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6160" yWindow="0" windowWidth="25600" windowHeight="16060" tabRatio="787"/>
  </bookViews>
  <sheets>
    <sheet name="Index" sheetId="132" r:id="rId1"/>
    <sheet name="Factor" sheetId="115" r:id="rId2"/>
    <sheet name="TA1" sheetId="4" r:id="rId3"/>
    <sheet name="TA2" sheetId="12" r:id="rId4"/>
    <sheet name="TA2b" sheetId="13" r:id="rId5"/>
    <sheet name="TA2c" sheetId="14" r:id="rId6"/>
    <sheet name="TA3" sheetId="6" r:id="rId7"/>
    <sheet name="TA4" sheetId="133" r:id="rId8"/>
    <sheet name="TA5" sheetId="135" r:id="rId9"/>
    <sheet name="TA6" sheetId="136" r:id="rId10"/>
    <sheet name="TA7" sheetId="137" r:id="rId11"/>
    <sheet name="TA8" sheetId="138" r:id="rId12"/>
    <sheet name="TA9" sheetId="139" r:id="rId13"/>
    <sheet name="TA10" sheetId="140" r:id="rId14"/>
    <sheet name="TA11" sheetId="141" r:id="rId15"/>
    <sheet name="TA12" sheetId="142" r:id="rId16"/>
    <sheet name="TA13" sheetId="134" r:id="rId17"/>
    <sheet name="PreTax" sheetId="73" r:id="rId18"/>
    <sheet name="TB1" sheetId="155" r:id="rId19"/>
    <sheet name="TB2" sheetId="156" r:id="rId20"/>
    <sheet name="TB2b" sheetId="157" r:id="rId21"/>
    <sheet name="TB2c" sheetId="158" r:id="rId22"/>
    <sheet name="TB2d" sheetId="211" r:id="rId23"/>
    <sheet name="TB2e" sheetId="266" r:id="rId24"/>
    <sheet name="TB3" sheetId="103" r:id="rId25"/>
    <sheet name="TB4" sheetId="144" r:id="rId26"/>
    <sheet name="TB5" sheetId="145" r:id="rId27"/>
    <sheet name="TB6" sheetId="146" r:id="rId28"/>
    <sheet name="TB7" sheetId="147" r:id="rId29"/>
    <sheet name="TB7b" sheetId="250" r:id="rId30"/>
    <sheet name="TB7c" sheetId="265" r:id="rId31"/>
    <sheet name="TB8" sheetId="148" r:id="rId32"/>
    <sheet name="TB9" sheetId="149" r:id="rId33"/>
    <sheet name="TB10" sheetId="150" r:id="rId34"/>
    <sheet name="TB11" sheetId="151" r:id="rId35"/>
    <sheet name="TB11b" sheetId="252" r:id="rId36"/>
    <sheet name="TB12" sheetId="152" r:id="rId37"/>
    <sheet name="TB13" sheetId="153" r:id="rId38"/>
    <sheet name="TB15" sheetId="267" r:id="rId39"/>
    <sheet name="PostTax" sheetId="72" r:id="rId40"/>
    <sheet name="TC1" sheetId="161" r:id="rId41"/>
    <sheet name="TC1b" sheetId="270" r:id="rId42"/>
    <sheet name="TC2" sheetId="91" r:id="rId43"/>
    <sheet name="TC2b" sheetId="162" r:id="rId44"/>
    <sheet name="TC3" sheetId="85" r:id="rId45"/>
    <sheet name="TC3b" sheetId="96" r:id="rId46"/>
    <sheet name="TC3c" sheetId="217" r:id="rId47"/>
    <sheet name="TC3d" sheetId="268" r:id="rId48"/>
    <sheet name="TC3e" sheetId="271" r:id="rId49"/>
    <sheet name="TC4" sheetId="163" r:id="rId50"/>
    <sheet name="TC5" sheetId="164" r:id="rId51"/>
    <sheet name="TC6" sheetId="165" r:id="rId52"/>
    <sheet name="TC7" sheetId="166" r:id="rId53"/>
    <sheet name="TC7b" sheetId="251" r:id="rId54"/>
    <sheet name="TC7c" sheetId="264" r:id="rId55"/>
    <sheet name="TC7d" sheetId="272" r:id="rId56"/>
    <sheet name="TC8" sheetId="167" r:id="rId57"/>
    <sheet name="TC9" sheetId="168" r:id="rId58"/>
    <sheet name="TC10" sheetId="169" r:id="rId59"/>
    <sheet name="TC11" sheetId="170" r:id="rId60"/>
    <sheet name="TC12" sheetId="171" r:id="rId61"/>
    <sheet name="TC13" sheetId="172" r:id="rId62"/>
    <sheet name="Fiscal" sheetId="196" r:id="rId63"/>
    <sheet name="TD1" sheetId="180" r:id="rId64"/>
    <sheet name="TD2" sheetId="181" r:id="rId65"/>
    <sheet name="TD2b" sheetId="182" r:id="rId66"/>
    <sheet name="TD2c" sheetId="183" r:id="rId67"/>
    <sheet name="TD3" sheetId="184" r:id="rId68"/>
    <sheet name="TD4" sheetId="185" r:id="rId69"/>
    <sheet name="TD5" sheetId="186" r:id="rId70"/>
    <sheet name="TD6" sheetId="187" r:id="rId71"/>
    <sheet name="TD7" sheetId="188" r:id="rId72"/>
    <sheet name="TD8" sheetId="189" r:id="rId73"/>
    <sheet name="TD9" sheetId="190" r:id="rId74"/>
    <sheet name="TD10" sheetId="191" r:id="rId75"/>
    <sheet name="TD11" sheetId="192" r:id="rId76"/>
    <sheet name="TD12" sheetId="193" r:id="rId77"/>
    <sheet name="TD13" sheetId="194" r:id="rId78"/>
    <sheet name="Wealth" sheetId="218" r:id="rId79"/>
    <sheet name="TE1" sheetId="230" r:id="rId80"/>
    <sheet name="TE1b" sheetId="246" r:id="rId81"/>
    <sheet name="TE2" sheetId="231" r:id="rId82"/>
    <sheet name="TE2b" sheetId="232" r:id="rId83"/>
    <sheet name="TE2c" sheetId="233" r:id="rId84"/>
    <sheet name="TE3" sheetId="234" r:id="rId85"/>
    <sheet name="TE4" sheetId="235" r:id="rId86"/>
    <sheet name="TE5" sheetId="236" r:id="rId87"/>
    <sheet name="TE6" sheetId="237" r:id="rId88"/>
    <sheet name="TE7" sheetId="238" r:id="rId89"/>
    <sheet name="TE8" sheetId="239" r:id="rId90"/>
    <sheet name="TE9" sheetId="240" r:id="rId91"/>
    <sheet name="TE10" sheetId="241" r:id="rId92"/>
    <sheet name="TE11" sheetId="242" r:id="rId93"/>
    <sheet name="TE12" sheetId="243" r:id="rId94"/>
    <sheet name="AgeGender" sheetId="114" r:id="rId95"/>
    <sheet name="TF1" sheetId="248" r:id="rId96"/>
    <sheet name="TF2" sheetId="212" r:id="rId97"/>
    <sheet name="TF3" sheetId="88" r:id="rId98"/>
    <sheet name="Taxes" sheetId="118" r:id="rId99"/>
    <sheet name="TG1" sheetId="214" r:id="rId100"/>
    <sheet name="TG2" sheetId="254" r:id="rId101"/>
    <sheet name="TG2b" sheetId="257" r:id="rId102"/>
    <sheet name="TG2c" sheetId="258" r:id="rId103"/>
    <sheet name="TG3" sheetId="130" r:id="rId104"/>
    <sheet name="TG4" sheetId="249" r:id="rId105"/>
    <sheet name="TG4b" sheetId="261" r:id="rId106"/>
    <sheet name="TG4c" sheetId="262" r:id="rId107"/>
    <sheet name="TG4d" sheetId="274" r:id="rId108"/>
    <sheet name="StataOutput" sheetId="111" r:id="rId109"/>
    <sheet name="compoprinc" sheetId="82" r:id="rId110"/>
    <sheet name="avgprinc" sheetId="76" r:id="rId111"/>
    <sheet name="medprinc" sheetId="143" r:id="rId112"/>
    <sheet name="compopeinc" sheetId="159" r:id="rId113"/>
    <sheet name="avgpeinc" sheetId="102" r:id="rId114"/>
    <sheet name="medpeinc" sheetId="154" r:id="rId115"/>
    <sheet name="compopoinc" sheetId="90" r:id="rId116"/>
    <sheet name="avgpoinc" sheetId="77" r:id="rId117"/>
    <sheet name="medpoinc" sheetId="160" r:id="rId118"/>
    <sheet name="compofiinc" sheetId="173" r:id="rId119"/>
    <sheet name="avgfiinc" sheetId="174" r:id="rId120"/>
    <sheet name="medfiinc" sheetId="175" r:id="rId121"/>
    <sheet name="compohweal" sheetId="244" r:id="rId122"/>
    <sheet name="avghweal" sheetId="245" r:id="rId123"/>
    <sheet name="hwealbypeinc" sheetId="247" r:id="rId124"/>
    <sheet name="taxrates" sheetId="263" r:id="rId12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7" i="91" l="1"/>
  <c r="H107" i="91"/>
  <c r="H107" i="96"/>
  <c r="D105" i="91"/>
  <c r="H105" i="91"/>
  <c r="H105" i="96"/>
  <c r="H124" i="96"/>
  <c r="G107" i="96"/>
  <c r="G105" i="96"/>
  <c r="G124" i="96"/>
  <c r="J111" i="91"/>
  <c r="J111" i="96"/>
  <c r="J96" i="91"/>
  <c r="J96" i="96"/>
  <c r="J123" i="96"/>
  <c r="G111" i="96"/>
  <c r="G96" i="96"/>
  <c r="G123" i="96"/>
  <c r="I111" i="91"/>
  <c r="I111" i="96"/>
  <c r="I96" i="91"/>
  <c r="I96" i="96"/>
  <c r="I123" i="96"/>
  <c r="G12" i="261"/>
  <c r="Z12" i="261"/>
  <c r="F13" i="261"/>
  <c r="G14" i="261"/>
  <c r="G13" i="261"/>
  <c r="E13" i="261"/>
  <c r="Z13" i="261"/>
  <c r="Z14" i="261"/>
  <c r="F15" i="261"/>
  <c r="G16" i="261"/>
  <c r="G15" i="261"/>
  <c r="E15" i="261"/>
  <c r="Z15" i="261"/>
  <c r="Z16" i="261"/>
  <c r="G17" i="261"/>
  <c r="Z17" i="261"/>
  <c r="G18" i="261"/>
  <c r="Z18" i="261"/>
  <c r="G19" i="261"/>
  <c r="Z19" i="261"/>
  <c r="G20" i="261"/>
  <c r="Z20" i="261"/>
  <c r="G21" i="261"/>
  <c r="Z21" i="261"/>
  <c r="G22" i="261"/>
  <c r="Z22" i="261"/>
  <c r="G23" i="261"/>
  <c r="Z23" i="261"/>
  <c r="G24" i="261"/>
  <c r="Z24" i="261"/>
  <c r="G25" i="261"/>
  <c r="Z25" i="261"/>
  <c r="G26" i="261"/>
  <c r="Z26" i="261"/>
  <c r="G27" i="261"/>
  <c r="Z27" i="261"/>
  <c r="G28" i="261"/>
  <c r="Z28" i="261"/>
  <c r="G29" i="261"/>
  <c r="Z29" i="261"/>
  <c r="G30" i="261"/>
  <c r="Z30" i="261"/>
  <c r="G31" i="261"/>
  <c r="Z31" i="261"/>
  <c r="G32" i="261"/>
  <c r="Z32" i="261"/>
  <c r="G33" i="261"/>
  <c r="Z33" i="261"/>
  <c r="G34" i="261"/>
  <c r="Z34" i="261"/>
  <c r="G35" i="261"/>
  <c r="Z35" i="261"/>
  <c r="G36" i="261"/>
  <c r="Z36" i="261"/>
  <c r="G37" i="261"/>
  <c r="Z37" i="261"/>
  <c r="G38" i="261"/>
  <c r="Z38" i="261"/>
  <c r="G39" i="261"/>
  <c r="Z39" i="261"/>
  <c r="G40" i="261"/>
  <c r="Z40" i="261"/>
  <c r="G41" i="261"/>
  <c r="Z41" i="261"/>
  <c r="G42" i="261"/>
  <c r="Z42" i="261"/>
  <c r="G43" i="261"/>
  <c r="Z43" i="261"/>
  <c r="G44" i="261"/>
  <c r="Z44" i="261"/>
  <c r="G45" i="261"/>
  <c r="Z45" i="261"/>
  <c r="G46" i="261"/>
  <c r="Z46" i="261"/>
  <c r="G47" i="261"/>
  <c r="Z47" i="261"/>
  <c r="G48" i="261"/>
  <c r="Z48" i="261"/>
  <c r="G49" i="261"/>
  <c r="Z49" i="261"/>
  <c r="G50" i="261"/>
  <c r="Z50" i="261"/>
  <c r="G51" i="261"/>
  <c r="Z51" i="261"/>
  <c r="G52" i="261"/>
  <c r="Z52" i="261"/>
  <c r="G53" i="261"/>
  <c r="Z53" i="261"/>
  <c r="G54" i="261"/>
  <c r="Z54" i="261"/>
  <c r="G55" i="261"/>
  <c r="Z55" i="261"/>
  <c r="G56" i="261"/>
  <c r="Z56" i="261"/>
  <c r="G57" i="261"/>
  <c r="Z57" i="261"/>
  <c r="G58" i="261"/>
  <c r="Z58" i="261"/>
  <c r="G59" i="261"/>
  <c r="Z59" i="261"/>
  <c r="G60" i="261"/>
  <c r="Z60" i="261"/>
  <c r="G61" i="261"/>
  <c r="Z61" i="261"/>
  <c r="G62" i="261"/>
  <c r="Z62" i="261"/>
  <c r="G63" i="261"/>
  <c r="Z63" i="261"/>
  <c r="G64" i="261"/>
  <c r="Z64" i="261"/>
  <c r="L59" i="85" a="1"/>
  <c r="L111" i="85"/>
  <c r="L64" i="271"/>
  <c r="C64" i="271"/>
  <c r="E64" i="271"/>
  <c r="K59" i="4" a="1"/>
  <c r="K111" i="4"/>
  <c r="D13" i="271"/>
  <c r="D15" i="271"/>
  <c r="D13" i="268"/>
  <c r="D15" i="268"/>
  <c r="D13" i="266"/>
  <c r="W60" i="211"/>
  <c r="B60" i="211"/>
  <c r="E13" i="266"/>
  <c r="C13" i="266"/>
  <c r="B61" i="211"/>
  <c r="E14" i="266"/>
  <c r="C14" i="266"/>
  <c r="D15" i="266"/>
  <c r="W62" i="211"/>
  <c r="B62" i="211"/>
  <c r="E15" i="266"/>
  <c r="C15" i="266"/>
  <c r="B63" i="211"/>
  <c r="E16" i="266"/>
  <c r="C16" i="266"/>
  <c r="B64" i="211"/>
  <c r="E17" i="266"/>
  <c r="C17" i="266"/>
  <c r="B65" i="211"/>
  <c r="E18" i="266"/>
  <c r="C18" i="266"/>
  <c r="B66" i="211"/>
  <c r="E19" i="266"/>
  <c r="C19" i="266"/>
  <c r="B67" i="211"/>
  <c r="E20" i="266"/>
  <c r="C20" i="266"/>
  <c r="B68" i="211"/>
  <c r="E21" i="266"/>
  <c r="C21" i="266"/>
  <c r="B69" i="211"/>
  <c r="E22" i="266"/>
  <c r="C22" i="266"/>
  <c r="B70" i="211"/>
  <c r="E23" i="266"/>
  <c r="C23" i="266"/>
  <c r="B71" i="211"/>
  <c r="E24" i="266"/>
  <c r="C24" i="266"/>
  <c r="B72" i="211"/>
  <c r="E25" i="266"/>
  <c r="C25" i="266"/>
  <c r="B73" i="211"/>
  <c r="E26" i="266"/>
  <c r="C26" i="266"/>
  <c r="B74" i="211"/>
  <c r="E27" i="266"/>
  <c r="C27" i="266"/>
  <c r="B75" i="211"/>
  <c r="E28" i="266"/>
  <c r="C28" i="266"/>
  <c r="B76" i="211"/>
  <c r="E29" i="266"/>
  <c r="C29" i="266"/>
  <c r="B77" i="211"/>
  <c r="E30" i="266"/>
  <c r="C30" i="266"/>
  <c r="B78" i="211"/>
  <c r="E31" i="266"/>
  <c r="C31" i="266"/>
  <c r="B79" i="211"/>
  <c r="E32" i="266"/>
  <c r="C32" i="266"/>
  <c r="B80" i="211"/>
  <c r="E33" i="266"/>
  <c r="C33" i="266"/>
  <c r="B81" i="211"/>
  <c r="E34" i="266"/>
  <c r="C34" i="266"/>
  <c r="B82" i="211"/>
  <c r="E35" i="266"/>
  <c r="C35" i="266"/>
  <c r="B83" i="211"/>
  <c r="E36" i="266"/>
  <c r="C36" i="266"/>
  <c r="B84" i="211"/>
  <c r="E37" i="266"/>
  <c r="C37" i="266"/>
  <c r="B85" i="211"/>
  <c r="E38" i="266"/>
  <c r="C38" i="266"/>
  <c r="B86" i="211"/>
  <c r="E39" i="266"/>
  <c r="C39" i="266"/>
  <c r="B87" i="211"/>
  <c r="E40" i="266"/>
  <c r="C40" i="266"/>
  <c r="B88" i="211"/>
  <c r="E41" i="266"/>
  <c r="C41" i="266"/>
  <c r="B89" i="211"/>
  <c r="E42" i="266"/>
  <c r="C42" i="266"/>
  <c r="B90" i="211"/>
  <c r="E43" i="266"/>
  <c r="C43" i="266"/>
  <c r="B91" i="211"/>
  <c r="E44" i="266"/>
  <c r="C44" i="266"/>
  <c r="B92" i="211"/>
  <c r="E45" i="266"/>
  <c r="C45" i="266"/>
  <c r="B93" i="211"/>
  <c r="E46" i="266"/>
  <c r="C46" i="266"/>
  <c r="B94" i="211"/>
  <c r="E47" i="266"/>
  <c r="C47" i="266"/>
  <c r="B95" i="211"/>
  <c r="E48" i="266"/>
  <c r="C48" i="266"/>
  <c r="B96" i="211"/>
  <c r="E49" i="266"/>
  <c r="C49" i="266"/>
  <c r="B97" i="211"/>
  <c r="E50" i="266"/>
  <c r="C50" i="266"/>
  <c r="B98" i="211"/>
  <c r="E51" i="266"/>
  <c r="C51" i="266"/>
  <c r="B99" i="211"/>
  <c r="E52" i="266"/>
  <c r="C52" i="266"/>
  <c r="B100" i="211"/>
  <c r="E53" i="266"/>
  <c r="C53" i="266"/>
  <c r="B101" i="211"/>
  <c r="E54" i="266"/>
  <c r="C54" i="266"/>
  <c r="B102" i="211"/>
  <c r="E55" i="266"/>
  <c r="C55" i="266"/>
  <c r="B103" i="211"/>
  <c r="E56" i="266"/>
  <c r="C56" i="266"/>
  <c r="B104" i="211"/>
  <c r="E57" i="266"/>
  <c r="C57" i="266"/>
  <c r="B105" i="211"/>
  <c r="E58" i="266"/>
  <c r="C58" i="266"/>
  <c r="B106" i="211"/>
  <c r="E59" i="266"/>
  <c r="C59" i="266"/>
  <c r="B107" i="211"/>
  <c r="E60" i="266"/>
  <c r="C60" i="266"/>
  <c r="W108" i="211"/>
  <c r="B108" i="211"/>
  <c r="E61" i="266"/>
  <c r="C61" i="266"/>
  <c r="W109" i="211"/>
  <c r="B109" i="211"/>
  <c r="E62" i="266"/>
  <c r="C62" i="266"/>
  <c r="W110" i="211"/>
  <c r="B110" i="211"/>
  <c r="E63" i="266"/>
  <c r="C63" i="266"/>
  <c r="W111" i="211"/>
  <c r="B111" i="211"/>
  <c r="E64" i="266"/>
  <c r="C64" i="266"/>
  <c r="B59" i="211"/>
  <c r="E12" i="266"/>
  <c r="C12" i="266"/>
  <c r="B102" i="264"/>
  <c r="D102" i="264"/>
  <c r="B104" i="264"/>
  <c r="D104" i="264"/>
  <c r="B76" i="264"/>
  <c r="D76" i="264"/>
  <c r="B77" i="264"/>
  <c r="D77" i="264"/>
  <c r="B78" i="264"/>
  <c r="D78" i="264"/>
  <c r="B79" i="264"/>
  <c r="D79" i="264"/>
  <c r="B80" i="264"/>
  <c r="D80" i="264"/>
  <c r="B81" i="264"/>
  <c r="D81" i="264"/>
  <c r="B82" i="264"/>
  <c r="D82" i="264"/>
  <c r="B83" i="264"/>
  <c r="D83" i="264"/>
  <c r="B84" i="264"/>
  <c r="D84" i="264"/>
  <c r="B85" i="264"/>
  <c r="D85" i="264"/>
  <c r="B86" i="264"/>
  <c r="D86" i="264"/>
  <c r="B87" i="264"/>
  <c r="D87" i="264"/>
  <c r="B88" i="264"/>
  <c r="D88" i="264"/>
  <c r="B89" i="264"/>
  <c r="D89" i="264"/>
  <c r="B90" i="264"/>
  <c r="D90" i="264"/>
  <c r="B91" i="264"/>
  <c r="D91" i="264"/>
  <c r="B92" i="264"/>
  <c r="D92" i="264"/>
  <c r="B93" i="264"/>
  <c r="D93" i="264"/>
  <c r="B94" i="264"/>
  <c r="D94" i="264"/>
  <c r="B95" i="264"/>
  <c r="D95" i="264"/>
  <c r="B96" i="264"/>
  <c r="D96" i="264"/>
  <c r="B97" i="264"/>
  <c r="D97" i="264"/>
  <c r="B98" i="264"/>
  <c r="D98" i="264"/>
  <c r="B99" i="264"/>
  <c r="D99" i="264"/>
  <c r="B100" i="264"/>
  <c r="D100" i="264"/>
  <c r="B101" i="264"/>
  <c r="D101" i="264"/>
  <c r="B105" i="264"/>
  <c r="D105" i="264"/>
  <c r="B106" i="264"/>
  <c r="D106" i="264"/>
  <c r="B107" i="264"/>
  <c r="D107" i="264"/>
  <c r="B108" i="264"/>
  <c r="D108" i="264"/>
  <c r="B109" i="264"/>
  <c r="D109" i="264"/>
  <c r="B110" i="264"/>
  <c r="D110" i="264"/>
  <c r="B75" i="264"/>
  <c r="D75" i="264"/>
  <c r="H12" i="153"/>
  <c r="I12" i="153"/>
  <c r="J12" i="153"/>
  <c r="H14" i="153"/>
  <c r="I14" i="153"/>
  <c r="J14" i="153"/>
  <c r="G12" i="249"/>
  <c r="G12" i="262"/>
  <c r="E13" i="249"/>
  <c r="F13" i="249"/>
  <c r="G14" i="249"/>
  <c r="G13" i="249"/>
  <c r="J13" i="249"/>
  <c r="E13" i="262"/>
  <c r="F13" i="262"/>
  <c r="G14" i="262"/>
  <c r="G13" i="262"/>
  <c r="H13" i="262"/>
  <c r="J13" i="262"/>
  <c r="E15" i="249"/>
  <c r="F15" i="249"/>
  <c r="G16" i="249"/>
  <c r="G15" i="249"/>
  <c r="H15" i="249"/>
  <c r="J15" i="249"/>
  <c r="E15" i="262"/>
  <c r="F15" i="262"/>
  <c r="G16" i="262"/>
  <c r="G15" i="262"/>
  <c r="H15" i="262"/>
  <c r="J15" i="262"/>
  <c r="G17" i="249"/>
  <c r="G17" i="262"/>
  <c r="G18" i="249"/>
  <c r="G18" i="262"/>
  <c r="G19" i="249"/>
  <c r="G19" i="262"/>
  <c r="G20" i="249"/>
  <c r="G20" i="262"/>
  <c r="G21" i="249"/>
  <c r="G21" i="262"/>
  <c r="G22" i="249"/>
  <c r="G22" i="262"/>
  <c r="G23" i="249"/>
  <c r="G23" i="262"/>
  <c r="G24" i="249"/>
  <c r="G24" i="262"/>
  <c r="G25" i="249"/>
  <c r="G25" i="262"/>
  <c r="G26" i="249"/>
  <c r="G26" i="262"/>
  <c r="G27" i="249"/>
  <c r="G27" i="262"/>
  <c r="G28" i="249"/>
  <c r="G28" i="262"/>
  <c r="G29" i="249"/>
  <c r="G29" i="262"/>
  <c r="G30" i="249"/>
  <c r="G30" i="262"/>
  <c r="G31" i="249"/>
  <c r="G31" i="262"/>
  <c r="G32" i="249"/>
  <c r="G32" i="262"/>
  <c r="G33" i="249"/>
  <c r="G33" i="262"/>
  <c r="G34" i="249"/>
  <c r="G34" i="262"/>
  <c r="G35" i="249"/>
  <c r="G35" i="262"/>
  <c r="G36" i="249"/>
  <c r="G36" i="262"/>
  <c r="G37" i="249"/>
  <c r="G37" i="262"/>
  <c r="G38" i="249"/>
  <c r="G38" i="262"/>
  <c r="G39" i="249"/>
  <c r="G39" i="262"/>
  <c r="G40" i="249"/>
  <c r="G40" i="262"/>
  <c r="G41" i="249"/>
  <c r="G41" i="262"/>
  <c r="G42" i="249"/>
  <c r="G42" i="262"/>
  <c r="G43" i="249"/>
  <c r="G43" i="262"/>
  <c r="G44" i="249"/>
  <c r="G44" i="262"/>
  <c r="G45" i="249"/>
  <c r="G45" i="262"/>
  <c r="G46" i="249"/>
  <c r="G46" i="262"/>
  <c r="G47" i="249"/>
  <c r="G47" i="262"/>
  <c r="G48" i="249"/>
  <c r="G48" i="262"/>
  <c r="G49" i="249"/>
  <c r="G49" i="262"/>
  <c r="G50" i="249"/>
  <c r="G50" i="262"/>
  <c r="G51" i="249"/>
  <c r="G51" i="262"/>
  <c r="G52" i="249"/>
  <c r="G52" i="262"/>
  <c r="G53" i="249"/>
  <c r="G53" i="262"/>
  <c r="G54" i="249"/>
  <c r="G54" i="262"/>
  <c r="G55" i="249"/>
  <c r="G55" i="262"/>
  <c r="G56" i="249"/>
  <c r="G56" i="262"/>
  <c r="G57" i="249"/>
  <c r="G57" i="262"/>
  <c r="G58" i="249"/>
  <c r="G58" i="262"/>
  <c r="G59" i="249"/>
  <c r="G59" i="262"/>
  <c r="G60" i="249"/>
  <c r="G60" i="262"/>
  <c r="G61" i="249"/>
  <c r="G61" i="262"/>
  <c r="G62" i="249"/>
  <c r="G62" i="262"/>
  <c r="G63" i="249"/>
  <c r="G63" i="262"/>
  <c r="G64" i="249"/>
  <c r="G64" i="262"/>
  <c r="K60" i="217"/>
  <c r="N60" i="91"/>
  <c r="N60" i="217"/>
  <c r="K61" i="217"/>
  <c r="N61" i="91"/>
  <c r="N61" i="217"/>
  <c r="K62" i="217"/>
  <c r="N62" i="91"/>
  <c r="N62" i="217"/>
  <c r="K63" i="217"/>
  <c r="N63" i="91"/>
  <c r="N63" i="217"/>
  <c r="K64" i="217"/>
  <c r="N64" i="91"/>
  <c r="N64" i="217"/>
  <c r="K65" i="217"/>
  <c r="N65" i="91"/>
  <c r="N65" i="217"/>
  <c r="K66" i="217"/>
  <c r="N66" i="91"/>
  <c r="N66" i="217"/>
  <c r="K67" i="217"/>
  <c r="N67" i="91"/>
  <c r="N67" i="217"/>
  <c r="K68" i="217"/>
  <c r="N68" i="91"/>
  <c r="N68" i="217"/>
  <c r="K69" i="217"/>
  <c r="N69" i="91"/>
  <c r="N69" i="217"/>
  <c r="K70" i="217"/>
  <c r="N70" i="91"/>
  <c r="N70" i="217"/>
  <c r="K71" i="217"/>
  <c r="N71" i="91"/>
  <c r="N71" i="217"/>
  <c r="K72" i="217"/>
  <c r="N72" i="91"/>
  <c r="N72" i="217"/>
  <c r="K73" i="217"/>
  <c r="N73" i="91"/>
  <c r="N73" i="217"/>
  <c r="K74" i="217"/>
  <c r="N74" i="91"/>
  <c r="N74" i="217"/>
  <c r="K75" i="217"/>
  <c r="N75" i="91"/>
  <c r="N75" i="217"/>
  <c r="K76" i="217"/>
  <c r="N76" i="91"/>
  <c r="N76" i="217"/>
  <c r="K77" i="217"/>
  <c r="N77" i="91"/>
  <c r="N77" i="217"/>
  <c r="K78" i="217"/>
  <c r="N78" i="91"/>
  <c r="N78" i="217"/>
  <c r="K79" i="217"/>
  <c r="N79" i="91"/>
  <c r="N79" i="217"/>
  <c r="K80" i="217"/>
  <c r="N80" i="91"/>
  <c r="N80" i="217"/>
  <c r="K81" i="217"/>
  <c r="N81" i="91"/>
  <c r="N81" i="217"/>
  <c r="K82" i="217"/>
  <c r="N82" i="91"/>
  <c r="N82" i="217"/>
  <c r="K83" i="217"/>
  <c r="N83" i="91"/>
  <c r="N83" i="217"/>
  <c r="K84" i="217"/>
  <c r="N84" i="91"/>
  <c r="N84" i="217"/>
  <c r="K85" i="217"/>
  <c r="N85" i="91"/>
  <c r="N85" i="217"/>
  <c r="K86" i="217"/>
  <c r="N86" i="91"/>
  <c r="N86" i="217"/>
  <c r="K87" i="217"/>
  <c r="N87" i="91"/>
  <c r="N87" i="217"/>
  <c r="K88" i="217"/>
  <c r="N88" i="91"/>
  <c r="N88" i="217"/>
  <c r="K89" i="217"/>
  <c r="N89" i="91"/>
  <c r="N89" i="217"/>
  <c r="K90" i="217"/>
  <c r="N90" i="91"/>
  <c r="N90" i="217"/>
  <c r="K91" i="217"/>
  <c r="N91" i="91"/>
  <c r="N91" i="217"/>
  <c r="K92" i="217"/>
  <c r="N92" i="91"/>
  <c r="N92" i="217"/>
  <c r="K93" i="217"/>
  <c r="N93" i="91"/>
  <c r="N93" i="217"/>
  <c r="K94" i="217"/>
  <c r="N94" i="91"/>
  <c r="N94" i="217"/>
  <c r="K95" i="217"/>
  <c r="N95" i="91"/>
  <c r="N95" i="217"/>
  <c r="K96" i="217"/>
  <c r="N96" i="91"/>
  <c r="N96" i="217"/>
  <c r="K97" i="217"/>
  <c r="N97" i="91"/>
  <c r="N97" i="217"/>
  <c r="K98" i="217"/>
  <c r="N98" i="91"/>
  <c r="N98" i="217"/>
  <c r="K99" i="217"/>
  <c r="N99" i="91"/>
  <c r="N99" i="217"/>
  <c r="K100" i="217"/>
  <c r="N100" i="91"/>
  <c r="N100" i="217"/>
  <c r="K101" i="217"/>
  <c r="N101" i="91"/>
  <c r="N101" i="217"/>
  <c r="K102" i="217"/>
  <c r="N102" i="91"/>
  <c r="N102" i="217"/>
  <c r="K103" i="217"/>
  <c r="N103" i="91"/>
  <c r="N103" i="217"/>
  <c r="K104" i="217"/>
  <c r="N104" i="91"/>
  <c r="N104" i="217"/>
  <c r="K105" i="217"/>
  <c r="N105" i="91"/>
  <c r="N105" i="217"/>
  <c r="K106" i="217"/>
  <c r="N106" i="91"/>
  <c r="N106" i="217"/>
  <c r="K107" i="217"/>
  <c r="N107" i="91"/>
  <c r="N107" i="217"/>
  <c r="K108" i="217"/>
  <c r="N108" i="91"/>
  <c r="N108" i="217"/>
  <c r="K109" i="217"/>
  <c r="N109" i="91"/>
  <c r="N109" i="217"/>
  <c r="K110" i="217"/>
  <c r="N110" i="91"/>
  <c r="N110" i="217"/>
  <c r="K111" i="217"/>
  <c r="N111" i="91"/>
  <c r="N111" i="217"/>
  <c r="K59" i="217"/>
  <c r="N59" i="91"/>
  <c r="N59" i="217"/>
  <c r="W58" i="211"/>
  <c r="W57" i="211"/>
  <c r="W56" i="211"/>
  <c r="W55" i="211"/>
  <c r="W54" i="211"/>
  <c r="W53" i="211"/>
  <c r="W52" i="211"/>
  <c r="W51" i="211"/>
  <c r="W50" i="211"/>
  <c r="W49" i="211"/>
  <c r="W48" i="211"/>
  <c r="W47" i="211"/>
  <c r="W46" i="211"/>
  <c r="W45" i="211"/>
  <c r="W44" i="211"/>
  <c r="W43" i="211"/>
  <c r="W42" i="211"/>
  <c r="W41" i="211"/>
  <c r="W40" i="211"/>
  <c r="W39" i="211"/>
  <c r="W38" i="211"/>
  <c r="W37" i="211"/>
  <c r="W36" i="211"/>
  <c r="W35" i="211"/>
  <c r="W34" i="211"/>
  <c r="W33" i="211"/>
  <c r="W32" i="211"/>
  <c r="W31" i="211"/>
  <c r="W30" i="211"/>
  <c r="W29" i="211"/>
  <c r="W28" i="211"/>
  <c r="W27" i="211"/>
  <c r="W26" i="211"/>
  <c r="W25" i="211"/>
  <c r="W24" i="211"/>
  <c r="W23" i="211"/>
  <c r="W22" i="211"/>
  <c r="W21" i="211"/>
  <c r="W20" i="211"/>
  <c r="W19" i="211"/>
  <c r="W18" i="211"/>
  <c r="W17" i="211"/>
  <c r="W16" i="211"/>
  <c r="W15" i="211"/>
  <c r="W14" i="211"/>
  <c r="W13" i="211"/>
  <c r="W12" i="211"/>
  <c r="W11" i="211"/>
  <c r="W10" i="211"/>
  <c r="B10" i="211"/>
  <c r="P58" i="211"/>
  <c r="P57" i="211"/>
  <c r="P56" i="211"/>
  <c r="P55" i="211"/>
  <c r="P54" i="211"/>
  <c r="P53" i="211"/>
  <c r="P52" i="211"/>
  <c r="P51" i="211"/>
  <c r="P50" i="211"/>
  <c r="P49" i="211"/>
  <c r="P48" i="211"/>
  <c r="P47" i="211"/>
  <c r="P46" i="211"/>
  <c r="P45" i="211"/>
  <c r="P44" i="211"/>
  <c r="P43" i="211"/>
  <c r="P42" i="211"/>
  <c r="P41" i="211"/>
  <c r="P40" i="211"/>
  <c r="P39" i="211"/>
  <c r="P38" i="211"/>
  <c r="P37" i="211"/>
  <c r="P36" i="211"/>
  <c r="P35" i="211"/>
  <c r="P34" i="211"/>
  <c r="P33" i="211"/>
  <c r="P32" i="211"/>
  <c r="P31" i="211"/>
  <c r="P30" i="211"/>
  <c r="P29" i="211"/>
  <c r="P28" i="211"/>
  <c r="P27" i="211"/>
  <c r="P26" i="211"/>
  <c r="P25" i="211"/>
  <c r="P24" i="211"/>
  <c r="P23" i="211"/>
  <c r="P22" i="211"/>
  <c r="P21" i="211"/>
  <c r="P20" i="211"/>
  <c r="P19" i="211"/>
  <c r="P18" i="211"/>
  <c r="P17" i="211"/>
  <c r="P16" i="211"/>
  <c r="P15" i="211"/>
  <c r="P14" i="211"/>
  <c r="P13" i="211"/>
  <c r="P12" i="211"/>
  <c r="P11" i="211"/>
  <c r="P10" i="211"/>
  <c r="E10" i="211"/>
  <c r="R58" i="211"/>
  <c r="R57" i="211"/>
  <c r="R56" i="211"/>
  <c r="R55" i="211"/>
  <c r="R54" i="211"/>
  <c r="R53" i="211"/>
  <c r="R52" i="211"/>
  <c r="R51" i="211"/>
  <c r="R50" i="211"/>
  <c r="R49" i="211"/>
  <c r="R48" i="211"/>
  <c r="R47" i="211"/>
  <c r="R46" i="211"/>
  <c r="R45" i="211"/>
  <c r="R44" i="211"/>
  <c r="R43" i="211"/>
  <c r="R42" i="211"/>
  <c r="R41" i="211"/>
  <c r="R40" i="211"/>
  <c r="R39" i="211"/>
  <c r="R38" i="211"/>
  <c r="R37" i="211"/>
  <c r="R36" i="211"/>
  <c r="R35" i="211"/>
  <c r="R34" i="211"/>
  <c r="R33" i="211"/>
  <c r="R32" i="211"/>
  <c r="R31" i="211"/>
  <c r="R30" i="211"/>
  <c r="R29" i="211"/>
  <c r="R28" i="211"/>
  <c r="R27" i="211"/>
  <c r="R26" i="211"/>
  <c r="R25" i="211"/>
  <c r="R24" i="211"/>
  <c r="R23" i="211"/>
  <c r="R22" i="211"/>
  <c r="R21" i="211"/>
  <c r="R20" i="211"/>
  <c r="R19" i="211"/>
  <c r="R18" i="211"/>
  <c r="R17" i="211"/>
  <c r="R16" i="211"/>
  <c r="R15" i="211"/>
  <c r="R14" i="211"/>
  <c r="R13" i="211"/>
  <c r="R12" i="211"/>
  <c r="R11" i="211"/>
  <c r="R10" i="211"/>
  <c r="G10" i="211"/>
  <c r="T58" i="211"/>
  <c r="T57" i="211"/>
  <c r="T56" i="211"/>
  <c r="T55" i="211"/>
  <c r="T54" i="211"/>
  <c r="T53" i="211"/>
  <c r="T52" i="211"/>
  <c r="T51" i="211"/>
  <c r="T50" i="211"/>
  <c r="T49" i="211"/>
  <c r="T48" i="211"/>
  <c r="T47" i="211"/>
  <c r="T46" i="211"/>
  <c r="T45" i="211"/>
  <c r="T44" i="211"/>
  <c r="T43" i="211"/>
  <c r="T42" i="211"/>
  <c r="T41" i="211"/>
  <c r="T40" i="211"/>
  <c r="T39" i="211"/>
  <c r="T38" i="211"/>
  <c r="T37" i="211"/>
  <c r="T36" i="211"/>
  <c r="T35" i="211"/>
  <c r="T34" i="211"/>
  <c r="T33" i="211"/>
  <c r="T32" i="211"/>
  <c r="T31" i="211"/>
  <c r="T30" i="211"/>
  <c r="T29" i="211"/>
  <c r="T28" i="211"/>
  <c r="T27" i="211"/>
  <c r="T26" i="211"/>
  <c r="T25" i="211"/>
  <c r="T24" i="211"/>
  <c r="T23" i="211"/>
  <c r="T22" i="211"/>
  <c r="T21" i="211"/>
  <c r="T20" i="211"/>
  <c r="T19" i="211"/>
  <c r="T18" i="211"/>
  <c r="T17" i="211"/>
  <c r="T16" i="211"/>
  <c r="T15" i="211"/>
  <c r="T14" i="211"/>
  <c r="T13" i="211"/>
  <c r="T12" i="211"/>
  <c r="T11" i="211"/>
  <c r="T10" i="211"/>
  <c r="I10" i="211"/>
  <c r="B11" i="211"/>
  <c r="E11" i="211"/>
  <c r="G11" i="211"/>
  <c r="I11" i="211"/>
  <c r="B12" i="211"/>
  <c r="E12" i="211"/>
  <c r="G12" i="211"/>
  <c r="I12" i="211"/>
  <c r="B13" i="211"/>
  <c r="E13" i="211"/>
  <c r="G13" i="211"/>
  <c r="I13" i="211"/>
  <c r="D14" i="91"/>
  <c r="H14" i="91"/>
  <c r="H14" i="96"/>
  <c r="I14" i="91"/>
  <c r="I14" i="96"/>
  <c r="J14" i="91"/>
  <c r="J14" i="96"/>
  <c r="B14" i="211"/>
  <c r="E14" i="211"/>
  <c r="G14" i="211"/>
  <c r="I14" i="211"/>
  <c r="D15" i="91"/>
  <c r="H15" i="91"/>
  <c r="H15" i="96"/>
  <c r="I15" i="91"/>
  <c r="I15" i="96"/>
  <c r="J15" i="91"/>
  <c r="J15" i="96"/>
  <c r="B15" i="211"/>
  <c r="E15" i="211"/>
  <c r="G15" i="211"/>
  <c r="I15" i="211"/>
  <c r="D16" i="91"/>
  <c r="H16" i="91"/>
  <c r="H16" i="96"/>
  <c r="I16" i="91"/>
  <c r="I16" i="96"/>
  <c r="J16" i="91"/>
  <c r="J16" i="96"/>
  <c r="B16" i="211"/>
  <c r="E16" i="211"/>
  <c r="G16" i="211"/>
  <c r="I16" i="211"/>
  <c r="D17" i="91"/>
  <c r="H17" i="91"/>
  <c r="H17" i="96"/>
  <c r="I17" i="91"/>
  <c r="I17" i="96"/>
  <c r="J17" i="91"/>
  <c r="J17" i="96"/>
  <c r="B17" i="211"/>
  <c r="E17" i="211"/>
  <c r="G17" i="211"/>
  <c r="I17" i="211"/>
  <c r="D18" i="91"/>
  <c r="H18" i="91"/>
  <c r="H18" i="96"/>
  <c r="I18" i="91"/>
  <c r="I18" i="96"/>
  <c r="J18" i="91"/>
  <c r="J18" i="96"/>
  <c r="B18" i="211"/>
  <c r="E18" i="211"/>
  <c r="G18" i="211"/>
  <c r="I18" i="211"/>
  <c r="D19" i="91"/>
  <c r="H19" i="91"/>
  <c r="H19" i="96"/>
  <c r="I19" i="91"/>
  <c r="I19" i="96"/>
  <c r="J19" i="91"/>
  <c r="J19" i="96"/>
  <c r="B19" i="211"/>
  <c r="E19" i="211"/>
  <c r="G19" i="211"/>
  <c r="I19" i="211"/>
  <c r="D20" i="91"/>
  <c r="H20" i="91"/>
  <c r="H20" i="96"/>
  <c r="I20" i="91"/>
  <c r="I20" i="96"/>
  <c r="J20" i="91"/>
  <c r="J20" i="96"/>
  <c r="B20" i="211"/>
  <c r="E20" i="211"/>
  <c r="G20" i="211"/>
  <c r="I20" i="211"/>
  <c r="D21" i="91"/>
  <c r="H21" i="91"/>
  <c r="H21" i="96"/>
  <c r="I21" i="91"/>
  <c r="I21" i="96"/>
  <c r="J21" i="91"/>
  <c r="J21" i="96"/>
  <c r="B21" i="211"/>
  <c r="E21" i="211"/>
  <c r="G21" i="211"/>
  <c r="I21" i="211"/>
  <c r="D22" i="91"/>
  <c r="H22" i="91"/>
  <c r="H22" i="96"/>
  <c r="I22" i="91"/>
  <c r="I22" i="96"/>
  <c r="J22" i="91"/>
  <c r="J22" i="96"/>
  <c r="B22" i="211"/>
  <c r="E22" i="211"/>
  <c r="G22" i="211"/>
  <c r="I22" i="211"/>
  <c r="D23" i="91"/>
  <c r="H23" i="91"/>
  <c r="H23" i="96"/>
  <c r="I23" i="91"/>
  <c r="I23" i="96"/>
  <c r="J23" i="91"/>
  <c r="J23" i="96"/>
  <c r="B23" i="211"/>
  <c r="E23" i="211"/>
  <c r="G23" i="211"/>
  <c r="I23" i="211"/>
  <c r="D24" i="91"/>
  <c r="H24" i="91"/>
  <c r="H24" i="96"/>
  <c r="I24" i="91"/>
  <c r="I24" i="96"/>
  <c r="J24" i="91"/>
  <c r="J24" i="96"/>
  <c r="B24" i="211"/>
  <c r="E24" i="211"/>
  <c r="G24" i="211"/>
  <c r="I24" i="211"/>
  <c r="D25" i="91"/>
  <c r="H25" i="91"/>
  <c r="H25" i="96"/>
  <c r="I25" i="91"/>
  <c r="I25" i="96"/>
  <c r="J25" i="91"/>
  <c r="J25" i="96"/>
  <c r="B25" i="211"/>
  <c r="E25" i="211"/>
  <c r="G25" i="211"/>
  <c r="I25" i="211"/>
  <c r="D26" i="91"/>
  <c r="H26" i="91"/>
  <c r="H26" i="96"/>
  <c r="I26" i="91"/>
  <c r="I26" i="96"/>
  <c r="J26" i="91"/>
  <c r="J26" i="96"/>
  <c r="B26" i="211"/>
  <c r="E26" i="211"/>
  <c r="G26" i="211"/>
  <c r="I26" i="211"/>
  <c r="D27" i="91"/>
  <c r="H27" i="91"/>
  <c r="H27" i="96"/>
  <c r="I27" i="91"/>
  <c r="I27" i="96"/>
  <c r="J27" i="91"/>
  <c r="J27" i="96"/>
  <c r="B27" i="211"/>
  <c r="E27" i="211"/>
  <c r="G27" i="211"/>
  <c r="I27" i="211"/>
  <c r="D28" i="91"/>
  <c r="H28" i="91"/>
  <c r="H28" i="96"/>
  <c r="I28" i="91"/>
  <c r="I28" i="96"/>
  <c r="J28" i="91"/>
  <c r="J28" i="96"/>
  <c r="B28" i="211"/>
  <c r="E28" i="211"/>
  <c r="G28" i="211"/>
  <c r="I28" i="211"/>
  <c r="D29" i="91"/>
  <c r="H29" i="91"/>
  <c r="H29" i="96"/>
  <c r="I29" i="91"/>
  <c r="I29" i="96"/>
  <c r="J29" i="91"/>
  <c r="J29" i="96"/>
  <c r="B29" i="211"/>
  <c r="E29" i="211"/>
  <c r="G29" i="211"/>
  <c r="I29" i="211"/>
  <c r="D30" i="91"/>
  <c r="H30" i="91"/>
  <c r="H30" i="96"/>
  <c r="I30" i="91"/>
  <c r="I30" i="96"/>
  <c r="J30" i="91"/>
  <c r="J30" i="96"/>
  <c r="B30" i="211"/>
  <c r="E30" i="211"/>
  <c r="G30" i="211"/>
  <c r="I30" i="211"/>
  <c r="D31" i="91"/>
  <c r="H31" i="91"/>
  <c r="H31" i="96"/>
  <c r="I31" i="91"/>
  <c r="I31" i="96"/>
  <c r="J31" i="91"/>
  <c r="J31" i="96"/>
  <c r="B31" i="211"/>
  <c r="E31" i="211"/>
  <c r="G31" i="211"/>
  <c r="I31" i="211"/>
  <c r="D32" i="91"/>
  <c r="H32" i="91"/>
  <c r="H32" i="96"/>
  <c r="I32" i="91"/>
  <c r="I32" i="96"/>
  <c r="J32" i="91"/>
  <c r="J32" i="96"/>
  <c r="B32" i="211"/>
  <c r="E32" i="211"/>
  <c r="G32" i="211"/>
  <c r="I32" i="211"/>
  <c r="D33" i="91"/>
  <c r="H33" i="91"/>
  <c r="H33" i="96"/>
  <c r="I33" i="91"/>
  <c r="I33" i="96"/>
  <c r="J33" i="91"/>
  <c r="J33" i="96"/>
  <c r="B33" i="211"/>
  <c r="E33" i="211"/>
  <c r="G33" i="211"/>
  <c r="I33" i="211"/>
  <c r="D34" i="91"/>
  <c r="H34" i="91"/>
  <c r="H34" i="96"/>
  <c r="I34" i="91"/>
  <c r="I34" i="96"/>
  <c r="J34" i="91"/>
  <c r="J34" i="96"/>
  <c r="B34" i="211"/>
  <c r="E34" i="211"/>
  <c r="G34" i="211"/>
  <c r="I34" i="211"/>
  <c r="D35" i="91"/>
  <c r="H35" i="91"/>
  <c r="H35" i="96"/>
  <c r="I35" i="91"/>
  <c r="I35" i="96"/>
  <c r="J35" i="91"/>
  <c r="J35" i="96"/>
  <c r="B35" i="211"/>
  <c r="E35" i="211"/>
  <c r="G35" i="211"/>
  <c r="I35" i="211"/>
  <c r="D36" i="91"/>
  <c r="H36" i="91"/>
  <c r="H36" i="96"/>
  <c r="I36" i="91"/>
  <c r="I36" i="96"/>
  <c r="J36" i="91"/>
  <c r="J36" i="96"/>
  <c r="B36" i="211"/>
  <c r="E36" i="211"/>
  <c r="G36" i="211"/>
  <c r="I36" i="211"/>
  <c r="D37" i="91"/>
  <c r="H37" i="91"/>
  <c r="H37" i="96"/>
  <c r="I37" i="91"/>
  <c r="I37" i="96"/>
  <c r="J37" i="91"/>
  <c r="J37" i="96"/>
  <c r="B37" i="211"/>
  <c r="E37" i="211"/>
  <c r="G37" i="211"/>
  <c r="I37" i="211"/>
  <c r="D38" i="91"/>
  <c r="H38" i="91"/>
  <c r="H38" i="96"/>
  <c r="I38" i="91"/>
  <c r="I38" i="96"/>
  <c r="J38" i="91"/>
  <c r="J38" i="96"/>
  <c r="B38" i="211"/>
  <c r="E38" i="211"/>
  <c r="G38" i="211"/>
  <c r="I38" i="211"/>
  <c r="D39" i="91"/>
  <c r="H39" i="91"/>
  <c r="H39" i="96"/>
  <c r="I39" i="91"/>
  <c r="I39" i="96"/>
  <c r="J39" i="91"/>
  <c r="J39" i="96"/>
  <c r="B39" i="211"/>
  <c r="E39" i="211"/>
  <c r="G39" i="211"/>
  <c r="I39" i="211"/>
  <c r="D40" i="91"/>
  <c r="H40" i="91"/>
  <c r="H40" i="96"/>
  <c r="I40" i="91"/>
  <c r="I40" i="96"/>
  <c r="J40" i="91"/>
  <c r="J40" i="96"/>
  <c r="B40" i="211"/>
  <c r="E40" i="211"/>
  <c r="G40" i="211"/>
  <c r="I40" i="211"/>
  <c r="D41" i="91"/>
  <c r="H41" i="91"/>
  <c r="H41" i="96"/>
  <c r="I41" i="91"/>
  <c r="I41" i="96"/>
  <c r="J41" i="91"/>
  <c r="J41" i="96"/>
  <c r="B41" i="211"/>
  <c r="E41" i="211"/>
  <c r="G41" i="211"/>
  <c r="I41" i="211"/>
  <c r="D42" i="91"/>
  <c r="H42" i="91"/>
  <c r="H42" i="96"/>
  <c r="I42" i="91"/>
  <c r="I42" i="96"/>
  <c r="J42" i="91"/>
  <c r="J42" i="96"/>
  <c r="B42" i="211"/>
  <c r="E42" i="211"/>
  <c r="G42" i="211"/>
  <c r="I42" i="211"/>
  <c r="D57" i="91"/>
  <c r="H57" i="91"/>
  <c r="H57" i="96"/>
  <c r="I57" i="91"/>
  <c r="I57" i="96"/>
  <c r="J57" i="91"/>
  <c r="J57" i="96"/>
  <c r="B57" i="211"/>
  <c r="E57" i="211"/>
  <c r="G57" i="211"/>
  <c r="I57" i="211"/>
  <c r="D58" i="91"/>
  <c r="H58" i="91"/>
  <c r="H58" i="96"/>
  <c r="I58" i="91"/>
  <c r="I58" i="96"/>
  <c r="J58" i="91"/>
  <c r="J58" i="96"/>
  <c r="B58" i="211"/>
  <c r="E58" i="211"/>
  <c r="G58" i="211"/>
  <c r="I58" i="211"/>
  <c r="D59" i="91"/>
  <c r="H59" i="91"/>
  <c r="H59" i="96"/>
  <c r="I59" i="91"/>
  <c r="I59" i="96"/>
  <c r="J59" i="91"/>
  <c r="J59" i="96"/>
  <c r="K59" i="96"/>
  <c r="L59" i="91"/>
  <c r="L59" i="96"/>
  <c r="M59" i="91"/>
  <c r="M59" i="96"/>
  <c r="N59" i="96"/>
  <c r="O59" i="96"/>
  <c r="P59" i="91"/>
  <c r="P59" i="96"/>
  <c r="Q59" i="91"/>
  <c r="Q59" i="96"/>
  <c r="D60" i="91"/>
  <c r="H60" i="91"/>
  <c r="H60" i="96"/>
  <c r="I60" i="91"/>
  <c r="I60" i="96"/>
  <c r="J60" i="91"/>
  <c r="J60" i="96"/>
  <c r="K60" i="96"/>
  <c r="L60" i="91"/>
  <c r="L60" i="96"/>
  <c r="M60" i="91"/>
  <c r="M60" i="96"/>
  <c r="N60" i="96"/>
  <c r="O60" i="96"/>
  <c r="P60" i="91"/>
  <c r="P60" i="96"/>
  <c r="Q60" i="91"/>
  <c r="Q60" i="96"/>
  <c r="D61" i="91"/>
  <c r="H61" i="91"/>
  <c r="H61" i="96"/>
  <c r="I61" i="91"/>
  <c r="I61" i="96"/>
  <c r="J61" i="91"/>
  <c r="J61" i="96"/>
  <c r="K61" i="96"/>
  <c r="L61" i="91"/>
  <c r="L61" i="96"/>
  <c r="M61" i="91"/>
  <c r="M61" i="96"/>
  <c r="N61" i="96"/>
  <c r="O61" i="96"/>
  <c r="P61" i="91"/>
  <c r="P61" i="96"/>
  <c r="Q61" i="91"/>
  <c r="Q61" i="96"/>
  <c r="D62" i="91"/>
  <c r="H62" i="91"/>
  <c r="H62" i="96"/>
  <c r="I62" i="91"/>
  <c r="I62" i="96"/>
  <c r="J62" i="91"/>
  <c r="J62" i="96"/>
  <c r="K62" i="96"/>
  <c r="L62" i="91"/>
  <c r="L62" i="96"/>
  <c r="M62" i="91"/>
  <c r="M62" i="96"/>
  <c r="N62" i="96"/>
  <c r="O62" i="96"/>
  <c r="P62" i="91"/>
  <c r="P62" i="96"/>
  <c r="Q62" i="91"/>
  <c r="Q62" i="96"/>
  <c r="D63" i="91"/>
  <c r="H63" i="91"/>
  <c r="H63" i="96"/>
  <c r="I63" i="91"/>
  <c r="I63" i="96"/>
  <c r="J63" i="91"/>
  <c r="J63" i="96"/>
  <c r="K63" i="96"/>
  <c r="L63" i="91"/>
  <c r="L63" i="96"/>
  <c r="M63" i="91"/>
  <c r="M63" i="96"/>
  <c r="N63" i="96"/>
  <c r="O63" i="96"/>
  <c r="P63" i="91"/>
  <c r="P63" i="96"/>
  <c r="Q63" i="91"/>
  <c r="Q63" i="96"/>
  <c r="D64" i="91"/>
  <c r="H64" i="91"/>
  <c r="H64" i="96"/>
  <c r="I64" i="91"/>
  <c r="I64" i="96"/>
  <c r="J64" i="91"/>
  <c r="J64" i="96"/>
  <c r="K64" i="96"/>
  <c r="L64" i="91"/>
  <c r="L64" i="96"/>
  <c r="M64" i="91"/>
  <c r="M64" i="96"/>
  <c r="N64" i="96"/>
  <c r="O64" i="96"/>
  <c r="P64" i="91"/>
  <c r="P64" i="96"/>
  <c r="Q64" i="91"/>
  <c r="Q64" i="96"/>
  <c r="D65" i="91"/>
  <c r="H65" i="91"/>
  <c r="H65" i="96"/>
  <c r="I65" i="91"/>
  <c r="I65" i="96"/>
  <c r="J65" i="91"/>
  <c r="J65" i="96"/>
  <c r="K65" i="96"/>
  <c r="L65" i="91"/>
  <c r="L65" i="96"/>
  <c r="M65" i="91"/>
  <c r="M65" i="96"/>
  <c r="N65" i="96"/>
  <c r="O65" i="96"/>
  <c r="P65" i="91"/>
  <c r="P65" i="96"/>
  <c r="Q65" i="91"/>
  <c r="Q65" i="96"/>
  <c r="D66" i="91"/>
  <c r="H66" i="91"/>
  <c r="H66" i="96"/>
  <c r="I66" i="91"/>
  <c r="I66" i="96"/>
  <c r="J66" i="91"/>
  <c r="J66" i="96"/>
  <c r="K66" i="96"/>
  <c r="L66" i="91"/>
  <c r="L66" i="96"/>
  <c r="M66" i="91"/>
  <c r="M66" i="96"/>
  <c r="N66" i="96"/>
  <c r="O66" i="96"/>
  <c r="P66" i="91"/>
  <c r="P66" i="96"/>
  <c r="Q66" i="91"/>
  <c r="Q66" i="96"/>
  <c r="D67" i="91"/>
  <c r="H67" i="91"/>
  <c r="H67" i="96"/>
  <c r="I67" i="91"/>
  <c r="I67" i="96"/>
  <c r="J67" i="91"/>
  <c r="J67" i="96"/>
  <c r="K67" i="96"/>
  <c r="L67" i="91"/>
  <c r="L67" i="96"/>
  <c r="M67" i="91"/>
  <c r="M67" i="96"/>
  <c r="N67" i="96"/>
  <c r="O67" i="96"/>
  <c r="P67" i="91"/>
  <c r="P67" i="96"/>
  <c r="Q67" i="91"/>
  <c r="Q67" i="96"/>
  <c r="D68" i="91"/>
  <c r="H68" i="91"/>
  <c r="H68" i="96"/>
  <c r="I68" i="91"/>
  <c r="I68" i="96"/>
  <c r="J68" i="91"/>
  <c r="J68" i="96"/>
  <c r="K68" i="96"/>
  <c r="L68" i="91"/>
  <c r="L68" i="96"/>
  <c r="M68" i="91"/>
  <c r="M68" i="96"/>
  <c r="N68" i="96"/>
  <c r="O68" i="96"/>
  <c r="P68" i="91"/>
  <c r="P68" i="96"/>
  <c r="Q68" i="91"/>
  <c r="Q68" i="96"/>
  <c r="D69" i="91"/>
  <c r="H69" i="91"/>
  <c r="H69" i="96"/>
  <c r="I69" i="91"/>
  <c r="I69" i="96"/>
  <c r="J69" i="91"/>
  <c r="J69" i="96"/>
  <c r="K69" i="96"/>
  <c r="L69" i="91"/>
  <c r="L69" i="96"/>
  <c r="M69" i="91"/>
  <c r="M69" i="96"/>
  <c r="N69" i="96"/>
  <c r="O69" i="96"/>
  <c r="P69" i="91"/>
  <c r="P69" i="96"/>
  <c r="Q69" i="91"/>
  <c r="Q69" i="96"/>
  <c r="D70" i="91"/>
  <c r="H70" i="91"/>
  <c r="H70" i="96"/>
  <c r="I70" i="91"/>
  <c r="I70" i="96"/>
  <c r="J70" i="91"/>
  <c r="J70" i="96"/>
  <c r="K70" i="96"/>
  <c r="L70" i="91"/>
  <c r="L70" i="96"/>
  <c r="M70" i="91"/>
  <c r="M70" i="96"/>
  <c r="N70" i="96"/>
  <c r="O70" i="96"/>
  <c r="P70" i="91"/>
  <c r="P70" i="96"/>
  <c r="Q70" i="91"/>
  <c r="Q70" i="96"/>
  <c r="D71" i="91"/>
  <c r="H71" i="91"/>
  <c r="H71" i="96"/>
  <c r="I71" i="91"/>
  <c r="I71" i="96"/>
  <c r="J71" i="91"/>
  <c r="J71" i="96"/>
  <c r="K71" i="96"/>
  <c r="L71" i="91"/>
  <c r="L71" i="96"/>
  <c r="M71" i="91"/>
  <c r="M71" i="96"/>
  <c r="N71" i="96"/>
  <c r="O71" i="96"/>
  <c r="P71" i="91"/>
  <c r="P71" i="96"/>
  <c r="Q71" i="91"/>
  <c r="Q71" i="96"/>
  <c r="D72" i="91"/>
  <c r="H72" i="91"/>
  <c r="H72" i="96"/>
  <c r="I72" i="91"/>
  <c r="I72" i="96"/>
  <c r="J72" i="91"/>
  <c r="J72" i="96"/>
  <c r="K72" i="96"/>
  <c r="L72" i="91"/>
  <c r="L72" i="96"/>
  <c r="M72" i="91"/>
  <c r="M72" i="96"/>
  <c r="N72" i="96"/>
  <c r="O72" i="96"/>
  <c r="P72" i="91"/>
  <c r="P72" i="96"/>
  <c r="Q72" i="91"/>
  <c r="Q72" i="96"/>
  <c r="D73" i="91"/>
  <c r="H73" i="91"/>
  <c r="H73" i="96"/>
  <c r="I73" i="91"/>
  <c r="I73" i="96"/>
  <c r="J73" i="91"/>
  <c r="J73" i="96"/>
  <c r="K73" i="96"/>
  <c r="L73" i="91"/>
  <c r="L73" i="96"/>
  <c r="M73" i="91"/>
  <c r="M73" i="96"/>
  <c r="N73" i="96"/>
  <c r="O73" i="96"/>
  <c r="P73" i="91"/>
  <c r="P73" i="96"/>
  <c r="Q73" i="91"/>
  <c r="Q73" i="96"/>
  <c r="D74" i="91"/>
  <c r="H74" i="91"/>
  <c r="H74" i="96"/>
  <c r="I74" i="91"/>
  <c r="I74" i="96"/>
  <c r="J74" i="91"/>
  <c r="J74" i="96"/>
  <c r="K74" i="96"/>
  <c r="L74" i="91"/>
  <c r="L74" i="96"/>
  <c r="M74" i="91"/>
  <c r="M74" i="96"/>
  <c r="N74" i="96"/>
  <c r="O74" i="96"/>
  <c r="P74" i="91"/>
  <c r="P74" i="96"/>
  <c r="Q74" i="91"/>
  <c r="Q74" i="96"/>
  <c r="D75" i="91"/>
  <c r="H75" i="91"/>
  <c r="H75" i="96"/>
  <c r="I75" i="91"/>
  <c r="I75" i="96"/>
  <c r="J75" i="91"/>
  <c r="J75" i="96"/>
  <c r="K75" i="96"/>
  <c r="L75" i="91"/>
  <c r="L75" i="96"/>
  <c r="M75" i="91"/>
  <c r="M75" i="96"/>
  <c r="N75" i="96"/>
  <c r="O75" i="96"/>
  <c r="P75" i="91"/>
  <c r="P75" i="96"/>
  <c r="Q75" i="91"/>
  <c r="Q75" i="96"/>
  <c r="D76" i="91"/>
  <c r="H76" i="91"/>
  <c r="H76" i="96"/>
  <c r="I76" i="91"/>
  <c r="I76" i="96"/>
  <c r="J76" i="91"/>
  <c r="J76" i="96"/>
  <c r="K76" i="96"/>
  <c r="L76" i="91"/>
  <c r="L76" i="96"/>
  <c r="M76" i="91"/>
  <c r="M76" i="96"/>
  <c r="N76" i="96"/>
  <c r="O76" i="96"/>
  <c r="P76" i="91"/>
  <c r="P76" i="96"/>
  <c r="Q76" i="91"/>
  <c r="Q76" i="96"/>
  <c r="D77" i="91"/>
  <c r="H77" i="91"/>
  <c r="H77" i="96"/>
  <c r="I77" i="91"/>
  <c r="I77" i="96"/>
  <c r="J77" i="91"/>
  <c r="J77" i="96"/>
  <c r="K77" i="96"/>
  <c r="L77" i="91"/>
  <c r="L77" i="96"/>
  <c r="M77" i="91"/>
  <c r="M77" i="96"/>
  <c r="N77" i="96"/>
  <c r="O77" i="96"/>
  <c r="P77" i="91"/>
  <c r="P77" i="96"/>
  <c r="Q77" i="91"/>
  <c r="Q77" i="96"/>
  <c r="D78" i="91"/>
  <c r="H78" i="91"/>
  <c r="H78" i="96"/>
  <c r="I78" i="91"/>
  <c r="I78" i="96"/>
  <c r="J78" i="91"/>
  <c r="J78" i="96"/>
  <c r="K78" i="96"/>
  <c r="L78" i="91"/>
  <c r="L78" i="96"/>
  <c r="M78" i="91"/>
  <c r="M78" i="96"/>
  <c r="N78" i="96"/>
  <c r="O78" i="96"/>
  <c r="P78" i="91"/>
  <c r="P78" i="96"/>
  <c r="Q78" i="91"/>
  <c r="Q78" i="96"/>
  <c r="D79" i="91"/>
  <c r="H79" i="91"/>
  <c r="H79" i="96"/>
  <c r="I79" i="91"/>
  <c r="I79" i="96"/>
  <c r="J79" i="91"/>
  <c r="J79" i="96"/>
  <c r="K79" i="96"/>
  <c r="L79" i="91"/>
  <c r="L79" i="96"/>
  <c r="M79" i="91"/>
  <c r="M79" i="96"/>
  <c r="N79" i="96"/>
  <c r="O79" i="96"/>
  <c r="P79" i="91"/>
  <c r="P79" i="96"/>
  <c r="Q79" i="91"/>
  <c r="Q79" i="96"/>
  <c r="D80" i="91"/>
  <c r="H80" i="91"/>
  <c r="H80" i="96"/>
  <c r="I80" i="91"/>
  <c r="I80" i="96"/>
  <c r="J80" i="91"/>
  <c r="J80" i="96"/>
  <c r="K80" i="96"/>
  <c r="L80" i="91"/>
  <c r="L80" i="96"/>
  <c r="M80" i="91"/>
  <c r="M80" i="96"/>
  <c r="N80" i="96"/>
  <c r="O80" i="96"/>
  <c r="P80" i="91"/>
  <c r="P80" i="96"/>
  <c r="Q80" i="91"/>
  <c r="Q80" i="96"/>
  <c r="D81" i="91"/>
  <c r="H81" i="91"/>
  <c r="H81" i="96"/>
  <c r="I81" i="91"/>
  <c r="I81" i="96"/>
  <c r="J81" i="91"/>
  <c r="J81" i="96"/>
  <c r="K81" i="96"/>
  <c r="L81" i="91"/>
  <c r="L81" i="96"/>
  <c r="M81" i="91"/>
  <c r="M81" i="96"/>
  <c r="N81" i="96"/>
  <c r="O81" i="96"/>
  <c r="P81" i="91"/>
  <c r="P81" i="96"/>
  <c r="Q81" i="91"/>
  <c r="Q81" i="96"/>
  <c r="D82" i="91"/>
  <c r="H82" i="91"/>
  <c r="H82" i="96"/>
  <c r="I82" i="91"/>
  <c r="I82" i="96"/>
  <c r="J82" i="91"/>
  <c r="J82" i="96"/>
  <c r="K82" i="96"/>
  <c r="L82" i="91"/>
  <c r="L82" i="96"/>
  <c r="M82" i="91"/>
  <c r="M82" i="96"/>
  <c r="N82" i="96"/>
  <c r="O82" i="96"/>
  <c r="P82" i="91"/>
  <c r="P82" i="96"/>
  <c r="Q82" i="91"/>
  <c r="Q82" i="96"/>
  <c r="D83" i="91"/>
  <c r="H83" i="91"/>
  <c r="H83" i="96"/>
  <c r="I83" i="91"/>
  <c r="I83" i="96"/>
  <c r="J83" i="91"/>
  <c r="J83" i="96"/>
  <c r="K83" i="96"/>
  <c r="L83" i="91"/>
  <c r="L83" i="96"/>
  <c r="M83" i="91"/>
  <c r="M83" i="96"/>
  <c r="N83" i="96"/>
  <c r="O83" i="96"/>
  <c r="P83" i="91"/>
  <c r="P83" i="96"/>
  <c r="Q83" i="91"/>
  <c r="Q83" i="96"/>
  <c r="D84" i="91"/>
  <c r="H84" i="91"/>
  <c r="H84" i="96"/>
  <c r="I84" i="91"/>
  <c r="I84" i="96"/>
  <c r="J84" i="91"/>
  <c r="J84" i="96"/>
  <c r="K84" i="96"/>
  <c r="L84" i="91"/>
  <c r="L84" i="96"/>
  <c r="M84" i="91"/>
  <c r="M84" i="96"/>
  <c r="N84" i="96"/>
  <c r="O84" i="96"/>
  <c r="P84" i="91"/>
  <c r="P84" i="96"/>
  <c r="Q84" i="91"/>
  <c r="Q84" i="96"/>
  <c r="D85" i="91"/>
  <c r="H85" i="91"/>
  <c r="H85" i="96"/>
  <c r="I85" i="91"/>
  <c r="I85" i="96"/>
  <c r="J85" i="91"/>
  <c r="J85" i="96"/>
  <c r="K85" i="96"/>
  <c r="L85" i="91"/>
  <c r="L85" i="96"/>
  <c r="M85" i="91"/>
  <c r="M85" i="96"/>
  <c r="N85" i="96"/>
  <c r="O85" i="96"/>
  <c r="P85" i="91"/>
  <c r="P85" i="96"/>
  <c r="Q85" i="91"/>
  <c r="Q85" i="96"/>
  <c r="D86" i="91"/>
  <c r="H86" i="91"/>
  <c r="H86" i="96"/>
  <c r="I86" i="91"/>
  <c r="I86" i="96"/>
  <c r="J86" i="91"/>
  <c r="J86" i="96"/>
  <c r="K86" i="96"/>
  <c r="L86" i="91"/>
  <c r="L86" i="96"/>
  <c r="M86" i="91"/>
  <c r="M86" i="96"/>
  <c r="N86" i="96"/>
  <c r="O86" i="96"/>
  <c r="P86" i="91"/>
  <c r="P86" i="96"/>
  <c r="Q86" i="91"/>
  <c r="Q86" i="96"/>
  <c r="D87" i="91"/>
  <c r="H87" i="91"/>
  <c r="H87" i="96"/>
  <c r="I87" i="91"/>
  <c r="I87" i="96"/>
  <c r="J87" i="91"/>
  <c r="J87" i="96"/>
  <c r="K87" i="96"/>
  <c r="L87" i="91"/>
  <c r="L87" i="96"/>
  <c r="M87" i="91"/>
  <c r="M87" i="96"/>
  <c r="N87" i="96"/>
  <c r="O87" i="96"/>
  <c r="P87" i="91"/>
  <c r="P87" i="96"/>
  <c r="Q87" i="91"/>
  <c r="Q87" i="96"/>
  <c r="D88" i="91"/>
  <c r="H88" i="91"/>
  <c r="H88" i="96"/>
  <c r="I88" i="91"/>
  <c r="I88" i="96"/>
  <c r="J88" i="91"/>
  <c r="J88" i="96"/>
  <c r="K88" i="96"/>
  <c r="L88" i="91"/>
  <c r="L88" i="96"/>
  <c r="M88" i="91"/>
  <c r="M88" i="96"/>
  <c r="N88" i="96"/>
  <c r="O88" i="96"/>
  <c r="P88" i="91"/>
  <c r="P88" i="96"/>
  <c r="Q88" i="91"/>
  <c r="Q88" i="96"/>
  <c r="D89" i="91"/>
  <c r="H89" i="91"/>
  <c r="H89" i="96"/>
  <c r="I89" i="91"/>
  <c r="I89" i="96"/>
  <c r="J89" i="91"/>
  <c r="J89" i="96"/>
  <c r="K89" i="96"/>
  <c r="L89" i="91"/>
  <c r="L89" i="96"/>
  <c r="M89" i="91"/>
  <c r="M89" i="96"/>
  <c r="N89" i="96"/>
  <c r="O89" i="96"/>
  <c r="P89" i="91"/>
  <c r="P89" i="96"/>
  <c r="Q89" i="91"/>
  <c r="Q89" i="96"/>
  <c r="D90" i="91"/>
  <c r="H90" i="91"/>
  <c r="H90" i="96"/>
  <c r="I90" i="91"/>
  <c r="I90" i="96"/>
  <c r="J90" i="91"/>
  <c r="J90" i="96"/>
  <c r="K90" i="96"/>
  <c r="L90" i="91"/>
  <c r="L90" i="96"/>
  <c r="M90" i="91"/>
  <c r="M90" i="96"/>
  <c r="N90" i="96"/>
  <c r="O90" i="96"/>
  <c r="P90" i="91"/>
  <c r="P90" i="96"/>
  <c r="Q90" i="91"/>
  <c r="Q90" i="96"/>
  <c r="D91" i="91"/>
  <c r="H91" i="91"/>
  <c r="H91" i="96"/>
  <c r="I91" i="91"/>
  <c r="I91" i="96"/>
  <c r="J91" i="91"/>
  <c r="J91" i="96"/>
  <c r="K91" i="96"/>
  <c r="L91" i="91"/>
  <c r="L91" i="96"/>
  <c r="M91" i="91"/>
  <c r="M91" i="96"/>
  <c r="N91" i="96"/>
  <c r="O91" i="96"/>
  <c r="P91" i="91"/>
  <c r="P91" i="96"/>
  <c r="Q91" i="91"/>
  <c r="Q91" i="96"/>
  <c r="D92" i="91"/>
  <c r="H92" i="91"/>
  <c r="H92" i="96"/>
  <c r="I92" i="91"/>
  <c r="I92" i="96"/>
  <c r="J92" i="91"/>
  <c r="J92" i="96"/>
  <c r="K92" i="96"/>
  <c r="L92" i="91"/>
  <c r="L92" i="96"/>
  <c r="M92" i="91"/>
  <c r="M92" i="96"/>
  <c r="N92" i="96"/>
  <c r="O92" i="96"/>
  <c r="P92" i="91"/>
  <c r="P92" i="96"/>
  <c r="Q92" i="91"/>
  <c r="Q92" i="96"/>
  <c r="D93" i="91"/>
  <c r="H93" i="91"/>
  <c r="H93" i="96"/>
  <c r="I93" i="91"/>
  <c r="I93" i="96"/>
  <c r="J93" i="91"/>
  <c r="J93" i="96"/>
  <c r="K93" i="96"/>
  <c r="L93" i="91"/>
  <c r="L93" i="96"/>
  <c r="M93" i="91"/>
  <c r="M93" i="96"/>
  <c r="N93" i="96"/>
  <c r="O93" i="96"/>
  <c r="P93" i="91"/>
  <c r="P93" i="96"/>
  <c r="Q93" i="91"/>
  <c r="Q93" i="96"/>
  <c r="D94" i="91"/>
  <c r="H94" i="91"/>
  <c r="H94" i="96"/>
  <c r="I94" i="91"/>
  <c r="I94" i="96"/>
  <c r="J94" i="91"/>
  <c r="J94" i="96"/>
  <c r="K94" i="96"/>
  <c r="L94" i="91"/>
  <c r="L94" i="96"/>
  <c r="M94" i="91"/>
  <c r="M94" i="96"/>
  <c r="N94" i="96"/>
  <c r="O94" i="96"/>
  <c r="P94" i="91"/>
  <c r="P94" i="96"/>
  <c r="Q94" i="91"/>
  <c r="Q94" i="96"/>
  <c r="D95" i="91"/>
  <c r="H95" i="91"/>
  <c r="H95" i="96"/>
  <c r="I95" i="91"/>
  <c r="I95" i="96"/>
  <c r="J95" i="91"/>
  <c r="J95" i="96"/>
  <c r="K95" i="96"/>
  <c r="L95" i="91"/>
  <c r="L95" i="96"/>
  <c r="M95" i="91"/>
  <c r="M95" i="96"/>
  <c r="N95" i="96"/>
  <c r="O95" i="96"/>
  <c r="P95" i="91"/>
  <c r="P95" i="96"/>
  <c r="Q95" i="91"/>
  <c r="Q95" i="96"/>
  <c r="D96" i="91"/>
  <c r="H96" i="91"/>
  <c r="H96" i="96"/>
  <c r="K96" i="96"/>
  <c r="L96" i="91"/>
  <c r="L96" i="96"/>
  <c r="M96" i="91"/>
  <c r="M96" i="96"/>
  <c r="N96" i="96"/>
  <c r="O96" i="96"/>
  <c r="P96" i="91"/>
  <c r="P96" i="96"/>
  <c r="Q96" i="91"/>
  <c r="Q96" i="96"/>
  <c r="D97" i="91"/>
  <c r="H97" i="91"/>
  <c r="H97" i="96"/>
  <c r="I97" i="91"/>
  <c r="I97" i="96"/>
  <c r="J97" i="91"/>
  <c r="J97" i="96"/>
  <c r="K97" i="96"/>
  <c r="L97" i="91"/>
  <c r="L97" i="96"/>
  <c r="M97" i="91"/>
  <c r="M97" i="96"/>
  <c r="N97" i="96"/>
  <c r="O97" i="96"/>
  <c r="P97" i="91"/>
  <c r="P97" i="96"/>
  <c r="Q97" i="91"/>
  <c r="Q97" i="96"/>
  <c r="D98" i="91"/>
  <c r="H98" i="91"/>
  <c r="H98" i="96"/>
  <c r="I98" i="91"/>
  <c r="I98" i="96"/>
  <c r="J98" i="91"/>
  <c r="J98" i="96"/>
  <c r="K98" i="96"/>
  <c r="L98" i="91"/>
  <c r="L98" i="96"/>
  <c r="M98" i="91"/>
  <c r="M98" i="96"/>
  <c r="N98" i="96"/>
  <c r="O98" i="96"/>
  <c r="P98" i="91"/>
  <c r="P98" i="96"/>
  <c r="Q98" i="91"/>
  <c r="Q98" i="96"/>
  <c r="D99" i="91"/>
  <c r="H99" i="91"/>
  <c r="H99" i="96"/>
  <c r="I99" i="91"/>
  <c r="I99" i="96"/>
  <c r="J99" i="91"/>
  <c r="J99" i="96"/>
  <c r="K99" i="96"/>
  <c r="L99" i="91"/>
  <c r="L99" i="96"/>
  <c r="M99" i="91"/>
  <c r="M99" i="96"/>
  <c r="N99" i="96"/>
  <c r="O99" i="96"/>
  <c r="P99" i="91"/>
  <c r="P99" i="96"/>
  <c r="Q99" i="91"/>
  <c r="Q99" i="96"/>
  <c r="D100" i="91"/>
  <c r="H100" i="91"/>
  <c r="H100" i="96"/>
  <c r="I100" i="91"/>
  <c r="I100" i="96"/>
  <c r="J100" i="91"/>
  <c r="J100" i="96"/>
  <c r="K100" i="96"/>
  <c r="L100" i="91"/>
  <c r="L100" i="96"/>
  <c r="M100" i="91"/>
  <c r="M100" i="96"/>
  <c r="N100" i="96"/>
  <c r="O100" i="96"/>
  <c r="P100" i="91"/>
  <c r="P100" i="96"/>
  <c r="Q100" i="91"/>
  <c r="Q100" i="96"/>
  <c r="D101" i="91"/>
  <c r="H101" i="91"/>
  <c r="H101" i="96"/>
  <c r="I101" i="91"/>
  <c r="I101" i="96"/>
  <c r="J101" i="91"/>
  <c r="J101" i="96"/>
  <c r="K101" i="96"/>
  <c r="L101" i="91"/>
  <c r="L101" i="96"/>
  <c r="M101" i="91"/>
  <c r="M101" i="96"/>
  <c r="N101" i="96"/>
  <c r="O101" i="96"/>
  <c r="P101" i="91"/>
  <c r="P101" i="96"/>
  <c r="Q101" i="91"/>
  <c r="Q101" i="96"/>
  <c r="D102" i="91"/>
  <c r="H102" i="91"/>
  <c r="H102" i="96"/>
  <c r="I102" i="91"/>
  <c r="I102" i="96"/>
  <c r="J102" i="91"/>
  <c r="J102" i="96"/>
  <c r="K102" i="96"/>
  <c r="L102" i="91"/>
  <c r="L102" i="96"/>
  <c r="M102" i="91"/>
  <c r="M102" i="96"/>
  <c r="N102" i="96"/>
  <c r="O102" i="96"/>
  <c r="P102" i="91"/>
  <c r="P102" i="96"/>
  <c r="Q102" i="91"/>
  <c r="Q102" i="96"/>
  <c r="D103" i="91"/>
  <c r="H103" i="91"/>
  <c r="H103" i="96"/>
  <c r="I103" i="91"/>
  <c r="I103" i="96"/>
  <c r="J103" i="91"/>
  <c r="J103" i="96"/>
  <c r="K103" i="96"/>
  <c r="L103" i="91"/>
  <c r="L103" i="96"/>
  <c r="M103" i="91"/>
  <c r="M103" i="96"/>
  <c r="N103" i="96"/>
  <c r="O103" i="96"/>
  <c r="P103" i="91"/>
  <c r="P103" i="96"/>
  <c r="Q103" i="91"/>
  <c r="Q103" i="96"/>
  <c r="D104" i="91"/>
  <c r="H104" i="91"/>
  <c r="H104" i="96"/>
  <c r="I104" i="91"/>
  <c r="I104" i="96"/>
  <c r="J104" i="91"/>
  <c r="J104" i="96"/>
  <c r="K104" i="96"/>
  <c r="L104" i="91"/>
  <c r="L104" i="96"/>
  <c r="M104" i="91"/>
  <c r="M104" i="96"/>
  <c r="N104" i="96"/>
  <c r="O104" i="96"/>
  <c r="P104" i="91"/>
  <c r="P104" i="96"/>
  <c r="Q104" i="91"/>
  <c r="Q104" i="96"/>
  <c r="I105" i="91"/>
  <c r="I105" i="96"/>
  <c r="J105" i="91"/>
  <c r="J105" i="96"/>
  <c r="K105" i="96"/>
  <c r="L105" i="91"/>
  <c r="L105" i="96"/>
  <c r="M105" i="91"/>
  <c r="M105" i="96"/>
  <c r="N105" i="96"/>
  <c r="O105" i="96"/>
  <c r="P105" i="91"/>
  <c r="P105" i="96"/>
  <c r="Q105" i="91"/>
  <c r="Q105" i="96"/>
  <c r="D106" i="91"/>
  <c r="H106" i="91"/>
  <c r="H106" i="96"/>
  <c r="I106" i="91"/>
  <c r="I106" i="96"/>
  <c r="J106" i="91"/>
  <c r="J106" i="96"/>
  <c r="K106" i="96"/>
  <c r="L106" i="91"/>
  <c r="L106" i="96"/>
  <c r="M106" i="91"/>
  <c r="M106" i="96"/>
  <c r="N106" i="96"/>
  <c r="O106" i="96"/>
  <c r="P106" i="91"/>
  <c r="P106" i="96"/>
  <c r="Q106" i="91"/>
  <c r="Q106" i="96"/>
  <c r="I107" i="91"/>
  <c r="I107" i="96"/>
  <c r="J107" i="91"/>
  <c r="J107" i="96"/>
  <c r="K107" i="96"/>
  <c r="L107" i="91"/>
  <c r="L107" i="96"/>
  <c r="M107" i="91"/>
  <c r="M107" i="96"/>
  <c r="N107" i="96"/>
  <c r="O107" i="96"/>
  <c r="P107" i="91"/>
  <c r="P107" i="96"/>
  <c r="Q107" i="91"/>
  <c r="Q107" i="96"/>
  <c r="D108" i="91"/>
  <c r="H108" i="91"/>
  <c r="H108" i="96"/>
  <c r="I108" i="91"/>
  <c r="I108" i="96"/>
  <c r="J108" i="91"/>
  <c r="J108" i="96"/>
  <c r="K108" i="96"/>
  <c r="L108" i="91"/>
  <c r="L108" i="96"/>
  <c r="M108" i="91"/>
  <c r="M108" i="96"/>
  <c r="N108" i="96"/>
  <c r="O108" i="96"/>
  <c r="P108" i="91"/>
  <c r="P108" i="96"/>
  <c r="Q108" i="91"/>
  <c r="Q108" i="96"/>
  <c r="D109" i="91"/>
  <c r="H109" i="91"/>
  <c r="H109" i="96"/>
  <c r="I109" i="91"/>
  <c r="I109" i="96"/>
  <c r="J109" i="91"/>
  <c r="J109" i="96"/>
  <c r="K109" i="96"/>
  <c r="L109" i="91"/>
  <c r="L109" i="96"/>
  <c r="M109" i="91"/>
  <c r="M109" i="96"/>
  <c r="N109" i="96"/>
  <c r="O109" i="96"/>
  <c r="P109" i="91"/>
  <c r="P109" i="96"/>
  <c r="Q109" i="91"/>
  <c r="Q109" i="96"/>
  <c r="D110" i="91"/>
  <c r="H110" i="91"/>
  <c r="H110" i="96"/>
  <c r="I110" i="91"/>
  <c r="I110" i="96"/>
  <c r="J110" i="91"/>
  <c r="J110" i="96"/>
  <c r="K110" i="96"/>
  <c r="L110" i="91"/>
  <c r="L110" i="96"/>
  <c r="M110" i="91"/>
  <c r="M110" i="96"/>
  <c r="N110" i="96"/>
  <c r="O110" i="96"/>
  <c r="P110" i="91"/>
  <c r="P110" i="96"/>
  <c r="Q110" i="91"/>
  <c r="Q110" i="96"/>
  <c r="D111" i="91"/>
  <c r="H111" i="91"/>
  <c r="H111" i="96"/>
  <c r="K111" i="96"/>
  <c r="L111" i="91"/>
  <c r="L111" i="96"/>
  <c r="M111" i="91"/>
  <c r="M111" i="96"/>
  <c r="N111" i="96"/>
  <c r="O111" i="96"/>
  <c r="P111" i="91"/>
  <c r="P111" i="96"/>
  <c r="Q111" i="91"/>
  <c r="Q111" i="96"/>
  <c r="I55" i="211"/>
  <c r="G55" i="211"/>
  <c r="E55" i="211"/>
  <c r="B55" i="211"/>
  <c r="I55" i="91"/>
  <c r="I55" i="96"/>
  <c r="J55" i="91"/>
  <c r="J55" i="96"/>
  <c r="D55" i="91"/>
  <c r="H55" i="91"/>
  <c r="H55" i="96"/>
  <c r="I54" i="211"/>
  <c r="G54" i="211"/>
  <c r="E54" i="211"/>
  <c r="B54" i="211"/>
  <c r="I54" i="91"/>
  <c r="I54" i="96"/>
  <c r="J54" i="91"/>
  <c r="J54" i="96"/>
  <c r="D54" i="91"/>
  <c r="H54" i="91"/>
  <c r="H54" i="96"/>
  <c r="I53" i="211"/>
  <c r="G53" i="211"/>
  <c r="E53" i="211"/>
  <c r="B53" i="211"/>
  <c r="I53" i="91"/>
  <c r="I53" i="96"/>
  <c r="J53" i="91"/>
  <c r="J53" i="96"/>
  <c r="D53" i="91"/>
  <c r="H53" i="91"/>
  <c r="H53" i="96"/>
  <c r="I52" i="211"/>
  <c r="G52" i="211"/>
  <c r="E52" i="211"/>
  <c r="B52" i="211"/>
  <c r="I52" i="91"/>
  <c r="I52" i="96"/>
  <c r="J52" i="91"/>
  <c r="J52" i="96"/>
  <c r="D52" i="91"/>
  <c r="H52" i="91"/>
  <c r="H52" i="96"/>
  <c r="I51" i="211"/>
  <c r="G51" i="211"/>
  <c r="E51" i="211"/>
  <c r="B51" i="211"/>
  <c r="I51" i="91"/>
  <c r="I51" i="96"/>
  <c r="J51" i="91"/>
  <c r="J51" i="96"/>
  <c r="D51" i="91"/>
  <c r="H51" i="91"/>
  <c r="H51" i="96"/>
  <c r="I50" i="211"/>
  <c r="G50" i="211"/>
  <c r="E50" i="211"/>
  <c r="B50" i="211"/>
  <c r="I50" i="91"/>
  <c r="I50" i="96"/>
  <c r="J50" i="91"/>
  <c r="J50" i="96"/>
  <c r="D50" i="91"/>
  <c r="H50" i="91"/>
  <c r="H50" i="96"/>
  <c r="I49" i="211"/>
  <c r="G49" i="211"/>
  <c r="E49" i="211"/>
  <c r="B49" i="211"/>
  <c r="I49" i="91"/>
  <c r="I49" i="96"/>
  <c r="J49" i="91"/>
  <c r="J49" i="96"/>
  <c r="D49" i="91"/>
  <c r="H49" i="91"/>
  <c r="H49" i="96"/>
  <c r="I48" i="211"/>
  <c r="G48" i="211"/>
  <c r="E48" i="211"/>
  <c r="B48" i="211"/>
  <c r="I48" i="91"/>
  <c r="I48" i="96"/>
  <c r="J48" i="91"/>
  <c r="J48" i="96"/>
  <c r="D48" i="91"/>
  <c r="H48" i="91"/>
  <c r="H48" i="96"/>
  <c r="I47" i="211"/>
  <c r="G47" i="211"/>
  <c r="E47" i="211"/>
  <c r="B47" i="211"/>
  <c r="I47" i="91"/>
  <c r="I47" i="96"/>
  <c r="J47" i="91"/>
  <c r="J47" i="96"/>
  <c r="D47" i="91"/>
  <c r="H47" i="91"/>
  <c r="H47" i="96"/>
  <c r="I46" i="211"/>
  <c r="G46" i="211"/>
  <c r="E46" i="211"/>
  <c r="B46" i="211"/>
  <c r="I46" i="91"/>
  <c r="I46" i="96"/>
  <c r="J46" i="91"/>
  <c r="J46" i="96"/>
  <c r="D46" i="91"/>
  <c r="H46" i="91"/>
  <c r="H46" i="96"/>
  <c r="I45" i="211"/>
  <c r="G45" i="211"/>
  <c r="E45" i="211"/>
  <c r="B45" i="211"/>
  <c r="I45" i="91"/>
  <c r="I45" i="96"/>
  <c r="J45" i="91"/>
  <c r="J45" i="96"/>
  <c r="D45" i="91"/>
  <c r="H45" i="91"/>
  <c r="H45" i="96"/>
  <c r="I44" i="211"/>
  <c r="G44" i="211"/>
  <c r="E44" i="211"/>
  <c r="B44" i="211"/>
  <c r="I44" i="91"/>
  <c r="I44" i="96"/>
  <c r="J44" i="91"/>
  <c r="J44" i="96"/>
  <c r="D44" i="91"/>
  <c r="H44" i="91"/>
  <c r="H44" i="96"/>
  <c r="D43" i="91"/>
  <c r="H43" i="91"/>
  <c r="H43" i="96"/>
  <c r="I43" i="91"/>
  <c r="I43" i="96"/>
  <c r="J43" i="91"/>
  <c r="J43" i="96"/>
  <c r="B43" i="211"/>
  <c r="E43" i="211"/>
  <c r="G43" i="211"/>
  <c r="I43" i="211"/>
  <c r="D56" i="91"/>
  <c r="H56" i="91"/>
  <c r="H56" i="96"/>
  <c r="I56" i="91"/>
  <c r="I56" i="96"/>
  <c r="J56" i="91"/>
  <c r="J56" i="96"/>
  <c r="B56" i="211"/>
  <c r="E56" i="211"/>
  <c r="G56" i="211"/>
  <c r="I56" i="211"/>
  <c r="K59" i="155" a="1"/>
  <c r="K111" i="155"/>
  <c r="K59" i="161" a="1"/>
  <c r="K111" i="161"/>
  <c r="F59" i="239"/>
  <c r="F60" i="239"/>
  <c r="F61" i="239"/>
  <c r="F62" i="239"/>
  <c r="F63" i="239"/>
  <c r="F64" i="239"/>
  <c r="F65" i="239"/>
  <c r="F66" i="239"/>
  <c r="F67" i="239"/>
  <c r="F68" i="239"/>
  <c r="F69" i="239"/>
  <c r="F70" i="239"/>
  <c r="F71" i="239"/>
  <c r="F72" i="239"/>
  <c r="F73" i="239"/>
  <c r="F74" i="239"/>
  <c r="F75" i="239"/>
  <c r="F76" i="239"/>
  <c r="F77" i="239"/>
  <c r="F78" i="239"/>
  <c r="F79" i="239"/>
  <c r="F80" i="239"/>
  <c r="F81" i="239"/>
  <c r="F82" i="239"/>
  <c r="F83" i="239"/>
  <c r="F84" i="239"/>
  <c r="F85" i="239"/>
  <c r="F86" i="239"/>
  <c r="F87" i="239"/>
  <c r="F88" i="239"/>
  <c r="F89" i="239"/>
  <c r="F90" i="239"/>
  <c r="F91" i="239"/>
  <c r="F92" i="239"/>
  <c r="F93" i="239"/>
  <c r="F94" i="239"/>
  <c r="F95" i="239"/>
  <c r="F96" i="239"/>
  <c r="F97" i="239"/>
  <c r="F98" i="239"/>
  <c r="F99" i="239"/>
  <c r="F100" i="239"/>
  <c r="F101" i="239"/>
  <c r="F102" i="239"/>
  <c r="F103" i="239"/>
  <c r="F104" i="239"/>
  <c r="F105" i="239"/>
  <c r="F106" i="239"/>
  <c r="F107" i="239"/>
  <c r="F108" i="239"/>
  <c r="F109" i="239"/>
  <c r="F110" i="239"/>
  <c r="F58" i="239"/>
  <c r="E59" i="239"/>
  <c r="E60" i="239"/>
  <c r="E61" i="239"/>
  <c r="E62" i="239"/>
  <c r="E63" i="239"/>
  <c r="E64" i="239"/>
  <c r="E65" i="239"/>
  <c r="E66" i="239"/>
  <c r="E67" i="239"/>
  <c r="E68" i="239"/>
  <c r="E69" i="239"/>
  <c r="E70" i="239"/>
  <c r="E71" i="239"/>
  <c r="E72" i="239"/>
  <c r="E73" i="239"/>
  <c r="E74" i="239"/>
  <c r="E75" i="239"/>
  <c r="E76" i="239"/>
  <c r="E77" i="239"/>
  <c r="E78" i="239"/>
  <c r="E79" i="239"/>
  <c r="E80" i="239"/>
  <c r="E81" i="239"/>
  <c r="E82" i="239"/>
  <c r="E83" i="239"/>
  <c r="E84" i="239"/>
  <c r="E85" i="239"/>
  <c r="E86" i="239"/>
  <c r="E87" i="239"/>
  <c r="E88" i="239"/>
  <c r="E89" i="239"/>
  <c r="E90" i="239"/>
  <c r="E91" i="239"/>
  <c r="E92" i="239"/>
  <c r="E93" i="239"/>
  <c r="E94" i="239"/>
  <c r="E95" i="239"/>
  <c r="E96" i="239"/>
  <c r="E97" i="239"/>
  <c r="E98" i="239"/>
  <c r="E99" i="239"/>
  <c r="E100" i="239"/>
  <c r="E101" i="239"/>
  <c r="E102" i="239"/>
  <c r="E103" i="239"/>
  <c r="E104" i="239"/>
  <c r="E105" i="239"/>
  <c r="E106" i="239"/>
  <c r="E107" i="239"/>
  <c r="E108" i="239"/>
  <c r="E109" i="239"/>
  <c r="E110" i="239"/>
  <c r="E58" i="239"/>
  <c r="D59" i="239"/>
  <c r="D60" i="239"/>
  <c r="D61" i="239"/>
  <c r="D62" i="239"/>
  <c r="D63" i="239"/>
  <c r="D64" i="239"/>
  <c r="D65" i="239"/>
  <c r="D66" i="239"/>
  <c r="D67" i="239"/>
  <c r="D68" i="239"/>
  <c r="D69" i="239"/>
  <c r="D70" i="239"/>
  <c r="D71" i="239"/>
  <c r="D72" i="239"/>
  <c r="D73" i="239"/>
  <c r="D74" i="239"/>
  <c r="D75" i="239"/>
  <c r="D76" i="239"/>
  <c r="D77" i="239"/>
  <c r="D78" i="239"/>
  <c r="D79" i="239"/>
  <c r="D80" i="239"/>
  <c r="D81" i="239"/>
  <c r="D82" i="239"/>
  <c r="D83" i="239"/>
  <c r="D84" i="239"/>
  <c r="D85" i="239"/>
  <c r="D86" i="239"/>
  <c r="D87" i="239"/>
  <c r="D88" i="239"/>
  <c r="D89" i="239"/>
  <c r="D90" i="239"/>
  <c r="D91" i="239"/>
  <c r="D92" i="239"/>
  <c r="D93" i="239"/>
  <c r="D94" i="239"/>
  <c r="D95" i="239"/>
  <c r="D96" i="239"/>
  <c r="D97" i="239"/>
  <c r="D98" i="239"/>
  <c r="D99" i="239"/>
  <c r="D100" i="239"/>
  <c r="D101" i="239"/>
  <c r="D102" i="239"/>
  <c r="D103" i="239"/>
  <c r="D104" i="239"/>
  <c r="D105" i="239"/>
  <c r="D106" i="239"/>
  <c r="D107" i="239"/>
  <c r="D108" i="239"/>
  <c r="D109" i="239"/>
  <c r="D110" i="239"/>
  <c r="D58" i="239"/>
  <c r="C59" i="239"/>
  <c r="C60" i="239"/>
  <c r="C61" i="239"/>
  <c r="C62" i="239"/>
  <c r="C63" i="239"/>
  <c r="C64" i="239"/>
  <c r="C65" i="239"/>
  <c r="C66" i="239"/>
  <c r="C67" i="239"/>
  <c r="C68" i="239"/>
  <c r="C69" i="239"/>
  <c r="C70" i="239"/>
  <c r="C71" i="239"/>
  <c r="C72" i="239"/>
  <c r="C73" i="239"/>
  <c r="C74" i="239"/>
  <c r="C75" i="239"/>
  <c r="C76" i="239"/>
  <c r="C77" i="239"/>
  <c r="C78" i="239"/>
  <c r="C79" i="239"/>
  <c r="C80" i="239"/>
  <c r="C81" i="239"/>
  <c r="C82" i="239"/>
  <c r="C83" i="239"/>
  <c r="C84" i="239"/>
  <c r="C85" i="239"/>
  <c r="C86" i="239"/>
  <c r="C87" i="239"/>
  <c r="C88" i="239"/>
  <c r="C89" i="239"/>
  <c r="C90" i="239"/>
  <c r="C91" i="239"/>
  <c r="C92" i="239"/>
  <c r="C93" i="239"/>
  <c r="C94" i="239"/>
  <c r="C95" i="239"/>
  <c r="C96" i="239"/>
  <c r="C97" i="239"/>
  <c r="C98" i="239"/>
  <c r="C99" i="239"/>
  <c r="C100" i="239"/>
  <c r="C101" i="239"/>
  <c r="C102" i="239"/>
  <c r="C103" i="239"/>
  <c r="C104" i="239"/>
  <c r="C105" i="239"/>
  <c r="C106" i="239"/>
  <c r="C107" i="239"/>
  <c r="C108" i="239"/>
  <c r="C109" i="239"/>
  <c r="C110" i="239"/>
  <c r="C58" i="239"/>
  <c r="G59" i="239"/>
  <c r="G60" i="239"/>
  <c r="G61" i="239"/>
  <c r="G62" i="239"/>
  <c r="G63" i="239"/>
  <c r="G64" i="239"/>
  <c r="G65" i="239"/>
  <c r="G66" i="239"/>
  <c r="G67" i="239"/>
  <c r="G68" i="239"/>
  <c r="G69" i="239"/>
  <c r="G70" i="239"/>
  <c r="G71" i="239"/>
  <c r="G72" i="239"/>
  <c r="G73" i="239"/>
  <c r="G74" i="239"/>
  <c r="G75" i="239"/>
  <c r="G76" i="239"/>
  <c r="G77" i="239"/>
  <c r="G78" i="239"/>
  <c r="G79" i="239"/>
  <c r="G80" i="239"/>
  <c r="G81" i="239"/>
  <c r="G82" i="239"/>
  <c r="G83" i="239"/>
  <c r="G84" i="239"/>
  <c r="G85" i="239"/>
  <c r="G86" i="239"/>
  <c r="G87" i="239"/>
  <c r="G88" i="239"/>
  <c r="G89" i="239"/>
  <c r="G90" i="239"/>
  <c r="G91" i="239"/>
  <c r="G92" i="239"/>
  <c r="G93" i="239"/>
  <c r="G94" i="239"/>
  <c r="G95" i="239"/>
  <c r="G96" i="239"/>
  <c r="G97" i="239"/>
  <c r="G98" i="239"/>
  <c r="G99" i="239"/>
  <c r="G100" i="239"/>
  <c r="G101" i="239"/>
  <c r="G102" i="239"/>
  <c r="G103" i="239"/>
  <c r="G104" i="239"/>
  <c r="G105" i="239"/>
  <c r="G106" i="239"/>
  <c r="G107" i="239"/>
  <c r="G108" i="239"/>
  <c r="G109" i="239"/>
  <c r="G110" i="239"/>
  <c r="G58" i="239"/>
  <c r="M108" i="239"/>
  <c r="T139" i="163"/>
  <c r="Y139" i="163"/>
  <c r="Y64" i="274"/>
  <c r="G64" i="274"/>
  <c r="Y63" i="274"/>
  <c r="G63" i="274"/>
  <c r="Y62" i="274"/>
  <c r="G62" i="274"/>
  <c r="Y61" i="274"/>
  <c r="G61" i="274"/>
  <c r="Y60" i="274"/>
  <c r="G60" i="274"/>
  <c r="Y59" i="274"/>
  <c r="G59" i="274"/>
  <c r="Y58" i="274"/>
  <c r="G58" i="274"/>
  <c r="Y57" i="274"/>
  <c r="G57" i="274"/>
  <c r="Y56" i="274"/>
  <c r="G56" i="274"/>
  <c r="Y55" i="274"/>
  <c r="G55" i="274"/>
  <c r="Y54" i="274"/>
  <c r="G54" i="274"/>
  <c r="Y53" i="274"/>
  <c r="G53" i="274"/>
  <c r="Y52" i="274"/>
  <c r="G52" i="274"/>
  <c r="Y51" i="274"/>
  <c r="G51" i="274"/>
  <c r="Y50" i="274"/>
  <c r="G50" i="274"/>
  <c r="Y49" i="274"/>
  <c r="G49" i="274"/>
  <c r="Y48" i="274"/>
  <c r="G48" i="274"/>
  <c r="Y47" i="274"/>
  <c r="G47" i="274"/>
  <c r="Y46" i="274"/>
  <c r="G46" i="274"/>
  <c r="Y45" i="274"/>
  <c r="G45" i="274"/>
  <c r="Y44" i="274"/>
  <c r="G44" i="274"/>
  <c r="Y43" i="274"/>
  <c r="G43" i="274"/>
  <c r="Y42" i="274"/>
  <c r="G42" i="274"/>
  <c r="Y41" i="274"/>
  <c r="G41" i="274"/>
  <c r="Y40" i="274"/>
  <c r="G40" i="274"/>
  <c r="Y39" i="274"/>
  <c r="G39" i="274"/>
  <c r="Y38" i="274"/>
  <c r="G38" i="274"/>
  <c r="Y37" i="274"/>
  <c r="G37" i="274"/>
  <c r="Y36" i="274"/>
  <c r="G36" i="274"/>
  <c r="Y35" i="274"/>
  <c r="G35" i="274"/>
  <c r="Y34" i="274"/>
  <c r="G34" i="274"/>
  <c r="Y33" i="274"/>
  <c r="G33" i="274"/>
  <c r="Y32" i="274"/>
  <c r="G32" i="274"/>
  <c r="Y31" i="274"/>
  <c r="G31" i="274"/>
  <c r="Y30" i="274"/>
  <c r="G30" i="274"/>
  <c r="Y29" i="274"/>
  <c r="G29" i="274"/>
  <c r="Y28" i="274"/>
  <c r="G28" i="274"/>
  <c r="Y27" i="274"/>
  <c r="G27" i="274"/>
  <c r="Y26" i="274"/>
  <c r="G26" i="274"/>
  <c r="Y25" i="274"/>
  <c r="G25" i="274"/>
  <c r="Y24" i="274"/>
  <c r="G24" i="274"/>
  <c r="Y23" i="274"/>
  <c r="G23" i="274"/>
  <c r="Y22" i="274"/>
  <c r="G22" i="274"/>
  <c r="Y21" i="274"/>
  <c r="G21" i="274"/>
  <c r="Y20" i="274"/>
  <c r="G20" i="274"/>
  <c r="Y19" i="274"/>
  <c r="G19" i="274"/>
  <c r="Y18" i="274"/>
  <c r="G18" i="274"/>
  <c r="Y17" i="274"/>
  <c r="G17" i="274"/>
  <c r="Y16" i="274"/>
  <c r="G16" i="274"/>
  <c r="E15" i="274"/>
  <c r="H15" i="274"/>
  <c r="Y15" i="274"/>
  <c r="M15" i="274"/>
  <c r="L15" i="274"/>
  <c r="K15" i="274"/>
  <c r="J15" i="274"/>
  <c r="I15" i="274"/>
  <c r="G14" i="274"/>
  <c r="G15" i="274"/>
  <c r="F15" i="274"/>
  <c r="Y14" i="274"/>
  <c r="E13" i="274"/>
  <c r="H13" i="274"/>
  <c r="Y13" i="274"/>
  <c r="M13" i="274"/>
  <c r="L13" i="274"/>
  <c r="K13" i="274"/>
  <c r="J13" i="274"/>
  <c r="I13" i="274"/>
  <c r="G12" i="274"/>
  <c r="G13" i="274"/>
  <c r="F13" i="274"/>
  <c r="Y12" i="274"/>
  <c r="Y64" i="262"/>
  <c r="Y63" i="262"/>
  <c r="Y62" i="262"/>
  <c r="Y61" i="262"/>
  <c r="Y60" i="262"/>
  <c r="Y59" i="262"/>
  <c r="Y58" i="262"/>
  <c r="Y57" i="262"/>
  <c r="Y56" i="262"/>
  <c r="Y55" i="262"/>
  <c r="Y54" i="262"/>
  <c r="Y53" i="262"/>
  <c r="Y52" i="262"/>
  <c r="Y51" i="262"/>
  <c r="Y50" i="262"/>
  <c r="Y49" i="262"/>
  <c r="Y48" i="262"/>
  <c r="Y47" i="262"/>
  <c r="Y46" i="262"/>
  <c r="Y45" i="262"/>
  <c r="Y44" i="262"/>
  <c r="Y43" i="262"/>
  <c r="Y42" i="262"/>
  <c r="Y41" i="262"/>
  <c r="Y40" i="262"/>
  <c r="Y39" i="262"/>
  <c r="Y38" i="262"/>
  <c r="Y37" i="262"/>
  <c r="Y36" i="262"/>
  <c r="Y35" i="262"/>
  <c r="Y34" i="262"/>
  <c r="Y33" i="262"/>
  <c r="Y32" i="262"/>
  <c r="Y31" i="262"/>
  <c r="Y30" i="262"/>
  <c r="Y29" i="262"/>
  <c r="Y28" i="262"/>
  <c r="Y27" i="262"/>
  <c r="Y26" i="262"/>
  <c r="Y25" i="262"/>
  <c r="Y24" i="262"/>
  <c r="Y23" i="262"/>
  <c r="Y22" i="262"/>
  <c r="Y21" i="262"/>
  <c r="Y20" i="262"/>
  <c r="Y19" i="262"/>
  <c r="Y18" i="262"/>
  <c r="Y17" i="262"/>
  <c r="Y16" i="262"/>
  <c r="N15" i="262"/>
  <c r="Y15" i="262"/>
  <c r="M15" i="262"/>
  <c r="L15" i="262"/>
  <c r="K15" i="262"/>
  <c r="I15" i="262"/>
  <c r="Y14" i="262"/>
  <c r="N13" i="262"/>
  <c r="Y13" i="262"/>
  <c r="M13" i="262"/>
  <c r="L13" i="262"/>
  <c r="K13" i="262"/>
  <c r="I13" i="262"/>
  <c r="Y12" i="262"/>
  <c r="Y64" i="261"/>
  <c r="Y63" i="261"/>
  <c r="Y62" i="261"/>
  <c r="Y61" i="261"/>
  <c r="Y60" i="261"/>
  <c r="Y59" i="261"/>
  <c r="Y58" i="261"/>
  <c r="Y57" i="261"/>
  <c r="Y56" i="261"/>
  <c r="Y55" i="261"/>
  <c r="Y54" i="261"/>
  <c r="Y53" i="261"/>
  <c r="Y52" i="261"/>
  <c r="Y51" i="261"/>
  <c r="Y50" i="261"/>
  <c r="Y49" i="261"/>
  <c r="Y48" i="261"/>
  <c r="Y47" i="261"/>
  <c r="Y46" i="261"/>
  <c r="Y45" i="261"/>
  <c r="Y44" i="261"/>
  <c r="Y43" i="261"/>
  <c r="Y42" i="261"/>
  <c r="Y41" i="261"/>
  <c r="Y40" i="261"/>
  <c r="Y39" i="261"/>
  <c r="Y38" i="261"/>
  <c r="Y37" i="261"/>
  <c r="Y36" i="261"/>
  <c r="Y35" i="261"/>
  <c r="Y34" i="261"/>
  <c r="Y33" i="261"/>
  <c r="Y32" i="261"/>
  <c r="Y31" i="261"/>
  <c r="Y30" i="261"/>
  <c r="Y29" i="261"/>
  <c r="Y28" i="261"/>
  <c r="Y27" i="261"/>
  <c r="Y26" i="261"/>
  <c r="Y25" i="261"/>
  <c r="Y24" i="261"/>
  <c r="Y23" i="261"/>
  <c r="Y22" i="261"/>
  <c r="Y21" i="261"/>
  <c r="Y20" i="261"/>
  <c r="Y19" i="261"/>
  <c r="Y18" i="261"/>
  <c r="Y17" i="261"/>
  <c r="Y16" i="261"/>
  <c r="H15" i="261"/>
  <c r="Y15" i="261"/>
  <c r="M15" i="261"/>
  <c r="L15" i="261"/>
  <c r="K15" i="261"/>
  <c r="J15" i="261"/>
  <c r="I15" i="261"/>
  <c r="Y14" i="261"/>
  <c r="H13" i="261"/>
  <c r="Y13" i="261"/>
  <c r="M13" i="261"/>
  <c r="L13" i="261"/>
  <c r="K13" i="261"/>
  <c r="J13" i="261"/>
  <c r="I13" i="261"/>
  <c r="Y12" i="261"/>
  <c r="Y64" i="249"/>
  <c r="Y63" i="249"/>
  <c r="Y62" i="249"/>
  <c r="Y61" i="249"/>
  <c r="Y60" i="249"/>
  <c r="Y59" i="249"/>
  <c r="Y58" i="249"/>
  <c r="Y57" i="249"/>
  <c r="Y56" i="249"/>
  <c r="Y55" i="249"/>
  <c r="Y54" i="249"/>
  <c r="Y53" i="249"/>
  <c r="Y52" i="249"/>
  <c r="Y51" i="249"/>
  <c r="Y50" i="249"/>
  <c r="Y49" i="249"/>
  <c r="Y48" i="249"/>
  <c r="Y47" i="249"/>
  <c r="Y46" i="249"/>
  <c r="Y45" i="249"/>
  <c r="Y44" i="249"/>
  <c r="Y43" i="249"/>
  <c r="Y42" i="249"/>
  <c r="Y41" i="249"/>
  <c r="Y40" i="249"/>
  <c r="Y39" i="249"/>
  <c r="Y38" i="249"/>
  <c r="Y37" i="249"/>
  <c r="Y36" i="249"/>
  <c r="Y35" i="249"/>
  <c r="Y34" i="249"/>
  <c r="Y33" i="249"/>
  <c r="Y32" i="249"/>
  <c r="Y31" i="249"/>
  <c r="Y30" i="249"/>
  <c r="Y29" i="249"/>
  <c r="Y28" i="249"/>
  <c r="Y27" i="249"/>
  <c r="Y26" i="249"/>
  <c r="Y25" i="249"/>
  <c r="Y24" i="249"/>
  <c r="Y23" i="249"/>
  <c r="Y22" i="249"/>
  <c r="Y21" i="249"/>
  <c r="Y20" i="249"/>
  <c r="Y19" i="249"/>
  <c r="Y18" i="249"/>
  <c r="Y17" i="249"/>
  <c r="Y16" i="249"/>
  <c r="Y15" i="249"/>
  <c r="M15" i="249"/>
  <c r="L15" i="249"/>
  <c r="K15" i="249"/>
  <c r="I15" i="249"/>
  <c r="Y14" i="249"/>
  <c r="H13" i="249"/>
  <c r="Y13" i="249"/>
  <c r="M13" i="249"/>
  <c r="L13" i="249"/>
  <c r="K13" i="249"/>
  <c r="I13" i="249"/>
  <c r="Y12" i="249"/>
  <c r="M136" i="130"/>
  <c r="I136" i="130"/>
  <c r="E136" i="130"/>
  <c r="M135" i="130"/>
  <c r="I135" i="130"/>
  <c r="E135" i="130"/>
  <c r="M134" i="130"/>
  <c r="I134" i="130"/>
  <c r="E134" i="130"/>
  <c r="M133" i="130"/>
  <c r="I133" i="130"/>
  <c r="E133" i="130"/>
  <c r="M132" i="130"/>
  <c r="I132" i="130"/>
  <c r="E132" i="130"/>
  <c r="M131" i="130"/>
  <c r="I131" i="130"/>
  <c r="E131" i="130"/>
  <c r="M130" i="130"/>
  <c r="I130" i="130"/>
  <c r="E130" i="130"/>
  <c r="M129" i="130"/>
  <c r="I129" i="130"/>
  <c r="E129" i="130"/>
  <c r="M128" i="130"/>
  <c r="I128" i="130"/>
  <c r="E128" i="130"/>
  <c r="M127" i="130"/>
  <c r="I127" i="130"/>
  <c r="E127" i="130"/>
  <c r="M126" i="130"/>
  <c r="I126" i="130"/>
  <c r="E126" i="130"/>
  <c r="M125" i="130"/>
  <c r="I125" i="130"/>
  <c r="E125" i="130"/>
  <c r="M124" i="130"/>
  <c r="I124" i="130"/>
  <c r="E124" i="130"/>
  <c r="M123" i="130"/>
  <c r="I123" i="130"/>
  <c r="E123" i="130"/>
  <c r="M122" i="130"/>
  <c r="I122" i="130"/>
  <c r="E122" i="130"/>
  <c r="M121" i="130"/>
  <c r="I121" i="130"/>
  <c r="E121" i="130"/>
  <c r="M120" i="130"/>
  <c r="I120" i="130"/>
  <c r="E120" i="130"/>
  <c r="M119" i="130"/>
  <c r="I119" i="130"/>
  <c r="E119" i="130"/>
  <c r="M118" i="130"/>
  <c r="I118" i="130"/>
  <c r="E118" i="130"/>
  <c r="M117" i="130"/>
  <c r="I117" i="130"/>
  <c r="E117" i="130"/>
  <c r="M116" i="130"/>
  <c r="I116" i="130"/>
  <c r="E116" i="130"/>
  <c r="M115" i="130"/>
  <c r="I115" i="130"/>
  <c r="E115" i="130"/>
  <c r="M114" i="130"/>
  <c r="I114" i="130"/>
  <c r="E114" i="130"/>
  <c r="M113" i="130"/>
  <c r="I113" i="130"/>
  <c r="E113" i="130"/>
  <c r="M112" i="130"/>
  <c r="I112" i="130"/>
  <c r="E112" i="130"/>
  <c r="M111" i="130"/>
  <c r="I111" i="130"/>
  <c r="E111" i="130"/>
  <c r="M110" i="130"/>
  <c r="I110" i="130"/>
  <c r="E110" i="130"/>
  <c r="M109" i="130"/>
  <c r="I109" i="130"/>
  <c r="E109" i="130"/>
  <c r="M108" i="130"/>
  <c r="I108" i="130"/>
  <c r="E108" i="130"/>
  <c r="M107" i="130"/>
  <c r="I107" i="130"/>
  <c r="E107" i="130"/>
  <c r="M106" i="130"/>
  <c r="I106" i="130"/>
  <c r="E106" i="130"/>
  <c r="M105" i="130"/>
  <c r="I105" i="130"/>
  <c r="E105" i="130"/>
  <c r="M104" i="130"/>
  <c r="I104" i="130"/>
  <c r="E104" i="130"/>
  <c r="M103" i="130"/>
  <c r="I103" i="130"/>
  <c r="E103" i="130"/>
  <c r="M102" i="130"/>
  <c r="I102" i="130"/>
  <c r="E102" i="130"/>
  <c r="M101" i="130"/>
  <c r="I101" i="130"/>
  <c r="E101" i="130"/>
  <c r="M100" i="130"/>
  <c r="I100" i="130"/>
  <c r="E100" i="130"/>
  <c r="M99" i="130"/>
  <c r="I99" i="130"/>
  <c r="E99" i="130"/>
  <c r="M98" i="130"/>
  <c r="I98" i="130"/>
  <c r="E98" i="130"/>
  <c r="M97" i="130"/>
  <c r="I97" i="130"/>
  <c r="E97" i="130"/>
  <c r="M96" i="130"/>
  <c r="I96" i="130"/>
  <c r="E96" i="130"/>
  <c r="M95" i="130"/>
  <c r="I95" i="130"/>
  <c r="E95" i="130"/>
  <c r="M94" i="130"/>
  <c r="I94" i="130"/>
  <c r="E94" i="130"/>
  <c r="M93" i="130"/>
  <c r="I93" i="130"/>
  <c r="E93" i="130"/>
  <c r="M92" i="130"/>
  <c r="I92" i="130"/>
  <c r="E92" i="130"/>
  <c r="M91" i="130"/>
  <c r="I91" i="130"/>
  <c r="E91" i="130"/>
  <c r="M90" i="130"/>
  <c r="I90" i="130"/>
  <c r="E90" i="130"/>
  <c r="M89" i="130"/>
  <c r="I89" i="130"/>
  <c r="E89" i="130"/>
  <c r="M88" i="130"/>
  <c r="I88" i="130"/>
  <c r="E88" i="130"/>
  <c r="M87" i="130"/>
  <c r="I87" i="130"/>
  <c r="E87" i="130"/>
  <c r="M86" i="130"/>
  <c r="I86" i="130"/>
  <c r="E86" i="130"/>
  <c r="M85" i="130"/>
  <c r="I85" i="130"/>
  <c r="E85" i="130"/>
  <c r="M84" i="130"/>
  <c r="I84" i="130"/>
  <c r="E84" i="130"/>
  <c r="M83" i="130"/>
  <c r="I83" i="130"/>
  <c r="E83" i="130"/>
  <c r="M82" i="130"/>
  <c r="I82" i="130"/>
  <c r="E82" i="130"/>
  <c r="M81" i="130"/>
  <c r="I81" i="130"/>
  <c r="E81" i="130"/>
  <c r="M80" i="130"/>
  <c r="I80" i="130"/>
  <c r="E80" i="130"/>
  <c r="M79" i="130"/>
  <c r="I79" i="130"/>
  <c r="E79" i="130"/>
  <c r="M78" i="130"/>
  <c r="I78" i="130"/>
  <c r="E78" i="130"/>
  <c r="M77" i="130"/>
  <c r="I77" i="130"/>
  <c r="E77" i="130"/>
  <c r="M76" i="130"/>
  <c r="I76" i="130"/>
  <c r="E76" i="130"/>
  <c r="M75" i="130"/>
  <c r="I75" i="130"/>
  <c r="E75" i="130"/>
  <c r="M74" i="130"/>
  <c r="I74" i="130"/>
  <c r="E74" i="130"/>
  <c r="M73" i="130"/>
  <c r="I73" i="130"/>
  <c r="E73" i="130"/>
  <c r="M72" i="130"/>
  <c r="I72" i="130"/>
  <c r="E72" i="130"/>
  <c r="M71" i="130"/>
  <c r="I71" i="130"/>
  <c r="E71" i="130"/>
  <c r="M70" i="130"/>
  <c r="I70" i="130"/>
  <c r="E70" i="130"/>
  <c r="M69" i="130"/>
  <c r="I69" i="130"/>
  <c r="E69" i="130"/>
  <c r="M68" i="130"/>
  <c r="I68" i="130"/>
  <c r="E68" i="130"/>
  <c r="M67" i="130"/>
  <c r="I67" i="130"/>
  <c r="E67" i="130"/>
  <c r="M66" i="130"/>
  <c r="I66" i="130"/>
  <c r="E66" i="130"/>
  <c r="M65" i="130"/>
  <c r="I65" i="130"/>
  <c r="E65" i="130"/>
  <c r="M64" i="130"/>
  <c r="I64" i="130"/>
  <c r="E64" i="130"/>
  <c r="M63" i="130"/>
  <c r="I63" i="130"/>
  <c r="E63" i="130"/>
  <c r="M62" i="130"/>
  <c r="I62" i="130"/>
  <c r="E62" i="130"/>
  <c r="M61" i="130"/>
  <c r="I61" i="130"/>
  <c r="E61" i="130"/>
  <c r="M60" i="130"/>
  <c r="I60" i="130"/>
  <c r="E60" i="130"/>
  <c r="M59" i="130"/>
  <c r="I59" i="130"/>
  <c r="E59" i="130"/>
  <c r="M58" i="130"/>
  <c r="I58" i="130"/>
  <c r="E58" i="130"/>
  <c r="M57" i="130"/>
  <c r="I57" i="130"/>
  <c r="E57" i="130"/>
  <c r="M56" i="130"/>
  <c r="I56" i="130"/>
  <c r="E56" i="130"/>
  <c r="M55" i="130"/>
  <c r="I55" i="130"/>
  <c r="E55" i="130"/>
  <c r="M54" i="130"/>
  <c r="I54" i="130"/>
  <c r="E54" i="130"/>
  <c r="M53" i="130"/>
  <c r="I53" i="130"/>
  <c r="E53" i="130"/>
  <c r="M52" i="130"/>
  <c r="I52" i="130"/>
  <c r="E52" i="130"/>
  <c r="M51" i="130"/>
  <c r="I51" i="130"/>
  <c r="E51" i="130"/>
  <c r="M50" i="130"/>
  <c r="I50" i="130"/>
  <c r="E50" i="130"/>
  <c r="M49" i="130"/>
  <c r="I49" i="130"/>
  <c r="E49" i="130"/>
  <c r="M48" i="130"/>
  <c r="I48" i="130"/>
  <c r="E48" i="130"/>
  <c r="M47" i="130"/>
  <c r="I47" i="130"/>
  <c r="E47" i="130"/>
  <c r="M46" i="130"/>
  <c r="I46" i="130"/>
  <c r="E46" i="130"/>
  <c r="M45" i="130"/>
  <c r="I45" i="130"/>
  <c r="E45" i="130"/>
  <c r="M44" i="130"/>
  <c r="I44" i="130"/>
  <c r="E44" i="130"/>
  <c r="M43" i="130"/>
  <c r="I43" i="130"/>
  <c r="E43" i="130"/>
  <c r="M42" i="130"/>
  <c r="I42" i="130"/>
  <c r="E42" i="130"/>
  <c r="M41" i="130"/>
  <c r="I41" i="130"/>
  <c r="E41" i="130"/>
  <c r="M40" i="130"/>
  <c r="I40" i="130"/>
  <c r="E40" i="130"/>
  <c r="M39" i="130"/>
  <c r="I39" i="130"/>
  <c r="E39" i="130"/>
  <c r="M38" i="130"/>
  <c r="I38" i="130"/>
  <c r="E38" i="130"/>
  <c r="M37" i="130"/>
  <c r="I37" i="130"/>
  <c r="E37" i="130"/>
  <c r="M36" i="130"/>
  <c r="I36" i="130"/>
  <c r="E36" i="130"/>
  <c r="M35" i="130"/>
  <c r="I35" i="130"/>
  <c r="E35" i="130"/>
  <c r="M34" i="130"/>
  <c r="I34" i="130"/>
  <c r="E34" i="130"/>
  <c r="M33" i="130"/>
  <c r="I33" i="130"/>
  <c r="E33" i="130"/>
  <c r="M32" i="130"/>
  <c r="I32" i="130"/>
  <c r="E32" i="130"/>
  <c r="M31" i="130"/>
  <c r="I31" i="130"/>
  <c r="E31" i="130"/>
  <c r="M30" i="130"/>
  <c r="I30" i="130"/>
  <c r="E30" i="130"/>
  <c r="M29" i="130"/>
  <c r="I29" i="130"/>
  <c r="E29" i="130"/>
  <c r="M28" i="130"/>
  <c r="I28" i="130"/>
  <c r="E28" i="130"/>
  <c r="M27" i="130"/>
  <c r="I27" i="130"/>
  <c r="E27" i="130"/>
  <c r="M26" i="130"/>
  <c r="I26" i="130"/>
  <c r="E26" i="130"/>
  <c r="M25" i="130"/>
  <c r="I25" i="130"/>
  <c r="E25" i="130"/>
  <c r="M24" i="130"/>
  <c r="I24" i="130"/>
  <c r="E24" i="130"/>
  <c r="M23" i="130"/>
  <c r="I23" i="130"/>
  <c r="E23" i="130"/>
  <c r="M22" i="130"/>
  <c r="I22" i="130"/>
  <c r="E22" i="130"/>
  <c r="M21" i="130"/>
  <c r="I21" i="130"/>
  <c r="E21" i="130"/>
  <c r="M20" i="130"/>
  <c r="I20" i="130"/>
  <c r="E20" i="130"/>
  <c r="V111" i="258"/>
  <c r="U111" i="258"/>
  <c r="T111" i="258"/>
  <c r="S111" i="258"/>
  <c r="R111" i="258"/>
  <c r="Q111" i="258"/>
  <c r="P111" i="258"/>
  <c r="O111" i="258"/>
  <c r="N111" i="258"/>
  <c r="M111" i="258"/>
  <c r="L111" i="258"/>
  <c r="K111" i="258"/>
  <c r="J111" i="258"/>
  <c r="I111" i="258"/>
  <c r="H111" i="258"/>
  <c r="G111" i="258"/>
  <c r="F111" i="258"/>
  <c r="E111" i="258"/>
  <c r="D111" i="258"/>
  <c r="C111" i="258"/>
  <c r="B111" i="258"/>
  <c r="V110" i="258"/>
  <c r="U110" i="258"/>
  <c r="T110" i="258"/>
  <c r="S110" i="258"/>
  <c r="R110" i="258"/>
  <c r="Q110" i="258"/>
  <c r="P110" i="258"/>
  <c r="O110" i="258"/>
  <c r="N110" i="258"/>
  <c r="M110" i="258"/>
  <c r="L110" i="258"/>
  <c r="K110" i="258"/>
  <c r="J110" i="258"/>
  <c r="I110" i="258"/>
  <c r="H110" i="258"/>
  <c r="G110" i="258"/>
  <c r="F110" i="258"/>
  <c r="E110" i="258"/>
  <c r="D110" i="258"/>
  <c r="C110" i="258"/>
  <c r="B110" i="258"/>
  <c r="V109" i="258"/>
  <c r="U109" i="258"/>
  <c r="T109" i="258"/>
  <c r="S109" i="258"/>
  <c r="R109" i="258"/>
  <c r="Q109" i="258"/>
  <c r="P109" i="258"/>
  <c r="O109" i="258"/>
  <c r="N109" i="258"/>
  <c r="M109" i="258"/>
  <c r="L109" i="258"/>
  <c r="K109" i="258"/>
  <c r="J109" i="258"/>
  <c r="I109" i="258"/>
  <c r="H109" i="258"/>
  <c r="G109" i="258"/>
  <c r="F109" i="258"/>
  <c r="E109" i="258"/>
  <c r="D109" i="258"/>
  <c r="C109" i="258"/>
  <c r="B109" i="258"/>
  <c r="V108" i="258"/>
  <c r="U108" i="258"/>
  <c r="T108" i="258"/>
  <c r="S108" i="258"/>
  <c r="R108" i="258"/>
  <c r="Q108" i="258"/>
  <c r="P108" i="258"/>
  <c r="O108" i="258"/>
  <c r="N108" i="258"/>
  <c r="M108" i="258"/>
  <c r="L108" i="258"/>
  <c r="K108" i="258"/>
  <c r="J108" i="258"/>
  <c r="I108" i="258"/>
  <c r="H108" i="258"/>
  <c r="G108" i="258"/>
  <c r="F108" i="258"/>
  <c r="E108" i="258"/>
  <c r="D108" i="258"/>
  <c r="C108" i="258"/>
  <c r="B108" i="258"/>
  <c r="V107" i="258"/>
  <c r="U107" i="258"/>
  <c r="T107" i="258"/>
  <c r="S107" i="258"/>
  <c r="R107" i="258"/>
  <c r="Q107" i="258"/>
  <c r="P107" i="258"/>
  <c r="O107" i="258"/>
  <c r="N107" i="258"/>
  <c r="M107" i="258"/>
  <c r="L107" i="258"/>
  <c r="K107" i="258"/>
  <c r="J107" i="258"/>
  <c r="I107" i="258"/>
  <c r="H107" i="258"/>
  <c r="G107" i="258"/>
  <c r="F107" i="258"/>
  <c r="E107" i="258"/>
  <c r="D107" i="258"/>
  <c r="C107" i="258"/>
  <c r="B107" i="258"/>
  <c r="V106" i="258"/>
  <c r="U106" i="258"/>
  <c r="T106" i="258"/>
  <c r="S106" i="258"/>
  <c r="R106" i="258"/>
  <c r="Q106" i="258"/>
  <c r="P106" i="258"/>
  <c r="O106" i="258"/>
  <c r="N106" i="258"/>
  <c r="M106" i="258"/>
  <c r="L106" i="258"/>
  <c r="K106" i="258"/>
  <c r="J106" i="258"/>
  <c r="I106" i="258"/>
  <c r="H106" i="258"/>
  <c r="G106" i="258"/>
  <c r="F106" i="258"/>
  <c r="E106" i="258"/>
  <c r="D106" i="258"/>
  <c r="C106" i="258"/>
  <c r="B106" i="258"/>
  <c r="V105" i="258"/>
  <c r="U105" i="258"/>
  <c r="T105" i="258"/>
  <c r="S105" i="258"/>
  <c r="R105" i="258"/>
  <c r="Q105" i="258"/>
  <c r="P105" i="258"/>
  <c r="O105" i="258"/>
  <c r="N105" i="258"/>
  <c r="M105" i="258"/>
  <c r="L105" i="258"/>
  <c r="K105" i="258"/>
  <c r="J105" i="258"/>
  <c r="I105" i="258"/>
  <c r="H105" i="258"/>
  <c r="G105" i="258"/>
  <c r="F105" i="258"/>
  <c r="E105" i="258"/>
  <c r="D105" i="258"/>
  <c r="C105" i="258"/>
  <c r="B105" i="258"/>
  <c r="V104" i="258"/>
  <c r="U104" i="258"/>
  <c r="T104" i="258"/>
  <c r="S104" i="258"/>
  <c r="R104" i="258"/>
  <c r="Q104" i="258"/>
  <c r="P104" i="258"/>
  <c r="O104" i="258"/>
  <c r="N104" i="258"/>
  <c r="M104" i="258"/>
  <c r="L104" i="258"/>
  <c r="K104" i="258"/>
  <c r="J104" i="258"/>
  <c r="I104" i="258"/>
  <c r="H104" i="258"/>
  <c r="G104" i="258"/>
  <c r="F104" i="258"/>
  <c r="E104" i="258"/>
  <c r="D104" i="258"/>
  <c r="C104" i="258"/>
  <c r="B104" i="258"/>
  <c r="V103" i="258"/>
  <c r="U103" i="258"/>
  <c r="T103" i="258"/>
  <c r="S103" i="258"/>
  <c r="R103" i="258"/>
  <c r="Q103" i="258"/>
  <c r="P103" i="258"/>
  <c r="O103" i="258"/>
  <c r="N103" i="258"/>
  <c r="M103" i="258"/>
  <c r="L103" i="258"/>
  <c r="K103" i="258"/>
  <c r="J103" i="258"/>
  <c r="I103" i="258"/>
  <c r="H103" i="258"/>
  <c r="G103" i="258"/>
  <c r="F103" i="258"/>
  <c r="E103" i="258"/>
  <c r="D103" i="258"/>
  <c r="C103" i="258"/>
  <c r="B103" i="258"/>
  <c r="V102" i="258"/>
  <c r="U102" i="258"/>
  <c r="T102" i="258"/>
  <c r="S102" i="258"/>
  <c r="R102" i="258"/>
  <c r="Q102" i="258"/>
  <c r="P102" i="258"/>
  <c r="O102" i="258"/>
  <c r="N102" i="258"/>
  <c r="M102" i="258"/>
  <c r="L102" i="258"/>
  <c r="K102" i="258"/>
  <c r="J102" i="258"/>
  <c r="I102" i="258"/>
  <c r="H102" i="258"/>
  <c r="G102" i="258"/>
  <c r="F102" i="258"/>
  <c r="E102" i="258"/>
  <c r="D102" i="258"/>
  <c r="C102" i="258"/>
  <c r="B102" i="258"/>
  <c r="V101" i="258"/>
  <c r="U101" i="258"/>
  <c r="T101" i="258"/>
  <c r="S101" i="258"/>
  <c r="R101" i="258"/>
  <c r="Q101" i="258"/>
  <c r="P101" i="258"/>
  <c r="O101" i="258"/>
  <c r="N101" i="258"/>
  <c r="M101" i="258"/>
  <c r="L101" i="258"/>
  <c r="K101" i="258"/>
  <c r="J101" i="258"/>
  <c r="I101" i="258"/>
  <c r="H101" i="258"/>
  <c r="G101" i="258"/>
  <c r="F101" i="258"/>
  <c r="E101" i="258"/>
  <c r="D101" i="258"/>
  <c r="C101" i="258"/>
  <c r="B101" i="258"/>
  <c r="V100" i="258"/>
  <c r="U100" i="258"/>
  <c r="T100" i="258"/>
  <c r="S100" i="258"/>
  <c r="R100" i="258"/>
  <c r="Q100" i="258"/>
  <c r="P100" i="258"/>
  <c r="O100" i="258"/>
  <c r="N100" i="258"/>
  <c r="M100" i="258"/>
  <c r="L100" i="258"/>
  <c r="K100" i="258"/>
  <c r="J100" i="258"/>
  <c r="I100" i="258"/>
  <c r="H100" i="258"/>
  <c r="G100" i="258"/>
  <c r="F100" i="258"/>
  <c r="E100" i="258"/>
  <c r="D100" i="258"/>
  <c r="C100" i="258"/>
  <c r="B100" i="258"/>
  <c r="V99" i="258"/>
  <c r="U99" i="258"/>
  <c r="T99" i="258"/>
  <c r="S99" i="258"/>
  <c r="R99" i="258"/>
  <c r="Q99" i="258"/>
  <c r="P99" i="258"/>
  <c r="O99" i="258"/>
  <c r="N99" i="258"/>
  <c r="M99" i="258"/>
  <c r="L99" i="258"/>
  <c r="K99" i="258"/>
  <c r="J99" i="258"/>
  <c r="I99" i="258"/>
  <c r="H99" i="258"/>
  <c r="G99" i="258"/>
  <c r="F99" i="258"/>
  <c r="E99" i="258"/>
  <c r="D99" i="258"/>
  <c r="C99" i="258"/>
  <c r="B99" i="258"/>
  <c r="V98" i="258"/>
  <c r="U98" i="258"/>
  <c r="T98" i="258"/>
  <c r="S98" i="258"/>
  <c r="R98" i="258"/>
  <c r="Q98" i="258"/>
  <c r="P98" i="258"/>
  <c r="O98" i="258"/>
  <c r="N98" i="258"/>
  <c r="M98" i="258"/>
  <c r="L98" i="258"/>
  <c r="K98" i="258"/>
  <c r="J98" i="258"/>
  <c r="I98" i="258"/>
  <c r="H98" i="258"/>
  <c r="G98" i="258"/>
  <c r="F98" i="258"/>
  <c r="E98" i="258"/>
  <c r="D98" i="258"/>
  <c r="C98" i="258"/>
  <c r="B98" i="258"/>
  <c r="V97" i="258"/>
  <c r="U97" i="258"/>
  <c r="T97" i="258"/>
  <c r="S97" i="258"/>
  <c r="R97" i="258"/>
  <c r="Q97" i="258"/>
  <c r="P97" i="258"/>
  <c r="O97" i="258"/>
  <c r="N97" i="258"/>
  <c r="M97" i="258"/>
  <c r="L97" i="258"/>
  <c r="K97" i="258"/>
  <c r="J97" i="258"/>
  <c r="I97" i="258"/>
  <c r="H97" i="258"/>
  <c r="G97" i="258"/>
  <c r="F97" i="258"/>
  <c r="E97" i="258"/>
  <c r="D97" i="258"/>
  <c r="C97" i="258"/>
  <c r="B97" i="258"/>
  <c r="V96" i="258"/>
  <c r="U96" i="258"/>
  <c r="T96" i="258"/>
  <c r="S96" i="258"/>
  <c r="R96" i="258"/>
  <c r="Q96" i="258"/>
  <c r="P96" i="258"/>
  <c r="O96" i="258"/>
  <c r="N96" i="258"/>
  <c r="M96" i="258"/>
  <c r="L96" i="258"/>
  <c r="K96" i="258"/>
  <c r="J96" i="258"/>
  <c r="I96" i="258"/>
  <c r="H96" i="258"/>
  <c r="G96" i="258"/>
  <c r="F96" i="258"/>
  <c r="E96" i="258"/>
  <c r="D96" i="258"/>
  <c r="C96" i="258"/>
  <c r="B96" i="258"/>
  <c r="V95" i="258"/>
  <c r="U95" i="258"/>
  <c r="T95" i="258"/>
  <c r="S95" i="258"/>
  <c r="R95" i="258"/>
  <c r="Q95" i="258"/>
  <c r="P95" i="258"/>
  <c r="O95" i="258"/>
  <c r="N95" i="258"/>
  <c r="M95" i="258"/>
  <c r="L95" i="258"/>
  <c r="K95" i="258"/>
  <c r="J95" i="258"/>
  <c r="I95" i="258"/>
  <c r="H95" i="258"/>
  <c r="G95" i="258"/>
  <c r="F95" i="258"/>
  <c r="E95" i="258"/>
  <c r="D95" i="258"/>
  <c r="C95" i="258"/>
  <c r="B95" i="258"/>
  <c r="V94" i="258"/>
  <c r="U94" i="258"/>
  <c r="T94" i="258"/>
  <c r="S94" i="258"/>
  <c r="R94" i="258"/>
  <c r="Q94" i="258"/>
  <c r="P94" i="258"/>
  <c r="O94" i="258"/>
  <c r="N94" i="258"/>
  <c r="M94" i="258"/>
  <c r="L94" i="258"/>
  <c r="K94" i="258"/>
  <c r="J94" i="258"/>
  <c r="I94" i="258"/>
  <c r="H94" i="258"/>
  <c r="G94" i="258"/>
  <c r="F94" i="258"/>
  <c r="E94" i="258"/>
  <c r="D94" i="258"/>
  <c r="C94" i="258"/>
  <c r="B94" i="258"/>
  <c r="V93" i="258"/>
  <c r="U93" i="258"/>
  <c r="T93" i="258"/>
  <c r="S93" i="258"/>
  <c r="R93" i="258"/>
  <c r="Q93" i="258"/>
  <c r="P93" i="258"/>
  <c r="O93" i="258"/>
  <c r="N93" i="258"/>
  <c r="M93" i="258"/>
  <c r="L93" i="258"/>
  <c r="K93" i="258"/>
  <c r="J93" i="258"/>
  <c r="I93" i="258"/>
  <c r="H93" i="258"/>
  <c r="G93" i="258"/>
  <c r="F93" i="258"/>
  <c r="E93" i="258"/>
  <c r="D93" i="258"/>
  <c r="C93" i="258"/>
  <c r="B93" i="258"/>
  <c r="V92" i="258"/>
  <c r="U92" i="258"/>
  <c r="T92" i="258"/>
  <c r="S92" i="258"/>
  <c r="R92" i="258"/>
  <c r="Q92" i="258"/>
  <c r="P92" i="258"/>
  <c r="O92" i="258"/>
  <c r="N92" i="258"/>
  <c r="M92" i="258"/>
  <c r="L92" i="258"/>
  <c r="K92" i="258"/>
  <c r="J92" i="258"/>
  <c r="I92" i="258"/>
  <c r="H92" i="258"/>
  <c r="G92" i="258"/>
  <c r="F92" i="258"/>
  <c r="E92" i="258"/>
  <c r="D92" i="258"/>
  <c r="C92" i="258"/>
  <c r="B92" i="258"/>
  <c r="V91" i="258"/>
  <c r="U91" i="258"/>
  <c r="T91" i="258"/>
  <c r="S91" i="258"/>
  <c r="R91" i="258"/>
  <c r="Q91" i="258"/>
  <c r="P91" i="258"/>
  <c r="O91" i="258"/>
  <c r="N91" i="258"/>
  <c r="M91" i="258"/>
  <c r="L91" i="258"/>
  <c r="K91" i="258"/>
  <c r="J91" i="258"/>
  <c r="I91" i="258"/>
  <c r="H91" i="258"/>
  <c r="G91" i="258"/>
  <c r="F91" i="258"/>
  <c r="E91" i="258"/>
  <c r="D91" i="258"/>
  <c r="C91" i="258"/>
  <c r="B91" i="258"/>
  <c r="V90" i="258"/>
  <c r="U90" i="258"/>
  <c r="T90" i="258"/>
  <c r="S90" i="258"/>
  <c r="R90" i="258"/>
  <c r="Q90" i="258"/>
  <c r="P90" i="258"/>
  <c r="O90" i="258"/>
  <c r="N90" i="258"/>
  <c r="M90" i="258"/>
  <c r="L90" i="258"/>
  <c r="K90" i="258"/>
  <c r="J90" i="258"/>
  <c r="I90" i="258"/>
  <c r="H90" i="258"/>
  <c r="G90" i="258"/>
  <c r="F90" i="258"/>
  <c r="E90" i="258"/>
  <c r="D90" i="258"/>
  <c r="C90" i="258"/>
  <c r="B90" i="258"/>
  <c r="V89" i="258"/>
  <c r="U89" i="258"/>
  <c r="T89" i="258"/>
  <c r="S89" i="258"/>
  <c r="R89" i="258"/>
  <c r="Q89" i="258"/>
  <c r="P89" i="258"/>
  <c r="O89" i="258"/>
  <c r="N89" i="258"/>
  <c r="M89" i="258"/>
  <c r="L89" i="258"/>
  <c r="K89" i="258"/>
  <c r="J89" i="258"/>
  <c r="I89" i="258"/>
  <c r="H89" i="258"/>
  <c r="G89" i="258"/>
  <c r="F89" i="258"/>
  <c r="E89" i="258"/>
  <c r="D89" i="258"/>
  <c r="C89" i="258"/>
  <c r="B89" i="258"/>
  <c r="V88" i="258"/>
  <c r="U88" i="258"/>
  <c r="T88" i="258"/>
  <c r="S88" i="258"/>
  <c r="R88" i="258"/>
  <c r="Q88" i="258"/>
  <c r="P88" i="258"/>
  <c r="O88" i="258"/>
  <c r="N88" i="258"/>
  <c r="M88" i="258"/>
  <c r="L88" i="258"/>
  <c r="K88" i="258"/>
  <c r="J88" i="258"/>
  <c r="I88" i="258"/>
  <c r="H88" i="258"/>
  <c r="G88" i="258"/>
  <c r="F88" i="258"/>
  <c r="E88" i="258"/>
  <c r="D88" i="258"/>
  <c r="C88" i="258"/>
  <c r="B88" i="258"/>
  <c r="V87" i="258"/>
  <c r="U87" i="258"/>
  <c r="T87" i="258"/>
  <c r="S87" i="258"/>
  <c r="R87" i="258"/>
  <c r="Q87" i="258"/>
  <c r="P87" i="258"/>
  <c r="O87" i="258"/>
  <c r="N87" i="258"/>
  <c r="M87" i="258"/>
  <c r="L87" i="258"/>
  <c r="K87" i="258"/>
  <c r="J87" i="258"/>
  <c r="I87" i="258"/>
  <c r="H87" i="258"/>
  <c r="G87" i="258"/>
  <c r="F87" i="258"/>
  <c r="E87" i="258"/>
  <c r="D87" i="258"/>
  <c r="C87" i="258"/>
  <c r="B87" i="258"/>
  <c r="V86" i="258"/>
  <c r="U86" i="258"/>
  <c r="T86" i="258"/>
  <c r="S86" i="258"/>
  <c r="R86" i="258"/>
  <c r="Q86" i="258"/>
  <c r="P86" i="258"/>
  <c r="O86" i="258"/>
  <c r="N86" i="258"/>
  <c r="M86" i="258"/>
  <c r="L86" i="258"/>
  <c r="K86" i="258"/>
  <c r="J86" i="258"/>
  <c r="I86" i="258"/>
  <c r="H86" i="258"/>
  <c r="G86" i="258"/>
  <c r="F86" i="258"/>
  <c r="E86" i="258"/>
  <c r="D86" i="258"/>
  <c r="C86" i="258"/>
  <c r="B86" i="258"/>
  <c r="V85" i="258"/>
  <c r="U85" i="258"/>
  <c r="T85" i="258"/>
  <c r="S85" i="258"/>
  <c r="R85" i="258"/>
  <c r="Q85" i="258"/>
  <c r="P85" i="258"/>
  <c r="O85" i="258"/>
  <c r="N85" i="258"/>
  <c r="M85" i="258"/>
  <c r="L85" i="258"/>
  <c r="K85" i="258"/>
  <c r="J85" i="258"/>
  <c r="I85" i="258"/>
  <c r="H85" i="258"/>
  <c r="G85" i="258"/>
  <c r="F85" i="258"/>
  <c r="E85" i="258"/>
  <c r="D85" i="258"/>
  <c r="C85" i="258"/>
  <c r="B85" i="258"/>
  <c r="V84" i="258"/>
  <c r="U84" i="258"/>
  <c r="T84" i="258"/>
  <c r="S84" i="258"/>
  <c r="R84" i="258"/>
  <c r="Q84" i="258"/>
  <c r="P84" i="258"/>
  <c r="O84" i="258"/>
  <c r="N84" i="258"/>
  <c r="M84" i="258"/>
  <c r="L84" i="258"/>
  <c r="K84" i="258"/>
  <c r="J84" i="258"/>
  <c r="I84" i="258"/>
  <c r="H84" i="258"/>
  <c r="G84" i="258"/>
  <c r="F84" i="258"/>
  <c r="E84" i="258"/>
  <c r="D84" i="258"/>
  <c r="C84" i="258"/>
  <c r="B84" i="258"/>
  <c r="V83" i="258"/>
  <c r="U83" i="258"/>
  <c r="T83" i="258"/>
  <c r="S83" i="258"/>
  <c r="R83" i="258"/>
  <c r="Q83" i="258"/>
  <c r="P83" i="258"/>
  <c r="O83" i="258"/>
  <c r="N83" i="258"/>
  <c r="M83" i="258"/>
  <c r="L83" i="258"/>
  <c r="K83" i="258"/>
  <c r="J83" i="258"/>
  <c r="I83" i="258"/>
  <c r="H83" i="258"/>
  <c r="G83" i="258"/>
  <c r="F83" i="258"/>
  <c r="E83" i="258"/>
  <c r="D83" i="258"/>
  <c r="C83" i="258"/>
  <c r="B83" i="258"/>
  <c r="V82" i="258"/>
  <c r="U82" i="258"/>
  <c r="T82" i="258"/>
  <c r="S82" i="258"/>
  <c r="R82" i="258"/>
  <c r="Q82" i="258"/>
  <c r="P82" i="258"/>
  <c r="O82" i="258"/>
  <c r="N82" i="258"/>
  <c r="M82" i="258"/>
  <c r="L82" i="258"/>
  <c r="K82" i="258"/>
  <c r="J82" i="258"/>
  <c r="I82" i="258"/>
  <c r="H82" i="258"/>
  <c r="G82" i="258"/>
  <c r="F82" i="258"/>
  <c r="E82" i="258"/>
  <c r="D82" i="258"/>
  <c r="C82" i="258"/>
  <c r="B82" i="258"/>
  <c r="V81" i="258"/>
  <c r="U81" i="258"/>
  <c r="T81" i="258"/>
  <c r="S81" i="258"/>
  <c r="R81" i="258"/>
  <c r="Q81" i="258"/>
  <c r="P81" i="258"/>
  <c r="O81" i="258"/>
  <c r="N81" i="258"/>
  <c r="M81" i="258"/>
  <c r="L81" i="258"/>
  <c r="K81" i="258"/>
  <c r="J81" i="258"/>
  <c r="I81" i="258"/>
  <c r="H81" i="258"/>
  <c r="G81" i="258"/>
  <c r="F81" i="258"/>
  <c r="E81" i="258"/>
  <c r="D81" i="258"/>
  <c r="C81" i="258"/>
  <c r="B81" i="258"/>
  <c r="V80" i="258"/>
  <c r="U80" i="258"/>
  <c r="T80" i="258"/>
  <c r="S80" i="258"/>
  <c r="R80" i="258"/>
  <c r="Q80" i="258"/>
  <c r="P80" i="258"/>
  <c r="O80" i="258"/>
  <c r="N80" i="258"/>
  <c r="M80" i="258"/>
  <c r="L80" i="258"/>
  <c r="K80" i="258"/>
  <c r="J80" i="258"/>
  <c r="I80" i="258"/>
  <c r="H80" i="258"/>
  <c r="G80" i="258"/>
  <c r="F80" i="258"/>
  <c r="E80" i="258"/>
  <c r="D80" i="258"/>
  <c r="C80" i="258"/>
  <c r="B80" i="258"/>
  <c r="V79" i="258"/>
  <c r="U79" i="258"/>
  <c r="T79" i="258"/>
  <c r="S79" i="258"/>
  <c r="R79" i="258"/>
  <c r="Q79" i="258"/>
  <c r="P79" i="258"/>
  <c r="O79" i="258"/>
  <c r="N79" i="258"/>
  <c r="M79" i="258"/>
  <c r="L79" i="258"/>
  <c r="K79" i="258"/>
  <c r="J79" i="258"/>
  <c r="I79" i="258"/>
  <c r="H79" i="258"/>
  <c r="G79" i="258"/>
  <c r="F79" i="258"/>
  <c r="E79" i="258"/>
  <c r="D79" i="258"/>
  <c r="C79" i="258"/>
  <c r="B79" i="258"/>
  <c r="V78" i="258"/>
  <c r="U78" i="258"/>
  <c r="T78" i="258"/>
  <c r="S78" i="258"/>
  <c r="R78" i="258"/>
  <c r="Q78" i="258"/>
  <c r="P78" i="258"/>
  <c r="O78" i="258"/>
  <c r="N78" i="258"/>
  <c r="M78" i="258"/>
  <c r="L78" i="258"/>
  <c r="K78" i="258"/>
  <c r="J78" i="258"/>
  <c r="I78" i="258"/>
  <c r="H78" i="258"/>
  <c r="G78" i="258"/>
  <c r="F78" i="258"/>
  <c r="E78" i="258"/>
  <c r="D78" i="258"/>
  <c r="C78" i="258"/>
  <c r="B78" i="258"/>
  <c r="V77" i="258"/>
  <c r="U77" i="258"/>
  <c r="T77" i="258"/>
  <c r="S77" i="258"/>
  <c r="R77" i="258"/>
  <c r="Q77" i="258"/>
  <c r="P77" i="258"/>
  <c r="O77" i="258"/>
  <c r="N77" i="258"/>
  <c r="M77" i="258"/>
  <c r="L77" i="258"/>
  <c r="K77" i="258"/>
  <c r="J77" i="258"/>
  <c r="I77" i="258"/>
  <c r="H77" i="258"/>
  <c r="G77" i="258"/>
  <c r="F77" i="258"/>
  <c r="E77" i="258"/>
  <c r="D77" i="258"/>
  <c r="C77" i="258"/>
  <c r="B77" i="258"/>
  <c r="V76" i="258"/>
  <c r="U76" i="258"/>
  <c r="T76" i="258"/>
  <c r="S76" i="258"/>
  <c r="R76" i="258"/>
  <c r="Q76" i="258"/>
  <c r="P76" i="258"/>
  <c r="O76" i="258"/>
  <c r="N76" i="258"/>
  <c r="M76" i="258"/>
  <c r="L76" i="258"/>
  <c r="K76" i="258"/>
  <c r="J76" i="258"/>
  <c r="I76" i="258"/>
  <c r="H76" i="258"/>
  <c r="G76" i="258"/>
  <c r="F76" i="258"/>
  <c r="E76" i="258"/>
  <c r="D76" i="258"/>
  <c r="C76" i="258"/>
  <c r="B76" i="258"/>
  <c r="V75" i="258"/>
  <c r="U75" i="258"/>
  <c r="T75" i="258"/>
  <c r="S75" i="258"/>
  <c r="R75" i="258"/>
  <c r="Q75" i="258"/>
  <c r="P75" i="258"/>
  <c r="O75" i="258"/>
  <c r="N75" i="258"/>
  <c r="M75" i="258"/>
  <c r="L75" i="258"/>
  <c r="K75" i="258"/>
  <c r="J75" i="258"/>
  <c r="I75" i="258"/>
  <c r="H75" i="258"/>
  <c r="G75" i="258"/>
  <c r="F75" i="258"/>
  <c r="E75" i="258"/>
  <c r="D75" i="258"/>
  <c r="C75" i="258"/>
  <c r="B75" i="258"/>
  <c r="V74" i="258"/>
  <c r="U74" i="258"/>
  <c r="T74" i="258"/>
  <c r="S74" i="258"/>
  <c r="R74" i="258"/>
  <c r="Q74" i="258"/>
  <c r="P74" i="258"/>
  <c r="O74" i="258"/>
  <c r="N74" i="258"/>
  <c r="M74" i="258"/>
  <c r="L74" i="258"/>
  <c r="K74" i="258"/>
  <c r="J74" i="258"/>
  <c r="I74" i="258"/>
  <c r="H74" i="258"/>
  <c r="G74" i="258"/>
  <c r="F74" i="258"/>
  <c r="E74" i="258"/>
  <c r="D74" i="258"/>
  <c r="C74" i="258"/>
  <c r="B74" i="258"/>
  <c r="V73" i="258"/>
  <c r="U73" i="258"/>
  <c r="T73" i="258"/>
  <c r="S73" i="258"/>
  <c r="R73" i="258"/>
  <c r="Q73" i="258"/>
  <c r="P73" i="258"/>
  <c r="O73" i="258"/>
  <c r="N73" i="258"/>
  <c r="M73" i="258"/>
  <c r="L73" i="258"/>
  <c r="K73" i="258"/>
  <c r="J73" i="258"/>
  <c r="I73" i="258"/>
  <c r="H73" i="258"/>
  <c r="G73" i="258"/>
  <c r="F73" i="258"/>
  <c r="E73" i="258"/>
  <c r="D73" i="258"/>
  <c r="C73" i="258"/>
  <c r="B73" i="258"/>
  <c r="V72" i="258"/>
  <c r="U72" i="258"/>
  <c r="T72" i="258"/>
  <c r="S72" i="258"/>
  <c r="R72" i="258"/>
  <c r="Q72" i="258"/>
  <c r="P72" i="258"/>
  <c r="O72" i="258"/>
  <c r="N72" i="258"/>
  <c r="M72" i="258"/>
  <c r="L72" i="258"/>
  <c r="K72" i="258"/>
  <c r="J72" i="258"/>
  <c r="I72" i="258"/>
  <c r="H72" i="258"/>
  <c r="G72" i="258"/>
  <c r="F72" i="258"/>
  <c r="E72" i="258"/>
  <c r="D72" i="258"/>
  <c r="C72" i="258"/>
  <c r="B72" i="258"/>
  <c r="V71" i="258"/>
  <c r="U71" i="258"/>
  <c r="T71" i="258"/>
  <c r="S71" i="258"/>
  <c r="R71" i="258"/>
  <c r="Q71" i="258"/>
  <c r="P71" i="258"/>
  <c r="O71" i="258"/>
  <c r="N71" i="258"/>
  <c r="M71" i="258"/>
  <c r="L71" i="258"/>
  <c r="K71" i="258"/>
  <c r="J71" i="258"/>
  <c r="I71" i="258"/>
  <c r="H71" i="258"/>
  <c r="G71" i="258"/>
  <c r="F71" i="258"/>
  <c r="E71" i="258"/>
  <c r="D71" i="258"/>
  <c r="C71" i="258"/>
  <c r="B71" i="258"/>
  <c r="V70" i="258"/>
  <c r="U70" i="258"/>
  <c r="T70" i="258"/>
  <c r="S70" i="258"/>
  <c r="R70" i="258"/>
  <c r="Q70" i="258"/>
  <c r="P70" i="258"/>
  <c r="O70" i="258"/>
  <c r="N70" i="258"/>
  <c r="M70" i="258"/>
  <c r="L70" i="258"/>
  <c r="K70" i="258"/>
  <c r="J70" i="258"/>
  <c r="I70" i="258"/>
  <c r="H70" i="258"/>
  <c r="G70" i="258"/>
  <c r="F70" i="258"/>
  <c r="E70" i="258"/>
  <c r="D70" i="258"/>
  <c r="C70" i="258"/>
  <c r="B70" i="258"/>
  <c r="V69" i="258"/>
  <c r="U69" i="258"/>
  <c r="T69" i="258"/>
  <c r="S69" i="258"/>
  <c r="R69" i="258"/>
  <c r="Q69" i="258"/>
  <c r="P69" i="258"/>
  <c r="O69" i="258"/>
  <c r="N69" i="258"/>
  <c r="M69" i="258"/>
  <c r="L69" i="258"/>
  <c r="K69" i="258"/>
  <c r="J69" i="258"/>
  <c r="I69" i="258"/>
  <c r="H69" i="258"/>
  <c r="G69" i="258"/>
  <c r="F69" i="258"/>
  <c r="E69" i="258"/>
  <c r="D69" i="258"/>
  <c r="C69" i="258"/>
  <c r="B69" i="258"/>
  <c r="V68" i="258"/>
  <c r="U68" i="258"/>
  <c r="T68" i="258"/>
  <c r="S68" i="258"/>
  <c r="R68" i="258"/>
  <c r="Q68" i="258"/>
  <c r="P68" i="258"/>
  <c r="O68" i="258"/>
  <c r="N68" i="258"/>
  <c r="M68" i="258"/>
  <c r="L68" i="258"/>
  <c r="K68" i="258"/>
  <c r="J68" i="258"/>
  <c r="I68" i="258"/>
  <c r="H68" i="258"/>
  <c r="G68" i="258"/>
  <c r="F68" i="258"/>
  <c r="E68" i="258"/>
  <c r="D68" i="258"/>
  <c r="C68" i="258"/>
  <c r="B68" i="258"/>
  <c r="V67" i="258"/>
  <c r="U67" i="258"/>
  <c r="T67" i="258"/>
  <c r="S67" i="258"/>
  <c r="R67" i="258"/>
  <c r="Q67" i="258"/>
  <c r="P67" i="258"/>
  <c r="O67" i="258"/>
  <c r="N67" i="258"/>
  <c r="M67" i="258"/>
  <c r="L67" i="258"/>
  <c r="K67" i="258"/>
  <c r="J67" i="258"/>
  <c r="I67" i="258"/>
  <c r="H67" i="258"/>
  <c r="G67" i="258"/>
  <c r="F67" i="258"/>
  <c r="E67" i="258"/>
  <c r="D67" i="258"/>
  <c r="C67" i="258"/>
  <c r="B67" i="258"/>
  <c r="V66" i="258"/>
  <c r="U66" i="258"/>
  <c r="T66" i="258"/>
  <c r="S66" i="258"/>
  <c r="R66" i="258"/>
  <c r="Q66" i="258"/>
  <c r="P66" i="258"/>
  <c r="O66" i="258"/>
  <c r="N66" i="258"/>
  <c r="M66" i="258"/>
  <c r="L66" i="258"/>
  <c r="K66" i="258"/>
  <c r="J66" i="258"/>
  <c r="I66" i="258"/>
  <c r="H66" i="258"/>
  <c r="G66" i="258"/>
  <c r="F66" i="258"/>
  <c r="E66" i="258"/>
  <c r="D66" i="258"/>
  <c r="C66" i="258"/>
  <c r="B66" i="258"/>
  <c r="V65" i="258"/>
  <c r="U65" i="258"/>
  <c r="T65" i="258"/>
  <c r="S65" i="258"/>
  <c r="R65" i="258"/>
  <c r="Q65" i="258"/>
  <c r="P65" i="258"/>
  <c r="O65" i="258"/>
  <c r="N65" i="258"/>
  <c r="M65" i="258"/>
  <c r="L65" i="258"/>
  <c r="K65" i="258"/>
  <c r="J65" i="258"/>
  <c r="I65" i="258"/>
  <c r="H65" i="258"/>
  <c r="G65" i="258"/>
  <c r="F65" i="258"/>
  <c r="E65" i="258"/>
  <c r="D65" i="258"/>
  <c r="C65" i="258"/>
  <c r="B65" i="258"/>
  <c r="V64" i="258"/>
  <c r="U64" i="258"/>
  <c r="T64" i="258"/>
  <c r="S64" i="258"/>
  <c r="R64" i="258"/>
  <c r="Q64" i="258"/>
  <c r="P64" i="258"/>
  <c r="O64" i="258"/>
  <c r="N64" i="258"/>
  <c r="M64" i="258"/>
  <c r="L64" i="258"/>
  <c r="K64" i="258"/>
  <c r="J64" i="258"/>
  <c r="I64" i="258"/>
  <c r="H64" i="258"/>
  <c r="G64" i="258"/>
  <c r="F64" i="258"/>
  <c r="E64" i="258"/>
  <c r="D64" i="258"/>
  <c r="C64" i="258"/>
  <c r="B64" i="258"/>
  <c r="V63" i="258"/>
  <c r="U63" i="258"/>
  <c r="T63" i="258"/>
  <c r="S63" i="258"/>
  <c r="R63" i="258"/>
  <c r="Q63" i="258"/>
  <c r="P63" i="258"/>
  <c r="O63" i="258"/>
  <c r="N63" i="258"/>
  <c r="M63" i="258"/>
  <c r="L63" i="258"/>
  <c r="K63" i="258"/>
  <c r="J63" i="258"/>
  <c r="I63" i="258"/>
  <c r="H63" i="258"/>
  <c r="G63" i="258"/>
  <c r="F63" i="258"/>
  <c r="E63" i="258"/>
  <c r="D63" i="258"/>
  <c r="C63" i="258"/>
  <c r="B63" i="258"/>
  <c r="V62" i="258"/>
  <c r="U62" i="258"/>
  <c r="T62" i="258"/>
  <c r="S62" i="258"/>
  <c r="R62" i="258"/>
  <c r="Q62" i="258"/>
  <c r="P62" i="258"/>
  <c r="O62" i="258"/>
  <c r="N62" i="258"/>
  <c r="M62" i="258"/>
  <c r="L62" i="258"/>
  <c r="K62" i="258"/>
  <c r="J62" i="258"/>
  <c r="I62" i="258"/>
  <c r="H62" i="258"/>
  <c r="G62" i="258"/>
  <c r="F62" i="258"/>
  <c r="E62" i="258"/>
  <c r="D62" i="258"/>
  <c r="C62" i="258"/>
  <c r="B62" i="258"/>
  <c r="V61" i="258"/>
  <c r="U61" i="258"/>
  <c r="T61" i="258"/>
  <c r="S61" i="258"/>
  <c r="R61" i="258"/>
  <c r="Q61" i="258"/>
  <c r="P61" i="258"/>
  <c r="O61" i="258"/>
  <c r="N61" i="258"/>
  <c r="M61" i="258"/>
  <c r="L61" i="258"/>
  <c r="K61" i="258"/>
  <c r="J61" i="258"/>
  <c r="I61" i="258"/>
  <c r="H61" i="258"/>
  <c r="G61" i="258"/>
  <c r="F61" i="258"/>
  <c r="E61" i="258"/>
  <c r="D61" i="258"/>
  <c r="C61" i="258"/>
  <c r="B61" i="258"/>
  <c r="V60" i="258"/>
  <c r="U60" i="258"/>
  <c r="T60" i="258"/>
  <c r="S60" i="258"/>
  <c r="R60" i="258"/>
  <c r="Q60" i="258"/>
  <c r="P60" i="258"/>
  <c r="O60" i="258"/>
  <c r="N60" i="258"/>
  <c r="M60" i="258"/>
  <c r="L60" i="258"/>
  <c r="K60" i="258"/>
  <c r="J60" i="258"/>
  <c r="I60" i="258"/>
  <c r="H60" i="258"/>
  <c r="G60" i="258"/>
  <c r="F60" i="258"/>
  <c r="E60" i="258"/>
  <c r="D60" i="258"/>
  <c r="C60" i="258"/>
  <c r="B60" i="258"/>
  <c r="V59" i="258"/>
  <c r="U59" i="258"/>
  <c r="T59" i="258"/>
  <c r="S59" i="258"/>
  <c r="R59" i="258"/>
  <c r="Q59" i="258"/>
  <c r="P59" i="258"/>
  <c r="O59" i="258"/>
  <c r="N59" i="258"/>
  <c r="M59" i="258"/>
  <c r="L59" i="258"/>
  <c r="K59" i="258"/>
  <c r="J59" i="258"/>
  <c r="I59" i="258"/>
  <c r="H59" i="258"/>
  <c r="G59" i="258"/>
  <c r="F59" i="258"/>
  <c r="E59" i="258"/>
  <c r="D59" i="258"/>
  <c r="C59" i="258"/>
  <c r="B59" i="258"/>
  <c r="V58" i="258"/>
  <c r="U58" i="258"/>
  <c r="T58" i="258"/>
  <c r="S58" i="258"/>
  <c r="R58" i="258"/>
  <c r="Q58" i="258"/>
  <c r="P58" i="258"/>
  <c r="O58" i="258"/>
  <c r="N58" i="258"/>
  <c r="M58" i="258"/>
  <c r="L58" i="258"/>
  <c r="K58" i="258"/>
  <c r="J58" i="258"/>
  <c r="I58" i="258"/>
  <c r="H58" i="258"/>
  <c r="G58" i="258"/>
  <c r="F58" i="258"/>
  <c r="E58" i="258"/>
  <c r="D58" i="258"/>
  <c r="C58" i="258"/>
  <c r="B58" i="258"/>
  <c r="V57" i="258"/>
  <c r="U57" i="258"/>
  <c r="T57" i="258"/>
  <c r="S57" i="258"/>
  <c r="R57" i="258"/>
  <c r="Q57" i="258"/>
  <c r="P57" i="258"/>
  <c r="O57" i="258"/>
  <c r="N57" i="258"/>
  <c r="M57" i="258"/>
  <c r="L57" i="258"/>
  <c r="K57" i="258"/>
  <c r="J57" i="258"/>
  <c r="I57" i="258"/>
  <c r="H57" i="258"/>
  <c r="G57" i="258"/>
  <c r="F57" i="258"/>
  <c r="E57" i="258"/>
  <c r="D57" i="258"/>
  <c r="C57" i="258"/>
  <c r="B57" i="258"/>
  <c r="V56" i="258"/>
  <c r="U56" i="258"/>
  <c r="T56" i="258"/>
  <c r="S56" i="258"/>
  <c r="R56" i="258"/>
  <c r="Q56" i="258"/>
  <c r="P56" i="258"/>
  <c r="O56" i="258"/>
  <c r="N56" i="258"/>
  <c r="M56" i="258"/>
  <c r="L56" i="258"/>
  <c r="K56" i="258"/>
  <c r="J56" i="258"/>
  <c r="I56" i="258"/>
  <c r="H56" i="258"/>
  <c r="G56" i="258"/>
  <c r="F56" i="258"/>
  <c r="E56" i="258"/>
  <c r="D56" i="258"/>
  <c r="C56" i="258"/>
  <c r="B56" i="258"/>
  <c r="V55" i="258"/>
  <c r="U55" i="258"/>
  <c r="T55" i="258"/>
  <c r="S55" i="258"/>
  <c r="R55" i="258"/>
  <c r="Q55" i="258"/>
  <c r="P55" i="258"/>
  <c r="O55" i="258"/>
  <c r="N55" i="258"/>
  <c r="M55" i="258"/>
  <c r="L55" i="258"/>
  <c r="K55" i="258"/>
  <c r="J55" i="258"/>
  <c r="I55" i="258"/>
  <c r="H55" i="258"/>
  <c r="G55" i="258"/>
  <c r="F55" i="258"/>
  <c r="E55" i="258"/>
  <c r="D55" i="258"/>
  <c r="C55" i="258"/>
  <c r="B55" i="258"/>
  <c r="V54" i="258"/>
  <c r="U54" i="258"/>
  <c r="T54" i="258"/>
  <c r="S54" i="258"/>
  <c r="R54" i="258"/>
  <c r="Q54" i="258"/>
  <c r="P54" i="258"/>
  <c r="O54" i="258"/>
  <c r="N54" i="258"/>
  <c r="M54" i="258"/>
  <c r="L54" i="258"/>
  <c r="K54" i="258"/>
  <c r="J54" i="258"/>
  <c r="I54" i="258"/>
  <c r="H54" i="258"/>
  <c r="G54" i="258"/>
  <c r="F54" i="258"/>
  <c r="E54" i="258"/>
  <c r="D54" i="258"/>
  <c r="C54" i="258"/>
  <c r="B54" i="258"/>
  <c r="V53" i="258"/>
  <c r="U53" i="258"/>
  <c r="T53" i="258"/>
  <c r="S53" i="258"/>
  <c r="R53" i="258"/>
  <c r="Q53" i="258"/>
  <c r="P53" i="258"/>
  <c r="O53" i="258"/>
  <c r="N53" i="258"/>
  <c r="M53" i="258"/>
  <c r="L53" i="258"/>
  <c r="K53" i="258"/>
  <c r="J53" i="258"/>
  <c r="I53" i="258"/>
  <c r="H53" i="258"/>
  <c r="G53" i="258"/>
  <c r="F53" i="258"/>
  <c r="E53" i="258"/>
  <c r="D53" i="258"/>
  <c r="C53" i="258"/>
  <c r="B53" i="258"/>
  <c r="V52" i="258"/>
  <c r="U52" i="258"/>
  <c r="T52" i="258"/>
  <c r="S52" i="258"/>
  <c r="R52" i="258"/>
  <c r="Q52" i="258"/>
  <c r="P52" i="258"/>
  <c r="O52" i="258"/>
  <c r="N52" i="258"/>
  <c r="M52" i="258"/>
  <c r="L52" i="258"/>
  <c r="K52" i="258"/>
  <c r="J52" i="258"/>
  <c r="I52" i="258"/>
  <c r="H52" i="258"/>
  <c r="G52" i="258"/>
  <c r="F52" i="258"/>
  <c r="E52" i="258"/>
  <c r="D52" i="258"/>
  <c r="C52" i="258"/>
  <c r="B52" i="258"/>
  <c r="V51" i="258"/>
  <c r="U51" i="258"/>
  <c r="T51" i="258"/>
  <c r="S51" i="258"/>
  <c r="R51" i="258"/>
  <c r="Q51" i="258"/>
  <c r="P51" i="258"/>
  <c r="O51" i="258"/>
  <c r="N51" i="258"/>
  <c r="M51" i="258"/>
  <c r="L51" i="258"/>
  <c r="K51" i="258"/>
  <c r="J51" i="258"/>
  <c r="I51" i="258"/>
  <c r="H51" i="258"/>
  <c r="G51" i="258"/>
  <c r="F51" i="258"/>
  <c r="E51" i="258"/>
  <c r="D51" i="258"/>
  <c r="C51" i="258"/>
  <c r="B51" i="258"/>
  <c r="V50" i="258"/>
  <c r="U50" i="258"/>
  <c r="T50" i="258"/>
  <c r="S50" i="258"/>
  <c r="R50" i="258"/>
  <c r="Q50" i="258"/>
  <c r="P50" i="258"/>
  <c r="O50" i="258"/>
  <c r="N50" i="258"/>
  <c r="M50" i="258"/>
  <c r="L50" i="258"/>
  <c r="K50" i="258"/>
  <c r="J50" i="258"/>
  <c r="I50" i="258"/>
  <c r="H50" i="258"/>
  <c r="G50" i="258"/>
  <c r="F50" i="258"/>
  <c r="E50" i="258"/>
  <c r="D50" i="258"/>
  <c r="C50" i="258"/>
  <c r="B50" i="258"/>
  <c r="V49" i="258"/>
  <c r="U49" i="258"/>
  <c r="T49" i="258"/>
  <c r="S49" i="258"/>
  <c r="R49" i="258"/>
  <c r="Q49" i="258"/>
  <c r="P49" i="258"/>
  <c r="O49" i="258"/>
  <c r="N49" i="258"/>
  <c r="M49" i="258"/>
  <c r="L49" i="258"/>
  <c r="K49" i="258"/>
  <c r="J49" i="258"/>
  <c r="I49" i="258"/>
  <c r="H49" i="258"/>
  <c r="G49" i="258"/>
  <c r="F49" i="258"/>
  <c r="E49" i="258"/>
  <c r="D49" i="258"/>
  <c r="C49" i="258"/>
  <c r="B49" i="258"/>
  <c r="V48" i="258"/>
  <c r="U48" i="258"/>
  <c r="T48" i="258"/>
  <c r="S48" i="258"/>
  <c r="R48" i="258"/>
  <c r="Q48" i="258"/>
  <c r="P48" i="258"/>
  <c r="O48" i="258"/>
  <c r="N48" i="258"/>
  <c r="M48" i="258"/>
  <c r="L48" i="258"/>
  <c r="K48" i="258"/>
  <c r="J48" i="258"/>
  <c r="I48" i="258"/>
  <c r="H48" i="258"/>
  <c r="G48" i="258"/>
  <c r="F48" i="258"/>
  <c r="E48" i="258"/>
  <c r="D48" i="258"/>
  <c r="C48" i="258"/>
  <c r="B48" i="258"/>
  <c r="V47" i="258"/>
  <c r="U47" i="258"/>
  <c r="T47" i="258"/>
  <c r="S47" i="258"/>
  <c r="R47" i="258"/>
  <c r="Q47" i="258"/>
  <c r="P47" i="258"/>
  <c r="O47" i="258"/>
  <c r="N47" i="258"/>
  <c r="M47" i="258"/>
  <c r="L47" i="258"/>
  <c r="K47" i="258"/>
  <c r="J47" i="258"/>
  <c r="I47" i="258"/>
  <c r="H47" i="258"/>
  <c r="G47" i="258"/>
  <c r="F47" i="258"/>
  <c r="E47" i="258"/>
  <c r="D47" i="258"/>
  <c r="C47" i="258"/>
  <c r="B47" i="258"/>
  <c r="V46" i="258"/>
  <c r="U46" i="258"/>
  <c r="T46" i="258"/>
  <c r="S46" i="258"/>
  <c r="R46" i="258"/>
  <c r="Q46" i="258"/>
  <c r="P46" i="258"/>
  <c r="O46" i="258"/>
  <c r="N46" i="258"/>
  <c r="M46" i="258"/>
  <c r="L46" i="258"/>
  <c r="K46" i="258"/>
  <c r="J46" i="258"/>
  <c r="I46" i="258"/>
  <c r="H46" i="258"/>
  <c r="G46" i="258"/>
  <c r="F46" i="258"/>
  <c r="E46" i="258"/>
  <c r="D46" i="258"/>
  <c r="C46" i="258"/>
  <c r="B46" i="258"/>
  <c r="V45" i="258"/>
  <c r="U45" i="258"/>
  <c r="T45" i="258"/>
  <c r="S45" i="258"/>
  <c r="R45" i="258"/>
  <c r="Q45" i="258"/>
  <c r="P45" i="258"/>
  <c r="O45" i="258"/>
  <c r="N45" i="258"/>
  <c r="M45" i="258"/>
  <c r="L45" i="258"/>
  <c r="K45" i="258"/>
  <c r="J45" i="258"/>
  <c r="I45" i="258"/>
  <c r="H45" i="258"/>
  <c r="G45" i="258"/>
  <c r="F45" i="258"/>
  <c r="E45" i="258"/>
  <c r="D45" i="258"/>
  <c r="C45" i="258"/>
  <c r="B45" i="258"/>
  <c r="V44" i="258"/>
  <c r="U44" i="258"/>
  <c r="T44" i="258"/>
  <c r="S44" i="258"/>
  <c r="R44" i="258"/>
  <c r="Q44" i="258"/>
  <c r="P44" i="258"/>
  <c r="O44" i="258"/>
  <c r="N44" i="258"/>
  <c r="M44" i="258"/>
  <c r="L44" i="258"/>
  <c r="K44" i="258"/>
  <c r="J44" i="258"/>
  <c r="I44" i="258"/>
  <c r="H44" i="258"/>
  <c r="G44" i="258"/>
  <c r="F44" i="258"/>
  <c r="E44" i="258"/>
  <c r="D44" i="258"/>
  <c r="C44" i="258"/>
  <c r="B44" i="258"/>
  <c r="V43" i="258"/>
  <c r="U43" i="258"/>
  <c r="T43" i="258"/>
  <c r="S43" i="258"/>
  <c r="R43" i="258"/>
  <c r="Q43" i="258"/>
  <c r="P43" i="258"/>
  <c r="O43" i="258"/>
  <c r="N43" i="258"/>
  <c r="M43" i="258"/>
  <c r="L43" i="258"/>
  <c r="K43" i="258"/>
  <c r="J43" i="258"/>
  <c r="I43" i="258"/>
  <c r="H43" i="258"/>
  <c r="G43" i="258"/>
  <c r="F43" i="258"/>
  <c r="E43" i="258"/>
  <c r="D43" i="258"/>
  <c r="C43" i="258"/>
  <c r="B43" i="258"/>
  <c r="V42" i="258"/>
  <c r="U42" i="258"/>
  <c r="T42" i="258"/>
  <c r="S42" i="258"/>
  <c r="R42" i="258"/>
  <c r="Q42" i="258"/>
  <c r="P42" i="258"/>
  <c r="O42" i="258"/>
  <c r="N42" i="258"/>
  <c r="M42" i="258"/>
  <c r="L42" i="258"/>
  <c r="K42" i="258"/>
  <c r="J42" i="258"/>
  <c r="I42" i="258"/>
  <c r="H42" i="258"/>
  <c r="G42" i="258"/>
  <c r="F42" i="258"/>
  <c r="E42" i="258"/>
  <c r="D42" i="258"/>
  <c r="C42" i="258"/>
  <c r="B42" i="258"/>
  <c r="V41" i="258"/>
  <c r="U41" i="258"/>
  <c r="T41" i="258"/>
  <c r="S41" i="258"/>
  <c r="R41" i="258"/>
  <c r="Q41" i="258"/>
  <c r="P41" i="258"/>
  <c r="O41" i="258"/>
  <c r="N41" i="258"/>
  <c r="M41" i="258"/>
  <c r="L41" i="258"/>
  <c r="K41" i="258"/>
  <c r="J41" i="258"/>
  <c r="I41" i="258"/>
  <c r="H41" i="258"/>
  <c r="G41" i="258"/>
  <c r="F41" i="258"/>
  <c r="E41" i="258"/>
  <c r="D41" i="258"/>
  <c r="C41" i="258"/>
  <c r="B41" i="258"/>
  <c r="V40" i="258"/>
  <c r="U40" i="258"/>
  <c r="T40" i="258"/>
  <c r="S40" i="258"/>
  <c r="R40" i="258"/>
  <c r="Q40" i="258"/>
  <c r="P40" i="258"/>
  <c r="O40" i="258"/>
  <c r="N40" i="258"/>
  <c r="M40" i="258"/>
  <c r="L40" i="258"/>
  <c r="K40" i="258"/>
  <c r="J40" i="258"/>
  <c r="I40" i="258"/>
  <c r="H40" i="258"/>
  <c r="G40" i="258"/>
  <c r="F40" i="258"/>
  <c r="E40" i="258"/>
  <c r="D40" i="258"/>
  <c r="C40" i="258"/>
  <c r="B40" i="258"/>
  <c r="V39" i="258"/>
  <c r="U39" i="258"/>
  <c r="T39" i="258"/>
  <c r="S39" i="258"/>
  <c r="R39" i="258"/>
  <c r="Q39" i="258"/>
  <c r="P39" i="258"/>
  <c r="O39" i="258"/>
  <c r="N39" i="258"/>
  <c r="M39" i="258"/>
  <c r="L39" i="258"/>
  <c r="K39" i="258"/>
  <c r="J39" i="258"/>
  <c r="I39" i="258"/>
  <c r="H39" i="258"/>
  <c r="G39" i="258"/>
  <c r="F39" i="258"/>
  <c r="E39" i="258"/>
  <c r="D39" i="258"/>
  <c r="C39" i="258"/>
  <c r="B39" i="258"/>
  <c r="V38" i="258"/>
  <c r="U38" i="258"/>
  <c r="T38" i="258"/>
  <c r="S38" i="258"/>
  <c r="R38" i="258"/>
  <c r="Q38" i="258"/>
  <c r="P38" i="258"/>
  <c r="O38" i="258"/>
  <c r="N38" i="258"/>
  <c r="M38" i="258"/>
  <c r="L38" i="258"/>
  <c r="K38" i="258"/>
  <c r="J38" i="258"/>
  <c r="I38" i="258"/>
  <c r="H38" i="258"/>
  <c r="G38" i="258"/>
  <c r="F38" i="258"/>
  <c r="E38" i="258"/>
  <c r="D38" i="258"/>
  <c r="C38" i="258"/>
  <c r="B38" i="258"/>
  <c r="V37" i="258"/>
  <c r="U37" i="258"/>
  <c r="T37" i="258"/>
  <c r="S37" i="258"/>
  <c r="R37" i="258"/>
  <c r="Q37" i="258"/>
  <c r="P37" i="258"/>
  <c r="O37" i="258"/>
  <c r="N37" i="258"/>
  <c r="M37" i="258"/>
  <c r="L37" i="258"/>
  <c r="K37" i="258"/>
  <c r="J37" i="258"/>
  <c r="I37" i="258"/>
  <c r="H37" i="258"/>
  <c r="G37" i="258"/>
  <c r="F37" i="258"/>
  <c r="E37" i="258"/>
  <c r="D37" i="258"/>
  <c r="C37" i="258"/>
  <c r="B37" i="258"/>
  <c r="V36" i="258"/>
  <c r="U36" i="258"/>
  <c r="T36" i="258"/>
  <c r="S36" i="258"/>
  <c r="R36" i="258"/>
  <c r="Q36" i="258"/>
  <c r="P36" i="258"/>
  <c r="O36" i="258"/>
  <c r="N36" i="258"/>
  <c r="M36" i="258"/>
  <c r="L36" i="258"/>
  <c r="K36" i="258"/>
  <c r="J36" i="258"/>
  <c r="I36" i="258"/>
  <c r="H36" i="258"/>
  <c r="G36" i="258"/>
  <c r="F36" i="258"/>
  <c r="E36" i="258"/>
  <c r="D36" i="258"/>
  <c r="C36" i="258"/>
  <c r="B36" i="258"/>
  <c r="V35" i="258"/>
  <c r="U35" i="258"/>
  <c r="T35" i="258"/>
  <c r="S35" i="258"/>
  <c r="R35" i="258"/>
  <c r="Q35" i="258"/>
  <c r="P35" i="258"/>
  <c r="O35" i="258"/>
  <c r="N35" i="258"/>
  <c r="M35" i="258"/>
  <c r="L35" i="258"/>
  <c r="K35" i="258"/>
  <c r="J35" i="258"/>
  <c r="I35" i="258"/>
  <c r="H35" i="258"/>
  <c r="G35" i="258"/>
  <c r="F35" i="258"/>
  <c r="E35" i="258"/>
  <c r="D35" i="258"/>
  <c r="C35" i="258"/>
  <c r="B35" i="258"/>
  <c r="V34" i="258"/>
  <c r="U34" i="258"/>
  <c r="T34" i="258"/>
  <c r="S34" i="258"/>
  <c r="R34" i="258"/>
  <c r="Q34" i="258"/>
  <c r="P34" i="258"/>
  <c r="O34" i="258"/>
  <c r="N34" i="258"/>
  <c r="M34" i="258"/>
  <c r="L34" i="258"/>
  <c r="K34" i="258"/>
  <c r="J34" i="258"/>
  <c r="I34" i="258"/>
  <c r="H34" i="258"/>
  <c r="G34" i="258"/>
  <c r="F34" i="258"/>
  <c r="E34" i="258"/>
  <c r="D34" i="258"/>
  <c r="C34" i="258"/>
  <c r="B34" i="258"/>
  <c r="V33" i="258"/>
  <c r="U33" i="258"/>
  <c r="T33" i="258"/>
  <c r="S33" i="258"/>
  <c r="R33" i="258"/>
  <c r="Q33" i="258"/>
  <c r="P33" i="258"/>
  <c r="O33" i="258"/>
  <c r="N33" i="258"/>
  <c r="M33" i="258"/>
  <c r="L33" i="258"/>
  <c r="K33" i="258"/>
  <c r="J33" i="258"/>
  <c r="I33" i="258"/>
  <c r="H33" i="258"/>
  <c r="G33" i="258"/>
  <c r="F33" i="258"/>
  <c r="E33" i="258"/>
  <c r="D33" i="258"/>
  <c r="C33" i="258"/>
  <c r="B33" i="258"/>
  <c r="V32" i="258"/>
  <c r="U32" i="258"/>
  <c r="T32" i="258"/>
  <c r="S32" i="258"/>
  <c r="R32" i="258"/>
  <c r="Q32" i="258"/>
  <c r="P32" i="258"/>
  <c r="O32" i="258"/>
  <c r="N32" i="258"/>
  <c r="M32" i="258"/>
  <c r="L32" i="258"/>
  <c r="K32" i="258"/>
  <c r="J32" i="258"/>
  <c r="I32" i="258"/>
  <c r="H32" i="258"/>
  <c r="G32" i="258"/>
  <c r="F32" i="258"/>
  <c r="E32" i="258"/>
  <c r="D32" i="258"/>
  <c r="C32" i="258"/>
  <c r="B32" i="258"/>
  <c r="V31" i="258"/>
  <c r="U31" i="258"/>
  <c r="T31" i="258"/>
  <c r="S31" i="258"/>
  <c r="R31" i="258"/>
  <c r="Q31" i="258"/>
  <c r="P31" i="258"/>
  <c r="O31" i="258"/>
  <c r="N31" i="258"/>
  <c r="M31" i="258"/>
  <c r="L31" i="258"/>
  <c r="K31" i="258"/>
  <c r="J31" i="258"/>
  <c r="I31" i="258"/>
  <c r="H31" i="258"/>
  <c r="G31" i="258"/>
  <c r="F31" i="258"/>
  <c r="E31" i="258"/>
  <c r="D31" i="258"/>
  <c r="C31" i="258"/>
  <c r="B31" i="258"/>
  <c r="V30" i="258"/>
  <c r="U30" i="258"/>
  <c r="T30" i="258"/>
  <c r="S30" i="258"/>
  <c r="R30" i="258"/>
  <c r="Q30" i="258"/>
  <c r="P30" i="258"/>
  <c r="O30" i="258"/>
  <c r="N30" i="258"/>
  <c r="M30" i="258"/>
  <c r="L30" i="258"/>
  <c r="K30" i="258"/>
  <c r="J30" i="258"/>
  <c r="I30" i="258"/>
  <c r="H30" i="258"/>
  <c r="G30" i="258"/>
  <c r="F30" i="258"/>
  <c r="E30" i="258"/>
  <c r="D30" i="258"/>
  <c r="C30" i="258"/>
  <c r="B30" i="258"/>
  <c r="V29" i="258"/>
  <c r="U29" i="258"/>
  <c r="T29" i="258"/>
  <c r="S29" i="258"/>
  <c r="R29" i="258"/>
  <c r="Q29" i="258"/>
  <c r="P29" i="258"/>
  <c r="O29" i="258"/>
  <c r="N29" i="258"/>
  <c r="M29" i="258"/>
  <c r="L29" i="258"/>
  <c r="K29" i="258"/>
  <c r="J29" i="258"/>
  <c r="I29" i="258"/>
  <c r="H29" i="258"/>
  <c r="G29" i="258"/>
  <c r="F29" i="258"/>
  <c r="E29" i="258"/>
  <c r="D29" i="258"/>
  <c r="C29" i="258"/>
  <c r="B29" i="258"/>
  <c r="V28" i="258"/>
  <c r="U28" i="258"/>
  <c r="T28" i="258"/>
  <c r="S28" i="258"/>
  <c r="R28" i="258"/>
  <c r="Q28" i="258"/>
  <c r="P28" i="258"/>
  <c r="O28" i="258"/>
  <c r="N28" i="258"/>
  <c r="M28" i="258"/>
  <c r="L28" i="258"/>
  <c r="K28" i="258"/>
  <c r="J28" i="258"/>
  <c r="I28" i="258"/>
  <c r="H28" i="258"/>
  <c r="G28" i="258"/>
  <c r="F28" i="258"/>
  <c r="E28" i="258"/>
  <c r="D28" i="258"/>
  <c r="C28" i="258"/>
  <c r="B28" i="258"/>
  <c r="V27" i="258"/>
  <c r="U27" i="258"/>
  <c r="T27" i="258"/>
  <c r="S27" i="258"/>
  <c r="R27" i="258"/>
  <c r="Q27" i="258"/>
  <c r="P27" i="258"/>
  <c r="O27" i="258"/>
  <c r="N27" i="258"/>
  <c r="M27" i="258"/>
  <c r="L27" i="258"/>
  <c r="K27" i="258"/>
  <c r="J27" i="258"/>
  <c r="I27" i="258"/>
  <c r="H27" i="258"/>
  <c r="G27" i="258"/>
  <c r="F27" i="258"/>
  <c r="E27" i="258"/>
  <c r="D27" i="258"/>
  <c r="C27" i="258"/>
  <c r="B27" i="258"/>
  <c r="V26" i="258"/>
  <c r="U26" i="258"/>
  <c r="T26" i="258"/>
  <c r="S26" i="258"/>
  <c r="R26" i="258"/>
  <c r="Q26" i="258"/>
  <c r="P26" i="258"/>
  <c r="O26" i="258"/>
  <c r="N26" i="258"/>
  <c r="M26" i="258"/>
  <c r="L26" i="258"/>
  <c r="K26" i="258"/>
  <c r="J26" i="258"/>
  <c r="I26" i="258"/>
  <c r="H26" i="258"/>
  <c r="G26" i="258"/>
  <c r="F26" i="258"/>
  <c r="E26" i="258"/>
  <c r="D26" i="258"/>
  <c r="C26" i="258"/>
  <c r="B26" i="258"/>
  <c r="V25" i="258"/>
  <c r="U25" i="258"/>
  <c r="T25" i="258"/>
  <c r="S25" i="258"/>
  <c r="R25" i="258"/>
  <c r="Q25" i="258"/>
  <c r="P25" i="258"/>
  <c r="O25" i="258"/>
  <c r="N25" i="258"/>
  <c r="M25" i="258"/>
  <c r="L25" i="258"/>
  <c r="K25" i="258"/>
  <c r="J25" i="258"/>
  <c r="I25" i="258"/>
  <c r="H25" i="258"/>
  <c r="G25" i="258"/>
  <c r="F25" i="258"/>
  <c r="E25" i="258"/>
  <c r="D25" i="258"/>
  <c r="C25" i="258"/>
  <c r="B25" i="258"/>
  <c r="V24" i="258"/>
  <c r="U24" i="258"/>
  <c r="T24" i="258"/>
  <c r="S24" i="258"/>
  <c r="R24" i="258"/>
  <c r="Q24" i="258"/>
  <c r="P24" i="258"/>
  <c r="O24" i="258"/>
  <c r="N24" i="258"/>
  <c r="M24" i="258"/>
  <c r="L24" i="258"/>
  <c r="K24" i="258"/>
  <c r="J24" i="258"/>
  <c r="I24" i="258"/>
  <c r="H24" i="258"/>
  <c r="G24" i="258"/>
  <c r="F24" i="258"/>
  <c r="E24" i="258"/>
  <c r="D24" i="258"/>
  <c r="C24" i="258"/>
  <c r="B24" i="258"/>
  <c r="V23" i="258"/>
  <c r="U23" i="258"/>
  <c r="T23" i="258"/>
  <c r="S23" i="258"/>
  <c r="R23" i="258"/>
  <c r="Q23" i="258"/>
  <c r="P23" i="258"/>
  <c r="O23" i="258"/>
  <c r="N23" i="258"/>
  <c r="M23" i="258"/>
  <c r="L23" i="258"/>
  <c r="K23" i="258"/>
  <c r="J23" i="258"/>
  <c r="I23" i="258"/>
  <c r="H23" i="258"/>
  <c r="G23" i="258"/>
  <c r="F23" i="258"/>
  <c r="E23" i="258"/>
  <c r="D23" i="258"/>
  <c r="C23" i="258"/>
  <c r="B23" i="258"/>
  <c r="V22" i="258"/>
  <c r="U22" i="258"/>
  <c r="T22" i="258"/>
  <c r="S22" i="258"/>
  <c r="R22" i="258"/>
  <c r="Q22" i="258"/>
  <c r="P22" i="258"/>
  <c r="O22" i="258"/>
  <c r="N22" i="258"/>
  <c r="M22" i="258"/>
  <c r="L22" i="258"/>
  <c r="K22" i="258"/>
  <c r="J22" i="258"/>
  <c r="I22" i="258"/>
  <c r="H22" i="258"/>
  <c r="G22" i="258"/>
  <c r="F22" i="258"/>
  <c r="E22" i="258"/>
  <c r="D22" i="258"/>
  <c r="C22" i="258"/>
  <c r="B22" i="258"/>
  <c r="V21" i="258"/>
  <c r="U21" i="258"/>
  <c r="T21" i="258"/>
  <c r="S21" i="258"/>
  <c r="R21" i="258"/>
  <c r="Q21" i="258"/>
  <c r="P21" i="258"/>
  <c r="O21" i="258"/>
  <c r="N21" i="258"/>
  <c r="M21" i="258"/>
  <c r="L21" i="258"/>
  <c r="K21" i="258"/>
  <c r="J21" i="258"/>
  <c r="I21" i="258"/>
  <c r="H21" i="258"/>
  <c r="G21" i="258"/>
  <c r="F21" i="258"/>
  <c r="E21" i="258"/>
  <c r="D21" i="258"/>
  <c r="C21" i="258"/>
  <c r="B21" i="258"/>
  <c r="V20" i="258"/>
  <c r="U20" i="258"/>
  <c r="T20" i="258"/>
  <c r="S20" i="258"/>
  <c r="R20" i="258"/>
  <c r="Q20" i="258"/>
  <c r="P20" i="258"/>
  <c r="O20" i="258"/>
  <c r="N20" i="258"/>
  <c r="M20" i="258"/>
  <c r="L20" i="258"/>
  <c r="K20" i="258"/>
  <c r="J20" i="258"/>
  <c r="I20" i="258"/>
  <c r="H20" i="258"/>
  <c r="G20" i="258"/>
  <c r="F20" i="258"/>
  <c r="E20" i="258"/>
  <c r="D20" i="258"/>
  <c r="C20" i="258"/>
  <c r="B20" i="258"/>
  <c r="V19" i="258"/>
  <c r="U19" i="258"/>
  <c r="T19" i="258"/>
  <c r="S19" i="258"/>
  <c r="R19" i="258"/>
  <c r="Q19" i="258"/>
  <c r="P19" i="258"/>
  <c r="O19" i="258"/>
  <c r="N19" i="258"/>
  <c r="M19" i="258"/>
  <c r="L19" i="258"/>
  <c r="K19" i="258"/>
  <c r="J19" i="258"/>
  <c r="I19" i="258"/>
  <c r="H19" i="258"/>
  <c r="G19" i="258"/>
  <c r="F19" i="258"/>
  <c r="E19" i="258"/>
  <c r="D19" i="258"/>
  <c r="C19" i="258"/>
  <c r="B19" i="258"/>
  <c r="V18" i="258"/>
  <c r="U18" i="258"/>
  <c r="T18" i="258"/>
  <c r="S18" i="258"/>
  <c r="R18" i="258"/>
  <c r="Q18" i="258"/>
  <c r="P18" i="258"/>
  <c r="O18" i="258"/>
  <c r="N18" i="258"/>
  <c r="M18" i="258"/>
  <c r="L18" i="258"/>
  <c r="K18" i="258"/>
  <c r="J18" i="258"/>
  <c r="I18" i="258"/>
  <c r="H18" i="258"/>
  <c r="G18" i="258"/>
  <c r="F18" i="258"/>
  <c r="E18" i="258"/>
  <c r="D18" i="258"/>
  <c r="C18" i="258"/>
  <c r="B18" i="258"/>
  <c r="V17" i="258"/>
  <c r="U17" i="258"/>
  <c r="T17" i="258"/>
  <c r="S17" i="258"/>
  <c r="R17" i="258"/>
  <c r="Q17" i="258"/>
  <c r="P17" i="258"/>
  <c r="O17" i="258"/>
  <c r="N17" i="258"/>
  <c r="M17" i="258"/>
  <c r="L17" i="258"/>
  <c r="K17" i="258"/>
  <c r="J17" i="258"/>
  <c r="I17" i="258"/>
  <c r="H17" i="258"/>
  <c r="G17" i="258"/>
  <c r="F17" i="258"/>
  <c r="E17" i="258"/>
  <c r="D17" i="258"/>
  <c r="C17" i="258"/>
  <c r="B17" i="258"/>
  <c r="V16" i="258"/>
  <c r="U16" i="258"/>
  <c r="T16" i="258"/>
  <c r="S16" i="258"/>
  <c r="R16" i="258"/>
  <c r="Q16" i="258"/>
  <c r="P16" i="258"/>
  <c r="O16" i="258"/>
  <c r="N16" i="258"/>
  <c r="M16" i="258"/>
  <c r="L16" i="258"/>
  <c r="K16" i="258"/>
  <c r="J16" i="258"/>
  <c r="I16" i="258"/>
  <c r="H16" i="258"/>
  <c r="G16" i="258"/>
  <c r="F16" i="258"/>
  <c r="E16" i="258"/>
  <c r="D16" i="258"/>
  <c r="C16" i="258"/>
  <c r="B16" i="258"/>
  <c r="V15" i="258"/>
  <c r="U15" i="258"/>
  <c r="T15" i="258"/>
  <c r="S15" i="258"/>
  <c r="R15" i="258"/>
  <c r="Q15" i="258"/>
  <c r="P15" i="258"/>
  <c r="O15" i="258"/>
  <c r="N15" i="258"/>
  <c r="M15" i="258"/>
  <c r="L15" i="258"/>
  <c r="K15" i="258"/>
  <c r="J15" i="258"/>
  <c r="I15" i="258"/>
  <c r="H15" i="258"/>
  <c r="G15" i="258"/>
  <c r="F15" i="258"/>
  <c r="E15" i="258"/>
  <c r="D15" i="258"/>
  <c r="C15" i="258"/>
  <c r="B15" i="258"/>
  <c r="V14" i="258"/>
  <c r="U14" i="258"/>
  <c r="T14" i="258"/>
  <c r="S14" i="258"/>
  <c r="R14" i="258"/>
  <c r="Q14" i="258"/>
  <c r="P14" i="258"/>
  <c r="O14" i="258"/>
  <c r="N14" i="258"/>
  <c r="M14" i="258"/>
  <c r="L14" i="258"/>
  <c r="K14" i="258"/>
  <c r="J14" i="258"/>
  <c r="I14" i="258"/>
  <c r="H14" i="258"/>
  <c r="G14" i="258"/>
  <c r="F14" i="258"/>
  <c r="E14" i="258"/>
  <c r="D14" i="258"/>
  <c r="C14" i="258"/>
  <c r="B14" i="258"/>
  <c r="V13" i="258"/>
  <c r="U13" i="258"/>
  <c r="T13" i="258"/>
  <c r="S13" i="258"/>
  <c r="R13" i="258"/>
  <c r="Q13" i="258"/>
  <c r="P13" i="258"/>
  <c r="O13" i="258"/>
  <c r="N13" i="258"/>
  <c r="M13" i="258"/>
  <c r="L13" i="258"/>
  <c r="K13" i="258"/>
  <c r="J13" i="258"/>
  <c r="I13" i="258"/>
  <c r="H13" i="258"/>
  <c r="G13" i="258"/>
  <c r="F13" i="258"/>
  <c r="E13" i="258"/>
  <c r="D13" i="258"/>
  <c r="C13" i="258"/>
  <c r="B13" i="258"/>
  <c r="V12" i="258"/>
  <c r="U12" i="258"/>
  <c r="T12" i="258"/>
  <c r="S12" i="258"/>
  <c r="R12" i="258"/>
  <c r="Q12" i="258"/>
  <c r="P12" i="258"/>
  <c r="O12" i="258"/>
  <c r="N12" i="258"/>
  <c r="M12" i="258"/>
  <c r="L12" i="258"/>
  <c r="K12" i="258"/>
  <c r="J12" i="258"/>
  <c r="I12" i="258"/>
  <c r="H12" i="258"/>
  <c r="G12" i="258"/>
  <c r="F12" i="258"/>
  <c r="E12" i="258"/>
  <c r="D12" i="258"/>
  <c r="C12" i="258"/>
  <c r="B12" i="258"/>
  <c r="V11" i="258"/>
  <c r="U11" i="258"/>
  <c r="T11" i="258"/>
  <c r="S11" i="258"/>
  <c r="R11" i="258"/>
  <c r="Q11" i="258"/>
  <c r="P11" i="258"/>
  <c r="O11" i="258"/>
  <c r="N11" i="258"/>
  <c r="M11" i="258"/>
  <c r="L11" i="258"/>
  <c r="K11" i="258"/>
  <c r="J11" i="258"/>
  <c r="I11" i="258"/>
  <c r="H11" i="258"/>
  <c r="G11" i="258"/>
  <c r="F11" i="258"/>
  <c r="E11" i="258"/>
  <c r="D11" i="258"/>
  <c r="C11" i="258"/>
  <c r="B11" i="258"/>
  <c r="V10" i="258"/>
  <c r="U10" i="258"/>
  <c r="T10" i="258"/>
  <c r="S10" i="258"/>
  <c r="R10" i="258"/>
  <c r="Q10" i="258"/>
  <c r="P10" i="258"/>
  <c r="O10" i="258"/>
  <c r="N10" i="258"/>
  <c r="M10" i="258"/>
  <c r="L10" i="258"/>
  <c r="K10" i="258"/>
  <c r="J10" i="258"/>
  <c r="I10" i="258"/>
  <c r="H10" i="258"/>
  <c r="G10" i="258"/>
  <c r="F10" i="258"/>
  <c r="E10" i="258"/>
  <c r="D10" i="258"/>
  <c r="C10" i="258"/>
  <c r="B10" i="258"/>
  <c r="V111" i="257"/>
  <c r="U111" i="257"/>
  <c r="T111" i="257"/>
  <c r="S111" i="257"/>
  <c r="R111" i="257"/>
  <c r="Q111" i="257"/>
  <c r="P111" i="257"/>
  <c r="O111" i="257"/>
  <c r="N111" i="257"/>
  <c r="M111" i="257"/>
  <c r="L111" i="257"/>
  <c r="K111" i="257"/>
  <c r="J111" i="257"/>
  <c r="I111" i="257"/>
  <c r="H111" i="257"/>
  <c r="G111" i="257"/>
  <c r="F111" i="257"/>
  <c r="E111" i="257"/>
  <c r="D111" i="257"/>
  <c r="C111" i="257"/>
  <c r="B111" i="257"/>
  <c r="V110" i="257"/>
  <c r="U110" i="257"/>
  <c r="T110" i="257"/>
  <c r="S110" i="257"/>
  <c r="R110" i="257"/>
  <c r="Q110" i="257"/>
  <c r="P110" i="257"/>
  <c r="O110" i="257"/>
  <c r="N110" i="257"/>
  <c r="M110" i="257"/>
  <c r="L110" i="257"/>
  <c r="K110" i="257"/>
  <c r="J110" i="257"/>
  <c r="I110" i="257"/>
  <c r="H110" i="257"/>
  <c r="G110" i="257"/>
  <c r="F110" i="257"/>
  <c r="E110" i="257"/>
  <c r="D110" i="257"/>
  <c r="C110" i="257"/>
  <c r="B110" i="257"/>
  <c r="V109" i="257"/>
  <c r="U109" i="257"/>
  <c r="T109" i="257"/>
  <c r="S109" i="257"/>
  <c r="R109" i="257"/>
  <c r="Q109" i="257"/>
  <c r="P109" i="257"/>
  <c r="O109" i="257"/>
  <c r="N109" i="257"/>
  <c r="M109" i="257"/>
  <c r="L109" i="257"/>
  <c r="K109" i="257"/>
  <c r="J109" i="257"/>
  <c r="I109" i="257"/>
  <c r="H109" i="257"/>
  <c r="G109" i="257"/>
  <c r="F109" i="257"/>
  <c r="E109" i="257"/>
  <c r="D109" i="257"/>
  <c r="C109" i="257"/>
  <c r="B109" i="257"/>
  <c r="V108" i="257"/>
  <c r="U108" i="257"/>
  <c r="T108" i="257"/>
  <c r="S108" i="257"/>
  <c r="R108" i="257"/>
  <c r="Q108" i="257"/>
  <c r="P108" i="257"/>
  <c r="O108" i="257"/>
  <c r="N108" i="257"/>
  <c r="M108" i="257"/>
  <c r="L108" i="257"/>
  <c r="K108" i="257"/>
  <c r="J108" i="257"/>
  <c r="I108" i="257"/>
  <c r="H108" i="257"/>
  <c r="G108" i="257"/>
  <c r="F108" i="257"/>
  <c r="E108" i="257"/>
  <c r="D108" i="257"/>
  <c r="C108" i="257"/>
  <c r="B108" i="257"/>
  <c r="V107" i="257"/>
  <c r="U107" i="257"/>
  <c r="T107" i="257"/>
  <c r="S107" i="257"/>
  <c r="R107" i="257"/>
  <c r="Q107" i="257"/>
  <c r="P107" i="257"/>
  <c r="O107" i="257"/>
  <c r="N107" i="257"/>
  <c r="M107" i="257"/>
  <c r="L107" i="257"/>
  <c r="K107" i="257"/>
  <c r="J107" i="257"/>
  <c r="I107" i="257"/>
  <c r="H107" i="257"/>
  <c r="G107" i="257"/>
  <c r="F107" i="257"/>
  <c r="E107" i="257"/>
  <c r="D107" i="257"/>
  <c r="C107" i="257"/>
  <c r="B107" i="257"/>
  <c r="V106" i="257"/>
  <c r="U106" i="257"/>
  <c r="T106" i="257"/>
  <c r="S106" i="257"/>
  <c r="R106" i="257"/>
  <c r="Q106" i="257"/>
  <c r="P106" i="257"/>
  <c r="O106" i="257"/>
  <c r="N106" i="257"/>
  <c r="M106" i="257"/>
  <c r="L106" i="257"/>
  <c r="K106" i="257"/>
  <c r="J106" i="257"/>
  <c r="I106" i="257"/>
  <c r="H106" i="257"/>
  <c r="G106" i="257"/>
  <c r="F106" i="257"/>
  <c r="E106" i="257"/>
  <c r="D106" i="257"/>
  <c r="C106" i="257"/>
  <c r="B106" i="257"/>
  <c r="V105" i="257"/>
  <c r="U105" i="257"/>
  <c r="T105" i="257"/>
  <c r="S105" i="257"/>
  <c r="R105" i="257"/>
  <c r="Q105" i="257"/>
  <c r="P105" i="257"/>
  <c r="O105" i="257"/>
  <c r="N105" i="257"/>
  <c r="M105" i="257"/>
  <c r="L105" i="257"/>
  <c r="K105" i="257"/>
  <c r="J105" i="257"/>
  <c r="I105" i="257"/>
  <c r="H105" i="257"/>
  <c r="G105" i="257"/>
  <c r="F105" i="257"/>
  <c r="E105" i="257"/>
  <c r="D105" i="257"/>
  <c r="C105" i="257"/>
  <c r="B105" i="257"/>
  <c r="V104" i="257"/>
  <c r="U104" i="257"/>
  <c r="T104" i="257"/>
  <c r="S104" i="257"/>
  <c r="R104" i="257"/>
  <c r="Q104" i="257"/>
  <c r="P104" i="257"/>
  <c r="O104" i="257"/>
  <c r="N104" i="257"/>
  <c r="M104" i="257"/>
  <c r="L104" i="257"/>
  <c r="K104" i="257"/>
  <c r="J104" i="257"/>
  <c r="I104" i="257"/>
  <c r="H104" i="257"/>
  <c r="G104" i="257"/>
  <c r="F104" i="257"/>
  <c r="E104" i="257"/>
  <c r="D104" i="257"/>
  <c r="C104" i="257"/>
  <c r="B104" i="257"/>
  <c r="V103" i="257"/>
  <c r="U103" i="257"/>
  <c r="T103" i="257"/>
  <c r="S103" i="257"/>
  <c r="R103" i="257"/>
  <c r="Q103" i="257"/>
  <c r="P103" i="257"/>
  <c r="O103" i="257"/>
  <c r="N103" i="257"/>
  <c r="M103" i="257"/>
  <c r="L103" i="257"/>
  <c r="K103" i="257"/>
  <c r="J103" i="257"/>
  <c r="I103" i="257"/>
  <c r="H103" i="257"/>
  <c r="G103" i="257"/>
  <c r="F103" i="257"/>
  <c r="E103" i="257"/>
  <c r="D103" i="257"/>
  <c r="C103" i="257"/>
  <c r="B103" i="257"/>
  <c r="V102" i="257"/>
  <c r="U102" i="257"/>
  <c r="T102" i="257"/>
  <c r="S102" i="257"/>
  <c r="R102" i="257"/>
  <c r="Q102" i="257"/>
  <c r="P102" i="257"/>
  <c r="O102" i="257"/>
  <c r="N102" i="257"/>
  <c r="M102" i="257"/>
  <c r="L102" i="257"/>
  <c r="K102" i="257"/>
  <c r="J102" i="257"/>
  <c r="I102" i="257"/>
  <c r="H102" i="257"/>
  <c r="G102" i="257"/>
  <c r="F102" i="257"/>
  <c r="E102" i="257"/>
  <c r="D102" i="257"/>
  <c r="C102" i="257"/>
  <c r="B102" i="257"/>
  <c r="V101" i="257"/>
  <c r="U101" i="257"/>
  <c r="T101" i="257"/>
  <c r="S101" i="257"/>
  <c r="R101" i="257"/>
  <c r="Q101" i="257"/>
  <c r="P101" i="257"/>
  <c r="O101" i="257"/>
  <c r="N101" i="257"/>
  <c r="M101" i="257"/>
  <c r="L101" i="257"/>
  <c r="K101" i="257"/>
  <c r="J101" i="257"/>
  <c r="I101" i="257"/>
  <c r="H101" i="257"/>
  <c r="G101" i="257"/>
  <c r="F101" i="257"/>
  <c r="E101" i="257"/>
  <c r="D101" i="257"/>
  <c r="C101" i="257"/>
  <c r="B101" i="257"/>
  <c r="V100" i="257"/>
  <c r="U100" i="257"/>
  <c r="T100" i="257"/>
  <c r="S100" i="257"/>
  <c r="R100" i="257"/>
  <c r="Q100" i="257"/>
  <c r="P100" i="257"/>
  <c r="O100" i="257"/>
  <c r="N100" i="257"/>
  <c r="M100" i="257"/>
  <c r="L100" i="257"/>
  <c r="K100" i="257"/>
  <c r="J100" i="257"/>
  <c r="I100" i="257"/>
  <c r="H100" i="257"/>
  <c r="G100" i="257"/>
  <c r="F100" i="257"/>
  <c r="E100" i="257"/>
  <c r="D100" i="257"/>
  <c r="C100" i="257"/>
  <c r="B100" i="257"/>
  <c r="V99" i="257"/>
  <c r="U99" i="257"/>
  <c r="T99" i="257"/>
  <c r="S99" i="257"/>
  <c r="R99" i="257"/>
  <c r="Q99" i="257"/>
  <c r="P99" i="257"/>
  <c r="O99" i="257"/>
  <c r="N99" i="257"/>
  <c r="M99" i="257"/>
  <c r="L99" i="257"/>
  <c r="K99" i="257"/>
  <c r="J99" i="257"/>
  <c r="I99" i="257"/>
  <c r="H99" i="257"/>
  <c r="G99" i="257"/>
  <c r="F99" i="257"/>
  <c r="E99" i="257"/>
  <c r="D99" i="257"/>
  <c r="C99" i="257"/>
  <c r="B99" i="257"/>
  <c r="V98" i="257"/>
  <c r="U98" i="257"/>
  <c r="T98" i="257"/>
  <c r="S98" i="257"/>
  <c r="R98" i="257"/>
  <c r="Q98" i="257"/>
  <c r="P98" i="257"/>
  <c r="O98" i="257"/>
  <c r="N98" i="257"/>
  <c r="M98" i="257"/>
  <c r="L98" i="257"/>
  <c r="K98" i="257"/>
  <c r="J98" i="257"/>
  <c r="I98" i="257"/>
  <c r="H98" i="257"/>
  <c r="G98" i="257"/>
  <c r="F98" i="257"/>
  <c r="E98" i="257"/>
  <c r="D98" i="257"/>
  <c r="C98" i="257"/>
  <c r="B98" i="257"/>
  <c r="V97" i="257"/>
  <c r="U97" i="257"/>
  <c r="T97" i="257"/>
  <c r="S97" i="257"/>
  <c r="R97" i="257"/>
  <c r="Q97" i="257"/>
  <c r="P97" i="257"/>
  <c r="O97" i="257"/>
  <c r="N97" i="257"/>
  <c r="M97" i="257"/>
  <c r="L97" i="257"/>
  <c r="K97" i="257"/>
  <c r="J97" i="257"/>
  <c r="I97" i="257"/>
  <c r="H97" i="257"/>
  <c r="G97" i="257"/>
  <c r="F97" i="257"/>
  <c r="E97" i="257"/>
  <c r="D97" i="257"/>
  <c r="C97" i="257"/>
  <c r="B97" i="257"/>
  <c r="V96" i="257"/>
  <c r="U96" i="257"/>
  <c r="T96" i="257"/>
  <c r="S96" i="257"/>
  <c r="R96" i="257"/>
  <c r="Q96" i="257"/>
  <c r="P96" i="257"/>
  <c r="O96" i="257"/>
  <c r="N96" i="257"/>
  <c r="M96" i="257"/>
  <c r="L96" i="257"/>
  <c r="K96" i="257"/>
  <c r="J96" i="257"/>
  <c r="I96" i="257"/>
  <c r="H96" i="257"/>
  <c r="G96" i="257"/>
  <c r="F96" i="257"/>
  <c r="E96" i="257"/>
  <c r="D96" i="257"/>
  <c r="C96" i="257"/>
  <c r="B96" i="257"/>
  <c r="V95" i="257"/>
  <c r="U95" i="257"/>
  <c r="T95" i="257"/>
  <c r="S95" i="257"/>
  <c r="R95" i="257"/>
  <c r="Q95" i="257"/>
  <c r="P95" i="257"/>
  <c r="O95" i="257"/>
  <c r="N95" i="257"/>
  <c r="M95" i="257"/>
  <c r="L95" i="257"/>
  <c r="K95" i="257"/>
  <c r="J95" i="257"/>
  <c r="I95" i="257"/>
  <c r="H95" i="257"/>
  <c r="G95" i="257"/>
  <c r="F95" i="257"/>
  <c r="E95" i="257"/>
  <c r="D95" i="257"/>
  <c r="C95" i="257"/>
  <c r="B95" i="257"/>
  <c r="V94" i="257"/>
  <c r="U94" i="257"/>
  <c r="T94" i="257"/>
  <c r="S94" i="257"/>
  <c r="R94" i="257"/>
  <c r="Q94" i="257"/>
  <c r="P94" i="257"/>
  <c r="O94" i="257"/>
  <c r="N94" i="257"/>
  <c r="M94" i="257"/>
  <c r="L94" i="257"/>
  <c r="K94" i="257"/>
  <c r="J94" i="257"/>
  <c r="I94" i="257"/>
  <c r="H94" i="257"/>
  <c r="G94" i="257"/>
  <c r="F94" i="257"/>
  <c r="E94" i="257"/>
  <c r="D94" i="257"/>
  <c r="C94" i="257"/>
  <c r="B94" i="257"/>
  <c r="V93" i="257"/>
  <c r="U93" i="257"/>
  <c r="T93" i="257"/>
  <c r="S93" i="257"/>
  <c r="R93" i="257"/>
  <c r="Q93" i="257"/>
  <c r="P93" i="257"/>
  <c r="O93" i="257"/>
  <c r="N93" i="257"/>
  <c r="M93" i="257"/>
  <c r="L93" i="257"/>
  <c r="K93" i="257"/>
  <c r="J93" i="257"/>
  <c r="I93" i="257"/>
  <c r="H93" i="257"/>
  <c r="G93" i="257"/>
  <c r="F93" i="257"/>
  <c r="E93" i="257"/>
  <c r="D93" i="257"/>
  <c r="C93" i="257"/>
  <c r="B93" i="257"/>
  <c r="V92" i="257"/>
  <c r="U92" i="257"/>
  <c r="T92" i="257"/>
  <c r="S92" i="257"/>
  <c r="R92" i="257"/>
  <c r="Q92" i="257"/>
  <c r="P92" i="257"/>
  <c r="O92" i="257"/>
  <c r="N92" i="257"/>
  <c r="M92" i="257"/>
  <c r="L92" i="257"/>
  <c r="K92" i="257"/>
  <c r="J92" i="257"/>
  <c r="I92" i="257"/>
  <c r="H92" i="257"/>
  <c r="G92" i="257"/>
  <c r="F92" i="257"/>
  <c r="E92" i="257"/>
  <c r="D92" i="257"/>
  <c r="C92" i="257"/>
  <c r="B92" i="257"/>
  <c r="V91" i="257"/>
  <c r="U91" i="257"/>
  <c r="T91" i="257"/>
  <c r="S91" i="257"/>
  <c r="R91" i="257"/>
  <c r="Q91" i="257"/>
  <c r="P91" i="257"/>
  <c r="O91" i="257"/>
  <c r="N91" i="257"/>
  <c r="M91" i="257"/>
  <c r="L91" i="257"/>
  <c r="K91" i="257"/>
  <c r="J91" i="257"/>
  <c r="I91" i="257"/>
  <c r="H91" i="257"/>
  <c r="G91" i="257"/>
  <c r="F91" i="257"/>
  <c r="E91" i="257"/>
  <c r="D91" i="257"/>
  <c r="C91" i="257"/>
  <c r="B91" i="257"/>
  <c r="V90" i="257"/>
  <c r="U90" i="257"/>
  <c r="T90" i="257"/>
  <c r="S90" i="257"/>
  <c r="R90" i="257"/>
  <c r="Q90" i="257"/>
  <c r="P90" i="257"/>
  <c r="O90" i="257"/>
  <c r="N90" i="257"/>
  <c r="M90" i="257"/>
  <c r="L90" i="257"/>
  <c r="K90" i="257"/>
  <c r="J90" i="257"/>
  <c r="I90" i="257"/>
  <c r="H90" i="257"/>
  <c r="G90" i="257"/>
  <c r="F90" i="257"/>
  <c r="E90" i="257"/>
  <c r="D90" i="257"/>
  <c r="C90" i="257"/>
  <c r="B90" i="257"/>
  <c r="V89" i="257"/>
  <c r="U89" i="257"/>
  <c r="T89" i="257"/>
  <c r="S89" i="257"/>
  <c r="R89" i="257"/>
  <c r="Q89" i="257"/>
  <c r="P89" i="257"/>
  <c r="O89" i="257"/>
  <c r="N89" i="257"/>
  <c r="M89" i="257"/>
  <c r="L89" i="257"/>
  <c r="K89" i="257"/>
  <c r="J89" i="257"/>
  <c r="I89" i="257"/>
  <c r="H89" i="257"/>
  <c r="G89" i="257"/>
  <c r="F89" i="257"/>
  <c r="E89" i="257"/>
  <c r="D89" i="257"/>
  <c r="C89" i="257"/>
  <c r="B89" i="257"/>
  <c r="V88" i="257"/>
  <c r="U88" i="257"/>
  <c r="T88" i="257"/>
  <c r="S88" i="257"/>
  <c r="R88" i="257"/>
  <c r="Q88" i="257"/>
  <c r="P88" i="257"/>
  <c r="O88" i="257"/>
  <c r="N88" i="257"/>
  <c r="M88" i="257"/>
  <c r="L88" i="257"/>
  <c r="K88" i="257"/>
  <c r="J88" i="257"/>
  <c r="I88" i="257"/>
  <c r="H88" i="257"/>
  <c r="G88" i="257"/>
  <c r="F88" i="257"/>
  <c r="E88" i="257"/>
  <c r="D88" i="257"/>
  <c r="C88" i="257"/>
  <c r="B88" i="257"/>
  <c r="V87" i="257"/>
  <c r="U87" i="257"/>
  <c r="T87" i="257"/>
  <c r="S87" i="257"/>
  <c r="R87" i="257"/>
  <c r="Q87" i="257"/>
  <c r="P87" i="257"/>
  <c r="O87" i="257"/>
  <c r="N87" i="257"/>
  <c r="M87" i="257"/>
  <c r="L87" i="257"/>
  <c r="K87" i="257"/>
  <c r="J87" i="257"/>
  <c r="I87" i="257"/>
  <c r="H87" i="257"/>
  <c r="G87" i="257"/>
  <c r="F87" i="257"/>
  <c r="E87" i="257"/>
  <c r="D87" i="257"/>
  <c r="C87" i="257"/>
  <c r="B87" i="257"/>
  <c r="V86" i="257"/>
  <c r="U86" i="257"/>
  <c r="T86" i="257"/>
  <c r="S86" i="257"/>
  <c r="R86" i="257"/>
  <c r="Q86" i="257"/>
  <c r="P86" i="257"/>
  <c r="O86" i="257"/>
  <c r="N86" i="257"/>
  <c r="M86" i="257"/>
  <c r="L86" i="257"/>
  <c r="K86" i="257"/>
  <c r="J86" i="257"/>
  <c r="I86" i="257"/>
  <c r="H86" i="257"/>
  <c r="G86" i="257"/>
  <c r="F86" i="257"/>
  <c r="E86" i="257"/>
  <c r="D86" i="257"/>
  <c r="C86" i="257"/>
  <c r="B86" i="257"/>
  <c r="V85" i="257"/>
  <c r="U85" i="257"/>
  <c r="T85" i="257"/>
  <c r="S85" i="257"/>
  <c r="R85" i="257"/>
  <c r="Q85" i="257"/>
  <c r="P85" i="257"/>
  <c r="O85" i="257"/>
  <c r="N85" i="257"/>
  <c r="M85" i="257"/>
  <c r="L85" i="257"/>
  <c r="K85" i="257"/>
  <c r="J85" i="257"/>
  <c r="I85" i="257"/>
  <c r="H85" i="257"/>
  <c r="G85" i="257"/>
  <c r="F85" i="257"/>
  <c r="E85" i="257"/>
  <c r="D85" i="257"/>
  <c r="C85" i="257"/>
  <c r="B85" i="257"/>
  <c r="V84" i="257"/>
  <c r="U84" i="257"/>
  <c r="T84" i="257"/>
  <c r="S84" i="257"/>
  <c r="R84" i="257"/>
  <c r="Q84" i="257"/>
  <c r="P84" i="257"/>
  <c r="O84" i="257"/>
  <c r="N84" i="257"/>
  <c r="M84" i="257"/>
  <c r="L84" i="257"/>
  <c r="K84" i="257"/>
  <c r="J84" i="257"/>
  <c r="I84" i="257"/>
  <c r="H84" i="257"/>
  <c r="G84" i="257"/>
  <c r="F84" i="257"/>
  <c r="E84" i="257"/>
  <c r="D84" i="257"/>
  <c r="C84" i="257"/>
  <c r="B84" i="257"/>
  <c r="V83" i="257"/>
  <c r="U83" i="257"/>
  <c r="T83" i="257"/>
  <c r="S83" i="257"/>
  <c r="R83" i="257"/>
  <c r="Q83" i="257"/>
  <c r="P83" i="257"/>
  <c r="O83" i="257"/>
  <c r="N83" i="257"/>
  <c r="M83" i="257"/>
  <c r="L83" i="257"/>
  <c r="K83" i="257"/>
  <c r="J83" i="257"/>
  <c r="I83" i="257"/>
  <c r="H83" i="257"/>
  <c r="G83" i="257"/>
  <c r="F83" i="257"/>
  <c r="E83" i="257"/>
  <c r="D83" i="257"/>
  <c r="C83" i="257"/>
  <c r="B83" i="257"/>
  <c r="V82" i="257"/>
  <c r="U82" i="257"/>
  <c r="T82" i="257"/>
  <c r="S82" i="257"/>
  <c r="R82" i="257"/>
  <c r="Q82" i="257"/>
  <c r="P82" i="257"/>
  <c r="O82" i="257"/>
  <c r="N82" i="257"/>
  <c r="M82" i="257"/>
  <c r="L82" i="257"/>
  <c r="K82" i="257"/>
  <c r="J82" i="257"/>
  <c r="I82" i="257"/>
  <c r="H82" i="257"/>
  <c r="G82" i="257"/>
  <c r="F82" i="257"/>
  <c r="E82" i="257"/>
  <c r="D82" i="257"/>
  <c r="C82" i="257"/>
  <c r="B82" i="257"/>
  <c r="V81" i="257"/>
  <c r="U81" i="257"/>
  <c r="T81" i="257"/>
  <c r="S81" i="257"/>
  <c r="R81" i="257"/>
  <c r="Q81" i="257"/>
  <c r="P81" i="257"/>
  <c r="O81" i="257"/>
  <c r="N81" i="257"/>
  <c r="M81" i="257"/>
  <c r="L81" i="257"/>
  <c r="K81" i="257"/>
  <c r="J81" i="257"/>
  <c r="I81" i="257"/>
  <c r="H81" i="257"/>
  <c r="G81" i="257"/>
  <c r="F81" i="257"/>
  <c r="E81" i="257"/>
  <c r="D81" i="257"/>
  <c r="C81" i="257"/>
  <c r="B81" i="257"/>
  <c r="V80" i="257"/>
  <c r="U80" i="257"/>
  <c r="T80" i="257"/>
  <c r="S80" i="257"/>
  <c r="R80" i="257"/>
  <c r="Q80" i="257"/>
  <c r="P80" i="257"/>
  <c r="O80" i="257"/>
  <c r="N80" i="257"/>
  <c r="M80" i="257"/>
  <c r="L80" i="257"/>
  <c r="K80" i="257"/>
  <c r="J80" i="257"/>
  <c r="I80" i="257"/>
  <c r="H80" i="257"/>
  <c r="G80" i="257"/>
  <c r="F80" i="257"/>
  <c r="E80" i="257"/>
  <c r="D80" i="257"/>
  <c r="C80" i="257"/>
  <c r="B80" i="257"/>
  <c r="V79" i="257"/>
  <c r="U79" i="257"/>
  <c r="T79" i="257"/>
  <c r="S79" i="257"/>
  <c r="R79" i="257"/>
  <c r="Q79" i="257"/>
  <c r="P79" i="257"/>
  <c r="O79" i="257"/>
  <c r="N79" i="257"/>
  <c r="M79" i="257"/>
  <c r="L79" i="257"/>
  <c r="K79" i="257"/>
  <c r="J79" i="257"/>
  <c r="I79" i="257"/>
  <c r="H79" i="257"/>
  <c r="G79" i="257"/>
  <c r="F79" i="257"/>
  <c r="E79" i="257"/>
  <c r="D79" i="257"/>
  <c r="C79" i="257"/>
  <c r="B79" i="257"/>
  <c r="V78" i="257"/>
  <c r="U78" i="257"/>
  <c r="T78" i="257"/>
  <c r="S78" i="257"/>
  <c r="R78" i="257"/>
  <c r="Q78" i="257"/>
  <c r="P78" i="257"/>
  <c r="O78" i="257"/>
  <c r="N78" i="257"/>
  <c r="M78" i="257"/>
  <c r="L78" i="257"/>
  <c r="K78" i="257"/>
  <c r="J78" i="257"/>
  <c r="I78" i="257"/>
  <c r="H78" i="257"/>
  <c r="G78" i="257"/>
  <c r="F78" i="257"/>
  <c r="E78" i="257"/>
  <c r="D78" i="257"/>
  <c r="C78" i="257"/>
  <c r="B78" i="257"/>
  <c r="V77" i="257"/>
  <c r="U77" i="257"/>
  <c r="T77" i="257"/>
  <c r="S77" i="257"/>
  <c r="R77" i="257"/>
  <c r="Q77" i="257"/>
  <c r="P77" i="257"/>
  <c r="O77" i="257"/>
  <c r="N77" i="257"/>
  <c r="M77" i="257"/>
  <c r="L77" i="257"/>
  <c r="K77" i="257"/>
  <c r="J77" i="257"/>
  <c r="I77" i="257"/>
  <c r="H77" i="257"/>
  <c r="G77" i="257"/>
  <c r="F77" i="257"/>
  <c r="E77" i="257"/>
  <c r="D77" i="257"/>
  <c r="C77" i="257"/>
  <c r="B77" i="257"/>
  <c r="V76" i="257"/>
  <c r="U76" i="257"/>
  <c r="T76" i="257"/>
  <c r="S76" i="257"/>
  <c r="R76" i="257"/>
  <c r="Q76" i="257"/>
  <c r="P76" i="257"/>
  <c r="O76" i="257"/>
  <c r="N76" i="257"/>
  <c r="M76" i="257"/>
  <c r="L76" i="257"/>
  <c r="K76" i="257"/>
  <c r="J76" i="257"/>
  <c r="I76" i="257"/>
  <c r="H76" i="257"/>
  <c r="G76" i="257"/>
  <c r="F76" i="257"/>
  <c r="E76" i="257"/>
  <c r="D76" i="257"/>
  <c r="C76" i="257"/>
  <c r="B76" i="257"/>
  <c r="V75" i="257"/>
  <c r="U75" i="257"/>
  <c r="T75" i="257"/>
  <c r="S75" i="257"/>
  <c r="R75" i="257"/>
  <c r="Q75" i="257"/>
  <c r="P75" i="257"/>
  <c r="O75" i="257"/>
  <c r="N75" i="257"/>
  <c r="M75" i="257"/>
  <c r="L75" i="257"/>
  <c r="K75" i="257"/>
  <c r="J75" i="257"/>
  <c r="I75" i="257"/>
  <c r="H75" i="257"/>
  <c r="G75" i="257"/>
  <c r="F75" i="257"/>
  <c r="E75" i="257"/>
  <c r="D75" i="257"/>
  <c r="C75" i="257"/>
  <c r="B75" i="257"/>
  <c r="V74" i="257"/>
  <c r="U74" i="257"/>
  <c r="T74" i="257"/>
  <c r="S74" i="257"/>
  <c r="R74" i="257"/>
  <c r="Q74" i="257"/>
  <c r="P74" i="257"/>
  <c r="O74" i="257"/>
  <c r="N74" i="257"/>
  <c r="M74" i="257"/>
  <c r="L74" i="257"/>
  <c r="K74" i="257"/>
  <c r="J74" i="257"/>
  <c r="I74" i="257"/>
  <c r="H74" i="257"/>
  <c r="G74" i="257"/>
  <c r="F74" i="257"/>
  <c r="E74" i="257"/>
  <c r="D74" i="257"/>
  <c r="C74" i="257"/>
  <c r="B74" i="257"/>
  <c r="V73" i="257"/>
  <c r="U73" i="257"/>
  <c r="T73" i="257"/>
  <c r="S73" i="257"/>
  <c r="R73" i="257"/>
  <c r="Q73" i="257"/>
  <c r="P73" i="257"/>
  <c r="O73" i="257"/>
  <c r="N73" i="257"/>
  <c r="M73" i="257"/>
  <c r="L73" i="257"/>
  <c r="K73" i="257"/>
  <c r="J73" i="257"/>
  <c r="I73" i="257"/>
  <c r="H73" i="257"/>
  <c r="G73" i="257"/>
  <c r="F73" i="257"/>
  <c r="E73" i="257"/>
  <c r="D73" i="257"/>
  <c r="C73" i="257"/>
  <c r="B73" i="257"/>
  <c r="V72" i="257"/>
  <c r="U72" i="257"/>
  <c r="T72" i="257"/>
  <c r="S72" i="257"/>
  <c r="R72" i="257"/>
  <c r="Q72" i="257"/>
  <c r="P72" i="257"/>
  <c r="O72" i="257"/>
  <c r="N72" i="257"/>
  <c r="M72" i="257"/>
  <c r="L72" i="257"/>
  <c r="K72" i="257"/>
  <c r="J72" i="257"/>
  <c r="I72" i="257"/>
  <c r="H72" i="257"/>
  <c r="G72" i="257"/>
  <c r="F72" i="257"/>
  <c r="E72" i="257"/>
  <c r="D72" i="257"/>
  <c r="C72" i="257"/>
  <c r="B72" i="257"/>
  <c r="V71" i="257"/>
  <c r="U71" i="257"/>
  <c r="T71" i="257"/>
  <c r="S71" i="257"/>
  <c r="R71" i="257"/>
  <c r="Q71" i="257"/>
  <c r="P71" i="257"/>
  <c r="O71" i="257"/>
  <c r="N71" i="257"/>
  <c r="M71" i="257"/>
  <c r="L71" i="257"/>
  <c r="K71" i="257"/>
  <c r="J71" i="257"/>
  <c r="I71" i="257"/>
  <c r="H71" i="257"/>
  <c r="G71" i="257"/>
  <c r="F71" i="257"/>
  <c r="E71" i="257"/>
  <c r="D71" i="257"/>
  <c r="C71" i="257"/>
  <c r="B71" i="257"/>
  <c r="V70" i="257"/>
  <c r="U70" i="257"/>
  <c r="T70" i="257"/>
  <c r="S70" i="257"/>
  <c r="R70" i="257"/>
  <c r="Q70" i="257"/>
  <c r="P70" i="257"/>
  <c r="O70" i="257"/>
  <c r="N70" i="257"/>
  <c r="M70" i="257"/>
  <c r="L70" i="257"/>
  <c r="K70" i="257"/>
  <c r="J70" i="257"/>
  <c r="I70" i="257"/>
  <c r="H70" i="257"/>
  <c r="G70" i="257"/>
  <c r="F70" i="257"/>
  <c r="E70" i="257"/>
  <c r="D70" i="257"/>
  <c r="C70" i="257"/>
  <c r="B70" i="257"/>
  <c r="V69" i="257"/>
  <c r="U69" i="257"/>
  <c r="T69" i="257"/>
  <c r="S69" i="257"/>
  <c r="R69" i="257"/>
  <c r="Q69" i="257"/>
  <c r="P69" i="257"/>
  <c r="O69" i="257"/>
  <c r="N69" i="257"/>
  <c r="M69" i="257"/>
  <c r="L69" i="257"/>
  <c r="K69" i="257"/>
  <c r="J69" i="257"/>
  <c r="I69" i="257"/>
  <c r="H69" i="257"/>
  <c r="G69" i="257"/>
  <c r="F69" i="257"/>
  <c r="E69" i="257"/>
  <c r="D69" i="257"/>
  <c r="C69" i="257"/>
  <c r="B69" i="257"/>
  <c r="V68" i="257"/>
  <c r="U68" i="257"/>
  <c r="T68" i="257"/>
  <c r="S68" i="257"/>
  <c r="R68" i="257"/>
  <c r="Q68" i="257"/>
  <c r="P68" i="257"/>
  <c r="O68" i="257"/>
  <c r="N68" i="257"/>
  <c r="M68" i="257"/>
  <c r="L68" i="257"/>
  <c r="K68" i="257"/>
  <c r="J68" i="257"/>
  <c r="I68" i="257"/>
  <c r="H68" i="257"/>
  <c r="G68" i="257"/>
  <c r="F68" i="257"/>
  <c r="E68" i="257"/>
  <c r="D68" i="257"/>
  <c r="C68" i="257"/>
  <c r="B68" i="257"/>
  <c r="V67" i="257"/>
  <c r="U67" i="257"/>
  <c r="T67" i="257"/>
  <c r="S67" i="257"/>
  <c r="R67" i="257"/>
  <c r="Q67" i="257"/>
  <c r="P67" i="257"/>
  <c r="O67" i="257"/>
  <c r="N67" i="257"/>
  <c r="M67" i="257"/>
  <c r="L67" i="257"/>
  <c r="K67" i="257"/>
  <c r="J67" i="257"/>
  <c r="I67" i="257"/>
  <c r="H67" i="257"/>
  <c r="G67" i="257"/>
  <c r="F67" i="257"/>
  <c r="E67" i="257"/>
  <c r="D67" i="257"/>
  <c r="C67" i="257"/>
  <c r="B67" i="257"/>
  <c r="V66" i="257"/>
  <c r="U66" i="257"/>
  <c r="T66" i="257"/>
  <c r="S66" i="257"/>
  <c r="R66" i="257"/>
  <c r="Q66" i="257"/>
  <c r="P66" i="257"/>
  <c r="O66" i="257"/>
  <c r="N66" i="257"/>
  <c r="M66" i="257"/>
  <c r="L66" i="257"/>
  <c r="K66" i="257"/>
  <c r="J66" i="257"/>
  <c r="I66" i="257"/>
  <c r="H66" i="257"/>
  <c r="G66" i="257"/>
  <c r="F66" i="257"/>
  <c r="E66" i="257"/>
  <c r="D66" i="257"/>
  <c r="C66" i="257"/>
  <c r="B66" i="257"/>
  <c r="V65" i="257"/>
  <c r="U65" i="257"/>
  <c r="T65" i="257"/>
  <c r="S65" i="257"/>
  <c r="R65" i="257"/>
  <c r="Q65" i="257"/>
  <c r="P65" i="257"/>
  <c r="O65" i="257"/>
  <c r="N65" i="257"/>
  <c r="M65" i="257"/>
  <c r="L65" i="257"/>
  <c r="K65" i="257"/>
  <c r="J65" i="257"/>
  <c r="I65" i="257"/>
  <c r="H65" i="257"/>
  <c r="G65" i="257"/>
  <c r="F65" i="257"/>
  <c r="E65" i="257"/>
  <c r="D65" i="257"/>
  <c r="C65" i="257"/>
  <c r="B65" i="257"/>
  <c r="V64" i="257"/>
  <c r="U64" i="257"/>
  <c r="T64" i="257"/>
  <c r="S64" i="257"/>
  <c r="R64" i="257"/>
  <c r="Q64" i="257"/>
  <c r="P64" i="257"/>
  <c r="O64" i="257"/>
  <c r="N64" i="257"/>
  <c r="M64" i="257"/>
  <c r="L64" i="257"/>
  <c r="K64" i="257"/>
  <c r="J64" i="257"/>
  <c r="I64" i="257"/>
  <c r="H64" i="257"/>
  <c r="G64" i="257"/>
  <c r="F64" i="257"/>
  <c r="E64" i="257"/>
  <c r="D64" i="257"/>
  <c r="C64" i="257"/>
  <c r="B64" i="257"/>
  <c r="V63" i="257"/>
  <c r="U63" i="257"/>
  <c r="T63" i="257"/>
  <c r="S63" i="257"/>
  <c r="R63" i="257"/>
  <c r="Q63" i="257"/>
  <c r="P63" i="257"/>
  <c r="O63" i="257"/>
  <c r="N63" i="257"/>
  <c r="M63" i="257"/>
  <c r="L63" i="257"/>
  <c r="K63" i="257"/>
  <c r="J63" i="257"/>
  <c r="I63" i="257"/>
  <c r="H63" i="257"/>
  <c r="G63" i="257"/>
  <c r="F63" i="257"/>
  <c r="E63" i="257"/>
  <c r="D63" i="257"/>
  <c r="C63" i="257"/>
  <c r="B63" i="257"/>
  <c r="V62" i="257"/>
  <c r="U62" i="257"/>
  <c r="T62" i="257"/>
  <c r="S62" i="257"/>
  <c r="R62" i="257"/>
  <c r="Q62" i="257"/>
  <c r="P62" i="257"/>
  <c r="O62" i="257"/>
  <c r="N62" i="257"/>
  <c r="M62" i="257"/>
  <c r="L62" i="257"/>
  <c r="K62" i="257"/>
  <c r="J62" i="257"/>
  <c r="I62" i="257"/>
  <c r="H62" i="257"/>
  <c r="G62" i="257"/>
  <c r="F62" i="257"/>
  <c r="E62" i="257"/>
  <c r="D62" i="257"/>
  <c r="C62" i="257"/>
  <c r="B62" i="257"/>
  <c r="V61" i="257"/>
  <c r="U61" i="257"/>
  <c r="T61" i="257"/>
  <c r="S61" i="257"/>
  <c r="R61" i="257"/>
  <c r="Q61" i="257"/>
  <c r="P61" i="257"/>
  <c r="O61" i="257"/>
  <c r="N61" i="257"/>
  <c r="M61" i="257"/>
  <c r="L61" i="257"/>
  <c r="K61" i="257"/>
  <c r="J61" i="257"/>
  <c r="I61" i="257"/>
  <c r="H61" i="257"/>
  <c r="G61" i="257"/>
  <c r="F61" i="257"/>
  <c r="E61" i="257"/>
  <c r="D61" i="257"/>
  <c r="C61" i="257"/>
  <c r="B61" i="257"/>
  <c r="V60" i="257"/>
  <c r="U60" i="257"/>
  <c r="T60" i="257"/>
  <c r="S60" i="257"/>
  <c r="R60" i="257"/>
  <c r="Q60" i="257"/>
  <c r="P60" i="257"/>
  <c r="O60" i="257"/>
  <c r="N60" i="257"/>
  <c r="M60" i="257"/>
  <c r="L60" i="257"/>
  <c r="K60" i="257"/>
  <c r="J60" i="257"/>
  <c r="I60" i="257"/>
  <c r="H60" i="257"/>
  <c r="G60" i="257"/>
  <c r="F60" i="257"/>
  <c r="E60" i="257"/>
  <c r="D60" i="257"/>
  <c r="C60" i="257"/>
  <c r="B60" i="257"/>
  <c r="V59" i="257"/>
  <c r="U59" i="257"/>
  <c r="T59" i="257"/>
  <c r="S59" i="257"/>
  <c r="R59" i="257"/>
  <c r="Q59" i="257"/>
  <c r="P59" i="257"/>
  <c r="O59" i="257"/>
  <c r="N59" i="257"/>
  <c r="M59" i="257"/>
  <c r="L59" i="257"/>
  <c r="K59" i="257"/>
  <c r="J59" i="257"/>
  <c r="I59" i="257"/>
  <c r="H59" i="257"/>
  <c r="G59" i="257"/>
  <c r="F59" i="257"/>
  <c r="E59" i="257"/>
  <c r="D59" i="257"/>
  <c r="C59" i="257"/>
  <c r="B59" i="257"/>
  <c r="V58" i="257"/>
  <c r="U58" i="257"/>
  <c r="T58" i="257"/>
  <c r="S58" i="257"/>
  <c r="R58" i="257"/>
  <c r="Q58" i="257"/>
  <c r="P58" i="257"/>
  <c r="O58" i="257"/>
  <c r="N58" i="257"/>
  <c r="M58" i="257"/>
  <c r="L58" i="257"/>
  <c r="K58" i="257"/>
  <c r="J58" i="257"/>
  <c r="I58" i="257"/>
  <c r="H58" i="257"/>
  <c r="G58" i="257"/>
  <c r="F58" i="257"/>
  <c r="E58" i="257"/>
  <c r="D58" i="257"/>
  <c r="C58" i="257"/>
  <c r="B58" i="257"/>
  <c r="V57" i="257"/>
  <c r="U57" i="257"/>
  <c r="T57" i="257"/>
  <c r="S57" i="257"/>
  <c r="R57" i="257"/>
  <c r="Q57" i="257"/>
  <c r="P57" i="257"/>
  <c r="O57" i="257"/>
  <c r="N57" i="257"/>
  <c r="M57" i="257"/>
  <c r="L57" i="257"/>
  <c r="K57" i="257"/>
  <c r="J57" i="257"/>
  <c r="I57" i="257"/>
  <c r="H57" i="257"/>
  <c r="G57" i="257"/>
  <c r="F57" i="257"/>
  <c r="E57" i="257"/>
  <c r="D57" i="257"/>
  <c r="C57" i="257"/>
  <c r="B57" i="257"/>
  <c r="V56" i="257"/>
  <c r="U56" i="257"/>
  <c r="T56" i="257"/>
  <c r="S56" i="257"/>
  <c r="R56" i="257"/>
  <c r="Q56" i="257"/>
  <c r="P56" i="257"/>
  <c r="O56" i="257"/>
  <c r="N56" i="257"/>
  <c r="M56" i="257"/>
  <c r="L56" i="257"/>
  <c r="K56" i="257"/>
  <c r="J56" i="257"/>
  <c r="I56" i="257"/>
  <c r="H56" i="257"/>
  <c r="G56" i="257"/>
  <c r="F56" i="257"/>
  <c r="E56" i="257"/>
  <c r="D56" i="257"/>
  <c r="C56" i="257"/>
  <c r="B56" i="257"/>
  <c r="V55" i="257"/>
  <c r="U55" i="257"/>
  <c r="T55" i="257"/>
  <c r="S55" i="257"/>
  <c r="R55" i="257"/>
  <c r="Q55" i="257"/>
  <c r="P55" i="257"/>
  <c r="O55" i="257"/>
  <c r="N55" i="257"/>
  <c r="M55" i="257"/>
  <c r="L55" i="257"/>
  <c r="K55" i="257"/>
  <c r="J55" i="257"/>
  <c r="I55" i="257"/>
  <c r="H55" i="257"/>
  <c r="G55" i="257"/>
  <c r="F55" i="257"/>
  <c r="E55" i="257"/>
  <c r="D55" i="257"/>
  <c r="C55" i="257"/>
  <c r="B55" i="257"/>
  <c r="V54" i="257"/>
  <c r="U54" i="257"/>
  <c r="T54" i="257"/>
  <c r="S54" i="257"/>
  <c r="R54" i="257"/>
  <c r="Q54" i="257"/>
  <c r="P54" i="257"/>
  <c r="O54" i="257"/>
  <c r="N54" i="257"/>
  <c r="M54" i="257"/>
  <c r="L54" i="257"/>
  <c r="K54" i="257"/>
  <c r="J54" i="257"/>
  <c r="I54" i="257"/>
  <c r="H54" i="257"/>
  <c r="G54" i="257"/>
  <c r="F54" i="257"/>
  <c r="E54" i="257"/>
  <c r="D54" i="257"/>
  <c r="C54" i="257"/>
  <c r="B54" i="257"/>
  <c r="V53" i="257"/>
  <c r="U53" i="257"/>
  <c r="T53" i="257"/>
  <c r="S53" i="257"/>
  <c r="R53" i="257"/>
  <c r="Q53" i="257"/>
  <c r="P53" i="257"/>
  <c r="O53" i="257"/>
  <c r="N53" i="257"/>
  <c r="M53" i="257"/>
  <c r="L53" i="257"/>
  <c r="K53" i="257"/>
  <c r="J53" i="257"/>
  <c r="I53" i="257"/>
  <c r="H53" i="257"/>
  <c r="G53" i="257"/>
  <c r="F53" i="257"/>
  <c r="E53" i="257"/>
  <c r="D53" i="257"/>
  <c r="C53" i="257"/>
  <c r="B53" i="257"/>
  <c r="V52" i="257"/>
  <c r="U52" i="257"/>
  <c r="T52" i="257"/>
  <c r="S52" i="257"/>
  <c r="R52" i="257"/>
  <c r="Q52" i="257"/>
  <c r="P52" i="257"/>
  <c r="O52" i="257"/>
  <c r="N52" i="257"/>
  <c r="M52" i="257"/>
  <c r="L52" i="257"/>
  <c r="K52" i="257"/>
  <c r="J52" i="257"/>
  <c r="I52" i="257"/>
  <c r="H52" i="257"/>
  <c r="G52" i="257"/>
  <c r="F52" i="257"/>
  <c r="E52" i="257"/>
  <c r="D52" i="257"/>
  <c r="C52" i="257"/>
  <c r="B52" i="257"/>
  <c r="V51" i="257"/>
  <c r="U51" i="257"/>
  <c r="T51" i="257"/>
  <c r="S51" i="257"/>
  <c r="R51" i="257"/>
  <c r="Q51" i="257"/>
  <c r="P51" i="257"/>
  <c r="O51" i="257"/>
  <c r="N51" i="257"/>
  <c r="M51" i="257"/>
  <c r="L51" i="257"/>
  <c r="K51" i="257"/>
  <c r="J51" i="257"/>
  <c r="I51" i="257"/>
  <c r="H51" i="257"/>
  <c r="G51" i="257"/>
  <c r="F51" i="257"/>
  <c r="E51" i="257"/>
  <c r="D51" i="257"/>
  <c r="C51" i="257"/>
  <c r="B51" i="257"/>
  <c r="V50" i="257"/>
  <c r="U50" i="257"/>
  <c r="T50" i="257"/>
  <c r="S50" i="257"/>
  <c r="R50" i="257"/>
  <c r="Q50" i="257"/>
  <c r="P50" i="257"/>
  <c r="O50" i="257"/>
  <c r="N50" i="257"/>
  <c r="M50" i="257"/>
  <c r="L50" i="257"/>
  <c r="K50" i="257"/>
  <c r="J50" i="257"/>
  <c r="I50" i="257"/>
  <c r="H50" i="257"/>
  <c r="G50" i="257"/>
  <c r="F50" i="257"/>
  <c r="E50" i="257"/>
  <c r="D50" i="257"/>
  <c r="C50" i="257"/>
  <c r="B50" i="257"/>
  <c r="V49" i="257"/>
  <c r="U49" i="257"/>
  <c r="T49" i="257"/>
  <c r="S49" i="257"/>
  <c r="R49" i="257"/>
  <c r="Q49" i="257"/>
  <c r="P49" i="257"/>
  <c r="O49" i="257"/>
  <c r="N49" i="257"/>
  <c r="M49" i="257"/>
  <c r="L49" i="257"/>
  <c r="K49" i="257"/>
  <c r="J49" i="257"/>
  <c r="I49" i="257"/>
  <c r="H49" i="257"/>
  <c r="G49" i="257"/>
  <c r="F49" i="257"/>
  <c r="E49" i="257"/>
  <c r="D49" i="257"/>
  <c r="C49" i="257"/>
  <c r="B49" i="257"/>
  <c r="V48" i="257"/>
  <c r="U48" i="257"/>
  <c r="T48" i="257"/>
  <c r="S48" i="257"/>
  <c r="R48" i="257"/>
  <c r="Q48" i="257"/>
  <c r="P48" i="257"/>
  <c r="O48" i="257"/>
  <c r="N48" i="257"/>
  <c r="M48" i="257"/>
  <c r="L48" i="257"/>
  <c r="K48" i="257"/>
  <c r="J48" i="257"/>
  <c r="I48" i="257"/>
  <c r="H48" i="257"/>
  <c r="G48" i="257"/>
  <c r="F48" i="257"/>
  <c r="E48" i="257"/>
  <c r="D48" i="257"/>
  <c r="C48" i="257"/>
  <c r="B48" i="257"/>
  <c r="V47" i="257"/>
  <c r="U47" i="257"/>
  <c r="T47" i="257"/>
  <c r="S47" i="257"/>
  <c r="R47" i="257"/>
  <c r="Q47" i="257"/>
  <c r="P47" i="257"/>
  <c r="O47" i="257"/>
  <c r="N47" i="257"/>
  <c r="M47" i="257"/>
  <c r="L47" i="257"/>
  <c r="K47" i="257"/>
  <c r="J47" i="257"/>
  <c r="I47" i="257"/>
  <c r="H47" i="257"/>
  <c r="G47" i="257"/>
  <c r="F47" i="257"/>
  <c r="E47" i="257"/>
  <c r="D47" i="257"/>
  <c r="C47" i="257"/>
  <c r="B47" i="257"/>
  <c r="V46" i="257"/>
  <c r="U46" i="257"/>
  <c r="T46" i="257"/>
  <c r="S46" i="257"/>
  <c r="R46" i="257"/>
  <c r="Q46" i="257"/>
  <c r="P46" i="257"/>
  <c r="O46" i="257"/>
  <c r="N46" i="257"/>
  <c r="M46" i="257"/>
  <c r="L46" i="257"/>
  <c r="K46" i="257"/>
  <c r="J46" i="257"/>
  <c r="I46" i="257"/>
  <c r="H46" i="257"/>
  <c r="G46" i="257"/>
  <c r="F46" i="257"/>
  <c r="E46" i="257"/>
  <c r="D46" i="257"/>
  <c r="C46" i="257"/>
  <c r="B46" i="257"/>
  <c r="V45" i="257"/>
  <c r="U45" i="257"/>
  <c r="T45" i="257"/>
  <c r="S45" i="257"/>
  <c r="R45" i="257"/>
  <c r="Q45" i="257"/>
  <c r="P45" i="257"/>
  <c r="O45" i="257"/>
  <c r="N45" i="257"/>
  <c r="M45" i="257"/>
  <c r="L45" i="257"/>
  <c r="K45" i="257"/>
  <c r="J45" i="257"/>
  <c r="I45" i="257"/>
  <c r="H45" i="257"/>
  <c r="G45" i="257"/>
  <c r="F45" i="257"/>
  <c r="E45" i="257"/>
  <c r="D45" i="257"/>
  <c r="C45" i="257"/>
  <c r="B45" i="257"/>
  <c r="V44" i="257"/>
  <c r="U44" i="257"/>
  <c r="T44" i="257"/>
  <c r="S44" i="257"/>
  <c r="R44" i="257"/>
  <c r="Q44" i="257"/>
  <c r="P44" i="257"/>
  <c r="O44" i="257"/>
  <c r="N44" i="257"/>
  <c r="M44" i="257"/>
  <c r="L44" i="257"/>
  <c r="K44" i="257"/>
  <c r="J44" i="257"/>
  <c r="I44" i="257"/>
  <c r="H44" i="257"/>
  <c r="G44" i="257"/>
  <c r="F44" i="257"/>
  <c r="E44" i="257"/>
  <c r="D44" i="257"/>
  <c r="C44" i="257"/>
  <c r="B44" i="257"/>
  <c r="V43" i="257"/>
  <c r="U43" i="257"/>
  <c r="T43" i="257"/>
  <c r="S43" i="257"/>
  <c r="R43" i="257"/>
  <c r="Q43" i="257"/>
  <c r="P43" i="257"/>
  <c r="O43" i="257"/>
  <c r="N43" i="257"/>
  <c r="M43" i="257"/>
  <c r="L43" i="257"/>
  <c r="K43" i="257"/>
  <c r="J43" i="257"/>
  <c r="I43" i="257"/>
  <c r="H43" i="257"/>
  <c r="G43" i="257"/>
  <c r="F43" i="257"/>
  <c r="E43" i="257"/>
  <c r="D43" i="257"/>
  <c r="C43" i="257"/>
  <c r="B43" i="257"/>
  <c r="V42" i="257"/>
  <c r="U42" i="257"/>
  <c r="T42" i="257"/>
  <c r="S42" i="257"/>
  <c r="R42" i="257"/>
  <c r="Q42" i="257"/>
  <c r="P42" i="257"/>
  <c r="O42" i="257"/>
  <c r="N42" i="257"/>
  <c r="M42" i="257"/>
  <c r="L42" i="257"/>
  <c r="K42" i="257"/>
  <c r="J42" i="257"/>
  <c r="I42" i="257"/>
  <c r="H42" i="257"/>
  <c r="G42" i="257"/>
  <c r="F42" i="257"/>
  <c r="E42" i="257"/>
  <c r="D42" i="257"/>
  <c r="C42" i="257"/>
  <c r="B42" i="257"/>
  <c r="V41" i="257"/>
  <c r="U41" i="257"/>
  <c r="T41" i="257"/>
  <c r="S41" i="257"/>
  <c r="R41" i="257"/>
  <c r="Q41" i="257"/>
  <c r="P41" i="257"/>
  <c r="O41" i="257"/>
  <c r="N41" i="257"/>
  <c r="M41" i="257"/>
  <c r="L41" i="257"/>
  <c r="K41" i="257"/>
  <c r="J41" i="257"/>
  <c r="I41" i="257"/>
  <c r="H41" i="257"/>
  <c r="G41" i="257"/>
  <c r="F41" i="257"/>
  <c r="E41" i="257"/>
  <c r="D41" i="257"/>
  <c r="C41" i="257"/>
  <c r="B41" i="257"/>
  <c r="V40" i="257"/>
  <c r="U40" i="257"/>
  <c r="T40" i="257"/>
  <c r="S40" i="257"/>
  <c r="R40" i="257"/>
  <c r="Q40" i="257"/>
  <c r="P40" i="257"/>
  <c r="O40" i="257"/>
  <c r="N40" i="257"/>
  <c r="M40" i="257"/>
  <c r="L40" i="257"/>
  <c r="K40" i="257"/>
  <c r="J40" i="257"/>
  <c r="I40" i="257"/>
  <c r="H40" i="257"/>
  <c r="G40" i="257"/>
  <c r="F40" i="257"/>
  <c r="E40" i="257"/>
  <c r="D40" i="257"/>
  <c r="C40" i="257"/>
  <c r="B40" i="257"/>
  <c r="V39" i="257"/>
  <c r="U39" i="257"/>
  <c r="T39" i="257"/>
  <c r="S39" i="257"/>
  <c r="R39" i="257"/>
  <c r="Q39" i="257"/>
  <c r="P39" i="257"/>
  <c r="O39" i="257"/>
  <c r="N39" i="257"/>
  <c r="M39" i="257"/>
  <c r="L39" i="257"/>
  <c r="K39" i="257"/>
  <c r="J39" i="257"/>
  <c r="I39" i="257"/>
  <c r="H39" i="257"/>
  <c r="G39" i="257"/>
  <c r="F39" i="257"/>
  <c r="E39" i="257"/>
  <c r="D39" i="257"/>
  <c r="C39" i="257"/>
  <c r="B39" i="257"/>
  <c r="V38" i="257"/>
  <c r="U38" i="257"/>
  <c r="T38" i="257"/>
  <c r="S38" i="257"/>
  <c r="R38" i="257"/>
  <c r="Q38" i="257"/>
  <c r="P38" i="257"/>
  <c r="O38" i="257"/>
  <c r="N38" i="257"/>
  <c r="M38" i="257"/>
  <c r="L38" i="257"/>
  <c r="K38" i="257"/>
  <c r="J38" i="257"/>
  <c r="I38" i="257"/>
  <c r="H38" i="257"/>
  <c r="G38" i="257"/>
  <c r="F38" i="257"/>
  <c r="E38" i="257"/>
  <c r="D38" i="257"/>
  <c r="C38" i="257"/>
  <c r="B38" i="257"/>
  <c r="V37" i="257"/>
  <c r="U37" i="257"/>
  <c r="T37" i="257"/>
  <c r="S37" i="257"/>
  <c r="R37" i="257"/>
  <c r="Q37" i="257"/>
  <c r="P37" i="257"/>
  <c r="O37" i="257"/>
  <c r="N37" i="257"/>
  <c r="M37" i="257"/>
  <c r="L37" i="257"/>
  <c r="K37" i="257"/>
  <c r="J37" i="257"/>
  <c r="I37" i="257"/>
  <c r="H37" i="257"/>
  <c r="G37" i="257"/>
  <c r="F37" i="257"/>
  <c r="E37" i="257"/>
  <c r="D37" i="257"/>
  <c r="C37" i="257"/>
  <c r="B37" i="257"/>
  <c r="V36" i="257"/>
  <c r="U36" i="257"/>
  <c r="T36" i="257"/>
  <c r="S36" i="257"/>
  <c r="R36" i="257"/>
  <c r="Q36" i="257"/>
  <c r="P36" i="257"/>
  <c r="O36" i="257"/>
  <c r="N36" i="257"/>
  <c r="M36" i="257"/>
  <c r="L36" i="257"/>
  <c r="K36" i="257"/>
  <c r="J36" i="257"/>
  <c r="I36" i="257"/>
  <c r="H36" i="257"/>
  <c r="G36" i="257"/>
  <c r="F36" i="257"/>
  <c r="E36" i="257"/>
  <c r="D36" i="257"/>
  <c r="C36" i="257"/>
  <c r="B36" i="257"/>
  <c r="V35" i="257"/>
  <c r="U35" i="257"/>
  <c r="T35" i="257"/>
  <c r="S35" i="257"/>
  <c r="R35" i="257"/>
  <c r="Q35" i="257"/>
  <c r="P35" i="257"/>
  <c r="O35" i="257"/>
  <c r="N35" i="257"/>
  <c r="M35" i="257"/>
  <c r="L35" i="257"/>
  <c r="K35" i="257"/>
  <c r="J35" i="257"/>
  <c r="I35" i="257"/>
  <c r="H35" i="257"/>
  <c r="G35" i="257"/>
  <c r="F35" i="257"/>
  <c r="E35" i="257"/>
  <c r="D35" i="257"/>
  <c r="C35" i="257"/>
  <c r="B35" i="257"/>
  <c r="V34" i="257"/>
  <c r="U34" i="257"/>
  <c r="T34" i="257"/>
  <c r="S34" i="257"/>
  <c r="R34" i="257"/>
  <c r="Q34" i="257"/>
  <c r="P34" i="257"/>
  <c r="O34" i="257"/>
  <c r="N34" i="257"/>
  <c r="M34" i="257"/>
  <c r="L34" i="257"/>
  <c r="K34" i="257"/>
  <c r="J34" i="257"/>
  <c r="I34" i="257"/>
  <c r="H34" i="257"/>
  <c r="G34" i="257"/>
  <c r="F34" i="257"/>
  <c r="E34" i="257"/>
  <c r="D34" i="257"/>
  <c r="C34" i="257"/>
  <c r="B34" i="257"/>
  <c r="V33" i="257"/>
  <c r="U33" i="257"/>
  <c r="T33" i="257"/>
  <c r="S33" i="257"/>
  <c r="R33" i="257"/>
  <c r="Q33" i="257"/>
  <c r="P33" i="257"/>
  <c r="O33" i="257"/>
  <c r="N33" i="257"/>
  <c r="M33" i="257"/>
  <c r="L33" i="257"/>
  <c r="K33" i="257"/>
  <c r="J33" i="257"/>
  <c r="I33" i="257"/>
  <c r="H33" i="257"/>
  <c r="G33" i="257"/>
  <c r="F33" i="257"/>
  <c r="E33" i="257"/>
  <c r="D33" i="257"/>
  <c r="C33" i="257"/>
  <c r="B33" i="257"/>
  <c r="V32" i="257"/>
  <c r="U32" i="257"/>
  <c r="T32" i="257"/>
  <c r="S32" i="257"/>
  <c r="R32" i="257"/>
  <c r="Q32" i="257"/>
  <c r="P32" i="257"/>
  <c r="O32" i="257"/>
  <c r="N32" i="257"/>
  <c r="M32" i="257"/>
  <c r="L32" i="257"/>
  <c r="K32" i="257"/>
  <c r="J32" i="257"/>
  <c r="I32" i="257"/>
  <c r="H32" i="257"/>
  <c r="G32" i="257"/>
  <c r="F32" i="257"/>
  <c r="E32" i="257"/>
  <c r="D32" i="257"/>
  <c r="C32" i="257"/>
  <c r="B32" i="257"/>
  <c r="V31" i="257"/>
  <c r="U31" i="257"/>
  <c r="T31" i="257"/>
  <c r="S31" i="257"/>
  <c r="R31" i="257"/>
  <c r="Q31" i="257"/>
  <c r="P31" i="257"/>
  <c r="O31" i="257"/>
  <c r="N31" i="257"/>
  <c r="M31" i="257"/>
  <c r="L31" i="257"/>
  <c r="K31" i="257"/>
  <c r="J31" i="257"/>
  <c r="I31" i="257"/>
  <c r="H31" i="257"/>
  <c r="G31" i="257"/>
  <c r="F31" i="257"/>
  <c r="E31" i="257"/>
  <c r="D31" i="257"/>
  <c r="C31" i="257"/>
  <c r="B31" i="257"/>
  <c r="V30" i="257"/>
  <c r="U30" i="257"/>
  <c r="T30" i="257"/>
  <c r="S30" i="257"/>
  <c r="R30" i="257"/>
  <c r="Q30" i="257"/>
  <c r="P30" i="257"/>
  <c r="O30" i="257"/>
  <c r="N30" i="257"/>
  <c r="M30" i="257"/>
  <c r="L30" i="257"/>
  <c r="K30" i="257"/>
  <c r="J30" i="257"/>
  <c r="I30" i="257"/>
  <c r="H30" i="257"/>
  <c r="G30" i="257"/>
  <c r="F30" i="257"/>
  <c r="E30" i="257"/>
  <c r="D30" i="257"/>
  <c r="C30" i="257"/>
  <c r="B30" i="257"/>
  <c r="V29" i="257"/>
  <c r="U29" i="257"/>
  <c r="T29" i="257"/>
  <c r="S29" i="257"/>
  <c r="R29" i="257"/>
  <c r="Q29" i="257"/>
  <c r="P29" i="257"/>
  <c r="O29" i="257"/>
  <c r="N29" i="257"/>
  <c r="M29" i="257"/>
  <c r="L29" i="257"/>
  <c r="K29" i="257"/>
  <c r="J29" i="257"/>
  <c r="I29" i="257"/>
  <c r="H29" i="257"/>
  <c r="G29" i="257"/>
  <c r="F29" i="257"/>
  <c r="E29" i="257"/>
  <c r="D29" i="257"/>
  <c r="C29" i="257"/>
  <c r="B29" i="257"/>
  <c r="V28" i="257"/>
  <c r="U28" i="257"/>
  <c r="T28" i="257"/>
  <c r="S28" i="257"/>
  <c r="R28" i="257"/>
  <c r="Q28" i="257"/>
  <c r="P28" i="257"/>
  <c r="O28" i="257"/>
  <c r="N28" i="257"/>
  <c r="M28" i="257"/>
  <c r="L28" i="257"/>
  <c r="K28" i="257"/>
  <c r="J28" i="257"/>
  <c r="I28" i="257"/>
  <c r="H28" i="257"/>
  <c r="G28" i="257"/>
  <c r="F28" i="257"/>
  <c r="E28" i="257"/>
  <c r="D28" i="257"/>
  <c r="C28" i="257"/>
  <c r="B28" i="257"/>
  <c r="V27" i="257"/>
  <c r="U27" i="257"/>
  <c r="T27" i="257"/>
  <c r="S27" i="257"/>
  <c r="R27" i="257"/>
  <c r="Q27" i="257"/>
  <c r="P27" i="257"/>
  <c r="O27" i="257"/>
  <c r="N27" i="257"/>
  <c r="M27" i="257"/>
  <c r="L27" i="257"/>
  <c r="K27" i="257"/>
  <c r="J27" i="257"/>
  <c r="I27" i="257"/>
  <c r="H27" i="257"/>
  <c r="G27" i="257"/>
  <c r="F27" i="257"/>
  <c r="E27" i="257"/>
  <c r="D27" i="257"/>
  <c r="C27" i="257"/>
  <c r="B27" i="257"/>
  <c r="V26" i="257"/>
  <c r="U26" i="257"/>
  <c r="T26" i="257"/>
  <c r="S26" i="257"/>
  <c r="R26" i="257"/>
  <c r="Q26" i="257"/>
  <c r="P26" i="257"/>
  <c r="O26" i="257"/>
  <c r="N26" i="257"/>
  <c r="M26" i="257"/>
  <c r="L26" i="257"/>
  <c r="K26" i="257"/>
  <c r="J26" i="257"/>
  <c r="I26" i="257"/>
  <c r="H26" i="257"/>
  <c r="G26" i="257"/>
  <c r="F26" i="257"/>
  <c r="E26" i="257"/>
  <c r="D26" i="257"/>
  <c r="C26" i="257"/>
  <c r="B26" i="257"/>
  <c r="V25" i="257"/>
  <c r="U25" i="257"/>
  <c r="T25" i="257"/>
  <c r="S25" i="257"/>
  <c r="R25" i="257"/>
  <c r="Q25" i="257"/>
  <c r="P25" i="257"/>
  <c r="O25" i="257"/>
  <c r="N25" i="257"/>
  <c r="M25" i="257"/>
  <c r="L25" i="257"/>
  <c r="K25" i="257"/>
  <c r="J25" i="257"/>
  <c r="I25" i="257"/>
  <c r="H25" i="257"/>
  <c r="G25" i="257"/>
  <c r="F25" i="257"/>
  <c r="E25" i="257"/>
  <c r="D25" i="257"/>
  <c r="C25" i="257"/>
  <c r="B25" i="257"/>
  <c r="V24" i="257"/>
  <c r="U24" i="257"/>
  <c r="T24" i="257"/>
  <c r="S24" i="257"/>
  <c r="R24" i="257"/>
  <c r="Q24" i="257"/>
  <c r="P24" i="257"/>
  <c r="O24" i="257"/>
  <c r="N24" i="257"/>
  <c r="M24" i="257"/>
  <c r="L24" i="257"/>
  <c r="K24" i="257"/>
  <c r="J24" i="257"/>
  <c r="I24" i="257"/>
  <c r="H24" i="257"/>
  <c r="G24" i="257"/>
  <c r="F24" i="257"/>
  <c r="E24" i="257"/>
  <c r="D24" i="257"/>
  <c r="C24" i="257"/>
  <c r="B24" i="257"/>
  <c r="V23" i="257"/>
  <c r="U23" i="257"/>
  <c r="T23" i="257"/>
  <c r="S23" i="257"/>
  <c r="R23" i="257"/>
  <c r="Q23" i="257"/>
  <c r="P23" i="257"/>
  <c r="O23" i="257"/>
  <c r="N23" i="257"/>
  <c r="M23" i="257"/>
  <c r="L23" i="257"/>
  <c r="K23" i="257"/>
  <c r="J23" i="257"/>
  <c r="I23" i="257"/>
  <c r="H23" i="257"/>
  <c r="G23" i="257"/>
  <c r="F23" i="257"/>
  <c r="E23" i="257"/>
  <c r="D23" i="257"/>
  <c r="C23" i="257"/>
  <c r="B23" i="257"/>
  <c r="V22" i="257"/>
  <c r="U22" i="257"/>
  <c r="T22" i="257"/>
  <c r="S22" i="257"/>
  <c r="R22" i="257"/>
  <c r="Q22" i="257"/>
  <c r="P22" i="257"/>
  <c r="O22" i="257"/>
  <c r="N22" i="257"/>
  <c r="M22" i="257"/>
  <c r="L22" i="257"/>
  <c r="K22" i="257"/>
  <c r="J22" i="257"/>
  <c r="I22" i="257"/>
  <c r="H22" i="257"/>
  <c r="G22" i="257"/>
  <c r="F22" i="257"/>
  <c r="E22" i="257"/>
  <c r="D22" i="257"/>
  <c r="C22" i="257"/>
  <c r="B22" i="257"/>
  <c r="V21" i="257"/>
  <c r="U21" i="257"/>
  <c r="T21" i="257"/>
  <c r="S21" i="257"/>
  <c r="R21" i="257"/>
  <c r="Q21" i="257"/>
  <c r="P21" i="257"/>
  <c r="O21" i="257"/>
  <c r="N21" i="257"/>
  <c r="M21" i="257"/>
  <c r="L21" i="257"/>
  <c r="K21" i="257"/>
  <c r="J21" i="257"/>
  <c r="I21" i="257"/>
  <c r="H21" i="257"/>
  <c r="G21" i="257"/>
  <c r="F21" i="257"/>
  <c r="E21" i="257"/>
  <c r="D21" i="257"/>
  <c r="C21" i="257"/>
  <c r="B21" i="257"/>
  <c r="V20" i="257"/>
  <c r="U20" i="257"/>
  <c r="T20" i="257"/>
  <c r="S20" i="257"/>
  <c r="R20" i="257"/>
  <c r="Q20" i="257"/>
  <c r="P20" i="257"/>
  <c r="O20" i="257"/>
  <c r="N20" i="257"/>
  <c r="M20" i="257"/>
  <c r="L20" i="257"/>
  <c r="K20" i="257"/>
  <c r="J20" i="257"/>
  <c r="I20" i="257"/>
  <c r="H20" i="257"/>
  <c r="G20" i="257"/>
  <c r="F20" i="257"/>
  <c r="E20" i="257"/>
  <c r="D20" i="257"/>
  <c r="C20" i="257"/>
  <c r="B20" i="257"/>
  <c r="V19" i="257"/>
  <c r="U19" i="257"/>
  <c r="T19" i="257"/>
  <c r="S19" i="257"/>
  <c r="R19" i="257"/>
  <c r="Q19" i="257"/>
  <c r="P19" i="257"/>
  <c r="O19" i="257"/>
  <c r="N19" i="257"/>
  <c r="M19" i="257"/>
  <c r="L19" i="257"/>
  <c r="K19" i="257"/>
  <c r="J19" i="257"/>
  <c r="I19" i="257"/>
  <c r="H19" i="257"/>
  <c r="G19" i="257"/>
  <c r="F19" i="257"/>
  <c r="E19" i="257"/>
  <c r="D19" i="257"/>
  <c r="C19" i="257"/>
  <c r="B19" i="257"/>
  <c r="V18" i="257"/>
  <c r="U18" i="257"/>
  <c r="T18" i="257"/>
  <c r="S18" i="257"/>
  <c r="R18" i="257"/>
  <c r="Q18" i="257"/>
  <c r="P18" i="257"/>
  <c r="O18" i="257"/>
  <c r="N18" i="257"/>
  <c r="M18" i="257"/>
  <c r="L18" i="257"/>
  <c r="K18" i="257"/>
  <c r="J18" i="257"/>
  <c r="I18" i="257"/>
  <c r="H18" i="257"/>
  <c r="G18" i="257"/>
  <c r="F18" i="257"/>
  <c r="E18" i="257"/>
  <c r="D18" i="257"/>
  <c r="C18" i="257"/>
  <c r="B18" i="257"/>
  <c r="V17" i="257"/>
  <c r="U17" i="257"/>
  <c r="T17" i="257"/>
  <c r="S17" i="257"/>
  <c r="R17" i="257"/>
  <c r="Q17" i="257"/>
  <c r="P17" i="257"/>
  <c r="O17" i="257"/>
  <c r="N17" i="257"/>
  <c r="M17" i="257"/>
  <c r="L17" i="257"/>
  <c r="K17" i="257"/>
  <c r="J17" i="257"/>
  <c r="I17" i="257"/>
  <c r="H17" i="257"/>
  <c r="G17" i="257"/>
  <c r="F17" i="257"/>
  <c r="E17" i="257"/>
  <c r="D17" i="257"/>
  <c r="C17" i="257"/>
  <c r="B17" i="257"/>
  <c r="V16" i="257"/>
  <c r="U16" i="257"/>
  <c r="T16" i="257"/>
  <c r="S16" i="257"/>
  <c r="R16" i="257"/>
  <c r="Q16" i="257"/>
  <c r="P16" i="257"/>
  <c r="O16" i="257"/>
  <c r="N16" i="257"/>
  <c r="M16" i="257"/>
  <c r="L16" i="257"/>
  <c r="K16" i="257"/>
  <c r="J16" i="257"/>
  <c r="I16" i="257"/>
  <c r="H16" i="257"/>
  <c r="G16" i="257"/>
  <c r="F16" i="257"/>
  <c r="E16" i="257"/>
  <c r="D16" i="257"/>
  <c r="C16" i="257"/>
  <c r="B16" i="257"/>
  <c r="V15" i="257"/>
  <c r="U15" i="257"/>
  <c r="T15" i="257"/>
  <c r="S15" i="257"/>
  <c r="R15" i="257"/>
  <c r="Q15" i="257"/>
  <c r="P15" i="257"/>
  <c r="O15" i="257"/>
  <c r="N15" i="257"/>
  <c r="M15" i="257"/>
  <c r="L15" i="257"/>
  <c r="K15" i="257"/>
  <c r="J15" i="257"/>
  <c r="I15" i="257"/>
  <c r="H15" i="257"/>
  <c r="G15" i="257"/>
  <c r="F15" i="257"/>
  <c r="E15" i="257"/>
  <c r="D15" i="257"/>
  <c r="C15" i="257"/>
  <c r="B15" i="257"/>
  <c r="V14" i="257"/>
  <c r="U14" i="257"/>
  <c r="T14" i="257"/>
  <c r="S14" i="257"/>
  <c r="R14" i="257"/>
  <c r="Q14" i="257"/>
  <c r="P14" i="257"/>
  <c r="O14" i="257"/>
  <c r="N14" i="257"/>
  <c r="M14" i="257"/>
  <c r="L14" i="257"/>
  <c r="K14" i="257"/>
  <c r="J14" i="257"/>
  <c r="I14" i="257"/>
  <c r="H14" i="257"/>
  <c r="G14" i="257"/>
  <c r="F14" i="257"/>
  <c r="E14" i="257"/>
  <c r="D14" i="257"/>
  <c r="C14" i="257"/>
  <c r="B14" i="257"/>
  <c r="V13" i="257"/>
  <c r="U13" i="257"/>
  <c r="T13" i="257"/>
  <c r="S13" i="257"/>
  <c r="R13" i="257"/>
  <c r="Q13" i="257"/>
  <c r="P13" i="257"/>
  <c r="O13" i="257"/>
  <c r="N13" i="257"/>
  <c r="M13" i="257"/>
  <c r="L13" i="257"/>
  <c r="K13" i="257"/>
  <c r="J13" i="257"/>
  <c r="I13" i="257"/>
  <c r="H13" i="257"/>
  <c r="G13" i="257"/>
  <c r="F13" i="257"/>
  <c r="E13" i="257"/>
  <c r="D13" i="257"/>
  <c r="C13" i="257"/>
  <c r="B13" i="257"/>
  <c r="V12" i="257"/>
  <c r="U12" i="257"/>
  <c r="T12" i="257"/>
  <c r="S12" i="257"/>
  <c r="R12" i="257"/>
  <c r="Q12" i="257"/>
  <c r="P12" i="257"/>
  <c r="O12" i="257"/>
  <c r="N12" i="257"/>
  <c r="M12" i="257"/>
  <c r="L12" i="257"/>
  <c r="K12" i="257"/>
  <c r="J12" i="257"/>
  <c r="I12" i="257"/>
  <c r="H12" i="257"/>
  <c r="G12" i="257"/>
  <c r="F12" i="257"/>
  <c r="E12" i="257"/>
  <c r="D12" i="257"/>
  <c r="C12" i="257"/>
  <c r="B12" i="257"/>
  <c r="V11" i="257"/>
  <c r="U11" i="257"/>
  <c r="T11" i="257"/>
  <c r="S11" i="257"/>
  <c r="R11" i="257"/>
  <c r="Q11" i="257"/>
  <c r="P11" i="257"/>
  <c r="O11" i="257"/>
  <c r="N11" i="257"/>
  <c r="M11" i="257"/>
  <c r="L11" i="257"/>
  <c r="K11" i="257"/>
  <c r="J11" i="257"/>
  <c r="I11" i="257"/>
  <c r="H11" i="257"/>
  <c r="G11" i="257"/>
  <c r="F11" i="257"/>
  <c r="E11" i="257"/>
  <c r="D11" i="257"/>
  <c r="C11" i="257"/>
  <c r="B11" i="257"/>
  <c r="V10" i="257"/>
  <c r="U10" i="257"/>
  <c r="T10" i="257"/>
  <c r="S10" i="257"/>
  <c r="R10" i="257"/>
  <c r="Q10" i="257"/>
  <c r="P10" i="257"/>
  <c r="O10" i="257"/>
  <c r="N10" i="257"/>
  <c r="M10" i="257"/>
  <c r="L10" i="257"/>
  <c r="K10" i="257"/>
  <c r="J10" i="257"/>
  <c r="I10" i="257"/>
  <c r="H10" i="257"/>
  <c r="G10" i="257"/>
  <c r="F10" i="257"/>
  <c r="E10" i="257"/>
  <c r="D10" i="257"/>
  <c r="C10" i="257"/>
  <c r="B10" i="257"/>
  <c r="V111" i="254"/>
  <c r="U111" i="254"/>
  <c r="T111" i="254"/>
  <c r="S111" i="254"/>
  <c r="R111" i="254"/>
  <c r="Q111" i="254"/>
  <c r="P111" i="254"/>
  <c r="O111" i="254"/>
  <c r="N111" i="254"/>
  <c r="M111" i="254"/>
  <c r="L111" i="254"/>
  <c r="K111" i="254"/>
  <c r="J111" i="254"/>
  <c r="I111" i="254"/>
  <c r="H111" i="254"/>
  <c r="G111" i="254"/>
  <c r="F111" i="254"/>
  <c r="E111" i="254"/>
  <c r="D111" i="254"/>
  <c r="C111" i="254"/>
  <c r="B111" i="254"/>
  <c r="V110" i="254"/>
  <c r="U110" i="254"/>
  <c r="T110" i="254"/>
  <c r="S110" i="254"/>
  <c r="R110" i="254"/>
  <c r="Q110" i="254"/>
  <c r="P110" i="254"/>
  <c r="O110" i="254"/>
  <c r="N110" i="254"/>
  <c r="M110" i="254"/>
  <c r="L110" i="254"/>
  <c r="K110" i="254"/>
  <c r="J110" i="254"/>
  <c r="I110" i="254"/>
  <c r="H110" i="254"/>
  <c r="G110" i="254"/>
  <c r="F110" i="254"/>
  <c r="E110" i="254"/>
  <c r="D110" i="254"/>
  <c r="C110" i="254"/>
  <c r="B110" i="254"/>
  <c r="V109" i="254"/>
  <c r="U109" i="254"/>
  <c r="T109" i="254"/>
  <c r="S109" i="254"/>
  <c r="R109" i="254"/>
  <c r="Q109" i="254"/>
  <c r="P109" i="254"/>
  <c r="O109" i="254"/>
  <c r="N109" i="254"/>
  <c r="M109" i="254"/>
  <c r="L109" i="254"/>
  <c r="K109" i="254"/>
  <c r="J109" i="254"/>
  <c r="I109" i="254"/>
  <c r="H109" i="254"/>
  <c r="G109" i="254"/>
  <c r="F109" i="254"/>
  <c r="E109" i="254"/>
  <c r="D109" i="254"/>
  <c r="C109" i="254"/>
  <c r="B109" i="254"/>
  <c r="V108" i="254"/>
  <c r="U108" i="254"/>
  <c r="T108" i="254"/>
  <c r="S108" i="254"/>
  <c r="R108" i="254"/>
  <c r="Q108" i="254"/>
  <c r="P108" i="254"/>
  <c r="O108" i="254"/>
  <c r="N108" i="254"/>
  <c r="M108" i="254"/>
  <c r="L108" i="254"/>
  <c r="K108" i="254"/>
  <c r="J108" i="254"/>
  <c r="I108" i="254"/>
  <c r="H108" i="254"/>
  <c r="G108" i="254"/>
  <c r="F108" i="254"/>
  <c r="E108" i="254"/>
  <c r="D108" i="254"/>
  <c r="C108" i="254"/>
  <c r="B108" i="254"/>
  <c r="V107" i="254"/>
  <c r="U107" i="254"/>
  <c r="T107" i="254"/>
  <c r="S107" i="254"/>
  <c r="R107" i="254"/>
  <c r="Q107" i="254"/>
  <c r="P107" i="254"/>
  <c r="O107" i="254"/>
  <c r="N107" i="254"/>
  <c r="M107" i="254"/>
  <c r="L107" i="254"/>
  <c r="K107" i="254"/>
  <c r="J107" i="254"/>
  <c r="I107" i="254"/>
  <c r="H107" i="254"/>
  <c r="G107" i="254"/>
  <c r="F107" i="254"/>
  <c r="E107" i="254"/>
  <c r="D107" i="254"/>
  <c r="C107" i="254"/>
  <c r="B107" i="254"/>
  <c r="V106" i="254"/>
  <c r="U106" i="254"/>
  <c r="T106" i="254"/>
  <c r="S106" i="254"/>
  <c r="R106" i="254"/>
  <c r="Q106" i="254"/>
  <c r="P106" i="254"/>
  <c r="O106" i="254"/>
  <c r="N106" i="254"/>
  <c r="M106" i="254"/>
  <c r="L106" i="254"/>
  <c r="K106" i="254"/>
  <c r="J106" i="254"/>
  <c r="I106" i="254"/>
  <c r="H106" i="254"/>
  <c r="G106" i="254"/>
  <c r="F106" i="254"/>
  <c r="E106" i="254"/>
  <c r="D106" i="254"/>
  <c r="C106" i="254"/>
  <c r="B106" i="254"/>
  <c r="V105" i="254"/>
  <c r="U105" i="254"/>
  <c r="T105" i="254"/>
  <c r="S105" i="254"/>
  <c r="R105" i="254"/>
  <c r="Q105" i="254"/>
  <c r="P105" i="254"/>
  <c r="O105" i="254"/>
  <c r="N105" i="254"/>
  <c r="M105" i="254"/>
  <c r="L105" i="254"/>
  <c r="K105" i="254"/>
  <c r="J105" i="254"/>
  <c r="I105" i="254"/>
  <c r="H105" i="254"/>
  <c r="G105" i="254"/>
  <c r="F105" i="254"/>
  <c r="E105" i="254"/>
  <c r="D105" i="254"/>
  <c r="C105" i="254"/>
  <c r="B105" i="254"/>
  <c r="V104" i="254"/>
  <c r="U104" i="254"/>
  <c r="T104" i="254"/>
  <c r="S104" i="254"/>
  <c r="R104" i="254"/>
  <c r="Q104" i="254"/>
  <c r="P104" i="254"/>
  <c r="O104" i="254"/>
  <c r="N104" i="254"/>
  <c r="M104" i="254"/>
  <c r="L104" i="254"/>
  <c r="K104" i="254"/>
  <c r="J104" i="254"/>
  <c r="I104" i="254"/>
  <c r="H104" i="254"/>
  <c r="G104" i="254"/>
  <c r="F104" i="254"/>
  <c r="E104" i="254"/>
  <c r="D104" i="254"/>
  <c r="C104" i="254"/>
  <c r="B104" i="254"/>
  <c r="V103" i="254"/>
  <c r="U103" i="254"/>
  <c r="T103" i="254"/>
  <c r="S103" i="254"/>
  <c r="R103" i="254"/>
  <c r="Q103" i="254"/>
  <c r="P103" i="254"/>
  <c r="O103" i="254"/>
  <c r="N103" i="254"/>
  <c r="M103" i="254"/>
  <c r="L103" i="254"/>
  <c r="K103" i="254"/>
  <c r="J103" i="254"/>
  <c r="I103" i="254"/>
  <c r="H103" i="254"/>
  <c r="G103" i="254"/>
  <c r="F103" i="254"/>
  <c r="E103" i="254"/>
  <c r="D103" i="254"/>
  <c r="C103" i="254"/>
  <c r="B103" i="254"/>
  <c r="V102" i="254"/>
  <c r="U102" i="254"/>
  <c r="T102" i="254"/>
  <c r="S102" i="254"/>
  <c r="R102" i="254"/>
  <c r="Q102" i="254"/>
  <c r="P102" i="254"/>
  <c r="O102" i="254"/>
  <c r="N102" i="254"/>
  <c r="M102" i="254"/>
  <c r="L102" i="254"/>
  <c r="K102" i="254"/>
  <c r="J102" i="254"/>
  <c r="I102" i="254"/>
  <c r="H102" i="254"/>
  <c r="G102" i="254"/>
  <c r="F102" i="254"/>
  <c r="E102" i="254"/>
  <c r="D102" i="254"/>
  <c r="C102" i="254"/>
  <c r="B102" i="254"/>
  <c r="V101" i="254"/>
  <c r="U101" i="254"/>
  <c r="T101" i="254"/>
  <c r="S101" i="254"/>
  <c r="R101" i="254"/>
  <c r="Q101" i="254"/>
  <c r="P101" i="254"/>
  <c r="O101" i="254"/>
  <c r="N101" i="254"/>
  <c r="M101" i="254"/>
  <c r="L101" i="254"/>
  <c r="K101" i="254"/>
  <c r="J101" i="254"/>
  <c r="I101" i="254"/>
  <c r="H101" i="254"/>
  <c r="G101" i="254"/>
  <c r="F101" i="254"/>
  <c r="E101" i="254"/>
  <c r="D101" i="254"/>
  <c r="C101" i="254"/>
  <c r="B101" i="254"/>
  <c r="V100" i="254"/>
  <c r="U100" i="254"/>
  <c r="T100" i="254"/>
  <c r="S100" i="254"/>
  <c r="R100" i="254"/>
  <c r="Q100" i="254"/>
  <c r="P100" i="254"/>
  <c r="O100" i="254"/>
  <c r="N100" i="254"/>
  <c r="M100" i="254"/>
  <c r="L100" i="254"/>
  <c r="K100" i="254"/>
  <c r="J100" i="254"/>
  <c r="I100" i="254"/>
  <c r="H100" i="254"/>
  <c r="G100" i="254"/>
  <c r="F100" i="254"/>
  <c r="E100" i="254"/>
  <c r="D100" i="254"/>
  <c r="C100" i="254"/>
  <c r="B100" i="254"/>
  <c r="V99" i="254"/>
  <c r="U99" i="254"/>
  <c r="T99" i="254"/>
  <c r="S99" i="254"/>
  <c r="R99" i="254"/>
  <c r="Q99" i="254"/>
  <c r="P99" i="254"/>
  <c r="O99" i="254"/>
  <c r="N99" i="254"/>
  <c r="M99" i="254"/>
  <c r="L99" i="254"/>
  <c r="K99" i="254"/>
  <c r="J99" i="254"/>
  <c r="I99" i="254"/>
  <c r="H99" i="254"/>
  <c r="G99" i="254"/>
  <c r="F99" i="254"/>
  <c r="E99" i="254"/>
  <c r="D99" i="254"/>
  <c r="C99" i="254"/>
  <c r="B99" i="254"/>
  <c r="V98" i="254"/>
  <c r="U98" i="254"/>
  <c r="T98" i="254"/>
  <c r="S98" i="254"/>
  <c r="R98" i="254"/>
  <c r="Q98" i="254"/>
  <c r="P98" i="254"/>
  <c r="O98" i="254"/>
  <c r="N98" i="254"/>
  <c r="M98" i="254"/>
  <c r="L98" i="254"/>
  <c r="K98" i="254"/>
  <c r="J98" i="254"/>
  <c r="I98" i="254"/>
  <c r="H98" i="254"/>
  <c r="G98" i="254"/>
  <c r="F98" i="254"/>
  <c r="E98" i="254"/>
  <c r="D98" i="254"/>
  <c r="C98" i="254"/>
  <c r="B98" i="254"/>
  <c r="V97" i="254"/>
  <c r="U97" i="254"/>
  <c r="T97" i="254"/>
  <c r="S97" i="254"/>
  <c r="R97" i="254"/>
  <c r="Q97" i="254"/>
  <c r="P97" i="254"/>
  <c r="O97" i="254"/>
  <c r="N97" i="254"/>
  <c r="M97" i="254"/>
  <c r="L97" i="254"/>
  <c r="K97" i="254"/>
  <c r="J97" i="254"/>
  <c r="I97" i="254"/>
  <c r="H97" i="254"/>
  <c r="G97" i="254"/>
  <c r="F97" i="254"/>
  <c r="E97" i="254"/>
  <c r="D97" i="254"/>
  <c r="C97" i="254"/>
  <c r="B97" i="254"/>
  <c r="V96" i="254"/>
  <c r="U96" i="254"/>
  <c r="T96" i="254"/>
  <c r="S96" i="254"/>
  <c r="R96" i="254"/>
  <c r="Q96" i="254"/>
  <c r="P96" i="254"/>
  <c r="O96" i="254"/>
  <c r="N96" i="254"/>
  <c r="M96" i="254"/>
  <c r="L96" i="254"/>
  <c r="K96" i="254"/>
  <c r="J96" i="254"/>
  <c r="I96" i="254"/>
  <c r="H96" i="254"/>
  <c r="G96" i="254"/>
  <c r="F96" i="254"/>
  <c r="E96" i="254"/>
  <c r="D96" i="254"/>
  <c r="C96" i="254"/>
  <c r="B96" i="254"/>
  <c r="V95" i="254"/>
  <c r="U95" i="254"/>
  <c r="T95" i="254"/>
  <c r="S95" i="254"/>
  <c r="R95" i="254"/>
  <c r="Q95" i="254"/>
  <c r="P95" i="254"/>
  <c r="O95" i="254"/>
  <c r="N95" i="254"/>
  <c r="M95" i="254"/>
  <c r="L95" i="254"/>
  <c r="K95" i="254"/>
  <c r="J95" i="254"/>
  <c r="I95" i="254"/>
  <c r="H95" i="254"/>
  <c r="G95" i="254"/>
  <c r="F95" i="254"/>
  <c r="E95" i="254"/>
  <c r="D95" i="254"/>
  <c r="C95" i="254"/>
  <c r="B95" i="254"/>
  <c r="V94" i="254"/>
  <c r="U94" i="254"/>
  <c r="T94" i="254"/>
  <c r="S94" i="254"/>
  <c r="R94" i="254"/>
  <c r="Q94" i="254"/>
  <c r="P94" i="254"/>
  <c r="O94" i="254"/>
  <c r="N94" i="254"/>
  <c r="M94" i="254"/>
  <c r="L94" i="254"/>
  <c r="K94" i="254"/>
  <c r="J94" i="254"/>
  <c r="I94" i="254"/>
  <c r="H94" i="254"/>
  <c r="G94" i="254"/>
  <c r="F94" i="254"/>
  <c r="E94" i="254"/>
  <c r="D94" i="254"/>
  <c r="C94" i="254"/>
  <c r="B94" i="254"/>
  <c r="V93" i="254"/>
  <c r="U93" i="254"/>
  <c r="T93" i="254"/>
  <c r="S93" i="254"/>
  <c r="R93" i="254"/>
  <c r="Q93" i="254"/>
  <c r="P93" i="254"/>
  <c r="O93" i="254"/>
  <c r="N93" i="254"/>
  <c r="M93" i="254"/>
  <c r="L93" i="254"/>
  <c r="K93" i="254"/>
  <c r="J93" i="254"/>
  <c r="I93" i="254"/>
  <c r="H93" i="254"/>
  <c r="G93" i="254"/>
  <c r="F93" i="254"/>
  <c r="E93" i="254"/>
  <c r="D93" i="254"/>
  <c r="C93" i="254"/>
  <c r="B93" i="254"/>
  <c r="V92" i="254"/>
  <c r="U92" i="254"/>
  <c r="T92" i="254"/>
  <c r="S92" i="254"/>
  <c r="R92" i="254"/>
  <c r="Q92" i="254"/>
  <c r="P92" i="254"/>
  <c r="O92" i="254"/>
  <c r="N92" i="254"/>
  <c r="M92" i="254"/>
  <c r="L92" i="254"/>
  <c r="K92" i="254"/>
  <c r="J92" i="254"/>
  <c r="I92" i="254"/>
  <c r="H92" i="254"/>
  <c r="G92" i="254"/>
  <c r="F92" i="254"/>
  <c r="E92" i="254"/>
  <c r="D92" i="254"/>
  <c r="C92" i="254"/>
  <c r="B92" i="254"/>
  <c r="V91" i="254"/>
  <c r="U91" i="254"/>
  <c r="T91" i="254"/>
  <c r="S91" i="254"/>
  <c r="R91" i="254"/>
  <c r="Q91" i="254"/>
  <c r="P91" i="254"/>
  <c r="O91" i="254"/>
  <c r="N91" i="254"/>
  <c r="M91" i="254"/>
  <c r="L91" i="254"/>
  <c r="K91" i="254"/>
  <c r="J91" i="254"/>
  <c r="I91" i="254"/>
  <c r="H91" i="254"/>
  <c r="G91" i="254"/>
  <c r="F91" i="254"/>
  <c r="E91" i="254"/>
  <c r="D91" i="254"/>
  <c r="C91" i="254"/>
  <c r="B91" i="254"/>
  <c r="V90" i="254"/>
  <c r="U90" i="254"/>
  <c r="T90" i="254"/>
  <c r="S90" i="254"/>
  <c r="R90" i="254"/>
  <c r="Q90" i="254"/>
  <c r="P90" i="254"/>
  <c r="O90" i="254"/>
  <c r="N90" i="254"/>
  <c r="M90" i="254"/>
  <c r="L90" i="254"/>
  <c r="K90" i="254"/>
  <c r="J90" i="254"/>
  <c r="I90" i="254"/>
  <c r="H90" i="254"/>
  <c r="G90" i="254"/>
  <c r="F90" i="254"/>
  <c r="E90" i="254"/>
  <c r="D90" i="254"/>
  <c r="C90" i="254"/>
  <c r="B90" i="254"/>
  <c r="V89" i="254"/>
  <c r="U89" i="254"/>
  <c r="T89" i="254"/>
  <c r="S89" i="254"/>
  <c r="R89" i="254"/>
  <c r="Q89" i="254"/>
  <c r="P89" i="254"/>
  <c r="O89" i="254"/>
  <c r="N89" i="254"/>
  <c r="M89" i="254"/>
  <c r="L89" i="254"/>
  <c r="K89" i="254"/>
  <c r="J89" i="254"/>
  <c r="I89" i="254"/>
  <c r="H89" i="254"/>
  <c r="G89" i="254"/>
  <c r="F89" i="254"/>
  <c r="E89" i="254"/>
  <c r="D89" i="254"/>
  <c r="C89" i="254"/>
  <c r="B89" i="254"/>
  <c r="V88" i="254"/>
  <c r="U88" i="254"/>
  <c r="T88" i="254"/>
  <c r="S88" i="254"/>
  <c r="R88" i="254"/>
  <c r="Q88" i="254"/>
  <c r="P88" i="254"/>
  <c r="O88" i="254"/>
  <c r="N88" i="254"/>
  <c r="M88" i="254"/>
  <c r="L88" i="254"/>
  <c r="K88" i="254"/>
  <c r="J88" i="254"/>
  <c r="I88" i="254"/>
  <c r="H88" i="254"/>
  <c r="G88" i="254"/>
  <c r="F88" i="254"/>
  <c r="E88" i="254"/>
  <c r="D88" i="254"/>
  <c r="C88" i="254"/>
  <c r="B88" i="254"/>
  <c r="V87" i="254"/>
  <c r="U87" i="254"/>
  <c r="T87" i="254"/>
  <c r="S87" i="254"/>
  <c r="R87" i="254"/>
  <c r="Q87" i="254"/>
  <c r="P87" i="254"/>
  <c r="O87" i="254"/>
  <c r="N87" i="254"/>
  <c r="M87" i="254"/>
  <c r="L87" i="254"/>
  <c r="K87" i="254"/>
  <c r="J87" i="254"/>
  <c r="I87" i="254"/>
  <c r="H87" i="254"/>
  <c r="G87" i="254"/>
  <c r="F87" i="254"/>
  <c r="E87" i="254"/>
  <c r="D87" i="254"/>
  <c r="C87" i="254"/>
  <c r="B87" i="254"/>
  <c r="V86" i="254"/>
  <c r="U86" i="254"/>
  <c r="T86" i="254"/>
  <c r="S86" i="254"/>
  <c r="R86" i="254"/>
  <c r="Q86" i="254"/>
  <c r="P86" i="254"/>
  <c r="O86" i="254"/>
  <c r="N86" i="254"/>
  <c r="M86" i="254"/>
  <c r="L86" i="254"/>
  <c r="K86" i="254"/>
  <c r="J86" i="254"/>
  <c r="I86" i="254"/>
  <c r="H86" i="254"/>
  <c r="G86" i="254"/>
  <c r="F86" i="254"/>
  <c r="E86" i="254"/>
  <c r="D86" i="254"/>
  <c r="C86" i="254"/>
  <c r="B86" i="254"/>
  <c r="V85" i="254"/>
  <c r="U85" i="254"/>
  <c r="T85" i="254"/>
  <c r="S85" i="254"/>
  <c r="R85" i="254"/>
  <c r="Q85" i="254"/>
  <c r="P85" i="254"/>
  <c r="O85" i="254"/>
  <c r="N85" i="254"/>
  <c r="M85" i="254"/>
  <c r="L85" i="254"/>
  <c r="K85" i="254"/>
  <c r="J85" i="254"/>
  <c r="I85" i="254"/>
  <c r="H85" i="254"/>
  <c r="G85" i="254"/>
  <c r="F85" i="254"/>
  <c r="E85" i="254"/>
  <c r="D85" i="254"/>
  <c r="C85" i="254"/>
  <c r="B85" i="254"/>
  <c r="V84" i="254"/>
  <c r="U84" i="254"/>
  <c r="T84" i="254"/>
  <c r="S84" i="254"/>
  <c r="R84" i="254"/>
  <c r="Q84" i="254"/>
  <c r="P84" i="254"/>
  <c r="O84" i="254"/>
  <c r="N84" i="254"/>
  <c r="M84" i="254"/>
  <c r="L84" i="254"/>
  <c r="K84" i="254"/>
  <c r="J84" i="254"/>
  <c r="I84" i="254"/>
  <c r="H84" i="254"/>
  <c r="G84" i="254"/>
  <c r="F84" i="254"/>
  <c r="E84" i="254"/>
  <c r="D84" i="254"/>
  <c r="C84" i="254"/>
  <c r="B84" i="254"/>
  <c r="V83" i="254"/>
  <c r="U83" i="254"/>
  <c r="T83" i="254"/>
  <c r="S83" i="254"/>
  <c r="R83" i="254"/>
  <c r="Q83" i="254"/>
  <c r="P83" i="254"/>
  <c r="O83" i="254"/>
  <c r="N83" i="254"/>
  <c r="M83" i="254"/>
  <c r="L83" i="254"/>
  <c r="K83" i="254"/>
  <c r="J83" i="254"/>
  <c r="I83" i="254"/>
  <c r="H83" i="254"/>
  <c r="G83" i="254"/>
  <c r="F83" i="254"/>
  <c r="E83" i="254"/>
  <c r="D83" i="254"/>
  <c r="C83" i="254"/>
  <c r="B83" i="254"/>
  <c r="V82" i="254"/>
  <c r="U82" i="254"/>
  <c r="T82" i="254"/>
  <c r="S82" i="254"/>
  <c r="R82" i="254"/>
  <c r="Q82" i="254"/>
  <c r="P82" i="254"/>
  <c r="O82" i="254"/>
  <c r="N82" i="254"/>
  <c r="M82" i="254"/>
  <c r="L82" i="254"/>
  <c r="K82" i="254"/>
  <c r="J82" i="254"/>
  <c r="I82" i="254"/>
  <c r="H82" i="254"/>
  <c r="G82" i="254"/>
  <c r="F82" i="254"/>
  <c r="E82" i="254"/>
  <c r="D82" i="254"/>
  <c r="C82" i="254"/>
  <c r="B82" i="254"/>
  <c r="V81" i="254"/>
  <c r="U81" i="254"/>
  <c r="T81" i="254"/>
  <c r="S81" i="254"/>
  <c r="R81" i="254"/>
  <c r="Q81" i="254"/>
  <c r="P81" i="254"/>
  <c r="O81" i="254"/>
  <c r="N81" i="254"/>
  <c r="M81" i="254"/>
  <c r="L81" i="254"/>
  <c r="K81" i="254"/>
  <c r="J81" i="254"/>
  <c r="I81" i="254"/>
  <c r="H81" i="254"/>
  <c r="G81" i="254"/>
  <c r="F81" i="254"/>
  <c r="E81" i="254"/>
  <c r="D81" i="254"/>
  <c r="C81" i="254"/>
  <c r="B81" i="254"/>
  <c r="V80" i="254"/>
  <c r="U80" i="254"/>
  <c r="T80" i="254"/>
  <c r="S80" i="254"/>
  <c r="R80" i="254"/>
  <c r="Q80" i="254"/>
  <c r="P80" i="254"/>
  <c r="O80" i="254"/>
  <c r="N80" i="254"/>
  <c r="M80" i="254"/>
  <c r="L80" i="254"/>
  <c r="K80" i="254"/>
  <c r="J80" i="254"/>
  <c r="I80" i="254"/>
  <c r="H80" i="254"/>
  <c r="G80" i="254"/>
  <c r="F80" i="254"/>
  <c r="E80" i="254"/>
  <c r="D80" i="254"/>
  <c r="C80" i="254"/>
  <c r="B80" i="254"/>
  <c r="V79" i="254"/>
  <c r="U79" i="254"/>
  <c r="T79" i="254"/>
  <c r="S79" i="254"/>
  <c r="R79" i="254"/>
  <c r="Q79" i="254"/>
  <c r="P79" i="254"/>
  <c r="O79" i="254"/>
  <c r="N79" i="254"/>
  <c r="M79" i="254"/>
  <c r="L79" i="254"/>
  <c r="K79" i="254"/>
  <c r="J79" i="254"/>
  <c r="I79" i="254"/>
  <c r="H79" i="254"/>
  <c r="G79" i="254"/>
  <c r="F79" i="254"/>
  <c r="E79" i="254"/>
  <c r="D79" i="254"/>
  <c r="C79" i="254"/>
  <c r="B79" i="254"/>
  <c r="V78" i="254"/>
  <c r="U78" i="254"/>
  <c r="T78" i="254"/>
  <c r="S78" i="254"/>
  <c r="R78" i="254"/>
  <c r="Q78" i="254"/>
  <c r="P78" i="254"/>
  <c r="O78" i="254"/>
  <c r="N78" i="254"/>
  <c r="M78" i="254"/>
  <c r="L78" i="254"/>
  <c r="K78" i="254"/>
  <c r="J78" i="254"/>
  <c r="I78" i="254"/>
  <c r="H78" i="254"/>
  <c r="G78" i="254"/>
  <c r="F78" i="254"/>
  <c r="E78" i="254"/>
  <c r="D78" i="254"/>
  <c r="C78" i="254"/>
  <c r="B78" i="254"/>
  <c r="V77" i="254"/>
  <c r="U77" i="254"/>
  <c r="T77" i="254"/>
  <c r="S77" i="254"/>
  <c r="R77" i="254"/>
  <c r="Q77" i="254"/>
  <c r="P77" i="254"/>
  <c r="O77" i="254"/>
  <c r="N77" i="254"/>
  <c r="M77" i="254"/>
  <c r="L77" i="254"/>
  <c r="K77" i="254"/>
  <c r="J77" i="254"/>
  <c r="I77" i="254"/>
  <c r="H77" i="254"/>
  <c r="G77" i="254"/>
  <c r="F77" i="254"/>
  <c r="E77" i="254"/>
  <c r="D77" i="254"/>
  <c r="C77" i="254"/>
  <c r="B77" i="254"/>
  <c r="V76" i="254"/>
  <c r="U76" i="254"/>
  <c r="T76" i="254"/>
  <c r="S76" i="254"/>
  <c r="R76" i="254"/>
  <c r="Q76" i="254"/>
  <c r="P76" i="254"/>
  <c r="O76" i="254"/>
  <c r="N76" i="254"/>
  <c r="M76" i="254"/>
  <c r="L76" i="254"/>
  <c r="K76" i="254"/>
  <c r="J76" i="254"/>
  <c r="I76" i="254"/>
  <c r="H76" i="254"/>
  <c r="G76" i="254"/>
  <c r="F76" i="254"/>
  <c r="E76" i="254"/>
  <c r="D76" i="254"/>
  <c r="C76" i="254"/>
  <c r="B76" i="254"/>
  <c r="V75" i="254"/>
  <c r="U75" i="254"/>
  <c r="T75" i="254"/>
  <c r="S75" i="254"/>
  <c r="R75" i="254"/>
  <c r="Q75" i="254"/>
  <c r="P75" i="254"/>
  <c r="O75" i="254"/>
  <c r="N75" i="254"/>
  <c r="M75" i="254"/>
  <c r="L75" i="254"/>
  <c r="K75" i="254"/>
  <c r="J75" i="254"/>
  <c r="I75" i="254"/>
  <c r="H75" i="254"/>
  <c r="G75" i="254"/>
  <c r="F75" i="254"/>
  <c r="E75" i="254"/>
  <c r="D75" i="254"/>
  <c r="C75" i="254"/>
  <c r="B75" i="254"/>
  <c r="V74" i="254"/>
  <c r="U74" i="254"/>
  <c r="T74" i="254"/>
  <c r="S74" i="254"/>
  <c r="R74" i="254"/>
  <c r="Q74" i="254"/>
  <c r="P74" i="254"/>
  <c r="O74" i="254"/>
  <c r="N74" i="254"/>
  <c r="M74" i="254"/>
  <c r="L74" i="254"/>
  <c r="K74" i="254"/>
  <c r="J74" i="254"/>
  <c r="I74" i="254"/>
  <c r="H74" i="254"/>
  <c r="G74" i="254"/>
  <c r="F74" i="254"/>
  <c r="E74" i="254"/>
  <c r="D74" i="254"/>
  <c r="C74" i="254"/>
  <c r="B74" i="254"/>
  <c r="V73" i="254"/>
  <c r="U73" i="254"/>
  <c r="T73" i="254"/>
  <c r="S73" i="254"/>
  <c r="R73" i="254"/>
  <c r="Q73" i="254"/>
  <c r="P73" i="254"/>
  <c r="O73" i="254"/>
  <c r="N73" i="254"/>
  <c r="M73" i="254"/>
  <c r="L73" i="254"/>
  <c r="K73" i="254"/>
  <c r="J73" i="254"/>
  <c r="I73" i="254"/>
  <c r="H73" i="254"/>
  <c r="G73" i="254"/>
  <c r="F73" i="254"/>
  <c r="E73" i="254"/>
  <c r="D73" i="254"/>
  <c r="C73" i="254"/>
  <c r="B73" i="254"/>
  <c r="V72" i="254"/>
  <c r="U72" i="254"/>
  <c r="T72" i="254"/>
  <c r="S72" i="254"/>
  <c r="R72" i="254"/>
  <c r="Q72" i="254"/>
  <c r="P72" i="254"/>
  <c r="O72" i="254"/>
  <c r="N72" i="254"/>
  <c r="M72" i="254"/>
  <c r="L72" i="254"/>
  <c r="K72" i="254"/>
  <c r="J72" i="254"/>
  <c r="I72" i="254"/>
  <c r="H72" i="254"/>
  <c r="G72" i="254"/>
  <c r="F72" i="254"/>
  <c r="E72" i="254"/>
  <c r="D72" i="254"/>
  <c r="C72" i="254"/>
  <c r="B72" i="254"/>
  <c r="V71" i="254"/>
  <c r="U71" i="254"/>
  <c r="T71" i="254"/>
  <c r="S71" i="254"/>
  <c r="R71" i="254"/>
  <c r="Q71" i="254"/>
  <c r="P71" i="254"/>
  <c r="O71" i="254"/>
  <c r="N71" i="254"/>
  <c r="M71" i="254"/>
  <c r="L71" i="254"/>
  <c r="K71" i="254"/>
  <c r="J71" i="254"/>
  <c r="I71" i="254"/>
  <c r="H71" i="254"/>
  <c r="G71" i="254"/>
  <c r="F71" i="254"/>
  <c r="E71" i="254"/>
  <c r="D71" i="254"/>
  <c r="C71" i="254"/>
  <c r="B71" i="254"/>
  <c r="V70" i="254"/>
  <c r="U70" i="254"/>
  <c r="T70" i="254"/>
  <c r="S70" i="254"/>
  <c r="R70" i="254"/>
  <c r="Q70" i="254"/>
  <c r="P70" i="254"/>
  <c r="O70" i="254"/>
  <c r="N70" i="254"/>
  <c r="M70" i="254"/>
  <c r="L70" i="254"/>
  <c r="K70" i="254"/>
  <c r="J70" i="254"/>
  <c r="I70" i="254"/>
  <c r="H70" i="254"/>
  <c r="G70" i="254"/>
  <c r="F70" i="254"/>
  <c r="E70" i="254"/>
  <c r="D70" i="254"/>
  <c r="C70" i="254"/>
  <c r="B70" i="254"/>
  <c r="V69" i="254"/>
  <c r="U69" i="254"/>
  <c r="T69" i="254"/>
  <c r="S69" i="254"/>
  <c r="R69" i="254"/>
  <c r="Q69" i="254"/>
  <c r="P69" i="254"/>
  <c r="O69" i="254"/>
  <c r="N69" i="254"/>
  <c r="M69" i="254"/>
  <c r="L69" i="254"/>
  <c r="K69" i="254"/>
  <c r="J69" i="254"/>
  <c r="I69" i="254"/>
  <c r="H69" i="254"/>
  <c r="G69" i="254"/>
  <c r="F69" i="254"/>
  <c r="E69" i="254"/>
  <c r="D69" i="254"/>
  <c r="C69" i="254"/>
  <c r="B69" i="254"/>
  <c r="V68" i="254"/>
  <c r="U68" i="254"/>
  <c r="T68" i="254"/>
  <c r="S68" i="254"/>
  <c r="R68" i="254"/>
  <c r="Q68" i="254"/>
  <c r="P68" i="254"/>
  <c r="O68" i="254"/>
  <c r="N68" i="254"/>
  <c r="M68" i="254"/>
  <c r="L68" i="254"/>
  <c r="K68" i="254"/>
  <c r="J68" i="254"/>
  <c r="I68" i="254"/>
  <c r="H68" i="254"/>
  <c r="G68" i="254"/>
  <c r="F68" i="254"/>
  <c r="E68" i="254"/>
  <c r="D68" i="254"/>
  <c r="C68" i="254"/>
  <c r="B68" i="254"/>
  <c r="V67" i="254"/>
  <c r="U67" i="254"/>
  <c r="T67" i="254"/>
  <c r="S67" i="254"/>
  <c r="R67" i="254"/>
  <c r="Q67" i="254"/>
  <c r="P67" i="254"/>
  <c r="O67" i="254"/>
  <c r="N67" i="254"/>
  <c r="M67" i="254"/>
  <c r="L67" i="254"/>
  <c r="K67" i="254"/>
  <c r="J67" i="254"/>
  <c r="I67" i="254"/>
  <c r="H67" i="254"/>
  <c r="G67" i="254"/>
  <c r="F67" i="254"/>
  <c r="E67" i="254"/>
  <c r="D67" i="254"/>
  <c r="C67" i="254"/>
  <c r="B67" i="254"/>
  <c r="V66" i="254"/>
  <c r="U66" i="254"/>
  <c r="T66" i="254"/>
  <c r="S66" i="254"/>
  <c r="R66" i="254"/>
  <c r="Q66" i="254"/>
  <c r="P66" i="254"/>
  <c r="O66" i="254"/>
  <c r="N66" i="254"/>
  <c r="M66" i="254"/>
  <c r="L66" i="254"/>
  <c r="K66" i="254"/>
  <c r="J66" i="254"/>
  <c r="I66" i="254"/>
  <c r="H66" i="254"/>
  <c r="G66" i="254"/>
  <c r="F66" i="254"/>
  <c r="E66" i="254"/>
  <c r="D66" i="254"/>
  <c r="C66" i="254"/>
  <c r="B66" i="254"/>
  <c r="V65" i="254"/>
  <c r="U65" i="254"/>
  <c r="T65" i="254"/>
  <c r="S65" i="254"/>
  <c r="R65" i="254"/>
  <c r="Q65" i="254"/>
  <c r="P65" i="254"/>
  <c r="O65" i="254"/>
  <c r="N65" i="254"/>
  <c r="M65" i="254"/>
  <c r="L65" i="254"/>
  <c r="K65" i="254"/>
  <c r="J65" i="254"/>
  <c r="I65" i="254"/>
  <c r="H65" i="254"/>
  <c r="G65" i="254"/>
  <c r="F65" i="254"/>
  <c r="E65" i="254"/>
  <c r="D65" i="254"/>
  <c r="C65" i="254"/>
  <c r="B65" i="254"/>
  <c r="V64" i="254"/>
  <c r="U64" i="254"/>
  <c r="T64" i="254"/>
  <c r="S64" i="254"/>
  <c r="R64" i="254"/>
  <c r="Q64" i="254"/>
  <c r="P64" i="254"/>
  <c r="O64" i="254"/>
  <c r="N64" i="254"/>
  <c r="M64" i="254"/>
  <c r="L64" i="254"/>
  <c r="K64" i="254"/>
  <c r="J64" i="254"/>
  <c r="I64" i="254"/>
  <c r="H64" i="254"/>
  <c r="G64" i="254"/>
  <c r="F64" i="254"/>
  <c r="E64" i="254"/>
  <c r="D64" i="254"/>
  <c r="C64" i="254"/>
  <c r="B64" i="254"/>
  <c r="V63" i="254"/>
  <c r="U63" i="254"/>
  <c r="T63" i="254"/>
  <c r="S63" i="254"/>
  <c r="R63" i="254"/>
  <c r="Q63" i="254"/>
  <c r="P63" i="254"/>
  <c r="O63" i="254"/>
  <c r="N63" i="254"/>
  <c r="M63" i="254"/>
  <c r="L63" i="254"/>
  <c r="K63" i="254"/>
  <c r="J63" i="254"/>
  <c r="I63" i="254"/>
  <c r="H63" i="254"/>
  <c r="G63" i="254"/>
  <c r="F63" i="254"/>
  <c r="E63" i="254"/>
  <c r="D63" i="254"/>
  <c r="C63" i="254"/>
  <c r="B63" i="254"/>
  <c r="V62" i="254"/>
  <c r="U62" i="254"/>
  <c r="T62" i="254"/>
  <c r="S62" i="254"/>
  <c r="R62" i="254"/>
  <c r="Q62" i="254"/>
  <c r="P62" i="254"/>
  <c r="O62" i="254"/>
  <c r="N62" i="254"/>
  <c r="M62" i="254"/>
  <c r="L62" i="254"/>
  <c r="K62" i="254"/>
  <c r="J62" i="254"/>
  <c r="I62" i="254"/>
  <c r="H62" i="254"/>
  <c r="G62" i="254"/>
  <c r="F62" i="254"/>
  <c r="E62" i="254"/>
  <c r="D62" i="254"/>
  <c r="C62" i="254"/>
  <c r="B62" i="254"/>
  <c r="V61" i="254"/>
  <c r="U61" i="254"/>
  <c r="T61" i="254"/>
  <c r="S61" i="254"/>
  <c r="R61" i="254"/>
  <c r="Q61" i="254"/>
  <c r="P61" i="254"/>
  <c r="O61" i="254"/>
  <c r="N61" i="254"/>
  <c r="M61" i="254"/>
  <c r="L61" i="254"/>
  <c r="K61" i="254"/>
  <c r="J61" i="254"/>
  <c r="I61" i="254"/>
  <c r="H61" i="254"/>
  <c r="G61" i="254"/>
  <c r="F61" i="254"/>
  <c r="E61" i="254"/>
  <c r="D61" i="254"/>
  <c r="C61" i="254"/>
  <c r="B61" i="254"/>
  <c r="V60" i="254"/>
  <c r="U60" i="254"/>
  <c r="T60" i="254"/>
  <c r="S60" i="254"/>
  <c r="R60" i="254"/>
  <c r="Q60" i="254"/>
  <c r="P60" i="254"/>
  <c r="O60" i="254"/>
  <c r="N60" i="254"/>
  <c r="M60" i="254"/>
  <c r="L60" i="254"/>
  <c r="K60" i="254"/>
  <c r="J60" i="254"/>
  <c r="I60" i="254"/>
  <c r="H60" i="254"/>
  <c r="G60" i="254"/>
  <c r="F60" i="254"/>
  <c r="E60" i="254"/>
  <c r="D60" i="254"/>
  <c r="C60" i="254"/>
  <c r="B60" i="254"/>
  <c r="V59" i="254"/>
  <c r="U59" i="254"/>
  <c r="T59" i="254"/>
  <c r="S59" i="254"/>
  <c r="R59" i="254"/>
  <c r="Q59" i="254"/>
  <c r="P59" i="254"/>
  <c r="O59" i="254"/>
  <c r="N59" i="254"/>
  <c r="M59" i="254"/>
  <c r="L59" i="254"/>
  <c r="K59" i="254"/>
  <c r="J59" i="254"/>
  <c r="I59" i="254"/>
  <c r="H59" i="254"/>
  <c r="G59" i="254"/>
  <c r="F59" i="254"/>
  <c r="E59" i="254"/>
  <c r="D59" i="254"/>
  <c r="C59" i="254"/>
  <c r="B59" i="254"/>
  <c r="G58" i="254"/>
  <c r="N58" i="254"/>
  <c r="F58" i="254"/>
  <c r="M58" i="254"/>
  <c r="E58" i="254"/>
  <c r="L58" i="254"/>
  <c r="D58" i="254"/>
  <c r="K58" i="254"/>
  <c r="C58" i="254"/>
  <c r="J58" i="254"/>
  <c r="I58" i="254"/>
  <c r="H58" i="254"/>
  <c r="B58" i="254"/>
  <c r="G57" i="254"/>
  <c r="N57" i="254"/>
  <c r="F57" i="254"/>
  <c r="M57" i="254"/>
  <c r="E57" i="254"/>
  <c r="L57" i="254"/>
  <c r="D57" i="254"/>
  <c r="K57" i="254"/>
  <c r="C57" i="254"/>
  <c r="J57" i="254"/>
  <c r="I57" i="254"/>
  <c r="H57" i="254"/>
  <c r="B57" i="254"/>
  <c r="G56" i="254"/>
  <c r="N56" i="254"/>
  <c r="F56" i="254"/>
  <c r="M56" i="254"/>
  <c r="E56" i="254"/>
  <c r="L56" i="254"/>
  <c r="D56" i="254"/>
  <c r="K56" i="254"/>
  <c r="C56" i="254"/>
  <c r="J56" i="254"/>
  <c r="I56" i="254"/>
  <c r="H56" i="254"/>
  <c r="B56" i="254"/>
  <c r="G55" i="254"/>
  <c r="N55" i="254"/>
  <c r="F55" i="254"/>
  <c r="M55" i="254"/>
  <c r="E55" i="254"/>
  <c r="L55" i="254"/>
  <c r="D55" i="254"/>
  <c r="K55" i="254"/>
  <c r="C55" i="254"/>
  <c r="J55" i="254"/>
  <c r="I55" i="254"/>
  <c r="H55" i="254"/>
  <c r="B55" i="254"/>
  <c r="G54" i="254"/>
  <c r="N54" i="254"/>
  <c r="F54" i="254"/>
  <c r="M54" i="254"/>
  <c r="E54" i="254"/>
  <c r="L54" i="254"/>
  <c r="D54" i="254"/>
  <c r="K54" i="254"/>
  <c r="C54" i="254"/>
  <c r="J54" i="254"/>
  <c r="I54" i="254"/>
  <c r="H54" i="254"/>
  <c r="B54" i="254"/>
  <c r="G53" i="254"/>
  <c r="N53" i="254"/>
  <c r="F53" i="254"/>
  <c r="M53" i="254"/>
  <c r="E53" i="254"/>
  <c r="L53" i="254"/>
  <c r="D53" i="254"/>
  <c r="K53" i="254"/>
  <c r="C53" i="254"/>
  <c r="J53" i="254"/>
  <c r="I53" i="254"/>
  <c r="H53" i="254"/>
  <c r="B53" i="254"/>
  <c r="G52" i="254"/>
  <c r="N52" i="254"/>
  <c r="F52" i="254"/>
  <c r="M52" i="254"/>
  <c r="E52" i="254"/>
  <c r="L52" i="254"/>
  <c r="D52" i="254"/>
  <c r="K52" i="254"/>
  <c r="C52" i="254"/>
  <c r="J52" i="254"/>
  <c r="I52" i="254"/>
  <c r="H52" i="254"/>
  <c r="B52" i="254"/>
  <c r="G51" i="254"/>
  <c r="N51" i="254"/>
  <c r="F51" i="254"/>
  <c r="M51" i="254"/>
  <c r="E51" i="254"/>
  <c r="L51" i="254"/>
  <c r="D51" i="254"/>
  <c r="K51" i="254"/>
  <c r="C51" i="254"/>
  <c r="J51" i="254"/>
  <c r="I51" i="254"/>
  <c r="H51" i="254"/>
  <c r="B51" i="254"/>
  <c r="G50" i="254"/>
  <c r="N50" i="254"/>
  <c r="F50" i="254"/>
  <c r="M50" i="254"/>
  <c r="E50" i="254"/>
  <c r="L50" i="254"/>
  <c r="D50" i="254"/>
  <c r="K50" i="254"/>
  <c r="C50" i="254"/>
  <c r="J50" i="254"/>
  <c r="I50" i="254"/>
  <c r="H50" i="254"/>
  <c r="B50" i="254"/>
  <c r="G49" i="254"/>
  <c r="N49" i="254"/>
  <c r="F49" i="254"/>
  <c r="M49" i="254"/>
  <c r="E49" i="254"/>
  <c r="L49" i="254"/>
  <c r="D49" i="254"/>
  <c r="K49" i="254"/>
  <c r="C49" i="254"/>
  <c r="J49" i="254"/>
  <c r="I49" i="254"/>
  <c r="H49" i="254"/>
  <c r="B49" i="254"/>
  <c r="G48" i="254"/>
  <c r="N48" i="254"/>
  <c r="F48" i="254"/>
  <c r="M48" i="254"/>
  <c r="E48" i="254"/>
  <c r="L48" i="254"/>
  <c r="D48" i="254"/>
  <c r="K48" i="254"/>
  <c r="C48" i="254"/>
  <c r="J48" i="254"/>
  <c r="I48" i="254"/>
  <c r="H48" i="254"/>
  <c r="B48" i="254"/>
  <c r="G47" i="254"/>
  <c r="N47" i="254"/>
  <c r="F47" i="254"/>
  <c r="M47" i="254"/>
  <c r="E47" i="254"/>
  <c r="L47" i="254"/>
  <c r="D47" i="254"/>
  <c r="K47" i="254"/>
  <c r="C47" i="254"/>
  <c r="J47" i="254"/>
  <c r="I47" i="254"/>
  <c r="H47" i="254"/>
  <c r="B47" i="254"/>
  <c r="G46" i="254"/>
  <c r="N46" i="254"/>
  <c r="F46" i="254"/>
  <c r="M46" i="254"/>
  <c r="E46" i="254"/>
  <c r="L46" i="254"/>
  <c r="D46" i="254"/>
  <c r="K46" i="254"/>
  <c r="C46" i="254"/>
  <c r="J46" i="254"/>
  <c r="I46" i="254"/>
  <c r="H46" i="254"/>
  <c r="B46" i="254"/>
  <c r="G45" i="254"/>
  <c r="N45" i="254"/>
  <c r="F45" i="254"/>
  <c r="M45" i="254"/>
  <c r="E45" i="254"/>
  <c r="L45" i="254"/>
  <c r="D45" i="254"/>
  <c r="K45" i="254"/>
  <c r="C45" i="254"/>
  <c r="J45" i="254"/>
  <c r="I45" i="254"/>
  <c r="H45" i="254"/>
  <c r="B45" i="254"/>
  <c r="G44" i="254"/>
  <c r="N44" i="254"/>
  <c r="F44" i="254"/>
  <c r="M44" i="254"/>
  <c r="E44" i="254"/>
  <c r="L44" i="254"/>
  <c r="D44" i="254"/>
  <c r="K44" i="254"/>
  <c r="C44" i="254"/>
  <c r="J44" i="254"/>
  <c r="I44" i="254"/>
  <c r="H44" i="254"/>
  <c r="B44" i="254"/>
  <c r="G43" i="254"/>
  <c r="N43" i="254"/>
  <c r="F43" i="254"/>
  <c r="M43" i="254"/>
  <c r="E43" i="254"/>
  <c r="L43" i="254"/>
  <c r="D43" i="254"/>
  <c r="K43" i="254"/>
  <c r="C43" i="254"/>
  <c r="J43" i="254"/>
  <c r="I43" i="254"/>
  <c r="H43" i="254"/>
  <c r="B43" i="254"/>
  <c r="G42" i="254"/>
  <c r="N42" i="254"/>
  <c r="F42" i="254"/>
  <c r="M42" i="254"/>
  <c r="E42" i="254"/>
  <c r="L42" i="254"/>
  <c r="D42" i="254"/>
  <c r="K42" i="254"/>
  <c r="C42" i="254"/>
  <c r="J42" i="254"/>
  <c r="I42" i="254"/>
  <c r="H42" i="254"/>
  <c r="B42" i="254"/>
  <c r="G41" i="254"/>
  <c r="N41" i="254"/>
  <c r="F41" i="254"/>
  <c r="M41" i="254"/>
  <c r="E41" i="254"/>
  <c r="L41" i="254"/>
  <c r="D41" i="254"/>
  <c r="K41" i="254"/>
  <c r="C41" i="254"/>
  <c r="J41" i="254"/>
  <c r="I41" i="254"/>
  <c r="H41" i="254"/>
  <c r="B41" i="254"/>
  <c r="G40" i="254"/>
  <c r="N40" i="254"/>
  <c r="F40" i="254"/>
  <c r="M40" i="254"/>
  <c r="E40" i="254"/>
  <c r="L40" i="254"/>
  <c r="D40" i="254"/>
  <c r="K40" i="254"/>
  <c r="C40" i="254"/>
  <c r="J40" i="254"/>
  <c r="I40" i="254"/>
  <c r="H40" i="254"/>
  <c r="B40" i="254"/>
  <c r="G39" i="254"/>
  <c r="N39" i="254"/>
  <c r="F39" i="254"/>
  <c r="M39" i="254"/>
  <c r="E39" i="254"/>
  <c r="L39" i="254"/>
  <c r="D39" i="254"/>
  <c r="K39" i="254"/>
  <c r="C39" i="254"/>
  <c r="J39" i="254"/>
  <c r="I39" i="254"/>
  <c r="H39" i="254"/>
  <c r="B39" i="254"/>
  <c r="G38" i="254"/>
  <c r="N38" i="254"/>
  <c r="F38" i="254"/>
  <c r="M38" i="254"/>
  <c r="E38" i="254"/>
  <c r="L38" i="254"/>
  <c r="D38" i="254"/>
  <c r="K38" i="254"/>
  <c r="C38" i="254"/>
  <c r="J38" i="254"/>
  <c r="I38" i="254"/>
  <c r="H38" i="254"/>
  <c r="B38" i="254"/>
  <c r="G37" i="254"/>
  <c r="N37" i="254"/>
  <c r="F37" i="254"/>
  <c r="M37" i="254"/>
  <c r="E37" i="254"/>
  <c r="L37" i="254"/>
  <c r="D37" i="254"/>
  <c r="K37" i="254"/>
  <c r="C37" i="254"/>
  <c r="J37" i="254"/>
  <c r="I37" i="254"/>
  <c r="H37" i="254"/>
  <c r="B37" i="254"/>
  <c r="G36" i="254"/>
  <c r="N36" i="254"/>
  <c r="F36" i="254"/>
  <c r="M36" i="254"/>
  <c r="E36" i="254"/>
  <c r="L36" i="254"/>
  <c r="D36" i="254"/>
  <c r="K36" i="254"/>
  <c r="C36" i="254"/>
  <c r="J36" i="254"/>
  <c r="I36" i="254"/>
  <c r="H36" i="254"/>
  <c r="B36" i="254"/>
  <c r="G35" i="254"/>
  <c r="N35" i="254"/>
  <c r="F35" i="254"/>
  <c r="M35" i="254"/>
  <c r="E35" i="254"/>
  <c r="L35" i="254"/>
  <c r="D35" i="254"/>
  <c r="K35" i="254"/>
  <c r="C35" i="254"/>
  <c r="J35" i="254"/>
  <c r="I35" i="254"/>
  <c r="H35" i="254"/>
  <c r="B35" i="254"/>
  <c r="G34" i="254"/>
  <c r="N34" i="254"/>
  <c r="F34" i="254"/>
  <c r="M34" i="254"/>
  <c r="E34" i="254"/>
  <c r="L34" i="254"/>
  <c r="D34" i="254"/>
  <c r="K34" i="254"/>
  <c r="C34" i="254"/>
  <c r="J34" i="254"/>
  <c r="I34" i="254"/>
  <c r="H34" i="254"/>
  <c r="B34" i="254"/>
  <c r="G33" i="254"/>
  <c r="N33" i="254"/>
  <c r="F33" i="254"/>
  <c r="M33" i="254"/>
  <c r="E33" i="254"/>
  <c r="L33" i="254"/>
  <c r="D33" i="254"/>
  <c r="K33" i="254"/>
  <c r="C33" i="254"/>
  <c r="J33" i="254"/>
  <c r="I33" i="254"/>
  <c r="H33" i="254"/>
  <c r="B33" i="254"/>
  <c r="G32" i="254"/>
  <c r="N32" i="254"/>
  <c r="E32" i="254"/>
  <c r="L32" i="254"/>
  <c r="D32" i="254"/>
  <c r="K32" i="254"/>
  <c r="C32" i="254"/>
  <c r="J32" i="254"/>
  <c r="I32" i="254"/>
  <c r="H32" i="254"/>
  <c r="F32" i="254"/>
  <c r="B32" i="254"/>
  <c r="G31" i="254"/>
  <c r="N31" i="254"/>
  <c r="E31" i="254"/>
  <c r="L31" i="254"/>
  <c r="D31" i="254"/>
  <c r="K31" i="254"/>
  <c r="C31" i="254"/>
  <c r="J31" i="254"/>
  <c r="I31" i="254"/>
  <c r="H31" i="254"/>
  <c r="F31" i="254"/>
  <c r="B31" i="254"/>
  <c r="G30" i="254"/>
  <c r="N30" i="254"/>
  <c r="E30" i="254"/>
  <c r="L30" i="254"/>
  <c r="D30" i="254"/>
  <c r="K30" i="254"/>
  <c r="C30" i="254"/>
  <c r="J30" i="254"/>
  <c r="I30" i="254"/>
  <c r="H30" i="254"/>
  <c r="F30" i="254"/>
  <c r="B30" i="254"/>
  <c r="G29" i="254"/>
  <c r="N29" i="254"/>
  <c r="E29" i="254"/>
  <c r="L29" i="254"/>
  <c r="D29" i="254"/>
  <c r="K29" i="254"/>
  <c r="C29" i="254"/>
  <c r="J29" i="254"/>
  <c r="I29" i="254"/>
  <c r="H29" i="254"/>
  <c r="F29" i="254"/>
  <c r="B29" i="254"/>
  <c r="G28" i="254"/>
  <c r="N28" i="254"/>
  <c r="E28" i="254"/>
  <c r="L28" i="254"/>
  <c r="D28" i="254"/>
  <c r="K28" i="254"/>
  <c r="C28" i="254"/>
  <c r="J28" i="254"/>
  <c r="I28" i="254"/>
  <c r="H28" i="254"/>
  <c r="F28" i="254"/>
  <c r="B28" i="254"/>
  <c r="G27" i="254"/>
  <c r="N27" i="254"/>
  <c r="E27" i="254"/>
  <c r="L27" i="254"/>
  <c r="D27" i="254"/>
  <c r="K27" i="254"/>
  <c r="C27" i="254"/>
  <c r="J27" i="254"/>
  <c r="I27" i="254"/>
  <c r="H27" i="254"/>
  <c r="F27" i="254"/>
  <c r="B27" i="254"/>
  <c r="G26" i="254"/>
  <c r="N26" i="254"/>
  <c r="E26" i="254"/>
  <c r="L26" i="254"/>
  <c r="D26" i="254"/>
  <c r="K26" i="254"/>
  <c r="C26" i="254"/>
  <c r="J26" i="254"/>
  <c r="I26" i="254"/>
  <c r="H26" i="254"/>
  <c r="F26" i="254"/>
  <c r="B26" i="254"/>
  <c r="G25" i="254"/>
  <c r="N25" i="254"/>
  <c r="E25" i="254"/>
  <c r="L25" i="254"/>
  <c r="D25" i="254"/>
  <c r="K25" i="254"/>
  <c r="C25" i="254"/>
  <c r="J25" i="254"/>
  <c r="I25" i="254"/>
  <c r="H25" i="254"/>
  <c r="F25" i="254"/>
  <c r="B25" i="254"/>
  <c r="G24" i="254"/>
  <c r="N24" i="254"/>
  <c r="D24" i="254"/>
  <c r="K24" i="254"/>
  <c r="C24" i="254"/>
  <c r="J24" i="254"/>
  <c r="I24" i="254"/>
  <c r="H24" i="254"/>
  <c r="F24" i="254"/>
  <c r="E24" i="254"/>
  <c r="B24" i="254"/>
  <c r="G23" i="254"/>
  <c r="N23" i="254"/>
  <c r="D23" i="254"/>
  <c r="K23" i="254"/>
  <c r="C23" i="254"/>
  <c r="J23" i="254"/>
  <c r="I23" i="254"/>
  <c r="H23" i="254"/>
  <c r="F23" i="254"/>
  <c r="E23" i="254"/>
  <c r="B23" i="254"/>
  <c r="G22" i="254"/>
  <c r="N22" i="254"/>
  <c r="D22" i="254"/>
  <c r="K22" i="254"/>
  <c r="C22" i="254"/>
  <c r="J22" i="254"/>
  <c r="I22" i="254"/>
  <c r="H22" i="254"/>
  <c r="F22" i="254"/>
  <c r="E22" i="254"/>
  <c r="B22" i="254"/>
  <c r="G21" i="254"/>
  <c r="N21" i="254"/>
  <c r="D21" i="254"/>
  <c r="K21" i="254"/>
  <c r="C21" i="254"/>
  <c r="J21" i="254"/>
  <c r="I21" i="254"/>
  <c r="H21" i="254"/>
  <c r="F21" i="254"/>
  <c r="E21" i="254"/>
  <c r="B21" i="254"/>
  <c r="G20" i="254"/>
  <c r="N20" i="254"/>
  <c r="D20" i="254"/>
  <c r="K20" i="254"/>
  <c r="C20" i="254"/>
  <c r="J20" i="254"/>
  <c r="I20" i="254"/>
  <c r="H20" i="254"/>
  <c r="F20" i="254"/>
  <c r="E20" i="254"/>
  <c r="B20" i="254"/>
  <c r="G19" i="254"/>
  <c r="N19" i="254"/>
  <c r="D19" i="254"/>
  <c r="K19" i="254"/>
  <c r="C19" i="254"/>
  <c r="J19" i="254"/>
  <c r="I19" i="254"/>
  <c r="H19" i="254"/>
  <c r="F19" i="254"/>
  <c r="E19" i="254"/>
  <c r="B19" i="254"/>
  <c r="G18" i="254"/>
  <c r="N18" i="254"/>
  <c r="D18" i="254"/>
  <c r="K18" i="254"/>
  <c r="C18" i="254"/>
  <c r="J18" i="254"/>
  <c r="I18" i="254"/>
  <c r="H18" i="254"/>
  <c r="F18" i="254"/>
  <c r="E18" i="254"/>
  <c r="B18" i="254"/>
  <c r="G17" i="254"/>
  <c r="N17" i="254"/>
  <c r="D17" i="254"/>
  <c r="K17" i="254"/>
  <c r="C17" i="254"/>
  <c r="J17" i="254"/>
  <c r="I17" i="254"/>
  <c r="H17" i="254"/>
  <c r="F17" i="254"/>
  <c r="E17" i="254"/>
  <c r="B17" i="254"/>
  <c r="G16" i="254"/>
  <c r="N16" i="254"/>
  <c r="D16" i="254"/>
  <c r="K16" i="254"/>
  <c r="C16" i="254"/>
  <c r="J16" i="254"/>
  <c r="I16" i="254"/>
  <c r="H16" i="254"/>
  <c r="F16" i="254"/>
  <c r="E16" i="254"/>
  <c r="B16" i="254"/>
  <c r="G15" i="254"/>
  <c r="N15" i="254"/>
  <c r="D15" i="254"/>
  <c r="K15" i="254"/>
  <c r="C15" i="254"/>
  <c r="J15" i="254"/>
  <c r="I15" i="254"/>
  <c r="H15" i="254"/>
  <c r="F15" i="254"/>
  <c r="E15" i="254"/>
  <c r="B15" i="254"/>
  <c r="G14" i="254"/>
  <c r="N14" i="254"/>
  <c r="D14" i="254"/>
  <c r="K14" i="254"/>
  <c r="C14" i="254"/>
  <c r="J14" i="254"/>
  <c r="I14" i="254"/>
  <c r="H14" i="254"/>
  <c r="F14" i="254"/>
  <c r="E14" i="254"/>
  <c r="B14" i="254"/>
  <c r="G13" i="254"/>
  <c r="N13" i="254"/>
  <c r="D13" i="254"/>
  <c r="K13" i="254"/>
  <c r="C13" i="254"/>
  <c r="J13" i="254"/>
  <c r="I13" i="254"/>
  <c r="H13" i="254"/>
  <c r="F13" i="254"/>
  <c r="E13" i="254"/>
  <c r="B13" i="254"/>
  <c r="G12" i="254"/>
  <c r="N12" i="254"/>
  <c r="D12" i="254"/>
  <c r="K12" i="254"/>
  <c r="C12" i="254"/>
  <c r="J12" i="254"/>
  <c r="I12" i="254"/>
  <c r="H12" i="254"/>
  <c r="F12" i="254"/>
  <c r="E12" i="254"/>
  <c r="B12" i="254"/>
  <c r="G11" i="254"/>
  <c r="N11" i="254"/>
  <c r="D11" i="254"/>
  <c r="K11" i="254"/>
  <c r="C11" i="254"/>
  <c r="J11" i="254"/>
  <c r="I11" i="254"/>
  <c r="H11" i="254"/>
  <c r="F11" i="254"/>
  <c r="E11" i="254"/>
  <c r="B11" i="254"/>
  <c r="G10" i="254"/>
  <c r="N10" i="254"/>
  <c r="D10" i="254"/>
  <c r="K10" i="254"/>
  <c r="C10" i="254"/>
  <c r="J10" i="254"/>
  <c r="I10" i="254"/>
  <c r="H10" i="254"/>
  <c r="F10" i="254"/>
  <c r="E10" i="254"/>
  <c r="B10" i="254"/>
  <c r="B111" i="214"/>
  <c r="R111" i="214"/>
  <c r="Q111" i="214"/>
  <c r="P111" i="214"/>
  <c r="O111" i="214"/>
  <c r="N111" i="214"/>
  <c r="M111" i="214"/>
  <c r="L111" i="214"/>
  <c r="K111" i="214"/>
  <c r="J111" i="214"/>
  <c r="I111" i="214"/>
  <c r="H111" i="214"/>
  <c r="G111" i="214"/>
  <c r="F111" i="214"/>
  <c r="E111" i="214"/>
  <c r="D111" i="214"/>
  <c r="C111" i="214"/>
  <c r="B110" i="214"/>
  <c r="R110" i="214"/>
  <c r="Q110" i="214"/>
  <c r="P110" i="214"/>
  <c r="O110" i="214"/>
  <c r="N110" i="214"/>
  <c r="M110" i="214"/>
  <c r="L110" i="214"/>
  <c r="K110" i="214"/>
  <c r="J110" i="214"/>
  <c r="I110" i="214"/>
  <c r="H110" i="214"/>
  <c r="G110" i="214"/>
  <c r="F110" i="214"/>
  <c r="E110" i="214"/>
  <c r="D110" i="214"/>
  <c r="C110" i="214"/>
  <c r="B109" i="214"/>
  <c r="R109" i="214"/>
  <c r="Q109" i="214"/>
  <c r="P109" i="214"/>
  <c r="O109" i="214"/>
  <c r="N109" i="214"/>
  <c r="M109" i="214"/>
  <c r="L109" i="214"/>
  <c r="K109" i="214"/>
  <c r="J109" i="214"/>
  <c r="I109" i="214"/>
  <c r="H109" i="214"/>
  <c r="G109" i="214"/>
  <c r="F109" i="214"/>
  <c r="E109" i="214"/>
  <c r="D109" i="214"/>
  <c r="C109" i="214"/>
  <c r="B108" i="214"/>
  <c r="R108" i="214"/>
  <c r="Q108" i="214"/>
  <c r="P108" i="214"/>
  <c r="O108" i="214"/>
  <c r="N108" i="214"/>
  <c r="M108" i="214"/>
  <c r="L108" i="214"/>
  <c r="K108" i="214"/>
  <c r="J108" i="214"/>
  <c r="I108" i="214"/>
  <c r="H108" i="214"/>
  <c r="G108" i="214"/>
  <c r="F108" i="214"/>
  <c r="E108" i="214"/>
  <c r="D108" i="214"/>
  <c r="C108" i="214"/>
  <c r="B107" i="214"/>
  <c r="R107" i="214"/>
  <c r="Q107" i="214"/>
  <c r="P107" i="214"/>
  <c r="O107" i="214"/>
  <c r="N107" i="214"/>
  <c r="M107" i="214"/>
  <c r="L107" i="214"/>
  <c r="K107" i="214"/>
  <c r="J107" i="214"/>
  <c r="I107" i="214"/>
  <c r="H107" i="214"/>
  <c r="G107" i="214"/>
  <c r="F107" i="214"/>
  <c r="E107" i="214"/>
  <c r="D107" i="214"/>
  <c r="C107" i="214"/>
  <c r="B106" i="214"/>
  <c r="R106" i="214"/>
  <c r="Q106" i="214"/>
  <c r="P106" i="214"/>
  <c r="O106" i="214"/>
  <c r="N106" i="214"/>
  <c r="M106" i="214"/>
  <c r="L106" i="214"/>
  <c r="K106" i="214"/>
  <c r="J106" i="214"/>
  <c r="I106" i="214"/>
  <c r="H106" i="214"/>
  <c r="G106" i="214"/>
  <c r="F106" i="214"/>
  <c r="E106" i="214"/>
  <c r="D106" i="214"/>
  <c r="C106" i="214"/>
  <c r="B105" i="214"/>
  <c r="R105" i="214"/>
  <c r="Q105" i="214"/>
  <c r="P105" i="214"/>
  <c r="O105" i="214"/>
  <c r="N105" i="214"/>
  <c r="M105" i="214"/>
  <c r="L105" i="214"/>
  <c r="K105" i="214"/>
  <c r="J105" i="214"/>
  <c r="I105" i="214"/>
  <c r="H105" i="214"/>
  <c r="G105" i="214"/>
  <c r="F105" i="214"/>
  <c r="E105" i="214"/>
  <c r="D105" i="214"/>
  <c r="C105" i="214"/>
  <c r="B104" i="214"/>
  <c r="R104" i="214"/>
  <c r="Q104" i="214"/>
  <c r="P104" i="214"/>
  <c r="O104" i="214"/>
  <c r="N104" i="214"/>
  <c r="M104" i="214"/>
  <c r="L104" i="214"/>
  <c r="K104" i="214"/>
  <c r="J104" i="214"/>
  <c r="I104" i="214"/>
  <c r="H104" i="214"/>
  <c r="G104" i="214"/>
  <c r="F104" i="214"/>
  <c r="E104" i="214"/>
  <c r="D104" i="214"/>
  <c r="C104" i="214"/>
  <c r="B103" i="214"/>
  <c r="R103" i="214"/>
  <c r="Q103" i="214"/>
  <c r="P103" i="214"/>
  <c r="O103" i="214"/>
  <c r="N103" i="214"/>
  <c r="M103" i="214"/>
  <c r="L103" i="214"/>
  <c r="K103" i="214"/>
  <c r="J103" i="214"/>
  <c r="I103" i="214"/>
  <c r="H103" i="214"/>
  <c r="G103" i="214"/>
  <c r="F103" i="214"/>
  <c r="E103" i="214"/>
  <c r="D103" i="214"/>
  <c r="C103" i="214"/>
  <c r="B102" i="214"/>
  <c r="R102" i="214"/>
  <c r="Q102" i="214"/>
  <c r="P102" i="214"/>
  <c r="O102" i="214"/>
  <c r="N102" i="214"/>
  <c r="M102" i="214"/>
  <c r="L102" i="214"/>
  <c r="K102" i="214"/>
  <c r="J102" i="214"/>
  <c r="I102" i="214"/>
  <c r="H102" i="214"/>
  <c r="G102" i="214"/>
  <c r="F102" i="214"/>
  <c r="E102" i="214"/>
  <c r="D102" i="214"/>
  <c r="C102" i="214"/>
  <c r="B101" i="214"/>
  <c r="R101" i="214"/>
  <c r="Q101" i="214"/>
  <c r="P101" i="214"/>
  <c r="O101" i="214"/>
  <c r="N101" i="214"/>
  <c r="M101" i="214"/>
  <c r="L101" i="214"/>
  <c r="K101" i="214"/>
  <c r="J101" i="214"/>
  <c r="I101" i="214"/>
  <c r="H101" i="214"/>
  <c r="G101" i="214"/>
  <c r="F101" i="214"/>
  <c r="E101" i="214"/>
  <c r="D101" i="214"/>
  <c r="C101" i="214"/>
  <c r="B100" i="214"/>
  <c r="R100" i="214"/>
  <c r="Q100" i="214"/>
  <c r="P100" i="214"/>
  <c r="O100" i="214"/>
  <c r="N100" i="214"/>
  <c r="M100" i="214"/>
  <c r="L100" i="214"/>
  <c r="K100" i="214"/>
  <c r="J100" i="214"/>
  <c r="I100" i="214"/>
  <c r="H100" i="214"/>
  <c r="G100" i="214"/>
  <c r="F100" i="214"/>
  <c r="E100" i="214"/>
  <c r="D100" i="214"/>
  <c r="C100" i="214"/>
  <c r="B99" i="214"/>
  <c r="R99" i="214"/>
  <c r="Q99" i="214"/>
  <c r="P99" i="214"/>
  <c r="O99" i="214"/>
  <c r="N99" i="214"/>
  <c r="M99" i="214"/>
  <c r="L99" i="214"/>
  <c r="K99" i="214"/>
  <c r="J99" i="214"/>
  <c r="I99" i="214"/>
  <c r="H99" i="214"/>
  <c r="G99" i="214"/>
  <c r="F99" i="214"/>
  <c r="E99" i="214"/>
  <c r="D99" i="214"/>
  <c r="C99" i="214"/>
  <c r="B98" i="214"/>
  <c r="R98" i="214"/>
  <c r="Q98" i="214"/>
  <c r="P98" i="214"/>
  <c r="O98" i="214"/>
  <c r="N98" i="214"/>
  <c r="M98" i="214"/>
  <c r="L98" i="214"/>
  <c r="K98" i="214"/>
  <c r="J98" i="214"/>
  <c r="I98" i="214"/>
  <c r="H98" i="214"/>
  <c r="G98" i="214"/>
  <c r="F98" i="214"/>
  <c r="E98" i="214"/>
  <c r="D98" i="214"/>
  <c r="C98" i="214"/>
  <c r="B97" i="214"/>
  <c r="R97" i="214"/>
  <c r="Q97" i="214"/>
  <c r="P97" i="214"/>
  <c r="O97" i="214"/>
  <c r="N97" i="214"/>
  <c r="M97" i="214"/>
  <c r="L97" i="214"/>
  <c r="K97" i="214"/>
  <c r="J97" i="214"/>
  <c r="I97" i="214"/>
  <c r="H97" i="214"/>
  <c r="G97" i="214"/>
  <c r="F97" i="214"/>
  <c r="E97" i="214"/>
  <c r="D97" i="214"/>
  <c r="C97" i="214"/>
  <c r="B96" i="214"/>
  <c r="R96" i="214"/>
  <c r="Q96" i="214"/>
  <c r="P96" i="214"/>
  <c r="O96" i="214"/>
  <c r="N96" i="214"/>
  <c r="M96" i="214"/>
  <c r="L96" i="214"/>
  <c r="K96" i="214"/>
  <c r="J96" i="214"/>
  <c r="I96" i="214"/>
  <c r="H96" i="214"/>
  <c r="G96" i="214"/>
  <c r="F96" i="214"/>
  <c r="E96" i="214"/>
  <c r="D96" i="214"/>
  <c r="C96" i="214"/>
  <c r="B95" i="214"/>
  <c r="R95" i="214"/>
  <c r="Q95" i="214"/>
  <c r="P95" i="214"/>
  <c r="O95" i="214"/>
  <c r="N95" i="214"/>
  <c r="M95" i="214"/>
  <c r="L95" i="214"/>
  <c r="K95" i="214"/>
  <c r="J95" i="214"/>
  <c r="I95" i="214"/>
  <c r="H95" i="214"/>
  <c r="G95" i="214"/>
  <c r="F95" i="214"/>
  <c r="E95" i="214"/>
  <c r="D95" i="214"/>
  <c r="C95" i="214"/>
  <c r="B94" i="214"/>
  <c r="R94" i="214"/>
  <c r="Q94" i="214"/>
  <c r="P94" i="214"/>
  <c r="O94" i="214"/>
  <c r="N94" i="214"/>
  <c r="M94" i="214"/>
  <c r="L94" i="214"/>
  <c r="K94" i="214"/>
  <c r="J94" i="214"/>
  <c r="I94" i="214"/>
  <c r="H94" i="214"/>
  <c r="G94" i="214"/>
  <c r="F94" i="214"/>
  <c r="E94" i="214"/>
  <c r="D94" i="214"/>
  <c r="C94" i="214"/>
  <c r="B93" i="214"/>
  <c r="R93" i="214"/>
  <c r="Q93" i="214"/>
  <c r="P93" i="214"/>
  <c r="O93" i="214"/>
  <c r="N93" i="214"/>
  <c r="M93" i="214"/>
  <c r="L93" i="214"/>
  <c r="K93" i="214"/>
  <c r="J93" i="214"/>
  <c r="I93" i="214"/>
  <c r="H93" i="214"/>
  <c r="G93" i="214"/>
  <c r="F93" i="214"/>
  <c r="E93" i="214"/>
  <c r="D93" i="214"/>
  <c r="C93" i="214"/>
  <c r="B92" i="214"/>
  <c r="R92" i="214"/>
  <c r="Q92" i="214"/>
  <c r="P92" i="214"/>
  <c r="O92" i="214"/>
  <c r="N92" i="214"/>
  <c r="M92" i="214"/>
  <c r="L92" i="214"/>
  <c r="K92" i="214"/>
  <c r="J92" i="214"/>
  <c r="I92" i="214"/>
  <c r="H92" i="214"/>
  <c r="G92" i="214"/>
  <c r="F92" i="214"/>
  <c r="E92" i="214"/>
  <c r="D92" i="214"/>
  <c r="C92" i="214"/>
  <c r="B91" i="214"/>
  <c r="R91" i="214"/>
  <c r="Q91" i="214"/>
  <c r="P91" i="214"/>
  <c r="O91" i="214"/>
  <c r="N91" i="214"/>
  <c r="M91" i="214"/>
  <c r="L91" i="214"/>
  <c r="K91" i="214"/>
  <c r="J91" i="214"/>
  <c r="I91" i="214"/>
  <c r="H91" i="214"/>
  <c r="G91" i="214"/>
  <c r="F91" i="214"/>
  <c r="E91" i="214"/>
  <c r="D91" i="214"/>
  <c r="C91" i="214"/>
  <c r="B90" i="214"/>
  <c r="R90" i="214"/>
  <c r="Q90" i="214"/>
  <c r="P90" i="214"/>
  <c r="O90" i="214"/>
  <c r="N90" i="214"/>
  <c r="M90" i="214"/>
  <c r="L90" i="214"/>
  <c r="K90" i="214"/>
  <c r="J90" i="214"/>
  <c r="I90" i="214"/>
  <c r="H90" i="214"/>
  <c r="G90" i="214"/>
  <c r="F90" i="214"/>
  <c r="E90" i="214"/>
  <c r="D90" i="214"/>
  <c r="C90" i="214"/>
  <c r="B89" i="214"/>
  <c r="R89" i="214"/>
  <c r="Q89" i="214"/>
  <c r="P89" i="214"/>
  <c r="O89" i="214"/>
  <c r="N89" i="214"/>
  <c r="M89" i="214"/>
  <c r="L89" i="214"/>
  <c r="K89" i="214"/>
  <c r="J89" i="214"/>
  <c r="I89" i="214"/>
  <c r="H89" i="214"/>
  <c r="G89" i="214"/>
  <c r="F89" i="214"/>
  <c r="E89" i="214"/>
  <c r="D89" i="214"/>
  <c r="C89" i="214"/>
  <c r="B88" i="214"/>
  <c r="R88" i="214"/>
  <c r="Q88" i="214"/>
  <c r="P88" i="214"/>
  <c r="O88" i="214"/>
  <c r="N88" i="214"/>
  <c r="M88" i="214"/>
  <c r="L88" i="214"/>
  <c r="K88" i="214"/>
  <c r="J88" i="214"/>
  <c r="I88" i="214"/>
  <c r="H88" i="214"/>
  <c r="G88" i="214"/>
  <c r="F88" i="214"/>
  <c r="E88" i="214"/>
  <c r="D88" i="214"/>
  <c r="C88" i="214"/>
  <c r="B87" i="214"/>
  <c r="R87" i="214"/>
  <c r="Q87" i="214"/>
  <c r="P87" i="214"/>
  <c r="O87" i="214"/>
  <c r="N87" i="214"/>
  <c r="M87" i="214"/>
  <c r="L87" i="214"/>
  <c r="K87" i="214"/>
  <c r="J87" i="214"/>
  <c r="I87" i="214"/>
  <c r="H87" i="214"/>
  <c r="G87" i="214"/>
  <c r="F87" i="214"/>
  <c r="E87" i="214"/>
  <c r="D87" i="214"/>
  <c r="C87" i="214"/>
  <c r="B86" i="214"/>
  <c r="R86" i="214"/>
  <c r="Q86" i="214"/>
  <c r="P86" i="214"/>
  <c r="O86" i="214"/>
  <c r="N86" i="214"/>
  <c r="M86" i="214"/>
  <c r="L86" i="214"/>
  <c r="K86" i="214"/>
  <c r="J86" i="214"/>
  <c r="I86" i="214"/>
  <c r="H86" i="214"/>
  <c r="G86" i="214"/>
  <c r="F86" i="214"/>
  <c r="E86" i="214"/>
  <c r="D86" i="214"/>
  <c r="C86" i="214"/>
  <c r="B85" i="214"/>
  <c r="R85" i="214"/>
  <c r="Q85" i="214"/>
  <c r="P85" i="214"/>
  <c r="O85" i="214"/>
  <c r="N85" i="214"/>
  <c r="M85" i="214"/>
  <c r="L85" i="214"/>
  <c r="K85" i="214"/>
  <c r="J85" i="214"/>
  <c r="I85" i="214"/>
  <c r="H85" i="214"/>
  <c r="G85" i="214"/>
  <c r="F85" i="214"/>
  <c r="E85" i="214"/>
  <c r="D85" i="214"/>
  <c r="C85" i="214"/>
  <c r="B84" i="214"/>
  <c r="R84" i="214"/>
  <c r="Q84" i="214"/>
  <c r="P84" i="214"/>
  <c r="O84" i="214"/>
  <c r="N84" i="214"/>
  <c r="M84" i="214"/>
  <c r="L84" i="214"/>
  <c r="K84" i="214"/>
  <c r="J84" i="214"/>
  <c r="I84" i="214"/>
  <c r="H84" i="214"/>
  <c r="G84" i="214"/>
  <c r="F84" i="214"/>
  <c r="E84" i="214"/>
  <c r="D84" i="214"/>
  <c r="C84" i="214"/>
  <c r="B83" i="214"/>
  <c r="R83" i="214"/>
  <c r="Q83" i="214"/>
  <c r="P83" i="214"/>
  <c r="O83" i="214"/>
  <c r="N83" i="214"/>
  <c r="M83" i="214"/>
  <c r="L83" i="214"/>
  <c r="K83" i="214"/>
  <c r="J83" i="214"/>
  <c r="I83" i="214"/>
  <c r="H83" i="214"/>
  <c r="G83" i="214"/>
  <c r="F83" i="214"/>
  <c r="E83" i="214"/>
  <c r="D83" i="214"/>
  <c r="C83" i="214"/>
  <c r="B82" i="214"/>
  <c r="R82" i="214"/>
  <c r="Q82" i="214"/>
  <c r="P82" i="214"/>
  <c r="O82" i="214"/>
  <c r="N82" i="214"/>
  <c r="M82" i="214"/>
  <c r="L82" i="214"/>
  <c r="K82" i="214"/>
  <c r="J82" i="214"/>
  <c r="I82" i="214"/>
  <c r="H82" i="214"/>
  <c r="G82" i="214"/>
  <c r="F82" i="214"/>
  <c r="E82" i="214"/>
  <c r="D82" i="214"/>
  <c r="C82" i="214"/>
  <c r="B81" i="214"/>
  <c r="R81" i="214"/>
  <c r="Q81" i="214"/>
  <c r="P81" i="214"/>
  <c r="O81" i="214"/>
  <c r="N81" i="214"/>
  <c r="M81" i="214"/>
  <c r="L81" i="214"/>
  <c r="K81" i="214"/>
  <c r="J81" i="214"/>
  <c r="I81" i="214"/>
  <c r="H81" i="214"/>
  <c r="G81" i="214"/>
  <c r="F81" i="214"/>
  <c r="E81" i="214"/>
  <c r="D81" i="214"/>
  <c r="C81" i="214"/>
  <c r="B80" i="214"/>
  <c r="R80" i="214"/>
  <c r="Q80" i="214"/>
  <c r="P80" i="214"/>
  <c r="O80" i="214"/>
  <c r="N80" i="214"/>
  <c r="M80" i="214"/>
  <c r="L80" i="214"/>
  <c r="K80" i="214"/>
  <c r="J80" i="214"/>
  <c r="I80" i="214"/>
  <c r="H80" i="214"/>
  <c r="G80" i="214"/>
  <c r="F80" i="214"/>
  <c r="E80" i="214"/>
  <c r="D80" i="214"/>
  <c r="C80" i="214"/>
  <c r="B79" i="214"/>
  <c r="R79" i="214"/>
  <c r="Q79" i="214"/>
  <c r="P79" i="214"/>
  <c r="O79" i="214"/>
  <c r="N79" i="214"/>
  <c r="M79" i="214"/>
  <c r="L79" i="214"/>
  <c r="K79" i="214"/>
  <c r="J79" i="214"/>
  <c r="I79" i="214"/>
  <c r="H79" i="214"/>
  <c r="G79" i="214"/>
  <c r="F79" i="214"/>
  <c r="E79" i="214"/>
  <c r="D79" i="214"/>
  <c r="C79" i="214"/>
  <c r="B78" i="214"/>
  <c r="R78" i="214"/>
  <c r="Q78" i="214"/>
  <c r="P78" i="214"/>
  <c r="O78" i="214"/>
  <c r="N78" i="214"/>
  <c r="M78" i="214"/>
  <c r="L78" i="214"/>
  <c r="K78" i="214"/>
  <c r="J78" i="214"/>
  <c r="I78" i="214"/>
  <c r="H78" i="214"/>
  <c r="G78" i="214"/>
  <c r="F78" i="214"/>
  <c r="E78" i="214"/>
  <c r="D78" i="214"/>
  <c r="C78" i="214"/>
  <c r="B77" i="214"/>
  <c r="R77" i="214"/>
  <c r="Q77" i="214"/>
  <c r="P77" i="214"/>
  <c r="O77" i="214"/>
  <c r="N77" i="214"/>
  <c r="M77" i="214"/>
  <c r="L77" i="214"/>
  <c r="K77" i="214"/>
  <c r="J77" i="214"/>
  <c r="I77" i="214"/>
  <c r="H77" i="214"/>
  <c r="G77" i="214"/>
  <c r="F77" i="214"/>
  <c r="E77" i="214"/>
  <c r="D77" i="214"/>
  <c r="C77" i="214"/>
  <c r="B76" i="214"/>
  <c r="R76" i="214"/>
  <c r="Q76" i="214"/>
  <c r="P76" i="214"/>
  <c r="O76" i="214"/>
  <c r="N76" i="214"/>
  <c r="M76" i="214"/>
  <c r="L76" i="214"/>
  <c r="K76" i="214"/>
  <c r="J76" i="214"/>
  <c r="I76" i="214"/>
  <c r="H76" i="214"/>
  <c r="G76" i="214"/>
  <c r="F76" i="214"/>
  <c r="E76" i="214"/>
  <c r="D76" i="214"/>
  <c r="C76" i="214"/>
  <c r="B75" i="214"/>
  <c r="R75" i="214"/>
  <c r="Q75" i="214"/>
  <c r="P75" i="214"/>
  <c r="O75" i="214"/>
  <c r="N75" i="214"/>
  <c r="M75" i="214"/>
  <c r="L75" i="214"/>
  <c r="K75" i="214"/>
  <c r="J75" i="214"/>
  <c r="I75" i="214"/>
  <c r="H75" i="214"/>
  <c r="G75" i="214"/>
  <c r="F75" i="214"/>
  <c r="E75" i="214"/>
  <c r="D75" i="214"/>
  <c r="C75" i="214"/>
  <c r="B74" i="214"/>
  <c r="R74" i="214"/>
  <c r="Q74" i="214"/>
  <c r="P74" i="214"/>
  <c r="O74" i="214"/>
  <c r="N74" i="214"/>
  <c r="M74" i="214"/>
  <c r="L74" i="214"/>
  <c r="K74" i="214"/>
  <c r="J74" i="214"/>
  <c r="I74" i="214"/>
  <c r="H74" i="214"/>
  <c r="G74" i="214"/>
  <c r="F74" i="214"/>
  <c r="E74" i="214"/>
  <c r="D74" i="214"/>
  <c r="C74" i="214"/>
  <c r="B73" i="214"/>
  <c r="R73" i="214"/>
  <c r="Q73" i="214"/>
  <c r="P73" i="214"/>
  <c r="O73" i="214"/>
  <c r="N73" i="214"/>
  <c r="M73" i="214"/>
  <c r="L73" i="214"/>
  <c r="K73" i="214"/>
  <c r="J73" i="214"/>
  <c r="I73" i="214"/>
  <c r="H73" i="214"/>
  <c r="G73" i="214"/>
  <c r="F73" i="214"/>
  <c r="E73" i="214"/>
  <c r="D73" i="214"/>
  <c r="C73" i="214"/>
  <c r="B72" i="214"/>
  <c r="R72" i="214"/>
  <c r="Q72" i="214"/>
  <c r="P72" i="214"/>
  <c r="O72" i="214"/>
  <c r="N72" i="214"/>
  <c r="M72" i="214"/>
  <c r="L72" i="214"/>
  <c r="K72" i="214"/>
  <c r="J72" i="214"/>
  <c r="I72" i="214"/>
  <c r="H72" i="214"/>
  <c r="G72" i="214"/>
  <c r="F72" i="214"/>
  <c r="E72" i="214"/>
  <c r="D72" i="214"/>
  <c r="C72" i="214"/>
  <c r="B71" i="214"/>
  <c r="R71" i="214"/>
  <c r="Q71" i="214"/>
  <c r="P71" i="214"/>
  <c r="O71" i="214"/>
  <c r="N71" i="214"/>
  <c r="M71" i="214"/>
  <c r="L71" i="214"/>
  <c r="K71" i="214"/>
  <c r="J71" i="214"/>
  <c r="I71" i="214"/>
  <c r="H71" i="214"/>
  <c r="G71" i="214"/>
  <c r="F71" i="214"/>
  <c r="E71" i="214"/>
  <c r="D71" i="214"/>
  <c r="C71" i="214"/>
  <c r="B70" i="214"/>
  <c r="R70" i="214"/>
  <c r="Q70" i="214"/>
  <c r="P70" i="214"/>
  <c r="O70" i="214"/>
  <c r="N70" i="214"/>
  <c r="M70" i="214"/>
  <c r="L70" i="214"/>
  <c r="K70" i="214"/>
  <c r="J70" i="214"/>
  <c r="I70" i="214"/>
  <c r="H70" i="214"/>
  <c r="G70" i="214"/>
  <c r="F70" i="214"/>
  <c r="E70" i="214"/>
  <c r="D70" i="214"/>
  <c r="C70" i="214"/>
  <c r="B69" i="214"/>
  <c r="R69" i="214"/>
  <c r="Q69" i="214"/>
  <c r="P69" i="214"/>
  <c r="O69" i="214"/>
  <c r="N69" i="214"/>
  <c r="M69" i="214"/>
  <c r="L69" i="214"/>
  <c r="K69" i="214"/>
  <c r="J69" i="214"/>
  <c r="I69" i="214"/>
  <c r="H69" i="214"/>
  <c r="G69" i="214"/>
  <c r="F69" i="214"/>
  <c r="E69" i="214"/>
  <c r="D69" i="214"/>
  <c r="C69" i="214"/>
  <c r="B68" i="214"/>
  <c r="R68" i="214"/>
  <c r="Q68" i="214"/>
  <c r="P68" i="214"/>
  <c r="O68" i="214"/>
  <c r="N68" i="214"/>
  <c r="M68" i="214"/>
  <c r="L68" i="214"/>
  <c r="K68" i="214"/>
  <c r="J68" i="214"/>
  <c r="I68" i="214"/>
  <c r="H68" i="214"/>
  <c r="G68" i="214"/>
  <c r="F68" i="214"/>
  <c r="E68" i="214"/>
  <c r="D68" i="214"/>
  <c r="C68" i="214"/>
  <c r="B67" i="214"/>
  <c r="R67" i="214"/>
  <c r="Q67" i="214"/>
  <c r="P67" i="214"/>
  <c r="O67" i="214"/>
  <c r="N67" i="214"/>
  <c r="M67" i="214"/>
  <c r="L67" i="214"/>
  <c r="K67" i="214"/>
  <c r="J67" i="214"/>
  <c r="I67" i="214"/>
  <c r="H67" i="214"/>
  <c r="G67" i="214"/>
  <c r="F67" i="214"/>
  <c r="E67" i="214"/>
  <c r="D67" i="214"/>
  <c r="C67" i="214"/>
  <c r="B66" i="214"/>
  <c r="R66" i="214"/>
  <c r="Q66" i="214"/>
  <c r="P66" i="214"/>
  <c r="O66" i="214"/>
  <c r="N66" i="214"/>
  <c r="M66" i="214"/>
  <c r="L66" i="214"/>
  <c r="K66" i="214"/>
  <c r="J66" i="214"/>
  <c r="I66" i="214"/>
  <c r="H66" i="214"/>
  <c r="G66" i="214"/>
  <c r="F66" i="214"/>
  <c r="E66" i="214"/>
  <c r="D66" i="214"/>
  <c r="C66" i="214"/>
  <c r="B65" i="214"/>
  <c r="R65" i="214"/>
  <c r="Q65" i="214"/>
  <c r="P65" i="214"/>
  <c r="O65" i="214"/>
  <c r="N65" i="214"/>
  <c r="M65" i="214"/>
  <c r="L65" i="214"/>
  <c r="K65" i="214"/>
  <c r="J65" i="214"/>
  <c r="I65" i="214"/>
  <c r="H65" i="214"/>
  <c r="G65" i="214"/>
  <c r="F65" i="214"/>
  <c r="E65" i="214"/>
  <c r="D65" i="214"/>
  <c r="C65" i="214"/>
  <c r="B64" i="214"/>
  <c r="R64" i="214"/>
  <c r="Q64" i="214"/>
  <c r="P64" i="214"/>
  <c r="O64" i="214"/>
  <c r="N64" i="214"/>
  <c r="M64" i="214"/>
  <c r="L64" i="214"/>
  <c r="K64" i="214"/>
  <c r="J64" i="214"/>
  <c r="I64" i="214"/>
  <c r="H64" i="214"/>
  <c r="G64" i="214"/>
  <c r="F64" i="214"/>
  <c r="E64" i="214"/>
  <c r="D64" i="214"/>
  <c r="C64" i="214"/>
  <c r="B63" i="214"/>
  <c r="R63" i="214"/>
  <c r="Q63" i="214"/>
  <c r="P63" i="214"/>
  <c r="O63" i="214"/>
  <c r="N63" i="214"/>
  <c r="M63" i="214"/>
  <c r="L63" i="214"/>
  <c r="K63" i="214"/>
  <c r="J63" i="214"/>
  <c r="I63" i="214"/>
  <c r="H63" i="214"/>
  <c r="G63" i="214"/>
  <c r="F63" i="214"/>
  <c r="E63" i="214"/>
  <c r="D63" i="214"/>
  <c r="C63" i="214"/>
  <c r="B62" i="214"/>
  <c r="R62" i="214"/>
  <c r="Q62" i="214"/>
  <c r="P62" i="214"/>
  <c r="O62" i="214"/>
  <c r="N62" i="214"/>
  <c r="M62" i="214"/>
  <c r="L62" i="214"/>
  <c r="K62" i="214"/>
  <c r="J62" i="214"/>
  <c r="I62" i="214"/>
  <c r="H62" i="214"/>
  <c r="G62" i="214"/>
  <c r="F62" i="214"/>
  <c r="E62" i="214"/>
  <c r="D62" i="214"/>
  <c r="C62" i="214"/>
  <c r="B61" i="214"/>
  <c r="R61" i="214"/>
  <c r="Q61" i="214"/>
  <c r="P61" i="214"/>
  <c r="O61" i="214"/>
  <c r="N61" i="214"/>
  <c r="M61" i="214"/>
  <c r="L61" i="214"/>
  <c r="K61" i="214"/>
  <c r="J61" i="214"/>
  <c r="I61" i="214"/>
  <c r="H61" i="214"/>
  <c r="G61" i="214"/>
  <c r="F61" i="214"/>
  <c r="E61" i="214"/>
  <c r="D61" i="214"/>
  <c r="C61" i="214"/>
  <c r="B60" i="214"/>
  <c r="R60" i="214"/>
  <c r="Q60" i="214"/>
  <c r="P60" i="214"/>
  <c r="O60" i="214"/>
  <c r="N60" i="214"/>
  <c r="M60" i="214"/>
  <c r="L60" i="214"/>
  <c r="K60" i="214"/>
  <c r="J60" i="214"/>
  <c r="I60" i="214"/>
  <c r="H60" i="214"/>
  <c r="G60" i="214"/>
  <c r="F60" i="214"/>
  <c r="E60" i="214"/>
  <c r="D60" i="214"/>
  <c r="C60" i="214"/>
  <c r="B59" i="214"/>
  <c r="R59" i="214"/>
  <c r="Q59" i="214"/>
  <c r="P59" i="214"/>
  <c r="O59" i="214"/>
  <c r="N59" i="214"/>
  <c r="M59" i="214"/>
  <c r="L59" i="214"/>
  <c r="K59" i="214"/>
  <c r="J59" i="214"/>
  <c r="I59" i="214"/>
  <c r="H59" i="214"/>
  <c r="G59" i="214"/>
  <c r="F59" i="214"/>
  <c r="E59" i="214"/>
  <c r="D59" i="214"/>
  <c r="C59" i="214"/>
  <c r="B58" i="214"/>
  <c r="Q58" i="214"/>
  <c r="O58" i="214"/>
  <c r="N58" i="214"/>
  <c r="M58" i="214"/>
  <c r="K58" i="214"/>
  <c r="J58" i="214"/>
  <c r="I58" i="214"/>
  <c r="H58" i="214"/>
  <c r="G58" i="214"/>
  <c r="F58" i="214"/>
  <c r="D58" i="214"/>
  <c r="C58" i="214"/>
  <c r="B57" i="214"/>
  <c r="Q57" i="214"/>
  <c r="O57" i="214"/>
  <c r="N57" i="214"/>
  <c r="M57" i="214"/>
  <c r="K57" i="214"/>
  <c r="J57" i="214"/>
  <c r="I57" i="214"/>
  <c r="H57" i="214"/>
  <c r="G57" i="214"/>
  <c r="F57" i="214"/>
  <c r="D57" i="214"/>
  <c r="C57" i="214"/>
  <c r="B56" i="214"/>
  <c r="Q56" i="214"/>
  <c r="O56" i="214"/>
  <c r="N56" i="214"/>
  <c r="M56" i="214"/>
  <c r="K56" i="214"/>
  <c r="J56" i="214"/>
  <c r="I56" i="214"/>
  <c r="H56" i="214"/>
  <c r="G56" i="214"/>
  <c r="F56" i="214"/>
  <c r="D56" i="214"/>
  <c r="C56" i="214"/>
  <c r="B55" i="214"/>
  <c r="Q55" i="214"/>
  <c r="O55" i="214"/>
  <c r="N55" i="214"/>
  <c r="M55" i="214"/>
  <c r="K55" i="214"/>
  <c r="J55" i="214"/>
  <c r="I55" i="214"/>
  <c r="H55" i="214"/>
  <c r="G55" i="214"/>
  <c r="F55" i="214"/>
  <c r="D55" i="214"/>
  <c r="C55" i="214"/>
  <c r="B54" i="214"/>
  <c r="Q54" i="214"/>
  <c r="O54" i="214"/>
  <c r="N54" i="214"/>
  <c r="M54" i="214"/>
  <c r="K54" i="214"/>
  <c r="J54" i="214"/>
  <c r="I54" i="214"/>
  <c r="H54" i="214"/>
  <c r="G54" i="214"/>
  <c r="F54" i="214"/>
  <c r="D54" i="214"/>
  <c r="C54" i="214"/>
  <c r="B53" i="214"/>
  <c r="Q53" i="214"/>
  <c r="O53" i="214"/>
  <c r="N53" i="214"/>
  <c r="M53" i="214"/>
  <c r="K53" i="214"/>
  <c r="J53" i="214"/>
  <c r="I53" i="214"/>
  <c r="H53" i="214"/>
  <c r="G53" i="214"/>
  <c r="F53" i="214"/>
  <c r="D53" i="214"/>
  <c r="C53" i="214"/>
  <c r="B52" i="214"/>
  <c r="Q52" i="214"/>
  <c r="O52" i="214"/>
  <c r="N52" i="214"/>
  <c r="M52" i="214"/>
  <c r="K52" i="214"/>
  <c r="J52" i="214"/>
  <c r="I52" i="214"/>
  <c r="H52" i="214"/>
  <c r="G52" i="214"/>
  <c r="F52" i="214"/>
  <c r="D52" i="214"/>
  <c r="C52" i="214"/>
  <c r="B51" i="214"/>
  <c r="Q51" i="214"/>
  <c r="O51" i="214"/>
  <c r="N51" i="214"/>
  <c r="M51" i="214"/>
  <c r="K51" i="214"/>
  <c r="J51" i="214"/>
  <c r="I51" i="214"/>
  <c r="H51" i="214"/>
  <c r="G51" i="214"/>
  <c r="F51" i="214"/>
  <c r="D51" i="214"/>
  <c r="C51" i="214"/>
  <c r="B50" i="214"/>
  <c r="Q50" i="214"/>
  <c r="O50" i="214"/>
  <c r="N50" i="214"/>
  <c r="M50" i="214"/>
  <c r="K50" i="214"/>
  <c r="J50" i="214"/>
  <c r="I50" i="214"/>
  <c r="H50" i="214"/>
  <c r="G50" i="214"/>
  <c r="F50" i="214"/>
  <c r="D50" i="214"/>
  <c r="C50" i="214"/>
  <c r="B49" i="214"/>
  <c r="Q49" i="214"/>
  <c r="O49" i="214"/>
  <c r="N49" i="214"/>
  <c r="M49" i="214"/>
  <c r="K49" i="214"/>
  <c r="J49" i="214"/>
  <c r="I49" i="214"/>
  <c r="H49" i="214"/>
  <c r="G49" i="214"/>
  <c r="F49" i="214"/>
  <c r="D49" i="214"/>
  <c r="C49" i="214"/>
  <c r="B48" i="214"/>
  <c r="Q48" i="214"/>
  <c r="O48" i="214"/>
  <c r="N48" i="214"/>
  <c r="M48" i="214"/>
  <c r="K48" i="214"/>
  <c r="J48" i="214"/>
  <c r="I48" i="214"/>
  <c r="H48" i="214"/>
  <c r="G48" i="214"/>
  <c r="F48" i="214"/>
  <c r="D48" i="214"/>
  <c r="C48" i="214"/>
  <c r="B47" i="214"/>
  <c r="Q47" i="214"/>
  <c r="O47" i="214"/>
  <c r="N47" i="214"/>
  <c r="M47" i="214"/>
  <c r="K47" i="214"/>
  <c r="J47" i="214"/>
  <c r="I47" i="214"/>
  <c r="H47" i="214"/>
  <c r="G47" i="214"/>
  <c r="F47" i="214"/>
  <c r="D47" i="214"/>
  <c r="C47" i="214"/>
  <c r="B46" i="214"/>
  <c r="Q46" i="214"/>
  <c r="O46" i="214"/>
  <c r="N46" i="214"/>
  <c r="M46" i="214"/>
  <c r="K46" i="214"/>
  <c r="J46" i="214"/>
  <c r="I46" i="214"/>
  <c r="H46" i="214"/>
  <c r="G46" i="214"/>
  <c r="F46" i="214"/>
  <c r="D46" i="214"/>
  <c r="C46" i="214"/>
  <c r="B45" i="214"/>
  <c r="Q45" i="214"/>
  <c r="O45" i="214"/>
  <c r="N45" i="214"/>
  <c r="M45" i="214"/>
  <c r="K45" i="214"/>
  <c r="J45" i="214"/>
  <c r="I45" i="214"/>
  <c r="H45" i="214"/>
  <c r="G45" i="214"/>
  <c r="F45" i="214"/>
  <c r="D45" i="214"/>
  <c r="C45" i="214"/>
  <c r="B44" i="214"/>
  <c r="Q44" i="214"/>
  <c r="O44" i="214"/>
  <c r="N44" i="214"/>
  <c r="M44" i="214"/>
  <c r="K44" i="214"/>
  <c r="J44" i="214"/>
  <c r="I44" i="214"/>
  <c r="H44" i="214"/>
  <c r="G44" i="214"/>
  <c r="F44" i="214"/>
  <c r="D44" i="214"/>
  <c r="C44" i="214"/>
  <c r="B43" i="214"/>
  <c r="Q43" i="214"/>
  <c r="O43" i="214"/>
  <c r="N43" i="214"/>
  <c r="M43" i="214"/>
  <c r="K43" i="214"/>
  <c r="J43" i="214"/>
  <c r="I43" i="214"/>
  <c r="H43" i="214"/>
  <c r="G43" i="214"/>
  <c r="F43" i="214"/>
  <c r="D43" i="214"/>
  <c r="C43" i="214"/>
  <c r="B42" i="214"/>
  <c r="Q42" i="214"/>
  <c r="O42" i="214"/>
  <c r="N42" i="214"/>
  <c r="M42" i="214"/>
  <c r="K42" i="214"/>
  <c r="J42" i="214"/>
  <c r="I42" i="214"/>
  <c r="H42" i="214"/>
  <c r="G42" i="214"/>
  <c r="F42" i="214"/>
  <c r="D42" i="214"/>
  <c r="C42" i="214"/>
  <c r="B41" i="214"/>
  <c r="Q41" i="214"/>
  <c r="O41" i="214"/>
  <c r="N41" i="214"/>
  <c r="M41" i="214"/>
  <c r="K41" i="214"/>
  <c r="J41" i="214"/>
  <c r="I41" i="214"/>
  <c r="H41" i="214"/>
  <c r="G41" i="214"/>
  <c r="F41" i="214"/>
  <c r="D41" i="214"/>
  <c r="C41" i="214"/>
  <c r="B40" i="214"/>
  <c r="Q40" i="214"/>
  <c r="O40" i="214"/>
  <c r="N40" i="214"/>
  <c r="M40" i="214"/>
  <c r="K40" i="214"/>
  <c r="J40" i="214"/>
  <c r="I40" i="214"/>
  <c r="H40" i="214"/>
  <c r="G40" i="214"/>
  <c r="F40" i="214"/>
  <c r="D40" i="214"/>
  <c r="C40" i="214"/>
  <c r="B39" i="214"/>
  <c r="Q39" i="214"/>
  <c r="O39" i="214"/>
  <c r="N39" i="214"/>
  <c r="M39" i="214"/>
  <c r="K39" i="214"/>
  <c r="J39" i="214"/>
  <c r="I39" i="214"/>
  <c r="H39" i="214"/>
  <c r="G39" i="214"/>
  <c r="F39" i="214"/>
  <c r="D39" i="214"/>
  <c r="C39" i="214"/>
  <c r="B38" i="214"/>
  <c r="Q38" i="214"/>
  <c r="O38" i="214"/>
  <c r="N38" i="214"/>
  <c r="M38" i="214"/>
  <c r="K38" i="214"/>
  <c r="J38" i="214"/>
  <c r="I38" i="214"/>
  <c r="H38" i="214"/>
  <c r="G38" i="214"/>
  <c r="F38" i="214"/>
  <c r="D38" i="214"/>
  <c r="C38" i="214"/>
  <c r="B37" i="214"/>
  <c r="Q37" i="214"/>
  <c r="O37" i="214"/>
  <c r="N37" i="214"/>
  <c r="M37" i="214"/>
  <c r="K37" i="214"/>
  <c r="J37" i="214"/>
  <c r="I37" i="214"/>
  <c r="H37" i="214"/>
  <c r="G37" i="214"/>
  <c r="F37" i="214"/>
  <c r="D37" i="214"/>
  <c r="C37" i="214"/>
  <c r="B36" i="214"/>
  <c r="Q36" i="214"/>
  <c r="O36" i="214"/>
  <c r="N36" i="214"/>
  <c r="M36" i="214"/>
  <c r="K36" i="214"/>
  <c r="J36" i="214"/>
  <c r="I36" i="214"/>
  <c r="H36" i="214"/>
  <c r="G36" i="214"/>
  <c r="F36" i="214"/>
  <c r="D36" i="214"/>
  <c r="C36" i="214"/>
  <c r="B35" i="214"/>
  <c r="Q35" i="214"/>
  <c r="O35" i="214"/>
  <c r="N35" i="214"/>
  <c r="M35" i="214"/>
  <c r="K35" i="214"/>
  <c r="J35" i="214"/>
  <c r="I35" i="214"/>
  <c r="H35" i="214"/>
  <c r="G35" i="214"/>
  <c r="F35" i="214"/>
  <c r="D35" i="214"/>
  <c r="C35" i="214"/>
  <c r="B34" i="214"/>
  <c r="Q34" i="214"/>
  <c r="O34" i="214"/>
  <c r="N34" i="214"/>
  <c r="M34" i="214"/>
  <c r="K34" i="214"/>
  <c r="J34" i="214"/>
  <c r="I34" i="214"/>
  <c r="H34" i="214"/>
  <c r="G34" i="214"/>
  <c r="F34" i="214"/>
  <c r="D34" i="214"/>
  <c r="C34" i="214"/>
  <c r="B33" i="214"/>
  <c r="Q33" i="214"/>
  <c r="O33" i="214"/>
  <c r="N33" i="214"/>
  <c r="M33" i="214"/>
  <c r="K33" i="214"/>
  <c r="J33" i="214"/>
  <c r="I33" i="214"/>
  <c r="H33" i="214"/>
  <c r="G33" i="214"/>
  <c r="F33" i="214"/>
  <c r="D33" i="214"/>
  <c r="C33" i="214"/>
  <c r="B32" i="214"/>
  <c r="Q32" i="214"/>
  <c r="O32" i="214"/>
  <c r="N32" i="214"/>
  <c r="M32" i="214"/>
  <c r="K32" i="214"/>
  <c r="J32" i="214"/>
  <c r="I32" i="214"/>
  <c r="H32" i="214"/>
  <c r="G32" i="214"/>
  <c r="F32" i="214"/>
  <c r="D32" i="214"/>
  <c r="C32" i="214"/>
  <c r="B31" i="214"/>
  <c r="Q31" i="214"/>
  <c r="O31" i="214"/>
  <c r="N31" i="214"/>
  <c r="M31" i="214"/>
  <c r="K31" i="214"/>
  <c r="J31" i="214"/>
  <c r="I31" i="214"/>
  <c r="H31" i="214"/>
  <c r="G31" i="214"/>
  <c r="F31" i="214"/>
  <c r="D31" i="214"/>
  <c r="C31" i="214"/>
  <c r="B30" i="214"/>
  <c r="Q30" i="214"/>
  <c r="O30" i="214"/>
  <c r="N30" i="214"/>
  <c r="M30" i="214"/>
  <c r="K30" i="214"/>
  <c r="J30" i="214"/>
  <c r="I30" i="214"/>
  <c r="H30" i="214"/>
  <c r="G30" i="214"/>
  <c r="F30" i="214"/>
  <c r="D30" i="214"/>
  <c r="C30" i="214"/>
  <c r="B29" i="214"/>
  <c r="Q29" i="214"/>
  <c r="O29" i="214"/>
  <c r="N29" i="214"/>
  <c r="M29" i="214"/>
  <c r="K29" i="214"/>
  <c r="J29" i="214"/>
  <c r="I29" i="214"/>
  <c r="H29" i="214"/>
  <c r="G29" i="214"/>
  <c r="F29" i="214"/>
  <c r="D29" i="214"/>
  <c r="C29" i="214"/>
  <c r="B28" i="214"/>
  <c r="Q28" i="214"/>
  <c r="O28" i="214"/>
  <c r="N28" i="214"/>
  <c r="M28" i="214"/>
  <c r="K28" i="214"/>
  <c r="J28" i="214"/>
  <c r="I28" i="214"/>
  <c r="H28" i="214"/>
  <c r="G28" i="214"/>
  <c r="F28" i="214"/>
  <c r="D28" i="214"/>
  <c r="C28" i="214"/>
  <c r="B27" i="214"/>
  <c r="Q27" i="214"/>
  <c r="O27" i="214"/>
  <c r="N27" i="214"/>
  <c r="M27" i="214"/>
  <c r="K27" i="214"/>
  <c r="J27" i="214"/>
  <c r="I27" i="214"/>
  <c r="H27" i="214"/>
  <c r="G27" i="214"/>
  <c r="F27" i="214"/>
  <c r="D27" i="214"/>
  <c r="C27" i="214"/>
  <c r="B26" i="214"/>
  <c r="Q26" i="214"/>
  <c r="O26" i="214"/>
  <c r="N26" i="214"/>
  <c r="M26" i="214"/>
  <c r="K26" i="214"/>
  <c r="J26" i="214"/>
  <c r="I26" i="214"/>
  <c r="H26" i="214"/>
  <c r="G26" i="214"/>
  <c r="F26" i="214"/>
  <c r="D26" i="214"/>
  <c r="C26" i="214"/>
  <c r="B25" i="214"/>
  <c r="Q25" i="214"/>
  <c r="O25" i="214"/>
  <c r="N25" i="214"/>
  <c r="M25" i="214"/>
  <c r="K25" i="214"/>
  <c r="J25" i="214"/>
  <c r="I25" i="214"/>
  <c r="H25" i="214"/>
  <c r="G25" i="214"/>
  <c r="F25" i="214"/>
  <c r="D25" i="214"/>
  <c r="C25" i="214"/>
  <c r="B24" i="214"/>
  <c r="Q24" i="214"/>
  <c r="O24" i="214"/>
  <c r="N24" i="214"/>
  <c r="M24" i="214"/>
  <c r="K24" i="214"/>
  <c r="J24" i="214"/>
  <c r="I24" i="214"/>
  <c r="H24" i="214"/>
  <c r="G24" i="214"/>
  <c r="F24" i="214"/>
  <c r="D24" i="214"/>
  <c r="C24" i="214"/>
  <c r="B23" i="214"/>
  <c r="Q23" i="214"/>
  <c r="O23" i="214"/>
  <c r="N23" i="214"/>
  <c r="M23" i="214"/>
  <c r="K23" i="214"/>
  <c r="J23" i="214"/>
  <c r="I23" i="214"/>
  <c r="H23" i="214"/>
  <c r="G23" i="214"/>
  <c r="F23" i="214"/>
  <c r="D23" i="214"/>
  <c r="C23" i="214"/>
  <c r="B22" i="214"/>
  <c r="Q22" i="214"/>
  <c r="O22" i="214"/>
  <c r="N22" i="214"/>
  <c r="M22" i="214"/>
  <c r="K22" i="214"/>
  <c r="J22" i="214"/>
  <c r="I22" i="214"/>
  <c r="H22" i="214"/>
  <c r="G22" i="214"/>
  <c r="F22" i="214"/>
  <c r="D22" i="214"/>
  <c r="C22" i="214"/>
  <c r="B21" i="214"/>
  <c r="Q21" i="214"/>
  <c r="O21" i="214"/>
  <c r="N21" i="214"/>
  <c r="M21" i="214"/>
  <c r="K21" i="214"/>
  <c r="J21" i="214"/>
  <c r="I21" i="214"/>
  <c r="H21" i="214"/>
  <c r="G21" i="214"/>
  <c r="F21" i="214"/>
  <c r="D21" i="214"/>
  <c r="C21" i="214"/>
  <c r="B20" i="214"/>
  <c r="Q20" i="214"/>
  <c r="O20" i="214"/>
  <c r="N20" i="214"/>
  <c r="M20" i="214"/>
  <c r="K20" i="214"/>
  <c r="J20" i="214"/>
  <c r="I20" i="214"/>
  <c r="H20" i="214"/>
  <c r="G20" i="214"/>
  <c r="F20" i="214"/>
  <c r="D20" i="214"/>
  <c r="C20" i="214"/>
  <c r="B19" i="214"/>
  <c r="Q19" i="214"/>
  <c r="O19" i="214"/>
  <c r="N19" i="214"/>
  <c r="M19" i="214"/>
  <c r="K19" i="214"/>
  <c r="J19" i="214"/>
  <c r="I19" i="214"/>
  <c r="H19" i="214"/>
  <c r="G19" i="214"/>
  <c r="F19" i="214"/>
  <c r="D19" i="214"/>
  <c r="C19" i="214"/>
  <c r="B18" i="214"/>
  <c r="Q18" i="214"/>
  <c r="O18" i="214"/>
  <c r="N18" i="214"/>
  <c r="M18" i="214"/>
  <c r="K18" i="214"/>
  <c r="J18" i="214"/>
  <c r="I18" i="214"/>
  <c r="H18" i="214"/>
  <c r="G18" i="214"/>
  <c r="F18" i="214"/>
  <c r="D18" i="214"/>
  <c r="C18" i="214"/>
  <c r="B17" i="214"/>
  <c r="Q17" i="214"/>
  <c r="O17" i="214"/>
  <c r="N17" i="214"/>
  <c r="M17" i="214"/>
  <c r="K17" i="214"/>
  <c r="J17" i="214"/>
  <c r="I17" i="214"/>
  <c r="H17" i="214"/>
  <c r="G17" i="214"/>
  <c r="F17" i="214"/>
  <c r="D17" i="214"/>
  <c r="C17" i="214"/>
  <c r="B16" i="214"/>
  <c r="Q16" i="214"/>
  <c r="O16" i="214"/>
  <c r="N16" i="214"/>
  <c r="M16" i="214"/>
  <c r="K16" i="214"/>
  <c r="J16" i="214"/>
  <c r="I16" i="214"/>
  <c r="H16" i="214"/>
  <c r="G16" i="214"/>
  <c r="F16" i="214"/>
  <c r="D16" i="214"/>
  <c r="C16" i="214"/>
  <c r="B15" i="214"/>
  <c r="Q15" i="214"/>
  <c r="O15" i="214"/>
  <c r="N15" i="214"/>
  <c r="M15" i="214"/>
  <c r="K15" i="214"/>
  <c r="J15" i="214"/>
  <c r="I15" i="214"/>
  <c r="H15" i="214"/>
  <c r="G15" i="214"/>
  <c r="F15" i="214"/>
  <c r="D15" i="214"/>
  <c r="C15" i="214"/>
  <c r="B14" i="214"/>
  <c r="Q14" i="214"/>
  <c r="O14" i="214"/>
  <c r="N14" i="214"/>
  <c r="M14" i="214"/>
  <c r="K14" i="214"/>
  <c r="J14" i="214"/>
  <c r="I14" i="214"/>
  <c r="H14" i="214"/>
  <c r="G14" i="214"/>
  <c r="F14" i="214"/>
  <c r="D14" i="214"/>
  <c r="C14" i="214"/>
  <c r="B13" i="214"/>
  <c r="Q13" i="214"/>
  <c r="O13" i="214"/>
  <c r="N13" i="214"/>
  <c r="M13" i="214"/>
  <c r="K13" i="214"/>
  <c r="J13" i="214"/>
  <c r="I13" i="214"/>
  <c r="H13" i="214"/>
  <c r="G13" i="214"/>
  <c r="F13" i="214"/>
  <c r="D13" i="214"/>
  <c r="C13" i="214"/>
  <c r="B12" i="214"/>
  <c r="Q12" i="214"/>
  <c r="O12" i="214"/>
  <c r="N12" i="214"/>
  <c r="M12" i="214"/>
  <c r="K12" i="214"/>
  <c r="J12" i="214"/>
  <c r="I12" i="214"/>
  <c r="H12" i="214"/>
  <c r="G12" i="214"/>
  <c r="F12" i="214"/>
  <c r="D12" i="214"/>
  <c r="C12" i="214"/>
  <c r="B11" i="214"/>
  <c r="Q11" i="214"/>
  <c r="O11" i="214"/>
  <c r="N11" i="214"/>
  <c r="M11" i="214"/>
  <c r="K11" i="214"/>
  <c r="J11" i="214"/>
  <c r="I11" i="214"/>
  <c r="H11" i="214"/>
  <c r="G11" i="214"/>
  <c r="F11" i="214"/>
  <c r="D11" i="214"/>
  <c r="C11" i="214"/>
  <c r="B10" i="214"/>
  <c r="Q10" i="214"/>
  <c r="O10" i="214"/>
  <c r="N10" i="214"/>
  <c r="M10" i="214"/>
  <c r="K10" i="214"/>
  <c r="J10" i="214"/>
  <c r="I10" i="214"/>
  <c r="H10" i="214"/>
  <c r="G10" i="214"/>
  <c r="F10" i="214"/>
  <c r="D10" i="214"/>
  <c r="C10" i="214"/>
  <c r="C44" i="212"/>
  <c r="E44" i="212"/>
  <c r="C43" i="212"/>
  <c r="E43" i="212"/>
  <c r="C42" i="212"/>
  <c r="E42" i="212"/>
  <c r="C41" i="212"/>
  <c r="E41" i="212"/>
  <c r="C40" i="212"/>
  <c r="E40" i="212"/>
  <c r="C39" i="212"/>
  <c r="E39" i="212"/>
  <c r="C38" i="212"/>
  <c r="E38" i="212"/>
  <c r="C37" i="212"/>
  <c r="E37" i="212"/>
  <c r="C36" i="212"/>
  <c r="E36" i="212"/>
  <c r="C35" i="212"/>
  <c r="E35" i="212"/>
  <c r="C34" i="212"/>
  <c r="E34" i="212"/>
  <c r="C33" i="212"/>
  <c r="E33" i="212"/>
  <c r="C32" i="212"/>
  <c r="E32" i="212"/>
  <c r="C31" i="212"/>
  <c r="E31" i="212"/>
  <c r="C30" i="212"/>
  <c r="E30" i="212"/>
  <c r="C29" i="212"/>
  <c r="E29" i="212"/>
  <c r="C28" i="212"/>
  <c r="E28" i="212"/>
  <c r="C27" i="212"/>
  <c r="E27" i="212"/>
  <c r="C26" i="212"/>
  <c r="E26" i="212"/>
  <c r="C25" i="212"/>
  <c r="E25" i="212"/>
  <c r="C24" i="212"/>
  <c r="E24" i="212"/>
  <c r="C23" i="212"/>
  <c r="E23" i="212"/>
  <c r="C22" i="212"/>
  <c r="E22" i="212"/>
  <c r="C21" i="212"/>
  <c r="E21" i="212"/>
  <c r="C20" i="212"/>
  <c r="E20" i="212"/>
  <c r="C19" i="212"/>
  <c r="E19" i="212"/>
  <c r="C18" i="212"/>
  <c r="E18" i="212"/>
  <c r="C17" i="212"/>
  <c r="E17" i="212"/>
  <c r="C16" i="212"/>
  <c r="E16" i="212"/>
  <c r="C15" i="212"/>
  <c r="E15" i="212"/>
  <c r="C14" i="212"/>
  <c r="E14" i="212"/>
  <c r="C13" i="212"/>
  <c r="E13" i="212"/>
  <c r="C12" i="212"/>
  <c r="E12" i="212"/>
  <c r="C11" i="212"/>
  <c r="E11" i="212"/>
  <c r="C10" i="212"/>
  <c r="E10" i="212"/>
  <c r="C9" i="212"/>
  <c r="E9" i="212"/>
  <c r="L33" i="248"/>
  <c r="L34" i="248"/>
  <c r="L35" i="248"/>
  <c r="K33" i="248"/>
  <c r="K34" i="248"/>
  <c r="K35" i="248"/>
  <c r="J33" i="248"/>
  <c r="J34" i="248"/>
  <c r="J35" i="248"/>
  <c r="I34" i="248"/>
  <c r="H34" i="248"/>
  <c r="G34" i="248"/>
  <c r="F34" i="248"/>
  <c r="E34" i="248"/>
  <c r="D34" i="248"/>
  <c r="C34" i="248"/>
  <c r="S14" i="248"/>
  <c r="R14" i="248"/>
  <c r="O14" i="248"/>
  <c r="N14" i="248"/>
  <c r="L14" i="248"/>
  <c r="K14" i="248"/>
  <c r="J14" i="248"/>
  <c r="I14" i="248"/>
  <c r="H14" i="248"/>
  <c r="G14" i="248"/>
  <c r="F14" i="248"/>
  <c r="E14" i="248"/>
  <c r="D14" i="248"/>
  <c r="C14" i="248"/>
  <c r="B14" i="248"/>
  <c r="S12" i="248"/>
  <c r="R12" i="248"/>
  <c r="O12" i="248"/>
  <c r="N12" i="248"/>
  <c r="L12" i="248"/>
  <c r="K12" i="248"/>
  <c r="J12" i="248"/>
  <c r="I12" i="248"/>
  <c r="H12" i="248"/>
  <c r="G12" i="248"/>
  <c r="F12" i="248"/>
  <c r="E12" i="248"/>
  <c r="D12" i="248"/>
  <c r="C12" i="248"/>
  <c r="B12" i="248"/>
  <c r="G110" i="243"/>
  <c r="F110" i="236"/>
  <c r="M110" i="243"/>
  <c r="F110" i="243"/>
  <c r="E110" i="236"/>
  <c r="L110" i="243"/>
  <c r="E110" i="243"/>
  <c r="D110" i="236"/>
  <c r="K110" i="243"/>
  <c r="D110" i="243"/>
  <c r="C110" i="236"/>
  <c r="J110" i="243"/>
  <c r="C110" i="243"/>
  <c r="B110" i="236"/>
  <c r="I110" i="243"/>
  <c r="B110" i="243"/>
  <c r="H110" i="243"/>
  <c r="G109" i="243"/>
  <c r="F109" i="236"/>
  <c r="M109" i="243"/>
  <c r="F109" i="243"/>
  <c r="E109" i="236"/>
  <c r="L109" i="243"/>
  <c r="E109" i="243"/>
  <c r="D109" i="236"/>
  <c r="K109" i="243"/>
  <c r="D109" i="243"/>
  <c r="C109" i="236"/>
  <c r="J109" i="243"/>
  <c r="C109" i="243"/>
  <c r="B109" i="236"/>
  <c r="I109" i="243"/>
  <c r="B109" i="243"/>
  <c r="H109" i="243"/>
  <c r="G108" i="243"/>
  <c r="F108" i="236"/>
  <c r="M108" i="243"/>
  <c r="F108" i="243"/>
  <c r="E108" i="236"/>
  <c r="L108" i="243"/>
  <c r="E108" i="243"/>
  <c r="D108" i="236"/>
  <c r="K108" i="243"/>
  <c r="D108" i="243"/>
  <c r="C108" i="236"/>
  <c r="J108" i="243"/>
  <c r="C108" i="243"/>
  <c r="B108" i="236"/>
  <c r="I108" i="243"/>
  <c r="B108" i="243"/>
  <c r="H108" i="243"/>
  <c r="G107" i="243"/>
  <c r="F107" i="236"/>
  <c r="M107" i="243"/>
  <c r="F107" i="243"/>
  <c r="E107" i="236"/>
  <c r="L107" i="243"/>
  <c r="E107" i="243"/>
  <c r="D107" i="236"/>
  <c r="K107" i="243"/>
  <c r="D107" i="243"/>
  <c r="C107" i="236"/>
  <c r="J107" i="243"/>
  <c r="C107" i="243"/>
  <c r="B107" i="236"/>
  <c r="I107" i="243"/>
  <c r="B107" i="243"/>
  <c r="H107" i="243"/>
  <c r="G106" i="243"/>
  <c r="F106" i="236"/>
  <c r="M106" i="243"/>
  <c r="F106" i="243"/>
  <c r="E106" i="236"/>
  <c r="L106" i="243"/>
  <c r="E106" i="243"/>
  <c r="D106" i="236"/>
  <c r="K106" i="243"/>
  <c r="D106" i="243"/>
  <c r="C106" i="236"/>
  <c r="J106" i="243"/>
  <c r="C106" i="243"/>
  <c r="B106" i="236"/>
  <c r="I106" i="243"/>
  <c r="B106" i="243"/>
  <c r="H106" i="243"/>
  <c r="G105" i="243"/>
  <c r="F105" i="236"/>
  <c r="M105" i="243"/>
  <c r="F105" i="243"/>
  <c r="E105" i="236"/>
  <c r="L105" i="243"/>
  <c r="E105" i="243"/>
  <c r="D105" i="236"/>
  <c r="K105" i="243"/>
  <c r="D105" i="243"/>
  <c r="C105" i="236"/>
  <c r="J105" i="243"/>
  <c r="C105" i="243"/>
  <c r="B105" i="236"/>
  <c r="I105" i="243"/>
  <c r="B105" i="243"/>
  <c r="H105" i="243"/>
  <c r="G104" i="243"/>
  <c r="F104" i="236"/>
  <c r="M104" i="243"/>
  <c r="F104" i="243"/>
  <c r="E104" i="236"/>
  <c r="L104" i="243"/>
  <c r="E104" i="243"/>
  <c r="D104" i="236"/>
  <c r="K104" i="243"/>
  <c r="D104" i="243"/>
  <c r="C104" i="236"/>
  <c r="J104" i="243"/>
  <c r="C104" i="243"/>
  <c r="B104" i="236"/>
  <c r="I104" i="243"/>
  <c r="B104" i="243"/>
  <c r="H104" i="243"/>
  <c r="G103" i="243"/>
  <c r="F103" i="236"/>
  <c r="M103" i="243"/>
  <c r="F103" i="243"/>
  <c r="E103" i="236"/>
  <c r="L103" i="243"/>
  <c r="E103" i="243"/>
  <c r="D103" i="236"/>
  <c r="K103" i="243"/>
  <c r="D103" i="243"/>
  <c r="C103" i="236"/>
  <c r="J103" i="243"/>
  <c r="C103" i="243"/>
  <c r="B103" i="236"/>
  <c r="I103" i="243"/>
  <c r="B103" i="243"/>
  <c r="H103" i="243"/>
  <c r="G102" i="243"/>
  <c r="F102" i="236"/>
  <c r="M102" i="243"/>
  <c r="F102" i="243"/>
  <c r="E102" i="236"/>
  <c r="L102" i="243"/>
  <c r="E102" i="243"/>
  <c r="D102" i="236"/>
  <c r="K102" i="243"/>
  <c r="D102" i="243"/>
  <c r="C102" i="236"/>
  <c r="J102" i="243"/>
  <c r="C102" i="243"/>
  <c r="B102" i="236"/>
  <c r="I102" i="243"/>
  <c r="B102" i="243"/>
  <c r="H102" i="243"/>
  <c r="G101" i="243"/>
  <c r="F101" i="236"/>
  <c r="M101" i="243"/>
  <c r="F101" i="243"/>
  <c r="E101" i="236"/>
  <c r="L101" i="243"/>
  <c r="E101" i="243"/>
  <c r="D101" i="236"/>
  <c r="K101" i="243"/>
  <c r="D101" i="243"/>
  <c r="C101" i="236"/>
  <c r="J101" i="243"/>
  <c r="C101" i="243"/>
  <c r="B101" i="236"/>
  <c r="I101" i="243"/>
  <c r="B101" i="243"/>
  <c r="H101" i="243"/>
  <c r="G100" i="243"/>
  <c r="F100" i="236"/>
  <c r="M100" i="243"/>
  <c r="F100" i="243"/>
  <c r="E100" i="236"/>
  <c r="L100" i="243"/>
  <c r="E100" i="243"/>
  <c r="D100" i="236"/>
  <c r="K100" i="243"/>
  <c r="D100" i="243"/>
  <c r="C100" i="236"/>
  <c r="J100" i="243"/>
  <c r="C100" i="243"/>
  <c r="B100" i="236"/>
  <c r="I100" i="243"/>
  <c r="B100" i="243"/>
  <c r="H100" i="243"/>
  <c r="G99" i="243"/>
  <c r="F99" i="236"/>
  <c r="M99" i="243"/>
  <c r="F99" i="243"/>
  <c r="E99" i="236"/>
  <c r="L99" i="243"/>
  <c r="E99" i="243"/>
  <c r="D99" i="236"/>
  <c r="K99" i="243"/>
  <c r="D99" i="243"/>
  <c r="C99" i="236"/>
  <c r="J99" i="243"/>
  <c r="C99" i="243"/>
  <c r="B99" i="236"/>
  <c r="I99" i="243"/>
  <c r="B99" i="243"/>
  <c r="H99" i="243"/>
  <c r="G98" i="243"/>
  <c r="F98" i="236"/>
  <c r="M98" i="243"/>
  <c r="F98" i="243"/>
  <c r="E98" i="236"/>
  <c r="L98" i="243"/>
  <c r="E98" i="243"/>
  <c r="D98" i="236"/>
  <c r="K98" i="243"/>
  <c r="D98" i="243"/>
  <c r="C98" i="236"/>
  <c r="J98" i="243"/>
  <c r="C98" i="243"/>
  <c r="B98" i="236"/>
  <c r="I98" i="243"/>
  <c r="B98" i="243"/>
  <c r="H98" i="243"/>
  <c r="G97" i="243"/>
  <c r="F97" i="236"/>
  <c r="M97" i="243"/>
  <c r="F97" i="243"/>
  <c r="E97" i="236"/>
  <c r="L97" i="243"/>
  <c r="E97" i="243"/>
  <c r="D97" i="236"/>
  <c r="K97" i="243"/>
  <c r="D97" i="243"/>
  <c r="C97" i="236"/>
  <c r="J97" i="243"/>
  <c r="C97" i="243"/>
  <c r="B97" i="236"/>
  <c r="I97" i="243"/>
  <c r="B97" i="243"/>
  <c r="H97" i="243"/>
  <c r="G96" i="243"/>
  <c r="F96" i="236"/>
  <c r="M96" i="243"/>
  <c r="F96" i="243"/>
  <c r="E96" i="236"/>
  <c r="L96" i="243"/>
  <c r="E96" i="243"/>
  <c r="D96" i="236"/>
  <c r="K96" i="243"/>
  <c r="D96" i="243"/>
  <c r="C96" i="236"/>
  <c r="J96" i="243"/>
  <c r="C96" i="243"/>
  <c r="B96" i="236"/>
  <c r="I96" i="243"/>
  <c r="B96" i="243"/>
  <c r="H96" i="243"/>
  <c r="G95" i="243"/>
  <c r="F95" i="236"/>
  <c r="M95" i="243"/>
  <c r="F95" i="243"/>
  <c r="E95" i="236"/>
  <c r="L95" i="243"/>
  <c r="E95" i="243"/>
  <c r="D95" i="236"/>
  <c r="K95" i="243"/>
  <c r="D95" i="243"/>
  <c r="C95" i="236"/>
  <c r="J95" i="243"/>
  <c r="C95" i="243"/>
  <c r="B95" i="236"/>
  <c r="I95" i="243"/>
  <c r="B95" i="243"/>
  <c r="H95" i="243"/>
  <c r="G94" i="243"/>
  <c r="F94" i="236"/>
  <c r="M94" i="243"/>
  <c r="F94" i="243"/>
  <c r="E94" i="236"/>
  <c r="L94" i="243"/>
  <c r="E94" i="243"/>
  <c r="D94" i="236"/>
  <c r="K94" i="243"/>
  <c r="D94" i="243"/>
  <c r="C94" i="236"/>
  <c r="J94" i="243"/>
  <c r="C94" i="243"/>
  <c r="B94" i="236"/>
  <c r="I94" i="243"/>
  <c r="B94" i="243"/>
  <c r="H94" i="243"/>
  <c r="G93" i="243"/>
  <c r="F93" i="236"/>
  <c r="M93" i="243"/>
  <c r="F93" i="243"/>
  <c r="E93" i="236"/>
  <c r="L93" i="243"/>
  <c r="E93" i="243"/>
  <c r="D93" i="236"/>
  <c r="K93" i="243"/>
  <c r="D93" i="243"/>
  <c r="C93" i="236"/>
  <c r="J93" i="243"/>
  <c r="C93" i="243"/>
  <c r="B93" i="236"/>
  <c r="I93" i="243"/>
  <c r="B93" i="243"/>
  <c r="H93" i="243"/>
  <c r="G92" i="243"/>
  <c r="F92" i="236"/>
  <c r="M92" i="243"/>
  <c r="F92" i="243"/>
  <c r="E92" i="236"/>
  <c r="L92" i="243"/>
  <c r="E92" i="243"/>
  <c r="D92" i="236"/>
  <c r="K92" i="243"/>
  <c r="D92" i="243"/>
  <c r="C92" i="236"/>
  <c r="J92" i="243"/>
  <c r="C92" i="243"/>
  <c r="B92" i="236"/>
  <c r="I92" i="243"/>
  <c r="B92" i="243"/>
  <c r="H92" i="243"/>
  <c r="G91" i="243"/>
  <c r="F91" i="236"/>
  <c r="M91" i="243"/>
  <c r="F91" i="243"/>
  <c r="E91" i="236"/>
  <c r="L91" i="243"/>
  <c r="E91" i="243"/>
  <c r="D91" i="236"/>
  <c r="K91" i="243"/>
  <c r="D91" i="243"/>
  <c r="C91" i="236"/>
  <c r="J91" i="243"/>
  <c r="C91" i="243"/>
  <c r="B91" i="236"/>
  <c r="I91" i="243"/>
  <c r="B91" i="243"/>
  <c r="H91" i="243"/>
  <c r="G90" i="243"/>
  <c r="F90" i="236"/>
  <c r="M90" i="243"/>
  <c r="F90" i="243"/>
  <c r="E90" i="236"/>
  <c r="L90" i="243"/>
  <c r="E90" i="243"/>
  <c r="D90" i="236"/>
  <c r="K90" i="243"/>
  <c r="D90" i="243"/>
  <c r="C90" i="236"/>
  <c r="J90" i="243"/>
  <c r="C90" i="243"/>
  <c r="B90" i="236"/>
  <c r="I90" i="243"/>
  <c r="B90" i="243"/>
  <c r="H90" i="243"/>
  <c r="G89" i="243"/>
  <c r="F89" i="236"/>
  <c r="M89" i="243"/>
  <c r="F89" i="243"/>
  <c r="E89" i="236"/>
  <c r="L89" i="243"/>
  <c r="E89" i="243"/>
  <c r="D89" i="236"/>
  <c r="K89" i="243"/>
  <c r="D89" i="243"/>
  <c r="C89" i="236"/>
  <c r="J89" i="243"/>
  <c r="C89" i="243"/>
  <c r="B89" i="236"/>
  <c r="I89" i="243"/>
  <c r="B89" i="243"/>
  <c r="H89" i="243"/>
  <c r="G88" i="243"/>
  <c r="F88" i="236"/>
  <c r="M88" i="243"/>
  <c r="F88" i="243"/>
  <c r="E88" i="236"/>
  <c r="L88" i="243"/>
  <c r="E88" i="243"/>
  <c r="D88" i="236"/>
  <c r="K88" i="243"/>
  <c r="D88" i="243"/>
  <c r="C88" i="236"/>
  <c r="J88" i="243"/>
  <c r="C88" i="243"/>
  <c r="B88" i="236"/>
  <c r="I88" i="243"/>
  <c r="B88" i="243"/>
  <c r="H88" i="243"/>
  <c r="G87" i="243"/>
  <c r="F87" i="236"/>
  <c r="M87" i="243"/>
  <c r="F87" i="243"/>
  <c r="E87" i="236"/>
  <c r="L87" i="243"/>
  <c r="E87" i="243"/>
  <c r="D87" i="236"/>
  <c r="K87" i="243"/>
  <c r="D87" i="243"/>
  <c r="C87" i="236"/>
  <c r="J87" i="243"/>
  <c r="C87" i="243"/>
  <c r="B87" i="236"/>
  <c r="I87" i="243"/>
  <c r="B87" i="243"/>
  <c r="H87" i="243"/>
  <c r="G86" i="243"/>
  <c r="F86" i="236"/>
  <c r="M86" i="243"/>
  <c r="F86" i="243"/>
  <c r="E86" i="236"/>
  <c r="L86" i="243"/>
  <c r="E86" i="243"/>
  <c r="D86" i="236"/>
  <c r="K86" i="243"/>
  <c r="D86" i="243"/>
  <c r="C86" i="236"/>
  <c r="J86" i="243"/>
  <c r="C86" i="243"/>
  <c r="B86" i="236"/>
  <c r="I86" i="243"/>
  <c r="B86" i="243"/>
  <c r="H86" i="243"/>
  <c r="G85" i="243"/>
  <c r="F85" i="236"/>
  <c r="M85" i="243"/>
  <c r="F85" i="243"/>
  <c r="E85" i="236"/>
  <c r="L85" i="243"/>
  <c r="E85" i="243"/>
  <c r="D85" i="236"/>
  <c r="K85" i="243"/>
  <c r="D85" i="243"/>
  <c r="C85" i="236"/>
  <c r="J85" i="243"/>
  <c r="C85" i="243"/>
  <c r="B85" i="236"/>
  <c r="I85" i="243"/>
  <c r="B85" i="243"/>
  <c r="H85" i="243"/>
  <c r="G84" i="243"/>
  <c r="F84" i="236"/>
  <c r="M84" i="243"/>
  <c r="F84" i="243"/>
  <c r="E84" i="236"/>
  <c r="L84" i="243"/>
  <c r="E84" i="243"/>
  <c r="D84" i="236"/>
  <c r="K84" i="243"/>
  <c r="D84" i="243"/>
  <c r="C84" i="236"/>
  <c r="J84" i="243"/>
  <c r="C84" i="243"/>
  <c r="B84" i="236"/>
  <c r="I84" i="243"/>
  <c r="B84" i="243"/>
  <c r="H84" i="243"/>
  <c r="G83" i="243"/>
  <c r="F83" i="236"/>
  <c r="M83" i="243"/>
  <c r="F83" i="243"/>
  <c r="E83" i="236"/>
  <c r="L83" i="243"/>
  <c r="E83" i="243"/>
  <c r="D83" i="236"/>
  <c r="K83" i="243"/>
  <c r="D83" i="243"/>
  <c r="C83" i="236"/>
  <c r="J83" i="243"/>
  <c r="C83" i="243"/>
  <c r="B83" i="236"/>
  <c r="I83" i="243"/>
  <c r="B83" i="243"/>
  <c r="H83" i="243"/>
  <c r="G82" i="243"/>
  <c r="F82" i="236"/>
  <c r="M82" i="243"/>
  <c r="F82" i="243"/>
  <c r="E82" i="236"/>
  <c r="L82" i="243"/>
  <c r="E82" i="243"/>
  <c r="D82" i="236"/>
  <c r="K82" i="243"/>
  <c r="D82" i="243"/>
  <c r="C82" i="236"/>
  <c r="J82" i="243"/>
  <c r="C82" i="243"/>
  <c r="B82" i="236"/>
  <c r="I82" i="243"/>
  <c r="B82" i="243"/>
  <c r="H82" i="243"/>
  <c r="G81" i="243"/>
  <c r="F81" i="236"/>
  <c r="M81" i="243"/>
  <c r="F81" i="243"/>
  <c r="E81" i="236"/>
  <c r="L81" i="243"/>
  <c r="E81" i="243"/>
  <c r="D81" i="236"/>
  <c r="K81" i="243"/>
  <c r="D81" i="243"/>
  <c r="C81" i="236"/>
  <c r="J81" i="243"/>
  <c r="C81" i="243"/>
  <c r="B81" i="236"/>
  <c r="I81" i="243"/>
  <c r="B81" i="243"/>
  <c r="H81" i="243"/>
  <c r="G80" i="243"/>
  <c r="F80" i="236"/>
  <c r="M80" i="243"/>
  <c r="F80" i="243"/>
  <c r="E80" i="236"/>
  <c r="L80" i="243"/>
  <c r="E80" i="243"/>
  <c r="D80" i="236"/>
  <c r="K80" i="243"/>
  <c r="D80" i="243"/>
  <c r="C80" i="236"/>
  <c r="J80" i="243"/>
  <c r="C80" i="243"/>
  <c r="B80" i="236"/>
  <c r="I80" i="243"/>
  <c r="B80" i="243"/>
  <c r="H80" i="243"/>
  <c r="G79" i="243"/>
  <c r="F79" i="236"/>
  <c r="M79" i="243"/>
  <c r="F79" i="243"/>
  <c r="E79" i="236"/>
  <c r="L79" i="243"/>
  <c r="E79" i="243"/>
  <c r="D79" i="236"/>
  <c r="K79" i="243"/>
  <c r="D79" i="243"/>
  <c r="C79" i="236"/>
  <c r="J79" i="243"/>
  <c r="C79" i="243"/>
  <c r="B79" i="236"/>
  <c r="I79" i="243"/>
  <c r="B79" i="243"/>
  <c r="H79" i="243"/>
  <c r="G78" i="243"/>
  <c r="F78" i="236"/>
  <c r="M78" i="243"/>
  <c r="F78" i="243"/>
  <c r="E78" i="236"/>
  <c r="L78" i="243"/>
  <c r="E78" i="243"/>
  <c r="D78" i="236"/>
  <c r="K78" i="243"/>
  <c r="D78" i="243"/>
  <c r="C78" i="236"/>
  <c r="J78" i="243"/>
  <c r="C78" i="243"/>
  <c r="B78" i="236"/>
  <c r="I78" i="243"/>
  <c r="B78" i="243"/>
  <c r="H78" i="243"/>
  <c r="G77" i="243"/>
  <c r="F77" i="236"/>
  <c r="M77" i="243"/>
  <c r="F77" i="243"/>
  <c r="E77" i="236"/>
  <c r="L77" i="243"/>
  <c r="E77" i="243"/>
  <c r="D77" i="236"/>
  <c r="K77" i="243"/>
  <c r="D77" i="243"/>
  <c r="C77" i="236"/>
  <c r="J77" i="243"/>
  <c r="C77" i="243"/>
  <c r="B77" i="236"/>
  <c r="I77" i="243"/>
  <c r="B77" i="243"/>
  <c r="H77" i="243"/>
  <c r="G76" i="243"/>
  <c r="F76" i="236"/>
  <c r="M76" i="243"/>
  <c r="F76" i="243"/>
  <c r="E76" i="236"/>
  <c r="L76" i="243"/>
  <c r="E76" i="243"/>
  <c r="D76" i="236"/>
  <c r="K76" i="243"/>
  <c r="D76" i="243"/>
  <c r="C76" i="236"/>
  <c r="J76" i="243"/>
  <c r="C76" i="243"/>
  <c r="B76" i="236"/>
  <c r="I76" i="243"/>
  <c r="B76" i="243"/>
  <c r="H76" i="243"/>
  <c r="G75" i="243"/>
  <c r="F75" i="236"/>
  <c r="M75" i="243"/>
  <c r="F75" i="243"/>
  <c r="E75" i="236"/>
  <c r="L75" i="243"/>
  <c r="E75" i="243"/>
  <c r="D75" i="236"/>
  <c r="K75" i="243"/>
  <c r="D75" i="243"/>
  <c r="C75" i="236"/>
  <c r="J75" i="243"/>
  <c r="C75" i="243"/>
  <c r="B75" i="236"/>
  <c r="I75" i="243"/>
  <c r="B75" i="243"/>
  <c r="H75" i="243"/>
  <c r="G74" i="243"/>
  <c r="F74" i="236"/>
  <c r="M74" i="243"/>
  <c r="F74" i="243"/>
  <c r="E74" i="236"/>
  <c r="L74" i="243"/>
  <c r="E74" i="243"/>
  <c r="D74" i="236"/>
  <c r="K74" i="243"/>
  <c r="D74" i="243"/>
  <c r="C74" i="236"/>
  <c r="J74" i="243"/>
  <c r="C74" i="243"/>
  <c r="B74" i="236"/>
  <c r="I74" i="243"/>
  <c r="B74" i="243"/>
  <c r="H74" i="243"/>
  <c r="G73" i="243"/>
  <c r="F73" i="236"/>
  <c r="M73" i="243"/>
  <c r="F73" i="243"/>
  <c r="E73" i="236"/>
  <c r="L73" i="243"/>
  <c r="E73" i="243"/>
  <c r="D73" i="236"/>
  <c r="K73" i="243"/>
  <c r="D73" i="243"/>
  <c r="C73" i="236"/>
  <c r="J73" i="243"/>
  <c r="C73" i="243"/>
  <c r="B73" i="236"/>
  <c r="I73" i="243"/>
  <c r="B73" i="243"/>
  <c r="H73" i="243"/>
  <c r="G72" i="243"/>
  <c r="F72" i="236"/>
  <c r="M72" i="243"/>
  <c r="F72" i="243"/>
  <c r="E72" i="236"/>
  <c r="L72" i="243"/>
  <c r="E72" i="243"/>
  <c r="D72" i="236"/>
  <c r="K72" i="243"/>
  <c r="D72" i="243"/>
  <c r="C72" i="236"/>
  <c r="J72" i="243"/>
  <c r="C72" i="243"/>
  <c r="B72" i="236"/>
  <c r="I72" i="243"/>
  <c r="B72" i="243"/>
  <c r="H72" i="243"/>
  <c r="G71" i="243"/>
  <c r="F71" i="236"/>
  <c r="M71" i="243"/>
  <c r="F71" i="243"/>
  <c r="E71" i="236"/>
  <c r="L71" i="243"/>
  <c r="E71" i="243"/>
  <c r="D71" i="236"/>
  <c r="K71" i="243"/>
  <c r="D71" i="243"/>
  <c r="C71" i="236"/>
  <c r="J71" i="243"/>
  <c r="C71" i="243"/>
  <c r="B71" i="236"/>
  <c r="I71" i="243"/>
  <c r="B71" i="243"/>
  <c r="H71" i="243"/>
  <c r="G70" i="243"/>
  <c r="F70" i="236"/>
  <c r="M70" i="243"/>
  <c r="F70" i="243"/>
  <c r="E70" i="236"/>
  <c r="L70" i="243"/>
  <c r="E70" i="243"/>
  <c r="D70" i="236"/>
  <c r="K70" i="243"/>
  <c r="D70" i="243"/>
  <c r="C70" i="236"/>
  <c r="J70" i="243"/>
  <c r="C70" i="243"/>
  <c r="B70" i="236"/>
  <c r="I70" i="243"/>
  <c r="B70" i="243"/>
  <c r="H70" i="243"/>
  <c r="G69" i="243"/>
  <c r="F69" i="236"/>
  <c r="M69" i="243"/>
  <c r="F69" i="243"/>
  <c r="E69" i="236"/>
  <c r="L69" i="243"/>
  <c r="E69" i="243"/>
  <c r="D69" i="236"/>
  <c r="K69" i="243"/>
  <c r="D69" i="243"/>
  <c r="C69" i="236"/>
  <c r="J69" i="243"/>
  <c r="C69" i="243"/>
  <c r="B69" i="236"/>
  <c r="I69" i="243"/>
  <c r="B69" i="243"/>
  <c r="H69" i="243"/>
  <c r="G68" i="243"/>
  <c r="F68" i="236"/>
  <c r="M68" i="243"/>
  <c r="F68" i="243"/>
  <c r="E68" i="236"/>
  <c r="L68" i="243"/>
  <c r="E68" i="243"/>
  <c r="D68" i="236"/>
  <c r="K68" i="243"/>
  <c r="D68" i="243"/>
  <c r="C68" i="236"/>
  <c r="J68" i="243"/>
  <c r="C68" i="243"/>
  <c r="B68" i="236"/>
  <c r="I68" i="243"/>
  <c r="B68" i="243"/>
  <c r="H68" i="243"/>
  <c r="G67" i="243"/>
  <c r="F67" i="236"/>
  <c r="M67" i="243"/>
  <c r="F67" i="243"/>
  <c r="E67" i="236"/>
  <c r="L67" i="243"/>
  <c r="E67" i="243"/>
  <c r="D67" i="236"/>
  <c r="K67" i="243"/>
  <c r="D67" i="243"/>
  <c r="C67" i="236"/>
  <c r="J67" i="243"/>
  <c r="C67" i="243"/>
  <c r="B67" i="236"/>
  <c r="I67" i="243"/>
  <c r="B67" i="243"/>
  <c r="H67" i="243"/>
  <c r="G66" i="243"/>
  <c r="F66" i="236"/>
  <c r="M66" i="243"/>
  <c r="F66" i="243"/>
  <c r="E66" i="236"/>
  <c r="L66" i="243"/>
  <c r="E66" i="243"/>
  <c r="D66" i="236"/>
  <c r="K66" i="243"/>
  <c r="D66" i="243"/>
  <c r="C66" i="236"/>
  <c r="J66" i="243"/>
  <c r="C66" i="243"/>
  <c r="B66" i="236"/>
  <c r="I66" i="243"/>
  <c r="B66" i="243"/>
  <c r="H66" i="243"/>
  <c r="G65" i="243"/>
  <c r="F65" i="236"/>
  <c r="M65" i="243"/>
  <c r="F65" i="243"/>
  <c r="E65" i="236"/>
  <c r="L65" i="243"/>
  <c r="E65" i="243"/>
  <c r="D65" i="236"/>
  <c r="K65" i="243"/>
  <c r="D65" i="243"/>
  <c r="C65" i="236"/>
  <c r="J65" i="243"/>
  <c r="C65" i="243"/>
  <c r="B65" i="236"/>
  <c r="I65" i="243"/>
  <c r="B65" i="243"/>
  <c r="H65" i="243"/>
  <c r="G64" i="243"/>
  <c r="F64" i="236"/>
  <c r="M64" i="243"/>
  <c r="F64" i="243"/>
  <c r="E64" i="236"/>
  <c r="L64" i="243"/>
  <c r="E64" i="243"/>
  <c r="D64" i="236"/>
  <c r="K64" i="243"/>
  <c r="D64" i="243"/>
  <c r="C64" i="236"/>
  <c r="J64" i="243"/>
  <c r="C64" i="243"/>
  <c r="B64" i="236"/>
  <c r="I64" i="243"/>
  <c r="B64" i="243"/>
  <c r="H64" i="243"/>
  <c r="G63" i="243"/>
  <c r="F63" i="236"/>
  <c r="M63" i="243"/>
  <c r="F63" i="243"/>
  <c r="E63" i="236"/>
  <c r="L63" i="243"/>
  <c r="E63" i="243"/>
  <c r="D63" i="236"/>
  <c r="K63" i="243"/>
  <c r="D63" i="243"/>
  <c r="C63" i="236"/>
  <c r="J63" i="243"/>
  <c r="C63" i="243"/>
  <c r="B63" i="236"/>
  <c r="I63" i="243"/>
  <c r="B63" i="243"/>
  <c r="H63" i="243"/>
  <c r="G62" i="243"/>
  <c r="F62" i="236"/>
  <c r="M62" i="243"/>
  <c r="F62" i="243"/>
  <c r="E62" i="236"/>
  <c r="L62" i="243"/>
  <c r="E62" i="243"/>
  <c r="D62" i="236"/>
  <c r="K62" i="243"/>
  <c r="D62" i="243"/>
  <c r="C62" i="236"/>
  <c r="J62" i="243"/>
  <c r="C62" i="243"/>
  <c r="B62" i="236"/>
  <c r="I62" i="243"/>
  <c r="B62" i="243"/>
  <c r="H62" i="243"/>
  <c r="G61" i="243"/>
  <c r="F61" i="236"/>
  <c r="M61" i="243"/>
  <c r="F61" i="243"/>
  <c r="E61" i="236"/>
  <c r="L61" i="243"/>
  <c r="E61" i="243"/>
  <c r="D61" i="236"/>
  <c r="K61" i="243"/>
  <c r="D61" i="243"/>
  <c r="C61" i="236"/>
  <c r="J61" i="243"/>
  <c r="C61" i="243"/>
  <c r="B61" i="236"/>
  <c r="I61" i="243"/>
  <c r="B61" i="243"/>
  <c r="H61" i="243"/>
  <c r="G60" i="243"/>
  <c r="F60" i="236"/>
  <c r="M60" i="243"/>
  <c r="F60" i="243"/>
  <c r="E60" i="236"/>
  <c r="L60" i="243"/>
  <c r="E60" i="243"/>
  <c r="D60" i="236"/>
  <c r="K60" i="243"/>
  <c r="D60" i="243"/>
  <c r="C60" i="236"/>
  <c r="J60" i="243"/>
  <c r="C60" i="243"/>
  <c r="B60" i="236"/>
  <c r="I60" i="243"/>
  <c r="B60" i="243"/>
  <c r="H60" i="243"/>
  <c r="G59" i="243"/>
  <c r="F59" i="236"/>
  <c r="M59" i="243"/>
  <c r="F59" i="243"/>
  <c r="E59" i="236"/>
  <c r="L59" i="243"/>
  <c r="E59" i="243"/>
  <c r="D59" i="236"/>
  <c r="K59" i="243"/>
  <c r="D59" i="243"/>
  <c r="C59" i="236"/>
  <c r="J59" i="243"/>
  <c r="C59" i="243"/>
  <c r="B59" i="236"/>
  <c r="I59" i="243"/>
  <c r="B59" i="243"/>
  <c r="H59" i="243"/>
  <c r="G58" i="243"/>
  <c r="F58" i="236"/>
  <c r="M58" i="243"/>
  <c r="F58" i="243"/>
  <c r="E58" i="236"/>
  <c r="L58" i="243"/>
  <c r="E58" i="243"/>
  <c r="D58" i="236"/>
  <c r="K58" i="243"/>
  <c r="D58" i="243"/>
  <c r="C58" i="236"/>
  <c r="J58" i="243"/>
  <c r="C58" i="243"/>
  <c r="B58" i="236"/>
  <c r="I58" i="243"/>
  <c r="B58" i="243"/>
  <c r="H58" i="243"/>
  <c r="G57" i="243"/>
  <c r="F57" i="236"/>
  <c r="M57" i="243"/>
  <c r="G56" i="243"/>
  <c r="F56" i="236"/>
  <c r="M56" i="243"/>
  <c r="G55" i="243"/>
  <c r="F55" i="236"/>
  <c r="M55" i="243"/>
  <c r="G54" i="243"/>
  <c r="F54" i="236"/>
  <c r="M54" i="243"/>
  <c r="G53" i="243"/>
  <c r="F53" i="236"/>
  <c r="M53" i="243"/>
  <c r="G52" i="243"/>
  <c r="F52" i="236"/>
  <c r="M52" i="243"/>
  <c r="G51" i="243"/>
  <c r="F51" i="236"/>
  <c r="M51" i="243"/>
  <c r="G50" i="243"/>
  <c r="F50" i="236"/>
  <c r="M50" i="243"/>
  <c r="G49" i="243"/>
  <c r="F49" i="236"/>
  <c r="M49" i="243"/>
  <c r="G48" i="243"/>
  <c r="F48" i="236"/>
  <c r="M48" i="243"/>
  <c r="G47" i="243"/>
  <c r="F47" i="236"/>
  <c r="M47" i="243"/>
  <c r="G46" i="243"/>
  <c r="F46" i="236"/>
  <c r="M46" i="243"/>
  <c r="G45" i="243"/>
  <c r="F45" i="236"/>
  <c r="M45" i="243"/>
  <c r="G44" i="243"/>
  <c r="F44" i="236"/>
  <c r="M44" i="243"/>
  <c r="G43" i="243"/>
  <c r="F43" i="236"/>
  <c r="M43" i="243"/>
  <c r="G42" i="243"/>
  <c r="F42" i="236"/>
  <c r="M42" i="243"/>
  <c r="G41" i="243"/>
  <c r="F41" i="236"/>
  <c r="M41" i="243"/>
  <c r="G40" i="243"/>
  <c r="F40" i="236"/>
  <c r="M40" i="243"/>
  <c r="G39" i="243"/>
  <c r="F39" i="236"/>
  <c r="M39" i="243"/>
  <c r="G38" i="243"/>
  <c r="F38" i="236"/>
  <c r="M38" i="243"/>
  <c r="G37" i="243"/>
  <c r="F37" i="236"/>
  <c r="M37" i="243"/>
  <c r="G36" i="243"/>
  <c r="F36" i="236"/>
  <c r="M36" i="243"/>
  <c r="G35" i="243"/>
  <c r="F35" i="236"/>
  <c r="M35" i="243"/>
  <c r="G34" i="243"/>
  <c r="F34" i="236"/>
  <c r="M34" i="243"/>
  <c r="G33" i="243"/>
  <c r="F33" i="236"/>
  <c r="M33" i="243"/>
  <c r="G32" i="243"/>
  <c r="F32" i="236"/>
  <c r="M32" i="243"/>
  <c r="G31" i="243"/>
  <c r="F31" i="236"/>
  <c r="M31" i="243"/>
  <c r="G30" i="243"/>
  <c r="F30" i="236"/>
  <c r="M30" i="243"/>
  <c r="G29" i="243"/>
  <c r="F29" i="236"/>
  <c r="M29" i="243"/>
  <c r="G28" i="243"/>
  <c r="F28" i="236"/>
  <c r="M28" i="243"/>
  <c r="G27" i="243"/>
  <c r="F27" i="236"/>
  <c r="M27" i="243"/>
  <c r="G26" i="243"/>
  <c r="F26" i="236"/>
  <c r="M26" i="243"/>
  <c r="G25" i="243"/>
  <c r="F25" i="236"/>
  <c r="M25" i="243"/>
  <c r="G24" i="243"/>
  <c r="F24" i="236"/>
  <c r="M24" i="243"/>
  <c r="G23" i="243"/>
  <c r="F23" i="236"/>
  <c r="M23" i="243"/>
  <c r="G22" i="243"/>
  <c r="F22" i="236"/>
  <c r="M22" i="243"/>
  <c r="G21" i="243"/>
  <c r="F21" i="236"/>
  <c r="M21" i="243"/>
  <c r="G20" i="243"/>
  <c r="F20" i="236"/>
  <c r="M20" i="243"/>
  <c r="G19" i="243"/>
  <c r="F19" i="236"/>
  <c r="M19" i="243"/>
  <c r="G18" i="243"/>
  <c r="F18" i="236"/>
  <c r="M18" i="243"/>
  <c r="G17" i="243"/>
  <c r="F17" i="236"/>
  <c r="M17" i="243"/>
  <c r="G16" i="243"/>
  <c r="F16" i="236"/>
  <c r="M16" i="243"/>
  <c r="G15" i="243"/>
  <c r="F15" i="236"/>
  <c r="M15" i="243"/>
  <c r="G14" i="243"/>
  <c r="F14" i="236"/>
  <c r="M14" i="243"/>
  <c r="G13" i="243"/>
  <c r="F13" i="236"/>
  <c r="M13" i="243"/>
  <c r="G12" i="243"/>
  <c r="F12" i="236"/>
  <c r="M12" i="243"/>
  <c r="G11" i="243"/>
  <c r="F11" i="236"/>
  <c r="M11" i="243"/>
  <c r="G10" i="243"/>
  <c r="F10" i="236"/>
  <c r="M10" i="243"/>
  <c r="G9" i="243"/>
  <c r="F9" i="236"/>
  <c r="M9" i="243"/>
  <c r="G110" i="242"/>
  <c r="M110" i="242"/>
  <c r="F110" i="242"/>
  <c r="L110" i="242"/>
  <c r="E110" i="242"/>
  <c r="K110" i="242"/>
  <c r="D110" i="242"/>
  <c r="J110" i="242"/>
  <c r="C110" i="242"/>
  <c r="I110" i="242"/>
  <c r="B110" i="242"/>
  <c r="H110" i="242"/>
  <c r="G109" i="242"/>
  <c r="M109" i="242"/>
  <c r="F109" i="242"/>
  <c r="L109" i="242"/>
  <c r="E109" i="242"/>
  <c r="K109" i="242"/>
  <c r="D109" i="242"/>
  <c r="J109" i="242"/>
  <c r="C109" i="242"/>
  <c r="I109" i="242"/>
  <c r="B109" i="242"/>
  <c r="H109" i="242"/>
  <c r="G108" i="242"/>
  <c r="M108" i="242"/>
  <c r="F108" i="242"/>
  <c r="L108" i="242"/>
  <c r="E108" i="242"/>
  <c r="K108" i="242"/>
  <c r="D108" i="242"/>
  <c r="J108" i="242"/>
  <c r="C108" i="242"/>
  <c r="I108" i="242"/>
  <c r="B108" i="242"/>
  <c r="H108" i="242"/>
  <c r="G107" i="242"/>
  <c r="M107" i="242"/>
  <c r="F107" i="242"/>
  <c r="L107" i="242"/>
  <c r="E107" i="242"/>
  <c r="K107" i="242"/>
  <c r="D107" i="242"/>
  <c r="J107" i="242"/>
  <c r="C107" i="242"/>
  <c r="I107" i="242"/>
  <c r="B107" i="242"/>
  <c r="H107" i="242"/>
  <c r="G106" i="242"/>
  <c r="M106" i="242"/>
  <c r="F106" i="242"/>
  <c r="L106" i="242"/>
  <c r="E106" i="242"/>
  <c r="K106" i="242"/>
  <c r="D106" i="242"/>
  <c r="J106" i="242"/>
  <c r="C106" i="242"/>
  <c r="I106" i="242"/>
  <c r="B106" i="242"/>
  <c r="H106" i="242"/>
  <c r="G105" i="242"/>
  <c r="M105" i="242"/>
  <c r="F105" i="242"/>
  <c r="L105" i="242"/>
  <c r="E105" i="242"/>
  <c r="K105" i="242"/>
  <c r="D105" i="242"/>
  <c r="J105" i="242"/>
  <c r="C105" i="242"/>
  <c r="I105" i="242"/>
  <c r="B105" i="242"/>
  <c r="H105" i="242"/>
  <c r="G104" i="242"/>
  <c r="M104" i="242"/>
  <c r="F104" i="242"/>
  <c r="L104" i="242"/>
  <c r="E104" i="242"/>
  <c r="K104" i="242"/>
  <c r="D104" i="242"/>
  <c r="J104" i="242"/>
  <c r="C104" i="242"/>
  <c r="I104" i="242"/>
  <c r="B104" i="242"/>
  <c r="H104" i="242"/>
  <c r="G103" i="242"/>
  <c r="M103" i="242"/>
  <c r="F103" i="242"/>
  <c r="L103" i="242"/>
  <c r="E103" i="242"/>
  <c r="K103" i="242"/>
  <c r="D103" i="242"/>
  <c r="J103" i="242"/>
  <c r="C103" i="242"/>
  <c r="I103" i="242"/>
  <c r="B103" i="242"/>
  <c r="H103" i="242"/>
  <c r="G102" i="242"/>
  <c r="M102" i="242"/>
  <c r="F102" i="242"/>
  <c r="L102" i="242"/>
  <c r="E102" i="242"/>
  <c r="K102" i="242"/>
  <c r="D102" i="242"/>
  <c r="J102" i="242"/>
  <c r="C102" i="242"/>
  <c r="I102" i="242"/>
  <c r="B102" i="242"/>
  <c r="H102" i="242"/>
  <c r="G101" i="242"/>
  <c r="M101" i="242"/>
  <c r="F101" i="242"/>
  <c r="L101" i="242"/>
  <c r="E101" i="242"/>
  <c r="K101" i="242"/>
  <c r="D101" i="242"/>
  <c r="J101" i="242"/>
  <c r="C101" i="242"/>
  <c r="I101" i="242"/>
  <c r="B101" i="242"/>
  <c r="H101" i="242"/>
  <c r="G100" i="242"/>
  <c r="M100" i="242"/>
  <c r="F100" i="242"/>
  <c r="L100" i="242"/>
  <c r="E100" i="242"/>
  <c r="K100" i="242"/>
  <c r="D100" i="242"/>
  <c r="J100" i="242"/>
  <c r="C100" i="242"/>
  <c r="I100" i="242"/>
  <c r="B100" i="242"/>
  <c r="H100" i="242"/>
  <c r="G99" i="242"/>
  <c r="M99" i="242"/>
  <c r="F99" i="242"/>
  <c r="L99" i="242"/>
  <c r="E99" i="242"/>
  <c r="K99" i="242"/>
  <c r="D99" i="242"/>
  <c r="J99" i="242"/>
  <c r="C99" i="242"/>
  <c r="I99" i="242"/>
  <c r="B99" i="242"/>
  <c r="H99" i="242"/>
  <c r="G98" i="242"/>
  <c r="M98" i="242"/>
  <c r="F98" i="242"/>
  <c r="L98" i="242"/>
  <c r="E98" i="242"/>
  <c r="K98" i="242"/>
  <c r="D98" i="242"/>
  <c r="J98" i="242"/>
  <c r="C98" i="242"/>
  <c r="I98" i="242"/>
  <c r="B98" i="242"/>
  <c r="H98" i="242"/>
  <c r="G97" i="242"/>
  <c r="M97" i="242"/>
  <c r="F97" i="242"/>
  <c r="L97" i="242"/>
  <c r="E97" i="242"/>
  <c r="K97" i="242"/>
  <c r="D97" i="242"/>
  <c r="J97" i="242"/>
  <c r="C97" i="242"/>
  <c r="I97" i="242"/>
  <c r="B97" i="242"/>
  <c r="H97" i="242"/>
  <c r="G96" i="242"/>
  <c r="M96" i="242"/>
  <c r="F96" i="242"/>
  <c r="L96" i="242"/>
  <c r="E96" i="242"/>
  <c r="K96" i="242"/>
  <c r="D96" i="242"/>
  <c r="J96" i="242"/>
  <c r="C96" i="242"/>
  <c r="I96" i="242"/>
  <c r="B96" i="242"/>
  <c r="H96" i="242"/>
  <c r="G95" i="242"/>
  <c r="M95" i="242"/>
  <c r="F95" i="242"/>
  <c r="L95" i="242"/>
  <c r="E95" i="242"/>
  <c r="K95" i="242"/>
  <c r="D95" i="242"/>
  <c r="J95" i="242"/>
  <c r="C95" i="242"/>
  <c r="I95" i="242"/>
  <c r="B95" i="242"/>
  <c r="H95" i="242"/>
  <c r="G94" i="242"/>
  <c r="M94" i="242"/>
  <c r="F94" i="242"/>
  <c r="L94" i="242"/>
  <c r="E94" i="242"/>
  <c r="K94" i="242"/>
  <c r="D94" i="242"/>
  <c r="J94" i="242"/>
  <c r="C94" i="242"/>
  <c r="I94" i="242"/>
  <c r="B94" i="242"/>
  <c r="H94" i="242"/>
  <c r="G93" i="242"/>
  <c r="M93" i="242"/>
  <c r="F93" i="242"/>
  <c r="L93" i="242"/>
  <c r="E93" i="242"/>
  <c r="K93" i="242"/>
  <c r="D93" i="242"/>
  <c r="J93" i="242"/>
  <c r="C93" i="242"/>
  <c r="I93" i="242"/>
  <c r="B93" i="242"/>
  <c r="H93" i="242"/>
  <c r="G92" i="242"/>
  <c r="M92" i="242"/>
  <c r="F92" i="242"/>
  <c r="L92" i="242"/>
  <c r="E92" i="242"/>
  <c r="K92" i="242"/>
  <c r="D92" i="242"/>
  <c r="J92" i="242"/>
  <c r="C92" i="242"/>
  <c r="I92" i="242"/>
  <c r="B92" i="242"/>
  <c r="H92" i="242"/>
  <c r="G91" i="242"/>
  <c r="M91" i="242"/>
  <c r="F91" i="242"/>
  <c r="L91" i="242"/>
  <c r="E91" i="242"/>
  <c r="K91" i="242"/>
  <c r="D91" i="242"/>
  <c r="J91" i="242"/>
  <c r="C91" i="242"/>
  <c r="I91" i="242"/>
  <c r="B91" i="242"/>
  <c r="H91" i="242"/>
  <c r="G90" i="242"/>
  <c r="M90" i="242"/>
  <c r="F90" i="242"/>
  <c r="L90" i="242"/>
  <c r="E90" i="242"/>
  <c r="K90" i="242"/>
  <c r="D90" i="242"/>
  <c r="J90" i="242"/>
  <c r="C90" i="242"/>
  <c r="I90" i="242"/>
  <c r="B90" i="242"/>
  <c r="H90" i="242"/>
  <c r="G89" i="242"/>
  <c r="M89" i="242"/>
  <c r="F89" i="242"/>
  <c r="L89" i="242"/>
  <c r="E89" i="242"/>
  <c r="K89" i="242"/>
  <c r="D89" i="242"/>
  <c r="J89" i="242"/>
  <c r="C89" i="242"/>
  <c r="I89" i="242"/>
  <c r="B89" i="242"/>
  <c r="H89" i="242"/>
  <c r="G88" i="242"/>
  <c r="M88" i="242"/>
  <c r="F88" i="242"/>
  <c r="L88" i="242"/>
  <c r="E88" i="242"/>
  <c r="K88" i="242"/>
  <c r="D88" i="242"/>
  <c r="J88" i="242"/>
  <c r="C88" i="242"/>
  <c r="I88" i="242"/>
  <c r="B88" i="242"/>
  <c r="H88" i="242"/>
  <c r="G87" i="242"/>
  <c r="M87" i="242"/>
  <c r="F87" i="242"/>
  <c r="L87" i="242"/>
  <c r="E87" i="242"/>
  <c r="K87" i="242"/>
  <c r="D87" i="242"/>
  <c r="J87" i="242"/>
  <c r="C87" i="242"/>
  <c r="I87" i="242"/>
  <c r="B87" i="242"/>
  <c r="H87" i="242"/>
  <c r="G86" i="242"/>
  <c r="M86" i="242"/>
  <c r="F86" i="242"/>
  <c r="L86" i="242"/>
  <c r="E86" i="242"/>
  <c r="K86" i="242"/>
  <c r="D86" i="242"/>
  <c r="J86" i="242"/>
  <c r="C86" i="242"/>
  <c r="I86" i="242"/>
  <c r="B86" i="242"/>
  <c r="H86" i="242"/>
  <c r="G85" i="242"/>
  <c r="M85" i="242"/>
  <c r="F85" i="242"/>
  <c r="L85" i="242"/>
  <c r="E85" i="242"/>
  <c r="K85" i="242"/>
  <c r="D85" i="242"/>
  <c r="J85" i="242"/>
  <c r="C85" i="242"/>
  <c r="I85" i="242"/>
  <c r="B85" i="242"/>
  <c r="H85" i="242"/>
  <c r="G84" i="242"/>
  <c r="M84" i="242"/>
  <c r="F84" i="242"/>
  <c r="L84" i="242"/>
  <c r="E84" i="242"/>
  <c r="K84" i="242"/>
  <c r="D84" i="242"/>
  <c r="J84" i="242"/>
  <c r="C84" i="242"/>
  <c r="I84" i="242"/>
  <c r="B84" i="242"/>
  <c r="H84" i="242"/>
  <c r="G83" i="242"/>
  <c r="M83" i="242"/>
  <c r="F83" i="242"/>
  <c r="L83" i="242"/>
  <c r="E83" i="242"/>
  <c r="K83" i="242"/>
  <c r="D83" i="242"/>
  <c r="J83" i="242"/>
  <c r="C83" i="242"/>
  <c r="I83" i="242"/>
  <c r="B83" i="242"/>
  <c r="H83" i="242"/>
  <c r="G82" i="242"/>
  <c r="M82" i="242"/>
  <c r="F82" i="242"/>
  <c r="L82" i="242"/>
  <c r="E82" i="242"/>
  <c r="K82" i="242"/>
  <c r="D82" i="242"/>
  <c r="J82" i="242"/>
  <c r="C82" i="242"/>
  <c r="I82" i="242"/>
  <c r="B82" i="242"/>
  <c r="H82" i="242"/>
  <c r="G81" i="242"/>
  <c r="M81" i="242"/>
  <c r="F81" i="242"/>
  <c r="L81" i="242"/>
  <c r="E81" i="242"/>
  <c r="K81" i="242"/>
  <c r="D81" i="242"/>
  <c r="J81" i="242"/>
  <c r="C81" i="242"/>
  <c r="I81" i="242"/>
  <c r="B81" i="242"/>
  <c r="H81" i="242"/>
  <c r="G80" i="242"/>
  <c r="M80" i="242"/>
  <c r="F80" i="242"/>
  <c r="L80" i="242"/>
  <c r="E80" i="242"/>
  <c r="K80" i="242"/>
  <c r="D80" i="242"/>
  <c r="J80" i="242"/>
  <c r="C80" i="242"/>
  <c r="I80" i="242"/>
  <c r="B80" i="242"/>
  <c r="H80" i="242"/>
  <c r="G79" i="242"/>
  <c r="M79" i="242"/>
  <c r="F79" i="242"/>
  <c r="L79" i="242"/>
  <c r="E79" i="242"/>
  <c r="K79" i="242"/>
  <c r="D79" i="242"/>
  <c r="J79" i="242"/>
  <c r="C79" i="242"/>
  <c r="I79" i="242"/>
  <c r="B79" i="242"/>
  <c r="H79" i="242"/>
  <c r="G78" i="242"/>
  <c r="M78" i="242"/>
  <c r="F78" i="242"/>
  <c r="L78" i="242"/>
  <c r="E78" i="242"/>
  <c r="K78" i="242"/>
  <c r="D78" i="242"/>
  <c r="J78" i="242"/>
  <c r="C78" i="242"/>
  <c r="I78" i="242"/>
  <c r="B78" i="242"/>
  <c r="H78" i="242"/>
  <c r="G77" i="242"/>
  <c r="M77" i="242"/>
  <c r="F77" i="242"/>
  <c r="L77" i="242"/>
  <c r="E77" i="242"/>
  <c r="K77" i="242"/>
  <c r="D77" i="242"/>
  <c r="J77" i="242"/>
  <c r="C77" i="242"/>
  <c r="I77" i="242"/>
  <c r="B77" i="242"/>
  <c r="H77" i="242"/>
  <c r="G76" i="242"/>
  <c r="M76" i="242"/>
  <c r="F76" i="242"/>
  <c r="L76" i="242"/>
  <c r="E76" i="242"/>
  <c r="K76" i="242"/>
  <c r="D76" i="242"/>
  <c r="J76" i="242"/>
  <c r="C76" i="242"/>
  <c r="I76" i="242"/>
  <c r="B76" i="242"/>
  <c r="H76" i="242"/>
  <c r="G75" i="242"/>
  <c r="M75" i="242"/>
  <c r="F75" i="242"/>
  <c r="L75" i="242"/>
  <c r="E75" i="242"/>
  <c r="K75" i="242"/>
  <c r="D75" i="242"/>
  <c r="J75" i="242"/>
  <c r="C75" i="242"/>
  <c r="I75" i="242"/>
  <c r="B75" i="242"/>
  <c r="H75" i="242"/>
  <c r="G74" i="242"/>
  <c r="M74" i="242"/>
  <c r="F74" i="242"/>
  <c r="L74" i="242"/>
  <c r="E74" i="242"/>
  <c r="K74" i="242"/>
  <c r="D74" i="242"/>
  <c r="J74" i="242"/>
  <c r="C74" i="242"/>
  <c r="I74" i="242"/>
  <c r="B74" i="242"/>
  <c r="H74" i="242"/>
  <c r="G73" i="242"/>
  <c r="M73" i="242"/>
  <c r="F73" i="242"/>
  <c r="L73" i="242"/>
  <c r="E73" i="242"/>
  <c r="K73" i="242"/>
  <c r="D73" i="242"/>
  <c r="J73" i="242"/>
  <c r="C73" i="242"/>
  <c r="I73" i="242"/>
  <c r="B73" i="242"/>
  <c r="H73" i="242"/>
  <c r="G72" i="242"/>
  <c r="M72" i="242"/>
  <c r="F72" i="242"/>
  <c r="L72" i="242"/>
  <c r="E72" i="242"/>
  <c r="K72" i="242"/>
  <c r="D72" i="242"/>
  <c r="J72" i="242"/>
  <c r="C72" i="242"/>
  <c r="I72" i="242"/>
  <c r="B72" i="242"/>
  <c r="H72" i="242"/>
  <c r="G71" i="242"/>
  <c r="M71" i="242"/>
  <c r="F71" i="242"/>
  <c r="L71" i="242"/>
  <c r="E71" i="242"/>
  <c r="K71" i="242"/>
  <c r="D71" i="242"/>
  <c r="J71" i="242"/>
  <c r="C71" i="242"/>
  <c r="I71" i="242"/>
  <c r="B71" i="242"/>
  <c r="H71" i="242"/>
  <c r="G70" i="242"/>
  <c r="M70" i="242"/>
  <c r="F70" i="242"/>
  <c r="L70" i="242"/>
  <c r="E70" i="242"/>
  <c r="K70" i="242"/>
  <c r="D70" i="242"/>
  <c r="J70" i="242"/>
  <c r="C70" i="242"/>
  <c r="I70" i="242"/>
  <c r="B70" i="242"/>
  <c r="H70" i="242"/>
  <c r="G69" i="242"/>
  <c r="M69" i="242"/>
  <c r="F69" i="242"/>
  <c r="L69" i="242"/>
  <c r="E69" i="242"/>
  <c r="K69" i="242"/>
  <c r="D69" i="242"/>
  <c r="J69" i="242"/>
  <c r="C69" i="242"/>
  <c r="I69" i="242"/>
  <c r="B69" i="242"/>
  <c r="H69" i="242"/>
  <c r="G68" i="242"/>
  <c r="M68" i="242"/>
  <c r="F68" i="242"/>
  <c r="L68" i="242"/>
  <c r="E68" i="242"/>
  <c r="K68" i="242"/>
  <c r="D68" i="242"/>
  <c r="J68" i="242"/>
  <c r="C68" i="242"/>
  <c r="I68" i="242"/>
  <c r="B68" i="242"/>
  <c r="H68" i="242"/>
  <c r="G67" i="242"/>
  <c r="M67" i="242"/>
  <c r="F67" i="242"/>
  <c r="L67" i="242"/>
  <c r="E67" i="242"/>
  <c r="K67" i="242"/>
  <c r="D67" i="242"/>
  <c r="J67" i="242"/>
  <c r="C67" i="242"/>
  <c r="I67" i="242"/>
  <c r="B67" i="242"/>
  <c r="H67" i="242"/>
  <c r="G66" i="242"/>
  <c r="M66" i="242"/>
  <c r="F66" i="242"/>
  <c r="L66" i="242"/>
  <c r="E66" i="242"/>
  <c r="K66" i="242"/>
  <c r="D66" i="242"/>
  <c r="J66" i="242"/>
  <c r="C66" i="242"/>
  <c r="I66" i="242"/>
  <c r="B66" i="242"/>
  <c r="H66" i="242"/>
  <c r="G65" i="242"/>
  <c r="M65" i="242"/>
  <c r="F65" i="242"/>
  <c r="L65" i="242"/>
  <c r="E65" i="242"/>
  <c r="K65" i="242"/>
  <c r="D65" i="242"/>
  <c r="J65" i="242"/>
  <c r="C65" i="242"/>
  <c r="I65" i="242"/>
  <c r="B65" i="242"/>
  <c r="H65" i="242"/>
  <c r="G64" i="242"/>
  <c r="M64" i="242"/>
  <c r="F64" i="242"/>
  <c r="L64" i="242"/>
  <c r="E64" i="242"/>
  <c r="K64" i="242"/>
  <c r="D64" i="242"/>
  <c r="J64" i="242"/>
  <c r="C64" i="242"/>
  <c r="I64" i="242"/>
  <c r="B64" i="242"/>
  <c r="H64" i="242"/>
  <c r="G63" i="242"/>
  <c r="M63" i="242"/>
  <c r="F63" i="242"/>
  <c r="L63" i="242"/>
  <c r="E63" i="242"/>
  <c r="K63" i="242"/>
  <c r="D63" i="242"/>
  <c r="J63" i="242"/>
  <c r="C63" i="242"/>
  <c r="I63" i="242"/>
  <c r="B63" i="242"/>
  <c r="H63" i="242"/>
  <c r="G62" i="242"/>
  <c r="M62" i="242"/>
  <c r="F62" i="242"/>
  <c r="L62" i="242"/>
  <c r="E62" i="242"/>
  <c r="K62" i="242"/>
  <c r="D62" i="242"/>
  <c r="J62" i="242"/>
  <c r="C62" i="242"/>
  <c r="I62" i="242"/>
  <c r="B62" i="242"/>
  <c r="H62" i="242"/>
  <c r="G61" i="242"/>
  <c r="M61" i="242"/>
  <c r="F61" i="242"/>
  <c r="L61" i="242"/>
  <c r="E61" i="242"/>
  <c r="K61" i="242"/>
  <c r="D61" i="242"/>
  <c r="J61" i="242"/>
  <c r="C61" i="242"/>
  <c r="I61" i="242"/>
  <c r="B61" i="242"/>
  <c r="H61" i="242"/>
  <c r="G60" i="242"/>
  <c r="M60" i="242"/>
  <c r="F60" i="242"/>
  <c r="L60" i="242"/>
  <c r="E60" i="242"/>
  <c r="K60" i="242"/>
  <c r="D60" i="242"/>
  <c r="J60" i="242"/>
  <c r="C60" i="242"/>
  <c r="I60" i="242"/>
  <c r="B60" i="242"/>
  <c r="H60" i="242"/>
  <c r="G59" i="242"/>
  <c r="M59" i="242"/>
  <c r="F59" i="242"/>
  <c r="L59" i="242"/>
  <c r="E59" i="242"/>
  <c r="K59" i="242"/>
  <c r="D59" i="242"/>
  <c r="J59" i="242"/>
  <c r="C59" i="242"/>
  <c r="I59" i="242"/>
  <c r="B59" i="242"/>
  <c r="H59" i="242"/>
  <c r="G58" i="242"/>
  <c r="M58" i="242"/>
  <c r="F58" i="242"/>
  <c r="L58" i="242"/>
  <c r="E58" i="242"/>
  <c r="K58" i="242"/>
  <c r="D58" i="242"/>
  <c r="J58" i="242"/>
  <c r="C58" i="242"/>
  <c r="I58" i="242"/>
  <c r="B58" i="242"/>
  <c r="H58" i="242"/>
  <c r="G57" i="242"/>
  <c r="M57" i="242"/>
  <c r="C57" i="242"/>
  <c r="B57" i="236"/>
  <c r="I57" i="242"/>
  <c r="G56" i="242"/>
  <c r="M56" i="242"/>
  <c r="C56" i="242"/>
  <c r="B56" i="236"/>
  <c r="I56" i="242"/>
  <c r="G55" i="242"/>
  <c r="M55" i="242"/>
  <c r="C55" i="242"/>
  <c r="B55" i="236"/>
  <c r="I55" i="242"/>
  <c r="G54" i="242"/>
  <c r="M54" i="242"/>
  <c r="C54" i="242"/>
  <c r="B54" i="236"/>
  <c r="I54" i="242"/>
  <c r="G53" i="242"/>
  <c r="M53" i="242"/>
  <c r="C53" i="242"/>
  <c r="B53" i="236"/>
  <c r="I53" i="242"/>
  <c r="G52" i="242"/>
  <c r="M52" i="242"/>
  <c r="C52" i="242"/>
  <c r="B52" i="236"/>
  <c r="I52" i="242"/>
  <c r="G51" i="242"/>
  <c r="M51" i="242"/>
  <c r="C51" i="242"/>
  <c r="B51" i="236"/>
  <c r="I51" i="242"/>
  <c r="G50" i="242"/>
  <c r="M50" i="242"/>
  <c r="C50" i="242"/>
  <c r="B50" i="236"/>
  <c r="I50" i="242"/>
  <c r="G49" i="242"/>
  <c r="M49" i="242"/>
  <c r="C49" i="242"/>
  <c r="B49" i="236"/>
  <c r="I49" i="242"/>
  <c r="G48" i="242"/>
  <c r="M48" i="242"/>
  <c r="C48" i="242"/>
  <c r="B48" i="236"/>
  <c r="I48" i="242"/>
  <c r="G47" i="242"/>
  <c r="M47" i="242"/>
  <c r="C47" i="242"/>
  <c r="B47" i="236"/>
  <c r="I47" i="242"/>
  <c r="G46" i="242"/>
  <c r="M46" i="242"/>
  <c r="C46" i="242"/>
  <c r="B46" i="236"/>
  <c r="I46" i="242"/>
  <c r="G45" i="242"/>
  <c r="M45" i="242"/>
  <c r="C45" i="242"/>
  <c r="B45" i="236"/>
  <c r="I45" i="242"/>
  <c r="G44" i="242"/>
  <c r="M44" i="242"/>
  <c r="C44" i="242"/>
  <c r="B44" i="236"/>
  <c r="I44" i="242"/>
  <c r="G43" i="242"/>
  <c r="M43" i="242"/>
  <c r="C43" i="242"/>
  <c r="B43" i="236"/>
  <c r="I43" i="242"/>
  <c r="G42" i="242"/>
  <c r="M42" i="242"/>
  <c r="C42" i="242"/>
  <c r="B42" i="236"/>
  <c r="I42" i="242"/>
  <c r="G41" i="242"/>
  <c r="M41" i="242"/>
  <c r="C41" i="242"/>
  <c r="B41" i="236"/>
  <c r="I41" i="242"/>
  <c r="G40" i="242"/>
  <c r="M40" i="242"/>
  <c r="C40" i="242"/>
  <c r="B40" i="236"/>
  <c r="I40" i="242"/>
  <c r="G39" i="242"/>
  <c r="M39" i="242"/>
  <c r="C39" i="242"/>
  <c r="B39" i="236"/>
  <c r="I39" i="242"/>
  <c r="G38" i="242"/>
  <c r="M38" i="242"/>
  <c r="C38" i="242"/>
  <c r="B38" i="236"/>
  <c r="I38" i="242"/>
  <c r="G37" i="242"/>
  <c r="M37" i="242"/>
  <c r="C37" i="242"/>
  <c r="B37" i="236"/>
  <c r="I37" i="242"/>
  <c r="G36" i="242"/>
  <c r="M36" i="242"/>
  <c r="C36" i="242"/>
  <c r="B36" i="236"/>
  <c r="I36" i="242"/>
  <c r="G35" i="242"/>
  <c r="M35" i="242"/>
  <c r="C35" i="242"/>
  <c r="B35" i="236"/>
  <c r="I35" i="242"/>
  <c r="G34" i="242"/>
  <c r="M34" i="242"/>
  <c r="C34" i="242"/>
  <c r="B34" i="236"/>
  <c r="I34" i="242"/>
  <c r="G33" i="242"/>
  <c r="M33" i="242"/>
  <c r="C33" i="242"/>
  <c r="B33" i="236"/>
  <c r="I33" i="242"/>
  <c r="G32" i="242"/>
  <c r="M32" i="242"/>
  <c r="C32" i="242"/>
  <c r="B32" i="236"/>
  <c r="I32" i="242"/>
  <c r="G31" i="242"/>
  <c r="M31" i="242"/>
  <c r="C31" i="242"/>
  <c r="B31" i="236"/>
  <c r="I31" i="242"/>
  <c r="G30" i="242"/>
  <c r="M30" i="242"/>
  <c r="C30" i="242"/>
  <c r="B30" i="236"/>
  <c r="I30" i="242"/>
  <c r="G29" i="242"/>
  <c r="M29" i="242"/>
  <c r="C29" i="242"/>
  <c r="B29" i="236"/>
  <c r="I29" i="242"/>
  <c r="G28" i="242"/>
  <c r="M28" i="242"/>
  <c r="C28" i="242"/>
  <c r="B28" i="236"/>
  <c r="I28" i="242"/>
  <c r="G27" i="242"/>
  <c r="M27" i="242"/>
  <c r="C27" i="242"/>
  <c r="B27" i="236"/>
  <c r="I27" i="242"/>
  <c r="G26" i="242"/>
  <c r="M26" i="242"/>
  <c r="C26" i="242"/>
  <c r="B26" i="236"/>
  <c r="I26" i="242"/>
  <c r="G25" i="242"/>
  <c r="M25" i="242"/>
  <c r="C25" i="242"/>
  <c r="B25" i="236"/>
  <c r="I25" i="242"/>
  <c r="G24" i="242"/>
  <c r="M24" i="242"/>
  <c r="C24" i="242"/>
  <c r="B24" i="236"/>
  <c r="I24" i="242"/>
  <c r="G23" i="242"/>
  <c r="M23" i="242"/>
  <c r="C23" i="242"/>
  <c r="B23" i="236"/>
  <c r="I23" i="242"/>
  <c r="G22" i="242"/>
  <c r="M22" i="242"/>
  <c r="C22" i="242"/>
  <c r="B22" i="236"/>
  <c r="I22" i="242"/>
  <c r="G21" i="242"/>
  <c r="M21" i="242"/>
  <c r="C21" i="242"/>
  <c r="B21" i="236"/>
  <c r="I21" i="242"/>
  <c r="G20" i="242"/>
  <c r="M20" i="242"/>
  <c r="C20" i="242"/>
  <c r="B20" i="236"/>
  <c r="I20" i="242"/>
  <c r="G19" i="242"/>
  <c r="M19" i="242"/>
  <c r="C19" i="242"/>
  <c r="B19" i="236"/>
  <c r="I19" i="242"/>
  <c r="G18" i="242"/>
  <c r="M18" i="242"/>
  <c r="C18" i="242"/>
  <c r="B18" i="236"/>
  <c r="I18" i="242"/>
  <c r="G17" i="242"/>
  <c r="M17" i="242"/>
  <c r="C17" i="242"/>
  <c r="B17" i="236"/>
  <c r="I17" i="242"/>
  <c r="G16" i="242"/>
  <c r="M16" i="242"/>
  <c r="C16" i="242"/>
  <c r="B16" i="236"/>
  <c r="I16" i="242"/>
  <c r="G15" i="242"/>
  <c r="M15" i="242"/>
  <c r="C15" i="242"/>
  <c r="B15" i="236"/>
  <c r="I15" i="242"/>
  <c r="G14" i="242"/>
  <c r="M14" i="242"/>
  <c r="C14" i="242"/>
  <c r="B14" i="236"/>
  <c r="I14" i="242"/>
  <c r="G13" i="242"/>
  <c r="M13" i="242"/>
  <c r="C13" i="242"/>
  <c r="B13" i="236"/>
  <c r="I13" i="242"/>
  <c r="G12" i="242"/>
  <c r="M12" i="242"/>
  <c r="C12" i="242"/>
  <c r="B12" i="236"/>
  <c r="I12" i="242"/>
  <c r="G11" i="242"/>
  <c r="M11" i="242"/>
  <c r="C11" i="242"/>
  <c r="B11" i="236"/>
  <c r="I11" i="242"/>
  <c r="G10" i="242"/>
  <c r="M10" i="242"/>
  <c r="C10" i="242"/>
  <c r="B10" i="236"/>
  <c r="I10" i="242"/>
  <c r="G9" i="242"/>
  <c r="M9" i="242"/>
  <c r="C9" i="242"/>
  <c r="B9" i="236"/>
  <c r="I9" i="242"/>
  <c r="G110" i="241"/>
  <c r="M110" i="241"/>
  <c r="F110" i="241"/>
  <c r="L110" i="241"/>
  <c r="E110" i="241"/>
  <c r="K110" i="241"/>
  <c r="D110" i="241"/>
  <c r="J110" i="241"/>
  <c r="C110" i="241"/>
  <c r="I110" i="241"/>
  <c r="B110" i="241"/>
  <c r="H110" i="241"/>
  <c r="G109" i="241"/>
  <c r="M109" i="241"/>
  <c r="F109" i="241"/>
  <c r="L109" i="241"/>
  <c r="E109" i="241"/>
  <c r="K109" i="241"/>
  <c r="D109" i="241"/>
  <c r="J109" i="241"/>
  <c r="C109" i="241"/>
  <c r="I109" i="241"/>
  <c r="B109" i="241"/>
  <c r="H109" i="241"/>
  <c r="G108" i="241"/>
  <c r="M108" i="241"/>
  <c r="F108" i="241"/>
  <c r="L108" i="241"/>
  <c r="E108" i="241"/>
  <c r="K108" i="241"/>
  <c r="D108" i="241"/>
  <c r="J108" i="241"/>
  <c r="C108" i="241"/>
  <c r="I108" i="241"/>
  <c r="B108" i="241"/>
  <c r="H108" i="241"/>
  <c r="G107" i="241"/>
  <c r="M107" i="241"/>
  <c r="F107" i="241"/>
  <c r="L107" i="241"/>
  <c r="E107" i="241"/>
  <c r="K107" i="241"/>
  <c r="D107" i="241"/>
  <c r="J107" i="241"/>
  <c r="C107" i="241"/>
  <c r="I107" i="241"/>
  <c r="B107" i="241"/>
  <c r="H107" i="241"/>
  <c r="G106" i="241"/>
  <c r="M106" i="241"/>
  <c r="F106" i="241"/>
  <c r="L106" i="241"/>
  <c r="E106" i="241"/>
  <c r="K106" i="241"/>
  <c r="D106" i="241"/>
  <c r="J106" i="241"/>
  <c r="C106" i="241"/>
  <c r="I106" i="241"/>
  <c r="B106" i="241"/>
  <c r="H106" i="241"/>
  <c r="G105" i="241"/>
  <c r="M105" i="241"/>
  <c r="F105" i="241"/>
  <c r="L105" i="241"/>
  <c r="E105" i="241"/>
  <c r="K105" i="241"/>
  <c r="D105" i="241"/>
  <c r="J105" i="241"/>
  <c r="C105" i="241"/>
  <c r="I105" i="241"/>
  <c r="B105" i="241"/>
  <c r="H105" i="241"/>
  <c r="G104" i="241"/>
  <c r="M104" i="241"/>
  <c r="F104" i="241"/>
  <c r="L104" i="241"/>
  <c r="E104" i="241"/>
  <c r="K104" i="241"/>
  <c r="D104" i="241"/>
  <c r="J104" i="241"/>
  <c r="C104" i="241"/>
  <c r="I104" i="241"/>
  <c r="B104" i="241"/>
  <c r="H104" i="241"/>
  <c r="G103" i="241"/>
  <c r="M103" i="241"/>
  <c r="F103" i="241"/>
  <c r="L103" i="241"/>
  <c r="E103" i="241"/>
  <c r="K103" i="241"/>
  <c r="D103" i="241"/>
  <c r="J103" i="241"/>
  <c r="C103" i="241"/>
  <c r="I103" i="241"/>
  <c r="B103" i="241"/>
  <c r="H103" i="241"/>
  <c r="G102" i="241"/>
  <c r="M102" i="241"/>
  <c r="F102" i="241"/>
  <c r="L102" i="241"/>
  <c r="E102" i="241"/>
  <c r="K102" i="241"/>
  <c r="D102" i="241"/>
  <c r="J102" i="241"/>
  <c r="C102" i="241"/>
  <c r="I102" i="241"/>
  <c r="B102" i="241"/>
  <c r="H102" i="241"/>
  <c r="G101" i="241"/>
  <c r="M101" i="241"/>
  <c r="F101" i="241"/>
  <c r="L101" i="241"/>
  <c r="E101" i="241"/>
  <c r="K101" i="241"/>
  <c r="D101" i="241"/>
  <c r="J101" i="241"/>
  <c r="C101" i="241"/>
  <c r="I101" i="241"/>
  <c r="B101" i="241"/>
  <c r="H101" i="241"/>
  <c r="G100" i="241"/>
  <c r="M100" i="241"/>
  <c r="F100" i="241"/>
  <c r="L100" i="241"/>
  <c r="E100" i="241"/>
  <c r="K100" i="241"/>
  <c r="D100" i="241"/>
  <c r="J100" i="241"/>
  <c r="C100" i="241"/>
  <c r="I100" i="241"/>
  <c r="B100" i="241"/>
  <c r="H100" i="241"/>
  <c r="G99" i="241"/>
  <c r="M99" i="241"/>
  <c r="F99" i="241"/>
  <c r="L99" i="241"/>
  <c r="E99" i="241"/>
  <c r="K99" i="241"/>
  <c r="D99" i="241"/>
  <c r="J99" i="241"/>
  <c r="C99" i="241"/>
  <c r="I99" i="241"/>
  <c r="B99" i="241"/>
  <c r="H99" i="241"/>
  <c r="G98" i="241"/>
  <c r="M98" i="241"/>
  <c r="F98" i="241"/>
  <c r="L98" i="241"/>
  <c r="E98" i="241"/>
  <c r="K98" i="241"/>
  <c r="D98" i="241"/>
  <c r="J98" i="241"/>
  <c r="C98" i="241"/>
  <c r="I98" i="241"/>
  <c r="B98" i="241"/>
  <c r="H98" i="241"/>
  <c r="G97" i="241"/>
  <c r="M97" i="241"/>
  <c r="F97" i="241"/>
  <c r="L97" i="241"/>
  <c r="E97" i="241"/>
  <c r="K97" i="241"/>
  <c r="D97" i="241"/>
  <c r="J97" i="241"/>
  <c r="C97" i="241"/>
  <c r="I97" i="241"/>
  <c r="B97" i="241"/>
  <c r="H97" i="241"/>
  <c r="G96" i="241"/>
  <c r="M96" i="241"/>
  <c r="F96" i="241"/>
  <c r="L96" i="241"/>
  <c r="E96" i="241"/>
  <c r="K96" i="241"/>
  <c r="D96" i="241"/>
  <c r="J96" i="241"/>
  <c r="C96" i="241"/>
  <c r="I96" i="241"/>
  <c r="B96" i="241"/>
  <c r="H96" i="241"/>
  <c r="G95" i="241"/>
  <c r="M95" i="241"/>
  <c r="F95" i="241"/>
  <c r="L95" i="241"/>
  <c r="E95" i="241"/>
  <c r="K95" i="241"/>
  <c r="D95" i="241"/>
  <c r="J95" i="241"/>
  <c r="C95" i="241"/>
  <c r="I95" i="241"/>
  <c r="B95" i="241"/>
  <c r="H95" i="241"/>
  <c r="G94" i="241"/>
  <c r="M94" i="241"/>
  <c r="F94" i="241"/>
  <c r="L94" i="241"/>
  <c r="E94" i="241"/>
  <c r="K94" i="241"/>
  <c r="D94" i="241"/>
  <c r="J94" i="241"/>
  <c r="C94" i="241"/>
  <c r="I94" i="241"/>
  <c r="B94" i="241"/>
  <c r="H94" i="241"/>
  <c r="G93" i="241"/>
  <c r="M93" i="241"/>
  <c r="F93" i="241"/>
  <c r="L93" i="241"/>
  <c r="E93" i="241"/>
  <c r="K93" i="241"/>
  <c r="D93" i="241"/>
  <c r="J93" i="241"/>
  <c r="C93" i="241"/>
  <c r="I93" i="241"/>
  <c r="B93" i="241"/>
  <c r="H93" i="241"/>
  <c r="G92" i="241"/>
  <c r="M92" i="241"/>
  <c r="F92" i="241"/>
  <c r="L92" i="241"/>
  <c r="E92" i="241"/>
  <c r="K92" i="241"/>
  <c r="D92" i="241"/>
  <c r="J92" i="241"/>
  <c r="C92" i="241"/>
  <c r="I92" i="241"/>
  <c r="B92" i="241"/>
  <c r="H92" i="241"/>
  <c r="G91" i="241"/>
  <c r="M91" i="241"/>
  <c r="F91" i="241"/>
  <c r="L91" i="241"/>
  <c r="E91" i="241"/>
  <c r="K91" i="241"/>
  <c r="D91" i="241"/>
  <c r="J91" i="241"/>
  <c r="C91" i="241"/>
  <c r="I91" i="241"/>
  <c r="B91" i="241"/>
  <c r="H91" i="241"/>
  <c r="G90" i="241"/>
  <c r="M90" i="241"/>
  <c r="F90" i="241"/>
  <c r="L90" i="241"/>
  <c r="E90" i="241"/>
  <c r="K90" i="241"/>
  <c r="D90" i="241"/>
  <c r="J90" i="241"/>
  <c r="C90" i="241"/>
  <c r="I90" i="241"/>
  <c r="B90" i="241"/>
  <c r="H90" i="241"/>
  <c r="G89" i="241"/>
  <c r="M89" i="241"/>
  <c r="F89" i="241"/>
  <c r="L89" i="241"/>
  <c r="E89" i="241"/>
  <c r="K89" i="241"/>
  <c r="D89" i="241"/>
  <c r="J89" i="241"/>
  <c r="C89" i="241"/>
  <c r="I89" i="241"/>
  <c r="B89" i="241"/>
  <c r="H89" i="241"/>
  <c r="G88" i="241"/>
  <c r="M88" i="241"/>
  <c r="F88" i="241"/>
  <c r="L88" i="241"/>
  <c r="E88" i="241"/>
  <c r="K88" i="241"/>
  <c r="D88" i="241"/>
  <c r="J88" i="241"/>
  <c r="C88" i="241"/>
  <c r="I88" i="241"/>
  <c r="B88" i="241"/>
  <c r="H88" i="241"/>
  <c r="G87" i="241"/>
  <c r="M87" i="241"/>
  <c r="F87" i="241"/>
  <c r="L87" i="241"/>
  <c r="E87" i="241"/>
  <c r="K87" i="241"/>
  <c r="D87" i="241"/>
  <c r="J87" i="241"/>
  <c r="C87" i="241"/>
  <c r="I87" i="241"/>
  <c r="B87" i="241"/>
  <c r="H87" i="241"/>
  <c r="G86" i="241"/>
  <c r="M86" i="241"/>
  <c r="F86" i="241"/>
  <c r="L86" i="241"/>
  <c r="E86" i="241"/>
  <c r="K86" i="241"/>
  <c r="D86" i="241"/>
  <c r="J86" i="241"/>
  <c r="C86" i="241"/>
  <c r="I86" i="241"/>
  <c r="B86" i="241"/>
  <c r="H86" i="241"/>
  <c r="G85" i="241"/>
  <c r="M85" i="241"/>
  <c r="F85" i="241"/>
  <c r="L85" i="241"/>
  <c r="E85" i="241"/>
  <c r="K85" i="241"/>
  <c r="D85" i="241"/>
  <c r="J85" i="241"/>
  <c r="C85" i="241"/>
  <c r="I85" i="241"/>
  <c r="B85" i="241"/>
  <c r="H85" i="241"/>
  <c r="G84" i="241"/>
  <c r="M84" i="241"/>
  <c r="F84" i="241"/>
  <c r="L84" i="241"/>
  <c r="E84" i="241"/>
  <c r="K84" i="241"/>
  <c r="D84" i="241"/>
  <c r="J84" i="241"/>
  <c r="C84" i="241"/>
  <c r="I84" i="241"/>
  <c r="B84" i="241"/>
  <c r="H84" i="241"/>
  <c r="G83" i="241"/>
  <c r="M83" i="241"/>
  <c r="F83" i="241"/>
  <c r="L83" i="241"/>
  <c r="E83" i="241"/>
  <c r="K83" i="241"/>
  <c r="D83" i="241"/>
  <c r="J83" i="241"/>
  <c r="C83" i="241"/>
  <c r="I83" i="241"/>
  <c r="B83" i="241"/>
  <c r="H83" i="241"/>
  <c r="G82" i="241"/>
  <c r="M82" i="241"/>
  <c r="F82" i="241"/>
  <c r="L82" i="241"/>
  <c r="E82" i="241"/>
  <c r="K82" i="241"/>
  <c r="D82" i="241"/>
  <c r="J82" i="241"/>
  <c r="C82" i="241"/>
  <c r="I82" i="241"/>
  <c r="B82" i="241"/>
  <c r="H82" i="241"/>
  <c r="G81" i="241"/>
  <c r="M81" i="241"/>
  <c r="F81" i="241"/>
  <c r="L81" i="241"/>
  <c r="E81" i="241"/>
  <c r="K81" i="241"/>
  <c r="D81" i="241"/>
  <c r="J81" i="241"/>
  <c r="C81" i="241"/>
  <c r="I81" i="241"/>
  <c r="B81" i="241"/>
  <c r="H81" i="241"/>
  <c r="G80" i="241"/>
  <c r="M80" i="241"/>
  <c r="F80" i="241"/>
  <c r="L80" i="241"/>
  <c r="E80" i="241"/>
  <c r="K80" i="241"/>
  <c r="D80" i="241"/>
  <c r="J80" i="241"/>
  <c r="C80" i="241"/>
  <c r="I80" i="241"/>
  <c r="B80" i="241"/>
  <c r="H80" i="241"/>
  <c r="G79" i="241"/>
  <c r="M79" i="241"/>
  <c r="F79" i="241"/>
  <c r="L79" i="241"/>
  <c r="E79" i="241"/>
  <c r="K79" i="241"/>
  <c r="D79" i="241"/>
  <c r="J79" i="241"/>
  <c r="C79" i="241"/>
  <c r="I79" i="241"/>
  <c r="B79" i="241"/>
  <c r="H79" i="241"/>
  <c r="G78" i="241"/>
  <c r="M78" i="241"/>
  <c r="F78" i="241"/>
  <c r="L78" i="241"/>
  <c r="E78" i="241"/>
  <c r="K78" i="241"/>
  <c r="D78" i="241"/>
  <c r="J78" i="241"/>
  <c r="C78" i="241"/>
  <c r="I78" i="241"/>
  <c r="B78" i="241"/>
  <c r="H78" i="241"/>
  <c r="G77" i="241"/>
  <c r="M77" i="241"/>
  <c r="F77" i="241"/>
  <c r="L77" i="241"/>
  <c r="E77" i="241"/>
  <c r="K77" i="241"/>
  <c r="D77" i="241"/>
  <c r="J77" i="241"/>
  <c r="C77" i="241"/>
  <c r="I77" i="241"/>
  <c r="B77" i="241"/>
  <c r="H77" i="241"/>
  <c r="G76" i="241"/>
  <c r="M76" i="241"/>
  <c r="F76" i="241"/>
  <c r="L76" i="241"/>
  <c r="E76" i="241"/>
  <c r="K76" i="241"/>
  <c r="D76" i="241"/>
  <c r="J76" i="241"/>
  <c r="C76" i="241"/>
  <c r="I76" i="241"/>
  <c r="B76" i="241"/>
  <c r="H76" i="241"/>
  <c r="G75" i="241"/>
  <c r="M75" i="241"/>
  <c r="F75" i="241"/>
  <c r="L75" i="241"/>
  <c r="E75" i="241"/>
  <c r="K75" i="241"/>
  <c r="D75" i="241"/>
  <c r="J75" i="241"/>
  <c r="C75" i="241"/>
  <c r="I75" i="241"/>
  <c r="B75" i="241"/>
  <c r="H75" i="241"/>
  <c r="G74" i="241"/>
  <c r="M74" i="241"/>
  <c r="F74" i="241"/>
  <c r="L74" i="241"/>
  <c r="E74" i="241"/>
  <c r="K74" i="241"/>
  <c r="D74" i="241"/>
  <c r="J74" i="241"/>
  <c r="C74" i="241"/>
  <c r="I74" i="241"/>
  <c r="B74" i="241"/>
  <c r="H74" i="241"/>
  <c r="G73" i="241"/>
  <c r="M73" i="241"/>
  <c r="F73" i="241"/>
  <c r="L73" i="241"/>
  <c r="E73" i="241"/>
  <c r="K73" i="241"/>
  <c r="D73" i="241"/>
  <c r="J73" i="241"/>
  <c r="C73" i="241"/>
  <c r="I73" i="241"/>
  <c r="B73" i="241"/>
  <c r="H73" i="241"/>
  <c r="G72" i="241"/>
  <c r="M72" i="241"/>
  <c r="F72" i="241"/>
  <c r="L72" i="241"/>
  <c r="E72" i="241"/>
  <c r="K72" i="241"/>
  <c r="D72" i="241"/>
  <c r="J72" i="241"/>
  <c r="C72" i="241"/>
  <c r="I72" i="241"/>
  <c r="B72" i="241"/>
  <c r="H72" i="241"/>
  <c r="G71" i="241"/>
  <c r="M71" i="241"/>
  <c r="F71" i="241"/>
  <c r="L71" i="241"/>
  <c r="E71" i="241"/>
  <c r="K71" i="241"/>
  <c r="D71" i="241"/>
  <c r="J71" i="241"/>
  <c r="C71" i="241"/>
  <c r="I71" i="241"/>
  <c r="B71" i="241"/>
  <c r="H71" i="241"/>
  <c r="G70" i="241"/>
  <c r="M70" i="241"/>
  <c r="F70" i="241"/>
  <c r="L70" i="241"/>
  <c r="E70" i="241"/>
  <c r="K70" i="241"/>
  <c r="D70" i="241"/>
  <c r="J70" i="241"/>
  <c r="C70" i="241"/>
  <c r="I70" i="241"/>
  <c r="B70" i="241"/>
  <c r="H70" i="241"/>
  <c r="G69" i="241"/>
  <c r="M69" i="241"/>
  <c r="F69" i="241"/>
  <c r="L69" i="241"/>
  <c r="E69" i="241"/>
  <c r="K69" i="241"/>
  <c r="D69" i="241"/>
  <c r="J69" i="241"/>
  <c r="C69" i="241"/>
  <c r="I69" i="241"/>
  <c r="B69" i="241"/>
  <c r="H69" i="241"/>
  <c r="G68" i="241"/>
  <c r="M68" i="241"/>
  <c r="F68" i="241"/>
  <c r="L68" i="241"/>
  <c r="E68" i="241"/>
  <c r="K68" i="241"/>
  <c r="D68" i="241"/>
  <c r="J68" i="241"/>
  <c r="C68" i="241"/>
  <c r="I68" i="241"/>
  <c r="B68" i="241"/>
  <c r="H68" i="241"/>
  <c r="G67" i="241"/>
  <c r="M67" i="241"/>
  <c r="F67" i="241"/>
  <c r="L67" i="241"/>
  <c r="E67" i="241"/>
  <c r="K67" i="241"/>
  <c r="D67" i="241"/>
  <c r="J67" i="241"/>
  <c r="C67" i="241"/>
  <c r="I67" i="241"/>
  <c r="B67" i="241"/>
  <c r="H67" i="241"/>
  <c r="G66" i="241"/>
  <c r="M66" i="241"/>
  <c r="F66" i="241"/>
  <c r="L66" i="241"/>
  <c r="E66" i="241"/>
  <c r="K66" i="241"/>
  <c r="D66" i="241"/>
  <c r="J66" i="241"/>
  <c r="C66" i="241"/>
  <c r="I66" i="241"/>
  <c r="B66" i="241"/>
  <c r="H66" i="241"/>
  <c r="G65" i="241"/>
  <c r="M65" i="241"/>
  <c r="F65" i="241"/>
  <c r="L65" i="241"/>
  <c r="E65" i="241"/>
  <c r="K65" i="241"/>
  <c r="D65" i="241"/>
  <c r="J65" i="241"/>
  <c r="C65" i="241"/>
  <c r="I65" i="241"/>
  <c r="B65" i="241"/>
  <c r="H65" i="241"/>
  <c r="G64" i="241"/>
  <c r="M64" i="241"/>
  <c r="F64" i="241"/>
  <c r="L64" i="241"/>
  <c r="E64" i="241"/>
  <c r="K64" i="241"/>
  <c r="D64" i="241"/>
  <c r="J64" i="241"/>
  <c r="C64" i="241"/>
  <c r="I64" i="241"/>
  <c r="B64" i="241"/>
  <c r="H64" i="241"/>
  <c r="G63" i="241"/>
  <c r="M63" i="241"/>
  <c r="F63" i="241"/>
  <c r="L63" i="241"/>
  <c r="E63" i="241"/>
  <c r="K63" i="241"/>
  <c r="D63" i="241"/>
  <c r="J63" i="241"/>
  <c r="C63" i="241"/>
  <c r="I63" i="241"/>
  <c r="B63" i="241"/>
  <c r="H63" i="241"/>
  <c r="G62" i="241"/>
  <c r="M62" i="241"/>
  <c r="F62" i="241"/>
  <c r="L62" i="241"/>
  <c r="E62" i="241"/>
  <c r="K62" i="241"/>
  <c r="D62" i="241"/>
  <c r="J62" i="241"/>
  <c r="C62" i="241"/>
  <c r="I62" i="241"/>
  <c r="B62" i="241"/>
  <c r="H62" i="241"/>
  <c r="G61" i="241"/>
  <c r="M61" i="241"/>
  <c r="F61" i="241"/>
  <c r="L61" i="241"/>
  <c r="E61" i="241"/>
  <c r="K61" i="241"/>
  <c r="D61" i="241"/>
  <c r="J61" i="241"/>
  <c r="C61" i="241"/>
  <c r="I61" i="241"/>
  <c r="B61" i="241"/>
  <c r="H61" i="241"/>
  <c r="G60" i="241"/>
  <c r="M60" i="241"/>
  <c r="F60" i="241"/>
  <c r="L60" i="241"/>
  <c r="E60" i="241"/>
  <c r="K60" i="241"/>
  <c r="D60" i="241"/>
  <c r="J60" i="241"/>
  <c r="C60" i="241"/>
  <c r="I60" i="241"/>
  <c r="B60" i="241"/>
  <c r="H60" i="241"/>
  <c r="G59" i="241"/>
  <c r="M59" i="241"/>
  <c r="F59" i="241"/>
  <c r="L59" i="241"/>
  <c r="E59" i="241"/>
  <c r="K59" i="241"/>
  <c r="D59" i="241"/>
  <c r="J59" i="241"/>
  <c r="C59" i="241"/>
  <c r="I59" i="241"/>
  <c r="B59" i="241"/>
  <c r="H59" i="241"/>
  <c r="G58" i="241"/>
  <c r="M58" i="241"/>
  <c r="F58" i="241"/>
  <c r="L58" i="241"/>
  <c r="E58" i="241"/>
  <c r="K58" i="241"/>
  <c r="D58" i="241"/>
  <c r="J58" i="241"/>
  <c r="C58" i="241"/>
  <c r="I58" i="241"/>
  <c r="B58" i="241"/>
  <c r="H58" i="241"/>
  <c r="G57" i="241"/>
  <c r="M57" i="241"/>
  <c r="C57" i="241"/>
  <c r="I57" i="241"/>
  <c r="G56" i="241"/>
  <c r="M56" i="241"/>
  <c r="C56" i="241"/>
  <c r="I56" i="241"/>
  <c r="G55" i="241"/>
  <c r="M55" i="241"/>
  <c r="C55" i="241"/>
  <c r="I55" i="241"/>
  <c r="G54" i="241"/>
  <c r="M54" i="241"/>
  <c r="C54" i="241"/>
  <c r="I54" i="241"/>
  <c r="G53" i="241"/>
  <c r="M53" i="241"/>
  <c r="C53" i="241"/>
  <c r="I53" i="241"/>
  <c r="G52" i="241"/>
  <c r="M52" i="241"/>
  <c r="C52" i="241"/>
  <c r="I52" i="241"/>
  <c r="G51" i="241"/>
  <c r="M51" i="241"/>
  <c r="C51" i="241"/>
  <c r="I51" i="241"/>
  <c r="G50" i="241"/>
  <c r="M50" i="241"/>
  <c r="C50" i="241"/>
  <c r="I50" i="241"/>
  <c r="G49" i="241"/>
  <c r="M49" i="241"/>
  <c r="C49" i="241"/>
  <c r="I49" i="241"/>
  <c r="G48" i="241"/>
  <c r="M48" i="241"/>
  <c r="C48" i="241"/>
  <c r="I48" i="241"/>
  <c r="G47" i="241"/>
  <c r="M47" i="241"/>
  <c r="C47" i="241"/>
  <c r="I47" i="241"/>
  <c r="G46" i="241"/>
  <c r="M46" i="241"/>
  <c r="C46" i="241"/>
  <c r="I46" i="241"/>
  <c r="G45" i="241"/>
  <c r="M45" i="241"/>
  <c r="C45" i="241"/>
  <c r="I45" i="241"/>
  <c r="G44" i="241"/>
  <c r="M44" i="241"/>
  <c r="C44" i="241"/>
  <c r="I44" i="241"/>
  <c r="G43" i="241"/>
  <c r="M43" i="241"/>
  <c r="C43" i="241"/>
  <c r="I43" i="241"/>
  <c r="G42" i="241"/>
  <c r="M42" i="241"/>
  <c r="C42" i="241"/>
  <c r="I42" i="241"/>
  <c r="G41" i="241"/>
  <c r="M41" i="241"/>
  <c r="C41" i="241"/>
  <c r="I41" i="241"/>
  <c r="G40" i="241"/>
  <c r="M40" i="241"/>
  <c r="C40" i="241"/>
  <c r="I40" i="241"/>
  <c r="G39" i="241"/>
  <c r="M39" i="241"/>
  <c r="C39" i="241"/>
  <c r="I39" i="241"/>
  <c r="G38" i="241"/>
  <c r="M38" i="241"/>
  <c r="C38" i="241"/>
  <c r="I38" i="241"/>
  <c r="G37" i="241"/>
  <c r="M37" i="241"/>
  <c r="C37" i="241"/>
  <c r="I37" i="241"/>
  <c r="G36" i="241"/>
  <c r="M36" i="241"/>
  <c r="C36" i="241"/>
  <c r="I36" i="241"/>
  <c r="G35" i="241"/>
  <c r="M35" i="241"/>
  <c r="C35" i="241"/>
  <c r="I35" i="241"/>
  <c r="G34" i="241"/>
  <c r="M34" i="241"/>
  <c r="C34" i="241"/>
  <c r="I34" i="241"/>
  <c r="G33" i="241"/>
  <c r="M33" i="241"/>
  <c r="C33" i="241"/>
  <c r="I33" i="241"/>
  <c r="G32" i="241"/>
  <c r="M32" i="241"/>
  <c r="C32" i="241"/>
  <c r="I32" i="241"/>
  <c r="G31" i="241"/>
  <c r="M31" i="241"/>
  <c r="C31" i="241"/>
  <c r="I31" i="241"/>
  <c r="G30" i="241"/>
  <c r="M30" i="241"/>
  <c r="C30" i="241"/>
  <c r="I30" i="241"/>
  <c r="G29" i="241"/>
  <c r="M29" i="241"/>
  <c r="C29" i="241"/>
  <c r="I29" i="241"/>
  <c r="G28" i="241"/>
  <c r="M28" i="241"/>
  <c r="C28" i="241"/>
  <c r="I28" i="241"/>
  <c r="G27" i="241"/>
  <c r="M27" i="241"/>
  <c r="C27" i="241"/>
  <c r="I27" i="241"/>
  <c r="G26" i="241"/>
  <c r="M26" i="241"/>
  <c r="C26" i="241"/>
  <c r="I26" i="241"/>
  <c r="G25" i="241"/>
  <c r="M25" i="241"/>
  <c r="C25" i="241"/>
  <c r="I25" i="241"/>
  <c r="G24" i="241"/>
  <c r="M24" i="241"/>
  <c r="C24" i="241"/>
  <c r="I24" i="241"/>
  <c r="G23" i="241"/>
  <c r="M23" i="241"/>
  <c r="C23" i="241"/>
  <c r="I23" i="241"/>
  <c r="G22" i="241"/>
  <c r="M22" i="241"/>
  <c r="C22" i="241"/>
  <c r="I22" i="241"/>
  <c r="G21" i="241"/>
  <c r="M21" i="241"/>
  <c r="C21" i="241"/>
  <c r="I21" i="241"/>
  <c r="G20" i="241"/>
  <c r="M20" i="241"/>
  <c r="C20" i="241"/>
  <c r="I20" i="241"/>
  <c r="G19" i="241"/>
  <c r="M19" i="241"/>
  <c r="C19" i="241"/>
  <c r="I19" i="241"/>
  <c r="G18" i="241"/>
  <c r="M18" i="241"/>
  <c r="C18" i="241"/>
  <c r="I18" i="241"/>
  <c r="G17" i="241"/>
  <c r="M17" i="241"/>
  <c r="C17" i="241"/>
  <c r="I17" i="241"/>
  <c r="G16" i="241"/>
  <c r="M16" i="241"/>
  <c r="C16" i="241"/>
  <c r="I16" i="241"/>
  <c r="G15" i="241"/>
  <c r="M15" i="241"/>
  <c r="C15" i="241"/>
  <c r="I15" i="241"/>
  <c r="G14" i="241"/>
  <c r="M14" i="241"/>
  <c r="C14" i="241"/>
  <c r="I14" i="241"/>
  <c r="G13" i="241"/>
  <c r="M13" i="241"/>
  <c r="C13" i="241"/>
  <c r="I13" i="241"/>
  <c r="G12" i="241"/>
  <c r="M12" i="241"/>
  <c r="C12" i="241"/>
  <c r="I12" i="241"/>
  <c r="G11" i="241"/>
  <c r="M11" i="241"/>
  <c r="C11" i="241"/>
  <c r="I11" i="241"/>
  <c r="G10" i="241"/>
  <c r="M10" i="241"/>
  <c r="C10" i="241"/>
  <c r="I10" i="241"/>
  <c r="G9" i="241"/>
  <c r="M9" i="241"/>
  <c r="C9" i="241"/>
  <c r="I9" i="241"/>
  <c r="G110" i="240"/>
  <c r="M110" i="240"/>
  <c r="F110" i="240"/>
  <c r="L110" i="240"/>
  <c r="E110" i="240"/>
  <c r="K110" i="240"/>
  <c r="D110" i="240"/>
  <c r="J110" i="240"/>
  <c r="C110" i="240"/>
  <c r="I110" i="240"/>
  <c r="B110" i="240"/>
  <c r="H110" i="240"/>
  <c r="G109" i="240"/>
  <c r="M109" i="240"/>
  <c r="F109" i="240"/>
  <c r="L109" i="240"/>
  <c r="E109" i="240"/>
  <c r="K109" i="240"/>
  <c r="D109" i="240"/>
  <c r="J109" i="240"/>
  <c r="C109" i="240"/>
  <c r="I109" i="240"/>
  <c r="B109" i="240"/>
  <c r="H109" i="240"/>
  <c r="G108" i="240"/>
  <c r="M108" i="240"/>
  <c r="F108" i="240"/>
  <c r="L108" i="240"/>
  <c r="E108" i="240"/>
  <c r="K108" i="240"/>
  <c r="D108" i="240"/>
  <c r="J108" i="240"/>
  <c r="C108" i="240"/>
  <c r="I108" i="240"/>
  <c r="B108" i="240"/>
  <c r="H108" i="240"/>
  <c r="G107" i="240"/>
  <c r="M107" i="240"/>
  <c r="F107" i="240"/>
  <c r="L107" i="240"/>
  <c r="E107" i="240"/>
  <c r="K107" i="240"/>
  <c r="D107" i="240"/>
  <c r="J107" i="240"/>
  <c r="C107" i="240"/>
  <c r="I107" i="240"/>
  <c r="B107" i="240"/>
  <c r="H107" i="240"/>
  <c r="G106" i="240"/>
  <c r="M106" i="240"/>
  <c r="F106" i="240"/>
  <c r="L106" i="240"/>
  <c r="E106" i="240"/>
  <c r="K106" i="240"/>
  <c r="D106" i="240"/>
  <c r="J106" i="240"/>
  <c r="C106" i="240"/>
  <c r="I106" i="240"/>
  <c r="B106" i="240"/>
  <c r="H106" i="240"/>
  <c r="G105" i="240"/>
  <c r="M105" i="240"/>
  <c r="F105" i="240"/>
  <c r="L105" i="240"/>
  <c r="E105" i="240"/>
  <c r="K105" i="240"/>
  <c r="D105" i="240"/>
  <c r="J105" i="240"/>
  <c r="C105" i="240"/>
  <c r="I105" i="240"/>
  <c r="B105" i="240"/>
  <c r="H105" i="240"/>
  <c r="G104" i="240"/>
  <c r="M104" i="240"/>
  <c r="F104" i="240"/>
  <c r="L104" i="240"/>
  <c r="E104" i="240"/>
  <c r="K104" i="240"/>
  <c r="D104" i="240"/>
  <c r="J104" i="240"/>
  <c r="C104" i="240"/>
  <c r="I104" i="240"/>
  <c r="B104" i="240"/>
  <c r="H104" i="240"/>
  <c r="G103" i="240"/>
  <c r="M103" i="240"/>
  <c r="F103" i="240"/>
  <c r="L103" i="240"/>
  <c r="E103" i="240"/>
  <c r="K103" i="240"/>
  <c r="D103" i="240"/>
  <c r="J103" i="240"/>
  <c r="C103" i="240"/>
  <c r="I103" i="240"/>
  <c r="B103" i="240"/>
  <c r="H103" i="240"/>
  <c r="G102" i="240"/>
  <c r="M102" i="240"/>
  <c r="F102" i="240"/>
  <c r="L102" i="240"/>
  <c r="E102" i="240"/>
  <c r="K102" i="240"/>
  <c r="D102" i="240"/>
  <c r="J102" i="240"/>
  <c r="C102" i="240"/>
  <c r="I102" i="240"/>
  <c r="B102" i="240"/>
  <c r="H102" i="240"/>
  <c r="G101" i="240"/>
  <c r="M101" i="240"/>
  <c r="F101" i="240"/>
  <c r="L101" i="240"/>
  <c r="E101" i="240"/>
  <c r="K101" i="240"/>
  <c r="D101" i="240"/>
  <c r="J101" i="240"/>
  <c r="C101" i="240"/>
  <c r="I101" i="240"/>
  <c r="B101" i="240"/>
  <c r="H101" i="240"/>
  <c r="G100" i="240"/>
  <c r="M100" i="240"/>
  <c r="F100" i="240"/>
  <c r="L100" i="240"/>
  <c r="E100" i="240"/>
  <c r="K100" i="240"/>
  <c r="D100" i="240"/>
  <c r="J100" i="240"/>
  <c r="C100" i="240"/>
  <c r="I100" i="240"/>
  <c r="B100" i="240"/>
  <c r="H100" i="240"/>
  <c r="G99" i="240"/>
  <c r="M99" i="240"/>
  <c r="F99" i="240"/>
  <c r="L99" i="240"/>
  <c r="E99" i="240"/>
  <c r="K99" i="240"/>
  <c r="D99" i="240"/>
  <c r="J99" i="240"/>
  <c r="C99" i="240"/>
  <c r="I99" i="240"/>
  <c r="B99" i="240"/>
  <c r="H99" i="240"/>
  <c r="G98" i="240"/>
  <c r="M98" i="240"/>
  <c r="F98" i="240"/>
  <c r="L98" i="240"/>
  <c r="E98" i="240"/>
  <c r="K98" i="240"/>
  <c r="D98" i="240"/>
  <c r="J98" i="240"/>
  <c r="C98" i="240"/>
  <c r="I98" i="240"/>
  <c r="B98" i="240"/>
  <c r="H98" i="240"/>
  <c r="G97" i="240"/>
  <c r="M97" i="240"/>
  <c r="F97" i="240"/>
  <c r="L97" i="240"/>
  <c r="E97" i="240"/>
  <c r="K97" i="240"/>
  <c r="D97" i="240"/>
  <c r="J97" i="240"/>
  <c r="C97" i="240"/>
  <c r="I97" i="240"/>
  <c r="B97" i="240"/>
  <c r="H97" i="240"/>
  <c r="G96" i="240"/>
  <c r="M96" i="240"/>
  <c r="F96" i="240"/>
  <c r="L96" i="240"/>
  <c r="E96" i="240"/>
  <c r="K96" i="240"/>
  <c r="D96" i="240"/>
  <c r="J96" i="240"/>
  <c r="C96" i="240"/>
  <c r="I96" i="240"/>
  <c r="B96" i="240"/>
  <c r="H96" i="240"/>
  <c r="G95" i="240"/>
  <c r="M95" i="240"/>
  <c r="F95" i="240"/>
  <c r="L95" i="240"/>
  <c r="E95" i="240"/>
  <c r="K95" i="240"/>
  <c r="D95" i="240"/>
  <c r="J95" i="240"/>
  <c r="C95" i="240"/>
  <c r="I95" i="240"/>
  <c r="B95" i="240"/>
  <c r="H95" i="240"/>
  <c r="G94" i="240"/>
  <c r="M94" i="240"/>
  <c r="F94" i="240"/>
  <c r="L94" i="240"/>
  <c r="E94" i="240"/>
  <c r="K94" i="240"/>
  <c r="D94" i="240"/>
  <c r="J94" i="240"/>
  <c r="C94" i="240"/>
  <c r="I94" i="240"/>
  <c r="B94" i="240"/>
  <c r="H94" i="240"/>
  <c r="G93" i="240"/>
  <c r="M93" i="240"/>
  <c r="F93" i="240"/>
  <c r="L93" i="240"/>
  <c r="E93" i="240"/>
  <c r="K93" i="240"/>
  <c r="D93" i="240"/>
  <c r="J93" i="240"/>
  <c r="C93" i="240"/>
  <c r="I93" i="240"/>
  <c r="B93" i="240"/>
  <c r="H93" i="240"/>
  <c r="G92" i="240"/>
  <c r="M92" i="240"/>
  <c r="F92" i="240"/>
  <c r="L92" i="240"/>
  <c r="E92" i="240"/>
  <c r="K92" i="240"/>
  <c r="D92" i="240"/>
  <c r="J92" i="240"/>
  <c r="C92" i="240"/>
  <c r="I92" i="240"/>
  <c r="B92" i="240"/>
  <c r="H92" i="240"/>
  <c r="G91" i="240"/>
  <c r="M91" i="240"/>
  <c r="F91" i="240"/>
  <c r="L91" i="240"/>
  <c r="E91" i="240"/>
  <c r="K91" i="240"/>
  <c r="D91" i="240"/>
  <c r="J91" i="240"/>
  <c r="C91" i="240"/>
  <c r="I91" i="240"/>
  <c r="B91" i="240"/>
  <c r="H91" i="240"/>
  <c r="G90" i="240"/>
  <c r="M90" i="240"/>
  <c r="F90" i="240"/>
  <c r="L90" i="240"/>
  <c r="E90" i="240"/>
  <c r="K90" i="240"/>
  <c r="D90" i="240"/>
  <c r="J90" i="240"/>
  <c r="C90" i="240"/>
  <c r="I90" i="240"/>
  <c r="B90" i="240"/>
  <c r="H90" i="240"/>
  <c r="G89" i="240"/>
  <c r="M89" i="240"/>
  <c r="F89" i="240"/>
  <c r="L89" i="240"/>
  <c r="E89" i="240"/>
  <c r="K89" i="240"/>
  <c r="D89" i="240"/>
  <c r="J89" i="240"/>
  <c r="C89" i="240"/>
  <c r="I89" i="240"/>
  <c r="B89" i="240"/>
  <c r="H89" i="240"/>
  <c r="G88" i="240"/>
  <c r="M88" i="240"/>
  <c r="F88" i="240"/>
  <c r="L88" i="240"/>
  <c r="E88" i="240"/>
  <c r="K88" i="240"/>
  <c r="D88" i="240"/>
  <c r="J88" i="240"/>
  <c r="C88" i="240"/>
  <c r="I88" i="240"/>
  <c r="B88" i="240"/>
  <c r="H88" i="240"/>
  <c r="G87" i="240"/>
  <c r="M87" i="240"/>
  <c r="F87" i="240"/>
  <c r="L87" i="240"/>
  <c r="E87" i="240"/>
  <c r="K87" i="240"/>
  <c r="D87" i="240"/>
  <c r="J87" i="240"/>
  <c r="C87" i="240"/>
  <c r="I87" i="240"/>
  <c r="B87" i="240"/>
  <c r="H87" i="240"/>
  <c r="G86" i="240"/>
  <c r="M86" i="240"/>
  <c r="F86" i="240"/>
  <c r="L86" i="240"/>
  <c r="E86" i="240"/>
  <c r="K86" i="240"/>
  <c r="D86" i="240"/>
  <c r="J86" i="240"/>
  <c r="C86" i="240"/>
  <c r="I86" i="240"/>
  <c r="B86" i="240"/>
  <c r="H86" i="240"/>
  <c r="G85" i="240"/>
  <c r="M85" i="240"/>
  <c r="F85" i="240"/>
  <c r="L85" i="240"/>
  <c r="E85" i="240"/>
  <c r="K85" i="240"/>
  <c r="D85" i="240"/>
  <c r="J85" i="240"/>
  <c r="C85" i="240"/>
  <c r="I85" i="240"/>
  <c r="B85" i="240"/>
  <c r="H85" i="240"/>
  <c r="G84" i="240"/>
  <c r="M84" i="240"/>
  <c r="F84" i="240"/>
  <c r="L84" i="240"/>
  <c r="E84" i="240"/>
  <c r="K84" i="240"/>
  <c r="D84" i="240"/>
  <c r="J84" i="240"/>
  <c r="C84" i="240"/>
  <c r="I84" i="240"/>
  <c r="B84" i="240"/>
  <c r="H84" i="240"/>
  <c r="G83" i="240"/>
  <c r="M83" i="240"/>
  <c r="F83" i="240"/>
  <c r="L83" i="240"/>
  <c r="E83" i="240"/>
  <c r="K83" i="240"/>
  <c r="D83" i="240"/>
  <c r="J83" i="240"/>
  <c r="C83" i="240"/>
  <c r="I83" i="240"/>
  <c r="B83" i="240"/>
  <c r="H83" i="240"/>
  <c r="G82" i="240"/>
  <c r="M82" i="240"/>
  <c r="F82" i="240"/>
  <c r="L82" i="240"/>
  <c r="E82" i="240"/>
  <c r="K82" i="240"/>
  <c r="D82" i="240"/>
  <c r="J82" i="240"/>
  <c r="C82" i="240"/>
  <c r="I82" i="240"/>
  <c r="B82" i="240"/>
  <c r="H82" i="240"/>
  <c r="G81" i="240"/>
  <c r="M81" i="240"/>
  <c r="F81" i="240"/>
  <c r="L81" i="240"/>
  <c r="E81" i="240"/>
  <c r="K81" i="240"/>
  <c r="D81" i="240"/>
  <c r="J81" i="240"/>
  <c r="C81" i="240"/>
  <c r="I81" i="240"/>
  <c r="B81" i="240"/>
  <c r="H81" i="240"/>
  <c r="G80" i="240"/>
  <c r="M80" i="240"/>
  <c r="F80" i="240"/>
  <c r="L80" i="240"/>
  <c r="E80" i="240"/>
  <c r="K80" i="240"/>
  <c r="D80" i="240"/>
  <c r="J80" i="240"/>
  <c r="C80" i="240"/>
  <c r="I80" i="240"/>
  <c r="B80" i="240"/>
  <c r="H80" i="240"/>
  <c r="G79" i="240"/>
  <c r="M79" i="240"/>
  <c r="F79" i="240"/>
  <c r="L79" i="240"/>
  <c r="E79" i="240"/>
  <c r="K79" i="240"/>
  <c r="D79" i="240"/>
  <c r="J79" i="240"/>
  <c r="C79" i="240"/>
  <c r="I79" i="240"/>
  <c r="B79" i="240"/>
  <c r="H79" i="240"/>
  <c r="G78" i="240"/>
  <c r="M78" i="240"/>
  <c r="F78" i="240"/>
  <c r="L78" i="240"/>
  <c r="E78" i="240"/>
  <c r="K78" i="240"/>
  <c r="D78" i="240"/>
  <c r="J78" i="240"/>
  <c r="C78" i="240"/>
  <c r="I78" i="240"/>
  <c r="B78" i="240"/>
  <c r="H78" i="240"/>
  <c r="G77" i="240"/>
  <c r="M77" i="240"/>
  <c r="F77" i="240"/>
  <c r="L77" i="240"/>
  <c r="E77" i="240"/>
  <c r="K77" i="240"/>
  <c r="D77" i="240"/>
  <c r="J77" i="240"/>
  <c r="C77" i="240"/>
  <c r="I77" i="240"/>
  <c r="B77" i="240"/>
  <c r="H77" i="240"/>
  <c r="G76" i="240"/>
  <c r="M76" i="240"/>
  <c r="F76" i="240"/>
  <c r="L76" i="240"/>
  <c r="E76" i="240"/>
  <c r="K76" i="240"/>
  <c r="D76" i="240"/>
  <c r="J76" i="240"/>
  <c r="C76" i="240"/>
  <c r="I76" i="240"/>
  <c r="B76" i="240"/>
  <c r="H76" i="240"/>
  <c r="G75" i="240"/>
  <c r="M75" i="240"/>
  <c r="F75" i="240"/>
  <c r="L75" i="240"/>
  <c r="E75" i="240"/>
  <c r="K75" i="240"/>
  <c r="D75" i="240"/>
  <c r="J75" i="240"/>
  <c r="C75" i="240"/>
  <c r="I75" i="240"/>
  <c r="B75" i="240"/>
  <c r="H75" i="240"/>
  <c r="G74" i="240"/>
  <c r="M74" i="240"/>
  <c r="F74" i="240"/>
  <c r="L74" i="240"/>
  <c r="E74" i="240"/>
  <c r="K74" i="240"/>
  <c r="D74" i="240"/>
  <c r="J74" i="240"/>
  <c r="C74" i="240"/>
  <c r="I74" i="240"/>
  <c r="B74" i="240"/>
  <c r="H74" i="240"/>
  <c r="G73" i="240"/>
  <c r="M73" i="240"/>
  <c r="F73" i="240"/>
  <c r="L73" i="240"/>
  <c r="E73" i="240"/>
  <c r="K73" i="240"/>
  <c r="D73" i="240"/>
  <c r="J73" i="240"/>
  <c r="C73" i="240"/>
  <c r="I73" i="240"/>
  <c r="B73" i="240"/>
  <c r="H73" i="240"/>
  <c r="G72" i="240"/>
  <c r="M72" i="240"/>
  <c r="F72" i="240"/>
  <c r="L72" i="240"/>
  <c r="E72" i="240"/>
  <c r="K72" i="240"/>
  <c r="D72" i="240"/>
  <c r="J72" i="240"/>
  <c r="C72" i="240"/>
  <c r="I72" i="240"/>
  <c r="B72" i="240"/>
  <c r="H72" i="240"/>
  <c r="G71" i="240"/>
  <c r="M71" i="240"/>
  <c r="F71" i="240"/>
  <c r="L71" i="240"/>
  <c r="E71" i="240"/>
  <c r="K71" i="240"/>
  <c r="D71" i="240"/>
  <c r="J71" i="240"/>
  <c r="C71" i="240"/>
  <c r="I71" i="240"/>
  <c r="B71" i="240"/>
  <c r="H71" i="240"/>
  <c r="G70" i="240"/>
  <c r="M70" i="240"/>
  <c r="F70" i="240"/>
  <c r="L70" i="240"/>
  <c r="E70" i="240"/>
  <c r="K70" i="240"/>
  <c r="D70" i="240"/>
  <c r="J70" i="240"/>
  <c r="C70" i="240"/>
  <c r="I70" i="240"/>
  <c r="B70" i="240"/>
  <c r="H70" i="240"/>
  <c r="G69" i="240"/>
  <c r="M69" i="240"/>
  <c r="F69" i="240"/>
  <c r="L69" i="240"/>
  <c r="E69" i="240"/>
  <c r="K69" i="240"/>
  <c r="D69" i="240"/>
  <c r="J69" i="240"/>
  <c r="C69" i="240"/>
  <c r="I69" i="240"/>
  <c r="B69" i="240"/>
  <c r="H69" i="240"/>
  <c r="G68" i="240"/>
  <c r="M68" i="240"/>
  <c r="F68" i="240"/>
  <c r="L68" i="240"/>
  <c r="E68" i="240"/>
  <c r="K68" i="240"/>
  <c r="D68" i="240"/>
  <c r="J68" i="240"/>
  <c r="C68" i="240"/>
  <c r="I68" i="240"/>
  <c r="B68" i="240"/>
  <c r="H68" i="240"/>
  <c r="G67" i="240"/>
  <c r="M67" i="240"/>
  <c r="F67" i="240"/>
  <c r="L67" i="240"/>
  <c r="E67" i="240"/>
  <c r="K67" i="240"/>
  <c r="D67" i="240"/>
  <c r="J67" i="240"/>
  <c r="C67" i="240"/>
  <c r="I67" i="240"/>
  <c r="B67" i="240"/>
  <c r="H67" i="240"/>
  <c r="G66" i="240"/>
  <c r="M66" i="240"/>
  <c r="F66" i="240"/>
  <c r="L66" i="240"/>
  <c r="E66" i="240"/>
  <c r="K66" i="240"/>
  <c r="D66" i="240"/>
  <c r="J66" i="240"/>
  <c r="C66" i="240"/>
  <c r="I66" i="240"/>
  <c r="B66" i="240"/>
  <c r="H66" i="240"/>
  <c r="G65" i="240"/>
  <c r="M65" i="240"/>
  <c r="F65" i="240"/>
  <c r="L65" i="240"/>
  <c r="E65" i="240"/>
  <c r="K65" i="240"/>
  <c r="D65" i="240"/>
  <c r="J65" i="240"/>
  <c r="C65" i="240"/>
  <c r="I65" i="240"/>
  <c r="B65" i="240"/>
  <c r="H65" i="240"/>
  <c r="G64" i="240"/>
  <c r="M64" i="240"/>
  <c r="F64" i="240"/>
  <c r="L64" i="240"/>
  <c r="E64" i="240"/>
  <c r="K64" i="240"/>
  <c r="D64" i="240"/>
  <c r="J64" i="240"/>
  <c r="C64" i="240"/>
  <c r="I64" i="240"/>
  <c r="B64" i="240"/>
  <c r="H64" i="240"/>
  <c r="G63" i="240"/>
  <c r="M63" i="240"/>
  <c r="F63" i="240"/>
  <c r="L63" i="240"/>
  <c r="E63" i="240"/>
  <c r="K63" i="240"/>
  <c r="D63" i="240"/>
  <c r="J63" i="240"/>
  <c r="C63" i="240"/>
  <c r="I63" i="240"/>
  <c r="B63" i="240"/>
  <c r="H63" i="240"/>
  <c r="G62" i="240"/>
  <c r="M62" i="240"/>
  <c r="F62" i="240"/>
  <c r="L62" i="240"/>
  <c r="E62" i="240"/>
  <c r="K62" i="240"/>
  <c r="D62" i="240"/>
  <c r="J62" i="240"/>
  <c r="C62" i="240"/>
  <c r="I62" i="240"/>
  <c r="B62" i="240"/>
  <c r="H62" i="240"/>
  <c r="G61" i="240"/>
  <c r="M61" i="240"/>
  <c r="F61" i="240"/>
  <c r="L61" i="240"/>
  <c r="E61" i="240"/>
  <c r="K61" i="240"/>
  <c r="D61" i="240"/>
  <c r="J61" i="240"/>
  <c r="C61" i="240"/>
  <c r="I61" i="240"/>
  <c r="B61" i="240"/>
  <c r="H61" i="240"/>
  <c r="G60" i="240"/>
  <c r="M60" i="240"/>
  <c r="F60" i="240"/>
  <c r="L60" i="240"/>
  <c r="E60" i="240"/>
  <c r="K60" i="240"/>
  <c r="D60" i="240"/>
  <c r="J60" i="240"/>
  <c r="C60" i="240"/>
  <c r="I60" i="240"/>
  <c r="B60" i="240"/>
  <c r="H60" i="240"/>
  <c r="G59" i="240"/>
  <c r="M59" i="240"/>
  <c r="F59" i="240"/>
  <c r="L59" i="240"/>
  <c r="E59" i="240"/>
  <c r="K59" i="240"/>
  <c r="D59" i="240"/>
  <c r="J59" i="240"/>
  <c r="C59" i="240"/>
  <c r="I59" i="240"/>
  <c r="B59" i="240"/>
  <c r="H59" i="240"/>
  <c r="G58" i="240"/>
  <c r="M58" i="240"/>
  <c r="F58" i="240"/>
  <c r="L58" i="240"/>
  <c r="E58" i="240"/>
  <c r="K58" i="240"/>
  <c r="D58" i="240"/>
  <c r="J58" i="240"/>
  <c r="C58" i="240"/>
  <c r="I58" i="240"/>
  <c r="B58" i="240"/>
  <c r="H58" i="240"/>
  <c r="G57" i="240"/>
  <c r="M57" i="240"/>
  <c r="C57" i="240"/>
  <c r="I57" i="240"/>
  <c r="G56" i="240"/>
  <c r="M56" i="240"/>
  <c r="C56" i="240"/>
  <c r="I56" i="240"/>
  <c r="G55" i="240"/>
  <c r="M55" i="240"/>
  <c r="C55" i="240"/>
  <c r="I55" i="240"/>
  <c r="G54" i="240"/>
  <c r="M54" i="240"/>
  <c r="C54" i="240"/>
  <c r="I54" i="240"/>
  <c r="G53" i="240"/>
  <c r="M53" i="240"/>
  <c r="C53" i="240"/>
  <c r="I53" i="240"/>
  <c r="G52" i="240"/>
  <c r="M52" i="240"/>
  <c r="C52" i="240"/>
  <c r="I52" i="240"/>
  <c r="G51" i="240"/>
  <c r="M51" i="240"/>
  <c r="C51" i="240"/>
  <c r="I51" i="240"/>
  <c r="G50" i="240"/>
  <c r="M50" i="240"/>
  <c r="C50" i="240"/>
  <c r="I50" i="240"/>
  <c r="G49" i="240"/>
  <c r="M49" i="240"/>
  <c r="C49" i="240"/>
  <c r="I49" i="240"/>
  <c r="G48" i="240"/>
  <c r="M48" i="240"/>
  <c r="C48" i="240"/>
  <c r="I48" i="240"/>
  <c r="G47" i="240"/>
  <c r="M47" i="240"/>
  <c r="C47" i="240"/>
  <c r="I47" i="240"/>
  <c r="G46" i="240"/>
  <c r="M46" i="240"/>
  <c r="C46" i="240"/>
  <c r="I46" i="240"/>
  <c r="G45" i="240"/>
  <c r="M45" i="240"/>
  <c r="C45" i="240"/>
  <c r="I45" i="240"/>
  <c r="G44" i="240"/>
  <c r="M44" i="240"/>
  <c r="C44" i="240"/>
  <c r="I44" i="240"/>
  <c r="G43" i="240"/>
  <c r="M43" i="240"/>
  <c r="C43" i="240"/>
  <c r="I43" i="240"/>
  <c r="G42" i="240"/>
  <c r="M42" i="240"/>
  <c r="C42" i="240"/>
  <c r="I42" i="240"/>
  <c r="G41" i="240"/>
  <c r="M41" i="240"/>
  <c r="C41" i="240"/>
  <c r="I41" i="240"/>
  <c r="G40" i="240"/>
  <c r="M40" i="240"/>
  <c r="C40" i="240"/>
  <c r="I40" i="240"/>
  <c r="G39" i="240"/>
  <c r="M39" i="240"/>
  <c r="C39" i="240"/>
  <c r="I39" i="240"/>
  <c r="G38" i="240"/>
  <c r="M38" i="240"/>
  <c r="C38" i="240"/>
  <c r="I38" i="240"/>
  <c r="G37" i="240"/>
  <c r="M37" i="240"/>
  <c r="C37" i="240"/>
  <c r="I37" i="240"/>
  <c r="G36" i="240"/>
  <c r="M36" i="240"/>
  <c r="C36" i="240"/>
  <c r="I36" i="240"/>
  <c r="G35" i="240"/>
  <c r="M35" i="240"/>
  <c r="C35" i="240"/>
  <c r="I35" i="240"/>
  <c r="G34" i="240"/>
  <c r="M34" i="240"/>
  <c r="C34" i="240"/>
  <c r="I34" i="240"/>
  <c r="G33" i="240"/>
  <c r="M33" i="240"/>
  <c r="C33" i="240"/>
  <c r="I33" i="240"/>
  <c r="G32" i="240"/>
  <c r="M32" i="240"/>
  <c r="C32" i="240"/>
  <c r="I32" i="240"/>
  <c r="G31" i="240"/>
  <c r="M31" i="240"/>
  <c r="C31" i="240"/>
  <c r="I31" i="240"/>
  <c r="G30" i="240"/>
  <c r="M30" i="240"/>
  <c r="C30" i="240"/>
  <c r="I30" i="240"/>
  <c r="G29" i="240"/>
  <c r="M29" i="240"/>
  <c r="C29" i="240"/>
  <c r="I29" i="240"/>
  <c r="G28" i="240"/>
  <c r="M28" i="240"/>
  <c r="C28" i="240"/>
  <c r="I28" i="240"/>
  <c r="G27" i="240"/>
  <c r="M27" i="240"/>
  <c r="C27" i="240"/>
  <c r="I27" i="240"/>
  <c r="G26" i="240"/>
  <c r="M26" i="240"/>
  <c r="C26" i="240"/>
  <c r="I26" i="240"/>
  <c r="G25" i="240"/>
  <c r="M25" i="240"/>
  <c r="C25" i="240"/>
  <c r="I25" i="240"/>
  <c r="G24" i="240"/>
  <c r="M24" i="240"/>
  <c r="C24" i="240"/>
  <c r="I24" i="240"/>
  <c r="G23" i="240"/>
  <c r="M23" i="240"/>
  <c r="C23" i="240"/>
  <c r="I23" i="240"/>
  <c r="G22" i="240"/>
  <c r="M22" i="240"/>
  <c r="C22" i="240"/>
  <c r="I22" i="240"/>
  <c r="G21" i="240"/>
  <c r="M21" i="240"/>
  <c r="C21" i="240"/>
  <c r="I21" i="240"/>
  <c r="G20" i="240"/>
  <c r="M20" i="240"/>
  <c r="C20" i="240"/>
  <c r="I20" i="240"/>
  <c r="G19" i="240"/>
  <c r="M19" i="240"/>
  <c r="C19" i="240"/>
  <c r="I19" i="240"/>
  <c r="G18" i="240"/>
  <c r="M18" i="240"/>
  <c r="C18" i="240"/>
  <c r="I18" i="240"/>
  <c r="G17" i="240"/>
  <c r="M17" i="240"/>
  <c r="C17" i="240"/>
  <c r="I17" i="240"/>
  <c r="G16" i="240"/>
  <c r="M16" i="240"/>
  <c r="C16" i="240"/>
  <c r="I16" i="240"/>
  <c r="G15" i="240"/>
  <c r="M15" i="240"/>
  <c r="C15" i="240"/>
  <c r="I15" i="240"/>
  <c r="G14" i="240"/>
  <c r="M14" i="240"/>
  <c r="C14" i="240"/>
  <c r="I14" i="240"/>
  <c r="G13" i="240"/>
  <c r="M13" i="240"/>
  <c r="C13" i="240"/>
  <c r="I13" i="240"/>
  <c r="G12" i="240"/>
  <c r="M12" i="240"/>
  <c r="C12" i="240"/>
  <c r="I12" i="240"/>
  <c r="G11" i="240"/>
  <c r="M11" i="240"/>
  <c r="C11" i="240"/>
  <c r="I11" i="240"/>
  <c r="G10" i="240"/>
  <c r="M10" i="240"/>
  <c r="C10" i="240"/>
  <c r="I10" i="240"/>
  <c r="G9" i="240"/>
  <c r="M9" i="240"/>
  <c r="C9" i="240"/>
  <c r="I9" i="240"/>
  <c r="M110" i="239"/>
  <c r="L110" i="239"/>
  <c r="K110" i="239"/>
  <c r="J110" i="239"/>
  <c r="I110" i="239"/>
  <c r="B110" i="239"/>
  <c r="H110" i="239"/>
  <c r="M109" i="239"/>
  <c r="L109" i="239"/>
  <c r="K109" i="239"/>
  <c r="J109" i="239"/>
  <c r="I109" i="239"/>
  <c r="B109" i="239"/>
  <c r="H109" i="239"/>
  <c r="L108" i="239"/>
  <c r="K108" i="239"/>
  <c r="J108" i="239"/>
  <c r="I108" i="239"/>
  <c r="B108" i="239"/>
  <c r="H108" i="239"/>
  <c r="M107" i="239"/>
  <c r="L107" i="239"/>
  <c r="K107" i="239"/>
  <c r="J107" i="239"/>
  <c r="I107" i="239"/>
  <c r="B107" i="239"/>
  <c r="H107" i="239"/>
  <c r="M106" i="239"/>
  <c r="L106" i="239"/>
  <c r="K106" i="239"/>
  <c r="J106" i="239"/>
  <c r="I106" i="239"/>
  <c r="B106" i="239"/>
  <c r="H106" i="239"/>
  <c r="M105" i="239"/>
  <c r="L105" i="239"/>
  <c r="K105" i="239"/>
  <c r="J105" i="239"/>
  <c r="I105" i="239"/>
  <c r="B105" i="239"/>
  <c r="H105" i="239"/>
  <c r="M104" i="239"/>
  <c r="L104" i="239"/>
  <c r="K104" i="239"/>
  <c r="J104" i="239"/>
  <c r="I104" i="239"/>
  <c r="B104" i="239"/>
  <c r="H104" i="239"/>
  <c r="M103" i="239"/>
  <c r="L103" i="239"/>
  <c r="K103" i="239"/>
  <c r="J103" i="239"/>
  <c r="I103" i="239"/>
  <c r="B103" i="239"/>
  <c r="H103" i="239"/>
  <c r="M102" i="239"/>
  <c r="L102" i="239"/>
  <c r="K102" i="239"/>
  <c r="J102" i="239"/>
  <c r="I102" i="239"/>
  <c r="B102" i="239"/>
  <c r="H102" i="239"/>
  <c r="M101" i="239"/>
  <c r="L101" i="239"/>
  <c r="K101" i="239"/>
  <c r="J101" i="239"/>
  <c r="I101" i="239"/>
  <c r="B101" i="239"/>
  <c r="H101" i="239"/>
  <c r="M100" i="239"/>
  <c r="L100" i="239"/>
  <c r="K100" i="239"/>
  <c r="J100" i="239"/>
  <c r="I100" i="239"/>
  <c r="B100" i="239"/>
  <c r="H100" i="239"/>
  <c r="M99" i="239"/>
  <c r="L99" i="239"/>
  <c r="K99" i="239"/>
  <c r="J99" i="239"/>
  <c r="I99" i="239"/>
  <c r="B99" i="239"/>
  <c r="H99" i="239"/>
  <c r="M98" i="239"/>
  <c r="L98" i="239"/>
  <c r="K98" i="239"/>
  <c r="J98" i="239"/>
  <c r="I98" i="239"/>
  <c r="B98" i="239"/>
  <c r="H98" i="239"/>
  <c r="M97" i="239"/>
  <c r="L97" i="239"/>
  <c r="K97" i="239"/>
  <c r="J97" i="239"/>
  <c r="I97" i="239"/>
  <c r="B97" i="239"/>
  <c r="H97" i="239"/>
  <c r="M96" i="239"/>
  <c r="L96" i="239"/>
  <c r="K96" i="239"/>
  <c r="J96" i="239"/>
  <c r="I96" i="239"/>
  <c r="B96" i="239"/>
  <c r="H96" i="239"/>
  <c r="M95" i="239"/>
  <c r="L95" i="239"/>
  <c r="K95" i="239"/>
  <c r="J95" i="239"/>
  <c r="I95" i="239"/>
  <c r="B95" i="239"/>
  <c r="H95" i="239"/>
  <c r="M94" i="239"/>
  <c r="L94" i="239"/>
  <c r="K94" i="239"/>
  <c r="J94" i="239"/>
  <c r="I94" i="239"/>
  <c r="B94" i="239"/>
  <c r="H94" i="239"/>
  <c r="M93" i="239"/>
  <c r="L93" i="239"/>
  <c r="K93" i="239"/>
  <c r="J93" i="239"/>
  <c r="I93" i="239"/>
  <c r="B93" i="239"/>
  <c r="H93" i="239"/>
  <c r="M92" i="239"/>
  <c r="L92" i="239"/>
  <c r="K92" i="239"/>
  <c r="J92" i="239"/>
  <c r="I92" i="239"/>
  <c r="B92" i="239"/>
  <c r="H92" i="239"/>
  <c r="M91" i="239"/>
  <c r="L91" i="239"/>
  <c r="K91" i="239"/>
  <c r="J91" i="239"/>
  <c r="I91" i="239"/>
  <c r="B91" i="239"/>
  <c r="H91" i="239"/>
  <c r="M90" i="239"/>
  <c r="L90" i="239"/>
  <c r="K90" i="239"/>
  <c r="J90" i="239"/>
  <c r="I90" i="239"/>
  <c r="B90" i="239"/>
  <c r="H90" i="239"/>
  <c r="M89" i="239"/>
  <c r="L89" i="239"/>
  <c r="K89" i="239"/>
  <c r="J89" i="239"/>
  <c r="I89" i="239"/>
  <c r="B89" i="239"/>
  <c r="H89" i="239"/>
  <c r="M88" i="239"/>
  <c r="L88" i="239"/>
  <c r="K88" i="239"/>
  <c r="J88" i="239"/>
  <c r="I88" i="239"/>
  <c r="B88" i="239"/>
  <c r="H88" i="239"/>
  <c r="M87" i="239"/>
  <c r="L87" i="239"/>
  <c r="K87" i="239"/>
  <c r="J87" i="239"/>
  <c r="I87" i="239"/>
  <c r="B87" i="239"/>
  <c r="H87" i="239"/>
  <c r="M86" i="239"/>
  <c r="L86" i="239"/>
  <c r="K86" i="239"/>
  <c r="J86" i="239"/>
  <c r="I86" i="239"/>
  <c r="B86" i="239"/>
  <c r="H86" i="239"/>
  <c r="M85" i="239"/>
  <c r="L85" i="239"/>
  <c r="K85" i="239"/>
  <c r="J85" i="239"/>
  <c r="I85" i="239"/>
  <c r="B85" i="239"/>
  <c r="H85" i="239"/>
  <c r="M84" i="239"/>
  <c r="L84" i="239"/>
  <c r="K84" i="239"/>
  <c r="J84" i="239"/>
  <c r="I84" i="239"/>
  <c r="B84" i="239"/>
  <c r="H84" i="239"/>
  <c r="M83" i="239"/>
  <c r="L83" i="239"/>
  <c r="K83" i="239"/>
  <c r="J83" i="239"/>
  <c r="I83" i="239"/>
  <c r="B83" i="239"/>
  <c r="H83" i="239"/>
  <c r="M82" i="239"/>
  <c r="L82" i="239"/>
  <c r="K82" i="239"/>
  <c r="J82" i="239"/>
  <c r="I82" i="239"/>
  <c r="B82" i="239"/>
  <c r="H82" i="239"/>
  <c r="M81" i="239"/>
  <c r="L81" i="239"/>
  <c r="K81" i="239"/>
  <c r="J81" i="239"/>
  <c r="I81" i="239"/>
  <c r="B81" i="239"/>
  <c r="H81" i="239"/>
  <c r="M80" i="239"/>
  <c r="L80" i="239"/>
  <c r="K80" i="239"/>
  <c r="J80" i="239"/>
  <c r="I80" i="239"/>
  <c r="B80" i="239"/>
  <c r="H80" i="239"/>
  <c r="M79" i="239"/>
  <c r="L79" i="239"/>
  <c r="K79" i="239"/>
  <c r="J79" i="239"/>
  <c r="I79" i="239"/>
  <c r="B79" i="239"/>
  <c r="H79" i="239"/>
  <c r="M78" i="239"/>
  <c r="L78" i="239"/>
  <c r="K78" i="239"/>
  <c r="J78" i="239"/>
  <c r="I78" i="239"/>
  <c r="B78" i="239"/>
  <c r="H78" i="239"/>
  <c r="M77" i="239"/>
  <c r="L77" i="239"/>
  <c r="K77" i="239"/>
  <c r="J77" i="239"/>
  <c r="I77" i="239"/>
  <c r="B77" i="239"/>
  <c r="H77" i="239"/>
  <c r="M76" i="239"/>
  <c r="L76" i="239"/>
  <c r="K76" i="239"/>
  <c r="J76" i="239"/>
  <c r="I76" i="239"/>
  <c r="B76" i="239"/>
  <c r="H76" i="239"/>
  <c r="M75" i="239"/>
  <c r="L75" i="239"/>
  <c r="K75" i="239"/>
  <c r="J75" i="239"/>
  <c r="I75" i="239"/>
  <c r="B75" i="239"/>
  <c r="H75" i="239"/>
  <c r="M74" i="239"/>
  <c r="L74" i="239"/>
  <c r="K74" i="239"/>
  <c r="J74" i="239"/>
  <c r="I74" i="239"/>
  <c r="B74" i="239"/>
  <c r="H74" i="239"/>
  <c r="M73" i="239"/>
  <c r="L73" i="239"/>
  <c r="K73" i="239"/>
  <c r="J73" i="239"/>
  <c r="I73" i="239"/>
  <c r="B73" i="239"/>
  <c r="H73" i="239"/>
  <c r="M72" i="239"/>
  <c r="L72" i="239"/>
  <c r="K72" i="239"/>
  <c r="J72" i="239"/>
  <c r="I72" i="239"/>
  <c r="B72" i="239"/>
  <c r="H72" i="239"/>
  <c r="M71" i="239"/>
  <c r="L71" i="239"/>
  <c r="K71" i="239"/>
  <c r="J71" i="239"/>
  <c r="I71" i="239"/>
  <c r="B71" i="239"/>
  <c r="H71" i="239"/>
  <c r="M70" i="239"/>
  <c r="L70" i="239"/>
  <c r="K70" i="239"/>
  <c r="J70" i="239"/>
  <c r="I70" i="239"/>
  <c r="B70" i="239"/>
  <c r="H70" i="239"/>
  <c r="M69" i="239"/>
  <c r="L69" i="239"/>
  <c r="K69" i="239"/>
  <c r="J69" i="239"/>
  <c r="I69" i="239"/>
  <c r="B69" i="239"/>
  <c r="H69" i="239"/>
  <c r="M68" i="239"/>
  <c r="L68" i="239"/>
  <c r="K68" i="239"/>
  <c r="J68" i="239"/>
  <c r="I68" i="239"/>
  <c r="B68" i="239"/>
  <c r="H68" i="239"/>
  <c r="M67" i="239"/>
  <c r="L67" i="239"/>
  <c r="K67" i="239"/>
  <c r="J67" i="239"/>
  <c r="I67" i="239"/>
  <c r="B67" i="239"/>
  <c r="H67" i="239"/>
  <c r="M66" i="239"/>
  <c r="L66" i="239"/>
  <c r="K66" i="239"/>
  <c r="J66" i="239"/>
  <c r="I66" i="239"/>
  <c r="B66" i="239"/>
  <c r="H66" i="239"/>
  <c r="M65" i="239"/>
  <c r="L65" i="239"/>
  <c r="K65" i="239"/>
  <c r="J65" i="239"/>
  <c r="I65" i="239"/>
  <c r="B65" i="239"/>
  <c r="H65" i="239"/>
  <c r="M64" i="239"/>
  <c r="L64" i="239"/>
  <c r="K64" i="239"/>
  <c r="J64" i="239"/>
  <c r="I64" i="239"/>
  <c r="B64" i="239"/>
  <c r="H64" i="239"/>
  <c r="M63" i="239"/>
  <c r="L63" i="239"/>
  <c r="K63" i="239"/>
  <c r="J63" i="239"/>
  <c r="I63" i="239"/>
  <c r="B63" i="239"/>
  <c r="H63" i="239"/>
  <c r="M62" i="239"/>
  <c r="L62" i="239"/>
  <c r="K62" i="239"/>
  <c r="J62" i="239"/>
  <c r="I62" i="239"/>
  <c r="B62" i="239"/>
  <c r="H62" i="239"/>
  <c r="M61" i="239"/>
  <c r="L61" i="239"/>
  <c r="K61" i="239"/>
  <c r="J61" i="239"/>
  <c r="I61" i="239"/>
  <c r="B61" i="239"/>
  <c r="H61" i="239"/>
  <c r="M60" i="239"/>
  <c r="L60" i="239"/>
  <c r="K60" i="239"/>
  <c r="J60" i="239"/>
  <c r="I60" i="239"/>
  <c r="B60" i="239"/>
  <c r="H60" i="239"/>
  <c r="M59" i="239"/>
  <c r="L59" i="239"/>
  <c r="K59" i="239"/>
  <c r="J59" i="239"/>
  <c r="I59" i="239"/>
  <c r="B59" i="239"/>
  <c r="H59" i="239"/>
  <c r="M58" i="239"/>
  <c r="L58" i="239"/>
  <c r="K58" i="239"/>
  <c r="J58" i="239"/>
  <c r="I58" i="239"/>
  <c r="B58" i="239"/>
  <c r="H58" i="239"/>
  <c r="G110" i="238"/>
  <c r="M110" i="238"/>
  <c r="F110" i="238"/>
  <c r="L110" i="238"/>
  <c r="E110" i="238"/>
  <c r="K110" i="238"/>
  <c r="D110" i="238"/>
  <c r="J110" i="238"/>
  <c r="C110" i="238"/>
  <c r="I110" i="238"/>
  <c r="B110" i="238"/>
  <c r="H110" i="238"/>
  <c r="G109" i="238"/>
  <c r="M109" i="238"/>
  <c r="F109" i="238"/>
  <c r="L109" i="238"/>
  <c r="E109" i="238"/>
  <c r="K109" i="238"/>
  <c r="D109" i="238"/>
  <c r="J109" i="238"/>
  <c r="C109" i="238"/>
  <c r="I109" i="238"/>
  <c r="B109" i="238"/>
  <c r="H109" i="238"/>
  <c r="G108" i="238"/>
  <c r="M108" i="238"/>
  <c r="F108" i="238"/>
  <c r="L108" i="238"/>
  <c r="E108" i="238"/>
  <c r="K108" i="238"/>
  <c r="D108" i="238"/>
  <c r="J108" i="238"/>
  <c r="C108" i="238"/>
  <c r="I108" i="238"/>
  <c r="B108" i="238"/>
  <c r="H108" i="238"/>
  <c r="G107" i="238"/>
  <c r="M107" i="238"/>
  <c r="F107" i="238"/>
  <c r="L107" i="238"/>
  <c r="E107" i="238"/>
  <c r="K107" i="238"/>
  <c r="D107" i="238"/>
  <c r="J107" i="238"/>
  <c r="C107" i="238"/>
  <c r="I107" i="238"/>
  <c r="B107" i="238"/>
  <c r="H107" i="238"/>
  <c r="G106" i="238"/>
  <c r="M106" i="238"/>
  <c r="F106" i="238"/>
  <c r="L106" i="238"/>
  <c r="E106" i="238"/>
  <c r="K106" i="238"/>
  <c r="D106" i="238"/>
  <c r="J106" i="238"/>
  <c r="C106" i="238"/>
  <c r="I106" i="238"/>
  <c r="B106" i="238"/>
  <c r="H106" i="238"/>
  <c r="G105" i="238"/>
  <c r="M105" i="238"/>
  <c r="F105" i="238"/>
  <c r="L105" i="238"/>
  <c r="E105" i="238"/>
  <c r="K105" i="238"/>
  <c r="D105" i="238"/>
  <c r="J105" i="238"/>
  <c r="C105" i="238"/>
  <c r="I105" i="238"/>
  <c r="B105" i="238"/>
  <c r="H105" i="238"/>
  <c r="G104" i="238"/>
  <c r="M104" i="238"/>
  <c r="F104" i="238"/>
  <c r="L104" i="238"/>
  <c r="E104" i="238"/>
  <c r="K104" i="238"/>
  <c r="D104" i="238"/>
  <c r="J104" i="238"/>
  <c r="C104" i="238"/>
  <c r="I104" i="238"/>
  <c r="B104" i="238"/>
  <c r="H104" i="238"/>
  <c r="G103" i="238"/>
  <c r="M103" i="238"/>
  <c r="F103" i="238"/>
  <c r="L103" i="238"/>
  <c r="E103" i="238"/>
  <c r="K103" i="238"/>
  <c r="D103" i="238"/>
  <c r="J103" i="238"/>
  <c r="C103" i="238"/>
  <c r="I103" i="238"/>
  <c r="B103" i="238"/>
  <c r="H103" i="238"/>
  <c r="G102" i="238"/>
  <c r="M102" i="238"/>
  <c r="F102" i="238"/>
  <c r="L102" i="238"/>
  <c r="E102" i="238"/>
  <c r="K102" i="238"/>
  <c r="D102" i="238"/>
  <c r="J102" i="238"/>
  <c r="C102" i="238"/>
  <c r="I102" i="238"/>
  <c r="B102" i="238"/>
  <c r="H102" i="238"/>
  <c r="G101" i="238"/>
  <c r="M101" i="238"/>
  <c r="F101" i="238"/>
  <c r="L101" i="238"/>
  <c r="E101" i="238"/>
  <c r="K101" i="238"/>
  <c r="D101" i="238"/>
  <c r="J101" i="238"/>
  <c r="C101" i="238"/>
  <c r="I101" i="238"/>
  <c r="B101" i="238"/>
  <c r="H101" i="238"/>
  <c r="G100" i="238"/>
  <c r="M100" i="238"/>
  <c r="F100" i="238"/>
  <c r="L100" i="238"/>
  <c r="E100" i="238"/>
  <c r="K100" i="238"/>
  <c r="D100" i="238"/>
  <c r="J100" i="238"/>
  <c r="C100" i="238"/>
  <c r="I100" i="238"/>
  <c r="B100" i="238"/>
  <c r="H100" i="238"/>
  <c r="G99" i="238"/>
  <c r="M99" i="238"/>
  <c r="F99" i="238"/>
  <c r="L99" i="238"/>
  <c r="E99" i="238"/>
  <c r="K99" i="238"/>
  <c r="D99" i="238"/>
  <c r="J99" i="238"/>
  <c r="C99" i="238"/>
  <c r="I99" i="238"/>
  <c r="B99" i="238"/>
  <c r="H99" i="238"/>
  <c r="G98" i="238"/>
  <c r="M98" i="238"/>
  <c r="F98" i="238"/>
  <c r="L98" i="238"/>
  <c r="E98" i="238"/>
  <c r="K98" i="238"/>
  <c r="D98" i="238"/>
  <c r="J98" i="238"/>
  <c r="C98" i="238"/>
  <c r="I98" i="238"/>
  <c r="B98" i="238"/>
  <c r="H98" i="238"/>
  <c r="G97" i="238"/>
  <c r="M97" i="238"/>
  <c r="F97" i="238"/>
  <c r="L97" i="238"/>
  <c r="E97" i="238"/>
  <c r="K97" i="238"/>
  <c r="D97" i="238"/>
  <c r="J97" i="238"/>
  <c r="C97" i="238"/>
  <c r="I97" i="238"/>
  <c r="B97" i="238"/>
  <c r="H97" i="238"/>
  <c r="G96" i="238"/>
  <c r="M96" i="238"/>
  <c r="F96" i="238"/>
  <c r="L96" i="238"/>
  <c r="E96" i="238"/>
  <c r="K96" i="238"/>
  <c r="D96" i="238"/>
  <c r="J96" i="238"/>
  <c r="C96" i="238"/>
  <c r="I96" i="238"/>
  <c r="B96" i="238"/>
  <c r="H96" i="238"/>
  <c r="G95" i="238"/>
  <c r="M95" i="238"/>
  <c r="F95" i="238"/>
  <c r="L95" i="238"/>
  <c r="E95" i="238"/>
  <c r="K95" i="238"/>
  <c r="D95" i="238"/>
  <c r="J95" i="238"/>
  <c r="C95" i="238"/>
  <c r="I95" i="238"/>
  <c r="B95" i="238"/>
  <c r="H95" i="238"/>
  <c r="G94" i="238"/>
  <c r="M94" i="238"/>
  <c r="F94" i="238"/>
  <c r="L94" i="238"/>
  <c r="E94" i="238"/>
  <c r="K94" i="238"/>
  <c r="D94" i="238"/>
  <c r="J94" i="238"/>
  <c r="C94" i="238"/>
  <c r="I94" i="238"/>
  <c r="B94" i="238"/>
  <c r="H94" i="238"/>
  <c r="G93" i="238"/>
  <c r="M93" i="238"/>
  <c r="F93" i="238"/>
  <c r="L93" i="238"/>
  <c r="E93" i="238"/>
  <c r="K93" i="238"/>
  <c r="D93" i="238"/>
  <c r="J93" i="238"/>
  <c r="C93" i="238"/>
  <c r="I93" i="238"/>
  <c r="B93" i="238"/>
  <c r="H93" i="238"/>
  <c r="G92" i="238"/>
  <c r="M92" i="238"/>
  <c r="F92" i="238"/>
  <c r="L92" i="238"/>
  <c r="E92" i="238"/>
  <c r="K92" i="238"/>
  <c r="D92" i="238"/>
  <c r="J92" i="238"/>
  <c r="C92" i="238"/>
  <c r="I92" i="238"/>
  <c r="B92" i="238"/>
  <c r="H92" i="238"/>
  <c r="G91" i="238"/>
  <c r="M91" i="238"/>
  <c r="F91" i="238"/>
  <c r="L91" i="238"/>
  <c r="E91" i="238"/>
  <c r="K91" i="238"/>
  <c r="D91" i="238"/>
  <c r="J91" i="238"/>
  <c r="C91" i="238"/>
  <c r="I91" i="238"/>
  <c r="B91" i="238"/>
  <c r="H91" i="238"/>
  <c r="G90" i="238"/>
  <c r="M90" i="238"/>
  <c r="F90" i="238"/>
  <c r="L90" i="238"/>
  <c r="E90" i="238"/>
  <c r="K90" i="238"/>
  <c r="D90" i="238"/>
  <c r="J90" i="238"/>
  <c r="C90" i="238"/>
  <c r="I90" i="238"/>
  <c r="B90" i="238"/>
  <c r="H90" i="238"/>
  <c r="G89" i="238"/>
  <c r="M89" i="238"/>
  <c r="F89" i="238"/>
  <c r="L89" i="238"/>
  <c r="E89" i="238"/>
  <c r="K89" i="238"/>
  <c r="D89" i="238"/>
  <c r="J89" i="238"/>
  <c r="C89" i="238"/>
  <c r="I89" i="238"/>
  <c r="B89" i="238"/>
  <c r="H89" i="238"/>
  <c r="G88" i="238"/>
  <c r="M88" i="238"/>
  <c r="F88" i="238"/>
  <c r="L88" i="238"/>
  <c r="E88" i="238"/>
  <c r="K88" i="238"/>
  <c r="D88" i="238"/>
  <c r="J88" i="238"/>
  <c r="C88" i="238"/>
  <c r="I88" i="238"/>
  <c r="B88" i="238"/>
  <c r="H88" i="238"/>
  <c r="G87" i="238"/>
  <c r="M87" i="238"/>
  <c r="F87" i="238"/>
  <c r="L87" i="238"/>
  <c r="E87" i="238"/>
  <c r="K87" i="238"/>
  <c r="D87" i="238"/>
  <c r="J87" i="238"/>
  <c r="C87" i="238"/>
  <c r="I87" i="238"/>
  <c r="B87" i="238"/>
  <c r="H87" i="238"/>
  <c r="G86" i="238"/>
  <c r="M86" i="238"/>
  <c r="F86" i="238"/>
  <c r="L86" i="238"/>
  <c r="E86" i="238"/>
  <c r="K86" i="238"/>
  <c r="D86" i="238"/>
  <c r="J86" i="238"/>
  <c r="C86" i="238"/>
  <c r="I86" i="238"/>
  <c r="B86" i="238"/>
  <c r="H86" i="238"/>
  <c r="G85" i="238"/>
  <c r="M85" i="238"/>
  <c r="F85" i="238"/>
  <c r="L85" i="238"/>
  <c r="E85" i="238"/>
  <c r="K85" i="238"/>
  <c r="D85" i="238"/>
  <c r="J85" i="238"/>
  <c r="C85" i="238"/>
  <c r="I85" i="238"/>
  <c r="B85" i="238"/>
  <c r="H85" i="238"/>
  <c r="G84" i="238"/>
  <c r="M84" i="238"/>
  <c r="F84" i="238"/>
  <c r="L84" i="238"/>
  <c r="E84" i="238"/>
  <c r="K84" i="238"/>
  <c r="D84" i="238"/>
  <c r="J84" i="238"/>
  <c r="C84" i="238"/>
  <c r="I84" i="238"/>
  <c r="B84" i="238"/>
  <c r="H84" i="238"/>
  <c r="G83" i="238"/>
  <c r="M83" i="238"/>
  <c r="F83" i="238"/>
  <c r="L83" i="238"/>
  <c r="E83" i="238"/>
  <c r="K83" i="238"/>
  <c r="D83" i="238"/>
  <c r="J83" i="238"/>
  <c r="C83" i="238"/>
  <c r="I83" i="238"/>
  <c r="B83" i="238"/>
  <c r="H83" i="238"/>
  <c r="G82" i="238"/>
  <c r="M82" i="238"/>
  <c r="F82" i="238"/>
  <c r="L82" i="238"/>
  <c r="E82" i="238"/>
  <c r="K82" i="238"/>
  <c r="D82" i="238"/>
  <c r="J82" i="238"/>
  <c r="C82" i="238"/>
  <c r="I82" i="238"/>
  <c r="B82" i="238"/>
  <c r="H82" i="238"/>
  <c r="G81" i="238"/>
  <c r="M81" i="238"/>
  <c r="F81" i="238"/>
  <c r="L81" i="238"/>
  <c r="E81" i="238"/>
  <c r="K81" i="238"/>
  <c r="D81" i="238"/>
  <c r="J81" i="238"/>
  <c r="C81" i="238"/>
  <c r="I81" i="238"/>
  <c r="B81" i="238"/>
  <c r="H81" i="238"/>
  <c r="G80" i="238"/>
  <c r="M80" i="238"/>
  <c r="F80" i="238"/>
  <c r="L80" i="238"/>
  <c r="E80" i="238"/>
  <c r="K80" i="238"/>
  <c r="D80" i="238"/>
  <c r="J80" i="238"/>
  <c r="C80" i="238"/>
  <c r="I80" i="238"/>
  <c r="B80" i="238"/>
  <c r="H80" i="238"/>
  <c r="G79" i="238"/>
  <c r="M79" i="238"/>
  <c r="F79" i="238"/>
  <c r="L79" i="238"/>
  <c r="E79" i="238"/>
  <c r="K79" i="238"/>
  <c r="D79" i="238"/>
  <c r="J79" i="238"/>
  <c r="C79" i="238"/>
  <c r="I79" i="238"/>
  <c r="B79" i="238"/>
  <c r="H79" i="238"/>
  <c r="G78" i="238"/>
  <c r="M78" i="238"/>
  <c r="F78" i="238"/>
  <c r="L78" i="238"/>
  <c r="E78" i="238"/>
  <c r="K78" i="238"/>
  <c r="D78" i="238"/>
  <c r="J78" i="238"/>
  <c r="C78" i="238"/>
  <c r="I78" i="238"/>
  <c r="B78" i="238"/>
  <c r="H78" i="238"/>
  <c r="G77" i="238"/>
  <c r="M77" i="238"/>
  <c r="F77" i="238"/>
  <c r="L77" i="238"/>
  <c r="E77" i="238"/>
  <c r="K77" i="238"/>
  <c r="D77" i="238"/>
  <c r="J77" i="238"/>
  <c r="C77" i="238"/>
  <c r="I77" i="238"/>
  <c r="B77" i="238"/>
  <c r="H77" i="238"/>
  <c r="G76" i="238"/>
  <c r="M76" i="238"/>
  <c r="F76" i="238"/>
  <c r="L76" i="238"/>
  <c r="E76" i="238"/>
  <c r="K76" i="238"/>
  <c r="D76" i="238"/>
  <c r="J76" i="238"/>
  <c r="C76" i="238"/>
  <c r="I76" i="238"/>
  <c r="B76" i="238"/>
  <c r="H76" i="238"/>
  <c r="G75" i="238"/>
  <c r="M75" i="238"/>
  <c r="F75" i="238"/>
  <c r="L75" i="238"/>
  <c r="E75" i="238"/>
  <c r="K75" i="238"/>
  <c r="D75" i="238"/>
  <c r="J75" i="238"/>
  <c r="C75" i="238"/>
  <c r="I75" i="238"/>
  <c r="B75" i="238"/>
  <c r="H75" i="238"/>
  <c r="G74" i="238"/>
  <c r="M74" i="238"/>
  <c r="F74" i="238"/>
  <c r="L74" i="238"/>
  <c r="E74" i="238"/>
  <c r="K74" i="238"/>
  <c r="D74" i="238"/>
  <c r="J74" i="238"/>
  <c r="C74" i="238"/>
  <c r="I74" i="238"/>
  <c r="B74" i="238"/>
  <c r="H74" i="238"/>
  <c r="G73" i="238"/>
  <c r="M73" i="238"/>
  <c r="F73" i="238"/>
  <c r="L73" i="238"/>
  <c r="E73" i="238"/>
  <c r="K73" i="238"/>
  <c r="D73" i="238"/>
  <c r="J73" i="238"/>
  <c r="C73" i="238"/>
  <c r="I73" i="238"/>
  <c r="B73" i="238"/>
  <c r="H73" i="238"/>
  <c r="G72" i="238"/>
  <c r="M72" i="238"/>
  <c r="F72" i="238"/>
  <c r="L72" i="238"/>
  <c r="E72" i="238"/>
  <c r="K72" i="238"/>
  <c r="D72" i="238"/>
  <c r="J72" i="238"/>
  <c r="C72" i="238"/>
  <c r="I72" i="238"/>
  <c r="B72" i="238"/>
  <c r="H72" i="238"/>
  <c r="G71" i="238"/>
  <c r="M71" i="238"/>
  <c r="F71" i="238"/>
  <c r="L71" i="238"/>
  <c r="E71" i="238"/>
  <c r="K71" i="238"/>
  <c r="D71" i="238"/>
  <c r="J71" i="238"/>
  <c r="C71" i="238"/>
  <c r="I71" i="238"/>
  <c r="B71" i="238"/>
  <c r="H71" i="238"/>
  <c r="G70" i="238"/>
  <c r="M70" i="238"/>
  <c r="F70" i="238"/>
  <c r="L70" i="238"/>
  <c r="E70" i="238"/>
  <c r="K70" i="238"/>
  <c r="D70" i="238"/>
  <c r="J70" i="238"/>
  <c r="C70" i="238"/>
  <c r="I70" i="238"/>
  <c r="B70" i="238"/>
  <c r="H70" i="238"/>
  <c r="G69" i="238"/>
  <c r="M69" i="238"/>
  <c r="F69" i="238"/>
  <c r="L69" i="238"/>
  <c r="E69" i="238"/>
  <c r="K69" i="238"/>
  <c r="D69" i="238"/>
  <c r="J69" i="238"/>
  <c r="C69" i="238"/>
  <c r="I69" i="238"/>
  <c r="B69" i="238"/>
  <c r="H69" i="238"/>
  <c r="G68" i="238"/>
  <c r="M68" i="238"/>
  <c r="F68" i="238"/>
  <c r="L68" i="238"/>
  <c r="E68" i="238"/>
  <c r="K68" i="238"/>
  <c r="D68" i="238"/>
  <c r="J68" i="238"/>
  <c r="C68" i="238"/>
  <c r="I68" i="238"/>
  <c r="B68" i="238"/>
  <c r="H68" i="238"/>
  <c r="G67" i="238"/>
  <c r="M67" i="238"/>
  <c r="F67" i="238"/>
  <c r="L67" i="238"/>
  <c r="E67" i="238"/>
  <c r="K67" i="238"/>
  <c r="D67" i="238"/>
  <c r="J67" i="238"/>
  <c r="C67" i="238"/>
  <c r="I67" i="238"/>
  <c r="B67" i="238"/>
  <c r="H67" i="238"/>
  <c r="G66" i="238"/>
  <c r="M66" i="238"/>
  <c r="F66" i="238"/>
  <c r="L66" i="238"/>
  <c r="E66" i="238"/>
  <c r="K66" i="238"/>
  <c r="D66" i="238"/>
  <c r="J66" i="238"/>
  <c r="C66" i="238"/>
  <c r="I66" i="238"/>
  <c r="B66" i="238"/>
  <c r="H66" i="238"/>
  <c r="G65" i="238"/>
  <c r="M65" i="238"/>
  <c r="F65" i="238"/>
  <c r="L65" i="238"/>
  <c r="E65" i="238"/>
  <c r="K65" i="238"/>
  <c r="D65" i="238"/>
  <c r="J65" i="238"/>
  <c r="C65" i="238"/>
  <c r="I65" i="238"/>
  <c r="B65" i="238"/>
  <c r="H65" i="238"/>
  <c r="G64" i="238"/>
  <c r="M64" i="238"/>
  <c r="F64" i="238"/>
  <c r="L64" i="238"/>
  <c r="E64" i="238"/>
  <c r="K64" i="238"/>
  <c r="D64" i="238"/>
  <c r="J64" i="238"/>
  <c r="C64" i="238"/>
  <c r="I64" i="238"/>
  <c r="B64" i="238"/>
  <c r="H64" i="238"/>
  <c r="G63" i="238"/>
  <c r="M63" i="238"/>
  <c r="F63" i="238"/>
  <c r="L63" i="238"/>
  <c r="E63" i="238"/>
  <c r="K63" i="238"/>
  <c r="D63" i="238"/>
  <c r="J63" i="238"/>
  <c r="C63" i="238"/>
  <c r="I63" i="238"/>
  <c r="B63" i="238"/>
  <c r="H63" i="238"/>
  <c r="G62" i="238"/>
  <c r="M62" i="238"/>
  <c r="F62" i="238"/>
  <c r="L62" i="238"/>
  <c r="E62" i="238"/>
  <c r="K62" i="238"/>
  <c r="D62" i="238"/>
  <c r="J62" i="238"/>
  <c r="C62" i="238"/>
  <c r="I62" i="238"/>
  <c r="B62" i="238"/>
  <c r="H62" i="238"/>
  <c r="G61" i="238"/>
  <c r="M61" i="238"/>
  <c r="F61" i="238"/>
  <c r="L61" i="238"/>
  <c r="E61" i="238"/>
  <c r="K61" i="238"/>
  <c r="D61" i="238"/>
  <c r="J61" i="238"/>
  <c r="C61" i="238"/>
  <c r="I61" i="238"/>
  <c r="B61" i="238"/>
  <c r="H61" i="238"/>
  <c r="G60" i="238"/>
  <c r="M60" i="238"/>
  <c r="F60" i="238"/>
  <c r="L60" i="238"/>
  <c r="E60" i="238"/>
  <c r="K60" i="238"/>
  <c r="D60" i="238"/>
  <c r="J60" i="238"/>
  <c r="C60" i="238"/>
  <c r="I60" i="238"/>
  <c r="B60" i="238"/>
  <c r="H60" i="238"/>
  <c r="G59" i="238"/>
  <c r="M59" i="238"/>
  <c r="F59" i="238"/>
  <c r="L59" i="238"/>
  <c r="E59" i="238"/>
  <c r="K59" i="238"/>
  <c r="D59" i="238"/>
  <c r="J59" i="238"/>
  <c r="C59" i="238"/>
  <c r="I59" i="238"/>
  <c r="B59" i="238"/>
  <c r="H59" i="238"/>
  <c r="G58" i="238"/>
  <c r="M58" i="238"/>
  <c r="F58" i="238"/>
  <c r="L58" i="238"/>
  <c r="E58" i="238"/>
  <c r="K58" i="238"/>
  <c r="D58" i="238"/>
  <c r="J58" i="238"/>
  <c r="C58" i="238"/>
  <c r="I58" i="238"/>
  <c r="B58" i="238"/>
  <c r="H58" i="238"/>
  <c r="G110" i="237"/>
  <c r="M110" i="237"/>
  <c r="F110" i="237"/>
  <c r="L110" i="237"/>
  <c r="E110" i="237"/>
  <c r="K110" i="237"/>
  <c r="D110" i="237"/>
  <c r="J110" i="237"/>
  <c r="C110" i="237"/>
  <c r="I110" i="237"/>
  <c r="B110" i="237"/>
  <c r="H110" i="237"/>
  <c r="G109" i="237"/>
  <c r="M109" i="237"/>
  <c r="F109" i="237"/>
  <c r="L109" i="237"/>
  <c r="E109" i="237"/>
  <c r="K109" i="237"/>
  <c r="D109" i="237"/>
  <c r="J109" i="237"/>
  <c r="C109" i="237"/>
  <c r="I109" i="237"/>
  <c r="B109" i="237"/>
  <c r="H109" i="237"/>
  <c r="G108" i="237"/>
  <c r="M108" i="237"/>
  <c r="F108" i="237"/>
  <c r="L108" i="237"/>
  <c r="E108" i="237"/>
  <c r="K108" i="237"/>
  <c r="D108" i="237"/>
  <c r="J108" i="237"/>
  <c r="C108" i="237"/>
  <c r="I108" i="237"/>
  <c r="B108" i="237"/>
  <c r="H108" i="237"/>
  <c r="G107" i="237"/>
  <c r="M107" i="237"/>
  <c r="F107" i="237"/>
  <c r="L107" i="237"/>
  <c r="E107" i="237"/>
  <c r="K107" i="237"/>
  <c r="D107" i="237"/>
  <c r="J107" i="237"/>
  <c r="C107" i="237"/>
  <c r="I107" i="237"/>
  <c r="B107" i="237"/>
  <c r="H107" i="237"/>
  <c r="G106" i="237"/>
  <c r="M106" i="237"/>
  <c r="F106" i="237"/>
  <c r="L106" i="237"/>
  <c r="E106" i="237"/>
  <c r="K106" i="237"/>
  <c r="D106" i="237"/>
  <c r="J106" i="237"/>
  <c r="C106" i="237"/>
  <c r="I106" i="237"/>
  <c r="B106" i="237"/>
  <c r="H106" i="237"/>
  <c r="G105" i="237"/>
  <c r="M105" i="237"/>
  <c r="F105" i="237"/>
  <c r="L105" i="237"/>
  <c r="E105" i="237"/>
  <c r="K105" i="237"/>
  <c r="D105" i="237"/>
  <c r="J105" i="237"/>
  <c r="C105" i="237"/>
  <c r="I105" i="237"/>
  <c r="B105" i="237"/>
  <c r="H105" i="237"/>
  <c r="G104" i="237"/>
  <c r="M104" i="237"/>
  <c r="F104" i="237"/>
  <c r="L104" i="237"/>
  <c r="E104" i="237"/>
  <c r="K104" i="237"/>
  <c r="D104" i="237"/>
  <c r="J104" i="237"/>
  <c r="C104" i="237"/>
  <c r="I104" i="237"/>
  <c r="B104" i="237"/>
  <c r="H104" i="237"/>
  <c r="G103" i="237"/>
  <c r="M103" i="237"/>
  <c r="F103" i="237"/>
  <c r="L103" i="237"/>
  <c r="E103" i="237"/>
  <c r="K103" i="237"/>
  <c r="D103" i="237"/>
  <c r="J103" i="237"/>
  <c r="C103" i="237"/>
  <c r="I103" i="237"/>
  <c r="B103" i="237"/>
  <c r="H103" i="237"/>
  <c r="G102" i="237"/>
  <c r="M102" i="237"/>
  <c r="F102" i="237"/>
  <c r="L102" i="237"/>
  <c r="E102" i="237"/>
  <c r="K102" i="237"/>
  <c r="D102" i="237"/>
  <c r="J102" i="237"/>
  <c r="C102" i="237"/>
  <c r="I102" i="237"/>
  <c r="B102" i="237"/>
  <c r="H102" i="237"/>
  <c r="G101" i="237"/>
  <c r="M101" i="237"/>
  <c r="F101" i="237"/>
  <c r="L101" i="237"/>
  <c r="E101" i="237"/>
  <c r="K101" i="237"/>
  <c r="D101" i="237"/>
  <c r="J101" i="237"/>
  <c r="C101" i="237"/>
  <c r="I101" i="237"/>
  <c r="B101" i="237"/>
  <c r="H101" i="237"/>
  <c r="G100" i="237"/>
  <c r="M100" i="237"/>
  <c r="F100" i="237"/>
  <c r="L100" i="237"/>
  <c r="E100" i="237"/>
  <c r="K100" i="237"/>
  <c r="D100" i="237"/>
  <c r="J100" i="237"/>
  <c r="C100" i="237"/>
  <c r="I100" i="237"/>
  <c r="B100" i="237"/>
  <c r="H100" i="237"/>
  <c r="G99" i="237"/>
  <c r="M99" i="237"/>
  <c r="F99" i="237"/>
  <c r="L99" i="237"/>
  <c r="E99" i="237"/>
  <c r="K99" i="237"/>
  <c r="D99" i="237"/>
  <c r="J99" i="237"/>
  <c r="C99" i="237"/>
  <c r="I99" i="237"/>
  <c r="B99" i="237"/>
  <c r="H99" i="237"/>
  <c r="G98" i="237"/>
  <c r="M98" i="237"/>
  <c r="F98" i="237"/>
  <c r="L98" i="237"/>
  <c r="E98" i="237"/>
  <c r="K98" i="237"/>
  <c r="D98" i="237"/>
  <c r="J98" i="237"/>
  <c r="C98" i="237"/>
  <c r="I98" i="237"/>
  <c r="B98" i="237"/>
  <c r="H98" i="237"/>
  <c r="G97" i="237"/>
  <c r="M97" i="237"/>
  <c r="F97" i="237"/>
  <c r="L97" i="237"/>
  <c r="E97" i="237"/>
  <c r="K97" i="237"/>
  <c r="D97" i="237"/>
  <c r="J97" i="237"/>
  <c r="C97" i="237"/>
  <c r="I97" i="237"/>
  <c r="B97" i="237"/>
  <c r="H97" i="237"/>
  <c r="G96" i="237"/>
  <c r="M96" i="237"/>
  <c r="F96" i="237"/>
  <c r="L96" i="237"/>
  <c r="E96" i="237"/>
  <c r="K96" i="237"/>
  <c r="D96" i="237"/>
  <c r="J96" i="237"/>
  <c r="C96" i="237"/>
  <c r="I96" i="237"/>
  <c r="B96" i="237"/>
  <c r="H96" i="237"/>
  <c r="G95" i="237"/>
  <c r="M95" i="237"/>
  <c r="F95" i="237"/>
  <c r="L95" i="237"/>
  <c r="E95" i="237"/>
  <c r="K95" i="237"/>
  <c r="D95" i="237"/>
  <c r="J95" i="237"/>
  <c r="C95" i="237"/>
  <c r="I95" i="237"/>
  <c r="B95" i="237"/>
  <c r="H95" i="237"/>
  <c r="G94" i="237"/>
  <c r="M94" i="237"/>
  <c r="F94" i="237"/>
  <c r="L94" i="237"/>
  <c r="E94" i="237"/>
  <c r="K94" i="237"/>
  <c r="D94" i="237"/>
  <c r="J94" i="237"/>
  <c r="C94" i="237"/>
  <c r="I94" i="237"/>
  <c r="B94" i="237"/>
  <c r="H94" i="237"/>
  <c r="G93" i="237"/>
  <c r="M93" i="237"/>
  <c r="F93" i="237"/>
  <c r="L93" i="237"/>
  <c r="E93" i="237"/>
  <c r="K93" i="237"/>
  <c r="D93" i="237"/>
  <c r="J93" i="237"/>
  <c r="C93" i="237"/>
  <c r="I93" i="237"/>
  <c r="B93" i="237"/>
  <c r="H93" i="237"/>
  <c r="G92" i="237"/>
  <c r="M92" i="237"/>
  <c r="F92" i="237"/>
  <c r="L92" i="237"/>
  <c r="E92" i="237"/>
  <c r="K92" i="237"/>
  <c r="D92" i="237"/>
  <c r="J92" i="237"/>
  <c r="C92" i="237"/>
  <c r="I92" i="237"/>
  <c r="B92" i="237"/>
  <c r="H92" i="237"/>
  <c r="G91" i="237"/>
  <c r="M91" i="237"/>
  <c r="F91" i="237"/>
  <c r="L91" i="237"/>
  <c r="E91" i="237"/>
  <c r="K91" i="237"/>
  <c r="D91" i="237"/>
  <c r="J91" i="237"/>
  <c r="C91" i="237"/>
  <c r="I91" i="237"/>
  <c r="B91" i="237"/>
  <c r="H91" i="237"/>
  <c r="G90" i="237"/>
  <c r="M90" i="237"/>
  <c r="F90" i="237"/>
  <c r="L90" i="237"/>
  <c r="E90" i="237"/>
  <c r="K90" i="237"/>
  <c r="D90" i="237"/>
  <c r="J90" i="237"/>
  <c r="C90" i="237"/>
  <c r="I90" i="237"/>
  <c r="B90" i="237"/>
  <c r="H90" i="237"/>
  <c r="G89" i="237"/>
  <c r="M89" i="237"/>
  <c r="F89" i="237"/>
  <c r="L89" i="237"/>
  <c r="E89" i="237"/>
  <c r="K89" i="237"/>
  <c r="D89" i="237"/>
  <c r="J89" i="237"/>
  <c r="C89" i="237"/>
  <c r="I89" i="237"/>
  <c r="B89" i="237"/>
  <c r="H89" i="237"/>
  <c r="G88" i="237"/>
  <c r="M88" i="237"/>
  <c r="F88" i="237"/>
  <c r="L88" i="237"/>
  <c r="E88" i="237"/>
  <c r="K88" i="237"/>
  <c r="D88" i="237"/>
  <c r="J88" i="237"/>
  <c r="C88" i="237"/>
  <c r="I88" i="237"/>
  <c r="B88" i="237"/>
  <c r="H88" i="237"/>
  <c r="G87" i="237"/>
  <c r="M87" i="237"/>
  <c r="F87" i="237"/>
  <c r="L87" i="237"/>
  <c r="E87" i="237"/>
  <c r="K87" i="237"/>
  <c r="D87" i="237"/>
  <c r="J87" i="237"/>
  <c r="C87" i="237"/>
  <c r="I87" i="237"/>
  <c r="B87" i="237"/>
  <c r="H87" i="237"/>
  <c r="G86" i="237"/>
  <c r="M86" i="237"/>
  <c r="F86" i="237"/>
  <c r="L86" i="237"/>
  <c r="E86" i="237"/>
  <c r="K86" i="237"/>
  <c r="D86" i="237"/>
  <c r="J86" i="237"/>
  <c r="C86" i="237"/>
  <c r="I86" i="237"/>
  <c r="B86" i="237"/>
  <c r="H86" i="237"/>
  <c r="G85" i="237"/>
  <c r="M85" i="237"/>
  <c r="F85" i="237"/>
  <c r="L85" i="237"/>
  <c r="E85" i="237"/>
  <c r="K85" i="237"/>
  <c r="D85" i="237"/>
  <c r="J85" i="237"/>
  <c r="C85" i="237"/>
  <c r="I85" i="237"/>
  <c r="B85" i="237"/>
  <c r="H85" i="237"/>
  <c r="G84" i="237"/>
  <c r="M84" i="237"/>
  <c r="F84" i="237"/>
  <c r="L84" i="237"/>
  <c r="E84" i="237"/>
  <c r="K84" i="237"/>
  <c r="D84" i="237"/>
  <c r="J84" i="237"/>
  <c r="C84" i="237"/>
  <c r="I84" i="237"/>
  <c r="B84" i="237"/>
  <c r="H84" i="237"/>
  <c r="G83" i="237"/>
  <c r="M83" i="237"/>
  <c r="F83" i="237"/>
  <c r="L83" i="237"/>
  <c r="E83" i="237"/>
  <c r="K83" i="237"/>
  <c r="D83" i="237"/>
  <c r="J83" i="237"/>
  <c r="C83" i="237"/>
  <c r="I83" i="237"/>
  <c r="B83" i="237"/>
  <c r="H83" i="237"/>
  <c r="G82" i="237"/>
  <c r="M82" i="237"/>
  <c r="F82" i="237"/>
  <c r="L82" i="237"/>
  <c r="E82" i="237"/>
  <c r="K82" i="237"/>
  <c r="D82" i="237"/>
  <c r="J82" i="237"/>
  <c r="C82" i="237"/>
  <c r="I82" i="237"/>
  <c r="B82" i="237"/>
  <c r="H82" i="237"/>
  <c r="G81" i="237"/>
  <c r="M81" i="237"/>
  <c r="F81" i="237"/>
  <c r="L81" i="237"/>
  <c r="E81" i="237"/>
  <c r="K81" i="237"/>
  <c r="D81" i="237"/>
  <c r="J81" i="237"/>
  <c r="C81" i="237"/>
  <c r="I81" i="237"/>
  <c r="B81" i="237"/>
  <c r="H81" i="237"/>
  <c r="G80" i="237"/>
  <c r="M80" i="237"/>
  <c r="F80" i="237"/>
  <c r="L80" i="237"/>
  <c r="E80" i="237"/>
  <c r="K80" i="237"/>
  <c r="D80" i="237"/>
  <c r="J80" i="237"/>
  <c r="C80" i="237"/>
  <c r="I80" i="237"/>
  <c r="B80" i="237"/>
  <c r="H80" i="237"/>
  <c r="G79" i="237"/>
  <c r="M79" i="237"/>
  <c r="F79" i="237"/>
  <c r="L79" i="237"/>
  <c r="E79" i="237"/>
  <c r="K79" i="237"/>
  <c r="D79" i="237"/>
  <c r="J79" i="237"/>
  <c r="C79" i="237"/>
  <c r="I79" i="237"/>
  <c r="B79" i="237"/>
  <c r="H79" i="237"/>
  <c r="G78" i="237"/>
  <c r="M78" i="237"/>
  <c r="F78" i="237"/>
  <c r="L78" i="237"/>
  <c r="E78" i="237"/>
  <c r="K78" i="237"/>
  <c r="D78" i="237"/>
  <c r="J78" i="237"/>
  <c r="C78" i="237"/>
  <c r="I78" i="237"/>
  <c r="B78" i="237"/>
  <c r="H78" i="237"/>
  <c r="G77" i="237"/>
  <c r="M77" i="237"/>
  <c r="F77" i="237"/>
  <c r="L77" i="237"/>
  <c r="E77" i="237"/>
  <c r="K77" i="237"/>
  <c r="D77" i="237"/>
  <c r="J77" i="237"/>
  <c r="C77" i="237"/>
  <c r="I77" i="237"/>
  <c r="B77" i="237"/>
  <c r="H77" i="237"/>
  <c r="G76" i="237"/>
  <c r="M76" i="237"/>
  <c r="F76" i="237"/>
  <c r="L76" i="237"/>
  <c r="E76" i="237"/>
  <c r="K76" i="237"/>
  <c r="D76" i="237"/>
  <c r="J76" i="237"/>
  <c r="C76" i="237"/>
  <c r="I76" i="237"/>
  <c r="B76" i="237"/>
  <c r="H76" i="237"/>
  <c r="G75" i="237"/>
  <c r="M75" i="237"/>
  <c r="F75" i="237"/>
  <c r="L75" i="237"/>
  <c r="E75" i="237"/>
  <c r="K75" i="237"/>
  <c r="D75" i="237"/>
  <c r="J75" i="237"/>
  <c r="C75" i="237"/>
  <c r="I75" i="237"/>
  <c r="B75" i="237"/>
  <c r="H75" i="237"/>
  <c r="G74" i="237"/>
  <c r="M74" i="237"/>
  <c r="F74" i="237"/>
  <c r="L74" i="237"/>
  <c r="E74" i="237"/>
  <c r="K74" i="237"/>
  <c r="D74" i="237"/>
  <c r="J74" i="237"/>
  <c r="C74" i="237"/>
  <c r="I74" i="237"/>
  <c r="B74" i="237"/>
  <c r="H74" i="237"/>
  <c r="G73" i="237"/>
  <c r="M73" i="237"/>
  <c r="F73" i="237"/>
  <c r="L73" i="237"/>
  <c r="E73" i="237"/>
  <c r="K73" i="237"/>
  <c r="D73" i="237"/>
  <c r="J73" i="237"/>
  <c r="C73" i="237"/>
  <c r="I73" i="237"/>
  <c r="B73" i="237"/>
  <c r="H73" i="237"/>
  <c r="G72" i="237"/>
  <c r="M72" i="237"/>
  <c r="F72" i="237"/>
  <c r="L72" i="237"/>
  <c r="E72" i="237"/>
  <c r="K72" i="237"/>
  <c r="D72" i="237"/>
  <c r="J72" i="237"/>
  <c r="C72" i="237"/>
  <c r="I72" i="237"/>
  <c r="B72" i="237"/>
  <c r="H72" i="237"/>
  <c r="G71" i="237"/>
  <c r="M71" i="237"/>
  <c r="F71" i="237"/>
  <c r="L71" i="237"/>
  <c r="E71" i="237"/>
  <c r="K71" i="237"/>
  <c r="D71" i="237"/>
  <c r="J71" i="237"/>
  <c r="C71" i="237"/>
  <c r="I71" i="237"/>
  <c r="B71" i="237"/>
  <c r="H71" i="237"/>
  <c r="G70" i="237"/>
  <c r="M70" i="237"/>
  <c r="F70" i="237"/>
  <c r="L70" i="237"/>
  <c r="E70" i="237"/>
  <c r="K70" i="237"/>
  <c r="D70" i="237"/>
  <c r="J70" i="237"/>
  <c r="C70" i="237"/>
  <c r="I70" i="237"/>
  <c r="B70" i="237"/>
  <c r="H70" i="237"/>
  <c r="G69" i="237"/>
  <c r="M69" i="237"/>
  <c r="F69" i="237"/>
  <c r="L69" i="237"/>
  <c r="E69" i="237"/>
  <c r="K69" i="237"/>
  <c r="D69" i="237"/>
  <c r="J69" i="237"/>
  <c r="C69" i="237"/>
  <c r="I69" i="237"/>
  <c r="B69" i="237"/>
  <c r="H69" i="237"/>
  <c r="G68" i="237"/>
  <c r="M68" i="237"/>
  <c r="F68" i="237"/>
  <c r="L68" i="237"/>
  <c r="E68" i="237"/>
  <c r="K68" i="237"/>
  <c r="D68" i="237"/>
  <c r="J68" i="237"/>
  <c r="C68" i="237"/>
  <c r="I68" i="237"/>
  <c r="B68" i="237"/>
  <c r="H68" i="237"/>
  <c r="G67" i="237"/>
  <c r="M67" i="237"/>
  <c r="F67" i="237"/>
  <c r="L67" i="237"/>
  <c r="E67" i="237"/>
  <c r="K67" i="237"/>
  <c r="D67" i="237"/>
  <c r="J67" i="237"/>
  <c r="C67" i="237"/>
  <c r="I67" i="237"/>
  <c r="B67" i="237"/>
  <c r="H67" i="237"/>
  <c r="G66" i="237"/>
  <c r="M66" i="237"/>
  <c r="F66" i="237"/>
  <c r="L66" i="237"/>
  <c r="E66" i="237"/>
  <c r="K66" i="237"/>
  <c r="D66" i="237"/>
  <c r="J66" i="237"/>
  <c r="C66" i="237"/>
  <c r="I66" i="237"/>
  <c r="B66" i="237"/>
  <c r="H66" i="237"/>
  <c r="G65" i="237"/>
  <c r="M65" i="237"/>
  <c r="F65" i="237"/>
  <c r="L65" i="237"/>
  <c r="E65" i="237"/>
  <c r="K65" i="237"/>
  <c r="D65" i="237"/>
  <c r="J65" i="237"/>
  <c r="C65" i="237"/>
  <c r="I65" i="237"/>
  <c r="B65" i="237"/>
  <c r="H65" i="237"/>
  <c r="G64" i="237"/>
  <c r="M64" i="237"/>
  <c r="F64" i="237"/>
  <c r="L64" i="237"/>
  <c r="E64" i="237"/>
  <c r="K64" i="237"/>
  <c r="D64" i="237"/>
  <c r="J64" i="237"/>
  <c r="C64" i="237"/>
  <c r="I64" i="237"/>
  <c r="B64" i="237"/>
  <c r="H64" i="237"/>
  <c r="G63" i="237"/>
  <c r="M63" i="237"/>
  <c r="F63" i="237"/>
  <c r="L63" i="237"/>
  <c r="E63" i="237"/>
  <c r="K63" i="237"/>
  <c r="D63" i="237"/>
  <c r="J63" i="237"/>
  <c r="C63" i="237"/>
  <c r="I63" i="237"/>
  <c r="B63" i="237"/>
  <c r="H63" i="237"/>
  <c r="G62" i="237"/>
  <c r="M62" i="237"/>
  <c r="F62" i="237"/>
  <c r="L62" i="237"/>
  <c r="E62" i="237"/>
  <c r="K62" i="237"/>
  <c r="D62" i="237"/>
  <c r="J62" i="237"/>
  <c r="C62" i="237"/>
  <c r="I62" i="237"/>
  <c r="B62" i="237"/>
  <c r="H62" i="237"/>
  <c r="G61" i="237"/>
  <c r="M61" i="237"/>
  <c r="F61" i="237"/>
  <c r="L61" i="237"/>
  <c r="E61" i="237"/>
  <c r="K61" i="237"/>
  <c r="D61" i="237"/>
  <c r="J61" i="237"/>
  <c r="C61" i="237"/>
  <c r="I61" i="237"/>
  <c r="B61" i="237"/>
  <c r="H61" i="237"/>
  <c r="G60" i="237"/>
  <c r="M60" i="237"/>
  <c r="F60" i="237"/>
  <c r="L60" i="237"/>
  <c r="E60" i="237"/>
  <c r="K60" i="237"/>
  <c r="D60" i="237"/>
  <c r="J60" i="237"/>
  <c r="C60" i="237"/>
  <c r="I60" i="237"/>
  <c r="B60" i="237"/>
  <c r="H60" i="237"/>
  <c r="G59" i="237"/>
  <c r="M59" i="237"/>
  <c r="F59" i="237"/>
  <c r="L59" i="237"/>
  <c r="E59" i="237"/>
  <c r="K59" i="237"/>
  <c r="D59" i="237"/>
  <c r="J59" i="237"/>
  <c r="C59" i="237"/>
  <c r="I59" i="237"/>
  <c r="B59" i="237"/>
  <c r="H59" i="237"/>
  <c r="G58" i="237"/>
  <c r="M58" i="237"/>
  <c r="F58" i="237"/>
  <c r="L58" i="237"/>
  <c r="E58" i="237"/>
  <c r="K58" i="237"/>
  <c r="D58" i="237"/>
  <c r="J58" i="237"/>
  <c r="C58" i="237"/>
  <c r="I58" i="237"/>
  <c r="B58" i="237"/>
  <c r="H58" i="237"/>
  <c r="G57" i="237"/>
  <c r="M57" i="237"/>
  <c r="C57" i="237"/>
  <c r="I57" i="237"/>
  <c r="G56" i="237"/>
  <c r="M56" i="237"/>
  <c r="C56" i="237"/>
  <c r="I56" i="237"/>
  <c r="G55" i="237"/>
  <c r="M55" i="237"/>
  <c r="C55" i="237"/>
  <c r="I55" i="237"/>
  <c r="G54" i="237"/>
  <c r="M54" i="237"/>
  <c r="C54" i="237"/>
  <c r="I54" i="237"/>
  <c r="G53" i="237"/>
  <c r="M53" i="237"/>
  <c r="C53" i="237"/>
  <c r="I53" i="237"/>
  <c r="G52" i="237"/>
  <c r="M52" i="237"/>
  <c r="C52" i="237"/>
  <c r="I52" i="237"/>
  <c r="G51" i="237"/>
  <c r="M51" i="237"/>
  <c r="C51" i="237"/>
  <c r="I51" i="237"/>
  <c r="G50" i="237"/>
  <c r="M50" i="237"/>
  <c r="C50" i="237"/>
  <c r="I50" i="237"/>
  <c r="G49" i="237"/>
  <c r="M49" i="237"/>
  <c r="C49" i="237"/>
  <c r="I49" i="237"/>
  <c r="G48" i="237"/>
  <c r="M48" i="237"/>
  <c r="C48" i="237"/>
  <c r="I48" i="237"/>
  <c r="G47" i="237"/>
  <c r="M47" i="237"/>
  <c r="C47" i="237"/>
  <c r="I47" i="237"/>
  <c r="G46" i="237"/>
  <c r="M46" i="237"/>
  <c r="C46" i="237"/>
  <c r="I46" i="237"/>
  <c r="G45" i="237"/>
  <c r="M45" i="237"/>
  <c r="C45" i="237"/>
  <c r="I45" i="237"/>
  <c r="G44" i="237"/>
  <c r="M44" i="237"/>
  <c r="C44" i="237"/>
  <c r="I44" i="237"/>
  <c r="G43" i="237"/>
  <c r="M43" i="237"/>
  <c r="C43" i="237"/>
  <c r="I43" i="237"/>
  <c r="G42" i="237"/>
  <c r="M42" i="237"/>
  <c r="C42" i="237"/>
  <c r="I42" i="237"/>
  <c r="G41" i="237"/>
  <c r="M41" i="237"/>
  <c r="C41" i="237"/>
  <c r="I41" i="237"/>
  <c r="G40" i="237"/>
  <c r="M40" i="237"/>
  <c r="C40" i="237"/>
  <c r="I40" i="237"/>
  <c r="G39" i="237"/>
  <c r="M39" i="237"/>
  <c r="C39" i="237"/>
  <c r="I39" i="237"/>
  <c r="G38" i="237"/>
  <c r="M38" i="237"/>
  <c r="C38" i="237"/>
  <c r="I38" i="237"/>
  <c r="G37" i="237"/>
  <c r="M37" i="237"/>
  <c r="C37" i="237"/>
  <c r="I37" i="237"/>
  <c r="G36" i="237"/>
  <c r="M36" i="237"/>
  <c r="C36" i="237"/>
  <c r="I36" i="237"/>
  <c r="G35" i="237"/>
  <c r="M35" i="237"/>
  <c r="C35" i="237"/>
  <c r="I35" i="237"/>
  <c r="G34" i="237"/>
  <c r="M34" i="237"/>
  <c r="C34" i="237"/>
  <c r="I34" i="237"/>
  <c r="G33" i="237"/>
  <c r="M33" i="237"/>
  <c r="C33" i="237"/>
  <c r="I33" i="237"/>
  <c r="G32" i="237"/>
  <c r="M32" i="237"/>
  <c r="C32" i="237"/>
  <c r="I32" i="237"/>
  <c r="G31" i="237"/>
  <c r="M31" i="237"/>
  <c r="C31" i="237"/>
  <c r="I31" i="237"/>
  <c r="G30" i="237"/>
  <c r="M30" i="237"/>
  <c r="C30" i="237"/>
  <c r="I30" i="237"/>
  <c r="G29" i="237"/>
  <c r="M29" i="237"/>
  <c r="C29" i="237"/>
  <c r="I29" i="237"/>
  <c r="G28" i="237"/>
  <c r="M28" i="237"/>
  <c r="C28" i="237"/>
  <c r="I28" i="237"/>
  <c r="G27" i="237"/>
  <c r="M27" i="237"/>
  <c r="C27" i="237"/>
  <c r="I27" i="237"/>
  <c r="G26" i="237"/>
  <c r="M26" i="237"/>
  <c r="C26" i="237"/>
  <c r="I26" i="237"/>
  <c r="G25" i="237"/>
  <c r="M25" i="237"/>
  <c r="C25" i="237"/>
  <c r="I25" i="237"/>
  <c r="G24" i="237"/>
  <c r="M24" i="237"/>
  <c r="C24" i="237"/>
  <c r="I24" i="237"/>
  <c r="G23" i="237"/>
  <c r="M23" i="237"/>
  <c r="C23" i="237"/>
  <c r="I23" i="237"/>
  <c r="G22" i="237"/>
  <c r="M22" i="237"/>
  <c r="C22" i="237"/>
  <c r="I22" i="237"/>
  <c r="G21" i="237"/>
  <c r="M21" i="237"/>
  <c r="C21" i="237"/>
  <c r="I21" i="237"/>
  <c r="G20" i="237"/>
  <c r="M20" i="237"/>
  <c r="C20" i="237"/>
  <c r="I20" i="237"/>
  <c r="G19" i="237"/>
  <c r="M19" i="237"/>
  <c r="C19" i="237"/>
  <c r="I19" i="237"/>
  <c r="G18" i="237"/>
  <c r="M18" i="237"/>
  <c r="C18" i="237"/>
  <c r="I18" i="237"/>
  <c r="G17" i="237"/>
  <c r="M17" i="237"/>
  <c r="C17" i="237"/>
  <c r="I17" i="237"/>
  <c r="G16" i="237"/>
  <c r="M16" i="237"/>
  <c r="C16" i="237"/>
  <c r="I16" i="237"/>
  <c r="G15" i="237"/>
  <c r="M15" i="237"/>
  <c r="C15" i="237"/>
  <c r="I15" i="237"/>
  <c r="G14" i="237"/>
  <c r="M14" i="237"/>
  <c r="C14" i="237"/>
  <c r="I14" i="237"/>
  <c r="G13" i="237"/>
  <c r="M13" i="237"/>
  <c r="C13" i="237"/>
  <c r="I13" i="237"/>
  <c r="G12" i="237"/>
  <c r="M12" i="237"/>
  <c r="C12" i="237"/>
  <c r="I12" i="237"/>
  <c r="G11" i="237"/>
  <c r="M11" i="237"/>
  <c r="C11" i="237"/>
  <c r="I11" i="237"/>
  <c r="G10" i="237"/>
  <c r="M10" i="237"/>
  <c r="C10" i="237"/>
  <c r="I10" i="237"/>
  <c r="G9" i="237"/>
  <c r="M9" i="237"/>
  <c r="C9" i="237"/>
  <c r="I9" i="237"/>
  <c r="K110" i="236"/>
  <c r="J110" i="236"/>
  <c r="I110" i="236"/>
  <c r="H110" i="236"/>
  <c r="G110" i="236"/>
  <c r="K109" i="236"/>
  <c r="J109" i="236"/>
  <c r="I109" i="236"/>
  <c r="H109" i="236"/>
  <c r="G109" i="236"/>
  <c r="K108" i="236"/>
  <c r="J108" i="236"/>
  <c r="I108" i="236"/>
  <c r="H108" i="236"/>
  <c r="G108" i="236"/>
  <c r="K107" i="236"/>
  <c r="J107" i="236"/>
  <c r="I107" i="236"/>
  <c r="H107" i="236"/>
  <c r="G107" i="236"/>
  <c r="K106" i="236"/>
  <c r="J106" i="236"/>
  <c r="I106" i="236"/>
  <c r="H106" i="236"/>
  <c r="G106" i="236"/>
  <c r="K105" i="236"/>
  <c r="J105" i="236"/>
  <c r="I105" i="236"/>
  <c r="H105" i="236"/>
  <c r="G105" i="236"/>
  <c r="K104" i="236"/>
  <c r="J104" i="236"/>
  <c r="I104" i="236"/>
  <c r="H104" i="236"/>
  <c r="G104" i="236"/>
  <c r="K103" i="236"/>
  <c r="J103" i="236"/>
  <c r="I103" i="236"/>
  <c r="H103" i="236"/>
  <c r="G103" i="236"/>
  <c r="K102" i="236"/>
  <c r="J102" i="236"/>
  <c r="I102" i="236"/>
  <c r="H102" i="236"/>
  <c r="G102" i="236"/>
  <c r="K101" i="236"/>
  <c r="J101" i="236"/>
  <c r="I101" i="236"/>
  <c r="H101" i="236"/>
  <c r="G101" i="236"/>
  <c r="K100" i="236"/>
  <c r="J100" i="236"/>
  <c r="I100" i="236"/>
  <c r="H100" i="236"/>
  <c r="G100" i="236"/>
  <c r="K99" i="236"/>
  <c r="J99" i="236"/>
  <c r="I99" i="236"/>
  <c r="H99" i="236"/>
  <c r="G99" i="236"/>
  <c r="K98" i="236"/>
  <c r="J98" i="236"/>
  <c r="I98" i="236"/>
  <c r="H98" i="236"/>
  <c r="G98" i="236"/>
  <c r="K97" i="236"/>
  <c r="J97" i="236"/>
  <c r="I97" i="236"/>
  <c r="H97" i="236"/>
  <c r="G97" i="236"/>
  <c r="K96" i="236"/>
  <c r="J96" i="236"/>
  <c r="I96" i="236"/>
  <c r="H96" i="236"/>
  <c r="G96" i="236"/>
  <c r="K95" i="236"/>
  <c r="J95" i="236"/>
  <c r="I95" i="236"/>
  <c r="H95" i="236"/>
  <c r="G95" i="236"/>
  <c r="K94" i="236"/>
  <c r="J94" i="236"/>
  <c r="I94" i="236"/>
  <c r="H94" i="236"/>
  <c r="G94" i="236"/>
  <c r="K93" i="236"/>
  <c r="J93" i="236"/>
  <c r="I93" i="236"/>
  <c r="H93" i="236"/>
  <c r="G93" i="236"/>
  <c r="K92" i="236"/>
  <c r="J92" i="236"/>
  <c r="I92" i="236"/>
  <c r="H92" i="236"/>
  <c r="G92" i="236"/>
  <c r="K91" i="236"/>
  <c r="J91" i="236"/>
  <c r="I91" i="236"/>
  <c r="H91" i="236"/>
  <c r="G91" i="236"/>
  <c r="K90" i="236"/>
  <c r="J90" i="236"/>
  <c r="I90" i="236"/>
  <c r="H90" i="236"/>
  <c r="G90" i="236"/>
  <c r="K89" i="236"/>
  <c r="J89" i="236"/>
  <c r="I89" i="236"/>
  <c r="H89" i="236"/>
  <c r="G89" i="236"/>
  <c r="K88" i="236"/>
  <c r="J88" i="236"/>
  <c r="I88" i="236"/>
  <c r="H88" i="236"/>
  <c r="G88" i="236"/>
  <c r="K87" i="236"/>
  <c r="J87" i="236"/>
  <c r="I87" i="236"/>
  <c r="H87" i="236"/>
  <c r="G87" i="236"/>
  <c r="K86" i="236"/>
  <c r="J86" i="236"/>
  <c r="I86" i="236"/>
  <c r="H86" i="236"/>
  <c r="G86" i="236"/>
  <c r="K85" i="236"/>
  <c r="J85" i="236"/>
  <c r="I85" i="236"/>
  <c r="H85" i="236"/>
  <c r="G85" i="236"/>
  <c r="K84" i="236"/>
  <c r="J84" i="236"/>
  <c r="I84" i="236"/>
  <c r="H84" i="236"/>
  <c r="G84" i="236"/>
  <c r="K83" i="236"/>
  <c r="J83" i="236"/>
  <c r="I83" i="236"/>
  <c r="H83" i="236"/>
  <c r="G83" i="236"/>
  <c r="K82" i="236"/>
  <c r="J82" i="236"/>
  <c r="I82" i="236"/>
  <c r="H82" i="236"/>
  <c r="G82" i="236"/>
  <c r="K81" i="236"/>
  <c r="J81" i="236"/>
  <c r="I81" i="236"/>
  <c r="H81" i="236"/>
  <c r="G81" i="236"/>
  <c r="K80" i="236"/>
  <c r="J80" i="236"/>
  <c r="I80" i="236"/>
  <c r="H80" i="236"/>
  <c r="G80" i="236"/>
  <c r="K79" i="236"/>
  <c r="J79" i="236"/>
  <c r="I79" i="236"/>
  <c r="H79" i="236"/>
  <c r="G79" i="236"/>
  <c r="K78" i="236"/>
  <c r="J78" i="236"/>
  <c r="I78" i="236"/>
  <c r="H78" i="236"/>
  <c r="G78" i="236"/>
  <c r="K77" i="236"/>
  <c r="J77" i="236"/>
  <c r="I77" i="236"/>
  <c r="H77" i="236"/>
  <c r="G77" i="236"/>
  <c r="K76" i="236"/>
  <c r="J76" i="236"/>
  <c r="I76" i="236"/>
  <c r="H76" i="236"/>
  <c r="G76" i="236"/>
  <c r="K75" i="236"/>
  <c r="J75" i="236"/>
  <c r="I75" i="236"/>
  <c r="H75" i="236"/>
  <c r="G75" i="236"/>
  <c r="K74" i="236"/>
  <c r="J74" i="236"/>
  <c r="I74" i="236"/>
  <c r="H74" i="236"/>
  <c r="G74" i="236"/>
  <c r="K73" i="236"/>
  <c r="J73" i="236"/>
  <c r="I73" i="236"/>
  <c r="H73" i="236"/>
  <c r="G73" i="236"/>
  <c r="K72" i="236"/>
  <c r="J72" i="236"/>
  <c r="I72" i="236"/>
  <c r="H72" i="236"/>
  <c r="G72" i="236"/>
  <c r="K71" i="236"/>
  <c r="J71" i="236"/>
  <c r="I71" i="236"/>
  <c r="H71" i="236"/>
  <c r="G71" i="236"/>
  <c r="K70" i="236"/>
  <c r="J70" i="236"/>
  <c r="I70" i="236"/>
  <c r="H70" i="236"/>
  <c r="G70" i="236"/>
  <c r="K69" i="236"/>
  <c r="J69" i="236"/>
  <c r="I69" i="236"/>
  <c r="H69" i="236"/>
  <c r="G69" i="236"/>
  <c r="K68" i="236"/>
  <c r="J68" i="236"/>
  <c r="I68" i="236"/>
  <c r="H68" i="236"/>
  <c r="G68" i="236"/>
  <c r="K67" i="236"/>
  <c r="J67" i="236"/>
  <c r="I67" i="236"/>
  <c r="H67" i="236"/>
  <c r="G67" i="236"/>
  <c r="K66" i="236"/>
  <c r="J66" i="236"/>
  <c r="I66" i="236"/>
  <c r="H66" i="236"/>
  <c r="G66" i="236"/>
  <c r="K65" i="236"/>
  <c r="J65" i="236"/>
  <c r="I65" i="236"/>
  <c r="H65" i="236"/>
  <c r="G65" i="236"/>
  <c r="K64" i="236"/>
  <c r="J64" i="236"/>
  <c r="I64" i="236"/>
  <c r="H64" i="236"/>
  <c r="G64" i="236"/>
  <c r="K63" i="236"/>
  <c r="J63" i="236"/>
  <c r="I63" i="236"/>
  <c r="H63" i="236"/>
  <c r="G63" i="236"/>
  <c r="K62" i="236"/>
  <c r="J62" i="236"/>
  <c r="I62" i="236"/>
  <c r="H62" i="236"/>
  <c r="G62" i="236"/>
  <c r="K61" i="236"/>
  <c r="J61" i="236"/>
  <c r="I61" i="236"/>
  <c r="H61" i="236"/>
  <c r="G61" i="236"/>
  <c r="K60" i="236"/>
  <c r="J60" i="236"/>
  <c r="I60" i="236"/>
  <c r="H60" i="236"/>
  <c r="G60" i="236"/>
  <c r="K59" i="236"/>
  <c r="J59" i="236"/>
  <c r="I59" i="236"/>
  <c r="H59" i="236"/>
  <c r="G59" i="236"/>
  <c r="K58" i="236"/>
  <c r="J58" i="236"/>
  <c r="I58" i="236"/>
  <c r="H58" i="236"/>
  <c r="G58" i="236"/>
  <c r="K111" i="234"/>
  <c r="J111" i="234"/>
  <c r="I111" i="234"/>
  <c r="H111" i="234"/>
  <c r="G111" i="234"/>
  <c r="F111" i="234"/>
  <c r="E111" i="234"/>
  <c r="D111" i="234"/>
  <c r="C111" i="234"/>
  <c r="B111" i="234"/>
  <c r="K110" i="234"/>
  <c r="J110" i="234"/>
  <c r="I110" i="234"/>
  <c r="H110" i="234"/>
  <c r="G110" i="234"/>
  <c r="F110" i="234"/>
  <c r="E110" i="234"/>
  <c r="D110" i="234"/>
  <c r="C110" i="234"/>
  <c r="B110" i="234"/>
  <c r="K109" i="234"/>
  <c r="J109" i="234"/>
  <c r="I109" i="234"/>
  <c r="H109" i="234"/>
  <c r="G109" i="234"/>
  <c r="F109" i="234"/>
  <c r="E109" i="234"/>
  <c r="D109" i="234"/>
  <c r="C109" i="234"/>
  <c r="B109" i="234"/>
  <c r="K108" i="234"/>
  <c r="J108" i="234"/>
  <c r="I108" i="234"/>
  <c r="H108" i="234"/>
  <c r="G108" i="234"/>
  <c r="F108" i="234"/>
  <c r="E108" i="234"/>
  <c r="D108" i="234"/>
  <c r="C108" i="234"/>
  <c r="B108" i="234"/>
  <c r="K107" i="234"/>
  <c r="J107" i="234"/>
  <c r="I107" i="234"/>
  <c r="H107" i="234"/>
  <c r="G107" i="234"/>
  <c r="F107" i="234"/>
  <c r="E107" i="234"/>
  <c r="D107" i="234"/>
  <c r="C107" i="234"/>
  <c r="B107" i="234"/>
  <c r="K106" i="234"/>
  <c r="J106" i="234"/>
  <c r="I106" i="234"/>
  <c r="H106" i="234"/>
  <c r="G106" i="234"/>
  <c r="F106" i="234"/>
  <c r="E106" i="234"/>
  <c r="D106" i="234"/>
  <c r="C106" i="234"/>
  <c r="B106" i="234"/>
  <c r="K105" i="234"/>
  <c r="J105" i="234"/>
  <c r="I105" i="234"/>
  <c r="H105" i="234"/>
  <c r="G105" i="234"/>
  <c r="F105" i="234"/>
  <c r="E105" i="234"/>
  <c r="D105" i="234"/>
  <c r="C105" i="234"/>
  <c r="B105" i="234"/>
  <c r="K104" i="234"/>
  <c r="J104" i="234"/>
  <c r="I104" i="234"/>
  <c r="H104" i="234"/>
  <c r="G104" i="234"/>
  <c r="F104" i="234"/>
  <c r="E104" i="234"/>
  <c r="D104" i="234"/>
  <c r="C104" i="234"/>
  <c r="B104" i="234"/>
  <c r="K103" i="234"/>
  <c r="J103" i="234"/>
  <c r="I103" i="234"/>
  <c r="H103" i="234"/>
  <c r="G103" i="234"/>
  <c r="F103" i="234"/>
  <c r="E103" i="234"/>
  <c r="D103" i="234"/>
  <c r="C103" i="234"/>
  <c r="B103" i="234"/>
  <c r="K102" i="234"/>
  <c r="J102" i="234"/>
  <c r="I102" i="234"/>
  <c r="H102" i="234"/>
  <c r="G102" i="234"/>
  <c r="F102" i="234"/>
  <c r="E102" i="234"/>
  <c r="D102" i="234"/>
  <c r="C102" i="234"/>
  <c r="B102" i="234"/>
  <c r="K101" i="234"/>
  <c r="J101" i="234"/>
  <c r="I101" i="234"/>
  <c r="H101" i="234"/>
  <c r="G101" i="234"/>
  <c r="F101" i="234"/>
  <c r="E101" i="234"/>
  <c r="D101" i="234"/>
  <c r="C101" i="234"/>
  <c r="B101" i="234"/>
  <c r="K100" i="234"/>
  <c r="J100" i="234"/>
  <c r="I100" i="234"/>
  <c r="H100" i="234"/>
  <c r="G100" i="234"/>
  <c r="F100" i="234"/>
  <c r="E100" i="234"/>
  <c r="D100" i="234"/>
  <c r="C100" i="234"/>
  <c r="B100" i="234"/>
  <c r="K99" i="234"/>
  <c r="J99" i="234"/>
  <c r="I99" i="234"/>
  <c r="H99" i="234"/>
  <c r="G99" i="234"/>
  <c r="F99" i="234"/>
  <c r="E99" i="234"/>
  <c r="D99" i="234"/>
  <c r="C99" i="234"/>
  <c r="B99" i="234"/>
  <c r="K98" i="234"/>
  <c r="J98" i="234"/>
  <c r="I98" i="234"/>
  <c r="H98" i="234"/>
  <c r="G98" i="234"/>
  <c r="F98" i="234"/>
  <c r="E98" i="234"/>
  <c r="D98" i="234"/>
  <c r="C98" i="234"/>
  <c r="B98" i="234"/>
  <c r="K97" i="234"/>
  <c r="J97" i="234"/>
  <c r="I97" i="234"/>
  <c r="H97" i="234"/>
  <c r="G97" i="234"/>
  <c r="F97" i="234"/>
  <c r="E97" i="234"/>
  <c r="D97" i="234"/>
  <c r="C97" i="234"/>
  <c r="B97" i="234"/>
  <c r="K96" i="234"/>
  <c r="J96" i="234"/>
  <c r="I96" i="234"/>
  <c r="H96" i="234"/>
  <c r="G96" i="234"/>
  <c r="F96" i="234"/>
  <c r="E96" i="234"/>
  <c r="D96" i="234"/>
  <c r="C96" i="234"/>
  <c r="B96" i="234"/>
  <c r="K95" i="234"/>
  <c r="J95" i="234"/>
  <c r="I95" i="234"/>
  <c r="H95" i="234"/>
  <c r="G95" i="234"/>
  <c r="F95" i="234"/>
  <c r="E95" i="234"/>
  <c r="D95" i="234"/>
  <c r="C95" i="234"/>
  <c r="B95" i="234"/>
  <c r="K94" i="234"/>
  <c r="J94" i="234"/>
  <c r="I94" i="234"/>
  <c r="H94" i="234"/>
  <c r="G94" i="234"/>
  <c r="F94" i="234"/>
  <c r="E94" i="234"/>
  <c r="D94" i="234"/>
  <c r="C94" i="234"/>
  <c r="B94" i="234"/>
  <c r="K93" i="234"/>
  <c r="J93" i="234"/>
  <c r="I93" i="234"/>
  <c r="H93" i="234"/>
  <c r="G93" i="234"/>
  <c r="F93" i="234"/>
  <c r="E93" i="234"/>
  <c r="D93" i="234"/>
  <c r="C93" i="234"/>
  <c r="B93" i="234"/>
  <c r="K92" i="234"/>
  <c r="J92" i="234"/>
  <c r="I92" i="234"/>
  <c r="H92" i="234"/>
  <c r="G92" i="234"/>
  <c r="F92" i="234"/>
  <c r="E92" i="234"/>
  <c r="D92" i="234"/>
  <c r="C92" i="234"/>
  <c r="B92" i="234"/>
  <c r="K91" i="234"/>
  <c r="J91" i="234"/>
  <c r="I91" i="234"/>
  <c r="H91" i="234"/>
  <c r="G91" i="234"/>
  <c r="F91" i="234"/>
  <c r="E91" i="234"/>
  <c r="D91" i="234"/>
  <c r="C91" i="234"/>
  <c r="B91" i="234"/>
  <c r="K90" i="234"/>
  <c r="J90" i="234"/>
  <c r="I90" i="234"/>
  <c r="H90" i="234"/>
  <c r="G90" i="234"/>
  <c r="F90" i="234"/>
  <c r="E90" i="234"/>
  <c r="D90" i="234"/>
  <c r="C90" i="234"/>
  <c r="B90" i="234"/>
  <c r="K89" i="234"/>
  <c r="J89" i="234"/>
  <c r="I89" i="234"/>
  <c r="H89" i="234"/>
  <c r="G89" i="234"/>
  <c r="F89" i="234"/>
  <c r="E89" i="234"/>
  <c r="D89" i="234"/>
  <c r="C89" i="234"/>
  <c r="B89" i="234"/>
  <c r="K88" i="234"/>
  <c r="J88" i="234"/>
  <c r="I88" i="234"/>
  <c r="H88" i="234"/>
  <c r="G88" i="234"/>
  <c r="F88" i="234"/>
  <c r="E88" i="234"/>
  <c r="D88" i="234"/>
  <c r="C88" i="234"/>
  <c r="B88" i="234"/>
  <c r="K87" i="234"/>
  <c r="J87" i="234"/>
  <c r="I87" i="234"/>
  <c r="H87" i="234"/>
  <c r="G87" i="234"/>
  <c r="F87" i="234"/>
  <c r="E87" i="234"/>
  <c r="D87" i="234"/>
  <c r="C87" i="234"/>
  <c r="B87" i="234"/>
  <c r="K86" i="234"/>
  <c r="J86" i="234"/>
  <c r="I86" i="234"/>
  <c r="H86" i="234"/>
  <c r="G86" i="234"/>
  <c r="F86" i="234"/>
  <c r="E86" i="234"/>
  <c r="D86" i="234"/>
  <c r="C86" i="234"/>
  <c r="B86" i="234"/>
  <c r="K85" i="234"/>
  <c r="J85" i="234"/>
  <c r="I85" i="234"/>
  <c r="H85" i="234"/>
  <c r="G85" i="234"/>
  <c r="F85" i="234"/>
  <c r="E85" i="234"/>
  <c r="D85" i="234"/>
  <c r="C85" i="234"/>
  <c r="B85" i="234"/>
  <c r="K84" i="234"/>
  <c r="J84" i="234"/>
  <c r="I84" i="234"/>
  <c r="H84" i="234"/>
  <c r="G84" i="234"/>
  <c r="F84" i="234"/>
  <c r="E84" i="234"/>
  <c r="D84" i="234"/>
  <c r="C84" i="234"/>
  <c r="B84" i="234"/>
  <c r="K83" i="234"/>
  <c r="J83" i="234"/>
  <c r="I83" i="234"/>
  <c r="H83" i="234"/>
  <c r="G83" i="234"/>
  <c r="F83" i="234"/>
  <c r="E83" i="234"/>
  <c r="D83" i="234"/>
  <c r="C83" i="234"/>
  <c r="B83" i="234"/>
  <c r="K82" i="234"/>
  <c r="J82" i="234"/>
  <c r="I82" i="234"/>
  <c r="H82" i="234"/>
  <c r="G82" i="234"/>
  <c r="F82" i="234"/>
  <c r="E82" i="234"/>
  <c r="D82" i="234"/>
  <c r="C82" i="234"/>
  <c r="B82" i="234"/>
  <c r="K81" i="234"/>
  <c r="J81" i="234"/>
  <c r="I81" i="234"/>
  <c r="H81" i="234"/>
  <c r="G81" i="234"/>
  <c r="F81" i="234"/>
  <c r="E81" i="234"/>
  <c r="D81" i="234"/>
  <c r="C81" i="234"/>
  <c r="B81" i="234"/>
  <c r="K80" i="234"/>
  <c r="J80" i="234"/>
  <c r="I80" i="234"/>
  <c r="H80" i="234"/>
  <c r="G80" i="234"/>
  <c r="F80" i="234"/>
  <c r="E80" i="234"/>
  <c r="D80" i="234"/>
  <c r="C80" i="234"/>
  <c r="B80" i="234"/>
  <c r="K79" i="234"/>
  <c r="J79" i="234"/>
  <c r="I79" i="234"/>
  <c r="H79" i="234"/>
  <c r="G79" i="234"/>
  <c r="F79" i="234"/>
  <c r="E79" i="234"/>
  <c r="D79" i="234"/>
  <c r="C79" i="234"/>
  <c r="B79" i="234"/>
  <c r="K78" i="234"/>
  <c r="J78" i="234"/>
  <c r="I78" i="234"/>
  <c r="H78" i="234"/>
  <c r="G78" i="234"/>
  <c r="F78" i="234"/>
  <c r="E78" i="234"/>
  <c r="D78" i="234"/>
  <c r="C78" i="234"/>
  <c r="B78" i="234"/>
  <c r="K77" i="234"/>
  <c r="J77" i="234"/>
  <c r="I77" i="234"/>
  <c r="H77" i="234"/>
  <c r="G77" i="234"/>
  <c r="F77" i="234"/>
  <c r="E77" i="234"/>
  <c r="D77" i="234"/>
  <c r="C77" i="234"/>
  <c r="B77" i="234"/>
  <c r="K76" i="234"/>
  <c r="J76" i="234"/>
  <c r="I76" i="234"/>
  <c r="H76" i="234"/>
  <c r="G76" i="234"/>
  <c r="F76" i="234"/>
  <c r="E76" i="234"/>
  <c r="D76" i="234"/>
  <c r="C76" i="234"/>
  <c r="B76" i="234"/>
  <c r="K75" i="234"/>
  <c r="J75" i="234"/>
  <c r="I75" i="234"/>
  <c r="H75" i="234"/>
  <c r="G75" i="234"/>
  <c r="F75" i="234"/>
  <c r="E75" i="234"/>
  <c r="D75" i="234"/>
  <c r="C75" i="234"/>
  <c r="B75" i="234"/>
  <c r="K74" i="234"/>
  <c r="J74" i="234"/>
  <c r="I74" i="234"/>
  <c r="H74" i="234"/>
  <c r="G74" i="234"/>
  <c r="F74" i="234"/>
  <c r="E74" i="234"/>
  <c r="D74" i="234"/>
  <c r="C74" i="234"/>
  <c r="B74" i="234"/>
  <c r="K73" i="234"/>
  <c r="J73" i="234"/>
  <c r="I73" i="234"/>
  <c r="H73" i="234"/>
  <c r="G73" i="234"/>
  <c r="F73" i="234"/>
  <c r="E73" i="234"/>
  <c r="D73" i="234"/>
  <c r="C73" i="234"/>
  <c r="B73" i="234"/>
  <c r="K72" i="234"/>
  <c r="J72" i="234"/>
  <c r="I72" i="234"/>
  <c r="H72" i="234"/>
  <c r="G72" i="234"/>
  <c r="F72" i="234"/>
  <c r="E72" i="234"/>
  <c r="D72" i="234"/>
  <c r="C72" i="234"/>
  <c r="B72" i="234"/>
  <c r="K71" i="234"/>
  <c r="J71" i="234"/>
  <c r="I71" i="234"/>
  <c r="H71" i="234"/>
  <c r="G71" i="234"/>
  <c r="F71" i="234"/>
  <c r="E71" i="234"/>
  <c r="D71" i="234"/>
  <c r="C71" i="234"/>
  <c r="B71" i="234"/>
  <c r="K70" i="234"/>
  <c r="J70" i="234"/>
  <c r="I70" i="234"/>
  <c r="H70" i="234"/>
  <c r="G70" i="234"/>
  <c r="F70" i="234"/>
  <c r="E70" i="234"/>
  <c r="D70" i="234"/>
  <c r="C70" i="234"/>
  <c r="B70" i="234"/>
  <c r="K69" i="234"/>
  <c r="J69" i="234"/>
  <c r="I69" i="234"/>
  <c r="H69" i="234"/>
  <c r="G69" i="234"/>
  <c r="F69" i="234"/>
  <c r="E69" i="234"/>
  <c r="D69" i="234"/>
  <c r="C69" i="234"/>
  <c r="B69" i="234"/>
  <c r="K68" i="234"/>
  <c r="J68" i="234"/>
  <c r="I68" i="234"/>
  <c r="H68" i="234"/>
  <c r="G68" i="234"/>
  <c r="F68" i="234"/>
  <c r="E68" i="234"/>
  <c r="D68" i="234"/>
  <c r="C68" i="234"/>
  <c r="B68" i="234"/>
  <c r="K67" i="234"/>
  <c r="J67" i="234"/>
  <c r="I67" i="234"/>
  <c r="H67" i="234"/>
  <c r="G67" i="234"/>
  <c r="F67" i="234"/>
  <c r="E67" i="234"/>
  <c r="D67" i="234"/>
  <c r="C67" i="234"/>
  <c r="B67" i="234"/>
  <c r="K66" i="234"/>
  <c r="J66" i="234"/>
  <c r="I66" i="234"/>
  <c r="H66" i="234"/>
  <c r="G66" i="234"/>
  <c r="F66" i="234"/>
  <c r="E66" i="234"/>
  <c r="D66" i="234"/>
  <c r="C66" i="234"/>
  <c r="B66" i="234"/>
  <c r="K65" i="234"/>
  <c r="J65" i="234"/>
  <c r="I65" i="234"/>
  <c r="H65" i="234"/>
  <c r="G65" i="234"/>
  <c r="F65" i="234"/>
  <c r="E65" i="234"/>
  <c r="D65" i="234"/>
  <c r="C65" i="234"/>
  <c r="B65" i="234"/>
  <c r="K64" i="234"/>
  <c r="J64" i="234"/>
  <c r="I64" i="234"/>
  <c r="H64" i="234"/>
  <c r="G64" i="234"/>
  <c r="F64" i="234"/>
  <c r="E64" i="234"/>
  <c r="D64" i="234"/>
  <c r="C64" i="234"/>
  <c r="B64" i="234"/>
  <c r="K63" i="234"/>
  <c r="J63" i="234"/>
  <c r="I63" i="234"/>
  <c r="H63" i="234"/>
  <c r="G63" i="234"/>
  <c r="F63" i="234"/>
  <c r="E63" i="234"/>
  <c r="D63" i="234"/>
  <c r="C63" i="234"/>
  <c r="B63" i="234"/>
  <c r="K62" i="234"/>
  <c r="J62" i="234"/>
  <c r="I62" i="234"/>
  <c r="H62" i="234"/>
  <c r="G62" i="234"/>
  <c r="F62" i="234"/>
  <c r="E62" i="234"/>
  <c r="D62" i="234"/>
  <c r="C62" i="234"/>
  <c r="B62" i="234"/>
  <c r="K61" i="234"/>
  <c r="J61" i="234"/>
  <c r="I61" i="234"/>
  <c r="H61" i="234"/>
  <c r="G61" i="234"/>
  <c r="F61" i="234"/>
  <c r="E61" i="234"/>
  <c r="D61" i="234"/>
  <c r="C61" i="234"/>
  <c r="B61" i="234"/>
  <c r="K60" i="234"/>
  <c r="J60" i="234"/>
  <c r="I60" i="234"/>
  <c r="H60" i="234"/>
  <c r="G60" i="234"/>
  <c r="F60" i="234"/>
  <c r="E60" i="234"/>
  <c r="D60" i="234"/>
  <c r="C60" i="234"/>
  <c r="B60" i="234"/>
  <c r="K59" i="234"/>
  <c r="J59" i="234"/>
  <c r="I59" i="234"/>
  <c r="H59" i="234"/>
  <c r="G59" i="234"/>
  <c r="F59" i="234"/>
  <c r="E59" i="234"/>
  <c r="D59" i="234"/>
  <c r="C59" i="234"/>
  <c r="B59" i="234"/>
  <c r="K58" i="234"/>
  <c r="J58" i="234"/>
  <c r="I58" i="234"/>
  <c r="H58" i="234"/>
  <c r="G58" i="234"/>
  <c r="F58" i="234"/>
  <c r="C58" i="234"/>
  <c r="B58" i="234"/>
  <c r="K57" i="234"/>
  <c r="J57" i="234"/>
  <c r="I57" i="234"/>
  <c r="H57" i="234"/>
  <c r="G57" i="234"/>
  <c r="F57" i="234"/>
  <c r="C57" i="234"/>
  <c r="B57" i="234"/>
  <c r="K56" i="234"/>
  <c r="J56" i="234"/>
  <c r="I56" i="234"/>
  <c r="H56" i="234"/>
  <c r="G56" i="234"/>
  <c r="F56" i="234"/>
  <c r="C56" i="234"/>
  <c r="B56" i="234"/>
  <c r="K55" i="234"/>
  <c r="J55" i="234"/>
  <c r="I55" i="234"/>
  <c r="H55" i="234"/>
  <c r="G55" i="234"/>
  <c r="F55" i="234"/>
  <c r="C55" i="234"/>
  <c r="B55" i="234"/>
  <c r="K54" i="234"/>
  <c r="J54" i="234"/>
  <c r="I54" i="234"/>
  <c r="H54" i="234"/>
  <c r="G54" i="234"/>
  <c r="F54" i="234"/>
  <c r="C54" i="234"/>
  <c r="B54" i="234"/>
  <c r="K53" i="234"/>
  <c r="J53" i="234"/>
  <c r="I53" i="234"/>
  <c r="H53" i="234"/>
  <c r="G53" i="234"/>
  <c r="F53" i="234"/>
  <c r="C53" i="234"/>
  <c r="B53" i="234"/>
  <c r="K52" i="234"/>
  <c r="J52" i="234"/>
  <c r="I52" i="234"/>
  <c r="H52" i="234"/>
  <c r="G52" i="234"/>
  <c r="F52" i="234"/>
  <c r="C52" i="234"/>
  <c r="B52" i="234"/>
  <c r="K51" i="234"/>
  <c r="J51" i="234"/>
  <c r="I51" i="234"/>
  <c r="H51" i="234"/>
  <c r="G51" i="234"/>
  <c r="F51" i="234"/>
  <c r="C51" i="234"/>
  <c r="B51" i="234"/>
  <c r="K50" i="234"/>
  <c r="J50" i="234"/>
  <c r="I50" i="234"/>
  <c r="H50" i="234"/>
  <c r="G50" i="234"/>
  <c r="F50" i="234"/>
  <c r="C50" i="234"/>
  <c r="B50" i="234"/>
  <c r="K49" i="234"/>
  <c r="J49" i="234"/>
  <c r="I49" i="234"/>
  <c r="H49" i="234"/>
  <c r="G49" i="234"/>
  <c r="F49" i="234"/>
  <c r="C49" i="234"/>
  <c r="B49" i="234"/>
  <c r="K48" i="234"/>
  <c r="J48" i="234"/>
  <c r="I48" i="234"/>
  <c r="H48" i="234"/>
  <c r="G48" i="234"/>
  <c r="F48" i="234"/>
  <c r="C48" i="234"/>
  <c r="B48" i="234"/>
  <c r="K47" i="234"/>
  <c r="J47" i="234"/>
  <c r="I47" i="234"/>
  <c r="H47" i="234"/>
  <c r="G47" i="234"/>
  <c r="F47" i="234"/>
  <c r="C47" i="234"/>
  <c r="B47" i="234"/>
  <c r="K46" i="234"/>
  <c r="J46" i="234"/>
  <c r="I46" i="234"/>
  <c r="H46" i="234"/>
  <c r="G46" i="234"/>
  <c r="F46" i="234"/>
  <c r="C46" i="234"/>
  <c r="B46" i="234"/>
  <c r="K45" i="234"/>
  <c r="J45" i="234"/>
  <c r="I45" i="234"/>
  <c r="H45" i="234"/>
  <c r="G45" i="234"/>
  <c r="F45" i="234"/>
  <c r="C45" i="234"/>
  <c r="B45" i="234"/>
  <c r="K44" i="234"/>
  <c r="J44" i="234"/>
  <c r="I44" i="234"/>
  <c r="H44" i="234"/>
  <c r="G44" i="234"/>
  <c r="F44" i="234"/>
  <c r="C44" i="234"/>
  <c r="B44" i="234"/>
  <c r="K43" i="234"/>
  <c r="J43" i="234"/>
  <c r="I43" i="234"/>
  <c r="H43" i="234"/>
  <c r="G43" i="234"/>
  <c r="F43" i="234"/>
  <c r="C43" i="234"/>
  <c r="B43" i="234"/>
  <c r="K42" i="234"/>
  <c r="J42" i="234"/>
  <c r="I42" i="234"/>
  <c r="H42" i="234"/>
  <c r="G42" i="234"/>
  <c r="F42" i="234"/>
  <c r="C42" i="234"/>
  <c r="B42" i="234"/>
  <c r="K41" i="234"/>
  <c r="J41" i="234"/>
  <c r="I41" i="234"/>
  <c r="H41" i="234"/>
  <c r="G41" i="234"/>
  <c r="F41" i="234"/>
  <c r="C41" i="234"/>
  <c r="B41" i="234"/>
  <c r="K40" i="234"/>
  <c r="J40" i="234"/>
  <c r="I40" i="234"/>
  <c r="H40" i="234"/>
  <c r="G40" i="234"/>
  <c r="F40" i="234"/>
  <c r="C40" i="234"/>
  <c r="B40" i="234"/>
  <c r="K39" i="234"/>
  <c r="J39" i="234"/>
  <c r="I39" i="234"/>
  <c r="H39" i="234"/>
  <c r="G39" i="234"/>
  <c r="F39" i="234"/>
  <c r="C39" i="234"/>
  <c r="B39" i="234"/>
  <c r="K38" i="234"/>
  <c r="J38" i="234"/>
  <c r="I38" i="234"/>
  <c r="H38" i="234"/>
  <c r="G38" i="234"/>
  <c r="F38" i="234"/>
  <c r="C38" i="234"/>
  <c r="B38" i="234"/>
  <c r="K37" i="234"/>
  <c r="J37" i="234"/>
  <c r="I37" i="234"/>
  <c r="H37" i="234"/>
  <c r="G37" i="234"/>
  <c r="F37" i="234"/>
  <c r="C37" i="234"/>
  <c r="B37" i="234"/>
  <c r="K36" i="234"/>
  <c r="J36" i="234"/>
  <c r="I36" i="234"/>
  <c r="H36" i="234"/>
  <c r="G36" i="234"/>
  <c r="F36" i="234"/>
  <c r="C36" i="234"/>
  <c r="B36" i="234"/>
  <c r="K35" i="234"/>
  <c r="J35" i="234"/>
  <c r="I35" i="234"/>
  <c r="H35" i="234"/>
  <c r="G35" i="234"/>
  <c r="F35" i="234"/>
  <c r="C35" i="234"/>
  <c r="B35" i="234"/>
  <c r="K34" i="234"/>
  <c r="J34" i="234"/>
  <c r="I34" i="234"/>
  <c r="H34" i="234"/>
  <c r="G34" i="234"/>
  <c r="F34" i="234"/>
  <c r="C34" i="234"/>
  <c r="B34" i="234"/>
  <c r="K33" i="234"/>
  <c r="J33" i="234"/>
  <c r="I33" i="234"/>
  <c r="H33" i="234"/>
  <c r="G33" i="234"/>
  <c r="F33" i="234"/>
  <c r="C33" i="234"/>
  <c r="B33" i="234"/>
  <c r="K32" i="234"/>
  <c r="J32" i="234"/>
  <c r="I32" i="234"/>
  <c r="H32" i="234"/>
  <c r="G32" i="234"/>
  <c r="F32" i="234"/>
  <c r="C32" i="234"/>
  <c r="B32" i="234"/>
  <c r="K31" i="234"/>
  <c r="J31" i="234"/>
  <c r="I31" i="234"/>
  <c r="H31" i="234"/>
  <c r="G31" i="234"/>
  <c r="F31" i="234"/>
  <c r="C31" i="234"/>
  <c r="B31" i="234"/>
  <c r="K30" i="234"/>
  <c r="J30" i="234"/>
  <c r="I30" i="234"/>
  <c r="H30" i="234"/>
  <c r="G30" i="234"/>
  <c r="F30" i="234"/>
  <c r="C30" i="234"/>
  <c r="B30" i="234"/>
  <c r="K29" i="234"/>
  <c r="J29" i="234"/>
  <c r="I29" i="234"/>
  <c r="H29" i="234"/>
  <c r="G29" i="234"/>
  <c r="F29" i="234"/>
  <c r="C29" i="234"/>
  <c r="B29" i="234"/>
  <c r="K28" i="234"/>
  <c r="J28" i="234"/>
  <c r="I28" i="234"/>
  <c r="H28" i="234"/>
  <c r="G28" i="234"/>
  <c r="F28" i="234"/>
  <c r="C28" i="234"/>
  <c r="B28" i="234"/>
  <c r="K27" i="234"/>
  <c r="J27" i="234"/>
  <c r="I27" i="234"/>
  <c r="H27" i="234"/>
  <c r="G27" i="234"/>
  <c r="F27" i="234"/>
  <c r="C27" i="234"/>
  <c r="B27" i="234"/>
  <c r="K26" i="234"/>
  <c r="J26" i="234"/>
  <c r="I26" i="234"/>
  <c r="H26" i="234"/>
  <c r="G26" i="234"/>
  <c r="F26" i="234"/>
  <c r="C26" i="234"/>
  <c r="B26" i="234"/>
  <c r="K25" i="234"/>
  <c r="J25" i="234"/>
  <c r="I25" i="234"/>
  <c r="H25" i="234"/>
  <c r="G25" i="234"/>
  <c r="F25" i="234"/>
  <c r="C25" i="234"/>
  <c r="B25" i="234"/>
  <c r="K24" i="234"/>
  <c r="J24" i="234"/>
  <c r="I24" i="234"/>
  <c r="H24" i="234"/>
  <c r="G24" i="234"/>
  <c r="F24" i="234"/>
  <c r="C24" i="234"/>
  <c r="B24" i="234"/>
  <c r="K23" i="234"/>
  <c r="J23" i="234"/>
  <c r="I23" i="234"/>
  <c r="H23" i="234"/>
  <c r="G23" i="234"/>
  <c r="F23" i="234"/>
  <c r="C23" i="234"/>
  <c r="B23" i="234"/>
  <c r="K22" i="234"/>
  <c r="J22" i="234"/>
  <c r="I22" i="234"/>
  <c r="H22" i="234"/>
  <c r="G22" i="234"/>
  <c r="F22" i="234"/>
  <c r="C22" i="234"/>
  <c r="B22" i="234"/>
  <c r="K21" i="234"/>
  <c r="J21" i="234"/>
  <c r="I21" i="234"/>
  <c r="H21" i="234"/>
  <c r="G21" i="234"/>
  <c r="F21" i="234"/>
  <c r="C21" i="234"/>
  <c r="B21" i="234"/>
  <c r="K20" i="234"/>
  <c r="J20" i="234"/>
  <c r="I20" i="234"/>
  <c r="H20" i="234"/>
  <c r="G20" i="234"/>
  <c r="F20" i="234"/>
  <c r="C20" i="234"/>
  <c r="B20" i="234"/>
  <c r="K19" i="234"/>
  <c r="J19" i="234"/>
  <c r="I19" i="234"/>
  <c r="H19" i="234"/>
  <c r="G19" i="234"/>
  <c r="F19" i="234"/>
  <c r="C19" i="234"/>
  <c r="B19" i="234"/>
  <c r="K18" i="234"/>
  <c r="J18" i="234"/>
  <c r="I18" i="234"/>
  <c r="H18" i="234"/>
  <c r="G18" i="234"/>
  <c r="F18" i="234"/>
  <c r="C18" i="234"/>
  <c r="B18" i="234"/>
  <c r="K17" i="234"/>
  <c r="J17" i="234"/>
  <c r="I17" i="234"/>
  <c r="H17" i="234"/>
  <c r="G17" i="234"/>
  <c r="F17" i="234"/>
  <c r="C17" i="234"/>
  <c r="B17" i="234"/>
  <c r="K16" i="234"/>
  <c r="J16" i="234"/>
  <c r="I16" i="234"/>
  <c r="H16" i="234"/>
  <c r="G16" i="234"/>
  <c r="F16" i="234"/>
  <c r="C16" i="234"/>
  <c r="B16" i="234"/>
  <c r="K15" i="234"/>
  <c r="J15" i="234"/>
  <c r="I15" i="234"/>
  <c r="H15" i="234"/>
  <c r="G15" i="234"/>
  <c r="F15" i="234"/>
  <c r="C15" i="234"/>
  <c r="B15" i="234"/>
  <c r="K14" i="234"/>
  <c r="J14" i="234"/>
  <c r="I14" i="234"/>
  <c r="H14" i="234"/>
  <c r="G14" i="234"/>
  <c r="F14" i="234"/>
  <c r="C14" i="234"/>
  <c r="B14" i="234"/>
  <c r="K13" i="234"/>
  <c r="J13" i="234"/>
  <c r="I13" i="234"/>
  <c r="H13" i="234"/>
  <c r="G13" i="234"/>
  <c r="F13" i="234"/>
  <c r="C13" i="234"/>
  <c r="B13" i="234"/>
  <c r="K12" i="234"/>
  <c r="J12" i="234"/>
  <c r="I12" i="234"/>
  <c r="H12" i="234"/>
  <c r="G12" i="234"/>
  <c r="F12" i="234"/>
  <c r="C12" i="234"/>
  <c r="B12" i="234"/>
  <c r="K11" i="234"/>
  <c r="J11" i="234"/>
  <c r="I11" i="234"/>
  <c r="H11" i="234"/>
  <c r="G11" i="234"/>
  <c r="F11" i="234"/>
  <c r="C11" i="234"/>
  <c r="B11" i="234"/>
  <c r="K10" i="234"/>
  <c r="J10" i="234"/>
  <c r="I10" i="234"/>
  <c r="H10" i="234"/>
  <c r="G10" i="234"/>
  <c r="F10" i="234"/>
  <c r="C10" i="234"/>
  <c r="B10" i="234"/>
  <c r="S111" i="233"/>
  <c r="R111" i="233"/>
  <c r="Q111" i="233"/>
  <c r="P111" i="233"/>
  <c r="O111" i="233"/>
  <c r="N111" i="233"/>
  <c r="M111" i="233"/>
  <c r="L111" i="233"/>
  <c r="K111" i="233"/>
  <c r="J111" i="233"/>
  <c r="I111" i="233"/>
  <c r="H111" i="233"/>
  <c r="G111" i="233"/>
  <c r="F111" i="233"/>
  <c r="E111" i="233"/>
  <c r="D111" i="233"/>
  <c r="C111" i="233"/>
  <c r="B111" i="233"/>
  <c r="S110" i="233"/>
  <c r="R110" i="233"/>
  <c r="Q110" i="233"/>
  <c r="P110" i="233"/>
  <c r="O110" i="233"/>
  <c r="N110" i="233"/>
  <c r="M110" i="233"/>
  <c r="L110" i="233"/>
  <c r="K110" i="233"/>
  <c r="J110" i="233"/>
  <c r="I110" i="233"/>
  <c r="H110" i="233"/>
  <c r="G110" i="233"/>
  <c r="F110" i="233"/>
  <c r="E110" i="233"/>
  <c r="D110" i="233"/>
  <c r="C110" i="233"/>
  <c r="B110" i="233"/>
  <c r="S109" i="233"/>
  <c r="R109" i="233"/>
  <c r="Q109" i="233"/>
  <c r="P109" i="233"/>
  <c r="O109" i="233"/>
  <c r="N109" i="233"/>
  <c r="M109" i="233"/>
  <c r="L109" i="233"/>
  <c r="K109" i="233"/>
  <c r="J109" i="233"/>
  <c r="I109" i="233"/>
  <c r="H109" i="233"/>
  <c r="G109" i="233"/>
  <c r="F109" i="233"/>
  <c r="E109" i="233"/>
  <c r="D109" i="233"/>
  <c r="C109" i="233"/>
  <c r="B109" i="233"/>
  <c r="S108" i="233"/>
  <c r="R108" i="233"/>
  <c r="Q108" i="233"/>
  <c r="P108" i="233"/>
  <c r="O108" i="233"/>
  <c r="N108" i="233"/>
  <c r="M108" i="233"/>
  <c r="L108" i="233"/>
  <c r="K108" i="233"/>
  <c r="J108" i="233"/>
  <c r="I108" i="233"/>
  <c r="H108" i="233"/>
  <c r="G108" i="233"/>
  <c r="F108" i="233"/>
  <c r="E108" i="233"/>
  <c r="D108" i="233"/>
  <c r="C108" i="233"/>
  <c r="B108" i="233"/>
  <c r="S107" i="233"/>
  <c r="R107" i="233"/>
  <c r="Q107" i="233"/>
  <c r="P107" i="233"/>
  <c r="O107" i="233"/>
  <c r="N107" i="233"/>
  <c r="M107" i="233"/>
  <c r="L107" i="233"/>
  <c r="K107" i="233"/>
  <c r="J107" i="233"/>
  <c r="I107" i="233"/>
  <c r="H107" i="233"/>
  <c r="G107" i="233"/>
  <c r="F107" i="233"/>
  <c r="E107" i="233"/>
  <c r="D107" i="233"/>
  <c r="C107" i="233"/>
  <c r="B107" i="233"/>
  <c r="S106" i="233"/>
  <c r="R106" i="233"/>
  <c r="Q106" i="233"/>
  <c r="P106" i="233"/>
  <c r="O106" i="233"/>
  <c r="N106" i="233"/>
  <c r="M106" i="233"/>
  <c r="L106" i="233"/>
  <c r="K106" i="233"/>
  <c r="J106" i="233"/>
  <c r="I106" i="233"/>
  <c r="H106" i="233"/>
  <c r="G106" i="233"/>
  <c r="F106" i="233"/>
  <c r="E106" i="233"/>
  <c r="D106" i="233"/>
  <c r="C106" i="233"/>
  <c r="B106" i="233"/>
  <c r="S105" i="233"/>
  <c r="R105" i="233"/>
  <c r="Q105" i="233"/>
  <c r="P105" i="233"/>
  <c r="O105" i="233"/>
  <c r="N105" i="233"/>
  <c r="M105" i="233"/>
  <c r="L105" i="233"/>
  <c r="K105" i="233"/>
  <c r="J105" i="233"/>
  <c r="I105" i="233"/>
  <c r="H105" i="233"/>
  <c r="G105" i="233"/>
  <c r="F105" i="233"/>
  <c r="E105" i="233"/>
  <c r="D105" i="233"/>
  <c r="C105" i="233"/>
  <c r="B105" i="233"/>
  <c r="S104" i="233"/>
  <c r="R104" i="233"/>
  <c r="Q104" i="233"/>
  <c r="P104" i="233"/>
  <c r="O104" i="233"/>
  <c r="N104" i="233"/>
  <c r="M104" i="233"/>
  <c r="L104" i="233"/>
  <c r="K104" i="233"/>
  <c r="J104" i="233"/>
  <c r="I104" i="233"/>
  <c r="H104" i="233"/>
  <c r="G104" i="233"/>
  <c r="F104" i="233"/>
  <c r="E104" i="233"/>
  <c r="D104" i="233"/>
  <c r="C104" i="233"/>
  <c r="B104" i="233"/>
  <c r="S103" i="233"/>
  <c r="R103" i="233"/>
  <c r="Q103" i="233"/>
  <c r="P103" i="233"/>
  <c r="O103" i="233"/>
  <c r="N103" i="233"/>
  <c r="M103" i="233"/>
  <c r="L103" i="233"/>
  <c r="K103" i="233"/>
  <c r="J103" i="233"/>
  <c r="I103" i="233"/>
  <c r="H103" i="233"/>
  <c r="G103" i="233"/>
  <c r="F103" i="233"/>
  <c r="E103" i="233"/>
  <c r="D103" i="233"/>
  <c r="C103" i="233"/>
  <c r="B103" i="233"/>
  <c r="S102" i="233"/>
  <c r="R102" i="233"/>
  <c r="Q102" i="233"/>
  <c r="P102" i="233"/>
  <c r="O102" i="233"/>
  <c r="N102" i="233"/>
  <c r="M102" i="233"/>
  <c r="L102" i="233"/>
  <c r="K102" i="233"/>
  <c r="J102" i="233"/>
  <c r="I102" i="233"/>
  <c r="H102" i="233"/>
  <c r="G102" i="233"/>
  <c r="F102" i="233"/>
  <c r="E102" i="233"/>
  <c r="D102" i="233"/>
  <c r="C102" i="233"/>
  <c r="B102" i="233"/>
  <c r="S101" i="233"/>
  <c r="R101" i="233"/>
  <c r="Q101" i="233"/>
  <c r="P101" i="233"/>
  <c r="O101" i="233"/>
  <c r="N101" i="233"/>
  <c r="M101" i="233"/>
  <c r="L101" i="233"/>
  <c r="K101" i="233"/>
  <c r="J101" i="233"/>
  <c r="I101" i="233"/>
  <c r="H101" i="233"/>
  <c r="G101" i="233"/>
  <c r="F101" i="233"/>
  <c r="E101" i="233"/>
  <c r="D101" i="233"/>
  <c r="C101" i="233"/>
  <c r="B101" i="233"/>
  <c r="S100" i="233"/>
  <c r="R100" i="233"/>
  <c r="Q100" i="233"/>
  <c r="P100" i="233"/>
  <c r="O100" i="233"/>
  <c r="N100" i="233"/>
  <c r="M100" i="233"/>
  <c r="L100" i="233"/>
  <c r="K100" i="233"/>
  <c r="J100" i="233"/>
  <c r="I100" i="233"/>
  <c r="H100" i="233"/>
  <c r="G100" i="233"/>
  <c r="F100" i="233"/>
  <c r="E100" i="233"/>
  <c r="D100" i="233"/>
  <c r="C100" i="233"/>
  <c r="B100" i="233"/>
  <c r="S99" i="233"/>
  <c r="R99" i="233"/>
  <c r="Q99" i="233"/>
  <c r="P99" i="233"/>
  <c r="O99" i="233"/>
  <c r="N99" i="233"/>
  <c r="M99" i="233"/>
  <c r="L99" i="233"/>
  <c r="K99" i="233"/>
  <c r="J99" i="233"/>
  <c r="I99" i="233"/>
  <c r="H99" i="233"/>
  <c r="G99" i="233"/>
  <c r="F99" i="233"/>
  <c r="E99" i="233"/>
  <c r="D99" i="233"/>
  <c r="C99" i="233"/>
  <c r="B99" i="233"/>
  <c r="S98" i="233"/>
  <c r="R98" i="233"/>
  <c r="Q98" i="233"/>
  <c r="P98" i="233"/>
  <c r="O98" i="233"/>
  <c r="N98" i="233"/>
  <c r="M98" i="233"/>
  <c r="L98" i="233"/>
  <c r="K98" i="233"/>
  <c r="J98" i="233"/>
  <c r="I98" i="233"/>
  <c r="H98" i="233"/>
  <c r="G98" i="233"/>
  <c r="F98" i="233"/>
  <c r="E98" i="233"/>
  <c r="D98" i="233"/>
  <c r="C98" i="233"/>
  <c r="B98" i="233"/>
  <c r="S97" i="233"/>
  <c r="R97" i="233"/>
  <c r="Q97" i="233"/>
  <c r="P97" i="233"/>
  <c r="O97" i="233"/>
  <c r="N97" i="233"/>
  <c r="M97" i="233"/>
  <c r="L97" i="233"/>
  <c r="K97" i="233"/>
  <c r="J97" i="233"/>
  <c r="I97" i="233"/>
  <c r="H97" i="233"/>
  <c r="G97" i="233"/>
  <c r="F97" i="233"/>
  <c r="E97" i="233"/>
  <c r="D97" i="233"/>
  <c r="C97" i="233"/>
  <c r="B97" i="233"/>
  <c r="S96" i="233"/>
  <c r="R96" i="233"/>
  <c r="Q96" i="233"/>
  <c r="P96" i="233"/>
  <c r="O96" i="233"/>
  <c r="N96" i="233"/>
  <c r="M96" i="233"/>
  <c r="L96" i="233"/>
  <c r="K96" i="233"/>
  <c r="J96" i="233"/>
  <c r="I96" i="233"/>
  <c r="H96" i="233"/>
  <c r="G96" i="233"/>
  <c r="F96" i="233"/>
  <c r="E96" i="233"/>
  <c r="D96" i="233"/>
  <c r="C96" i="233"/>
  <c r="B96" i="233"/>
  <c r="S95" i="233"/>
  <c r="R95" i="233"/>
  <c r="Q95" i="233"/>
  <c r="P95" i="233"/>
  <c r="O95" i="233"/>
  <c r="N95" i="233"/>
  <c r="M95" i="233"/>
  <c r="L95" i="233"/>
  <c r="K95" i="233"/>
  <c r="J95" i="233"/>
  <c r="I95" i="233"/>
  <c r="H95" i="233"/>
  <c r="G95" i="233"/>
  <c r="F95" i="233"/>
  <c r="E95" i="233"/>
  <c r="D95" i="233"/>
  <c r="C95" i="233"/>
  <c r="B95" i="233"/>
  <c r="S94" i="233"/>
  <c r="R94" i="233"/>
  <c r="Q94" i="233"/>
  <c r="P94" i="233"/>
  <c r="O94" i="233"/>
  <c r="N94" i="233"/>
  <c r="M94" i="233"/>
  <c r="L94" i="233"/>
  <c r="K94" i="233"/>
  <c r="J94" i="233"/>
  <c r="I94" i="233"/>
  <c r="H94" i="233"/>
  <c r="G94" i="233"/>
  <c r="F94" i="233"/>
  <c r="E94" i="233"/>
  <c r="D94" i="233"/>
  <c r="C94" i="233"/>
  <c r="B94" i="233"/>
  <c r="S93" i="233"/>
  <c r="R93" i="233"/>
  <c r="Q93" i="233"/>
  <c r="P93" i="233"/>
  <c r="O93" i="233"/>
  <c r="N93" i="233"/>
  <c r="M93" i="233"/>
  <c r="L93" i="233"/>
  <c r="K93" i="233"/>
  <c r="J93" i="233"/>
  <c r="I93" i="233"/>
  <c r="H93" i="233"/>
  <c r="G93" i="233"/>
  <c r="F93" i="233"/>
  <c r="E93" i="233"/>
  <c r="D93" i="233"/>
  <c r="C93" i="233"/>
  <c r="B93" i="233"/>
  <c r="S92" i="233"/>
  <c r="R92" i="233"/>
  <c r="Q92" i="233"/>
  <c r="P92" i="233"/>
  <c r="O92" i="233"/>
  <c r="N92" i="233"/>
  <c r="M92" i="233"/>
  <c r="L92" i="233"/>
  <c r="K92" i="233"/>
  <c r="J92" i="233"/>
  <c r="I92" i="233"/>
  <c r="H92" i="233"/>
  <c r="G92" i="233"/>
  <c r="F92" i="233"/>
  <c r="E92" i="233"/>
  <c r="D92" i="233"/>
  <c r="C92" i="233"/>
  <c r="B92" i="233"/>
  <c r="S91" i="233"/>
  <c r="R91" i="233"/>
  <c r="Q91" i="233"/>
  <c r="P91" i="233"/>
  <c r="O91" i="233"/>
  <c r="N91" i="233"/>
  <c r="M91" i="233"/>
  <c r="L91" i="233"/>
  <c r="K91" i="233"/>
  <c r="J91" i="233"/>
  <c r="I91" i="233"/>
  <c r="H91" i="233"/>
  <c r="G91" i="233"/>
  <c r="F91" i="233"/>
  <c r="E91" i="233"/>
  <c r="D91" i="233"/>
  <c r="C91" i="233"/>
  <c r="B91" i="233"/>
  <c r="S90" i="233"/>
  <c r="R90" i="233"/>
  <c r="Q90" i="233"/>
  <c r="P90" i="233"/>
  <c r="O90" i="233"/>
  <c r="N90" i="233"/>
  <c r="M90" i="233"/>
  <c r="L90" i="233"/>
  <c r="K90" i="233"/>
  <c r="J90" i="233"/>
  <c r="I90" i="233"/>
  <c r="H90" i="233"/>
  <c r="G90" i="233"/>
  <c r="F90" i="233"/>
  <c r="E90" i="233"/>
  <c r="D90" i="233"/>
  <c r="C90" i="233"/>
  <c r="B90" i="233"/>
  <c r="S89" i="233"/>
  <c r="R89" i="233"/>
  <c r="Q89" i="233"/>
  <c r="P89" i="233"/>
  <c r="O89" i="233"/>
  <c r="N89" i="233"/>
  <c r="M89" i="233"/>
  <c r="L89" i="233"/>
  <c r="K89" i="233"/>
  <c r="J89" i="233"/>
  <c r="I89" i="233"/>
  <c r="H89" i="233"/>
  <c r="G89" i="233"/>
  <c r="F89" i="233"/>
  <c r="E89" i="233"/>
  <c r="D89" i="233"/>
  <c r="C89" i="233"/>
  <c r="B89" i="233"/>
  <c r="S88" i="233"/>
  <c r="R88" i="233"/>
  <c r="Q88" i="233"/>
  <c r="P88" i="233"/>
  <c r="O88" i="233"/>
  <c r="N88" i="233"/>
  <c r="M88" i="233"/>
  <c r="L88" i="233"/>
  <c r="K88" i="233"/>
  <c r="J88" i="233"/>
  <c r="I88" i="233"/>
  <c r="H88" i="233"/>
  <c r="G88" i="233"/>
  <c r="F88" i="233"/>
  <c r="E88" i="233"/>
  <c r="D88" i="233"/>
  <c r="C88" i="233"/>
  <c r="B88" i="233"/>
  <c r="S87" i="233"/>
  <c r="R87" i="233"/>
  <c r="Q87" i="233"/>
  <c r="P87" i="233"/>
  <c r="O87" i="233"/>
  <c r="N87" i="233"/>
  <c r="M87" i="233"/>
  <c r="L87" i="233"/>
  <c r="K87" i="233"/>
  <c r="J87" i="233"/>
  <c r="I87" i="233"/>
  <c r="H87" i="233"/>
  <c r="G87" i="233"/>
  <c r="F87" i="233"/>
  <c r="E87" i="233"/>
  <c r="D87" i="233"/>
  <c r="C87" i="233"/>
  <c r="B87" i="233"/>
  <c r="S86" i="233"/>
  <c r="R86" i="233"/>
  <c r="Q86" i="233"/>
  <c r="P86" i="233"/>
  <c r="O86" i="233"/>
  <c r="N86" i="233"/>
  <c r="M86" i="233"/>
  <c r="L86" i="233"/>
  <c r="K86" i="233"/>
  <c r="J86" i="233"/>
  <c r="I86" i="233"/>
  <c r="H86" i="233"/>
  <c r="G86" i="233"/>
  <c r="F86" i="233"/>
  <c r="E86" i="233"/>
  <c r="D86" i="233"/>
  <c r="C86" i="233"/>
  <c r="B86" i="233"/>
  <c r="S85" i="233"/>
  <c r="R85" i="233"/>
  <c r="Q85" i="233"/>
  <c r="P85" i="233"/>
  <c r="O85" i="233"/>
  <c r="N85" i="233"/>
  <c r="M85" i="233"/>
  <c r="L85" i="233"/>
  <c r="K85" i="233"/>
  <c r="J85" i="233"/>
  <c r="I85" i="233"/>
  <c r="H85" i="233"/>
  <c r="G85" i="233"/>
  <c r="F85" i="233"/>
  <c r="E85" i="233"/>
  <c r="D85" i="233"/>
  <c r="C85" i="233"/>
  <c r="B85" i="233"/>
  <c r="S84" i="233"/>
  <c r="R84" i="233"/>
  <c r="Q84" i="233"/>
  <c r="P84" i="233"/>
  <c r="O84" i="233"/>
  <c r="N84" i="233"/>
  <c r="M84" i="233"/>
  <c r="L84" i="233"/>
  <c r="K84" i="233"/>
  <c r="J84" i="233"/>
  <c r="I84" i="233"/>
  <c r="H84" i="233"/>
  <c r="G84" i="233"/>
  <c r="F84" i="233"/>
  <c r="E84" i="233"/>
  <c r="D84" i="233"/>
  <c r="C84" i="233"/>
  <c r="B84" i="233"/>
  <c r="S83" i="233"/>
  <c r="R83" i="233"/>
  <c r="Q83" i="233"/>
  <c r="P83" i="233"/>
  <c r="O83" i="233"/>
  <c r="N83" i="233"/>
  <c r="M83" i="233"/>
  <c r="L83" i="233"/>
  <c r="K83" i="233"/>
  <c r="J83" i="233"/>
  <c r="I83" i="233"/>
  <c r="H83" i="233"/>
  <c r="G83" i="233"/>
  <c r="F83" i="233"/>
  <c r="E83" i="233"/>
  <c r="D83" i="233"/>
  <c r="C83" i="233"/>
  <c r="B83" i="233"/>
  <c r="S82" i="233"/>
  <c r="R82" i="233"/>
  <c r="Q82" i="233"/>
  <c r="P82" i="233"/>
  <c r="O82" i="233"/>
  <c r="N82" i="233"/>
  <c r="M82" i="233"/>
  <c r="L82" i="233"/>
  <c r="K82" i="233"/>
  <c r="J82" i="233"/>
  <c r="I82" i="233"/>
  <c r="H82" i="233"/>
  <c r="G82" i="233"/>
  <c r="F82" i="233"/>
  <c r="E82" i="233"/>
  <c r="D82" i="233"/>
  <c r="C82" i="233"/>
  <c r="B82" i="233"/>
  <c r="S81" i="233"/>
  <c r="R81" i="233"/>
  <c r="Q81" i="233"/>
  <c r="P81" i="233"/>
  <c r="O81" i="233"/>
  <c r="N81" i="233"/>
  <c r="M81" i="233"/>
  <c r="L81" i="233"/>
  <c r="K81" i="233"/>
  <c r="J81" i="233"/>
  <c r="I81" i="233"/>
  <c r="H81" i="233"/>
  <c r="G81" i="233"/>
  <c r="F81" i="233"/>
  <c r="E81" i="233"/>
  <c r="D81" i="233"/>
  <c r="C81" i="233"/>
  <c r="B81" i="233"/>
  <c r="S80" i="233"/>
  <c r="R80" i="233"/>
  <c r="Q80" i="233"/>
  <c r="P80" i="233"/>
  <c r="O80" i="233"/>
  <c r="N80" i="233"/>
  <c r="M80" i="233"/>
  <c r="L80" i="233"/>
  <c r="K80" i="233"/>
  <c r="J80" i="233"/>
  <c r="I80" i="233"/>
  <c r="H80" i="233"/>
  <c r="G80" i="233"/>
  <c r="F80" i="233"/>
  <c r="E80" i="233"/>
  <c r="D80" i="233"/>
  <c r="C80" i="233"/>
  <c r="B80" i="233"/>
  <c r="S79" i="233"/>
  <c r="R79" i="233"/>
  <c r="Q79" i="233"/>
  <c r="P79" i="233"/>
  <c r="O79" i="233"/>
  <c r="N79" i="233"/>
  <c r="M79" i="233"/>
  <c r="L79" i="233"/>
  <c r="K79" i="233"/>
  <c r="J79" i="233"/>
  <c r="I79" i="233"/>
  <c r="H79" i="233"/>
  <c r="G79" i="233"/>
  <c r="F79" i="233"/>
  <c r="E79" i="233"/>
  <c r="D79" i="233"/>
  <c r="C79" i="233"/>
  <c r="B79" i="233"/>
  <c r="S78" i="233"/>
  <c r="R78" i="233"/>
  <c r="Q78" i="233"/>
  <c r="P78" i="233"/>
  <c r="O78" i="233"/>
  <c r="N78" i="233"/>
  <c r="M78" i="233"/>
  <c r="L78" i="233"/>
  <c r="K78" i="233"/>
  <c r="J78" i="233"/>
  <c r="I78" i="233"/>
  <c r="H78" i="233"/>
  <c r="G78" i="233"/>
  <c r="F78" i="233"/>
  <c r="E78" i="233"/>
  <c r="D78" i="233"/>
  <c r="C78" i="233"/>
  <c r="B78" i="233"/>
  <c r="S77" i="233"/>
  <c r="R77" i="233"/>
  <c r="Q77" i="233"/>
  <c r="P77" i="233"/>
  <c r="O77" i="233"/>
  <c r="N77" i="233"/>
  <c r="M77" i="233"/>
  <c r="L77" i="233"/>
  <c r="K77" i="233"/>
  <c r="J77" i="233"/>
  <c r="I77" i="233"/>
  <c r="H77" i="233"/>
  <c r="G77" i="233"/>
  <c r="F77" i="233"/>
  <c r="E77" i="233"/>
  <c r="D77" i="233"/>
  <c r="C77" i="233"/>
  <c r="B77" i="233"/>
  <c r="S76" i="233"/>
  <c r="R76" i="233"/>
  <c r="Q76" i="233"/>
  <c r="P76" i="233"/>
  <c r="O76" i="233"/>
  <c r="N76" i="233"/>
  <c r="M76" i="233"/>
  <c r="L76" i="233"/>
  <c r="K76" i="233"/>
  <c r="J76" i="233"/>
  <c r="I76" i="233"/>
  <c r="H76" i="233"/>
  <c r="G76" i="233"/>
  <c r="F76" i="233"/>
  <c r="E76" i="233"/>
  <c r="D76" i="233"/>
  <c r="C76" i="233"/>
  <c r="B76" i="233"/>
  <c r="S75" i="233"/>
  <c r="R75" i="233"/>
  <c r="Q75" i="233"/>
  <c r="P75" i="233"/>
  <c r="O75" i="233"/>
  <c r="N75" i="233"/>
  <c r="M75" i="233"/>
  <c r="L75" i="233"/>
  <c r="K75" i="233"/>
  <c r="J75" i="233"/>
  <c r="I75" i="233"/>
  <c r="H75" i="233"/>
  <c r="G75" i="233"/>
  <c r="F75" i="233"/>
  <c r="E75" i="233"/>
  <c r="D75" i="233"/>
  <c r="C75" i="233"/>
  <c r="B75" i="233"/>
  <c r="S74" i="233"/>
  <c r="R74" i="233"/>
  <c r="Q74" i="233"/>
  <c r="P74" i="233"/>
  <c r="O74" i="233"/>
  <c r="N74" i="233"/>
  <c r="M74" i="233"/>
  <c r="L74" i="233"/>
  <c r="K74" i="233"/>
  <c r="J74" i="233"/>
  <c r="I74" i="233"/>
  <c r="H74" i="233"/>
  <c r="G74" i="233"/>
  <c r="F74" i="233"/>
  <c r="E74" i="233"/>
  <c r="D74" i="233"/>
  <c r="C74" i="233"/>
  <c r="B74" i="233"/>
  <c r="S73" i="233"/>
  <c r="R73" i="233"/>
  <c r="Q73" i="233"/>
  <c r="P73" i="233"/>
  <c r="O73" i="233"/>
  <c r="N73" i="233"/>
  <c r="M73" i="233"/>
  <c r="L73" i="233"/>
  <c r="K73" i="233"/>
  <c r="J73" i="233"/>
  <c r="I73" i="233"/>
  <c r="H73" i="233"/>
  <c r="G73" i="233"/>
  <c r="F73" i="233"/>
  <c r="E73" i="233"/>
  <c r="D73" i="233"/>
  <c r="C73" i="233"/>
  <c r="B73" i="233"/>
  <c r="S72" i="233"/>
  <c r="R72" i="233"/>
  <c r="Q72" i="233"/>
  <c r="P72" i="233"/>
  <c r="O72" i="233"/>
  <c r="N72" i="233"/>
  <c r="M72" i="233"/>
  <c r="L72" i="233"/>
  <c r="K72" i="233"/>
  <c r="J72" i="233"/>
  <c r="I72" i="233"/>
  <c r="H72" i="233"/>
  <c r="G72" i="233"/>
  <c r="F72" i="233"/>
  <c r="E72" i="233"/>
  <c r="D72" i="233"/>
  <c r="C72" i="233"/>
  <c r="B72" i="233"/>
  <c r="S71" i="233"/>
  <c r="R71" i="233"/>
  <c r="Q71" i="233"/>
  <c r="P71" i="233"/>
  <c r="O71" i="233"/>
  <c r="N71" i="233"/>
  <c r="M71" i="233"/>
  <c r="L71" i="233"/>
  <c r="K71" i="233"/>
  <c r="J71" i="233"/>
  <c r="I71" i="233"/>
  <c r="H71" i="233"/>
  <c r="G71" i="233"/>
  <c r="F71" i="233"/>
  <c r="E71" i="233"/>
  <c r="D71" i="233"/>
  <c r="C71" i="233"/>
  <c r="B71" i="233"/>
  <c r="S70" i="233"/>
  <c r="R70" i="233"/>
  <c r="Q70" i="233"/>
  <c r="P70" i="233"/>
  <c r="O70" i="233"/>
  <c r="N70" i="233"/>
  <c r="M70" i="233"/>
  <c r="L70" i="233"/>
  <c r="K70" i="233"/>
  <c r="J70" i="233"/>
  <c r="I70" i="233"/>
  <c r="H70" i="233"/>
  <c r="G70" i="233"/>
  <c r="F70" i="233"/>
  <c r="E70" i="233"/>
  <c r="D70" i="233"/>
  <c r="C70" i="233"/>
  <c r="B70" i="233"/>
  <c r="S69" i="233"/>
  <c r="R69" i="233"/>
  <c r="Q69" i="233"/>
  <c r="P69" i="233"/>
  <c r="O69" i="233"/>
  <c r="N69" i="233"/>
  <c r="M69" i="233"/>
  <c r="L69" i="233"/>
  <c r="K69" i="233"/>
  <c r="J69" i="233"/>
  <c r="I69" i="233"/>
  <c r="H69" i="233"/>
  <c r="G69" i="233"/>
  <c r="F69" i="233"/>
  <c r="E69" i="233"/>
  <c r="D69" i="233"/>
  <c r="C69" i="233"/>
  <c r="B69" i="233"/>
  <c r="S68" i="233"/>
  <c r="R68" i="233"/>
  <c r="Q68" i="233"/>
  <c r="P68" i="233"/>
  <c r="O68" i="233"/>
  <c r="N68" i="233"/>
  <c r="M68" i="233"/>
  <c r="L68" i="233"/>
  <c r="K68" i="233"/>
  <c r="J68" i="233"/>
  <c r="I68" i="233"/>
  <c r="H68" i="233"/>
  <c r="G68" i="233"/>
  <c r="F68" i="233"/>
  <c r="E68" i="233"/>
  <c r="D68" i="233"/>
  <c r="C68" i="233"/>
  <c r="B68" i="233"/>
  <c r="S67" i="233"/>
  <c r="R67" i="233"/>
  <c r="Q67" i="233"/>
  <c r="P67" i="233"/>
  <c r="O67" i="233"/>
  <c r="N67" i="233"/>
  <c r="M67" i="233"/>
  <c r="L67" i="233"/>
  <c r="K67" i="233"/>
  <c r="J67" i="233"/>
  <c r="I67" i="233"/>
  <c r="H67" i="233"/>
  <c r="G67" i="233"/>
  <c r="F67" i="233"/>
  <c r="E67" i="233"/>
  <c r="D67" i="233"/>
  <c r="C67" i="233"/>
  <c r="B67" i="233"/>
  <c r="S66" i="233"/>
  <c r="R66" i="233"/>
  <c r="Q66" i="233"/>
  <c r="P66" i="233"/>
  <c r="O66" i="233"/>
  <c r="N66" i="233"/>
  <c r="M66" i="233"/>
  <c r="L66" i="233"/>
  <c r="K66" i="233"/>
  <c r="J66" i="233"/>
  <c r="I66" i="233"/>
  <c r="H66" i="233"/>
  <c r="G66" i="233"/>
  <c r="F66" i="233"/>
  <c r="E66" i="233"/>
  <c r="D66" i="233"/>
  <c r="C66" i="233"/>
  <c r="B66" i="233"/>
  <c r="S65" i="233"/>
  <c r="R65" i="233"/>
  <c r="Q65" i="233"/>
  <c r="P65" i="233"/>
  <c r="O65" i="233"/>
  <c r="N65" i="233"/>
  <c r="M65" i="233"/>
  <c r="L65" i="233"/>
  <c r="K65" i="233"/>
  <c r="J65" i="233"/>
  <c r="I65" i="233"/>
  <c r="H65" i="233"/>
  <c r="G65" i="233"/>
  <c r="F65" i="233"/>
  <c r="E65" i="233"/>
  <c r="D65" i="233"/>
  <c r="C65" i="233"/>
  <c r="B65" i="233"/>
  <c r="S64" i="233"/>
  <c r="R64" i="233"/>
  <c r="Q64" i="233"/>
  <c r="P64" i="233"/>
  <c r="O64" i="233"/>
  <c r="N64" i="233"/>
  <c r="M64" i="233"/>
  <c r="L64" i="233"/>
  <c r="K64" i="233"/>
  <c r="J64" i="233"/>
  <c r="I64" i="233"/>
  <c r="H64" i="233"/>
  <c r="G64" i="233"/>
  <c r="F64" i="233"/>
  <c r="E64" i="233"/>
  <c r="D64" i="233"/>
  <c r="C64" i="233"/>
  <c r="B64" i="233"/>
  <c r="S63" i="233"/>
  <c r="R63" i="233"/>
  <c r="Q63" i="233"/>
  <c r="P63" i="233"/>
  <c r="O63" i="233"/>
  <c r="N63" i="233"/>
  <c r="M63" i="233"/>
  <c r="L63" i="233"/>
  <c r="K63" i="233"/>
  <c r="J63" i="233"/>
  <c r="I63" i="233"/>
  <c r="H63" i="233"/>
  <c r="G63" i="233"/>
  <c r="F63" i="233"/>
  <c r="E63" i="233"/>
  <c r="D63" i="233"/>
  <c r="C63" i="233"/>
  <c r="B63" i="233"/>
  <c r="S62" i="233"/>
  <c r="R62" i="233"/>
  <c r="Q62" i="233"/>
  <c r="P62" i="233"/>
  <c r="O62" i="233"/>
  <c r="N62" i="233"/>
  <c r="M62" i="233"/>
  <c r="L62" i="233"/>
  <c r="K62" i="233"/>
  <c r="J62" i="233"/>
  <c r="I62" i="233"/>
  <c r="H62" i="233"/>
  <c r="G62" i="233"/>
  <c r="F62" i="233"/>
  <c r="E62" i="233"/>
  <c r="D62" i="233"/>
  <c r="C62" i="233"/>
  <c r="B62" i="233"/>
  <c r="S61" i="233"/>
  <c r="R61" i="233"/>
  <c r="Q61" i="233"/>
  <c r="P61" i="233"/>
  <c r="O61" i="233"/>
  <c r="N61" i="233"/>
  <c r="M61" i="233"/>
  <c r="L61" i="233"/>
  <c r="K61" i="233"/>
  <c r="J61" i="233"/>
  <c r="I61" i="233"/>
  <c r="H61" i="233"/>
  <c r="G61" i="233"/>
  <c r="F61" i="233"/>
  <c r="E61" i="233"/>
  <c r="D61" i="233"/>
  <c r="C61" i="233"/>
  <c r="B61" i="233"/>
  <c r="S60" i="233"/>
  <c r="R60" i="233"/>
  <c r="Q60" i="233"/>
  <c r="P60" i="233"/>
  <c r="O60" i="233"/>
  <c r="N60" i="233"/>
  <c r="M60" i="233"/>
  <c r="L60" i="233"/>
  <c r="K60" i="233"/>
  <c r="J60" i="233"/>
  <c r="I60" i="233"/>
  <c r="H60" i="233"/>
  <c r="G60" i="233"/>
  <c r="F60" i="233"/>
  <c r="E60" i="233"/>
  <c r="D60" i="233"/>
  <c r="C60" i="233"/>
  <c r="B60" i="233"/>
  <c r="S59" i="233"/>
  <c r="R59" i="233"/>
  <c r="Q59" i="233"/>
  <c r="P59" i="233"/>
  <c r="O59" i="233"/>
  <c r="N59" i="233"/>
  <c r="M59" i="233"/>
  <c r="L59" i="233"/>
  <c r="K59" i="233"/>
  <c r="J59" i="233"/>
  <c r="I59" i="233"/>
  <c r="H59" i="233"/>
  <c r="G59" i="233"/>
  <c r="F59" i="233"/>
  <c r="E59" i="233"/>
  <c r="D59" i="233"/>
  <c r="C59" i="233"/>
  <c r="B59" i="233"/>
  <c r="S58" i="233"/>
  <c r="R58" i="233"/>
  <c r="Q58" i="233"/>
  <c r="P58" i="233"/>
  <c r="O58" i="233"/>
  <c r="N58" i="233"/>
  <c r="M58" i="233"/>
  <c r="L58" i="233"/>
  <c r="K58" i="233"/>
  <c r="J58" i="233"/>
  <c r="I58" i="233"/>
  <c r="H58" i="233"/>
  <c r="G58" i="233"/>
  <c r="F58" i="233"/>
  <c r="E58" i="233"/>
  <c r="D58" i="233"/>
  <c r="C58" i="233"/>
  <c r="B58" i="233"/>
  <c r="S57" i="233"/>
  <c r="R57" i="233"/>
  <c r="Q57" i="233"/>
  <c r="P57" i="233"/>
  <c r="O57" i="233"/>
  <c r="N57" i="233"/>
  <c r="M57" i="233"/>
  <c r="L57" i="233"/>
  <c r="K57" i="233"/>
  <c r="J57" i="233"/>
  <c r="I57" i="233"/>
  <c r="H57" i="233"/>
  <c r="G57" i="233"/>
  <c r="F57" i="233"/>
  <c r="E57" i="233"/>
  <c r="D57" i="233"/>
  <c r="C57" i="233"/>
  <c r="B57" i="233"/>
  <c r="S56" i="233"/>
  <c r="R56" i="233"/>
  <c r="Q56" i="233"/>
  <c r="P56" i="233"/>
  <c r="O56" i="233"/>
  <c r="N56" i="233"/>
  <c r="M56" i="233"/>
  <c r="L56" i="233"/>
  <c r="K56" i="233"/>
  <c r="J56" i="233"/>
  <c r="I56" i="233"/>
  <c r="H56" i="233"/>
  <c r="G56" i="233"/>
  <c r="F56" i="233"/>
  <c r="E56" i="233"/>
  <c r="D56" i="233"/>
  <c r="C56" i="233"/>
  <c r="B56" i="233"/>
  <c r="S55" i="233"/>
  <c r="R55" i="233"/>
  <c r="Q55" i="233"/>
  <c r="P55" i="233"/>
  <c r="O55" i="233"/>
  <c r="N55" i="233"/>
  <c r="M55" i="233"/>
  <c r="L55" i="233"/>
  <c r="K55" i="233"/>
  <c r="J55" i="233"/>
  <c r="I55" i="233"/>
  <c r="H55" i="233"/>
  <c r="G55" i="233"/>
  <c r="F55" i="233"/>
  <c r="E55" i="233"/>
  <c r="D55" i="233"/>
  <c r="C55" i="233"/>
  <c r="B55" i="233"/>
  <c r="S54" i="233"/>
  <c r="R54" i="233"/>
  <c r="Q54" i="233"/>
  <c r="P54" i="233"/>
  <c r="O54" i="233"/>
  <c r="N54" i="233"/>
  <c r="M54" i="233"/>
  <c r="L54" i="233"/>
  <c r="K54" i="233"/>
  <c r="J54" i="233"/>
  <c r="I54" i="233"/>
  <c r="H54" i="233"/>
  <c r="G54" i="233"/>
  <c r="F54" i="233"/>
  <c r="E54" i="233"/>
  <c r="D54" i="233"/>
  <c r="C54" i="233"/>
  <c r="B54" i="233"/>
  <c r="S53" i="233"/>
  <c r="R53" i="233"/>
  <c r="Q53" i="233"/>
  <c r="P53" i="233"/>
  <c r="O53" i="233"/>
  <c r="N53" i="233"/>
  <c r="M53" i="233"/>
  <c r="L53" i="233"/>
  <c r="K53" i="233"/>
  <c r="J53" i="233"/>
  <c r="I53" i="233"/>
  <c r="H53" i="233"/>
  <c r="G53" i="233"/>
  <c r="F53" i="233"/>
  <c r="E53" i="233"/>
  <c r="D53" i="233"/>
  <c r="C53" i="233"/>
  <c r="B53" i="233"/>
  <c r="S52" i="233"/>
  <c r="R52" i="233"/>
  <c r="Q52" i="233"/>
  <c r="P52" i="233"/>
  <c r="O52" i="233"/>
  <c r="N52" i="233"/>
  <c r="M52" i="233"/>
  <c r="L52" i="233"/>
  <c r="K52" i="233"/>
  <c r="J52" i="233"/>
  <c r="I52" i="233"/>
  <c r="H52" i="233"/>
  <c r="G52" i="233"/>
  <c r="F52" i="233"/>
  <c r="E52" i="233"/>
  <c r="D52" i="233"/>
  <c r="C52" i="233"/>
  <c r="B52" i="233"/>
  <c r="S51" i="233"/>
  <c r="R51" i="233"/>
  <c r="Q51" i="233"/>
  <c r="P51" i="233"/>
  <c r="O51" i="233"/>
  <c r="N51" i="233"/>
  <c r="M51" i="233"/>
  <c r="L51" i="233"/>
  <c r="K51" i="233"/>
  <c r="J51" i="233"/>
  <c r="I51" i="233"/>
  <c r="H51" i="233"/>
  <c r="G51" i="233"/>
  <c r="F51" i="233"/>
  <c r="E51" i="233"/>
  <c r="D51" i="233"/>
  <c r="C51" i="233"/>
  <c r="B51" i="233"/>
  <c r="S50" i="233"/>
  <c r="R50" i="233"/>
  <c r="Q50" i="233"/>
  <c r="P50" i="233"/>
  <c r="O50" i="233"/>
  <c r="N50" i="233"/>
  <c r="M50" i="233"/>
  <c r="L50" i="233"/>
  <c r="K50" i="233"/>
  <c r="J50" i="233"/>
  <c r="I50" i="233"/>
  <c r="H50" i="233"/>
  <c r="G50" i="233"/>
  <c r="F50" i="233"/>
  <c r="E50" i="233"/>
  <c r="D50" i="233"/>
  <c r="C50" i="233"/>
  <c r="B50" i="233"/>
  <c r="S49" i="233"/>
  <c r="R49" i="233"/>
  <c r="Q49" i="233"/>
  <c r="P49" i="233"/>
  <c r="O49" i="233"/>
  <c r="N49" i="233"/>
  <c r="M49" i="233"/>
  <c r="L49" i="233"/>
  <c r="K49" i="233"/>
  <c r="J49" i="233"/>
  <c r="I49" i="233"/>
  <c r="H49" i="233"/>
  <c r="G49" i="233"/>
  <c r="F49" i="233"/>
  <c r="E49" i="233"/>
  <c r="D49" i="233"/>
  <c r="C49" i="233"/>
  <c r="B49" i="233"/>
  <c r="S48" i="233"/>
  <c r="R48" i="233"/>
  <c r="Q48" i="233"/>
  <c r="P48" i="233"/>
  <c r="O48" i="233"/>
  <c r="N48" i="233"/>
  <c r="M48" i="233"/>
  <c r="L48" i="233"/>
  <c r="K48" i="233"/>
  <c r="J48" i="233"/>
  <c r="I48" i="233"/>
  <c r="H48" i="233"/>
  <c r="G48" i="233"/>
  <c r="F48" i="233"/>
  <c r="E48" i="233"/>
  <c r="D48" i="233"/>
  <c r="C48" i="233"/>
  <c r="B48" i="233"/>
  <c r="S47" i="233"/>
  <c r="R47" i="233"/>
  <c r="Q47" i="233"/>
  <c r="P47" i="233"/>
  <c r="O47" i="233"/>
  <c r="N47" i="233"/>
  <c r="M47" i="233"/>
  <c r="L47" i="233"/>
  <c r="K47" i="233"/>
  <c r="J47" i="233"/>
  <c r="I47" i="233"/>
  <c r="H47" i="233"/>
  <c r="G47" i="233"/>
  <c r="F47" i="233"/>
  <c r="E47" i="233"/>
  <c r="D47" i="233"/>
  <c r="C47" i="233"/>
  <c r="B47" i="233"/>
  <c r="S46" i="233"/>
  <c r="R46" i="233"/>
  <c r="Q46" i="233"/>
  <c r="P46" i="233"/>
  <c r="O46" i="233"/>
  <c r="N46" i="233"/>
  <c r="M46" i="233"/>
  <c r="L46" i="233"/>
  <c r="K46" i="233"/>
  <c r="J46" i="233"/>
  <c r="I46" i="233"/>
  <c r="H46" i="233"/>
  <c r="G46" i="233"/>
  <c r="F46" i="233"/>
  <c r="E46" i="233"/>
  <c r="D46" i="233"/>
  <c r="C46" i="233"/>
  <c r="B46" i="233"/>
  <c r="S45" i="233"/>
  <c r="R45" i="233"/>
  <c r="Q45" i="233"/>
  <c r="P45" i="233"/>
  <c r="O45" i="233"/>
  <c r="N45" i="233"/>
  <c r="M45" i="233"/>
  <c r="L45" i="233"/>
  <c r="K45" i="233"/>
  <c r="J45" i="233"/>
  <c r="I45" i="233"/>
  <c r="H45" i="233"/>
  <c r="G45" i="233"/>
  <c r="F45" i="233"/>
  <c r="E45" i="233"/>
  <c r="D45" i="233"/>
  <c r="C45" i="233"/>
  <c r="B45" i="233"/>
  <c r="S44" i="233"/>
  <c r="R44" i="233"/>
  <c r="Q44" i="233"/>
  <c r="P44" i="233"/>
  <c r="O44" i="233"/>
  <c r="N44" i="233"/>
  <c r="M44" i="233"/>
  <c r="L44" i="233"/>
  <c r="K44" i="233"/>
  <c r="J44" i="233"/>
  <c r="I44" i="233"/>
  <c r="H44" i="233"/>
  <c r="G44" i="233"/>
  <c r="F44" i="233"/>
  <c r="E44" i="233"/>
  <c r="D44" i="233"/>
  <c r="C44" i="233"/>
  <c r="B44" i="233"/>
  <c r="S43" i="233"/>
  <c r="R43" i="233"/>
  <c r="Q43" i="233"/>
  <c r="P43" i="233"/>
  <c r="O43" i="233"/>
  <c r="N43" i="233"/>
  <c r="M43" i="233"/>
  <c r="L43" i="233"/>
  <c r="K43" i="233"/>
  <c r="J43" i="233"/>
  <c r="I43" i="233"/>
  <c r="H43" i="233"/>
  <c r="G43" i="233"/>
  <c r="F43" i="233"/>
  <c r="E43" i="233"/>
  <c r="D43" i="233"/>
  <c r="C43" i="233"/>
  <c r="B43" i="233"/>
  <c r="S42" i="233"/>
  <c r="R42" i="233"/>
  <c r="Q42" i="233"/>
  <c r="P42" i="233"/>
  <c r="O42" i="233"/>
  <c r="N42" i="233"/>
  <c r="M42" i="233"/>
  <c r="L42" i="233"/>
  <c r="K42" i="233"/>
  <c r="J42" i="233"/>
  <c r="I42" i="233"/>
  <c r="H42" i="233"/>
  <c r="G42" i="233"/>
  <c r="F42" i="233"/>
  <c r="E42" i="233"/>
  <c r="D42" i="233"/>
  <c r="C42" i="233"/>
  <c r="B42" i="233"/>
  <c r="S41" i="233"/>
  <c r="R41" i="233"/>
  <c r="Q41" i="233"/>
  <c r="P41" i="233"/>
  <c r="O41" i="233"/>
  <c r="N41" i="233"/>
  <c r="M41" i="233"/>
  <c r="L41" i="233"/>
  <c r="K41" i="233"/>
  <c r="J41" i="233"/>
  <c r="I41" i="233"/>
  <c r="H41" i="233"/>
  <c r="G41" i="233"/>
  <c r="F41" i="233"/>
  <c r="E41" i="233"/>
  <c r="D41" i="233"/>
  <c r="C41" i="233"/>
  <c r="B41" i="233"/>
  <c r="S40" i="233"/>
  <c r="R40" i="233"/>
  <c r="Q40" i="233"/>
  <c r="P40" i="233"/>
  <c r="O40" i="233"/>
  <c r="N40" i="233"/>
  <c r="M40" i="233"/>
  <c r="L40" i="233"/>
  <c r="K40" i="233"/>
  <c r="J40" i="233"/>
  <c r="I40" i="233"/>
  <c r="H40" i="233"/>
  <c r="G40" i="233"/>
  <c r="F40" i="233"/>
  <c r="E40" i="233"/>
  <c r="D40" i="233"/>
  <c r="C40" i="233"/>
  <c r="B40" i="233"/>
  <c r="S39" i="233"/>
  <c r="R39" i="233"/>
  <c r="Q39" i="233"/>
  <c r="P39" i="233"/>
  <c r="O39" i="233"/>
  <c r="N39" i="233"/>
  <c r="M39" i="233"/>
  <c r="L39" i="233"/>
  <c r="K39" i="233"/>
  <c r="J39" i="233"/>
  <c r="I39" i="233"/>
  <c r="H39" i="233"/>
  <c r="G39" i="233"/>
  <c r="F39" i="233"/>
  <c r="E39" i="233"/>
  <c r="D39" i="233"/>
  <c r="C39" i="233"/>
  <c r="B39" i="233"/>
  <c r="S38" i="233"/>
  <c r="R38" i="233"/>
  <c r="Q38" i="233"/>
  <c r="P38" i="233"/>
  <c r="O38" i="233"/>
  <c r="N38" i="233"/>
  <c r="M38" i="233"/>
  <c r="L38" i="233"/>
  <c r="K38" i="233"/>
  <c r="J38" i="233"/>
  <c r="I38" i="233"/>
  <c r="H38" i="233"/>
  <c r="G38" i="233"/>
  <c r="F38" i="233"/>
  <c r="E38" i="233"/>
  <c r="D38" i="233"/>
  <c r="C38" i="233"/>
  <c r="B38" i="233"/>
  <c r="S37" i="233"/>
  <c r="R37" i="233"/>
  <c r="Q37" i="233"/>
  <c r="P37" i="233"/>
  <c r="O37" i="233"/>
  <c r="N37" i="233"/>
  <c r="M37" i="233"/>
  <c r="L37" i="233"/>
  <c r="K37" i="233"/>
  <c r="J37" i="233"/>
  <c r="I37" i="233"/>
  <c r="H37" i="233"/>
  <c r="G37" i="233"/>
  <c r="F37" i="233"/>
  <c r="E37" i="233"/>
  <c r="D37" i="233"/>
  <c r="C37" i="233"/>
  <c r="B37" i="233"/>
  <c r="S36" i="233"/>
  <c r="R36" i="233"/>
  <c r="Q36" i="233"/>
  <c r="P36" i="233"/>
  <c r="O36" i="233"/>
  <c r="N36" i="233"/>
  <c r="M36" i="233"/>
  <c r="L36" i="233"/>
  <c r="K36" i="233"/>
  <c r="J36" i="233"/>
  <c r="I36" i="233"/>
  <c r="H36" i="233"/>
  <c r="G36" i="233"/>
  <c r="F36" i="233"/>
  <c r="E36" i="233"/>
  <c r="D36" i="233"/>
  <c r="C36" i="233"/>
  <c r="B36" i="233"/>
  <c r="S35" i="233"/>
  <c r="R35" i="233"/>
  <c r="Q35" i="233"/>
  <c r="P35" i="233"/>
  <c r="O35" i="233"/>
  <c r="N35" i="233"/>
  <c r="M35" i="233"/>
  <c r="L35" i="233"/>
  <c r="K35" i="233"/>
  <c r="J35" i="233"/>
  <c r="I35" i="233"/>
  <c r="H35" i="233"/>
  <c r="G35" i="233"/>
  <c r="F35" i="233"/>
  <c r="E35" i="233"/>
  <c r="D35" i="233"/>
  <c r="C35" i="233"/>
  <c r="B35" i="233"/>
  <c r="S34" i="233"/>
  <c r="R34" i="233"/>
  <c r="Q34" i="233"/>
  <c r="P34" i="233"/>
  <c r="O34" i="233"/>
  <c r="N34" i="233"/>
  <c r="M34" i="233"/>
  <c r="L34" i="233"/>
  <c r="K34" i="233"/>
  <c r="J34" i="233"/>
  <c r="I34" i="233"/>
  <c r="H34" i="233"/>
  <c r="G34" i="233"/>
  <c r="F34" i="233"/>
  <c r="E34" i="233"/>
  <c r="D34" i="233"/>
  <c r="C34" i="233"/>
  <c r="B34" i="233"/>
  <c r="S33" i="233"/>
  <c r="R33" i="233"/>
  <c r="Q33" i="233"/>
  <c r="P33" i="233"/>
  <c r="O33" i="233"/>
  <c r="N33" i="233"/>
  <c r="M33" i="233"/>
  <c r="L33" i="233"/>
  <c r="K33" i="233"/>
  <c r="J33" i="233"/>
  <c r="I33" i="233"/>
  <c r="H33" i="233"/>
  <c r="G33" i="233"/>
  <c r="F33" i="233"/>
  <c r="E33" i="233"/>
  <c r="D33" i="233"/>
  <c r="C33" i="233"/>
  <c r="B33" i="233"/>
  <c r="S32" i="233"/>
  <c r="R32" i="233"/>
  <c r="Q32" i="233"/>
  <c r="P32" i="233"/>
  <c r="O32" i="233"/>
  <c r="N32" i="233"/>
  <c r="M32" i="233"/>
  <c r="L32" i="233"/>
  <c r="K32" i="233"/>
  <c r="J32" i="233"/>
  <c r="I32" i="233"/>
  <c r="H32" i="233"/>
  <c r="G32" i="233"/>
  <c r="F32" i="233"/>
  <c r="E32" i="233"/>
  <c r="D32" i="233"/>
  <c r="C32" i="233"/>
  <c r="B32" i="233"/>
  <c r="S31" i="233"/>
  <c r="R31" i="233"/>
  <c r="Q31" i="233"/>
  <c r="P31" i="233"/>
  <c r="O31" i="233"/>
  <c r="N31" i="233"/>
  <c r="M31" i="233"/>
  <c r="L31" i="233"/>
  <c r="K31" i="233"/>
  <c r="J31" i="233"/>
  <c r="I31" i="233"/>
  <c r="H31" i="233"/>
  <c r="G31" i="233"/>
  <c r="F31" i="233"/>
  <c r="E31" i="233"/>
  <c r="D31" i="233"/>
  <c r="C31" i="233"/>
  <c r="B31" i="233"/>
  <c r="S30" i="233"/>
  <c r="R30" i="233"/>
  <c r="Q30" i="233"/>
  <c r="P30" i="233"/>
  <c r="O30" i="233"/>
  <c r="N30" i="233"/>
  <c r="M30" i="233"/>
  <c r="L30" i="233"/>
  <c r="K30" i="233"/>
  <c r="J30" i="233"/>
  <c r="I30" i="233"/>
  <c r="H30" i="233"/>
  <c r="G30" i="233"/>
  <c r="F30" i="233"/>
  <c r="E30" i="233"/>
  <c r="D30" i="233"/>
  <c r="C30" i="233"/>
  <c r="B30" i="233"/>
  <c r="S29" i="233"/>
  <c r="R29" i="233"/>
  <c r="Q29" i="233"/>
  <c r="P29" i="233"/>
  <c r="O29" i="233"/>
  <c r="N29" i="233"/>
  <c r="M29" i="233"/>
  <c r="L29" i="233"/>
  <c r="K29" i="233"/>
  <c r="J29" i="233"/>
  <c r="I29" i="233"/>
  <c r="H29" i="233"/>
  <c r="G29" i="233"/>
  <c r="F29" i="233"/>
  <c r="E29" i="233"/>
  <c r="D29" i="233"/>
  <c r="C29" i="233"/>
  <c r="B29" i="233"/>
  <c r="S28" i="233"/>
  <c r="R28" i="233"/>
  <c r="Q28" i="233"/>
  <c r="P28" i="233"/>
  <c r="O28" i="233"/>
  <c r="N28" i="233"/>
  <c r="M28" i="233"/>
  <c r="L28" i="233"/>
  <c r="K28" i="233"/>
  <c r="J28" i="233"/>
  <c r="I28" i="233"/>
  <c r="H28" i="233"/>
  <c r="G28" i="233"/>
  <c r="F28" i="233"/>
  <c r="E28" i="233"/>
  <c r="D28" i="233"/>
  <c r="C28" i="233"/>
  <c r="B28" i="233"/>
  <c r="S27" i="233"/>
  <c r="R27" i="233"/>
  <c r="Q27" i="233"/>
  <c r="P27" i="233"/>
  <c r="O27" i="233"/>
  <c r="N27" i="233"/>
  <c r="M27" i="233"/>
  <c r="L27" i="233"/>
  <c r="K27" i="233"/>
  <c r="J27" i="233"/>
  <c r="I27" i="233"/>
  <c r="H27" i="233"/>
  <c r="G27" i="233"/>
  <c r="F27" i="233"/>
  <c r="E27" i="233"/>
  <c r="D27" i="233"/>
  <c r="C27" i="233"/>
  <c r="B27" i="233"/>
  <c r="S26" i="233"/>
  <c r="R26" i="233"/>
  <c r="Q26" i="233"/>
  <c r="P26" i="233"/>
  <c r="O26" i="233"/>
  <c r="N26" i="233"/>
  <c r="M26" i="233"/>
  <c r="L26" i="233"/>
  <c r="K26" i="233"/>
  <c r="J26" i="233"/>
  <c r="I26" i="233"/>
  <c r="H26" i="233"/>
  <c r="G26" i="233"/>
  <c r="F26" i="233"/>
  <c r="E26" i="233"/>
  <c r="D26" i="233"/>
  <c r="C26" i="233"/>
  <c r="B26" i="233"/>
  <c r="S25" i="233"/>
  <c r="R25" i="233"/>
  <c r="Q25" i="233"/>
  <c r="P25" i="233"/>
  <c r="O25" i="233"/>
  <c r="N25" i="233"/>
  <c r="M25" i="233"/>
  <c r="L25" i="233"/>
  <c r="K25" i="233"/>
  <c r="J25" i="233"/>
  <c r="I25" i="233"/>
  <c r="H25" i="233"/>
  <c r="G25" i="233"/>
  <c r="F25" i="233"/>
  <c r="E25" i="233"/>
  <c r="D25" i="233"/>
  <c r="C25" i="233"/>
  <c r="B25" i="233"/>
  <c r="S24" i="233"/>
  <c r="R24" i="233"/>
  <c r="Q24" i="233"/>
  <c r="P24" i="233"/>
  <c r="O24" i="233"/>
  <c r="N24" i="233"/>
  <c r="M24" i="233"/>
  <c r="L24" i="233"/>
  <c r="K24" i="233"/>
  <c r="J24" i="233"/>
  <c r="I24" i="233"/>
  <c r="H24" i="233"/>
  <c r="G24" i="233"/>
  <c r="F24" i="233"/>
  <c r="E24" i="233"/>
  <c r="D24" i="233"/>
  <c r="C24" i="233"/>
  <c r="B24" i="233"/>
  <c r="S23" i="233"/>
  <c r="R23" i="233"/>
  <c r="Q23" i="233"/>
  <c r="P23" i="233"/>
  <c r="O23" i="233"/>
  <c r="N23" i="233"/>
  <c r="M23" i="233"/>
  <c r="L23" i="233"/>
  <c r="K23" i="233"/>
  <c r="J23" i="233"/>
  <c r="I23" i="233"/>
  <c r="H23" i="233"/>
  <c r="G23" i="233"/>
  <c r="F23" i="233"/>
  <c r="E23" i="233"/>
  <c r="D23" i="233"/>
  <c r="C23" i="233"/>
  <c r="B23" i="233"/>
  <c r="S22" i="233"/>
  <c r="R22" i="233"/>
  <c r="Q22" i="233"/>
  <c r="P22" i="233"/>
  <c r="O22" i="233"/>
  <c r="N22" i="233"/>
  <c r="M22" i="233"/>
  <c r="L22" i="233"/>
  <c r="K22" i="233"/>
  <c r="J22" i="233"/>
  <c r="I22" i="233"/>
  <c r="H22" i="233"/>
  <c r="G22" i="233"/>
  <c r="F22" i="233"/>
  <c r="E22" i="233"/>
  <c r="D22" i="233"/>
  <c r="C22" i="233"/>
  <c r="B22" i="233"/>
  <c r="S21" i="233"/>
  <c r="R21" i="233"/>
  <c r="Q21" i="233"/>
  <c r="P21" i="233"/>
  <c r="O21" i="233"/>
  <c r="N21" i="233"/>
  <c r="M21" i="233"/>
  <c r="L21" i="233"/>
  <c r="K21" i="233"/>
  <c r="J21" i="233"/>
  <c r="I21" i="233"/>
  <c r="H21" i="233"/>
  <c r="G21" i="233"/>
  <c r="F21" i="233"/>
  <c r="E21" i="233"/>
  <c r="D21" i="233"/>
  <c r="C21" i="233"/>
  <c r="B21" i="233"/>
  <c r="S20" i="233"/>
  <c r="R20" i="233"/>
  <c r="Q20" i="233"/>
  <c r="P20" i="233"/>
  <c r="O20" i="233"/>
  <c r="N20" i="233"/>
  <c r="M20" i="233"/>
  <c r="L20" i="233"/>
  <c r="K20" i="233"/>
  <c r="J20" i="233"/>
  <c r="I20" i="233"/>
  <c r="H20" i="233"/>
  <c r="G20" i="233"/>
  <c r="F20" i="233"/>
  <c r="E20" i="233"/>
  <c r="D20" i="233"/>
  <c r="C20" i="233"/>
  <c r="B20" i="233"/>
  <c r="S19" i="233"/>
  <c r="R19" i="233"/>
  <c r="Q19" i="233"/>
  <c r="P19" i="233"/>
  <c r="O19" i="233"/>
  <c r="N19" i="233"/>
  <c r="M19" i="233"/>
  <c r="L19" i="233"/>
  <c r="K19" i="233"/>
  <c r="J19" i="233"/>
  <c r="I19" i="233"/>
  <c r="H19" i="233"/>
  <c r="G19" i="233"/>
  <c r="F19" i="233"/>
  <c r="E19" i="233"/>
  <c r="D19" i="233"/>
  <c r="C19" i="233"/>
  <c r="B19" i="233"/>
  <c r="S18" i="233"/>
  <c r="R18" i="233"/>
  <c r="Q18" i="233"/>
  <c r="P18" i="233"/>
  <c r="O18" i="233"/>
  <c r="N18" i="233"/>
  <c r="M18" i="233"/>
  <c r="L18" i="233"/>
  <c r="K18" i="233"/>
  <c r="J18" i="233"/>
  <c r="I18" i="233"/>
  <c r="H18" i="233"/>
  <c r="G18" i="233"/>
  <c r="F18" i="233"/>
  <c r="E18" i="233"/>
  <c r="D18" i="233"/>
  <c r="C18" i="233"/>
  <c r="B18" i="233"/>
  <c r="S17" i="233"/>
  <c r="R17" i="233"/>
  <c r="Q17" i="233"/>
  <c r="P17" i="233"/>
  <c r="O17" i="233"/>
  <c r="N17" i="233"/>
  <c r="M17" i="233"/>
  <c r="L17" i="233"/>
  <c r="K17" i="233"/>
  <c r="J17" i="233"/>
  <c r="I17" i="233"/>
  <c r="H17" i="233"/>
  <c r="G17" i="233"/>
  <c r="F17" i="233"/>
  <c r="E17" i="233"/>
  <c r="D17" i="233"/>
  <c r="C17" i="233"/>
  <c r="B17" i="233"/>
  <c r="S16" i="233"/>
  <c r="R16" i="233"/>
  <c r="Q16" i="233"/>
  <c r="P16" i="233"/>
  <c r="O16" i="233"/>
  <c r="N16" i="233"/>
  <c r="M16" i="233"/>
  <c r="L16" i="233"/>
  <c r="K16" i="233"/>
  <c r="J16" i="233"/>
  <c r="I16" i="233"/>
  <c r="H16" i="233"/>
  <c r="G16" i="233"/>
  <c r="F16" i="233"/>
  <c r="E16" i="233"/>
  <c r="D16" i="233"/>
  <c r="C16" i="233"/>
  <c r="B16" i="233"/>
  <c r="S15" i="233"/>
  <c r="R15" i="233"/>
  <c r="Q15" i="233"/>
  <c r="P15" i="233"/>
  <c r="O15" i="233"/>
  <c r="N15" i="233"/>
  <c r="M15" i="233"/>
  <c r="L15" i="233"/>
  <c r="K15" i="233"/>
  <c r="J15" i="233"/>
  <c r="I15" i="233"/>
  <c r="H15" i="233"/>
  <c r="G15" i="233"/>
  <c r="F15" i="233"/>
  <c r="E15" i="233"/>
  <c r="D15" i="233"/>
  <c r="C15" i="233"/>
  <c r="B15" i="233"/>
  <c r="S14" i="233"/>
  <c r="R14" i="233"/>
  <c r="Q14" i="233"/>
  <c r="P14" i="233"/>
  <c r="O14" i="233"/>
  <c r="N14" i="233"/>
  <c r="M14" i="233"/>
  <c r="L14" i="233"/>
  <c r="K14" i="233"/>
  <c r="J14" i="233"/>
  <c r="I14" i="233"/>
  <c r="H14" i="233"/>
  <c r="G14" i="233"/>
  <c r="F14" i="233"/>
  <c r="E14" i="233"/>
  <c r="D14" i="233"/>
  <c r="C14" i="233"/>
  <c r="B14" i="233"/>
  <c r="S13" i="233"/>
  <c r="R13" i="233"/>
  <c r="Q13" i="233"/>
  <c r="P13" i="233"/>
  <c r="O13" i="233"/>
  <c r="N13" i="233"/>
  <c r="M13" i="233"/>
  <c r="L13" i="233"/>
  <c r="K13" i="233"/>
  <c r="J13" i="233"/>
  <c r="I13" i="233"/>
  <c r="H13" i="233"/>
  <c r="G13" i="233"/>
  <c r="F13" i="233"/>
  <c r="E13" i="233"/>
  <c r="D13" i="233"/>
  <c r="C13" i="233"/>
  <c r="B13" i="233"/>
  <c r="S12" i="233"/>
  <c r="R12" i="233"/>
  <c r="Q12" i="233"/>
  <c r="P12" i="233"/>
  <c r="O12" i="233"/>
  <c r="N12" i="233"/>
  <c r="M12" i="233"/>
  <c r="L12" i="233"/>
  <c r="K12" i="233"/>
  <c r="J12" i="233"/>
  <c r="I12" i="233"/>
  <c r="H12" i="233"/>
  <c r="G12" i="233"/>
  <c r="F12" i="233"/>
  <c r="E12" i="233"/>
  <c r="D12" i="233"/>
  <c r="C12" i="233"/>
  <c r="B12" i="233"/>
  <c r="S11" i="233"/>
  <c r="R11" i="233"/>
  <c r="Q11" i="233"/>
  <c r="P11" i="233"/>
  <c r="O11" i="233"/>
  <c r="N11" i="233"/>
  <c r="M11" i="233"/>
  <c r="L11" i="233"/>
  <c r="K11" i="233"/>
  <c r="J11" i="233"/>
  <c r="I11" i="233"/>
  <c r="H11" i="233"/>
  <c r="G11" i="233"/>
  <c r="F11" i="233"/>
  <c r="E11" i="233"/>
  <c r="D11" i="233"/>
  <c r="C11" i="233"/>
  <c r="B11" i="233"/>
  <c r="S10" i="233"/>
  <c r="R10" i="233"/>
  <c r="Q10" i="233"/>
  <c r="P10" i="233"/>
  <c r="O10" i="233"/>
  <c r="N10" i="233"/>
  <c r="M10" i="233"/>
  <c r="L10" i="233"/>
  <c r="K10" i="233"/>
  <c r="J10" i="233"/>
  <c r="I10" i="233"/>
  <c r="H10" i="233"/>
  <c r="G10" i="233"/>
  <c r="F10" i="233"/>
  <c r="E10" i="233"/>
  <c r="D10" i="233"/>
  <c r="C10" i="233"/>
  <c r="B10" i="233"/>
  <c r="S111" i="232"/>
  <c r="R111" i="232"/>
  <c r="Q111" i="232"/>
  <c r="P111" i="232"/>
  <c r="O111" i="232"/>
  <c r="N111" i="232"/>
  <c r="M111" i="232"/>
  <c r="L111" i="232"/>
  <c r="K111" i="232"/>
  <c r="J111" i="232"/>
  <c r="I111" i="232"/>
  <c r="H111" i="232"/>
  <c r="G111" i="232"/>
  <c r="F111" i="232"/>
  <c r="E111" i="232"/>
  <c r="D111" i="232"/>
  <c r="C111" i="232"/>
  <c r="B111" i="232"/>
  <c r="S110" i="232"/>
  <c r="R110" i="232"/>
  <c r="Q110" i="232"/>
  <c r="P110" i="232"/>
  <c r="O110" i="232"/>
  <c r="N110" i="232"/>
  <c r="M110" i="232"/>
  <c r="L110" i="232"/>
  <c r="K110" i="232"/>
  <c r="J110" i="232"/>
  <c r="I110" i="232"/>
  <c r="H110" i="232"/>
  <c r="G110" i="232"/>
  <c r="F110" i="232"/>
  <c r="E110" i="232"/>
  <c r="D110" i="232"/>
  <c r="C110" i="232"/>
  <c r="B110" i="232"/>
  <c r="S109" i="232"/>
  <c r="R109" i="232"/>
  <c r="Q109" i="232"/>
  <c r="P109" i="232"/>
  <c r="O109" i="232"/>
  <c r="N109" i="232"/>
  <c r="M109" i="232"/>
  <c r="L109" i="232"/>
  <c r="K109" i="232"/>
  <c r="J109" i="232"/>
  <c r="I109" i="232"/>
  <c r="H109" i="232"/>
  <c r="G109" i="232"/>
  <c r="F109" i="232"/>
  <c r="E109" i="232"/>
  <c r="D109" i="232"/>
  <c r="C109" i="232"/>
  <c r="B109" i="232"/>
  <c r="S108" i="232"/>
  <c r="R108" i="232"/>
  <c r="Q108" i="232"/>
  <c r="P108" i="232"/>
  <c r="O108" i="232"/>
  <c r="N108" i="232"/>
  <c r="M108" i="232"/>
  <c r="L108" i="232"/>
  <c r="K108" i="232"/>
  <c r="J108" i="232"/>
  <c r="I108" i="232"/>
  <c r="H108" i="232"/>
  <c r="G108" i="232"/>
  <c r="F108" i="232"/>
  <c r="E108" i="232"/>
  <c r="D108" i="232"/>
  <c r="C108" i="232"/>
  <c r="B108" i="232"/>
  <c r="S107" i="232"/>
  <c r="R107" i="232"/>
  <c r="Q107" i="232"/>
  <c r="P107" i="232"/>
  <c r="O107" i="232"/>
  <c r="N107" i="232"/>
  <c r="M107" i="232"/>
  <c r="L107" i="232"/>
  <c r="K107" i="232"/>
  <c r="J107" i="232"/>
  <c r="I107" i="232"/>
  <c r="H107" i="232"/>
  <c r="G107" i="232"/>
  <c r="F107" i="232"/>
  <c r="E107" i="232"/>
  <c r="D107" i="232"/>
  <c r="C107" i="232"/>
  <c r="B107" i="232"/>
  <c r="S106" i="232"/>
  <c r="R106" i="232"/>
  <c r="Q106" i="232"/>
  <c r="P106" i="232"/>
  <c r="O106" i="232"/>
  <c r="N106" i="232"/>
  <c r="M106" i="232"/>
  <c r="L106" i="232"/>
  <c r="K106" i="232"/>
  <c r="J106" i="232"/>
  <c r="I106" i="232"/>
  <c r="H106" i="232"/>
  <c r="G106" i="232"/>
  <c r="F106" i="232"/>
  <c r="E106" i="232"/>
  <c r="D106" i="232"/>
  <c r="C106" i="232"/>
  <c r="B106" i="232"/>
  <c r="S105" i="232"/>
  <c r="R105" i="232"/>
  <c r="Q105" i="232"/>
  <c r="P105" i="232"/>
  <c r="O105" i="232"/>
  <c r="N105" i="232"/>
  <c r="M105" i="232"/>
  <c r="L105" i="232"/>
  <c r="K105" i="232"/>
  <c r="J105" i="232"/>
  <c r="I105" i="232"/>
  <c r="H105" i="232"/>
  <c r="G105" i="232"/>
  <c r="F105" i="232"/>
  <c r="E105" i="232"/>
  <c r="D105" i="232"/>
  <c r="C105" i="232"/>
  <c r="B105" i="232"/>
  <c r="S104" i="232"/>
  <c r="R104" i="232"/>
  <c r="Q104" i="232"/>
  <c r="P104" i="232"/>
  <c r="O104" i="232"/>
  <c r="N104" i="232"/>
  <c r="M104" i="232"/>
  <c r="L104" i="232"/>
  <c r="K104" i="232"/>
  <c r="J104" i="232"/>
  <c r="I104" i="232"/>
  <c r="H104" i="232"/>
  <c r="G104" i="232"/>
  <c r="F104" i="232"/>
  <c r="E104" i="232"/>
  <c r="D104" i="232"/>
  <c r="C104" i="232"/>
  <c r="B104" i="232"/>
  <c r="S103" i="232"/>
  <c r="R103" i="232"/>
  <c r="Q103" i="232"/>
  <c r="P103" i="232"/>
  <c r="O103" i="232"/>
  <c r="N103" i="232"/>
  <c r="M103" i="232"/>
  <c r="L103" i="232"/>
  <c r="K103" i="232"/>
  <c r="J103" i="232"/>
  <c r="I103" i="232"/>
  <c r="H103" i="232"/>
  <c r="G103" i="232"/>
  <c r="F103" i="232"/>
  <c r="E103" i="232"/>
  <c r="D103" i="232"/>
  <c r="C103" i="232"/>
  <c r="B103" i="232"/>
  <c r="S102" i="232"/>
  <c r="R102" i="232"/>
  <c r="Q102" i="232"/>
  <c r="P102" i="232"/>
  <c r="O102" i="232"/>
  <c r="N102" i="232"/>
  <c r="M102" i="232"/>
  <c r="L102" i="232"/>
  <c r="K102" i="232"/>
  <c r="J102" i="232"/>
  <c r="I102" i="232"/>
  <c r="H102" i="232"/>
  <c r="G102" i="232"/>
  <c r="F102" i="232"/>
  <c r="E102" i="232"/>
  <c r="D102" i="232"/>
  <c r="C102" i="232"/>
  <c r="B102" i="232"/>
  <c r="S101" i="232"/>
  <c r="R101" i="232"/>
  <c r="Q101" i="232"/>
  <c r="P101" i="232"/>
  <c r="O101" i="232"/>
  <c r="N101" i="232"/>
  <c r="M101" i="232"/>
  <c r="L101" i="232"/>
  <c r="K101" i="232"/>
  <c r="J101" i="232"/>
  <c r="I101" i="232"/>
  <c r="H101" i="232"/>
  <c r="G101" i="232"/>
  <c r="F101" i="232"/>
  <c r="E101" i="232"/>
  <c r="D101" i="232"/>
  <c r="C101" i="232"/>
  <c r="B101" i="232"/>
  <c r="S100" i="232"/>
  <c r="R100" i="232"/>
  <c r="Q100" i="232"/>
  <c r="P100" i="232"/>
  <c r="O100" i="232"/>
  <c r="N100" i="232"/>
  <c r="M100" i="232"/>
  <c r="L100" i="232"/>
  <c r="K100" i="232"/>
  <c r="J100" i="232"/>
  <c r="I100" i="232"/>
  <c r="H100" i="232"/>
  <c r="G100" i="232"/>
  <c r="F100" i="232"/>
  <c r="E100" i="232"/>
  <c r="D100" i="232"/>
  <c r="C100" i="232"/>
  <c r="B100" i="232"/>
  <c r="S99" i="232"/>
  <c r="R99" i="232"/>
  <c r="Q99" i="232"/>
  <c r="P99" i="232"/>
  <c r="O99" i="232"/>
  <c r="N99" i="232"/>
  <c r="M99" i="232"/>
  <c r="L99" i="232"/>
  <c r="K99" i="232"/>
  <c r="J99" i="232"/>
  <c r="I99" i="232"/>
  <c r="H99" i="232"/>
  <c r="G99" i="232"/>
  <c r="F99" i="232"/>
  <c r="E99" i="232"/>
  <c r="D99" i="232"/>
  <c r="C99" i="232"/>
  <c r="B99" i="232"/>
  <c r="S98" i="232"/>
  <c r="R98" i="232"/>
  <c r="Q98" i="232"/>
  <c r="P98" i="232"/>
  <c r="O98" i="232"/>
  <c r="N98" i="232"/>
  <c r="M98" i="232"/>
  <c r="L98" i="232"/>
  <c r="K98" i="232"/>
  <c r="J98" i="232"/>
  <c r="I98" i="232"/>
  <c r="H98" i="232"/>
  <c r="G98" i="232"/>
  <c r="F98" i="232"/>
  <c r="E98" i="232"/>
  <c r="D98" i="232"/>
  <c r="C98" i="232"/>
  <c r="B98" i="232"/>
  <c r="S97" i="232"/>
  <c r="R97" i="232"/>
  <c r="Q97" i="232"/>
  <c r="P97" i="232"/>
  <c r="O97" i="232"/>
  <c r="N97" i="232"/>
  <c r="M97" i="232"/>
  <c r="L97" i="232"/>
  <c r="K97" i="232"/>
  <c r="J97" i="232"/>
  <c r="I97" i="232"/>
  <c r="H97" i="232"/>
  <c r="G97" i="232"/>
  <c r="F97" i="232"/>
  <c r="E97" i="232"/>
  <c r="D97" i="232"/>
  <c r="C97" i="232"/>
  <c r="B97" i="232"/>
  <c r="S96" i="232"/>
  <c r="R96" i="232"/>
  <c r="Q96" i="232"/>
  <c r="P96" i="232"/>
  <c r="O96" i="232"/>
  <c r="N96" i="232"/>
  <c r="M96" i="232"/>
  <c r="L96" i="232"/>
  <c r="K96" i="232"/>
  <c r="J96" i="232"/>
  <c r="I96" i="232"/>
  <c r="H96" i="232"/>
  <c r="G96" i="232"/>
  <c r="F96" i="232"/>
  <c r="E96" i="232"/>
  <c r="D96" i="232"/>
  <c r="C96" i="232"/>
  <c r="B96" i="232"/>
  <c r="S95" i="232"/>
  <c r="R95" i="232"/>
  <c r="Q95" i="232"/>
  <c r="P95" i="232"/>
  <c r="O95" i="232"/>
  <c r="N95" i="232"/>
  <c r="M95" i="232"/>
  <c r="L95" i="232"/>
  <c r="K95" i="232"/>
  <c r="J95" i="232"/>
  <c r="I95" i="232"/>
  <c r="H95" i="232"/>
  <c r="G95" i="232"/>
  <c r="F95" i="232"/>
  <c r="E95" i="232"/>
  <c r="D95" i="232"/>
  <c r="C95" i="232"/>
  <c r="B95" i="232"/>
  <c r="S94" i="232"/>
  <c r="R94" i="232"/>
  <c r="Q94" i="232"/>
  <c r="P94" i="232"/>
  <c r="O94" i="232"/>
  <c r="N94" i="232"/>
  <c r="M94" i="232"/>
  <c r="L94" i="232"/>
  <c r="K94" i="232"/>
  <c r="J94" i="232"/>
  <c r="I94" i="232"/>
  <c r="H94" i="232"/>
  <c r="G94" i="232"/>
  <c r="F94" i="232"/>
  <c r="E94" i="232"/>
  <c r="D94" i="232"/>
  <c r="C94" i="232"/>
  <c r="B94" i="232"/>
  <c r="S93" i="232"/>
  <c r="R93" i="232"/>
  <c r="Q93" i="232"/>
  <c r="P93" i="232"/>
  <c r="O93" i="232"/>
  <c r="N93" i="232"/>
  <c r="M93" i="232"/>
  <c r="L93" i="232"/>
  <c r="K93" i="232"/>
  <c r="J93" i="232"/>
  <c r="I93" i="232"/>
  <c r="H93" i="232"/>
  <c r="G93" i="232"/>
  <c r="F93" i="232"/>
  <c r="E93" i="232"/>
  <c r="D93" i="232"/>
  <c r="C93" i="232"/>
  <c r="B93" i="232"/>
  <c r="S92" i="232"/>
  <c r="R92" i="232"/>
  <c r="Q92" i="232"/>
  <c r="P92" i="232"/>
  <c r="O92" i="232"/>
  <c r="N92" i="232"/>
  <c r="M92" i="232"/>
  <c r="L92" i="232"/>
  <c r="K92" i="232"/>
  <c r="J92" i="232"/>
  <c r="I92" i="232"/>
  <c r="H92" i="232"/>
  <c r="G92" i="232"/>
  <c r="F92" i="232"/>
  <c r="E92" i="232"/>
  <c r="D92" i="232"/>
  <c r="C92" i="232"/>
  <c r="B92" i="232"/>
  <c r="S91" i="232"/>
  <c r="R91" i="232"/>
  <c r="Q91" i="232"/>
  <c r="P91" i="232"/>
  <c r="O91" i="232"/>
  <c r="N91" i="232"/>
  <c r="M91" i="232"/>
  <c r="L91" i="232"/>
  <c r="K91" i="232"/>
  <c r="J91" i="232"/>
  <c r="I91" i="232"/>
  <c r="H91" i="232"/>
  <c r="G91" i="232"/>
  <c r="F91" i="232"/>
  <c r="E91" i="232"/>
  <c r="D91" i="232"/>
  <c r="C91" i="232"/>
  <c r="B91" i="232"/>
  <c r="S90" i="232"/>
  <c r="R90" i="232"/>
  <c r="Q90" i="232"/>
  <c r="P90" i="232"/>
  <c r="O90" i="232"/>
  <c r="N90" i="232"/>
  <c r="M90" i="232"/>
  <c r="L90" i="232"/>
  <c r="K90" i="232"/>
  <c r="J90" i="232"/>
  <c r="I90" i="232"/>
  <c r="H90" i="232"/>
  <c r="G90" i="232"/>
  <c r="F90" i="232"/>
  <c r="E90" i="232"/>
  <c r="D90" i="232"/>
  <c r="C90" i="232"/>
  <c r="B90" i="232"/>
  <c r="S89" i="232"/>
  <c r="R89" i="232"/>
  <c r="Q89" i="232"/>
  <c r="P89" i="232"/>
  <c r="O89" i="232"/>
  <c r="N89" i="232"/>
  <c r="M89" i="232"/>
  <c r="L89" i="232"/>
  <c r="K89" i="232"/>
  <c r="J89" i="232"/>
  <c r="I89" i="232"/>
  <c r="H89" i="232"/>
  <c r="G89" i="232"/>
  <c r="F89" i="232"/>
  <c r="E89" i="232"/>
  <c r="D89" i="232"/>
  <c r="C89" i="232"/>
  <c r="B89" i="232"/>
  <c r="S88" i="232"/>
  <c r="R88" i="232"/>
  <c r="Q88" i="232"/>
  <c r="P88" i="232"/>
  <c r="O88" i="232"/>
  <c r="N88" i="232"/>
  <c r="M88" i="232"/>
  <c r="L88" i="232"/>
  <c r="K88" i="232"/>
  <c r="J88" i="232"/>
  <c r="I88" i="232"/>
  <c r="H88" i="232"/>
  <c r="G88" i="232"/>
  <c r="F88" i="232"/>
  <c r="E88" i="232"/>
  <c r="D88" i="232"/>
  <c r="C88" i="232"/>
  <c r="B88" i="232"/>
  <c r="S87" i="232"/>
  <c r="R87" i="232"/>
  <c r="Q87" i="232"/>
  <c r="P87" i="232"/>
  <c r="O87" i="232"/>
  <c r="N87" i="232"/>
  <c r="M87" i="232"/>
  <c r="L87" i="232"/>
  <c r="K87" i="232"/>
  <c r="J87" i="232"/>
  <c r="I87" i="232"/>
  <c r="H87" i="232"/>
  <c r="G87" i="232"/>
  <c r="F87" i="232"/>
  <c r="E87" i="232"/>
  <c r="D87" i="232"/>
  <c r="C87" i="232"/>
  <c r="B87" i="232"/>
  <c r="S86" i="232"/>
  <c r="R86" i="232"/>
  <c r="Q86" i="232"/>
  <c r="P86" i="232"/>
  <c r="O86" i="232"/>
  <c r="N86" i="232"/>
  <c r="M86" i="232"/>
  <c r="L86" i="232"/>
  <c r="K86" i="232"/>
  <c r="J86" i="232"/>
  <c r="I86" i="232"/>
  <c r="H86" i="232"/>
  <c r="G86" i="232"/>
  <c r="F86" i="232"/>
  <c r="E86" i="232"/>
  <c r="D86" i="232"/>
  <c r="C86" i="232"/>
  <c r="B86" i="232"/>
  <c r="S85" i="232"/>
  <c r="R85" i="232"/>
  <c r="Q85" i="232"/>
  <c r="P85" i="232"/>
  <c r="O85" i="232"/>
  <c r="N85" i="232"/>
  <c r="M85" i="232"/>
  <c r="L85" i="232"/>
  <c r="K85" i="232"/>
  <c r="J85" i="232"/>
  <c r="I85" i="232"/>
  <c r="H85" i="232"/>
  <c r="G85" i="232"/>
  <c r="F85" i="232"/>
  <c r="E85" i="232"/>
  <c r="D85" i="232"/>
  <c r="C85" i="232"/>
  <c r="B85" i="232"/>
  <c r="S84" i="232"/>
  <c r="R84" i="232"/>
  <c r="Q84" i="232"/>
  <c r="P84" i="232"/>
  <c r="O84" i="232"/>
  <c r="N84" i="232"/>
  <c r="M84" i="232"/>
  <c r="L84" i="232"/>
  <c r="K84" i="232"/>
  <c r="J84" i="232"/>
  <c r="I84" i="232"/>
  <c r="H84" i="232"/>
  <c r="G84" i="232"/>
  <c r="F84" i="232"/>
  <c r="E84" i="232"/>
  <c r="D84" i="232"/>
  <c r="C84" i="232"/>
  <c r="B84" i="232"/>
  <c r="S83" i="232"/>
  <c r="R83" i="232"/>
  <c r="Q83" i="232"/>
  <c r="P83" i="232"/>
  <c r="O83" i="232"/>
  <c r="N83" i="232"/>
  <c r="M83" i="232"/>
  <c r="L83" i="232"/>
  <c r="K83" i="232"/>
  <c r="J83" i="232"/>
  <c r="I83" i="232"/>
  <c r="H83" i="232"/>
  <c r="G83" i="232"/>
  <c r="F83" i="232"/>
  <c r="E83" i="232"/>
  <c r="D83" i="232"/>
  <c r="C83" i="232"/>
  <c r="B83" i="232"/>
  <c r="S82" i="232"/>
  <c r="R82" i="232"/>
  <c r="Q82" i="232"/>
  <c r="P82" i="232"/>
  <c r="O82" i="232"/>
  <c r="N82" i="232"/>
  <c r="M82" i="232"/>
  <c r="L82" i="232"/>
  <c r="K82" i="232"/>
  <c r="J82" i="232"/>
  <c r="I82" i="232"/>
  <c r="H82" i="232"/>
  <c r="G82" i="232"/>
  <c r="F82" i="232"/>
  <c r="E82" i="232"/>
  <c r="D82" i="232"/>
  <c r="C82" i="232"/>
  <c r="B82" i="232"/>
  <c r="S81" i="232"/>
  <c r="R81" i="232"/>
  <c r="Q81" i="232"/>
  <c r="P81" i="232"/>
  <c r="O81" i="232"/>
  <c r="N81" i="232"/>
  <c r="M81" i="232"/>
  <c r="L81" i="232"/>
  <c r="K81" i="232"/>
  <c r="J81" i="232"/>
  <c r="I81" i="232"/>
  <c r="H81" i="232"/>
  <c r="G81" i="232"/>
  <c r="F81" i="232"/>
  <c r="E81" i="232"/>
  <c r="D81" i="232"/>
  <c r="C81" i="232"/>
  <c r="B81" i="232"/>
  <c r="S80" i="232"/>
  <c r="R80" i="232"/>
  <c r="Q80" i="232"/>
  <c r="P80" i="232"/>
  <c r="O80" i="232"/>
  <c r="N80" i="232"/>
  <c r="M80" i="232"/>
  <c r="L80" i="232"/>
  <c r="K80" i="232"/>
  <c r="J80" i="232"/>
  <c r="I80" i="232"/>
  <c r="H80" i="232"/>
  <c r="G80" i="232"/>
  <c r="F80" i="232"/>
  <c r="E80" i="232"/>
  <c r="D80" i="232"/>
  <c r="C80" i="232"/>
  <c r="B80" i="232"/>
  <c r="S79" i="232"/>
  <c r="R79" i="232"/>
  <c r="Q79" i="232"/>
  <c r="P79" i="232"/>
  <c r="O79" i="232"/>
  <c r="N79" i="232"/>
  <c r="M79" i="232"/>
  <c r="L79" i="232"/>
  <c r="K79" i="232"/>
  <c r="J79" i="232"/>
  <c r="I79" i="232"/>
  <c r="H79" i="232"/>
  <c r="G79" i="232"/>
  <c r="F79" i="232"/>
  <c r="E79" i="232"/>
  <c r="D79" i="232"/>
  <c r="C79" i="232"/>
  <c r="B79" i="232"/>
  <c r="S78" i="232"/>
  <c r="R78" i="232"/>
  <c r="Q78" i="232"/>
  <c r="P78" i="232"/>
  <c r="O78" i="232"/>
  <c r="N78" i="232"/>
  <c r="M78" i="232"/>
  <c r="L78" i="232"/>
  <c r="K78" i="232"/>
  <c r="J78" i="232"/>
  <c r="I78" i="232"/>
  <c r="H78" i="232"/>
  <c r="G78" i="232"/>
  <c r="F78" i="232"/>
  <c r="E78" i="232"/>
  <c r="D78" i="232"/>
  <c r="C78" i="232"/>
  <c r="B78" i="232"/>
  <c r="S77" i="232"/>
  <c r="R77" i="232"/>
  <c r="Q77" i="232"/>
  <c r="P77" i="232"/>
  <c r="O77" i="232"/>
  <c r="N77" i="232"/>
  <c r="M77" i="232"/>
  <c r="L77" i="232"/>
  <c r="K77" i="232"/>
  <c r="J77" i="232"/>
  <c r="I77" i="232"/>
  <c r="H77" i="232"/>
  <c r="G77" i="232"/>
  <c r="F77" i="232"/>
  <c r="E77" i="232"/>
  <c r="D77" i="232"/>
  <c r="C77" i="232"/>
  <c r="B77" i="232"/>
  <c r="S76" i="232"/>
  <c r="R76" i="232"/>
  <c r="Q76" i="232"/>
  <c r="P76" i="232"/>
  <c r="O76" i="232"/>
  <c r="N76" i="232"/>
  <c r="M76" i="232"/>
  <c r="L76" i="232"/>
  <c r="K76" i="232"/>
  <c r="J76" i="232"/>
  <c r="I76" i="232"/>
  <c r="H76" i="232"/>
  <c r="G76" i="232"/>
  <c r="F76" i="232"/>
  <c r="E76" i="232"/>
  <c r="D76" i="232"/>
  <c r="C76" i="232"/>
  <c r="B76" i="232"/>
  <c r="S75" i="232"/>
  <c r="R75" i="232"/>
  <c r="Q75" i="232"/>
  <c r="P75" i="232"/>
  <c r="O75" i="232"/>
  <c r="N75" i="232"/>
  <c r="M75" i="232"/>
  <c r="L75" i="232"/>
  <c r="K75" i="232"/>
  <c r="J75" i="232"/>
  <c r="I75" i="232"/>
  <c r="H75" i="232"/>
  <c r="G75" i="232"/>
  <c r="F75" i="232"/>
  <c r="E75" i="232"/>
  <c r="D75" i="232"/>
  <c r="C75" i="232"/>
  <c r="B75" i="232"/>
  <c r="S74" i="232"/>
  <c r="R74" i="232"/>
  <c r="Q74" i="232"/>
  <c r="P74" i="232"/>
  <c r="O74" i="232"/>
  <c r="N74" i="232"/>
  <c r="M74" i="232"/>
  <c r="L74" i="232"/>
  <c r="K74" i="232"/>
  <c r="J74" i="232"/>
  <c r="I74" i="232"/>
  <c r="H74" i="232"/>
  <c r="G74" i="232"/>
  <c r="F74" i="232"/>
  <c r="E74" i="232"/>
  <c r="D74" i="232"/>
  <c r="C74" i="232"/>
  <c r="B74" i="232"/>
  <c r="S73" i="232"/>
  <c r="R73" i="232"/>
  <c r="Q73" i="232"/>
  <c r="P73" i="232"/>
  <c r="O73" i="232"/>
  <c r="N73" i="232"/>
  <c r="M73" i="232"/>
  <c r="L73" i="232"/>
  <c r="K73" i="232"/>
  <c r="J73" i="232"/>
  <c r="I73" i="232"/>
  <c r="H73" i="232"/>
  <c r="G73" i="232"/>
  <c r="F73" i="232"/>
  <c r="E73" i="232"/>
  <c r="D73" i="232"/>
  <c r="C73" i="232"/>
  <c r="B73" i="232"/>
  <c r="S72" i="232"/>
  <c r="R72" i="232"/>
  <c r="Q72" i="232"/>
  <c r="P72" i="232"/>
  <c r="O72" i="232"/>
  <c r="N72" i="232"/>
  <c r="M72" i="232"/>
  <c r="L72" i="232"/>
  <c r="K72" i="232"/>
  <c r="J72" i="232"/>
  <c r="I72" i="232"/>
  <c r="H72" i="232"/>
  <c r="G72" i="232"/>
  <c r="F72" i="232"/>
  <c r="E72" i="232"/>
  <c r="D72" i="232"/>
  <c r="C72" i="232"/>
  <c r="B72" i="232"/>
  <c r="S71" i="232"/>
  <c r="R71" i="232"/>
  <c r="Q71" i="232"/>
  <c r="P71" i="232"/>
  <c r="O71" i="232"/>
  <c r="N71" i="232"/>
  <c r="M71" i="232"/>
  <c r="L71" i="232"/>
  <c r="K71" i="232"/>
  <c r="J71" i="232"/>
  <c r="I71" i="232"/>
  <c r="H71" i="232"/>
  <c r="G71" i="232"/>
  <c r="F71" i="232"/>
  <c r="E71" i="232"/>
  <c r="D71" i="232"/>
  <c r="C71" i="232"/>
  <c r="B71" i="232"/>
  <c r="S70" i="232"/>
  <c r="R70" i="232"/>
  <c r="Q70" i="232"/>
  <c r="P70" i="232"/>
  <c r="O70" i="232"/>
  <c r="N70" i="232"/>
  <c r="M70" i="232"/>
  <c r="L70" i="232"/>
  <c r="K70" i="232"/>
  <c r="J70" i="232"/>
  <c r="I70" i="232"/>
  <c r="H70" i="232"/>
  <c r="G70" i="232"/>
  <c r="F70" i="232"/>
  <c r="E70" i="232"/>
  <c r="D70" i="232"/>
  <c r="C70" i="232"/>
  <c r="B70" i="232"/>
  <c r="S69" i="232"/>
  <c r="R69" i="232"/>
  <c r="Q69" i="232"/>
  <c r="P69" i="232"/>
  <c r="O69" i="232"/>
  <c r="N69" i="232"/>
  <c r="M69" i="232"/>
  <c r="L69" i="232"/>
  <c r="K69" i="232"/>
  <c r="J69" i="232"/>
  <c r="I69" i="232"/>
  <c r="H69" i="232"/>
  <c r="G69" i="232"/>
  <c r="F69" i="232"/>
  <c r="E69" i="232"/>
  <c r="D69" i="232"/>
  <c r="C69" i="232"/>
  <c r="B69" i="232"/>
  <c r="S68" i="232"/>
  <c r="R68" i="232"/>
  <c r="Q68" i="232"/>
  <c r="P68" i="232"/>
  <c r="O68" i="232"/>
  <c r="N68" i="232"/>
  <c r="M68" i="232"/>
  <c r="L68" i="232"/>
  <c r="K68" i="232"/>
  <c r="J68" i="232"/>
  <c r="I68" i="232"/>
  <c r="H68" i="232"/>
  <c r="G68" i="232"/>
  <c r="F68" i="232"/>
  <c r="E68" i="232"/>
  <c r="D68" i="232"/>
  <c r="C68" i="232"/>
  <c r="B68" i="232"/>
  <c r="S67" i="232"/>
  <c r="R67" i="232"/>
  <c r="Q67" i="232"/>
  <c r="P67" i="232"/>
  <c r="O67" i="232"/>
  <c r="N67" i="232"/>
  <c r="M67" i="232"/>
  <c r="L67" i="232"/>
  <c r="K67" i="232"/>
  <c r="J67" i="232"/>
  <c r="I67" i="232"/>
  <c r="H67" i="232"/>
  <c r="G67" i="232"/>
  <c r="F67" i="232"/>
  <c r="E67" i="232"/>
  <c r="D67" i="232"/>
  <c r="C67" i="232"/>
  <c r="B67" i="232"/>
  <c r="S66" i="232"/>
  <c r="R66" i="232"/>
  <c r="Q66" i="232"/>
  <c r="P66" i="232"/>
  <c r="O66" i="232"/>
  <c r="N66" i="232"/>
  <c r="M66" i="232"/>
  <c r="L66" i="232"/>
  <c r="K66" i="232"/>
  <c r="J66" i="232"/>
  <c r="I66" i="232"/>
  <c r="H66" i="232"/>
  <c r="G66" i="232"/>
  <c r="F66" i="232"/>
  <c r="E66" i="232"/>
  <c r="D66" i="232"/>
  <c r="C66" i="232"/>
  <c r="B66" i="232"/>
  <c r="S65" i="232"/>
  <c r="R65" i="232"/>
  <c r="Q65" i="232"/>
  <c r="P65" i="232"/>
  <c r="O65" i="232"/>
  <c r="N65" i="232"/>
  <c r="M65" i="232"/>
  <c r="L65" i="232"/>
  <c r="K65" i="232"/>
  <c r="J65" i="232"/>
  <c r="I65" i="232"/>
  <c r="H65" i="232"/>
  <c r="G65" i="232"/>
  <c r="F65" i="232"/>
  <c r="E65" i="232"/>
  <c r="D65" i="232"/>
  <c r="C65" i="232"/>
  <c r="B65" i="232"/>
  <c r="S64" i="232"/>
  <c r="R64" i="232"/>
  <c r="Q64" i="232"/>
  <c r="P64" i="232"/>
  <c r="O64" i="232"/>
  <c r="N64" i="232"/>
  <c r="M64" i="232"/>
  <c r="L64" i="232"/>
  <c r="K64" i="232"/>
  <c r="J64" i="232"/>
  <c r="I64" i="232"/>
  <c r="H64" i="232"/>
  <c r="G64" i="232"/>
  <c r="F64" i="232"/>
  <c r="E64" i="232"/>
  <c r="D64" i="232"/>
  <c r="C64" i="232"/>
  <c r="B64" i="232"/>
  <c r="S63" i="232"/>
  <c r="R63" i="232"/>
  <c r="Q63" i="232"/>
  <c r="P63" i="232"/>
  <c r="O63" i="232"/>
  <c r="N63" i="232"/>
  <c r="M63" i="232"/>
  <c r="L63" i="232"/>
  <c r="K63" i="232"/>
  <c r="J63" i="232"/>
  <c r="I63" i="232"/>
  <c r="H63" i="232"/>
  <c r="G63" i="232"/>
  <c r="F63" i="232"/>
  <c r="E63" i="232"/>
  <c r="D63" i="232"/>
  <c r="C63" i="232"/>
  <c r="B63" i="232"/>
  <c r="S62" i="232"/>
  <c r="R62" i="232"/>
  <c r="Q62" i="232"/>
  <c r="P62" i="232"/>
  <c r="O62" i="232"/>
  <c r="N62" i="232"/>
  <c r="M62" i="232"/>
  <c r="L62" i="232"/>
  <c r="K62" i="232"/>
  <c r="J62" i="232"/>
  <c r="I62" i="232"/>
  <c r="H62" i="232"/>
  <c r="G62" i="232"/>
  <c r="F62" i="232"/>
  <c r="E62" i="232"/>
  <c r="D62" i="232"/>
  <c r="C62" i="232"/>
  <c r="B62" i="232"/>
  <c r="S61" i="232"/>
  <c r="R61" i="232"/>
  <c r="Q61" i="232"/>
  <c r="P61" i="232"/>
  <c r="O61" i="232"/>
  <c r="N61" i="232"/>
  <c r="M61" i="232"/>
  <c r="L61" i="232"/>
  <c r="K61" i="232"/>
  <c r="J61" i="232"/>
  <c r="I61" i="232"/>
  <c r="H61" i="232"/>
  <c r="G61" i="232"/>
  <c r="F61" i="232"/>
  <c r="E61" i="232"/>
  <c r="D61" i="232"/>
  <c r="C61" i="232"/>
  <c r="B61" i="232"/>
  <c r="S60" i="232"/>
  <c r="R60" i="232"/>
  <c r="Q60" i="232"/>
  <c r="P60" i="232"/>
  <c r="O60" i="232"/>
  <c r="N60" i="232"/>
  <c r="M60" i="232"/>
  <c r="L60" i="232"/>
  <c r="K60" i="232"/>
  <c r="J60" i="232"/>
  <c r="I60" i="232"/>
  <c r="H60" i="232"/>
  <c r="G60" i="232"/>
  <c r="F60" i="232"/>
  <c r="E60" i="232"/>
  <c r="D60" i="232"/>
  <c r="C60" i="232"/>
  <c r="B60" i="232"/>
  <c r="S59" i="232"/>
  <c r="R59" i="232"/>
  <c r="Q59" i="232"/>
  <c r="P59" i="232"/>
  <c r="O59" i="232"/>
  <c r="N59" i="232"/>
  <c r="M59" i="232"/>
  <c r="L59" i="232"/>
  <c r="K59" i="232"/>
  <c r="J59" i="232"/>
  <c r="I59" i="232"/>
  <c r="H59" i="232"/>
  <c r="G59" i="232"/>
  <c r="F59" i="232"/>
  <c r="E59" i="232"/>
  <c r="D59" i="232"/>
  <c r="C59" i="232"/>
  <c r="B59" i="232"/>
  <c r="S58" i="232"/>
  <c r="R58" i="232"/>
  <c r="Q58" i="232"/>
  <c r="P58" i="232"/>
  <c r="O58" i="232"/>
  <c r="N58" i="232"/>
  <c r="M58" i="232"/>
  <c r="L58" i="232"/>
  <c r="K58" i="232"/>
  <c r="J58" i="232"/>
  <c r="I58" i="232"/>
  <c r="H58" i="232"/>
  <c r="G58" i="232"/>
  <c r="F58" i="232"/>
  <c r="E58" i="232"/>
  <c r="D58" i="232"/>
  <c r="C58" i="232"/>
  <c r="B58" i="232"/>
  <c r="S57" i="232"/>
  <c r="R57" i="232"/>
  <c r="Q57" i="232"/>
  <c r="P57" i="232"/>
  <c r="O57" i="232"/>
  <c r="N57" i="232"/>
  <c r="M57" i="232"/>
  <c r="L57" i="232"/>
  <c r="K57" i="232"/>
  <c r="J57" i="232"/>
  <c r="I57" i="232"/>
  <c r="H57" i="232"/>
  <c r="G57" i="232"/>
  <c r="F57" i="232"/>
  <c r="E57" i="232"/>
  <c r="D57" i="232"/>
  <c r="C57" i="232"/>
  <c r="B57" i="232"/>
  <c r="S56" i="232"/>
  <c r="R56" i="232"/>
  <c r="Q56" i="232"/>
  <c r="P56" i="232"/>
  <c r="O56" i="232"/>
  <c r="N56" i="232"/>
  <c r="M56" i="232"/>
  <c r="L56" i="232"/>
  <c r="K56" i="232"/>
  <c r="J56" i="232"/>
  <c r="I56" i="232"/>
  <c r="H56" i="232"/>
  <c r="G56" i="232"/>
  <c r="F56" i="232"/>
  <c r="E56" i="232"/>
  <c r="D56" i="232"/>
  <c r="C56" i="232"/>
  <c r="B56" i="232"/>
  <c r="S55" i="232"/>
  <c r="R55" i="232"/>
  <c r="Q55" i="232"/>
  <c r="P55" i="232"/>
  <c r="O55" i="232"/>
  <c r="N55" i="232"/>
  <c r="M55" i="232"/>
  <c r="L55" i="232"/>
  <c r="K55" i="232"/>
  <c r="J55" i="232"/>
  <c r="I55" i="232"/>
  <c r="H55" i="232"/>
  <c r="G55" i="232"/>
  <c r="F55" i="232"/>
  <c r="E55" i="232"/>
  <c r="D55" i="232"/>
  <c r="C55" i="232"/>
  <c r="B55" i="232"/>
  <c r="S54" i="232"/>
  <c r="R54" i="232"/>
  <c r="Q54" i="232"/>
  <c r="P54" i="232"/>
  <c r="O54" i="232"/>
  <c r="N54" i="232"/>
  <c r="M54" i="232"/>
  <c r="L54" i="232"/>
  <c r="K54" i="232"/>
  <c r="J54" i="232"/>
  <c r="I54" i="232"/>
  <c r="H54" i="232"/>
  <c r="G54" i="232"/>
  <c r="F54" i="232"/>
  <c r="E54" i="232"/>
  <c r="D54" i="232"/>
  <c r="C54" i="232"/>
  <c r="B54" i="232"/>
  <c r="S53" i="232"/>
  <c r="R53" i="232"/>
  <c r="Q53" i="232"/>
  <c r="P53" i="232"/>
  <c r="O53" i="232"/>
  <c r="N53" i="232"/>
  <c r="M53" i="232"/>
  <c r="L53" i="232"/>
  <c r="K53" i="232"/>
  <c r="J53" i="232"/>
  <c r="I53" i="232"/>
  <c r="H53" i="232"/>
  <c r="G53" i="232"/>
  <c r="F53" i="232"/>
  <c r="E53" i="232"/>
  <c r="D53" i="232"/>
  <c r="C53" i="232"/>
  <c r="B53" i="232"/>
  <c r="S52" i="232"/>
  <c r="R52" i="232"/>
  <c r="Q52" i="232"/>
  <c r="P52" i="232"/>
  <c r="O52" i="232"/>
  <c r="N52" i="232"/>
  <c r="M52" i="232"/>
  <c r="L52" i="232"/>
  <c r="K52" i="232"/>
  <c r="J52" i="232"/>
  <c r="I52" i="232"/>
  <c r="H52" i="232"/>
  <c r="G52" i="232"/>
  <c r="F52" i="232"/>
  <c r="E52" i="232"/>
  <c r="D52" i="232"/>
  <c r="C52" i="232"/>
  <c r="B52" i="232"/>
  <c r="S51" i="232"/>
  <c r="R51" i="232"/>
  <c r="Q51" i="232"/>
  <c r="P51" i="232"/>
  <c r="O51" i="232"/>
  <c r="N51" i="232"/>
  <c r="M51" i="232"/>
  <c r="L51" i="232"/>
  <c r="K51" i="232"/>
  <c r="J51" i="232"/>
  <c r="I51" i="232"/>
  <c r="H51" i="232"/>
  <c r="G51" i="232"/>
  <c r="F51" i="232"/>
  <c r="E51" i="232"/>
  <c r="D51" i="232"/>
  <c r="C51" i="232"/>
  <c r="B51" i="232"/>
  <c r="S50" i="232"/>
  <c r="R50" i="232"/>
  <c r="Q50" i="232"/>
  <c r="P50" i="232"/>
  <c r="O50" i="232"/>
  <c r="N50" i="232"/>
  <c r="M50" i="232"/>
  <c r="L50" i="232"/>
  <c r="K50" i="232"/>
  <c r="J50" i="232"/>
  <c r="I50" i="232"/>
  <c r="H50" i="232"/>
  <c r="G50" i="232"/>
  <c r="F50" i="232"/>
  <c r="E50" i="232"/>
  <c r="D50" i="232"/>
  <c r="C50" i="232"/>
  <c r="B50" i="232"/>
  <c r="S49" i="232"/>
  <c r="R49" i="232"/>
  <c r="Q49" i="232"/>
  <c r="P49" i="232"/>
  <c r="O49" i="232"/>
  <c r="N49" i="232"/>
  <c r="M49" i="232"/>
  <c r="L49" i="232"/>
  <c r="K49" i="232"/>
  <c r="J49" i="232"/>
  <c r="I49" i="232"/>
  <c r="H49" i="232"/>
  <c r="G49" i="232"/>
  <c r="F49" i="232"/>
  <c r="E49" i="232"/>
  <c r="D49" i="232"/>
  <c r="C49" i="232"/>
  <c r="B49" i="232"/>
  <c r="S48" i="232"/>
  <c r="R48" i="232"/>
  <c r="Q48" i="232"/>
  <c r="P48" i="232"/>
  <c r="O48" i="232"/>
  <c r="N48" i="232"/>
  <c r="M48" i="232"/>
  <c r="L48" i="232"/>
  <c r="K48" i="232"/>
  <c r="J48" i="232"/>
  <c r="I48" i="232"/>
  <c r="H48" i="232"/>
  <c r="G48" i="232"/>
  <c r="F48" i="232"/>
  <c r="E48" i="232"/>
  <c r="D48" i="232"/>
  <c r="C48" i="232"/>
  <c r="B48" i="232"/>
  <c r="S47" i="232"/>
  <c r="R47" i="232"/>
  <c r="Q47" i="232"/>
  <c r="P47" i="232"/>
  <c r="O47" i="232"/>
  <c r="N47" i="232"/>
  <c r="M47" i="232"/>
  <c r="L47" i="232"/>
  <c r="K47" i="232"/>
  <c r="J47" i="232"/>
  <c r="I47" i="232"/>
  <c r="H47" i="232"/>
  <c r="G47" i="232"/>
  <c r="F47" i="232"/>
  <c r="E47" i="232"/>
  <c r="D47" i="232"/>
  <c r="C47" i="232"/>
  <c r="B47" i="232"/>
  <c r="S46" i="232"/>
  <c r="R46" i="232"/>
  <c r="Q46" i="232"/>
  <c r="P46" i="232"/>
  <c r="O46" i="232"/>
  <c r="N46" i="232"/>
  <c r="M46" i="232"/>
  <c r="L46" i="232"/>
  <c r="K46" i="232"/>
  <c r="J46" i="232"/>
  <c r="I46" i="232"/>
  <c r="H46" i="232"/>
  <c r="G46" i="232"/>
  <c r="F46" i="232"/>
  <c r="E46" i="232"/>
  <c r="D46" i="232"/>
  <c r="C46" i="232"/>
  <c r="B46" i="232"/>
  <c r="S45" i="232"/>
  <c r="R45" i="232"/>
  <c r="Q45" i="232"/>
  <c r="P45" i="232"/>
  <c r="O45" i="232"/>
  <c r="N45" i="232"/>
  <c r="M45" i="232"/>
  <c r="L45" i="232"/>
  <c r="K45" i="232"/>
  <c r="J45" i="232"/>
  <c r="I45" i="232"/>
  <c r="H45" i="232"/>
  <c r="G45" i="232"/>
  <c r="F45" i="232"/>
  <c r="E45" i="232"/>
  <c r="D45" i="232"/>
  <c r="C45" i="232"/>
  <c r="B45" i="232"/>
  <c r="S44" i="232"/>
  <c r="R44" i="232"/>
  <c r="Q44" i="232"/>
  <c r="P44" i="232"/>
  <c r="O44" i="232"/>
  <c r="N44" i="232"/>
  <c r="M44" i="232"/>
  <c r="L44" i="232"/>
  <c r="K44" i="232"/>
  <c r="J44" i="232"/>
  <c r="I44" i="232"/>
  <c r="H44" i="232"/>
  <c r="G44" i="232"/>
  <c r="F44" i="232"/>
  <c r="E44" i="232"/>
  <c r="D44" i="232"/>
  <c r="C44" i="232"/>
  <c r="B44" i="232"/>
  <c r="S43" i="232"/>
  <c r="R43" i="232"/>
  <c r="Q43" i="232"/>
  <c r="P43" i="232"/>
  <c r="O43" i="232"/>
  <c r="N43" i="232"/>
  <c r="M43" i="232"/>
  <c r="L43" i="232"/>
  <c r="K43" i="232"/>
  <c r="J43" i="232"/>
  <c r="I43" i="232"/>
  <c r="H43" i="232"/>
  <c r="G43" i="232"/>
  <c r="F43" i="232"/>
  <c r="E43" i="232"/>
  <c r="D43" i="232"/>
  <c r="C43" i="232"/>
  <c r="B43" i="232"/>
  <c r="S42" i="232"/>
  <c r="R42" i="232"/>
  <c r="Q42" i="232"/>
  <c r="P42" i="232"/>
  <c r="O42" i="232"/>
  <c r="N42" i="232"/>
  <c r="M42" i="232"/>
  <c r="L42" i="232"/>
  <c r="K42" i="232"/>
  <c r="J42" i="232"/>
  <c r="I42" i="232"/>
  <c r="H42" i="232"/>
  <c r="G42" i="232"/>
  <c r="F42" i="232"/>
  <c r="E42" i="232"/>
  <c r="D42" i="232"/>
  <c r="C42" i="232"/>
  <c r="B42" i="232"/>
  <c r="S41" i="232"/>
  <c r="R41" i="232"/>
  <c r="Q41" i="232"/>
  <c r="P41" i="232"/>
  <c r="O41" i="232"/>
  <c r="N41" i="232"/>
  <c r="M41" i="232"/>
  <c r="L41" i="232"/>
  <c r="K41" i="232"/>
  <c r="J41" i="232"/>
  <c r="I41" i="232"/>
  <c r="H41" i="232"/>
  <c r="G41" i="232"/>
  <c r="F41" i="232"/>
  <c r="E41" i="232"/>
  <c r="D41" i="232"/>
  <c r="C41" i="232"/>
  <c r="B41" i="232"/>
  <c r="S40" i="232"/>
  <c r="R40" i="232"/>
  <c r="Q40" i="232"/>
  <c r="P40" i="232"/>
  <c r="O40" i="232"/>
  <c r="N40" i="232"/>
  <c r="M40" i="232"/>
  <c r="L40" i="232"/>
  <c r="K40" i="232"/>
  <c r="J40" i="232"/>
  <c r="I40" i="232"/>
  <c r="H40" i="232"/>
  <c r="G40" i="232"/>
  <c r="F40" i="232"/>
  <c r="E40" i="232"/>
  <c r="D40" i="232"/>
  <c r="C40" i="232"/>
  <c r="B40" i="232"/>
  <c r="S39" i="232"/>
  <c r="R39" i="232"/>
  <c r="Q39" i="232"/>
  <c r="P39" i="232"/>
  <c r="O39" i="232"/>
  <c r="N39" i="232"/>
  <c r="M39" i="232"/>
  <c r="L39" i="232"/>
  <c r="K39" i="232"/>
  <c r="J39" i="232"/>
  <c r="I39" i="232"/>
  <c r="H39" i="232"/>
  <c r="G39" i="232"/>
  <c r="F39" i="232"/>
  <c r="E39" i="232"/>
  <c r="D39" i="232"/>
  <c r="C39" i="232"/>
  <c r="B39" i="232"/>
  <c r="S38" i="232"/>
  <c r="R38" i="232"/>
  <c r="Q38" i="232"/>
  <c r="P38" i="232"/>
  <c r="O38" i="232"/>
  <c r="N38" i="232"/>
  <c r="M38" i="232"/>
  <c r="L38" i="232"/>
  <c r="K38" i="232"/>
  <c r="J38" i="232"/>
  <c r="I38" i="232"/>
  <c r="H38" i="232"/>
  <c r="G38" i="232"/>
  <c r="F38" i="232"/>
  <c r="E38" i="232"/>
  <c r="D38" i="232"/>
  <c r="C38" i="232"/>
  <c r="B38" i="232"/>
  <c r="S37" i="232"/>
  <c r="R37" i="232"/>
  <c r="Q37" i="232"/>
  <c r="P37" i="232"/>
  <c r="O37" i="232"/>
  <c r="N37" i="232"/>
  <c r="M37" i="232"/>
  <c r="L37" i="232"/>
  <c r="K37" i="232"/>
  <c r="J37" i="232"/>
  <c r="I37" i="232"/>
  <c r="H37" i="232"/>
  <c r="G37" i="232"/>
  <c r="F37" i="232"/>
  <c r="E37" i="232"/>
  <c r="D37" i="232"/>
  <c r="C37" i="232"/>
  <c r="B37" i="232"/>
  <c r="S36" i="232"/>
  <c r="R36" i="232"/>
  <c r="Q36" i="232"/>
  <c r="P36" i="232"/>
  <c r="O36" i="232"/>
  <c r="N36" i="232"/>
  <c r="M36" i="232"/>
  <c r="L36" i="232"/>
  <c r="K36" i="232"/>
  <c r="J36" i="232"/>
  <c r="I36" i="232"/>
  <c r="H36" i="232"/>
  <c r="G36" i="232"/>
  <c r="F36" i="232"/>
  <c r="E36" i="232"/>
  <c r="D36" i="232"/>
  <c r="C36" i="232"/>
  <c r="B36" i="232"/>
  <c r="S35" i="232"/>
  <c r="R35" i="232"/>
  <c r="Q35" i="232"/>
  <c r="P35" i="232"/>
  <c r="O35" i="232"/>
  <c r="N35" i="232"/>
  <c r="M35" i="232"/>
  <c r="L35" i="232"/>
  <c r="K35" i="232"/>
  <c r="J35" i="232"/>
  <c r="I35" i="232"/>
  <c r="H35" i="232"/>
  <c r="G35" i="232"/>
  <c r="F35" i="232"/>
  <c r="E35" i="232"/>
  <c r="D35" i="232"/>
  <c r="C35" i="232"/>
  <c r="B35" i="232"/>
  <c r="S34" i="232"/>
  <c r="R34" i="232"/>
  <c r="Q34" i="232"/>
  <c r="P34" i="232"/>
  <c r="O34" i="232"/>
  <c r="N34" i="232"/>
  <c r="M34" i="232"/>
  <c r="L34" i="232"/>
  <c r="K34" i="232"/>
  <c r="J34" i="232"/>
  <c r="I34" i="232"/>
  <c r="H34" i="232"/>
  <c r="G34" i="232"/>
  <c r="F34" i="232"/>
  <c r="E34" i="232"/>
  <c r="D34" i="232"/>
  <c r="C34" i="232"/>
  <c r="B34" i="232"/>
  <c r="S33" i="232"/>
  <c r="R33" i="232"/>
  <c r="Q33" i="232"/>
  <c r="P33" i="232"/>
  <c r="O33" i="232"/>
  <c r="N33" i="232"/>
  <c r="M33" i="232"/>
  <c r="L33" i="232"/>
  <c r="K33" i="232"/>
  <c r="J33" i="232"/>
  <c r="I33" i="232"/>
  <c r="H33" i="232"/>
  <c r="G33" i="232"/>
  <c r="F33" i="232"/>
  <c r="E33" i="232"/>
  <c r="D33" i="232"/>
  <c r="C33" i="232"/>
  <c r="B33" i="232"/>
  <c r="S32" i="232"/>
  <c r="R32" i="232"/>
  <c r="Q32" i="232"/>
  <c r="P32" i="232"/>
  <c r="O32" i="232"/>
  <c r="N32" i="232"/>
  <c r="M32" i="232"/>
  <c r="L32" i="232"/>
  <c r="K32" i="232"/>
  <c r="J32" i="232"/>
  <c r="I32" i="232"/>
  <c r="H32" i="232"/>
  <c r="G32" i="232"/>
  <c r="F32" i="232"/>
  <c r="E32" i="232"/>
  <c r="D32" i="232"/>
  <c r="C32" i="232"/>
  <c r="B32" i="232"/>
  <c r="S31" i="232"/>
  <c r="R31" i="232"/>
  <c r="Q31" i="232"/>
  <c r="P31" i="232"/>
  <c r="O31" i="232"/>
  <c r="N31" i="232"/>
  <c r="M31" i="232"/>
  <c r="L31" i="232"/>
  <c r="K31" i="232"/>
  <c r="J31" i="232"/>
  <c r="I31" i="232"/>
  <c r="H31" i="232"/>
  <c r="G31" i="232"/>
  <c r="F31" i="232"/>
  <c r="E31" i="232"/>
  <c r="D31" i="232"/>
  <c r="C31" i="232"/>
  <c r="B31" i="232"/>
  <c r="S30" i="232"/>
  <c r="R30" i="232"/>
  <c r="Q30" i="232"/>
  <c r="P30" i="232"/>
  <c r="O30" i="232"/>
  <c r="N30" i="232"/>
  <c r="M30" i="232"/>
  <c r="L30" i="232"/>
  <c r="K30" i="232"/>
  <c r="J30" i="232"/>
  <c r="I30" i="232"/>
  <c r="H30" i="232"/>
  <c r="G30" i="232"/>
  <c r="F30" i="232"/>
  <c r="E30" i="232"/>
  <c r="D30" i="232"/>
  <c r="C30" i="232"/>
  <c r="B30" i="232"/>
  <c r="S29" i="232"/>
  <c r="R29" i="232"/>
  <c r="Q29" i="232"/>
  <c r="P29" i="232"/>
  <c r="O29" i="232"/>
  <c r="N29" i="232"/>
  <c r="M29" i="232"/>
  <c r="L29" i="232"/>
  <c r="K29" i="232"/>
  <c r="J29" i="232"/>
  <c r="I29" i="232"/>
  <c r="H29" i="232"/>
  <c r="G29" i="232"/>
  <c r="F29" i="232"/>
  <c r="E29" i="232"/>
  <c r="D29" i="232"/>
  <c r="C29" i="232"/>
  <c r="B29" i="232"/>
  <c r="S28" i="232"/>
  <c r="R28" i="232"/>
  <c r="Q28" i="232"/>
  <c r="P28" i="232"/>
  <c r="O28" i="232"/>
  <c r="N28" i="232"/>
  <c r="M28" i="232"/>
  <c r="L28" i="232"/>
  <c r="K28" i="232"/>
  <c r="J28" i="232"/>
  <c r="I28" i="232"/>
  <c r="H28" i="232"/>
  <c r="G28" i="232"/>
  <c r="F28" i="232"/>
  <c r="E28" i="232"/>
  <c r="D28" i="232"/>
  <c r="C28" i="232"/>
  <c r="B28" i="232"/>
  <c r="S27" i="232"/>
  <c r="R27" i="232"/>
  <c r="Q27" i="232"/>
  <c r="P27" i="232"/>
  <c r="O27" i="232"/>
  <c r="N27" i="232"/>
  <c r="M27" i="232"/>
  <c r="L27" i="232"/>
  <c r="K27" i="232"/>
  <c r="J27" i="232"/>
  <c r="I27" i="232"/>
  <c r="H27" i="232"/>
  <c r="G27" i="232"/>
  <c r="F27" i="232"/>
  <c r="E27" i="232"/>
  <c r="D27" i="232"/>
  <c r="C27" i="232"/>
  <c r="B27" i="232"/>
  <c r="S26" i="232"/>
  <c r="R26" i="232"/>
  <c r="Q26" i="232"/>
  <c r="P26" i="232"/>
  <c r="O26" i="232"/>
  <c r="N26" i="232"/>
  <c r="M26" i="232"/>
  <c r="L26" i="232"/>
  <c r="K26" i="232"/>
  <c r="J26" i="232"/>
  <c r="I26" i="232"/>
  <c r="H26" i="232"/>
  <c r="G26" i="232"/>
  <c r="F26" i="232"/>
  <c r="E26" i="232"/>
  <c r="D26" i="232"/>
  <c r="C26" i="232"/>
  <c r="B26" i="232"/>
  <c r="S25" i="232"/>
  <c r="R25" i="232"/>
  <c r="Q25" i="232"/>
  <c r="P25" i="232"/>
  <c r="O25" i="232"/>
  <c r="N25" i="232"/>
  <c r="M25" i="232"/>
  <c r="L25" i="232"/>
  <c r="K25" i="232"/>
  <c r="J25" i="232"/>
  <c r="I25" i="232"/>
  <c r="H25" i="232"/>
  <c r="G25" i="232"/>
  <c r="F25" i="232"/>
  <c r="E25" i="232"/>
  <c r="D25" i="232"/>
  <c r="C25" i="232"/>
  <c r="B25" i="232"/>
  <c r="S24" i="232"/>
  <c r="R24" i="232"/>
  <c r="Q24" i="232"/>
  <c r="P24" i="232"/>
  <c r="O24" i="232"/>
  <c r="N24" i="232"/>
  <c r="M24" i="232"/>
  <c r="L24" i="232"/>
  <c r="K24" i="232"/>
  <c r="J24" i="232"/>
  <c r="I24" i="232"/>
  <c r="H24" i="232"/>
  <c r="G24" i="232"/>
  <c r="F24" i="232"/>
  <c r="E24" i="232"/>
  <c r="D24" i="232"/>
  <c r="C24" i="232"/>
  <c r="B24" i="232"/>
  <c r="S23" i="232"/>
  <c r="R23" i="232"/>
  <c r="Q23" i="232"/>
  <c r="P23" i="232"/>
  <c r="O23" i="232"/>
  <c r="N23" i="232"/>
  <c r="M23" i="232"/>
  <c r="L23" i="232"/>
  <c r="K23" i="232"/>
  <c r="J23" i="232"/>
  <c r="I23" i="232"/>
  <c r="H23" i="232"/>
  <c r="G23" i="232"/>
  <c r="F23" i="232"/>
  <c r="E23" i="232"/>
  <c r="D23" i="232"/>
  <c r="C23" i="232"/>
  <c r="B23" i="232"/>
  <c r="S22" i="232"/>
  <c r="R22" i="232"/>
  <c r="Q22" i="232"/>
  <c r="P22" i="232"/>
  <c r="O22" i="232"/>
  <c r="N22" i="232"/>
  <c r="M22" i="232"/>
  <c r="L22" i="232"/>
  <c r="K22" i="232"/>
  <c r="J22" i="232"/>
  <c r="I22" i="232"/>
  <c r="H22" i="232"/>
  <c r="G22" i="232"/>
  <c r="F22" i="232"/>
  <c r="E22" i="232"/>
  <c r="D22" i="232"/>
  <c r="C22" i="232"/>
  <c r="B22" i="232"/>
  <c r="S21" i="232"/>
  <c r="R21" i="232"/>
  <c r="Q21" i="232"/>
  <c r="P21" i="232"/>
  <c r="O21" i="232"/>
  <c r="N21" i="232"/>
  <c r="M21" i="232"/>
  <c r="L21" i="232"/>
  <c r="K21" i="232"/>
  <c r="J21" i="232"/>
  <c r="I21" i="232"/>
  <c r="H21" i="232"/>
  <c r="G21" i="232"/>
  <c r="F21" i="232"/>
  <c r="E21" i="232"/>
  <c r="D21" i="232"/>
  <c r="C21" i="232"/>
  <c r="B21" i="232"/>
  <c r="S20" i="232"/>
  <c r="R20" i="232"/>
  <c r="Q20" i="232"/>
  <c r="P20" i="232"/>
  <c r="O20" i="232"/>
  <c r="N20" i="232"/>
  <c r="M20" i="232"/>
  <c r="L20" i="232"/>
  <c r="K20" i="232"/>
  <c r="J20" i="232"/>
  <c r="I20" i="232"/>
  <c r="H20" i="232"/>
  <c r="G20" i="232"/>
  <c r="F20" i="232"/>
  <c r="E20" i="232"/>
  <c r="D20" i="232"/>
  <c r="C20" i="232"/>
  <c r="B20" i="232"/>
  <c r="S19" i="232"/>
  <c r="R19" i="232"/>
  <c r="Q19" i="232"/>
  <c r="P19" i="232"/>
  <c r="O19" i="232"/>
  <c r="N19" i="232"/>
  <c r="M19" i="232"/>
  <c r="L19" i="232"/>
  <c r="K19" i="232"/>
  <c r="J19" i="232"/>
  <c r="I19" i="232"/>
  <c r="H19" i="232"/>
  <c r="G19" i="232"/>
  <c r="F19" i="232"/>
  <c r="E19" i="232"/>
  <c r="D19" i="232"/>
  <c r="C19" i="232"/>
  <c r="B19" i="232"/>
  <c r="S18" i="232"/>
  <c r="R18" i="232"/>
  <c r="Q18" i="232"/>
  <c r="P18" i="232"/>
  <c r="O18" i="232"/>
  <c r="N18" i="232"/>
  <c r="M18" i="232"/>
  <c r="L18" i="232"/>
  <c r="K18" i="232"/>
  <c r="J18" i="232"/>
  <c r="I18" i="232"/>
  <c r="H18" i="232"/>
  <c r="G18" i="232"/>
  <c r="F18" i="232"/>
  <c r="E18" i="232"/>
  <c r="D18" i="232"/>
  <c r="C18" i="232"/>
  <c r="B18" i="232"/>
  <c r="S17" i="232"/>
  <c r="R17" i="232"/>
  <c r="Q17" i="232"/>
  <c r="P17" i="232"/>
  <c r="O17" i="232"/>
  <c r="N17" i="232"/>
  <c r="M17" i="232"/>
  <c r="L17" i="232"/>
  <c r="K17" i="232"/>
  <c r="J17" i="232"/>
  <c r="I17" i="232"/>
  <c r="H17" i="232"/>
  <c r="G17" i="232"/>
  <c r="F17" i="232"/>
  <c r="E17" i="232"/>
  <c r="D17" i="232"/>
  <c r="C17" i="232"/>
  <c r="B17" i="232"/>
  <c r="S16" i="232"/>
  <c r="R16" i="232"/>
  <c r="Q16" i="232"/>
  <c r="P16" i="232"/>
  <c r="O16" i="232"/>
  <c r="N16" i="232"/>
  <c r="M16" i="232"/>
  <c r="L16" i="232"/>
  <c r="K16" i="232"/>
  <c r="J16" i="232"/>
  <c r="I16" i="232"/>
  <c r="H16" i="232"/>
  <c r="G16" i="232"/>
  <c r="F16" i="232"/>
  <c r="E16" i="232"/>
  <c r="D16" i="232"/>
  <c r="C16" i="232"/>
  <c r="B16" i="232"/>
  <c r="S15" i="232"/>
  <c r="R15" i="232"/>
  <c r="Q15" i="232"/>
  <c r="P15" i="232"/>
  <c r="O15" i="232"/>
  <c r="N15" i="232"/>
  <c r="M15" i="232"/>
  <c r="L15" i="232"/>
  <c r="K15" i="232"/>
  <c r="J15" i="232"/>
  <c r="I15" i="232"/>
  <c r="H15" i="232"/>
  <c r="G15" i="232"/>
  <c r="F15" i="232"/>
  <c r="E15" i="232"/>
  <c r="D15" i="232"/>
  <c r="C15" i="232"/>
  <c r="B15" i="232"/>
  <c r="S14" i="232"/>
  <c r="R14" i="232"/>
  <c r="Q14" i="232"/>
  <c r="P14" i="232"/>
  <c r="O14" i="232"/>
  <c r="N14" i="232"/>
  <c r="M14" i="232"/>
  <c r="L14" i="232"/>
  <c r="K14" i="232"/>
  <c r="J14" i="232"/>
  <c r="I14" i="232"/>
  <c r="H14" i="232"/>
  <c r="G14" i="232"/>
  <c r="F14" i="232"/>
  <c r="E14" i="232"/>
  <c r="D14" i="232"/>
  <c r="C14" i="232"/>
  <c r="B14" i="232"/>
  <c r="S13" i="232"/>
  <c r="R13" i="232"/>
  <c r="Q13" i="232"/>
  <c r="P13" i="232"/>
  <c r="O13" i="232"/>
  <c r="N13" i="232"/>
  <c r="M13" i="232"/>
  <c r="L13" i="232"/>
  <c r="K13" i="232"/>
  <c r="J13" i="232"/>
  <c r="I13" i="232"/>
  <c r="H13" i="232"/>
  <c r="G13" i="232"/>
  <c r="F13" i="232"/>
  <c r="E13" i="232"/>
  <c r="D13" i="232"/>
  <c r="C13" i="232"/>
  <c r="B13" i="232"/>
  <c r="S12" i="232"/>
  <c r="R12" i="232"/>
  <c r="Q12" i="232"/>
  <c r="P12" i="232"/>
  <c r="O12" i="232"/>
  <c r="N12" i="232"/>
  <c r="M12" i="232"/>
  <c r="L12" i="232"/>
  <c r="K12" i="232"/>
  <c r="J12" i="232"/>
  <c r="I12" i="232"/>
  <c r="H12" i="232"/>
  <c r="G12" i="232"/>
  <c r="F12" i="232"/>
  <c r="E12" i="232"/>
  <c r="D12" i="232"/>
  <c r="C12" i="232"/>
  <c r="B12" i="232"/>
  <c r="S11" i="232"/>
  <c r="R11" i="232"/>
  <c r="Q11" i="232"/>
  <c r="P11" i="232"/>
  <c r="O11" i="232"/>
  <c r="N11" i="232"/>
  <c r="M11" i="232"/>
  <c r="L11" i="232"/>
  <c r="K11" i="232"/>
  <c r="J11" i="232"/>
  <c r="I11" i="232"/>
  <c r="H11" i="232"/>
  <c r="G11" i="232"/>
  <c r="F11" i="232"/>
  <c r="E11" i="232"/>
  <c r="D11" i="232"/>
  <c r="C11" i="232"/>
  <c r="B11" i="232"/>
  <c r="S10" i="232"/>
  <c r="R10" i="232"/>
  <c r="Q10" i="232"/>
  <c r="P10" i="232"/>
  <c r="O10" i="232"/>
  <c r="N10" i="232"/>
  <c r="M10" i="232"/>
  <c r="L10" i="232"/>
  <c r="K10" i="232"/>
  <c r="J10" i="232"/>
  <c r="I10" i="232"/>
  <c r="H10" i="232"/>
  <c r="G10" i="232"/>
  <c r="F10" i="232"/>
  <c r="E10" i="232"/>
  <c r="D10" i="232"/>
  <c r="C10" i="232"/>
  <c r="B10" i="232"/>
  <c r="S111" i="231"/>
  <c r="R111" i="231"/>
  <c r="Q111" i="231"/>
  <c r="P111" i="231"/>
  <c r="O111" i="231"/>
  <c r="N111" i="231"/>
  <c r="M111" i="231"/>
  <c r="L111" i="231"/>
  <c r="K111" i="231"/>
  <c r="J111" i="231"/>
  <c r="I111" i="231"/>
  <c r="H111" i="231"/>
  <c r="G111" i="231"/>
  <c r="F111" i="231"/>
  <c r="E111" i="231"/>
  <c r="D111" i="231"/>
  <c r="C111" i="231"/>
  <c r="B111" i="231"/>
  <c r="S110" i="231"/>
  <c r="R110" i="231"/>
  <c r="Q110" i="231"/>
  <c r="P110" i="231"/>
  <c r="O110" i="231"/>
  <c r="N110" i="231"/>
  <c r="M110" i="231"/>
  <c r="L110" i="231"/>
  <c r="K110" i="231"/>
  <c r="J110" i="231"/>
  <c r="I110" i="231"/>
  <c r="H110" i="231"/>
  <c r="G110" i="231"/>
  <c r="F110" i="231"/>
  <c r="E110" i="231"/>
  <c r="D110" i="231"/>
  <c r="C110" i="231"/>
  <c r="B110" i="231"/>
  <c r="S109" i="231"/>
  <c r="R109" i="231"/>
  <c r="Q109" i="231"/>
  <c r="P109" i="231"/>
  <c r="O109" i="231"/>
  <c r="N109" i="231"/>
  <c r="M109" i="231"/>
  <c r="L109" i="231"/>
  <c r="K109" i="231"/>
  <c r="J109" i="231"/>
  <c r="I109" i="231"/>
  <c r="H109" i="231"/>
  <c r="G109" i="231"/>
  <c r="F109" i="231"/>
  <c r="E109" i="231"/>
  <c r="D109" i="231"/>
  <c r="C109" i="231"/>
  <c r="B109" i="231"/>
  <c r="S108" i="231"/>
  <c r="R108" i="231"/>
  <c r="Q108" i="231"/>
  <c r="P108" i="231"/>
  <c r="O108" i="231"/>
  <c r="N108" i="231"/>
  <c r="M108" i="231"/>
  <c r="L108" i="231"/>
  <c r="K108" i="231"/>
  <c r="J108" i="231"/>
  <c r="I108" i="231"/>
  <c r="H108" i="231"/>
  <c r="G108" i="231"/>
  <c r="F108" i="231"/>
  <c r="E108" i="231"/>
  <c r="D108" i="231"/>
  <c r="C108" i="231"/>
  <c r="B108" i="231"/>
  <c r="S107" i="231"/>
  <c r="R107" i="231"/>
  <c r="Q107" i="231"/>
  <c r="P107" i="231"/>
  <c r="O107" i="231"/>
  <c r="N107" i="231"/>
  <c r="M107" i="231"/>
  <c r="L107" i="231"/>
  <c r="K107" i="231"/>
  <c r="J107" i="231"/>
  <c r="I107" i="231"/>
  <c r="H107" i="231"/>
  <c r="G107" i="231"/>
  <c r="F107" i="231"/>
  <c r="E107" i="231"/>
  <c r="D107" i="231"/>
  <c r="C107" i="231"/>
  <c r="B107" i="231"/>
  <c r="S106" i="231"/>
  <c r="R106" i="231"/>
  <c r="Q106" i="231"/>
  <c r="P106" i="231"/>
  <c r="O106" i="231"/>
  <c r="N106" i="231"/>
  <c r="M106" i="231"/>
  <c r="L106" i="231"/>
  <c r="K106" i="231"/>
  <c r="J106" i="231"/>
  <c r="I106" i="231"/>
  <c r="H106" i="231"/>
  <c r="G106" i="231"/>
  <c r="F106" i="231"/>
  <c r="E106" i="231"/>
  <c r="D106" i="231"/>
  <c r="C106" i="231"/>
  <c r="B106" i="231"/>
  <c r="S105" i="231"/>
  <c r="R105" i="231"/>
  <c r="Q105" i="231"/>
  <c r="P105" i="231"/>
  <c r="O105" i="231"/>
  <c r="N105" i="231"/>
  <c r="M105" i="231"/>
  <c r="L105" i="231"/>
  <c r="K105" i="231"/>
  <c r="J105" i="231"/>
  <c r="I105" i="231"/>
  <c r="H105" i="231"/>
  <c r="G105" i="231"/>
  <c r="F105" i="231"/>
  <c r="E105" i="231"/>
  <c r="D105" i="231"/>
  <c r="C105" i="231"/>
  <c r="B105" i="231"/>
  <c r="S104" i="231"/>
  <c r="R104" i="231"/>
  <c r="Q104" i="231"/>
  <c r="P104" i="231"/>
  <c r="O104" i="231"/>
  <c r="N104" i="231"/>
  <c r="M104" i="231"/>
  <c r="L104" i="231"/>
  <c r="K104" i="231"/>
  <c r="J104" i="231"/>
  <c r="I104" i="231"/>
  <c r="H104" i="231"/>
  <c r="G104" i="231"/>
  <c r="F104" i="231"/>
  <c r="E104" i="231"/>
  <c r="D104" i="231"/>
  <c r="C104" i="231"/>
  <c r="B104" i="231"/>
  <c r="S103" i="231"/>
  <c r="R103" i="231"/>
  <c r="Q103" i="231"/>
  <c r="P103" i="231"/>
  <c r="O103" i="231"/>
  <c r="N103" i="231"/>
  <c r="M103" i="231"/>
  <c r="L103" i="231"/>
  <c r="K103" i="231"/>
  <c r="J103" i="231"/>
  <c r="I103" i="231"/>
  <c r="H103" i="231"/>
  <c r="G103" i="231"/>
  <c r="F103" i="231"/>
  <c r="E103" i="231"/>
  <c r="D103" i="231"/>
  <c r="C103" i="231"/>
  <c r="B103" i="231"/>
  <c r="S102" i="231"/>
  <c r="R102" i="231"/>
  <c r="Q102" i="231"/>
  <c r="P102" i="231"/>
  <c r="O102" i="231"/>
  <c r="N102" i="231"/>
  <c r="M102" i="231"/>
  <c r="L102" i="231"/>
  <c r="K102" i="231"/>
  <c r="J102" i="231"/>
  <c r="I102" i="231"/>
  <c r="H102" i="231"/>
  <c r="G102" i="231"/>
  <c r="F102" i="231"/>
  <c r="E102" i="231"/>
  <c r="D102" i="231"/>
  <c r="C102" i="231"/>
  <c r="B102" i="231"/>
  <c r="S101" i="231"/>
  <c r="R101" i="231"/>
  <c r="Q101" i="231"/>
  <c r="P101" i="231"/>
  <c r="O101" i="231"/>
  <c r="N101" i="231"/>
  <c r="M101" i="231"/>
  <c r="L101" i="231"/>
  <c r="K101" i="231"/>
  <c r="J101" i="231"/>
  <c r="I101" i="231"/>
  <c r="H101" i="231"/>
  <c r="G101" i="231"/>
  <c r="F101" i="231"/>
  <c r="E101" i="231"/>
  <c r="D101" i="231"/>
  <c r="C101" i="231"/>
  <c r="B101" i="231"/>
  <c r="S100" i="231"/>
  <c r="R100" i="231"/>
  <c r="Q100" i="231"/>
  <c r="P100" i="231"/>
  <c r="O100" i="231"/>
  <c r="N100" i="231"/>
  <c r="M100" i="231"/>
  <c r="L100" i="231"/>
  <c r="K100" i="231"/>
  <c r="J100" i="231"/>
  <c r="I100" i="231"/>
  <c r="H100" i="231"/>
  <c r="G100" i="231"/>
  <c r="F100" i="231"/>
  <c r="E100" i="231"/>
  <c r="D100" i="231"/>
  <c r="C100" i="231"/>
  <c r="B100" i="231"/>
  <c r="S99" i="231"/>
  <c r="R99" i="231"/>
  <c r="Q99" i="231"/>
  <c r="P99" i="231"/>
  <c r="O99" i="231"/>
  <c r="N99" i="231"/>
  <c r="M99" i="231"/>
  <c r="L99" i="231"/>
  <c r="K99" i="231"/>
  <c r="J99" i="231"/>
  <c r="I99" i="231"/>
  <c r="H99" i="231"/>
  <c r="G99" i="231"/>
  <c r="F99" i="231"/>
  <c r="E99" i="231"/>
  <c r="D99" i="231"/>
  <c r="C99" i="231"/>
  <c r="B99" i="231"/>
  <c r="S98" i="231"/>
  <c r="R98" i="231"/>
  <c r="Q98" i="231"/>
  <c r="P98" i="231"/>
  <c r="O98" i="231"/>
  <c r="N98" i="231"/>
  <c r="M98" i="231"/>
  <c r="L98" i="231"/>
  <c r="K98" i="231"/>
  <c r="J98" i="231"/>
  <c r="I98" i="231"/>
  <c r="H98" i="231"/>
  <c r="G98" i="231"/>
  <c r="F98" i="231"/>
  <c r="E98" i="231"/>
  <c r="D98" i="231"/>
  <c r="C98" i="231"/>
  <c r="B98" i="231"/>
  <c r="S97" i="231"/>
  <c r="R97" i="231"/>
  <c r="Q97" i="231"/>
  <c r="P97" i="231"/>
  <c r="O97" i="231"/>
  <c r="N97" i="231"/>
  <c r="M97" i="231"/>
  <c r="L97" i="231"/>
  <c r="K97" i="231"/>
  <c r="J97" i="231"/>
  <c r="I97" i="231"/>
  <c r="H97" i="231"/>
  <c r="G97" i="231"/>
  <c r="F97" i="231"/>
  <c r="E97" i="231"/>
  <c r="D97" i="231"/>
  <c r="C97" i="231"/>
  <c r="B97" i="231"/>
  <c r="S96" i="231"/>
  <c r="R96" i="231"/>
  <c r="Q96" i="231"/>
  <c r="P96" i="231"/>
  <c r="O96" i="231"/>
  <c r="N96" i="231"/>
  <c r="M96" i="231"/>
  <c r="L96" i="231"/>
  <c r="K96" i="231"/>
  <c r="J96" i="231"/>
  <c r="I96" i="231"/>
  <c r="H96" i="231"/>
  <c r="G96" i="231"/>
  <c r="F96" i="231"/>
  <c r="E96" i="231"/>
  <c r="D96" i="231"/>
  <c r="C96" i="231"/>
  <c r="B96" i="231"/>
  <c r="S95" i="231"/>
  <c r="R95" i="231"/>
  <c r="Q95" i="231"/>
  <c r="P95" i="231"/>
  <c r="O95" i="231"/>
  <c r="N95" i="231"/>
  <c r="M95" i="231"/>
  <c r="L95" i="231"/>
  <c r="K95" i="231"/>
  <c r="J95" i="231"/>
  <c r="I95" i="231"/>
  <c r="H95" i="231"/>
  <c r="G95" i="231"/>
  <c r="F95" i="231"/>
  <c r="E95" i="231"/>
  <c r="D95" i="231"/>
  <c r="C95" i="231"/>
  <c r="B95" i="231"/>
  <c r="S94" i="231"/>
  <c r="R94" i="231"/>
  <c r="Q94" i="231"/>
  <c r="P94" i="231"/>
  <c r="O94" i="231"/>
  <c r="N94" i="231"/>
  <c r="M94" i="231"/>
  <c r="L94" i="231"/>
  <c r="K94" i="231"/>
  <c r="J94" i="231"/>
  <c r="I94" i="231"/>
  <c r="H94" i="231"/>
  <c r="G94" i="231"/>
  <c r="F94" i="231"/>
  <c r="E94" i="231"/>
  <c r="D94" i="231"/>
  <c r="C94" i="231"/>
  <c r="B94" i="231"/>
  <c r="S93" i="231"/>
  <c r="R93" i="231"/>
  <c r="Q93" i="231"/>
  <c r="P93" i="231"/>
  <c r="O93" i="231"/>
  <c r="N93" i="231"/>
  <c r="M93" i="231"/>
  <c r="L93" i="231"/>
  <c r="K93" i="231"/>
  <c r="J93" i="231"/>
  <c r="I93" i="231"/>
  <c r="H93" i="231"/>
  <c r="G93" i="231"/>
  <c r="F93" i="231"/>
  <c r="E93" i="231"/>
  <c r="D93" i="231"/>
  <c r="C93" i="231"/>
  <c r="B93" i="231"/>
  <c r="S92" i="231"/>
  <c r="R92" i="231"/>
  <c r="Q92" i="231"/>
  <c r="P92" i="231"/>
  <c r="O92" i="231"/>
  <c r="N92" i="231"/>
  <c r="M92" i="231"/>
  <c r="L92" i="231"/>
  <c r="K92" i="231"/>
  <c r="J92" i="231"/>
  <c r="I92" i="231"/>
  <c r="H92" i="231"/>
  <c r="G92" i="231"/>
  <c r="F92" i="231"/>
  <c r="E92" i="231"/>
  <c r="D92" i="231"/>
  <c r="C92" i="231"/>
  <c r="B92" i="231"/>
  <c r="S91" i="231"/>
  <c r="R91" i="231"/>
  <c r="Q91" i="231"/>
  <c r="P91" i="231"/>
  <c r="O91" i="231"/>
  <c r="N91" i="231"/>
  <c r="M91" i="231"/>
  <c r="L91" i="231"/>
  <c r="K91" i="231"/>
  <c r="J91" i="231"/>
  <c r="I91" i="231"/>
  <c r="H91" i="231"/>
  <c r="G91" i="231"/>
  <c r="F91" i="231"/>
  <c r="E91" i="231"/>
  <c r="D91" i="231"/>
  <c r="C91" i="231"/>
  <c r="B91" i="231"/>
  <c r="S90" i="231"/>
  <c r="R90" i="231"/>
  <c r="Q90" i="231"/>
  <c r="P90" i="231"/>
  <c r="O90" i="231"/>
  <c r="N90" i="231"/>
  <c r="M90" i="231"/>
  <c r="L90" i="231"/>
  <c r="K90" i="231"/>
  <c r="J90" i="231"/>
  <c r="I90" i="231"/>
  <c r="H90" i="231"/>
  <c r="G90" i="231"/>
  <c r="F90" i="231"/>
  <c r="E90" i="231"/>
  <c r="D90" i="231"/>
  <c r="C90" i="231"/>
  <c r="B90" i="231"/>
  <c r="S89" i="231"/>
  <c r="R89" i="231"/>
  <c r="Q89" i="231"/>
  <c r="P89" i="231"/>
  <c r="O89" i="231"/>
  <c r="N89" i="231"/>
  <c r="M89" i="231"/>
  <c r="L89" i="231"/>
  <c r="K89" i="231"/>
  <c r="J89" i="231"/>
  <c r="I89" i="231"/>
  <c r="H89" i="231"/>
  <c r="G89" i="231"/>
  <c r="F89" i="231"/>
  <c r="E89" i="231"/>
  <c r="D89" i="231"/>
  <c r="C89" i="231"/>
  <c r="B89" i="231"/>
  <c r="S88" i="231"/>
  <c r="R88" i="231"/>
  <c r="Q88" i="231"/>
  <c r="P88" i="231"/>
  <c r="O88" i="231"/>
  <c r="N88" i="231"/>
  <c r="M88" i="231"/>
  <c r="L88" i="231"/>
  <c r="K88" i="231"/>
  <c r="J88" i="231"/>
  <c r="I88" i="231"/>
  <c r="H88" i="231"/>
  <c r="G88" i="231"/>
  <c r="F88" i="231"/>
  <c r="E88" i="231"/>
  <c r="D88" i="231"/>
  <c r="C88" i="231"/>
  <c r="B88" i="231"/>
  <c r="S87" i="231"/>
  <c r="R87" i="231"/>
  <c r="Q87" i="231"/>
  <c r="P87" i="231"/>
  <c r="O87" i="231"/>
  <c r="N87" i="231"/>
  <c r="M87" i="231"/>
  <c r="L87" i="231"/>
  <c r="K87" i="231"/>
  <c r="J87" i="231"/>
  <c r="I87" i="231"/>
  <c r="H87" i="231"/>
  <c r="G87" i="231"/>
  <c r="F87" i="231"/>
  <c r="E87" i="231"/>
  <c r="D87" i="231"/>
  <c r="C87" i="231"/>
  <c r="B87" i="231"/>
  <c r="S86" i="231"/>
  <c r="R86" i="231"/>
  <c r="Q86" i="231"/>
  <c r="P86" i="231"/>
  <c r="O86" i="231"/>
  <c r="N86" i="231"/>
  <c r="M86" i="231"/>
  <c r="L86" i="231"/>
  <c r="K86" i="231"/>
  <c r="J86" i="231"/>
  <c r="I86" i="231"/>
  <c r="H86" i="231"/>
  <c r="G86" i="231"/>
  <c r="F86" i="231"/>
  <c r="E86" i="231"/>
  <c r="D86" i="231"/>
  <c r="C86" i="231"/>
  <c r="B86" i="231"/>
  <c r="S85" i="231"/>
  <c r="R85" i="231"/>
  <c r="Q85" i="231"/>
  <c r="P85" i="231"/>
  <c r="O85" i="231"/>
  <c r="N85" i="231"/>
  <c r="M85" i="231"/>
  <c r="L85" i="231"/>
  <c r="K85" i="231"/>
  <c r="J85" i="231"/>
  <c r="I85" i="231"/>
  <c r="H85" i="231"/>
  <c r="G85" i="231"/>
  <c r="F85" i="231"/>
  <c r="E85" i="231"/>
  <c r="D85" i="231"/>
  <c r="C85" i="231"/>
  <c r="B85" i="231"/>
  <c r="S84" i="231"/>
  <c r="R84" i="231"/>
  <c r="Q84" i="231"/>
  <c r="P84" i="231"/>
  <c r="O84" i="231"/>
  <c r="N84" i="231"/>
  <c r="M84" i="231"/>
  <c r="L84" i="231"/>
  <c r="K84" i="231"/>
  <c r="J84" i="231"/>
  <c r="I84" i="231"/>
  <c r="H84" i="231"/>
  <c r="G84" i="231"/>
  <c r="F84" i="231"/>
  <c r="E84" i="231"/>
  <c r="D84" i="231"/>
  <c r="C84" i="231"/>
  <c r="B84" i="231"/>
  <c r="S83" i="231"/>
  <c r="R83" i="231"/>
  <c r="Q83" i="231"/>
  <c r="P83" i="231"/>
  <c r="O83" i="231"/>
  <c r="N83" i="231"/>
  <c r="M83" i="231"/>
  <c r="L83" i="231"/>
  <c r="K83" i="231"/>
  <c r="J83" i="231"/>
  <c r="I83" i="231"/>
  <c r="H83" i="231"/>
  <c r="G83" i="231"/>
  <c r="F83" i="231"/>
  <c r="E83" i="231"/>
  <c r="D83" i="231"/>
  <c r="C83" i="231"/>
  <c r="B83" i="231"/>
  <c r="S82" i="231"/>
  <c r="R82" i="231"/>
  <c r="Q82" i="231"/>
  <c r="P82" i="231"/>
  <c r="O82" i="231"/>
  <c r="N82" i="231"/>
  <c r="M82" i="231"/>
  <c r="L82" i="231"/>
  <c r="K82" i="231"/>
  <c r="J82" i="231"/>
  <c r="I82" i="231"/>
  <c r="H82" i="231"/>
  <c r="G82" i="231"/>
  <c r="F82" i="231"/>
  <c r="E82" i="231"/>
  <c r="D82" i="231"/>
  <c r="C82" i="231"/>
  <c r="B82" i="231"/>
  <c r="S81" i="231"/>
  <c r="R81" i="231"/>
  <c r="Q81" i="231"/>
  <c r="P81" i="231"/>
  <c r="O81" i="231"/>
  <c r="N81" i="231"/>
  <c r="M81" i="231"/>
  <c r="L81" i="231"/>
  <c r="K81" i="231"/>
  <c r="J81" i="231"/>
  <c r="I81" i="231"/>
  <c r="H81" i="231"/>
  <c r="G81" i="231"/>
  <c r="F81" i="231"/>
  <c r="E81" i="231"/>
  <c r="D81" i="231"/>
  <c r="C81" i="231"/>
  <c r="B81" i="231"/>
  <c r="S80" i="231"/>
  <c r="R80" i="231"/>
  <c r="Q80" i="231"/>
  <c r="P80" i="231"/>
  <c r="O80" i="231"/>
  <c r="N80" i="231"/>
  <c r="M80" i="231"/>
  <c r="L80" i="231"/>
  <c r="K80" i="231"/>
  <c r="J80" i="231"/>
  <c r="I80" i="231"/>
  <c r="H80" i="231"/>
  <c r="G80" i="231"/>
  <c r="F80" i="231"/>
  <c r="E80" i="231"/>
  <c r="D80" i="231"/>
  <c r="C80" i="231"/>
  <c r="B80" i="231"/>
  <c r="S79" i="231"/>
  <c r="R79" i="231"/>
  <c r="Q79" i="231"/>
  <c r="P79" i="231"/>
  <c r="O79" i="231"/>
  <c r="N79" i="231"/>
  <c r="M79" i="231"/>
  <c r="L79" i="231"/>
  <c r="K79" i="231"/>
  <c r="J79" i="231"/>
  <c r="I79" i="231"/>
  <c r="H79" i="231"/>
  <c r="G79" i="231"/>
  <c r="F79" i="231"/>
  <c r="E79" i="231"/>
  <c r="D79" i="231"/>
  <c r="C79" i="231"/>
  <c r="B79" i="231"/>
  <c r="S78" i="231"/>
  <c r="R78" i="231"/>
  <c r="Q78" i="231"/>
  <c r="P78" i="231"/>
  <c r="O78" i="231"/>
  <c r="N78" i="231"/>
  <c r="M78" i="231"/>
  <c r="L78" i="231"/>
  <c r="K78" i="231"/>
  <c r="J78" i="231"/>
  <c r="I78" i="231"/>
  <c r="H78" i="231"/>
  <c r="G78" i="231"/>
  <c r="F78" i="231"/>
  <c r="E78" i="231"/>
  <c r="D78" i="231"/>
  <c r="C78" i="231"/>
  <c r="B78" i="231"/>
  <c r="S77" i="231"/>
  <c r="R77" i="231"/>
  <c r="Q77" i="231"/>
  <c r="P77" i="231"/>
  <c r="O77" i="231"/>
  <c r="N77" i="231"/>
  <c r="M77" i="231"/>
  <c r="L77" i="231"/>
  <c r="K77" i="231"/>
  <c r="J77" i="231"/>
  <c r="I77" i="231"/>
  <c r="H77" i="231"/>
  <c r="G77" i="231"/>
  <c r="F77" i="231"/>
  <c r="E77" i="231"/>
  <c r="D77" i="231"/>
  <c r="C77" i="231"/>
  <c r="B77" i="231"/>
  <c r="S76" i="231"/>
  <c r="R76" i="231"/>
  <c r="Q76" i="231"/>
  <c r="P76" i="231"/>
  <c r="O76" i="231"/>
  <c r="N76" i="231"/>
  <c r="M76" i="231"/>
  <c r="L76" i="231"/>
  <c r="K76" i="231"/>
  <c r="J76" i="231"/>
  <c r="I76" i="231"/>
  <c r="H76" i="231"/>
  <c r="G76" i="231"/>
  <c r="F76" i="231"/>
  <c r="E76" i="231"/>
  <c r="D76" i="231"/>
  <c r="C76" i="231"/>
  <c r="B76" i="231"/>
  <c r="S75" i="231"/>
  <c r="R75" i="231"/>
  <c r="Q75" i="231"/>
  <c r="P75" i="231"/>
  <c r="O75" i="231"/>
  <c r="N75" i="231"/>
  <c r="M75" i="231"/>
  <c r="L75" i="231"/>
  <c r="K75" i="231"/>
  <c r="J75" i="231"/>
  <c r="I75" i="231"/>
  <c r="H75" i="231"/>
  <c r="G75" i="231"/>
  <c r="F75" i="231"/>
  <c r="E75" i="231"/>
  <c r="D75" i="231"/>
  <c r="C75" i="231"/>
  <c r="B75" i="231"/>
  <c r="S74" i="231"/>
  <c r="R74" i="231"/>
  <c r="Q74" i="231"/>
  <c r="P74" i="231"/>
  <c r="O74" i="231"/>
  <c r="N74" i="231"/>
  <c r="M74" i="231"/>
  <c r="L74" i="231"/>
  <c r="K74" i="231"/>
  <c r="J74" i="231"/>
  <c r="I74" i="231"/>
  <c r="H74" i="231"/>
  <c r="G74" i="231"/>
  <c r="F74" i="231"/>
  <c r="E74" i="231"/>
  <c r="D74" i="231"/>
  <c r="C74" i="231"/>
  <c r="B74" i="231"/>
  <c r="S73" i="231"/>
  <c r="R73" i="231"/>
  <c r="Q73" i="231"/>
  <c r="P73" i="231"/>
  <c r="O73" i="231"/>
  <c r="N73" i="231"/>
  <c r="M73" i="231"/>
  <c r="L73" i="231"/>
  <c r="K73" i="231"/>
  <c r="J73" i="231"/>
  <c r="I73" i="231"/>
  <c r="H73" i="231"/>
  <c r="G73" i="231"/>
  <c r="F73" i="231"/>
  <c r="E73" i="231"/>
  <c r="D73" i="231"/>
  <c r="C73" i="231"/>
  <c r="B73" i="231"/>
  <c r="S72" i="231"/>
  <c r="R72" i="231"/>
  <c r="Q72" i="231"/>
  <c r="P72" i="231"/>
  <c r="O72" i="231"/>
  <c r="N72" i="231"/>
  <c r="M72" i="231"/>
  <c r="L72" i="231"/>
  <c r="K72" i="231"/>
  <c r="J72" i="231"/>
  <c r="I72" i="231"/>
  <c r="H72" i="231"/>
  <c r="G72" i="231"/>
  <c r="F72" i="231"/>
  <c r="E72" i="231"/>
  <c r="D72" i="231"/>
  <c r="C72" i="231"/>
  <c r="B72" i="231"/>
  <c r="S71" i="231"/>
  <c r="R71" i="231"/>
  <c r="Q71" i="231"/>
  <c r="P71" i="231"/>
  <c r="O71" i="231"/>
  <c r="N71" i="231"/>
  <c r="M71" i="231"/>
  <c r="L71" i="231"/>
  <c r="K71" i="231"/>
  <c r="J71" i="231"/>
  <c r="I71" i="231"/>
  <c r="H71" i="231"/>
  <c r="G71" i="231"/>
  <c r="F71" i="231"/>
  <c r="E71" i="231"/>
  <c r="D71" i="231"/>
  <c r="C71" i="231"/>
  <c r="B71" i="231"/>
  <c r="S70" i="231"/>
  <c r="R70" i="231"/>
  <c r="Q70" i="231"/>
  <c r="P70" i="231"/>
  <c r="O70" i="231"/>
  <c r="N70" i="231"/>
  <c r="M70" i="231"/>
  <c r="L70" i="231"/>
  <c r="K70" i="231"/>
  <c r="J70" i="231"/>
  <c r="I70" i="231"/>
  <c r="H70" i="231"/>
  <c r="G70" i="231"/>
  <c r="F70" i="231"/>
  <c r="E70" i="231"/>
  <c r="D70" i="231"/>
  <c r="C70" i="231"/>
  <c r="B70" i="231"/>
  <c r="S69" i="231"/>
  <c r="R69" i="231"/>
  <c r="Q69" i="231"/>
  <c r="P69" i="231"/>
  <c r="O69" i="231"/>
  <c r="N69" i="231"/>
  <c r="M69" i="231"/>
  <c r="L69" i="231"/>
  <c r="K69" i="231"/>
  <c r="J69" i="231"/>
  <c r="I69" i="231"/>
  <c r="H69" i="231"/>
  <c r="G69" i="231"/>
  <c r="F69" i="231"/>
  <c r="E69" i="231"/>
  <c r="D69" i="231"/>
  <c r="C69" i="231"/>
  <c r="B69" i="231"/>
  <c r="S68" i="231"/>
  <c r="R68" i="231"/>
  <c r="Q68" i="231"/>
  <c r="P68" i="231"/>
  <c r="O68" i="231"/>
  <c r="N68" i="231"/>
  <c r="M68" i="231"/>
  <c r="L68" i="231"/>
  <c r="K68" i="231"/>
  <c r="J68" i="231"/>
  <c r="I68" i="231"/>
  <c r="H68" i="231"/>
  <c r="G68" i="231"/>
  <c r="F68" i="231"/>
  <c r="E68" i="231"/>
  <c r="D68" i="231"/>
  <c r="C68" i="231"/>
  <c r="B68" i="231"/>
  <c r="S67" i="231"/>
  <c r="R67" i="231"/>
  <c r="Q67" i="231"/>
  <c r="P67" i="231"/>
  <c r="O67" i="231"/>
  <c r="N67" i="231"/>
  <c r="M67" i="231"/>
  <c r="L67" i="231"/>
  <c r="K67" i="231"/>
  <c r="J67" i="231"/>
  <c r="I67" i="231"/>
  <c r="H67" i="231"/>
  <c r="G67" i="231"/>
  <c r="F67" i="231"/>
  <c r="E67" i="231"/>
  <c r="D67" i="231"/>
  <c r="C67" i="231"/>
  <c r="B67" i="231"/>
  <c r="S66" i="231"/>
  <c r="R66" i="231"/>
  <c r="Q66" i="231"/>
  <c r="P66" i="231"/>
  <c r="O66" i="231"/>
  <c r="N66" i="231"/>
  <c r="M66" i="231"/>
  <c r="L66" i="231"/>
  <c r="K66" i="231"/>
  <c r="J66" i="231"/>
  <c r="I66" i="231"/>
  <c r="H66" i="231"/>
  <c r="G66" i="231"/>
  <c r="F66" i="231"/>
  <c r="E66" i="231"/>
  <c r="D66" i="231"/>
  <c r="C66" i="231"/>
  <c r="B66" i="231"/>
  <c r="S65" i="231"/>
  <c r="R65" i="231"/>
  <c r="Q65" i="231"/>
  <c r="P65" i="231"/>
  <c r="O65" i="231"/>
  <c r="N65" i="231"/>
  <c r="M65" i="231"/>
  <c r="L65" i="231"/>
  <c r="K65" i="231"/>
  <c r="J65" i="231"/>
  <c r="I65" i="231"/>
  <c r="H65" i="231"/>
  <c r="G65" i="231"/>
  <c r="F65" i="231"/>
  <c r="E65" i="231"/>
  <c r="D65" i="231"/>
  <c r="C65" i="231"/>
  <c r="B65" i="231"/>
  <c r="S64" i="231"/>
  <c r="R64" i="231"/>
  <c r="Q64" i="231"/>
  <c r="P64" i="231"/>
  <c r="O64" i="231"/>
  <c r="N64" i="231"/>
  <c r="M64" i="231"/>
  <c r="L64" i="231"/>
  <c r="K64" i="231"/>
  <c r="J64" i="231"/>
  <c r="I64" i="231"/>
  <c r="H64" i="231"/>
  <c r="G64" i="231"/>
  <c r="F64" i="231"/>
  <c r="E64" i="231"/>
  <c r="D64" i="231"/>
  <c r="C64" i="231"/>
  <c r="B64" i="231"/>
  <c r="S63" i="231"/>
  <c r="R63" i="231"/>
  <c r="Q63" i="231"/>
  <c r="P63" i="231"/>
  <c r="O63" i="231"/>
  <c r="N63" i="231"/>
  <c r="M63" i="231"/>
  <c r="L63" i="231"/>
  <c r="K63" i="231"/>
  <c r="J63" i="231"/>
  <c r="I63" i="231"/>
  <c r="H63" i="231"/>
  <c r="G63" i="231"/>
  <c r="F63" i="231"/>
  <c r="E63" i="231"/>
  <c r="D63" i="231"/>
  <c r="C63" i="231"/>
  <c r="B63" i="231"/>
  <c r="S62" i="231"/>
  <c r="R62" i="231"/>
  <c r="Q62" i="231"/>
  <c r="P62" i="231"/>
  <c r="O62" i="231"/>
  <c r="N62" i="231"/>
  <c r="M62" i="231"/>
  <c r="L62" i="231"/>
  <c r="K62" i="231"/>
  <c r="J62" i="231"/>
  <c r="I62" i="231"/>
  <c r="H62" i="231"/>
  <c r="G62" i="231"/>
  <c r="F62" i="231"/>
  <c r="E62" i="231"/>
  <c r="D62" i="231"/>
  <c r="C62" i="231"/>
  <c r="B62" i="231"/>
  <c r="S61" i="231"/>
  <c r="R61" i="231"/>
  <c r="Q61" i="231"/>
  <c r="P61" i="231"/>
  <c r="O61" i="231"/>
  <c r="N61" i="231"/>
  <c r="M61" i="231"/>
  <c r="L61" i="231"/>
  <c r="K61" i="231"/>
  <c r="J61" i="231"/>
  <c r="I61" i="231"/>
  <c r="H61" i="231"/>
  <c r="G61" i="231"/>
  <c r="F61" i="231"/>
  <c r="E61" i="231"/>
  <c r="D61" i="231"/>
  <c r="C61" i="231"/>
  <c r="B61" i="231"/>
  <c r="S60" i="231"/>
  <c r="R60" i="231"/>
  <c r="Q60" i="231"/>
  <c r="P60" i="231"/>
  <c r="O60" i="231"/>
  <c r="N60" i="231"/>
  <c r="M60" i="231"/>
  <c r="L60" i="231"/>
  <c r="K60" i="231"/>
  <c r="J60" i="231"/>
  <c r="I60" i="231"/>
  <c r="H60" i="231"/>
  <c r="G60" i="231"/>
  <c r="F60" i="231"/>
  <c r="E60" i="231"/>
  <c r="D60" i="231"/>
  <c r="C60" i="231"/>
  <c r="B60" i="231"/>
  <c r="S59" i="231"/>
  <c r="R59" i="231"/>
  <c r="Q59" i="231"/>
  <c r="P59" i="231"/>
  <c r="O59" i="231"/>
  <c r="N59" i="231"/>
  <c r="M59" i="231"/>
  <c r="L59" i="231"/>
  <c r="K59" i="231"/>
  <c r="J59" i="231"/>
  <c r="I59" i="231"/>
  <c r="H59" i="231"/>
  <c r="G59" i="231"/>
  <c r="F59" i="231"/>
  <c r="E59" i="231"/>
  <c r="D59" i="231"/>
  <c r="C59" i="231"/>
  <c r="B59" i="231"/>
  <c r="G58" i="231"/>
  <c r="F58" i="231"/>
  <c r="E58" i="231"/>
  <c r="D58" i="231"/>
  <c r="C58" i="231"/>
  <c r="B58" i="231"/>
  <c r="G57" i="231"/>
  <c r="F57" i="231"/>
  <c r="E57" i="231"/>
  <c r="D57" i="231"/>
  <c r="C57" i="231"/>
  <c r="B57" i="231"/>
  <c r="G56" i="231"/>
  <c r="F56" i="231"/>
  <c r="E56" i="231"/>
  <c r="D56" i="231"/>
  <c r="C56" i="231"/>
  <c r="B56" i="231"/>
  <c r="G55" i="231"/>
  <c r="F55" i="231"/>
  <c r="E55" i="231"/>
  <c r="D55" i="231"/>
  <c r="C55" i="231"/>
  <c r="B55" i="231"/>
  <c r="G54" i="231"/>
  <c r="F54" i="231"/>
  <c r="E54" i="231"/>
  <c r="D54" i="231"/>
  <c r="C54" i="231"/>
  <c r="B54" i="231"/>
  <c r="G53" i="231"/>
  <c r="F53" i="231"/>
  <c r="E53" i="231"/>
  <c r="D53" i="231"/>
  <c r="C53" i="231"/>
  <c r="B53" i="231"/>
  <c r="G52" i="231"/>
  <c r="F52" i="231"/>
  <c r="E52" i="231"/>
  <c r="D52" i="231"/>
  <c r="C52" i="231"/>
  <c r="B52" i="231"/>
  <c r="G51" i="231"/>
  <c r="F51" i="231"/>
  <c r="E51" i="231"/>
  <c r="D51" i="231"/>
  <c r="C51" i="231"/>
  <c r="B51" i="231"/>
  <c r="G50" i="231"/>
  <c r="F50" i="231"/>
  <c r="E50" i="231"/>
  <c r="D50" i="231"/>
  <c r="C50" i="231"/>
  <c r="B50" i="231"/>
  <c r="G49" i="231"/>
  <c r="F49" i="231"/>
  <c r="E49" i="231"/>
  <c r="D49" i="231"/>
  <c r="C49" i="231"/>
  <c r="B49" i="231"/>
  <c r="G48" i="231"/>
  <c r="F48" i="231"/>
  <c r="E48" i="231"/>
  <c r="D48" i="231"/>
  <c r="C48" i="231"/>
  <c r="B48" i="231"/>
  <c r="G47" i="231"/>
  <c r="F47" i="231"/>
  <c r="E47" i="231"/>
  <c r="D47" i="231"/>
  <c r="C47" i="231"/>
  <c r="B47" i="231"/>
  <c r="G46" i="231"/>
  <c r="F46" i="231"/>
  <c r="E46" i="231"/>
  <c r="D46" i="231"/>
  <c r="C46" i="231"/>
  <c r="B46" i="231"/>
  <c r="G45" i="231"/>
  <c r="F45" i="231"/>
  <c r="E45" i="231"/>
  <c r="D45" i="231"/>
  <c r="C45" i="231"/>
  <c r="B45" i="231"/>
  <c r="G44" i="231"/>
  <c r="F44" i="231"/>
  <c r="E44" i="231"/>
  <c r="D44" i="231"/>
  <c r="C44" i="231"/>
  <c r="B44" i="231"/>
  <c r="G43" i="231"/>
  <c r="F43" i="231"/>
  <c r="E43" i="231"/>
  <c r="D43" i="231"/>
  <c r="C43" i="231"/>
  <c r="B43" i="231"/>
  <c r="G42" i="231"/>
  <c r="F42" i="231"/>
  <c r="E42" i="231"/>
  <c r="D42" i="231"/>
  <c r="C42" i="231"/>
  <c r="B42" i="231"/>
  <c r="G41" i="231"/>
  <c r="F41" i="231"/>
  <c r="E41" i="231"/>
  <c r="D41" i="231"/>
  <c r="C41" i="231"/>
  <c r="B41" i="231"/>
  <c r="G40" i="231"/>
  <c r="F40" i="231"/>
  <c r="E40" i="231"/>
  <c r="D40" i="231"/>
  <c r="C40" i="231"/>
  <c r="B40" i="231"/>
  <c r="G39" i="231"/>
  <c r="F39" i="231"/>
  <c r="E39" i="231"/>
  <c r="D39" i="231"/>
  <c r="C39" i="231"/>
  <c r="B39" i="231"/>
  <c r="G38" i="231"/>
  <c r="F38" i="231"/>
  <c r="E38" i="231"/>
  <c r="D38" i="231"/>
  <c r="C38" i="231"/>
  <c r="B38" i="231"/>
  <c r="G37" i="231"/>
  <c r="F37" i="231"/>
  <c r="E37" i="231"/>
  <c r="D37" i="231"/>
  <c r="C37" i="231"/>
  <c r="B37" i="231"/>
  <c r="G36" i="231"/>
  <c r="F36" i="231"/>
  <c r="E36" i="231"/>
  <c r="D36" i="231"/>
  <c r="C36" i="231"/>
  <c r="B36" i="231"/>
  <c r="G35" i="231"/>
  <c r="F35" i="231"/>
  <c r="E35" i="231"/>
  <c r="D35" i="231"/>
  <c r="C35" i="231"/>
  <c r="B35" i="231"/>
  <c r="G34" i="231"/>
  <c r="F34" i="231"/>
  <c r="E34" i="231"/>
  <c r="D34" i="231"/>
  <c r="C34" i="231"/>
  <c r="B34" i="231"/>
  <c r="G33" i="231"/>
  <c r="F33" i="231"/>
  <c r="E33" i="231"/>
  <c r="D33" i="231"/>
  <c r="C33" i="231"/>
  <c r="B33" i="231"/>
  <c r="G32" i="231"/>
  <c r="F32" i="231"/>
  <c r="E32" i="231"/>
  <c r="D32" i="231"/>
  <c r="C32" i="231"/>
  <c r="B32" i="231"/>
  <c r="G31" i="231"/>
  <c r="F31" i="231"/>
  <c r="E31" i="231"/>
  <c r="D31" i="231"/>
  <c r="C31" i="231"/>
  <c r="B31" i="231"/>
  <c r="G30" i="231"/>
  <c r="F30" i="231"/>
  <c r="E30" i="231"/>
  <c r="D30" i="231"/>
  <c r="C30" i="231"/>
  <c r="B30" i="231"/>
  <c r="G29" i="231"/>
  <c r="F29" i="231"/>
  <c r="E29" i="231"/>
  <c r="D29" i="231"/>
  <c r="C29" i="231"/>
  <c r="B29" i="231"/>
  <c r="G28" i="231"/>
  <c r="F28" i="231"/>
  <c r="E28" i="231"/>
  <c r="D28" i="231"/>
  <c r="C28" i="231"/>
  <c r="B28" i="231"/>
  <c r="G27" i="231"/>
  <c r="F27" i="231"/>
  <c r="E27" i="231"/>
  <c r="D27" i="231"/>
  <c r="C27" i="231"/>
  <c r="B27" i="231"/>
  <c r="G26" i="231"/>
  <c r="F26" i="231"/>
  <c r="E26" i="231"/>
  <c r="D26" i="231"/>
  <c r="C26" i="231"/>
  <c r="B26" i="231"/>
  <c r="G25" i="231"/>
  <c r="F25" i="231"/>
  <c r="E25" i="231"/>
  <c r="D25" i="231"/>
  <c r="C25" i="231"/>
  <c r="B25" i="231"/>
  <c r="G24" i="231"/>
  <c r="F24" i="231"/>
  <c r="E24" i="231"/>
  <c r="D24" i="231"/>
  <c r="C24" i="231"/>
  <c r="B24" i="231"/>
  <c r="G23" i="231"/>
  <c r="F23" i="231"/>
  <c r="E23" i="231"/>
  <c r="D23" i="231"/>
  <c r="C23" i="231"/>
  <c r="B23" i="231"/>
  <c r="G22" i="231"/>
  <c r="F22" i="231"/>
  <c r="E22" i="231"/>
  <c r="D22" i="231"/>
  <c r="C22" i="231"/>
  <c r="B22" i="231"/>
  <c r="G21" i="231"/>
  <c r="F21" i="231"/>
  <c r="E21" i="231"/>
  <c r="D21" i="231"/>
  <c r="C21" i="231"/>
  <c r="B21" i="231"/>
  <c r="G20" i="231"/>
  <c r="F20" i="231"/>
  <c r="E20" i="231"/>
  <c r="D20" i="231"/>
  <c r="C20" i="231"/>
  <c r="B20" i="231"/>
  <c r="G19" i="231"/>
  <c r="F19" i="231"/>
  <c r="E19" i="231"/>
  <c r="D19" i="231"/>
  <c r="C19" i="231"/>
  <c r="B19" i="231"/>
  <c r="G18" i="231"/>
  <c r="F18" i="231"/>
  <c r="E18" i="231"/>
  <c r="D18" i="231"/>
  <c r="C18" i="231"/>
  <c r="B18" i="231"/>
  <c r="G17" i="231"/>
  <c r="F17" i="231"/>
  <c r="E17" i="231"/>
  <c r="D17" i="231"/>
  <c r="C17" i="231"/>
  <c r="B17" i="231"/>
  <c r="G16" i="231"/>
  <c r="F16" i="231"/>
  <c r="E16" i="231"/>
  <c r="D16" i="231"/>
  <c r="C16" i="231"/>
  <c r="B16" i="231"/>
  <c r="G15" i="231"/>
  <c r="F15" i="231"/>
  <c r="E15" i="231"/>
  <c r="D15" i="231"/>
  <c r="C15" i="231"/>
  <c r="B15" i="231"/>
  <c r="G14" i="231"/>
  <c r="F14" i="231"/>
  <c r="E14" i="231"/>
  <c r="D14" i="231"/>
  <c r="C14" i="231"/>
  <c r="B14" i="231"/>
  <c r="G13" i="231"/>
  <c r="F13" i="231"/>
  <c r="E13" i="231"/>
  <c r="D13" i="231"/>
  <c r="C13" i="231"/>
  <c r="B13" i="231"/>
  <c r="G12" i="231"/>
  <c r="F12" i="231"/>
  <c r="E12" i="231"/>
  <c r="D12" i="231"/>
  <c r="C12" i="231"/>
  <c r="B12" i="231"/>
  <c r="G11" i="231"/>
  <c r="F11" i="231"/>
  <c r="E11" i="231"/>
  <c r="D11" i="231"/>
  <c r="C11" i="231"/>
  <c r="B11" i="231"/>
  <c r="G10" i="231"/>
  <c r="F10" i="231"/>
  <c r="E10" i="231"/>
  <c r="D10" i="231"/>
  <c r="C10" i="231"/>
  <c r="B10" i="231"/>
  <c r="I111" i="246"/>
  <c r="J111" i="246"/>
  <c r="R111" i="246"/>
  <c r="H111" i="246"/>
  <c r="Q111" i="246"/>
  <c r="G111" i="246"/>
  <c r="P111" i="246"/>
  <c r="O111" i="246"/>
  <c r="F111" i="246"/>
  <c r="N111" i="246"/>
  <c r="E111" i="246"/>
  <c r="M111" i="246"/>
  <c r="L111" i="246"/>
  <c r="C111" i="246"/>
  <c r="D111" i="246"/>
  <c r="B111" i="246"/>
  <c r="I110" i="246"/>
  <c r="J110" i="246"/>
  <c r="R110" i="246"/>
  <c r="H110" i="246"/>
  <c r="Q110" i="246"/>
  <c r="G110" i="246"/>
  <c r="P110" i="246"/>
  <c r="O110" i="246"/>
  <c r="F110" i="246"/>
  <c r="N110" i="246"/>
  <c r="E110" i="246"/>
  <c r="M110" i="246"/>
  <c r="L110" i="246"/>
  <c r="C110" i="246"/>
  <c r="D110" i="246"/>
  <c r="B110" i="246"/>
  <c r="I109" i="246"/>
  <c r="J109" i="246"/>
  <c r="R109" i="246"/>
  <c r="H109" i="246"/>
  <c r="Q109" i="246"/>
  <c r="G109" i="246"/>
  <c r="P109" i="246"/>
  <c r="O109" i="246"/>
  <c r="F109" i="246"/>
  <c r="N109" i="246"/>
  <c r="E109" i="246"/>
  <c r="M109" i="246"/>
  <c r="L109" i="246"/>
  <c r="C109" i="246"/>
  <c r="D109" i="246"/>
  <c r="B109" i="246"/>
  <c r="I108" i="246"/>
  <c r="J108" i="246"/>
  <c r="R108" i="246"/>
  <c r="H108" i="246"/>
  <c r="Q108" i="246"/>
  <c r="G108" i="246"/>
  <c r="P108" i="246"/>
  <c r="O108" i="246"/>
  <c r="F108" i="246"/>
  <c r="N108" i="246"/>
  <c r="E108" i="246"/>
  <c r="M108" i="246"/>
  <c r="L108" i="246"/>
  <c r="C108" i="246"/>
  <c r="D108" i="246"/>
  <c r="B108" i="246"/>
  <c r="I107" i="246"/>
  <c r="J107" i="246"/>
  <c r="R107" i="246"/>
  <c r="H107" i="246"/>
  <c r="Q107" i="246"/>
  <c r="G107" i="246"/>
  <c r="P107" i="246"/>
  <c r="O107" i="246"/>
  <c r="F107" i="246"/>
  <c r="N107" i="246"/>
  <c r="E107" i="246"/>
  <c r="M107" i="246"/>
  <c r="L107" i="246"/>
  <c r="C107" i="246"/>
  <c r="D107" i="246"/>
  <c r="B107" i="246"/>
  <c r="I106" i="246"/>
  <c r="J106" i="246"/>
  <c r="R106" i="246"/>
  <c r="H106" i="246"/>
  <c r="Q106" i="246"/>
  <c r="G106" i="246"/>
  <c r="P106" i="246"/>
  <c r="O106" i="246"/>
  <c r="F106" i="246"/>
  <c r="N106" i="246"/>
  <c r="E106" i="246"/>
  <c r="M106" i="246"/>
  <c r="L106" i="246"/>
  <c r="C106" i="246"/>
  <c r="D106" i="246"/>
  <c r="B106" i="246"/>
  <c r="I105" i="246"/>
  <c r="J105" i="246"/>
  <c r="R105" i="246"/>
  <c r="H105" i="246"/>
  <c r="Q105" i="246"/>
  <c r="G105" i="246"/>
  <c r="P105" i="246"/>
  <c r="O105" i="246"/>
  <c r="F105" i="246"/>
  <c r="N105" i="246"/>
  <c r="E105" i="246"/>
  <c r="M105" i="246"/>
  <c r="L105" i="246"/>
  <c r="C105" i="246"/>
  <c r="D105" i="246"/>
  <c r="B105" i="246"/>
  <c r="I104" i="246"/>
  <c r="J104" i="246"/>
  <c r="R104" i="246"/>
  <c r="H104" i="246"/>
  <c r="Q104" i="246"/>
  <c r="G104" i="246"/>
  <c r="P104" i="246"/>
  <c r="O104" i="246"/>
  <c r="F104" i="246"/>
  <c r="N104" i="246"/>
  <c r="E104" i="246"/>
  <c r="M104" i="246"/>
  <c r="L104" i="246"/>
  <c r="C104" i="246"/>
  <c r="D104" i="246"/>
  <c r="B104" i="246"/>
  <c r="I103" i="246"/>
  <c r="J103" i="246"/>
  <c r="R103" i="246"/>
  <c r="H103" i="246"/>
  <c r="Q103" i="246"/>
  <c r="G103" i="246"/>
  <c r="P103" i="246"/>
  <c r="O103" i="246"/>
  <c r="F103" i="246"/>
  <c r="N103" i="246"/>
  <c r="E103" i="246"/>
  <c r="M103" i="246"/>
  <c r="L103" i="246"/>
  <c r="C103" i="246"/>
  <c r="D103" i="246"/>
  <c r="B103" i="246"/>
  <c r="I102" i="246"/>
  <c r="J102" i="246"/>
  <c r="R102" i="246"/>
  <c r="H102" i="246"/>
  <c r="Q102" i="246"/>
  <c r="G102" i="246"/>
  <c r="P102" i="246"/>
  <c r="O102" i="246"/>
  <c r="F102" i="246"/>
  <c r="N102" i="246"/>
  <c r="E102" i="246"/>
  <c r="M102" i="246"/>
  <c r="L102" i="246"/>
  <c r="C102" i="246"/>
  <c r="D102" i="246"/>
  <c r="B102" i="246"/>
  <c r="I101" i="246"/>
  <c r="J101" i="246"/>
  <c r="R101" i="246"/>
  <c r="H101" i="246"/>
  <c r="Q101" i="246"/>
  <c r="G101" i="246"/>
  <c r="P101" i="246"/>
  <c r="O101" i="246"/>
  <c r="F101" i="246"/>
  <c r="N101" i="246"/>
  <c r="E101" i="246"/>
  <c r="M101" i="246"/>
  <c r="L101" i="246"/>
  <c r="C101" i="246"/>
  <c r="D101" i="246"/>
  <c r="B101" i="246"/>
  <c r="I100" i="246"/>
  <c r="J100" i="246"/>
  <c r="R100" i="246"/>
  <c r="H100" i="246"/>
  <c r="Q100" i="246"/>
  <c r="G100" i="246"/>
  <c r="P100" i="246"/>
  <c r="O100" i="246"/>
  <c r="F100" i="246"/>
  <c r="N100" i="246"/>
  <c r="E100" i="246"/>
  <c r="M100" i="246"/>
  <c r="L100" i="246"/>
  <c r="C100" i="246"/>
  <c r="D100" i="246"/>
  <c r="B100" i="246"/>
  <c r="I99" i="246"/>
  <c r="J99" i="246"/>
  <c r="R99" i="246"/>
  <c r="H99" i="246"/>
  <c r="Q99" i="246"/>
  <c r="G99" i="246"/>
  <c r="P99" i="246"/>
  <c r="O99" i="246"/>
  <c r="F99" i="246"/>
  <c r="N99" i="246"/>
  <c r="E99" i="246"/>
  <c r="M99" i="246"/>
  <c r="L99" i="246"/>
  <c r="C99" i="246"/>
  <c r="D99" i="246"/>
  <c r="B99" i="246"/>
  <c r="I98" i="246"/>
  <c r="J98" i="246"/>
  <c r="R98" i="246"/>
  <c r="H98" i="246"/>
  <c r="Q98" i="246"/>
  <c r="G98" i="246"/>
  <c r="P98" i="246"/>
  <c r="O98" i="246"/>
  <c r="F98" i="246"/>
  <c r="N98" i="246"/>
  <c r="E98" i="246"/>
  <c r="M98" i="246"/>
  <c r="L98" i="246"/>
  <c r="C98" i="246"/>
  <c r="D98" i="246"/>
  <c r="B98" i="246"/>
  <c r="I97" i="246"/>
  <c r="J97" i="246"/>
  <c r="R97" i="246"/>
  <c r="H97" i="246"/>
  <c r="Q97" i="246"/>
  <c r="G97" i="246"/>
  <c r="P97" i="246"/>
  <c r="O97" i="246"/>
  <c r="F97" i="246"/>
  <c r="N97" i="246"/>
  <c r="E97" i="246"/>
  <c r="M97" i="246"/>
  <c r="L97" i="246"/>
  <c r="C97" i="246"/>
  <c r="D97" i="246"/>
  <c r="B97" i="246"/>
  <c r="I96" i="246"/>
  <c r="J96" i="246"/>
  <c r="R96" i="246"/>
  <c r="H96" i="246"/>
  <c r="Q96" i="246"/>
  <c r="G96" i="246"/>
  <c r="P96" i="246"/>
  <c r="O96" i="246"/>
  <c r="F96" i="246"/>
  <c r="N96" i="246"/>
  <c r="E96" i="246"/>
  <c r="M96" i="246"/>
  <c r="L96" i="246"/>
  <c r="C96" i="246"/>
  <c r="D96" i="246"/>
  <c r="B96" i="246"/>
  <c r="I95" i="246"/>
  <c r="J95" i="246"/>
  <c r="R95" i="246"/>
  <c r="H95" i="246"/>
  <c r="Q95" i="246"/>
  <c r="G95" i="246"/>
  <c r="P95" i="246"/>
  <c r="O95" i="246"/>
  <c r="F95" i="246"/>
  <c r="N95" i="246"/>
  <c r="E95" i="246"/>
  <c r="M95" i="246"/>
  <c r="L95" i="246"/>
  <c r="C95" i="246"/>
  <c r="D95" i="246"/>
  <c r="B95" i="246"/>
  <c r="I94" i="246"/>
  <c r="J94" i="246"/>
  <c r="R94" i="246"/>
  <c r="H94" i="246"/>
  <c r="Q94" i="246"/>
  <c r="G94" i="246"/>
  <c r="P94" i="246"/>
  <c r="O94" i="246"/>
  <c r="F94" i="246"/>
  <c r="N94" i="246"/>
  <c r="E94" i="246"/>
  <c r="M94" i="246"/>
  <c r="L94" i="246"/>
  <c r="C94" i="246"/>
  <c r="D94" i="246"/>
  <c r="B94" i="246"/>
  <c r="I93" i="246"/>
  <c r="J93" i="246"/>
  <c r="R93" i="246"/>
  <c r="H93" i="246"/>
  <c r="Q93" i="246"/>
  <c r="G93" i="246"/>
  <c r="P93" i="246"/>
  <c r="O93" i="246"/>
  <c r="F93" i="246"/>
  <c r="N93" i="246"/>
  <c r="E93" i="246"/>
  <c r="M93" i="246"/>
  <c r="L93" i="246"/>
  <c r="C93" i="246"/>
  <c r="D93" i="246"/>
  <c r="B93" i="246"/>
  <c r="I92" i="246"/>
  <c r="J92" i="246"/>
  <c r="R92" i="246"/>
  <c r="H92" i="246"/>
  <c r="Q92" i="246"/>
  <c r="G92" i="246"/>
  <c r="P92" i="246"/>
  <c r="O92" i="246"/>
  <c r="F92" i="246"/>
  <c r="N92" i="246"/>
  <c r="E92" i="246"/>
  <c r="M92" i="246"/>
  <c r="L92" i="246"/>
  <c r="C92" i="246"/>
  <c r="D92" i="246"/>
  <c r="B92" i="246"/>
  <c r="I91" i="246"/>
  <c r="J91" i="246"/>
  <c r="R91" i="246"/>
  <c r="H91" i="246"/>
  <c r="Q91" i="246"/>
  <c r="G91" i="246"/>
  <c r="P91" i="246"/>
  <c r="O91" i="246"/>
  <c r="F91" i="246"/>
  <c r="N91" i="246"/>
  <c r="E91" i="246"/>
  <c r="M91" i="246"/>
  <c r="L91" i="246"/>
  <c r="C91" i="246"/>
  <c r="D91" i="246"/>
  <c r="B91" i="246"/>
  <c r="I90" i="246"/>
  <c r="J90" i="246"/>
  <c r="R90" i="246"/>
  <c r="H90" i="246"/>
  <c r="Q90" i="246"/>
  <c r="G90" i="246"/>
  <c r="P90" i="246"/>
  <c r="O90" i="246"/>
  <c r="F90" i="246"/>
  <c r="N90" i="246"/>
  <c r="E90" i="246"/>
  <c r="M90" i="246"/>
  <c r="L90" i="246"/>
  <c r="C90" i="246"/>
  <c r="D90" i="246"/>
  <c r="B90" i="246"/>
  <c r="I89" i="246"/>
  <c r="J89" i="246"/>
  <c r="R89" i="246"/>
  <c r="H89" i="246"/>
  <c r="Q89" i="246"/>
  <c r="G89" i="246"/>
  <c r="P89" i="246"/>
  <c r="O89" i="246"/>
  <c r="F89" i="246"/>
  <c r="N89" i="246"/>
  <c r="E89" i="246"/>
  <c r="M89" i="246"/>
  <c r="L89" i="246"/>
  <c r="C89" i="246"/>
  <c r="D89" i="246"/>
  <c r="B89" i="246"/>
  <c r="I88" i="246"/>
  <c r="J88" i="246"/>
  <c r="R88" i="246"/>
  <c r="H88" i="246"/>
  <c r="Q88" i="246"/>
  <c r="G88" i="246"/>
  <c r="P88" i="246"/>
  <c r="O88" i="246"/>
  <c r="F88" i="246"/>
  <c r="N88" i="246"/>
  <c r="E88" i="246"/>
  <c r="M88" i="246"/>
  <c r="L88" i="246"/>
  <c r="C88" i="246"/>
  <c r="D88" i="246"/>
  <c r="B88" i="246"/>
  <c r="I87" i="246"/>
  <c r="J87" i="246"/>
  <c r="R87" i="246"/>
  <c r="H87" i="246"/>
  <c r="Q87" i="246"/>
  <c r="G87" i="246"/>
  <c r="P87" i="246"/>
  <c r="O87" i="246"/>
  <c r="F87" i="246"/>
  <c r="N87" i="246"/>
  <c r="E87" i="246"/>
  <c r="M87" i="246"/>
  <c r="L87" i="246"/>
  <c r="C87" i="246"/>
  <c r="D87" i="246"/>
  <c r="B87" i="246"/>
  <c r="I86" i="246"/>
  <c r="J86" i="246"/>
  <c r="R86" i="246"/>
  <c r="H86" i="246"/>
  <c r="Q86" i="246"/>
  <c r="G86" i="246"/>
  <c r="P86" i="246"/>
  <c r="O86" i="246"/>
  <c r="F86" i="246"/>
  <c r="N86" i="246"/>
  <c r="E86" i="246"/>
  <c r="M86" i="246"/>
  <c r="L86" i="246"/>
  <c r="C86" i="246"/>
  <c r="D86" i="246"/>
  <c r="B86" i="246"/>
  <c r="I85" i="246"/>
  <c r="J85" i="246"/>
  <c r="R85" i="246"/>
  <c r="H85" i="246"/>
  <c r="Q85" i="246"/>
  <c r="G85" i="246"/>
  <c r="P85" i="246"/>
  <c r="O85" i="246"/>
  <c r="F85" i="246"/>
  <c r="N85" i="246"/>
  <c r="E85" i="246"/>
  <c r="M85" i="246"/>
  <c r="L85" i="246"/>
  <c r="C85" i="246"/>
  <c r="D85" i="246"/>
  <c r="B85" i="246"/>
  <c r="I84" i="246"/>
  <c r="J84" i="246"/>
  <c r="R84" i="246"/>
  <c r="H84" i="246"/>
  <c r="Q84" i="246"/>
  <c r="G84" i="246"/>
  <c r="P84" i="246"/>
  <c r="O84" i="246"/>
  <c r="F84" i="246"/>
  <c r="N84" i="246"/>
  <c r="E84" i="246"/>
  <c r="M84" i="246"/>
  <c r="L84" i="246"/>
  <c r="C84" i="246"/>
  <c r="D84" i="246"/>
  <c r="B84" i="246"/>
  <c r="I83" i="246"/>
  <c r="J83" i="246"/>
  <c r="R83" i="246"/>
  <c r="H83" i="246"/>
  <c r="Q83" i="246"/>
  <c r="G83" i="246"/>
  <c r="P83" i="246"/>
  <c r="O83" i="246"/>
  <c r="F83" i="246"/>
  <c r="N83" i="246"/>
  <c r="E83" i="246"/>
  <c r="M83" i="246"/>
  <c r="L83" i="246"/>
  <c r="C83" i="246"/>
  <c r="D83" i="246"/>
  <c r="B83" i="246"/>
  <c r="I82" i="246"/>
  <c r="J82" i="246"/>
  <c r="R82" i="246"/>
  <c r="H82" i="246"/>
  <c r="Q82" i="246"/>
  <c r="G82" i="246"/>
  <c r="P82" i="246"/>
  <c r="O82" i="246"/>
  <c r="F82" i="246"/>
  <c r="N82" i="246"/>
  <c r="E82" i="246"/>
  <c r="M82" i="246"/>
  <c r="L82" i="246"/>
  <c r="C82" i="246"/>
  <c r="D82" i="246"/>
  <c r="B82" i="246"/>
  <c r="I81" i="246"/>
  <c r="J81" i="246"/>
  <c r="R81" i="246"/>
  <c r="H81" i="246"/>
  <c r="Q81" i="246"/>
  <c r="G81" i="246"/>
  <c r="P81" i="246"/>
  <c r="O81" i="246"/>
  <c r="F81" i="246"/>
  <c r="N81" i="246"/>
  <c r="E81" i="246"/>
  <c r="M81" i="246"/>
  <c r="L81" i="246"/>
  <c r="C81" i="246"/>
  <c r="D81" i="246"/>
  <c r="B81" i="246"/>
  <c r="I80" i="246"/>
  <c r="J80" i="246"/>
  <c r="R80" i="246"/>
  <c r="H80" i="246"/>
  <c r="Q80" i="246"/>
  <c r="G80" i="246"/>
  <c r="P80" i="246"/>
  <c r="O80" i="246"/>
  <c r="F80" i="246"/>
  <c r="N80" i="246"/>
  <c r="E80" i="246"/>
  <c r="M80" i="246"/>
  <c r="L80" i="246"/>
  <c r="C80" i="246"/>
  <c r="D80" i="246"/>
  <c r="B80" i="246"/>
  <c r="I79" i="246"/>
  <c r="J79" i="246"/>
  <c r="R79" i="246"/>
  <c r="H79" i="246"/>
  <c r="Q79" i="246"/>
  <c r="G79" i="246"/>
  <c r="P79" i="246"/>
  <c r="O79" i="246"/>
  <c r="F79" i="246"/>
  <c r="N79" i="246"/>
  <c r="E79" i="246"/>
  <c r="M79" i="246"/>
  <c r="L79" i="246"/>
  <c r="C79" i="246"/>
  <c r="D79" i="246"/>
  <c r="B79" i="246"/>
  <c r="I78" i="246"/>
  <c r="J78" i="246"/>
  <c r="R78" i="246"/>
  <c r="H78" i="246"/>
  <c r="Q78" i="246"/>
  <c r="G78" i="246"/>
  <c r="P78" i="246"/>
  <c r="O78" i="246"/>
  <c r="F78" i="246"/>
  <c r="N78" i="246"/>
  <c r="E78" i="246"/>
  <c r="M78" i="246"/>
  <c r="L78" i="246"/>
  <c r="C78" i="246"/>
  <c r="D78" i="246"/>
  <c r="B78" i="246"/>
  <c r="I77" i="246"/>
  <c r="J77" i="246"/>
  <c r="R77" i="246"/>
  <c r="H77" i="246"/>
  <c r="Q77" i="246"/>
  <c r="G77" i="246"/>
  <c r="P77" i="246"/>
  <c r="O77" i="246"/>
  <c r="F77" i="246"/>
  <c r="N77" i="246"/>
  <c r="E77" i="246"/>
  <c r="M77" i="246"/>
  <c r="L77" i="246"/>
  <c r="C77" i="246"/>
  <c r="D77" i="246"/>
  <c r="B77" i="246"/>
  <c r="I76" i="246"/>
  <c r="J76" i="246"/>
  <c r="R76" i="246"/>
  <c r="H76" i="246"/>
  <c r="Q76" i="246"/>
  <c r="G76" i="246"/>
  <c r="P76" i="246"/>
  <c r="O76" i="246"/>
  <c r="F76" i="246"/>
  <c r="N76" i="246"/>
  <c r="E76" i="246"/>
  <c r="M76" i="246"/>
  <c r="L76" i="246"/>
  <c r="C76" i="246"/>
  <c r="D76" i="246"/>
  <c r="B76" i="246"/>
  <c r="I75" i="246"/>
  <c r="J75" i="246"/>
  <c r="R75" i="246"/>
  <c r="H75" i="246"/>
  <c r="Q75" i="246"/>
  <c r="G75" i="246"/>
  <c r="P75" i="246"/>
  <c r="O75" i="246"/>
  <c r="F75" i="246"/>
  <c r="N75" i="246"/>
  <c r="E75" i="246"/>
  <c r="M75" i="246"/>
  <c r="L75" i="246"/>
  <c r="C75" i="246"/>
  <c r="D75" i="246"/>
  <c r="B75" i="246"/>
  <c r="I74" i="246"/>
  <c r="J74" i="246"/>
  <c r="R74" i="246"/>
  <c r="H74" i="246"/>
  <c r="Q74" i="246"/>
  <c r="G74" i="246"/>
  <c r="P74" i="246"/>
  <c r="O74" i="246"/>
  <c r="F74" i="246"/>
  <c r="N74" i="246"/>
  <c r="E74" i="246"/>
  <c r="M74" i="246"/>
  <c r="L74" i="246"/>
  <c r="C74" i="246"/>
  <c r="D74" i="246"/>
  <c r="B74" i="246"/>
  <c r="I73" i="246"/>
  <c r="J73" i="246"/>
  <c r="R73" i="246"/>
  <c r="H73" i="246"/>
  <c r="Q73" i="246"/>
  <c r="G73" i="246"/>
  <c r="P73" i="246"/>
  <c r="O73" i="246"/>
  <c r="F73" i="246"/>
  <c r="N73" i="246"/>
  <c r="E73" i="246"/>
  <c r="M73" i="246"/>
  <c r="L73" i="246"/>
  <c r="C73" i="246"/>
  <c r="D73" i="246"/>
  <c r="B73" i="246"/>
  <c r="I72" i="246"/>
  <c r="J72" i="246"/>
  <c r="R72" i="246"/>
  <c r="H72" i="246"/>
  <c r="Q72" i="246"/>
  <c r="G72" i="246"/>
  <c r="P72" i="246"/>
  <c r="O72" i="246"/>
  <c r="F72" i="246"/>
  <c r="N72" i="246"/>
  <c r="E72" i="246"/>
  <c r="M72" i="246"/>
  <c r="L72" i="246"/>
  <c r="C72" i="246"/>
  <c r="D72" i="246"/>
  <c r="B72" i="246"/>
  <c r="I71" i="246"/>
  <c r="J71" i="246"/>
  <c r="R71" i="246"/>
  <c r="H71" i="246"/>
  <c r="Q71" i="246"/>
  <c r="G71" i="246"/>
  <c r="P71" i="246"/>
  <c r="O71" i="246"/>
  <c r="F71" i="246"/>
  <c r="N71" i="246"/>
  <c r="E71" i="246"/>
  <c r="M71" i="246"/>
  <c r="L71" i="246"/>
  <c r="C71" i="246"/>
  <c r="D71" i="246"/>
  <c r="B71" i="246"/>
  <c r="I70" i="246"/>
  <c r="J70" i="246"/>
  <c r="R70" i="246"/>
  <c r="H70" i="246"/>
  <c r="Q70" i="246"/>
  <c r="G70" i="246"/>
  <c r="P70" i="246"/>
  <c r="O70" i="246"/>
  <c r="F70" i="246"/>
  <c r="N70" i="246"/>
  <c r="E70" i="246"/>
  <c r="M70" i="246"/>
  <c r="L70" i="246"/>
  <c r="C70" i="246"/>
  <c r="D70" i="246"/>
  <c r="B70" i="246"/>
  <c r="I69" i="246"/>
  <c r="J69" i="246"/>
  <c r="R69" i="246"/>
  <c r="H69" i="246"/>
  <c r="Q69" i="246"/>
  <c r="G69" i="246"/>
  <c r="P69" i="246"/>
  <c r="O69" i="246"/>
  <c r="F69" i="246"/>
  <c r="N69" i="246"/>
  <c r="E69" i="246"/>
  <c r="M69" i="246"/>
  <c r="L69" i="246"/>
  <c r="C69" i="246"/>
  <c r="D69" i="246"/>
  <c r="B69" i="246"/>
  <c r="I68" i="246"/>
  <c r="J68" i="246"/>
  <c r="R68" i="246"/>
  <c r="H68" i="246"/>
  <c r="Q68" i="246"/>
  <c r="G68" i="246"/>
  <c r="P68" i="246"/>
  <c r="O68" i="246"/>
  <c r="F68" i="246"/>
  <c r="N68" i="246"/>
  <c r="E68" i="246"/>
  <c r="M68" i="246"/>
  <c r="L68" i="246"/>
  <c r="C68" i="246"/>
  <c r="D68" i="246"/>
  <c r="B68" i="246"/>
  <c r="I67" i="246"/>
  <c r="J67" i="246"/>
  <c r="R67" i="246"/>
  <c r="H67" i="246"/>
  <c r="Q67" i="246"/>
  <c r="G67" i="246"/>
  <c r="P67" i="246"/>
  <c r="O67" i="246"/>
  <c r="F67" i="246"/>
  <c r="N67" i="246"/>
  <c r="E67" i="246"/>
  <c r="M67" i="246"/>
  <c r="L67" i="246"/>
  <c r="C67" i="246"/>
  <c r="D67" i="246"/>
  <c r="B67" i="246"/>
  <c r="I66" i="246"/>
  <c r="J66" i="246"/>
  <c r="R66" i="246"/>
  <c r="H66" i="246"/>
  <c r="Q66" i="246"/>
  <c r="G66" i="246"/>
  <c r="P66" i="246"/>
  <c r="O66" i="246"/>
  <c r="F66" i="246"/>
  <c r="N66" i="246"/>
  <c r="E66" i="246"/>
  <c r="M66" i="246"/>
  <c r="L66" i="246"/>
  <c r="C66" i="246"/>
  <c r="D66" i="246"/>
  <c r="B66" i="246"/>
  <c r="I65" i="246"/>
  <c r="J65" i="246"/>
  <c r="R65" i="246"/>
  <c r="H65" i="246"/>
  <c r="Q65" i="246"/>
  <c r="G65" i="246"/>
  <c r="P65" i="246"/>
  <c r="O65" i="246"/>
  <c r="F65" i="246"/>
  <c r="N65" i="246"/>
  <c r="E65" i="246"/>
  <c r="M65" i="246"/>
  <c r="L65" i="246"/>
  <c r="C65" i="246"/>
  <c r="D65" i="246"/>
  <c r="B65" i="246"/>
  <c r="I64" i="246"/>
  <c r="J64" i="246"/>
  <c r="R64" i="246"/>
  <c r="H64" i="246"/>
  <c r="Q64" i="246"/>
  <c r="G64" i="246"/>
  <c r="P64" i="246"/>
  <c r="O64" i="246"/>
  <c r="F64" i="246"/>
  <c r="N64" i="246"/>
  <c r="E64" i="246"/>
  <c r="M64" i="246"/>
  <c r="L64" i="246"/>
  <c r="C64" i="246"/>
  <c r="D64" i="246"/>
  <c r="B64" i="246"/>
  <c r="I63" i="246"/>
  <c r="J63" i="246"/>
  <c r="R63" i="246"/>
  <c r="H63" i="246"/>
  <c r="Q63" i="246"/>
  <c r="G63" i="246"/>
  <c r="P63" i="246"/>
  <c r="O63" i="246"/>
  <c r="F63" i="246"/>
  <c r="N63" i="246"/>
  <c r="E63" i="246"/>
  <c r="M63" i="246"/>
  <c r="L63" i="246"/>
  <c r="C63" i="246"/>
  <c r="D63" i="246"/>
  <c r="B63" i="246"/>
  <c r="I61" i="246"/>
  <c r="I62" i="246"/>
  <c r="J61" i="246"/>
  <c r="J62" i="246"/>
  <c r="R62" i="246"/>
  <c r="H61" i="246"/>
  <c r="H62" i="246"/>
  <c r="Q62" i="246"/>
  <c r="G61" i="246"/>
  <c r="G62" i="246"/>
  <c r="P62" i="246"/>
  <c r="O62" i="246"/>
  <c r="F61" i="246"/>
  <c r="F62" i="246"/>
  <c r="N62" i="246"/>
  <c r="E61" i="246"/>
  <c r="E62" i="246"/>
  <c r="M62" i="246"/>
  <c r="L62" i="246"/>
  <c r="C61" i="246"/>
  <c r="C62" i="246"/>
  <c r="D62" i="246"/>
  <c r="B62" i="246"/>
  <c r="R61" i="246"/>
  <c r="Q61" i="246"/>
  <c r="P61" i="246"/>
  <c r="O61" i="246"/>
  <c r="N61" i="246"/>
  <c r="M61" i="246"/>
  <c r="L61" i="246"/>
  <c r="D61" i="246"/>
  <c r="B61" i="246"/>
  <c r="I59" i="246"/>
  <c r="I60" i="246"/>
  <c r="J59" i="246"/>
  <c r="J60" i="246"/>
  <c r="R60" i="246"/>
  <c r="H59" i="246"/>
  <c r="H60" i="246"/>
  <c r="Q60" i="246"/>
  <c r="G59" i="246"/>
  <c r="G60" i="246"/>
  <c r="P60" i="246"/>
  <c r="O60" i="246"/>
  <c r="F59" i="246"/>
  <c r="F60" i="246"/>
  <c r="N60" i="246"/>
  <c r="E59" i="246"/>
  <c r="E60" i="246"/>
  <c r="M60" i="246"/>
  <c r="L60" i="246"/>
  <c r="C59" i="246"/>
  <c r="C60" i="246"/>
  <c r="D60" i="246"/>
  <c r="B60" i="246"/>
  <c r="R59" i="246"/>
  <c r="Q59" i="246"/>
  <c r="P59" i="246"/>
  <c r="O59" i="246"/>
  <c r="N59" i="246"/>
  <c r="M59" i="246"/>
  <c r="L59" i="246"/>
  <c r="D59" i="246"/>
  <c r="B59" i="246"/>
  <c r="R58" i="246"/>
  <c r="Q58" i="246"/>
  <c r="P58" i="246"/>
  <c r="O58" i="246"/>
  <c r="N58" i="246"/>
  <c r="M58" i="246"/>
  <c r="L58" i="246"/>
  <c r="B58" i="246"/>
  <c r="R57" i="246"/>
  <c r="Q57" i="246"/>
  <c r="P57" i="246"/>
  <c r="O57" i="246"/>
  <c r="N57" i="246"/>
  <c r="M57" i="246"/>
  <c r="L57" i="246"/>
  <c r="B57" i="246"/>
  <c r="R56" i="246"/>
  <c r="Q56" i="246"/>
  <c r="P56" i="246"/>
  <c r="O56" i="246"/>
  <c r="N56" i="246"/>
  <c r="M56" i="246"/>
  <c r="L56" i="246"/>
  <c r="B56" i="246"/>
  <c r="R55" i="246"/>
  <c r="Q55" i="246"/>
  <c r="P55" i="246"/>
  <c r="O55" i="246"/>
  <c r="N55" i="246"/>
  <c r="M55" i="246"/>
  <c r="L55" i="246"/>
  <c r="B55" i="246"/>
  <c r="R54" i="246"/>
  <c r="Q54" i="246"/>
  <c r="P54" i="246"/>
  <c r="O54" i="246"/>
  <c r="N54" i="246"/>
  <c r="M54" i="246"/>
  <c r="L54" i="246"/>
  <c r="B54" i="246"/>
  <c r="R53" i="246"/>
  <c r="Q53" i="246"/>
  <c r="P53" i="246"/>
  <c r="O53" i="246"/>
  <c r="N53" i="246"/>
  <c r="M53" i="246"/>
  <c r="L53" i="246"/>
  <c r="B53" i="246"/>
  <c r="R52" i="246"/>
  <c r="Q52" i="246"/>
  <c r="P52" i="246"/>
  <c r="O52" i="246"/>
  <c r="N52" i="246"/>
  <c r="M52" i="246"/>
  <c r="L52" i="246"/>
  <c r="B52" i="246"/>
  <c r="R51" i="246"/>
  <c r="Q51" i="246"/>
  <c r="P51" i="246"/>
  <c r="O51" i="246"/>
  <c r="N51" i="246"/>
  <c r="M51" i="246"/>
  <c r="L51" i="246"/>
  <c r="B51" i="246"/>
  <c r="R50" i="246"/>
  <c r="Q50" i="246"/>
  <c r="P50" i="246"/>
  <c r="O50" i="246"/>
  <c r="N50" i="246"/>
  <c r="M50" i="246"/>
  <c r="L50" i="246"/>
  <c r="B50" i="246"/>
  <c r="R49" i="246"/>
  <c r="Q49" i="246"/>
  <c r="P49" i="246"/>
  <c r="O49" i="246"/>
  <c r="N49" i="246"/>
  <c r="M49" i="246"/>
  <c r="L49" i="246"/>
  <c r="B49" i="246"/>
  <c r="R48" i="246"/>
  <c r="Q48" i="246"/>
  <c r="P48" i="246"/>
  <c r="O48" i="246"/>
  <c r="N48" i="246"/>
  <c r="M48" i="246"/>
  <c r="L48" i="246"/>
  <c r="B48" i="246"/>
  <c r="R47" i="246"/>
  <c r="Q47" i="246"/>
  <c r="P47" i="246"/>
  <c r="O47" i="246"/>
  <c r="N47" i="246"/>
  <c r="M47" i="246"/>
  <c r="L47" i="246"/>
  <c r="B47" i="246"/>
  <c r="R46" i="246"/>
  <c r="Q46" i="246"/>
  <c r="P46" i="246"/>
  <c r="O46" i="246"/>
  <c r="N46" i="246"/>
  <c r="M46" i="246"/>
  <c r="L46" i="246"/>
  <c r="B46" i="246"/>
  <c r="R45" i="246"/>
  <c r="Q45" i="246"/>
  <c r="P45" i="246"/>
  <c r="O45" i="246"/>
  <c r="N45" i="246"/>
  <c r="M45" i="246"/>
  <c r="L45" i="246"/>
  <c r="B45" i="246"/>
  <c r="R44" i="246"/>
  <c r="Q44" i="246"/>
  <c r="P44" i="246"/>
  <c r="O44" i="246"/>
  <c r="N44" i="246"/>
  <c r="M44" i="246"/>
  <c r="L44" i="246"/>
  <c r="B44" i="246"/>
  <c r="R43" i="246"/>
  <c r="Q43" i="246"/>
  <c r="P43" i="246"/>
  <c r="O43" i="246"/>
  <c r="N43" i="246"/>
  <c r="M43" i="246"/>
  <c r="L43" i="246"/>
  <c r="B43" i="246"/>
  <c r="R42" i="246"/>
  <c r="Q42" i="246"/>
  <c r="P42" i="246"/>
  <c r="O42" i="246"/>
  <c r="N42" i="246"/>
  <c r="M42" i="246"/>
  <c r="L42" i="246"/>
  <c r="B42" i="246"/>
  <c r="R41" i="246"/>
  <c r="Q41" i="246"/>
  <c r="P41" i="246"/>
  <c r="O41" i="246"/>
  <c r="N41" i="246"/>
  <c r="M41" i="246"/>
  <c r="L41" i="246"/>
  <c r="B41" i="246"/>
  <c r="R40" i="246"/>
  <c r="Q40" i="246"/>
  <c r="P40" i="246"/>
  <c r="O40" i="246"/>
  <c r="N40" i="246"/>
  <c r="M40" i="246"/>
  <c r="L40" i="246"/>
  <c r="B40" i="246"/>
  <c r="R39" i="246"/>
  <c r="Q39" i="246"/>
  <c r="P39" i="246"/>
  <c r="O39" i="246"/>
  <c r="N39" i="246"/>
  <c r="M39" i="246"/>
  <c r="L39" i="246"/>
  <c r="B39" i="246"/>
  <c r="R38" i="246"/>
  <c r="Q38" i="246"/>
  <c r="P38" i="246"/>
  <c r="O38" i="246"/>
  <c r="N38" i="246"/>
  <c r="M38" i="246"/>
  <c r="L38" i="246"/>
  <c r="B38" i="246"/>
  <c r="R37" i="246"/>
  <c r="Q37" i="246"/>
  <c r="P37" i="246"/>
  <c r="O37" i="246"/>
  <c r="N37" i="246"/>
  <c r="M37" i="246"/>
  <c r="L37" i="246"/>
  <c r="B37" i="246"/>
  <c r="R36" i="246"/>
  <c r="Q36" i="246"/>
  <c r="P36" i="246"/>
  <c r="O36" i="246"/>
  <c r="N36" i="246"/>
  <c r="M36" i="246"/>
  <c r="L36" i="246"/>
  <c r="B36" i="246"/>
  <c r="R35" i="246"/>
  <c r="Q35" i="246"/>
  <c r="P35" i="246"/>
  <c r="O35" i="246"/>
  <c r="N35" i="246"/>
  <c r="M35" i="246"/>
  <c r="L35" i="246"/>
  <c r="B35" i="246"/>
  <c r="R34" i="246"/>
  <c r="Q34" i="246"/>
  <c r="P34" i="246"/>
  <c r="O34" i="246"/>
  <c r="N34" i="246"/>
  <c r="M34" i="246"/>
  <c r="L34" i="246"/>
  <c r="B34" i="246"/>
  <c r="R33" i="246"/>
  <c r="Q33" i="246"/>
  <c r="P33" i="246"/>
  <c r="O33" i="246"/>
  <c r="N33" i="246"/>
  <c r="M33" i="246"/>
  <c r="L33" i="246"/>
  <c r="B33" i="246"/>
  <c r="R32" i="246"/>
  <c r="Q32" i="246"/>
  <c r="P32" i="246"/>
  <c r="O32" i="246"/>
  <c r="N32" i="246"/>
  <c r="M32" i="246"/>
  <c r="L32" i="246"/>
  <c r="B32" i="246"/>
  <c r="R31" i="246"/>
  <c r="Q31" i="246"/>
  <c r="P31" i="246"/>
  <c r="O31" i="246"/>
  <c r="N31" i="246"/>
  <c r="M31" i="246"/>
  <c r="L31" i="246"/>
  <c r="B31" i="246"/>
  <c r="R30" i="246"/>
  <c r="Q30" i="246"/>
  <c r="P30" i="246"/>
  <c r="O30" i="246"/>
  <c r="N30" i="246"/>
  <c r="M30" i="246"/>
  <c r="L30" i="246"/>
  <c r="B30" i="246"/>
  <c r="R29" i="246"/>
  <c r="Q29" i="246"/>
  <c r="P29" i="246"/>
  <c r="O29" i="246"/>
  <c r="N29" i="246"/>
  <c r="M29" i="246"/>
  <c r="L29" i="246"/>
  <c r="B29" i="246"/>
  <c r="R28" i="246"/>
  <c r="Q28" i="246"/>
  <c r="P28" i="246"/>
  <c r="O28" i="246"/>
  <c r="N28" i="246"/>
  <c r="M28" i="246"/>
  <c r="L28" i="246"/>
  <c r="B28" i="246"/>
  <c r="R27" i="246"/>
  <c r="Q27" i="246"/>
  <c r="P27" i="246"/>
  <c r="O27" i="246"/>
  <c r="N27" i="246"/>
  <c r="M27" i="246"/>
  <c r="L27" i="246"/>
  <c r="B27" i="246"/>
  <c r="R26" i="246"/>
  <c r="Q26" i="246"/>
  <c r="P26" i="246"/>
  <c r="O26" i="246"/>
  <c r="N26" i="246"/>
  <c r="M26" i="246"/>
  <c r="L26" i="246"/>
  <c r="B26" i="246"/>
  <c r="R25" i="246"/>
  <c r="Q25" i="246"/>
  <c r="P25" i="246"/>
  <c r="O25" i="246"/>
  <c r="N25" i="246"/>
  <c r="M25" i="246"/>
  <c r="L25" i="246"/>
  <c r="B25" i="246"/>
  <c r="R24" i="246"/>
  <c r="Q24" i="246"/>
  <c r="P24" i="246"/>
  <c r="O24" i="246"/>
  <c r="N24" i="246"/>
  <c r="M24" i="246"/>
  <c r="L24" i="246"/>
  <c r="B24" i="246"/>
  <c r="R23" i="246"/>
  <c r="Q23" i="246"/>
  <c r="P23" i="246"/>
  <c r="O23" i="246"/>
  <c r="N23" i="246"/>
  <c r="M23" i="246"/>
  <c r="L23" i="246"/>
  <c r="B23" i="246"/>
  <c r="R22" i="246"/>
  <c r="Q22" i="246"/>
  <c r="P22" i="246"/>
  <c r="O22" i="246"/>
  <c r="N22" i="246"/>
  <c r="M22" i="246"/>
  <c r="L22" i="246"/>
  <c r="B22" i="246"/>
  <c r="R21" i="246"/>
  <c r="Q21" i="246"/>
  <c r="P21" i="246"/>
  <c r="O21" i="246"/>
  <c r="N21" i="246"/>
  <c r="M21" i="246"/>
  <c r="L21" i="246"/>
  <c r="B21" i="246"/>
  <c r="R20" i="246"/>
  <c r="Q20" i="246"/>
  <c r="P20" i="246"/>
  <c r="O20" i="246"/>
  <c r="N20" i="246"/>
  <c r="M20" i="246"/>
  <c r="L20" i="246"/>
  <c r="B20" i="246"/>
  <c r="R19" i="246"/>
  <c r="Q19" i="246"/>
  <c r="P19" i="246"/>
  <c r="O19" i="246"/>
  <c r="N19" i="246"/>
  <c r="M19" i="246"/>
  <c r="L19" i="246"/>
  <c r="B19" i="246"/>
  <c r="R18" i="246"/>
  <c r="Q18" i="246"/>
  <c r="P18" i="246"/>
  <c r="O18" i="246"/>
  <c r="N18" i="246"/>
  <c r="M18" i="246"/>
  <c r="L18" i="246"/>
  <c r="B18" i="246"/>
  <c r="R17" i="246"/>
  <c r="Q17" i="246"/>
  <c r="P17" i="246"/>
  <c r="O17" i="246"/>
  <c r="N17" i="246"/>
  <c r="M17" i="246"/>
  <c r="L17" i="246"/>
  <c r="B17" i="246"/>
  <c r="R16" i="246"/>
  <c r="Q16" i="246"/>
  <c r="P16" i="246"/>
  <c r="O16" i="246"/>
  <c r="N16" i="246"/>
  <c r="M16" i="246"/>
  <c r="L16" i="246"/>
  <c r="B16" i="246"/>
  <c r="R15" i="246"/>
  <c r="Q15" i="246"/>
  <c r="P15" i="246"/>
  <c r="O15" i="246"/>
  <c r="N15" i="246"/>
  <c r="M15" i="246"/>
  <c r="L15" i="246"/>
  <c r="B15" i="246"/>
  <c r="R14" i="246"/>
  <c r="Q14" i="246"/>
  <c r="P14" i="246"/>
  <c r="O14" i="246"/>
  <c r="N14" i="246"/>
  <c r="M14" i="246"/>
  <c r="L14" i="246"/>
  <c r="B14" i="246"/>
  <c r="R13" i="246"/>
  <c r="Q13" i="246"/>
  <c r="P13" i="246"/>
  <c r="O13" i="246"/>
  <c r="R12" i="246"/>
  <c r="Q12" i="246"/>
  <c r="P12" i="246"/>
  <c r="O12" i="246"/>
  <c r="R11" i="246"/>
  <c r="Q11" i="246"/>
  <c r="P11" i="246"/>
  <c r="O11" i="246"/>
  <c r="R10" i="246"/>
  <c r="Q10" i="246"/>
  <c r="P10" i="246"/>
  <c r="O10" i="246"/>
  <c r="I111" i="230"/>
  <c r="J111" i="230"/>
  <c r="R111" i="230"/>
  <c r="H111" i="230"/>
  <c r="Q111" i="230"/>
  <c r="G111" i="230"/>
  <c r="P111" i="230"/>
  <c r="O111" i="230"/>
  <c r="F111" i="230"/>
  <c r="N111" i="230"/>
  <c r="E111" i="230"/>
  <c r="M111" i="230"/>
  <c r="L111" i="230"/>
  <c r="D111" i="230"/>
  <c r="C111" i="230"/>
  <c r="B111" i="230"/>
  <c r="I110" i="230"/>
  <c r="J110" i="230"/>
  <c r="R110" i="230"/>
  <c r="H110" i="230"/>
  <c r="Q110" i="230"/>
  <c r="G110" i="230"/>
  <c r="P110" i="230"/>
  <c r="O110" i="230"/>
  <c r="F110" i="230"/>
  <c r="N110" i="230"/>
  <c r="E110" i="230"/>
  <c r="M110" i="230"/>
  <c r="L110" i="230"/>
  <c r="D110" i="230"/>
  <c r="C110" i="230"/>
  <c r="B110" i="230"/>
  <c r="I109" i="230"/>
  <c r="J109" i="230"/>
  <c r="R109" i="230"/>
  <c r="H109" i="230"/>
  <c r="Q109" i="230"/>
  <c r="G109" i="230"/>
  <c r="P109" i="230"/>
  <c r="O109" i="230"/>
  <c r="F109" i="230"/>
  <c r="N109" i="230"/>
  <c r="E109" i="230"/>
  <c r="M109" i="230"/>
  <c r="L109" i="230"/>
  <c r="D109" i="230"/>
  <c r="C109" i="230"/>
  <c r="B109" i="230"/>
  <c r="I108" i="230"/>
  <c r="J108" i="230"/>
  <c r="R108" i="230"/>
  <c r="H108" i="230"/>
  <c r="Q108" i="230"/>
  <c r="G108" i="230"/>
  <c r="P108" i="230"/>
  <c r="O108" i="230"/>
  <c r="F108" i="230"/>
  <c r="N108" i="230"/>
  <c r="E108" i="230"/>
  <c r="M108" i="230"/>
  <c r="L108" i="230"/>
  <c r="D108" i="230"/>
  <c r="C108" i="230"/>
  <c r="B108" i="230"/>
  <c r="I107" i="230"/>
  <c r="J107" i="230"/>
  <c r="R107" i="230"/>
  <c r="H107" i="230"/>
  <c r="Q107" i="230"/>
  <c r="G107" i="230"/>
  <c r="P107" i="230"/>
  <c r="O107" i="230"/>
  <c r="F107" i="230"/>
  <c r="N107" i="230"/>
  <c r="E107" i="230"/>
  <c r="M107" i="230"/>
  <c r="L107" i="230"/>
  <c r="D107" i="230"/>
  <c r="C107" i="230"/>
  <c r="B107" i="230"/>
  <c r="I106" i="230"/>
  <c r="J106" i="230"/>
  <c r="R106" i="230"/>
  <c r="H106" i="230"/>
  <c r="Q106" i="230"/>
  <c r="G106" i="230"/>
  <c r="P106" i="230"/>
  <c r="O106" i="230"/>
  <c r="F106" i="230"/>
  <c r="N106" i="230"/>
  <c r="E106" i="230"/>
  <c r="M106" i="230"/>
  <c r="L106" i="230"/>
  <c r="D106" i="230"/>
  <c r="C106" i="230"/>
  <c r="B106" i="230"/>
  <c r="I105" i="230"/>
  <c r="J105" i="230"/>
  <c r="R105" i="230"/>
  <c r="H105" i="230"/>
  <c r="Q105" i="230"/>
  <c r="G105" i="230"/>
  <c r="P105" i="230"/>
  <c r="O105" i="230"/>
  <c r="F105" i="230"/>
  <c r="N105" i="230"/>
  <c r="E105" i="230"/>
  <c r="M105" i="230"/>
  <c r="L105" i="230"/>
  <c r="D105" i="230"/>
  <c r="C105" i="230"/>
  <c r="B105" i="230"/>
  <c r="I104" i="230"/>
  <c r="J104" i="230"/>
  <c r="R104" i="230"/>
  <c r="H104" i="230"/>
  <c r="Q104" i="230"/>
  <c r="G104" i="230"/>
  <c r="P104" i="230"/>
  <c r="O104" i="230"/>
  <c r="F104" i="230"/>
  <c r="N104" i="230"/>
  <c r="E104" i="230"/>
  <c r="M104" i="230"/>
  <c r="L104" i="230"/>
  <c r="D104" i="230"/>
  <c r="C104" i="230"/>
  <c r="B104" i="230"/>
  <c r="I103" i="230"/>
  <c r="J103" i="230"/>
  <c r="R103" i="230"/>
  <c r="H103" i="230"/>
  <c r="Q103" i="230"/>
  <c r="G103" i="230"/>
  <c r="P103" i="230"/>
  <c r="O103" i="230"/>
  <c r="F103" i="230"/>
  <c r="N103" i="230"/>
  <c r="E103" i="230"/>
  <c r="M103" i="230"/>
  <c r="L103" i="230"/>
  <c r="D103" i="230"/>
  <c r="C103" i="230"/>
  <c r="B103" i="230"/>
  <c r="I102" i="230"/>
  <c r="J102" i="230"/>
  <c r="R102" i="230"/>
  <c r="H102" i="230"/>
  <c r="Q102" i="230"/>
  <c r="G102" i="230"/>
  <c r="P102" i="230"/>
  <c r="O102" i="230"/>
  <c r="F102" i="230"/>
  <c r="N102" i="230"/>
  <c r="E102" i="230"/>
  <c r="M102" i="230"/>
  <c r="L102" i="230"/>
  <c r="D102" i="230"/>
  <c r="C102" i="230"/>
  <c r="B102" i="230"/>
  <c r="I101" i="230"/>
  <c r="J101" i="230"/>
  <c r="R101" i="230"/>
  <c r="H101" i="230"/>
  <c r="Q101" i="230"/>
  <c r="G101" i="230"/>
  <c r="P101" i="230"/>
  <c r="O101" i="230"/>
  <c r="F101" i="230"/>
  <c r="N101" i="230"/>
  <c r="E101" i="230"/>
  <c r="M101" i="230"/>
  <c r="L101" i="230"/>
  <c r="D101" i="230"/>
  <c r="C101" i="230"/>
  <c r="B101" i="230"/>
  <c r="I100" i="230"/>
  <c r="J100" i="230"/>
  <c r="R100" i="230"/>
  <c r="H100" i="230"/>
  <c r="Q100" i="230"/>
  <c r="G100" i="230"/>
  <c r="P100" i="230"/>
  <c r="O100" i="230"/>
  <c r="F100" i="230"/>
  <c r="N100" i="230"/>
  <c r="E100" i="230"/>
  <c r="M100" i="230"/>
  <c r="L100" i="230"/>
  <c r="D100" i="230"/>
  <c r="C100" i="230"/>
  <c r="B100" i="230"/>
  <c r="I99" i="230"/>
  <c r="J99" i="230"/>
  <c r="R99" i="230"/>
  <c r="H99" i="230"/>
  <c r="Q99" i="230"/>
  <c r="G99" i="230"/>
  <c r="P99" i="230"/>
  <c r="O99" i="230"/>
  <c r="F99" i="230"/>
  <c r="N99" i="230"/>
  <c r="E99" i="230"/>
  <c r="M99" i="230"/>
  <c r="L99" i="230"/>
  <c r="D99" i="230"/>
  <c r="C99" i="230"/>
  <c r="B99" i="230"/>
  <c r="I98" i="230"/>
  <c r="J98" i="230"/>
  <c r="R98" i="230"/>
  <c r="H98" i="230"/>
  <c r="Q98" i="230"/>
  <c r="G98" i="230"/>
  <c r="P98" i="230"/>
  <c r="O98" i="230"/>
  <c r="F98" i="230"/>
  <c r="N98" i="230"/>
  <c r="E98" i="230"/>
  <c r="M98" i="230"/>
  <c r="L98" i="230"/>
  <c r="D98" i="230"/>
  <c r="C98" i="230"/>
  <c r="B98" i="230"/>
  <c r="I97" i="230"/>
  <c r="J97" i="230"/>
  <c r="R97" i="230"/>
  <c r="H97" i="230"/>
  <c r="Q97" i="230"/>
  <c r="G97" i="230"/>
  <c r="P97" i="230"/>
  <c r="O97" i="230"/>
  <c r="F97" i="230"/>
  <c r="N97" i="230"/>
  <c r="E97" i="230"/>
  <c r="M97" i="230"/>
  <c r="L97" i="230"/>
  <c r="D97" i="230"/>
  <c r="C97" i="230"/>
  <c r="B97" i="230"/>
  <c r="I96" i="230"/>
  <c r="J96" i="230"/>
  <c r="R96" i="230"/>
  <c r="H96" i="230"/>
  <c r="Q96" i="230"/>
  <c r="G96" i="230"/>
  <c r="P96" i="230"/>
  <c r="O96" i="230"/>
  <c r="F96" i="230"/>
  <c r="N96" i="230"/>
  <c r="E96" i="230"/>
  <c r="M96" i="230"/>
  <c r="L96" i="230"/>
  <c r="D96" i="230"/>
  <c r="C96" i="230"/>
  <c r="B96" i="230"/>
  <c r="I95" i="230"/>
  <c r="J95" i="230"/>
  <c r="R95" i="230"/>
  <c r="H95" i="230"/>
  <c r="Q95" i="230"/>
  <c r="G95" i="230"/>
  <c r="P95" i="230"/>
  <c r="O95" i="230"/>
  <c r="F95" i="230"/>
  <c r="N95" i="230"/>
  <c r="E95" i="230"/>
  <c r="M95" i="230"/>
  <c r="L95" i="230"/>
  <c r="D95" i="230"/>
  <c r="C95" i="230"/>
  <c r="B95" i="230"/>
  <c r="I94" i="230"/>
  <c r="J94" i="230"/>
  <c r="R94" i="230"/>
  <c r="H94" i="230"/>
  <c r="Q94" i="230"/>
  <c r="G94" i="230"/>
  <c r="P94" i="230"/>
  <c r="O94" i="230"/>
  <c r="F94" i="230"/>
  <c r="N94" i="230"/>
  <c r="E94" i="230"/>
  <c r="M94" i="230"/>
  <c r="L94" i="230"/>
  <c r="D94" i="230"/>
  <c r="C94" i="230"/>
  <c r="B94" i="230"/>
  <c r="I93" i="230"/>
  <c r="J93" i="230"/>
  <c r="R93" i="230"/>
  <c r="H93" i="230"/>
  <c r="Q93" i="230"/>
  <c r="G93" i="230"/>
  <c r="P93" i="230"/>
  <c r="O93" i="230"/>
  <c r="F93" i="230"/>
  <c r="N93" i="230"/>
  <c r="E93" i="230"/>
  <c r="M93" i="230"/>
  <c r="L93" i="230"/>
  <c r="D93" i="230"/>
  <c r="C93" i="230"/>
  <c r="B93" i="230"/>
  <c r="I92" i="230"/>
  <c r="J92" i="230"/>
  <c r="R92" i="230"/>
  <c r="H92" i="230"/>
  <c r="Q92" i="230"/>
  <c r="G92" i="230"/>
  <c r="P92" i="230"/>
  <c r="O92" i="230"/>
  <c r="F92" i="230"/>
  <c r="N92" i="230"/>
  <c r="E92" i="230"/>
  <c r="M92" i="230"/>
  <c r="L92" i="230"/>
  <c r="D92" i="230"/>
  <c r="C92" i="230"/>
  <c r="B92" i="230"/>
  <c r="I91" i="230"/>
  <c r="J91" i="230"/>
  <c r="R91" i="230"/>
  <c r="H91" i="230"/>
  <c r="Q91" i="230"/>
  <c r="G91" i="230"/>
  <c r="P91" i="230"/>
  <c r="O91" i="230"/>
  <c r="F91" i="230"/>
  <c r="N91" i="230"/>
  <c r="E91" i="230"/>
  <c r="M91" i="230"/>
  <c r="L91" i="230"/>
  <c r="D91" i="230"/>
  <c r="C91" i="230"/>
  <c r="B91" i="230"/>
  <c r="I90" i="230"/>
  <c r="J90" i="230"/>
  <c r="R90" i="230"/>
  <c r="H90" i="230"/>
  <c r="Q90" i="230"/>
  <c r="G90" i="230"/>
  <c r="P90" i="230"/>
  <c r="O90" i="230"/>
  <c r="F90" i="230"/>
  <c r="N90" i="230"/>
  <c r="E90" i="230"/>
  <c r="M90" i="230"/>
  <c r="L90" i="230"/>
  <c r="D90" i="230"/>
  <c r="C90" i="230"/>
  <c r="B90" i="230"/>
  <c r="I89" i="230"/>
  <c r="J89" i="230"/>
  <c r="R89" i="230"/>
  <c r="H89" i="230"/>
  <c r="Q89" i="230"/>
  <c r="G89" i="230"/>
  <c r="P89" i="230"/>
  <c r="O89" i="230"/>
  <c r="F89" i="230"/>
  <c r="N89" i="230"/>
  <c r="E89" i="230"/>
  <c r="M89" i="230"/>
  <c r="L89" i="230"/>
  <c r="D89" i="230"/>
  <c r="C89" i="230"/>
  <c r="B89" i="230"/>
  <c r="I88" i="230"/>
  <c r="J88" i="230"/>
  <c r="R88" i="230"/>
  <c r="H88" i="230"/>
  <c r="Q88" i="230"/>
  <c r="G88" i="230"/>
  <c r="P88" i="230"/>
  <c r="O88" i="230"/>
  <c r="F88" i="230"/>
  <c r="N88" i="230"/>
  <c r="E88" i="230"/>
  <c r="M88" i="230"/>
  <c r="L88" i="230"/>
  <c r="D88" i="230"/>
  <c r="C88" i="230"/>
  <c r="B88" i="230"/>
  <c r="I87" i="230"/>
  <c r="J87" i="230"/>
  <c r="R87" i="230"/>
  <c r="H87" i="230"/>
  <c r="Q87" i="230"/>
  <c r="G87" i="230"/>
  <c r="P87" i="230"/>
  <c r="O87" i="230"/>
  <c r="F87" i="230"/>
  <c r="N87" i="230"/>
  <c r="E87" i="230"/>
  <c r="M87" i="230"/>
  <c r="L87" i="230"/>
  <c r="D87" i="230"/>
  <c r="C87" i="230"/>
  <c r="B87" i="230"/>
  <c r="I86" i="230"/>
  <c r="J86" i="230"/>
  <c r="R86" i="230"/>
  <c r="H86" i="230"/>
  <c r="Q86" i="230"/>
  <c r="G86" i="230"/>
  <c r="P86" i="230"/>
  <c r="O86" i="230"/>
  <c r="F86" i="230"/>
  <c r="N86" i="230"/>
  <c r="E86" i="230"/>
  <c r="M86" i="230"/>
  <c r="L86" i="230"/>
  <c r="D86" i="230"/>
  <c r="C86" i="230"/>
  <c r="B86" i="230"/>
  <c r="I85" i="230"/>
  <c r="J85" i="230"/>
  <c r="R85" i="230"/>
  <c r="H85" i="230"/>
  <c r="Q85" i="230"/>
  <c r="G85" i="230"/>
  <c r="P85" i="230"/>
  <c r="O85" i="230"/>
  <c r="F85" i="230"/>
  <c r="N85" i="230"/>
  <c r="E85" i="230"/>
  <c r="M85" i="230"/>
  <c r="L85" i="230"/>
  <c r="D85" i="230"/>
  <c r="C85" i="230"/>
  <c r="B85" i="230"/>
  <c r="I84" i="230"/>
  <c r="J84" i="230"/>
  <c r="R84" i="230"/>
  <c r="H84" i="230"/>
  <c r="Q84" i="230"/>
  <c r="G84" i="230"/>
  <c r="P84" i="230"/>
  <c r="O84" i="230"/>
  <c r="F84" i="230"/>
  <c r="N84" i="230"/>
  <c r="E84" i="230"/>
  <c r="M84" i="230"/>
  <c r="L84" i="230"/>
  <c r="D84" i="230"/>
  <c r="C84" i="230"/>
  <c r="B84" i="230"/>
  <c r="I83" i="230"/>
  <c r="J83" i="230"/>
  <c r="R83" i="230"/>
  <c r="H83" i="230"/>
  <c r="Q83" i="230"/>
  <c r="G83" i="230"/>
  <c r="P83" i="230"/>
  <c r="O83" i="230"/>
  <c r="F83" i="230"/>
  <c r="N83" i="230"/>
  <c r="E83" i="230"/>
  <c r="M83" i="230"/>
  <c r="L83" i="230"/>
  <c r="D83" i="230"/>
  <c r="C83" i="230"/>
  <c r="B83" i="230"/>
  <c r="I82" i="230"/>
  <c r="J82" i="230"/>
  <c r="R82" i="230"/>
  <c r="H82" i="230"/>
  <c r="Q82" i="230"/>
  <c r="G82" i="230"/>
  <c r="P82" i="230"/>
  <c r="O82" i="230"/>
  <c r="F82" i="230"/>
  <c r="N82" i="230"/>
  <c r="E82" i="230"/>
  <c r="M82" i="230"/>
  <c r="L82" i="230"/>
  <c r="D82" i="230"/>
  <c r="C82" i="230"/>
  <c r="B82" i="230"/>
  <c r="I81" i="230"/>
  <c r="J81" i="230"/>
  <c r="R81" i="230"/>
  <c r="H81" i="230"/>
  <c r="Q81" i="230"/>
  <c r="G81" i="230"/>
  <c r="P81" i="230"/>
  <c r="O81" i="230"/>
  <c r="F81" i="230"/>
  <c r="N81" i="230"/>
  <c r="E81" i="230"/>
  <c r="M81" i="230"/>
  <c r="L81" i="230"/>
  <c r="D81" i="230"/>
  <c r="C81" i="230"/>
  <c r="B81" i="230"/>
  <c r="I80" i="230"/>
  <c r="J80" i="230"/>
  <c r="R80" i="230"/>
  <c r="H80" i="230"/>
  <c r="Q80" i="230"/>
  <c r="G80" i="230"/>
  <c r="P80" i="230"/>
  <c r="O80" i="230"/>
  <c r="F80" i="230"/>
  <c r="N80" i="230"/>
  <c r="E80" i="230"/>
  <c r="M80" i="230"/>
  <c r="L80" i="230"/>
  <c r="D80" i="230"/>
  <c r="C80" i="230"/>
  <c r="B80" i="230"/>
  <c r="I79" i="230"/>
  <c r="J79" i="230"/>
  <c r="R79" i="230"/>
  <c r="H79" i="230"/>
  <c r="Q79" i="230"/>
  <c r="G79" i="230"/>
  <c r="P79" i="230"/>
  <c r="O79" i="230"/>
  <c r="F79" i="230"/>
  <c r="N79" i="230"/>
  <c r="E79" i="230"/>
  <c r="M79" i="230"/>
  <c r="L79" i="230"/>
  <c r="D79" i="230"/>
  <c r="C79" i="230"/>
  <c r="B79" i="230"/>
  <c r="I78" i="230"/>
  <c r="J78" i="230"/>
  <c r="R78" i="230"/>
  <c r="H78" i="230"/>
  <c r="Q78" i="230"/>
  <c r="G78" i="230"/>
  <c r="P78" i="230"/>
  <c r="O78" i="230"/>
  <c r="F78" i="230"/>
  <c r="N78" i="230"/>
  <c r="E78" i="230"/>
  <c r="M78" i="230"/>
  <c r="L78" i="230"/>
  <c r="D78" i="230"/>
  <c r="C78" i="230"/>
  <c r="B78" i="230"/>
  <c r="I77" i="230"/>
  <c r="J77" i="230"/>
  <c r="R77" i="230"/>
  <c r="H77" i="230"/>
  <c r="Q77" i="230"/>
  <c r="G77" i="230"/>
  <c r="P77" i="230"/>
  <c r="O77" i="230"/>
  <c r="F77" i="230"/>
  <c r="N77" i="230"/>
  <c r="E77" i="230"/>
  <c r="M77" i="230"/>
  <c r="L77" i="230"/>
  <c r="D77" i="230"/>
  <c r="C77" i="230"/>
  <c r="B77" i="230"/>
  <c r="I76" i="230"/>
  <c r="J76" i="230"/>
  <c r="R76" i="230"/>
  <c r="H76" i="230"/>
  <c r="Q76" i="230"/>
  <c r="G76" i="230"/>
  <c r="P76" i="230"/>
  <c r="O76" i="230"/>
  <c r="F76" i="230"/>
  <c r="N76" i="230"/>
  <c r="E76" i="230"/>
  <c r="M76" i="230"/>
  <c r="L76" i="230"/>
  <c r="D76" i="230"/>
  <c r="C76" i="230"/>
  <c r="B76" i="230"/>
  <c r="I75" i="230"/>
  <c r="J75" i="230"/>
  <c r="R75" i="230"/>
  <c r="H75" i="230"/>
  <c r="Q75" i="230"/>
  <c r="G75" i="230"/>
  <c r="P75" i="230"/>
  <c r="O75" i="230"/>
  <c r="F75" i="230"/>
  <c r="N75" i="230"/>
  <c r="E75" i="230"/>
  <c r="M75" i="230"/>
  <c r="L75" i="230"/>
  <c r="D75" i="230"/>
  <c r="C75" i="230"/>
  <c r="B75" i="230"/>
  <c r="I74" i="230"/>
  <c r="J74" i="230"/>
  <c r="R74" i="230"/>
  <c r="H74" i="230"/>
  <c r="Q74" i="230"/>
  <c r="G74" i="230"/>
  <c r="P74" i="230"/>
  <c r="O74" i="230"/>
  <c r="F74" i="230"/>
  <c r="N74" i="230"/>
  <c r="E74" i="230"/>
  <c r="M74" i="230"/>
  <c r="L74" i="230"/>
  <c r="D74" i="230"/>
  <c r="C74" i="230"/>
  <c r="B74" i="230"/>
  <c r="I73" i="230"/>
  <c r="J73" i="230"/>
  <c r="R73" i="230"/>
  <c r="H73" i="230"/>
  <c r="Q73" i="230"/>
  <c r="G73" i="230"/>
  <c r="P73" i="230"/>
  <c r="O73" i="230"/>
  <c r="F73" i="230"/>
  <c r="N73" i="230"/>
  <c r="E73" i="230"/>
  <c r="M73" i="230"/>
  <c r="L73" i="230"/>
  <c r="D73" i="230"/>
  <c r="C73" i="230"/>
  <c r="B73" i="230"/>
  <c r="I72" i="230"/>
  <c r="J72" i="230"/>
  <c r="R72" i="230"/>
  <c r="H72" i="230"/>
  <c r="Q72" i="230"/>
  <c r="G72" i="230"/>
  <c r="P72" i="230"/>
  <c r="O72" i="230"/>
  <c r="F72" i="230"/>
  <c r="N72" i="230"/>
  <c r="E72" i="230"/>
  <c r="M72" i="230"/>
  <c r="L72" i="230"/>
  <c r="D72" i="230"/>
  <c r="C72" i="230"/>
  <c r="B72" i="230"/>
  <c r="I71" i="230"/>
  <c r="J71" i="230"/>
  <c r="R71" i="230"/>
  <c r="H71" i="230"/>
  <c r="Q71" i="230"/>
  <c r="G71" i="230"/>
  <c r="P71" i="230"/>
  <c r="O71" i="230"/>
  <c r="F71" i="230"/>
  <c r="N71" i="230"/>
  <c r="E71" i="230"/>
  <c r="M71" i="230"/>
  <c r="L71" i="230"/>
  <c r="D71" i="230"/>
  <c r="C71" i="230"/>
  <c r="B71" i="230"/>
  <c r="I70" i="230"/>
  <c r="J70" i="230"/>
  <c r="R70" i="230"/>
  <c r="H70" i="230"/>
  <c r="Q70" i="230"/>
  <c r="G70" i="230"/>
  <c r="P70" i="230"/>
  <c r="O70" i="230"/>
  <c r="F70" i="230"/>
  <c r="N70" i="230"/>
  <c r="E70" i="230"/>
  <c r="M70" i="230"/>
  <c r="L70" i="230"/>
  <c r="D70" i="230"/>
  <c r="C70" i="230"/>
  <c r="B70" i="230"/>
  <c r="I69" i="230"/>
  <c r="J69" i="230"/>
  <c r="R69" i="230"/>
  <c r="H69" i="230"/>
  <c r="Q69" i="230"/>
  <c r="G69" i="230"/>
  <c r="P69" i="230"/>
  <c r="O69" i="230"/>
  <c r="F69" i="230"/>
  <c r="N69" i="230"/>
  <c r="E69" i="230"/>
  <c r="M69" i="230"/>
  <c r="L69" i="230"/>
  <c r="D69" i="230"/>
  <c r="C69" i="230"/>
  <c r="B69" i="230"/>
  <c r="I68" i="230"/>
  <c r="J68" i="230"/>
  <c r="R68" i="230"/>
  <c r="H68" i="230"/>
  <c r="Q68" i="230"/>
  <c r="G68" i="230"/>
  <c r="P68" i="230"/>
  <c r="O68" i="230"/>
  <c r="F68" i="230"/>
  <c r="N68" i="230"/>
  <c r="E68" i="230"/>
  <c r="M68" i="230"/>
  <c r="L68" i="230"/>
  <c r="D68" i="230"/>
  <c r="C68" i="230"/>
  <c r="B68" i="230"/>
  <c r="I67" i="230"/>
  <c r="J67" i="230"/>
  <c r="R67" i="230"/>
  <c r="H67" i="230"/>
  <c r="Q67" i="230"/>
  <c r="G67" i="230"/>
  <c r="P67" i="230"/>
  <c r="O67" i="230"/>
  <c r="F67" i="230"/>
  <c r="N67" i="230"/>
  <c r="E67" i="230"/>
  <c r="M67" i="230"/>
  <c r="L67" i="230"/>
  <c r="D67" i="230"/>
  <c r="C67" i="230"/>
  <c r="B67" i="230"/>
  <c r="I66" i="230"/>
  <c r="J66" i="230"/>
  <c r="R66" i="230"/>
  <c r="H66" i="230"/>
  <c r="Q66" i="230"/>
  <c r="G66" i="230"/>
  <c r="P66" i="230"/>
  <c r="O66" i="230"/>
  <c r="F66" i="230"/>
  <c r="N66" i="230"/>
  <c r="E66" i="230"/>
  <c r="M66" i="230"/>
  <c r="L66" i="230"/>
  <c r="D66" i="230"/>
  <c r="C66" i="230"/>
  <c r="B66" i="230"/>
  <c r="I65" i="230"/>
  <c r="J65" i="230"/>
  <c r="R65" i="230"/>
  <c r="H65" i="230"/>
  <c r="Q65" i="230"/>
  <c r="G65" i="230"/>
  <c r="P65" i="230"/>
  <c r="O65" i="230"/>
  <c r="F65" i="230"/>
  <c r="N65" i="230"/>
  <c r="E65" i="230"/>
  <c r="M65" i="230"/>
  <c r="L65" i="230"/>
  <c r="D65" i="230"/>
  <c r="C65" i="230"/>
  <c r="B65" i="230"/>
  <c r="I64" i="230"/>
  <c r="J64" i="230"/>
  <c r="R64" i="230"/>
  <c r="H64" i="230"/>
  <c r="Q64" i="230"/>
  <c r="G64" i="230"/>
  <c r="P64" i="230"/>
  <c r="O64" i="230"/>
  <c r="F64" i="230"/>
  <c r="N64" i="230"/>
  <c r="E64" i="230"/>
  <c r="M64" i="230"/>
  <c r="L64" i="230"/>
  <c r="D64" i="230"/>
  <c r="C64" i="230"/>
  <c r="B64" i="230"/>
  <c r="I63" i="230"/>
  <c r="J63" i="230"/>
  <c r="R63" i="230"/>
  <c r="H63" i="230"/>
  <c r="Q63" i="230"/>
  <c r="G63" i="230"/>
  <c r="P63" i="230"/>
  <c r="O63" i="230"/>
  <c r="F63" i="230"/>
  <c r="N63" i="230"/>
  <c r="E63" i="230"/>
  <c r="M63" i="230"/>
  <c r="L63" i="230"/>
  <c r="D63" i="230"/>
  <c r="C63" i="230"/>
  <c r="B63" i="230"/>
  <c r="I62" i="230"/>
  <c r="J62" i="230"/>
  <c r="R62" i="230"/>
  <c r="H62" i="230"/>
  <c r="Q62" i="230"/>
  <c r="G62" i="230"/>
  <c r="P62" i="230"/>
  <c r="O62" i="230"/>
  <c r="F62" i="230"/>
  <c r="N62" i="230"/>
  <c r="E62" i="230"/>
  <c r="M62" i="230"/>
  <c r="L62" i="230"/>
  <c r="D62" i="230"/>
  <c r="C62" i="230"/>
  <c r="B62" i="230"/>
  <c r="I61" i="230"/>
  <c r="J61" i="230"/>
  <c r="R61" i="230"/>
  <c r="H61" i="230"/>
  <c r="Q61" i="230"/>
  <c r="G61" i="230"/>
  <c r="P61" i="230"/>
  <c r="O61" i="230"/>
  <c r="F61" i="230"/>
  <c r="N61" i="230"/>
  <c r="E61" i="230"/>
  <c r="M61" i="230"/>
  <c r="L61" i="230"/>
  <c r="D61" i="230"/>
  <c r="C61" i="230"/>
  <c r="B61" i="230"/>
  <c r="I60" i="230"/>
  <c r="J60" i="230"/>
  <c r="R60" i="230"/>
  <c r="H60" i="230"/>
  <c r="Q60" i="230"/>
  <c r="G60" i="230"/>
  <c r="P60" i="230"/>
  <c r="O60" i="230"/>
  <c r="F60" i="230"/>
  <c r="N60" i="230"/>
  <c r="E60" i="230"/>
  <c r="M60" i="230"/>
  <c r="L60" i="230"/>
  <c r="D60" i="230"/>
  <c r="C60" i="230"/>
  <c r="B60" i="230"/>
  <c r="I59" i="230"/>
  <c r="J59" i="230"/>
  <c r="R59" i="230"/>
  <c r="H59" i="230"/>
  <c r="Q59" i="230"/>
  <c r="G59" i="230"/>
  <c r="P59" i="230"/>
  <c r="O59" i="230"/>
  <c r="F59" i="230"/>
  <c r="N59" i="230"/>
  <c r="E59" i="230"/>
  <c r="M59" i="230"/>
  <c r="L59" i="230"/>
  <c r="D59" i="230"/>
  <c r="C59" i="230"/>
  <c r="B59" i="230"/>
  <c r="I58" i="230"/>
  <c r="J58" i="230"/>
  <c r="R58" i="230"/>
  <c r="H58" i="230"/>
  <c r="Q58" i="230"/>
  <c r="G58" i="230"/>
  <c r="P58" i="230"/>
  <c r="O58" i="230"/>
  <c r="F58" i="230"/>
  <c r="N58" i="230"/>
  <c r="E58" i="230"/>
  <c r="M58" i="230"/>
  <c r="L58" i="230"/>
  <c r="B58" i="230"/>
  <c r="I57" i="230"/>
  <c r="J57" i="230"/>
  <c r="R57" i="230"/>
  <c r="H57" i="230"/>
  <c r="Q57" i="230"/>
  <c r="G57" i="230"/>
  <c r="P57" i="230"/>
  <c r="O57" i="230"/>
  <c r="F57" i="230"/>
  <c r="N57" i="230"/>
  <c r="E57" i="230"/>
  <c r="M57" i="230"/>
  <c r="L57" i="230"/>
  <c r="B57" i="230"/>
  <c r="I56" i="230"/>
  <c r="J56" i="230"/>
  <c r="R56" i="230"/>
  <c r="H56" i="230"/>
  <c r="Q56" i="230"/>
  <c r="G56" i="230"/>
  <c r="P56" i="230"/>
  <c r="O56" i="230"/>
  <c r="F56" i="230"/>
  <c r="N56" i="230"/>
  <c r="E56" i="230"/>
  <c r="M56" i="230"/>
  <c r="L56" i="230"/>
  <c r="B56" i="230"/>
  <c r="I55" i="230"/>
  <c r="J55" i="230"/>
  <c r="R55" i="230"/>
  <c r="H55" i="230"/>
  <c r="Q55" i="230"/>
  <c r="G55" i="230"/>
  <c r="P55" i="230"/>
  <c r="O55" i="230"/>
  <c r="F55" i="230"/>
  <c r="N55" i="230"/>
  <c r="E55" i="230"/>
  <c r="M55" i="230"/>
  <c r="L55" i="230"/>
  <c r="B55" i="230"/>
  <c r="I54" i="230"/>
  <c r="J54" i="230"/>
  <c r="R54" i="230"/>
  <c r="H54" i="230"/>
  <c r="Q54" i="230"/>
  <c r="G54" i="230"/>
  <c r="P54" i="230"/>
  <c r="O54" i="230"/>
  <c r="F54" i="230"/>
  <c r="N54" i="230"/>
  <c r="E54" i="230"/>
  <c r="M54" i="230"/>
  <c r="L54" i="230"/>
  <c r="B54" i="230"/>
  <c r="I53" i="230"/>
  <c r="J53" i="230"/>
  <c r="R53" i="230"/>
  <c r="H53" i="230"/>
  <c r="Q53" i="230"/>
  <c r="G53" i="230"/>
  <c r="P53" i="230"/>
  <c r="O53" i="230"/>
  <c r="F53" i="230"/>
  <c r="N53" i="230"/>
  <c r="E53" i="230"/>
  <c r="M53" i="230"/>
  <c r="L53" i="230"/>
  <c r="B53" i="230"/>
  <c r="I52" i="230"/>
  <c r="J52" i="230"/>
  <c r="R52" i="230"/>
  <c r="H52" i="230"/>
  <c r="Q52" i="230"/>
  <c r="G52" i="230"/>
  <c r="P52" i="230"/>
  <c r="O52" i="230"/>
  <c r="F52" i="230"/>
  <c r="N52" i="230"/>
  <c r="E52" i="230"/>
  <c r="M52" i="230"/>
  <c r="L52" i="230"/>
  <c r="B52" i="230"/>
  <c r="I51" i="230"/>
  <c r="J51" i="230"/>
  <c r="R51" i="230"/>
  <c r="H51" i="230"/>
  <c r="Q51" i="230"/>
  <c r="G51" i="230"/>
  <c r="P51" i="230"/>
  <c r="O51" i="230"/>
  <c r="F51" i="230"/>
  <c r="N51" i="230"/>
  <c r="E51" i="230"/>
  <c r="M51" i="230"/>
  <c r="L51" i="230"/>
  <c r="B51" i="230"/>
  <c r="I50" i="230"/>
  <c r="J50" i="230"/>
  <c r="R50" i="230"/>
  <c r="H50" i="230"/>
  <c r="Q50" i="230"/>
  <c r="G50" i="230"/>
  <c r="P50" i="230"/>
  <c r="O50" i="230"/>
  <c r="F50" i="230"/>
  <c r="N50" i="230"/>
  <c r="E50" i="230"/>
  <c r="M50" i="230"/>
  <c r="L50" i="230"/>
  <c r="B50" i="230"/>
  <c r="I49" i="230"/>
  <c r="J49" i="230"/>
  <c r="R49" i="230"/>
  <c r="H49" i="230"/>
  <c r="Q49" i="230"/>
  <c r="G49" i="230"/>
  <c r="P49" i="230"/>
  <c r="O49" i="230"/>
  <c r="F49" i="230"/>
  <c r="N49" i="230"/>
  <c r="E49" i="230"/>
  <c r="M49" i="230"/>
  <c r="L49" i="230"/>
  <c r="B49" i="230"/>
  <c r="I48" i="230"/>
  <c r="J48" i="230"/>
  <c r="R48" i="230"/>
  <c r="H48" i="230"/>
  <c r="Q48" i="230"/>
  <c r="G48" i="230"/>
  <c r="P48" i="230"/>
  <c r="O48" i="230"/>
  <c r="F48" i="230"/>
  <c r="N48" i="230"/>
  <c r="E48" i="230"/>
  <c r="M48" i="230"/>
  <c r="L48" i="230"/>
  <c r="B48" i="230"/>
  <c r="I47" i="230"/>
  <c r="J47" i="230"/>
  <c r="R47" i="230"/>
  <c r="H47" i="230"/>
  <c r="Q47" i="230"/>
  <c r="G47" i="230"/>
  <c r="P47" i="230"/>
  <c r="O47" i="230"/>
  <c r="F47" i="230"/>
  <c r="N47" i="230"/>
  <c r="E47" i="230"/>
  <c r="M47" i="230"/>
  <c r="L47" i="230"/>
  <c r="B47" i="230"/>
  <c r="I46" i="230"/>
  <c r="J46" i="230"/>
  <c r="R46" i="230"/>
  <c r="H46" i="230"/>
  <c r="Q46" i="230"/>
  <c r="G46" i="230"/>
  <c r="P46" i="230"/>
  <c r="O46" i="230"/>
  <c r="F46" i="230"/>
  <c r="N46" i="230"/>
  <c r="E46" i="230"/>
  <c r="M46" i="230"/>
  <c r="L46" i="230"/>
  <c r="B46" i="230"/>
  <c r="I45" i="230"/>
  <c r="J45" i="230"/>
  <c r="R45" i="230"/>
  <c r="H45" i="230"/>
  <c r="Q45" i="230"/>
  <c r="G45" i="230"/>
  <c r="P45" i="230"/>
  <c r="O45" i="230"/>
  <c r="F45" i="230"/>
  <c r="N45" i="230"/>
  <c r="E45" i="230"/>
  <c r="M45" i="230"/>
  <c r="L45" i="230"/>
  <c r="B45" i="230"/>
  <c r="I44" i="230"/>
  <c r="J44" i="230"/>
  <c r="R44" i="230"/>
  <c r="H44" i="230"/>
  <c r="Q44" i="230"/>
  <c r="G44" i="230"/>
  <c r="P44" i="230"/>
  <c r="O44" i="230"/>
  <c r="F44" i="230"/>
  <c r="N44" i="230"/>
  <c r="E44" i="230"/>
  <c r="M44" i="230"/>
  <c r="L44" i="230"/>
  <c r="B44" i="230"/>
  <c r="I43" i="230"/>
  <c r="J43" i="230"/>
  <c r="R43" i="230"/>
  <c r="H43" i="230"/>
  <c r="Q43" i="230"/>
  <c r="G43" i="230"/>
  <c r="P43" i="230"/>
  <c r="O43" i="230"/>
  <c r="F43" i="230"/>
  <c r="N43" i="230"/>
  <c r="E43" i="230"/>
  <c r="M43" i="230"/>
  <c r="L43" i="230"/>
  <c r="B43" i="230"/>
  <c r="I42" i="230"/>
  <c r="J42" i="230"/>
  <c r="R42" i="230"/>
  <c r="H42" i="230"/>
  <c r="Q42" i="230"/>
  <c r="G42" i="230"/>
  <c r="P42" i="230"/>
  <c r="O42" i="230"/>
  <c r="F42" i="230"/>
  <c r="N42" i="230"/>
  <c r="E42" i="230"/>
  <c r="M42" i="230"/>
  <c r="L42" i="230"/>
  <c r="B42" i="230"/>
  <c r="I41" i="230"/>
  <c r="J41" i="230"/>
  <c r="R41" i="230"/>
  <c r="H41" i="230"/>
  <c r="Q41" i="230"/>
  <c r="G41" i="230"/>
  <c r="P41" i="230"/>
  <c r="O41" i="230"/>
  <c r="F41" i="230"/>
  <c r="N41" i="230"/>
  <c r="E41" i="230"/>
  <c r="M41" i="230"/>
  <c r="L41" i="230"/>
  <c r="B41" i="230"/>
  <c r="I40" i="230"/>
  <c r="J40" i="230"/>
  <c r="R40" i="230"/>
  <c r="H40" i="230"/>
  <c r="Q40" i="230"/>
  <c r="G40" i="230"/>
  <c r="P40" i="230"/>
  <c r="O40" i="230"/>
  <c r="F40" i="230"/>
  <c r="N40" i="230"/>
  <c r="E40" i="230"/>
  <c r="M40" i="230"/>
  <c r="L40" i="230"/>
  <c r="B40" i="230"/>
  <c r="I39" i="230"/>
  <c r="J39" i="230"/>
  <c r="R39" i="230"/>
  <c r="H39" i="230"/>
  <c r="Q39" i="230"/>
  <c r="G39" i="230"/>
  <c r="P39" i="230"/>
  <c r="O39" i="230"/>
  <c r="F39" i="230"/>
  <c r="N39" i="230"/>
  <c r="E39" i="230"/>
  <c r="M39" i="230"/>
  <c r="L39" i="230"/>
  <c r="B39" i="230"/>
  <c r="I38" i="230"/>
  <c r="J38" i="230"/>
  <c r="R38" i="230"/>
  <c r="H38" i="230"/>
  <c r="Q38" i="230"/>
  <c r="G38" i="230"/>
  <c r="P38" i="230"/>
  <c r="O38" i="230"/>
  <c r="F38" i="230"/>
  <c r="N38" i="230"/>
  <c r="E38" i="230"/>
  <c r="M38" i="230"/>
  <c r="L38" i="230"/>
  <c r="B38" i="230"/>
  <c r="I37" i="230"/>
  <c r="J37" i="230"/>
  <c r="R37" i="230"/>
  <c r="H37" i="230"/>
  <c r="Q37" i="230"/>
  <c r="G37" i="230"/>
  <c r="P37" i="230"/>
  <c r="O37" i="230"/>
  <c r="F37" i="230"/>
  <c r="N37" i="230"/>
  <c r="E37" i="230"/>
  <c r="M37" i="230"/>
  <c r="L37" i="230"/>
  <c r="B37" i="230"/>
  <c r="I36" i="230"/>
  <c r="J36" i="230"/>
  <c r="R36" i="230"/>
  <c r="H36" i="230"/>
  <c r="Q36" i="230"/>
  <c r="G36" i="230"/>
  <c r="P36" i="230"/>
  <c r="O36" i="230"/>
  <c r="F36" i="230"/>
  <c r="N36" i="230"/>
  <c r="E36" i="230"/>
  <c r="M36" i="230"/>
  <c r="L36" i="230"/>
  <c r="B36" i="230"/>
  <c r="I35" i="230"/>
  <c r="J35" i="230"/>
  <c r="R35" i="230"/>
  <c r="H35" i="230"/>
  <c r="Q35" i="230"/>
  <c r="G35" i="230"/>
  <c r="P35" i="230"/>
  <c r="O35" i="230"/>
  <c r="F35" i="230"/>
  <c r="N35" i="230"/>
  <c r="E35" i="230"/>
  <c r="M35" i="230"/>
  <c r="L35" i="230"/>
  <c r="B35" i="230"/>
  <c r="I34" i="230"/>
  <c r="J34" i="230"/>
  <c r="R34" i="230"/>
  <c r="H34" i="230"/>
  <c r="Q34" i="230"/>
  <c r="G34" i="230"/>
  <c r="P34" i="230"/>
  <c r="O34" i="230"/>
  <c r="F34" i="230"/>
  <c r="N34" i="230"/>
  <c r="E34" i="230"/>
  <c r="M34" i="230"/>
  <c r="L34" i="230"/>
  <c r="B34" i="230"/>
  <c r="I33" i="230"/>
  <c r="J33" i="230"/>
  <c r="R33" i="230"/>
  <c r="H33" i="230"/>
  <c r="Q33" i="230"/>
  <c r="G33" i="230"/>
  <c r="P33" i="230"/>
  <c r="O33" i="230"/>
  <c r="F33" i="230"/>
  <c r="N33" i="230"/>
  <c r="E33" i="230"/>
  <c r="M33" i="230"/>
  <c r="L33" i="230"/>
  <c r="B33" i="230"/>
  <c r="I32" i="230"/>
  <c r="J32" i="230"/>
  <c r="R32" i="230"/>
  <c r="H32" i="230"/>
  <c r="Q32" i="230"/>
  <c r="G32" i="230"/>
  <c r="P32" i="230"/>
  <c r="O32" i="230"/>
  <c r="F32" i="230"/>
  <c r="N32" i="230"/>
  <c r="E32" i="230"/>
  <c r="M32" i="230"/>
  <c r="L32" i="230"/>
  <c r="B32" i="230"/>
  <c r="I31" i="230"/>
  <c r="J31" i="230"/>
  <c r="R31" i="230"/>
  <c r="H31" i="230"/>
  <c r="Q31" i="230"/>
  <c r="G31" i="230"/>
  <c r="P31" i="230"/>
  <c r="O31" i="230"/>
  <c r="F31" i="230"/>
  <c r="N31" i="230"/>
  <c r="E31" i="230"/>
  <c r="M31" i="230"/>
  <c r="L31" i="230"/>
  <c r="B31" i="230"/>
  <c r="I30" i="230"/>
  <c r="J30" i="230"/>
  <c r="R30" i="230"/>
  <c r="H30" i="230"/>
  <c r="Q30" i="230"/>
  <c r="G30" i="230"/>
  <c r="P30" i="230"/>
  <c r="O30" i="230"/>
  <c r="F30" i="230"/>
  <c r="N30" i="230"/>
  <c r="E30" i="230"/>
  <c r="M30" i="230"/>
  <c r="L30" i="230"/>
  <c r="B30" i="230"/>
  <c r="I29" i="230"/>
  <c r="J29" i="230"/>
  <c r="R29" i="230"/>
  <c r="H29" i="230"/>
  <c r="Q29" i="230"/>
  <c r="G29" i="230"/>
  <c r="P29" i="230"/>
  <c r="O29" i="230"/>
  <c r="F29" i="230"/>
  <c r="N29" i="230"/>
  <c r="E29" i="230"/>
  <c r="M29" i="230"/>
  <c r="L29" i="230"/>
  <c r="B29" i="230"/>
  <c r="I28" i="230"/>
  <c r="J28" i="230"/>
  <c r="R28" i="230"/>
  <c r="H28" i="230"/>
  <c r="Q28" i="230"/>
  <c r="G28" i="230"/>
  <c r="P28" i="230"/>
  <c r="O28" i="230"/>
  <c r="F28" i="230"/>
  <c r="N28" i="230"/>
  <c r="E28" i="230"/>
  <c r="M28" i="230"/>
  <c r="L28" i="230"/>
  <c r="B28" i="230"/>
  <c r="I27" i="230"/>
  <c r="J27" i="230"/>
  <c r="R27" i="230"/>
  <c r="H27" i="230"/>
  <c r="Q27" i="230"/>
  <c r="G27" i="230"/>
  <c r="P27" i="230"/>
  <c r="O27" i="230"/>
  <c r="F27" i="230"/>
  <c r="N27" i="230"/>
  <c r="E27" i="230"/>
  <c r="M27" i="230"/>
  <c r="L27" i="230"/>
  <c r="B27" i="230"/>
  <c r="I26" i="230"/>
  <c r="J26" i="230"/>
  <c r="R26" i="230"/>
  <c r="H26" i="230"/>
  <c r="Q26" i="230"/>
  <c r="G26" i="230"/>
  <c r="P26" i="230"/>
  <c r="O26" i="230"/>
  <c r="F26" i="230"/>
  <c r="N26" i="230"/>
  <c r="E26" i="230"/>
  <c r="M26" i="230"/>
  <c r="L26" i="230"/>
  <c r="B26" i="230"/>
  <c r="I25" i="230"/>
  <c r="J25" i="230"/>
  <c r="R25" i="230"/>
  <c r="H25" i="230"/>
  <c r="Q25" i="230"/>
  <c r="G25" i="230"/>
  <c r="P25" i="230"/>
  <c r="O25" i="230"/>
  <c r="F25" i="230"/>
  <c r="N25" i="230"/>
  <c r="E25" i="230"/>
  <c r="M25" i="230"/>
  <c r="L25" i="230"/>
  <c r="B25" i="230"/>
  <c r="I24" i="230"/>
  <c r="J24" i="230"/>
  <c r="R24" i="230"/>
  <c r="H24" i="230"/>
  <c r="Q24" i="230"/>
  <c r="G24" i="230"/>
  <c r="P24" i="230"/>
  <c r="O24" i="230"/>
  <c r="F24" i="230"/>
  <c r="N24" i="230"/>
  <c r="E24" i="230"/>
  <c r="M24" i="230"/>
  <c r="L24" i="230"/>
  <c r="B24" i="230"/>
  <c r="I23" i="230"/>
  <c r="J23" i="230"/>
  <c r="R23" i="230"/>
  <c r="H23" i="230"/>
  <c r="Q23" i="230"/>
  <c r="G23" i="230"/>
  <c r="P23" i="230"/>
  <c r="O23" i="230"/>
  <c r="F23" i="230"/>
  <c r="N23" i="230"/>
  <c r="E23" i="230"/>
  <c r="M23" i="230"/>
  <c r="L23" i="230"/>
  <c r="B23" i="230"/>
  <c r="I22" i="230"/>
  <c r="J22" i="230"/>
  <c r="R22" i="230"/>
  <c r="H22" i="230"/>
  <c r="Q22" i="230"/>
  <c r="G22" i="230"/>
  <c r="P22" i="230"/>
  <c r="O22" i="230"/>
  <c r="F22" i="230"/>
  <c r="N22" i="230"/>
  <c r="E22" i="230"/>
  <c r="M22" i="230"/>
  <c r="L22" i="230"/>
  <c r="B22" i="230"/>
  <c r="I21" i="230"/>
  <c r="J21" i="230"/>
  <c r="R21" i="230"/>
  <c r="H21" i="230"/>
  <c r="Q21" i="230"/>
  <c r="G21" i="230"/>
  <c r="P21" i="230"/>
  <c r="O21" i="230"/>
  <c r="F21" i="230"/>
  <c r="N21" i="230"/>
  <c r="E21" i="230"/>
  <c r="M21" i="230"/>
  <c r="L21" i="230"/>
  <c r="B21" i="230"/>
  <c r="I20" i="230"/>
  <c r="J20" i="230"/>
  <c r="R20" i="230"/>
  <c r="H20" i="230"/>
  <c r="Q20" i="230"/>
  <c r="G20" i="230"/>
  <c r="P20" i="230"/>
  <c r="O20" i="230"/>
  <c r="F20" i="230"/>
  <c r="N20" i="230"/>
  <c r="E20" i="230"/>
  <c r="M20" i="230"/>
  <c r="L20" i="230"/>
  <c r="B20" i="230"/>
  <c r="I19" i="230"/>
  <c r="J19" i="230"/>
  <c r="R19" i="230"/>
  <c r="H19" i="230"/>
  <c r="Q19" i="230"/>
  <c r="G19" i="230"/>
  <c r="P19" i="230"/>
  <c r="O19" i="230"/>
  <c r="F19" i="230"/>
  <c r="N19" i="230"/>
  <c r="E19" i="230"/>
  <c r="M19" i="230"/>
  <c r="L19" i="230"/>
  <c r="B19" i="230"/>
  <c r="I18" i="230"/>
  <c r="J18" i="230"/>
  <c r="R18" i="230"/>
  <c r="H18" i="230"/>
  <c r="Q18" i="230"/>
  <c r="G18" i="230"/>
  <c r="P18" i="230"/>
  <c r="O18" i="230"/>
  <c r="F18" i="230"/>
  <c r="N18" i="230"/>
  <c r="E18" i="230"/>
  <c r="M18" i="230"/>
  <c r="L18" i="230"/>
  <c r="B18" i="230"/>
  <c r="I17" i="230"/>
  <c r="J17" i="230"/>
  <c r="R17" i="230"/>
  <c r="H17" i="230"/>
  <c r="Q17" i="230"/>
  <c r="G17" i="230"/>
  <c r="P17" i="230"/>
  <c r="O17" i="230"/>
  <c r="F17" i="230"/>
  <c r="N17" i="230"/>
  <c r="E17" i="230"/>
  <c r="M17" i="230"/>
  <c r="L17" i="230"/>
  <c r="B17" i="230"/>
  <c r="I16" i="230"/>
  <c r="J16" i="230"/>
  <c r="R16" i="230"/>
  <c r="H16" i="230"/>
  <c r="Q16" i="230"/>
  <c r="G16" i="230"/>
  <c r="P16" i="230"/>
  <c r="O16" i="230"/>
  <c r="F16" i="230"/>
  <c r="N16" i="230"/>
  <c r="E16" i="230"/>
  <c r="M16" i="230"/>
  <c r="L16" i="230"/>
  <c r="B16" i="230"/>
  <c r="I15" i="230"/>
  <c r="J15" i="230"/>
  <c r="R15" i="230"/>
  <c r="H15" i="230"/>
  <c r="Q15" i="230"/>
  <c r="G15" i="230"/>
  <c r="P15" i="230"/>
  <c r="O15" i="230"/>
  <c r="F15" i="230"/>
  <c r="N15" i="230"/>
  <c r="E15" i="230"/>
  <c r="M15" i="230"/>
  <c r="L15" i="230"/>
  <c r="B15" i="230"/>
  <c r="I14" i="230"/>
  <c r="J14" i="230"/>
  <c r="R14" i="230"/>
  <c r="H14" i="230"/>
  <c r="Q14" i="230"/>
  <c r="G14" i="230"/>
  <c r="P14" i="230"/>
  <c r="O14" i="230"/>
  <c r="F14" i="230"/>
  <c r="N14" i="230"/>
  <c r="E14" i="230"/>
  <c r="M14" i="230"/>
  <c r="L14" i="230"/>
  <c r="B14" i="230"/>
  <c r="I13" i="230"/>
  <c r="J13" i="230"/>
  <c r="R13" i="230"/>
  <c r="H13" i="230"/>
  <c r="Q13" i="230"/>
  <c r="G13" i="230"/>
  <c r="P13" i="230"/>
  <c r="O13" i="230"/>
  <c r="E13" i="230"/>
  <c r="F13" i="230"/>
  <c r="M13" i="230"/>
  <c r="L13" i="230"/>
  <c r="B13" i="230"/>
  <c r="I12" i="230"/>
  <c r="J12" i="230"/>
  <c r="R12" i="230"/>
  <c r="H12" i="230"/>
  <c r="Q12" i="230"/>
  <c r="G12" i="230"/>
  <c r="P12" i="230"/>
  <c r="O12" i="230"/>
  <c r="E12" i="230"/>
  <c r="F12" i="230"/>
  <c r="M12" i="230"/>
  <c r="L12" i="230"/>
  <c r="B12" i="230"/>
  <c r="I11" i="230"/>
  <c r="J11" i="230"/>
  <c r="R11" i="230"/>
  <c r="H11" i="230"/>
  <c r="Q11" i="230"/>
  <c r="G11" i="230"/>
  <c r="P11" i="230"/>
  <c r="O11" i="230"/>
  <c r="E11" i="230"/>
  <c r="F11" i="230"/>
  <c r="M11" i="230"/>
  <c r="L11" i="230"/>
  <c r="B11" i="230"/>
  <c r="I10" i="230"/>
  <c r="J10" i="230"/>
  <c r="R10" i="230"/>
  <c r="H10" i="230"/>
  <c r="Q10" i="230"/>
  <c r="G10" i="230"/>
  <c r="P10" i="230"/>
  <c r="O10" i="230"/>
  <c r="E10" i="230"/>
  <c r="F10" i="230"/>
  <c r="M10" i="230"/>
  <c r="L10" i="230"/>
  <c r="B10" i="230"/>
  <c r="G63" i="194"/>
  <c r="F63" i="194"/>
  <c r="E63" i="194"/>
  <c r="D63" i="194"/>
  <c r="C63" i="194"/>
  <c r="B63" i="194"/>
  <c r="G62" i="194"/>
  <c r="F62" i="194"/>
  <c r="E62" i="194"/>
  <c r="D62" i="194"/>
  <c r="C62" i="194"/>
  <c r="B62" i="194"/>
  <c r="G61" i="194"/>
  <c r="F61" i="194"/>
  <c r="E61" i="194"/>
  <c r="D61" i="194"/>
  <c r="C61" i="194"/>
  <c r="B61" i="194"/>
  <c r="G60" i="194"/>
  <c r="F60" i="194"/>
  <c r="E60" i="194"/>
  <c r="D60" i="194"/>
  <c r="C60" i="194"/>
  <c r="B60" i="194"/>
  <c r="G59" i="194"/>
  <c r="F59" i="194"/>
  <c r="E59" i="194"/>
  <c r="D59" i="194"/>
  <c r="C59" i="194"/>
  <c r="B59" i="194"/>
  <c r="G58" i="194"/>
  <c r="F58" i="194"/>
  <c r="E58" i="194"/>
  <c r="D58" i="194"/>
  <c r="C58" i="194"/>
  <c r="B58" i="194"/>
  <c r="G57" i="194"/>
  <c r="F57" i="194"/>
  <c r="E57" i="194"/>
  <c r="D57" i="194"/>
  <c r="C57" i="194"/>
  <c r="B57" i="194"/>
  <c r="G56" i="194"/>
  <c r="F56" i="194"/>
  <c r="E56" i="194"/>
  <c r="D56" i="194"/>
  <c r="C56" i="194"/>
  <c r="B56" i="194"/>
  <c r="G55" i="194"/>
  <c r="F55" i="194"/>
  <c r="E55" i="194"/>
  <c r="D55" i="194"/>
  <c r="C55" i="194"/>
  <c r="B55" i="194"/>
  <c r="G54" i="194"/>
  <c r="F54" i="194"/>
  <c r="E54" i="194"/>
  <c r="D54" i="194"/>
  <c r="C54" i="194"/>
  <c r="B54" i="194"/>
  <c r="G53" i="194"/>
  <c r="F53" i="194"/>
  <c r="E53" i="194"/>
  <c r="D53" i="194"/>
  <c r="C53" i="194"/>
  <c r="B53" i="194"/>
  <c r="G52" i="194"/>
  <c r="F52" i="194"/>
  <c r="E52" i="194"/>
  <c r="D52" i="194"/>
  <c r="C52" i="194"/>
  <c r="B52" i="194"/>
  <c r="G51" i="194"/>
  <c r="F51" i="194"/>
  <c r="E51" i="194"/>
  <c r="D51" i="194"/>
  <c r="C51" i="194"/>
  <c r="B51" i="194"/>
  <c r="G50" i="194"/>
  <c r="F50" i="194"/>
  <c r="E50" i="194"/>
  <c r="D50" i="194"/>
  <c r="C50" i="194"/>
  <c r="B50" i="194"/>
  <c r="G49" i="194"/>
  <c r="F49" i="194"/>
  <c r="E49" i="194"/>
  <c r="D49" i="194"/>
  <c r="C49" i="194"/>
  <c r="B49" i="194"/>
  <c r="G48" i="194"/>
  <c r="F48" i="194"/>
  <c r="E48" i="194"/>
  <c r="D48" i="194"/>
  <c r="C48" i="194"/>
  <c r="B48" i="194"/>
  <c r="G47" i="194"/>
  <c r="F47" i="194"/>
  <c r="E47" i="194"/>
  <c r="D47" i="194"/>
  <c r="C47" i="194"/>
  <c r="B47" i="194"/>
  <c r="G46" i="194"/>
  <c r="F46" i="194"/>
  <c r="E46" i="194"/>
  <c r="D46" i="194"/>
  <c r="C46" i="194"/>
  <c r="B46" i="194"/>
  <c r="G45" i="194"/>
  <c r="F45" i="194"/>
  <c r="E45" i="194"/>
  <c r="D45" i="194"/>
  <c r="C45" i="194"/>
  <c r="B45" i="194"/>
  <c r="G44" i="194"/>
  <c r="F44" i="194"/>
  <c r="E44" i="194"/>
  <c r="D44" i="194"/>
  <c r="C44" i="194"/>
  <c r="B44" i="194"/>
  <c r="G43" i="194"/>
  <c r="F43" i="194"/>
  <c r="E43" i="194"/>
  <c r="D43" i="194"/>
  <c r="C43" i="194"/>
  <c r="B43" i="194"/>
  <c r="G42" i="194"/>
  <c r="F42" i="194"/>
  <c r="E42" i="194"/>
  <c r="D42" i="194"/>
  <c r="C42" i="194"/>
  <c r="B42" i="194"/>
  <c r="G41" i="194"/>
  <c r="F41" i="194"/>
  <c r="E41" i="194"/>
  <c r="D41" i="194"/>
  <c r="C41" i="194"/>
  <c r="B41" i="194"/>
  <c r="G40" i="194"/>
  <c r="F40" i="194"/>
  <c r="E40" i="194"/>
  <c r="D40" i="194"/>
  <c r="C40" i="194"/>
  <c r="B40" i="194"/>
  <c r="G39" i="194"/>
  <c r="F39" i="194"/>
  <c r="E39" i="194"/>
  <c r="D39" i="194"/>
  <c r="C39" i="194"/>
  <c r="B39" i="194"/>
  <c r="G38" i="194"/>
  <c r="F38" i="194"/>
  <c r="E38" i="194"/>
  <c r="D38" i="194"/>
  <c r="C38" i="194"/>
  <c r="B38" i="194"/>
  <c r="G37" i="194"/>
  <c r="F37" i="194"/>
  <c r="E37" i="194"/>
  <c r="D37" i="194"/>
  <c r="C37" i="194"/>
  <c r="B37" i="194"/>
  <c r="G36" i="194"/>
  <c r="F36" i="194"/>
  <c r="E36" i="194"/>
  <c r="D36" i="194"/>
  <c r="C36" i="194"/>
  <c r="B36" i="194"/>
  <c r="G35" i="194"/>
  <c r="F35" i="194"/>
  <c r="E35" i="194"/>
  <c r="D35" i="194"/>
  <c r="C35" i="194"/>
  <c r="B35" i="194"/>
  <c r="G34" i="194"/>
  <c r="F34" i="194"/>
  <c r="E34" i="194"/>
  <c r="D34" i="194"/>
  <c r="C34" i="194"/>
  <c r="B34" i="194"/>
  <c r="G33" i="194"/>
  <c r="F33" i="194"/>
  <c r="E33" i="194"/>
  <c r="D33" i="194"/>
  <c r="C33" i="194"/>
  <c r="B33" i="194"/>
  <c r="G32" i="194"/>
  <c r="F32" i="194"/>
  <c r="E32" i="194"/>
  <c r="D32" i="194"/>
  <c r="C32" i="194"/>
  <c r="B32" i="194"/>
  <c r="G31" i="194"/>
  <c r="F31" i="194"/>
  <c r="E31" i="194"/>
  <c r="D31" i="194"/>
  <c r="C31" i="194"/>
  <c r="B31" i="194"/>
  <c r="G30" i="194"/>
  <c r="F30" i="194"/>
  <c r="E30" i="194"/>
  <c r="D30" i="194"/>
  <c r="C30" i="194"/>
  <c r="B30" i="194"/>
  <c r="G29" i="194"/>
  <c r="F29" i="194"/>
  <c r="E29" i="194"/>
  <c r="D29" i="194"/>
  <c r="C29" i="194"/>
  <c r="B29" i="194"/>
  <c r="G28" i="194"/>
  <c r="F28" i="194"/>
  <c r="E28" i="194"/>
  <c r="D28" i="194"/>
  <c r="C28" i="194"/>
  <c r="B28" i="194"/>
  <c r="G27" i="194"/>
  <c r="F27" i="194"/>
  <c r="E27" i="194"/>
  <c r="D27" i="194"/>
  <c r="C27" i="194"/>
  <c r="B27" i="194"/>
  <c r="G26" i="194"/>
  <c r="F26" i="194"/>
  <c r="E26" i="194"/>
  <c r="D26" i="194"/>
  <c r="C26" i="194"/>
  <c r="B26" i="194"/>
  <c r="G25" i="194"/>
  <c r="F25" i="194"/>
  <c r="E25" i="194"/>
  <c r="D25" i="194"/>
  <c r="C25" i="194"/>
  <c r="B25" i="194"/>
  <c r="G24" i="194"/>
  <c r="F24" i="194"/>
  <c r="E24" i="194"/>
  <c r="D24" i="194"/>
  <c r="C24" i="194"/>
  <c r="B24" i="194"/>
  <c r="G23" i="194"/>
  <c r="F23" i="194"/>
  <c r="E23" i="194"/>
  <c r="D23" i="194"/>
  <c r="C23" i="194"/>
  <c r="B23" i="194"/>
  <c r="G22" i="194"/>
  <c r="F22" i="194"/>
  <c r="E22" i="194"/>
  <c r="D22" i="194"/>
  <c r="C22" i="194"/>
  <c r="B22" i="194"/>
  <c r="G21" i="194"/>
  <c r="F21" i="194"/>
  <c r="E21" i="194"/>
  <c r="D21" i="194"/>
  <c r="C21" i="194"/>
  <c r="B21" i="194"/>
  <c r="G20" i="194"/>
  <c r="F20" i="194"/>
  <c r="E20" i="194"/>
  <c r="D20" i="194"/>
  <c r="C20" i="194"/>
  <c r="B20" i="194"/>
  <c r="G19" i="194"/>
  <c r="F19" i="194"/>
  <c r="E19" i="194"/>
  <c r="D19" i="194"/>
  <c r="C19" i="194"/>
  <c r="B19" i="194"/>
  <c r="G18" i="194"/>
  <c r="F18" i="194"/>
  <c r="E18" i="194"/>
  <c r="D18" i="194"/>
  <c r="C18" i="194"/>
  <c r="B18" i="194"/>
  <c r="G17" i="194"/>
  <c r="F17" i="194"/>
  <c r="E17" i="194"/>
  <c r="D17" i="194"/>
  <c r="C17" i="194"/>
  <c r="B17" i="194"/>
  <c r="G16" i="194"/>
  <c r="F16" i="194"/>
  <c r="E16" i="194"/>
  <c r="D16" i="194"/>
  <c r="C16" i="194"/>
  <c r="B16" i="194"/>
  <c r="G15" i="194"/>
  <c r="F15" i="194"/>
  <c r="E15" i="194"/>
  <c r="D15" i="194"/>
  <c r="C15" i="194"/>
  <c r="B15" i="194"/>
  <c r="G14" i="194"/>
  <c r="F14" i="194"/>
  <c r="E14" i="194"/>
  <c r="D14" i="194"/>
  <c r="C14" i="194"/>
  <c r="B14" i="194"/>
  <c r="G13" i="194"/>
  <c r="F13" i="194"/>
  <c r="E13" i="194"/>
  <c r="D13" i="194"/>
  <c r="C13" i="194"/>
  <c r="B13" i="194"/>
  <c r="G12" i="194"/>
  <c r="F12" i="194"/>
  <c r="E12" i="194"/>
  <c r="D12" i="194"/>
  <c r="C12" i="194"/>
  <c r="B12" i="194"/>
  <c r="G11" i="194"/>
  <c r="F11" i="194"/>
  <c r="E11" i="194"/>
  <c r="D11" i="194"/>
  <c r="C11" i="194"/>
  <c r="B11" i="194"/>
  <c r="G110" i="193"/>
  <c r="F110" i="186"/>
  <c r="M110" i="193"/>
  <c r="F110" i="193"/>
  <c r="E110" i="186"/>
  <c r="L110" i="193"/>
  <c r="E110" i="193"/>
  <c r="D110" i="186"/>
  <c r="K110" i="193"/>
  <c r="D110" i="193"/>
  <c r="C110" i="186"/>
  <c r="J110" i="193"/>
  <c r="C110" i="193"/>
  <c r="B110" i="186"/>
  <c r="I110" i="193"/>
  <c r="B110" i="193"/>
  <c r="H110" i="193"/>
  <c r="G109" i="193"/>
  <c r="F109" i="186"/>
  <c r="M109" i="193"/>
  <c r="F109" i="193"/>
  <c r="E109" i="186"/>
  <c r="L109" i="193"/>
  <c r="E109" i="193"/>
  <c r="D109" i="186"/>
  <c r="K109" i="193"/>
  <c r="D109" i="193"/>
  <c r="C109" i="186"/>
  <c r="J109" i="193"/>
  <c r="C109" i="193"/>
  <c r="B109" i="186"/>
  <c r="I109" i="193"/>
  <c r="B109" i="193"/>
  <c r="H109" i="193"/>
  <c r="G108" i="193"/>
  <c r="F108" i="186"/>
  <c r="M108" i="193"/>
  <c r="F108" i="193"/>
  <c r="E108" i="186"/>
  <c r="L108" i="193"/>
  <c r="E108" i="193"/>
  <c r="D108" i="186"/>
  <c r="K108" i="193"/>
  <c r="D108" i="193"/>
  <c r="C108" i="186"/>
  <c r="J108" i="193"/>
  <c r="C108" i="193"/>
  <c r="B108" i="186"/>
  <c r="I108" i="193"/>
  <c r="B108" i="193"/>
  <c r="H108" i="193"/>
  <c r="G107" i="193"/>
  <c r="F107" i="186"/>
  <c r="M107" i="193"/>
  <c r="F107" i="193"/>
  <c r="E107" i="186"/>
  <c r="L107" i="193"/>
  <c r="E107" i="193"/>
  <c r="D107" i="186"/>
  <c r="K107" i="193"/>
  <c r="D107" i="193"/>
  <c r="C107" i="186"/>
  <c r="J107" i="193"/>
  <c r="C107" i="193"/>
  <c r="B107" i="186"/>
  <c r="I107" i="193"/>
  <c r="B107" i="193"/>
  <c r="H107" i="193"/>
  <c r="G106" i="193"/>
  <c r="F106" i="186"/>
  <c r="M106" i="193"/>
  <c r="F106" i="193"/>
  <c r="E106" i="186"/>
  <c r="L106" i="193"/>
  <c r="E106" i="193"/>
  <c r="D106" i="186"/>
  <c r="K106" i="193"/>
  <c r="D106" i="193"/>
  <c r="C106" i="186"/>
  <c r="J106" i="193"/>
  <c r="C106" i="193"/>
  <c r="B106" i="186"/>
  <c r="I106" i="193"/>
  <c r="B106" i="193"/>
  <c r="H106" i="193"/>
  <c r="G105" i="193"/>
  <c r="F105" i="186"/>
  <c r="M105" i="193"/>
  <c r="F105" i="193"/>
  <c r="E105" i="186"/>
  <c r="L105" i="193"/>
  <c r="E105" i="193"/>
  <c r="D105" i="186"/>
  <c r="K105" i="193"/>
  <c r="D105" i="193"/>
  <c r="C105" i="186"/>
  <c r="J105" i="193"/>
  <c r="C105" i="193"/>
  <c r="B105" i="186"/>
  <c r="I105" i="193"/>
  <c r="B105" i="193"/>
  <c r="H105" i="193"/>
  <c r="G104" i="193"/>
  <c r="F104" i="186"/>
  <c r="M104" i="193"/>
  <c r="F104" i="193"/>
  <c r="E104" i="186"/>
  <c r="L104" i="193"/>
  <c r="E104" i="193"/>
  <c r="D104" i="186"/>
  <c r="K104" i="193"/>
  <c r="D104" i="193"/>
  <c r="C104" i="186"/>
  <c r="J104" i="193"/>
  <c r="C104" i="193"/>
  <c r="B104" i="186"/>
  <c r="I104" i="193"/>
  <c r="B104" i="193"/>
  <c r="H104" i="193"/>
  <c r="G103" i="193"/>
  <c r="F103" i="186"/>
  <c r="M103" i="193"/>
  <c r="F103" i="193"/>
  <c r="E103" i="186"/>
  <c r="L103" i="193"/>
  <c r="E103" i="193"/>
  <c r="D103" i="186"/>
  <c r="K103" i="193"/>
  <c r="D103" i="193"/>
  <c r="C103" i="186"/>
  <c r="J103" i="193"/>
  <c r="C103" i="193"/>
  <c r="B103" i="186"/>
  <c r="I103" i="193"/>
  <c r="B103" i="193"/>
  <c r="H103" i="193"/>
  <c r="G102" i="193"/>
  <c r="F102" i="186"/>
  <c r="M102" i="193"/>
  <c r="F102" i="193"/>
  <c r="E102" i="186"/>
  <c r="L102" i="193"/>
  <c r="E102" i="193"/>
  <c r="D102" i="186"/>
  <c r="K102" i="193"/>
  <c r="D102" i="193"/>
  <c r="C102" i="186"/>
  <c r="J102" i="193"/>
  <c r="C102" i="193"/>
  <c r="B102" i="186"/>
  <c r="I102" i="193"/>
  <c r="B102" i="193"/>
  <c r="H102" i="193"/>
  <c r="G101" i="193"/>
  <c r="F101" i="186"/>
  <c r="M101" i="193"/>
  <c r="F101" i="193"/>
  <c r="E101" i="186"/>
  <c r="L101" i="193"/>
  <c r="E101" i="193"/>
  <c r="D101" i="186"/>
  <c r="K101" i="193"/>
  <c r="D101" i="193"/>
  <c r="C101" i="186"/>
  <c r="J101" i="193"/>
  <c r="C101" i="193"/>
  <c r="B101" i="186"/>
  <c r="I101" i="193"/>
  <c r="B101" i="193"/>
  <c r="H101" i="193"/>
  <c r="G100" i="193"/>
  <c r="F100" i="186"/>
  <c r="M100" i="193"/>
  <c r="F100" i="193"/>
  <c r="E100" i="186"/>
  <c r="L100" i="193"/>
  <c r="E100" i="193"/>
  <c r="D100" i="186"/>
  <c r="K100" i="193"/>
  <c r="D100" i="193"/>
  <c r="C100" i="186"/>
  <c r="J100" i="193"/>
  <c r="C100" i="193"/>
  <c r="B100" i="186"/>
  <c r="I100" i="193"/>
  <c r="B100" i="193"/>
  <c r="H100" i="193"/>
  <c r="G99" i="193"/>
  <c r="F99" i="186"/>
  <c r="M99" i="193"/>
  <c r="F99" i="193"/>
  <c r="E99" i="186"/>
  <c r="L99" i="193"/>
  <c r="E99" i="193"/>
  <c r="D99" i="186"/>
  <c r="K99" i="193"/>
  <c r="D99" i="193"/>
  <c r="C99" i="186"/>
  <c r="J99" i="193"/>
  <c r="C99" i="193"/>
  <c r="B99" i="186"/>
  <c r="I99" i="193"/>
  <c r="B99" i="193"/>
  <c r="H99" i="193"/>
  <c r="G98" i="193"/>
  <c r="F98" i="186"/>
  <c r="M98" i="193"/>
  <c r="F98" i="193"/>
  <c r="E98" i="186"/>
  <c r="L98" i="193"/>
  <c r="E98" i="193"/>
  <c r="D98" i="186"/>
  <c r="K98" i="193"/>
  <c r="D98" i="193"/>
  <c r="C98" i="186"/>
  <c r="J98" i="193"/>
  <c r="C98" i="193"/>
  <c r="B98" i="186"/>
  <c r="I98" i="193"/>
  <c r="B98" i="193"/>
  <c r="H98" i="193"/>
  <c r="G97" i="193"/>
  <c r="F97" i="186"/>
  <c r="M97" i="193"/>
  <c r="F97" i="193"/>
  <c r="E97" i="186"/>
  <c r="L97" i="193"/>
  <c r="E97" i="193"/>
  <c r="D97" i="186"/>
  <c r="K97" i="193"/>
  <c r="D97" i="193"/>
  <c r="C97" i="186"/>
  <c r="J97" i="193"/>
  <c r="C97" i="193"/>
  <c r="B97" i="186"/>
  <c r="I97" i="193"/>
  <c r="B97" i="193"/>
  <c r="H97" i="193"/>
  <c r="G96" i="193"/>
  <c r="F96" i="186"/>
  <c r="M96" i="193"/>
  <c r="F96" i="193"/>
  <c r="E96" i="186"/>
  <c r="L96" i="193"/>
  <c r="E96" i="193"/>
  <c r="D96" i="186"/>
  <c r="K96" i="193"/>
  <c r="D96" i="193"/>
  <c r="C96" i="186"/>
  <c r="J96" i="193"/>
  <c r="C96" i="193"/>
  <c r="B96" i="186"/>
  <c r="I96" i="193"/>
  <c r="B96" i="193"/>
  <c r="H96" i="193"/>
  <c r="G95" i="193"/>
  <c r="F95" i="186"/>
  <c r="M95" i="193"/>
  <c r="F95" i="193"/>
  <c r="E95" i="186"/>
  <c r="L95" i="193"/>
  <c r="E95" i="193"/>
  <c r="D95" i="186"/>
  <c r="K95" i="193"/>
  <c r="D95" i="193"/>
  <c r="C95" i="186"/>
  <c r="J95" i="193"/>
  <c r="C95" i="193"/>
  <c r="B95" i="186"/>
  <c r="I95" i="193"/>
  <c r="B95" i="193"/>
  <c r="H95" i="193"/>
  <c r="G94" i="193"/>
  <c r="F94" i="186"/>
  <c r="M94" i="193"/>
  <c r="F94" i="193"/>
  <c r="E94" i="186"/>
  <c r="L94" i="193"/>
  <c r="E94" i="193"/>
  <c r="D94" i="186"/>
  <c r="K94" i="193"/>
  <c r="D94" i="193"/>
  <c r="C94" i="186"/>
  <c r="J94" i="193"/>
  <c r="C94" i="193"/>
  <c r="B94" i="186"/>
  <c r="I94" i="193"/>
  <c r="B94" i="193"/>
  <c r="H94" i="193"/>
  <c r="G93" i="193"/>
  <c r="F93" i="186"/>
  <c r="M93" i="193"/>
  <c r="F93" i="193"/>
  <c r="E93" i="186"/>
  <c r="L93" i="193"/>
  <c r="E93" i="193"/>
  <c r="D93" i="186"/>
  <c r="K93" i="193"/>
  <c r="D93" i="193"/>
  <c r="C93" i="186"/>
  <c r="J93" i="193"/>
  <c r="C93" i="193"/>
  <c r="B93" i="186"/>
  <c r="I93" i="193"/>
  <c r="B93" i="193"/>
  <c r="H93" i="193"/>
  <c r="G92" i="193"/>
  <c r="F92" i="186"/>
  <c r="M92" i="193"/>
  <c r="F92" i="193"/>
  <c r="E92" i="186"/>
  <c r="L92" i="193"/>
  <c r="E92" i="193"/>
  <c r="D92" i="186"/>
  <c r="K92" i="193"/>
  <c r="D92" i="193"/>
  <c r="C92" i="186"/>
  <c r="J92" i="193"/>
  <c r="C92" i="193"/>
  <c r="B92" i="186"/>
  <c r="I92" i="193"/>
  <c r="B92" i="193"/>
  <c r="H92" i="193"/>
  <c r="G91" i="193"/>
  <c r="F91" i="186"/>
  <c r="M91" i="193"/>
  <c r="F91" i="193"/>
  <c r="E91" i="186"/>
  <c r="L91" i="193"/>
  <c r="E91" i="193"/>
  <c r="D91" i="186"/>
  <c r="K91" i="193"/>
  <c r="D91" i="193"/>
  <c r="C91" i="186"/>
  <c r="J91" i="193"/>
  <c r="C91" i="193"/>
  <c r="B91" i="186"/>
  <c r="I91" i="193"/>
  <c r="B91" i="193"/>
  <c r="H91" i="193"/>
  <c r="G90" i="193"/>
  <c r="F90" i="186"/>
  <c r="M90" i="193"/>
  <c r="F90" i="193"/>
  <c r="E90" i="186"/>
  <c r="L90" i="193"/>
  <c r="E90" i="193"/>
  <c r="D90" i="186"/>
  <c r="K90" i="193"/>
  <c r="D90" i="193"/>
  <c r="C90" i="186"/>
  <c r="J90" i="193"/>
  <c r="C90" i="193"/>
  <c r="B90" i="186"/>
  <c r="I90" i="193"/>
  <c r="B90" i="193"/>
  <c r="H90" i="193"/>
  <c r="G89" i="193"/>
  <c r="F89" i="186"/>
  <c r="M89" i="193"/>
  <c r="F89" i="193"/>
  <c r="E89" i="186"/>
  <c r="L89" i="193"/>
  <c r="E89" i="193"/>
  <c r="D89" i="186"/>
  <c r="K89" i="193"/>
  <c r="D89" i="193"/>
  <c r="C89" i="186"/>
  <c r="J89" i="193"/>
  <c r="C89" i="193"/>
  <c r="B89" i="186"/>
  <c r="I89" i="193"/>
  <c r="B89" i="193"/>
  <c r="H89" i="193"/>
  <c r="G88" i="193"/>
  <c r="F88" i="186"/>
  <c r="M88" i="193"/>
  <c r="F88" i="193"/>
  <c r="E88" i="186"/>
  <c r="L88" i="193"/>
  <c r="E88" i="193"/>
  <c r="D88" i="186"/>
  <c r="K88" i="193"/>
  <c r="D88" i="193"/>
  <c r="C88" i="186"/>
  <c r="J88" i="193"/>
  <c r="C88" i="193"/>
  <c r="B88" i="186"/>
  <c r="I88" i="193"/>
  <c r="B88" i="193"/>
  <c r="H88" i="193"/>
  <c r="G87" i="193"/>
  <c r="F87" i="186"/>
  <c r="M87" i="193"/>
  <c r="F87" i="193"/>
  <c r="E87" i="186"/>
  <c r="L87" i="193"/>
  <c r="E87" i="193"/>
  <c r="D87" i="186"/>
  <c r="K87" i="193"/>
  <c r="D87" i="193"/>
  <c r="C87" i="186"/>
  <c r="J87" i="193"/>
  <c r="C87" i="193"/>
  <c r="B87" i="186"/>
  <c r="I87" i="193"/>
  <c r="B87" i="193"/>
  <c r="H87" i="193"/>
  <c r="G86" i="193"/>
  <c r="F86" i="186"/>
  <c r="M86" i="193"/>
  <c r="F86" i="193"/>
  <c r="E86" i="186"/>
  <c r="L86" i="193"/>
  <c r="E86" i="193"/>
  <c r="D86" i="186"/>
  <c r="K86" i="193"/>
  <c r="D86" i="193"/>
  <c r="C86" i="186"/>
  <c r="J86" i="193"/>
  <c r="C86" i="193"/>
  <c r="B86" i="186"/>
  <c r="I86" i="193"/>
  <c r="B86" i="193"/>
  <c r="H86" i="193"/>
  <c r="G85" i="193"/>
  <c r="F85" i="186"/>
  <c r="M85" i="193"/>
  <c r="F85" i="193"/>
  <c r="E85" i="186"/>
  <c r="L85" i="193"/>
  <c r="E85" i="193"/>
  <c r="D85" i="186"/>
  <c r="K85" i="193"/>
  <c r="D85" i="193"/>
  <c r="C85" i="186"/>
  <c r="J85" i="193"/>
  <c r="C85" i="193"/>
  <c r="B85" i="186"/>
  <c r="I85" i="193"/>
  <c r="B85" i="193"/>
  <c r="H85" i="193"/>
  <c r="G84" i="193"/>
  <c r="F84" i="186"/>
  <c r="M84" i="193"/>
  <c r="F84" i="193"/>
  <c r="E84" i="186"/>
  <c r="L84" i="193"/>
  <c r="E84" i="193"/>
  <c r="D84" i="186"/>
  <c r="K84" i="193"/>
  <c r="D84" i="193"/>
  <c r="C84" i="186"/>
  <c r="J84" i="193"/>
  <c r="C84" i="193"/>
  <c r="B84" i="186"/>
  <c r="I84" i="193"/>
  <c r="B84" i="193"/>
  <c r="H84" i="193"/>
  <c r="G83" i="193"/>
  <c r="F83" i="186"/>
  <c r="M83" i="193"/>
  <c r="F83" i="193"/>
  <c r="E83" i="186"/>
  <c r="L83" i="193"/>
  <c r="E83" i="193"/>
  <c r="D83" i="186"/>
  <c r="K83" i="193"/>
  <c r="D83" i="193"/>
  <c r="C83" i="186"/>
  <c r="J83" i="193"/>
  <c r="C83" i="193"/>
  <c r="B83" i="186"/>
  <c r="I83" i="193"/>
  <c r="B83" i="193"/>
  <c r="H83" i="193"/>
  <c r="G82" i="193"/>
  <c r="F82" i="186"/>
  <c r="M82" i="193"/>
  <c r="F82" i="193"/>
  <c r="E82" i="186"/>
  <c r="L82" i="193"/>
  <c r="E82" i="193"/>
  <c r="D82" i="186"/>
  <c r="K82" i="193"/>
  <c r="D82" i="193"/>
  <c r="C82" i="186"/>
  <c r="J82" i="193"/>
  <c r="C82" i="193"/>
  <c r="B82" i="186"/>
  <c r="I82" i="193"/>
  <c r="B82" i="193"/>
  <c r="H82" i="193"/>
  <c r="G81" i="193"/>
  <c r="F81" i="186"/>
  <c r="M81" i="193"/>
  <c r="F81" i="193"/>
  <c r="E81" i="186"/>
  <c r="L81" i="193"/>
  <c r="E81" i="193"/>
  <c r="D81" i="186"/>
  <c r="K81" i="193"/>
  <c r="D81" i="193"/>
  <c r="C81" i="186"/>
  <c r="J81" i="193"/>
  <c r="C81" i="193"/>
  <c r="B81" i="186"/>
  <c r="I81" i="193"/>
  <c r="B81" i="193"/>
  <c r="H81" i="193"/>
  <c r="G80" i="193"/>
  <c r="F80" i="186"/>
  <c r="M80" i="193"/>
  <c r="F80" i="193"/>
  <c r="E80" i="186"/>
  <c r="L80" i="193"/>
  <c r="E80" i="193"/>
  <c r="D80" i="186"/>
  <c r="K80" i="193"/>
  <c r="D80" i="193"/>
  <c r="C80" i="186"/>
  <c r="J80" i="193"/>
  <c r="C80" i="193"/>
  <c r="B80" i="186"/>
  <c r="I80" i="193"/>
  <c r="B80" i="193"/>
  <c r="H80" i="193"/>
  <c r="G79" i="193"/>
  <c r="F79" i="186"/>
  <c r="M79" i="193"/>
  <c r="F79" i="193"/>
  <c r="E79" i="186"/>
  <c r="L79" i="193"/>
  <c r="E79" i="193"/>
  <c r="D79" i="186"/>
  <c r="K79" i="193"/>
  <c r="D79" i="193"/>
  <c r="C79" i="186"/>
  <c r="J79" i="193"/>
  <c r="C79" i="193"/>
  <c r="B79" i="186"/>
  <c r="I79" i="193"/>
  <c r="B79" i="193"/>
  <c r="H79" i="193"/>
  <c r="G78" i="193"/>
  <c r="F78" i="186"/>
  <c r="M78" i="193"/>
  <c r="F78" i="193"/>
  <c r="E78" i="186"/>
  <c r="L78" i="193"/>
  <c r="E78" i="193"/>
  <c r="D78" i="186"/>
  <c r="K78" i="193"/>
  <c r="D78" i="193"/>
  <c r="C78" i="186"/>
  <c r="J78" i="193"/>
  <c r="C78" i="193"/>
  <c r="B78" i="186"/>
  <c r="I78" i="193"/>
  <c r="B78" i="193"/>
  <c r="H78" i="193"/>
  <c r="G77" i="193"/>
  <c r="F77" i="186"/>
  <c r="M77" i="193"/>
  <c r="F77" i="193"/>
  <c r="E77" i="186"/>
  <c r="L77" i="193"/>
  <c r="E77" i="193"/>
  <c r="D77" i="186"/>
  <c r="K77" i="193"/>
  <c r="D77" i="193"/>
  <c r="C77" i="186"/>
  <c r="J77" i="193"/>
  <c r="C77" i="193"/>
  <c r="B77" i="186"/>
  <c r="I77" i="193"/>
  <c r="B77" i="193"/>
  <c r="H77" i="193"/>
  <c r="G76" i="193"/>
  <c r="F76" i="186"/>
  <c r="M76" i="193"/>
  <c r="F76" i="193"/>
  <c r="E76" i="186"/>
  <c r="L76" i="193"/>
  <c r="E76" i="193"/>
  <c r="D76" i="186"/>
  <c r="K76" i="193"/>
  <c r="D76" i="193"/>
  <c r="C76" i="186"/>
  <c r="J76" i="193"/>
  <c r="C76" i="193"/>
  <c r="B76" i="186"/>
  <c r="I76" i="193"/>
  <c r="B76" i="193"/>
  <c r="H76" i="193"/>
  <c r="G75" i="193"/>
  <c r="F75" i="186"/>
  <c r="M75" i="193"/>
  <c r="F75" i="193"/>
  <c r="E75" i="186"/>
  <c r="L75" i="193"/>
  <c r="E75" i="193"/>
  <c r="D75" i="186"/>
  <c r="K75" i="193"/>
  <c r="D75" i="193"/>
  <c r="C75" i="186"/>
  <c r="J75" i="193"/>
  <c r="C75" i="193"/>
  <c r="B75" i="186"/>
  <c r="I75" i="193"/>
  <c r="B75" i="193"/>
  <c r="H75" i="193"/>
  <c r="G74" i="193"/>
  <c r="F74" i="186"/>
  <c r="M74" i="193"/>
  <c r="F74" i="193"/>
  <c r="E74" i="186"/>
  <c r="L74" i="193"/>
  <c r="E74" i="193"/>
  <c r="D74" i="186"/>
  <c r="K74" i="193"/>
  <c r="D74" i="193"/>
  <c r="C74" i="186"/>
  <c r="J74" i="193"/>
  <c r="C74" i="193"/>
  <c r="B74" i="186"/>
  <c r="I74" i="193"/>
  <c r="B74" i="193"/>
  <c r="H74" i="193"/>
  <c r="G73" i="193"/>
  <c r="F73" i="186"/>
  <c r="M73" i="193"/>
  <c r="F73" i="193"/>
  <c r="E73" i="186"/>
  <c r="L73" i="193"/>
  <c r="E73" i="193"/>
  <c r="D73" i="186"/>
  <c r="K73" i="193"/>
  <c r="D73" i="193"/>
  <c r="C73" i="186"/>
  <c r="J73" i="193"/>
  <c r="C73" i="193"/>
  <c r="B73" i="186"/>
  <c r="I73" i="193"/>
  <c r="B73" i="193"/>
  <c r="H73" i="193"/>
  <c r="G72" i="193"/>
  <c r="F72" i="186"/>
  <c r="M72" i="193"/>
  <c r="F72" i="193"/>
  <c r="E72" i="186"/>
  <c r="L72" i="193"/>
  <c r="E72" i="193"/>
  <c r="D72" i="186"/>
  <c r="K72" i="193"/>
  <c r="D72" i="193"/>
  <c r="C72" i="186"/>
  <c r="J72" i="193"/>
  <c r="C72" i="193"/>
  <c r="B72" i="186"/>
  <c r="I72" i="193"/>
  <c r="B72" i="193"/>
  <c r="H72" i="193"/>
  <c r="G71" i="193"/>
  <c r="F71" i="186"/>
  <c r="M71" i="193"/>
  <c r="F71" i="193"/>
  <c r="E71" i="186"/>
  <c r="L71" i="193"/>
  <c r="E71" i="193"/>
  <c r="D71" i="186"/>
  <c r="K71" i="193"/>
  <c r="D71" i="193"/>
  <c r="C71" i="186"/>
  <c r="J71" i="193"/>
  <c r="C71" i="193"/>
  <c r="B71" i="186"/>
  <c r="I71" i="193"/>
  <c r="B71" i="193"/>
  <c r="H71" i="193"/>
  <c r="G70" i="193"/>
  <c r="F70" i="186"/>
  <c r="M70" i="193"/>
  <c r="F70" i="193"/>
  <c r="E70" i="186"/>
  <c r="L70" i="193"/>
  <c r="E70" i="193"/>
  <c r="D70" i="186"/>
  <c r="K70" i="193"/>
  <c r="D70" i="193"/>
  <c r="C70" i="186"/>
  <c r="J70" i="193"/>
  <c r="C70" i="193"/>
  <c r="B70" i="186"/>
  <c r="I70" i="193"/>
  <c r="B70" i="193"/>
  <c r="H70" i="193"/>
  <c r="G69" i="193"/>
  <c r="F69" i="186"/>
  <c r="M69" i="193"/>
  <c r="F69" i="193"/>
  <c r="E69" i="186"/>
  <c r="L69" i="193"/>
  <c r="E69" i="193"/>
  <c r="D69" i="186"/>
  <c r="K69" i="193"/>
  <c r="D69" i="193"/>
  <c r="C69" i="186"/>
  <c r="J69" i="193"/>
  <c r="C69" i="193"/>
  <c r="B69" i="186"/>
  <c r="I69" i="193"/>
  <c r="B69" i="193"/>
  <c r="H69" i="193"/>
  <c r="G68" i="193"/>
  <c r="F68" i="186"/>
  <c r="M68" i="193"/>
  <c r="F68" i="193"/>
  <c r="E68" i="186"/>
  <c r="L68" i="193"/>
  <c r="E68" i="193"/>
  <c r="D68" i="186"/>
  <c r="K68" i="193"/>
  <c r="D68" i="193"/>
  <c r="C68" i="186"/>
  <c r="J68" i="193"/>
  <c r="C68" i="193"/>
  <c r="B68" i="186"/>
  <c r="I68" i="193"/>
  <c r="B68" i="193"/>
  <c r="H68" i="193"/>
  <c r="G67" i="193"/>
  <c r="F67" i="186"/>
  <c r="M67" i="193"/>
  <c r="F67" i="193"/>
  <c r="E67" i="186"/>
  <c r="L67" i="193"/>
  <c r="E67" i="193"/>
  <c r="D67" i="186"/>
  <c r="K67" i="193"/>
  <c r="D67" i="193"/>
  <c r="C67" i="186"/>
  <c r="J67" i="193"/>
  <c r="C67" i="193"/>
  <c r="B67" i="186"/>
  <c r="I67" i="193"/>
  <c r="B67" i="193"/>
  <c r="H67" i="193"/>
  <c r="G66" i="193"/>
  <c r="F66" i="186"/>
  <c r="M66" i="193"/>
  <c r="F66" i="193"/>
  <c r="E66" i="186"/>
  <c r="L66" i="193"/>
  <c r="E66" i="193"/>
  <c r="D66" i="186"/>
  <c r="K66" i="193"/>
  <c r="D66" i="193"/>
  <c r="C66" i="186"/>
  <c r="J66" i="193"/>
  <c r="C66" i="193"/>
  <c r="B66" i="186"/>
  <c r="I66" i="193"/>
  <c r="B66" i="193"/>
  <c r="H66" i="193"/>
  <c r="G65" i="193"/>
  <c r="F65" i="186"/>
  <c r="M65" i="193"/>
  <c r="F65" i="193"/>
  <c r="E65" i="186"/>
  <c r="L65" i="193"/>
  <c r="E65" i="193"/>
  <c r="D65" i="186"/>
  <c r="K65" i="193"/>
  <c r="D65" i="193"/>
  <c r="C65" i="186"/>
  <c r="J65" i="193"/>
  <c r="C65" i="193"/>
  <c r="B65" i="186"/>
  <c r="I65" i="193"/>
  <c r="B65" i="193"/>
  <c r="H65" i="193"/>
  <c r="G64" i="193"/>
  <c r="F64" i="186"/>
  <c r="M64" i="193"/>
  <c r="F64" i="193"/>
  <c r="E64" i="186"/>
  <c r="L64" i="193"/>
  <c r="E64" i="193"/>
  <c r="D64" i="186"/>
  <c r="K64" i="193"/>
  <c r="D64" i="193"/>
  <c r="C64" i="186"/>
  <c r="J64" i="193"/>
  <c r="C64" i="193"/>
  <c r="B64" i="186"/>
  <c r="I64" i="193"/>
  <c r="B64" i="193"/>
  <c r="H64" i="193"/>
  <c r="G63" i="193"/>
  <c r="F63" i="186"/>
  <c r="M63" i="193"/>
  <c r="F63" i="193"/>
  <c r="E63" i="186"/>
  <c r="L63" i="193"/>
  <c r="E63" i="193"/>
  <c r="D63" i="186"/>
  <c r="K63" i="193"/>
  <c r="D63" i="193"/>
  <c r="C63" i="186"/>
  <c r="J63" i="193"/>
  <c r="C63" i="193"/>
  <c r="B63" i="186"/>
  <c r="I63" i="193"/>
  <c r="B63" i="193"/>
  <c r="H63" i="193"/>
  <c r="G62" i="193"/>
  <c r="F62" i="186"/>
  <c r="M62" i="193"/>
  <c r="F62" i="193"/>
  <c r="E62" i="186"/>
  <c r="L62" i="193"/>
  <c r="E62" i="193"/>
  <c r="D62" i="186"/>
  <c r="K62" i="193"/>
  <c r="D62" i="193"/>
  <c r="C62" i="186"/>
  <c r="J62" i="193"/>
  <c r="C62" i="193"/>
  <c r="B62" i="186"/>
  <c r="I62" i="193"/>
  <c r="B62" i="193"/>
  <c r="H62" i="193"/>
  <c r="G61" i="193"/>
  <c r="F61" i="186"/>
  <c r="M61" i="193"/>
  <c r="F61" i="193"/>
  <c r="E61" i="186"/>
  <c r="L61" i="193"/>
  <c r="E61" i="193"/>
  <c r="D61" i="186"/>
  <c r="K61" i="193"/>
  <c r="D61" i="193"/>
  <c r="C61" i="186"/>
  <c r="J61" i="193"/>
  <c r="C61" i="193"/>
  <c r="B61" i="186"/>
  <c r="I61" i="193"/>
  <c r="B61" i="193"/>
  <c r="H61" i="193"/>
  <c r="G60" i="193"/>
  <c r="F60" i="186"/>
  <c r="M60" i="193"/>
  <c r="F60" i="193"/>
  <c r="E60" i="186"/>
  <c r="L60" i="193"/>
  <c r="E60" i="193"/>
  <c r="D60" i="186"/>
  <c r="K60" i="193"/>
  <c r="D60" i="193"/>
  <c r="C60" i="186"/>
  <c r="J60" i="193"/>
  <c r="C60" i="193"/>
  <c r="B60" i="186"/>
  <c r="I60" i="193"/>
  <c r="B60" i="193"/>
  <c r="H60" i="193"/>
  <c r="G59" i="193"/>
  <c r="F59" i="186"/>
  <c r="M59" i="193"/>
  <c r="F59" i="193"/>
  <c r="E59" i="186"/>
  <c r="L59" i="193"/>
  <c r="E59" i="193"/>
  <c r="D59" i="186"/>
  <c r="K59" i="193"/>
  <c r="D59" i="193"/>
  <c r="C59" i="186"/>
  <c r="J59" i="193"/>
  <c r="C59" i="193"/>
  <c r="B59" i="186"/>
  <c r="I59" i="193"/>
  <c r="B59" i="193"/>
  <c r="H59" i="193"/>
  <c r="G58" i="193"/>
  <c r="F58" i="186"/>
  <c r="M58" i="193"/>
  <c r="F58" i="193"/>
  <c r="E58" i="186"/>
  <c r="L58" i="193"/>
  <c r="E58" i="193"/>
  <c r="D58" i="186"/>
  <c r="K58" i="193"/>
  <c r="D58" i="193"/>
  <c r="C58" i="186"/>
  <c r="J58" i="193"/>
  <c r="C58" i="193"/>
  <c r="B58" i="186"/>
  <c r="I58" i="193"/>
  <c r="B58" i="193"/>
  <c r="H58" i="193"/>
  <c r="G57" i="193"/>
  <c r="F57" i="186"/>
  <c r="M57" i="193"/>
  <c r="G56" i="193"/>
  <c r="F56" i="186"/>
  <c r="M56" i="193"/>
  <c r="G55" i="193"/>
  <c r="F55" i="186"/>
  <c r="M55" i="193"/>
  <c r="G54" i="193"/>
  <c r="F54" i="186"/>
  <c r="M54" i="193"/>
  <c r="G53" i="193"/>
  <c r="F53" i="186"/>
  <c r="M53" i="193"/>
  <c r="G52" i="193"/>
  <c r="F52" i="186"/>
  <c r="M52" i="193"/>
  <c r="G51" i="193"/>
  <c r="F51" i="186"/>
  <c r="M51" i="193"/>
  <c r="G50" i="193"/>
  <c r="F50" i="186"/>
  <c r="M50" i="193"/>
  <c r="G49" i="193"/>
  <c r="F49" i="186"/>
  <c r="M49" i="193"/>
  <c r="G48" i="193"/>
  <c r="F48" i="186"/>
  <c r="M48" i="193"/>
  <c r="G47" i="193"/>
  <c r="F47" i="186"/>
  <c r="M47" i="193"/>
  <c r="G46" i="193"/>
  <c r="F46" i="186"/>
  <c r="M46" i="193"/>
  <c r="G45" i="193"/>
  <c r="F45" i="186"/>
  <c r="M45" i="193"/>
  <c r="G44" i="193"/>
  <c r="F44" i="186"/>
  <c r="M44" i="193"/>
  <c r="G43" i="193"/>
  <c r="F43" i="186"/>
  <c r="M43" i="193"/>
  <c r="G42" i="193"/>
  <c r="F42" i="186"/>
  <c r="M42" i="193"/>
  <c r="G41" i="193"/>
  <c r="F41" i="186"/>
  <c r="M41" i="193"/>
  <c r="G40" i="193"/>
  <c r="F40" i="186"/>
  <c r="M40" i="193"/>
  <c r="G39" i="193"/>
  <c r="F39" i="186"/>
  <c r="M39" i="193"/>
  <c r="G38" i="193"/>
  <c r="F38" i="186"/>
  <c r="M38" i="193"/>
  <c r="G37" i="193"/>
  <c r="F37" i="186"/>
  <c r="M37" i="193"/>
  <c r="G36" i="193"/>
  <c r="F36" i="186"/>
  <c r="M36" i="193"/>
  <c r="G35" i="193"/>
  <c r="F35" i="186"/>
  <c r="M35" i="193"/>
  <c r="G34" i="193"/>
  <c r="F34" i="186"/>
  <c r="M34" i="193"/>
  <c r="G33" i="193"/>
  <c r="F33" i="186"/>
  <c r="M33" i="193"/>
  <c r="G32" i="193"/>
  <c r="F32" i="186"/>
  <c r="M32" i="193"/>
  <c r="G31" i="193"/>
  <c r="F31" i="186"/>
  <c r="M31" i="193"/>
  <c r="G30" i="193"/>
  <c r="F30" i="186"/>
  <c r="M30" i="193"/>
  <c r="G29" i="193"/>
  <c r="F29" i="186"/>
  <c r="M29" i="193"/>
  <c r="G28" i="193"/>
  <c r="F28" i="186"/>
  <c r="M28" i="193"/>
  <c r="G27" i="193"/>
  <c r="F27" i="186"/>
  <c r="M27" i="193"/>
  <c r="G26" i="193"/>
  <c r="F26" i="186"/>
  <c r="M26" i="193"/>
  <c r="G25" i="193"/>
  <c r="F25" i="186"/>
  <c r="M25" i="193"/>
  <c r="G24" i="193"/>
  <c r="F24" i="186"/>
  <c r="M24" i="193"/>
  <c r="G23" i="193"/>
  <c r="F23" i="186"/>
  <c r="M23" i="193"/>
  <c r="G22" i="193"/>
  <c r="F22" i="186"/>
  <c r="M22" i="193"/>
  <c r="G21" i="193"/>
  <c r="F21" i="186"/>
  <c r="M21" i="193"/>
  <c r="G20" i="193"/>
  <c r="F20" i="186"/>
  <c r="M20" i="193"/>
  <c r="G19" i="193"/>
  <c r="F19" i="186"/>
  <c r="M19" i="193"/>
  <c r="G18" i="193"/>
  <c r="F18" i="186"/>
  <c r="M18" i="193"/>
  <c r="G17" i="193"/>
  <c r="F17" i="186"/>
  <c r="M17" i="193"/>
  <c r="G16" i="193"/>
  <c r="F16" i="186"/>
  <c r="M16" i="193"/>
  <c r="G15" i="193"/>
  <c r="F15" i="186"/>
  <c r="M15" i="193"/>
  <c r="G14" i="193"/>
  <c r="F14" i="186"/>
  <c r="M14" i="193"/>
  <c r="G13" i="193"/>
  <c r="F13" i="186"/>
  <c r="M13" i="193"/>
  <c r="G12" i="193"/>
  <c r="F12" i="186"/>
  <c r="M12" i="193"/>
  <c r="G11" i="193"/>
  <c r="F11" i="186"/>
  <c r="M11" i="193"/>
  <c r="G10" i="193"/>
  <c r="F10" i="186"/>
  <c r="M10" i="193"/>
  <c r="G9" i="193"/>
  <c r="F9" i="186"/>
  <c r="M9" i="193"/>
  <c r="G110" i="192"/>
  <c r="M110" i="192"/>
  <c r="F110" i="192"/>
  <c r="L110" i="192"/>
  <c r="E110" i="192"/>
  <c r="K110" i="192"/>
  <c r="D110" i="192"/>
  <c r="J110" i="192"/>
  <c r="C110" i="192"/>
  <c r="I110" i="192"/>
  <c r="B110" i="192"/>
  <c r="H110" i="192"/>
  <c r="G109" i="192"/>
  <c r="M109" i="192"/>
  <c r="F109" i="192"/>
  <c r="L109" i="192"/>
  <c r="E109" i="192"/>
  <c r="K109" i="192"/>
  <c r="D109" i="192"/>
  <c r="J109" i="192"/>
  <c r="C109" i="192"/>
  <c r="I109" i="192"/>
  <c r="B109" i="192"/>
  <c r="H109" i="192"/>
  <c r="G108" i="192"/>
  <c r="M108" i="192"/>
  <c r="F108" i="192"/>
  <c r="L108" i="192"/>
  <c r="E108" i="192"/>
  <c r="K108" i="192"/>
  <c r="D108" i="192"/>
  <c r="J108" i="192"/>
  <c r="C108" i="192"/>
  <c r="I108" i="192"/>
  <c r="B108" i="192"/>
  <c r="H108" i="192"/>
  <c r="G107" i="192"/>
  <c r="M107" i="192"/>
  <c r="F107" i="192"/>
  <c r="L107" i="192"/>
  <c r="E107" i="192"/>
  <c r="K107" i="192"/>
  <c r="D107" i="192"/>
  <c r="J107" i="192"/>
  <c r="C107" i="192"/>
  <c r="I107" i="192"/>
  <c r="B107" i="192"/>
  <c r="H107" i="192"/>
  <c r="G106" i="192"/>
  <c r="M106" i="192"/>
  <c r="F106" i="192"/>
  <c r="L106" i="192"/>
  <c r="E106" i="192"/>
  <c r="K106" i="192"/>
  <c r="D106" i="192"/>
  <c r="J106" i="192"/>
  <c r="C106" i="192"/>
  <c r="I106" i="192"/>
  <c r="B106" i="192"/>
  <c r="H106" i="192"/>
  <c r="G105" i="192"/>
  <c r="M105" i="192"/>
  <c r="F105" i="192"/>
  <c r="L105" i="192"/>
  <c r="E105" i="192"/>
  <c r="K105" i="192"/>
  <c r="D105" i="192"/>
  <c r="J105" i="192"/>
  <c r="C105" i="192"/>
  <c r="I105" i="192"/>
  <c r="B105" i="192"/>
  <c r="H105" i="192"/>
  <c r="G104" i="192"/>
  <c r="M104" i="192"/>
  <c r="F104" i="192"/>
  <c r="L104" i="192"/>
  <c r="E104" i="192"/>
  <c r="K104" i="192"/>
  <c r="D104" i="192"/>
  <c r="J104" i="192"/>
  <c r="C104" i="192"/>
  <c r="I104" i="192"/>
  <c r="B104" i="192"/>
  <c r="H104" i="192"/>
  <c r="G103" i="192"/>
  <c r="M103" i="192"/>
  <c r="F103" i="192"/>
  <c r="L103" i="192"/>
  <c r="E103" i="192"/>
  <c r="K103" i="192"/>
  <c r="D103" i="192"/>
  <c r="J103" i="192"/>
  <c r="C103" i="192"/>
  <c r="I103" i="192"/>
  <c r="B103" i="192"/>
  <c r="H103" i="192"/>
  <c r="G102" i="192"/>
  <c r="M102" i="192"/>
  <c r="F102" i="192"/>
  <c r="L102" i="192"/>
  <c r="E102" i="192"/>
  <c r="K102" i="192"/>
  <c r="D102" i="192"/>
  <c r="J102" i="192"/>
  <c r="C102" i="192"/>
  <c r="I102" i="192"/>
  <c r="B102" i="192"/>
  <c r="H102" i="192"/>
  <c r="G101" i="192"/>
  <c r="M101" i="192"/>
  <c r="F101" i="192"/>
  <c r="L101" i="192"/>
  <c r="E101" i="192"/>
  <c r="K101" i="192"/>
  <c r="D101" i="192"/>
  <c r="J101" i="192"/>
  <c r="C101" i="192"/>
  <c r="I101" i="192"/>
  <c r="B101" i="192"/>
  <c r="H101" i="192"/>
  <c r="G100" i="192"/>
  <c r="M100" i="192"/>
  <c r="F100" i="192"/>
  <c r="L100" i="192"/>
  <c r="E100" i="192"/>
  <c r="K100" i="192"/>
  <c r="D100" i="192"/>
  <c r="J100" i="192"/>
  <c r="C100" i="192"/>
  <c r="I100" i="192"/>
  <c r="B100" i="192"/>
  <c r="H100" i="192"/>
  <c r="G99" i="192"/>
  <c r="M99" i="192"/>
  <c r="F99" i="192"/>
  <c r="L99" i="192"/>
  <c r="E99" i="192"/>
  <c r="K99" i="192"/>
  <c r="D99" i="192"/>
  <c r="J99" i="192"/>
  <c r="C99" i="192"/>
  <c r="I99" i="192"/>
  <c r="B99" i="192"/>
  <c r="H99" i="192"/>
  <c r="G98" i="192"/>
  <c r="M98" i="192"/>
  <c r="F98" i="192"/>
  <c r="L98" i="192"/>
  <c r="E98" i="192"/>
  <c r="K98" i="192"/>
  <c r="D98" i="192"/>
  <c r="J98" i="192"/>
  <c r="C98" i="192"/>
  <c r="I98" i="192"/>
  <c r="B98" i="192"/>
  <c r="H98" i="192"/>
  <c r="G97" i="192"/>
  <c r="M97" i="192"/>
  <c r="F97" i="192"/>
  <c r="L97" i="192"/>
  <c r="E97" i="192"/>
  <c r="K97" i="192"/>
  <c r="D97" i="192"/>
  <c r="J97" i="192"/>
  <c r="C97" i="192"/>
  <c r="I97" i="192"/>
  <c r="B97" i="192"/>
  <c r="H97" i="192"/>
  <c r="G96" i="192"/>
  <c r="M96" i="192"/>
  <c r="F96" i="192"/>
  <c r="L96" i="192"/>
  <c r="E96" i="192"/>
  <c r="K96" i="192"/>
  <c r="D96" i="192"/>
  <c r="J96" i="192"/>
  <c r="C96" i="192"/>
  <c r="I96" i="192"/>
  <c r="B96" i="192"/>
  <c r="H96" i="192"/>
  <c r="G95" i="192"/>
  <c r="M95" i="192"/>
  <c r="F95" i="192"/>
  <c r="L95" i="192"/>
  <c r="E95" i="192"/>
  <c r="K95" i="192"/>
  <c r="D95" i="192"/>
  <c r="J95" i="192"/>
  <c r="C95" i="192"/>
  <c r="I95" i="192"/>
  <c r="B95" i="192"/>
  <c r="H95" i="192"/>
  <c r="G94" i="192"/>
  <c r="M94" i="192"/>
  <c r="F94" i="192"/>
  <c r="L94" i="192"/>
  <c r="E94" i="192"/>
  <c r="K94" i="192"/>
  <c r="D94" i="192"/>
  <c r="J94" i="192"/>
  <c r="C94" i="192"/>
  <c r="I94" i="192"/>
  <c r="B94" i="192"/>
  <c r="H94" i="192"/>
  <c r="G93" i="192"/>
  <c r="M93" i="192"/>
  <c r="F93" i="192"/>
  <c r="L93" i="192"/>
  <c r="E93" i="192"/>
  <c r="K93" i="192"/>
  <c r="D93" i="192"/>
  <c r="J93" i="192"/>
  <c r="C93" i="192"/>
  <c r="I93" i="192"/>
  <c r="B93" i="192"/>
  <c r="H93" i="192"/>
  <c r="G92" i="192"/>
  <c r="M92" i="192"/>
  <c r="F92" i="192"/>
  <c r="L92" i="192"/>
  <c r="E92" i="192"/>
  <c r="K92" i="192"/>
  <c r="D92" i="192"/>
  <c r="J92" i="192"/>
  <c r="C92" i="192"/>
  <c r="I92" i="192"/>
  <c r="B92" i="192"/>
  <c r="H92" i="192"/>
  <c r="G91" i="192"/>
  <c r="M91" i="192"/>
  <c r="F91" i="192"/>
  <c r="L91" i="192"/>
  <c r="E91" i="192"/>
  <c r="K91" i="192"/>
  <c r="D91" i="192"/>
  <c r="J91" i="192"/>
  <c r="C91" i="192"/>
  <c r="I91" i="192"/>
  <c r="B91" i="192"/>
  <c r="H91" i="192"/>
  <c r="G90" i="192"/>
  <c r="M90" i="192"/>
  <c r="F90" i="192"/>
  <c r="L90" i="192"/>
  <c r="E90" i="192"/>
  <c r="K90" i="192"/>
  <c r="D90" i="192"/>
  <c r="J90" i="192"/>
  <c r="C90" i="192"/>
  <c r="I90" i="192"/>
  <c r="B90" i="192"/>
  <c r="H90" i="192"/>
  <c r="G89" i="192"/>
  <c r="M89" i="192"/>
  <c r="F89" i="192"/>
  <c r="L89" i="192"/>
  <c r="E89" i="192"/>
  <c r="K89" i="192"/>
  <c r="D89" i="192"/>
  <c r="J89" i="192"/>
  <c r="C89" i="192"/>
  <c r="I89" i="192"/>
  <c r="B89" i="192"/>
  <c r="H89" i="192"/>
  <c r="G88" i="192"/>
  <c r="M88" i="192"/>
  <c r="F88" i="192"/>
  <c r="L88" i="192"/>
  <c r="E88" i="192"/>
  <c r="K88" i="192"/>
  <c r="D88" i="192"/>
  <c r="J88" i="192"/>
  <c r="C88" i="192"/>
  <c r="I88" i="192"/>
  <c r="B88" i="192"/>
  <c r="H88" i="192"/>
  <c r="G87" i="192"/>
  <c r="M87" i="192"/>
  <c r="F87" i="192"/>
  <c r="L87" i="192"/>
  <c r="E87" i="192"/>
  <c r="K87" i="192"/>
  <c r="D87" i="192"/>
  <c r="J87" i="192"/>
  <c r="C87" i="192"/>
  <c r="I87" i="192"/>
  <c r="B87" i="192"/>
  <c r="H87" i="192"/>
  <c r="G86" i="192"/>
  <c r="M86" i="192"/>
  <c r="F86" i="192"/>
  <c r="L86" i="192"/>
  <c r="E86" i="192"/>
  <c r="K86" i="192"/>
  <c r="D86" i="192"/>
  <c r="J86" i="192"/>
  <c r="C86" i="192"/>
  <c r="I86" i="192"/>
  <c r="B86" i="192"/>
  <c r="H86" i="192"/>
  <c r="G85" i="192"/>
  <c r="M85" i="192"/>
  <c r="F85" i="192"/>
  <c r="L85" i="192"/>
  <c r="E85" i="192"/>
  <c r="K85" i="192"/>
  <c r="D85" i="192"/>
  <c r="J85" i="192"/>
  <c r="C85" i="192"/>
  <c r="I85" i="192"/>
  <c r="B85" i="192"/>
  <c r="H85" i="192"/>
  <c r="G84" i="192"/>
  <c r="M84" i="192"/>
  <c r="F84" i="192"/>
  <c r="L84" i="192"/>
  <c r="E84" i="192"/>
  <c r="K84" i="192"/>
  <c r="D84" i="192"/>
  <c r="J84" i="192"/>
  <c r="C84" i="192"/>
  <c r="I84" i="192"/>
  <c r="B84" i="192"/>
  <c r="H84" i="192"/>
  <c r="G83" i="192"/>
  <c r="M83" i="192"/>
  <c r="F83" i="192"/>
  <c r="L83" i="192"/>
  <c r="E83" i="192"/>
  <c r="K83" i="192"/>
  <c r="D83" i="192"/>
  <c r="J83" i="192"/>
  <c r="C83" i="192"/>
  <c r="I83" i="192"/>
  <c r="B83" i="192"/>
  <c r="H83" i="192"/>
  <c r="G82" i="192"/>
  <c r="M82" i="192"/>
  <c r="F82" i="192"/>
  <c r="L82" i="192"/>
  <c r="E82" i="192"/>
  <c r="K82" i="192"/>
  <c r="D82" i="192"/>
  <c r="J82" i="192"/>
  <c r="C82" i="192"/>
  <c r="I82" i="192"/>
  <c r="B82" i="192"/>
  <c r="H82" i="192"/>
  <c r="G81" i="192"/>
  <c r="M81" i="192"/>
  <c r="F81" i="192"/>
  <c r="L81" i="192"/>
  <c r="E81" i="192"/>
  <c r="K81" i="192"/>
  <c r="D81" i="192"/>
  <c r="J81" i="192"/>
  <c r="C81" i="192"/>
  <c r="I81" i="192"/>
  <c r="B81" i="192"/>
  <c r="H81" i="192"/>
  <c r="G80" i="192"/>
  <c r="M80" i="192"/>
  <c r="F80" i="192"/>
  <c r="L80" i="192"/>
  <c r="E80" i="192"/>
  <c r="K80" i="192"/>
  <c r="D80" i="192"/>
  <c r="J80" i="192"/>
  <c r="C80" i="192"/>
  <c r="I80" i="192"/>
  <c r="B80" i="192"/>
  <c r="H80" i="192"/>
  <c r="G79" i="192"/>
  <c r="M79" i="192"/>
  <c r="F79" i="192"/>
  <c r="L79" i="192"/>
  <c r="E79" i="192"/>
  <c r="K79" i="192"/>
  <c r="D79" i="192"/>
  <c r="J79" i="192"/>
  <c r="C79" i="192"/>
  <c r="I79" i="192"/>
  <c r="B79" i="192"/>
  <c r="H79" i="192"/>
  <c r="G78" i="192"/>
  <c r="M78" i="192"/>
  <c r="F78" i="192"/>
  <c r="L78" i="192"/>
  <c r="E78" i="192"/>
  <c r="K78" i="192"/>
  <c r="D78" i="192"/>
  <c r="J78" i="192"/>
  <c r="C78" i="192"/>
  <c r="I78" i="192"/>
  <c r="B78" i="192"/>
  <c r="H78" i="192"/>
  <c r="G77" i="192"/>
  <c r="M77" i="192"/>
  <c r="F77" i="192"/>
  <c r="L77" i="192"/>
  <c r="E77" i="192"/>
  <c r="K77" i="192"/>
  <c r="D77" i="192"/>
  <c r="J77" i="192"/>
  <c r="C77" i="192"/>
  <c r="I77" i="192"/>
  <c r="B77" i="192"/>
  <c r="H77" i="192"/>
  <c r="G76" i="192"/>
  <c r="M76" i="192"/>
  <c r="F76" i="192"/>
  <c r="L76" i="192"/>
  <c r="E76" i="192"/>
  <c r="K76" i="192"/>
  <c r="D76" i="192"/>
  <c r="J76" i="192"/>
  <c r="C76" i="192"/>
  <c r="I76" i="192"/>
  <c r="B76" i="192"/>
  <c r="H76" i="192"/>
  <c r="G75" i="192"/>
  <c r="M75" i="192"/>
  <c r="F75" i="192"/>
  <c r="L75" i="192"/>
  <c r="E75" i="192"/>
  <c r="K75" i="192"/>
  <c r="D75" i="192"/>
  <c r="J75" i="192"/>
  <c r="C75" i="192"/>
  <c r="I75" i="192"/>
  <c r="B75" i="192"/>
  <c r="H75" i="192"/>
  <c r="G74" i="192"/>
  <c r="M74" i="192"/>
  <c r="F74" i="192"/>
  <c r="L74" i="192"/>
  <c r="E74" i="192"/>
  <c r="K74" i="192"/>
  <c r="D74" i="192"/>
  <c r="J74" i="192"/>
  <c r="C74" i="192"/>
  <c r="I74" i="192"/>
  <c r="B74" i="192"/>
  <c r="H74" i="192"/>
  <c r="G73" i="192"/>
  <c r="M73" i="192"/>
  <c r="F73" i="192"/>
  <c r="L73" i="192"/>
  <c r="E73" i="192"/>
  <c r="K73" i="192"/>
  <c r="D73" i="192"/>
  <c r="J73" i="192"/>
  <c r="C73" i="192"/>
  <c r="I73" i="192"/>
  <c r="B73" i="192"/>
  <c r="H73" i="192"/>
  <c r="G72" i="192"/>
  <c r="M72" i="192"/>
  <c r="F72" i="192"/>
  <c r="L72" i="192"/>
  <c r="E72" i="192"/>
  <c r="K72" i="192"/>
  <c r="D72" i="192"/>
  <c r="J72" i="192"/>
  <c r="C72" i="192"/>
  <c r="I72" i="192"/>
  <c r="B72" i="192"/>
  <c r="H72" i="192"/>
  <c r="G71" i="192"/>
  <c r="M71" i="192"/>
  <c r="F71" i="192"/>
  <c r="L71" i="192"/>
  <c r="E71" i="192"/>
  <c r="K71" i="192"/>
  <c r="D71" i="192"/>
  <c r="J71" i="192"/>
  <c r="C71" i="192"/>
  <c r="I71" i="192"/>
  <c r="B71" i="192"/>
  <c r="H71" i="192"/>
  <c r="G70" i="192"/>
  <c r="M70" i="192"/>
  <c r="F70" i="192"/>
  <c r="L70" i="192"/>
  <c r="E70" i="192"/>
  <c r="K70" i="192"/>
  <c r="D70" i="192"/>
  <c r="J70" i="192"/>
  <c r="C70" i="192"/>
  <c r="I70" i="192"/>
  <c r="B70" i="192"/>
  <c r="H70" i="192"/>
  <c r="G69" i="192"/>
  <c r="M69" i="192"/>
  <c r="F69" i="192"/>
  <c r="L69" i="192"/>
  <c r="E69" i="192"/>
  <c r="K69" i="192"/>
  <c r="D69" i="192"/>
  <c r="J69" i="192"/>
  <c r="C69" i="192"/>
  <c r="I69" i="192"/>
  <c r="B69" i="192"/>
  <c r="H69" i="192"/>
  <c r="G68" i="192"/>
  <c r="M68" i="192"/>
  <c r="F68" i="192"/>
  <c r="L68" i="192"/>
  <c r="E68" i="192"/>
  <c r="K68" i="192"/>
  <c r="D68" i="192"/>
  <c r="J68" i="192"/>
  <c r="C68" i="192"/>
  <c r="I68" i="192"/>
  <c r="B68" i="192"/>
  <c r="H68" i="192"/>
  <c r="G67" i="192"/>
  <c r="M67" i="192"/>
  <c r="F67" i="192"/>
  <c r="L67" i="192"/>
  <c r="E67" i="192"/>
  <c r="K67" i="192"/>
  <c r="D67" i="192"/>
  <c r="J67" i="192"/>
  <c r="C67" i="192"/>
  <c r="I67" i="192"/>
  <c r="B67" i="192"/>
  <c r="H67" i="192"/>
  <c r="G66" i="192"/>
  <c r="M66" i="192"/>
  <c r="F66" i="192"/>
  <c r="L66" i="192"/>
  <c r="E66" i="192"/>
  <c r="K66" i="192"/>
  <c r="D66" i="192"/>
  <c r="J66" i="192"/>
  <c r="C66" i="192"/>
  <c r="I66" i="192"/>
  <c r="B66" i="192"/>
  <c r="H66" i="192"/>
  <c r="G65" i="192"/>
  <c r="M65" i="192"/>
  <c r="F65" i="192"/>
  <c r="L65" i="192"/>
  <c r="E65" i="192"/>
  <c r="K65" i="192"/>
  <c r="D65" i="192"/>
  <c r="J65" i="192"/>
  <c r="C65" i="192"/>
  <c r="I65" i="192"/>
  <c r="B65" i="192"/>
  <c r="H65" i="192"/>
  <c r="G64" i="192"/>
  <c r="M64" i="192"/>
  <c r="F64" i="192"/>
  <c r="L64" i="192"/>
  <c r="E64" i="192"/>
  <c r="K64" i="192"/>
  <c r="D64" i="192"/>
  <c r="J64" i="192"/>
  <c r="C64" i="192"/>
  <c r="I64" i="192"/>
  <c r="B64" i="192"/>
  <c r="H64" i="192"/>
  <c r="G63" i="192"/>
  <c r="M63" i="192"/>
  <c r="F63" i="192"/>
  <c r="L63" i="192"/>
  <c r="E63" i="192"/>
  <c r="K63" i="192"/>
  <c r="D63" i="192"/>
  <c r="J63" i="192"/>
  <c r="C63" i="192"/>
  <c r="I63" i="192"/>
  <c r="B63" i="192"/>
  <c r="H63" i="192"/>
  <c r="G62" i="192"/>
  <c r="M62" i="192"/>
  <c r="F62" i="192"/>
  <c r="L62" i="192"/>
  <c r="E62" i="192"/>
  <c r="K62" i="192"/>
  <c r="D62" i="192"/>
  <c r="J62" i="192"/>
  <c r="C62" i="192"/>
  <c r="I62" i="192"/>
  <c r="B62" i="192"/>
  <c r="H62" i="192"/>
  <c r="G61" i="192"/>
  <c r="M61" i="192"/>
  <c r="F61" i="192"/>
  <c r="L61" i="192"/>
  <c r="E61" i="192"/>
  <c r="K61" i="192"/>
  <c r="D61" i="192"/>
  <c r="J61" i="192"/>
  <c r="C61" i="192"/>
  <c r="I61" i="192"/>
  <c r="B61" i="192"/>
  <c r="H61" i="192"/>
  <c r="G60" i="192"/>
  <c r="M60" i="192"/>
  <c r="F60" i="192"/>
  <c r="L60" i="192"/>
  <c r="E60" i="192"/>
  <c r="K60" i="192"/>
  <c r="D60" i="192"/>
  <c r="J60" i="192"/>
  <c r="C60" i="192"/>
  <c r="I60" i="192"/>
  <c r="B60" i="192"/>
  <c r="H60" i="192"/>
  <c r="G59" i="192"/>
  <c r="M59" i="192"/>
  <c r="F59" i="192"/>
  <c r="L59" i="192"/>
  <c r="E59" i="192"/>
  <c r="K59" i="192"/>
  <c r="D59" i="192"/>
  <c r="J59" i="192"/>
  <c r="C59" i="192"/>
  <c r="I59" i="192"/>
  <c r="B59" i="192"/>
  <c r="H59" i="192"/>
  <c r="G58" i="192"/>
  <c r="M58" i="192"/>
  <c r="F58" i="192"/>
  <c r="L58" i="192"/>
  <c r="E58" i="192"/>
  <c r="K58" i="192"/>
  <c r="D58" i="192"/>
  <c r="J58" i="192"/>
  <c r="C58" i="192"/>
  <c r="I58" i="192"/>
  <c r="B58" i="192"/>
  <c r="H58" i="192"/>
  <c r="G57" i="192"/>
  <c r="M57" i="192"/>
  <c r="G56" i="192"/>
  <c r="M56" i="192"/>
  <c r="G55" i="192"/>
  <c r="M55" i="192"/>
  <c r="G54" i="192"/>
  <c r="M54" i="192"/>
  <c r="G53" i="192"/>
  <c r="M53" i="192"/>
  <c r="G52" i="192"/>
  <c r="M52" i="192"/>
  <c r="G51" i="192"/>
  <c r="M51" i="192"/>
  <c r="G50" i="192"/>
  <c r="M50" i="192"/>
  <c r="G49" i="192"/>
  <c r="M49" i="192"/>
  <c r="G48" i="192"/>
  <c r="M48" i="192"/>
  <c r="G47" i="192"/>
  <c r="M47" i="192"/>
  <c r="G46" i="192"/>
  <c r="M46" i="192"/>
  <c r="G45" i="192"/>
  <c r="M45" i="192"/>
  <c r="G44" i="192"/>
  <c r="M44" i="192"/>
  <c r="G43" i="192"/>
  <c r="M43" i="192"/>
  <c r="G42" i="192"/>
  <c r="M42" i="192"/>
  <c r="G41" i="192"/>
  <c r="M41" i="192"/>
  <c r="G40" i="192"/>
  <c r="M40" i="192"/>
  <c r="G39" i="192"/>
  <c r="M39" i="192"/>
  <c r="G38" i="192"/>
  <c r="M38" i="192"/>
  <c r="G37" i="192"/>
  <c r="M37" i="192"/>
  <c r="G36" i="192"/>
  <c r="M36" i="192"/>
  <c r="G35" i="192"/>
  <c r="M35" i="192"/>
  <c r="G34" i="192"/>
  <c r="M34" i="192"/>
  <c r="G33" i="192"/>
  <c r="M33" i="192"/>
  <c r="G32" i="192"/>
  <c r="M32" i="192"/>
  <c r="G31" i="192"/>
  <c r="M31" i="192"/>
  <c r="G30" i="192"/>
  <c r="M30" i="192"/>
  <c r="G29" i="192"/>
  <c r="M29" i="192"/>
  <c r="G28" i="192"/>
  <c r="M28" i="192"/>
  <c r="G27" i="192"/>
  <c r="M27" i="192"/>
  <c r="G26" i="192"/>
  <c r="M26" i="192"/>
  <c r="G25" i="192"/>
  <c r="M25" i="192"/>
  <c r="G24" i="192"/>
  <c r="M24" i="192"/>
  <c r="G23" i="192"/>
  <c r="M23" i="192"/>
  <c r="G22" i="192"/>
  <c r="M22" i="192"/>
  <c r="G21" i="192"/>
  <c r="M21" i="192"/>
  <c r="G20" i="192"/>
  <c r="M20" i="192"/>
  <c r="G19" i="192"/>
  <c r="M19" i="192"/>
  <c r="G18" i="192"/>
  <c r="M18" i="192"/>
  <c r="G17" i="192"/>
  <c r="M17" i="192"/>
  <c r="G16" i="192"/>
  <c r="M16" i="192"/>
  <c r="G15" i="192"/>
  <c r="M15" i="192"/>
  <c r="G14" i="192"/>
  <c r="M14" i="192"/>
  <c r="G13" i="192"/>
  <c r="M13" i="192"/>
  <c r="G12" i="192"/>
  <c r="M12" i="192"/>
  <c r="G11" i="192"/>
  <c r="M11" i="192"/>
  <c r="G10" i="192"/>
  <c r="M10" i="192"/>
  <c r="G9" i="192"/>
  <c r="M9" i="192"/>
  <c r="G110" i="191"/>
  <c r="M110" i="191"/>
  <c r="F110" i="191"/>
  <c r="L110" i="191"/>
  <c r="E110" i="191"/>
  <c r="K110" i="191"/>
  <c r="D110" i="191"/>
  <c r="J110" i="191"/>
  <c r="C110" i="191"/>
  <c r="I110" i="191"/>
  <c r="B110" i="191"/>
  <c r="H110" i="191"/>
  <c r="G109" i="191"/>
  <c r="M109" i="191"/>
  <c r="F109" i="191"/>
  <c r="L109" i="191"/>
  <c r="E109" i="191"/>
  <c r="K109" i="191"/>
  <c r="D109" i="191"/>
  <c r="J109" i="191"/>
  <c r="C109" i="191"/>
  <c r="I109" i="191"/>
  <c r="B109" i="191"/>
  <c r="H109" i="191"/>
  <c r="G108" i="191"/>
  <c r="M108" i="191"/>
  <c r="F108" i="191"/>
  <c r="L108" i="191"/>
  <c r="E108" i="191"/>
  <c r="K108" i="191"/>
  <c r="D108" i="191"/>
  <c r="J108" i="191"/>
  <c r="C108" i="191"/>
  <c r="I108" i="191"/>
  <c r="B108" i="191"/>
  <c r="H108" i="191"/>
  <c r="G107" i="191"/>
  <c r="M107" i="191"/>
  <c r="F107" i="191"/>
  <c r="L107" i="191"/>
  <c r="E107" i="191"/>
  <c r="K107" i="191"/>
  <c r="D107" i="191"/>
  <c r="J107" i="191"/>
  <c r="C107" i="191"/>
  <c r="I107" i="191"/>
  <c r="B107" i="191"/>
  <c r="H107" i="191"/>
  <c r="G106" i="191"/>
  <c r="M106" i="191"/>
  <c r="F106" i="191"/>
  <c r="L106" i="191"/>
  <c r="E106" i="191"/>
  <c r="K106" i="191"/>
  <c r="D106" i="191"/>
  <c r="J106" i="191"/>
  <c r="C106" i="191"/>
  <c r="I106" i="191"/>
  <c r="B106" i="191"/>
  <c r="H106" i="191"/>
  <c r="G105" i="191"/>
  <c r="M105" i="191"/>
  <c r="F105" i="191"/>
  <c r="L105" i="191"/>
  <c r="E105" i="191"/>
  <c r="K105" i="191"/>
  <c r="D105" i="191"/>
  <c r="J105" i="191"/>
  <c r="C105" i="191"/>
  <c r="I105" i="191"/>
  <c r="B105" i="191"/>
  <c r="H105" i="191"/>
  <c r="G104" i="191"/>
  <c r="M104" i="191"/>
  <c r="F104" i="191"/>
  <c r="L104" i="191"/>
  <c r="E104" i="191"/>
  <c r="K104" i="191"/>
  <c r="D104" i="191"/>
  <c r="J104" i="191"/>
  <c r="C104" i="191"/>
  <c r="I104" i="191"/>
  <c r="B104" i="191"/>
  <c r="H104" i="191"/>
  <c r="G103" i="191"/>
  <c r="M103" i="191"/>
  <c r="F103" i="191"/>
  <c r="L103" i="191"/>
  <c r="E103" i="191"/>
  <c r="K103" i="191"/>
  <c r="D103" i="191"/>
  <c r="J103" i="191"/>
  <c r="C103" i="191"/>
  <c r="I103" i="191"/>
  <c r="B103" i="191"/>
  <c r="H103" i="191"/>
  <c r="G102" i="191"/>
  <c r="M102" i="191"/>
  <c r="F102" i="191"/>
  <c r="L102" i="191"/>
  <c r="E102" i="191"/>
  <c r="K102" i="191"/>
  <c r="D102" i="191"/>
  <c r="J102" i="191"/>
  <c r="C102" i="191"/>
  <c r="I102" i="191"/>
  <c r="B102" i="191"/>
  <c r="H102" i="191"/>
  <c r="G101" i="191"/>
  <c r="M101" i="191"/>
  <c r="F101" i="191"/>
  <c r="L101" i="191"/>
  <c r="E101" i="191"/>
  <c r="K101" i="191"/>
  <c r="D101" i="191"/>
  <c r="J101" i="191"/>
  <c r="C101" i="191"/>
  <c r="I101" i="191"/>
  <c r="B101" i="191"/>
  <c r="H101" i="191"/>
  <c r="G100" i="191"/>
  <c r="M100" i="191"/>
  <c r="F100" i="191"/>
  <c r="L100" i="191"/>
  <c r="E100" i="191"/>
  <c r="K100" i="191"/>
  <c r="D100" i="191"/>
  <c r="J100" i="191"/>
  <c r="C100" i="191"/>
  <c r="I100" i="191"/>
  <c r="B100" i="191"/>
  <c r="H100" i="191"/>
  <c r="G99" i="191"/>
  <c r="M99" i="191"/>
  <c r="F99" i="191"/>
  <c r="L99" i="191"/>
  <c r="E99" i="191"/>
  <c r="K99" i="191"/>
  <c r="D99" i="191"/>
  <c r="J99" i="191"/>
  <c r="C99" i="191"/>
  <c r="I99" i="191"/>
  <c r="B99" i="191"/>
  <c r="H99" i="191"/>
  <c r="G98" i="191"/>
  <c r="M98" i="191"/>
  <c r="F98" i="191"/>
  <c r="L98" i="191"/>
  <c r="E98" i="191"/>
  <c r="K98" i="191"/>
  <c r="D98" i="191"/>
  <c r="J98" i="191"/>
  <c r="C98" i="191"/>
  <c r="I98" i="191"/>
  <c r="B98" i="191"/>
  <c r="H98" i="191"/>
  <c r="G97" i="191"/>
  <c r="M97" i="191"/>
  <c r="F97" i="191"/>
  <c r="L97" i="191"/>
  <c r="E97" i="191"/>
  <c r="K97" i="191"/>
  <c r="D97" i="191"/>
  <c r="J97" i="191"/>
  <c r="C97" i="191"/>
  <c r="I97" i="191"/>
  <c r="B97" i="191"/>
  <c r="H97" i="191"/>
  <c r="G96" i="191"/>
  <c r="M96" i="191"/>
  <c r="F96" i="191"/>
  <c r="L96" i="191"/>
  <c r="E96" i="191"/>
  <c r="K96" i="191"/>
  <c r="D96" i="191"/>
  <c r="J96" i="191"/>
  <c r="C96" i="191"/>
  <c r="I96" i="191"/>
  <c r="B96" i="191"/>
  <c r="H96" i="191"/>
  <c r="G95" i="191"/>
  <c r="M95" i="191"/>
  <c r="F95" i="191"/>
  <c r="L95" i="191"/>
  <c r="E95" i="191"/>
  <c r="K95" i="191"/>
  <c r="D95" i="191"/>
  <c r="J95" i="191"/>
  <c r="C95" i="191"/>
  <c r="I95" i="191"/>
  <c r="B95" i="191"/>
  <c r="H95" i="191"/>
  <c r="G94" i="191"/>
  <c r="M94" i="191"/>
  <c r="F94" i="191"/>
  <c r="L94" i="191"/>
  <c r="E94" i="191"/>
  <c r="K94" i="191"/>
  <c r="D94" i="191"/>
  <c r="J94" i="191"/>
  <c r="C94" i="191"/>
  <c r="I94" i="191"/>
  <c r="B94" i="191"/>
  <c r="H94" i="191"/>
  <c r="G93" i="191"/>
  <c r="M93" i="191"/>
  <c r="F93" i="191"/>
  <c r="L93" i="191"/>
  <c r="E93" i="191"/>
  <c r="K93" i="191"/>
  <c r="D93" i="191"/>
  <c r="J93" i="191"/>
  <c r="C93" i="191"/>
  <c r="I93" i="191"/>
  <c r="B93" i="191"/>
  <c r="H93" i="191"/>
  <c r="G92" i="191"/>
  <c r="M92" i="191"/>
  <c r="F92" i="191"/>
  <c r="L92" i="191"/>
  <c r="E92" i="191"/>
  <c r="K92" i="191"/>
  <c r="D92" i="191"/>
  <c r="J92" i="191"/>
  <c r="C92" i="191"/>
  <c r="I92" i="191"/>
  <c r="B92" i="191"/>
  <c r="H92" i="191"/>
  <c r="G91" i="191"/>
  <c r="M91" i="191"/>
  <c r="F91" i="191"/>
  <c r="L91" i="191"/>
  <c r="E91" i="191"/>
  <c r="K91" i="191"/>
  <c r="D91" i="191"/>
  <c r="J91" i="191"/>
  <c r="C91" i="191"/>
  <c r="I91" i="191"/>
  <c r="B91" i="191"/>
  <c r="H91" i="191"/>
  <c r="G90" i="191"/>
  <c r="M90" i="191"/>
  <c r="F90" i="191"/>
  <c r="L90" i="191"/>
  <c r="E90" i="191"/>
  <c r="K90" i="191"/>
  <c r="D90" i="191"/>
  <c r="J90" i="191"/>
  <c r="C90" i="191"/>
  <c r="I90" i="191"/>
  <c r="B90" i="191"/>
  <c r="H90" i="191"/>
  <c r="G89" i="191"/>
  <c r="M89" i="191"/>
  <c r="F89" i="191"/>
  <c r="L89" i="191"/>
  <c r="E89" i="191"/>
  <c r="K89" i="191"/>
  <c r="D89" i="191"/>
  <c r="J89" i="191"/>
  <c r="C89" i="191"/>
  <c r="I89" i="191"/>
  <c r="B89" i="191"/>
  <c r="H89" i="191"/>
  <c r="G88" i="191"/>
  <c r="M88" i="191"/>
  <c r="F88" i="191"/>
  <c r="L88" i="191"/>
  <c r="E88" i="191"/>
  <c r="K88" i="191"/>
  <c r="D88" i="191"/>
  <c r="J88" i="191"/>
  <c r="C88" i="191"/>
  <c r="I88" i="191"/>
  <c r="B88" i="191"/>
  <c r="H88" i="191"/>
  <c r="G87" i="191"/>
  <c r="M87" i="191"/>
  <c r="F87" i="191"/>
  <c r="L87" i="191"/>
  <c r="E87" i="191"/>
  <c r="K87" i="191"/>
  <c r="D87" i="191"/>
  <c r="J87" i="191"/>
  <c r="C87" i="191"/>
  <c r="I87" i="191"/>
  <c r="B87" i="191"/>
  <c r="H87" i="191"/>
  <c r="G86" i="191"/>
  <c r="M86" i="191"/>
  <c r="F86" i="191"/>
  <c r="L86" i="191"/>
  <c r="E86" i="191"/>
  <c r="K86" i="191"/>
  <c r="D86" i="191"/>
  <c r="J86" i="191"/>
  <c r="C86" i="191"/>
  <c r="I86" i="191"/>
  <c r="B86" i="191"/>
  <c r="H86" i="191"/>
  <c r="G85" i="191"/>
  <c r="M85" i="191"/>
  <c r="F85" i="191"/>
  <c r="L85" i="191"/>
  <c r="E85" i="191"/>
  <c r="K85" i="191"/>
  <c r="D85" i="191"/>
  <c r="J85" i="191"/>
  <c r="C85" i="191"/>
  <c r="I85" i="191"/>
  <c r="B85" i="191"/>
  <c r="H85" i="191"/>
  <c r="G84" i="191"/>
  <c r="M84" i="191"/>
  <c r="F84" i="191"/>
  <c r="L84" i="191"/>
  <c r="E84" i="191"/>
  <c r="K84" i="191"/>
  <c r="D84" i="191"/>
  <c r="J84" i="191"/>
  <c r="C84" i="191"/>
  <c r="I84" i="191"/>
  <c r="B84" i="191"/>
  <c r="H84" i="191"/>
  <c r="G83" i="191"/>
  <c r="M83" i="191"/>
  <c r="F83" i="191"/>
  <c r="L83" i="191"/>
  <c r="E83" i="191"/>
  <c r="K83" i="191"/>
  <c r="D83" i="191"/>
  <c r="J83" i="191"/>
  <c r="C83" i="191"/>
  <c r="I83" i="191"/>
  <c r="B83" i="191"/>
  <c r="H83" i="191"/>
  <c r="G82" i="191"/>
  <c r="M82" i="191"/>
  <c r="F82" i="191"/>
  <c r="L82" i="191"/>
  <c r="E82" i="191"/>
  <c r="K82" i="191"/>
  <c r="D82" i="191"/>
  <c r="J82" i="191"/>
  <c r="C82" i="191"/>
  <c r="I82" i="191"/>
  <c r="B82" i="191"/>
  <c r="H82" i="191"/>
  <c r="G81" i="191"/>
  <c r="M81" i="191"/>
  <c r="F81" i="191"/>
  <c r="L81" i="191"/>
  <c r="E81" i="191"/>
  <c r="K81" i="191"/>
  <c r="D81" i="191"/>
  <c r="J81" i="191"/>
  <c r="C81" i="191"/>
  <c r="I81" i="191"/>
  <c r="B81" i="191"/>
  <c r="H81" i="191"/>
  <c r="G80" i="191"/>
  <c r="M80" i="191"/>
  <c r="F80" i="191"/>
  <c r="L80" i="191"/>
  <c r="E80" i="191"/>
  <c r="K80" i="191"/>
  <c r="D80" i="191"/>
  <c r="J80" i="191"/>
  <c r="C80" i="191"/>
  <c r="I80" i="191"/>
  <c r="B80" i="191"/>
  <c r="H80" i="191"/>
  <c r="G79" i="191"/>
  <c r="M79" i="191"/>
  <c r="F79" i="191"/>
  <c r="L79" i="191"/>
  <c r="E79" i="191"/>
  <c r="K79" i="191"/>
  <c r="D79" i="191"/>
  <c r="J79" i="191"/>
  <c r="C79" i="191"/>
  <c r="I79" i="191"/>
  <c r="B79" i="191"/>
  <c r="H79" i="191"/>
  <c r="G78" i="191"/>
  <c r="M78" i="191"/>
  <c r="F78" i="191"/>
  <c r="L78" i="191"/>
  <c r="E78" i="191"/>
  <c r="K78" i="191"/>
  <c r="D78" i="191"/>
  <c r="J78" i="191"/>
  <c r="C78" i="191"/>
  <c r="I78" i="191"/>
  <c r="B78" i="191"/>
  <c r="H78" i="191"/>
  <c r="G77" i="191"/>
  <c r="M77" i="191"/>
  <c r="F77" i="191"/>
  <c r="L77" i="191"/>
  <c r="E77" i="191"/>
  <c r="K77" i="191"/>
  <c r="D77" i="191"/>
  <c r="J77" i="191"/>
  <c r="C77" i="191"/>
  <c r="I77" i="191"/>
  <c r="B77" i="191"/>
  <c r="H77" i="191"/>
  <c r="G76" i="191"/>
  <c r="M76" i="191"/>
  <c r="F76" i="191"/>
  <c r="L76" i="191"/>
  <c r="E76" i="191"/>
  <c r="K76" i="191"/>
  <c r="D76" i="191"/>
  <c r="J76" i="191"/>
  <c r="C76" i="191"/>
  <c r="I76" i="191"/>
  <c r="B76" i="191"/>
  <c r="H76" i="191"/>
  <c r="G75" i="191"/>
  <c r="M75" i="191"/>
  <c r="F75" i="191"/>
  <c r="L75" i="191"/>
  <c r="E75" i="191"/>
  <c r="K75" i="191"/>
  <c r="D75" i="191"/>
  <c r="J75" i="191"/>
  <c r="C75" i="191"/>
  <c r="I75" i="191"/>
  <c r="B75" i="191"/>
  <c r="H75" i="191"/>
  <c r="G74" i="191"/>
  <c r="M74" i="191"/>
  <c r="F74" i="191"/>
  <c r="L74" i="191"/>
  <c r="E74" i="191"/>
  <c r="K74" i="191"/>
  <c r="D74" i="191"/>
  <c r="J74" i="191"/>
  <c r="C74" i="191"/>
  <c r="I74" i="191"/>
  <c r="B74" i="191"/>
  <c r="H74" i="191"/>
  <c r="G73" i="191"/>
  <c r="M73" i="191"/>
  <c r="F73" i="191"/>
  <c r="L73" i="191"/>
  <c r="E73" i="191"/>
  <c r="K73" i="191"/>
  <c r="D73" i="191"/>
  <c r="J73" i="191"/>
  <c r="C73" i="191"/>
  <c r="I73" i="191"/>
  <c r="B73" i="191"/>
  <c r="H73" i="191"/>
  <c r="G72" i="191"/>
  <c r="M72" i="191"/>
  <c r="F72" i="191"/>
  <c r="L72" i="191"/>
  <c r="E72" i="191"/>
  <c r="K72" i="191"/>
  <c r="D72" i="191"/>
  <c r="J72" i="191"/>
  <c r="C72" i="191"/>
  <c r="I72" i="191"/>
  <c r="B72" i="191"/>
  <c r="H72" i="191"/>
  <c r="G71" i="191"/>
  <c r="M71" i="191"/>
  <c r="F71" i="191"/>
  <c r="L71" i="191"/>
  <c r="E71" i="191"/>
  <c r="K71" i="191"/>
  <c r="D71" i="191"/>
  <c r="J71" i="191"/>
  <c r="C71" i="191"/>
  <c r="I71" i="191"/>
  <c r="B71" i="191"/>
  <c r="H71" i="191"/>
  <c r="G70" i="191"/>
  <c r="M70" i="191"/>
  <c r="F70" i="191"/>
  <c r="L70" i="191"/>
  <c r="E70" i="191"/>
  <c r="K70" i="191"/>
  <c r="D70" i="191"/>
  <c r="J70" i="191"/>
  <c r="C70" i="191"/>
  <c r="I70" i="191"/>
  <c r="B70" i="191"/>
  <c r="H70" i="191"/>
  <c r="G69" i="191"/>
  <c r="M69" i="191"/>
  <c r="F69" i="191"/>
  <c r="L69" i="191"/>
  <c r="E69" i="191"/>
  <c r="K69" i="191"/>
  <c r="D69" i="191"/>
  <c r="J69" i="191"/>
  <c r="C69" i="191"/>
  <c r="I69" i="191"/>
  <c r="B69" i="191"/>
  <c r="H69" i="191"/>
  <c r="G68" i="191"/>
  <c r="M68" i="191"/>
  <c r="F68" i="191"/>
  <c r="L68" i="191"/>
  <c r="E68" i="191"/>
  <c r="K68" i="191"/>
  <c r="D68" i="191"/>
  <c r="J68" i="191"/>
  <c r="C68" i="191"/>
  <c r="I68" i="191"/>
  <c r="B68" i="191"/>
  <c r="H68" i="191"/>
  <c r="G67" i="191"/>
  <c r="M67" i="191"/>
  <c r="F67" i="191"/>
  <c r="L67" i="191"/>
  <c r="E67" i="191"/>
  <c r="K67" i="191"/>
  <c r="D67" i="191"/>
  <c r="J67" i="191"/>
  <c r="C67" i="191"/>
  <c r="I67" i="191"/>
  <c r="B67" i="191"/>
  <c r="H67" i="191"/>
  <c r="G66" i="191"/>
  <c r="M66" i="191"/>
  <c r="F66" i="191"/>
  <c r="L66" i="191"/>
  <c r="E66" i="191"/>
  <c r="K66" i="191"/>
  <c r="D66" i="191"/>
  <c r="J66" i="191"/>
  <c r="C66" i="191"/>
  <c r="I66" i="191"/>
  <c r="B66" i="191"/>
  <c r="H66" i="191"/>
  <c r="G65" i="191"/>
  <c r="M65" i="191"/>
  <c r="F65" i="191"/>
  <c r="L65" i="191"/>
  <c r="E65" i="191"/>
  <c r="K65" i="191"/>
  <c r="D65" i="191"/>
  <c r="J65" i="191"/>
  <c r="C65" i="191"/>
  <c r="I65" i="191"/>
  <c r="B65" i="191"/>
  <c r="H65" i="191"/>
  <c r="G64" i="191"/>
  <c r="M64" i="191"/>
  <c r="F64" i="191"/>
  <c r="L64" i="191"/>
  <c r="E64" i="191"/>
  <c r="K64" i="191"/>
  <c r="D64" i="191"/>
  <c r="J64" i="191"/>
  <c r="C64" i="191"/>
  <c r="I64" i="191"/>
  <c r="B64" i="191"/>
  <c r="H64" i="191"/>
  <c r="G63" i="191"/>
  <c r="M63" i="191"/>
  <c r="F63" i="191"/>
  <c r="L63" i="191"/>
  <c r="E63" i="191"/>
  <c r="K63" i="191"/>
  <c r="D63" i="191"/>
  <c r="J63" i="191"/>
  <c r="C63" i="191"/>
  <c r="I63" i="191"/>
  <c r="B63" i="191"/>
  <c r="H63" i="191"/>
  <c r="G62" i="191"/>
  <c r="M62" i="191"/>
  <c r="F62" i="191"/>
  <c r="L62" i="191"/>
  <c r="E62" i="191"/>
  <c r="K62" i="191"/>
  <c r="D62" i="191"/>
  <c r="J62" i="191"/>
  <c r="C62" i="191"/>
  <c r="I62" i="191"/>
  <c r="B62" i="191"/>
  <c r="H62" i="191"/>
  <c r="G61" i="191"/>
  <c r="M61" i="191"/>
  <c r="F61" i="191"/>
  <c r="L61" i="191"/>
  <c r="E61" i="191"/>
  <c r="K61" i="191"/>
  <c r="D61" i="191"/>
  <c r="J61" i="191"/>
  <c r="C61" i="191"/>
  <c r="I61" i="191"/>
  <c r="B61" i="191"/>
  <c r="H61" i="191"/>
  <c r="G60" i="191"/>
  <c r="M60" i="191"/>
  <c r="F60" i="191"/>
  <c r="L60" i="191"/>
  <c r="E60" i="191"/>
  <c r="K60" i="191"/>
  <c r="D60" i="191"/>
  <c r="J60" i="191"/>
  <c r="C60" i="191"/>
  <c r="I60" i="191"/>
  <c r="B60" i="191"/>
  <c r="H60" i="191"/>
  <c r="G59" i="191"/>
  <c r="M59" i="191"/>
  <c r="F59" i="191"/>
  <c r="L59" i="191"/>
  <c r="E59" i="191"/>
  <c r="K59" i="191"/>
  <c r="D59" i="191"/>
  <c r="J59" i="191"/>
  <c r="C59" i="191"/>
  <c r="I59" i="191"/>
  <c r="B59" i="191"/>
  <c r="H59" i="191"/>
  <c r="G58" i="191"/>
  <c r="M58" i="191"/>
  <c r="F58" i="191"/>
  <c r="L58" i="191"/>
  <c r="E58" i="191"/>
  <c r="K58" i="191"/>
  <c r="D58" i="191"/>
  <c r="J58" i="191"/>
  <c r="C58" i="191"/>
  <c r="I58" i="191"/>
  <c r="B58" i="191"/>
  <c r="H58" i="191"/>
  <c r="G57" i="191"/>
  <c r="M57" i="191"/>
  <c r="G56" i="191"/>
  <c r="M56" i="191"/>
  <c r="G55" i="191"/>
  <c r="M55" i="191"/>
  <c r="G54" i="191"/>
  <c r="M54" i="191"/>
  <c r="G53" i="191"/>
  <c r="M53" i="191"/>
  <c r="G52" i="191"/>
  <c r="M52" i="191"/>
  <c r="G51" i="191"/>
  <c r="M51" i="191"/>
  <c r="G50" i="191"/>
  <c r="M50" i="191"/>
  <c r="G49" i="191"/>
  <c r="M49" i="191"/>
  <c r="G48" i="191"/>
  <c r="M48" i="191"/>
  <c r="G47" i="191"/>
  <c r="M47" i="191"/>
  <c r="G46" i="191"/>
  <c r="M46" i="191"/>
  <c r="G45" i="191"/>
  <c r="M45" i="191"/>
  <c r="G44" i="191"/>
  <c r="M44" i="191"/>
  <c r="G43" i="191"/>
  <c r="M43" i="191"/>
  <c r="G42" i="191"/>
  <c r="M42" i="191"/>
  <c r="G41" i="191"/>
  <c r="M41" i="191"/>
  <c r="G40" i="191"/>
  <c r="M40" i="191"/>
  <c r="G39" i="191"/>
  <c r="M39" i="191"/>
  <c r="G38" i="191"/>
  <c r="M38" i="191"/>
  <c r="G37" i="191"/>
  <c r="M37" i="191"/>
  <c r="G36" i="191"/>
  <c r="M36" i="191"/>
  <c r="G35" i="191"/>
  <c r="M35" i="191"/>
  <c r="G34" i="191"/>
  <c r="M34" i="191"/>
  <c r="G33" i="191"/>
  <c r="M33" i="191"/>
  <c r="G32" i="191"/>
  <c r="M32" i="191"/>
  <c r="G31" i="191"/>
  <c r="M31" i="191"/>
  <c r="G30" i="191"/>
  <c r="M30" i="191"/>
  <c r="G29" i="191"/>
  <c r="M29" i="191"/>
  <c r="G28" i="191"/>
  <c r="M28" i="191"/>
  <c r="G27" i="191"/>
  <c r="M27" i="191"/>
  <c r="G26" i="191"/>
  <c r="M26" i="191"/>
  <c r="G25" i="191"/>
  <c r="M25" i="191"/>
  <c r="G24" i="191"/>
  <c r="M24" i="191"/>
  <c r="G23" i="191"/>
  <c r="M23" i="191"/>
  <c r="G22" i="191"/>
  <c r="M22" i="191"/>
  <c r="G21" i="191"/>
  <c r="M21" i="191"/>
  <c r="G20" i="191"/>
  <c r="M20" i="191"/>
  <c r="G19" i="191"/>
  <c r="M19" i="191"/>
  <c r="G18" i="191"/>
  <c r="M18" i="191"/>
  <c r="G17" i="191"/>
  <c r="M17" i="191"/>
  <c r="G16" i="191"/>
  <c r="M16" i="191"/>
  <c r="G15" i="191"/>
  <c r="M15" i="191"/>
  <c r="G14" i="191"/>
  <c r="M14" i="191"/>
  <c r="G13" i="191"/>
  <c r="M13" i="191"/>
  <c r="G12" i="191"/>
  <c r="M12" i="191"/>
  <c r="G11" i="191"/>
  <c r="M11" i="191"/>
  <c r="G10" i="191"/>
  <c r="M10" i="191"/>
  <c r="G9" i="191"/>
  <c r="M9" i="191"/>
  <c r="G110" i="190"/>
  <c r="M110" i="190"/>
  <c r="F110" i="190"/>
  <c r="L110" i="190"/>
  <c r="E110" i="190"/>
  <c r="K110" i="190"/>
  <c r="D110" i="190"/>
  <c r="J110" i="190"/>
  <c r="C110" i="190"/>
  <c r="I110" i="190"/>
  <c r="B110" i="190"/>
  <c r="H110" i="190"/>
  <c r="G109" i="190"/>
  <c r="M109" i="190"/>
  <c r="F109" i="190"/>
  <c r="L109" i="190"/>
  <c r="E109" i="190"/>
  <c r="K109" i="190"/>
  <c r="D109" i="190"/>
  <c r="J109" i="190"/>
  <c r="C109" i="190"/>
  <c r="I109" i="190"/>
  <c r="B109" i="190"/>
  <c r="H109" i="190"/>
  <c r="G108" i="190"/>
  <c r="M108" i="190"/>
  <c r="F108" i="190"/>
  <c r="L108" i="190"/>
  <c r="E108" i="190"/>
  <c r="K108" i="190"/>
  <c r="D108" i="190"/>
  <c r="J108" i="190"/>
  <c r="C108" i="190"/>
  <c r="I108" i="190"/>
  <c r="B108" i="190"/>
  <c r="H108" i="190"/>
  <c r="G107" i="190"/>
  <c r="M107" i="190"/>
  <c r="F107" i="190"/>
  <c r="L107" i="190"/>
  <c r="E107" i="190"/>
  <c r="K107" i="190"/>
  <c r="D107" i="190"/>
  <c r="J107" i="190"/>
  <c r="C107" i="190"/>
  <c r="I107" i="190"/>
  <c r="B107" i="190"/>
  <c r="H107" i="190"/>
  <c r="G106" i="190"/>
  <c r="M106" i="190"/>
  <c r="F106" i="190"/>
  <c r="L106" i="190"/>
  <c r="E106" i="190"/>
  <c r="K106" i="190"/>
  <c r="D106" i="190"/>
  <c r="J106" i="190"/>
  <c r="C106" i="190"/>
  <c r="I106" i="190"/>
  <c r="B106" i="190"/>
  <c r="H106" i="190"/>
  <c r="G105" i="190"/>
  <c r="M105" i="190"/>
  <c r="F105" i="190"/>
  <c r="L105" i="190"/>
  <c r="E105" i="190"/>
  <c r="K105" i="190"/>
  <c r="D105" i="190"/>
  <c r="J105" i="190"/>
  <c r="C105" i="190"/>
  <c r="I105" i="190"/>
  <c r="B105" i="190"/>
  <c r="H105" i="190"/>
  <c r="G104" i="190"/>
  <c r="M104" i="190"/>
  <c r="F104" i="190"/>
  <c r="L104" i="190"/>
  <c r="E104" i="190"/>
  <c r="K104" i="190"/>
  <c r="D104" i="190"/>
  <c r="J104" i="190"/>
  <c r="C104" i="190"/>
  <c r="I104" i="190"/>
  <c r="B104" i="190"/>
  <c r="H104" i="190"/>
  <c r="G103" i="190"/>
  <c r="M103" i="190"/>
  <c r="F103" i="190"/>
  <c r="L103" i="190"/>
  <c r="E103" i="190"/>
  <c r="K103" i="190"/>
  <c r="D103" i="190"/>
  <c r="J103" i="190"/>
  <c r="C103" i="190"/>
  <c r="I103" i="190"/>
  <c r="B103" i="190"/>
  <c r="H103" i="190"/>
  <c r="G102" i="190"/>
  <c r="M102" i="190"/>
  <c r="F102" i="190"/>
  <c r="L102" i="190"/>
  <c r="E102" i="190"/>
  <c r="K102" i="190"/>
  <c r="D102" i="190"/>
  <c r="J102" i="190"/>
  <c r="C102" i="190"/>
  <c r="I102" i="190"/>
  <c r="B102" i="190"/>
  <c r="H102" i="190"/>
  <c r="G101" i="190"/>
  <c r="M101" i="190"/>
  <c r="F101" i="190"/>
  <c r="L101" i="190"/>
  <c r="E101" i="190"/>
  <c r="K101" i="190"/>
  <c r="D101" i="190"/>
  <c r="J101" i="190"/>
  <c r="C101" i="190"/>
  <c r="I101" i="190"/>
  <c r="B101" i="190"/>
  <c r="H101" i="190"/>
  <c r="G100" i="190"/>
  <c r="M100" i="190"/>
  <c r="F100" i="190"/>
  <c r="L100" i="190"/>
  <c r="E100" i="190"/>
  <c r="K100" i="190"/>
  <c r="D100" i="190"/>
  <c r="J100" i="190"/>
  <c r="C100" i="190"/>
  <c r="I100" i="190"/>
  <c r="B100" i="190"/>
  <c r="H100" i="190"/>
  <c r="G99" i="190"/>
  <c r="M99" i="190"/>
  <c r="F99" i="190"/>
  <c r="L99" i="190"/>
  <c r="E99" i="190"/>
  <c r="K99" i="190"/>
  <c r="D99" i="190"/>
  <c r="J99" i="190"/>
  <c r="C99" i="190"/>
  <c r="I99" i="190"/>
  <c r="B99" i="190"/>
  <c r="H99" i="190"/>
  <c r="G98" i="190"/>
  <c r="M98" i="190"/>
  <c r="F98" i="190"/>
  <c r="L98" i="190"/>
  <c r="E98" i="190"/>
  <c r="K98" i="190"/>
  <c r="D98" i="190"/>
  <c r="J98" i="190"/>
  <c r="C98" i="190"/>
  <c r="I98" i="190"/>
  <c r="B98" i="190"/>
  <c r="H98" i="190"/>
  <c r="G97" i="190"/>
  <c r="M97" i="190"/>
  <c r="F97" i="190"/>
  <c r="L97" i="190"/>
  <c r="E97" i="190"/>
  <c r="K97" i="190"/>
  <c r="D97" i="190"/>
  <c r="J97" i="190"/>
  <c r="C97" i="190"/>
  <c r="I97" i="190"/>
  <c r="B97" i="190"/>
  <c r="H97" i="190"/>
  <c r="G96" i="190"/>
  <c r="M96" i="190"/>
  <c r="F96" i="190"/>
  <c r="L96" i="190"/>
  <c r="E96" i="190"/>
  <c r="K96" i="190"/>
  <c r="D96" i="190"/>
  <c r="J96" i="190"/>
  <c r="C96" i="190"/>
  <c r="I96" i="190"/>
  <c r="B96" i="190"/>
  <c r="H96" i="190"/>
  <c r="G95" i="190"/>
  <c r="M95" i="190"/>
  <c r="F95" i="190"/>
  <c r="L95" i="190"/>
  <c r="E95" i="190"/>
  <c r="K95" i="190"/>
  <c r="D95" i="190"/>
  <c r="J95" i="190"/>
  <c r="C95" i="190"/>
  <c r="I95" i="190"/>
  <c r="B95" i="190"/>
  <c r="H95" i="190"/>
  <c r="G94" i="190"/>
  <c r="M94" i="190"/>
  <c r="F94" i="190"/>
  <c r="L94" i="190"/>
  <c r="E94" i="190"/>
  <c r="K94" i="190"/>
  <c r="D94" i="190"/>
  <c r="J94" i="190"/>
  <c r="C94" i="190"/>
  <c r="I94" i="190"/>
  <c r="B94" i="190"/>
  <c r="H94" i="190"/>
  <c r="G93" i="190"/>
  <c r="M93" i="190"/>
  <c r="F93" i="190"/>
  <c r="L93" i="190"/>
  <c r="E93" i="190"/>
  <c r="K93" i="190"/>
  <c r="D93" i="190"/>
  <c r="J93" i="190"/>
  <c r="C93" i="190"/>
  <c r="I93" i="190"/>
  <c r="B93" i="190"/>
  <c r="H93" i="190"/>
  <c r="G92" i="190"/>
  <c r="M92" i="190"/>
  <c r="F92" i="190"/>
  <c r="L92" i="190"/>
  <c r="E92" i="190"/>
  <c r="K92" i="190"/>
  <c r="D92" i="190"/>
  <c r="J92" i="190"/>
  <c r="C92" i="190"/>
  <c r="I92" i="190"/>
  <c r="B92" i="190"/>
  <c r="H92" i="190"/>
  <c r="G91" i="190"/>
  <c r="M91" i="190"/>
  <c r="F91" i="190"/>
  <c r="L91" i="190"/>
  <c r="E91" i="190"/>
  <c r="K91" i="190"/>
  <c r="D91" i="190"/>
  <c r="J91" i="190"/>
  <c r="C91" i="190"/>
  <c r="I91" i="190"/>
  <c r="B91" i="190"/>
  <c r="H91" i="190"/>
  <c r="G90" i="190"/>
  <c r="M90" i="190"/>
  <c r="F90" i="190"/>
  <c r="L90" i="190"/>
  <c r="E90" i="190"/>
  <c r="K90" i="190"/>
  <c r="D90" i="190"/>
  <c r="J90" i="190"/>
  <c r="C90" i="190"/>
  <c r="I90" i="190"/>
  <c r="B90" i="190"/>
  <c r="H90" i="190"/>
  <c r="G89" i="190"/>
  <c r="M89" i="190"/>
  <c r="F89" i="190"/>
  <c r="L89" i="190"/>
  <c r="E89" i="190"/>
  <c r="K89" i="190"/>
  <c r="D89" i="190"/>
  <c r="J89" i="190"/>
  <c r="C89" i="190"/>
  <c r="I89" i="190"/>
  <c r="B89" i="190"/>
  <c r="H89" i="190"/>
  <c r="G88" i="190"/>
  <c r="M88" i="190"/>
  <c r="F88" i="190"/>
  <c r="L88" i="190"/>
  <c r="E88" i="190"/>
  <c r="K88" i="190"/>
  <c r="D88" i="190"/>
  <c r="J88" i="190"/>
  <c r="C88" i="190"/>
  <c r="I88" i="190"/>
  <c r="B88" i="190"/>
  <c r="H88" i="190"/>
  <c r="G87" i="190"/>
  <c r="M87" i="190"/>
  <c r="F87" i="190"/>
  <c r="L87" i="190"/>
  <c r="E87" i="190"/>
  <c r="K87" i="190"/>
  <c r="D87" i="190"/>
  <c r="J87" i="190"/>
  <c r="C87" i="190"/>
  <c r="I87" i="190"/>
  <c r="B87" i="190"/>
  <c r="H87" i="190"/>
  <c r="G86" i="190"/>
  <c r="M86" i="190"/>
  <c r="F86" i="190"/>
  <c r="L86" i="190"/>
  <c r="E86" i="190"/>
  <c r="K86" i="190"/>
  <c r="D86" i="190"/>
  <c r="J86" i="190"/>
  <c r="C86" i="190"/>
  <c r="I86" i="190"/>
  <c r="B86" i="190"/>
  <c r="H86" i="190"/>
  <c r="G85" i="190"/>
  <c r="M85" i="190"/>
  <c r="F85" i="190"/>
  <c r="L85" i="190"/>
  <c r="E85" i="190"/>
  <c r="K85" i="190"/>
  <c r="D85" i="190"/>
  <c r="J85" i="190"/>
  <c r="C85" i="190"/>
  <c r="I85" i="190"/>
  <c r="B85" i="190"/>
  <c r="H85" i="190"/>
  <c r="G84" i="190"/>
  <c r="M84" i="190"/>
  <c r="F84" i="190"/>
  <c r="L84" i="190"/>
  <c r="E84" i="190"/>
  <c r="K84" i="190"/>
  <c r="D84" i="190"/>
  <c r="J84" i="190"/>
  <c r="C84" i="190"/>
  <c r="I84" i="190"/>
  <c r="B84" i="190"/>
  <c r="H84" i="190"/>
  <c r="G83" i="190"/>
  <c r="M83" i="190"/>
  <c r="F83" i="190"/>
  <c r="L83" i="190"/>
  <c r="E83" i="190"/>
  <c r="K83" i="190"/>
  <c r="D83" i="190"/>
  <c r="J83" i="190"/>
  <c r="C83" i="190"/>
  <c r="I83" i="190"/>
  <c r="B83" i="190"/>
  <c r="H83" i="190"/>
  <c r="G82" i="190"/>
  <c r="M82" i="190"/>
  <c r="F82" i="190"/>
  <c r="L82" i="190"/>
  <c r="E82" i="190"/>
  <c r="K82" i="190"/>
  <c r="D82" i="190"/>
  <c r="J82" i="190"/>
  <c r="C82" i="190"/>
  <c r="I82" i="190"/>
  <c r="B82" i="190"/>
  <c r="H82" i="190"/>
  <c r="G81" i="190"/>
  <c r="M81" i="190"/>
  <c r="F81" i="190"/>
  <c r="L81" i="190"/>
  <c r="E81" i="190"/>
  <c r="K81" i="190"/>
  <c r="D81" i="190"/>
  <c r="J81" i="190"/>
  <c r="C81" i="190"/>
  <c r="I81" i="190"/>
  <c r="B81" i="190"/>
  <c r="H81" i="190"/>
  <c r="G80" i="190"/>
  <c r="M80" i="190"/>
  <c r="F80" i="190"/>
  <c r="L80" i="190"/>
  <c r="E80" i="190"/>
  <c r="K80" i="190"/>
  <c r="D80" i="190"/>
  <c r="J80" i="190"/>
  <c r="C80" i="190"/>
  <c r="I80" i="190"/>
  <c r="B80" i="190"/>
  <c r="H80" i="190"/>
  <c r="G79" i="190"/>
  <c r="M79" i="190"/>
  <c r="F79" i="190"/>
  <c r="L79" i="190"/>
  <c r="E79" i="190"/>
  <c r="K79" i="190"/>
  <c r="D79" i="190"/>
  <c r="J79" i="190"/>
  <c r="C79" i="190"/>
  <c r="I79" i="190"/>
  <c r="B79" i="190"/>
  <c r="H79" i="190"/>
  <c r="G78" i="190"/>
  <c r="M78" i="190"/>
  <c r="F78" i="190"/>
  <c r="L78" i="190"/>
  <c r="E78" i="190"/>
  <c r="K78" i="190"/>
  <c r="D78" i="190"/>
  <c r="J78" i="190"/>
  <c r="C78" i="190"/>
  <c r="I78" i="190"/>
  <c r="B78" i="190"/>
  <c r="H78" i="190"/>
  <c r="G77" i="190"/>
  <c r="M77" i="190"/>
  <c r="F77" i="190"/>
  <c r="L77" i="190"/>
  <c r="E77" i="190"/>
  <c r="K77" i="190"/>
  <c r="D77" i="190"/>
  <c r="J77" i="190"/>
  <c r="C77" i="190"/>
  <c r="I77" i="190"/>
  <c r="B77" i="190"/>
  <c r="H77" i="190"/>
  <c r="G76" i="190"/>
  <c r="M76" i="190"/>
  <c r="F76" i="190"/>
  <c r="L76" i="190"/>
  <c r="E76" i="190"/>
  <c r="K76" i="190"/>
  <c r="D76" i="190"/>
  <c r="J76" i="190"/>
  <c r="C76" i="190"/>
  <c r="I76" i="190"/>
  <c r="B76" i="190"/>
  <c r="H76" i="190"/>
  <c r="G75" i="190"/>
  <c r="M75" i="190"/>
  <c r="F75" i="190"/>
  <c r="L75" i="190"/>
  <c r="E75" i="190"/>
  <c r="K75" i="190"/>
  <c r="D75" i="190"/>
  <c r="J75" i="190"/>
  <c r="C75" i="190"/>
  <c r="I75" i="190"/>
  <c r="B75" i="190"/>
  <c r="H75" i="190"/>
  <c r="G74" i="190"/>
  <c r="M74" i="190"/>
  <c r="F74" i="190"/>
  <c r="L74" i="190"/>
  <c r="E74" i="190"/>
  <c r="K74" i="190"/>
  <c r="D74" i="190"/>
  <c r="J74" i="190"/>
  <c r="C74" i="190"/>
  <c r="I74" i="190"/>
  <c r="B74" i="190"/>
  <c r="H74" i="190"/>
  <c r="G73" i="190"/>
  <c r="M73" i="190"/>
  <c r="F73" i="190"/>
  <c r="L73" i="190"/>
  <c r="E73" i="190"/>
  <c r="K73" i="190"/>
  <c r="D73" i="190"/>
  <c r="J73" i="190"/>
  <c r="C73" i="190"/>
  <c r="I73" i="190"/>
  <c r="B73" i="190"/>
  <c r="H73" i="190"/>
  <c r="G72" i="190"/>
  <c r="M72" i="190"/>
  <c r="F72" i="190"/>
  <c r="L72" i="190"/>
  <c r="E72" i="190"/>
  <c r="K72" i="190"/>
  <c r="D72" i="190"/>
  <c r="J72" i="190"/>
  <c r="C72" i="190"/>
  <c r="I72" i="190"/>
  <c r="B72" i="190"/>
  <c r="H72" i="190"/>
  <c r="G71" i="190"/>
  <c r="M71" i="190"/>
  <c r="F71" i="190"/>
  <c r="L71" i="190"/>
  <c r="E71" i="190"/>
  <c r="K71" i="190"/>
  <c r="D71" i="190"/>
  <c r="J71" i="190"/>
  <c r="C71" i="190"/>
  <c r="I71" i="190"/>
  <c r="B71" i="190"/>
  <c r="H71" i="190"/>
  <c r="G70" i="190"/>
  <c r="M70" i="190"/>
  <c r="F70" i="190"/>
  <c r="L70" i="190"/>
  <c r="E70" i="190"/>
  <c r="K70" i="190"/>
  <c r="D70" i="190"/>
  <c r="J70" i="190"/>
  <c r="C70" i="190"/>
  <c r="I70" i="190"/>
  <c r="B70" i="190"/>
  <c r="H70" i="190"/>
  <c r="G69" i="190"/>
  <c r="M69" i="190"/>
  <c r="F69" i="190"/>
  <c r="L69" i="190"/>
  <c r="E69" i="190"/>
  <c r="K69" i="190"/>
  <c r="D69" i="190"/>
  <c r="J69" i="190"/>
  <c r="C69" i="190"/>
  <c r="I69" i="190"/>
  <c r="B69" i="190"/>
  <c r="H69" i="190"/>
  <c r="G68" i="190"/>
  <c r="M68" i="190"/>
  <c r="F68" i="190"/>
  <c r="L68" i="190"/>
  <c r="E68" i="190"/>
  <c r="K68" i="190"/>
  <c r="D68" i="190"/>
  <c r="J68" i="190"/>
  <c r="C68" i="190"/>
  <c r="I68" i="190"/>
  <c r="B68" i="190"/>
  <c r="H68" i="190"/>
  <c r="G67" i="190"/>
  <c r="M67" i="190"/>
  <c r="F67" i="190"/>
  <c r="L67" i="190"/>
  <c r="E67" i="190"/>
  <c r="K67" i="190"/>
  <c r="D67" i="190"/>
  <c r="J67" i="190"/>
  <c r="C67" i="190"/>
  <c r="I67" i="190"/>
  <c r="B67" i="190"/>
  <c r="H67" i="190"/>
  <c r="G66" i="190"/>
  <c r="M66" i="190"/>
  <c r="F66" i="190"/>
  <c r="L66" i="190"/>
  <c r="E66" i="190"/>
  <c r="K66" i="190"/>
  <c r="D66" i="190"/>
  <c r="J66" i="190"/>
  <c r="C66" i="190"/>
  <c r="I66" i="190"/>
  <c r="B66" i="190"/>
  <c r="H66" i="190"/>
  <c r="G65" i="190"/>
  <c r="M65" i="190"/>
  <c r="F65" i="190"/>
  <c r="L65" i="190"/>
  <c r="E65" i="190"/>
  <c r="K65" i="190"/>
  <c r="D65" i="190"/>
  <c r="J65" i="190"/>
  <c r="C65" i="190"/>
  <c r="I65" i="190"/>
  <c r="B65" i="190"/>
  <c r="H65" i="190"/>
  <c r="G64" i="190"/>
  <c r="M64" i="190"/>
  <c r="F64" i="190"/>
  <c r="L64" i="190"/>
  <c r="E64" i="190"/>
  <c r="K64" i="190"/>
  <c r="D64" i="190"/>
  <c r="J64" i="190"/>
  <c r="C64" i="190"/>
  <c r="I64" i="190"/>
  <c r="B64" i="190"/>
  <c r="H64" i="190"/>
  <c r="G63" i="190"/>
  <c r="M63" i="190"/>
  <c r="F63" i="190"/>
  <c r="L63" i="190"/>
  <c r="E63" i="190"/>
  <c r="K63" i="190"/>
  <c r="D63" i="190"/>
  <c r="J63" i="190"/>
  <c r="C63" i="190"/>
  <c r="I63" i="190"/>
  <c r="B63" i="190"/>
  <c r="H63" i="190"/>
  <c r="G62" i="190"/>
  <c r="M62" i="190"/>
  <c r="F62" i="190"/>
  <c r="L62" i="190"/>
  <c r="E62" i="190"/>
  <c r="K62" i="190"/>
  <c r="D62" i="190"/>
  <c r="J62" i="190"/>
  <c r="C62" i="190"/>
  <c r="I62" i="190"/>
  <c r="B62" i="190"/>
  <c r="H62" i="190"/>
  <c r="G61" i="190"/>
  <c r="M61" i="190"/>
  <c r="F61" i="190"/>
  <c r="L61" i="190"/>
  <c r="E61" i="190"/>
  <c r="K61" i="190"/>
  <c r="D61" i="190"/>
  <c r="J61" i="190"/>
  <c r="C61" i="190"/>
  <c r="I61" i="190"/>
  <c r="B61" i="190"/>
  <c r="H61" i="190"/>
  <c r="G60" i="190"/>
  <c r="M60" i="190"/>
  <c r="F60" i="190"/>
  <c r="L60" i="190"/>
  <c r="E60" i="190"/>
  <c r="K60" i="190"/>
  <c r="D60" i="190"/>
  <c r="J60" i="190"/>
  <c r="C60" i="190"/>
  <c r="I60" i="190"/>
  <c r="B60" i="190"/>
  <c r="H60" i="190"/>
  <c r="G59" i="190"/>
  <c r="M59" i="190"/>
  <c r="F59" i="190"/>
  <c r="L59" i="190"/>
  <c r="E59" i="190"/>
  <c r="K59" i="190"/>
  <c r="D59" i="190"/>
  <c r="J59" i="190"/>
  <c r="C59" i="190"/>
  <c r="I59" i="190"/>
  <c r="B59" i="190"/>
  <c r="H59" i="190"/>
  <c r="G58" i="190"/>
  <c r="M58" i="190"/>
  <c r="F58" i="190"/>
  <c r="L58" i="190"/>
  <c r="E58" i="190"/>
  <c r="K58" i="190"/>
  <c r="D58" i="190"/>
  <c r="J58" i="190"/>
  <c r="C58" i="190"/>
  <c r="I58" i="190"/>
  <c r="B58" i="190"/>
  <c r="H58" i="190"/>
  <c r="G57" i="190"/>
  <c r="M57" i="190"/>
  <c r="G56" i="190"/>
  <c r="M56" i="190"/>
  <c r="G55" i="190"/>
  <c r="M55" i="190"/>
  <c r="G54" i="190"/>
  <c r="M54" i="190"/>
  <c r="G53" i="190"/>
  <c r="M53" i="190"/>
  <c r="G52" i="190"/>
  <c r="M52" i="190"/>
  <c r="G51" i="190"/>
  <c r="M51" i="190"/>
  <c r="G50" i="190"/>
  <c r="M50" i="190"/>
  <c r="G49" i="190"/>
  <c r="M49" i="190"/>
  <c r="G48" i="190"/>
  <c r="M48" i="190"/>
  <c r="G47" i="190"/>
  <c r="M47" i="190"/>
  <c r="G46" i="190"/>
  <c r="M46" i="190"/>
  <c r="G45" i="190"/>
  <c r="M45" i="190"/>
  <c r="G44" i="190"/>
  <c r="M44" i="190"/>
  <c r="G43" i="190"/>
  <c r="M43" i="190"/>
  <c r="G42" i="190"/>
  <c r="M42" i="190"/>
  <c r="G41" i="190"/>
  <c r="M41" i="190"/>
  <c r="G40" i="190"/>
  <c r="M40" i="190"/>
  <c r="G39" i="190"/>
  <c r="M39" i="190"/>
  <c r="G38" i="190"/>
  <c r="M38" i="190"/>
  <c r="G37" i="190"/>
  <c r="M37" i="190"/>
  <c r="G36" i="190"/>
  <c r="M36" i="190"/>
  <c r="G35" i="190"/>
  <c r="M35" i="190"/>
  <c r="G34" i="190"/>
  <c r="M34" i="190"/>
  <c r="G33" i="190"/>
  <c r="M33" i="190"/>
  <c r="G32" i="190"/>
  <c r="M32" i="190"/>
  <c r="G31" i="190"/>
  <c r="M31" i="190"/>
  <c r="G30" i="190"/>
  <c r="M30" i="190"/>
  <c r="G29" i="190"/>
  <c r="M29" i="190"/>
  <c r="G28" i="190"/>
  <c r="M28" i="190"/>
  <c r="G27" i="190"/>
  <c r="M27" i="190"/>
  <c r="G26" i="190"/>
  <c r="M26" i="190"/>
  <c r="G25" i="190"/>
  <c r="M25" i="190"/>
  <c r="G24" i="190"/>
  <c r="M24" i="190"/>
  <c r="G23" i="190"/>
  <c r="M23" i="190"/>
  <c r="G22" i="190"/>
  <c r="M22" i="190"/>
  <c r="G21" i="190"/>
  <c r="M21" i="190"/>
  <c r="G20" i="190"/>
  <c r="M20" i="190"/>
  <c r="G19" i="190"/>
  <c r="M19" i="190"/>
  <c r="G18" i="190"/>
  <c r="M18" i="190"/>
  <c r="G17" i="190"/>
  <c r="M17" i="190"/>
  <c r="G16" i="190"/>
  <c r="M16" i="190"/>
  <c r="G15" i="190"/>
  <c r="M15" i="190"/>
  <c r="G14" i="190"/>
  <c r="M14" i="190"/>
  <c r="G13" i="190"/>
  <c r="M13" i="190"/>
  <c r="G12" i="190"/>
  <c r="M12" i="190"/>
  <c r="G11" i="190"/>
  <c r="M11" i="190"/>
  <c r="G10" i="190"/>
  <c r="M10" i="190"/>
  <c r="G9" i="190"/>
  <c r="M9" i="190"/>
  <c r="G110" i="189"/>
  <c r="M110" i="189"/>
  <c r="F110" i="189"/>
  <c r="L110" i="189"/>
  <c r="E110" i="189"/>
  <c r="K110" i="189"/>
  <c r="D110" i="189"/>
  <c r="J110" i="189"/>
  <c r="C110" i="189"/>
  <c r="I110" i="189"/>
  <c r="B110" i="189"/>
  <c r="H110" i="189"/>
  <c r="G109" i="189"/>
  <c r="M109" i="189"/>
  <c r="F109" i="189"/>
  <c r="L109" i="189"/>
  <c r="E109" i="189"/>
  <c r="K109" i="189"/>
  <c r="D109" i="189"/>
  <c r="J109" i="189"/>
  <c r="C109" i="189"/>
  <c r="I109" i="189"/>
  <c r="B109" i="189"/>
  <c r="H109" i="189"/>
  <c r="G108" i="189"/>
  <c r="M108" i="189"/>
  <c r="F108" i="189"/>
  <c r="L108" i="189"/>
  <c r="E108" i="189"/>
  <c r="K108" i="189"/>
  <c r="D108" i="189"/>
  <c r="J108" i="189"/>
  <c r="C108" i="189"/>
  <c r="I108" i="189"/>
  <c r="B108" i="189"/>
  <c r="H108" i="189"/>
  <c r="G107" i="189"/>
  <c r="M107" i="189"/>
  <c r="F107" i="189"/>
  <c r="L107" i="189"/>
  <c r="E107" i="189"/>
  <c r="K107" i="189"/>
  <c r="D107" i="189"/>
  <c r="J107" i="189"/>
  <c r="C107" i="189"/>
  <c r="I107" i="189"/>
  <c r="B107" i="189"/>
  <c r="H107" i="189"/>
  <c r="G106" i="189"/>
  <c r="M106" i="189"/>
  <c r="F106" i="189"/>
  <c r="L106" i="189"/>
  <c r="E106" i="189"/>
  <c r="K106" i="189"/>
  <c r="D106" i="189"/>
  <c r="J106" i="189"/>
  <c r="C106" i="189"/>
  <c r="I106" i="189"/>
  <c r="B106" i="189"/>
  <c r="H106" i="189"/>
  <c r="G105" i="189"/>
  <c r="M105" i="189"/>
  <c r="F105" i="189"/>
  <c r="L105" i="189"/>
  <c r="E105" i="189"/>
  <c r="K105" i="189"/>
  <c r="D105" i="189"/>
  <c r="J105" i="189"/>
  <c r="C105" i="189"/>
  <c r="I105" i="189"/>
  <c r="B105" i="189"/>
  <c r="H105" i="189"/>
  <c r="G104" i="189"/>
  <c r="M104" i="189"/>
  <c r="F104" i="189"/>
  <c r="L104" i="189"/>
  <c r="E104" i="189"/>
  <c r="K104" i="189"/>
  <c r="D104" i="189"/>
  <c r="J104" i="189"/>
  <c r="C104" i="189"/>
  <c r="I104" i="189"/>
  <c r="B104" i="189"/>
  <c r="H104" i="189"/>
  <c r="G103" i="189"/>
  <c r="M103" i="189"/>
  <c r="F103" i="189"/>
  <c r="L103" i="189"/>
  <c r="E103" i="189"/>
  <c r="K103" i="189"/>
  <c r="D103" i="189"/>
  <c r="J103" i="189"/>
  <c r="C103" i="189"/>
  <c r="I103" i="189"/>
  <c r="B103" i="189"/>
  <c r="H103" i="189"/>
  <c r="G102" i="189"/>
  <c r="M102" i="189"/>
  <c r="F102" i="189"/>
  <c r="L102" i="189"/>
  <c r="E102" i="189"/>
  <c r="K102" i="189"/>
  <c r="D102" i="189"/>
  <c r="J102" i="189"/>
  <c r="C102" i="189"/>
  <c r="I102" i="189"/>
  <c r="B102" i="189"/>
  <c r="H102" i="189"/>
  <c r="G101" i="189"/>
  <c r="M101" i="189"/>
  <c r="F101" i="189"/>
  <c r="L101" i="189"/>
  <c r="E101" i="189"/>
  <c r="K101" i="189"/>
  <c r="D101" i="189"/>
  <c r="J101" i="189"/>
  <c r="C101" i="189"/>
  <c r="I101" i="189"/>
  <c r="B101" i="189"/>
  <c r="H101" i="189"/>
  <c r="G100" i="189"/>
  <c r="M100" i="189"/>
  <c r="F100" i="189"/>
  <c r="L100" i="189"/>
  <c r="E100" i="189"/>
  <c r="K100" i="189"/>
  <c r="D100" i="189"/>
  <c r="J100" i="189"/>
  <c r="C100" i="189"/>
  <c r="I100" i="189"/>
  <c r="B100" i="189"/>
  <c r="H100" i="189"/>
  <c r="G99" i="189"/>
  <c r="M99" i="189"/>
  <c r="F99" i="189"/>
  <c r="L99" i="189"/>
  <c r="E99" i="189"/>
  <c r="K99" i="189"/>
  <c r="D99" i="189"/>
  <c r="J99" i="189"/>
  <c r="C99" i="189"/>
  <c r="I99" i="189"/>
  <c r="B99" i="189"/>
  <c r="H99" i="189"/>
  <c r="G98" i="189"/>
  <c r="M98" i="189"/>
  <c r="F98" i="189"/>
  <c r="L98" i="189"/>
  <c r="E98" i="189"/>
  <c r="K98" i="189"/>
  <c r="D98" i="189"/>
  <c r="J98" i="189"/>
  <c r="C98" i="189"/>
  <c r="I98" i="189"/>
  <c r="B98" i="189"/>
  <c r="H98" i="189"/>
  <c r="G97" i="189"/>
  <c r="M97" i="189"/>
  <c r="F97" i="189"/>
  <c r="L97" i="189"/>
  <c r="E97" i="189"/>
  <c r="K97" i="189"/>
  <c r="D97" i="189"/>
  <c r="J97" i="189"/>
  <c r="C97" i="189"/>
  <c r="I97" i="189"/>
  <c r="B97" i="189"/>
  <c r="H97" i="189"/>
  <c r="G96" i="189"/>
  <c r="M96" i="189"/>
  <c r="F96" i="189"/>
  <c r="L96" i="189"/>
  <c r="E96" i="189"/>
  <c r="K96" i="189"/>
  <c r="D96" i="189"/>
  <c r="J96" i="189"/>
  <c r="C96" i="189"/>
  <c r="I96" i="189"/>
  <c r="B96" i="189"/>
  <c r="H96" i="189"/>
  <c r="G95" i="189"/>
  <c r="M95" i="189"/>
  <c r="F95" i="189"/>
  <c r="L95" i="189"/>
  <c r="E95" i="189"/>
  <c r="K95" i="189"/>
  <c r="D95" i="189"/>
  <c r="J95" i="189"/>
  <c r="C95" i="189"/>
  <c r="I95" i="189"/>
  <c r="B95" i="189"/>
  <c r="H95" i="189"/>
  <c r="G94" i="189"/>
  <c r="M94" i="189"/>
  <c r="F94" i="189"/>
  <c r="L94" i="189"/>
  <c r="E94" i="189"/>
  <c r="K94" i="189"/>
  <c r="D94" i="189"/>
  <c r="J94" i="189"/>
  <c r="C94" i="189"/>
  <c r="I94" i="189"/>
  <c r="B94" i="189"/>
  <c r="H94" i="189"/>
  <c r="G93" i="189"/>
  <c r="M93" i="189"/>
  <c r="F93" i="189"/>
  <c r="L93" i="189"/>
  <c r="E93" i="189"/>
  <c r="K93" i="189"/>
  <c r="D93" i="189"/>
  <c r="J93" i="189"/>
  <c r="C93" i="189"/>
  <c r="I93" i="189"/>
  <c r="B93" i="189"/>
  <c r="H93" i="189"/>
  <c r="G92" i="189"/>
  <c r="M92" i="189"/>
  <c r="F92" i="189"/>
  <c r="L92" i="189"/>
  <c r="E92" i="189"/>
  <c r="K92" i="189"/>
  <c r="D92" i="189"/>
  <c r="J92" i="189"/>
  <c r="C92" i="189"/>
  <c r="I92" i="189"/>
  <c r="B92" i="189"/>
  <c r="H92" i="189"/>
  <c r="G91" i="189"/>
  <c r="M91" i="189"/>
  <c r="F91" i="189"/>
  <c r="L91" i="189"/>
  <c r="E91" i="189"/>
  <c r="K91" i="189"/>
  <c r="D91" i="189"/>
  <c r="J91" i="189"/>
  <c r="C91" i="189"/>
  <c r="I91" i="189"/>
  <c r="B91" i="189"/>
  <c r="H91" i="189"/>
  <c r="G90" i="189"/>
  <c r="M90" i="189"/>
  <c r="F90" i="189"/>
  <c r="L90" i="189"/>
  <c r="E90" i="189"/>
  <c r="K90" i="189"/>
  <c r="D90" i="189"/>
  <c r="J90" i="189"/>
  <c r="C90" i="189"/>
  <c r="I90" i="189"/>
  <c r="B90" i="189"/>
  <c r="H90" i="189"/>
  <c r="G89" i="189"/>
  <c r="M89" i="189"/>
  <c r="F89" i="189"/>
  <c r="L89" i="189"/>
  <c r="E89" i="189"/>
  <c r="K89" i="189"/>
  <c r="D89" i="189"/>
  <c r="J89" i="189"/>
  <c r="C89" i="189"/>
  <c r="I89" i="189"/>
  <c r="B89" i="189"/>
  <c r="H89" i="189"/>
  <c r="G88" i="189"/>
  <c r="M88" i="189"/>
  <c r="F88" i="189"/>
  <c r="L88" i="189"/>
  <c r="E88" i="189"/>
  <c r="K88" i="189"/>
  <c r="D88" i="189"/>
  <c r="J88" i="189"/>
  <c r="C88" i="189"/>
  <c r="I88" i="189"/>
  <c r="B88" i="189"/>
  <c r="H88" i="189"/>
  <c r="G87" i="189"/>
  <c r="M87" i="189"/>
  <c r="F87" i="189"/>
  <c r="L87" i="189"/>
  <c r="E87" i="189"/>
  <c r="K87" i="189"/>
  <c r="D87" i="189"/>
  <c r="J87" i="189"/>
  <c r="C87" i="189"/>
  <c r="I87" i="189"/>
  <c r="B87" i="189"/>
  <c r="H87" i="189"/>
  <c r="G86" i="189"/>
  <c r="M86" i="189"/>
  <c r="F86" i="189"/>
  <c r="L86" i="189"/>
  <c r="E86" i="189"/>
  <c r="K86" i="189"/>
  <c r="D86" i="189"/>
  <c r="J86" i="189"/>
  <c r="C86" i="189"/>
  <c r="I86" i="189"/>
  <c r="B86" i="189"/>
  <c r="H86" i="189"/>
  <c r="G85" i="189"/>
  <c r="M85" i="189"/>
  <c r="F85" i="189"/>
  <c r="L85" i="189"/>
  <c r="E85" i="189"/>
  <c r="K85" i="189"/>
  <c r="D85" i="189"/>
  <c r="J85" i="189"/>
  <c r="C85" i="189"/>
  <c r="I85" i="189"/>
  <c r="B85" i="189"/>
  <c r="H85" i="189"/>
  <c r="G84" i="189"/>
  <c r="M84" i="189"/>
  <c r="F84" i="189"/>
  <c r="L84" i="189"/>
  <c r="E84" i="189"/>
  <c r="K84" i="189"/>
  <c r="D84" i="189"/>
  <c r="J84" i="189"/>
  <c r="C84" i="189"/>
  <c r="I84" i="189"/>
  <c r="B84" i="189"/>
  <c r="H84" i="189"/>
  <c r="G83" i="189"/>
  <c r="M83" i="189"/>
  <c r="F83" i="189"/>
  <c r="L83" i="189"/>
  <c r="E83" i="189"/>
  <c r="K83" i="189"/>
  <c r="D83" i="189"/>
  <c r="J83" i="189"/>
  <c r="C83" i="189"/>
  <c r="I83" i="189"/>
  <c r="B83" i="189"/>
  <c r="H83" i="189"/>
  <c r="G82" i="189"/>
  <c r="M82" i="189"/>
  <c r="F82" i="189"/>
  <c r="L82" i="189"/>
  <c r="E82" i="189"/>
  <c r="K82" i="189"/>
  <c r="D82" i="189"/>
  <c r="J82" i="189"/>
  <c r="C82" i="189"/>
  <c r="I82" i="189"/>
  <c r="B82" i="189"/>
  <c r="H82" i="189"/>
  <c r="G81" i="189"/>
  <c r="M81" i="189"/>
  <c r="F81" i="189"/>
  <c r="L81" i="189"/>
  <c r="E81" i="189"/>
  <c r="K81" i="189"/>
  <c r="D81" i="189"/>
  <c r="J81" i="189"/>
  <c r="C81" i="189"/>
  <c r="I81" i="189"/>
  <c r="B81" i="189"/>
  <c r="H81" i="189"/>
  <c r="G80" i="189"/>
  <c r="M80" i="189"/>
  <c r="F80" i="189"/>
  <c r="L80" i="189"/>
  <c r="E80" i="189"/>
  <c r="K80" i="189"/>
  <c r="D80" i="189"/>
  <c r="J80" i="189"/>
  <c r="C80" i="189"/>
  <c r="I80" i="189"/>
  <c r="B80" i="189"/>
  <c r="H80" i="189"/>
  <c r="G79" i="189"/>
  <c r="M79" i="189"/>
  <c r="F79" i="189"/>
  <c r="L79" i="189"/>
  <c r="E79" i="189"/>
  <c r="K79" i="189"/>
  <c r="D79" i="189"/>
  <c r="J79" i="189"/>
  <c r="C79" i="189"/>
  <c r="I79" i="189"/>
  <c r="B79" i="189"/>
  <c r="H79" i="189"/>
  <c r="G78" i="189"/>
  <c r="M78" i="189"/>
  <c r="F78" i="189"/>
  <c r="L78" i="189"/>
  <c r="E78" i="189"/>
  <c r="K78" i="189"/>
  <c r="D78" i="189"/>
  <c r="J78" i="189"/>
  <c r="C78" i="189"/>
  <c r="I78" i="189"/>
  <c r="B78" i="189"/>
  <c r="H78" i="189"/>
  <c r="G77" i="189"/>
  <c r="M77" i="189"/>
  <c r="F77" i="189"/>
  <c r="L77" i="189"/>
  <c r="E77" i="189"/>
  <c r="K77" i="189"/>
  <c r="D77" i="189"/>
  <c r="J77" i="189"/>
  <c r="C77" i="189"/>
  <c r="I77" i="189"/>
  <c r="B77" i="189"/>
  <c r="H77" i="189"/>
  <c r="G76" i="189"/>
  <c r="M76" i="189"/>
  <c r="F76" i="189"/>
  <c r="L76" i="189"/>
  <c r="E76" i="189"/>
  <c r="K76" i="189"/>
  <c r="D76" i="189"/>
  <c r="J76" i="189"/>
  <c r="C76" i="189"/>
  <c r="I76" i="189"/>
  <c r="B76" i="189"/>
  <c r="H76" i="189"/>
  <c r="G75" i="189"/>
  <c r="M75" i="189"/>
  <c r="F75" i="189"/>
  <c r="L75" i="189"/>
  <c r="E75" i="189"/>
  <c r="K75" i="189"/>
  <c r="D75" i="189"/>
  <c r="J75" i="189"/>
  <c r="C75" i="189"/>
  <c r="I75" i="189"/>
  <c r="B75" i="189"/>
  <c r="H75" i="189"/>
  <c r="G74" i="189"/>
  <c r="M74" i="189"/>
  <c r="F74" i="189"/>
  <c r="L74" i="189"/>
  <c r="E74" i="189"/>
  <c r="K74" i="189"/>
  <c r="D74" i="189"/>
  <c r="J74" i="189"/>
  <c r="C74" i="189"/>
  <c r="I74" i="189"/>
  <c r="B74" i="189"/>
  <c r="H74" i="189"/>
  <c r="G73" i="189"/>
  <c r="M73" i="189"/>
  <c r="F73" i="189"/>
  <c r="L73" i="189"/>
  <c r="E73" i="189"/>
  <c r="K73" i="189"/>
  <c r="D73" i="189"/>
  <c r="J73" i="189"/>
  <c r="C73" i="189"/>
  <c r="I73" i="189"/>
  <c r="B73" i="189"/>
  <c r="H73" i="189"/>
  <c r="G72" i="189"/>
  <c r="M72" i="189"/>
  <c r="F72" i="189"/>
  <c r="L72" i="189"/>
  <c r="E72" i="189"/>
  <c r="K72" i="189"/>
  <c r="D72" i="189"/>
  <c r="J72" i="189"/>
  <c r="C72" i="189"/>
  <c r="I72" i="189"/>
  <c r="B72" i="189"/>
  <c r="H72" i="189"/>
  <c r="G71" i="189"/>
  <c r="M71" i="189"/>
  <c r="F71" i="189"/>
  <c r="L71" i="189"/>
  <c r="E71" i="189"/>
  <c r="K71" i="189"/>
  <c r="D71" i="189"/>
  <c r="J71" i="189"/>
  <c r="C71" i="189"/>
  <c r="I71" i="189"/>
  <c r="B71" i="189"/>
  <c r="H71" i="189"/>
  <c r="G70" i="189"/>
  <c r="M70" i="189"/>
  <c r="F70" i="189"/>
  <c r="L70" i="189"/>
  <c r="E70" i="189"/>
  <c r="K70" i="189"/>
  <c r="D70" i="189"/>
  <c r="J70" i="189"/>
  <c r="C70" i="189"/>
  <c r="I70" i="189"/>
  <c r="B70" i="189"/>
  <c r="H70" i="189"/>
  <c r="G69" i="189"/>
  <c r="M69" i="189"/>
  <c r="F69" i="189"/>
  <c r="L69" i="189"/>
  <c r="E69" i="189"/>
  <c r="K69" i="189"/>
  <c r="D69" i="189"/>
  <c r="J69" i="189"/>
  <c r="C69" i="189"/>
  <c r="I69" i="189"/>
  <c r="B69" i="189"/>
  <c r="H69" i="189"/>
  <c r="G68" i="189"/>
  <c r="M68" i="189"/>
  <c r="F68" i="189"/>
  <c r="L68" i="189"/>
  <c r="E68" i="189"/>
  <c r="K68" i="189"/>
  <c r="D68" i="189"/>
  <c r="J68" i="189"/>
  <c r="C68" i="189"/>
  <c r="I68" i="189"/>
  <c r="B68" i="189"/>
  <c r="H68" i="189"/>
  <c r="G67" i="189"/>
  <c r="M67" i="189"/>
  <c r="F67" i="189"/>
  <c r="L67" i="189"/>
  <c r="E67" i="189"/>
  <c r="K67" i="189"/>
  <c r="D67" i="189"/>
  <c r="J67" i="189"/>
  <c r="C67" i="189"/>
  <c r="I67" i="189"/>
  <c r="B67" i="189"/>
  <c r="H67" i="189"/>
  <c r="G66" i="189"/>
  <c r="M66" i="189"/>
  <c r="F66" i="189"/>
  <c r="L66" i="189"/>
  <c r="E66" i="189"/>
  <c r="K66" i="189"/>
  <c r="D66" i="189"/>
  <c r="J66" i="189"/>
  <c r="C66" i="189"/>
  <c r="I66" i="189"/>
  <c r="B66" i="189"/>
  <c r="H66" i="189"/>
  <c r="G65" i="189"/>
  <c r="M65" i="189"/>
  <c r="F65" i="189"/>
  <c r="L65" i="189"/>
  <c r="E65" i="189"/>
  <c r="K65" i="189"/>
  <c r="D65" i="189"/>
  <c r="J65" i="189"/>
  <c r="C65" i="189"/>
  <c r="I65" i="189"/>
  <c r="B65" i="189"/>
  <c r="H65" i="189"/>
  <c r="G64" i="189"/>
  <c r="M64" i="189"/>
  <c r="F64" i="189"/>
  <c r="L64" i="189"/>
  <c r="E64" i="189"/>
  <c r="K64" i="189"/>
  <c r="D64" i="189"/>
  <c r="J64" i="189"/>
  <c r="C64" i="189"/>
  <c r="I64" i="189"/>
  <c r="B64" i="189"/>
  <c r="H64" i="189"/>
  <c r="G63" i="189"/>
  <c r="M63" i="189"/>
  <c r="F63" i="189"/>
  <c r="L63" i="189"/>
  <c r="E63" i="189"/>
  <c r="K63" i="189"/>
  <c r="D63" i="189"/>
  <c r="J63" i="189"/>
  <c r="C63" i="189"/>
  <c r="I63" i="189"/>
  <c r="B63" i="189"/>
  <c r="H63" i="189"/>
  <c r="G62" i="189"/>
  <c r="M62" i="189"/>
  <c r="F62" i="189"/>
  <c r="L62" i="189"/>
  <c r="E62" i="189"/>
  <c r="K62" i="189"/>
  <c r="D62" i="189"/>
  <c r="J62" i="189"/>
  <c r="C62" i="189"/>
  <c r="I62" i="189"/>
  <c r="B62" i="189"/>
  <c r="H62" i="189"/>
  <c r="G61" i="189"/>
  <c r="M61" i="189"/>
  <c r="F61" i="189"/>
  <c r="L61" i="189"/>
  <c r="E61" i="189"/>
  <c r="K61" i="189"/>
  <c r="D61" i="189"/>
  <c r="J61" i="189"/>
  <c r="C61" i="189"/>
  <c r="I61" i="189"/>
  <c r="B61" i="189"/>
  <c r="H61" i="189"/>
  <c r="G60" i="189"/>
  <c r="M60" i="189"/>
  <c r="F60" i="189"/>
  <c r="L60" i="189"/>
  <c r="E60" i="189"/>
  <c r="K60" i="189"/>
  <c r="D60" i="189"/>
  <c r="J60" i="189"/>
  <c r="C60" i="189"/>
  <c r="I60" i="189"/>
  <c r="B60" i="189"/>
  <c r="H60" i="189"/>
  <c r="G59" i="189"/>
  <c r="M59" i="189"/>
  <c r="F59" i="189"/>
  <c r="L59" i="189"/>
  <c r="E59" i="189"/>
  <c r="K59" i="189"/>
  <c r="D59" i="189"/>
  <c r="J59" i="189"/>
  <c r="C59" i="189"/>
  <c r="I59" i="189"/>
  <c r="B59" i="189"/>
  <c r="H59" i="189"/>
  <c r="G58" i="189"/>
  <c r="M58" i="189"/>
  <c r="F58" i="189"/>
  <c r="L58" i="189"/>
  <c r="E58" i="189"/>
  <c r="K58" i="189"/>
  <c r="D58" i="189"/>
  <c r="J58" i="189"/>
  <c r="C58" i="189"/>
  <c r="I58" i="189"/>
  <c r="B58" i="189"/>
  <c r="H58" i="189"/>
  <c r="G110" i="188"/>
  <c r="M110" i="188"/>
  <c r="F110" i="188"/>
  <c r="L110" i="188"/>
  <c r="E110" i="188"/>
  <c r="K110" i="188"/>
  <c r="D110" i="188"/>
  <c r="J110" i="188"/>
  <c r="C110" i="188"/>
  <c r="I110" i="188"/>
  <c r="B110" i="188"/>
  <c r="H110" i="188"/>
  <c r="G109" i="188"/>
  <c r="M109" i="188"/>
  <c r="F109" i="188"/>
  <c r="L109" i="188"/>
  <c r="E109" i="188"/>
  <c r="K109" i="188"/>
  <c r="D109" i="188"/>
  <c r="J109" i="188"/>
  <c r="C109" i="188"/>
  <c r="I109" i="188"/>
  <c r="B109" i="188"/>
  <c r="H109" i="188"/>
  <c r="G108" i="188"/>
  <c r="M108" i="188"/>
  <c r="F108" i="188"/>
  <c r="L108" i="188"/>
  <c r="E108" i="188"/>
  <c r="K108" i="188"/>
  <c r="D108" i="188"/>
  <c r="J108" i="188"/>
  <c r="C108" i="188"/>
  <c r="I108" i="188"/>
  <c r="B108" i="188"/>
  <c r="H108" i="188"/>
  <c r="G107" i="188"/>
  <c r="M107" i="188"/>
  <c r="F107" i="188"/>
  <c r="L107" i="188"/>
  <c r="E107" i="188"/>
  <c r="K107" i="188"/>
  <c r="D107" i="188"/>
  <c r="J107" i="188"/>
  <c r="C107" i="188"/>
  <c r="I107" i="188"/>
  <c r="B107" i="188"/>
  <c r="H107" i="188"/>
  <c r="G106" i="188"/>
  <c r="M106" i="188"/>
  <c r="F106" i="188"/>
  <c r="L106" i="188"/>
  <c r="E106" i="188"/>
  <c r="K106" i="188"/>
  <c r="D106" i="188"/>
  <c r="J106" i="188"/>
  <c r="C106" i="188"/>
  <c r="I106" i="188"/>
  <c r="B106" i="188"/>
  <c r="H106" i="188"/>
  <c r="G105" i="188"/>
  <c r="M105" i="188"/>
  <c r="F105" i="188"/>
  <c r="L105" i="188"/>
  <c r="E105" i="188"/>
  <c r="K105" i="188"/>
  <c r="D105" i="188"/>
  <c r="J105" i="188"/>
  <c r="C105" i="188"/>
  <c r="I105" i="188"/>
  <c r="B105" i="188"/>
  <c r="H105" i="188"/>
  <c r="G104" i="188"/>
  <c r="M104" i="188"/>
  <c r="F104" i="188"/>
  <c r="L104" i="188"/>
  <c r="E104" i="188"/>
  <c r="K104" i="188"/>
  <c r="D104" i="188"/>
  <c r="J104" i="188"/>
  <c r="C104" i="188"/>
  <c r="I104" i="188"/>
  <c r="B104" i="188"/>
  <c r="H104" i="188"/>
  <c r="G103" i="188"/>
  <c r="M103" i="188"/>
  <c r="F103" i="188"/>
  <c r="L103" i="188"/>
  <c r="E103" i="188"/>
  <c r="K103" i="188"/>
  <c r="D103" i="188"/>
  <c r="J103" i="188"/>
  <c r="C103" i="188"/>
  <c r="I103" i="188"/>
  <c r="B103" i="188"/>
  <c r="H103" i="188"/>
  <c r="G102" i="188"/>
  <c r="M102" i="188"/>
  <c r="F102" i="188"/>
  <c r="L102" i="188"/>
  <c r="E102" i="188"/>
  <c r="K102" i="188"/>
  <c r="D102" i="188"/>
  <c r="J102" i="188"/>
  <c r="C102" i="188"/>
  <c r="I102" i="188"/>
  <c r="B102" i="188"/>
  <c r="H102" i="188"/>
  <c r="G101" i="188"/>
  <c r="M101" i="188"/>
  <c r="F101" i="188"/>
  <c r="L101" i="188"/>
  <c r="E101" i="188"/>
  <c r="K101" i="188"/>
  <c r="D101" i="188"/>
  <c r="J101" i="188"/>
  <c r="C101" i="188"/>
  <c r="I101" i="188"/>
  <c r="B101" i="188"/>
  <c r="H101" i="188"/>
  <c r="G100" i="188"/>
  <c r="M100" i="188"/>
  <c r="F100" i="188"/>
  <c r="L100" i="188"/>
  <c r="E100" i="188"/>
  <c r="K100" i="188"/>
  <c r="D100" i="188"/>
  <c r="J100" i="188"/>
  <c r="C100" i="188"/>
  <c r="I100" i="188"/>
  <c r="B100" i="188"/>
  <c r="H100" i="188"/>
  <c r="G99" i="188"/>
  <c r="M99" i="188"/>
  <c r="F99" i="188"/>
  <c r="L99" i="188"/>
  <c r="E99" i="188"/>
  <c r="K99" i="188"/>
  <c r="D99" i="188"/>
  <c r="J99" i="188"/>
  <c r="C99" i="188"/>
  <c r="I99" i="188"/>
  <c r="B99" i="188"/>
  <c r="H99" i="188"/>
  <c r="G98" i="188"/>
  <c r="M98" i="188"/>
  <c r="F98" i="188"/>
  <c r="L98" i="188"/>
  <c r="E98" i="188"/>
  <c r="K98" i="188"/>
  <c r="D98" i="188"/>
  <c r="J98" i="188"/>
  <c r="C98" i="188"/>
  <c r="I98" i="188"/>
  <c r="B98" i="188"/>
  <c r="H98" i="188"/>
  <c r="G97" i="188"/>
  <c r="M97" i="188"/>
  <c r="F97" i="188"/>
  <c r="L97" i="188"/>
  <c r="E97" i="188"/>
  <c r="K97" i="188"/>
  <c r="D97" i="188"/>
  <c r="J97" i="188"/>
  <c r="C97" i="188"/>
  <c r="I97" i="188"/>
  <c r="B97" i="188"/>
  <c r="H97" i="188"/>
  <c r="G96" i="188"/>
  <c r="M96" i="188"/>
  <c r="F96" i="188"/>
  <c r="L96" i="188"/>
  <c r="E96" i="188"/>
  <c r="K96" i="188"/>
  <c r="D96" i="188"/>
  <c r="J96" i="188"/>
  <c r="C96" i="188"/>
  <c r="I96" i="188"/>
  <c r="B96" i="188"/>
  <c r="H96" i="188"/>
  <c r="G95" i="188"/>
  <c r="M95" i="188"/>
  <c r="F95" i="188"/>
  <c r="L95" i="188"/>
  <c r="E95" i="188"/>
  <c r="K95" i="188"/>
  <c r="D95" i="188"/>
  <c r="J95" i="188"/>
  <c r="C95" i="188"/>
  <c r="I95" i="188"/>
  <c r="B95" i="188"/>
  <c r="H95" i="188"/>
  <c r="G94" i="188"/>
  <c r="M94" i="188"/>
  <c r="F94" i="188"/>
  <c r="L94" i="188"/>
  <c r="E94" i="188"/>
  <c r="K94" i="188"/>
  <c r="D94" i="188"/>
  <c r="J94" i="188"/>
  <c r="C94" i="188"/>
  <c r="I94" i="188"/>
  <c r="B94" i="188"/>
  <c r="H94" i="188"/>
  <c r="G93" i="188"/>
  <c r="M93" i="188"/>
  <c r="F93" i="188"/>
  <c r="L93" i="188"/>
  <c r="E93" i="188"/>
  <c r="K93" i="188"/>
  <c r="D93" i="188"/>
  <c r="J93" i="188"/>
  <c r="C93" i="188"/>
  <c r="I93" i="188"/>
  <c r="B93" i="188"/>
  <c r="H93" i="188"/>
  <c r="G92" i="188"/>
  <c r="M92" i="188"/>
  <c r="F92" i="188"/>
  <c r="L92" i="188"/>
  <c r="E92" i="188"/>
  <c r="K92" i="188"/>
  <c r="D92" i="188"/>
  <c r="J92" i="188"/>
  <c r="C92" i="188"/>
  <c r="I92" i="188"/>
  <c r="B92" i="188"/>
  <c r="H92" i="188"/>
  <c r="G91" i="188"/>
  <c r="M91" i="188"/>
  <c r="F91" i="188"/>
  <c r="L91" i="188"/>
  <c r="E91" i="188"/>
  <c r="K91" i="188"/>
  <c r="D91" i="188"/>
  <c r="J91" i="188"/>
  <c r="C91" i="188"/>
  <c r="I91" i="188"/>
  <c r="B91" i="188"/>
  <c r="H91" i="188"/>
  <c r="G90" i="188"/>
  <c r="M90" i="188"/>
  <c r="F90" i="188"/>
  <c r="L90" i="188"/>
  <c r="E90" i="188"/>
  <c r="K90" i="188"/>
  <c r="D90" i="188"/>
  <c r="J90" i="188"/>
  <c r="C90" i="188"/>
  <c r="I90" i="188"/>
  <c r="B90" i="188"/>
  <c r="H90" i="188"/>
  <c r="G89" i="188"/>
  <c r="M89" i="188"/>
  <c r="F89" i="188"/>
  <c r="L89" i="188"/>
  <c r="E89" i="188"/>
  <c r="K89" i="188"/>
  <c r="D89" i="188"/>
  <c r="J89" i="188"/>
  <c r="C89" i="188"/>
  <c r="I89" i="188"/>
  <c r="B89" i="188"/>
  <c r="H89" i="188"/>
  <c r="G88" i="188"/>
  <c r="M88" i="188"/>
  <c r="F88" i="188"/>
  <c r="L88" i="188"/>
  <c r="E88" i="188"/>
  <c r="K88" i="188"/>
  <c r="D88" i="188"/>
  <c r="J88" i="188"/>
  <c r="C88" i="188"/>
  <c r="I88" i="188"/>
  <c r="B88" i="188"/>
  <c r="H88" i="188"/>
  <c r="G87" i="188"/>
  <c r="M87" i="188"/>
  <c r="F87" i="188"/>
  <c r="L87" i="188"/>
  <c r="E87" i="188"/>
  <c r="K87" i="188"/>
  <c r="D87" i="188"/>
  <c r="J87" i="188"/>
  <c r="C87" i="188"/>
  <c r="I87" i="188"/>
  <c r="B87" i="188"/>
  <c r="H87" i="188"/>
  <c r="G86" i="188"/>
  <c r="M86" i="188"/>
  <c r="F86" i="188"/>
  <c r="L86" i="188"/>
  <c r="E86" i="188"/>
  <c r="K86" i="188"/>
  <c r="D86" i="188"/>
  <c r="J86" i="188"/>
  <c r="C86" i="188"/>
  <c r="I86" i="188"/>
  <c r="B86" i="188"/>
  <c r="H86" i="188"/>
  <c r="G85" i="188"/>
  <c r="M85" i="188"/>
  <c r="F85" i="188"/>
  <c r="L85" i="188"/>
  <c r="E85" i="188"/>
  <c r="K85" i="188"/>
  <c r="D85" i="188"/>
  <c r="J85" i="188"/>
  <c r="C85" i="188"/>
  <c r="I85" i="188"/>
  <c r="B85" i="188"/>
  <c r="H85" i="188"/>
  <c r="G84" i="188"/>
  <c r="M84" i="188"/>
  <c r="F84" i="188"/>
  <c r="L84" i="188"/>
  <c r="E84" i="188"/>
  <c r="K84" i="188"/>
  <c r="D84" i="188"/>
  <c r="J84" i="188"/>
  <c r="C84" i="188"/>
  <c r="I84" i="188"/>
  <c r="B84" i="188"/>
  <c r="H84" i="188"/>
  <c r="G83" i="188"/>
  <c r="M83" i="188"/>
  <c r="F83" i="188"/>
  <c r="L83" i="188"/>
  <c r="E83" i="188"/>
  <c r="K83" i="188"/>
  <c r="D83" i="188"/>
  <c r="J83" i="188"/>
  <c r="C83" i="188"/>
  <c r="I83" i="188"/>
  <c r="B83" i="188"/>
  <c r="H83" i="188"/>
  <c r="G82" i="188"/>
  <c r="M82" i="188"/>
  <c r="F82" i="188"/>
  <c r="L82" i="188"/>
  <c r="E82" i="188"/>
  <c r="K82" i="188"/>
  <c r="D82" i="188"/>
  <c r="J82" i="188"/>
  <c r="C82" i="188"/>
  <c r="I82" i="188"/>
  <c r="B82" i="188"/>
  <c r="H82" i="188"/>
  <c r="G81" i="188"/>
  <c r="M81" i="188"/>
  <c r="F81" i="188"/>
  <c r="L81" i="188"/>
  <c r="E81" i="188"/>
  <c r="K81" i="188"/>
  <c r="D81" i="188"/>
  <c r="J81" i="188"/>
  <c r="C81" i="188"/>
  <c r="I81" i="188"/>
  <c r="B81" i="188"/>
  <c r="H81" i="188"/>
  <c r="G80" i="188"/>
  <c r="M80" i="188"/>
  <c r="F80" i="188"/>
  <c r="L80" i="188"/>
  <c r="E80" i="188"/>
  <c r="K80" i="188"/>
  <c r="D80" i="188"/>
  <c r="J80" i="188"/>
  <c r="C80" i="188"/>
  <c r="I80" i="188"/>
  <c r="B80" i="188"/>
  <c r="H80" i="188"/>
  <c r="G79" i="188"/>
  <c r="M79" i="188"/>
  <c r="F79" i="188"/>
  <c r="L79" i="188"/>
  <c r="E79" i="188"/>
  <c r="K79" i="188"/>
  <c r="D79" i="188"/>
  <c r="J79" i="188"/>
  <c r="C79" i="188"/>
  <c r="I79" i="188"/>
  <c r="B79" i="188"/>
  <c r="H79" i="188"/>
  <c r="G78" i="188"/>
  <c r="M78" i="188"/>
  <c r="F78" i="188"/>
  <c r="L78" i="188"/>
  <c r="E78" i="188"/>
  <c r="K78" i="188"/>
  <c r="D78" i="188"/>
  <c r="J78" i="188"/>
  <c r="C78" i="188"/>
  <c r="I78" i="188"/>
  <c r="B78" i="188"/>
  <c r="H78" i="188"/>
  <c r="G77" i="188"/>
  <c r="M77" i="188"/>
  <c r="F77" i="188"/>
  <c r="L77" i="188"/>
  <c r="E77" i="188"/>
  <c r="K77" i="188"/>
  <c r="D77" i="188"/>
  <c r="J77" i="188"/>
  <c r="C77" i="188"/>
  <c r="I77" i="188"/>
  <c r="B77" i="188"/>
  <c r="H77" i="188"/>
  <c r="G76" i="188"/>
  <c r="M76" i="188"/>
  <c r="F76" i="188"/>
  <c r="L76" i="188"/>
  <c r="E76" i="188"/>
  <c r="K76" i="188"/>
  <c r="D76" i="188"/>
  <c r="J76" i="188"/>
  <c r="C76" i="188"/>
  <c r="I76" i="188"/>
  <c r="B76" i="188"/>
  <c r="H76" i="188"/>
  <c r="G75" i="188"/>
  <c r="M75" i="188"/>
  <c r="F75" i="188"/>
  <c r="L75" i="188"/>
  <c r="E75" i="188"/>
  <c r="K75" i="188"/>
  <c r="D75" i="188"/>
  <c r="J75" i="188"/>
  <c r="C75" i="188"/>
  <c r="I75" i="188"/>
  <c r="B75" i="188"/>
  <c r="H75" i="188"/>
  <c r="G74" i="188"/>
  <c r="M74" i="188"/>
  <c r="F74" i="188"/>
  <c r="L74" i="188"/>
  <c r="E74" i="188"/>
  <c r="K74" i="188"/>
  <c r="D74" i="188"/>
  <c r="J74" i="188"/>
  <c r="C74" i="188"/>
  <c r="I74" i="188"/>
  <c r="B74" i="188"/>
  <c r="H74" i="188"/>
  <c r="G73" i="188"/>
  <c r="M73" i="188"/>
  <c r="F73" i="188"/>
  <c r="L73" i="188"/>
  <c r="E73" i="188"/>
  <c r="K73" i="188"/>
  <c r="D73" i="188"/>
  <c r="J73" i="188"/>
  <c r="C73" i="188"/>
  <c r="I73" i="188"/>
  <c r="B73" i="188"/>
  <c r="H73" i="188"/>
  <c r="G72" i="188"/>
  <c r="M72" i="188"/>
  <c r="F72" i="188"/>
  <c r="L72" i="188"/>
  <c r="E72" i="188"/>
  <c r="K72" i="188"/>
  <c r="D72" i="188"/>
  <c r="J72" i="188"/>
  <c r="C72" i="188"/>
  <c r="I72" i="188"/>
  <c r="B72" i="188"/>
  <c r="H72" i="188"/>
  <c r="G71" i="188"/>
  <c r="M71" i="188"/>
  <c r="F71" i="188"/>
  <c r="L71" i="188"/>
  <c r="E71" i="188"/>
  <c r="K71" i="188"/>
  <c r="D71" i="188"/>
  <c r="J71" i="188"/>
  <c r="C71" i="188"/>
  <c r="I71" i="188"/>
  <c r="B71" i="188"/>
  <c r="H71" i="188"/>
  <c r="G70" i="188"/>
  <c r="M70" i="188"/>
  <c r="F70" i="188"/>
  <c r="L70" i="188"/>
  <c r="E70" i="188"/>
  <c r="K70" i="188"/>
  <c r="D70" i="188"/>
  <c r="J70" i="188"/>
  <c r="C70" i="188"/>
  <c r="I70" i="188"/>
  <c r="B70" i="188"/>
  <c r="H70" i="188"/>
  <c r="G69" i="188"/>
  <c r="M69" i="188"/>
  <c r="F69" i="188"/>
  <c r="L69" i="188"/>
  <c r="E69" i="188"/>
  <c r="K69" i="188"/>
  <c r="D69" i="188"/>
  <c r="J69" i="188"/>
  <c r="C69" i="188"/>
  <c r="I69" i="188"/>
  <c r="B69" i="188"/>
  <c r="H69" i="188"/>
  <c r="G68" i="188"/>
  <c r="M68" i="188"/>
  <c r="F68" i="188"/>
  <c r="L68" i="188"/>
  <c r="E68" i="188"/>
  <c r="K68" i="188"/>
  <c r="D68" i="188"/>
  <c r="J68" i="188"/>
  <c r="C68" i="188"/>
  <c r="I68" i="188"/>
  <c r="B68" i="188"/>
  <c r="H68" i="188"/>
  <c r="G67" i="188"/>
  <c r="M67" i="188"/>
  <c r="F67" i="188"/>
  <c r="L67" i="188"/>
  <c r="E67" i="188"/>
  <c r="K67" i="188"/>
  <c r="D67" i="188"/>
  <c r="J67" i="188"/>
  <c r="C67" i="188"/>
  <c r="I67" i="188"/>
  <c r="B67" i="188"/>
  <c r="H67" i="188"/>
  <c r="G66" i="188"/>
  <c r="M66" i="188"/>
  <c r="F66" i="188"/>
  <c r="L66" i="188"/>
  <c r="E66" i="188"/>
  <c r="K66" i="188"/>
  <c r="D66" i="188"/>
  <c r="J66" i="188"/>
  <c r="C66" i="188"/>
  <c r="I66" i="188"/>
  <c r="B66" i="188"/>
  <c r="H66" i="188"/>
  <c r="G65" i="188"/>
  <c r="M65" i="188"/>
  <c r="F65" i="188"/>
  <c r="L65" i="188"/>
  <c r="E65" i="188"/>
  <c r="K65" i="188"/>
  <c r="D65" i="188"/>
  <c r="J65" i="188"/>
  <c r="C65" i="188"/>
  <c r="I65" i="188"/>
  <c r="B65" i="188"/>
  <c r="H65" i="188"/>
  <c r="G64" i="188"/>
  <c r="M64" i="188"/>
  <c r="F64" i="188"/>
  <c r="L64" i="188"/>
  <c r="E64" i="188"/>
  <c r="K64" i="188"/>
  <c r="D64" i="188"/>
  <c r="J64" i="188"/>
  <c r="C64" i="188"/>
  <c r="I64" i="188"/>
  <c r="B64" i="188"/>
  <c r="H64" i="188"/>
  <c r="G63" i="188"/>
  <c r="M63" i="188"/>
  <c r="F63" i="188"/>
  <c r="L63" i="188"/>
  <c r="E63" i="188"/>
  <c r="K63" i="188"/>
  <c r="D63" i="188"/>
  <c r="J63" i="188"/>
  <c r="C63" i="188"/>
  <c r="I63" i="188"/>
  <c r="B63" i="188"/>
  <c r="H63" i="188"/>
  <c r="G62" i="188"/>
  <c r="M62" i="188"/>
  <c r="F62" i="188"/>
  <c r="L62" i="188"/>
  <c r="E62" i="188"/>
  <c r="K62" i="188"/>
  <c r="D62" i="188"/>
  <c r="J62" i="188"/>
  <c r="C62" i="188"/>
  <c r="I62" i="188"/>
  <c r="B62" i="188"/>
  <c r="H62" i="188"/>
  <c r="G61" i="188"/>
  <c r="M61" i="188"/>
  <c r="F61" i="188"/>
  <c r="L61" i="188"/>
  <c r="E61" i="188"/>
  <c r="K61" i="188"/>
  <c r="D61" i="188"/>
  <c r="J61" i="188"/>
  <c r="C61" i="188"/>
  <c r="I61" i="188"/>
  <c r="B61" i="188"/>
  <c r="H61" i="188"/>
  <c r="G60" i="188"/>
  <c r="M60" i="188"/>
  <c r="F60" i="188"/>
  <c r="L60" i="188"/>
  <c r="E60" i="188"/>
  <c r="K60" i="188"/>
  <c r="D60" i="188"/>
  <c r="J60" i="188"/>
  <c r="C60" i="188"/>
  <c r="I60" i="188"/>
  <c r="B60" i="188"/>
  <c r="H60" i="188"/>
  <c r="G59" i="188"/>
  <c r="M59" i="188"/>
  <c r="F59" i="188"/>
  <c r="L59" i="188"/>
  <c r="E59" i="188"/>
  <c r="K59" i="188"/>
  <c r="D59" i="188"/>
  <c r="J59" i="188"/>
  <c r="C59" i="188"/>
  <c r="I59" i="188"/>
  <c r="B59" i="188"/>
  <c r="H59" i="188"/>
  <c r="G58" i="188"/>
  <c r="M58" i="188"/>
  <c r="F58" i="188"/>
  <c r="L58" i="188"/>
  <c r="E58" i="188"/>
  <c r="K58" i="188"/>
  <c r="D58" i="188"/>
  <c r="J58" i="188"/>
  <c r="C58" i="188"/>
  <c r="I58" i="188"/>
  <c r="B58" i="188"/>
  <c r="H58" i="188"/>
  <c r="G110" i="187"/>
  <c r="M110" i="187"/>
  <c r="F110" i="187"/>
  <c r="L110" i="187"/>
  <c r="E110" i="187"/>
  <c r="K110" i="187"/>
  <c r="D110" i="187"/>
  <c r="J110" i="187"/>
  <c r="C110" i="187"/>
  <c r="I110" i="187"/>
  <c r="B110" i="187"/>
  <c r="H110" i="187"/>
  <c r="G109" i="187"/>
  <c r="M109" i="187"/>
  <c r="F109" i="187"/>
  <c r="L109" i="187"/>
  <c r="E109" i="187"/>
  <c r="K109" i="187"/>
  <c r="D109" i="187"/>
  <c r="J109" i="187"/>
  <c r="C109" i="187"/>
  <c r="I109" i="187"/>
  <c r="B109" i="187"/>
  <c r="H109" i="187"/>
  <c r="G108" i="187"/>
  <c r="M108" i="187"/>
  <c r="F108" i="187"/>
  <c r="L108" i="187"/>
  <c r="E108" i="187"/>
  <c r="K108" i="187"/>
  <c r="D108" i="187"/>
  <c r="J108" i="187"/>
  <c r="C108" i="187"/>
  <c r="I108" i="187"/>
  <c r="B108" i="187"/>
  <c r="H108" i="187"/>
  <c r="G107" i="187"/>
  <c r="M107" i="187"/>
  <c r="F107" i="187"/>
  <c r="L107" i="187"/>
  <c r="E107" i="187"/>
  <c r="K107" i="187"/>
  <c r="D107" i="187"/>
  <c r="J107" i="187"/>
  <c r="C107" i="187"/>
  <c r="I107" i="187"/>
  <c r="B107" i="187"/>
  <c r="H107" i="187"/>
  <c r="G106" i="187"/>
  <c r="M106" i="187"/>
  <c r="F106" i="187"/>
  <c r="L106" i="187"/>
  <c r="E106" i="187"/>
  <c r="K106" i="187"/>
  <c r="D106" i="187"/>
  <c r="J106" i="187"/>
  <c r="C106" i="187"/>
  <c r="I106" i="187"/>
  <c r="B106" i="187"/>
  <c r="H106" i="187"/>
  <c r="G105" i="187"/>
  <c r="M105" i="187"/>
  <c r="F105" i="187"/>
  <c r="L105" i="187"/>
  <c r="E105" i="187"/>
  <c r="K105" i="187"/>
  <c r="D105" i="187"/>
  <c r="J105" i="187"/>
  <c r="C105" i="187"/>
  <c r="I105" i="187"/>
  <c r="B105" i="187"/>
  <c r="H105" i="187"/>
  <c r="G104" i="187"/>
  <c r="M104" i="187"/>
  <c r="F104" i="187"/>
  <c r="L104" i="187"/>
  <c r="E104" i="187"/>
  <c r="K104" i="187"/>
  <c r="D104" i="187"/>
  <c r="J104" i="187"/>
  <c r="C104" i="187"/>
  <c r="I104" i="187"/>
  <c r="B104" i="187"/>
  <c r="H104" i="187"/>
  <c r="G103" i="187"/>
  <c r="M103" i="187"/>
  <c r="F103" i="187"/>
  <c r="L103" i="187"/>
  <c r="E103" i="187"/>
  <c r="K103" i="187"/>
  <c r="D103" i="187"/>
  <c r="J103" i="187"/>
  <c r="C103" i="187"/>
  <c r="I103" i="187"/>
  <c r="B103" i="187"/>
  <c r="H103" i="187"/>
  <c r="G102" i="187"/>
  <c r="M102" i="187"/>
  <c r="F102" i="187"/>
  <c r="L102" i="187"/>
  <c r="E102" i="187"/>
  <c r="K102" i="187"/>
  <c r="D102" i="187"/>
  <c r="J102" i="187"/>
  <c r="C102" i="187"/>
  <c r="I102" i="187"/>
  <c r="B102" i="187"/>
  <c r="H102" i="187"/>
  <c r="G101" i="187"/>
  <c r="M101" i="187"/>
  <c r="F101" i="187"/>
  <c r="L101" i="187"/>
  <c r="E101" i="187"/>
  <c r="K101" i="187"/>
  <c r="D101" i="187"/>
  <c r="J101" i="187"/>
  <c r="C101" i="187"/>
  <c r="I101" i="187"/>
  <c r="B101" i="187"/>
  <c r="H101" i="187"/>
  <c r="G100" i="187"/>
  <c r="M100" i="187"/>
  <c r="F100" i="187"/>
  <c r="L100" i="187"/>
  <c r="E100" i="187"/>
  <c r="K100" i="187"/>
  <c r="D100" i="187"/>
  <c r="J100" i="187"/>
  <c r="C100" i="187"/>
  <c r="I100" i="187"/>
  <c r="B100" i="187"/>
  <c r="H100" i="187"/>
  <c r="G99" i="187"/>
  <c r="M99" i="187"/>
  <c r="F99" i="187"/>
  <c r="L99" i="187"/>
  <c r="E99" i="187"/>
  <c r="K99" i="187"/>
  <c r="D99" i="187"/>
  <c r="J99" i="187"/>
  <c r="C99" i="187"/>
  <c r="I99" i="187"/>
  <c r="B99" i="187"/>
  <c r="H99" i="187"/>
  <c r="G98" i="187"/>
  <c r="M98" i="187"/>
  <c r="F98" i="187"/>
  <c r="L98" i="187"/>
  <c r="E98" i="187"/>
  <c r="K98" i="187"/>
  <c r="D98" i="187"/>
  <c r="J98" i="187"/>
  <c r="C98" i="187"/>
  <c r="I98" i="187"/>
  <c r="B98" i="187"/>
  <c r="H98" i="187"/>
  <c r="G97" i="187"/>
  <c r="M97" i="187"/>
  <c r="F97" i="187"/>
  <c r="L97" i="187"/>
  <c r="E97" i="187"/>
  <c r="K97" i="187"/>
  <c r="D97" i="187"/>
  <c r="J97" i="187"/>
  <c r="C97" i="187"/>
  <c r="I97" i="187"/>
  <c r="B97" i="187"/>
  <c r="H97" i="187"/>
  <c r="G96" i="187"/>
  <c r="M96" i="187"/>
  <c r="F96" i="187"/>
  <c r="L96" i="187"/>
  <c r="E96" i="187"/>
  <c r="K96" i="187"/>
  <c r="D96" i="187"/>
  <c r="J96" i="187"/>
  <c r="C96" i="187"/>
  <c r="I96" i="187"/>
  <c r="B96" i="187"/>
  <c r="H96" i="187"/>
  <c r="G95" i="187"/>
  <c r="M95" i="187"/>
  <c r="F95" i="187"/>
  <c r="L95" i="187"/>
  <c r="E95" i="187"/>
  <c r="K95" i="187"/>
  <c r="D95" i="187"/>
  <c r="J95" i="187"/>
  <c r="C95" i="187"/>
  <c r="I95" i="187"/>
  <c r="B95" i="187"/>
  <c r="H95" i="187"/>
  <c r="G94" i="187"/>
  <c r="M94" i="187"/>
  <c r="F94" i="187"/>
  <c r="L94" i="187"/>
  <c r="E94" i="187"/>
  <c r="K94" i="187"/>
  <c r="D94" i="187"/>
  <c r="J94" i="187"/>
  <c r="C94" i="187"/>
  <c r="I94" i="187"/>
  <c r="B94" i="187"/>
  <c r="H94" i="187"/>
  <c r="G93" i="187"/>
  <c r="M93" i="187"/>
  <c r="F93" i="187"/>
  <c r="L93" i="187"/>
  <c r="E93" i="187"/>
  <c r="K93" i="187"/>
  <c r="D93" i="187"/>
  <c r="J93" i="187"/>
  <c r="C93" i="187"/>
  <c r="I93" i="187"/>
  <c r="B93" i="187"/>
  <c r="H93" i="187"/>
  <c r="G92" i="187"/>
  <c r="M92" i="187"/>
  <c r="F92" i="187"/>
  <c r="L92" i="187"/>
  <c r="E92" i="187"/>
  <c r="K92" i="187"/>
  <c r="D92" i="187"/>
  <c r="J92" i="187"/>
  <c r="C92" i="187"/>
  <c r="I92" i="187"/>
  <c r="B92" i="187"/>
  <c r="H92" i="187"/>
  <c r="G91" i="187"/>
  <c r="M91" i="187"/>
  <c r="F91" i="187"/>
  <c r="L91" i="187"/>
  <c r="E91" i="187"/>
  <c r="K91" i="187"/>
  <c r="D91" i="187"/>
  <c r="J91" i="187"/>
  <c r="C91" i="187"/>
  <c r="I91" i="187"/>
  <c r="B91" i="187"/>
  <c r="H91" i="187"/>
  <c r="G90" i="187"/>
  <c r="M90" i="187"/>
  <c r="F90" i="187"/>
  <c r="L90" i="187"/>
  <c r="E90" i="187"/>
  <c r="K90" i="187"/>
  <c r="D90" i="187"/>
  <c r="J90" i="187"/>
  <c r="C90" i="187"/>
  <c r="I90" i="187"/>
  <c r="B90" i="187"/>
  <c r="H90" i="187"/>
  <c r="G89" i="187"/>
  <c r="M89" i="187"/>
  <c r="F89" i="187"/>
  <c r="L89" i="187"/>
  <c r="E89" i="187"/>
  <c r="K89" i="187"/>
  <c r="D89" i="187"/>
  <c r="J89" i="187"/>
  <c r="C89" i="187"/>
  <c r="I89" i="187"/>
  <c r="B89" i="187"/>
  <c r="H89" i="187"/>
  <c r="G88" i="187"/>
  <c r="M88" i="187"/>
  <c r="F88" i="187"/>
  <c r="L88" i="187"/>
  <c r="E88" i="187"/>
  <c r="K88" i="187"/>
  <c r="D88" i="187"/>
  <c r="J88" i="187"/>
  <c r="C88" i="187"/>
  <c r="I88" i="187"/>
  <c r="B88" i="187"/>
  <c r="H88" i="187"/>
  <c r="G87" i="187"/>
  <c r="M87" i="187"/>
  <c r="F87" i="187"/>
  <c r="L87" i="187"/>
  <c r="E87" i="187"/>
  <c r="K87" i="187"/>
  <c r="D87" i="187"/>
  <c r="J87" i="187"/>
  <c r="C87" i="187"/>
  <c r="I87" i="187"/>
  <c r="B87" i="187"/>
  <c r="H87" i="187"/>
  <c r="G86" i="187"/>
  <c r="M86" i="187"/>
  <c r="F86" i="187"/>
  <c r="L86" i="187"/>
  <c r="E86" i="187"/>
  <c r="K86" i="187"/>
  <c r="D86" i="187"/>
  <c r="J86" i="187"/>
  <c r="C86" i="187"/>
  <c r="I86" i="187"/>
  <c r="B86" i="187"/>
  <c r="H86" i="187"/>
  <c r="G85" i="187"/>
  <c r="M85" i="187"/>
  <c r="F85" i="187"/>
  <c r="L85" i="187"/>
  <c r="E85" i="187"/>
  <c r="K85" i="187"/>
  <c r="D85" i="187"/>
  <c r="J85" i="187"/>
  <c r="C85" i="187"/>
  <c r="I85" i="187"/>
  <c r="B85" i="187"/>
  <c r="H85" i="187"/>
  <c r="G84" i="187"/>
  <c r="M84" i="187"/>
  <c r="F84" i="187"/>
  <c r="L84" i="187"/>
  <c r="E84" i="187"/>
  <c r="K84" i="187"/>
  <c r="D84" i="187"/>
  <c r="J84" i="187"/>
  <c r="C84" i="187"/>
  <c r="I84" i="187"/>
  <c r="B84" i="187"/>
  <c r="H84" i="187"/>
  <c r="G83" i="187"/>
  <c r="M83" i="187"/>
  <c r="F83" i="187"/>
  <c r="L83" i="187"/>
  <c r="E83" i="187"/>
  <c r="K83" i="187"/>
  <c r="D83" i="187"/>
  <c r="J83" i="187"/>
  <c r="C83" i="187"/>
  <c r="I83" i="187"/>
  <c r="B83" i="187"/>
  <c r="H83" i="187"/>
  <c r="G82" i="187"/>
  <c r="M82" i="187"/>
  <c r="F82" i="187"/>
  <c r="L82" i="187"/>
  <c r="E82" i="187"/>
  <c r="K82" i="187"/>
  <c r="D82" i="187"/>
  <c r="J82" i="187"/>
  <c r="C82" i="187"/>
  <c r="I82" i="187"/>
  <c r="B82" i="187"/>
  <c r="H82" i="187"/>
  <c r="G81" i="187"/>
  <c r="M81" i="187"/>
  <c r="F81" i="187"/>
  <c r="L81" i="187"/>
  <c r="E81" i="187"/>
  <c r="K81" i="187"/>
  <c r="D81" i="187"/>
  <c r="J81" i="187"/>
  <c r="C81" i="187"/>
  <c r="I81" i="187"/>
  <c r="B81" i="187"/>
  <c r="H81" i="187"/>
  <c r="G80" i="187"/>
  <c r="M80" i="187"/>
  <c r="F80" i="187"/>
  <c r="L80" i="187"/>
  <c r="E80" i="187"/>
  <c r="K80" i="187"/>
  <c r="D80" i="187"/>
  <c r="J80" i="187"/>
  <c r="C80" i="187"/>
  <c r="I80" i="187"/>
  <c r="B80" i="187"/>
  <c r="H80" i="187"/>
  <c r="G79" i="187"/>
  <c r="M79" i="187"/>
  <c r="F79" i="187"/>
  <c r="L79" i="187"/>
  <c r="E79" i="187"/>
  <c r="K79" i="187"/>
  <c r="D79" i="187"/>
  <c r="J79" i="187"/>
  <c r="C79" i="187"/>
  <c r="I79" i="187"/>
  <c r="B79" i="187"/>
  <c r="H79" i="187"/>
  <c r="G78" i="187"/>
  <c r="M78" i="187"/>
  <c r="F78" i="187"/>
  <c r="L78" i="187"/>
  <c r="E78" i="187"/>
  <c r="K78" i="187"/>
  <c r="D78" i="187"/>
  <c r="J78" i="187"/>
  <c r="C78" i="187"/>
  <c r="I78" i="187"/>
  <c r="B78" i="187"/>
  <c r="H78" i="187"/>
  <c r="G77" i="187"/>
  <c r="M77" i="187"/>
  <c r="F77" i="187"/>
  <c r="L77" i="187"/>
  <c r="E77" i="187"/>
  <c r="K77" i="187"/>
  <c r="D77" i="187"/>
  <c r="J77" i="187"/>
  <c r="C77" i="187"/>
  <c r="I77" i="187"/>
  <c r="B77" i="187"/>
  <c r="H77" i="187"/>
  <c r="G76" i="187"/>
  <c r="M76" i="187"/>
  <c r="F76" i="187"/>
  <c r="L76" i="187"/>
  <c r="E76" i="187"/>
  <c r="K76" i="187"/>
  <c r="D76" i="187"/>
  <c r="J76" i="187"/>
  <c r="C76" i="187"/>
  <c r="I76" i="187"/>
  <c r="B76" i="187"/>
  <c r="H76" i="187"/>
  <c r="G75" i="187"/>
  <c r="M75" i="187"/>
  <c r="F75" i="187"/>
  <c r="L75" i="187"/>
  <c r="E75" i="187"/>
  <c r="K75" i="187"/>
  <c r="D75" i="187"/>
  <c r="J75" i="187"/>
  <c r="C75" i="187"/>
  <c r="I75" i="187"/>
  <c r="B75" i="187"/>
  <c r="H75" i="187"/>
  <c r="G74" i="187"/>
  <c r="M74" i="187"/>
  <c r="F74" i="187"/>
  <c r="L74" i="187"/>
  <c r="E74" i="187"/>
  <c r="K74" i="187"/>
  <c r="D74" i="187"/>
  <c r="J74" i="187"/>
  <c r="C74" i="187"/>
  <c r="I74" i="187"/>
  <c r="B74" i="187"/>
  <c r="H74" i="187"/>
  <c r="G73" i="187"/>
  <c r="M73" i="187"/>
  <c r="F73" i="187"/>
  <c r="L73" i="187"/>
  <c r="E73" i="187"/>
  <c r="K73" i="187"/>
  <c r="D73" i="187"/>
  <c r="J73" i="187"/>
  <c r="C73" i="187"/>
  <c r="I73" i="187"/>
  <c r="B73" i="187"/>
  <c r="H73" i="187"/>
  <c r="G72" i="187"/>
  <c r="M72" i="187"/>
  <c r="F72" i="187"/>
  <c r="L72" i="187"/>
  <c r="E72" i="187"/>
  <c r="K72" i="187"/>
  <c r="D72" i="187"/>
  <c r="J72" i="187"/>
  <c r="C72" i="187"/>
  <c r="I72" i="187"/>
  <c r="B72" i="187"/>
  <c r="H72" i="187"/>
  <c r="G71" i="187"/>
  <c r="M71" i="187"/>
  <c r="F71" i="187"/>
  <c r="L71" i="187"/>
  <c r="E71" i="187"/>
  <c r="K71" i="187"/>
  <c r="D71" i="187"/>
  <c r="J71" i="187"/>
  <c r="C71" i="187"/>
  <c r="I71" i="187"/>
  <c r="B71" i="187"/>
  <c r="H71" i="187"/>
  <c r="G70" i="187"/>
  <c r="M70" i="187"/>
  <c r="F70" i="187"/>
  <c r="L70" i="187"/>
  <c r="E70" i="187"/>
  <c r="K70" i="187"/>
  <c r="D70" i="187"/>
  <c r="J70" i="187"/>
  <c r="C70" i="187"/>
  <c r="I70" i="187"/>
  <c r="B70" i="187"/>
  <c r="H70" i="187"/>
  <c r="G69" i="187"/>
  <c r="M69" i="187"/>
  <c r="F69" i="187"/>
  <c r="L69" i="187"/>
  <c r="E69" i="187"/>
  <c r="K69" i="187"/>
  <c r="D69" i="187"/>
  <c r="J69" i="187"/>
  <c r="C69" i="187"/>
  <c r="I69" i="187"/>
  <c r="B69" i="187"/>
  <c r="H69" i="187"/>
  <c r="G68" i="187"/>
  <c r="M68" i="187"/>
  <c r="F68" i="187"/>
  <c r="L68" i="187"/>
  <c r="E68" i="187"/>
  <c r="K68" i="187"/>
  <c r="D68" i="187"/>
  <c r="J68" i="187"/>
  <c r="C68" i="187"/>
  <c r="I68" i="187"/>
  <c r="B68" i="187"/>
  <c r="H68" i="187"/>
  <c r="G67" i="187"/>
  <c r="M67" i="187"/>
  <c r="F67" i="187"/>
  <c r="L67" i="187"/>
  <c r="E67" i="187"/>
  <c r="K67" i="187"/>
  <c r="D67" i="187"/>
  <c r="J67" i="187"/>
  <c r="C67" i="187"/>
  <c r="I67" i="187"/>
  <c r="B67" i="187"/>
  <c r="H67" i="187"/>
  <c r="G66" i="187"/>
  <c r="M66" i="187"/>
  <c r="F66" i="187"/>
  <c r="L66" i="187"/>
  <c r="E66" i="187"/>
  <c r="K66" i="187"/>
  <c r="D66" i="187"/>
  <c r="J66" i="187"/>
  <c r="C66" i="187"/>
  <c r="I66" i="187"/>
  <c r="B66" i="187"/>
  <c r="H66" i="187"/>
  <c r="G65" i="187"/>
  <c r="M65" i="187"/>
  <c r="F65" i="187"/>
  <c r="L65" i="187"/>
  <c r="E65" i="187"/>
  <c r="K65" i="187"/>
  <c r="D65" i="187"/>
  <c r="J65" i="187"/>
  <c r="C65" i="187"/>
  <c r="I65" i="187"/>
  <c r="B65" i="187"/>
  <c r="H65" i="187"/>
  <c r="G64" i="187"/>
  <c r="M64" i="187"/>
  <c r="F64" i="187"/>
  <c r="L64" i="187"/>
  <c r="E64" i="187"/>
  <c r="K64" i="187"/>
  <c r="D64" i="187"/>
  <c r="J64" i="187"/>
  <c r="C64" i="187"/>
  <c r="I64" i="187"/>
  <c r="B64" i="187"/>
  <c r="H64" i="187"/>
  <c r="G63" i="187"/>
  <c r="M63" i="187"/>
  <c r="F63" i="187"/>
  <c r="L63" i="187"/>
  <c r="E63" i="187"/>
  <c r="K63" i="187"/>
  <c r="D63" i="187"/>
  <c r="J63" i="187"/>
  <c r="C63" i="187"/>
  <c r="I63" i="187"/>
  <c r="B63" i="187"/>
  <c r="H63" i="187"/>
  <c r="G62" i="187"/>
  <c r="M62" i="187"/>
  <c r="F62" i="187"/>
  <c r="L62" i="187"/>
  <c r="E62" i="187"/>
  <c r="K62" i="187"/>
  <c r="D62" i="187"/>
  <c r="J62" i="187"/>
  <c r="C62" i="187"/>
  <c r="I62" i="187"/>
  <c r="B62" i="187"/>
  <c r="H62" i="187"/>
  <c r="G61" i="187"/>
  <c r="M61" i="187"/>
  <c r="F61" i="187"/>
  <c r="L61" i="187"/>
  <c r="E61" i="187"/>
  <c r="K61" i="187"/>
  <c r="D61" i="187"/>
  <c r="J61" i="187"/>
  <c r="C61" i="187"/>
  <c r="I61" i="187"/>
  <c r="B61" i="187"/>
  <c r="H61" i="187"/>
  <c r="G60" i="187"/>
  <c r="M60" i="187"/>
  <c r="F60" i="187"/>
  <c r="L60" i="187"/>
  <c r="E60" i="187"/>
  <c r="K60" i="187"/>
  <c r="D60" i="187"/>
  <c r="J60" i="187"/>
  <c r="C60" i="187"/>
  <c r="I60" i="187"/>
  <c r="B60" i="187"/>
  <c r="H60" i="187"/>
  <c r="G59" i="187"/>
  <c r="M59" i="187"/>
  <c r="F59" i="187"/>
  <c r="L59" i="187"/>
  <c r="E59" i="187"/>
  <c r="K59" i="187"/>
  <c r="D59" i="187"/>
  <c r="J59" i="187"/>
  <c r="C59" i="187"/>
  <c r="I59" i="187"/>
  <c r="B59" i="187"/>
  <c r="H59" i="187"/>
  <c r="G58" i="187"/>
  <c r="M58" i="187"/>
  <c r="F58" i="187"/>
  <c r="L58" i="187"/>
  <c r="E58" i="187"/>
  <c r="K58" i="187"/>
  <c r="D58" i="187"/>
  <c r="J58" i="187"/>
  <c r="C58" i="187"/>
  <c r="I58" i="187"/>
  <c r="B58" i="187"/>
  <c r="H58" i="187"/>
  <c r="G57" i="187"/>
  <c r="M57" i="187"/>
  <c r="G56" i="187"/>
  <c r="M56" i="187"/>
  <c r="G55" i="187"/>
  <c r="M55" i="187"/>
  <c r="G54" i="187"/>
  <c r="M54" i="187"/>
  <c r="G53" i="187"/>
  <c r="M53" i="187"/>
  <c r="G52" i="187"/>
  <c r="M52" i="187"/>
  <c r="G51" i="187"/>
  <c r="M51" i="187"/>
  <c r="G50" i="187"/>
  <c r="M50" i="187"/>
  <c r="G49" i="187"/>
  <c r="M49" i="187"/>
  <c r="G48" i="187"/>
  <c r="M48" i="187"/>
  <c r="G47" i="187"/>
  <c r="M47" i="187"/>
  <c r="G46" i="187"/>
  <c r="M46" i="187"/>
  <c r="G45" i="187"/>
  <c r="M45" i="187"/>
  <c r="G44" i="187"/>
  <c r="M44" i="187"/>
  <c r="G43" i="187"/>
  <c r="M43" i="187"/>
  <c r="G42" i="187"/>
  <c r="M42" i="187"/>
  <c r="G41" i="187"/>
  <c r="M41" i="187"/>
  <c r="G40" i="187"/>
  <c r="M40" i="187"/>
  <c r="G39" i="187"/>
  <c r="M39" i="187"/>
  <c r="G38" i="187"/>
  <c r="M38" i="187"/>
  <c r="G37" i="187"/>
  <c r="M37" i="187"/>
  <c r="G36" i="187"/>
  <c r="M36" i="187"/>
  <c r="G35" i="187"/>
  <c r="M35" i="187"/>
  <c r="G34" i="187"/>
  <c r="M34" i="187"/>
  <c r="G33" i="187"/>
  <c r="M33" i="187"/>
  <c r="G32" i="187"/>
  <c r="M32" i="187"/>
  <c r="G31" i="187"/>
  <c r="M31" i="187"/>
  <c r="G30" i="187"/>
  <c r="M30" i="187"/>
  <c r="G29" i="187"/>
  <c r="M29" i="187"/>
  <c r="G28" i="187"/>
  <c r="M28" i="187"/>
  <c r="G27" i="187"/>
  <c r="M27" i="187"/>
  <c r="G26" i="187"/>
  <c r="M26" i="187"/>
  <c r="G25" i="187"/>
  <c r="M25" i="187"/>
  <c r="G24" i="187"/>
  <c r="M24" i="187"/>
  <c r="G23" i="187"/>
  <c r="M23" i="187"/>
  <c r="G22" i="187"/>
  <c r="M22" i="187"/>
  <c r="G21" i="187"/>
  <c r="M21" i="187"/>
  <c r="G20" i="187"/>
  <c r="M20" i="187"/>
  <c r="G19" i="187"/>
  <c r="M19" i="187"/>
  <c r="G18" i="187"/>
  <c r="M18" i="187"/>
  <c r="G17" i="187"/>
  <c r="M17" i="187"/>
  <c r="G16" i="187"/>
  <c r="M16" i="187"/>
  <c r="G15" i="187"/>
  <c r="M15" i="187"/>
  <c r="G14" i="187"/>
  <c r="M14" i="187"/>
  <c r="G13" i="187"/>
  <c r="M13" i="187"/>
  <c r="G12" i="187"/>
  <c r="M12" i="187"/>
  <c r="G11" i="187"/>
  <c r="M11" i="187"/>
  <c r="G10" i="187"/>
  <c r="M10" i="187"/>
  <c r="G9" i="187"/>
  <c r="M9" i="187"/>
  <c r="K110" i="186"/>
  <c r="J110" i="186"/>
  <c r="I110" i="186"/>
  <c r="H110" i="186"/>
  <c r="G110" i="186"/>
  <c r="K109" i="186"/>
  <c r="J109" i="186"/>
  <c r="I109" i="186"/>
  <c r="H109" i="186"/>
  <c r="G109" i="186"/>
  <c r="K108" i="186"/>
  <c r="J108" i="186"/>
  <c r="I108" i="186"/>
  <c r="H108" i="186"/>
  <c r="G108" i="186"/>
  <c r="K107" i="186"/>
  <c r="J107" i="186"/>
  <c r="I107" i="186"/>
  <c r="H107" i="186"/>
  <c r="G107" i="186"/>
  <c r="K106" i="186"/>
  <c r="J106" i="186"/>
  <c r="I106" i="186"/>
  <c r="H106" i="186"/>
  <c r="G106" i="186"/>
  <c r="K105" i="186"/>
  <c r="J105" i="186"/>
  <c r="I105" i="186"/>
  <c r="H105" i="186"/>
  <c r="G105" i="186"/>
  <c r="K104" i="186"/>
  <c r="J104" i="186"/>
  <c r="I104" i="186"/>
  <c r="H104" i="186"/>
  <c r="G104" i="186"/>
  <c r="K103" i="186"/>
  <c r="J103" i="186"/>
  <c r="I103" i="186"/>
  <c r="H103" i="186"/>
  <c r="G103" i="186"/>
  <c r="K102" i="186"/>
  <c r="J102" i="186"/>
  <c r="I102" i="186"/>
  <c r="H102" i="186"/>
  <c r="G102" i="186"/>
  <c r="K101" i="186"/>
  <c r="J101" i="186"/>
  <c r="I101" i="186"/>
  <c r="H101" i="186"/>
  <c r="G101" i="186"/>
  <c r="K100" i="186"/>
  <c r="J100" i="186"/>
  <c r="I100" i="186"/>
  <c r="H100" i="186"/>
  <c r="G100" i="186"/>
  <c r="K99" i="186"/>
  <c r="J99" i="186"/>
  <c r="I99" i="186"/>
  <c r="H99" i="186"/>
  <c r="G99" i="186"/>
  <c r="K98" i="186"/>
  <c r="J98" i="186"/>
  <c r="I98" i="186"/>
  <c r="H98" i="186"/>
  <c r="G98" i="186"/>
  <c r="K97" i="186"/>
  <c r="J97" i="186"/>
  <c r="I97" i="186"/>
  <c r="H97" i="186"/>
  <c r="G97" i="186"/>
  <c r="K96" i="186"/>
  <c r="J96" i="186"/>
  <c r="I96" i="186"/>
  <c r="H96" i="186"/>
  <c r="G96" i="186"/>
  <c r="K95" i="186"/>
  <c r="J95" i="186"/>
  <c r="I95" i="186"/>
  <c r="H95" i="186"/>
  <c r="G95" i="186"/>
  <c r="K94" i="186"/>
  <c r="J94" i="186"/>
  <c r="I94" i="186"/>
  <c r="H94" i="186"/>
  <c r="G94" i="186"/>
  <c r="K93" i="186"/>
  <c r="J93" i="186"/>
  <c r="I93" i="186"/>
  <c r="H93" i="186"/>
  <c r="G93" i="186"/>
  <c r="K92" i="186"/>
  <c r="J92" i="186"/>
  <c r="I92" i="186"/>
  <c r="H92" i="186"/>
  <c r="G92" i="186"/>
  <c r="K91" i="186"/>
  <c r="J91" i="186"/>
  <c r="I91" i="186"/>
  <c r="H91" i="186"/>
  <c r="G91" i="186"/>
  <c r="K90" i="186"/>
  <c r="J90" i="186"/>
  <c r="I90" i="186"/>
  <c r="H90" i="186"/>
  <c r="G90" i="186"/>
  <c r="K89" i="186"/>
  <c r="J89" i="186"/>
  <c r="I89" i="186"/>
  <c r="H89" i="186"/>
  <c r="G89" i="186"/>
  <c r="K88" i="186"/>
  <c r="J88" i="186"/>
  <c r="I88" i="186"/>
  <c r="H88" i="186"/>
  <c r="G88" i="186"/>
  <c r="K87" i="186"/>
  <c r="J87" i="186"/>
  <c r="I87" i="186"/>
  <c r="H87" i="186"/>
  <c r="G87" i="186"/>
  <c r="K86" i="186"/>
  <c r="J86" i="186"/>
  <c r="I86" i="186"/>
  <c r="H86" i="186"/>
  <c r="G86" i="186"/>
  <c r="K85" i="186"/>
  <c r="J85" i="186"/>
  <c r="I85" i="186"/>
  <c r="H85" i="186"/>
  <c r="G85" i="186"/>
  <c r="K84" i="186"/>
  <c r="J84" i="186"/>
  <c r="I84" i="186"/>
  <c r="H84" i="186"/>
  <c r="G84" i="186"/>
  <c r="K83" i="186"/>
  <c r="J83" i="186"/>
  <c r="I83" i="186"/>
  <c r="H83" i="186"/>
  <c r="G83" i="186"/>
  <c r="K82" i="186"/>
  <c r="J82" i="186"/>
  <c r="I82" i="186"/>
  <c r="H82" i="186"/>
  <c r="G82" i="186"/>
  <c r="K81" i="186"/>
  <c r="J81" i="186"/>
  <c r="I81" i="186"/>
  <c r="H81" i="186"/>
  <c r="G81" i="186"/>
  <c r="K80" i="186"/>
  <c r="J80" i="186"/>
  <c r="I80" i="186"/>
  <c r="H80" i="186"/>
  <c r="G80" i="186"/>
  <c r="K79" i="186"/>
  <c r="J79" i="186"/>
  <c r="I79" i="186"/>
  <c r="H79" i="186"/>
  <c r="G79" i="186"/>
  <c r="K78" i="186"/>
  <c r="J78" i="186"/>
  <c r="I78" i="186"/>
  <c r="H78" i="186"/>
  <c r="G78" i="186"/>
  <c r="K77" i="186"/>
  <c r="J77" i="186"/>
  <c r="I77" i="186"/>
  <c r="H77" i="186"/>
  <c r="G77" i="186"/>
  <c r="K76" i="186"/>
  <c r="J76" i="186"/>
  <c r="I76" i="186"/>
  <c r="H76" i="186"/>
  <c r="G76" i="186"/>
  <c r="K75" i="186"/>
  <c r="J75" i="186"/>
  <c r="I75" i="186"/>
  <c r="H75" i="186"/>
  <c r="G75" i="186"/>
  <c r="K74" i="186"/>
  <c r="J74" i="186"/>
  <c r="I74" i="186"/>
  <c r="H74" i="186"/>
  <c r="G74" i="186"/>
  <c r="K73" i="186"/>
  <c r="J73" i="186"/>
  <c r="I73" i="186"/>
  <c r="H73" i="186"/>
  <c r="G73" i="186"/>
  <c r="K72" i="186"/>
  <c r="J72" i="186"/>
  <c r="I72" i="186"/>
  <c r="H72" i="186"/>
  <c r="G72" i="186"/>
  <c r="K71" i="186"/>
  <c r="J71" i="186"/>
  <c r="I71" i="186"/>
  <c r="H71" i="186"/>
  <c r="G71" i="186"/>
  <c r="K70" i="186"/>
  <c r="J70" i="186"/>
  <c r="I70" i="186"/>
  <c r="H70" i="186"/>
  <c r="G70" i="186"/>
  <c r="K69" i="186"/>
  <c r="J69" i="186"/>
  <c r="I69" i="186"/>
  <c r="H69" i="186"/>
  <c r="G69" i="186"/>
  <c r="K68" i="186"/>
  <c r="J68" i="186"/>
  <c r="I68" i="186"/>
  <c r="H68" i="186"/>
  <c r="G68" i="186"/>
  <c r="K67" i="186"/>
  <c r="J67" i="186"/>
  <c r="I67" i="186"/>
  <c r="H67" i="186"/>
  <c r="G67" i="186"/>
  <c r="K66" i="186"/>
  <c r="J66" i="186"/>
  <c r="I66" i="186"/>
  <c r="H66" i="186"/>
  <c r="G66" i="186"/>
  <c r="K65" i="186"/>
  <c r="J65" i="186"/>
  <c r="I65" i="186"/>
  <c r="H65" i="186"/>
  <c r="G65" i="186"/>
  <c r="K64" i="186"/>
  <c r="J64" i="186"/>
  <c r="I64" i="186"/>
  <c r="H64" i="186"/>
  <c r="G64" i="186"/>
  <c r="K63" i="186"/>
  <c r="J63" i="186"/>
  <c r="I63" i="186"/>
  <c r="H63" i="186"/>
  <c r="G63" i="186"/>
  <c r="K62" i="186"/>
  <c r="J62" i="186"/>
  <c r="I62" i="186"/>
  <c r="H62" i="186"/>
  <c r="G62" i="186"/>
  <c r="K61" i="186"/>
  <c r="J61" i="186"/>
  <c r="I61" i="186"/>
  <c r="H61" i="186"/>
  <c r="G61" i="186"/>
  <c r="K60" i="186"/>
  <c r="J60" i="186"/>
  <c r="I60" i="186"/>
  <c r="H60" i="186"/>
  <c r="G60" i="186"/>
  <c r="K59" i="186"/>
  <c r="J59" i="186"/>
  <c r="I59" i="186"/>
  <c r="H59" i="186"/>
  <c r="G59" i="186"/>
  <c r="K58" i="186"/>
  <c r="J58" i="186"/>
  <c r="I58" i="186"/>
  <c r="H58" i="186"/>
  <c r="G58" i="186"/>
  <c r="L122" i="184"/>
  <c r="K110" i="184"/>
  <c r="K77" i="184"/>
  <c r="K122" i="184"/>
  <c r="J110" i="184"/>
  <c r="J77" i="184"/>
  <c r="J122" i="184"/>
  <c r="I110" i="184"/>
  <c r="I77" i="184"/>
  <c r="I122" i="184"/>
  <c r="H110" i="184"/>
  <c r="H77" i="184"/>
  <c r="H122" i="184"/>
  <c r="G110" i="184"/>
  <c r="G77" i="184"/>
  <c r="G122" i="184"/>
  <c r="F110" i="184"/>
  <c r="F77" i="184"/>
  <c r="F122" i="184"/>
  <c r="E110" i="184"/>
  <c r="E77" i="184"/>
  <c r="E122" i="184"/>
  <c r="D110" i="184"/>
  <c r="D77" i="184"/>
  <c r="D122" i="184"/>
  <c r="C110" i="184"/>
  <c r="C77" i="184"/>
  <c r="C122" i="184"/>
  <c r="B110" i="184"/>
  <c r="B77" i="184"/>
  <c r="B122" i="184"/>
  <c r="L121" i="184"/>
  <c r="K43" i="184"/>
  <c r="K121" i="184"/>
  <c r="J43" i="184"/>
  <c r="J121" i="184"/>
  <c r="I43" i="184"/>
  <c r="I121" i="184"/>
  <c r="H43" i="184"/>
  <c r="H121" i="184"/>
  <c r="G43" i="184"/>
  <c r="G121" i="184"/>
  <c r="F43" i="184"/>
  <c r="F121" i="184"/>
  <c r="E121" i="184"/>
  <c r="D121" i="184"/>
  <c r="C43" i="184"/>
  <c r="C121" i="184"/>
  <c r="B43" i="184"/>
  <c r="B121" i="184"/>
  <c r="K111" i="184"/>
  <c r="J111" i="184"/>
  <c r="I111" i="184"/>
  <c r="H111" i="184"/>
  <c r="G111" i="184"/>
  <c r="F111" i="184"/>
  <c r="E111" i="184"/>
  <c r="D111" i="184"/>
  <c r="C111" i="184"/>
  <c r="B111" i="184"/>
  <c r="B109" i="184"/>
  <c r="Q109" i="184"/>
  <c r="K109" i="184"/>
  <c r="J109" i="184"/>
  <c r="I109" i="184"/>
  <c r="H109" i="184"/>
  <c r="G109" i="184"/>
  <c r="F109" i="184"/>
  <c r="E109" i="184"/>
  <c r="D109" i="184"/>
  <c r="C109" i="184"/>
  <c r="B108" i="184"/>
  <c r="Q108" i="184"/>
  <c r="K108" i="184"/>
  <c r="J108" i="184"/>
  <c r="I108" i="184"/>
  <c r="H108" i="184"/>
  <c r="G108" i="184"/>
  <c r="F108" i="184"/>
  <c r="E108" i="184"/>
  <c r="D108" i="184"/>
  <c r="C108" i="184"/>
  <c r="R107" i="184"/>
  <c r="B107" i="184"/>
  <c r="Q107" i="184"/>
  <c r="K107" i="184"/>
  <c r="J107" i="184"/>
  <c r="I107" i="184"/>
  <c r="H107" i="184"/>
  <c r="G107" i="184"/>
  <c r="F107" i="184"/>
  <c r="E107" i="184"/>
  <c r="D107" i="184"/>
  <c r="C107" i="184"/>
  <c r="B106" i="184"/>
  <c r="Q106" i="184"/>
  <c r="K106" i="184"/>
  <c r="J106" i="184"/>
  <c r="I106" i="184"/>
  <c r="H106" i="184"/>
  <c r="G106" i="184"/>
  <c r="F106" i="184"/>
  <c r="E106" i="184"/>
  <c r="D106" i="184"/>
  <c r="C106" i="184"/>
  <c r="B105" i="184"/>
  <c r="Q105" i="184"/>
  <c r="K105" i="184"/>
  <c r="J105" i="184"/>
  <c r="I105" i="184"/>
  <c r="H105" i="184"/>
  <c r="G105" i="184"/>
  <c r="F105" i="184"/>
  <c r="E105" i="184"/>
  <c r="D105" i="184"/>
  <c r="C105" i="184"/>
  <c r="B104" i="184"/>
  <c r="Q104" i="184"/>
  <c r="K104" i="184"/>
  <c r="J104" i="184"/>
  <c r="I104" i="184"/>
  <c r="H104" i="184"/>
  <c r="G104" i="184"/>
  <c r="F104" i="184"/>
  <c r="E104" i="184"/>
  <c r="D104" i="184"/>
  <c r="C104" i="184"/>
  <c r="B103" i="184"/>
  <c r="Q103" i="184"/>
  <c r="K103" i="184"/>
  <c r="J103" i="184"/>
  <c r="I103" i="184"/>
  <c r="H103" i="184"/>
  <c r="G103" i="184"/>
  <c r="F103" i="184"/>
  <c r="E103" i="184"/>
  <c r="D103" i="184"/>
  <c r="C103" i="184"/>
  <c r="B102" i="184"/>
  <c r="Q102" i="184"/>
  <c r="K102" i="184"/>
  <c r="J102" i="184"/>
  <c r="I102" i="184"/>
  <c r="H102" i="184"/>
  <c r="G102" i="184"/>
  <c r="F102" i="184"/>
  <c r="E102" i="184"/>
  <c r="D102" i="184"/>
  <c r="C102" i="184"/>
  <c r="B101" i="184"/>
  <c r="Q101" i="184"/>
  <c r="K101" i="184"/>
  <c r="J101" i="184"/>
  <c r="I101" i="184"/>
  <c r="H101" i="184"/>
  <c r="G101" i="184"/>
  <c r="F101" i="184"/>
  <c r="E101" i="184"/>
  <c r="D101" i="184"/>
  <c r="C101" i="184"/>
  <c r="B100" i="184"/>
  <c r="Q100" i="184"/>
  <c r="K100" i="184"/>
  <c r="J100" i="184"/>
  <c r="I100" i="184"/>
  <c r="H100" i="184"/>
  <c r="G100" i="184"/>
  <c r="F100" i="184"/>
  <c r="E100" i="184"/>
  <c r="D100" i="184"/>
  <c r="C100" i="184"/>
  <c r="B99" i="184"/>
  <c r="Q99" i="184"/>
  <c r="K99" i="184"/>
  <c r="J99" i="184"/>
  <c r="I99" i="184"/>
  <c r="H99" i="184"/>
  <c r="G99" i="184"/>
  <c r="F99" i="184"/>
  <c r="E99" i="184"/>
  <c r="D99" i="184"/>
  <c r="C99" i="184"/>
  <c r="B98" i="184"/>
  <c r="Q98" i="184"/>
  <c r="K98" i="184"/>
  <c r="J98" i="184"/>
  <c r="I98" i="184"/>
  <c r="H98" i="184"/>
  <c r="G98" i="184"/>
  <c r="F98" i="184"/>
  <c r="E98" i="184"/>
  <c r="D98" i="184"/>
  <c r="C98" i="184"/>
  <c r="B97" i="184"/>
  <c r="Q97" i="184"/>
  <c r="K97" i="184"/>
  <c r="J97" i="184"/>
  <c r="I97" i="184"/>
  <c r="H97" i="184"/>
  <c r="G97" i="184"/>
  <c r="F97" i="184"/>
  <c r="E97" i="184"/>
  <c r="D97" i="184"/>
  <c r="C97" i="184"/>
  <c r="B96" i="184"/>
  <c r="Q96" i="184"/>
  <c r="K96" i="184"/>
  <c r="J96" i="184"/>
  <c r="I96" i="184"/>
  <c r="H96" i="184"/>
  <c r="G96" i="184"/>
  <c r="F96" i="184"/>
  <c r="E96" i="184"/>
  <c r="D96" i="184"/>
  <c r="C96" i="184"/>
  <c r="B95" i="184"/>
  <c r="Q95" i="184"/>
  <c r="K95" i="184"/>
  <c r="J95" i="184"/>
  <c r="I95" i="184"/>
  <c r="H95" i="184"/>
  <c r="G95" i="184"/>
  <c r="F95" i="184"/>
  <c r="E95" i="184"/>
  <c r="D95" i="184"/>
  <c r="C95" i="184"/>
  <c r="B94" i="184"/>
  <c r="Q94" i="184"/>
  <c r="K94" i="184"/>
  <c r="J94" i="184"/>
  <c r="I94" i="184"/>
  <c r="H94" i="184"/>
  <c r="G94" i="184"/>
  <c r="F94" i="184"/>
  <c r="E94" i="184"/>
  <c r="D94" i="184"/>
  <c r="C94" i="184"/>
  <c r="B93" i="184"/>
  <c r="Q93" i="184"/>
  <c r="K93" i="184"/>
  <c r="J93" i="184"/>
  <c r="I93" i="184"/>
  <c r="H93" i="184"/>
  <c r="G93" i="184"/>
  <c r="F93" i="184"/>
  <c r="E93" i="184"/>
  <c r="D93" i="184"/>
  <c r="C93" i="184"/>
  <c r="B92" i="184"/>
  <c r="Q92" i="184"/>
  <c r="K92" i="184"/>
  <c r="J92" i="184"/>
  <c r="I92" i="184"/>
  <c r="H92" i="184"/>
  <c r="G92" i="184"/>
  <c r="F92" i="184"/>
  <c r="E92" i="184"/>
  <c r="D92" i="184"/>
  <c r="C92" i="184"/>
  <c r="B91" i="184"/>
  <c r="Q91" i="184"/>
  <c r="K91" i="184"/>
  <c r="J91" i="184"/>
  <c r="I91" i="184"/>
  <c r="H91" i="184"/>
  <c r="G91" i="184"/>
  <c r="F91" i="184"/>
  <c r="E91" i="184"/>
  <c r="D91" i="184"/>
  <c r="C91" i="184"/>
  <c r="B90" i="184"/>
  <c r="Q90" i="184"/>
  <c r="K90" i="184"/>
  <c r="J90" i="184"/>
  <c r="I90" i="184"/>
  <c r="H90" i="184"/>
  <c r="G90" i="184"/>
  <c r="F90" i="184"/>
  <c r="E90" i="184"/>
  <c r="D90" i="184"/>
  <c r="C90" i="184"/>
  <c r="B89" i="184"/>
  <c r="Q89" i="184"/>
  <c r="K89" i="184"/>
  <c r="J89" i="184"/>
  <c r="I89" i="184"/>
  <c r="H89" i="184"/>
  <c r="G89" i="184"/>
  <c r="F89" i="184"/>
  <c r="E89" i="184"/>
  <c r="D89" i="184"/>
  <c r="C89" i="184"/>
  <c r="B88" i="184"/>
  <c r="Q88" i="184"/>
  <c r="K88" i="184"/>
  <c r="J88" i="184"/>
  <c r="I88" i="184"/>
  <c r="H88" i="184"/>
  <c r="G88" i="184"/>
  <c r="F88" i="184"/>
  <c r="E88" i="184"/>
  <c r="D88" i="184"/>
  <c r="C88" i="184"/>
  <c r="B87" i="184"/>
  <c r="Q87" i="184"/>
  <c r="K87" i="184"/>
  <c r="J87" i="184"/>
  <c r="I87" i="184"/>
  <c r="H87" i="184"/>
  <c r="G87" i="184"/>
  <c r="F87" i="184"/>
  <c r="E87" i="184"/>
  <c r="D87" i="184"/>
  <c r="C87" i="184"/>
  <c r="B86" i="184"/>
  <c r="Q86" i="184"/>
  <c r="K86" i="184"/>
  <c r="J86" i="184"/>
  <c r="I86" i="184"/>
  <c r="H86" i="184"/>
  <c r="G86" i="184"/>
  <c r="F86" i="184"/>
  <c r="E86" i="184"/>
  <c r="D86" i="184"/>
  <c r="C86" i="184"/>
  <c r="B85" i="184"/>
  <c r="Q85" i="184"/>
  <c r="K85" i="184"/>
  <c r="J85" i="184"/>
  <c r="I85" i="184"/>
  <c r="H85" i="184"/>
  <c r="G85" i="184"/>
  <c r="F85" i="184"/>
  <c r="E85" i="184"/>
  <c r="D85" i="184"/>
  <c r="C85" i="184"/>
  <c r="B84" i="184"/>
  <c r="Q84" i="184"/>
  <c r="K84" i="184"/>
  <c r="J84" i="184"/>
  <c r="I84" i="184"/>
  <c r="H84" i="184"/>
  <c r="G84" i="184"/>
  <c r="F84" i="184"/>
  <c r="E84" i="184"/>
  <c r="D84" i="184"/>
  <c r="C84" i="184"/>
  <c r="B83" i="184"/>
  <c r="Q83" i="184"/>
  <c r="K83" i="184"/>
  <c r="J83" i="184"/>
  <c r="I83" i="184"/>
  <c r="H83" i="184"/>
  <c r="G83" i="184"/>
  <c r="F83" i="184"/>
  <c r="E83" i="184"/>
  <c r="D83" i="184"/>
  <c r="C83" i="184"/>
  <c r="B82" i="184"/>
  <c r="Q82" i="184"/>
  <c r="K82" i="184"/>
  <c r="J82" i="184"/>
  <c r="I82" i="184"/>
  <c r="H82" i="184"/>
  <c r="G82" i="184"/>
  <c r="F82" i="184"/>
  <c r="E82" i="184"/>
  <c r="D82" i="184"/>
  <c r="C82" i="184"/>
  <c r="B81" i="184"/>
  <c r="Q81" i="184"/>
  <c r="K81" i="184"/>
  <c r="J81" i="184"/>
  <c r="I81" i="184"/>
  <c r="H81" i="184"/>
  <c r="G81" i="184"/>
  <c r="F81" i="184"/>
  <c r="E81" i="184"/>
  <c r="D81" i="184"/>
  <c r="C81" i="184"/>
  <c r="B80" i="184"/>
  <c r="Q80" i="184"/>
  <c r="K80" i="184"/>
  <c r="J80" i="184"/>
  <c r="I80" i="184"/>
  <c r="H80" i="184"/>
  <c r="G80" i="184"/>
  <c r="F80" i="184"/>
  <c r="E80" i="184"/>
  <c r="D80" i="184"/>
  <c r="C80" i="184"/>
  <c r="B79" i="184"/>
  <c r="Q79" i="184"/>
  <c r="K79" i="184"/>
  <c r="J79" i="184"/>
  <c r="I79" i="184"/>
  <c r="H79" i="184"/>
  <c r="G79" i="184"/>
  <c r="F79" i="184"/>
  <c r="E79" i="184"/>
  <c r="D79" i="184"/>
  <c r="C79" i="184"/>
  <c r="B78" i="184"/>
  <c r="Q78" i="184"/>
  <c r="K78" i="184"/>
  <c r="J78" i="184"/>
  <c r="I78" i="184"/>
  <c r="H78" i="184"/>
  <c r="G78" i="184"/>
  <c r="F78" i="184"/>
  <c r="E78" i="184"/>
  <c r="D78" i="184"/>
  <c r="C78" i="184"/>
  <c r="Q77" i="184"/>
  <c r="B76" i="184"/>
  <c r="Q76" i="184"/>
  <c r="K76" i="184"/>
  <c r="J76" i="184"/>
  <c r="I76" i="184"/>
  <c r="H76" i="184"/>
  <c r="G76" i="184"/>
  <c r="F76" i="184"/>
  <c r="E76" i="184"/>
  <c r="D76" i="184"/>
  <c r="C76" i="184"/>
  <c r="B75" i="184"/>
  <c r="Q75" i="184"/>
  <c r="K75" i="184"/>
  <c r="J75" i="184"/>
  <c r="I75" i="184"/>
  <c r="H75" i="184"/>
  <c r="G75" i="184"/>
  <c r="F75" i="184"/>
  <c r="E75" i="184"/>
  <c r="D75" i="184"/>
  <c r="C75" i="184"/>
  <c r="B74" i="184"/>
  <c r="Q74" i="184"/>
  <c r="K74" i="184"/>
  <c r="J74" i="184"/>
  <c r="I74" i="184"/>
  <c r="H74" i="184"/>
  <c r="G74" i="184"/>
  <c r="F74" i="184"/>
  <c r="E74" i="184"/>
  <c r="D74" i="184"/>
  <c r="C74" i="184"/>
  <c r="B73" i="184"/>
  <c r="Q73" i="184"/>
  <c r="K73" i="184"/>
  <c r="J73" i="184"/>
  <c r="I73" i="184"/>
  <c r="H73" i="184"/>
  <c r="G73" i="184"/>
  <c r="F73" i="184"/>
  <c r="E73" i="184"/>
  <c r="D73" i="184"/>
  <c r="C73" i="184"/>
  <c r="B72" i="184"/>
  <c r="Q72" i="184"/>
  <c r="K72" i="184"/>
  <c r="J72" i="184"/>
  <c r="I72" i="184"/>
  <c r="H72" i="184"/>
  <c r="G72" i="184"/>
  <c r="F72" i="184"/>
  <c r="E72" i="184"/>
  <c r="D72" i="184"/>
  <c r="C72" i="184"/>
  <c r="B71" i="184"/>
  <c r="Q71" i="184"/>
  <c r="K71" i="184"/>
  <c r="J71" i="184"/>
  <c r="I71" i="184"/>
  <c r="H71" i="184"/>
  <c r="G71" i="184"/>
  <c r="F71" i="184"/>
  <c r="E71" i="184"/>
  <c r="D71" i="184"/>
  <c r="C71" i="184"/>
  <c r="B70" i="184"/>
  <c r="Q70" i="184"/>
  <c r="K70" i="184"/>
  <c r="J70" i="184"/>
  <c r="I70" i="184"/>
  <c r="H70" i="184"/>
  <c r="G70" i="184"/>
  <c r="F70" i="184"/>
  <c r="E70" i="184"/>
  <c r="D70" i="184"/>
  <c r="C70" i="184"/>
  <c r="B69" i="184"/>
  <c r="Q69" i="184"/>
  <c r="K69" i="184"/>
  <c r="J69" i="184"/>
  <c r="I69" i="184"/>
  <c r="H69" i="184"/>
  <c r="G69" i="184"/>
  <c r="F69" i="184"/>
  <c r="E69" i="184"/>
  <c r="D69" i="184"/>
  <c r="C69" i="184"/>
  <c r="B68" i="184"/>
  <c r="Q68" i="184"/>
  <c r="K68" i="184"/>
  <c r="J68" i="184"/>
  <c r="I68" i="184"/>
  <c r="H68" i="184"/>
  <c r="G68" i="184"/>
  <c r="F68" i="184"/>
  <c r="E68" i="184"/>
  <c r="D68" i="184"/>
  <c r="C68" i="184"/>
  <c r="B67" i="184"/>
  <c r="Q67" i="184"/>
  <c r="K67" i="184"/>
  <c r="J67" i="184"/>
  <c r="I67" i="184"/>
  <c r="H67" i="184"/>
  <c r="G67" i="184"/>
  <c r="F67" i="184"/>
  <c r="E67" i="184"/>
  <c r="D67" i="184"/>
  <c r="C67" i="184"/>
  <c r="B66" i="184"/>
  <c r="Q66" i="184"/>
  <c r="K66" i="184"/>
  <c r="J66" i="184"/>
  <c r="I66" i="184"/>
  <c r="H66" i="184"/>
  <c r="G66" i="184"/>
  <c r="F66" i="184"/>
  <c r="E66" i="184"/>
  <c r="D66" i="184"/>
  <c r="C66" i="184"/>
  <c r="B65" i="184"/>
  <c r="Q65" i="184"/>
  <c r="K65" i="184"/>
  <c r="J65" i="184"/>
  <c r="I65" i="184"/>
  <c r="H65" i="184"/>
  <c r="G65" i="184"/>
  <c r="F65" i="184"/>
  <c r="E65" i="184"/>
  <c r="D65" i="184"/>
  <c r="C65" i="184"/>
  <c r="B64" i="184"/>
  <c r="Q64" i="184"/>
  <c r="K64" i="184"/>
  <c r="J64" i="184"/>
  <c r="I64" i="184"/>
  <c r="H64" i="184"/>
  <c r="G64" i="184"/>
  <c r="F64" i="184"/>
  <c r="E64" i="184"/>
  <c r="D64" i="184"/>
  <c r="C64" i="184"/>
  <c r="B63" i="184"/>
  <c r="Q63" i="184"/>
  <c r="K63" i="184"/>
  <c r="J63" i="184"/>
  <c r="I63" i="184"/>
  <c r="H63" i="184"/>
  <c r="G63" i="184"/>
  <c r="F63" i="184"/>
  <c r="E63" i="184"/>
  <c r="D63" i="184"/>
  <c r="C63" i="184"/>
  <c r="B62" i="184"/>
  <c r="Q62" i="184"/>
  <c r="K62" i="184"/>
  <c r="J62" i="184"/>
  <c r="I62" i="184"/>
  <c r="H62" i="184"/>
  <c r="G62" i="184"/>
  <c r="F62" i="184"/>
  <c r="E62" i="184"/>
  <c r="D62" i="184"/>
  <c r="C62" i="184"/>
  <c r="B61" i="184"/>
  <c r="Q61" i="184"/>
  <c r="K61" i="184"/>
  <c r="J61" i="184"/>
  <c r="I61" i="184"/>
  <c r="H61" i="184"/>
  <c r="G61" i="184"/>
  <c r="F61" i="184"/>
  <c r="E61" i="184"/>
  <c r="D61" i="184"/>
  <c r="C61" i="184"/>
  <c r="B60" i="184"/>
  <c r="Q60" i="184"/>
  <c r="K60" i="184"/>
  <c r="J60" i="184"/>
  <c r="I60" i="184"/>
  <c r="H60" i="184"/>
  <c r="G60" i="184"/>
  <c r="F60" i="184"/>
  <c r="E60" i="184"/>
  <c r="D60" i="184"/>
  <c r="C60" i="184"/>
  <c r="B59" i="184"/>
  <c r="Q59" i="184"/>
  <c r="K59" i="184"/>
  <c r="J59" i="184"/>
  <c r="I59" i="184"/>
  <c r="H59" i="184"/>
  <c r="G59" i="184"/>
  <c r="F59" i="184"/>
  <c r="E59" i="184"/>
  <c r="D59" i="184"/>
  <c r="C59" i="184"/>
  <c r="B58" i="184"/>
  <c r="Q58" i="184"/>
  <c r="K58" i="184"/>
  <c r="J58" i="184"/>
  <c r="I58" i="184"/>
  <c r="H58" i="184"/>
  <c r="G58" i="184"/>
  <c r="F58" i="184"/>
  <c r="C58" i="184"/>
  <c r="B57" i="184"/>
  <c r="Q57" i="184"/>
  <c r="K57" i="184"/>
  <c r="J57" i="184"/>
  <c r="I57" i="184"/>
  <c r="H57" i="184"/>
  <c r="G57" i="184"/>
  <c r="F57" i="184"/>
  <c r="C57" i="184"/>
  <c r="B56" i="184"/>
  <c r="Q56" i="184"/>
  <c r="K56" i="184"/>
  <c r="J56" i="184"/>
  <c r="I56" i="184"/>
  <c r="H56" i="184"/>
  <c r="G56" i="184"/>
  <c r="F56" i="184"/>
  <c r="C56" i="184"/>
  <c r="B55" i="184"/>
  <c r="Q55" i="184"/>
  <c r="K55" i="184"/>
  <c r="J55" i="184"/>
  <c r="I55" i="184"/>
  <c r="H55" i="184"/>
  <c r="G55" i="184"/>
  <c r="F55" i="184"/>
  <c r="C55" i="184"/>
  <c r="B54" i="184"/>
  <c r="Q54" i="184"/>
  <c r="K54" i="184"/>
  <c r="J54" i="184"/>
  <c r="I54" i="184"/>
  <c r="H54" i="184"/>
  <c r="G54" i="184"/>
  <c r="F54" i="184"/>
  <c r="C54" i="184"/>
  <c r="B53" i="184"/>
  <c r="Q53" i="184"/>
  <c r="K53" i="184"/>
  <c r="J53" i="184"/>
  <c r="I53" i="184"/>
  <c r="H53" i="184"/>
  <c r="G53" i="184"/>
  <c r="F53" i="184"/>
  <c r="C53" i="184"/>
  <c r="B52" i="184"/>
  <c r="Q52" i="184"/>
  <c r="K52" i="184"/>
  <c r="J52" i="184"/>
  <c r="I52" i="184"/>
  <c r="H52" i="184"/>
  <c r="G52" i="184"/>
  <c r="F52" i="184"/>
  <c r="C52" i="184"/>
  <c r="B51" i="184"/>
  <c r="Q51" i="184"/>
  <c r="K51" i="184"/>
  <c r="J51" i="184"/>
  <c r="I51" i="184"/>
  <c r="H51" i="184"/>
  <c r="G51" i="184"/>
  <c r="F51" i="184"/>
  <c r="C51" i="184"/>
  <c r="B50" i="184"/>
  <c r="Q50" i="184"/>
  <c r="K50" i="184"/>
  <c r="J50" i="184"/>
  <c r="I50" i="184"/>
  <c r="H50" i="184"/>
  <c r="G50" i="184"/>
  <c r="F50" i="184"/>
  <c r="C50" i="184"/>
  <c r="B49" i="184"/>
  <c r="Q49" i="184"/>
  <c r="K49" i="184"/>
  <c r="J49" i="184"/>
  <c r="I49" i="184"/>
  <c r="H49" i="184"/>
  <c r="G49" i="184"/>
  <c r="F49" i="184"/>
  <c r="C49" i="184"/>
  <c r="B48" i="184"/>
  <c r="Q48" i="184"/>
  <c r="K48" i="184"/>
  <c r="J48" i="184"/>
  <c r="I48" i="184"/>
  <c r="H48" i="184"/>
  <c r="G48" i="184"/>
  <c r="F48" i="184"/>
  <c r="C48" i="184"/>
  <c r="B47" i="184"/>
  <c r="Q47" i="184"/>
  <c r="K47" i="184"/>
  <c r="J47" i="184"/>
  <c r="I47" i="184"/>
  <c r="H47" i="184"/>
  <c r="G47" i="184"/>
  <c r="F47" i="184"/>
  <c r="C47" i="184"/>
  <c r="B46" i="184"/>
  <c r="Q46" i="184"/>
  <c r="K46" i="184"/>
  <c r="J46" i="184"/>
  <c r="I46" i="184"/>
  <c r="H46" i="184"/>
  <c r="G46" i="184"/>
  <c r="F46" i="184"/>
  <c r="C46" i="184"/>
  <c r="B45" i="184"/>
  <c r="Q45" i="184"/>
  <c r="K45" i="184"/>
  <c r="J45" i="184"/>
  <c r="I45" i="184"/>
  <c r="H45" i="184"/>
  <c r="G45" i="184"/>
  <c r="F45" i="184"/>
  <c r="C45" i="184"/>
  <c r="B44" i="184"/>
  <c r="Q44" i="184"/>
  <c r="K44" i="184"/>
  <c r="J44" i="184"/>
  <c r="I44" i="184"/>
  <c r="H44" i="184"/>
  <c r="G44" i="184"/>
  <c r="F44" i="184"/>
  <c r="C44" i="184"/>
  <c r="Q43" i="184"/>
  <c r="B42" i="184"/>
  <c r="Q42" i="184"/>
  <c r="K42" i="184"/>
  <c r="J42" i="184"/>
  <c r="I42" i="184"/>
  <c r="H42" i="184"/>
  <c r="G42" i="184"/>
  <c r="F42" i="184"/>
  <c r="C42" i="184"/>
  <c r="B41" i="184"/>
  <c r="Q41" i="184"/>
  <c r="K41" i="184"/>
  <c r="J41" i="184"/>
  <c r="I41" i="184"/>
  <c r="H41" i="184"/>
  <c r="G41" i="184"/>
  <c r="F41" i="184"/>
  <c r="C41" i="184"/>
  <c r="B40" i="184"/>
  <c r="Q40" i="184"/>
  <c r="K40" i="184"/>
  <c r="J40" i="184"/>
  <c r="I40" i="184"/>
  <c r="H40" i="184"/>
  <c r="G40" i="184"/>
  <c r="F40" i="184"/>
  <c r="C40" i="184"/>
  <c r="B39" i="184"/>
  <c r="Q39" i="184"/>
  <c r="K39" i="184"/>
  <c r="J39" i="184"/>
  <c r="I39" i="184"/>
  <c r="H39" i="184"/>
  <c r="G39" i="184"/>
  <c r="F39" i="184"/>
  <c r="C39" i="184"/>
  <c r="B38" i="184"/>
  <c r="Q38" i="184"/>
  <c r="K38" i="184"/>
  <c r="J38" i="184"/>
  <c r="I38" i="184"/>
  <c r="H38" i="184"/>
  <c r="G38" i="184"/>
  <c r="F38" i="184"/>
  <c r="C38" i="184"/>
  <c r="B37" i="184"/>
  <c r="Q37" i="184"/>
  <c r="K37" i="184"/>
  <c r="J37" i="184"/>
  <c r="I37" i="184"/>
  <c r="H37" i="184"/>
  <c r="G37" i="184"/>
  <c r="F37" i="184"/>
  <c r="C37" i="184"/>
  <c r="B36" i="184"/>
  <c r="Q36" i="184"/>
  <c r="K36" i="184"/>
  <c r="J36" i="184"/>
  <c r="I36" i="184"/>
  <c r="H36" i="184"/>
  <c r="G36" i="184"/>
  <c r="F36" i="184"/>
  <c r="C36" i="184"/>
  <c r="B35" i="184"/>
  <c r="Q35" i="184"/>
  <c r="K35" i="184"/>
  <c r="J35" i="184"/>
  <c r="I35" i="184"/>
  <c r="H35" i="184"/>
  <c r="G35" i="184"/>
  <c r="F35" i="184"/>
  <c r="C35" i="184"/>
  <c r="B34" i="184"/>
  <c r="Q34" i="184"/>
  <c r="K34" i="184"/>
  <c r="J34" i="184"/>
  <c r="I34" i="184"/>
  <c r="H34" i="184"/>
  <c r="G34" i="184"/>
  <c r="F34" i="184"/>
  <c r="C34" i="184"/>
  <c r="B33" i="184"/>
  <c r="Q33" i="184"/>
  <c r="K33" i="184"/>
  <c r="J33" i="184"/>
  <c r="I33" i="184"/>
  <c r="H33" i="184"/>
  <c r="G33" i="184"/>
  <c r="F33" i="184"/>
  <c r="C33" i="184"/>
  <c r="B32" i="184"/>
  <c r="Q32" i="184"/>
  <c r="K32" i="184"/>
  <c r="J32" i="184"/>
  <c r="I32" i="184"/>
  <c r="H32" i="184"/>
  <c r="G32" i="184"/>
  <c r="F32" i="184"/>
  <c r="C32" i="184"/>
  <c r="B31" i="184"/>
  <c r="Q31" i="184"/>
  <c r="K31" i="184"/>
  <c r="J31" i="184"/>
  <c r="I31" i="184"/>
  <c r="H31" i="184"/>
  <c r="G31" i="184"/>
  <c r="F31" i="184"/>
  <c r="C31" i="184"/>
  <c r="B30" i="184"/>
  <c r="Q30" i="184"/>
  <c r="K30" i="184"/>
  <c r="J30" i="184"/>
  <c r="I30" i="184"/>
  <c r="H30" i="184"/>
  <c r="G30" i="184"/>
  <c r="F30" i="184"/>
  <c r="C30" i="184"/>
  <c r="B29" i="184"/>
  <c r="Q29" i="184"/>
  <c r="K29" i="184"/>
  <c r="J29" i="184"/>
  <c r="I29" i="184"/>
  <c r="H29" i="184"/>
  <c r="G29" i="184"/>
  <c r="F29" i="184"/>
  <c r="C29" i="184"/>
  <c r="B28" i="184"/>
  <c r="Q28" i="184"/>
  <c r="K28" i="184"/>
  <c r="J28" i="184"/>
  <c r="I28" i="184"/>
  <c r="H28" i="184"/>
  <c r="G28" i="184"/>
  <c r="F28" i="184"/>
  <c r="C28" i="184"/>
  <c r="B27" i="184"/>
  <c r="Q27" i="184"/>
  <c r="K27" i="184"/>
  <c r="J27" i="184"/>
  <c r="I27" i="184"/>
  <c r="H27" i="184"/>
  <c r="G27" i="184"/>
  <c r="F27" i="184"/>
  <c r="C27" i="184"/>
  <c r="B26" i="184"/>
  <c r="Q26" i="184"/>
  <c r="K26" i="184"/>
  <c r="J26" i="184"/>
  <c r="I26" i="184"/>
  <c r="H26" i="184"/>
  <c r="G26" i="184"/>
  <c r="F26" i="184"/>
  <c r="C26" i="184"/>
  <c r="B25" i="184"/>
  <c r="Q25" i="184"/>
  <c r="K25" i="184"/>
  <c r="J25" i="184"/>
  <c r="I25" i="184"/>
  <c r="H25" i="184"/>
  <c r="G25" i="184"/>
  <c r="F25" i="184"/>
  <c r="C25" i="184"/>
  <c r="B24" i="184"/>
  <c r="Q24" i="184"/>
  <c r="K24" i="184"/>
  <c r="J24" i="184"/>
  <c r="I24" i="184"/>
  <c r="H24" i="184"/>
  <c r="G24" i="184"/>
  <c r="F24" i="184"/>
  <c r="C24" i="184"/>
  <c r="B23" i="184"/>
  <c r="Q23" i="184"/>
  <c r="K23" i="184"/>
  <c r="J23" i="184"/>
  <c r="I23" i="184"/>
  <c r="H23" i="184"/>
  <c r="G23" i="184"/>
  <c r="F23" i="184"/>
  <c r="C23" i="184"/>
  <c r="B22" i="184"/>
  <c r="Q22" i="184"/>
  <c r="K22" i="184"/>
  <c r="J22" i="184"/>
  <c r="I22" i="184"/>
  <c r="H22" i="184"/>
  <c r="G22" i="184"/>
  <c r="F22" i="184"/>
  <c r="C22" i="184"/>
  <c r="B21" i="184"/>
  <c r="Q21" i="184"/>
  <c r="K21" i="184"/>
  <c r="J21" i="184"/>
  <c r="I21" i="184"/>
  <c r="H21" i="184"/>
  <c r="G21" i="184"/>
  <c r="F21" i="184"/>
  <c r="C21" i="184"/>
  <c r="B20" i="184"/>
  <c r="Q20" i="184"/>
  <c r="K20" i="184"/>
  <c r="J20" i="184"/>
  <c r="I20" i="184"/>
  <c r="H20" i="184"/>
  <c r="G20" i="184"/>
  <c r="F20" i="184"/>
  <c r="C20" i="184"/>
  <c r="B19" i="184"/>
  <c r="Q19" i="184"/>
  <c r="K19" i="184"/>
  <c r="J19" i="184"/>
  <c r="I19" i="184"/>
  <c r="H19" i="184"/>
  <c r="G19" i="184"/>
  <c r="F19" i="184"/>
  <c r="C19" i="184"/>
  <c r="B18" i="184"/>
  <c r="Q18" i="184"/>
  <c r="K18" i="184"/>
  <c r="J18" i="184"/>
  <c r="I18" i="184"/>
  <c r="H18" i="184"/>
  <c r="G18" i="184"/>
  <c r="F18" i="184"/>
  <c r="C18" i="184"/>
  <c r="B17" i="184"/>
  <c r="Q17" i="184"/>
  <c r="K17" i="184"/>
  <c r="J17" i="184"/>
  <c r="I17" i="184"/>
  <c r="H17" i="184"/>
  <c r="G17" i="184"/>
  <c r="F17" i="184"/>
  <c r="C17" i="184"/>
  <c r="B16" i="184"/>
  <c r="Q16" i="184"/>
  <c r="K16" i="184"/>
  <c r="J16" i="184"/>
  <c r="I16" i="184"/>
  <c r="H16" i="184"/>
  <c r="G16" i="184"/>
  <c r="F16" i="184"/>
  <c r="C16" i="184"/>
  <c r="B15" i="184"/>
  <c r="Q15" i="184"/>
  <c r="K15" i="184"/>
  <c r="J15" i="184"/>
  <c r="I15" i="184"/>
  <c r="H15" i="184"/>
  <c r="G15" i="184"/>
  <c r="F15" i="184"/>
  <c r="C15" i="184"/>
  <c r="B14" i="184"/>
  <c r="Q14" i="184"/>
  <c r="K14" i="184"/>
  <c r="J14" i="184"/>
  <c r="I14" i="184"/>
  <c r="H14" i="184"/>
  <c r="G14" i="184"/>
  <c r="F14" i="184"/>
  <c r="C14" i="184"/>
  <c r="B13" i="184"/>
  <c r="Q13" i="184"/>
  <c r="K13" i="184"/>
  <c r="J13" i="184"/>
  <c r="I13" i="184"/>
  <c r="H13" i="184"/>
  <c r="G13" i="184"/>
  <c r="F13" i="184"/>
  <c r="C13" i="184"/>
  <c r="B12" i="184"/>
  <c r="Q12" i="184"/>
  <c r="K12" i="184"/>
  <c r="J12" i="184"/>
  <c r="I12" i="184"/>
  <c r="H12" i="184"/>
  <c r="G12" i="184"/>
  <c r="F12" i="184"/>
  <c r="C12" i="184"/>
  <c r="B11" i="184"/>
  <c r="Q11" i="184"/>
  <c r="K11" i="184"/>
  <c r="J11" i="184"/>
  <c r="I11" i="184"/>
  <c r="H11" i="184"/>
  <c r="G11" i="184"/>
  <c r="F11" i="184"/>
  <c r="C11" i="184"/>
  <c r="B10" i="184"/>
  <c r="Q10" i="184"/>
  <c r="K10" i="184"/>
  <c r="J10" i="184"/>
  <c r="I10" i="184"/>
  <c r="H10" i="184"/>
  <c r="G10" i="184"/>
  <c r="F10" i="184"/>
  <c r="C10" i="184"/>
  <c r="V111" i="183"/>
  <c r="U111" i="183"/>
  <c r="T111" i="183"/>
  <c r="S111" i="183"/>
  <c r="R111" i="183"/>
  <c r="Q111" i="183"/>
  <c r="P111" i="183"/>
  <c r="O111" i="183"/>
  <c r="N111" i="183"/>
  <c r="M111" i="183"/>
  <c r="L111" i="183"/>
  <c r="K111" i="183"/>
  <c r="J111" i="183"/>
  <c r="I111" i="183"/>
  <c r="H111" i="183"/>
  <c r="G111" i="183"/>
  <c r="F111" i="183"/>
  <c r="E111" i="183"/>
  <c r="D111" i="183"/>
  <c r="C111" i="183"/>
  <c r="B111" i="183"/>
  <c r="V110" i="183"/>
  <c r="U110" i="183"/>
  <c r="T110" i="183"/>
  <c r="S110" i="183"/>
  <c r="R110" i="183"/>
  <c r="Q110" i="183"/>
  <c r="P110" i="183"/>
  <c r="O110" i="183"/>
  <c r="N110" i="183"/>
  <c r="M110" i="183"/>
  <c r="L110" i="183"/>
  <c r="K110" i="183"/>
  <c r="J110" i="183"/>
  <c r="I110" i="183"/>
  <c r="H110" i="183"/>
  <c r="G110" i="183"/>
  <c r="F110" i="183"/>
  <c r="E110" i="183"/>
  <c r="D110" i="183"/>
  <c r="C110" i="183"/>
  <c r="B110" i="183"/>
  <c r="V109" i="183"/>
  <c r="U109" i="183"/>
  <c r="T109" i="183"/>
  <c r="S109" i="183"/>
  <c r="R109" i="183"/>
  <c r="Q109" i="183"/>
  <c r="P109" i="183"/>
  <c r="O109" i="183"/>
  <c r="N109" i="183"/>
  <c r="M109" i="183"/>
  <c r="L109" i="183"/>
  <c r="K109" i="183"/>
  <c r="J109" i="183"/>
  <c r="I109" i="183"/>
  <c r="H109" i="183"/>
  <c r="G109" i="183"/>
  <c r="F109" i="183"/>
  <c r="E109" i="183"/>
  <c r="D109" i="183"/>
  <c r="C109" i="183"/>
  <c r="B109" i="183"/>
  <c r="V108" i="183"/>
  <c r="U108" i="183"/>
  <c r="T108" i="183"/>
  <c r="S108" i="183"/>
  <c r="R108" i="183"/>
  <c r="Q108" i="183"/>
  <c r="P108" i="183"/>
  <c r="O108" i="183"/>
  <c r="N108" i="183"/>
  <c r="M108" i="183"/>
  <c r="L108" i="183"/>
  <c r="K108" i="183"/>
  <c r="J108" i="183"/>
  <c r="I108" i="183"/>
  <c r="H108" i="183"/>
  <c r="G108" i="183"/>
  <c r="F108" i="183"/>
  <c r="E108" i="183"/>
  <c r="D108" i="183"/>
  <c r="C108" i="183"/>
  <c r="B108" i="183"/>
  <c r="V107" i="183"/>
  <c r="U107" i="183"/>
  <c r="T107" i="183"/>
  <c r="S107" i="183"/>
  <c r="R107" i="183"/>
  <c r="Q107" i="183"/>
  <c r="P107" i="183"/>
  <c r="O107" i="183"/>
  <c r="N107" i="183"/>
  <c r="M107" i="183"/>
  <c r="L107" i="183"/>
  <c r="K107" i="183"/>
  <c r="J107" i="183"/>
  <c r="I107" i="183"/>
  <c r="H107" i="183"/>
  <c r="G107" i="183"/>
  <c r="F107" i="183"/>
  <c r="E107" i="183"/>
  <c r="D107" i="183"/>
  <c r="C107" i="183"/>
  <c r="B107" i="183"/>
  <c r="V106" i="183"/>
  <c r="U106" i="183"/>
  <c r="T106" i="183"/>
  <c r="S106" i="183"/>
  <c r="R106" i="183"/>
  <c r="Q106" i="183"/>
  <c r="P106" i="183"/>
  <c r="O106" i="183"/>
  <c r="N106" i="183"/>
  <c r="M106" i="183"/>
  <c r="L106" i="183"/>
  <c r="K106" i="183"/>
  <c r="J106" i="183"/>
  <c r="I106" i="183"/>
  <c r="H106" i="183"/>
  <c r="G106" i="183"/>
  <c r="F106" i="183"/>
  <c r="E106" i="183"/>
  <c r="D106" i="183"/>
  <c r="C106" i="183"/>
  <c r="B106" i="183"/>
  <c r="V105" i="183"/>
  <c r="U105" i="183"/>
  <c r="T105" i="183"/>
  <c r="S105" i="183"/>
  <c r="R105" i="183"/>
  <c r="Q105" i="183"/>
  <c r="P105" i="183"/>
  <c r="O105" i="183"/>
  <c r="N105" i="183"/>
  <c r="M105" i="183"/>
  <c r="L105" i="183"/>
  <c r="K105" i="183"/>
  <c r="J105" i="183"/>
  <c r="I105" i="183"/>
  <c r="H105" i="183"/>
  <c r="G105" i="183"/>
  <c r="F105" i="183"/>
  <c r="E105" i="183"/>
  <c r="D105" i="183"/>
  <c r="C105" i="183"/>
  <c r="B105" i="183"/>
  <c r="V104" i="183"/>
  <c r="U104" i="183"/>
  <c r="T104" i="183"/>
  <c r="S104" i="183"/>
  <c r="R104" i="183"/>
  <c r="Q104" i="183"/>
  <c r="P104" i="183"/>
  <c r="O104" i="183"/>
  <c r="N104" i="183"/>
  <c r="M104" i="183"/>
  <c r="L104" i="183"/>
  <c r="K104" i="183"/>
  <c r="J104" i="183"/>
  <c r="I104" i="183"/>
  <c r="H104" i="183"/>
  <c r="G104" i="183"/>
  <c r="F104" i="183"/>
  <c r="E104" i="183"/>
  <c r="D104" i="183"/>
  <c r="C104" i="183"/>
  <c r="B104" i="183"/>
  <c r="V103" i="183"/>
  <c r="U103" i="183"/>
  <c r="T103" i="183"/>
  <c r="S103" i="183"/>
  <c r="R103" i="183"/>
  <c r="Q103" i="183"/>
  <c r="P103" i="183"/>
  <c r="O103" i="183"/>
  <c r="N103" i="183"/>
  <c r="M103" i="183"/>
  <c r="L103" i="183"/>
  <c r="K103" i="183"/>
  <c r="J103" i="183"/>
  <c r="I103" i="183"/>
  <c r="H103" i="183"/>
  <c r="G103" i="183"/>
  <c r="F103" i="183"/>
  <c r="E103" i="183"/>
  <c r="D103" i="183"/>
  <c r="C103" i="183"/>
  <c r="B103" i="183"/>
  <c r="V102" i="183"/>
  <c r="U102" i="183"/>
  <c r="T102" i="183"/>
  <c r="S102" i="183"/>
  <c r="R102" i="183"/>
  <c r="Q102" i="183"/>
  <c r="P102" i="183"/>
  <c r="O102" i="183"/>
  <c r="N102" i="183"/>
  <c r="M102" i="183"/>
  <c r="L102" i="183"/>
  <c r="K102" i="183"/>
  <c r="J102" i="183"/>
  <c r="I102" i="183"/>
  <c r="H102" i="183"/>
  <c r="G102" i="183"/>
  <c r="F102" i="183"/>
  <c r="E102" i="183"/>
  <c r="D102" i="183"/>
  <c r="C102" i="183"/>
  <c r="B102" i="183"/>
  <c r="V101" i="183"/>
  <c r="U101" i="183"/>
  <c r="T101" i="183"/>
  <c r="S101" i="183"/>
  <c r="R101" i="183"/>
  <c r="Q101" i="183"/>
  <c r="P101" i="183"/>
  <c r="O101" i="183"/>
  <c r="N101" i="183"/>
  <c r="M101" i="183"/>
  <c r="L101" i="183"/>
  <c r="K101" i="183"/>
  <c r="J101" i="183"/>
  <c r="I101" i="183"/>
  <c r="H101" i="183"/>
  <c r="G101" i="183"/>
  <c r="F101" i="183"/>
  <c r="E101" i="183"/>
  <c r="D101" i="183"/>
  <c r="C101" i="183"/>
  <c r="B101" i="183"/>
  <c r="V100" i="183"/>
  <c r="U100" i="183"/>
  <c r="T100" i="183"/>
  <c r="S100" i="183"/>
  <c r="R100" i="183"/>
  <c r="Q100" i="183"/>
  <c r="P100" i="183"/>
  <c r="O100" i="183"/>
  <c r="N100" i="183"/>
  <c r="M100" i="183"/>
  <c r="L100" i="183"/>
  <c r="K100" i="183"/>
  <c r="J100" i="183"/>
  <c r="I100" i="183"/>
  <c r="H100" i="183"/>
  <c r="G100" i="183"/>
  <c r="F100" i="183"/>
  <c r="E100" i="183"/>
  <c r="D100" i="183"/>
  <c r="C100" i="183"/>
  <c r="B100" i="183"/>
  <c r="V99" i="183"/>
  <c r="U99" i="183"/>
  <c r="T99" i="183"/>
  <c r="S99" i="183"/>
  <c r="R99" i="183"/>
  <c r="Q99" i="183"/>
  <c r="P99" i="183"/>
  <c r="O99" i="183"/>
  <c r="N99" i="183"/>
  <c r="M99" i="183"/>
  <c r="L99" i="183"/>
  <c r="K99" i="183"/>
  <c r="J99" i="183"/>
  <c r="I99" i="183"/>
  <c r="H99" i="183"/>
  <c r="G99" i="183"/>
  <c r="F99" i="183"/>
  <c r="E99" i="183"/>
  <c r="D99" i="183"/>
  <c r="C99" i="183"/>
  <c r="B99" i="183"/>
  <c r="V98" i="183"/>
  <c r="U98" i="183"/>
  <c r="T98" i="183"/>
  <c r="S98" i="183"/>
  <c r="R98" i="183"/>
  <c r="Q98" i="183"/>
  <c r="P98" i="183"/>
  <c r="O98" i="183"/>
  <c r="N98" i="183"/>
  <c r="M98" i="183"/>
  <c r="L98" i="183"/>
  <c r="K98" i="183"/>
  <c r="J98" i="183"/>
  <c r="I98" i="183"/>
  <c r="H98" i="183"/>
  <c r="G98" i="183"/>
  <c r="F98" i="183"/>
  <c r="E98" i="183"/>
  <c r="D98" i="183"/>
  <c r="C98" i="183"/>
  <c r="B98" i="183"/>
  <c r="V97" i="183"/>
  <c r="U97" i="183"/>
  <c r="T97" i="183"/>
  <c r="S97" i="183"/>
  <c r="R97" i="183"/>
  <c r="Q97" i="183"/>
  <c r="P97" i="183"/>
  <c r="O97" i="183"/>
  <c r="N97" i="183"/>
  <c r="M97" i="183"/>
  <c r="L97" i="183"/>
  <c r="K97" i="183"/>
  <c r="J97" i="183"/>
  <c r="I97" i="183"/>
  <c r="H97" i="183"/>
  <c r="G97" i="183"/>
  <c r="F97" i="183"/>
  <c r="E97" i="183"/>
  <c r="D97" i="183"/>
  <c r="C97" i="183"/>
  <c r="B97" i="183"/>
  <c r="V96" i="183"/>
  <c r="U96" i="183"/>
  <c r="T96" i="183"/>
  <c r="S96" i="183"/>
  <c r="R96" i="183"/>
  <c r="Q96" i="183"/>
  <c r="P96" i="183"/>
  <c r="O96" i="183"/>
  <c r="N96" i="183"/>
  <c r="M96" i="183"/>
  <c r="L96" i="183"/>
  <c r="K96" i="183"/>
  <c r="J96" i="183"/>
  <c r="I96" i="183"/>
  <c r="H96" i="183"/>
  <c r="G96" i="183"/>
  <c r="F96" i="183"/>
  <c r="E96" i="183"/>
  <c r="D96" i="183"/>
  <c r="C96" i="183"/>
  <c r="B96" i="183"/>
  <c r="V95" i="183"/>
  <c r="U95" i="183"/>
  <c r="T95" i="183"/>
  <c r="S95" i="183"/>
  <c r="R95" i="183"/>
  <c r="Q95" i="183"/>
  <c r="P95" i="183"/>
  <c r="O95" i="183"/>
  <c r="N95" i="183"/>
  <c r="M95" i="183"/>
  <c r="L95" i="183"/>
  <c r="K95" i="183"/>
  <c r="J95" i="183"/>
  <c r="I95" i="183"/>
  <c r="H95" i="183"/>
  <c r="G95" i="183"/>
  <c r="F95" i="183"/>
  <c r="E95" i="183"/>
  <c r="D95" i="183"/>
  <c r="C95" i="183"/>
  <c r="B95" i="183"/>
  <c r="V94" i="183"/>
  <c r="U94" i="183"/>
  <c r="T94" i="183"/>
  <c r="S94" i="183"/>
  <c r="R94" i="183"/>
  <c r="Q94" i="183"/>
  <c r="P94" i="183"/>
  <c r="O94" i="183"/>
  <c r="N94" i="183"/>
  <c r="M94" i="183"/>
  <c r="L94" i="183"/>
  <c r="K94" i="183"/>
  <c r="J94" i="183"/>
  <c r="I94" i="183"/>
  <c r="H94" i="183"/>
  <c r="G94" i="183"/>
  <c r="F94" i="183"/>
  <c r="E94" i="183"/>
  <c r="D94" i="183"/>
  <c r="C94" i="183"/>
  <c r="B94" i="183"/>
  <c r="V93" i="183"/>
  <c r="U93" i="183"/>
  <c r="T93" i="183"/>
  <c r="S93" i="183"/>
  <c r="R93" i="183"/>
  <c r="Q93" i="183"/>
  <c r="P93" i="183"/>
  <c r="O93" i="183"/>
  <c r="N93" i="183"/>
  <c r="M93" i="183"/>
  <c r="L93" i="183"/>
  <c r="K93" i="183"/>
  <c r="J93" i="183"/>
  <c r="I93" i="183"/>
  <c r="H93" i="183"/>
  <c r="G93" i="183"/>
  <c r="F93" i="183"/>
  <c r="E93" i="183"/>
  <c r="D93" i="183"/>
  <c r="C93" i="183"/>
  <c r="B93" i="183"/>
  <c r="V92" i="183"/>
  <c r="U92" i="183"/>
  <c r="T92" i="183"/>
  <c r="S92" i="183"/>
  <c r="R92" i="183"/>
  <c r="Q92" i="183"/>
  <c r="P92" i="183"/>
  <c r="O92" i="183"/>
  <c r="N92" i="183"/>
  <c r="M92" i="183"/>
  <c r="L92" i="183"/>
  <c r="K92" i="183"/>
  <c r="J92" i="183"/>
  <c r="I92" i="183"/>
  <c r="H92" i="183"/>
  <c r="G92" i="183"/>
  <c r="F92" i="183"/>
  <c r="E92" i="183"/>
  <c r="D92" i="183"/>
  <c r="C92" i="183"/>
  <c r="B92" i="183"/>
  <c r="V91" i="183"/>
  <c r="U91" i="183"/>
  <c r="T91" i="183"/>
  <c r="S91" i="183"/>
  <c r="R91" i="183"/>
  <c r="Q91" i="183"/>
  <c r="P91" i="183"/>
  <c r="O91" i="183"/>
  <c r="N91" i="183"/>
  <c r="M91" i="183"/>
  <c r="L91" i="183"/>
  <c r="K91" i="183"/>
  <c r="J91" i="183"/>
  <c r="I91" i="183"/>
  <c r="H91" i="183"/>
  <c r="G91" i="183"/>
  <c r="F91" i="183"/>
  <c r="E91" i="183"/>
  <c r="D91" i="183"/>
  <c r="C91" i="183"/>
  <c r="B91" i="183"/>
  <c r="V90" i="183"/>
  <c r="U90" i="183"/>
  <c r="T90" i="183"/>
  <c r="S90" i="183"/>
  <c r="R90" i="183"/>
  <c r="Q90" i="183"/>
  <c r="P90" i="183"/>
  <c r="O90" i="183"/>
  <c r="N90" i="183"/>
  <c r="M90" i="183"/>
  <c r="L90" i="183"/>
  <c r="K90" i="183"/>
  <c r="J90" i="183"/>
  <c r="I90" i="183"/>
  <c r="H90" i="183"/>
  <c r="G90" i="183"/>
  <c r="F90" i="183"/>
  <c r="E90" i="183"/>
  <c r="D90" i="183"/>
  <c r="C90" i="183"/>
  <c r="B90" i="183"/>
  <c r="V89" i="183"/>
  <c r="U89" i="183"/>
  <c r="T89" i="183"/>
  <c r="S89" i="183"/>
  <c r="R89" i="183"/>
  <c r="Q89" i="183"/>
  <c r="P89" i="183"/>
  <c r="O89" i="183"/>
  <c r="N89" i="183"/>
  <c r="M89" i="183"/>
  <c r="L89" i="183"/>
  <c r="K89" i="183"/>
  <c r="J89" i="183"/>
  <c r="I89" i="183"/>
  <c r="H89" i="183"/>
  <c r="G89" i="183"/>
  <c r="F89" i="183"/>
  <c r="E89" i="183"/>
  <c r="D89" i="183"/>
  <c r="C89" i="183"/>
  <c r="B89" i="183"/>
  <c r="V88" i="183"/>
  <c r="U88" i="183"/>
  <c r="T88" i="183"/>
  <c r="S88" i="183"/>
  <c r="R88" i="183"/>
  <c r="Q88" i="183"/>
  <c r="P88" i="183"/>
  <c r="O88" i="183"/>
  <c r="N88" i="183"/>
  <c r="M88" i="183"/>
  <c r="L88" i="183"/>
  <c r="K88" i="183"/>
  <c r="J88" i="183"/>
  <c r="I88" i="183"/>
  <c r="H88" i="183"/>
  <c r="G88" i="183"/>
  <c r="F88" i="183"/>
  <c r="E88" i="183"/>
  <c r="D88" i="183"/>
  <c r="C88" i="183"/>
  <c r="B88" i="183"/>
  <c r="V87" i="183"/>
  <c r="U87" i="183"/>
  <c r="T87" i="183"/>
  <c r="S87" i="183"/>
  <c r="R87" i="183"/>
  <c r="Q87" i="183"/>
  <c r="P87" i="183"/>
  <c r="O87" i="183"/>
  <c r="N87" i="183"/>
  <c r="M87" i="183"/>
  <c r="L87" i="183"/>
  <c r="K87" i="183"/>
  <c r="J87" i="183"/>
  <c r="I87" i="183"/>
  <c r="H87" i="183"/>
  <c r="G87" i="183"/>
  <c r="F87" i="183"/>
  <c r="E87" i="183"/>
  <c r="D87" i="183"/>
  <c r="C87" i="183"/>
  <c r="B87" i="183"/>
  <c r="V86" i="183"/>
  <c r="U86" i="183"/>
  <c r="T86" i="183"/>
  <c r="S86" i="183"/>
  <c r="R86" i="183"/>
  <c r="Q86" i="183"/>
  <c r="P86" i="183"/>
  <c r="O86" i="183"/>
  <c r="N86" i="183"/>
  <c r="M86" i="183"/>
  <c r="L86" i="183"/>
  <c r="K86" i="183"/>
  <c r="J86" i="183"/>
  <c r="I86" i="183"/>
  <c r="H86" i="183"/>
  <c r="G86" i="183"/>
  <c r="F86" i="183"/>
  <c r="E86" i="183"/>
  <c r="D86" i="183"/>
  <c r="C86" i="183"/>
  <c r="B86" i="183"/>
  <c r="V85" i="183"/>
  <c r="U85" i="183"/>
  <c r="T85" i="183"/>
  <c r="S85" i="183"/>
  <c r="R85" i="183"/>
  <c r="Q85" i="183"/>
  <c r="P85" i="183"/>
  <c r="O85" i="183"/>
  <c r="N85" i="183"/>
  <c r="M85" i="183"/>
  <c r="L85" i="183"/>
  <c r="K85" i="183"/>
  <c r="J85" i="183"/>
  <c r="I85" i="183"/>
  <c r="H85" i="183"/>
  <c r="G85" i="183"/>
  <c r="F85" i="183"/>
  <c r="E85" i="183"/>
  <c r="D85" i="183"/>
  <c r="C85" i="183"/>
  <c r="B85" i="183"/>
  <c r="V84" i="183"/>
  <c r="U84" i="183"/>
  <c r="T84" i="183"/>
  <c r="S84" i="183"/>
  <c r="R84" i="183"/>
  <c r="Q84" i="183"/>
  <c r="P84" i="183"/>
  <c r="O84" i="183"/>
  <c r="N84" i="183"/>
  <c r="M84" i="183"/>
  <c r="L84" i="183"/>
  <c r="K84" i="183"/>
  <c r="J84" i="183"/>
  <c r="I84" i="183"/>
  <c r="H84" i="183"/>
  <c r="G84" i="183"/>
  <c r="F84" i="183"/>
  <c r="E84" i="183"/>
  <c r="D84" i="183"/>
  <c r="C84" i="183"/>
  <c r="B84" i="183"/>
  <c r="V83" i="183"/>
  <c r="U83" i="183"/>
  <c r="T83" i="183"/>
  <c r="S83" i="183"/>
  <c r="R83" i="183"/>
  <c r="Q83" i="183"/>
  <c r="P83" i="183"/>
  <c r="O83" i="183"/>
  <c r="N83" i="183"/>
  <c r="M83" i="183"/>
  <c r="L83" i="183"/>
  <c r="K83" i="183"/>
  <c r="J83" i="183"/>
  <c r="I83" i="183"/>
  <c r="H83" i="183"/>
  <c r="G83" i="183"/>
  <c r="F83" i="183"/>
  <c r="E83" i="183"/>
  <c r="D83" i="183"/>
  <c r="C83" i="183"/>
  <c r="B83" i="183"/>
  <c r="V82" i="183"/>
  <c r="U82" i="183"/>
  <c r="T82" i="183"/>
  <c r="S82" i="183"/>
  <c r="R82" i="183"/>
  <c r="Q82" i="183"/>
  <c r="P82" i="183"/>
  <c r="O82" i="183"/>
  <c r="N82" i="183"/>
  <c r="M82" i="183"/>
  <c r="L82" i="183"/>
  <c r="K82" i="183"/>
  <c r="J82" i="183"/>
  <c r="I82" i="183"/>
  <c r="H82" i="183"/>
  <c r="G82" i="183"/>
  <c r="F82" i="183"/>
  <c r="E82" i="183"/>
  <c r="D82" i="183"/>
  <c r="C82" i="183"/>
  <c r="B82" i="183"/>
  <c r="V81" i="183"/>
  <c r="U81" i="183"/>
  <c r="T81" i="183"/>
  <c r="S81" i="183"/>
  <c r="R81" i="183"/>
  <c r="Q81" i="183"/>
  <c r="P81" i="183"/>
  <c r="O81" i="183"/>
  <c r="N81" i="183"/>
  <c r="M81" i="183"/>
  <c r="L81" i="183"/>
  <c r="K81" i="183"/>
  <c r="J81" i="183"/>
  <c r="I81" i="183"/>
  <c r="H81" i="183"/>
  <c r="G81" i="183"/>
  <c r="F81" i="183"/>
  <c r="E81" i="183"/>
  <c r="D81" i="183"/>
  <c r="C81" i="183"/>
  <c r="B81" i="183"/>
  <c r="V80" i="183"/>
  <c r="U80" i="183"/>
  <c r="T80" i="183"/>
  <c r="S80" i="183"/>
  <c r="R80" i="183"/>
  <c r="Q80" i="183"/>
  <c r="P80" i="183"/>
  <c r="O80" i="183"/>
  <c r="N80" i="183"/>
  <c r="M80" i="183"/>
  <c r="L80" i="183"/>
  <c r="K80" i="183"/>
  <c r="J80" i="183"/>
  <c r="I80" i="183"/>
  <c r="H80" i="183"/>
  <c r="G80" i="183"/>
  <c r="F80" i="183"/>
  <c r="E80" i="183"/>
  <c r="D80" i="183"/>
  <c r="C80" i="183"/>
  <c r="B80" i="183"/>
  <c r="V79" i="183"/>
  <c r="U79" i="183"/>
  <c r="T79" i="183"/>
  <c r="S79" i="183"/>
  <c r="R79" i="183"/>
  <c r="Q79" i="183"/>
  <c r="P79" i="183"/>
  <c r="O79" i="183"/>
  <c r="N79" i="183"/>
  <c r="M79" i="183"/>
  <c r="L79" i="183"/>
  <c r="K79" i="183"/>
  <c r="J79" i="183"/>
  <c r="I79" i="183"/>
  <c r="H79" i="183"/>
  <c r="G79" i="183"/>
  <c r="F79" i="183"/>
  <c r="E79" i="183"/>
  <c r="D79" i="183"/>
  <c r="C79" i="183"/>
  <c r="B79" i="183"/>
  <c r="V78" i="183"/>
  <c r="U78" i="183"/>
  <c r="T78" i="183"/>
  <c r="S78" i="183"/>
  <c r="R78" i="183"/>
  <c r="Q78" i="183"/>
  <c r="P78" i="183"/>
  <c r="O78" i="183"/>
  <c r="N78" i="183"/>
  <c r="M78" i="183"/>
  <c r="L78" i="183"/>
  <c r="K78" i="183"/>
  <c r="J78" i="183"/>
  <c r="I78" i="183"/>
  <c r="H78" i="183"/>
  <c r="G78" i="183"/>
  <c r="F78" i="183"/>
  <c r="E78" i="183"/>
  <c r="D78" i="183"/>
  <c r="C78" i="183"/>
  <c r="B78" i="183"/>
  <c r="V77" i="183"/>
  <c r="U77" i="183"/>
  <c r="T77" i="183"/>
  <c r="S77" i="183"/>
  <c r="R77" i="183"/>
  <c r="Q77" i="183"/>
  <c r="P77" i="183"/>
  <c r="O77" i="183"/>
  <c r="N77" i="183"/>
  <c r="M77" i="183"/>
  <c r="L77" i="183"/>
  <c r="K77" i="183"/>
  <c r="J77" i="183"/>
  <c r="I77" i="183"/>
  <c r="H77" i="183"/>
  <c r="G77" i="183"/>
  <c r="F77" i="183"/>
  <c r="E77" i="183"/>
  <c r="D77" i="183"/>
  <c r="C77" i="183"/>
  <c r="B77" i="183"/>
  <c r="V76" i="183"/>
  <c r="U76" i="183"/>
  <c r="T76" i="183"/>
  <c r="S76" i="183"/>
  <c r="R76" i="183"/>
  <c r="Q76" i="183"/>
  <c r="P76" i="183"/>
  <c r="O76" i="183"/>
  <c r="N76" i="183"/>
  <c r="M76" i="183"/>
  <c r="L76" i="183"/>
  <c r="K76" i="183"/>
  <c r="J76" i="183"/>
  <c r="I76" i="183"/>
  <c r="H76" i="183"/>
  <c r="G76" i="183"/>
  <c r="F76" i="183"/>
  <c r="E76" i="183"/>
  <c r="D76" i="183"/>
  <c r="C76" i="183"/>
  <c r="B76" i="183"/>
  <c r="V75" i="183"/>
  <c r="U75" i="183"/>
  <c r="T75" i="183"/>
  <c r="S75" i="183"/>
  <c r="R75" i="183"/>
  <c r="Q75" i="183"/>
  <c r="P75" i="183"/>
  <c r="O75" i="183"/>
  <c r="N75" i="183"/>
  <c r="M75" i="183"/>
  <c r="L75" i="183"/>
  <c r="K75" i="183"/>
  <c r="J75" i="183"/>
  <c r="I75" i="183"/>
  <c r="H75" i="183"/>
  <c r="G75" i="183"/>
  <c r="F75" i="183"/>
  <c r="E75" i="183"/>
  <c r="D75" i="183"/>
  <c r="C75" i="183"/>
  <c r="B75" i="183"/>
  <c r="V74" i="183"/>
  <c r="U74" i="183"/>
  <c r="T74" i="183"/>
  <c r="S74" i="183"/>
  <c r="R74" i="183"/>
  <c r="Q74" i="183"/>
  <c r="P74" i="183"/>
  <c r="O74" i="183"/>
  <c r="N74" i="183"/>
  <c r="M74" i="183"/>
  <c r="L74" i="183"/>
  <c r="K74" i="183"/>
  <c r="J74" i="183"/>
  <c r="I74" i="183"/>
  <c r="H74" i="183"/>
  <c r="G74" i="183"/>
  <c r="F74" i="183"/>
  <c r="E74" i="183"/>
  <c r="D74" i="183"/>
  <c r="C74" i="183"/>
  <c r="B74" i="183"/>
  <c r="V73" i="183"/>
  <c r="U73" i="183"/>
  <c r="T73" i="183"/>
  <c r="S73" i="183"/>
  <c r="R73" i="183"/>
  <c r="Q73" i="183"/>
  <c r="P73" i="183"/>
  <c r="O73" i="183"/>
  <c r="N73" i="183"/>
  <c r="M73" i="183"/>
  <c r="L73" i="183"/>
  <c r="K73" i="183"/>
  <c r="J73" i="183"/>
  <c r="I73" i="183"/>
  <c r="H73" i="183"/>
  <c r="G73" i="183"/>
  <c r="F73" i="183"/>
  <c r="E73" i="183"/>
  <c r="D73" i="183"/>
  <c r="C73" i="183"/>
  <c r="B73" i="183"/>
  <c r="V72" i="183"/>
  <c r="U72" i="183"/>
  <c r="T72" i="183"/>
  <c r="S72" i="183"/>
  <c r="R72" i="183"/>
  <c r="Q72" i="183"/>
  <c r="P72" i="183"/>
  <c r="O72" i="183"/>
  <c r="N72" i="183"/>
  <c r="M72" i="183"/>
  <c r="L72" i="183"/>
  <c r="K72" i="183"/>
  <c r="J72" i="183"/>
  <c r="I72" i="183"/>
  <c r="H72" i="183"/>
  <c r="G72" i="183"/>
  <c r="F72" i="183"/>
  <c r="E72" i="183"/>
  <c r="D72" i="183"/>
  <c r="C72" i="183"/>
  <c r="B72" i="183"/>
  <c r="V71" i="183"/>
  <c r="U71" i="183"/>
  <c r="T71" i="183"/>
  <c r="S71" i="183"/>
  <c r="R71" i="183"/>
  <c r="Q71" i="183"/>
  <c r="P71" i="183"/>
  <c r="O71" i="183"/>
  <c r="N71" i="183"/>
  <c r="M71" i="183"/>
  <c r="L71" i="183"/>
  <c r="K71" i="183"/>
  <c r="J71" i="183"/>
  <c r="I71" i="183"/>
  <c r="H71" i="183"/>
  <c r="G71" i="183"/>
  <c r="F71" i="183"/>
  <c r="E71" i="183"/>
  <c r="D71" i="183"/>
  <c r="C71" i="183"/>
  <c r="B71" i="183"/>
  <c r="V70" i="183"/>
  <c r="U70" i="183"/>
  <c r="T70" i="183"/>
  <c r="S70" i="183"/>
  <c r="R70" i="183"/>
  <c r="Q70" i="183"/>
  <c r="P70" i="183"/>
  <c r="O70" i="183"/>
  <c r="N70" i="183"/>
  <c r="M70" i="183"/>
  <c r="L70" i="183"/>
  <c r="K70" i="183"/>
  <c r="J70" i="183"/>
  <c r="I70" i="183"/>
  <c r="H70" i="183"/>
  <c r="G70" i="183"/>
  <c r="F70" i="183"/>
  <c r="E70" i="183"/>
  <c r="D70" i="183"/>
  <c r="C70" i="183"/>
  <c r="B70" i="183"/>
  <c r="V69" i="183"/>
  <c r="U69" i="183"/>
  <c r="T69" i="183"/>
  <c r="S69" i="183"/>
  <c r="R69" i="183"/>
  <c r="Q69" i="183"/>
  <c r="P69" i="183"/>
  <c r="O69" i="183"/>
  <c r="N69" i="183"/>
  <c r="M69" i="183"/>
  <c r="L69" i="183"/>
  <c r="K69" i="183"/>
  <c r="J69" i="183"/>
  <c r="I69" i="183"/>
  <c r="H69" i="183"/>
  <c r="G69" i="183"/>
  <c r="F69" i="183"/>
  <c r="E69" i="183"/>
  <c r="D69" i="183"/>
  <c r="C69" i="183"/>
  <c r="B69" i="183"/>
  <c r="V68" i="183"/>
  <c r="U68" i="183"/>
  <c r="T68" i="183"/>
  <c r="S68" i="183"/>
  <c r="R68" i="183"/>
  <c r="Q68" i="183"/>
  <c r="P68" i="183"/>
  <c r="O68" i="183"/>
  <c r="N68" i="183"/>
  <c r="M68" i="183"/>
  <c r="L68" i="183"/>
  <c r="K68" i="183"/>
  <c r="J68" i="183"/>
  <c r="I68" i="183"/>
  <c r="H68" i="183"/>
  <c r="G68" i="183"/>
  <c r="F68" i="183"/>
  <c r="E68" i="183"/>
  <c r="D68" i="183"/>
  <c r="C68" i="183"/>
  <c r="B68" i="183"/>
  <c r="V67" i="183"/>
  <c r="U67" i="183"/>
  <c r="T67" i="183"/>
  <c r="S67" i="183"/>
  <c r="R67" i="183"/>
  <c r="Q67" i="183"/>
  <c r="P67" i="183"/>
  <c r="O67" i="183"/>
  <c r="N67" i="183"/>
  <c r="M67" i="183"/>
  <c r="L67" i="183"/>
  <c r="K67" i="183"/>
  <c r="J67" i="183"/>
  <c r="I67" i="183"/>
  <c r="H67" i="183"/>
  <c r="G67" i="183"/>
  <c r="F67" i="183"/>
  <c r="E67" i="183"/>
  <c r="D67" i="183"/>
  <c r="C67" i="183"/>
  <c r="B67" i="183"/>
  <c r="V66" i="183"/>
  <c r="U66" i="183"/>
  <c r="T66" i="183"/>
  <c r="S66" i="183"/>
  <c r="R66" i="183"/>
  <c r="Q66" i="183"/>
  <c r="P66" i="183"/>
  <c r="O66" i="183"/>
  <c r="N66" i="183"/>
  <c r="M66" i="183"/>
  <c r="L66" i="183"/>
  <c r="K66" i="183"/>
  <c r="J66" i="183"/>
  <c r="I66" i="183"/>
  <c r="H66" i="183"/>
  <c r="G66" i="183"/>
  <c r="F66" i="183"/>
  <c r="E66" i="183"/>
  <c r="D66" i="183"/>
  <c r="C66" i="183"/>
  <c r="B66" i="183"/>
  <c r="V65" i="183"/>
  <c r="U65" i="183"/>
  <c r="T65" i="183"/>
  <c r="S65" i="183"/>
  <c r="R65" i="183"/>
  <c r="Q65" i="183"/>
  <c r="P65" i="183"/>
  <c r="O65" i="183"/>
  <c r="N65" i="183"/>
  <c r="M65" i="183"/>
  <c r="L65" i="183"/>
  <c r="K65" i="183"/>
  <c r="J65" i="183"/>
  <c r="I65" i="183"/>
  <c r="H65" i="183"/>
  <c r="G65" i="183"/>
  <c r="F65" i="183"/>
  <c r="E65" i="183"/>
  <c r="D65" i="183"/>
  <c r="C65" i="183"/>
  <c r="B65" i="183"/>
  <c r="V64" i="183"/>
  <c r="U64" i="183"/>
  <c r="T64" i="183"/>
  <c r="S64" i="183"/>
  <c r="R64" i="183"/>
  <c r="Q64" i="183"/>
  <c r="P64" i="183"/>
  <c r="O64" i="183"/>
  <c r="N64" i="183"/>
  <c r="M64" i="183"/>
  <c r="L64" i="183"/>
  <c r="K64" i="183"/>
  <c r="J64" i="183"/>
  <c r="I64" i="183"/>
  <c r="H64" i="183"/>
  <c r="G64" i="183"/>
  <c r="F64" i="183"/>
  <c r="E64" i="183"/>
  <c r="D64" i="183"/>
  <c r="C64" i="183"/>
  <c r="B64" i="183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V61" i="183"/>
  <c r="U61" i="183"/>
  <c r="T61" i="183"/>
  <c r="S61" i="183"/>
  <c r="R61" i="183"/>
  <c r="Q61" i="183"/>
  <c r="P61" i="183"/>
  <c r="O61" i="183"/>
  <c r="N61" i="183"/>
  <c r="M61" i="183"/>
  <c r="L61" i="183"/>
  <c r="K61" i="183"/>
  <c r="J61" i="183"/>
  <c r="I61" i="183"/>
  <c r="H61" i="183"/>
  <c r="G61" i="183"/>
  <c r="F61" i="183"/>
  <c r="E61" i="183"/>
  <c r="D61" i="183"/>
  <c r="C61" i="183"/>
  <c r="B61" i="183"/>
  <c r="V60" i="183"/>
  <c r="U60" i="183"/>
  <c r="T60" i="183"/>
  <c r="S60" i="183"/>
  <c r="R60" i="183"/>
  <c r="Q60" i="183"/>
  <c r="P60" i="183"/>
  <c r="O60" i="183"/>
  <c r="N60" i="183"/>
  <c r="M60" i="183"/>
  <c r="L60" i="183"/>
  <c r="K60" i="183"/>
  <c r="J60" i="183"/>
  <c r="I60" i="183"/>
  <c r="H60" i="183"/>
  <c r="G60" i="183"/>
  <c r="F60" i="183"/>
  <c r="E60" i="183"/>
  <c r="D60" i="183"/>
  <c r="C60" i="183"/>
  <c r="B60" i="183"/>
  <c r="V59" i="183"/>
  <c r="U59" i="183"/>
  <c r="T59" i="183"/>
  <c r="S59" i="183"/>
  <c r="R59" i="183"/>
  <c r="Q59" i="183"/>
  <c r="P59" i="183"/>
  <c r="O59" i="183"/>
  <c r="N59" i="183"/>
  <c r="M59" i="183"/>
  <c r="L59" i="183"/>
  <c r="K59" i="183"/>
  <c r="J59" i="183"/>
  <c r="I59" i="183"/>
  <c r="H59" i="183"/>
  <c r="G59" i="183"/>
  <c r="F59" i="183"/>
  <c r="E59" i="183"/>
  <c r="D59" i="183"/>
  <c r="C59" i="183"/>
  <c r="B59" i="183"/>
  <c r="V58" i="183"/>
  <c r="U58" i="183"/>
  <c r="T58" i="183"/>
  <c r="S58" i="183"/>
  <c r="R58" i="183"/>
  <c r="Q58" i="183"/>
  <c r="P58" i="183"/>
  <c r="O58" i="183"/>
  <c r="N58" i="183"/>
  <c r="M58" i="183"/>
  <c r="L58" i="183"/>
  <c r="K58" i="183"/>
  <c r="J58" i="183"/>
  <c r="I58" i="183"/>
  <c r="H58" i="183"/>
  <c r="G58" i="183"/>
  <c r="F58" i="183"/>
  <c r="E58" i="183"/>
  <c r="D58" i="183"/>
  <c r="C58" i="183"/>
  <c r="B58" i="183"/>
  <c r="V57" i="183"/>
  <c r="U57" i="183"/>
  <c r="T57" i="183"/>
  <c r="S57" i="183"/>
  <c r="R57" i="183"/>
  <c r="Q57" i="183"/>
  <c r="P57" i="183"/>
  <c r="O57" i="183"/>
  <c r="N57" i="183"/>
  <c r="M57" i="183"/>
  <c r="L57" i="183"/>
  <c r="K57" i="183"/>
  <c r="J57" i="183"/>
  <c r="I57" i="183"/>
  <c r="H57" i="183"/>
  <c r="G57" i="183"/>
  <c r="F57" i="183"/>
  <c r="E57" i="183"/>
  <c r="D57" i="183"/>
  <c r="C57" i="183"/>
  <c r="B57" i="183"/>
  <c r="V56" i="183"/>
  <c r="U56" i="183"/>
  <c r="T56" i="183"/>
  <c r="S56" i="183"/>
  <c r="R56" i="183"/>
  <c r="Q56" i="183"/>
  <c r="P56" i="183"/>
  <c r="O56" i="183"/>
  <c r="N56" i="183"/>
  <c r="M56" i="183"/>
  <c r="L56" i="183"/>
  <c r="K56" i="183"/>
  <c r="J56" i="183"/>
  <c r="I56" i="183"/>
  <c r="H56" i="183"/>
  <c r="G56" i="183"/>
  <c r="F56" i="183"/>
  <c r="E56" i="183"/>
  <c r="D56" i="183"/>
  <c r="C56" i="183"/>
  <c r="B56" i="183"/>
  <c r="V55" i="183"/>
  <c r="U55" i="183"/>
  <c r="T55" i="183"/>
  <c r="S55" i="183"/>
  <c r="R55" i="183"/>
  <c r="Q55" i="183"/>
  <c r="P55" i="183"/>
  <c r="O55" i="183"/>
  <c r="N55" i="183"/>
  <c r="M55" i="183"/>
  <c r="L55" i="183"/>
  <c r="K55" i="183"/>
  <c r="J55" i="183"/>
  <c r="I55" i="183"/>
  <c r="H55" i="183"/>
  <c r="G55" i="183"/>
  <c r="F55" i="183"/>
  <c r="E55" i="183"/>
  <c r="D55" i="183"/>
  <c r="C55" i="183"/>
  <c r="B55" i="183"/>
  <c r="V54" i="183"/>
  <c r="U54" i="183"/>
  <c r="T54" i="183"/>
  <c r="S54" i="183"/>
  <c r="R54" i="183"/>
  <c r="Q54" i="183"/>
  <c r="P54" i="183"/>
  <c r="O54" i="183"/>
  <c r="N54" i="183"/>
  <c r="M54" i="183"/>
  <c r="L54" i="183"/>
  <c r="K54" i="183"/>
  <c r="J54" i="183"/>
  <c r="I54" i="183"/>
  <c r="H54" i="183"/>
  <c r="G54" i="183"/>
  <c r="F54" i="183"/>
  <c r="E54" i="183"/>
  <c r="D54" i="183"/>
  <c r="C54" i="183"/>
  <c r="B54" i="183"/>
  <c r="V53" i="183"/>
  <c r="U53" i="183"/>
  <c r="T53" i="183"/>
  <c r="S53" i="183"/>
  <c r="R53" i="183"/>
  <c r="Q53" i="183"/>
  <c r="P53" i="183"/>
  <c r="O53" i="183"/>
  <c r="N53" i="183"/>
  <c r="M53" i="183"/>
  <c r="L53" i="183"/>
  <c r="K53" i="183"/>
  <c r="J53" i="183"/>
  <c r="I53" i="183"/>
  <c r="H53" i="183"/>
  <c r="G53" i="183"/>
  <c r="F53" i="183"/>
  <c r="E53" i="183"/>
  <c r="D53" i="183"/>
  <c r="C53" i="183"/>
  <c r="B53" i="183"/>
  <c r="V52" i="183"/>
  <c r="U52" i="183"/>
  <c r="T52" i="183"/>
  <c r="S52" i="183"/>
  <c r="R52" i="183"/>
  <c r="Q52" i="183"/>
  <c r="P52" i="183"/>
  <c r="O52" i="183"/>
  <c r="N52" i="183"/>
  <c r="M52" i="183"/>
  <c r="L52" i="183"/>
  <c r="K52" i="183"/>
  <c r="J52" i="183"/>
  <c r="I52" i="183"/>
  <c r="H52" i="183"/>
  <c r="G52" i="183"/>
  <c r="F52" i="183"/>
  <c r="E52" i="183"/>
  <c r="D52" i="183"/>
  <c r="C52" i="183"/>
  <c r="B52" i="183"/>
  <c r="V51" i="183"/>
  <c r="U51" i="183"/>
  <c r="T51" i="183"/>
  <c r="S51" i="183"/>
  <c r="R51" i="183"/>
  <c r="Q51" i="183"/>
  <c r="P51" i="183"/>
  <c r="O51" i="183"/>
  <c r="N51" i="183"/>
  <c r="M51" i="183"/>
  <c r="L51" i="183"/>
  <c r="K51" i="183"/>
  <c r="J51" i="183"/>
  <c r="I51" i="183"/>
  <c r="H51" i="183"/>
  <c r="G51" i="183"/>
  <c r="F51" i="183"/>
  <c r="E51" i="183"/>
  <c r="D51" i="183"/>
  <c r="C51" i="183"/>
  <c r="B51" i="183"/>
  <c r="V50" i="183"/>
  <c r="U50" i="183"/>
  <c r="T50" i="183"/>
  <c r="S50" i="183"/>
  <c r="R50" i="183"/>
  <c r="Q50" i="183"/>
  <c r="P50" i="183"/>
  <c r="O50" i="183"/>
  <c r="N50" i="183"/>
  <c r="M50" i="183"/>
  <c r="L50" i="183"/>
  <c r="K50" i="183"/>
  <c r="J50" i="183"/>
  <c r="I50" i="183"/>
  <c r="H50" i="183"/>
  <c r="G50" i="183"/>
  <c r="F50" i="183"/>
  <c r="E50" i="183"/>
  <c r="D50" i="183"/>
  <c r="C50" i="183"/>
  <c r="B50" i="183"/>
  <c r="V49" i="183"/>
  <c r="U49" i="183"/>
  <c r="T49" i="183"/>
  <c r="S49" i="183"/>
  <c r="R49" i="183"/>
  <c r="Q49" i="183"/>
  <c r="P49" i="183"/>
  <c r="O49" i="183"/>
  <c r="N49" i="183"/>
  <c r="M49" i="183"/>
  <c r="L49" i="183"/>
  <c r="K49" i="183"/>
  <c r="J49" i="183"/>
  <c r="I49" i="183"/>
  <c r="H49" i="183"/>
  <c r="G49" i="183"/>
  <c r="F49" i="183"/>
  <c r="E49" i="183"/>
  <c r="D49" i="183"/>
  <c r="C49" i="183"/>
  <c r="B49" i="183"/>
  <c r="V48" i="183"/>
  <c r="U48" i="183"/>
  <c r="T48" i="183"/>
  <c r="S48" i="183"/>
  <c r="R48" i="183"/>
  <c r="Q48" i="183"/>
  <c r="P48" i="183"/>
  <c r="O48" i="183"/>
  <c r="N48" i="183"/>
  <c r="M48" i="183"/>
  <c r="L48" i="183"/>
  <c r="K48" i="183"/>
  <c r="J48" i="183"/>
  <c r="I48" i="183"/>
  <c r="H48" i="183"/>
  <c r="G48" i="183"/>
  <c r="F48" i="183"/>
  <c r="E48" i="183"/>
  <c r="D48" i="183"/>
  <c r="C48" i="183"/>
  <c r="B48" i="183"/>
  <c r="V47" i="183"/>
  <c r="U47" i="183"/>
  <c r="T47" i="183"/>
  <c r="S47" i="183"/>
  <c r="R47" i="183"/>
  <c r="Q47" i="183"/>
  <c r="P47" i="183"/>
  <c r="O47" i="183"/>
  <c r="N47" i="183"/>
  <c r="M47" i="183"/>
  <c r="L47" i="183"/>
  <c r="K47" i="183"/>
  <c r="J47" i="183"/>
  <c r="I47" i="183"/>
  <c r="H47" i="183"/>
  <c r="G47" i="183"/>
  <c r="F47" i="183"/>
  <c r="E47" i="183"/>
  <c r="D47" i="183"/>
  <c r="C47" i="183"/>
  <c r="B47" i="183"/>
  <c r="V46" i="183"/>
  <c r="U46" i="183"/>
  <c r="T46" i="183"/>
  <c r="S46" i="183"/>
  <c r="R46" i="183"/>
  <c r="Q46" i="183"/>
  <c r="P46" i="183"/>
  <c r="O46" i="183"/>
  <c r="N46" i="183"/>
  <c r="M46" i="183"/>
  <c r="L46" i="183"/>
  <c r="K46" i="183"/>
  <c r="J46" i="183"/>
  <c r="I46" i="183"/>
  <c r="H46" i="183"/>
  <c r="G46" i="183"/>
  <c r="F46" i="183"/>
  <c r="E46" i="183"/>
  <c r="D46" i="183"/>
  <c r="C46" i="183"/>
  <c r="B46" i="183"/>
  <c r="V45" i="183"/>
  <c r="U45" i="183"/>
  <c r="T45" i="183"/>
  <c r="S45" i="183"/>
  <c r="R45" i="183"/>
  <c r="Q45" i="183"/>
  <c r="P45" i="183"/>
  <c r="O45" i="183"/>
  <c r="N45" i="183"/>
  <c r="M45" i="183"/>
  <c r="L45" i="183"/>
  <c r="K45" i="183"/>
  <c r="J45" i="183"/>
  <c r="I45" i="183"/>
  <c r="H45" i="183"/>
  <c r="G45" i="183"/>
  <c r="F45" i="183"/>
  <c r="E45" i="183"/>
  <c r="D45" i="183"/>
  <c r="C45" i="183"/>
  <c r="B45" i="183"/>
  <c r="V44" i="183"/>
  <c r="U44" i="183"/>
  <c r="T44" i="183"/>
  <c r="S44" i="183"/>
  <c r="R44" i="183"/>
  <c r="Q44" i="183"/>
  <c r="P44" i="183"/>
  <c r="O44" i="183"/>
  <c r="N44" i="183"/>
  <c r="M44" i="183"/>
  <c r="L44" i="183"/>
  <c r="K44" i="183"/>
  <c r="J44" i="183"/>
  <c r="I44" i="183"/>
  <c r="H44" i="183"/>
  <c r="G44" i="183"/>
  <c r="F44" i="183"/>
  <c r="E44" i="183"/>
  <c r="D44" i="183"/>
  <c r="C44" i="183"/>
  <c r="B44" i="183"/>
  <c r="V43" i="183"/>
  <c r="U43" i="183"/>
  <c r="T43" i="183"/>
  <c r="S43" i="183"/>
  <c r="R43" i="183"/>
  <c r="Q43" i="183"/>
  <c r="P43" i="183"/>
  <c r="O43" i="183"/>
  <c r="N43" i="183"/>
  <c r="M43" i="183"/>
  <c r="L43" i="183"/>
  <c r="K43" i="183"/>
  <c r="J43" i="183"/>
  <c r="I43" i="183"/>
  <c r="H43" i="183"/>
  <c r="G43" i="183"/>
  <c r="F43" i="183"/>
  <c r="E43" i="183"/>
  <c r="D43" i="183"/>
  <c r="C43" i="183"/>
  <c r="B43" i="183"/>
  <c r="V42" i="183"/>
  <c r="U42" i="183"/>
  <c r="T42" i="183"/>
  <c r="S42" i="183"/>
  <c r="R42" i="183"/>
  <c r="Q42" i="183"/>
  <c r="P42" i="183"/>
  <c r="O42" i="183"/>
  <c r="N42" i="183"/>
  <c r="M42" i="183"/>
  <c r="L42" i="183"/>
  <c r="K42" i="183"/>
  <c r="J42" i="183"/>
  <c r="I42" i="183"/>
  <c r="H42" i="183"/>
  <c r="G42" i="183"/>
  <c r="F42" i="183"/>
  <c r="E42" i="183"/>
  <c r="D42" i="183"/>
  <c r="C42" i="183"/>
  <c r="B42" i="183"/>
  <c r="V41" i="183"/>
  <c r="U41" i="183"/>
  <c r="T41" i="183"/>
  <c r="S41" i="183"/>
  <c r="R41" i="183"/>
  <c r="Q41" i="183"/>
  <c r="P41" i="183"/>
  <c r="O41" i="183"/>
  <c r="N41" i="183"/>
  <c r="M41" i="183"/>
  <c r="L41" i="183"/>
  <c r="K41" i="183"/>
  <c r="J41" i="183"/>
  <c r="I41" i="183"/>
  <c r="H41" i="183"/>
  <c r="G41" i="183"/>
  <c r="F41" i="183"/>
  <c r="E41" i="183"/>
  <c r="D41" i="183"/>
  <c r="C41" i="183"/>
  <c r="B41" i="183"/>
  <c r="V40" i="183"/>
  <c r="U40" i="183"/>
  <c r="T40" i="183"/>
  <c r="S40" i="183"/>
  <c r="R40" i="183"/>
  <c r="Q40" i="183"/>
  <c r="P40" i="183"/>
  <c r="O40" i="183"/>
  <c r="N40" i="183"/>
  <c r="M40" i="183"/>
  <c r="L40" i="183"/>
  <c r="K40" i="183"/>
  <c r="J40" i="183"/>
  <c r="I40" i="183"/>
  <c r="H40" i="183"/>
  <c r="G40" i="183"/>
  <c r="F40" i="183"/>
  <c r="E40" i="183"/>
  <c r="D40" i="183"/>
  <c r="C40" i="183"/>
  <c r="B40" i="183"/>
  <c r="V39" i="183"/>
  <c r="U39" i="183"/>
  <c r="T39" i="183"/>
  <c r="S39" i="183"/>
  <c r="R39" i="183"/>
  <c r="Q39" i="183"/>
  <c r="P39" i="183"/>
  <c r="O39" i="183"/>
  <c r="N39" i="183"/>
  <c r="M39" i="183"/>
  <c r="L39" i="183"/>
  <c r="K39" i="183"/>
  <c r="J39" i="183"/>
  <c r="I39" i="183"/>
  <c r="H39" i="183"/>
  <c r="G39" i="183"/>
  <c r="F39" i="183"/>
  <c r="E39" i="183"/>
  <c r="D39" i="183"/>
  <c r="C39" i="183"/>
  <c r="B39" i="183"/>
  <c r="V38" i="183"/>
  <c r="U38" i="183"/>
  <c r="T38" i="183"/>
  <c r="S38" i="183"/>
  <c r="R38" i="183"/>
  <c r="Q38" i="183"/>
  <c r="P38" i="183"/>
  <c r="O38" i="183"/>
  <c r="N38" i="183"/>
  <c r="M38" i="183"/>
  <c r="L38" i="183"/>
  <c r="K38" i="183"/>
  <c r="J38" i="183"/>
  <c r="I38" i="183"/>
  <c r="H38" i="183"/>
  <c r="G38" i="183"/>
  <c r="F38" i="183"/>
  <c r="E38" i="183"/>
  <c r="D38" i="183"/>
  <c r="C38" i="183"/>
  <c r="B38" i="183"/>
  <c r="V37" i="183"/>
  <c r="U37" i="183"/>
  <c r="T37" i="183"/>
  <c r="S37" i="183"/>
  <c r="R37" i="183"/>
  <c r="Q37" i="183"/>
  <c r="P37" i="183"/>
  <c r="O37" i="183"/>
  <c r="N37" i="183"/>
  <c r="M37" i="183"/>
  <c r="L37" i="183"/>
  <c r="K37" i="183"/>
  <c r="J37" i="183"/>
  <c r="I37" i="183"/>
  <c r="H37" i="183"/>
  <c r="G37" i="183"/>
  <c r="F37" i="183"/>
  <c r="E37" i="183"/>
  <c r="D37" i="183"/>
  <c r="C37" i="183"/>
  <c r="B37" i="183"/>
  <c r="V36" i="183"/>
  <c r="U36" i="183"/>
  <c r="T36" i="183"/>
  <c r="S36" i="183"/>
  <c r="R36" i="183"/>
  <c r="Q36" i="183"/>
  <c r="P36" i="183"/>
  <c r="O36" i="183"/>
  <c r="N36" i="183"/>
  <c r="M36" i="183"/>
  <c r="L36" i="183"/>
  <c r="K36" i="183"/>
  <c r="J36" i="183"/>
  <c r="I36" i="183"/>
  <c r="H36" i="183"/>
  <c r="G36" i="183"/>
  <c r="F36" i="183"/>
  <c r="E36" i="183"/>
  <c r="D36" i="183"/>
  <c r="C36" i="183"/>
  <c r="B36" i="183"/>
  <c r="V35" i="183"/>
  <c r="U35" i="183"/>
  <c r="T35" i="183"/>
  <c r="S35" i="183"/>
  <c r="R35" i="183"/>
  <c r="Q35" i="183"/>
  <c r="P35" i="183"/>
  <c r="O35" i="183"/>
  <c r="N35" i="183"/>
  <c r="M35" i="183"/>
  <c r="L35" i="183"/>
  <c r="K35" i="183"/>
  <c r="J35" i="183"/>
  <c r="I35" i="183"/>
  <c r="H35" i="183"/>
  <c r="G35" i="183"/>
  <c r="F35" i="183"/>
  <c r="E35" i="183"/>
  <c r="D35" i="183"/>
  <c r="C35" i="183"/>
  <c r="B35" i="183"/>
  <c r="V34" i="183"/>
  <c r="U34" i="183"/>
  <c r="T34" i="183"/>
  <c r="S34" i="183"/>
  <c r="R34" i="183"/>
  <c r="Q34" i="183"/>
  <c r="P34" i="183"/>
  <c r="O34" i="183"/>
  <c r="N34" i="183"/>
  <c r="M34" i="183"/>
  <c r="L34" i="183"/>
  <c r="K34" i="183"/>
  <c r="J34" i="183"/>
  <c r="I34" i="183"/>
  <c r="H34" i="183"/>
  <c r="G34" i="183"/>
  <c r="F34" i="183"/>
  <c r="E34" i="183"/>
  <c r="D34" i="183"/>
  <c r="C34" i="183"/>
  <c r="B34" i="183"/>
  <c r="V33" i="183"/>
  <c r="U33" i="183"/>
  <c r="T33" i="183"/>
  <c r="S33" i="183"/>
  <c r="R33" i="183"/>
  <c r="Q33" i="183"/>
  <c r="P33" i="183"/>
  <c r="O33" i="183"/>
  <c r="N33" i="183"/>
  <c r="M33" i="183"/>
  <c r="L33" i="183"/>
  <c r="K33" i="183"/>
  <c r="J33" i="183"/>
  <c r="I33" i="183"/>
  <c r="H33" i="183"/>
  <c r="G33" i="183"/>
  <c r="F33" i="183"/>
  <c r="E33" i="183"/>
  <c r="D33" i="183"/>
  <c r="C33" i="183"/>
  <c r="B33" i="183"/>
  <c r="V32" i="183"/>
  <c r="U32" i="183"/>
  <c r="T32" i="183"/>
  <c r="S32" i="183"/>
  <c r="R32" i="183"/>
  <c r="Q32" i="183"/>
  <c r="P32" i="183"/>
  <c r="O32" i="183"/>
  <c r="N32" i="183"/>
  <c r="M32" i="183"/>
  <c r="L32" i="183"/>
  <c r="K32" i="183"/>
  <c r="J32" i="183"/>
  <c r="I32" i="183"/>
  <c r="H32" i="183"/>
  <c r="G32" i="183"/>
  <c r="F32" i="183"/>
  <c r="E32" i="183"/>
  <c r="D32" i="183"/>
  <c r="C32" i="183"/>
  <c r="B32" i="183"/>
  <c r="V31" i="183"/>
  <c r="U31" i="183"/>
  <c r="T31" i="183"/>
  <c r="S31" i="183"/>
  <c r="R31" i="183"/>
  <c r="Q31" i="183"/>
  <c r="P31" i="183"/>
  <c r="O31" i="183"/>
  <c r="N31" i="183"/>
  <c r="M31" i="183"/>
  <c r="L31" i="183"/>
  <c r="K31" i="183"/>
  <c r="J31" i="183"/>
  <c r="I31" i="183"/>
  <c r="H31" i="183"/>
  <c r="G31" i="183"/>
  <c r="F31" i="183"/>
  <c r="E31" i="183"/>
  <c r="D31" i="183"/>
  <c r="C31" i="183"/>
  <c r="B31" i="183"/>
  <c r="V30" i="183"/>
  <c r="U30" i="183"/>
  <c r="T30" i="183"/>
  <c r="S30" i="183"/>
  <c r="R30" i="183"/>
  <c r="Q30" i="183"/>
  <c r="P30" i="183"/>
  <c r="O30" i="183"/>
  <c r="N30" i="183"/>
  <c r="M30" i="183"/>
  <c r="L30" i="183"/>
  <c r="K30" i="183"/>
  <c r="J30" i="183"/>
  <c r="I30" i="183"/>
  <c r="H30" i="183"/>
  <c r="G30" i="183"/>
  <c r="F30" i="183"/>
  <c r="E30" i="183"/>
  <c r="D30" i="183"/>
  <c r="C30" i="183"/>
  <c r="B30" i="183"/>
  <c r="V29" i="183"/>
  <c r="U29" i="183"/>
  <c r="T29" i="183"/>
  <c r="S29" i="183"/>
  <c r="R29" i="183"/>
  <c r="Q29" i="183"/>
  <c r="P29" i="183"/>
  <c r="O29" i="183"/>
  <c r="N29" i="183"/>
  <c r="M29" i="183"/>
  <c r="L29" i="183"/>
  <c r="K29" i="183"/>
  <c r="J29" i="183"/>
  <c r="I29" i="183"/>
  <c r="H29" i="183"/>
  <c r="G29" i="183"/>
  <c r="F29" i="183"/>
  <c r="E29" i="183"/>
  <c r="D29" i="183"/>
  <c r="C29" i="183"/>
  <c r="B29" i="183"/>
  <c r="V28" i="183"/>
  <c r="U28" i="183"/>
  <c r="T28" i="183"/>
  <c r="S28" i="183"/>
  <c r="R28" i="183"/>
  <c r="Q28" i="183"/>
  <c r="P28" i="183"/>
  <c r="O28" i="183"/>
  <c r="N28" i="183"/>
  <c r="M28" i="183"/>
  <c r="L28" i="183"/>
  <c r="K28" i="183"/>
  <c r="J28" i="183"/>
  <c r="I28" i="183"/>
  <c r="H28" i="183"/>
  <c r="G28" i="183"/>
  <c r="F28" i="183"/>
  <c r="E28" i="183"/>
  <c r="D28" i="183"/>
  <c r="C28" i="183"/>
  <c r="B28" i="183"/>
  <c r="V27" i="183"/>
  <c r="U27" i="183"/>
  <c r="T27" i="183"/>
  <c r="S27" i="183"/>
  <c r="R27" i="183"/>
  <c r="Q27" i="183"/>
  <c r="P27" i="183"/>
  <c r="O27" i="183"/>
  <c r="N27" i="183"/>
  <c r="M27" i="183"/>
  <c r="L27" i="183"/>
  <c r="K27" i="183"/>
  <c r="J27" i="183"/>
  <c r="I27" i="183"/>
  <c r="H27" i="183"/>
  <c r="G27" i="183"/>
  <c r="F27" i="183"/>
  <c r="E27" i="183"/>
  <c r="D27" i="183"/>
  <c r="C27" i="183"/>
  <c r="B27" i="183"/>
  <c r="V26" i="183"/>
  <c r="U26" i="183"/>
  <c r="T26" i="183"/>
  <c r="S26" i="183"/>
  <c r="R26" i="183"/>
  <c r="Q26" i="183"/>
  <c r="P26" i="183"/>
  <c r="O26" i="183"/>
  <c r="N26" i="183"/>
  <c r="M26" i="183"/>
  <c r="L26" i="183"/>
  <c r="K26" i="183"/>
  <c r="J26" i="183"/>
  <c r="I26" i="183"/>
  <c r="H26" i="183"/>
  <c r="G26" i="183"/>
  <c r="F26" i="183"/>
  <c r="E26" i="183"/>
  <c r="D26" i="183"/>
  <c r="C26" i="183"/>
  <c r="B26" i="183"/>
  <c r="V25" i="183"/>
  <c r="U25" i="183"/>
  <c r="T25" i="183"/>
  <c r="S25" i="183"/>
  <c r="R25" i="183"/>
  <c r="Q25" i="183"/>
  <c r="P25" i="183"/>
  <c r="O25" i="183"/>
  <c r="N25" i="183"/>
  <c r="M25" i="183"/>
  <c r="L25" i="183"/>
  <c r="K25" i="183"/>
  <c r="J25" i="183"/>
  <c r="I25" i="183"/>
  <c r="H25" i="183"/>
  <c r="G25" i="183"/>
  <c r="F25" i="183"/>
  <c r="E25" i="183"/>
  <c r="D25" i="183"/>
  <c r="C25" i="183"/>
  <c r="B25" i="183"/>
  <c r="V24" i="183"/>
  <c r="U24" i="183"/>
  <c r="T24" i="183"/>
  <c r="S24" i="183"/>
  <c r="R24" i="183"/>
  <c r="Q24" i="183"/>
  <c r="P24" i="183"/>
  <c r="O24" i="183"/>
  <c r="N24" i="183"/>
  <c r="M24" i="183"/>
  <c r="L24" i="183"/>
  <c r="K24" i="183"/>
  <c r="J24" i="183"/>
  <c r="I24" i="183"/>
  <c r="H24" i="183"/>
  <c r="G24" i="183"/>
  <c r="F24" i="183"/>
  <c r="E24" i="183"/>
  <c r="D24" i="183"/>
  <c r="C24" i="183"/>
  <c r="B24" i="183"/>
  <c r="V23" i="183"/>
  <c r="U23" i="183"/>
  <c r="T23" i="183"/>
  <c r="S23" i="183"/>
  <c r="R23" i="183"/>
  <c r="Q23" i="183"/>
  <c r="P23" i="183"/>
  <c r="O23" i="183"/>
  <c r="N23" i="183"/>
  <c r="M23" i="183"/>
  <c r="L23" i="183"/>
  <c r="K23" i="183"/>
  <c r="J23" i="183"/>
  <c r="I23" i="183"/>
  <c r="H23" i="183"/>
  <c r="G23" i="183"/>
  <c r="F23" i="183"/>
  <c r="E23" i="183"/>
  <c r="D23" i="183"/>
  <c r="C23" i="183"/>
  <c r="B23" i="183"/>
  <c r="V22" i="183"/>
  <c r="U22" i="183"/>
  <c r="T22" i="183"/>
  <c r="S22" i="183"/>
  <c r="R22" i="183"/>
  <c r="Q22" i="183"/>
  <c r="P22" i="183"/>
  <c r="O22" i="183"/>
  <c r="N22" i="183"/>
  <c r="M22" i="183"/>
  <c r="L22" i="183"/>
  <c r="K22" i="183"/>
  <c r="J22" i="183"/>
  <c r="I22" i="183"/>
  <c r="H22" i="183"/>
  <c r="G22" i="183"/>
  <c r="F22" i="183"/>
  <c r="E22" i="183"/>
  <c r="D22" i="183"/>
  <c r="C22" i="183"/>
  <c r="B22" i="183"/>
  <c r="V21" i="183"/>
  <c r="U21" i="183"/>
  <c r="T21" i="183"/>
  <c r="S21" i="183"/>
  <c r="R21" i="183"/>
  <c r="Q21" i="183"/>
  <c r="P21" i="183"/>
  <c r="O21" i="183"/>
  <c r="N21" i="183"/>
  <c r="M21" i="183"/>
  <c r="L21" i="183"/>
  <c r="K21" i="183"/>
  <c r="J21" i="183"/>
  <c r="I21" i="183"/>
  <c r="H21" i="183"/>
  <c r="G21" i="183"/>
  <c r="F21" i="183"/>
  <c r="E21" i="183"/>
  <c r="D21" i="183"/>
  <c r="C21" i="183"/>
  <c r="B21" i="183"/>
  <c r="V20" i="183"/>
  <c r="U20" i="183"/>
  <c r="T20" i="183"/>
  <c r="S20" i="183"/>
  <c r="R20" i="183"/>
  <c r="Q20" i="183"/>
  <c r="P20" i="183"/>
  <c r="O20" i="183"/>
  <c r="N20" i="183"/>
  <c r="M20" i="183"/>
  <c r="L20" i="183"/>
  <c r="K20" i="183"/>
  <c r="J20" i="183"/>
  <c r="I20" i="183"/>
  <c r="H20" i="183"/>
  <c r="G20" i="183"/>
  <c r="F20" i="183"/>
  <c r="E20" i="183"/>
  <c r="D20" i="183"/>
  <c r="C20" i="183"/>
  <c r="B20" i="183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V17" i="183"/>
  <c r="U17" i="183"/>
  <c r="T17" i="183"/>
  <c r="S17" i="183"/>
  <c r="R17" i="183"/>
  <c r="Q17" i="183"/>
  <c r="P17" i="183"/>
  <c r="O17" i="183"/>
  <c r="N17" i="183"/>
  <c r="M17" i="183"/>
  <c r="L17" i="183"/>
  <c r="K17" i="183"/>
  <c r="J17" i="183"/>
  <c r="I17" i="183"/>
  <c r="H17" i="183"/>
  <c r="G17" i="183"/>
  <c r="F17" i="183"/>
  <c r="E17" i="183"/>
  <c r="D17" i="183"/>
  <c r="C17" i="183"/>
  <c r="B17" i="183"/>
  <c r="V16" i="183"/>
  <c r="U16" i="183"/>
  <c r="T16" i="183"/>
  <c r="S16" i="183"/>
  <c r="R16" i="183"/>
  <c r="Q16" i="183"/>
  <c r="P16" i="183"/>
  <c r="O16" i="183"/>
  <c r="N16" i="183"/>
  <c r="M16" i="183"/>
  <c r="L16" i="183"/>
  <c r="K16" i="183"/>
  <c r="J16" i="183"/>
  <c r="I16" i="183"/>
  <c r="H16" i="183"/>
  <c r="G16" i="183"/>
  <c r="F16" i="183"/>
  <c r="E16" i="183"/>
  <c r="D16" i="183"/>
  <c r="C16" i="183"/>
  <c r="B16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V14" i="183"/>
  <c r="U14" i="183"/>
  <c r="T14" i="183"/>
  <c r="S14" i="183"/>
  <c r="R14" i="183"/>
  <c r="Q14" i="183"/>
  <c r="P14" i="183"/>
  <c r="O14" i="183"/>
  <c r="N14" i="183"/>
  <c r="M14" i="183"/>
  <c r="L14" i="183"/>
  <c r="K14" i="183"/>
  <c r="J14" i="183"/>
  <c r="I14" i="183"/>
  <c r="H14" i="183"/>
  <c r="G14" i="183"/>
  <c r="F14" i="183"/>
  <c r="E14" i="183"/>
  <c r="D14" i="183"/>
  <c r="C14" i="183"/>
  <c r="B14" i="183"/>
  <c r="V13" i="183"/>
  <c r="U13" i="183"/>
  <c r="T13" i="183"/>
  <c r="S13" i="183"/>
  <c r="R13" i="183"/>
  <c r="Q13" i="183"/>
  <c r="P13" i="183"/>
  <c r="O13" i="183"/>
  <c r="N13" i="183"/>
  <c r="M13" i="183"/>
  <c r="L13" i="183"/>
  <c r="K13" i="183"/>
  <c r="J13" i="183"/>
  <c r="I13" i="183"/>
  <c r="H13" i="183"/>
  <c r="G13" i="183"/>
  <c r="F13" i="183"/>
  <c r="E13" i="183"/>
  <c r="D13" i="183"/>
  <c r="C13" i="183"/>
  <c r="B13" i="183"/>
  <c r="V12" i="183"/>
  <c r="U12" i="183"/>
  <c r="T12" i="183"/>
  <c r="S12" i="183"/>
  <c r="R12" i="183"/>
  <c r="Q12" i="183"/>
  <c r="P12" i="183"/>
  <c r="O12" i="183"/>
  <c r="N12" i="183"/>
  <c r="M12" i="183"/>
  <c r="L12" i="183"/>
  <c r="K12" i="183"/>
  <c r="J12" i="183"/>
  <c r="I12" i="183"/>
  <c r="H12" i="183"/>
  <c r="G12" i="183"/>
  <c r="F12" i="183"/>
  <c r="E12" i="183"/>
  <c r="D12" i="183"/>
  <c r="C12" i="183"/>
  <c r="B12" i="183"/>
  <c r="V11" i="183"/>
  <c r="U11" i="183"/>
  <c r="T11" i="183"/>
  <c r="S11" i="183"/>
  <c r="R11" i="183"/>
  <c r="Q11" i="183"/>
  <c r="P11" i="183"/>
  <c r="O11" i="183"/>
  <c r="N11" i="183"/>
  <c r="M11" i="183"/>
  <c r="L11" i="183"/>
  <c r="K11" i="183"/>
  <c r="J11" i="183"/>
  <c r="I11" i="183"/>
  <c r="H11" i="183"/>
  <c r="G11" i="183"/>
  <c r="F11" i="183"/>
  <c r="E11" i="183"/>
  <c r="D11" i="183"/>
  <c r="C11" i="183"/>
  <c r="B11" i="183"/>
  <c r="V10" i="183"/>
  <c r="U10" i="183"/>
  <c r="T10" i="183"/>
  <c r="S10" i="183"/>
  <c r="R10" i="183"/>
  <c r="Q10" i="183"/>
  <c r="P10" i="183"/>
  <c r="O10" i="183"/>
  <c r="N10" i="183"/>
  <c r="M10" i="183"/>
  <c r="L10" i="183"/>
  <c r="K10" i="183"/>
  <c r="J10" i="183"/>
  <c r="I10" i="183"/>
  <c r="H10" i="183"/>
  <c r="G10" i="183"/>
  <c r="F10" i="183"/>
  <c r="E10" i="183"/>
  <c r="D10" i="183"/>
  <c r="C10" i="183"/>
  <c r="B10" i="183"/>
  <c r="V111" i="182"/>
  <c r="U111" i="182"/>
  <c r="T111" i="182"/>
  <c r="S111" i="182"/>
  <c r="R111" i="182"/>
  <c r="Q111" i="182"/>
  <c r="P111" i="182"/>
  <c r="O111" i="182"/>
  <c r="N111" i="182"/>
  <c r="M111" i="182"/>
  <c r="L111" i="182"/>
  <c r="K111" i="182"/>
  <c r="J111" i="182"/>
  <c r="I111" i="182"/>
  <c r="H111" i="182"/>
  <c r="G111" i="182"/>
  <c r="F111" i="182"/>
  <c r="E111" i="182"/>
  <c r="D111" i="182"/>
  <c r="C111" i="182"/>
  <c r="B111" i="182"/>
  <c r="V110" i="182"/>
  <c r="U110" i="182"/>
  <c r="T110" i="182"/>
  <c r="S110" i="182"/>
  <c r="R110" i="182"/>
  <c r="Q110" i="182"/>
  <c r="P110" i="182"/>
  <c r="O110" i="182"/>
  <c r="N110" i="182"/>
  <c r="M110" i="182"/>
  <c r="L110" i="182"/>
  <c r="K110" i="182"/>
  <c r="J110" i="182"/>
  <c r="I110" i="182"/>
  <c r="H110" i="182"/>
  <c r="G110" i="182"/>
  <c r="F110" i="182"/>
  <c r="E110" i="182"/>
  <c r="D110" i="182"/>
  <c r="C110" i="182"/>
  <c r="B110" i="182"/>
  <c r="V109" i="182"/>
  <c r="U109" i="182"/>
  <c r="T109" i="182"/>
  <c r="S109" i="182"/>
  <c r="R109" i="182"/>
  <c r="Q109" i="182"/>
  <c r="P109" i="182"/>
  <c r="O109" i="182"/>
  <c r="N109" i="182"/>
  <c r="M109" i="182"/>
  <c r="L109" i="182"/>
  <c r="K109" i="182"/>
  <c r="J109" i="182"/>
  <c r="I109" i="182"/>
  <c r="H109" i="182"/>
  <c r="G109" i="182"/>
  <c r="F109" i="182"/>
  <c r="E109" i="182"/>
  <c r="D109" i="182"/>
  <c r="C109" i="182"/>
  <c r="B109" i="182"/>
  <c r="V108" i="182"/>
  <c r="U108" i="182"/>
  <c r="T108" i="182"/>
  <c r="S108" i="182"/>
  <c r="R108" i="182"/>
  <c r="Q108" i="182"/>
  <c r="P108" i="182"/>
  <c r="O108" i="182"/>
  <c r="N108" i="182"/>
  <c r="M108" i="182"/>
  <c r="L108" i="182"/>
  <c r="K108" i="182"/>
  <c r="J108" i="182"/>
  <c r="I108" i="182"/>
  <c r="H108" i="182"/>
  <c r="G108" i="182"/>
  <c r="F108" i="182"/>
  <c r="E108" i="182"/>
  <c r="D108" i="182"/>
  <c r="C108" i="182"/>
  <c r="B108" i="182"/>
  <c r="V107" i="182"/>
  <c r="U107" i="182"/>
  <c r="T107" i="182"/>
  <c r="S107" i="182"/>
  <c r="R107" i="182"/>
  <c r="Q107" i="182"/>
  <c r="P107" i="182"/>
  <c r="O107" i="182"/>
  <c r="N107" i="182"/>
  <c r="M107" i="182"/>
  <c r="L107" i="182"/>
  <c r="K107" i="182"/>
  <c r="J107" i="182"/>
  <c r="I107" i="182"/>
  <c r="H107" i="182"/>
  <c r="G107" i="182"/>
  <c r="F107" i="182"/>
  <c r="E107" i="182"/>
  <c r="D107" i="182"/>
  <c r="C107" i="182"/>
  <c r="B107" i="182"/>
  <c r="V106" i="182"/>
  <c r="U106" i="182"/>
  <c r="T106" i="182"/>
  <c r="S106" i="182"/>
  <c r="R106" i="182"/>
  <c r="Q106" i="182"/>
  <c r="P106" i="182"/>
  <c r="O106" i="182"/>
  <c r="N106" i="182"/>
  <c r="M106" i="182"/>
  <c r="L106" i="182"/>
  <c r="K106" i="182"/>
  <c r="J106" i="182"/>
  <c r="I106" i="182"/>
  <c r="H106" i="182"/>
  <c r="G106" i="182"/>
  <c r="F106" i="182"/>
  <c r="E106" i="182"/>
  <c r="D106" i="182"/>
  <c r="C106" i="182"/>
  <c r="B106" i="182"/>
  <c r="V105" i="182"/>
  <c r="U105" i="182"/>
  <c r="T105" i="182"/>
  <c r="S105" i="182"/>
  <c r="R105" i="182"/>
  <c r="Q105" i="182"/>
  <c r="P105" i="182"/>
  <c r="O105" i="182"/>
  <c r="N105" i="182"/>
  <c r="M105" i="182"/>
  <c r="L105" i="182"/>
  <c r="K105" i="182"/>
  <c r="J105" i="182"/>
  <c r="I105" i="182"/>
  <c r="H105" i="182"/>
  <c r="G105" i="182"/>
  <c r="F105" i="182"/>
  <c r="E105" i="182"/>
  <c r="D105" i="182"/>
  <c r="C105" i="182"/>
  <c r="B105" i="182"/>
  <c r="V104" i="182"/>
  <c r="U104" i="182"/>
  <c r="T104" i="182"/>
  <c r="S104" i="182"/>
  <c r="R104" i="182"/>
  <c r="Q104" i="182"/>
  <c r="P104" i="182"/>
  <c r="O104" i="182"/>
  <c r="N104" i="182"/>
  <c r="M104" i="182"/>
  <c r="L104" i="182"/>
  <c r="K104" i="182"/>
  <c r="J104" i="182"/>
  <c r="I104" i="182"/>
  <c r="H104" i="182"/>
  <c r="G104" i="182"/>
  <c r="F104" i="182"/>
  <c r="E104" i="182"/>
  <c r="D104" i="182"/>
  <c r="C104" i="182"/>
  <c r="B104" i="182"/>
  <c r="V103" i="182"/>
  <c r="U103" i="182"/>
  <c r="T103" i="182"/>
  <c r="S103" i="182"/>
  <c r="R103" i="182"/>
  <c r="Q103" i="182"/>
  <c r="P103" i="182"/>
  <c r="O103" i="182"/>
  <c r="N103" i="182"/>
  <c r="M103" i="182"/>
  <c r="L103" i="182"/>
  <c r="K103" i="182"/>
  <c r="J103" i="182"/>
  <c r="I103" i="182"/>
  <c r="H103" i="182"/>
  <c r="G103" i="182"/>
  <c r="F103" i="182"/>
  <c r="E103" i="182"/>
  <c r="D103" i="182"/>
  <c r="C103" i="182"/>
  <c r="B103" i="182"/>
  <c r="V102" i="182"/>
  <c r="U102" i="182"/>
  <c r="T102" i="182"/>
  <c r="S102" i="182"/>
  <c r="R102" i="182"/>
  <c r="Q102" i="182"/>
  <c r="P102" i="182"/>
  <c r="O102" i="182"/>
  <c r="N102" i="182"/>
  <c r="M102" i="182"/>
  <c r="L102" i="182"/>
  <c r="K102" i="182"/>
  <c r="J102" i="182"/>
  <c r="I102" i="182"/>
  <c r="H102" i="182"/>
  <c r="G102" i="182"/>
  <c r="F102" i="182"/>
  <c r="E102" i="182"/>
  <c r="D102" i="182"/>
  <c r="C102" i="182"/>
  <c r="B102" i="182"/>
  <c r="V101" i="182"/>
  <c r="U101" i="182"/>
  <c r="T101" i="182"/>
  <c r="S101" i="182"/>
  <c r="R101" i="182"/>
  <c r="Q101" i="182"/>
  <c r="P101" i="182"/>
  <c r="O101" i="182"/>
  <c r="N101" i="182"/>
  <c r="M101" i="182"/>
  <c r="L101" i="182"/>
  <c r="K101" i="182"/>
  <c r="J101" i="182"/>
  <c r="I101" i="182"/>
  <c r="H101" i="182"/>
  <c r="G101" i="182"/>
  <c r="F101" i="182"/>
  <c r="E101" i="182"/>
  <c r="D101" i="182"/>
  <c r="C101" i="182"/>
  <c r="B101" i="182"/>
  <c r="V100" i="182"/>
  <c r="U100" i="182"/>
  <c r="T100" i="182"/>
  <c r="S100" i="182"/>
  <c r="R100" i="182"/>
  <c r="Q100" i="182"/>
  <c r="P100" i="182"/>
  <c r="O100" i="182"/>
  <c r="N100" i="182"/>
  <c r="M100" i="182"/>
  <c r="L100" i="182"/>
  <c r="K100" i="182"/>
  <c r="J100" i="182"/>
  <c r="I100" i="182"/>
  <c r="H100" i="182"/>
  <c r="G100" i="182"/>
  <c r="F100" i="182"/>
  <c r="E100" i="182"/>
  <c r="D100" i="182"/>
  <c r="C100" i="182"/>
  <c r="B100" i="182"/>
  <c r="V99" i="182"/>
  <c r="U99" i="182"/>
  <c r="T99" i="182"/>
  <c r="S99" i="182"/>
  <c r="R99" i="182"/>
  <c r="Q99" i="182"/>
  <c r="P99" i="182"/>
  <c r="O99" i="182"/>
  <c r="N99" i="182"/>
  <c r="M99" i="182"/>
  <c r="L99" i="182"/>
  <c r="K99" i="182"/>
  <c r="J99" i="182"/>
  <c r="I99" i="182"/>
  <c r="H99" i="182"/>
  <c r="G99" i="182"/>
  <c r="F99" i="182"/>
  <c r="E99" i="182"/>
  <c r="D99" i="182"/>
  <c r="C99" i="182"/>
  <c r="B99" i="182"/>
  <c r="V98" i="182"/>
  <c r="U98" i="182"/>
  <c r="T98" i="182"/>
  <c r="S98" i="182"/>
  <c r="R98" i="182"/>
  <c r="Q98" i="182"/>
  <c r="P98" i="182"/>
  <c r="O98" i="182"/>
  <c r="N98" i="182"/>
  <c r="M98" i="182"/>
  <c r="L98" i="182"/>
  <c r="K98" i="182"/>
  <c r="J98" i="182"/>
  <c r="I98" i="182"/>
  <c r="H98" i="182"/>
  <c r="G98" i="182"/>
  <c r="F98" i="182"/>
  <c r="E98" i="182"/>
  <c r="D98" i="182"/>
  <c r="C98" i="182"/>
  <c r="B98" i="182"/>
  <c r="V97" i="182"/>
  <c r="U97" i="182"/>
  <c r="T97" i="182"/>
  <c r="S97" i="182"/>
  <c r="R97" i="182"/>
  <c r="Q97" i="182"/>
  <c r="P97" i="182"/>
  <c r="O97" i="182"/>
  <c r="N97" i="182"/>
  <c r="M97" i="182"/>
  <c r="L97" i="182"/>
  <c r="K97" i="182"/>
  <c r="J97" i="182"/>
  <c r="I97" i="182"/>
  <c r="H97" i="182"/>
  <c r="G97" i="182"/>
  <c r="F97" i="182"/>
  <c r="E97" i="182"/>
  <c r="D97" i="182"/>
  <c r="C97" i="182"/>
  <c r="B97" i="182"/>
  <c r="V96" i="182"/>
  <c r="U96" i="182"/>
  <c r="T96" i="182"/>
  <c r="S96" i="182"/>
  <c r="R96" i="182"/>
  <c r="Q96" i="182"/>
  <c r="P96" i="182"/>
  <c r="O96" i="182"/>
  <c r="N96" i="182"/>
  <c r="M96" i="182"/>
  <c r="L96" i="182"/>
  <c r="K96" i="182"/>
  <c r="J96" i="182"/>
  <c r="I96" i="182"/>
  <c r="H96" i="182"/>
  <c r="G96" i="182"/>
  <c r="F96" i="182"/>
  <c r="E96" i="182"/>
  <c r="D96" i="182"/>
  <c r="C96" i="182"/>
  <c r="B96" i="182"/>
  <c r="V95" i="182"/>
  <c r="U95" i="182"/>
  <c r="T95" i="182"/>
  <c r="S95" i="182"/>
  <c r="R95" i="182"/>
  <c r="Q95" i="182"/>
  <c r="P95" i="182"/>
  <c r="O95" i="182"/>
  <c r="N95" i="182"/>
  <c r="M95" i="182"/>
  <c r="L95" i="182"/>
  <c r="K95" i="182"/>
  <c r="J95" i="182"/>
  <c r="I95" i="182"/>
  <c r="H95" i="182"/>
  <c r="G95" i="182"/>
  <c r="F95" i="182"/>
  <c r="E95" i="182"/>
  <c r="D95" i="182"/>
  <c r="C95" i="182"/>
  <c r="B95" i="182"/>
  <c r="V94" i="182"/>
  <c r="U94" i="182"/>
  <c r="T94" i="182"/>
  <c r="S94" i="182"/>
  <c r="R94" i="182"/>
  <c r="Q94" i="182"/>
  <c r="P94" i="182"/>
  <c r="O94" i="182"/>
  <c r="N94" i="182"/>
  <c r="M94" i="182"/>
  <c r="L94" i="182"/>
  <c r="K94" i="182"/>
  <c r="J94" i="182"/>
  <c r="I94" i="182"/>
  <c r="H94" i="182"/>
  <c r="G94" i="182"/>
  <c r="F94" i="182"/>
  <c r="E94" i="182"/>
  <c r="D94" i="182"/>
  <c r="C94" i="182"/>
  <c r="B94" i="182"/>
  <c r="V93" i="182"/>
  <c r="U93" i="182"/>
  <c r="T93" i="182"/>
  <c r="S93" i="182"/>
  <c r="R93" i="182"/>
  <c r="Q93" i="182"/>
  <c r="P93" i="182"/>
  <c r="O93" i="182"/>
  <c r="N93" i="182"/>
  <c r="M93" i="182"/>
  <c r="L93" i="182"/>
  <c r="K93" i="182"/>
  <c r="J93" i="182"/>
  <c r="I93" i="182"/>
  <c r="H93" i="182"/>
  <c r="G93" i="182"/>
  <c r="F93" i="182"/>
  <c r="E93" i="182"/>
  <c r="D93" i="182"/>
  <c r="C93" i="182"/>
  <c r="B93" i="182"/>
  <c r="V92" i="182"/>
  <c r="U92" i="182"/>
  <c r="T92" i="182"/>
  <c r="S92" i="182"/>
  <c r="R92" i="182"/>
  <c r="Q92" i="182"/>
  <c r="P92" i="182"/>
  <c r="O92" i="182"/>
  <c r="N92" i="182"/>
  <c r="M92" i="182"/>
  <c r="L92" i="182"/>
  <c r="K92" i="182"/>
  <c r="J92" i="182"/>
  <c r="I92" i="182"/>
  <c r="H92" i="182"/>
  <c r="G92" i="182"/>
  <c r="F92" i="182"/>
  <c r="E92" i="182"/>
  <c r="D92" i="182"/>
  <c r="C92" i="182"/>
  <c r="B92" i="182"/>
  <c r="V91" i="182"/>
  <c r="U91" i="182"/>
  <c r="T91" i="182"/>
  <c r="S91" i="182"/>
  <c r="R91" i="182"/>
  <c r="Q91" i="182"/>
  <c r="P91" i="182"/>
  <c r="O91" i="182"/>
  <c r="N91" i="182"/>
  <c r="M91" i="182"/>
  <c r="L91" i="182"/>
  <c r="K91" i="182"/>
  <c r="J91" i="182"/>
  <c r="I91" i="182"/>
  <c r="H91" i="182"/>
  <c r="G91" i="182"/>
  <c r="F91" i="182"/>
  <c r="E91" i="182"/>
  <c r="D91" i="182"/>
  <c r="C91" i="182"/>
  <c r="B91" i="182"/>
  <c r="V90" i="182"/>
  <c r="U90" i="182"/>
  <c r="T90" i="182"/>
  <c r="S90" i="182"/>
  <c r="R90" i="182"/>
  <c r="Q90" i="182"/>
  <c r="P90" i="182"/>
  <c r="O90" i="182"/>
  <c r="N90" i="182"/>
  <c r="M90" i="182"/>
  <c r="L90" i="182"/>
  <c r="K90" i="182"/>
  <c r="J90" i="182"/>
  <c r="I90" i="182"/>
  <c r="H90" i="182"/>
  <c r="G90" i="182"/>
  <c r="F90" i="182"/>
  <c r="E90" i="182"/>
  <c r="D90" i="182"/>
  <c r="C90" i="182"/>
  <c r="B90" i="182"/>
  <c r="V89" i="182"/>
  <c r="U89" i="182"/>
  <c r="T89" i="182"/>
  <c r="S89" i="182"/>
  <c r="R89" i="182"/>
  <c r="Q89" i="182"/>
  <c r="P89" i="182"/>
  <c r="O89" i="182"/>
  <c r="N89" i="182"/>
  <c r="M89" i="182"/>
  <c r="L89" i="182"/>
  <c r="K89" i="182"/>
  <c r="J89" i="182"/>
  <c r="I89" i="182"/>
  <c r="H89" i="182"/>
  <c r="G89" i="182"/>
  <c r="F89" i="182"/>
  <c r="E89" i="182"/>
  <c r="D89" i="182"/>
  <c r="C89" i="182"/>
  <c r="B89" i="182"/>
  <c r="V88" i="182"/>
  <c r="U88" i="182"/>
  <c r="T88" i="182"/>
  <c r="S88" i="182"/>
  <c r="R88" i="182"/>
  <c r="Q88" i="182"/>
  <c r="P88" i="182"/>
  <c r="O88" i="182"/>
  <c r="N88" i="182"/>
  <c r="M88" i="182"/>
  <c r="L88" i="182"/>
  <c r="K88" i="182"/>
  <c r="J88" i="182"/>
  <c r="I88" i="182"/>
  <c r="H88" i="182"/>
  <c r="G88" i="182"/>
  <c r="F88" i="182"/>
  <c r="E88" i="182"/>
  <c r="D88" i="182"/>
  <c r="C88" i="182"/>
  <c r="B88" i="182"/>
  <c r="V87" i="182"/>
  <c r="U87" i="182"/>
  <c r="T87" i="182"/>
  <c r="S87" i="182"/>
  <c r="R87" i="182"/>
  <c r="Q87" i="182"/>
  <c r="P87" i="182"/>
  <c r="O87" i="182"/>
  <c r="N87" i="182"/>
  <c r="M87" i="182"/>
  <c r="L87" i="182"/>
  <c r="K87" i="182"/>
  <c r="J87" i="182"/>
  <c r="I87" i="182"/>
  <c r="H87" i="182"/>
  <c r="G87" i="182"/>
  <c r="F87" i="182"/>
  <c r="E87" i="182"/>
  <c r="D87" i="182"/>
  <c r="C87" i="182"/>
  <c r="B87" i="182"/>
  <c r="V86" i="182"/>
  <c r="U86" i="182"/>
  <c r="T86" i="182"/>
  <c r="S86" i="182"/>
  <c r="R86" i="182"/>
  <c r="Q86" i="182"/>
  <c r="P86" i="182"/>
  <c r="O86" i="182"/>
  <c r="N86" i="182"/>
  <c r="M86" i="182"/>
  <c r="L86" i="182"/>
  <c r="K86" i="182"/>
  <c r="J86" i="182"/>
  <c r="I86" i="182"/>
  <c r="H86" i="182"/>
  <c r="G86" i="182"/>
  <c r="F86" i="182"/>
  <c r="E86" i="182"/>
  <c r="D86" i="182"/>
  <c r="C86" i="182"/>
  <c r="B86" i="182"/>
  <c r="V85" i="182"/>
  <c r="U85" i="182"/>
  <c r="T85" i="182"/>
  <c r="S85" i="182"/>
  <c r="R85" i="182"/>
  <c r="Q85" i="182"/>
  <c r="P85" i="182"/>
  <c r="O85" i="182"/>
  <c r="N85" i="182"/>
  <c r="M85" i="182"/>
  <c r="L85" i="182"/>
  <c r="K85" i="182"/>
  <c r="J85" i="182"/>
  <c r="I85" i="182"/>
  <c r="H85" i="182"/>
  <c r="G85" i="182"/>
  <c r="F85" i="182"/>
  <c r="E85" i="182"/>
  <c r="D85" i="182"/>
  <c r="C85" i="182"/>
  <c r="B85" i="182"/>
  <c r="V84" i="182"/>
  <c r="U84" i="182"/>
  <c r="T84" i="182"/>
  <c r="S84" i="182"/>
  <c r="R84" i="182"/>
  <c r="Q84" i="182"/>
  <c r="P84" i="182"/>
  <c r="O84" i="182"/>
  <c r="N84" i="182"/>
  <c r="M84" i="182"/>
  <c r="L84" i="182"/>
  <c r="K84" i="182"/>
  <c r="J84" i="182"/>
  <c r="I84" i="182"/>
  <c r="H84" i="182"/>
  <c r="G84" i="182"/>
  <c r="F84" i="182"/>
  <c r="E84" i="182"/>
  <c r="D84" i="182"/>
  <c r="C84" i="182"/>
  <c r="B84" i="182"/>
  <c r="V83" i="182"/>
  <c r="U83" i="182"/>
  <c r="T83" i="182"/>
  <c r="S83" i="182"/>
  <c r="R83" i="182"/>
  <c r="Q83" i="182"/>
  <c r="P83" i="182"/>
  <c r="O83" i="182"/>
  <c r="N83" i="182"/>
  <c r="M83" i="182"/>
  <c r="L83" i="182"/>
  <c r="K83" i="182"/>
  <c r="J83" i="182"/>
  <c r="I83" i="182"/>
  <c r="H83" i="182"/>
  <c r="G83" i="182"/>
  <c r="F83" i="182"/>
  <c r="E83" i="182"/>
  <c r="D83" i="182"/>
  <c r="C83" i="182"/>
  <c r="B83" i="182"/>
  <c r="V82" i="182"/>
  <c r="U82" i="182"/>
  <c r="T82" i="182"/>
  <c r="S82" i="182"/>
  <c r="R82" i="182"/>
  <c r="Q82" i="182"/>
  <c r="P82" i="182"/>
  <c r="O82" i="182"/>
  <c r="N82" i="182"/>
  <c r="M82" i="182"/>
  <c r="L82" i="182"/>
  <c r="K82" i="182"/>
  <c r="J82" i="182"/>
  <c r="I82" i="182"/>
  <c r="H82" i="182"/>
  <c r="G82" i="182"/>
  <c r="F82" i="182"/>
  <c r="E82" i="182"/>
  <c r="D82" i="182"/>
  <c r="C82" i="182"/>
  <c r="B82" i="182"/>
  <c r="V81" i="182"/>
  <c r="U81" i="182"/>
  <c r="T81" i="182"/>
  <c r="S81" i="182"/>
  <c r="R81" i="182"/>
  <c r="Q81" i="182"/>
  <c r="P81" i="182"/>
  <c r="O81" i="182"/>
  <c r="N81" i="182"/>
  <c r="M81" i="182"/>
  <c r="L81" i="182"/>
  <c r="K81" i="182"/>
  <c r="J81" i="182"/>
  <c r="I81" i="182"/>
  <c r="H81" i="182"/>
  <c r="G81" i="182"/>
  <c r="F81" i="182"/>
  <c r="E81" i="182"/>
  <c r="D81" i="182"/>
  <c r="C81" i="182"/>
  <c r="B81" i="182"/>
  <c r="V80" i="182"/>
  <c r="U80" i="182"/>
  <c r="T80" i="182"/>
  <c r="S80" i="182"/>
  <c r="R80" i="182"/>
  <c r="Q80" i="182"/>
  <c r="P80" i="182"/>
  <c r="O80" i="182"/>
  <c r="N80" i="182"/>
  <c r="M80" i="182"/>
  <c r="L80" i="182"/>
  <c r="K80" i="182"/>
  <c r="J80" i="182"/>
  <c r="I80" i="182"/>
  <c r="H80" i="182"/>
  <c r="G80" i="182"/>
  <c r="F80" i="182"/>
  <c r="E80" i="182"/>
  <c r="D80" i="182"/>
  <c r="C80" i="182"/>
  <c r="B80" i="182"/>
  <c r="V79" i="182"/>
  <c r="U79" i="182"/>
  <c r="T79" i="182"/>
  <c r="S79" i="182"/>
  <c r="R79" i="182"/>
  <c r="Q79" i="182"/>
  <c r="P79" i="182"/>
  <c r="O79" i="182"/>
  <c r="N79" i="182"/>
  <c r="M79" i="182"/>
  <c r="L79" i="182"/>
  <c r="K79" i="182"/>
  <c r="J79" i="182"/>
  <c r="I79" i="182"/>
  <c r="H79" i="182"/>
  <c r="G79" i="182"/>
  <c r="F79" i="182"/>
  <c r="E79" i="182"/>
  <c r="D79" i="182"/>
  <c r="C79" i="182"/>
  <c r="B79" i="182"/>
  <c r="V78" i="182"/>
  <c r="U78" i="182"/>
  <c r="T78" i="182"/>
  <c r="S78" i="182"/>
  <c r="R78" i="182"/>
  <c r="Q78" i="182"/>
  <c r="P78" i="182"/>
  <c r="O78" i="182"/>
  <c r="N78" i="182"/>
  <c r="M78" i="182"/>
  <c r="L78" i="182"/>
  <c r="K78" i="182"/>
  <c r="J78" i="182"/>
  <c r="I78" i="182"/>
  <c r="H78" i="182"/>
  <c r="G78" i="182"/>
  <c r="F78" i="182"/>
  <c r="E78" i="182"/>
  <c r="D78" i="182"/>
  <c r="C78" i="182"/>
  <c r="B78" i="182"/>
  <c r="V77" i="182"/>
  <c r="U77" i="182"/>
  <c r="T77" i="182"/>
  <c r="S77" i="182"/>
  <c r="R77" i="182"/>
  <c r="Q77" i="182"/>
  <c r="P77" i="182"/>
  <c r="O77" i="182"/>
  <c r="N77" i="182"/>
  <c r="M77" i="182"/>
  <c r="L77" i="182"/>
  <c r="K77" i="182"/>
  <c r="J77" i="182"/>
  <c r="I77" i="182"/>
  <c r="H77" i="182"/>
  <c r="G77" i="182"/>
  <c r="F77" i="182"/>
  <c r="E77" i="182"/>
  <c r="D77" i="182"/>
  <c r="C77" i="182"/>
  <c r="B77" i="182"/>
  <c r="V76" i="182"/>
  <c r="U76" i="182"/>
  <c r="T76" i="182"/>
  <c r="S76" i="182"/>
  <c r="R76" i="182"/>
  <c r="Q76" i="182"/>
  <c r="P76" i="182"/>
  <c r="O76" i="182"/>
  <c r="N76" i="182"/>
  <c r="M76" i="182"/>
  <c r="L76" i="182"/>
  <c r="K76" i="182"/>
  <c r="J76" i="182"/>
  <c r="I76" i="182"/>
  <c r="H76" i="182"/>
  <c r="G76" i="182"/>
  <c r="F76" i="182"/>
  <c r="E76" i="182"/>
  <c r="D76" i="182"/>
  <c r="C76" i="182"/>
  <c r="B76" i="182"/>
  <c r="V75" i="182"/>
  <c r="U75" i="182"/>
  <c r="T75" i="182"/>
  <c r="S75" i="182"/>
  <c r="R75" i="182"/>
  <c r="Q75" i="182"/>
  <c r="P75" i="182"/>
  <c r="O75" i="182"/>
  <c r="N75" i="182"/>
  <c r="M75" i="182"/>
  <c r="L75" i="182"/>
  <c r="K75" i="182"/>
  <c r="J75" i="182"/>
  <c r="I75" i="182"/>
  <c r="H75" i="182"/>
  <c r="G75" i="182"/>
  <c r="F75" i="182"/>
  <c r="E75" i="182"/>
  <c r="D75" i="182"/>
  <c r="C75" i="182"/>
  <c r="B75" i="182"/>
  <c r="V74" i="182"/>
  <c r="U74" i="182"/>
  <c r="T74" i="182"/>
  <c r="S74" i="182"/>
  <c r="R74" i="182"/>
  <c r="Q74" i="182"/>
  <c r="P74" i="182"/>
  <c r="O74" i="182"/>
  <c r="N74" i="182"/>
  <c r="M74" i="182"/>
  <c r="L74" i="182"/>
  <c r="K74" i="182"/>
  <c r="J74" i="182"/>
  <c r="I74" i="182"/>
  <c r="H74" i="182"/>
  <c r="G74" i="182"/>
  <c r="F74" i="182"/>
  <c r="E74" i="182"/>
  <c r="D74" i="182"/>
  <c r="C74" i="182"/>
  <c r="B74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C71" i="182"/>
  <c r="B71" i="182"/>
  <c r="V70" i="182"/>
  <c r="U70" i="182"/>
  <c r="T70" i="182"/>
  <c r="S70" i="182"/>
  <c r="R70" i="182"/>
  <c r="Q70" i="182"/>
  <c r="P70" i="182"/>
  <c r="O70" i="182"/>
  <c r="N70" i="182"/>
  <c r="M70" i="182"/>
  <c r="L70" i="182"/>
  <c r="K70" i="182"/>
  <c r="J70" i="182"/>
  <c r="I70" i="182"/>
  <c r="H70" i="182"/>
  <c r="G70" i="182"/>
  <c r="F70" i="182"/>
  <c r="E70" i="182"/>
  <c r="D70" i="182"/>
  <c r="C70" i="182"/>
  <c r="B70" i="182"/>
  <c r="V69" i="182"/>
  <c r="U69" i="182"/>
  <c r="T69" i="182"/>
  <c r="S69" i="182"/>
  <c r="R69" i="182"/>
  <c r="Q69" i="182"/>
  <c r="P69" i="182"/>
  <c r="O69" i="182"/>
  <c r="N69" i="182"/>
  <c r="M69" i="182"/>
  <c r="L69" i="182"/>
  <c r="K69" i="182"/>
  <c r="J69" i="182"/>
  <c r="I69" i="182"/>
  <c r="H69" i="182"/>
  <c r="G69" i="182"/>
  <c r="F69" i="182"/>
  <c r="E69" i="182"/>
  <c r="D69" i="182"/>
  <c r="C69" i="182"/>
  <c r="B69" i="182"/>
  <c r="V68" i="182"/>
  <c r="U68" i="182"/>
  <c r="T68" i="182"/>
  <c r="S68" i="182"/>
  <c r="R68" i="182"/>
  <c r="Q68" i="182"/>
  <c r="P68" i="182"/>
  <c r="O68" i="182"/>
  <c r="N68" i="182"/>
  <c r="M68" i="182"/>
  <c r="L68" i="182"/>
  <c r="K68" i="182"/>
  <c r="J68" i="182"/>
  <c r="I68" i="182"/>
  <c r="H68" i="182"/>
  <c r="G68" i="182"/>
  <c r="F68" i="182"/>
  <c r="E68" i="182"/>
  <c r="D68" i="182"/>
  <c r="C68" i="182"/>
  <c r="B68" i="182"/>
  <c r="V67" i="182"/>
  <c r="U67" i="182"/>
  <c r="T67" i="182"/>
  <c r="S67" i="182"/>
  <c r="R67" i="182"/>
  <c r="Q67" i="182"/>
  <c r="P67" i="182"/>
  <c r="O67" i="182"/>
  <c r="N67" i="182"/>
  <c r="M67" i="182"/>
  <c r="L67" i="182"/>
  <c r="K67" i="182"/>
  <c r="J67" i="182"/>
  <c r="I67" i="182"/>
  <c r="H67" i="182"/>
  <c r="G67" i="182"/>
  <c r="F67" i="182"/>
  <c r="E67" i="182"/>
  <c r="D67" i="182"/>
  <c r="C67" i="182"/>
  <c r="B67" i="182"/>
  <c r="V66" i="182"/>
  <c r="U66" i="182"/>
  <c r="T66" i="182"/>
  <c r="S66" i="182"/>
  <c r="R66" i="182"/>
  <c r="Q66" i="182"/>
  <c r="P66" i="182"/>
  <c r="O66" i="182"/>
  <c r="N66" i="182"/>
  <c r="M66" i="182"/>
  <c r="L66" i="182"/>
  <c r="K66" i="182"/>
  <c r="J66" i="182"/>
  <c r="I66" i="182"/>
  <c r="H66" i="182"/>
  <c r="G66" i="182"/>
  <c r="F66" i="182"/>
  <c r="E66" i="182"/>
  <c r="D66" i="182"/>
  <c r="C66" i="182"/>
  <c r="B66" i="182"/>
  <c r="V65" i="182"/>
  <c r="U65" i="182"/>
  <c r="T65" i="182"/>
  <c r="S65" i="182"/>
  <c r="R65" i="182"/>
  <c r="Q65" i="182"/>
  <c r="P65" i="182"/>
  <c r="O65" i="182"/>
  <c r="N65" i="182"/>
  <c r="M65" i="182"/>
  <c r="L65" i="182"/>
  <c r="K65" i="182"/>
  <c r="J65" i="182"/>
  <c r="I65" i="182"/>
  <c r="H65" i="182"/>
  <c r="G65" i="182"/>
  <c r="F65" i="182"/>
  <c r="E65" i="182"/>
  <c r="D65" i="182"/>
  <c r="C65" i="182"/>
  <c r="B65" i="182"/>
  <c r="V64" i="182"/>
  <c r="U64" i="182"/>
  <c r="T64" i="182"/>
  <c r="S64" i="182"/>
  <c r="R64" i="182"/>
  <c r="Q64" i="182"/>
  <c r="P64" i="182"/>
  <c r="O64" i="182"/>
  <c r="N64" i="182"/>
  <c r="M64" i="182"/>
  <c r="L64" i="182"/>
  <c r="K64" i="182"/>
  <c r="J64" i="182"/>
  <c r="I64" i="182"/>
  <c r="H64" i="182"/>
  <c r="G64" i="182"/>
  <c r="F64" i="182"/>
  <c r="E64" i="182"/>
  <c r="D64" i="182"/>
  <c r="C64" i="182"/>
  <c r="B64" i="182"/>
  <c r="V63" i="182"/>
  <c r="U63" i="182"/>
  <c r="T63" i="182"/>
  <c r="S63" i="182"/>
  <c r="R63" i="182"/>
  <c r="Q63" i="182"/>
  <c r="P63" i="182"/>
  <c r="O63" i="182"/>
  <c r="N63" i="182"/>
  <c r="M63" i="182"/>
  <c r="L63" i="182"/>
  <c r="K63" i="182"/>
  <c r="J63" i="182"/>
  <c r="I63" i="182"/>
  <c r="H63" i="182"/>
  <c r="G63" i="182"/>
  <c r="F63" i="182"/>
  <c r="E63" i="182"/>
  <c r="D63" i="182"/>
  <c r="C63" i="182"/>
  <c r="B63" i="182"/>
  <c r="V62" i="182"/>
  <c r="U62" i="182"/>
  <c r="T62" i="182"/>
  <c r="S62" i="182"/>
  <c r="R62" i="182"/>
  <c r="Q62" i="182"/>
  <c r="P62" i="182"/>
  <c r="O62" i="182"/>
  <c r="N62" i="182"/>
  <c r="M62" i="182"/>
  <c r="L62" i="182"/>
  <c r="K62" i="182"/>
  <c r="J62" i="182"/>
  <c r="I62" i="182"/>
  <c r="H62" i="182"/>
  <c r="G62" i="182"/>
  <c r="F62" i="182"/>
  <c r="E62" i="182"/>
  <c r="D62" i="182"/>
  <c r="C62" i="182"/>
  <c r="B62" i="182"/>
  <c r="V61" i="182"/>
  <c r="U61" i="182"/>
  <c r="T61" i="182"/>
  <c r="S61" i="182"/>
  <c r="R61" i="182"/>
  <c r="Q61" i="182"/>
  <c r="P61" i="182"/>
  <c r="O61" i="182"/>
  <c r="N61" i="182"/>
  <c r="M61" i="182"/>
  <c r="L61" i="182"/>
  <c r="K61" i="182"/>
  <c r="J61" i="182"/>
  <c r="I61" i="182"/>
  <c r="H61" i="182"/>
  <c r="G61" i="182"/>
  <c r="F61" i="182"/>
  <c r="E61" i="182"/>
  <c r="D61" i="182"/>
  <c r="C61" i="182"/>
  <c r="B61" i="182"/>
  <c r="V60" i="182"/>
  <c r="U60" i="182"/>
  <c r="T60" i="182"/>
  <c r="S60" i="182"/>
  <c r="R60" i="182"/>
  <c r="Q60" i="182"/>
  <c r="P60" i="182"/>
  <c r="O60" i="182"/>
  <c r="N60" i="182"/>
  <c r="M60" i="182"/>
  <c r="L60" i="182"/>
  <c r="K60" i="182"/>
  <c r="J60" i="182"/>
  <c r="I60" i="182"/>
  <c r="H60" i="182"/>
  <c r="G60" i="182"/>
  <c r="F60" i="182"/>
  <c r="E60" i="182"/>
  <c r="D60" i="182"/>
  <c r="C60" i="182"/>
  <c r="B60" i="182"/>
  <c r="V59" i="182"/>
  <c r="U59" i="182"/>
  <c r="T59" i="182"/>
  <c r="S59" i="182"/>
  <c r="R59" i="182"/>
  <c r="Q59" i="182"/>
  <c r="P59" i="182"/>
  <c r="O59" i="182"/>
  <c r="N59" i="182"/>
  <c r="M59" i="182"/>
  <c r="L59" i="182"/>
  <c r="K59" i="182"/>
  <c r="J59" i="182"/>
  <c r="I59" i="182"/>
  <c r="H59" i="182"/>
  <c r="G59" i="182"/>
  <c r="F59" i="182"/>
  <c r="E59" i="182"/>
  <c r="D59" i="182"/>
  <c r="C59" i="182"/>
  <c r="B59" i="182"/>
  <c r="V58" i="182"/>
  <c r="U58" i="182"/>
  <c r="T58" i="182"/>
  <c r="S58" i="182"/>
  <c r="R58" i="182"/>
  <c r="Q58" i="182"/>
  <c r="P58" i="182"/>
  <c r="O58" i="182"/>
  <c r="N58" i="182"/>
  <c r="M58" i="182"/>
  <c r="L58" i="182"/>
  <c r="K58" i="182"/>
  <c r="J58" i="182"/>
  <c r="I58" i="182"/>
  <c r="H58" i="182"/>
  <c r="G58" i="182"/>
  <c r="F58" i="182"/>
  <c r="E58" i="182"/>
  <c r="D58" i="182"/>
  <c r="C58" i="182"/>
  <c r="B58" i="182"/>
  <c r="V57" i="182"/>
  <c r="U57" i="182"/>
  <c r="T57" i="182"/>
  <c r="S57" i="182"/>
  <c r="R57" i="182"/>
  <c r="Q57" i="182"/>
  <c r="P57" i="182"/>
  <c r="O57" i="182"/>
  <c r="N57" i="182"/>
  <c r="M57" i="182"/>
  <c r="L57" i="182"/>
  <c r="K57" i="182"/>
  <c r="J57" i="182"/>
  <c r="I57" i="182"/>
  <c r="H57" i="182"/>
  <c r="G57" i="182"/>
  <c r="F57" i="182"/>
  <c r="E57" i="182"/>
  <c r="D57" i="182"/>
  <c r="C57" i="182"/>
  <c r="B57" i="182"/>
  <c r="V56" i="182"/>
  <c r="U56" i="182"/>
  <c r="T56" i="182"/>
  <c r="S56" i="182"/>
  <c r="R56" i="182"/>
  <c r="Q56" i="182"/>
  <c r="P56" i="182"/>
  <c r="O56" i="182"/>
  <c r="N56" i="182"/>
  <c r="M56" i="182"/>
  <c r="L56" i="182"/>
  <c r="K56" i="182"/>
  <c r="J56" i="182"/>
  <c r="I56" i="182"/>
  <c r="H56" i="182"/>
  <c r="G56" i="182"/>
  <c r="F56" i="182"/>
  <c r="E56" i="182"/>
  <c r="D56" i="182"/>
  <c r="C56" i="182"/>
  <c r="B56" i="182"/>
  <c r="V55" i="182"/>
  <c r="U55" i="182"/>
  <c r="T55" i="182"/>
  <c r="S55" i="182"/>
  <c r="R55" i="182"/>
  <c r="Q55" i="182"/>
  <c r="P55" i="182"/>
  <c r="O55" i="182"/>
  <c r="N55" i="182"/>
  <c r="M55" i="182"/>
  <c r="L55" i="182"/>
  <c r="K55" i="182"/>
  <c r="J55" i="182"/>
  <c r="I55" i="182"/>
  <c r="H55" i="182"/>
  <c r="G55" i="182"/>
  <c r="F55" i="182"/>
  <c r="E55" i="182"/>
  <c r="D55" i="182"/>
  <c r="C55" i="182"/>
  <c r="B55" i="182"/>
  <c r="V54" i="182"/>
  <c r="U54" i="182"/>
  <c r="T54" i="182"/>
  <c r="S54" i="182"/>
  <c r="R54" i="182"/>
  <c r="Q54" i="182"/>
  <c r="P54" i="182"/>
  <c r="O54" i="182"/>
  <c r="N54" i="182"/>
  <c r="M54" i="182"/>
  <c r="L54" i="182"/>
  <c r="K54" i="182"/>
  <c r="J54" i="182"/>
  <c r="I54" i="182"/>
  <c r="H54" i="182"/>
  <c r="G54" i="182"/>
  <c r="F54" i="182"/>
  <c r="E54" i="182"/>
  <c r="D54" i="182"/>
  <c r="C54" i="182"/>
  <c r="B54" i="182"/>
  <c r="V53" i="182"/>
  <c r="U53" i="182"/>
  <c r="T53" i="182"/>
  <c r="S53" i="182"/>
  <c r="R53" i="182"/>
  <c r="Q53" i="182"/>
  <c r="P53" i="182"/>
  <c r="O53" i="182"/>
  <c r="N53" i="182"/>
  <c r="M53" i="182"/>
  <c r="L53" i="182"/>
  <c r="K53" i="182"/>
  <c r="J53" i="182"/>
  <c r="I53" i="182"/>
  <c r="H53" i="182"/>
  <c r="G53" i="182"/>
  <c r="F53" i="182"/>
  <c r="E53" i="182"/>
  <c r="D53" i="182"/>
  <c r="C53" i="182"/>
  <c r="B53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C52" i="182"/>
  <c r="B52" i="182"/>
  <c r="V51" i="182"/>
  <c r="U51" i="182"/>
  <c r="T51" i="182"/>
  <c r="S51" i="182"/>
  <c r="R51" i="182"/>
  <c r="Q51" i="182"/>
  <c r="P51" i="182"/>
  <c r="O51" i="182"/>
  <c r="N51" i="182"/>
  <c r="M51" i="182"/>
  <c r="L51" i="182"/>
  <c r="K51" i="182"/>
  <c r="J51" i="182"/>
  <c r="I51" i="182"/>
  <c r="H51" i="182"/>
  <c r="G51" i="182"/>
  <c r="F51" i="182"/>
  <c r="E51" i="182"/>
  <c r="D51" i="182"/>
  <c r="C51" i="182"/>
  <c r="B51" i="182"/>
  <c r="V50" i="182"/>
  <c r="U50" i="182"/>
  <c r="T50" i="182"/>
  <c r="S50" i="182"/>
  <c r="R50" i="182"/>
  <c r="Q50" i="182"/>
  <c r="P50" i="182"/>
  <c r="O50" i="182"/>
  <c r="N50" i="182"/>
  <c r="M50" i="182"/>
  <c r="L50" i="182"/>
  <c r="K50" i="182"/>
  <c r="J50" i="182"/>
  <c r="I50" i="182"/>
  <c r="H50" i="182"/>
  <c r="G50" i="182"/>
  <c r="F50" i="182"/>
  <c r="E50" i="182"/>
  <c r="D50" i="182"/>
  <c r="C50" i="182"/>
  <c r="B50" i="182"/>
  <c r="V49" i="182"/>
  <c r="U49" i="182"/>
  <c r="T49" i="182"/>
  <c r="S49" i="182"/>
  <c r="R49" i="182"/>
  <c r="Q49" i="182"/>
  <c r="P49" i="182"/>
  <c r="O49" i="182"/>
  <c r="N49" i="182"/>
  <c r="M49" i="182"/>
  <c r="L49" i="182"/>
  <c r="K49" i="182"/>
  <c r="J49" i="182"/>
  <c r="I49" i="182"/>
  <c r="H49" i="182"/>
  <c r="G49" i="182"/>
  <c r="F49" i="182"/>
  <c r="E49" i="182"/>
  <c r="D49" i="182"/>
  <c r="C49" i="182"/>
  <c r="B49" i="182"/>
  <c r="V48" i="182"/>
  <c r="U48" i="182"/>
  <c r="T48" i="182"/>
  <c r="S48" i="182"/>
  <c r="R48" i="182"/>
  <c r="Q48" i="182"/>
  <c r="P48" i="182"/>
  <c r="O48" i="182"/>
  <c r="N48" i="182"/>
  <c r="M48" i="182"/>
  <c r="L48" i="182"/>
  <c r="K48" i="182"/>
  <c r="J48" i="182"/>
  <c r="I48" i="182"/>
  <c r="H48" i="182"/>
  <c r="G48" i="182"/>
  <c r="F48" i="182"/>
  <c r="E48" i="182"/>
  <c r="D48" i="182"/>
  <c r="C48" i="182"/>
  <c r="B48" i="182"/>
  <c r="V47" i="182"/>
  <c r="U47" i="182"/>
  <c r="T47" i="182"/>
  <c r="S47" i="182"/>
  <c r="R47" i="182"/>
  <c r="Q47" i="182"/>
  <c r="P47" i="182"/>
  <c r="O47" i="182"/>
  <c r="N47" i="182"/>
  <c r="M47" i="182"/>
  <c r="L47" i="182"/>
  <c r="K47" i="182"/>
  <c r="J47" i="182"/>
  <c r="I47" i="182"/>
  <c r="H47" i="182"/>
  <c r="G47" i="182"/>
  <c r="F47" i="182"/>
  <c r="E47" i="182"/>
  <c r="D47" i="182"/>
  <c r="C47" i="182"/>
  <c r="B47" i="182"/>
  <c r="V46" i="182"/>
  <c r="U46" i="182"/>
  <c r="T46" i="182"/>
  <c r="S46" i="182"/>
  <c r="R46" i="182"/>
  <c r="Q46" i="182"/>
  <c r="P46" i="182"/>
  <c r="O46" i="182"/>
  <c r="N46" i="182"/>
  <c r="M46" i="182"/>
  <c r="L46" i="182"/>
  <c r="K46" i="182"/>
  <c r="J46" i="182"/>
  <c r="I46" i="182"/>
  <c r="H46" i="182"/>
  <c r="G46" i="182"/>
  <c r="F46" i="182"/>
  <c r="E46" i="182"/>
  <c r="D46" i="182"/>
  <c r="C46" i="182"/>
  <c r="B46" i="182"/>
  <c r="V45" i="182"/>
  <c r="U45" i="182"/>
  <c r="T45" i="182"/>
  <c r="S45" i="182"/>
  <c r="R45" i="182"/>
  <c r="Q45" i="182"/>
  <c r="P45" i="182"/>
  <c r="O45" i="182"/>
  <c r="N45" i="182"/>
  <c r="M45" i="182"/>
  <c r="L45" i="182"/>
  <c r="K45" i="182"/>
  <c r="J45" i="182"/>
  <c r="I45" i="182"/>
  <c r="H45" i="182"/>
  <c r="G45" i="182"/>
  <c r="F45" i="182"/>
  <c r="E45" i="182"/>
  <c r="D45" i="182"/>
  <c r="C45" i="182"/>
  <c r="B45" i="182"/>
  <c r="V44" i="182"/>
  <c r="U44" i="182"/>
  <c r="T44" i="182"/>
  <c r="S44" i="182"/>
  <c r="R44" i="182"/>
  <c r="Q44" i="182"/>
  <c r="P44" i="182"/>
  <c r="O44" i="182"/>
  <c r="N44" i="182"/>
  <c r="M44" i="182"/>
  <c r="L44" i="182"/>
  <c r="K44" i="182"/>
  <c r="J44" i="182"/>
  <c r="I44" i="182"/>
  <c r="H44" i="182"/>
  <c r="G44" i="182"/>
  <c r="F44" i="182"/>
  <c r="E44" i="182"/>
  <c r="D44" i="182"/>
  <c r="C44" i="182"/>
  <c r="B44" i="182"/>
  <c r="V43" i="182"/>
  <c r="U43" i="182"/>
  <c r="T43" i="182"/>
  <c r="S43" i="182"/>
  <c r="R43" i="182"/>
  <c r="Q43" i="182"/>
  <c r="P43" i="182"/>
  <c r="O43" i="182"/>
  <c r="N43" i="182"/>
  <c r="M43" i="182"/>
  <c r="L43" i="182"/>
  <c r="K43" i="182"/>
  <c r="J43" i="182"/>
  <c r="I43" i="182"/>
  <c r="H43" i="182"/>
  <c r="G43" i="182"/>
  <c r="F43" i="182"/>
  <c r="E43" i="182"/>
  <c r="D43" i="182"/>
  <c r="C43" i="182"/>
  <c r="B43" i="182"/>
  <c r="V42" i="182"/>
  <c r="U42" i="182"/>
  <c r="T42" i="182"/>
  <c r="S42" i="182"/>
  <c r="R42" i="182"/>
  <c r="Q42" i="182"/>
  <c r="P42" i="182"/>
  <c r="O42" i="182"/>
  <c r="N42" i="182"/>
  <c r="M42" i="182"/>
  <c r="L42" i="182"/>
  <c r="K42" i="182"/>
  <c r="J42" i="182"/>
  <c r="I42" i="182"/>
  <c r="H42" i="182"/>
  <c r="G42" i="182"/>
  <c r="F42" i="182"/>
  <c r="E42" i="182"/>
  <c r="D42" i="182"/>
  <c r="C42" i="182"/>
  <c r="B42" i="182"/>
  <c r="V41" i="182"/>
  <c r="U41" i="182"/>
  <c r="T41" i="182"/>
  <c r="S41" i="182"/>
  <c r="R41" i="182"/>
  <c r="Q41" i="182"/>
  <c r="P41" i="182"/>
  <c r="O41" i="182"/>
  <c r="N41" i="182"/>
  <c r="M41" i="182"/>
  <c r="L41" i="182"/>
  <c r="K41" i="182"/>
  <c r="J41" i="182"/>
  <c r="I41" i="182"/>
  <c r="H41" i="182"/>
  <c r="G41" i="182"/>
  <c r="F41" i="182"/>
  <c r="E41" i="182"/>
  <c r="D41" i="182"/>
  <c r="C41" i="182"/>
  <c r="B41" i="182"/>
  <c r="V40" i="182"/>
  <c r="U40" i="182"/>
  <c r="T40" i="182"/>
  <c r="S40" i="182"/>
  <c r="R40" i="182"/>
  <c r="Q40" i="182"/>
  <c r="P40" i="182"/>
  <c r="O40" i="182"/>
  <c r="N40" i="182"/>
  <c r="M40" i="182"/>
  <c r="L40" i="182"/>
  <c r="K40" i="182"/>
  <c r="J40" i="182"/>
  <c r="I40" i="182"/>
  <c r="H40" i="182"/>
  <c r="G40" i="182"/>
  <c r="F40" i="182"/>
  <c r="E40" i="182"/>
  <c r="D40" i="182"/>
  <c r="C40" i="182"/>
  <c r="B40" i="182"/>
  <c r="V39" i="182"/>
  <c r="U39" i="182"/>
  <c r="T39" i="182"/>
  <c r="S39" i="182"/>
  <c r="R39" i="182"/>
  <c r="Q39" i="182"/>
  <c r="P39" i="182"/>
  <c r="O39" i="182"/>
  <c r="N39" i="182"/>
  <c r="M39" i="182"/>
  <c r="L39" i="182"/>
  <c r="K39" i="182"/>
  <c r="J39" i="182"/>
  <c r="I39" i="182"/>
  <c r="H39" i="182"/>
  <c r="G39" i="182"/>
  <c r="F39" i="182"/>
  <c r="E39" i="182"/>
  <c r="D39" i="182"/>
  <c r="C39" i="182"/>
  <c r="B39" i="182"/>
  <c r="V38" i="182"/>
  <c r="U38" i="182"/>
  <c r="T38" i="182"/>
  <c r="S38" i="182"/>
  <c r="R38" i="182"/>
  <c r="Q38" i="182"/>
  <c r="P38" i="182"/>
  <c r="O38" i="182"/>
  <c r="N38" i="182"/>
  <c r="M38" i="182"/>
  <c r="L38" i="182"/>
  <c r="K38" i="182"/>
  <c r="J38" i="182"/>
  <c r="I38" i="182"/>
  <c r="H38" i="182"/>
  <c r="G38" i="182"/>
  <c r="F38" i="182"/>
  <c r="E38" i="182"/>
  <c r="D38" i="182"/>
  <c r="C38" i="182"/>
  <c r="B38" i="182"/>
  <c r="V37" i="182"/>
  <c r="U37" i="182"/>
  <c r="T37" i="182"/>
  <c r="S37" i="182"/>
  <c r="R37" i="182"/>
  <c r="Q37" i="182"/>
  <c r="P37" i="182"/>
  <c r="O37" i="182"/>
  <c r="N37" i="182"/>
  <c r="M37" i="182"/>
  <c r="L37" i="182"/>
  <c r="K37" i="182"/>
  <c r="J37" i="182"/>
  <c r="I37" i="182"/>
  <c r="H37" i="182"/>
  <c r="G37" i="182"/>
  <c r="F37" i="182"/>
  <c r="E37" i="182"/>
  <c r="D37" i="182"/>
  <c r="C37" i="182"/>
  <c r="B37" i="182"/>
  <c r="V36" i="182"/>
  <c r="U36" i="182"/>
  <c r="T36" i="182"/>
  <c r="S36" i="182"/>
  <c r="R36" i="182"/>
  <c r="Q36" i="182"/>
  <c r="P36" i="182"/>
  <c r="O36" i="182"/>
  <c r="N36" i="182"/>
  <c r="M36" i="182"/>
  <c r="L36" i="182"/>
  <c r="K36" i="182"/>
  <c r="J36" i="182"/>
  <c r="I36" i="182"/>
  <c r="H36" i="182"/>
  <c r="G36" i="182"/>
  <c r="F36" i="182"/>
  <c r="E36" i="182"/>
  <c r="D36" i="182"/>
  <c r="C36" i="182"/>
  <c r="B36" i="182"/>
  <c r="V35" i="182"/>
  <c r="U35" i="182"/>
  <c r="T35" i="182"/>
  <c r="S35" i="182"/>
  <c r="R35" i="182"/>
  <c r="Q35" i="182"/>
  <c r="P35" i="182"/>
  <c r="O35" i="182"/>
  <c r="N35" i="182"/>
  <c r="M35" i="182"/>
  <c r="L35" i="182"/>
  <c r="K35" i="182"/>
  <c r="J35" i="182"/>
  <c r="I35" i="182"/>
  <c r="H35" i="182"/>
  <c r="G35" i="182"/>
  <c r="F35" i="182"/>
  <c r="E35" i="182"/>
  <c r="D35" i="182"/>
  <c r="C35" i="182"/>
  <c r="B35" i="182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33" i="182"/>
  <c r="U33" i="182"/>
  <c r="T33" i="182"/>
  <c r="S33" i="182"/>
  <c r="R33" i="182"/>
  <c r="Q33" i="182"/>
  <c r="P33" i="182"/>
  <c r="O33" i="182"/>
  <c r="N33" i="182"/>
  <c r="M33" i="182"/>
  <c r="L33" i="182"/>
  <c r="K33" i="182"/>
  <c r="J33" i="182"/>
  <c r="I33" i="182"/>
  <c r="H33" i="182"/>
  <c r="G33" i="182"/>
  <c r="F33" i="182"/>
  <c r="E33" i="182"/>
  <c r="D33" i="182"/>
  <c r="C33" i="182"/>
  <c r="B33" i="182"/>
  <c r="V32" i="182"/>
  <c r="U32" i="182"/>
  <c r="T32" i="182"/>
  <c r="S32" i="182"/>
  <c r="R32" i="182"/>
  <c r="Q32" i="182"/>
  <c r="P32" i="182"/>
  <c r="O32" i="182"/>
  <c r="N32" i="182"/>
  <c r="M32" i="182"/>
  <c r="L32" i="182"/>
  <c r="K32" i="182"/>
  <c r="J32" i="182"/>
  <c r="I32" i="182"/>
  <c r="H32" i="182"/>
  <c r="G32" i="182"/>
  <c r="F32" i="182"/>
  <c r="E32" i="182"/>
  <c r="D32" i="182"/>
  <c r="C32" i="182"/>
  <c r="B32" i="182"/>
  <c r="V31" i="182"/>
  <c r="U31" i="182"/>
  <c r="T31" i="182"/>
  <c r="S31" i="182"/>
  <c r="R31" i="182"/>
  <c r="Q31" i="182"/>
  <c r="P31" i="182"/>
  <c r="O31" i="182"/>
  <c r="N31" i="182"/>
  <c r="M31" i="182"/>
  <c r="L31" i="182"/>
  <c r="K31" i="182"/>
  <c r="J31" i="182"/>
  <c r="I31" i="182"/>
  <c r="H31" i="182"/>
  <c r="G31" i="182"/>
  <c r="F31" i="182"/>
  <c r="E31" i="182"/>
  <c r="D31" i="182"/>
  <c r="C31" i="182"/>
  <c r="B31" i="182"/>
  <c r="V30" i="182"/>
  <c r="U30" i="182"/>
  <c r="T30" i="182"/>
  <c r="S30" i="182"/>
  <c r="R30" i="182"/>
  <c r="Q30" i="182"/>
  <c r="P30" i="182"/>
  <c r="O30" i="182"/>
  <c r="N30" i="182"/>
  <c r="M30" i="182"/>
  <c r="L30" i="182"/>
  <c r="K30" i="182"/>
  <c r="J30" i="182"/>
  <c r="I30" i="182"/>
  <c r="H30" i="182"/>
  <c r="G30" i="182"/>
  <c r="F30" i="182"/>
  <c r="E30" i="182"/>
  <c r="D30" i="182"/>
  <c r="C30" i="182"/>
  <c r="B30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V27" i="182"/>
  <c r="U27" i="182"/>
  <c r="T27" i="182"/>
  <c r="S27" i="182"/>
  <c r="R27" i="182"/>
  <c r="Q27" i="182"/>
  <c r="P27" i="182"/>
  <c r="O27" i="182"/>
  <c r="N27" i="182"/>
  <c r="M27" i="182"/>
  <c r="L27" i="182"/>
  <c r="K27" i="182"/>
  <c r="J27" i="182"/>
  <c r="I27" i="182"/>
  <c r="H27" i="182"/>
  <c r="G27" i="182"/>
  <c r="F27" i="182"/>
  <c r="E27" i="182"/>
  <c r="D27" i="182"/>
  <c r="C27" i="182"/>
  <c r="B27" i="182"/>
  <c r="V26" i="182"/>
  <c r="U26" i="182"/>
  <c r="T26" i="182"/>
  <c r="S26" i="182"/>
  <c r="R26" i="182"/>
  <c r="Q26" i="182"/>
  <c r="P26" i="182"/>
  <c r="O26" i="182"/>
  <c r="N26" i="182"/>
  <c r="M26" i="182"/>
  <c r="L26" i="182"/>
  <c r="K26" i="182"/>
  <c r="J26" i="182"/>
  <c r="I26" i="182"/>
  <c r="H26" i="182"/>
  <c r="G26" i="182"/>
  <c r="F26" i="182"/>
  <c r="E26" i="182"/>
  <c r="D26" i="182"/>
  <c r="C26" i="182"/>
  <c r="B26" i="182"/>
  <c r="V25" i="182"/>
  <c r="U25" i="182"/>
  <c r="T25" i="182"/>
  <c r="S25" i="182"/>
  <c r="R25" i="182"/>
  <c r="Q25" i="182"/>
  <c r="P25" i="182"/>
  <c r="O25" i="182"/>
  <c r="N25" i="182"/>
  <c r="M25" i="182"/>
  <c r="L25" i="182"/>
  <c r="K25" i="182"/>
  <c r="J25" i="182"/>
  <c r="I25" i="182"/>
  <c r="H25" i="182"/>
  <c r="G25" i="182"/>
  <c r="F25" i="182"/>
  <c r="E25" i="182"/>
  <c r="D25" i="182"/>
  <c r="C25" i="182"/>
  <c r="B25" i="182"/>
  <c r="V24" i="182"/>
  <c r="U24" i="182"/>
  <c r="T24" i="182"/>
  <c r="S24" i="182"/>
  <c r="R24" i="182"/>
  <c r="Q24" i="182"/>
  <c r="P24" i="182"/>
  <c r="O24" i="182"/>
  <c r="N24" i="182"/>
  <c r="M24" i="182"/>
  <c r="L24" i="182"/>
  <c r="K24" i="182"/>
  <c r="J24" i="182"/>
  <c r="I24" i="182"/>
  <c r="H24" i="182"/>
  <c r="G24" i="182"/>
  <c r="F24" i="182"/>
  <c r="E24" i="182"/>
  <c r="D24" i="182"/>
  <c r="C24" i="182"/>
  <c r="B24" i="182"/>
  <c r="V23" i="182"/>
  <c r="U23" i="182"/>
  <c r="T23" i="182"/>
  <c r="S23" i="182"/>
  <c r="R23" i="182"/>
  <c r="Q23" i="182"/>
  <c r="P23" i="182"/>
  <c r="O23" i="182"/>
  <c r="N23" i="182"/>
  <c r="M23" i="182"/>
  <c r="L23" i="182"/>
  <c r="K23" i="182"/>
  <c r="J23" i="182"/>
  <c r="I23" i="182"/>
  <c r="H23" i="182"/>
  <c r="G23" i="182"/>
  <c r="F23" i="182"/>
  <c r="E23" i="182"/>
  <c r="D23" i="182"/>
  <c r="C23" i="182"/>
  <c r="B23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C22" i="182"/>
  <c r="B22" i="182"/>
  <c r="V21" i="182"/>
  <c r="U21" i="182"/>
  <c r="T21" i="182"/>
  <c r="S21" i="182"/>
  <c r="R21" i="182"/>
  <c r="Q21" i="182"/>
  <c r="P21" i="182"/>
  <c r="O21" i="182"/>
  <c r="N21" i="182"/>
  <c r="M21" i="182"/>
  <c r="L21" i="182"/>
  <c r="K21" i="182"/>
  <c r="J21" i="182"/>
  <c r="I21" i="182"/>
  <c r="H21" i="182"/>
  <c r="G21" i="182"/>
  <c r="F21" i="182"/>
  <c r="E21" i="182"/>
  <c r="D21" i="182"/>
  <c r="C21" i="182"/>
  <c r="B21" i="182"/>
  <c r="V20" i="182"/>
  <c r="U20" i="182"/>
  <c r="T20" i="182"/>
  <c r="S20" i="182"/>
  <c r="R20" i="182"/>
  <c r="Q20" i="182"/>
  <c r="P20" i="182"/>
  <c r="O20" i="182"/>
  <c r="N20" i="182"/>
  <c r="M20" i="182"/>
  <c r="L20" i="182"/>
  <c r="K20" i="182"/>
  <c r="J20" i="182"/>
  <c r="I20" i="182"/>
  <c r="H20" i="182"/>
  <c r="G20" i="182"/>
  <c r="F20" i="182"/>
  <c r="E20" i="182"/>
  <c r="D20" i="182"/>
  <c r="C20" i="182"/>
  <c r="B20" i="182"/>
  <c r="V19" i="182"/>
  <c r="U19" i="182"/>
  <c r="T19" i="182"/>
  <c r="S19" i="182"/>
  <c r="R19" i="182"/>
  <c r="Q19" i="182"/>
  <c r="P19" i="182"/>
  <c r="O19" i="182"/>
  <c r="N19" i="182"/>
  <c r="M19" i="182"/>
  <c r="L19" i="182"/>
  <c r="K19" i="182"/>
  <c r="J19" i="182"/>
  <c r="I19" i="182"/>
  <c r="H19" i="182"/>
  <c r="G19" i="182"/>
  <c r="F19" i="182"/>
  <c r="E19" i="182"/>
  <c r="D19" i="182"/>
  <c r="C19" i="182"/>
  <c r="B19" i="182"/>
  <c r="V18" i="182"/>
  <c r="U18" i="182"/>
  <c r="T18" i="182"/>
  <c r="S18" i="182"/>
  <c r="R18" i="182"/>
  <c r="Q18" i="182"/>
  <c r="P18" i="182"/>
  <c r="O18" i="182"/>
  <c r="N18" i="182"/>
  <c r="M18" i="182"/>
  <c r="L18" i="182"/>
  <c r="K18" i="182"/>
  <c r="J18" i="182"/>
  <c r="I18" i="182"/>
  <c r="H18" i="182"/>
  <c r="G18" i="182"/>
  <c r="F18" i="182"/>
  <c r="E18" i="182"/>
  <c r="D18" i="182"/>
  <c r="C18" i="182"/>
  <c r="B18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C17" i="182"/>
  <c r="B17" i="182"/>
  <c r="V16" i="182"/>
  <c r="U16" i="182"/>
  <c r="T16" i="182"/>
  <c r="S16" i="182"/>
  <c r="R16" i="182"/>
  <c r="Q16" i="182"/>
  <c r="P16" i="182"/>
  <c r="O16" i="182"/>
  <c r="N16" i="182"/>
  <c r="M16" i="182"/>
  <c r="L16" i="182"/>
  <c r="K16" i="182"/>
  <c r="J16" i="182"/>
  <c r="I16" i="182"/>
  <c r="H16" i="182"/>
  <c r="G16" i="182"/>
  <c r="F16" i="182"/>
  <c r="E16" i="182"/>
  <c r="D16" i="182"/>
  <c r="C16" i="182"/>
  <c r="B16" i="182"/>
  <c r="V15" i="182"/>
  <c r="U15" i="182"/>
  <c r="T15" i="182"/>
  <c r="S15" i="182"/>
  <c r="R15" i="182"/>
  <c r="Q15" i="182"/>
  <c r="P15" i="182"/>
  <c r="O15" i="182"/>
  <c r="N15" i="182"/>
  <c r="M15" i="182"/>
  <c r="L15" i="182"/>
  <c r="K15" i="182"/>
  <c r="J15" i="182"/>
  <c r="I15" i="182"/>
  <c r="H15" i="182"/>
  <c r="G15" i="182"/>
  <c r="F15" i="182"/>
  <c r="E15" i="182"/>
  <c r="D15" i="182"/>
  <c r="C15" i="182"/>
  <c r="B15" i="182"/>
  <c r="V14" i="182"/>
  <c r="U14" i="182"/>
  <c r="T14" i="182"/>
  <c r="S14" i="182"/>
  <c r="R14" i="182"/>
  <c r="Q14" i="182"/>
  <c r="P14" i="182"/>
  <c r="O14" i="182"/>
  <c r="N14" i="182"/>
  <c r="M14" i="182"/>
  <c r="L14" i="182"/>
  <c r="K14" i="182"/>
  <c r="J14" i="182"/>
  <c r="I14" i="182"/>
  <c r="H14" i="182"/>
  <c r="G14" i="182"/>
  <c r="F14" i="182"/>
  <c r="E14" i="182"/>
  <c r="D14" i="182"/>
  <c r="C14" i="182"/>
  <c r="B14" i="182"/>
  <c r="V13" i="182"/>
  <c r="U13" i="182"/>
  <c r="T13" i="182"/>
  <c r="S13" i="182"/>
  <c r="R13" i="182"/>
  <c r="Q13" i="182"/>
  <c r="P13" i="182"/>
  <c r="O13" i="182"/>
  <c r="N13" i="182"/>
  <c r="M13" i="182"/>
  <c r="L13" i="182"/>
  <c r="K13" i="182"/>
  <c r="J13" i="182"/>
  <c r="I13" i="182"/>
  <c r="H13" i="182"/>
  <c r="G13" i="182"/>
  <c r="F13" i="182"/>
  <c r="E13" i="182"/>
  <c r="D13" i="182"/>
  <c r="C13" i="182"/>
  <c r="B13" i="182"/>
  <c r="V12" i="182"/>
  <c r="U12" i="182"/>
  <c r="T12" i="182"/>
  <c r="S12" i="182"/>
  <c r="R12" i="182"/>
  <c r="Q12" i="182"/>
  <c r="P12" i="182"/>
  <c r="O12" i="182"/>
  <c r="N12" i="182"/>
  <c r="M12" i="182"/>
  <c r="L12" i="182"/>
  <c r="K12" i="182"/>
  <c r="J12" i="182"/>
  <c r="I12" i="182"/>
  <c r="H12" i="182"/>
  <c r="G12" i="182"/>
  <c r="F12" i="182"/>
  <c r="E12" i="182"/>
  <c r="D12" i="182"/>
  <c r="C12" i="182"/>
  <c r="B12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C11" i="182"/>
  <c r="B11" i="182"/>
  <c r="V10" i="182"/>
  <c r="U10" i="182"/>
  <c r="T10" i="182"/>
  <c r="S10" i="182"/>
  <c r="R10" i="182"/>
  <c r="Q10" i="182"/>
  <c r="P10" i="182"/>
  <c r="O10" i="182"/>
  <c r="N10" i="182"/>
  <c r="M10" i="182"/>
  <c r="L10" i="182"/>
  <c r="K10" i="182"/>
  <c r="J10" i="182"/>
  <c r="I10" i="182"/>
  <c r="H10" i="182"/>
  <c r="G10" i="182"/>
  <c r="F10" i="182"/>
  <c r="E10" i="182"/>
  <c r="D10" i="182"/>
  <c r="C10" i="182"/>
  <c r="B10" i="182"/>
  <c r="V111" i="181"/>
  <c r="U111" i="181"/>
  <c r="T111" i="181"/>
  <c r="S111" i="181"/>
  <c r="R111" i="181"/>
  <c r="Q111" i="181"/>
  <c r="P111" i="181"/>
  <c r="O111" i="181"/>
  <c r="N111" i="181"/>
  <c r="M111" i="181"/>
  <c r="L111" i="181"/>
  <c r="K111" i="181"/>
  <c r="J111" i="181"/>
  <c r="I111" i="181"/>
  <c r="H111" i="181"/>
  <c r="G111" i="181"/>
  <c r="F111" i="181"/>
  <c r="E111" i="181"/>
  <c r="D111" i="181"/>
  <c r="C111" i="181"/>
  <c r="B111" i="181"/>
  <c r="V110" i="181"/>
  <c r="U110" i="181"/>
  <c r="T110" i="181"/>
  <c r="S110" i="181"/>
  <c r="R110" i="181"/>
  <c r="Q110" i="181"/>
  <c r="P110" i="181"/>
  <c r="O110" i="181"/>
  <c r="N110" i="181"/>
  <c r="M110" i="181"/>
  <c r="L110" i="181"/>
  <c r="K110" i="181"/>
  <c r="J110" i="181"/>
  <c r="I110" i="181"/>
  <c r="H110" i="181"/>
  <c r="G110" i="181"/>
  <c r="F110" i="181"/>
  <c r="E110" i="181"/>
  <c r="D110" i="181"/>
  <c r="C110" i="181"/>
  <c r="B110" i="181"/>
  <c r="V109" i="181"/>
  <c r="U109" i="181"/>
  <c r="T109" i="181"/>
  <c r="S109" i="181"/>
  <c r="R109" i="181"/>
  <c r="Q109" i="181"/>
  <c r="P109" i="181"/>
  <c r="O109" i="181"/>
  <c r="N109" i="181"/>
  <c r="M109" i="181"/>
  <c r="L109" i="181"/>
  <c r="K109" i="181"/>
  <c r="J109" i="181"/>
  <c r="I109" i="181"/>
  <c r="H109" i="181"/>
  <c r="G109" i="181"/>
  <c r="F109" i="181"/>
  <c r="E109" i="181"/>
  <c r="D109" i="181"/>
  <c r="C109" i="181"/>
  <c r="B109" i="181"/>
  <c r="V108" i="181"/>
  <c r="U108" i="181"/>
  <c r="T108" i="181"/>
  <c r="S108" i="181"/>
  <c r="R108" i="181"/>
  <c r="Q108" i="181"/>
  <c r="P108" i="181"/>
  <c r="O108" i="181"/>
  <c r="N108" i="181"/>
  <c r="M108" i="181"/>
  <c r="L108" i="181"/>
  <c r="K108" i="181"/>
  <c r="J108" i="181"/>
  <c r="I108" i="181"/>
  <c r="H108" i="181"/>
  <c r="G108" i="181"/>
  <c r="F108" i="181"/>
  <c r="E108" i="181"/>
  <c r="D108" i="181"/>
  <c r="C108" i="181"/>
  <c r="B108" i="181"/>
  <c r="V107" i="181"/>
  <c r="U107" i="181"/>
  <c r="T107" i="181"/>
  <c r="S107" i="181"/>
  <c r="R107" i="181"/>
  <c r="Q107" i="181"/>
  <c r="P107" i="181"/>
  <c r="O107" i="181"/>
  <c r="N107" i="181"/>
  <c r="M107" i="181"/>
  <c r="L107" i="181"/>
  <c r="K107" i="181"/>
  <c r="J107" i="181"/>
  <c r="I107" i="181"/>
  <c r="H107" i="181"/>
  <c r="G107" i="181"/>
  <c r="F107" i="181"/>
  <c r="E107" i="181"/>
  <c r="D107" i="181"/>
  <c r="C107" i="181"/>
  <c r="B107" i="181"/>
  <c r="V106" i="181"/>
  <c r="U106" i="181"/>
  <c r="T106" i="181"/>
  <c r="S106" i="181"/>
  <c r="R106" i="181"/>
  <c r="Q106" i="181"/>
  <c r="P106" i="181"/>
  <c r="O106" i="181"/>
  <c r="N106" i="181"/>
  <c r="M106" i="181"/>
  <c r="L106" i="181"/>
  <c r="K106" i="181"/>
  <c r="J106" i="181"/>
  <c r="I106" i="181"/>
  <c r="H106" i="181"/>
  <c r="G106" i="181"/>
  <c r="F106" i="181"/>
  <c r="E106" i="181"/>
  <c r="D106" i="181"/>
  <c r="C106" i="181"/>
  <c r="B106" i="181"/>
  <c r="V105" i="181"/>
  <c r="U105" i="181"/>
  <c r="T105" i="181"/>
  <c r="S105" i="181"/>
  <c r="R105" i="181"/>
  <c r="Q105" i="181"/>
  <c r="P105" i="181"/>
  <c r="O105" i="181"/>
  <c r="N105" i="181"/>
  <c r="M105" i="181"/>
  <c r="L105" i="181"/>
  <c r="K105" i="181"/>
  <c r="J105" i="181"/>
  <c r="I105" i="181"/>
  <c r="H105" i="181"/>
  <c r="G105" i="181"/>
  <c r="F105" i="181"/>
  <c r="E105" i="181"/>
  <c r="D105" i="181"/>
  <c r="C105" i="181"/>
  <c r="B105" i="181"/>
  <c r="V104" i="181"/>
  <c r="U104" i="181"/>
  <c r="T104" i="181"/>
  <c r="S104" i="181"/>
  <c r="R104" i="181"/>
  <c r="Q104" i="181"/>
  <c r="P104" i="181"/>
  <c r="O104" i="181"/>
  <c r="N104" i="181"/>
  <c r="M104" i="181"/>
  <c r="L104" i="181"/>
  <c r="K104" i="181"/>
  <c r="J104" i="181"/>
  <c r="I104" i="181"/>
  <c r="H104" i="181"/>
  <c r="G104" i="181"/>
  <c r="F104" i="181"/>
  <c r="E104" i="181"/>
  <c r="D104" i="181"/>
  <c r="C104" i="181"/>
  <c r="B104" i="181"/>
  <c r="V103" i="181"/>
  <c r="U103" i="181"/>
  <c r="T103" i="181"/>
  <c r="S103" i="181"/>
  <c r="R103" i="181"/>
  <c r="Q103" i="181"/>
  <c r="P103" i="181"/>
  <c r="O103" i="181"/>
  <c r="N103" i="181"/>
  <c r="M103" i="181"/>
  <c r="L103" i="181"/>
  <c r="K103" i="181"/>
  <c r="J103" i="181"/>
  <c r="I103" i="181"/>
  <c r="H103" i="181"/>
  <c r="G103" i="181"/>
  <c r="F103" i="181"/>
  <c r="E103" i="181"/>
  <c r="D103" i="181"/>
  <c r="C103" i="181"/>
  <c r="B103" i="181"/>
  <c r="V102" i="181"/>
  <c r="U102" i="181"/>
  <c r="T102" i="181"/>
  <c r="S102" i="181"/>
  <c r="R102" i="181"/>
  <c r="Q102" i="181"/>
  <c r="P102" i="181"/>
  <c r="O102" i="181"/>
  <c r="N102" i="181"/>
  <c r="M102" i="181"/>
  <c r="L102" i="181"/>
  <c r="K102" i="181"/>
  <c r="J102" i="181"/>
  <c r="I102" i="181"/>
  <c r="H102" i="181"/>
  <c r="G102" i="181"/>
  <c r="F102" i="181"/>
  <c r="E102" i="181"/>
  <c r="D102" i="181"/>
  <c r="C102" i="181"/>
  <c r="B102" i="181"/>
  <c r="V101" i="181"/>
  <c r="U101" i="181"/>
  <c r="T101" i="181"/>
  <c r="S101" i="181"/>
  <c r="R101" i="181"/>
  <c r="Q101" i="181"/>
  <c r="P101" i="181"/>
  <c r="O101" i="181"/>
  <c r="N101" i="181"/>
  <c r="M101" i="181"/>
  <c r="L101" i="181"/>
  <c r="K101" i="181"/>
  <c r="J101" i="181"/>
  <c r="I101" i="181"/>
  <c r="H101" i="181"/>
  <c r="G101" i="181"/>
  <c r="F101" i="181"/>
  <c r="E101" i="181"/>
  <c r="D101" i="181"/>
  <c r="C101" i="181"/>
  <c r="B101" i="181"/>
  <c r="V100" i="181"/>
  <c r="U100" i="181"/>
  <c r="T100" i="181"/>
  <c r="S100" i="181"/>
  <c r="R100" i="181"/>
  <c r="Q100" i="181"/>
  <c r="P100" i="181"/>
  <c r="O100" i="181"/>
  <c r="N100" i="181"/>
  <c r="M100" i="181"/>
  <c r="L100" i="181"/>
  <c r="K100" i="181"/>
  <c r="J100" i="181"/>
  <c r="I100" i="181"/>
  <c r="H100" i="181"/>
  <c r="G100" i="181"/>
  <c r="F100" i="181"/>
  <c r="E100" i="181"/>
  <c r="D100" i="181"/>
  <c r="C100" i="181"/>
  <c r="B100" i="181"/>
  <c r="V99" i="181"/>
  <c r="U99" i="181"/>
  <c r="T99" i="181"/>
  <c r="S99" i="181"/>
  <c r="R99" i="181"/>
  <c r="Q99" i="181"/>
  <c r="P99" i="181"/>
  <c r="O99" i="181"/>
  <c r="N99" i="181"/>
  <c r="M99" i="181"/>
  <c r="L99" i="181"/>
  <c r="K99" i="181"/>
  <c r="J99" i="181"/>
  <c r="I99" i="181"/>
  <c r="H99" i="181"/>
  <c r="G99" i="181"/>
  <c r="F99" i="181"/>
  <c r="E99" i="181"/>
  <c r="D99" i="181"/>
  <c r="C99" i="181"/>
  <c r="B99" i="181"/>
  <c r="V98" i="181"/>
  <c r="U98" i="181"/>
  <c r="T98" i="181"/>
  <c r="S98" i="181"/>
  <c r="R98" i="181"/>
  <c r="Q98" i="181"/>
  <c r="P98" i="181"/>
  <c r="O98" i="181"/>
  <c r="N98" i="181"/>
  <c r="M98" i="181"/>
  <c r="L98" i="181"/>
  <c r="K98" i="181"/>
  <c r="J98" i="181"/>
  <c r="I98" i="181"/>
  <c r="H98" i="181"/>
  <c r="G98" i="181"/>
  <c r="F98" i="181"/>
  <c r="E98" i="181"/>
  <c r="D98" i="181"/>
  <c r="C98" i="181"/>
  <c r="B98" i="181"/>
  <c r="V97" i="181"/>
  <c r="U97" i="181"/>
  <c r="T97" i="181"/>
  <c r="S97" i="181"/>
  <c r="R97" i="181"/>
  <c r="Q97" i="181"/>
  <c r="P97" i="181"/>
  <c r="O97" i="181"/>
  <c r="N97" i="181"/>
  <c r="M97" i="181"/>
  <c r="L97" i="181"/>
  <c r="K97" i="181"/>
  <c r="J97" i="181"/>
  <c r="I97" i="181"/>
  <c r="H97" i="181"/>
  <c r="G97" i="181"/>
  <c r="F97" i="181"/>
  <c r="E97" i="181"/>
  <c r="D97" i="181"/>
  <c r="C97" i="181"/>
  <c r="B97" i="181"/>
  <c r="V96" i="181"/>
  <c r="U96" i="181"/>
  <c r="T96" i="181"/>
  <c r="S96" i="181"/>
  <c r="R96" i="181"/>
  <c r="Q96" i="181"/>
  <c r="P96" i="181"/>
  <c r="O96" i="181"/>
  <c r="N96" i="181"/>
  <c r="M96" i="181"/>
  <c r="L96" i="181"/>
  <c r="K96" i="181"/>
  <c r="J96" i="181"/>
  <c r="I96" i="181"/>
  <c r="H96" i="181"/>
  <c r="G96" i="181"/>
  <c r="F96" i="181"/>
  <c r="E96" i="181"/>
  <c r="D96" i="181"/>
  <c r="C96" i="181"/>
  <c r="B96" i="181"/>
  <c r="V95" i="181"/>
  <c r="U95" i="181"/>
  <c r="T95" i="181"/>
  <c r="S95" i="181"/>
  <c r="R95" i="181"/>
  <c r="Q95" i="181"/>
  <c r="P95" i="181"/>
  <c r="O95" i="181"/>
  <c r="N95" i="181"/>
  <c r="M95" i="181"/>
  <c r="L95" i="181"/>
  <c r="K95" i="181"/>
  <c r="J95" i="181"/>
  <c r="I95" i="181"/>
  <c r="H95" i="181"/>
  <c r="G95" i="181"/>
  <c r="F95" i="181"/>
  <c r="E95" i="181"/>
  <c r="D95" i="181"/>
  <c r="C95" i="181"/>
  <c r="B95" i="181"/>
  <c r="V94" i="181"/>
  <c r="U94" i="181"/>
  <c r="T94" i="181"/>
  <c r="S94" i="181"/>
  <c r="R94" i="181"/>
  <c r="Q94" i="181"/>
  <c r="P94" i="181"/>
  <c r="O94" i="181"/>
  <c r="N94" i="181"/>
  <c r="M94" i="181"/>
  <c r="L94" i="181"/>
  <c r="K94" i="181"/>
  <c r="J94" i="181"/>
  <c r="I94" i="181"/>
  <c r="H94" i="181"/>
  <c r="G94" i="181"/>
  <c r="F94" i="181"/>
  <c r="E94" i="181"/>
  <c r="D94" i="181"/>
  <c r="C94" i="181"/>
  <c r="B94" i="181"/>
  <c r="V93" i="181"/>
  <c r="U93" i="181"/>
  <c r="T93" i="181"/>
  <c r="S93" i="181"/>
  <c r="R93" i="181"/>
  <c r="Q93" i="181"/>
  <c r="P93" i="181"/>
  <c r="O93" i="181"/>
  <c r="N93" i="181"/>
  <c r="M93" i="181"/>
  <c r="L93" i="181"/>
  <c r="K93" i="181"/>
  <c r="J93" i="181"/>
  <c r="I93" i="181"/>
  <c r="H93" i="181"/>
  <c r="G93" i="181"/>
  <c r="F93" i="181"/>
  <c r="E93" i="181"/>
  <c r="D93" i="181"/>
  <c r="C93" i="181"/>
  <c r="B93" i="181"/>
  <c r="V92" i="181"/>
  <c r="U92" i="181"/>
  <c r="T92" i="181"/>
  <c r="S92" i="181"/>
  <c r="R92" i="181"/>
  <c r="Q92" i="181"/>
  <c r="P92" i="181"/>
  <c r="O92" i="181"/>
  <c r="N92" i="181"/>
  <c r="M92" i="181"/>
  <c r="L92" i="181"/>
  <c r="K92" i="181"/>
  <c r="J92" i="181"/>
  <c r="I92" i="181"/>
  <c r="H92" i="181"/>
  <c r="G92" i="181"/>
  <c r="F92" i="181"/>
  <c r="E92" i="181"/>
  <c r="D92" i="181"/>
  <c r="C92" i="181"/>
  <c r="B92" i="181"/>
  <c r="V91" i="181"/>
  <c r="U91" i="181"/>
  <c r="T91" i="181"/>
  <c r="S91" i="181"/>
  <c r="R91" i="181"/>
  <c r="Q91" i="181"/>
  <c r="P91" i="181"/>
  <c r="O91" i="181"/>
  <c r="N91" i="181"/>
  <c r="M91" i="181"/>
  <c r="L91" i="181"/>
  <c r="K91" i="181"/>
  <c r="J91" i="181"/>
  <c r="I91" i="181"/>
  <c r="H91" i="181"/>
  <c r="G91" i="181"/>
  <c r="F91" i="181"/>
  <c r="E91" i="181"/>
  <c r="D91" i="181"/>
  <c r="C91" i="181"/>
  <c r="B91" i="181"/>
  <c r="V90" i="181"/>
  <c r="U90" i="181"/>
  <c r="T90" i="181"/>
  <c r="S90" i="181"/>
  <c r="R90" i="181"/>
  <c r="Q90" i="181"/>
  <c r="P90" i="181"/>
  <c r="O90" i="181"/>
  <c r="N90" i="181"/>
  <c r="M90" i="181"/>
  <c r="L90" i="181"/>
  <c r="K90" i="181"/>
  <c r="J90" i="181"/>
  <c r="I90" i="181"/>
  <c r="H90" i="181"/>
  <c r="G90" i="181"/>
  <c r="F90" i="181"/>
  <c r="E90" i="181"/>
  <c r="D90" i="181"/>
  <c r="C90" i="181"/>
  <c r="B90" i="181"/>
  <c r="V89" i="181"/>
  <c r="U89" i="181"/>
  <c r="T89" i="181"/>
  <c r="S89" i="181"/>
  <c r="R89" i="181"/>
  <c r="Q89" i="181"/>
  <c r="P89" i="181"/>
  <c r="O89" i="181"/>
  <c r="N89" i="181"/>
  <c r="M89" i="181"/>
  <c r="L89" i="181"/>
  <c r="K89" i="181"/>
  <c r="J89" i="181"/>
  <c r="I89" i="181"/>
  <c r="H89" i="181"/>
  <c r="G89" i="181"/>
  <c r="F89" i="181"/>
  <c r="E89" i="181"/>
  <c r="D89" i="181"/>
  <c r="C89" i="181"/>
  <c r="B89" i="181"/>
  <c r="V88" i="181"/>
  <c r="U88" i="181"/>
  <c r="T88" i="181"/>
  <c r="S88" i="181"/>
  <c r="R88" i="181"/>
  <c r="Q88" i="181"/>
  <c r="P88" i="181"/>
  <c r="O88" i="181"/>
  <c r="N88" i="181"/>
  <c r="M88" i="181"/>
  <c r="L88" i="181"/>
  <c r="K88" i="181"/>
  <c r="J88" i="181"/>
  <c r="I88" i="181"/>
  <c r="H88" i="181"/>
  <c r="G88" i="181"/>
  <c r="F88" i="181"/>
  <c r="E88" i="181"/>
  <c r="D88" i="181"/>
  <c r="C88" i="181"/>
  <c r="B88" i="181"/>
  <c r="V87" i="181"/>
  <c r="U87" i="181"/>
  <c r="T87" i="181"/>
  <c r="S87" i="181"/>
  <c r="R87" i="181"/>
  <c r="Q87" i="181"/>
  <c r="P87" i="181"/>
  <c r="O87" i="181"/>
  <c r="N87" i="181"/>
  <c r="M87" i="181"/>
  <c r="L87" i="181"/>
  <c r="K87" i="181"/>
  <c r="J87" i="181"/>
  <c r="I87" i="181"/>
  <c r="H87" i="181"/>
  <c r="G87" i="181"/>
  <c r="F87" i="181"/>
  <c r="E87" i="181"/>
  <c r="D87" i="181"/>
  <c r="C87" i="181"/>
  <c r="B87" i="181"/>
  <c r="V86" i="181"/>
  <c r="U86" i="181"/>
  <c r="T86" i="181"/>
  <c r="S86" i="181"/>
  <c r="R86" i="181"/>
  <c r="Q86" i="181"/>
  <c r="P86" i="181"/>
  <c r="O86" i="181"/>
  <c r="N86" i="181"/>
  <c r="M86" i="181"/>
  <c r="L86" i="181"/>
  <c r="K86" i="181"/>
  <c r="J86" i="181"/>
  <c r="I86" i="181"/>
  <c r="H86" i="181"/>
  <c r="G86" i="181"/>
  <c r="F86" i="181"/>
  <c r="E86" i="181"/>
  <c r="D86" i="181"/>
  <c r="C86" i="181"/>
  <c r="B86" i="181"/>
  <c r="V85" i="181"/>
  <c r="U85" i="181"/>
  <c r="T85" i="181"/>
  <c r="S85" i="181"/>
  <c r="R85" i="181"/>
  <c r="Q85" i="181"/>
  <c r="P85" i="181"/>
  <c r="O85" i="181"/>
  <c r="N85" i="181"/>
  <c r="M85" i="181"/>
  <c r="L85" i="181"/>
  <c r="K85" i="181"/>
  <c r="J85" i="181"/>
  <c r="I85" i="181"/>
  <c r="H85" i="181"/>
  <c r="G85" i="181"/>
  <c r="F85" i="181"/>
  <c r="E85" i="181"/>
  <c r="D85" i="181"/>
  <c r="C85" i="181"/>
  <c r="B85" i="181"/>
  <c r="V84" i="181"/>
  <c r="U84" i="181"/>
  <c r="T84" i="181"/>
  <c r="S84" i="181"/>
  <c r="R84" i="181"/>
  <c r="Q84" i="181"/>
  <c r="P84" i="181"/>
  <c r="O84" i="181"/>
  <c r="N84" i="181"/>
  <c r="M84" i="181"/>
  <c r="L84" i="181"/>
  <c r="K84" i="181"/>
  <c r="J84" i="181"/>
  <c r="I84" i="181"/>
  <c r="H84" i="181"/>
  <c r="G84" i="181"/>
  <c r="F84" i="181"/>
  <c r="E84" i="181"/>
  <c r="D84" i="181"/>
  <c r="C84" i="181"/>
  <c r="B84" i="181"/>
  <c r="V83" i="181"/>
  <c r="U83" i="181"/>
  <c r="T83" i="181"/>
  <c r="S83" i="181"/>
  <c r="R83" i="181"/>
  <c r="Q83" i="181"/>
  <c r="P83" i="181"/>
  <c r="O83" i="181"/>
  <c r="N83" i="181"/>
  <c r="M83" i="181"/>
  <c r="L83" i="181"/>
  <c r="K83" i="181"/>
  <c r="J83" i="181"/>
  <c r="I83" i="181"/>
  <c r="H83" i="181"/>
  <c r="G83" i="181"/>
  <c r="F83" i="181"/>
  <c r="E83" i="181"/>
  <c r="D83" i="181"/>
  <c r="C83" i="181"/>
  <c r="B83" i="181"/>
  <c r="V82" i="181"/>
  <c r="U82" i="181"/>
  <c r="T82" i="181"/>
  <c r="S82" i="181"/>
  <c r="R82" i="181"/>
  <c r="Q82" i="181"/>
  <c r="P82" i="181"/>
  <c r="O82" i="181"/>
  <c r="N82" i="181"/>
  <c r="M82" i="181"/>
  <c r="L82" i="181"/>
  <c r="K82" i="181"/>
  <c r="J82" i="181"/>
  <c r="I82" i="181"/>
  <c r="H82" i="181"/>
  <c r="G82" i="181"/>
  <c r="F82" i="181"/>
  <c r="E82" i="181"/>
  <c r="D82" i="181"/>
  <c r="C82" i="181"/>
  <c r="B82" i="181"/>
  <c r="V81" i="181"/>
  <c r="U81" i="181"/>
  <c r="T81" i="181"/>
  <c r="S81" i="181"/>
  <c r="R81" i="181"/>
  <c r="Q81" i="181"/>
  <c r="P81" i="181"/>
  <c r="O81" i="181"/>
  <c r="N81" i="181"/>
  <c r="M81" i="181"/>
  <c r="L81" i="181"/>
  <c r="K81" i="181"/>
  <c r="J81" i="181"/>
  <c r="I81" i="181"/>
  <c r="H81" i="181"/>
  <c r="G81" i="181"/>
  <c r="F81" i="181"/>
  <c r="E81" i="181"/>
  <c r="D81" i="181"/>
  <c r="C81" i="181"/>
  <c r="B81" i="181"/>
  <c r="V80" i="181"/>
  <c r="U80" i="181"/>
  <c r="T80" i="181"/>
  <c r="S80" i="181"/>
  <c r="R80" i="181"/>
  <c r="Q80" i="181"/>
  <c r="P80" i="181"/>
  <c r="O80" i="181"/>
  <c r="N80" i="181"/>
  <c r="M80" i="181"/>
  <c r="L80" i="181"/>
  <c r="K80" i="181"/>
  <c r="J80" i="181"/>
  <c r="I80" i="181"/>
  <c r="H80" i="181"/>
  <c r="G80" i="181"/>
  <c r="F80" i="181"/>
  <c r="E80" i="181"/>
  <c r="D80" i="181"/>
  <c r="C80" i="181"/>
  <c r="B80" i="181"/>
  <c r="V79" i="181"/>
  <c r="U79" i="181"/>
  <c r="T79" i="181"/>
  <c r="S79" i="181"/>
  <c r="R79" i="181"/>
  <c r="Q79" i="181"/>
  <c r="P79" i="181"/>
  <c r="O79" i="181"/>
  <c r="N79" i="181"/>
  <c r="M79" i="181"/>
  <c r="L79" i="181"/>
  <c r="K79" i="181"/>
  <c r="J79" i="181"/>
  <c r="I79" i="181"/>
  <c r="H79" i="181"/>
  <c r="G79" i="181"/>
  <c r="F79" i="181"/>
  <c r="E79" i="181"/>
  <c r="D79" i="181"/>
  <c r="C79" i="181"/>
  <c r="B79" i="181"/>
  <c r="V78" i="181"/>
  <c r="U78" i="181"/>
  <c r="T78" i="181"/>
  <c r="S78" i="181"/>
  <c r="R78" i="181"/>
  <c r="Q78" i="181"/>
  <c r="P78" i="181"/>
  <c r="O78" i="181"/>
  <c r="N78" i="181"/>
  <c r="M78" i="181"/>
  <c r="L78" i="181"/>
  <c r="K78" i="181"/>
  <c r="J78" i="181"/>
  <c r="I78" i="181"/>
  <c r="H78" i="181"/>
  <c r="G78" i="181"/>
  <c r="F78" i="181"/>
  <c r="E78" i="181"/>
  <c r="D78" i="181"/>
  <c r="C78" i="181"/>
  <c r="B78" i="181"/>
  <c r="V77" i="181"/>
  <c r="U77" i="181"/>
  <c r="T77" i="181"/>
  <c r="S77" i="181"/>
  <c r="R77" i="181"/>
  <c r="Q77" i="181"/>
  <c r="P77" i="181"/>
  <c r="O77" i="181"/>
  <c r="N77" i="181"/>
  <c r="M77" i="181"/>
  <c r="L77" i="181"/>
  <c r="K77" i="181"/>
  <c r="J77" i="181"/>
  <c r="I77" i="181"/>
  <c r="H77" i="181"/>
  <c r="G77" i="181"/>
  <c r="F77" i="181"/>
  <c r="E77" i="181"/>
  <c r="D77" i="181"/>
  <c r="C77" i="181"/>
  <c r="B77" i="181"/>
  <c r="V76" i="181"/>
  <c r="U76" i="181"/>
  <c r="T76" i="181"/>
  <c r="S76" i="181"/>
  <c r="R76" i="181"/>
  <c r="Q76" i="181"/>
  <c r="P76" i="181"/>
  <c r="O76" i="181"/>
  <c r="N76" i="181"/>
  <c r="M76" i="181"/>
  <c r="L76" i="181"/>
  <c r="K76" i="181"/>
  <c r="J76" i="181"/>
  <c r="I76" i="181"/>
  <c r="H76" i="181"/>
  <c r="G76" i="181"/>
  <c r="F76" i="181"/>
  <c r="E76" i="181"/>
  <c r="D76" i="181"/>
  <c r="C76" i="181"/>
  <c r="B76" i="181"/>
  <c r="V75" i="181"/>
  <c r="U75" i="181"/>
  <c r="T75" i="181"/>
  <c r="S75" i="181"/>
  <c r="R75" i="181"/>
  <c r="Q75" i="181"/>
  <c r="P75" i="181"/>
  <c r="O75" i="181"/>
  <c r="N75" i="181"/>
  <c r="M75" i="181"/>
  <c r="L75" i="181"/>
  <c r="K75" i="181"/>
  <c r="J75" i="181"/>
  <c r="I75" i="181"/>
  <c r="H75" i="181"/>
  <c r="G75" i="181"/>
  <c r="F75" i="181"/>
  <c r="E75" i="181"/>
  <c r="D75" i="181"/>
  <c r="C75" i="181"/>
  <c r="B75" i="181"/>
  <c r="V74" i="181"/>
  <c r="U74" i="181"/>
  <c r="T74" i="181"/>
  <c r="S74" i="181"/>
  <c r="R74" i="181"/>
  <c r="Q74" i="181"/>
  <c r="P74" i="181"/>
  <c r="O74" i="181"/>
  <c r="N74" i="181"/>
  <c r="M74" i="181"/>
  <c r="L74" i="181"/>
  <c r="K74" i="181"/>
  <c r="J74" i="181"/>
  <c r="I74" i="181"/>
  <c r="H74" i="181"/>
  <c r="G74" i="181"/>
  <c r="F74" i="181"/>
  <c r="E74" i="181"/>
  <c r="D74" i="181"/>
  <c r="C74" i="181"/>
  <c r="B74" i="181"/>
  <c r="V73" i="181"/>
  <c r="U73" i="181"/>
  <c r="T73" i="181"/>
  <c r="S73" i="181"/>
  <c r="R73" i="181"/>
  <c r="Q73" i="181"/>
  <c r="P73" i="181"/>
  <c r="O73" i="181"/>
  <c r="N73" i="181"/>
  <c r="M73" i="181"/>
  <c r="L73" i="181"/>
  <c r="K73" i="181"/>
  <c r="J73" i="181"/>
  <c r="I73" i="181"/>
  <c r="H73" i="181"/>
  <c r="G73" i="181"/>
  <c r="F73" i="181"/>
  <c r="E73" i="181"/>
  <c r="D73" i="181"/>
  <c r="C73" i="181"/>
  <c r="B73" i="181"/>
  <c r="V72" i="181"/>
  <c r="U72" i="181"/>
  <c r="T72" i="181"/>
  <c r="S72" i="181"/>
  <c r="R72" i="181"/>
  <c r="Q72" i="181"/>
  <c r="P72" i="181"/>
  <c r="O72" i="181"/>
  <c r="N72" i="181"/>
  <c r="M72" i="181"/>
  <c r="L72" i="181"/>
  <c r="K72" i="181"/>
  <c r="J72" i="181"/>
  <c r="I72" i="181"/>
  <c r="H72" i="181"/>
  <c r="G72" i="181"/>
  <c r="F72" i="181"/>
  <c r="E72" i="181"/>
  <c r="D72" i="181"/>
  <c r="C72" i="181"/>
  <c r="B72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V69" i="181"/>
  <c r="U69" i="181"/>
  <c r="T69" i="181"/>
  <c r="S69" i="181"/>
  <c r="R69" i="181"/>
  <c r="Q69" i="181"/>
  <c r="P69" i="181"/>
  <c r="O69" i="181"/>
  <c r="N69" i="181"/>
  <c r="M69" i="181"/>
  <c r="L69" i="181"/>
  <c r="K69" i="181"/>
  <c r="J69" i="181"/>
  <c r="I69" i="181"/>
  <c r="H69" i="181"/>
  <c r="G69" i="181"/>
  <c r="F69" i="181"/>
  <c r="E69" i="181"/>
  <c r="D69" i="181"/>
  <c r="C69" i="181"/>
  <c r="B69" i="181"/>
  <c r="V68" i="181"/>
  <c r="U68" i="181"/>
  <c r="T68" i="181"/>
  <c r="S68" i="181"/>
  <c r="R68" i="181"/>
  <c r="Q68" i="181"/>
  <c r="P68" i="181"/>
  <c r="O68" i="181"/>
  <c r="N68" i="181"/>
  <c r="M68" i="181"/>
  <c r="L68" i="181"/>
  <c r="K68" i="181"/>
  <c r="J68" i="181"/>
  <c r="I68" i="181"/>
  <c r="H68" i="181"/>
  <c r="G68" i="181"/>
  <c r="F68" i="181"/>
  <c r="E68" i="181"/>
  <c r="D68" i="181"/>
  <c r="C68" i="181"/>
  <c r="B68" i="181"/>
  <c r="V67" i="181"/>
  <c r="U67" i="181"/>
  <c r="T67" i="181"/>
  <c r="S67" i="181"/>
  <c r="R67" i="181"/>
  <c r="Q67" i="181"/>
  <c r="P67" i="181"/>
  <c r="O67" i="181"/>
  <c r="N67" i="181"/>
  <c r="M67" i="181"/>
  <c r="L67" i="181"/>
  <c r="K67" i="181"/>
  <c r="J67" i="181"/>
  <c r="I67" i="181"/>
  <c r="H67" i="181"/>
  <c r="G67" i="181"/>
  <c r="F67" i="181"/>
  <c r="E67" i="181"/>
  <c r="D67" i="181"/>
  <c r="C67" i="181"/>
  <c r="B67" i="181"/>
  <c r="V66" i="181"/>
  <c r="U66" i="181"/>
  <c r="T66" i="181"/>
  <c r="S66" i="181"/>
  <c r="R66" i="181"/>
  <c r="Q66" i="181"/>
  <c r="P66" i="181"/>
  <c r="O66" i="181"/>
  <c r="N66" i="181"/>
  <c r="M66" i="181"/>
  <c r="L66" i="181"/>
  <c r="K66" i="181"/>
  <c r="J66" i="181"/>
  <c r="I66" i="181"/>
  <c r="H66" i="181"/>
  <c r="G66" i="181"/>
  <c r="F66" i="181"/>
  <c r="E66" i="181"/>
  <c r="D66" i="181"/>
  <c r="C66" i="181"/>
  <c r="B66" i="181"/>
  <c r="V65" i="181"/>
  <c r="U65" i="181"/>
  <c r="T65" i="181"/>
  <c r="S65" i="181"/>
  <c r="R65" i="181"/>
  <c r="Q65" i="181"/>
  <c r="P65" i="181"/>
  <c r="O65" i="181"/>
  <c r="N65" i="181"/>
  <c r="M65" i="181"/>
  <c r="L65" i="181"/>
  <c r="K65" i="181"/>
  <c r="J65" i="181"/>
  <c r="I65" i="181"/>
  <c r="H65" i="181"/>
  <c r="G65" i="181"/>
  <c r="F65" i="181"/>
  <c r="E65" i="181"/>
  <c r="D65" i="181"/>
  <c r="C65" i="181"/>
  <c r="B65" i="181"/>
  <c r="V64" i="181"/>
  <c r="U64" i="181"/>
  <c r="T64" i="181"/>
  <c r="S64" i="181"/>
  <c r="R64" i="181"/>
  <c r="Q64" i="181"/>
  <c r="P64" i="181"/>
  <c r="O64" i="181"/>
  <c r="N64" i="181"/>
  <c r="M64" i="181"/>
  <c r="L64" i="181"/>
  <c r="K64" i="181"/>
  <c r="J64" i="181"/>
  <c r="I64" i="181"/>
  <c r="H64" i="181"/>
  <c r="G64" i="181"/>
  <c r="F64" i="181"/>
  <c r="E64" i="181"/>
  <c r="D64" i="181"/>
  <c r="C64" i="181"/>
  <c r="B64" i="181"/>
  <c r="V63" i="181"/>
  <c r="U63" i="181"/>
  <c r="T63" i="181"/>
  <c r="S63" i="181"/>
  <c r="R63" i="181"/>
  <c r="Q63" i="181"/>
  <c r="P63" i="181"/>
  <c r="O63" i="181"/>
  <c r="N63" i="181"/>
  <c r="M63" i="181"/>
  <c r="L63" i="181"/>
  <c r="K63" i="181"/>
  <c r="J63" i="181"/>
  <c r="I63" i="181"/>
  <c r="H63" i="181"/>
  <c r="G63" i="181"/>
  <c r="F63" i="181"/>
  <c r="E63" i="181"/>
  <c r="D63" i="181"/>
  <c r="C63" i="181"/>
  <c r="B63" i="181"/>
  <c r="V62" i="181"/>
  <c r="U62" i="181"/>
  <c r="T62" i="181"/>
  <c r="S62" i="181"/>
  <c r="R62" i="181"/>
  <c r="Q62" i="181"/>
  <c r="P62" i="181"/>
  <c r="O62" i="181"/>
  <c r="N62" i="181"/>
  <c r="M62" i="181"/>
  <c r="L62" i="181"/>
  <c r="K62" i="181"/>
  <c r="J62" i="181"/>
  <c r="I62" i="181"/>
  <c r="H62" i="181"/>
  <c r="G62" i="181"/>
  <c r="F62" i="181"/>
  <c r="E62" i="181"/>
  <c r="D62" i="181"/>
  <c r="C62" i="181"/>
  <c r="B62" i="181"/>
  <c r="V61" i="181"/>
  <c r="U61" i="181"/>
  <c r="T61" i="181"/>
  <c r="S61" i="181"/>
  <c r="R61" i="181"/>
  <c r="Q61" i="181"/>
  <c r="P61" i="181"/>
  <c r="O61" i="181"/>
  <c r="N61" i="181"/>
  <c r="M61" i="181"/>
  <c r="L61" i="181"/>
  <c r="K61" i="181"/>
  <c r="J61" i="181"/>
  <c r="I61" i="181"/>
  <c r="H61" i="181"/>
  <c r="G61" i="181"/>
  <c r="F61" i="181"/>
  <c r="E61" i="181"/>
  <c r="D61" i="181"/>
  <c r="C61" i="181"/>
  <c r="B61" i="181"/>
  <c r="V60" i="181"/>
  <c r="U60" i="181"/>
  <c r="T60" i="181"/>
  <c r="S60" i="181"/>
  <c r="R60" i="181"/>
  <c r="Q60" i="181"/>
  <c r="P60" i="181"/>
  <c r="O60" i="181"/>
  <c r="N60" i="181"/>
  <c r="M60" i="181"/>
  <c r="L60" i="181"/>
  <c r="K60" i="181"/>
  <c r="J60" i="181"/>
  <c r="I60" i="181"/>
  <c r="H60" i="181"/>
  <c r="G60" i="181"/>
  <c r="F60" i="181"/>
  <c r="E60" i="181"/>
  <c r="D60" i="181"/>
  <c r="C60" i="181"/>
  <c r="B60" i="181"/>
  <c r="V59" i="181"/>
  <c r="U59" i="181"/>
  <c r="T59" i="181"/>
  <c r="S59" i="181"/>
  <c r="R59" i="181"/>
  <c r="Q59" i="181"/>
  <c r="P59" i="181"/>
  <c r="O59" i="181"/>
  <c r="N59" i="181"/>
  <c r="M59" i="181"/>
  <c r="L59" i="181"/>
  <c r="K59" i="181"/>
  <c r="J59" i="181"/>
  <c r="I59" i="181"/>
  <c r="H59" i="181"/>
  <c r="G59" i="181"/>
  <c r="F59" i="181"/>
  <c r="E59" i="181"/>
  <c r="D59" i="181"/>
  <c r="C59" i="181"/>
  <c r="B59" i="181"/>
  <c r="H58" i="181"/>
  <c r="G58" i="181"/>
  <c r="F58" i="181"/>
  <c r="E58" i="181"/>
  <c r="D58" i="181"/>
  <c r="C58" i="181"/>
  <c r="B58" i="181"/>
  <c r="H57" i="181"/>
  <c r="G57" i="181"/>
  <c r="F57" i="181"/>
  <c r="E57" i="181"/>
  <c r="D57" i="181"/>
  <c r="C57" i="181"/>
  <c r="B57" i="181"/>
  <c r="H56" i="181"/>
  <c r="G56" i="181"/>
  <c r="F56" i="181"/>
  <c r="E56" i="181"/>
  <c r="D56" i="181"/>
  <c r="C56" i="181"/>
  <c r="B56" i="181"/>
  <c r="H55" i="181"/>
  <c r="G55" i="181"/>
  <c r="F55" i="181"/>
  <c r="E55" i="181"/>
  <c r="D55" i="181"/>
  <c r="C55" i="181"/>
  <c r="B55" i="181"/>
  <c r="H54" i="181"/>
  <c r="G54" i="181"/>
  <c r="F54" i="181"/>
  <c r="E54" i="181"/>
  <c r="D54" i="181"/>
  <c r="C54" i="181"/>
  <c r="B54" i="181"/>
  <c r="H53" i="181"/>
  <c r="G53" i="181"/>
  <c r="F53" i="181"/>
  <c r="E53" i="181"/>
  <c r="D53" i="181"/>
  <c r="C53" i="181"/>
  <c r="B53" i="181"/>
  <c r="H52" i="181"/>
  <c r="G52" i="181"/>
  <c r="F52" i="181"/>
  <c r="E52" i="181"/>
  <c r="D52" i="181"/>
  <c r="C52" i="181"/>
  <c r="B52" i="181"/>
  <c r="H51" i="181"/>
  <c r="G51" i="181"/>
  <c r="F51" i="181"/>
  <c r="E51" i="181"/>
  <c r="D51" i="181"/>
  <c r="C51" i="181"/>
  <c r="B51" i="181"/>
  <c r="H50" i="181"/>
  <c r="G50" i="181"/>
  <c r="F50" i="181"/>
  <c r="E50" i="181"/>
  <c r="D50" i="181"/>
  <c r="C50" i="181"/>
  <c r="B50" i="181"/>
  <c r="H49" i="181"/>
  <c r="G49" i="181"/>
  <c r="F49" i="181"/>
  <c r="E49" i="181"/>
  <c r="D49" i="181"/>
  <c r="C49" i="181"/>
  <c r="B49" i="181"/>
  <c r="H48" i="181"/>
  <c r="G48" i="181"/>
  <c r="F48" i="181"/>
  <c r="E48" i="181"/>
  <c r="D48" i="181"/>
  <c r="C48" i="181"/>
  <c r="B48" i="181"/>
  <c r="H47" i="181"/>
  <c r="G47" i="181"/>
  <c r="F47" i="181"/>
  <c r="E47" i="181"/>
  <c r="D47" i="181"/>
  <c r="C47" i="181"/>
  <c r="B47" i="181"/>
  <c r="H46" i="181"/>
  <c r="G46" i="181"/>
  <c r="F46" i="181"/>
  <c r="E46" i="181"/>
  <c r="D46" i="181"/>
  <c r="C46" i="181"/>
  <c r="B46" i="181"/>
  <c r="H45" i="181"/>
  <c r="G45" i="181"/>
  <c r="F45" i="181"/>
  <c r="E45" i="181"/>
  <c r="D45" i="181"/>
  <c r="C45" i="181"/>
  <c r="B45" i="181"/>
  <c r="H44" i="181"/>
  <c r="G44" i="181"/>
  <c r="F44" i="181"/>
  <c r="E44" i="181"/>
  <c r="D44" i="181"/>
  <c r="C44" i="181"/>
  <c r="B44" i="181"/>
  <c r="H43" i="181"/>
  <c r="G43" i="181"/>
  <c r="F43" i="181"/>
  <c r="E43" i="181"/>
  <c r="D43" i="181"/>
  <c r="C43" i="181"/>
  <c r="B43" i="181"/>
  <c r="H42" i="181"/>
  <c r="G42" i="181"/>
  <c r="F42" i="181"/>
  <c r="E42" i="181"/>
  <c r="D42" i="181"/>
  <c r="C42" i="181"/>
  <c r="B42" i="181"/>
  <c r="H41" i="181"/>
  <c r="G41" i="181"/>
  <c r="F41" i="181"/>
  <c r="E41" i="181"/>
  <c r="D41" i="181"/>
  <c r="C41" i="181"/>
  <c r="B41" i="181"/>
  <c r="H40" i="181"/>
  <c r="G40" i="181"/>
  <c r="F40" i="181"/>
  <c r="E40" i="181"/>
  <c r="D40" i="181"/>
  <c r="C40" i="181"/>
  <c r="B40" i="181"/>
  <c r="H39" i="181"/>
  <c r="G39" i="181"/>
  <c r="F39" i="181"/>
  <c r="E39" i="181"/>
  <c r="D39" i="181"/>
  <c r="C39" i="181"/>
  <c r="B39" i="181"/>
  <c r="H38" i="181"/>
  <c r="G38" i="181"/>
  <c r="F38" i="181"/>
  <c r="E38" i="181"/>
  <c r="D38" i="181"/>
  <c r="C38" i="181"/>
  <c r="B38" i="181"/>
  <c r="H37" i="181"/>
  <c r="G37" i="181"/>
  <c r="F37" i="181"/>
  <c r="E37" i="181"/>
  <c r="D37" i="181"/>
  <c r="C37" i="181"/>
  <c r="B37" i="181"/>
  <c r="H36" i="181"/>
  <c r="G36" i="181"/>
  <c r="F36" i="181"/>
  <c r="E36" i="181"/>
  <c r="D36" i="181"/>
  <c r="C36" i="181"/>
  <c r="B36" i="181"/>
  <c r="H35" i="181"/>
  <c r="G35" i="181"/>
  <c r="F35" i="181"/>
  <c r="E35" i="181"/>
  <c r="D35" i="181"/>
  <c r="C35" i="181"/>
  <c r="B35" i="181"/>
  <c r="H34" i="181"/>
  <c r="G34" i="181"/>
  <c r="F34" i="181"/>
  <c r="E34" i="181"/>
  <c r="D34" i="181"/>
  <c r="C34" i="181"/>
  <c r="B34" i="181"/>
  <c r="H33" i="181"/>
  <c r="G33" i="181"/>
  <c r="F33" i="181"/>
  <c r="E33" i="181"/>
  <c r="D33" i="181"/>
  <c r="C33" i="181"/>
  <c r="B33" i="181"/>
  <c r="H32" i="181"/>
  <c r="G32" i="181"/>
  <c r="F32" i="181"/>
  <c r="E32" i="181"/>
  <c r="D32" i="181"/>
  <c r="C32" i="181"/>
  <c r="B32" i="181"/>
  <c r="H31" i="181"/>
  <c r="G31" i="181"/>
  <c r="F31" i="181"/>
  <c r="E31" i="181"/>
  <c r="D31" i="181"/>
  <c r="C31" i="181"/>
  <c r="B31" i="181"/>
  <c r="H30" i="181"/>
  <c r="G30" i="181"/>
  <c r="F30" i="181"/>
  <c r="E30" i="181"/>
  <c r="D30" i="181"/>
  <c r="C30" i="181"/>
  <c r="B30" i="181"/>
  <c r="H29" i="181"/>
  <c r="G29" i="181"/>
  <c r="F29" i="181"/>
  <c r="E29" i="181"/>
  <c r="D29" i="181"/>
  <c r="C29" i="181"/>
  <c r="B29" i="181"/>
  <c r="H28" i="181"/>
  <c r="G28" i="181"/>
  <c r="F28" i="181"/>
  <c r="E28" i="181"/>
  <c r="D28" i="181"/>
  <c r="C28" i="181"/>
  <c r="B28" i="181"/>
  <c r="H27" i="181"/>
  <c r="G27" i="181"/>
  <c r="F27" i="181"/>
  <c r="E27" i="181"/>
  <c r="D27" i="181"/>
  <c r="C27" i="181"/>
  <c r="B27" i="181"/>
  <c r="H26" i="181"/>
  <c r="G26" i="181"/>
  <c r="F26" i="181"/>
  <c r="E26" i="181"/>
  <c r="D26" i="181"/>
  <c r="C26" i="181"/>
  <c r="B26" i="181"/>
  <c r="H25" i="181"/>
  <c r="G25" i="181"/>
  <c r="F25" i="181"/>
  <c r="E25" i="181"/>
  <c r="D25" i="181"/>
  <c r="C25" i="181"/>
  <c r="B25" i="181"/>
  <c r="H24" i="181"/>
  <c r="G24" i="181"/>
  <c r="F24" i="181"/>
  <c r="E24" i="181"/>
  <c r="D24" i="181"/>
  <c r="C24" i="181"/>
  <c r="B24" i="181"/>
  <c r="H23" i="181"/>
  <c r="G23" i="181"/>
  <c r="F23" i="181"/>
  <c r="E23" i="181"/>
  <c r="D23" i="181"/>
  <c r="C23" i="181"/>
  <c r="B23" i="181"/>
  <c r="H22" i="181"/>
  <c r="G22" i="181"/>
  <c r="F22" i="181"/>
  <c r="E22" i="181"/>
  <c r="D22" i="181"/>
  <c r="C22" i="181"/>
  <c r="B22" i="181"/>
  <c r="H21" i="181"/>
  <c r="G21" i="181"/>
  <c r="F21" i="181"/>
  <c r="E21" i="181"/>
  <c r="D21" i="181"/>
  <c r="C21" i="181"/>
  <c r="B21" i="181"/>
  <c r="H20" i="181"/>
  <c r="G20" i="181"/>
  <c r="F20" i="181"/>
  <c r="E20" i="181"/>
  <c r="D20" i="181"/>
  <c r="C20" i="181"/>
  <c r="B20" i="181"/>
  <c r="H19" i="181"/>
  <c r="G19" i="181"/>
  <c r="F19" i="181"/>
  <c r="E19" i="181"/>
  <c r="D19" i="181"/>
  <c r="C19" i="181"/>
  <c r="B19" i="181"/>
  <c r="H18" i="181"/>
  <c r="G18" i="181"/>
  <c r="F18" i="181"/>
  <c r="E18" i="181"/>
  <c r="D18" i="181"/>
  <c r="C18" i="181"/>
  <c r="B18" i="181"/>
  <c r="H17" i="181"/>
  <c r="G17" i="181"/>
  <c r="F17" i="181"/>
  <c r="E17" i="181"/>
  <c r="D17" i="181"/>
  <c r="C17" i="181"/>
  <c r="B17" i="181"/>
  <c r="H16" i="181"/>
  <c r="G16" i="181"/>
  <c r="F16" i="181"/>
  <c r="E16" i="181"/>
  <c r="D16" i="181"/>
  <c r="C16" i="181"/>
  <c r="B16" i="181"/>
  <c r="H15" i="181"/>
  <c r="G15" i="181"/>
  <c r="F15" i="181"/>
  <c r="E15" i="181"/>
  <c r="D15" i="181"/>
  <c r="C15" i="181"/>
  <c r="B15" i="181"/>
  <c r="H14" i="181"/>
  <c r="G14" i="181"/>
  <c r="F14" i="181"/>
  <c r="E14" i="181"/>
  <c r="D14" i="181"/>
  <c r="C14" i="181"/>
  <c r="B14" i="181"/>
  <c r="H13" i="181"/>
  <c r="G13" i="181"/>
  <c r="F13" i="181"/>
  <c r="E13" i="181"/>
  <c r="D13" i="181"/>
  <c r="C13" i="181"/>
  <c r="B13" i="181"/>
  <c r="H12" i="181"/>
  <c r="G12" i="181"/>
  <c r="F12" i="181"/>
  <c r="E12" i="181"/>
  <c r="D12" i="181"/>
  <c r="C12" i="181"/>
  <c r="B12" i="181"/>
  <c r="H11" i="181"/>
  <c r="G11" i="181"/>
  <c r="F11" i="181"/>
  <c r="E11" i="181"/>
  <c r="D11" i="181"/>
  <c r="C11" i="181"/>
  <c r="B11" i="181"/>
  <c r="H10" i="181"/>
  <c r="G10" i="181"/>
  <c r="F10" i="181"/>
  <c r="E10" i="181"/>
  <c r="D10" i="181"/>
  <c r="C10" i="181"/>
  <c r="B10" i="181"/>
  <c r="I111" i="180"/>
  <c r="J111" i="180"/>
  <c r="R111" i="180"/>
  <c r="H111" i="180"/>
  <c r="Q111" i="180"/>
  <c r="G111" i="180"/>
  <c r="P111" i="180"/>
  <c r="O111" i="180"/>
  <c r="F111" i="180"/>
  <c r="N111" i="180"/>
  <c r="E111" i="180"/>
  <c r="M111" i="180"/>
  <c r="L111" i="180"/>
  <c r="D111" i="180"/>
  <c r="C111" i="180"/>
  <c r="B111" i="180"/>
  <c r="I110" i="180"/>
  <c r="J110" i="180"/>
  <c r="R110" i="180"/>
  <c r="H110" i="180"/>
  <c r="Q110" i="180"/>
  <c r="G110" i="180"/>
  <c r="P110" i="180"/>
  <c r="O110" i="180"/>
  <c r="F110" i="180"/>
  <c r="N110" i="180"/>
  <c r="E110" i="180"/>
  <c r="M110" i="180"/>
  <c r="L110" i="180"/>
  <c r="D110" i="180"/>
  <c r="C110" i="180"/>
  <c r="B110" i="180"/>
  <c r="I109" i="180"/>
  <c r="J109" i="180"/>
  <c r="R109" i="180"/>
  <c r="H109" i="180"/>
  <c r="Q109" i="180"/>
  <c r="G109" i="180"/>
  <c r="P109" i="180"/>
  <c r="O109" i="180"/>
  <c r="F109" i="180"/>
  <c r="N109" i="180"/>
  <c r="E109" i="180"/>
  <c r="M109" i="180"/>
  <c r="L109" i="180"/>
  <c r="D109" i="180"/>
  <c r="C109" i="180"/>
  <c r="B109" i="180"/>
  <c r="I108" i="180"/>
  <c r="J108" i="180"/>
  <c r="R108" i="180"/>
  <c r="H108" i="180"/>
  <c r="Q108" i="180"/>
  <c r="G108" i="180"/>
  <c r="P108" i="180"/>
  <c r="O108" i="180"/>
  <c r="F108" i="180"/>
  <c r="N108" i="180"/>
  <c r="E108" i="180"/>
  <c r="M108" i="180"/>
  <c r="L108" i="180"/>
  <c r="D108" i="180"/>
  <c r="C108" i="180"/>
  <c r="B108" i="180"/>
  <c r="I107" i="180"/>
  <c r="J107" i="180"/>
  <c r="R107" i="180"/>
  <c r="H107" i="180"/>
  <c r="Q107" i="180"/>
  <c r="G107" i="180"/>
  <c r="P107" i="180"/>
  <c r="O107" i="180"/>
  <c r="F107" i="180"/>
  <c r="N107" i="180"/>
  <c r="E107" i="180"/>
  <c r="M107" i="180"/>
  <c r="L107" i="180"/>
  <c r="D107" i="180"/>
  <c r="C107" i="180"/>
  <c r="B107" i="180"/>
  <c r="I106" i="180"/>
  <c r="J106" i="180"/>
  <c r="R106" i="180"/>
  <c r="H106" i="180"/>
  <c r="Q106" i="180"/>
  <c r="G106" i="180"/>
  <c r="P106" i="180"/>
  <c r="O106" i="180"/>
  <c r="F106" i="180"/>
  <c r="N106" i="180"/>
  <c r="E106" i="180"/>
  <c r="M106" i="180"/>
  <c r="L106" i="180"/>
  <c r="D106" i="180"/>
  <c r="C106" i="180"/>
  <c r="B106" i="180"/>
  <c r="I105" i="180"/>
  <c r="J105" i="180"/>
  <c r="R105" i="180"/>
  <c r="H105" i="180"/>
  <c r="Q105" i="180"/>
  <c r="G105" i="180"/>
  <c r="P105" i="180"/>
  <c r="O105" i="180"/>
  <c r="F105" i="180"/>
  <c r="N105" i="180"/>
  <c r="E105" i="180"/>
  <c r="M105" i="180"/>
  <c r="L105" i="180"/>
  <c r="D105" i="180"/>
  <c r="C105" i="180"/>
  <c r="B105" i="180"/>
  <c r="I104" i="180"/>
  <c r="J104" i="180"/>
  <c r="R104" i="180"/>
  <c r="H104" i="180"/>
  <c r="Q104" i="180"/>
  <c r="G104" i="180"/>
  <c r="P104" i="180"/>
  <c r="O104" i="180"/>
  <c r="F104" i="180"/>
  <c r="N104" i="180"/>
  <c r="E104" i="180"/>
  <c r="M104" i="180"/>
  <c r="L104" i="180"/>
  <c r="D104" i="180"/>
  <c r="C104" i="180"/>
  <c r="B104" i="180"/>
  <c r="I103" i="180"/>
  <c r="J103" i="180"/>
  <c r="R103" i="180"/>
  <c r="H103" i="180"/>
  <c r="Q103" i="180"/>
  <c r="G103" i="180"/>
  <c r="P103" i="180"/>
  <c r="O103" i="180"/>
  <c r="F103" i="180"/>
  <c r="N103" i="180"/>
  <c r="E103" i="180"/>
  <c r="M103" i="180"/>
  <c r="L103" i="180"/>
  <c r="D103" i="180"/>
  <c r="C103" i="180"/>
  <c r="B103" i="180"/>
  <c r="I102" i="180"/>
  <c r="J102" i="180"/>
  <c r="R102" i="180"/>
  <c r="H102" i="180"/>
  <c r="Q102" i="180"/>
  <c r="G102" i="180"/>
  <c r="P102" i="180"/>
  <c r="O102" i="180"/>
  <c r="F102" i="180"/>
  <c r="N102" i="180"/>
  <c r="E102" i="180"/>
  <c r="M102" i="180"/>
  <c r="L102" i="180"/>
  <c r="D102" i="180"/>
  <c r="C102" i="180"/>
  <c r="B102" i="180"/>
  <c r="I101" i="180"/>
  <c r="J101" i="180"/>
  <c r="R101" i="180"/>
  <c r="H101" i="180"/>
  <c r="Q101" i="180"/>
  <c r="G101" i="180"/>
  <c r="P101" i="180"/>
  <c r="O101" i="180"/>
  <c r="F101" i="180"/>
  <c r="N101" i="180"/>
  <c r="E101" i="180"/>
  <c r="M101" i="180"/>
  <c r="L101" i="180"/>
  <c r="D101" i="180"/>
  <c r="C101" i="180"/>
  <c r="B101" i="180"/>
  <c r="I100" i="180"/>
  <c r="J100" i="180"/>
  <c r="R100" i="180"/>
  <c r="H100" i="180"/>
  <c r="Q100" i="180"/>
  <c r="G100" i="180"/>
  <c r="P100" i="180"/>
  <c r="O100" i="180"/>
  <c r="F100" i="180"/>
  <c r="N100" i="180"/>
  <c r="E100" i="180"/>
  <c r="M100" i="180"/>
  <c r="L100" i="180"/>
  <c r="D100" i="180"/>
  <c r="C100" i="180"/>
  <c r="B100" i="180"/>
  <c r="I99" i="180"/>
  <c r="J99" i="180"/>
  <c r="R99" i="180"/>
  <c r="H99" i="180"/>
  <c r="Q99" i="180"/>
  <c r="G99" i="180"/>
  <c r="P99" i="180"/>
  <c r="O99" i="180"/>
  <c r="F99" i="180"/>
  <c r="N99" i="180"/>
  <c r="E99" i="180"/>
  <c r="M99" i="180"/>
  <c r="L99" i="180"/>
  <c r="D99" i="180"/>
  <c r="C99" i="180"/>
  <c r="B99" i="180"/>
  <c r="I98" i="180"/>
  <c r="J98" i="180"/>
  <c r="R98" i="180"/>
  <c r="H98" i="180"/>
  <c r="Q98" i="180"/>
  <c r="G98" i="180"/>
  <c r="P98" i="180"/>
  <c r="O98" i="180"/>
  <c r="F98" i="180"/>
  <c r="N98" i="180"/>
  <c r="E98" i="180"/>
  <c r="M98" i="180"/>
  <c r="L98" i="180"/>
  <c r="D98" i="180"/>
  <c r="C98" i="180"/>
  <c r="B98" i="180"/>
  <c r="I97" i="180"/>
  <c r="J97" i="180"/>
  <c r="R97" i="180"/>
  <c r="H97" i="180"/>
  <c r="Q97" i="180"/>
  <c r="G97" i="180"/>
  <c r="P97" i="180"/>
  <c r="O97" i="180"/>
  <c r="F97" i="180"/>
  <c r="N97" i="180"/>
  <c r="E97" i="180"/>
  <c r="M97" i="180"/>
  <c r="L97" i="180"/>
  <c r="D97" i="180"/>
  <c r="C97" i="180"/>
  <c r="B97" i="180"/>
  <c r="I96" i="180"/>
  <c r="J96" i="180"/>
  <c r="R96" i="180"/>
  <c r="H96" i="180"/>
  <c r="Q96" i="180"/>
  <c r="G96" i="180"/>
  <c r="P96" i="180"/>
  <c r="O96" i="180"/>
  <c r="F96" i="180"/>
  <c r="N96" i="180"/>
  <c r="E96" i="180"/>
  <c r="M96" i="180"/>
  <c r="L96" i="180"/>
  <c r="D96" i="180"/>
  <c r="C96" i="180"/>
  <c r="B96" i="180"/>
  <c r="I95" i="180"/>
  <c r="J95" i="180"/>
  <c r="R95" i="180"/>
  <c r="H95" i="180"/>
  <c r="Q95" i="180"/>
  <c r="G95" i="180"/>
  <c r="P95" i="180"/>
  <c r="O95" i="180"/>
  <c r="F95" i="180"/>
  <c r="N95" i="180"/>
  <c r="E95" i="180"/>
  <c r="M95" i="180"/>
  <c r="L95" i="180"/>
  <c r="D95" i="180"/>
  <c r="C95" i="180"/>
  <c r="B95" i="180"/>
  <c r="I94" i="180"/>
  <c r="J94" i="180"/>
  <c r="R94" i="180"/>
  <c r="H94" i="180"/>
  <c r="Q94" i="180"/>
  <c r="G94" i="180"/>
  <c r="P94" i="180"/>
  <c r="O94" i="180"/>
  <c r="F94" i="180"/>
  <c r="N94" i="180"/>
  <c r="E94" i="180"/>
  <c r="M94" i="180"/>
  <c r="L94" i="180"/>
  <c r="D94" i="180"/>
  <c r="C94" i="180"/>
  <c r="B94" i="180"/>
  <c r="I93" i="180"/>
  <c r="J93" i="180"/>
  <c r="R93" i="180"/>
  <c r="H93" i="180"/>
  <c r="Q93" i="180"/>
  <c r="G93" i="180"/>
  <c r="P93" i="180"/>
  <c r="O93" i="180"/>
  <c r="F93" i="180"/>
  <c r="N93" i="180"/>
  <c r="E93" i="180"/>
  <c r="M93" i="180"/>
  <c r="L93" i="180"/>
  <c r="D93" i="180"/>
  <c r="C93" i="180"/>
  <c r="B93" i="180"/>
  <c r="I92" i="180"/>
  <c r="J92" i="180"/>
  <c r="R92" i="180"/>
  <c r="H92" i="180"/>
  <c r="Q92" i="180"/>
  <c r="G92" i="180"/>
  <c r="P92" i="180"/>
  <c r="O92" i="180"/>
  <c r="F92" i="180"/>
  <c r="N92" i="180"/>
  <c r="E92" i="180"/>
  <c r="M92" i="180"/>
  <c r="L92" i="180"/>
  <c r="D92" i="180"/>
  <c r="C92" i="180"/>
  <c r="B92" i="180"/>
  <c r="I91" i="180"/>
  <c r="J91" i="180"/>
  <c r="R91" i="180"/>
  <c r="H91" i="180"/>
  <c r="Q91" i="180"/>
  <c r="G91" i="180"/>
  <c r="P91" i="180"/>
  <c r="O91" i="180"/>
  <c r="F91" i="180"/>
  <c r="N91" i="180"/>
  <c r="E91" i="180"/>
  <c r="M91" i="180"/>
  <c r="L91" i="180"/>
  <c r="D91" i="180"/>
  <c r="C91" i="180"/>
  <c r="B91" i="180"/>
  <c r="I90" i="180"/>
  <c r="J90" i="180"/>
  <c r="R90" i="180"/>
  <c r="H90" i="180"/>
  <c r="Q90" i="180"/>
  <c r="G90" i="180"/>
  <c r="P90" i="180"/>
  <c r="O90" i="180"/>
  <c r="F90" i="180"/>
  <c r="N90" i="180"/>
  <c r="E90" i="180"/>
  <c r="M90" i="180"/>
  <c r="L90" i="180"/>
  <c r="D90" i="180"/>
  <c r="C90" i="180"/>
  <c r="B90" i="180"/>
  <c r="I89" i="180"/>
  <c r="J89" i="180"/>
  <c r="R89" i="180"/>
  <c r="H89" i="180"/>
  <c r="Q89" i="180"/>
  <c r="G89" i="180"/>
  <c r="P89" i="180"/>
  <c r="O89" i="180"/>
  <c r="F89" i="180"/>
  <c r="N89" i="180"/>
  <c r="E89" i="180"/>
  <c r="M89" i="180"/>
  <c r="L89" i="180"/>
  <c r="D89" i="180"/>
  <c r="C89" i="180"/>
  <c r="B89" i="180"/>
  <c r="I88" i="180"/>
  <c r="J88" i="180"/>
  <c r="R88" i="180"/>
  <c r="H88" i="180"/>
  <c r="Q88" i="180"/>
  <c r="G88" i="180"/>
  <c r="P88" i="180"/>
  <c r="O88" i="180"/>
  <c r="F88" i="180"/>
  <c r="N88" i="180"/>
  <c r="E88" i="180"/>
  <c r="M88" i="180"/>
  <c r="L88" i="180"/>
  <c r="D88" i="180"/>
  <c r="C88" i="180"/>
  <c r="B88" i="180"/>
  <c r="I87" i="180"/>
  <c r="J87" i="180"/>
  <c r="R87" i="180"/>
  <c r="H87" i="180"/>
  <c r="Q87" i="180"/>
  <c r="G87" i="180"/>
  <c r="P87" i="180"/>
  <c r="O87" i="180"/>
  <c r="F87" i="180"/>
  <c r="N87" i="180"/>
  <c r="E87" i="180"/>
  <c r="M87" i="180"/>
  <c r="L87" i="180"/>
  <c r="D87" i="180"/>
  <c r="C87" i="180"/>
  <c r="B87" i="180"/>
  <c r="I86" i="180"/>
  <c r="J86" i="180"/>
  <c r="R86" i="180"/>
  <c r="H86" i="180"/>
  <c r="Q86" i="180"/>
  <c r="G86" i="180"/>
  <c r="P86" i="180"/>
  <c r="O86" i="180"/>
  <c r="F86" i="180"/>
  <c r="N86" i="180"/>
  <c r="E86" i="180"/>
  <c r="M86" i="180"/>
  <c r="L86" i="180"/>
  <c r="D86" i="180"/>
  <c r="C86" i="180"/>
  <c r="B86" i="180"/>
  <c r="I85" i="180"/>
  <c r="J85" i="180"/>
  <c r="R85" i="180"/>
  <c r="H85" i="180"/>
  <c r="Q85" i="180"/>
  <c r="G85" i="180"/>
  <c r="P85" i="180"/>
  <c r="O85" i="180"/>
  <c r="F85" i="180"/>
  <c r="N85" i="180"/>
  <c r="E85" i="180"/>
  <c r="M85" i="180"/>
  <c r="L85" i="180"/>
  <c r="D85" i="180"/>
  <c r="C85" i="180"/>
  <c r="B85" i="180"/>
  <c r="I84" i="180"/>
  <c r="J84" i="180"/>
  <c r="R84" i="180"/>
  <c r="H84" i="180"/>
  <c r="Q84" i="180"/>
  <c r="G84" i="180"/>
  <c r="P84" i="180"/>
  <c r="O84" i="180"/>
  <c r="F84" i="180"/>
  <c r="N84" i="180"/>
  <c r="E84" i="180"/>
  <c r="M84" i="180"/>
  <c r="L84" i="180"/>
  <c r="D84" i="180"/>
  <c r="C84" i="180"/>
  <c r="B84" i="180"/>
  <c r="I83" i="180"/>
  <c r="J83" i="180"/>
  <c r="R83" i="180"/>
  <c r="H83" i="180"/>
  <c r="Q83" i="180"/>
  <c r="G83" i="180"/>
  <c r="P83" i="180"/>
  <c r="O83" i="180"/>
  <c r="F83" i="180"/>
  <c r="N83" i="180"/>
  <c r="E83" i="180"/>
  <c r="M83" i="180"/>
  <c r="L83" i="180"/>
  <c r="D83" i="180"/>
  <c r="C83" i="180"/>
  <c r="B83" i="180"/>
  <c r="I82" i="180"/>
  <c r="J82" i="180"/>
  <c r="R82" i="180"/>
  <c r="H82" i="180"/>
  <c r="Q82" i="180"/>
  <c r="G82" i="180"/>
  <c r="P82" i="180"/>
  <c r="O82" i="180"/>
  <c r="F82" i="180"/>
  <c r="N82" i="180"/>
  <c r="E82" i="180"/>
  <c r="M82" i="180"/>
  <c r="L82" i="180"/>
  <c r="D82" i="180"/>
  <c r="C82" i="180"/>
  <c r="B82" i="180"/>
  <c r="I81" i="180"/>
  <c r="J81" i="180"/>
  <c r="R81" i="180"/>
  <c r="H81" i="180"/>
  <c r="Q81" i="180"/>
  <c r="G81" i="180"/>
  <c r="P81" i="180"/>
  <c r="O81" i="180"/>
  <c r="F81" i="180"/>
  <c r="N81" i="180"/>
  <c r="E81" i="180"/>
  <c r="M81" i="180"/>
  <c r="L81" i="180"/>
  <c r="D81" i="180"/>
  <c r="C81" i="180"/>
  <c r="B81" i="180"/>
  <c r="I80" i="180"/>
  <c r="J80" i="180"/>
  <c r="R80" i="180"/>
  <c r="H80" i="180"/>
  <c r="Q80" i="180"/>
  <c r="G80" i="180"/>
  <c r="P80" i="180"/>
  <c r="O80" i="180"/>
  <c r="F80" i="180"/>
  <c r="N80" i="180"/>
  <c r="E80" i="180"/>
  <c r="M80" i="180"/>
  <c r="L80" i="180"/>
  <c r="D80" i="180"/>
  <c r="C80" i="180"/>
  <c r="B80" i="180"/>
  <c r="I79" i="180"/>
  <c r="J79" i="180"/>
  <c r="R79" i="180"/>
  <c r="H79" i="180"/>
  <c r="Q79" i="180"/>
  <c r="G79" i="180"/>
  <c r="P79" i="180"/>
  <c r="O79" i="180"/>
  <c r="F79" i="180"/>
  <c r="N79" i="180"/>
  <c r="E79" i="180"/>
  <c r="M79" i="180"/>
  <c r="L79" i="180"/>
  <c r="D79" i="180"/>
  <c r="C79" i="180"/>
  <c r="B79" i="180"/>
  <c r="I78" i="180"/>
  <c r="J78" i="180"/>
  <c r="R78" i="180"/>
  <c r="H78" i="180"/>
  <c r="Q78" i="180"/>
  <c r="G78" i="180"/>
  <c r="P78" i="180"/>
  <c r="O78" i="180"/>
  <c r="F78" i="180"/>
  <c r="N78" i="180"/>
  <c r="E78" i="180"/>
  <c r="M78" i="180"/>
  <c r="L78" i="180"/>
  <c r="D78" i="180"/>
  <c r="C78" i="180"/>
  <c r="B78" i="180"/>
  <c r="I77" i="180"/>
  <c r="J77" i="180"/>
  <c r="R77" i="180"/>
  <c r="H77" i="180"/>
  <c r="Q77" i="180"/>
  <c r="G77" i="180"/>
  <c r="P77" i="180"/>
  <c r="O77" i="180"/>
  <c r="F77" i="180"/>
  <c r="N77" i="180"/>
  <c r="E77" i="180"/>
  <c r="M77" i="180"/>
  <c r="L77" i="180"/>
  <c r="D77" i="180"/>
  <c r="C77" i="180"/>
  <c r="B77" i="180"/>
  <c r="I76" i="180"/>
  <c r="J76" i="180"/>
  <c r="R76" i="180"/>
  <c r="H76" i="180"/>
  <c r="Q76" i="180"/>
  <c r="G76" i="180"/>
  <c r="P76" i="180"/>
  <c r="O76" i="180"/>
  <c r="F76" i="180"/>
  <c r="N76" i="180"/>
  <c r="E76" i="180"/>
  <c r="M76" i="180"/>
  <c r="L76" i="180"/>
  <c r="D76" i="180"/>
  <c r="C76" i="180"/>
  <c r="B76" i="180"/>
  <c r="I75" i="180"/>
  <c r="J75" i="180"/>
  <c r="R75" i="180"/>
  <c r="H75" i="180"/>
  <c r="Q75" i="180"/>
  <c r="G75" i="180"/>
  <c r="P75" i="180"/>
  <c r="O75" i="180"/>
  <c r="F75" i="180"/>
  <c r="N75" i="180"/>
  <c r="E75" i="180"/>
  <c r="M75" i="180"/>
  <c r="L75" i="180"/>
  <c r="D75" i="180"/>
  <c r="C75" i="180"/>
  <c r="B75" i="180"/>
  <c r="I74" i="180"/>
  <c r="J74" i="180"/>
  <c r="R74" i="180"/>
  <c r="H74" i="180"/>
  <c r="Q74" i="180"/>
  <c r="G74" i="180"/>
  <c r="P74" i="180"/>
  <c r="O74" i="180"/>
  <c r="F74" i="180"/>
  <c r="N74" i="180"/>
  <c r="E74" i="180"/>
  <c r="M74" i="180"/>
  <c r="L74" i="180"/>
  <c r="D74" i="180"/>
  <c r="C74" i="180"/>
  <c r="B74" i="180"/>
  <c r="I73" i="180"/>
  <c r="J73" i="180"/>
  <c r="R73" i="180"/>
  <c r="H73" i="180"/>
  <c r="Q73" i="180"/>
  <c r="G73" i="180"/>
  <c r="P73" i="180"/>
  <c r="O73" i="180"/>
  <c r="F73" i="180"/>
  <c r="N73" i="180"/>
  <c r="E73" i="180"/>
  <c r="M73" i="180"/>
  <c r="L73" i="180"/>
  <c r="D73" i="180"/>
  <c r="C73" i="180"/>
  <c r="B73" i="180"/>
  <c r="I72" i="180"/>
  <c r="J72" i="180"/>
  <c r="R72" i="180"/>
  <c r="H72" i="180"/>
  <c r="Q72" i="180"/>
  <c r="G72" i="180"/>
  <c r="P72" i="180"/>
  <c r="O72" i="180"/>
  <c r="F72" i="180"/>
  <c r="N72" i="180"/>
  <c r="E72" i="180"/>
  <c r="M72" i="180"/>
  <c r="L72" i="180"/>
  <c r="D72" i="180"/>
  <c r="C72" i="180"/>
  <c r="B72" i="180"/>
  <c r="I71" i="180"/>
  <c r="J71" i="180"/>
  <c r="R71" i="180"/>
  <c r="H71" i="180"/>
  <c r="Q71" i="180"/>
  <c r="G71" i="180"/>
  <c r="P71" i="180"/>
  <c r="O71" i="180"/>
  <c r="F71" i="180"/>
  <c r="N71" i="180"/>
  <c r="E71" i="180"/>
  <c r="M71" i="180"/>
  <c r="L71" i="180"/>
  <c r="D71" i="180"/>
  <c r="C71" i="180"/>
  <c r="B71" i="180"/>
  <c r="I70" i="180"/>
  <c r="J70" i="180"/>
  <c r="R70" i="180"/>
  <c r="H70" i="180"/>
  <c r="Q70" i="180"/>
  <c r="G70" i="180"/>
  <c r="P70" i="180"/>
  <c r="O70" i="180"/>
  <c r="F70" i="180"/>
  <c r="N70" i="180"/>
  <c r="E70" i="180"/>
  <c r="M70" i="180"/>
  <c r="L70" i="180"/>
  <c r="D70" i="180"/>
  <c r="C70" i="180"/>
  <c r="B70" i="180"/>
  <c r="I69" i="180"/>
  <c r="J69" i="180"/>
  <c r="R69" i="180"/>
  <c r="H69" i="180"/>
  <c r="Q69" i="180"/>
  <c r="G69" i="180"/>
  <c r="P69" i="180"/>
  <c r="O69" i="180"/>
  <c r="F69" i="180"/>
  <c r="N69" i="180"/>
  <c r="E69" i="180"/>
  <c r="M69" i="180"/>
  <c r="L69" i="180"/>
  <c r="D69" i="180"/>
  <c r="C69" i="180"/>
  <c r="B69" i="180"/>
  <c r="I68" i="180"/>
  <c r="J68" i="180"/>
  <c r="R68" i="180"/>
  <c r="H68" i="180"/>
  <c r="Q68" i="180"/>
  <c r="G68" i="180"/>
  <c r="P68" i="180"/>
  <c r="O68" i="180"/>
  <c r="F68" i="180"/>
  <c r="N68" i="180"/>
  <c r="E68" i="180"/>
  <c r="M68" i="180"/>
  <c r="L68" i="180"/>
  <c r="D68" i="180"/>
  <c r="C68" i="180"/>
  <c r="B68" i="180"/>
  <c r="I67" i="180"/>
  <c r="J67" i="180"/>
  <c r="R67" i="180"/>
  <c r="H67" i="180"/>
  <c r="Q67" i="180"/>
  <c r="G67" i="180"/>
  <c r="P67" i="180"/>
  <c r="O67" i="180"/>
  <c r="F67" i="180"/>
  <c r="N67" i="180"/>
  <c r="E67" i="180"/>
  <c r="M67" i="180"/>
  <c r="L67" i="180"/>
  <c r="D67" i="180"/>
  <c r="C67" i="180"/>
  <c r="B67" i="180"/>
  <c r="I66" i="180"/>
  <c r="J66" i="180"/>
  <c r="R66" i="180"/>
  <c r="H66" i="180"/>
  <c r="Q66" i="180"/>
  <c r="G66" i="180"/>
  <c r="P66" i="180"/>
  <c r="O66" i="180"/>
  <c r="F66" i="180"/>
  <c r="N66" i="180"/>
  <c r="E66" i="180"/>
  <c r="M66" i="180"/>
  <c r="L66" i="180"/>
  <c r="D66" i="180"/>
  <c r="C66" i="180"/>
  <c r="B66" i="180"/>
  <c r="I65" i="180"/>
  <c r="J65" i="180"/>
  <c r="R65" i="180"/>
  <c r="H65" i="180"/>
  <c r="Q65" i="180"/>
  <c r="G65" i="180"/>
  <c r="P65" i="180"/>
  <c r="O65" i="180"/>
  <c r="F65" i="180"/>
  <c r="N65" i="180"/>
  <c r="E65" i="180"/>
  <c r="M65" i="180"/>
  <c r="L65" i="180"/>
  <c r="D65" i="180"/>
  <c r="C65" i="180"/>
  <c r="B65" i="180"/>
  <c r="I64" i="180"/>
  <c r="J64" i="180"/>
  <c r="R64" i="180"/>
  <c r="H64" i="180"/>
  <c r="Q64" i="180"/>
  <c r="G64" i="180"/>
  <c r="P64" i="180"/>
  <c r="O64" i="180"/>
  <c r="F64" i="180"/>
  <c r="N64" i="180"/>
  <c r="E64" i="180"/>
  <c r="M64" i="180"/>
  <c r="L64" i="180"/>
  <c r="D64" i="180"/>
  <c r="C64" i="180"/>
  <c r="B64" i="180"/>
  <c r="I63" i="180"/>
  <c r="J63" i="180"/>
  <c r="R63" i="180"/>
  <c r="H63" i="180"/>
  <c r="Q63" i="180"/>
  <c r="G63" i="180"/>
  <c r="P63" i="180"/>
  <c r="O63" i="180"/>
  <c r="F63" i="180"/>
  <c r="N63" i="180"/>
  <c r="E63" i="180"/>
  <c r="M63" i="180"/>
  <c r="L63" i="180"/>
  <c r="D63" i="180"/>
  <c r="C63" i="180"/>
  <c r="B63" i="180"/>
  <c r="I62" i="180"/>
  <c r="J62" i="180"/>
  <c r="R62" i="180"/>
  <c r="H62" i="180"/>
  <c r="Q62" i="180"/>
  <c r="G62" i="180"/>
  <c r="P62" i="180"/>
  <c r="O62" i="180"/>
  <c r="F62" i="180"/>
  <c r="N62" i="180"/>
  <c r="E62" i="180"/>
  <c r="M62" i="180"/>
  <c r="L62" i="180"/>
  <c r="D62" i="180"/>
  <c r="C62" i="180"/>
  <c r="B62" i="180"/>
  <c r="I61" i="180"/>
  <c r="J61" i="180"/>
  <c r="R61" i="180"/>
  <c r="H61" i="180"/>
  <c r="Q61" i="180"/>
  <c r="G61" i="180"/>
  <c r="P61" i="180"/>
  <c r="O61" i="180"/>
  <c r="F61" i="180"/>
  <c r="N61" i="180"/>
  <c r="E61" i="180"/>
  <c r="M61" i="180"/>
  <c r="L61" i="180"/>
  <c r="D61" i="180"/>
  <c r="C61" i="180"/>
  <c r="B61" i="180"/>
  <c r="I60" i="180"/>
  <c r="J60" i="180"/>
  <c r="R60" i="180"/>
  <c r="H60" i="180"/>
  <c r="Q60" i="180"/>
  <c r="G60" i="180"/>
  <c r="P60" i="180"/>
  <c r="O60" i="180"/>
  <c r="F60" i="180"/>
  <c r="N60" i="180"/>
  <c r="E60" i="180"/>
  <c r="M60" i="180"/>
  <c r="L60" i="180"/>
  <c r="D60" i="180"/>
  <c r="C60" i="180"/>
  <c r="B60" i="180"/>
  <c r="I59" i="180"/>
  <c r="J59" i="180"/>
  <c r="R59" i="180"/>
  <c r="H59" i="180"/>
  <c r="Q59" i="180"/>
  <c r="G59" i="180"/>
  <c r="P59" i="180"/>
  <c r="O59" i="180"/>
  <c r="F59" i="180"/>
  <c r="N59" i="180"/>
  <c r="E59" i="180"/>
  <c r="M59" i="180"/>
  <c r="L59" i="180"/>
  <c r="D59" i="180"/>
  <c r="C59" i="180"/>
  <c r="B59" i="180"/>
  <c r="I58" i="180"/>
  <c r="J58" i="180"/>
  <c r="R58" i="180"/>
  <c r="H58" i="180"/>
  <c r="Q58" i="180"/>
  <c r="G58" i="180"/>
  <c r="P58" i="180"/>
  <c r="O58" i="180"/>
  <c r="F58" i="180"/>
  <c r="N58" i="180"/>
  <c r="E58" i="180"/>
  <c r="M58" i="180"/>
  <c r="L58" i="180"/>
  <c r="B58" i="180"/>
  <c r="I57" i="180"/>
  <c r="J57" i="180"/>
  <c r="R57" i="180"/>
  <c r="H57" i="180"/>
  <c r="Q57" i="180"/>
  <c r="G57" i="180"/>
  <c r="P57" i="180"/>
  <c r="O57" i="180"/>
  <c r="F57" i="180"/>
  <c r="N57" i="180"/>
  <c r="E57" i="180"/>
  <c r="M57" i="180"/>
  <c r="L57" i="180"/>
  <c r="B57" i="180"/>
  <c r="I56" i="180"/>
  <c r="J56" i="180"/>
  <c r="R56" i="180"/>
  <c r="H56" i="180"/>
  <c r="Q56" i="180"/>
  <c r="G56" i="180"/>
  <c r="P56" i="180"/>
  <c r="O56" i="180"/>
  <c r="F56" i="180"/>
  <c r="N56" i="180"/>
  <c r="E56" i="180"/>
  <c r="M56" i="180"/>
  <c r="L56" i="180"/>
  <c r="B56" i="180"/>
  <c r="I55" i="180"/>
  <c r="J55" i="180"/>
  <c r="R55" i="180"/>
  <c r="H55" i="180"/>
  <c r="Q55" i="180"/>
  <c r="G55" i="180"/>
  <c r="P55" i="180"/>
  <c r="O55" i="180"/>
  <c r="F55" i="180"/>
  <c r="N55" i="180"/>
  <c r="E55" i="180"/>
  <c r="M55" i="180"/>
  <c r="L55" i="180"/>
  <c r="B55" i="180"/>
  <c r="I54" i="180"/>
  <c r="J54" i="180"/>
  <c r="R54" i="180"/>
  <c r="H54" i="180"/>
  <c r="Q54" i="180"/>
  <c r="G54" i="180"/>
  <c r="P54" i="180"/>
  <c r="O54" i="180"/>
  <c r="F54" i="180"/>
  <c r="N54" i="180"/>
  <c r="E54" i="180"/>
  <c r="M54" i="180"/>
  <c r="L54" i="180"/>
  <c r="B54" i="180"/>
  <c r="I53" i="180"/>
  <c r="J53" i="180"/>
  <c r="R53" i="180"/>
  <c r="H53" i="180"/>
  <c r="Q53" i="180"/>
  <c r="G53" i="180"/>
  <c r="P53" i="180"/>
  <c r="O53" i="180"/>
  <c r="F53" i="180"/>
  <c r="N53" i="180"/>
  <c r="E53" i="180"/>
  <c r="M53" i="180"/>
  <c r="L53" i="180"/>
  <c r="B53" i="180"/>
  <c r="I52" i="180"/>
  <c r="J52" i="180"/>
  <c r="R52" i="180"/>
  <c r="H52" i="180"/>
  <c r="Q52" i="180"/>
  <c r="G52" i="180"/>
  <c r="P52" i="180"/>
  <c r="O52" i="180"/>
  <c r="F52" i="180"/>
  <c r="N52" i="180"/>
  <c r="E52" i="180"/>
  <c r="M52" i="180"/>
  <c r="L52" i="180"/>
  <c r="B52" i="180"/>
  <c r="I51" i="180"/>
  <c r="J51" i="180"/>
  <c r="R51" i="180"/>
  <c r="H51" i="180"/>
  <c r="Q51" i="180"/>
  <c r="G51" i="180"/>
  <c r="P51" i="180"/>
  <c r="O51" i="180"/>
  <c r="F51" i="180"/>
  <c r="N51" i="180"/>
  <c r="E51" i="180"/>
  <c r="M51" i="180"/>
  <c r="L51" i="180"/>
  <c r="B51" i="180"/>
  <c r="I50" i="180"/>
  <c r="J50" i="180"/>
  <c r="R50" i="180"/>
  <c r="H50" i="180"/>
  <c r="Q50" i="180"/>
  <c r="G50" i="180"/>
  <c r="P50" i="180"/>
  <c r="O50" i="180"/>
  <c r="F50" i="180"/>
  <c r="N50" i="180"/>
  <c r="E50" i="180"/>
  <c r="M50" i="180"/>
  <c r="L50" i="180"/>
  <c r="B50" i="180"/>
  <c r="I49" i="180"/>
  <c r="J49" i="180"/>
  <c r="R49" i="180"/>
  <c r="H49" i="180"/>
  <c r="Q49" i="180"/>
  <c r="G49" i="180"/>
  <c r="P49" i="180"/>
  <c r="O49" i="180"/>
  <c r="F49" i="180"/>
  <c r="N49" i="180"/>
  <c r="E49" i="180"/>
  <c r="M49" i="180"/>
  <c r="L49" i="180"/>
  <c r="B49" i="180"/>
  <c r="I48" i="180"/>
  <c r="J48" i="180"/>
  <c r="R48" i="180"/>
  <c r="H48" i="180"/>
  <c r="Q48" i="180"/>
  <c r="G48" i="180"/>
  <c r="P48" i="180"/>
  <c r="O48" i="180"/>
  <c r="F48" i="180"/>
  <c r="N48" i="180"/>
  <c r="E48" i="180"/>
  <c r="M48" i="180"/>
  <c r="L48" i="180"/>
  <c r="B48" i="180"/>
  <c r="I47" i="180"/>
  <c r="J47" i="180"/>
  <c r="R47" i="180"/>
  <c r="H47" i="180"/>
  <c r="Q47" i="180"/>
  <c r="G47" i="180"/>
  <c r="P47" i="180"/>
  <c r="O47" i="180"/>
  <c r="F47" i="180"/>
  <c r="N47" i="180"/>
  <c r="E47" i="180"/>
  <c r="M47" i="180"/>
  <c r="L47" i="180"/>
  <c r="B47" i="180"/>
  <c r="I46" i="180"/>
  <c r="J46" i="180"/>
  <c r="R46" i="180"/>
  <c r="H46" i="180"/>
  <c r="Q46" i="180"/>
  <c r="G46" i="180"/>
  <c r="P46" i="180"/>
  <c r="O46" i="180"/>
  <c r="F46" i="180"/>
  <c r="N46" i="180"/>
  <c r="E46" i="180"/>
  <c r="M46" i="180"/>
  <c r="L46" i="180"/>
  <c r="B46" i="180"/>
  <c r="I45" i="180"/>
  <c r="J45" i="180"/>
  <c r="R45" i="180"/>
  <c r="H45" i="180"/>
  <c r="Q45" i="180"/>
  <c r="G45" i="180"/>
  <c r="P45" i="180"/>
  <c r="O45" i="180"/>
  <c r="F45" i="180"/>
  <c r="N45" i="180"/>
  <c r="E45" i="180"/>
  <c r="M45" i="180"/>
  <c r="L45" i="180"/>
  <c r="B45" i="180"/>
  <c r="I44" i="180"/>
  <c r="J44" i="180"/>
  <c r="R44" i="180"/>
  <c r="H44" i="180"/>
  <c r="Q44" i="180"/>
  <c r="G44" i="180"/>
  <c r="P44" i="180"/>
  <c r="O44" i="180"/>
  <c r="F44" i="180"/>
  <c r="N44" i="180"/>
  <c r="E44" i="180"/>
  <c r="M44" i="180"/>
  <c r="L44" i="180"/>
  <c r="B44" i="180"/>
  <c r="I43" i="180"/>
  <c r="J43" i="180"/>
  <c r="R43" i="180"/>
  <c r="H43" i="180"/>
  <c r="Q43" i="180"/>
  <c r="G43" i="180"/>
  <c r="P43" i="180"/>
  <c r="O43" i="180"/>
  <c r="F43" i="180"/>
  <c r="N43" i="180"/>
  <c r="E43" i="180"/>
  <c r="M43" i="180"/>
  <c r="L43" i="180"/>
  <c r="B43" i="180"/>
  <c r="I42" i="180"/>
  <c r="J42" i="180"/>
  <c r="R42" i="180"/>
  <c r="H42" i="180"/>
  <c r="Q42" i="180"/>
  <c r="G42" i="180"/>
  <c r="P42" i="180"/>
  <c r="O42" i="180"/>
  <c r="F42" i="180"/>
  <c r="N42" i="180"/>
  <c r="E42" i="180"/>
  <c r="M42" i="180"/>
  <c r="L42" i="180"/>
  <c r="B42" i="180"/>
  <c r="I41" i="180"/>
  <c r="J41" i="180"/>
  <c r="R41" i="180"/>
  <c r="H41" i="180"/>
  <c r="Q41" i="180"/>
  <c r="G41" i="180"/>
  <c r="P41" i="180"/>
  <c r="O41" i="180"/>
  <c r="F41" i="180"/>
  <c r="N41" i="180"/>
  <c r="E41" i="180"/>
  <c r="M41" i="180"/>
  <c r="L41" i="180"/>
  <c r="B41" i="180"/>
  <c r="I40" i="180"/>
  <c r="J40" i="180"/>
  <c r="R40" i="180"/>
  <c r="H40" i="180"/>
  <c r="Q40" i="180"/>
  <c r="G40" i="180"/>
  <c r="P40" i="180"/>
  <c r="O40" i="180"/>
  <c r="F40" i="180"/>
  <c r="N40" i="180"/>
  <c r="E40" i="180"/>
  <c r="M40" i="180"/>
  <c r="L40" i="180"/>
  <c r="B40" i="180"/>
  <c r="I39" i="180"/>
  <c r="J39" i="180"/>
  <c r="R39" i="180"/>
  <c r="H39" i="180"/>
  <c r="Q39" i="180"/>
  <c r="G39" i="180"/>
  <c r="P39" i="180"/>
  <c r="O39" i="180"/>
  <c r="F39" i="180"/>
  <c r="N39" i="180"/>
  <c r="E39" i="180"/>
  <c r="M39" i="180"/>
  <c r="L39" i="180"/>
  <c r="B39" i="180"/>
  <c r="I38" i="180"/>
  <c r="J38" i="180"/>
  <c r="R38" i="180"/>
  <c r="H38" i="180"/>
  <c r="Q38" i="180"/>
  <c r="G38" i="180"/>
  <c r="P38" i="180"/>
  <c r="O38" i="180"/>
  <c r="F38" i="180"/>
  <c r="N38" i="180"/>
  <c r="E38" i="180"/>
  <c r="M38" i="180"/>
  <c r="L38" i="180"/>
  <c r="B38" i="180"/>
  <c r="I37" i="180"/>
  <c r="J37" i="180"/>
  <c r="R37" i="180"/>
  <c r="H37" i="180"/>
  <c r="Q37" i="180"/>
  <c r="G37" i="180"/>
  <c r="P37" i="180"/>
  <c r="O37" i="180"/>
  <c r="F37" i="180"/>
  <c r="N37" i="180"/>
  <c r="E37" i="180"/>
  <c r="M37" i="180"/>
  <c r="L37" i="180"/>
  <c r="B37" i="180"/>
  <c r="I36" i="180"/>
  <c r="J36" i="180"/>
  <c r="R36" i="180"/>
  <c r="H36" i="180"/>
  <c r="Q36" i="180"/>
  <c r="G36" i="180"/>
  <c r="P36" i="180"/>
  <c r="O36" i="180"/>
  <c r="F36" i="180"/>
  <c r="N36" i="180"/>
  <c r="E36" i="180"/>
  <c r="M36" i="180"/>
  <c r="L36" i="180"/>
  <c r="B36" i="180"/>
  <c r="I35" i="180"/>
  <c r="J35" i="180"/>
  <c r="R35" i="180"/>
  <c r="H35" i="180"/>
  <c r="Q35" i="180"/>
  <c r="G35" i="180"/>
  <c r="P35" i="180"/>
  <c r="O35" i="180"/>
  <c r="F35" i="180"/>
  <c r="N35" i="180"/>
  <c r="E35" i="180"/>
  <c r="M35" i="180"/>
  <c r="L35" i="180"/>
  <c r="B35" i="180"/>
  <c r="I34" i="180"/>
  <c r="J34" i="180"/>
  <c r="R34" i="180"/>
  <c r="H34" i="180"/>
  <c r="Q34" i="180"/>
  <c r="G34" i="180"/>
  <c r="P34" i="180"/>
  <c r="O34" i="180"/>
  <c r="F34" i="180"/>
  <c r="N34" i="180"/>
  <c r="E34" i="180"/>
  <c r="M34" i="180"/>
  <c r="L34" i="180"/>
  <c r="B34" i="180"/>
  <c r="I33" i="180"/>
  <c r="J33" i="180"/>
  <c r="R33" i="180"/>
  <c r="H33" i="180"/>
  <c r="Q33" i="180"/>
  <c r="G33" i="180"/>
  <c r="P33" i="180"/>
  <c r="O33" i="180"/>
  <c r="F33" i="180"/>
  <c r="N33" i="180"/>
  <c r="E33" i="180"/>
  <c r="M33" i="180"/>
  <c r="L33" i="180"/>
  <c r="B33" i="180"/>
  <c r="I32" i="180"/>
  <c r="J32" i="180"/>
  <c r="R32" i="180"/>
  <c r="H32" i="180"/>
  <c r="Q32" i="180"/>
  <c r="G32" i="180"/>
  <c r="P32" i="180"/>
  <c r="O32" i="180"/>
  <c r="F32" i="180"/>
  <c r="N32" i="180"/>
  <c r="E32" i="180"/>
  <c r="M32" i="180"/>
  <c r="L32" i="180"/>
  <c r="B32" i="180"/>
  <c r="I31" i="180"/>
  <c r="J31" i="180"/>
  <c r="R31" i="180"/>
  <c r="H31" i="180"/>
  <c r="Q31" i="180"/>
  <c r="G31" i="180"/>
  <c r="P31" i="180"/>
  <c r="O31" i="180"/>
  <c r="F31" i="180"/>
  <c r="N31" i="180"/>
  <c r="E31" i="180"/>
  <c r="M31" i="180"/>
  <c r="L31" i="180"/>
  <c r="B31" i="180"/>
  <c r="I30" i="180"/>
  <c r="J30" i="180"/>
  <c r="R30" i="180"/>
  <c r="H30" i="180"/>
  <c r="Q30" i="180"/>
  <c r="G30" i="180"/>
  <c r="P30" i="180"/>
  <c r="O30" i="180"/>
  <c r="F30" i="180"/>
  <c r="N30" i="180"/>
  <c r="E30" i="180"/>
  <c r="M30" i="180"/>
  <c r="L30" i="180"/>
  <c r="B30" i="180"/>
  <c r="I29" i="180"/>
  <c r="J29" i="180"/>
  <c r="R29" i="180"/>
  <c r="H29" i="180"/>
  <c r="Q29" i="180"/>
  <c r="G29" i="180"/>
  <c r="P29" i="180"/>
  <c r="O29" i="180"/>
  <c r="F29" i="180"/>
  <c r="N29" i="180"/>
  <c r="E29" i="180"/>
  <c r="M29" i="180"/>
  <c r="L29" i="180"/>
  <c r="B29" i="180"/>
  <c r="I28" i="180"/>
  <c r="J28" i="180"/>
  <c r="R28" i="180"/>
  <c r="H28" i="180"/>
  <c r="Q28" i="180"/>
  <c r="G28" i="180"/>
  <c r="P28" i="180"/>
  <c r="O28" i="180"/>
  <c r="F28" i="180"/>
  <c r="N28" i="180"/>
  <c r="E28" i="180"/>
  <c r="M28" i="180"/>
  <c r="L28" i="180"/>
  <c r="B28" i="180"/>
  <c r="I27" i="180"/>
  <c r="J27" i="180"/>
  <c r="R27" i="180"/>
  <c r="H27" i="180"/>
  <c r="Q27" i="180"/>
  <c r="G27" i="180"/>
  <c r="P27" i="180"/>
  <c r="O27" i="180"/>
  <c r="F27" i="180"/>
  <c r="N27" i="180"/>
  <c r="E27" i="180"/>
  <c r="M27" i="180"/>
  <c r="L27" i="180"/>
  <c r="B27" i="180"/>
  <c r="I26" i="180"/>
  <c r="J26" i="180"/>
  <c r="R26" i="180"/>
  <c r="H26" i="180"/>
  <c r="Q26" i="180"/>
  <c r="G26" i="180"/>
  <c r="P26" i="180"/>
  <c r="O26" i="180"/>
  <c r="F26" i="180"/>
  <c r="N26" i="180"/>
  <c r="E26" i="180"/>
  <c r="M26" i="180"/>
  <c r="L26" i="180"/>
  <c r="B26" i="180"/>
  <c r="I25" i="180"/>
  <c r="J25" i="180"/>
  <c r="R25" i="180"/>
  <c r="H25" i="180"/>
  <c r="Q25" i="180"/>
  <c r="G25" i="180"/>
  <c r="P25" i="180"/>
  <c r="O25" i="180"/>
  <c r="F25" i="180"/>
  <c r="N25" i="180"/>
  <c r="E25" i="180"/>
  <c r="M25" i="180"/>
  <c r="L25" i="180"/>
  <c r="B25" i="180"/>
  <c r="I24" i="180"/>
  <c r="J24" i="180"/>
  <c r="R24" i="180"/>
  <c r="H24" i="180"/>
  <c r="Q24" i="180"/>
  <c r="G24" i="180"/>
  <c r="P24" i="180"/>
  <c r="O24" i="180"/>
  <c r="F24" i="180"/>
  <c r="N24" i="180"/>
  <c r="E24" i="180"/>
  <c r="M24" i="180"/>
  <c r="L24" i="180"/>
  <c r="B24" i="180"/>
  <c r="I23" i="180"/>
  <c r="J23" i="180"/>
  <c r="R23" i="180"/>
  <c r="H23" i="180"/>
  <c r="Q23" i="180"/>
  <c r="G23" i="180"/>
  <c r="P23" i="180"/>
  <c r="O23" i="180"/>
  <c r="F23" i="180"/>
  <c r="N23" i="180"/>
  <c r="E23" i="180"/>
  <c r="M23" i="180"/>
  <c r="L23" i="180"/>
  <c r="B23" i="180"/>
  <c r="I22" i="180"/>
  <c r="J22" i="180"/>
  <c r="R22" i="180"/>
  <c r="H22" i="180"/>
  <c r="Q22" i="180"/>
  <c r="G22" i="180"/>
  <c r="P22" i="180"/>
  <c r="O22" i="180"/>
  <c r="F22" i="180"/>
  <c r="N22" i="180"/>
  <c r="E22" i="180"/>
  <c r="M22" i="180"/>
  <c r="L22" i="180"/>
  <c r="B22" i="180"/>
  <c r="I21" i="180"/>
  <c r="J21" i="180"/>
  <c r="R21" i="180"/>
  <c r="H21" i="180"/>
  <c r="Q21" i="180"/>
  <c r="G21" i="180"/>
  <c r="P21" i="180"/>
  <c r="O21" i="180"/>
  <c r="F21" i="180"/>
  <c r="N21" i="180"/>
  <c r="E21" i="180"/>
  <c r="M21" i="180"/>
  <c r="L21" i="180"/>
  <c r="B21" i="180"/>
  <c r="I20" i="180"/>
  <c r="J20" i="180"/>
  <c r="R20" i="180"/>
  <c r="H20" i="180"/>
  <c r="Q20" i="180"/>
  <c r="G20" i="180"/>
  <c r="P20" i="180"/>
  <c r="O20" i="180"/>
  <c r="F20" i="180"/>
  <c r="N20" i="180"/>
  <c r="E20" i="180"/>
  <c r="M20" i="180"/>
  <c r="L20" i="180"/>
  <c r="B20" i="180"/>
  <c r="I19" i="180"/>
  <c r="J19" i="180"/>
  <c r="R19" i="180"/>
  <c r="H19" i="180"/>
  <c r="Q19" i="180"/>
  <c r="G19" i="180"/>
  <c r="P19" i="180"/>
  <c r="O19" i="180"/>
  <c r="F19" i="180"/>
  <c r="N19" i="180"/>
  <c r="E19" i="180"/>
  <c r="M19" i="180"/>
  <c r="L19" i="180"/>
  <c r="B19" i="180"/>
  <c r="I18" i="180"/>
  <c r="J18" i="180"/>
  <c r="R18" i="180"/>
  <c r="H18" i="180"/>
  <c r="Q18" i="180"/>
  <c r="G18" i="180"/>
  <c r="P18" i="180"/>
  <c r="O18" i="180"/>
  <c r="F18" i="180"/>
  <c r="N18" i="180"/>
  <c r="E18" i="180"/>
  <c r="M18" i="180"/>
  <c r="L18" i="180"/>
  <c r="B18" i="180"/>
  <c r="I17" i="180"/>
  <c r="J17" i="180"/>
  <c r="R17" i="180"/>
  <c r="H17" i="180"/>
  <c r="Q17" i="180"/>
  <c r="G17" i="180"/>
  <c r="P17" i="180"/>
  <c r="O17" i="180"/>
  <c r="F17" i="180"/>
  <c r="N17" i="180"/>
  <c r="E17" i="180"/>
  <c r="M17" i="180"/>
  <c r="L17" i="180"/>
  <c r="B17" i="180"/>
  <c r="I16" i="180"/>
  <c r="J16" i="180"/>
  <c r="R16" i="180"/>
  <c r="H16" i="180"/>
  <c r="Q16" i="180"/>
  <c r="G16" i="180"/>
  <c r="P16" i="180"/>
  <c r="O16" i="180"/>
  <c r="F16" i="180"/>
  <c r="N16" i="180"/>
  <c r="E16" i="180"/>
  <c r="M16" i="180"/>
  <c r="L16" i="180"/>
  <c r="B16" i="180"/>
  <c r="I15" i="180"/>
  <c r="J15" i="180"/>
  <c r="R15" i="180"/>
  <c r="H15" i="180"/>
  <c r="Q15" i="180"/>
  <c r="G15" i="180"/>
  <c r="P15" i="180"/>
  <c r="O15" i="180"/>
  <c r="F15" i="180"/>
  <c r="N15" i="180"/>
  <c r="E15" i="180"/>
  <c r="M15" i="180"/>
  <c r="L15" i="180"/>
  <c r="B15" i="180"/>
  <c r="I14" i="180"/>
  <c r="J14" i="180"/>
  <c r="R14" i="180"/>
  <c r="H14" i="180"/>
  <c r="Q14" i="180"/>
  <c r="G14" i="180"/>
  <c r="P14" i="180"/>
  <c r="O14" i="180"/>
  <c r="F14" i="180"/>
  <c r="N14" i="180"/>
  <c r="E14" i="180"/>
  <c r="M14" i="180"/>
  <c r="L14" i="180"/>
  <c r="B14" i="180"/>
  <c r="I13" i="180"/>
  <c r="J13" i="180"/>
  <c r="R13" i="180"/>
  <c r="H13" i="180"/>
  <c r="Q13" i="180"/>
  <c r="G13" i="180"/>
  <c r="P13" i="180"/>
  <c r="O13" i="180"/>
  <c r="E13" i="180"/>
  <c r="F13" i="180"/>
  <c r="M13" i="180"/>
  <c r="L13" i="180"/>
  <c r="B13" i="180"/>
  <c r="I12" i="180"/>
  <c r="J12" i="180"/>
  <c r="R12" i="180"/>
  <c r="H12" i="180"/>
  <c r="Q12" i="180"/>
  <c r="G12" i="180"/>
  <c r="P12" i="180"/>
  <c r="O12" i="180"/>
  <c r="E12" i="180"/>
  <c r="F12" i="180"/>
  <c r="M12" i="180"/>
  <c r="L12" i="180"/>
  <c r="B12" i="180"/>
  <c r="I11" i="180"/>
  <c r="J11" i="180"/>
  <c r="R11" i="180"/>
  <c r="H11" i="180"/>
  <c r="Q11" i="180"/>
  <c r="G11" i="180"/>
  <c r="P11" i="180"/>
  <c r="O11" i="180"/>
  <c r="E11" i="180"/>
  <c r="F11" i="180"/>
  <c r="M11" i="180"/>
  <c r="L11" i="180"/>
  <c r="B11" i="180"/>
  <c r="I10" i="180"/>
  <c r="J10" i="180"/>
  <c r="R10" i="180"/>
  <c r="H10" i="180"/>
  <c r="Q10" i="180"/>
  <c r="G10" i="180"/>
  <c r="P10" i="180"/>
  <c r="O10" i="180"/>
  <c r="E10" i="180"/>
  <c r="F10" i="180"/>
  <c r="M10" i="180"/>
  <c r="L10" i="180"/>
  <c r="B10" i="180"/>
  <c r="G63" i="172"/>
  <c r="F63" i="172"/>
  <c r="E63" i="172"/>
  <c r="D63" i="172"/>
  <c r="C63" i="172"/>
  <c r="B63" i="172"/>
  <c r="G62" i="172"/>
  <c r="F62" i="172"/>
  <c r="E62" i="172"/>
  <c r="D62" i="172"/>
  <c r="C62" i="172"/>
  <c r="B62" i="172"/>
  <c r="G61" i="172"/>
  <c r="F61" i="172"/>
  <c r="E61" i="172"/>
  <c r="D61" i="172"/>
  <c r="C61" i="172"/>
  <c r="B61" i="172"/>
  <c r="G60" i="172"/>
  <c r="F60" i="172"/>
  <c r="E60" i="172"/>
  <c r="D60" i="172"/>
  <c r="C60" i="172"/>
  <c r="B60" i="172"/>
  <c r="G59" i="172"/>
  <c r="F59" i="172"/>
  <c r="E59" i="172"/>
  <c r="D59" i="172"/>
  <c r="C59" i="172"/>
  <c r="B59" i="172"/>
  <c r="G58" i="172"/>
  <c r="F58" i="172"/>
  <c r="E58" i="172"/>
  <c r="D58" i="172"/>
  <c r="C58" i="172"/>
  <c r="B58" i="172"/>
  <c r="G57" i="172"/>
  <c r="F57" i="172"/>
  <c r="E57" i="172"/>
  <c r="D57" i="172"/>
  <c r="C57" i="172"/>
  <c r="B57" i="172"/>
  <c r="G56" i="172"/>
  <c r="F56" i="172"/>
  <c r="E56" i="172"/>
  <c r="D56" i="172"/>
  <c r="C56" i="172"/>
  <c r="B56" i="172"/>
  <c r="G55" i="172"/>
  <c r="F55" i="172"/>
  <c r="E55" i="172"/>
  <c r="D55" i="172"/>
  <c r="C55" i="172"/>
  <c r="B55" i="172"/>
  <c r="G54" i="172"/>
  <c r="F54" i="172"/>
  <c r="E54" i="172"/>
  <c r="D54" i="172"/>
  <c r="C54" i="172"/>
  <c r="B54" i="172"/>
  <c r="G53" i="172"/>
  <c r="F53" i="172"/>
  <c r="E53" i="172"/>
  <c r="D53" i="172"/>
  <c r="C53" i="172"/>
  <c r="B53" i="172"/>
  <c r="G52" i="172"/>
  <c r="F52" i="172"/>
  <c r="E52" i="172"/>
  <c r="D52" i="172"/>
  <c r="C52" i="172"/>
  <c r="B52" i="172"/>
  <c r="G51" i="172"/>
  <c r="F51" i="172"/>
  <c r="E51" i="172"/>
  <c r="D51" i="172"/>
  <c r="C51" i="172"/>
  <c r="B51" i="172"/>
  <c r="G50" i="172"/>
  <c r="F50" i="172"/>
  <c r="E50" i="172"/>
  <c r="D50" i="172"/>
  <c r="C50" i="172"/>
  <c r="B50" i="172"/>
  <c r="G49" i="172"/>
  <c r="F49" i="172"/>
  <c r="E49" i="172"/>
  <c r="D49" i="172"/>
  <c r="C49" i="172"/>
  <c r="B49" i="172"/>
  <c r="G48" i="172"/>
  <c r="F48" i="172"/>
  <c r="E48" i="172"/>
  <c r="D48" i="172"/>
  <c r="C48" i="172"/>
  <c r="B48" i="172"/>
  <c r="G47" i="172"/>
  <c r="F47" i="172"/>
  <c r="E47" i="172"/>
  <c r="D47" i="172"/>
  <c r="C47" i="172"/>
  <c r="B47" i="172"/>
  <c r="G46" i="172"/>
  <c r="F46" i="172"/>
  <c r="E46" i="172"/>
  <c r="D46" i="172"/>
  <c r="C46" i="172"/>
  <c r="B46" i="172"/>
  <c r="G45" i="172"/>
  <c r="F45" i="172"/>
  <c r="E45" i="172"/>
  <c r="D45" i="172"/>
  <c r="C45" i="172"/>
  <c r="B45" i="172"/>
  <c r="G44" i="172"/>
  <c r="F44" i="172"/>
  <c r="E44" i="172"/>
  <c r="D44" i="172"/>
  <c r="C44" i="172"/>
  <c r="B44" i="172"/>
  <c r="G43" i="172"/>
  <c r="F43" i="172"/>
  <c r="E43" i="172"/>
  <c r="D43" i="172"/>
  <c r="C43" i="172"/>
  <c r="B43" i="172"/>
  <c r="G42" i="172"/>
  <c r="F42" i="172"/>
  <c r="E42" i="172"/>
  <c r="D42" i="172"/>
  <c r="C42" i="172"/>
  <c r="B42" i="172"/>
  <c r="G41" i="172"/>
  <c r="F41" i="172"/>
  <c r="E41" i="172"/>
  <c r="D41" i="172"/>
  <c r="C41" i="172"/>
  <c r="B41" i="172"/>
  <c r="G40" i="172"/>
  <c r="F40" i="172"/>
  <c r="E40" i="172"/>
  <c r="D40" i="172"/>
  <c r="C40" i="172"/>
  <c r="B40" i="172"/>
  <c r="G39" i="172"/>
  <c r="F39" i="172"/>
  <c r="E39" i="172"/>
  <c r="D39" i="172"/>
  <c r="C39" i="172"/>
  <c r="B39" i="172"/>
  <c r="G38" i="172"/>
  <c r="F38" i="172"/>
  <c r="E38" i="172"/>
  <c r="D38" i="172"/>
  <c r="C38" i="172"/>
  <c r="B38" i="172"/>
  <c r="G37" i="172"/>
  <c r="F37" i="172"/>
  <c r="E37" i="172"/>
  <c r="D37" i="172"/>
  <c r="C37" i="172"/>
  <c r="B37" i="172"/>
  <c r="G36" i="172"/>
  <c r="F36" i="172"/>
  <c r="E36" i="172"/>
  <c r="D36" i="172"/>
  <c r="C36" i="172"/>
  <c r="B36" i="172"/>
  <c r="G35" i="172"/>
  <c r="F35" i="172"/>
  <c r="E35" i="172"/>
  <c r="D35" i="172"/>
  <c r="C35" i="172"/>
  <c r="B35" i="172"/>
  <c r="G34" i="172"/>
  <c r="F34" i="172"/>
  <c r="E34" i="172"/>
  <c r="D34" i="172"/>
  <c r="C34" i="172"/>
  <c r="B34" i="172"/>
  <c r="G33" i="172"/>
  <c r="F33" i="172"/>
  <c r="E33" i="172"/>
  <c r="D33" i="172"/>
  <c r="C33" i="172"/>
  <c r="B33" i="172"/>
  <c r="G32" i="172"/>
  <c r="F32" i="172"/>
  <c r="E32" i="172"/>
  <c r="D32" i="172"/>
  <c r="C32" i="172"/>
  <c r="B32" i="172"/>
  <c r="G31" i="172"/>
  <c r="F31" i="172"/>
  <c r="E31" i="172"/>
  <c r="D31" i="172"/>
  <c r="C31" i="172"/>
  <c r="B31" i="172"/>
  <c r="G30" i="172"/>
  <c r="F30" i="172"/>
  <c r="E30" i="172"/>
  <c r="D30" i="172"/>
  <c r="C30" i="172"/>
  <c r="B30" i="172"/>
  <c r="G29" i="172"/>
  <c r="F29" i="172"/>
  <c r="E29" i="172"/>
  <c r="D29" i="172"/>
  <c r="C29" i="172"/>
  <c r="B29" i="172"/>
  <c r="G28" i="172"/>
  <c r="F28" i="172"/>
  <c r="E28" i="172"/>
  <c r="D28" i="172"/>
  <c r="C28" i="172"/>
  <c r="B28" i="172"/>
  <c r="G27" i="172"/>
  <c r="F27" i="172"/>
  <c r="E27" i="172"/>
  <c r="D27" i="172"/>
  <c r="C27" i="172"/>
  <c r="B27" i="172"/>
  <c r="G26" i="172"/>
  <c r="F26" i="172"/>
  <c r="E26" i="172"/>
  <c r="D26" i="172"/>
  <c r="C26" i="172"/>
  <c r="B26" i="172"/>
  <c r="G25" i="172"/>
  <c r="F25" i="172"/>
  <c r="E25" i="172"/>
  <c r="D25" i="172"/>
  <c r="C25" i="172"/>
  <c r="B25" i="172"/>
  <c r="G24" i="172"/>
  <c r="F24" i="172"/>
  <c r="E24" i="172"/>
  <c r="D24" i="172"/>
  <c r="C24" i="172"/>
  <c r="B24" i="172"/>
  <c r="G23" i="172"/>
  <c r="F23" i="172"/>
  <c r="E23" i="172"/>
  <c r="D23" i="172"/>
  <c r="C23" i="172"/>
  <c r="B23" i="172"/>
  <c r="G22" i="172"/>
  <c r="F22" i="172"/>
  <c r="E22" i="172"/>
  <c r="D22" i="172"/>
  <c r="C22" i="172"/>
  <c r="B22" i="172"/>
  <c r="G21" i="172"/>
  <c r="F21" i="172"/>
  <c r="E21" i="172"/>
  <c r="D21" i="172"/>
  <c r="C21" i="172"/>
  <c r="B21" i="172"/>
  <c r="G20" i="172"/>
  <c r="F20" i="172"/>
  <c r="E20" i="172"/>
  <c r="D20" i="172"/>
  <c r="C20" i="172"/>
  <c r="B20" i="172"/>
  <c r="G19" i="172"/>
  <c r="F19" i="172"/>
  <c r="E19" i="172"/>
  <c r="D19" i="172"/>
  <c r="C19" i="172"/>
  <c r="B19" i="172"/>
  <c r="G18" i="172"/>
  <c r="F18" i="172"/>
  <c r="E18" i="172"/>
  <c r="D18" i="172"/>
  <c r="C18" i="172"/>
  <c r="B18" i="172"/>
  <c r="G17" i="172"/>
  <c r="F17" i="172"/>
  <c r="E17" i="172"/>
  <c r="D17" i="172"/>
  <c r="C17" i="172"/>
  <c r="B17" i="172"/>
  <c r="G16" i="172"/>
  <c r="F16" i="172"/>
  <c r="E16" i="172"/>
  <c r="D16" i="172"/>
  <c r="C16" i="172"/>
  <c r="B16" i="172"/>
  <c r="G15" i="172"/>
  <c r="F15" i="172"/>
  <c r="E15" i="172"/>
  <c r="D15" i="172"/>
  <c r="C15" i="172"/>
  <c r="B15" i="172"/>
  <c r="G14" i="172"/>
  <c r="F14" i="172"/>
  <c r="E14" i="172"/>
  <c r="D14" i="172"/>
  <c r="C14" i="172"/>
  <c r="B14" i="172"/>
  <c r="G13" i="172"/>
  <c r="F13" i="172"/>
  <c r="E13" i="172"/>
  <c r="D13" i="172"/>
  <c r="C13" i="172"/>
  <c r="B13" i="172"/>
  <c r="G12" i="172"/>
  <c r="F12" i="172"/>
  <c r="E12" i="172"/>
  <c r="D12" i="172"/>
  <c r="C12" i="172"/>
  <c r="B12" i="172"/>
  <c r="G11" i="172"/>
  <c r="F11" i="172"/>
  <c r="E11" i="172"/>
  <c r="D11" i="172"/>
  <c r="C11" i="172"/>
  <c r="B11" i="172"/>
  <c r="G110" i="171"/>
  <c r="G76" i="171"/>
  <c r="G120" i="171"/>
  <c r="F110" i="171"/>
  <c r="F76" i="171"/>
  <c r="F120" i="171"/>
  <c r="E110" i="171"/>
  <c r="E76" i="171"/>
  <c r="E120" i="171"/>
  <c r="D110" i="171"/>
  <c r="D76" i="171"/>
  <c r="D120" i="171"/>
  <c r="C110" i="171"/>
  <c r="C76" i="171"/>
  <c r="C120" i="171"/>
  <c r="B110" i="171"/>
  <c r="B76" i="171"/>
  <c r="B120" i="171"/>
  <c r="F110" i="164"/>
  <c r="M110" i="171"/>
  <c r="E110" i="164"/>
  <c r="L110" i="171"/>
  <c r="D110" i="164"/>
  <c r="K110" i="171"/>
  <c r="C110" i="164"/>
  <c r="J110" i="171"/>
  <c r="B110" i="164"/>
  <c r="I110" i="171"/>
  <c r="H110" i="171"/>
  <c r="B109" i="171"/>
  <c r="B109" i="164"/>
  <c r="H109" i="171"/>
  <c r="S110" i="162"/>
  <c r="J110" i="161"/>
  <c r="P109" i="171"/>
  <c r="G109" i="171"/>
  <c r="F109" i="164"/>
  <c r="M109" i="171"/>
  <c r="F109" i="171"/>
  <c r="E109" i="164"/>
  <c r="L109" i="171"/>
  <c r="E109" i="171"/>
  <c r="D109" i="164"/>
  <c r="K109" i="171"/>
  <c r="D109" i="171"/>
  <c r="C109" i="164"/>
  <c r="J109" i="171"/>
  <c r="C109" i="171"/>
  <c r="I109" i="171"/>
  <c r="B108" i="171"/>
  <c r="B108" i="164"/>
  <c r="H108" i="171"/>
  <c r="S109" i="162"/>
  <c r="J109" i="161"/>
  <c r="P108" i="171"/>
  <c r="G108" i="171"/>
  <c r="F108" i="164"/>
  <c r="M108" i="171"/>
  <c r="F108" i="171"/>
  <c r="E108" i="164"/>
  <c r="L108" i="171"/>
  <c r="E108" i="171"/>
  <c r="D108" i="164"/>
  <c r="K108" i="171"/>
  <c r="D108" i="171"/>
  <c r="C108" i="164"/>
  <c r="J108" i="171"/>
  <c r="C108" i="171"/>
  <c r="I108" i="171"/>
  <c r="B107" i="171"/>
  <c r="B107" i="164"/>
  <c r="H107" i="171"/>
  <c r="S108" i="162"/>
  <c r="J108" i="161"/>
  <c r="P107" i="171"/>
  <c r="G107" i="171"/>
  <c r="F107" i="164"/>
  <c r="M107" i="171"/>
  <c r="F107" i="171"/>
  <c r="E107" i="164"/>
  <c r="L107" i="171"/>
  <c r="E107" i="171"/>
  <c r="D107" i="164"/>
  <c r="K107" i="171"/>
  <c r="D107" i="171"/>
  <c r="C107" i="164"/>
  <c r="J107" i="171"/>
  <c r="C107" i="171"/>
  <c r="I107" i="171"/>
  <c r="B106" i="171"/>
  <c r="B106" i="164"/>
  <c r="H106" i="171"/>
  <c r="S107" i="162"/>
  <c r="J107" i="161"/>
  <c r="P106" i="171"/>
  <c r="G106" i="171"/>
  <c r="F106" i="164"/>
  <c r="M106" i="171"/>
  <c r="F106" i="171"/>
  <c r="E106" i="164"/>
  <c r="L106" i="171"/>
  <c r="E106" i="171"/>
  <c r="D106" i="164"/>
  <c r="K106" i="171"/>
  <c r="D106" i="171"/>
  <c r="C106" i="164"/>
  <c r="J106" i="171"/>
  <c r="C106" i="171"/>
  <c r="I106" i="171"/>
  <c r="B105" i="171"/>
  <c r="B105" i="164"/>
  <c r="H105" i="171"/>
  <c r="S106" i="162"/>
  <c r="J106" i="161"/>
  <c r="P105" i="171"/>
  <c r="G105" i="171"/>
  <c r="F105" i="164"/>
  <c r="M105" i="171"/>
  <c r="F105" i="171"/>
  <c r="E105" i="164"/>
  <c r="L105" i="171"/>
  <c r="E105" i="171"/>
  <c r="D105" i="164"/>
  <c r="K105" i="171"/>
  <c r="D105" i="171"/>
  <c r="C105" i="164"/>
  <c r="J105" i="171"/>
  <c r="C105" i="171"/>
  <c r="I105" i="171"/>
  <c r="B104" i="171"/>
  <c r="B104" i="164"/>
  <c r="H104" i="171"/>
  <c r="S105" i="162"/>
  <c r="J105" i="161"/>
  <c r="P104" i="171"/>
  <c r="G104" i="171"/>
  <c r="F104" i="164"/>
  <c r="M104" i="171"/>
  <c r="F104" i="171"/>
  <c r="E104" i="164"/>
  <c r="L104" i="171"/>
  <c r="E104" i="171"/>
  <c r="D104" i="164"/>
  <c r="K104" i="171"/>
  <c r="D104" i="171"/>
  <c r="C104" i="164"/>
  <c r="J104" i="171"/>
  <c r="C104" i="171"/>
  <c r="I104" i="171"/>
  <c r="B103" i="171"/>
  <c r="B103" i="164"/>
  <c r="H103" i="171"/>
  <c r="S104" i="162"/>
  <c r="J104" i="161"/>
  <c r="P103" i="171"/>
  <c r="G103" i="171"/>
  <c r="F103" i="164"/>
  <c r="M103" i="171"/>
  <c r="F103" i="171"/>
  <c r="E103" i="164"/>
  <c r="L103" i="171"/>
  <c r="E103" i="171"/>
  <c r="D103" i="164"/>
  <c r="K103" i="171"/>
  <c r="D103" i="171"/>
  <c r="C103" i="164"/>
  <c r="J103" i="171"/>
  <c r="C103" i="171"/>
  <c r="I103" i="171"/>
  <c r="B102" i="171"/>
  <c r="B102" i="164"/>
  <c r="H102" i="171"/>
  <c r="S103" i="162"/>
  <c r="J103" i="161"/>
  <c r="P102" i="171"/>
  <c r="G102" i="171"/>
  <c r="F102" i="164"/>
  <c r="M102" i="171"/>
  <c r="F102" i="171"/>
  <c r="E102" i="164"/>
  <c r="L102" i="171"/>
  <c r="E102" i="171"/>
  <c r="D102" i="164"/>
  <c r="K102" i="171"/>
  <c r="D102" i="171"/>
  <c r="C102" i="164"/>
  <c r="J102" i="171"/>
  <c r="C102" i="171"/>
  <c r="I102" i="171"/>
  <c r="B101" i="171"/>
  <c r="B101" i="164"/>
  <c r="H101" i="171"/>
  <c r="S102" i="162"/>
  <c r="J102" i="161"/>
  <c r="P101" i="171"/>
  <c r="G101" i="171"/>
  <c r="F101" i="164"/>
  <c r="M101" i="171"/>
  <c r="F101" i="171"/>
  <c r="E101" i="164"/>
  <c r="L101" i="171"/>
  <c r="E101" i="171"/>
  <c r="D101" i="164"/>
  <c r="K101" i="171"/>
  <c r="D101" i="171"/>
  <c r="C101" i="164"/>
  <c r="J101" i="171"/>
  <c r="C101" i="171"/>
  <c r="I101" i="171"/>
  <c r="B100" i="171"/>
  <c r="B100" i="164"/>
  <c r="H100" i="171"/>
  <c r="S101" i="162"/>
  <c r="J101" i="161"/>
  <c r="P100" i="171"/>
  <c r="G100" i="171"/>
  <c r="F100" i="164"/>
  <c r="M100" i="171"/>
  <c r="F100" i="171"/>
  <c r="E100" i="164"/>
  <c r="L100" i="171"/>
  <c r="E100" i="171"/>
  <c r="D100" i="164"/>
  <c r="K100" i="171"/>
  <c r="D100" i="171"/>
  <c r="C100" i="164"/>
  <c r="J100" i="171"/>
  <c r="C100" i="171"/>
  <c r="I100" i="171"/>
  <c r="B99" i="171"/>
  <c r="B99" i="164"/>
  <c r="H99" i="171"/>
  <c r="S100" i="162"/>
  <c r="J100" i="161"/>
  <c r="P99" i="171"/>
  <c r="G99" i="171"/>
  <c r="F99" i="164"/>
  <c r="M99" i="171"/>
  <c r="F99" i="171"/>
  <c r="E99" i="164"/>
  <c r="L99" i="171"/>
  <c r="E99" i="171"/>
  <c r="D99" i="164"/>
  <c r="K99" i="171"/>
  <c r="D99" i="171"/>
  <c r="C99" i="164"/>
  <c r="J99" i="171"/>
  <c r="C99" i="171"/>
  <c r="I99" i="171"/>
  <c r="B98" i="171"/>
  <c r="B98" i="164"/>
  <c r="H98" i="171"/>
  <c r="S99" i="162"/>
  <c r="J99" i="161"/>
  <c r="P98" i="171"/>
  <c r="G98" i="171"/>
  <c r="F98" i="164"/>
  <c r="M98" i="171"/>
  <c r="F98" i="171"/>
  <c r="E98" i="164"/>
  <c r="L98" i="171"/>
  <c r="E98" i="171"/>
  <c r="D98" i="164"/>
  <c r="K98" i="171"/>
  <c r="D98" i="171"/>
  <c r="C98" i="164"/>
  <c r="J98" i="171"/>
  <c r="C98" i="171"/>
  <c r="I98" i="171"/>
  <c r="B97" i="171"/>
  <c r="B97" i="164"/>
  <c r="H97" i="171"/>
  <c r="S98" i="162"/>
  <c r="J98" i="161"/>
  <c r="P97" i="171"/>
  <c r="G97" i="171"/>
  <c r="F97" i="164"/>
  <c r="M97" i="171"/>
  <c r="F97" i="171"/>
  <c r="E97" i="164"/>
  <c r="L97" i="171"/>
  <c r="E97" i="171"/>
  <c r="D97" i="164"/>
  <c r="K97" i="171"/>
  <c r="D97" i="171"/>
  <c r="C97" i="164"/>
  <c r="J97" i="171"/>
  <c r="C97" i="171"/>
  <c r="I97" i="171"/>
  <c r="B96" i="171"/>
  <c r="B96" i="164"/>
  <c r="H96" i="171"/>
  <c r="S97" i="162"/>
  <c r="J97" i="161"/>
  <c r="P96" i="171"/>
  <c r="G96" i="171"/>
  <c r="F96" i="164"/>
  <c r="M96" i="171"/>
  <c r="F96" i="171"/>
  <c r="E96" i="164"/>
  <c r="L96" i="171"/>
  <c r="E96" i="171"/>
  <c r="D96" i="164"/>
  <c r="K96" i="171"/>
  <c r="D96" i="171"/>
  <c r="C96" i="164"/>
  <c r="J96" i="171"/>
  <c r="C96" i="171"/>
  <c r="I96" i="171"/>
  <c r="B95" i="171"/>
  <c r="B95" i="164"/>
  <c r="H95" i="171"/>
  <c r="S96" i="162"/>
  <c r="J96" i="161"/>
  <c r="P95" i="171"/>
  <c r="G95" i="171"/>
  <c r="F95" i="164"/>
  <c r="M95" i="171"/>
  <c r="F95" i="171"/>
  <c r="E95" i="164"/>
  <c r="L95" i="171"/>
  <c r="E95" i="171"/>
  <c r="D95" i="164"/>
  <c r="K95" i="171"/>
  <c r="D95" i="171"/>
  <c r="C95" i="164"/>
  <c r="J95" i="171"/>
  <c r="C95" i="171"/>
  <c r="I95" i="171"/>
  <c r="B94" i="171"/>
  <c r="B94" i="164"/>
  <c r="H94" i="171"/>
  <c r="S95" i="162"/>
  <c r="J95" i="161"/>
  <c r="P94" i="171"/>
  <c r="G94" i="171"/>
  <c r="F94" i="164"/>
  <c r="M94" i="171"/>
  <c r="F94" i="171"/>
  <c r="E94" i="164"/>
  <c r="L94" i="171"/>
  <c r="E94" i="171"/>
  <c r="D94" i="164"/>
  <c r="K94" i="171"/>
  <c r="D94" i="171"/>
  <c r="C94" i="164"/>
  <c r="J94" i="171"/>
  <c r="C94" i="171"/>
  <c r="I94" i="171"/>
  <c r="B93" i="171"/>
  <c r="B93" i="164"/>
  <c r="H93" i="171"/>
  <c r="S94" i="162"/>
  <c r="J94" i="161"/>
  <c r="P93" i="171"/>
  <c r="G93" i="171"/>
  <c r="F93" i="164"/>
  <c r="M93" i="171"/>
  <c r="F93" i="171"/>
  <c r="E93" i="164"/>
  <c r="L93" i="171"/>
  <c r="E93" i="171"/>
  <c r="D93" i="164"/>
  <c r="K93" i="171"/>
  <c r="D93" i="171"/>
  <c r="C93" i="164"/>
  <c r="J93" i="171"/>
  <c r="C93" i="171"/>
  <c r="I93" i="171"/>
  <c r="B92" i="171"/>
  <c r="B92" i="164"/>
  <c r="H92" i="171"/>
  <c r="S93" i="162"/>
  <c r="J93" i="161"/>
  <c r="P92" i="171"/>
  <c r="G92" i="171"/>
  <c r="F92" i="164"/>
  <c r="M92" i="171"/>
  <c r="F92" i="171"/>
  <c r="E92" i="164"/>
  <c r="L92" i="171"/>
  <c r="E92" i="171"/>
  <c r="D92" i="164"/>
  <c r="K92" i="171"/>
  <c r="D92" i="171"/>
  <c r="C92" i="164"/>
  <c r="J92" i="171"/>
  <c r="C92" i="171"/>
  <c r="I92" i="171"/>
  <c r="B91" i="171"/>
  <c r="B91" i="164"/>
  <c r="H91" i="171"/>
  <c r="S92" i="162"/>
  <c r="J92" i="161"/>
  <c r="P91" i="171"/>
  <c r="G91" i="171"/>
  <c r="F91" i="164"/>
  <c r="M91" i="171"/>
  <c r="F91" i="171"/>
  <c r="E91" i="164"/>
  <c r="L91" i="171"/>
  <c r="E91" i="171"/>
  <c r="D91" i="164"/>
  <c r="K91" i="171"/>
  <c r="D91" i="171"/>
  <c r="C91" i="164"/>
  <c r="J91" i="171"/>
  <c r="C91" i="171"/>
  <c r="I91" i="171"/>
  <c r="B90" i="171"/>
  <c r="B90" i="164"/>
  <c r="H90" i="171"/>
  <c r="S91" i="162"/>
  <c r="J91" i="161"/>
  <c r="P90" i="171"/>
  <c r="G90" i="171"/>
  <c r="F90" i="164"/>
  <c r="M90" i="171"/>
  <c r="F90" i="171"/>
  <c r="E90" i="164"/>
  <c r="L90" i="171"/>
  <c r="E90" i="171"/>
  <c r="D90" i="164"/>
  <c r="K90" i="171"/>
  <c r="D90" i="171"/>
  <c r="C90" i="164"/>
  <c r="J90" i="171"/>
  <c r="C90" i="171"/>
  <c r="I90" i="171"/>
  <c r="B89" i="171"/>
  <c r="B89" i="164"/>
  <c r="H89" i="171"/>
  <c r="S90" i="162"/>
  <c r="J90" i="161"/>
  <c r="P89" i="171"/>
  <c r="G89" i="171"/>
  <c r="F89" i="164"/>
  <c r="M89" i="171"/>
  <c r="F89" i="171"/>
  <c r="E89" i="164"/>
  <c r="L89" i="171"/>
  <c r="E89" i="171"/>
  <c r="D89" i="164"/>
  <c r="K89" i="171"/>
  <c r="D89" i="171"/>
  <c r="C89" i="164"/>
  <c r="J89" i="171"/>
  <c r="C89" i="171"/>
  <c r="I89" i="171"/>
  <c r="B88" i="171"/>
  <c r="B88" i="164"/>
  <c r="H88" i="171"/>
  <c r="S89" i="162"/>
  <c r="J89" i="161"/>
  <c r="P88" i="171"/>
  <c r="G88" i="171"/>
  <c r="F88" i="164"/>
  <c r="M88" i="171"/>
  <c r="F88" i="171"/>
  <c r="E88" i="164"/>
  <c r="L88" i="171"/>
  <c r="E88" i="171"/>
  <c r="D88" i="164"/>
  <c r="K88" i="171"/>
  <c r="D88" i="171"/>
  <c r="C88" i="164"/>
  <c r="J88" i="171"/>
  <c r="C88" i="171"/>
  <c r="I88" i="171"/>
  <c r="B87" i="171"/>
  <c r="B87" i="164"/>
  <c r="H87" i="171"/>
  <c r="S88" i="162"/>
  <c r="J88" i="161"/>
  <c r="P87" i="171"/>
  <c r="G87" i="171"/>
  <c r="F87" i="164"/>
  <c r="M87" i="171"/>
  <c r="F87" i="171"/>
  <c r="E87" i="164"/>
  <c r="L87" i="171"/>
  <c r="E87" i="171"/>
  <c r="D87" i="164"/>
  <c r="K87" i="171"/>
  <c r="D87" i="171"/>
  <c r="C87" i="164"/>
  <c r="J87" i="171"/>
  <c r="C87" i="171"/>
  <c r="I87" i="171"/>
  <c r="B86" i="171"/>
  <c r="B86" i="164"/>
  <c r="H86" i="171"/>
  <c r="S87" i="162"/>
  <c r="J87" i="161"/>
  <c r="P86" i="171"/>
  <c r="G86" i="171"/>
  <c r="F86" i="164"/>
  <c r="M86" i="171"/>
  <c r="F86" i="171"/>
  <c r="E86" i="164"/>
  <c r="L86" i="171"/>
  <c r="E86" i="171"/>
  <c r="D86" i="164"/>
  <c r="K86" i="171"/>
  <c r="D86" i="171"/>
  <c r="C86" i="164"/>
  <c r="J86" i="171"/>
  <c r="C86" i="171"/>
  <c r="I86" i="171"/>
  <c r="B85" i="171"/>
  <c r="B85" i="164"/>
  <c r="H85" i="171"/>
  <c r="S86" i="162"/>
  <c r="J86" i="161"/>
  <c r="P85" i="171"/>
  <c r="G85" i="171"/>
  <c r="F85" i="164"/>
  <c r="M85" i="171"/>
  <c r="F85" i="171"/>
  <c r="E85" i="164"/>
  <c r="L85" i="171"/>
  <c r="E85" i="171"/>
  <c r="D85" i="164"/>
  <c r="K85" i="171"/>
  <c r="D85" i="171"/>
  <c r="C85" i="164"/>
  <c r="J85" i="171"/>
  <c r="C85" i="171"/>
  <c r="I85" i="171"/>
  <c r="B84" i="171"/>
  <c r="B84" i="164"/>
  <c r="H84" i="171"/>
  <c r="S85" i="162"/>
  <c r="J85" i="161"/>
  <c r="P84" i="171"/>
  <c r="G84" i="171"/>
  <c r="F84" i="164"/>
  <c r="M84" i="171"/>
  <c r="F84" i="171"/>
  <c r="E84" i="164"/>
  <c r="L84" i="171"/>
  <c r="E84" i="171"/>
  <c r="D84" i="164"/>
  <c r="K84" i="171"/>
  <c r="D84" i="171"/>
  <c r="C84" i="164"/>
  <c r="J84" i="171"/>
  <c r="C84" i="171"/>
  <c r="I84" i="171"/>
  <c r="B83" i="171"/>
  <c r="B83" i="164"/>
  <c r="H83" i="171"/>
  <c r="S84" i="162"/>
  <c r="J84" i="161"/>
  <c r="P83" i="171"/>
  <c r="G83" i="171"/>
  <c r="F83" i="164"/>
  <c r="M83" i="171"/>
  <c r="F83" i="171"/>
  <c r="E83" i="164"/>
  <c r="L83" i="171"/>
  <c r="E83" i="171"/>
  <c r="D83" i="164"/>
  <c r="K83" i="171"/>
  <c r="D83" i="171"/>
  <c r="C83" i="164"/>
  <c r="J83" i="171"/>
  <c r="C83" i="171"/>
  <c r="I83" i="171"/>
  <c r="B82" i="171"/>
  <c r="B82" i="164"/>
  <c r="H82" i="171"/>
  <c r="S83" i="162"/>
  <c r="J83" i="161"/>
  <c r="P82" i="171"/>
  <c r="G82" i="171"/>
  <c r="F82" i="164"/>
  <c r="M82" i="171"/>
  <c r="F82" i="171"/>
  <c r="E82" i="164"/>
  <c r="L82" i="171"/>
  <c r="E82" i="171"/>
  <c r="D82" i="164"/>
  <c r="K82" i="171"/>
  <c r="D82" i="171"/>
  <c r="C82" i="164"/>
  <c r="J82" i="171"/>
  <c r="C82" i="171"/>
  <c r="I82" i="171"/>
  <c r="B81" i="171"/>
  <c r="B81" i="164"/>
  <c r="H81" i="171"/>
  <c r="S82" i="162"/>
  <c r="J82" i="161"/>
  <c r="P81" i="171"/>
  <c r="G81" i="171"/>
  <c r="F81" i="164"/>
  <c r="M81" i="171"/>
  <c r="F81" i="171"/>
  <c r="E81" i="164"/>
  <c r="L81" i="171"/>
  <c r="E81" i="171"/>
  <c r="D81" i="164"/>
  <c r="K81" i="171"/>
  <c r="D81" i="171"/>
  <c r="C81" i="164"/>
  <c r="J81" i="171"/>
  <c r="C81" i="171"/>
  <c r="I81" i="171"/>
  <c r="B80" i="171"/>
  <c r="B80" i="164"/>
  <c r="H80" i="171"/>
  <c r="S81" i="162"/>
  <c r="J81" i="161"/>
  <c r="P80" i="171"/>
  <c r="G80" i="171"/>
  <c r="F80" i="164"/>
  <c r="M80" i="171"/>
  <c r="F80" i="171"/>
  <c r="E80" i="164"/>
  <c r="L80" i="171"/>
  <c r="E80" i="171"/>
  <c r="D80" i="164"/>
  <c r="K80" i="171"/>
  <c r="D80" i="171"/>
  <c r="C80" i="164"/>
  <c r="J80" i="171"/>
  <c r="C80" i="171"/>
  <c r="I80" i="171"/>
  <c r="B79" i="171"/>
  <c r="B79" i="164"/>
  <c r="H79" i="171"/>
  <c r="S80" i="162"/>
  <c r="J80" i="161"/>
  <c r="P79" i="171"/>
  <c r="G79" i="171"/>
  <c r="F79" i="164"/>
  <c r="M79" i="171"/>
  <c r="F79" i="171"/>
  <c r="E79" i="164"/>
  <c r="L79" i="171"/>
  <c r="E79" i="171"/>
  <c r="D79" i="164"/>
  <c r="K79" i="171"/>
  <c r="D79" i="171"/>
  <c r="C79" i="164"/>
  <c r="J79" i="171"/>
  <c r="C79" i="171"/>
  <c r="I79" i="171"/>
  <c r="B78" i="171"/>
  <c r="B78" i="164"/>
  <c r="H78" i="171"/>
  <c r="S79" i="162"/>
  <c r="J79" i="161"/>
  <c r="P78" i="171"/>
  <c r="G78" i="171"/>
  <c r="F78" i="164"/>
  <c r="M78" i="171"/>
  <c r="F78" i="171"/>
  <c r="E78" i="164"/>
  <c r="L78" i="171"/>
  <c r="E78" i="171"/>
  <c r="D78" i="164"/>
  <c r="K78" i="171"/>
  <c r="D78" i="171"/>
  <c r="C78" i="164"/>
  <c r="J78" i="171"/>
  <c r="C78" i="171"/>
  <c r="I78" i="171"/>
  <c r="B77" i="171"/>
  <c r="B77" i="164"/>
  <c r="H77" i="171"/>
  <c r="S78" i="162"/>
  <c r="J78" i="161"/>
  <c r="P77" i="171"/>
  <c r="G77" i="171"/>
  <c r="F77" i="164"/>
  <c r="M77" i="171"/>
  <c r="F77" i="171"/>
  <c r="E77" i="164"/>
  <c r="L77" i="171"/>
  <c r="E77" i="171"/>
  <c r="D77" i="164"/>
  <c r="K77" i="171"/>
  <c r="D77" i="171"/>
  <c r="C77" i="164"/>
  <c r="J77" i="171"/>
  <c r="C77" i="171"/>
  <c r="I77" i="171"/>
  <c r="B76" i="164"/>
  <c r="H76" i="171"/>
  <c r="S77" i="162"/>
  <c r="J77" i="161"/>
  <c r="P76" i="171"/>
  <c r="F76" i="164"/>
  <c r="M76" i="171"/>
  <c r="E76" i="164"/>
  <c r="L76" i="171"/>
  <c r="D76" i="164"/>
  <c r="K76" i="171"/>
  <c r="C76" i="164"/>
  <c r="J76" i="171"/>
  <c r="I76" i="171"/>
  <c r="B75" i="171"/>
  <c r="B75" i="164"/>
  <c r="H75" i="171"/>
  <c r="S76" i="162"/>
  <c r="J76" i="161"/>
  <c r="P75" i="171"/>
  <c r="G75" i="171"/>
  <c r="F75" i="164"/>
  <c r="M75" i="171"/>
  <c r="F75" i="171"/>
  <c r="E75" i="164"/>
  <c r="L75" i="171"/>
  <c r="E75" i="171"/>
  <c r="D75" i="164"/>
  <c r="K75" i="171"/>
  <c r="D75" i="171"/>
  <c r="C75" i="164"/>
  <c r="J75" i="171"/>
  <c r="C75" i="171"/>
  <c r="I75" i="171"/>
  <c r="B74" i="171"/>
  <c r="B74" i="164"/>
  <c r="H74" i="171"/>
  <c r="S75" i="162"/>
  <c r="J75" i="161"/>
  <c r="P74" i="171"/>
  <c r="G74" i="171"/>
  <c r="F74" i="164"/>
  <c r="M74" i="171"/>
  <c r="F74" i="171"/>
  <c r="E74" i="164"/>
  <c r="L74" i="171"/>
  <c r="E74" i="171"/>
  <c r="D74" i="164"/>
  <c r="K74" i="171"/>
  <c r="D74" i="171"/>
  <c r="C74" i="164"/>
  <c r="J74" i="171"/>
  <c r="C74" i="171"/>
  <c r="I74" i="171"/>
  <c r="B73" i="171"/>
  <c r="B73" i="164"/>
  <c r="H73" i="171"/>
  <c r="S74" i="162"/>
  <c r="J74" i="161"/>
  <c r="P73" i="171"/>
  <c r="G73" i="171"/>
  <c r="F73" i="164"/>
  <c r="M73" i="171"/>
  <c r="F73" i="171"/>
  <c r="E73" i="164"/>
  <c r="L73" i="171"/>
  <c r="E73" i="171"/>
  <c r="D73" i="164"/>
  <c r="K73" i="171"/>
  <c r="D73" i="171"/>
  <c r="C73" i="164"/>
  <c r="J73" i="171"/>
  <c r="C73" i="171"/>
  <c r="I73" i="171"/>
  <c r="B72" i="171"/>
  <c r="B72" i="164"/>
  <c r="H72" i="171"/>
  <c r="S73" i="162"/>
  <c r="J73" i="161"/>
  <c r="P72" i="171"/>
  <c r="G72" i="171"/>
  <c r="F72" i="164"/>
  <c r="M72" i="171"/>
  <c r="F72" i="171"/>
  <c r="E72" i="164"/>
  <c r="L72" i="171"/>
  <c r="E72" i="171"/>
  <c r="D72" i="164"/>
  <c r="K72" i="171"/>
  <c r="D72" i="171"/>
  <c r="C72" i="164"/>
  <c r="J72" i="171"/>
  <c r="C72" i="171"/>
  <c r="I72" i="171"/>
  <c r="B71" i="171"/>
  <c r="B71" i="164"/>
  <c r="H71" i="171"/>
  <c r="S72" i="162"/>
  <c r="J72" i="161"/>
  <c r="P71" i="171"/>
  <c r="G71" i="171"/>
  <c r="F71" i="164"/>
  <c r="M71" i="171"/>
  <c r="F71" i="171"/>
  <c r="E71" i="164"/>
  <c r="L71" i="171"/>
  <c r="E71" i="171"/>
  <c r="D71" i="164"/>
  <c r="K71" i="171"/>
  <c r="D71" i="171"/>
  <c r="C71" i="164"/>
  <c r="J71" i="171"/>
  <c r="C71" i="171"/>
  <c r="I71" i="171"/>
  <c r="B70" i="171"/>
  <c r="B70" i="164"/>
  <c r="H70" i="171"/>
  <c r="S71" i="162"/>
  <c r="J71" i="161"/>
  <c r="P70" i="171"/>
  <c r="G70" i="171"/>
  <c r="F70" i="164"/>
  <c r="M70" i="171"/>
  <c r="F70" i="171"/>
  <c r="E70" i="164"/>
  <c r="L70" i="171"/>
  <c r="E70" i="171"/>
  <c r="D70" i="164"/>
  <c r="K70" i="171"/>
  <c r="D70" i="171"/>
  <c r="C70" i="164"/>
  <c r="J70" i="171"/>
  <c r="C70" i="171"/>
  <c r="I70" i="171"/>
  <c r="B69" i="171"/>
  <c r="B69" i="164"/>
  <c r="H69" i="171"/>
  <c r="S70" i="162"/>
  <c r="J70" i="161"/>
  <c r="P69" i="171"/>
  <c r="G69" i="171"/>
  <c r="F69" i="164"/>
  <c r="M69" i="171"/>
  <c r="F69" i="171"/>
  <c r="E69" i="164"/>
  <c r="L69" i="171"/>
  <c r="E69" i="171"/>
  <c r="D69" i="164"/>
  <c r="K69" i="171"/>
  <c r="D69" i="171"/>
  <c r="C69" i="164"/>
  <c r="J69" i="171"/>
  <c r="C69" i="171"/>
  <c r="I69" i="171"/>
  <c r="B68" i="171"/>
  <c r="B68" i="164"/>
  <c r="H68" i="171"/>
  <c r="S69" i="162"/>
  <c r="J69" i="161"/>
  <c r="P68" i="171"/>
  <c r="G68" i="171"/>
  <c r="F68" i="164"/>
  <c r="M68" i="171"/>
  <c r="F68" i="171"/>
  <c r="E68" i="164"/>
  <c r="L68" i="171"/>
  <c r="E68" i="171"/>
  <c r="D68" i="164"/>
  <c r="K68" i="171"/>
  <c r="D68" i="171"/>
  <c r="C68" i="164"/>
  <c r="J68" i="171"/>
  <c r="C68" i="171"/>
  <c r="I68" i="171"/>
  <c r="B67" i="171"/>
  <c r="B67" i="164"/>
  <c r="H67" i="171"/>
  <c r="S68" i="162"/>
  <c r="J68" i="161"/>
  <c r="P67" i="171"/>
  <c r="G67" i="171"/>
  <c r="F67" i="164"/>
  <c r="M67" i="171"/>
  <c r="F67" i="171"/>
  <c r="E67" i="164"/>
  <c r="L67" i="171"/>
  <c r="E67" i="171"/>
  <c r="D67" i="164"/>
  <c r="K67" i="171"/>
  <c r="D67" i="171"/>
  <c r="C67" i="164"/>
  <c r="J67" i="171"/>
  <c r="C67" i="171"/>
  <c r="I67" i="171"/>
  <c r="B66" i="171"/>
  <c r="B66" i="164"/>
  <c r="H66" i="171"/>
  <c r="S67" i="162"/>
  <c r="J67" i="161"/>
  <c r="P66" i="171"/>
  <c r="G66" i="171"/>
  <c r="F66" i="164"/>
  <c r="M66" i="171"/>
  <c r="F66" i="171"/>
  <c r="E66" i="164"/>
  <c r="L66" i="171"/>
  <c r="E66" i="171"/>
  <c r="D66" i="164"/>
  <c r="K66" i="171"/>
  <c r="D66" i="171"/>
  <c r="C66" i="164"/>
  <c r="J66" i="171"/>
  <c r="C66" i="171"/>
  <c r="I66" i="171"/>
  <c r="B65" i="171"/>
  <c r="B65" i="164"/>
  <c r="H65" i="171"/>
  <c r="S66" i="162"/>
  <c r="J66" i="161"/>
  <c r="P65" i="171"/>
  <c r="G65" i="171"/>
  <c r="F65" i="164"/>
  <c r="M65" i="171"/>
  <c r="F65" i="171"/>
  <c r="E65" i="164"/>
  <c r="L65" i="171"/>
  <c r="E65" i="171"/>
  <c r="D65" i="164"/>
  <c r="K65" i="171"/>
  <c r="D65" i="171"/>
  <c r="C65" i="164"/>
  <c r="J65" i="171"/>
  <c r="C65" i="171"/>
  <c r="I65" i="171"/>
  <c r="B64" i="171"/>
  <c r="B64" i="164"/>
  <c r="H64" i="171"/>
  <c r="S65" i="162"/>
  <c r="J65" i="161"/>
  <c r="P64" i="171"/>
  <c r="G64" i="171"/>
  <c r="F64" i="164"/>
  <c r="M64" i="171"/>
  <c r="F64" i="171"/>
  <c r="E64" i="164"/>
  <c r="L64" i="171"/>
  <c r="E64" i="171"/>
  <c r="D64" i="164"/>
  <c r="K64" i="171"/>
  <c r="D64" i="171"/>
  <c r="C64" i="164"/>
  <c r="J64" i="171"/>
  <c r="C64" i="171"/>
  <c r="I64" i="171"/>
  <c r="B63" i="171"/>
  <c r="B63" i="164"/>
  <c r="H63" i="171"/>
  <c r="S64" i="162"/>
  <c r="J64" i="161"/>
  <c r="P63" i="171"/>
  <c r="G63" i="171"/>
  <c r="F63" i="164"/>
  <c r="M63" i="171"/>
  <c r="F63" i="171"/>
  <c r="E63" i="164"/>
  <c r="L63" i="171"/>
  <c r="E63" i="171"/>
  <c r="D63" i="164"/>
  <c r="K63" i="171"/>
  <c r="D63" i="171"/>
  <c r="C63" i="164"/>
  <c r="J63" i="171"/>
  <c r="C63" i="171"/>
  <c r="I63" i="171"/>
  <c r="B62" i="171"/>
  <c r="B62" i="164"/>
  <c r="H62" i="171"/>
  <c r="S63" i="162"/>
  <c r="J63" i="161"/>
  <c r="P62" i="171"/>
  <c r="G62" i="171"/>
  <c r="F62" i="164"/>
  <c r="M62" i="171"/>
  <c r="F62" i="171"/>
  <c r="E62" i="164"/>
  <c r="L62" i="171"/>
  <c r="E62" i="171"/>
  <c r="D62" i="164"/>
  <c r="K62" i="171"/>
  <c r="D62" i="171"/>
  <c r="C62" i="164"/>
  <c r="J62" i="171"/>
  <c r="C62" i="171"/>
  <c r="I62" i="171"/>
  <c r="B61" i="171"/>
  <c r="B61" i="164"/>
  <c r="H61" i="171"/>
  <c r="S62" i="162"/>
  <c r="J62" i="161"/>
  <c r="P61" i="171"/>
  <c r="G61" i="171"/>
  <c r="F61" i="164"/>
  <c r="M61" i="171"/>
  <c r="F61" i="171"/>
  <c r="E61" i="164"/>
  <c r="L61" i="171"/>
  <c r="E61" i="171"/>
  <c r="D61" i="164"/>
  <c r="K61" i="171"/>
  <c r="D61" i="171"/>
  <c r="C61" i="164"/>
  <c r="J61" i="171"/>
  <c r="C61" i="171"/>
  <c r="I61" i="171"/>
  <c r="B60" i="171"/>
  <c r="B60" i="164"/>
  <c r="H60" i="171"/>
  <c r="S61" i="162"/>
  <c r="J61" i="161"/>
  <c r="P60" i="171"/>
  <c r="G60" i="171"/>
  <c r="F60" i="164"/>
  <c r="M60" i="171"/>
  <c r="F60" i="171"/>
  <c r="E60" i="164"/>
  <c r="L60" i="171"/>
  <c r="E60" i="171"/>
  <c r="D60" i="164"/>
  <c r="K60" i="171"/>
  <c r="D60" i="171"/>
  <c r="C60" i="164"/>
  <c r="J60" i="171"/>
  <c r="C60" i="171"/>
  <c r="I60" i="171"/>
  <c r="B59" i="171"/>
  <c r="B59" i="164"/>
  <c r="H59" i="171"/>
  <c r="S60" i="162"/>
  <c r="J60" i="161"/>
  <c r="P59" i="171"/>
  <c r="G59" i="171"/>
  <c r="F59" i="164"/>
  <c r="M59" i="171"/>
  <c r="F59" i="171"/>
  <c r="E59" i="164"/>
  <c r="L59" i="171"/>
  <c r="E59" i="171"/>
  <c r="D59" i="164"/>
  <c r="K59" i="171"/>
  <c r="D59" i="171"/>
  <c r="C59" i="164"/>
  <c r="J59" i="171"/>
  <c r="C59" i="171"/>
  <c r="I59" i="171"/>
  <c r="B58" i="171"/>
  <c r="B58" i="164"/>
  <c r="H58" i="171"/>
  <c r="S59" i="162"/>
  <c r="J59" i="161"/>
  <c r="P58" i="171"/>
  <c r="G58" i="171"/>
  <c r="F58" i="164"/>
  <c r="M58" i="171"/>
  <c r="F58" i="171"/>
  <c r="E58" i="164"/>
  <c r="L58" i="171"/>
  <c r="E58" i="171"/>
  <c r="D58" i="164"/>
  <c r="K58" i="171"/>
  <c r="D58" i="171"/>
  <c r="C58" i="164"/>
  <c r="J58" i="171"/>
  <c r="C58" i="171"/>
  <c r="I58" i="171"/>
  <c r="B57" i="171"/>
  <c r="B57" i="164"/>
  <c r="H57" i="171"/>
  <c r="S58" i="162"/>
  <c r="J58" i="161"/>
  <c r="P57" i="171"/>
  <c r="G57" i="171"/>
  <c r="F57" i="164"/>
  <c r="M57" i="171"/>
  <c r="C57" i="171"/>
  <c r="I57" i="171"/>
  <c r="B56" i="171"/>
  <c r="B56" i="164"/>
  <c r="H56" i="171"/>
  <c r="S57" i="162"/>
  <c r="J57" i="161"/>
  <c r="P56" i="171"/>
  <c r="G56" i="171"/>
  <c r="F56" i="164"/>
  <c r="M56" i="171"/>
  <c r="C56" i="171"/>
  <c r="I56" i="171"/>
  <c r="B55" i="171"/>
  <c r="B55" i="164"/>
  <c r="H55" i="171"/>
  <c r="S56" i="162"/>
  <c r="J56" i="161"/>
  <c r="P55" i="171"/>
  <c r="G55" i="171"/>
  <c r="F55" i="164"/>
  <c r="M55" i="171"/>
  <c r="C55" i="171"/>
  <c r="I55" i="171"/>
  <c r="B54" i="171"/>
  <c r="B54" i="164"/>
  <c r="H54" i="171"/>
  <c r="S55" i="162"/>
  <c r="J55" i="161"/>
  <c r="P54" i="171"/>
  <c r="G54" i="171"/>
  <c r="F54" i="164"/>
  <c r="M54" i="171"/>
  <c r="C54" i="171"/>
  <c r="I54" i="171"/>
  <c r="B53" i="171"/>
  <c r="B53" i="164"/>
  <c r="H53" i="171"/>
  <c r="S54" i="162"/>
  <c r="J54" i="161"/>
  <c r="P53" i="171"/>
  <c r="G53" i="171"/>
  <c r="F53" i="164"/>
  <c r="M53" i="171"/>
  <c r="C53" i="171"/>
  <c r="I53" i="171"/>
  <c r="B52" i="171"/>
  <c r="B52" i="164"/>
  <c r="H52" i="171"/>
  <c r="S53" i="162"/>
  <c r="J53" i="161"/>
  <c r="P52" i="171"/>
  <c r="G52" i="171"/>
  <c r="F52" i="164"/>
  <c r="M52" i="171"/>
  <c r="C52" i="171"/>
  <c r="I52" i="171"/>
  <c r="B51" i="171"/>
  <c r="B51" i="164"/>
  <c r="H51" i="171"/>
  <c r="S52" i="162"/>
  <c r="J52" i="161"/>
  <c r="P51" i="171"/>
  <c r="G51" i="171"/>
  <c r="F51" i="164"/>
  <c r="M51" i="171"/>
  <c r="C51" i="171"/>
  <c r="I51" i="171"/>
  <c r="B50" i="171"/>
  <c r="B50" i="164"/>
  <c r="H50" i="171"/>
  <c r="S51" i="162"/>
  <c r="J51" i="161"/>
  <c r="P50" i="171"/>
  <c r="G50" i="171"/>
  <c r="F50" i="164"/>
  <c r="M50" i="171"/>
  <c r="C50" i="171"/>
  <c r="I50" i="171"/>
  <c r="B49" i="171"/>
  <c r="B49" i="164"/>
  <c r="H49" i="171"/>
  <c r="S50" i="162"/>
  <c r="J50" i="161"/>
  <c r="P49" i="171"/>
  <c r="G49" i="171"/>
  <c r="F49" i="164"/>
  <c r="M49" i="171"/>
  <c r="C49" i="171"/>
  <c r="I49" i="171"/>
  <c r="B48" i="171"/>
  <c r="B48" i="164"/>
  <c r="H48" i="171"/>
  <c r="S49" i="162"/>
  <c r="J49" i="161"/>
  <c r="P48" i="171"/>
  <c r="G48" i="171"/>
  <c r="F48" i="164"/>
  <c r="M48" i="171"/>
  <c r="C48" i="171"/>
  <c r="I48" i="171"/>
  <c r="B47" i="171"/>
  <c r="B47" i="164"/>
  <c r="H47" i="171"/>
  <c r="S48" i="162"/>
  <c r="J48" i="161"/>
  <c r="P47" i="171"/>
  <c r="G47" i="171"/>
  <c r="F47" i="164"/>
  <c r="M47" i="171"/>
  <c r="C47" i="171"/>
  <c r="I47" i="171"/>
  <c r="B46" i="171"/>
  <c r="B46" i="164"/>
  <c r="H46" i="171"/>
  <c r="S47" i="162"/>
  <c r="J47" i="161"/>
  <c r="P46" i="171"/>
  <c r="G46" i="171"/>
  <c r="F46" i="164"/>
  <c r="M46" i="171"/>
  <c r="C46" i="171"/>
  <c r="I46" i="171"/>
  <c r="B45" i="171"/>
  <c r="B45" i="164"/>
  <c r="H45" i="171"/>
  <c r="S46" i="162"/>
  <c r="J46" i="161"/>
  <c r="P45" i="171"/>
  <c r="G45" i="171"/>
  <c r="F45" i="164"/>
  <c r="M45" i="171"/>
  <c r="C45" i="171"/>
  <c r="I45" i="171"/>
  <c r="B44" i="171"/>
  <c r="B44" i="164"/>
  <c r="H44" i="171"/>
  <c r="S45" i="162"/>
  <c r="J45" i="161"/>
  <c r="P44" i="171"/>
  <c r="G44" i="171"/>
  <c r="F44" i="164"/>
  <c r="M44" i="171"/>
  <c r="C44" i="171"/>
  <c r="I44" i="171"/>
  <c r="B43" i="171"/>
  <c r="B43" i="164"/>
  <c r="H43" i="171"/>
  <c r="S44" i="162"/>
  <c r="J44" i="161"/>
  <c r="P43" i="171"/>
  <c r="G43" i="171"/>
  <c r="F43" i="164"/>
  <c r="M43" i="171"/>
  <c r="C43" i="171"/>
  <c r="I43" i="171"/>
  <c r="B42" i="171"/>
  <c r="B42" i="164"/>
  <c r="H42" i="171"/>
  <c r="S43" i="162"/>
  <c r="J43" i="161"/>
  <c r="P42" i="171"/>
  <c r="G42" i="171"/>
  <c r="F42" i="164"/>
  <c r="M42" i="171"/>
  <c r="C42" i="171"/>
  <c r="I42" i="171"/>
  <c r="B41" i="171"/>
  <c r="B41" i="164"/>
  <c r="H41" i="171"/>
  <c r="S42" i="162"/>
  <c r="J42" i="161"/>
  <c r="P41" i="171"/>
  <c r="G41" i="171"/>
  <c r="F41" i="164"/>
  <c r="M41" i="171"/>
  <c r="C41" i="171"/>
  <c r="I41" i="171"/>
  <c r="B40" i="171"/>
  <c r="B40" i="164"/>
  <c r="H40" i="171"/>
  <c r="S41" i="162"/>
  <c r="J41" i="161"/>
  <c r="P40" i="171"/>
  <c r="G40" i="171"/>
  <c r="F40" i="164"/>
  <c r="M40" i="171"/>
  <c r="C40" i="171"/>
  <c r="I40" i="171"/>
  <c r="B39" i="171"/>
  <c r="B39" i="164"/>
  <c r="H39" i="171"/>
  <c r="S40" i="162"/>
  <c r="J40" i="161"/>
  <c r="P39" i="171"/>
  <c r="G39" i="171"/>
  <c r="F39" i="164"/>
  <c r="M39" i="171"/>
  <c r="C39" i="171"/>
  <c r="I39" i="171"/>
  <c r="B38" i="171"/>
  <c r="B38" i="164"/>
  <c r="H38" i="171"/>
  <c r="S39" i="162"/>
  <c r="J39" i="161"/>
  <c r="P38" i="171"/>
  <c r="G38" i="171"/>
  <c r="F38" i="164"/>
  <c r="M38" i="171"/>
  <c r="C38" i="171"/>
  <c r="I38" i="171"/>
  <c r="B37" i="171"/>
  <c r="B37" i="164"/>
  <c r="H37" i="171"/>
  <c r="S38" i="162"/>
  <c r="J38" i="161"/>
  <c r="P37" i="171"/>
  <c r="G37" i="171"/>
  <c r="F37" i="164"/>
  <c r="M37" i="171"/>
  <c r="C37" i="171"/>
  <c r="I37" i="171"/>
  <c r="B36" i="171"/>
  <c r="B36" i="164"/>
  <c r="H36" i="171"/>
  <c r="S37" i="162"/>
  <c r="J37" i="161"/>
  <c r="P36" i="171"/>
  <c r="G36" i="171"/>
  <c r="F36" i="164"/>
  <c r="M36" i="171"/>
  <c r="C36" i="171"/>
  <c r="I36" i="171"/>
  <c r="B35" i="171"/>
  <c r="B35" i="164"/>
  <c r="H35" i="171"/>
  <c r="S36" i="162"/>
  <c r="J36" i="161"/>
  <c r="P35" i="171"/>
  <c r="G35" i="171"/>
  <c r="F35" i="164"/>
  <c r="M35" i="171"/>
  <c r="C35" i="171"/>
  <c r="I35" i="171"/>
  <c r="B34" i="171"/>
  <c r="B34" i="164"/>
  <c r="H34" i="171"/>
  <c r="S35" i="162"/>
  <c r="J35" i="161"/>
  <c r="P34" i="171"/>
  <c r="G34" i="171"/>
  <c r="F34" i="164"/>
  <c r="M34" i="171"/>
  <c r="C34" i="171"/>
  <c r="I34" i="171"/>
  <c r="B33" i="171"/>
  <c r="B33" i="164"/>
  <c r="H33" i="171"/>
  <c r="S34" i="162"/>
  <c r="J34" i="161"/>
  <c r="P33" i="171"/>
  <c r="G33" i="171"/>
  <c r="F33" i="164"/>
  <c r="M33" i="171"/>
  <c r="C33" i="171"/>
  <c r="I33" i="171"/>
  <c r="B32" i="171"/>
  <c r="B32" i="164"/>
  <c r="H32" i="171"/>
  <c r="S33" i="162"/>
  <c r="J33" i="161"/>
  <c r="P32" i="171"/>
  <c r="G32" i="171"/>
  <c r="F32" i="164"/>
  <c r="M32" i="171"/>
  <c r="C32" i="171"/>
  <c r="I32" i="171"/>
  <c r="B31" i="171"/>
  <c r="B31" i="164"/>
  <c r="H31" i="171"/>
  <c r="S32" i="162"/>
  <c r="J32" i="161"/>
  <c r="P31" i="171"/>
  <c r="G31" i="171"/>
  <c r="F31" i="164"/>
  <c r="M31" i="171"/>
  <c r="C31" i="171"/>
  <c r="I31" i="171"/>
  <c r="B30" i="171"/>
  <c r="B30" i="164"/>
  <c r="H30" i="171"/>
  <c r="S31" i="162"/>
  <c r="J31" i="161"/>
  <c r="P30" i="171"/>
  <c r="G30" i="171"/>
  <c r="F30" i="164"/>
  <c r="M30" i="171"/>
  <c r="C30" i="171"/>
  <c r="I30" i="171"/>
  <c r="B29" i="171"/>
  <c r="B29" i="164"/>
  <c r="H29" i="171"/>
  <c r="S30" i="162"/>
  <c r="J30" i="161"/>
  <c r="P29" i="171"/>
  <c r="G29" i="171"/>
  <c r="F29" i="164"/>
  <c r="M29" i="171"/>
  <c r="C29" i="171"/>
  <c r="I29" i="171"/>
  <c r="B28" i="171"/>
  <c r="B28" i="164"/>
  <c r="H28" i="171"/>
  <c r="S29" i="162"/>
  <c r="J29" i="161"/>
  <c r="P28" i="171"/>
  <c r="G28" i="171"/>
  <c r="F28" i="164"/>
  <c r="M28" i="171"/>
  <c r="C28" i="171"/>
  <c r="I28" i="171"/>
  <c r="B27" i="171"/>
  <c r="B27" i="164"/>
  <c r="H27" i="171"/>
  <c r="S28" i="162"/>
  <c r="J28" i="161"/>
  <c r="P27" i="171"/>
  <c r="G27" i="171"/>
  <c r="F27" i="164"/>
  <c r="M27" i="171"/>
  <c r="C27" i="171"/>
  <c r="I27" i="171"/>
  <c r="B26" i="171"/>
  <c r="B26" i="164"/>
  <c r="H26" i="171"/>
  <c r="S27" i="162"/>
  <c r="J27" i="161"/>
  <c r="P26" i="171"/>
  <c r="G26" i="171"/>
  <c r="F26" i="164"/>
  <c r="M26" i="171"/>
  <c r="C26" i="171"/>
  <c r="I26" i="171"/>
  <c r="B25" i="171"/>
  <c r="B25" i="164"/>
  <c r="H25" i="171"/>
  <c r="S26" i="162"/>
  <c r="J26" i="161"/>
  <c r="P25" i="171"/>
  <c r="G25" i="171"/>
  <c r="F25" i="164"/>
  <c r="M25" i="171"/>
  <c r="C25" i="171"/>
  <c r="I25" i="171"/>
  <c r="B24" i="171"/>
  <c r="B24" i="164"/>
  <c r="H24" i="171"/>
  <c r="S25" i="162"/>
  <c r="J25" i="161"/>
  <c r="P24" i="171"/>
  <c r="G24" i="171"/>
  <c r="F24" i="164"/>
  <c r="M24" i="171"/>
  <c r="C24" i="171"/>
  <c r="I24" i="171"/>
  <c r="B23" i="171"/>
  <c r="B23" i="164"/>
  <c r="H23" i="171"/>
  <c r="S24" i="162"/>
  <c r="J24" i="161"/>
  <c r="P23" i="171"/>
  <c r="G23" i="171"/>
  <c r="F23" i="164"/>
  <c r="M23" i="171"/>
  <c r="C23" i="171"/>
  <c r="I23" i="171"/>
  <c r="B22" i="171"/>
  <c r="B22" i="164"/>
  <c r="H22" i="171"/>
  <c r="S23" i="162"/>
  <c r="J23" i="161"/>
  <c r="P22" i="171"/>
  <c r="G22" i="171"/>
  <c r="F22" i="164"/>
  <c r="M22" i="171"/>
  <c r="C22" i="171"/>
  <c r="I22" i="171"/>
  <c r="B21" i="171"/>
  <c r="B21" i="164"/>
  <c r="H21" i="171"/>
  <c r="S22" i="162"/>
  <c r="J22" i="161"/>
  <c r="P21" i="171"/>
  <c r="G21" i="171"/>
  <c r="F21" i="164"/>
  <c r="M21" i="171"/>
  <c r="C21" i="171"/>
  <c r="I21" i="171"/>
  <c r="B20" i="171"/>
  <c r="B20" i="164"/>
  <c r="H20" i="171"/>
  <c r="S21" i="162"/>
  <c r="J21" i="161"/>
  <c r="P20" i="171"/>
  <c r="G20" i="171"/>
  <c r="F20" i="164"/>
  <c r="M20" i="171"/>
  <c r="C20" i="171"/>
  <c r="I20" i="171"/>
  <c r="B19" i="171"/>
  <c r="B19" i="164"/>
  <c r="H19" i="171"/>
  <c r="S20" i="162"/>
  <c r="J20" i="161"/>
  <c r="P19" i="171"/>
  <c r="G19" i="171"/>
  <c r="F19" i="164"/>
  <c r="M19" i="171"/>
  <c r="C19" i="171"/>
  <c r="I19" i="171"/>
  <c r="B18" i="171"/>
  <c r="B18" i="164"/>
  <c r="H18" i="171"/>
  <c r="S19" i="162"/>
  <c r="J19" i="161"/>
  <c r="P18" i="171"/>
  <c r="G18" i="171"/>
  <c r="F18" i="164"/>
  <c r="M18" i="171"/>
  <c r="C18" i="171"/>
  <c r="I18" i="171"/>
  <c r="B17" i="171"/>
  <c r="B17" i="164"/>
  <c r="H17" i="171"/>
  <c r="S18" i="162"/>
  <c r="J18" i="161"/>
  <c r="P17" i="171"/>
  <c r="G17" i="171"/>
  <c r="F17" i="164"/>
  <c r="M17" i="171"/>
  <c r="C17" i="171"/>
  <c r="I17" i="171"/>
  <c r="B16" i="171"/>
  <c r="B16" i="164"/>
  <c r="H16" i="171"/>
  <c r="S17" i="162"/>
  <c r="J17" i="161"/>
  <c r="P16" i="171"/>
  <c r="G16" i="171"/>
  <c r="F16" i="164"/>
  <c r="M16" i="171"/>
  <c r="C16" i="171"/>
  <c r="I16" i="171"/>
  <c r="B15" i="171"/>
  <c r="B15" i="164"/>
  <c r="H15" i="171"/>
  <c r="S16" i="162"/>
  <c r="J16" i="161"/>
  <c r="P15" i="171"/>
  <c r="G15" i="171"/>
  <c r="F15" i="164"/>
  <c r="M15" i="171"/>
  <c r="C15" i="171"/>
  <c r="I15" i="171"/>
  <c r="B14" i="171"/>
  <c r="B14" i="164"/>
  <c r="H14" i="171"/>
  <c r="S15" i="162"/>
  <c r="J15" i="161"/>
  <c r="P14" i="171"/>
  <c r="G14" i="171"/>
  <c r="F14" i="164"/>
  <c r="M14" i="171"/>
  <c r="C14" i="171"/>
  <c r="I14" i="171"/>
  <c r="B13" i="171"/>
  <c r="B13" i="164"/>
  <c r="H13" i="171"/>
  <c r="S14" i="162"/>
  <c r="J14" i="161"/>
  <c r="P13" i="171"/>
  <c r="G13" i="171"/>
  <c r="F13" i="164"/>
  <c r="M13" i="171"/>
  <c r="C13" i="171"/>
  <c r="I13" i="171"/>
  <c r="B12" i="171"/>
  <c r="B12" i="164"/>
  <c r="H12" i="171"/>
  <c r="S13" i="162"/>
  <c r="J13" i="161"/>
  <c r="P12" i="171"/>
  <c r="G12" i="171"/>
  <c r="F12" i="164"/>
  <c r="M12" i="171"/>
  <c r="C12" i="171"/>
  <c r="I12" i="171"/>
  <c r="B11" i="171"/>
  <c r="B11" i="164"/>
  <c r="H11" i="171"/>
  <c r="S12" i="162"/>
  <c r="J12" i="161"/>
  <c r="P11" i="171"/>
  <c r="G11" i="171"/>
  <c r="F11" i="164"/>
  <c r="M11" i="171"/>
  <c r="C11" i="171"/>
  <c r="I11" i="171"/>
  <c r="B10" i="171"/>
  <c r="B10" i="164"/>
  <c r="H10" i="171"/>
  <c r="S11" i="162"/>
  <c r="J11" i="161"/>
  <c r="P10" i="171"/>
  <c r="G10" i="171"/>
  <c r="F10" i="164"/>
  <c r="M10" i="171"/>
  <c r="C10" i="171"/>
  <c r="I10" i="171"/>
  <c r="B9" i="171"/>
  <c r="B9" i="164"/>
  <c r="H9" i="171"/>
  <c r="S10" i="162"/>
  <c r="J10" i="161"/>
  <c r="P9" i="171"/>
  <c r="G9" i="171"/>
  <c r="F9" i="164"/>
  <c r="M9" i="171"/>
  <c r="C9" i="171"/>
  <c r="I9" i="171"/>
  <c r="G110" i="170"/>
  <c r="G76" i="170"/>
  <c r="G120" i="170"/>
  <c r="F110" i="170"/>
  <c r="F76" i="170"/>
  <c r="F120" i="170"/>
  <c r="E110" i="170"/>
  <c r="E76" i="170"/>
  <c r="E120" i="170"/>
  <c r="D110" i="170"/>
  <c r="D76" i="170"/>
  <c r="D120" i="170"/>
  <c r="C110" i="170"/>
  <c r="C76" i="170"/>
  <c r="C120" i="170"/>
  <c r="B110" i="170"/>
  <c r="B76" i="170"/>
  <c r="B120" i="170"/>
  <c r="M110" i="170"/>
  <c r="L110" i="170"/>
  <c r="K110" i="170"/>
  <c r="J110" i="170"/>
  <c r="I110" i="170"/>
  <c r="H110" i="170"/>
  <c r="G109" i="170"/>
  <c r="M109" i="170"/>
  <c r="F109" i="170"/>
  <c r="L109" i="170"/>
  <c r="E109" i="170"/>
  <c r="K109" i="170"/>
  <c r="D109" i="170"/>
  <c r="J109" i="170"/>
  <c r="C109" i="170"/>
  <c r="I109" i="170"/>
  <c r="B109" i="170"/>
  <c r="H109" i="170"/>
  <c r="G108" i="170"/>
  <c r="M108" i="170"/>
  <c r="F108" i="170"/>
  <c r="L108" i="170"/>
  <c r="E108" i="170"/>
  <c r="K108" i="170"/>
  <c r="D108" i="170"/>
  <c r="J108" i="170"/>
  <c r="C108" i="170"/>
  <c r="I108" i="170"/>
  <c r="B108" i="170"/>
  <c r="H108" i="170"/>
  <c r="G107" i="170"/>
  <c r="M107" i="170"/>
  <c r="F107" i="170"/>
  <c r="L107" i="170"/>
  <c r="E107" i="170"/>
  <c r="K107" i="170"/>
  <c r="D107" i="170"/>
  <c r="J107" i="170"/>
  <c r="C107" i="170"/>
  <c r="I107" i="170"/>
  <c r="B107" i="170"/>
  <c r="H107" i="170"/>
  <c r="G106" i="170"/>
  <c r="M106" i="170"/>
  <c r="F106" i="170"/>
  <c r="L106" i="170"/>
  <c r="E106" i="170"/>
  <c r="K106" i="170"/>
  <c r="D106" i="170"/>
  <c r="J106" i="170"/>
  <c r="C106" i="170"/>
  <c r="I106" i="170"/>
  <c r="B106" i="170"/>
  <c r="H106" i="170"/>
  <c r="G105" i="170"/>
  <c r="M105" i="170"/>
  <c r="F105" i="170"/>
  <c r="L105" i="170"/>
  <c r="E105" i="170"/>
  <c r="K105" i="170"/>
  <c r="D105" i="170"/>
  <c r="J105" i="170"/>
  <c r="C105" i="170"/>
  <c r="I105" i="170"/>
  <c r="B105" i="170"/>
  <c r="H105" i="170"/>
  <c r="G104" i="170"/>
  <c r="M104" i="170"/>
  <c r="F104" i="170"/>
  <c r="L104" i="170"/>
  <c r="E104" i="170"/>
  <c r="K104" i="170"/>
  <c r="D104" i="170"/>
  <c r="J104" i="170"/>
  <c r="C104" i="170"/>
  <c r="I104" i="170"/>
  <c r="B104" i="170"/>
  <c r="H104" i="170"/>
  <c r="G103" i="170"/>
  <c r="M103" i="170"/>
  <c r="F103" i="170"/>
  <c r="L103" i="170"/>
  <c r="E103" i="170"/>
  <c r="K103" i="170"/>
  <c r="D103" i="170"/>
  <c r="J103" i="170"/>
  <c r="C103" i="170"/>
  <c r="I103" i="170"/>
  <c r="B103" i="170"/>
  <c r="H103" i="170"/>
  <c r="G102" i="170"/>
  <c r="M102" i="170"/>
  <c r="F102" i="170"/>
  <c r="L102" i="170"/>
  <c r="E102" i="170"/>
  <c r="K102" i="170"/>
  <c r="D102" i="170"/>
  <c r="J102" i="170"/>
  <c r="C102" i="170"/>
  <c r="I102" i="170"/>
  <c r="B102" i="170"/>
  <c r="H102" i="170"/>
  <c r="G101" i="170"/>
  <c r="M101" i="170"/>
  <c r="F101" i="170"/>
  <c r="L101" i="170"/>
  <c r="E101" i="170"/>
  <c r="K101" i="170"/>
  <c r="D101" i="170"/>
  <c r="J101" i="170"/>
  <c r="C101" i="170"/>
  <c r="I101" i="170"/>
  <c r="B101" i="170"/>
  <c r="H101" i="170"/>
  <c r="G100" i="170"/>
  <c r="M100" i="170"/>
  <c r="F100" i="170"/>
  <c r="L100" i="170"/>
  <c r="E100" i="170"/>
  <c r="K100" i="170"/>
  <c r="D100" i="170"/>
  <c r="J100" i="170"/>
  <c r="C100" i="170"/>
  <c r="I100" i="170"/>
  <c r="B100" i="170"/>
  <c r="H100" i="170"/>
  <c r="G99" i="170"/>
  <c r="M99" i="170"/>
  <c r="F99" i="170"/>
  <c r="L99" i="170"/>
  <c r="E99" i="170"/>
  <c r="K99" i="170"/>
  <c r="D99" i="170"/>
  <c r="J99" i="170"/>
  <c r="C99" i="170"/>
  <c r="I99" i="170"/>
  <c r="B99" i="170"/>
  <c r="H99" i="170"/>
  <c r="G98" i="170"/>
  <c r="M98" i="170"/>
  <c r="F98" i="170"/>
  <c r="L98" i="170"/>
  <c r="E98" i="170"/>
  <c r="K98" i="170"/>
  <c r="D98" i="170"/>
  <c r="J98" i="170"/>
  <c r="C98" i="170"/>
  <c r="I98" i="170"/>
  <c r="B98" i="170"/>
  <c r="H98" i="170"/>
  <c r="G97" i="170"/>
  <c r="M97" i="170"/>
  <c r="F97" i="170"/>
  <c r="L97" i="170"/>
  <c r="E97" i="170"/>
  <c r="K97" i="170"/>
  <c r="D97" i="170"/>
  <c r="J97" i="170"/>
  <c r="C97" i="170"/>
  <c r="I97" i="170"/>
  <c r="B97" i="170"/>
  <c r="H97" i="170"/>
  <c r="G96" i="170"/>
  <c r="M96" i="170"/>
  <c r="F96" i="170"/>
  <c r="L96" i="170"/>
  <c r="E96" i="170"/>
  <c r="K96" i="170"/>
  <c r="D96" i="170"/>
  <c r="J96" i="170"/>
  <c r="C96" i="170"/>
  <c r="I96" i="170"/>
  <c r="B96" i="170"/>
  <c r="H96" i="170"/>
  <c r="G95" i="170"/>
  <c r="M95" i="170"/>
  <c r="F95" i="170"/>
  <c r="L95" i="170"/>
  <c r="E95" i="170"/>
  <c r="K95" i="170"/>
  <c r="D95" i="170"/>
  <c r="J95" i="170"/>
  <c r="C95" i="170"/>
  <c r="I95" i="170"/>
  <c r="B95" i="170"/>
  <c r="H95" i="170"/>
  <c r="G94" i="170"/>
  <c r="M94" i="170"/>
  <c r="F94" i="170"/>
  <c r="L94" i="170"/>
  <c r="E94" i="170"/>
  <c r="K94" i="170"/>
  <c r="D94" i="170"/>
  <c r="J94" i="170"/>
  <c r="C94" i="170"/>
  <c r="I94" i="170"/>
  <c r="B94" i="170"/>
  <c r="H94" i="170"/>
  <c r="G93" i="170"/>
  <c r="M93" i="170"/>
  <c r="F93" i="170"/>
  <c r="L93" i="170"/>
  <c r="E93" i="170"/>
  <c r="K93" i="170"/>
  <c r="D93" i="170"/>
  <c r="J93" i="170"/>
  <c r="C93" i="170"/>
  <c r="I93" i="170"/>
  <c r="B93" i="170"/>
  <c r="H93" i="170"/>
  <c r="G92" i="170"/>
  <c r="M92" i="170"/>
  <c r="F92" i="170"/>
  <c r="L92" i="170"/>
  <c r="E92" i="170"/>
  <c r="K92" i="170"/>
  <c r="D92" i="170"/>
  <c r="J92" i="170"/>
  <c r="C92" i="170"/>
  <c r="I92" i="170"/>
  <c r="B92" i="170"/>
  <c r="H92" i="170"/>
  <c r="G91" i="170"/>
  <c r="M91" i="170"/>
  <c r="F91" i="170"/>
  <c r="L91" i="170"/>
  <c r="E91" i="170"/>
  <c r="K91" i="170"/>
  <c r="D91" i="170"/>
  <c r="J91" i="170"/>
  <c r="C91" i="170"/>
  <c r="I91" i="170"/>
  <c r="B91" i="170"/>
  <c r="H91" i="170"/>
  <c r="G90" i="170"/>
  <c r="M90" i="170"/>
  <c r="F90" i="170"/>
  <c r="L90" i="170"/>
  <c r="E90" i="170"/>
  <c r="K90" i="170"/>
  <c r="D90" i="170"/>
  <c r="J90" i="170"/>
  <c r="C90" i="170"/>
  <c r="I90" i="170"/>
  <c r="B90" i="170"/>
  <c r="H90" i="170"/>
  <c r="G89" i="170"/>
  <c r="M89" i="170"/>
  <c r="F89" i="170"/>
  <c r="L89" i="170"/>
  <c r="E89" i="170"/>
  <c r="K89" i="170"/>
  <c r="D89" i="170"/>
  <c r="J89" i="170"/>
  <c r="C89" i="170"/>
  <c r="I89" i="170"/>
  <c r="B89" i="170"/>
  <c r="H89" i="170"/>
  <c r="G88" i="170"/>
  <c r="M88" i="170"/>
  <c r="F88" i="170"/>
  <c r="L88" i="170"/>
  <c r="E88" i="170"/>
  <c r="K88" i="170"/>
  <c r="D88" i="170"/>
  <c r="J88" i="170"/>
  <c r="C88" i="170"/>
  <c r="I88" i="170"/>
  <c r="B88" i="170"/>
  <c r="H88" i="170"/>
  <c r="G87" i="170"/>
  <c r="M87" i="170"/>
  <c r="F87" i="170"/>
  <c r="L87" i="170"/>
  <c r="E87" i="170"/>
  <c r="K87" i="170"/>
  <c r="D87" i="170"/>
  <c r="J87" i="170"/>
  <c r="C87" i="170"/>
  <c r="I87" i="170"/>
  <c r="B87" i="170"/>
  <c r="H87" i="170"/>
  <c r="G86" i="170"/>
  <c r="M86" i="170"/>
  <c r="F86" i="170"/>
  <c r="L86" i="170"/>
  <c r="E86" i="170"/>
  <c r="K86" i="170"/>
  <c r="D86" i="170"/>
  <c r="J86" i="170"/>
  <c r="C86" i="170"/>
  <c r="I86" i="170"/>
  <c r="B86" i="170"/>
  <c r="H86" i="170"/>
  <c r="G85" i="170"/>
  <c r="M85" i="170"/>
  <c r="F85" i="170"/>
  <c r="L85" i="170"/>
  <c r="E85" i="170"/>
  <c r="K85" i="170"/>
  <c r="D85" i="170"/>
  <c r="J85" i="170"/>
  <c r="C85" i="170"/>
  <c r="I85" i="170"/>
  <c r="B85" i="170"/>
  <c r="H85" i="170"/>
  <c r="G84" i="170"/>
  <c r="M84" i="170"/>
  <c r="F84" i="170"/>
  <c r="L84" i="170"/>
  <c r="E84" i="170"/>
  <c r="K84" i="170"/>
  <c r="D84" i="170"/>
  <c r="J84" i="170"/>
  <c r="C84" i="170"/>
  <c r="I84" i="170"/>
  <c r="B84" i="170"/>
  <c r="H84" i="170"/>
  <c r="G83" i="170"/>
  <c r="M83" i="170"/>
  <c r="F83" i="170"/>
  <c r="L83" i="170"/>
  <c r="E83" i="170"/>
  <c r="K83" i="170"/>
  <c r="D83" i="170"/>
  <c r="J83" i="170"/>
  <c r="C83" i="170"/>
  <c r="I83" i="170"/>
  <c r="B83" i="170"/>
  <c r="H83" i="170"/>
  <c r="G82" i="170"/>
  <c r="M82" i="170"/>
  <c r="F82" i="170"/>
  <c r="L82" i="170"/>
  <c r="E82" i="170"/>
  <c r="K82" i="170"/>
  <c r="D82" i="170"/>
  <c r="J82" i="170"/>
  <c r="C82" i="170"/>
  <c r="I82" i="170"/>
  <c r="B82" i="170"/>
  <c r="H82" i="170"/>
  <c r="G81" i="170"/>
  <c r="M81" i="170"/>
  <c r="F81" i="170"/>
  <c r="L81" i="170"/>
  <c r="E81" i="170"/>
  <c r="K81" i="170"/>
  <c r="D81" i="170"/>
  <c r="J81" i="170"/>
  <c r="C81" i="170"/>
  <c r="I81" i="170"/>
  <c r="B81" i="170"/>
  <c r="H81" i="170"/>
  <c r="G80" i="170"/>
  <c r="M80" i="170"/>
  <c r="F80" i="170"/>
  <c r="L80" i="170"/>
  <c r="E80" i="170"/>
  <c r="K80" i="170"/>
  <c r="D80" i="170"/>
  <c r="J80" i="170"/>
  <c r="C80" i="170"/>
  <c r="I80" i="170"/>
  <c r="B80" i="170"/>
  <c r="H80" i="170"/>
  <c r="G79" i="170"/>
  <c r="M79" i="170"/>
  <c r="F79" i="170"/>
  <c r="L79" i="170"/>
  <c r="E79" i="170"/>
  <c r="K79" i="170"/>
  <c r="D79" i="170"/>
  <c r="J79" i="170"/>
  <c r="C79" i="170"/>
  <c r="I79" i="170"/>
  <c r="B79" i="170"/>
  <c r="H79" i="170"/>
  <c r="G78" i="170"/>
  <c r="M78" i="170"/>
  <c r="F78" i="170"/>
  <c r="L78" i="170"/>
  <c r="E78" i="170"/>
  <c r="K78" i="170"/>
  <c r="D78" i="170"/>
  <c r="J78" i="170"/>
  <c r="C78" i="170"/>
  <c r="I78" i="170"/>
  <c r="B78" i="170"/>
  <c r="H78" i="170"/>
  <c r="G77" i="170"/>
  <c r="M77" i="170"/>
  <c r="F77" i="170"/>
  <c r="L77" i="170"/>
  <c r="E77" i="170"/>
  <c r="K77" i="170"/>
  <c r="D77" i="170"/>
  <c r="J77" i="170"/>
  <c r="C77" i="170"/>
  <c r="I77" i="170"/>
  <c r="B77" i="170"/>
  <c r="H77" i="170"/>
  <c r="M76" i="170"/>
  <c r="L76" i="170"/>
  <c r="K76" i="170"/>
  <c r="J76" i="170"/>
  <c r="I76" i="170"/>
  <c r="H76" i="170"/>
  <c r="G75" i="170"/>
  <c r="M75" i="170"/>
  <c r="F75" i="170"/>
  <c r="L75" i="170"/>
  <c r="E75" i="170"/>
  <c r="K75" i="170"/>
  <c r="D75" i="170"/>
  <c r="J75" i="170"/>
  <c r="C75" i="170"/>
  <c r="I75" i="170"/>
  <c r="B75" i="170"/>
  <c r="H75" i="170"/>
  <c r="G74" i="170"/>
  <c r="M74" i="170"/>
  <c r="F74" i="170"/>
  <c r="L74" i="170"/>
  <c r="E74" i="170"/>
  <c r="K74" i="170"/>
  <c r="D74" i="170"/>
  <c r="J74" i="170"/>
  <c r="C74" i="170"/>
  <c r="I74" i="170"/>
  <c r="B74" i="170"/>
  <c r="H74" i="170"/>
  <c r="G73" i="170"/>
  <c r="M73" i="170"/>
  <c r="F73" i="170"/>
  <c r="L73" i="170"/>
  <c r="E73" i="170"/>
  <c r="K73" i="170"/>
  <c r="D73" i="170"/>
  <c r="J73" i="170"/>
  <c r="C73" i="170"/>
  <c r="I73" i="170"/>
  <c r="B73" i="170"/>
  <c r="H73" i="170"/>
  <c r="G72" i="170"/>
  <c r="M72" i="170"/>
  <c r="F72" i="170"/>
  <c r="L72" i="170"/>
  <c r="E72" i="170"/>
  <c r="K72" i="170"/>
  <c r="D72" i="170"/>
  <c r="J72" i="170"/>
  <c r="C72" i="170"/>
  <c r="I72" i="170"/>
  <c r="B72" i="170"/>
  <c r="H72" i="170"/>
  <c r="G71" i="170"/>
  <c r="M71" i="170"/>
  <c r="F71" i="170"/>
  <c r="L71" i="170"/>
  <c r="E71" i="170"/>
  <c r="K71" i="170"/>
  <c r="D71" i="170"/>
  <c r="J71" i="170"/>
  <c r="C71" i="170"/>
  <c r="I71" i="170"/>
  <c r="B71" i="170"/>
  <c r="H71" i="170"/>
  <c r="G70" i="170"/>
  <c r="M70" i="170"/>
  <c r="F70" i="170"/>
  <c r="L70" i="170"/>
  <c r="E70" i="170"/>
  <c r="K70" i="170"/>
  <c r="D70" i="170"/>
  <c r="J70" i="170"/>
  <c r="C70" i="170"/>
  <c r="I70" i="170"/>
  <c r="B70" i="170"/>
  <c r="H70" i="170"/>
  <c r="G69" i="170"/>
  <c r="M69" i="170"/>
  <c r="F69" i="170"/>
  <c r="L69" i="170"/>
  <c r="E69" i="170"/>
  <c r="K69" i="170"/>
  <c r="D69" i="170"/>
  <c r="J69" i="170"/>
  <c r="C69" i="170"/>
  <c r="I69" i="170"/>
  <c r="B69" i="170"/>
  <c r="H69" i="170"/>
  <c r="G68" i="170"/>
  <c r="M68" i="170"/>
  <c r="F68" i="170"/>
  <c r="L68" i="170"/>
  <c r="E68" i="170"/>
  <c r="K68" i="170"/>
  <c r="D68" i="170"/>
  <c r="J68" i="170"/>
  <c r="C68" i="170"/>
  <c r="I68" i="170"/>
  <c r="B68" i="170"/>
  <c r="H68" i="170"/>
  <c r="G67" i="170"/>
  <c r="M67" i="170"/>
  <c r="F67" i="170"/>
  <c r="L67" i="170"/>
  <c r="E67" i="170"/>
  <c r="K67" i="170"/>
  <c r="D67" i="170"/>
  <c r="J67" i="170"/>
  <c r="C67" i="170"/>
  <c r="I67" i="170"/>
  <c r="B67" i="170"/>
  <c r="H67" i="170"/>
  <c r="G66" i="170"/>
  <c r="M66" i="170"/>
  <c r="F66" i="170"/>
  <c r="L66" i="170"/>
  <c r="E66" i="170"/>
  <c r="K66" i="170"/>
  <c r="D66" i="170"/>
  <c r="J66" i="170"/>
  <c r="C66" i="170"/>
  <c r="I66" i="170"/>
  <c r="B66" i="170"/>
  <c r="H66" i="170"/>
  <c r="G65" i="170"/>
  <c r="M65" i="170"/>
  <c r="F65" i="170"/>
  <c r="L65" i="170"/>
  <c r="E65" i="170"/>
  <c r="K65" i="170"/>
  <c r="D65" i="170"/>
  <c r="J65" i="170"/>
  <c r="C65" i="170"/>
  <c r="I65" i="170"/>
  <c r="B65" i="170"/>
  <c r="H65" i="170"/>
  <c r="G64" i="170"/>
  <c r="M64" i="170"/>
  <c r="F64" i="170"/>
  <c r="L64" i="170"/>
  <c r="E64" i="170"/>
  <c r="K64" i="170"/>
  <c r="D64" i="170"/>
  <c r="J64" i="170"/>
  <c r="C64" i="170"/>
  <c r="I64" i="170"/>
  <c r="B64" i="170"/>
  <c r="H64" i="170"/>
  <c r="G63" i="170"/>
  <c r="M63" i="170"/>
  <c r="F63" i="170"/>
  <c r="L63" i="170"/>
  <c r="E63" i="170"/>
  <c r="K63" i="170"/>
  <c r="D63" i="170"/>
  <c r="J63" i="170"/>
  <c r="C63" i="170"/>
  <c r="I63" i="170"/>
  <c r="B63" i="170"/>
  <c r="H63" i="170"/>
  <c r="G62" i="170"/>
  <c r="M62" i="170"/>
  <c r="F62" i="170"/>
  <c r="L62" i="170"/>
  <c r="E62" i="170"/>
  <c r="K62" i="170"/>
  <c r="D62" i="170"/>
  <c r="J62" i="170"/>
  <c r="C62" i="170"/>
  <c r="I62" i="170"/>
  <c r="B62" i="170"/>
  <c r="H62" i="170"/>
  <c r="G61" i="170"/>
  <c r="M61" i="170"/>
  <c r="F61" i="170"/>
  <c r="L61" i="170"/>
  <c r="E61" i="170"/>
  <c r="K61" i="170"/>
  <c r="D61" i="170"/>
  <c r="J61" i="170"/>
  <c r="C61" i="170"/>
  <c r="I61" i="170"/>
  <c r="B61" i="170"/>
  <c r="H61" i="170"/>
  <c r="G60" i="170"/>
  <c r="M60" i="170"/>
  <c r="F60" i="170"/>
  <c r="L60" i="170"/>
  <c r="E60" i="170"/>
  <c r="K60" i="170"/>
  <c r="D60" i="170"/>
  <c r="J60" i="170"/>
  <c r="C60" i="170"/>
  <c r="I60" i="170"/>
  <c r="B60" i="170"/>
  <c r="H60" i="170"/>
  <c r="G59" i="170"/>
  <c r="M59" i="170"/>
  <c r="F59" i="170"/>
  <c r="L59" i="170"/>
  <c r="E59" i="170"/>
  <c r="K59" i="170"/>
  <c r="D59" i="170"/>
  <c r="J59" i="170"/>
  <c r="C59" i="170"/>
  <c r="I59" i="170"/>
  <c r="B59" i="170"/>
  <c r="H59" i="170"/>
  <c r="G58" i="170"/>
  <c r="M58" i="170"/>
  <c r="F58" i="170"/>
  <c r="L58" i="170"/>
  <c r="E58" i="170"/>
  <c r="K58" i="170"/>
  <c r="D58" i="170"/>
  <c r="J58" i="170"/>
  <c r="C58" i="170"/>
  <c r="I58" i="170"/>
  <c r="B58" i="170"/>
  <c r="H58" i="170"/>
  <c r="G57" i="170"/>
  <c r="M57" i="170"/>
  <c r="C57" i="170"/>
  <c r="I57" i="170"/>
  <c r="B57" i="170"/>
  <c r="H57" i="170"/>
  <c r="G56" i="170"/>
  <c r="M56" i="170"/>
  <c r="C56" i="170"/>
  <c r="I56" i="170"/>
  <c r="B56" i="170"/>
  <c r="H56" i="170"/>
  <c r="G55" i="170"/>
  <c r="M55" i="170"/>
  <c r="C55" i="170"/>
  <c r="I55" i="170"/>
  <c r="B55" i="170"/>
  <c r="H55" i="170"/>
  <c r="G54" i="170"/>
  <c r="M54" i="170"/>
  <c r="C54" i="170"/>
  <c r="I54" i="170"/>
  <c r="B54" i="170"/>
  <c r="H54" i="170"/>
  <c r="G53" i="170"/>
  <c r="M53" i="170"/>
  <c r="C53" i="170"/>
  <c r="I53" i="170"/>
  <c r="B53" i="170"/>
  <c r="H53" i="170"/>
  <c r="G52" i="170"/>
  <c r="M52" i="170"/>
  <c r="C52" i="170"/>
  <c r="I52" i="170"/>
  <c r="B52" i="170"/>
  <c r="H52" i="170"/>
  <c r="G51" i="170"/>
  <c r="M51" i="170"/>
  <c r="C51" i="170"/>
  <c r="I51" i="170"/>
  <c r="B51" i="170"/>
  <c r="H51" i="170"/>
  <c r="G50" i="170"/>
  <c r="M50" i="170"/>
  <c r="C50" i="170"/>
  <c r="I50" i="170"/>
  <c r="B50" i="170"/>
  <c r="H50" i="170"/>
  <c r="G49" i="170"/>
  <c r="M49" i="170"/>
  <c r="C49" i="170"/>
  <c r="I49" i="170"/>
  <c r="B49" i="170"/>
  <c r="H49" i="170"/>
  <c r="G48" i="170"/>
  <c r="M48" i="170"/>
  <c r="C48" i="170"/>
  <c r="I48" i="170"/>
  <c r="B48" i="170"/>
  <c r="H48" i="170"/>
  <c r="G47" i="170"/>
  <c r="M47" i="170"/>
  <c r="C47" i="170"/>
  <c r="I47" i="170"/>
  <c r="B47" i="170"/>
  <c r="H47" i="170"/>
  <c r="G46" i="170"/>
  <c r="M46" i="170"/>
  <c r="C46" i="170"/>
  <c r="I46" i="170"/>
  <c r="B46" i="170"/>
  <c r="H46" i="170"/>
  <c r="G45" i="170"/>
  <c r="M45" i="170"/>
  <c r="C45" i="170"/>
  <c r="I45" i="170"/>
  <c r="B45" i="170"/>
  <c r="H45" i="170"/>
  <c r="G44" i="170"/>
  <c r="M44" i="170"/>
  <c r="C44" i="170"/>
  <c r="I44" i="170"/>
  <c r="B44" i="170"/>
  <c r="H44" i="170"/>
  <c r="G43" i="170"/>
  <c r="M43" i="170"/>
  <c r="C43" i="170"/>
  <c r="I43" i="170"/>
  <c r="B43" i="170"/>
  <c r="H43" i="170"/>
  <c r="G42" i="170"/>
  <c r="M42" i="170"/>
  <c r="C42" i="170"/>
  <c r="I42" i="170"/>
  <c r="B42" i="170"/>
  <c r="H42" i="170"/>
  <c r="G41" i="170"/>
  <c r="M41" i="170"/>
  <c r="C41" i="170"/>
  <c r="I41" i="170"/>
  <c r="B41" i="170"/>
  <c r="H41" i="170"/>
  <c r="G40" i="170"/>
  <c r="M40" i="170"/>
  <c r="C40" i="170"/>
  <c r="I40" i="170"/>
  <c r="B40" i="170"/>
  <c r="H40" i="170"/>
  <c r="G39" i="170"/>
  <c r="M39" i="170"/>
  <c r="C39" i="170"/>
  <c r="I39" i="170"/>
  <c r="B39" i="170"/>
  <c r="H39" i="170"/>
  <c r="G38" i="170"/>
  <c r="M38" i="170"/>
  <c r="C38" i="170"/>
  <c r="I38" i="170"/>
  <c r="B38" i="170"/>
  <c r="H38" i="170"/>
  <c r="G37" i="170"/>
  <c r="M37" i="170"/>
  <c r="C37" i="170"/>
  <c r="I37" i="170"/>
  <c r="B37" i="170"/>
  <c r="H37" i="170"/>
  <c r="G36" i="170"/>
  <c r="M36" i="170"/>
  <c r="C36" i="170"/>
  <c r="I36" i="170"/>
  <c r="B36" i="170"/>
  <c r="H36" i="170"/>
  <c r="G35" i="170"/>
  <c r="M35" i="170"/>
  <c r="C35" i="170"/>
  <c r="I35" i="170"/>
  <c r="B35" i="170"/>
  <c r="H35" i="170"/>
  <c r="G34" i="170"/>
  <c r="M34" i="170"/>
  <c r="C34" i="170"/>
  <c r="I34" i="170"/>
  <c r="B34" i="170"/>
  <c r="H34" i="170"/>
  <c r="G33" i="170"/>
  <c r="M33" i="170"/>
  <c r="C33" i="170"/>
  <c r="I33" i="170"/>
  <c r="B33" i="170"/>
  <c r="H33" i="170"/>
  <c r="G32" i="170"/>
  <c r="M32" i="170"/>
  <c r="C32" i="170"/>
  <c r="I32" i="170"/>
  <c r="B32" i="170"/>
  <c r="H32" i="170"/>
  <c r="G31" i="170"/>
  <c r="M31" i="170"/>
  <c r="C31" i="170"/>
  <c r="I31" i="170"/>
  <c r="B31" i="170"/>
  <c r="H31" i="170"/>
  <c r="G30" i="170"/>
  <c r="M30" i="170"/>
  <c r="C30" i="170"/>
  <c r="I30" i="170"/>
  <c r="B30" i="170"/>
  <c r="H30" i="170"/>
  <c r="G29" i="170"/>
  <c r="M29" i="170"/>
  <c r="C29" i="170"/>
  <c r="I29" i="170"/>
  <c r="B29" i="170"/>
  <c r="H29" i="170"/>
  <c r="G28" i="170"/>
  <c r="M28" i="170"/>
  <c r="C28" i="170"/>
  <c r="I28" i="170"/>
  <c r="B28" i="170"/>
  <c r="H28" i="170"/>
  <c r="G27" i="170"/>
  <c r="M27" i="170"/>
  <c r="C27" i="170"/>
  <c r="I27" i="170"/>
  <c r="B27" i="170"/>
  <c r="H27" i="170"/>
  <c r="G26" i="170"/>
  <c r="M26" i="170"/>
  <c r="C26" i="170"/>
  <c r="I26" i="170"/>
  <c r="B26" i="170"/>
  <c r="H26" i="170"/>
  <c r="G25" i="170"/>
  <c r="M25" i="170"/>
  <c r="C25" i="170"/>
  <c r="I25" i="170"/>
  <c r="B25" i="170"/>
  <c r="H25" i="170"/>
  <c r="G24" i="170"/>
  <c r="M24" i="170"/>
  <c r="C24" i="170"/>
  <c r="I24" i="170"/>
  <c r="B24" i="170"/>
  <c r="H24" i="170"/>
  <c r="G23" i="170"/>
  <c r="M23" i="170"/>
  <c r="C23" i="170"/>
  <c r="I23" i="170"/>
  <c r="B23" i="170"/>
  <c r="H23" i="170"/>
  <c r="G22" i="170"/>
  <c r="M22" i="170"/>
  <c r="C22" i="170"/>
  <c r="I22" i="170"/>
  <c r="B22" i="170"/>
  <c r="H22" i="170"/>
  <c r="G21" i="170"/>
  <c r="M21" i="170"/>
  <c r="C21" i="170"/>
  <c r="I21" i="170"/>
  <c r="B21" i="170"/>
  <c r="H21" i="170"/>
  <c r="G20" i="170"/>
  <c r="M20" i="170"/>
  <c r="C20" i="170"/>
  <c r="I20" i="170"/>
  <c r="B20" i="170"/>
  <c r="H20" i="170"/>
  <c r="G19" i="170"/>
  <c r="M19" i="170"/>
  <c r="C19" i="170"/>
  <c r="I19" i="170"/>
  <c r="B19" i="170"/>
  <c r="H19" i="170"/>
  <c r="G18" i="170"/>
  <c r="M18" i="170"/>
  <c r="C18" i="170"/>
  <c r="I18" i="170"/>
  <c r="B18" i="170"/>
  <c r="H18" i="170"/>
  <c r="G17" i="170"/>
  <c r="M17" i="170"/>
  <c r="C17" i="170"/>
  <c r="I17" i="170"/>
  <c r="B17" i="170"/>
  <c r="H17" i="170"/>
  <c r="G16" i="170"/>
  <c r="M16" i="170"/>
  <c r="C16" i="170"/>
  <c r="I16" i="170"/>
  <c r="B16" i="170"/>
  <c r="H16" i="170"/>
  <c r="G15" i="170"/>
  <c r="M15" i="170"/>
  <c r="C15" i="170"/>
  <c r="I15" i="170"/>
  <c r="B15" i="170"/>
  <c r="H15" i="170"/>
  <c r="G14" i="170"/>
  <c r="M14" i="170"/>
  <c r="C14" i="170"/>
  <c r="I14" i="170"/>
  <c r="B14" i="170"/>
  <c r="H14" i="170"/>
  <c r="G13" i="170"/>
  <c r="M13" i="170"/>
  <c r="C13" i="170"/>
  <c r="I13" i="170"/>
  <c r="B13" i="170"/>
  <c r="H13" i="170"/>
  <c r="G12" i="170"/>
  <c r="M12" i="170"/>
  <c r="C12" i="170"/>
  <c r="I12" i="170"/>
  <c r="B12" i="170"/>
  <c r="H12" i="170"/>
  <c r="G11" i="170"/>
  <c r="M11" i="170"/>
  <c r="C11" i="170"/>
  <c r="I11" i="170"/>
  <c r="B11" i="170"/>
  <c r="H11" i="170"/>
  <c r="G10" i="170"/>
  <c r="M10" i="170"/>
  <c r="C10" i="170"/>
  <c r="I10" i="170"/>
  <c r="B10" i="170"/>
  <c r="H10" i="170"/>
  <c r="G9" i="170"/>
  <c r="M9" i="170"/>
  <c r="C9" i="170"/>
  <c r="I9" i="170"/>
  <c r="B9" i="170"/>
  <c r="H9" i="170"/>
  <c r="G110" i="169"/>
  <c r="G76" i="169"/>
  <c r="G120" i="169"/>
  <c r="F110" i="169"/>
  <c r="F76" i="169"/>
  <c r="F120" i="169"/>
  <c r="E110" i="169"/>
  <c r="E76" i="169"/>
  <c r="E120" i="169"/>
  <c r="D110" i="169"/>
  <c r="D76" i="169"/>
  <c r="D120" i="169"/>
  <c r="C110" i="169"/>
  <c r="C76" i="169"/>
  <c r="C120" i="169"/>
  <c r="B110" i="169"/>
  <c r="B76" i="169"/>
  <c r="B120" i="169"/>
  <c r="M110" i="169"/>
  <c r="L110" i="169"/>
  <c r="K110" i="169"/>
  <c r="J110" i="169"/>
  <c r="I110" i="169"/>
  <c r="H110" i="169"/>
  <c r="G109" i="169"/>
  <c r="M109" i="169"/>
  <c r="F109" i="169"/>
  <c r="L109" i="169"/>
  <c r="E109" i="169"/>
  <c r="K109" i="169"/>
  <c r="D109" i="169"/>
  <c r="J109" i="169"/>
  <c r="C109" i="169"/>
  <c r="I109" i="169"/>
  <c r="B109" i="169"/>
  <c r="H109" i="169"/>
  <c r="G108" i="169"/>
  <c r="M108" i="169"/>
  <c r="F108" i="169"/>
  <c r="L108" i="169"/>
  <c r="E108" i="169"/>
  <c r="K108" i="169"/>
  <c r="D108" i="169"/>
  <c r="J108" i="169"/>
  <c r="C108" i="169"/>
  <c r="I108" i="169"/>
  <c r="B108" i="169"/>
  <c r="H108" i="169"/>
  <c r="G107" i="169"/>
  <c r="M107" i="169"/>
  <c r="F107" i="169"/>
  <c r="L107" i="169"/>
  <c r="E107" i="169"/>
  <c r="K107" i="169"/>
  <c r="D107" i="169"/>
  <c r="J107" i="169"/>
  <c r="C107" i="169"/>
  <c r="I107" i="169"/>
  <c r="B107" i="169"/>
  <c r="H107" i="169"/>
  <c r="G106" i="169"/>
  <c r="M106" i="169"/>
  <c r="F106" i="169"/>
  <c r="L106" i="169"/>
  <c r="E106" i="169"/>
  <c r="K106" i="169"/>
  <c r="D106" i="169"/>
  <c r="J106" i="169"/>
  <c r="C106" i="169"/>
  <c r="I106" i="169"/>
  <c r="B106" i="169"/>
  <c r="H106" i="169"/>
  <c r="G105" i="169"/>
  <c r="M105" i="169"/>
  <c r="F105" i="169"/>
  <c r="L105" i="169"/>
  <c r="E105" i="169"/>
  <c r="K105" i="169"/>
  <c r="D105" i="169"/>
  <c r="J105" i="169"/>
  <c r="C105" i="169"/>
  <c r="I105" i="169"/>
  <c r="B105" i="169"/>
  <c r="H105" i="169"/>
  <c r="G104" i="169"/>
  <c r="M104" i="169"/>
  <c r="F104" i="169"/>
  <c r="L104" i="169"/>
  <c r="E104" i="169"/>
  <c r="K104" i="169"/>
  <c r="D104" i="169"/>
  <c r="J104" i="169"/>
  <c r="C104" i="169"/>
  <c r="I104" i="169"/>
  <c r="B104" i="169"/>
  <c r="H104" i="169"/>
  <c r="G103" i="169"/>
  <c r="M103" i="169"/>
  <c r="F103" i="169"/>
  <c r="L103" i="169"/>
  <c r="E103" i="169"/>
  <c r="K103" i="169"/>
  <c r="D103" i="169"/>
  <c r="J103" i="169"/>
  <c r="C103" i="169"/>
  <c r="I103" i="169"/>
  <c r="B103" i="169"/>
  <c r="H103" i="169"/>
  <c r="G102" i="169"/>
  <c r="M102" i="169"/>
  <c r="F102" i="169"/>
  <c r="L102" i="169"/>
  <c r="E102" i="169"/>
  <c r="K102" i="169"/>
  <c r="D102" i="169"/>
  <c r="J102" i="169"/>
  <c r="C102" i="169"/>
  <c r="I102" i="169"/>
  <c r="B102" i="169"/>
  <c r="H102" i="169"/>
  <c r="G101" i="169"/>
  <c r="M101" i="169"/>
  <c r="F101" i="169"/>
  <c r="L101" i="169"/>
  <c r="E101" i="169"/>
  <c r="K101" i="169"/>
  <c r="D101" i="169"/>
  <c r="J101" i="169"/>
  <c r="C101" i="169"/>
  <c r="I101" i="169"/>
  <c r="B101" i="169"/>
  <c r="H101" i="169"/>
  <c r="G100" i="169"/>
  <c r="M100" i="169"/>
  <c r="F100" i="169"/>
  <c r="L100" i="169"/>
  <c r="E100" i="169"/>
  <c r="K100" i="169"/>
  <c r="D100" i="169"/>
  <c r="J100" i="169"/>
  <c r="C100" i="169"/>
  <c r="I100" i="169"/>
  <c r="B100" i="169"/>
  <c r="H100" i="169"/>
  <c r="G99" i="169"/>
  <c r="M99" i="169"/>
  <c r="F99" i="169"/>
  <c r="L99" i="169"/>
  <c r="E99" i="169"/>
  <c r="K99" i="169"/>
  <c r="D99" i="169"/>
  <c r="J99" i="169"/>
  <c r="C99" i="169"/>
  <c r="I99" i="169"/>
  <c r="B99" i="169"/>
  <c r="H99" i="169"/>
  <c r="G98" i="169"/>
  <c r="M98" i="169"/>
  <c r="F98" i="169"/>
  <c r="L98" i="169"/>
  <c r="E98" i="169"/>
  <c r="K98" i="169"/>
  <c r="D98" i="169"/>
  <c r="J98" i="169"/>
  <c r="C98" i="169"/>
  <c r="I98" i="169"/>
  <c r="B98" i="169"/>
  <c r="H98" i="169"/>
  <c r="G97" i="169"/>
  <c r="M97" i="169"/>
  <c r="F97" i="169"/>
  <c r="L97" i="169"/>
  <c r="E97" i="169"/>
  <c r="K97" i="169"/>
  <c r="D97" i="169"/>
  <c r="J97" i="169"/>
  <c r="C97" i="169"/>
  <c r="I97" i="169"/>
  <c r="B97" i="169"/>
  <c r="H97" i="169"/>
  <c r="G96" i="169"/>
  <c r="M96" i="169"/>
  <c r="F96" i="169"/>
  <c r="L96" i="169"/>
  <c r="E96" i="169"/>
  <c r="K96" i="169"/>
  <c r="D96" i="169"/>
  <c r="J96" i="169"/>
  <c r="C96" i="169"/>
  <c r="I96" i="169"/>
  <c r="B96" i="169"/>
  <c r="H96" i="169"/>
  <c r="G95" i="169"/>
  <c r="M95" i="169"/>
  <c r="F95" i="169"/>
  <c r="L95" i="169"/>
  <c r="E95" i="169"/>
  <c r="K95" i="169"/>
  <c r="D95" i="169"/>
  <c r="J95" i="169"/>
  <c r="C95" i="169"/>
  <c r="I95" i="169"/>
  <c r="B95" i="169"/>
  <c r="H95" i="169"/>
  <c r="G94" i="169"/>
  <c r="M94" i="169"/>
  <c r="F94" i="169"/>
  <c r="L94" i="169"/>
  <c r="E94" i="169"/>
  <c r="K94" i="169"/>
  <c r="D94" i="169"/>
  <c r="J94" i="169"/>
  <c r="C94" i="169"/>
  <c r="I94" i="169"/>
  <c r="B94" i="169"/>
  <c r="H94" i="169"/>
  <c r="G93" i="169"/>
  <c r="M93" i="169"/>
  <c r="F93" i="169"/>
  <c r="L93" i="169"/>
  <c r="E93" i="169"/>
  <c r="K93" i="169"/>
  <c r="D93" i="169"/>
  <c r="J93" i="169"/>
  <c r="C93" i="169"/>
  <c r="I93" i="169"/>
  <c r="B93" i="169"/>
  <c r="H93" i="169"/>
  <c r="G92" i="169"/>
  <c r="M92" i="169"/>
  <c r="F92" i="169"/>
  <c r="L92" i="169"/>
  <c r="E92" i="169"/>
  <c r="K92" i="169"/>
  <c r="D92" i="169"/>
  <c r="J92" i="169"/>
  <c r="C92" i="169"/>
  <c r="I92" i="169"/>
  <c r="B92" i="169"/>
  <c r="H92" i="169"/>
  <c r="G91" i="169"/>
  <c r="M91" i="169"/>
  <c r="F91" i="169"/>
  <c r="L91" i="169"/>
  <c r="E91" i="169"/>
  <c r="K91" i="169"/>
  <c r="D91" i="169"/>
  <c r="J91" i="169"/>
  <c r="C91" i="169"/>
  <c r="I91" i="169"/>
  <c r="B91" i="169"/>
  <c r="H91" i="169"/>
  <c r="G90" i="169"/>
  <c r="M90" i="169"/>
  <c r="F90" i="169"/>
  <c r="L90" i="169"/>
  <c r="E90" i="169"/>
  <c r="K90" i="169"/>
  <c r="D90" i="169"/>
  <c r="J90" i="169"/>
  <c r="C90" i="169"/>
  <c r="I90" i="169"/>
  <c r="B90" i="169"/>
  <c r="H90" i="169"/>
  <c r="G89" i="169"/>
  <c r="M89" i="169"/>
  <c r="F89" i="169"/>
  <c r="L89" i="169"/>
  <c r="E89" i="169"/>
  <c r="K89" i="169"/>
  <c r="D89" i="169"/>
  <c r="J89" i="169"/>
  <c r="C89" i="169"/>
  <c r="I89" i="169"/>
  <c r="B89" i="169"/>
  <c r="H89" i="169"/>
  <c r="G88" i="169"/>
  <c r="M88" i="169"/>
  <c r="F88" i="169"/>
  <c r="L88" i="169"/>
  <c r="E88" i="169"/>
  <c r="K88" i="169"/>
  <c r="D88" i="169"/>
  <c r="J88" i="169"/>
  <c r="C88" i="169"/>
  <c r="I88" i="169"/>
  <c r="B88" i="169"/>
  <c r="H88" i="169"/>
  <c r="G87" i="169"/>
  <c r="M87" i="169"/>
  <c r="F87" i="169"/>
  <c r="L87" i="169"/>
  <c r="E87" i="169"/>
  <c r="K87" i="169"/>
  <c r="D87" i="169"/>
  <c r="J87" i="169"/>
  <c r="C87" i="169"/>
  <c r="I87" i="169"/>
  <c r="B87" i="169"/>
  <c r="H87" i="169"/>
  <c r="G86" i="169"/>
  <c r="M86" i="169"/>
  <c r="F86" i="169"/>
  <c r="L86" i="169"/>
  <c r="E86" i="169"/>
  <c r="K86" i="169"/>
  <c r="D86" i="169"/>
  <c r="J86" i="169"/>
  <c r="C86" i="169"/>
  <c r="I86" i="169"/>
  <c r="B86" i="169"/>
  <c r="H86" i="169"/>
  <c r="G85" i="169"/>
  <c r="M85" i="169"/>
  <c r="F85" i="169"/>
  <c r="L85" i="169"/>
  <c r="E85" i="169"/>
  <c r="K85" i="169"/>
  <c r="D85" i="169"/>
  <c r="J85" i="169"/>
  <c r="C85" i="169"/>
  <c r="I85" i="169"/>
  <c r="B85" i="169"/>
  <c r="H85" i="169"/>
  <c r="G84" i="169"/>
  <c r="M84" i="169"/>
  <c r="F84" i="169"/>
  <c r="L84" i="169"/>
  <c r="E84" i="169"/>
  <c r="K84" i="169"/>
  <c r="D84" i="169"/>
  <c r="J84" i="169"/>
  <c r="C84" i="169"/>
  <c r="I84" i="169"/>
  <c r="B84" i="169"/>
  <c r="H84" i="169"/>
  <c r="G83" i="169"/>
  <c r="M83" i="169"/>
  <c r="F83" i="169"/>
  <c r="L83" i="169"/>
  <c r="E83" i="169"/>
  <c r="K83" i="169"/>
  <c r="D83" i="169"/>
  <c r="J83" i="169"/>
  <c r="C83" i="169"/>
  <c r="I83" i="169"/>
  <c r="B83" i="169"/>
  <c r="H83" i="169"/>
  <c r="G82" i="169"/>
  <c r="M82" i="169"/>
  <c r="F82" i="169"/>
  <c r="L82" i="169"/>
  <c r="E82" i="169"/>
  <c r="K82" i="169"/>
  <c r="D82" i="169"/>
  <c r="J82" i="169"/>
  <c r="C82" i="169"/>
  <c r="I82" i="169"/>
  <c r="B82" i="169"/>
  <c r="H82" i="169"/>
  <c r="G81" i="169"/>
  <c r="M81" i="169"/>
  <c r="F81" i="169"/>
  <c r="L81" i="169"/>
  <c r="E81" i="169"/>
  <c r="K81" i="169"/>
  <c r="D81" i="169"/>
  <c r="J81" i="169"/>
  <c r="C81" i="169"/>
  <c r="I81" i="169"/>
  <c r="B81" i="169"/>
  <c r="H81" i="169"/>
  <c r="G80" i="169"/>
  <c r="M80" i="169"/>
  <c r="F80" i="169"/>
  <c r="L80" i="169"/>
  <c r="E80" i="169"/>
  <c r="K80" i="169"/>
  <c r="D80" i="169"/>
  <c r="J80" i="169"/>
  <c r="C80" i="169"/>
  <c r="I80" i="169"/>
  <c r="B80" i="169"/>
  <c r="H80" i="169"/>
  <c r="G79" i="169"/>
  <c r="M79" i="169"/>
  <c r="F79" i="169"/>
  <c r="L79" i="169"/>
  <c r="E79" i="169"/>
  <c r="K79" i="169"/>
  <c r="D79" i="169"/>
  <c r="J79" i="169"/>
  <c r="C79" i="169"/>
  <c r="I79" i="169"/>
  <c r="B79" i="169"/>
  <c r="H79" i="169"/>
  <c r="G78" i="169"/>
  <c r="M78" i="169"/>
  <c r="F78" i="169"/>
  <c r="L78" i="169"/>
  <c r="E78" i="169"/>
  <c r="K78" i="169"/>
  <c r="D78" i="169"/>
  <c r="J78" i="169"/>
  <c r="C78" i="169"/>
  <c r="I78" i="169"/>
  <c r="B78" i="169"/>
  <c r="H78" i="169"/>
  <c r="G77" i="169"/>
  <c r="M77" i="169"/>
  <c r="F77" i="169"/>
  <c r="L77" i="169"/>
  <c r="E77" i="169"/>
  <c r="K77" i="169"/>
  <c r="D77" i="169"/>
  <c r="J77" i="169"/>
  <c r="C77" i="169"/>
  <c r="I77" i="169"/>
  <c r="B77" i="169"/>
  <c r="H77" i="169"/>
  <c r="M76" i="169"/>
  <c r="L76" i="169"/>
  <c r="K76" i="169"/>
  <c r="J76" i="169"/>
  <c r="I76" i="169"/>
  <c r="H76" i="169"/>
  <c r="G75" i="169"/>
  <c r="M75" i="169"/>
  <c r="F75" i="169"/>
  <c r="L75" i="169"/>
  <c r="E75" i="169"/>
  <c r="K75" i="169"/>
  <c r="D75" i="169"/>
  <c r="J75" i="169"/>
  <c r="C75" i="169"/>
  <c r="I75" i="169"/>
  <c r="B75" i="169"/>
  <c r="H75" i="169"/>
  <c r="G74" i="169"/>
  <c r="M74" i="169"/>
  <c r="F74" i="169"/>
  <c r="L74" i="169"/>
  <c r="E74" i="169"/>
  <c r="K74" i="169"/>
  <c r="D74" i="169"/>
  <c r="J74" i="169"/>
  <c r="C74" i="169"/>
  <c r="I74" i="169"/>
  <c r="B74" i="169"/>
  <c r="H74" i="169"/>
  <c r="G73" i="169"/>
  <c r="M73" i="169"/>
  <c r="F73" i="169"/>
  <c r="L73" i="169"/>
  <c r="E73" i="169"/>
  <c r="K73" i="169"/>
  <c r="D73" i="169"/>
  <c r="J73" i="169"/>
  <c r="C73" i="169"/>
  <c r="I73" i="169"/>
  <c r="B73" i="169"/>
  <c r="H73" i="169"/>
  <c r="G72" i="169"/>
  <c r="M72" i="169"/>
  <c r="F72" i="169"/>
  <c r="L72" i="169"/>
  <c r="E72" i="169"/>
  <c r="K72" i="169"/>
  <c r="D72" i="169"/>
  <c r="J72" i="169"/>
  <c r="C72" i="169"/>
  <c r="I72" i="169"/>
  <c r="B72" i="169"/>
  <c r="H72" i="169"/>
  <c r="G71" i="169"/>
  <c r="M71" i="169"/>
  <c r="F71" i="169"/>
  <c r="L71" i="169"/>
  <c r="E71" i="169"/>
  <c r="K71" i="169"/>
  <c r="D71" i="169"/>
  <c r="J71" i="169"/>
  <c r="C71" i="169"/>
  <c r="I71" i="169"/>
  <c r="B71" i="169"/>
  <c r="H71" i="169"/>
  <c r="G70" i="169"/>
  <c r="M70" i="169"/>
  <c r="F70" i="169"/>
  <c r="L70" i="169"/>
  <c r="E70" i="169"/>
  <c r="K70" i="169"/>
  <c r="D70" i="169"/>
  <c r="J70" i="169"/>
  <c r="C70" i="169"/>
  <c r="I70" i="169"/>
  <c r="B70" i="169"/>
  <c r="H70" i="169"/>
  <c r="G69" i="169"/>
  <c r="M69" i="169"/>
  <c r="F69" i="169"/>
  <c r="L69" i="169"/>
  <c r="E69" i="169"/>
  <c r="K69" i="169"/>
  <c r="D69" i="169"/>
  <c r="J69" i="169"/>
  <c r="C69" i="169"/>
  <c r="I69" i="169"/>
  <c r="B69" i="169"/>
  <c r="H69" i="169"/>
  <c r="G68" i="169"/>
  <c r="M68" i="169"/>
  <c r="F68" i="169"/>
  <c r="L68" i="169"/>
  <c r="E68" i="169"/>
  <c r="K68" i="169"/>
  <c r="D68" i="169"/>
  <c r="J68" i="169"/>
  <c r="C68" i="169"/>
  <c r="I68" i="169"/>
  <c r="B68" i="169"/>
  <c r="H68" i="169"/>
  <c r="G67" i="169"/>
  <c r="M67" i="169"/>
  <c r="F67" i="169"/>
  <c r="L67" i="169"/>
  <c r="E67" i="169"/>
  <c r="K67" i="169"/>
  <c r="D67" i="169"/>
  <c r="J67" i="169"/>
  <c r="C67" i="169"/>
  <c r="I67" i="169"/>
  <c r="B67" i="169"/>
  <c r="H67" i="169"/>
  <c r="G66" i="169"/>
  <c r="M66" i="169"/>
  <c r="F66" i="169"/>
  <c r="L66" i="169"/>
  <c r="E66" i="169"/>
  <c r="K66" i="169"/>
  <c r="D66" i="169"/>
  <c r="J66" i="169"/>
  <c r="C66" i="169"/>
  <c r="I66" i="169"/>
  <c r="B66" i="169"/>
  <c r="H66" i="169"/>
  <c r="G65" i="169"/>
  <c r="M65" i="169"/>
  <c r="F65" i="169"/>
  <c r="L65" i="169"/>
  <c r="E65" i="169"/>
  <c r="K65" i="169"/>
  <c r="D65" i="169"/>
  <c r="J65" i="169"/>
  <c r="C65" i="169"/>
  <c r="I65" i="169"/>
  <c r="B65" i="169"/>
  <c r="H65" i="169"/>
  <c r="G64" i="169"/>
  <c r="M64" i="169"/>
  <c r="F64" i="169"/>
  <c r="L64" i="169"/>
  <c r="E64" i="169"/>
  <c r="K64" i="169"/>
  <c r="D64" i="169"/>
  <c r="J64" i="169"/>
  <c r="C64" i="169"/>
  <c r="I64" i="169"/>
  <c r="B64" i="169"/>
  <c r="H64" i="169"/>
  <c r="G63" i="169"/>
  <c r="M63" i="169"/>
  <c r="F63" i="169"/>
  <c r="L63" i="169"/>
  <c r="E63" i="169"/>
  <c r="K63" i="169"/>
  <c r="D63" i="169"/>
  <c r="J63" i="169"/>
  <c r="C63" i="169"/>
  <c r="I63" i="169"/>
  <c r="B63" i="169"/>
  <c r="H63" i="169"/>
  <c r="G62" i="169"/>
  <c r="M62" i="169"/>
  <c r="F62" i="169"/>
  <c r="L62" i="169"/>
  <c r="E62" i="169"/>
  <c r="K62" i="169"/>
  <c r="D62" i="169"/>
  <c r="J62" i="169"/>
  <c r="C62" i="169"/>
  <c r="I62" i="169"/>
  <c r="B62" i="169"/>
  <c r="H62" i="169"/>
  <c r="G61" i="169"/>
  <c r="M61" i="169"/>
  <c r="F61" i="169"/>
  <c r="L61" i="169"/>
  <c r="E61" i="169"/>
  <c r="K61" i="169"/>
  <c r="D61" i="169"/>
  <c r="J61" i="169"/>
  <c r="C61" i="169"/>
  <c r="I61" i="169"/>
  <c r="B61" i="169"/>
  <c r="H61" i="169"/>
  <c r="G60" i="169"/>
  <c r="M60" i="169"/>
  <c r="F60" i="169"/>
  <c r="L60" i="169"/>
  <c r="E60" i="169"/>
  <c r="K60" i="169"/>
  <c r="D60" i="169"/>
  <c r="J60" i="169"/>
  <c r="C60" i="169"/>
  <c r="I60" i="169"/>
  <c r="B60" i="169"/>
  <c r="H60" i="169"/>
  <c r="G59" i="169"/>
  <c r="M59" i="169"/>
  <c r="F59" i="169"/>
  <c r="L59" i="169"/>
  <c r="E59" i="169"/>
  <c r="K59" i="169"/>
  <c r="D59" i="169"/>
  <c r="J59" i="169"/>
  <c r="C59" i="169"/>
  <c r="I59" i="169"/>
  <c r="B59" i="169"/>
  <c r="H59" i="169"/>
  <c r="G58" i="169"/>
  <c r="M58" i="169"/>
  <c r="F58" i="169"/>
  <c r="L58" i="169"/>
  <c r="E58" i="169"/>
  <c r="K58" i="169"/>
  <c r="D58" i="169"/>
  <c r="J58" i="169"/>
  <c r="C58" i="169"/>
  <c r="I58" i="169"/>
  <c r="B58" i="169"/>
  <c r="H58" i="169"/>
  <c r="G57" i="169"/>
  <c r="M57" i="169"/>
  <c r="C57" i="169"/>
  <c r="I57" i="169"/>
  <c r="B57" i="169"/>
  <c r="H57" i="169"/>
  <c r="G56" i="169"/>
  <c r="M56" i="169"/>
  <c r="C56" i="169"/>
  <c r="I56" i="169"/>
  <c r="B56" i="169"/>
  <c r="H56" i="169"/>
  <c r="G55" i="169"/>
  <c r="M55" i="169"/>
  <c r="C55" i="169"/>
  <c r="I55" i="169"/>
  <c r="B55" i="169"/>
  <c r="H55" i="169"/>
  <c r="G54" i="169"/>
  <c r="M54" i="169"/>
  <c r="C54" i="169"/>
  <c r="I54" i="169"/>
  <c r="B54" i="169"/>
  <c r="H54" i="169"/>
  <c r="G53" i="169"/>
  <c r="M53" i="169"/>
  <c r="C53" i="169"/>
  <c r="I53" i="169"/>
  <c r="B53" i="169"/>
  <c r="H53" i="169"/>
  <c r="G52" i="169"/>
  <c r="M52" i="169"/>
  <c r="C52" i="169"/>
  <c r="I52" i="169"/>
  <c r="B52" i="169"/>
  <c r="H52" i="169"/>
  <c r="G51" i="169"/>
  <c r="M51" i="169"/>
  <c r="C51" i="169"/>
  <c r="I51" i="169"/>
  <c r="B51" i="169"/>
  <c r="H51" i="169"/>
  <c r="G50" i="169"/>
  <c r="M50" i="169"/>
  <c r="C50" i="169"/>
  <c r="I50" i="169"/>
  <c r="B50" i="169"/>
  <c r="H50" i="169"/>
  <c r="G49" i="169"/>
  <c r="M49" i="169"/>
  <c r="C49" i="169"/>
  <c r="I49" i="169"/>
  <c r="B49" i="169"/>
  <c r="H49" i="169"/>
  <c r="G48" i="169"/>
  <c r="M48" i="169"/>
  <c r="C48" i="169"/>
  <c r="I48" i="169"/>
  <c r="B48" i="169"/>
  <c r="H48" i="169"/>
  <c r="G47" i="169"/>
  <c r="M47" i="169"/>
  <c r="C47" i="169"/>
  <c r="I47" i="169"/>
  <c r="B47" i="169"/>
  <c r="H47" i="169"/>
  <c r="G46" i="169"/>
  <c r="M46" i="169"/>
  <c r="C46" i="169"/>
  <c r="I46" i="169"/>
  <c r="B46" i="169"/>
  <c r="H46" i="169"/>
  <c r="G45" i="169"/>
  <c r="M45" i="169"/>
  <c r="C45" i="169"/>
  <c r="I45" i="169"/>
  <c r="B45" i="169"/>
  <c r="H45" i="169"/>
  <c r="G44" i="169"/>
  <c r="M44" i="169"/>
  <c r="C44" i="169"/>
  <c r="I44" i="169"/>
  <c r="B44" i="169"/>
  <c r="H44" i="169"/>
  <c r="G43" i="169"/>
  <c r="M43" i="169"/>
  <c r="C43" i="169"/>
  <c r="I43" i="169"/>
  <c r="B43" i="169"/>
  <c r="H43" i="169"/>
  <c r="G42" i="169"/>
  <c r="M42" i="169"/>
  <c r="C42" i="169"/>
  <c r="I42" i="169"/>
  <c r="B42" i="169"/>
  <c r="H42" i="169"/>
  <c r="G41" i="169"/>
  <c r="M41" i="169"/>
  <c r="C41" i="169"/>
  <c r="I41" i="169"/>
  <c r="B41" i="169"/>
  <c r="H41" i="169"/>
  <c r="G40" i="169"/>
  <c r="M40" i="169"/>
  <c r="C40" i="169"/>
  <c r="I40" i="169"/>
  <c r="B40" i="169"/>
  <c r="H40" i="169"/>
  <c r="G39" i="169"/>
  <c r="M39" i="169"/>
  <c r="C39" i="169"/>
  <c r="I39" i="169"/>
  <c r="B39" i="169"/>
  <c r="H39" i="169"/>
  <c r="G38" i="169"/>
  <c r="M38" i="169"/>
  <c r="C38" i="169"/>
  <c r="I38" i="169"/>
  <c r="B38" i="169"/>
  <c r="H38" i="169"/>
  <c r="G37" i="169"/>
  <c r="M37" i="169"/>
  <c r="C37" i="169"/>
  <c r="I37" i="169"/>
  <c r="B37" i="169"/>
  <c r="H37" i="169"/>
  <c r="G36" i="169"/>
  <c r="M36" i="169"/>
  <c r="C36" i="169"/>
  <c r="I36" i="169"/>
  <c r="B36" i="169"/>
  <c r="H36" i="169"/>
  <c r="G35" i="169"/>
  <c r="M35" i="169"/>
  <c r="C35" i="169"/>
  <c r="I35" i="169"/>
  <c r="B35" i="169"/>
  <c r="H35" i="169"/>
  <c r="G34" i="169"/>
  <c r="M34" i="169"/>
  <c r="C34" i="169"/>
  <c r="I34" i="169"/>
  <c r="B34" i="169"/>
  <c r="H34" i="169"/>
  <c r="G33" i="169"/>
  <c r="M33" i="169"/>
  <c r="C33" i="169"/>
  <c r="I33" i="169"/>
  <c r="B33" i="169"/>
  <c r="H33" i="169"/>
  <c r="G32" i="169"/>
  <c r="M32" i="169"/>
  <c r="C32" i="169"/>
  <c r="I32" i="169"/>
  <c r="B32" i="169"/>
  <c r="H32" i="169"/>
  <c r="G31" i="169"/>
  <c r="M31" i="169"/>
  <c r="C31" i="169"/>
  <c r="I31" i="169"/>
  <c r="B31" i="169"/>
  <c r="H31" i="169"/>
  <c r="G30" i="169"/>
  <c r="M30" i="169"/>
  <c r="C30" i="169"/>
  <c r="I30" i="169"/>
  <c r="B30" i="169"/>
  <c r="H30" i="169"/>
  <c r="G29" i="169"/>
  <c r="M29" i="169"/>
  <c r="C29" i="169"/>
  <c r="I29" i="169"/>
  <c r="B29" i="169"/>
  <c r="H29" i="169"/>
  <c r="G28" i="169"/>
  <c r="M28" i="169"/>
  <c r="C28" i="169"/>
  <c r="I28" i="169"/>
  <c r="B28" i="169"/>
  <c r="H28" i="169"/>
  <c r="G27" i="169"/>
  <c r="M27" i="169"/>
  <c r="C27" i="169"/>
  <c r="I27" i="169"/>
  <c r="B27" i="169"/>
  <c r="H27" i="169"/>
  <c r="G26" i="169"/>
  <c r="M26" i="169"/>
  <c r="C26" i="169"/>
  <c r="I26" i="169"/>
  <c r="B26" i="169"/>
  <c r="H26" i="169"/>
  <c r="G25" i="169"/>
  <c r="M25" i="169"/>
  <c r="C25" i="169"/>
  <c r="I25" i="169"/>
  <c r="B25" i="169"/>
  <c r="H25" i="169"/>
  <c r="G24" i="169"/>
  <c r="M24" i="169"/>
  <c r="C24" i="169"/>
  <c r="I24" i="169"/>
  <c r="B24" i="169"/>
  <c r="H24" i="169"/>
  <c r="G23" i="169"/>
  <c r="M23" i="169"/>
  <c r="C23" i="169"/>
  <c r="I23" i="169"/>
  <c r="B23" i="169"/>
  <c r="H23" i="169"/>
  <c r="G22" i="169"/>
  <c r="M22" i="169"/>
  <c r="C22" i="169"/>
  <c r="I22" i="169"/>
  <c r="B22" i="169"/>
  <c r="H22" i="169"/>
  <c r="G21" i="169"/>
  <c r="M21" i="169"/>
  <c r="C21" i="169"/>
  <c r="I21" i="169"/>
  <c r="B21" i="169"/>
  <c r="H21" i="169"/>
  <c r="G20" i="169"/>
  <c r="M20" i="169"/>
  <c r="C20" i="169"/>
  <c r="I20" i="169"/>
  <c r="B20" i="169"/>
  <c r="H20" i="169"/>
  <c r="G19" i="169"/>
  <c r="M19" i="169"/>
  <c r="C19" i="169"/>
  <c r="I19" i="169"/>
  <c r="B19" i="169"/>
  <c r="H19" i="169"/>
  <c r="G18" i="169"/>
  <c r="M18" i="169"/>
  <c r="C18" i="169"/>
  <c r="I18" i="169"/>
  <c r="B18" i="169"/>
  <c r="H18" i="169"/>
  <c r="G17" i="169"/>
  <c r="M17" i="169"/>
  <c r="C17" i="169"/>
  <c r="I17" i="169"/>
  <c r="B17" i="169"/>
  <c r="H17" i="169"/>
  <c r="G16" i="169"/>
  <c r="M16" i="169"/>
  <c r="C16" i="169"/>
  <c r="I16" i="169"/>
  <c r="B16" i="169"/>
  <c r="H16" i="169"/>
  <c r="G15" i="169"/>
  <c r="M15" i="169"/>
  <c r="C15" i="169"/>
  <c r="I15" i="169"/>
  <c r="B15" i="169"/>
  <c r="H15" i="169"/>
  <c r="G14" i="169"/>
  <c r="M14" i="169"/>
  <c r="C14" i="169"/>
  <c r="I14" i="169"/>
  <c r="B14" i="169"/>
  <c r="H14" i="169"/>
  <c r="G13" i="169"/>
  <c r="M13" i="169"/>
  <c r="C13" i="169"/>
  <c r="I13" i="169"/>
  <c r="B13" i="169"/>
  <c r="H13" i="169"/>
  <c r="G12" i="169"/>
  <c r="M12" i="169"/>
  <c r="C12" i="169"/>
  <c r="I12" i="169"/>
  <c r="B12" i="169"/>
  <c r="H12" i="169"/>
  <c r="G11" i="169"/>
  <c r="M11" i="169"/>
  <c r="C11" i="169"/>
  <c r="I11" i="169"/>
  <c r="B11" i="169"/>
  <c r="H11" i="169"/>
  <c r="G10" i="169"/>
  <c r="M10" i="169"/>
  <c r="C10" i="169"/>
  <c r="I10" i="169"/>
  <c r="B10" i="169"/>
  <c r="H10" i="169"/>
  <c r="G9" i="169"/>
  <c r="M9" i="169"/>
  <c r="C9" i="169"/>
  <c r="I9" i="169"/>
  <c r="B9" i="169"/>
  <c r="H9" i="169"/>
  <c r="G110" i="168"/>
  <c r="G76" i="168"/>
  <c r="G120" i="168"/>
  <c r="F110" i="168"/>
  <c r="F76" i="168"/>
  <c r="F120" i="168"/>
  <c r="E110" i="168"/>
  <c r="E76" i="168"/>
  <c r="E120" i="168"/>
  <c r="D110" i="168"/>
  <c r="D76" i="168"/>
  <c r="D120" i="168"/>
  <c r="C110" i="168"/>
  <c r="C76" i="168"/>
  <c r="C120" i="168"/>
  <c r="B110" i="168"/>
  <c r="B76" i="168"/>
  <c r="B120" i="168"/>
  <c r="M110" i="168"/>
  <c r="L110" i="168"/>
  <c r="K110" i="168"/>
  <c r="J110" i="168"/>
  <c r="I110" i="168"/>
  <c r="H110" i="168"/>
  <c r="G109" i="168"/>
  <c r="M109" i="168"/>
  <c r="F109" i="168"/>
  <c r="L109" i="168"/>
  <c r="E109" i="168"/>
  <c r="K109" i="168"/>
  <c r="D109" i="168"/>
  <c r="J109" i="168"/>
  <c r="C109" i="168"/>
  <c r="I109" i="168"/>
  <c r="B109" i="168"/>
  <c r="H109" i="168"/>
  <c r="G108" i="168"/>
  <c r="M108" i="168"/>
  <c r="F108" i="168"/>
  <c r="L108" i="168"/>
  <c r="E108" i="168"/>
  <c r="K108" i="168"/>
  <c r="D108" i="168"/>
  <c r="J108" i="168"/>
  <c r="C108" i="168"/>
  <c r="I108" i="168"/>
  <c r="B108" i="168"/>
  <c r="H108" i="168"/>
  <c r="G107" i="168"/>
  <c r="M107" i="168"/>
  <c r="F107" i="168"/>
  <c r="L107" i="168"/>
  <c r="E107" i="168"/>
  <c r="K107" i="168"/>
  <c r="D107" i="168"/>
  <c r="J107" i="168"/>
  <c r="C107" i="168"/>
  <c r="I107" i="168"/>
  <c r="B107" i="168"/>
  <c r="H107" i="168"/>
  <c r="G106" i="168"/>
  <c r="M106" i="168"/>
  <c r="F106" i="168"/>
  <c r="L106" i="168"/>
  <c r="E106" i="168"/>
  <c r="K106" i="168"/>
  <c r="D106" i="168"/>
  <c r="J106" i="168"/>
  <c r="C106" i="168"/>
  <c r="I106" i="168"/>
  <c r="B106" i="168"/>
  <c r="H106" i="168"/>
  <c r="G105" i="168"/>
  <c r="M105" i="168"/>
  <c r="F105" i="168"/>
  <c r="L105" i="168"/>
  <c r="E105" i="168"/>
  <c r="K105" i="168"/>
  <c r="D105" i="168"/>
  <c r="J105" i="168"/>
  <c r="C105" i="168"/>
  <c r="I105" i="168"/>
  <c r="B105" i="168"/>
  <c r="H105" i="168"/>
  <c r="G104" i="168"/>
  <c r="M104" i="168"/>
  <c r="F104" i="168"/>
  <c r="L104" i="168"/>
  <c r="E104" i="168"/>
  <c r="K104" i="168"/>
  <c r="D104" i="168"/>
  <c r="J104" i="168"/>
  <c r="C104" i="168"/>
  <c r="I104" i="168"/>
  <c r="B104" i="168"/>
  <c r="H104" i="168"/>
  <c r="G103" i="168"/>
  <c r="M103" i="168"/>
  <c r="F103" i="168"/>
  <c r="L103" i="168"/>
  <c r="E103" i="168"/>
  <c r="K103" i="168"/>
  <c r="D103" i="168"/>
  <c r="J103" i="168"/>
  <c r="C103" i="168"/>
  <c r="I103" i="168"/>
  <c r="B103" i="168"/>
  <c r="H103" i="168"/>
  <c r="G102" i="168"/>
  <c r="M102" i="168"/>
  <c r="F102" i="168"/>
  <c r="L102" i="168"/>
  <c r="E102" i="168"/>
  <c r="K102" i="168"/>
  <c r="D102" i="168"/>
  <c r="J102" i="168"/>
  <c r="C102" i="168"/>
  <c r="I102" i="168"/>
  <c r="B102" i="168"/>
  <c r="H102" i="168"/>
  <c r="G101" i="168"/>
  <c r="M101" i="168"/>
  <c r="F101" i="168"/>
  <c r="L101" i="168"/>
  <c r="E101" i="168"/>
  <c r="K101" i="168"/>
  <c r="D101" i="168"/>
  <c r="J101" i="168"/>
  <c r="C101" i="168"/>
  <c r="I101" i="168"/>
  <c r="B101" i="168"/>
  <c r="H101" i="168"/>
  <c r="G100" i="168"/>
  <c r="M100" i="168"/>
  <c r="F100" i="168"/>
  <c r="L100" i="168"/>
  <c r="E100" i="168"/>
  <c r="K100" i="168"/>
  <c r="D100" i="168"/>
  <c r="J100" i="168"/>
  <c r="C100" i="168"/>
  <c r="I100" i="168"/>
  <c r="B100" i="168"/>
  <c r="H100" i="168"/>
  <c r="G99" i="168"/>
  <c r="M99" i="168"/>
  <c r="F99" i="168"/>
  <c r="L99" i="168"/>
  <c r="E99" i="168"/>
  <c r="K99" i="168"/>
  <c r="D99" i="168"/>
  <c r="J99" i="168"/>
  <c r="C99" i="168"/>
  <c r="I99" i="168"/>
  <c r="B99" i="168"/>
  <c r="H99" i="168"/>
  <c r="G98" i="168"/>
  <c r="M98" i="168"/>
  <c r="F98" i="168"/>
  <c r="L98" i="168"/>
  <c r="E98" i="168"/>
  <c r="K98" i="168"/>
  <c r="D98" i="168"/>
  <c r="J98" i="168"/>
  <c r="C98" i="168"/>
  <c r="I98" i="168"/>
  <c r="B98" i="168"/>
  <c r="H98" i="168"/>
  <c r="G97" i="168"/>
  <c r="M97" i="168"/>
  <c r="F97" i="168"/>
  <c r="L97" i="168"/>
  <c r="E97" i="168"/>
  <c r="K97" i="168"/>
  <c r="D97" i="168"/>
  <c r="J97" i="168"/>
  <c r="C97" i="168"/>
  <c r="I97" i="168"/>
  <c r="B97" i="168"/>
  <c r="H97" i="168"/>
  <c r="G96" i="168"/>
  <c r="M96" i="168"/>
  <c r="F96" i="168"/>
  <c r="L96" i="168"/>
  <c r="E96" i="168"/>
  <c r="K96" i="168"/>
  <c r="D96" i="168"/>
  <c r="J96" i="168"/>
  <c r="C96" i="168"/>
  <c r="I96" i="168"/>
  <c r="B96" i="168"/>
  <c r="H96" i="168"/>
  <c r="G95" i="168"/>
  <c r="M95" i="168"/>
  <c r="F95" i="168"/>
  <c r="L95" i="168"/>
  <c r="E95" i="168"/>
  <c r="K95" i="168"/>
  <c r="D95" i="168"/>
  <c r="J95" i="168"/>
  <c r="C95" i="168"/>
  <c r="I95" i="168"/>
  <c r="B95" i="168"/>
  <c r="H95" i="168"/>
  <c r="G94" i="168"/>
  <c r="M94" i="168"/>
  <c r="F94" i="168"/>
  <c r="L94" i="168"/>
  <c r="E94" i="168"/>
  <c r="K94" i="168"/>
  <c r="D94" i="168"/>
  <c r="J94" i="168"/>
  <c r="C94" i="168"/>
  <c r="I94" i="168"/>
  <c r="B94" i="168"/>
  <c r="H94" i="168"/>
  <c r="G93" i="168"/>
  <c r="M93" i="168"/>
  <c r="F93" i="168"/>
  <c r="L93" i="168"/>
  <c r="E93" i="168"/>
  <c r="K93" i="168"/>
  <c r="D93" i="168"/>
  <c r="J93" i="168"/>
  <c r="C93" i="168"/>
  <c r="I93" i="168"/>
  <c r="B93" i="168"/>
  <c r="H93" i="168"/>
  <c r="G92" i="168"/>
  <c r="M92" i="168"/>
  <c r="F92" i="168"/>
  <c r="L92" i="168"/>
  <c r="E92" i="168"/>
  <c r="K92" i="168"/>
  <c r="D92" i="168"/>
  <c r="J92" i="168"/>
  <c r="C92" i="168"/>
  <c r="I92" i="168"/>
  <c r="B92" i="168"/>
  <c r="H92" i="168"/>
  <c r="G91" i="168"/>
  <c r="M91" i="168"/>
  <c r="F91" i="168"/>
  <c r="L91" i="168"/>
  <c r="E91" i="168"/>
  <c r="K91" i="168"/>
  <c r="D91" i="168"/>
  <c r="J91" i="168"/>
  <c r="C91" i="168"/>
  <c r="I91" i="168"/>
  <c r="B91" i="168"/>
  <c r="H91" i="168"/>
  <c r="G90" i="168"/>
  <c r="M90" i="168"/>
  <c r="F90" i="168"/>
  <c r="L90" i="168"/>
  <c r="E90" i="168"/>
  <c r="K90" i="168"/>
  <c r="D90" i="168"/>
  <c r="J90" i="168"/>
  <c r="C90" i="168"/>
  <c r="I90" i="168"/>
  <c r="B90" i="168"/>
  <c r="H90" i="168"/>
  <c r="G89" i="168"/>
  <c r="M89" i="168"/>
  <c r="F89" i="168"/>
  <c r="L89" i="168"/>
  <c r="E89" i="168"/>
  <c r="K89" i="168"/>
  <c r="D89" i="168"/>
  <c r="J89" i="168"/>
  <c r="C89" i="168"/>
  <c r="I89" i="168"/>
  <c r="B89" i="168"/>
  <c r="H89" i="168"/>
  <c r="G88" i="168"/>
  <c r="M88" i="168"/>
  <c r="F88" i="168"/>
  <c r="L88" i="168"/>
  <c r="E88" i="168"/>
  <c r="K88" i="168"/>
  <c r="D88" i="168"/>
  <c r="J88" i="168"/>
  <c r="C88" i="168"/>
  <c r="I88" i="168"/>
  <c r="B88" i="168"/>
  <c r="H88" i="168"/>
  <c r="G87" i="168"/>
  <c r="M87" i="168"/>
  <c r="F87" i="168"/>
  <c r="L87" i="168"/>
  <c r="E87" i="168"/>
  <c r="K87" i="168"/>
  <c r="D87" i="168"/>
  <c r="J87" i="168"/>
  <c r="C87" i="168"/>
  <c r="I87" i="168"/>
  <c r="B87" i="168"/>
  <c r="H87" i="168"/>
  <c r="G86" i="168"/>
  <c r="M86" i="168"/>
  <c r="F86" i="168"/>
  <c r="L86" i="168"/>
  <c r="E86" i="168"/>
  <c r="K86" i="168"/>
  <c r="D86" i="168"/>
  <c r="J86" i="168"/>
  <c r="C86" i="168"/>
  <c r="I86" i="168"/>
  <c r="B86" i="168"/>
  <c r="H86" i="168"/>
  <c r="G85" i="168"/>
  <c r="M85" i="168"/>
  <c r="F85" i="168"/>
  <c r="L85" i="168"/>
  <c r="E85" i="168"/>
  <c r="K85" i="168"/>
  <c r="D85" i="168"/>
  <c r="J85" i="168"/>
  <c r="C85" i="168"/>
  <c r="I85" i="168"/>
  <c r="B85" i="168"/>
  <c r="H85" i="168"/>
  <c r="G84" i="168"/>
  <c r="M84" i="168"/>
  <c r="F84" i="168"/>
  <c r="L84" i="168"/>
  <c r="E84" i="168"/>
  <c r="K84" i="168"/>
  <c r="D84" i="168"/>
  <c r="J84" i="168"/>
  <c r="C84" i="168"/>
  <c r="I84" i="168"/>
  <c r="B84" i="168"/>
  <c r="H84" i="168"/>
  <c r="G83" i="168"/>
  <c r="M83" i="168"/>
  <c r="F83" i="168"/>
  <c r="L83" i="168"/>
  <c r="E83" i="168"/>
  <c r="K83" i="168"/>
  <c r="D83" i="168"/>
  <c r="J83" i="168"/>
  <c r="C83" i="168"/>
  <c r="I83" i="168"/>
  <c r="B83" i="168"/>
  <c r="H83" i="168"/>
  <c r="G82" i="168"/>
  <c r="M82" i="168"/>
  <c r="F82" i="168"/>
  <c r="L82" i="168"/>
  <c r="E82" i="168"/>
  <c r="K82" i="168"/>
  <c r="D82" i="168"/>
  <c r="J82" i="168"/>
  <c r="C82" i="168"/>
  <c r="I82" i="168"/>
  <c r="B82" i="168"/>
  <c r="H82" i="168"/>
  <c r="G81" i="168"/>
  <c r="M81" i="168"/>
  <c r="F81" i="168"/>
  <c r="L81" i="168"/>
  <c r="E81" i="168"/>
  <c r="K81" i="168"/>
  <c r="D81" i="168"/>
  <c r="J81" i="168"/>
  <c r="C81" i="168"/>
  <c r="I81" i="168"/>
  <c r="B81" i="168"/>
  <c r="H81" i="168"/>
  <c r="G80" i="168"/>
  <c r="M80" i="168"/>
  <c r="F80" i="168"/>
  <c r="L80" i="168"/>
  <c r="E80" i="168"/>
  <c r="K80" i="168"/>
  <c r="D80" i="168"/>
  <c r="J80" i="168"/>
  <c r="C80" i="168"/>
  <c r="I80" i="168"/>
  <c r="B80" i="168"/>
  <c r="H80" i="168"/>
  <c r="G79" i="168"/>
  <c r="M79" i="168"/>
  <c r="F79" i="168"/>
  <c r="L79" i="168"/>
  <c r="E79" i="168"/>
  <c r="K79" i="168"/>
  <c r="D79" i="168"/>
  <c r="J79" i="168"/>
  <c r="C79" i="168"/>
  <c r="I79" i="168"/>
  <c r="B79" i="168"/>
  <c r="H79" i="168"/>
  <c r="G78" i="168"/>
  <c r="M78" i="168"/>
  <c r="F78" i="168"/>
  <c r="L78" i="168"/>
  <c r="E78" i="168"/>
  <c r="K78" i="168"/>
  <c r="D78" i="168"/>
  <c r="J78" i="168"/>
  <c r="C78" i="168"/>
  <c r="I78" i="168"/>
  <c r="B78" i="168"/>
  <c r="H78" i="168"/>
  <c r="G77" i="168"/>
  <c r="M77" i="168"/>
  <c r="F77" i="168"/>
  <c r="L77" i="168"/>
  <c r="E77" i="168"/>
  <c r="K77" i="168"/>
  <c r="D77" i="168"/>
  <c r="J77" i="168"/>
  <c r="C77" i="168"/>
  <c r="I77" i="168"/>
  <c r="B77" i="168"/>
  <c r="H77" i="168"/>
  <c r="M76" i="168"/>
  <c r="L76" i="168"/>
  <c r="K76" i="168"/>
  <c r="J76" i="168"/>
  <c r="I76" i="168"/>
  <c r="H76" i="168"/>
  <c r="G75" i="168"/>
  <c r="M75" i="168"/>
  <c r="F75" i="168"/>
  <c r="L75" i="168"/>
  <c r="E75" i="168"/>
  <c r="K75" i="168"/>
  <c r="D75" i="168"/>
  <c r="J75" i="168"/>
  <c r="C75" i="168"/>
  <c r="I75" i="168"/>
  <c r="B75" i="168"/>
  <c r="H75" i="168"/>
  <c r="G74" i="168"/>
  <c r="M74" i="168"/>
  <c r="F74" i="168"/>
  <c r="L74" i="168"/>
  <c r="E74" i="168"/>
  <c r="K74" i="168"/>
  <c r="D74" i="168"/>
  <c r="J74" i="168"/>
  <c r="C74" i="168"/>
  <c r="I74" i="168"/>
  <c r="B74" i="168"/>
  <c r="H74" i="168"/>
  <c r="G73" i="168"/>
  <c r="M73" i="168"/>
  <c r="F73" i="168"/>
  <c r="L73" i="168"/>
  <c r="E73" i="168"/>
  <c r="K73" i="168"/>
  <c r="D73" i="168"/>
  <c r="J73" i="168"/>
  <c r="C73" i="168"/>
  <c r="I73" i="168"/>
  <c r="B73" i="168"/>
  <c r="H73" i="168"/>
  <c r="G72" i="168"/>
  <c r="M72" i="168"/>
  <c r="F72" i="168"/>
  <c r="L72" i="168"/>
  <c r="E72" i="168"/>
  <c r="K72" i="168"/>
  <c r="D72" i="168"/>
  <c r="J72" i="168"/>
  <c r="C72" i="168"/>
  <c r="I72" i="168"/>
  <c r="B72" i="168"/>
  <c r="H72" i="168"/>
  <c r="G71" i="168"/>
  <c r="M71" i="168"/>
  <c r="F71" i="168"/>
  <c r="L71" i="168"/>
  <c r="E71" i="168"/>
  <c r="K71" i="168"/>
  <c r="D71" i="168"/>
  <c r="J71" i="168"/>
  <c r="C71" i="168"/>
  <c r="I71" i="168"/>
  <c r="B71" i="168"/>
  <c r="H71" i="168"/>
  <c r="G70" i="168"/>
  <c r="M70" i="168"/>
  <c r="F70" i="168"/>
  <c r="L70" i="168"/>
  <c r="E70" i="168"/>
  <c r="K70" i="168"/>
  <c r="D70" i="168"/>
  <c r="J70" i="168"/>
  <c r="C70" i="168"/>
  <c r="I70" i="168"/>
  <c r="B70" i="168"/>
  <c r="H70" i="168"/>
  <c r="G69" i="168"/>
  <c r="M69" i="168"/>
  <c r="F69" i="168"/>
  <c r="L69" i="168"/>
  <c r="E69" i="168"/>
  <c r="K69" i="168"/>
  <c r="D69" i="168"/>
  <c r="J69" i="168"/>
  <c r="C69" i="168"/>
  <c r="I69" i="168"/>
  <c r="B69" i="168"/>
  <c r="H69" i="168"/>
  <c r="G68" i="168"/>
  <c r="M68" i="168"/>
  <c r="F68" i="168"/>
  <c r="L68" i="168"/>
  <c r="E68" i="168"/>
  <c r="K68" i="168"/>
  <c r="D68" i="168"/>
  <c r="J68" i="168"/>
  <c r="C68" i="168"/>
  <c r="I68" i="168"/>
  <c r="B68" i="168"/>
  <c r="H68" i="168"/>
  <c r="G67" i="168"/>
  <c r="M67" i="168"/>
  <c r="F67" i="168"/>
  <c r="L67" i="168"/>
  <c r="E67" i="168"/>
  <c r="K67" i="168"/>
  <c r="D67" i="168"/>
  <c r="J67" i="168"/>
  <c r="C67" i="168"/>
  <c r="I67" i="168"/>
  <c r="B67" i="168"/>
  <c r="H67" i="168"/>
  <c r="G66" i="168"/>
  <c r="M66" i="168"/>
  <c r="F66" i="168"/>
  <c r="L66" i="168"/>
  <c r="E66" i="168"/>
  <c r="K66" i="168"/>
  <c r="D66" i="168"/>
  <c r="J66" i="168"/>
  <c r="C66" i="168"/>
  <c r="I66" i="168"/>
  <c r="B66" i="168"/>
  <c r="H66" i="168"/>
  <c r="G65" i="168"/>
  <c r="M65" i="168"/>
  <c r="F65" i="168"/>
  <c r="L65" i="168"/>
  <c r="E65" i="168"/>
  <c r="K65" i="168"/>
  <c r="D65" i="168"/>
  <c r="J65" i="168"/>
  <c r="C65" i="168"/>
  <c r="I65" i="168"/>
  <c r="B65" i="168"/>
  <c r="H65" i="168"/>
  <c r="G64" i="168"/>
  <c r="M64" i="168"/>
  <c r="F64" i="168"/>
  <c r="L64" i="168"/>
  <c r="E64" i="168"/>
  <c r="K64" i="168"/>
  <c r="D64" i="168"/>
  <c r="J64" i="168"/>
  <c r="C64" i="168"/>
  <c r="I64" i="168"/>
  <c r="B64" i="168"/>
  <c r="H64" i="168"/>
  <c r="G63" i="168"/>
  <c r="M63" i="168"/>
  <c r="F63" i="168"/>
  <c r="L63" i="168"/>
  <c r="E63" i="168"/>
  <c r="K63" i="168"/>
  <c r="D63" i="168"/>
  <c r="J63" i="168"/>
  <c r="C63" i="168"/>
  <c r="I63" i="168"/>
  <c r="B63" i="168"/>
  <c r="H63" i="168"/>
  <c r="G62" i="168"/>
  <c r="M62" i="168"/>
  <c r="F62" i="168"/>
  <c r="L62" i="168"/>
  <c r="E62" i="168"/>
  <c r="K62" i="168"/>
  <c r="D62" i="168"/>
  <c r="J62" i="168"/>
  <c r="C62" i="168"/>
  <c r="I62" i="168"/>
  <c r="B62" i="168"/>
  <c r="H62" i="168"/>
  <c r="G61" i="168"/>
  <c r="M61" i="168"/>
  <c r="F61" i="168"/>
  <c r="L61" i="168"/>
  <c r="E61" i="168"/>
  <c r="K61" i="168"/>
  <c r="D61" i="168"/>
  <c r="J61" i="168"/>
  <c r="C61" i="168"/>
  <c r="I61" i="168"/>
  <c r="B61" i="168"/>
  <c r="H61" i="168"/>
  <c r="G60" i="168"/>
  <c r="M60" i="168"/>
  <c r="F60" i="168"/>
  <c r="L60" i="168"/>
  <c r="E60" i="168"/>
  <c r="K60" i="168"/>
  <c r="D60" i="168"/>
  <c r="J60" i="168"/>
  <c r="C60" i="168"/>
  <c r="I60" i="168"/>
  <c r="B60" i="168"/>
  <c r="H60" i="168"/>
  <c r="G59" i="168"/>
  <c r="M59" i="168"/>
  <c r="F59" i="168"/>
  <c r="L59" i="168"/>
  <c r="E59" i="168"/>
  <c r="K59" i="168"/>
  <c r="D59" i="168"/>
  <c r="J59" i="168"/>
  <c r="C59" i="168"/>
  <c r="I59" i="168"/>
  <c r="B59" i="168"/>
  <c r="H59" i="168"/>
  <c r="G58" i="168"/>
  <c r="M58" i="168"/>
  <c r="F58" i="168"/>
  <c r="L58" i="168"/>
  <c r="E58" i="168"/>
  <c r="K58" i="168"/>
  <c r="D58" i="168"/>
  <c r="J58" i="168"/>
  <c r="C58" i="168"/>
  <c r="I58" i="168"/>
  <c r="B58" i="168"/>
  <c r="H58" i="168"/>
  <c r="G57" i="168"/>
  <c r="M57" i="168"/>
  <c r="C57" i="168"/>
  <c r="I57" i="168"/>
  <c r="B57" i="168"/>
  <c r="H57" i="168"/>
  <c r="G56" i="168"/>
  <c r="M56" i="168"/>
  <c r="C56" i="168"/>
  <c r="I56" i="168"/>
  <c r="B56" i="168"/>
  <c r="H56" i="168"/>
  <c r="G55" i="168"/>
  <c r="M55" i="168"/>
  <c r="C55" i="168"/>
  <c r="I55" i="168"/>
  <c r="B55" i="168"/>
  <c r="H55" i="168"/>
  <c r="G54" i="168"/>
  <c r="M54" i="168"/>
  <c r="C54" i="168"/>
  <c r="I54" i="168"/>
  <c r="B54" i="168"/>
  <c r="H54" i="168"/>
  <c r="G53" i="168"/>
  <c r="M53" i="168"/>
  <c r="C53" i="168"/>
  <c r="I53" i="168"/>
  <c r="B53" i="168"/>
  <c r="H53" i="168"/>
  <c r="G52" i="168"/>
  <c r="M52" i="168"/>
  <c r="C52" i="168"/>
  <c r="I52" i="168"/>
  <c r="B52" i="168"/>
  <c r="H52" i="168"/>
  <c r="G51" i="168"/>
  <c r="M51" i="168"/>
  <c r="C51" i="168"/>
  <c r="I51" i="168"/>
  <c r="B51" i="168"/>
  <c r="H51" i="168"/>
  <c r="G50" i="168"/>
  <c r="M50" i="168"/>
  <c r="C50" i="168"/>
  <c r="I50" i="168"/>
  <c r="B50" i="168"/>
  <c r="H50" i="168"/>
  <c r="G49" i="168"/>
  <c r="M49" i="168"/>
  <c r="C49" i="168"/>
  <c r="I49" i="168"/>
  <c r="B49" i="168"/>
  <c r="H49" i="168"/>
  <c r="G48" i="168"/>
  <c r="M48" i="168"/>
  <c r="C48" i="168"/>
  <c r="I48" i="168"/>
  <c r="B48" i="168"/>
  <c r="H48" i="168"/>
  <c r="G47" i="168"/>
  <c r="M47" i="168"/>
  <c r="C47" i="168"/>
  <c r="I47" i="168"/>
  <c r="B47" i="168"/>
  <c r="H47" i="168"/>
  <c r="G46" i="168"/>
  <c r="M46" i="168"/>
  <c r="C46" i="168"/>
  <c r="I46" i="168"/>
  <c r="B46" i="168"/>
  <c r="H46" i="168"/>
  <c r="G45" i="168"/>
  <c r="M45" i="168"/>
  <c r="C45" i="168"/>
  <c r="I45" i="168"/>
  <c r="B45" i="168"/>
  <c r="H45" i="168"/>
  <c r="G44" i="168"/>
  <c r="M44" i="168"/>
  <c r="C44" i="168"/>
  <c r="I44" i="168"/>
  <c r="B44" i="168"/>
  <c r="H44" i="168"/>
  <c r="G43" i="168"/>
  <c r="M43" i="168"/>
  <c r="C43" i="168"/>
  <c r="I43" i="168"/>
  <c r="B43" i="168"/>
  <c r="H43" i="168"/>
  <c r="G42" i="168"/>
  <c r="M42" i="168"/>
  <c r="C42" i="168"/>
  <c r="I42" i="168"/>
  <c r="B42" i="168"/>
  <c r="H42" i="168"/>
  <c r="G41" i="168"/>
  <c r="M41" i="168"/>
  <c r="C41" i="168"/>
  <c r="I41" i="168"/>
  <c r="B41" i="168"/>
  <c r="H41" i="168"/>
  <c r="G40" i="168"/>
  <c r="M40" i="168"/>
  <c r="C40" i="168"/>
  <c r="I40" i="168"/>
  <c r="B40" i="168"/>
  <c r="H40" i="168"/>
  <c r="G39" i="168"/>
  <c r="M39" i="168"/>
  <c r="C39" i="168"/>
  <c r="I39" i="168"/>
  <c r="B39" i="168"/>
  <c r="H39" i="168"/>
  <c r="G38" i="168"/>
  <c r="M38" i="168"/>
  <c r="C38" i="168"/>
  <c r="I38" i="168"/>
  <c r="B38" i="168"/>
  <c r="H38" i="168"/>
  <c r="G37" i="168"/>
  <c r="M37" i="168"/>
  <c r="C37" i="168"/>
  <c r="I37" i="168"/>
  <c r="B37" i="168"/>
  <c r="H37" i="168"/>
  <c r="G36" i="168"/>
  <c r="M36" i="168"/>
  <c r="C36" i="168"/>
  <c r="I36" i="168"/>
  <c r="B36" i="168"/>
  <c r="H36" i="168"/>
  <c r="G35" i="168"/>
  <c r="M35" i="168"/>
  <c r="C35" i="168"/>
  <c r="I35" i="168"/>
  <c r="B35" i="168"/>
  <c r="H35" i="168"/>
  <c r="G34" i="168"/>
  <c r="M34" i="168"/>
  <c r="C34" i="168"/>
  <c r="I34" i="168"/>
  <c r="B34" i="168"/>
  <c r="H34" i="168"/>
  <c r="G33" i="168"/>
  <c r="M33" i="168"/>
  <c r="C33" i="168"/>
  <c r="I33" i="168"/>
  <c r="B33" i="168"/>
  <c r="H33" i="168"/>
  <c r="G32" i="168"/>
  <c r="M32" i="168"/>
  <c r="C32" i="168"/>
  <c r="I32" i="168"/>
  <c r="B32" i="168"/>
  <c r="H32" i="168"/>
  <c r="G31" i="168"/>
  <c r="M31" i="168"/>
  <c r="C31" i="168"/>
  <c r="I31" i="168"/>
  <c r="B31" i="168"/>
  <c r="H31" i="168"/>
  <c r="G30" i="168"/>
  <c r="M30" i="168"/>
  <c r="C30" i="168"/>
  <c r="I30" i="168"/>
  <c r="B30" i="168"/>
  <c r="H30" i="168"/>
  <c r="G29" i="168"/>
  <c r="M29" i="168"/>
  <c r="C29" i="168"/>
  <c r="I29" i="168"/>
  <c r="B29" i="168"/>
  <c r="H29" i="168"/>
  <c r="G28" i="168"/>
  <c r="M28" i="168"/>
  <c r="C28" i="168"/>
  <c r="I28" i="168"/>
  <c r="B28" i="168"/>
  <c r="H28" i="168"/>
  <c r="G27" i="168"/>
  <c r="M27" i="168"/>
  <c r="C27" i="168"/>
  <c r="I27" i="168"/>
  <c r="B27" i="168"/>
  <c r="H27" i="168"/>
  <c r="G26" i="168"/>
  <c r="M26" i="168"/>
  <c r="C26" i="168"/>
  <c r="I26" i="168"/>
  <c r="B26" i="168"/>
  <c r="H26" i="168"/>
  <c r="G25" i="168"/>
  <c r="M25" i="168"/>
  <c r="C25" i="168"/>
  <c r="I25" i="168"/>
  <c r="B25" i="168"/>
  <c r="H25" i="168"/>
  <c r="G24" i="168"/>
  <c r="M24" i="168"/>
  <c r="C24" i="168"/>
  <c r="I24" i="168"/>
  <c r="B24" i="168"/>
  <c r="H24" i="168"/>
  <c r="G23" i="168"/>
  <c r="M23" i="168"/>
  <c r="C23" i="168"/>
  <c r="I23" i="168"/>
  <c r="B23" i="168"/>
  <c r="H23" i="168"/>
  <c r="G22" i="168"/>
  <c r="M22" i="168"/>
  <c r="C22" i="168"/>
  <c r="I22" i="168"/>
  <c r="B22" i="168"/>
  <c r="H22" i="168"/>
  <c r="G21" i="168"/>
  <c r="M21" i="168"/>
  <c r="C21" i="168"/>
  <c r="I21" i="168"/>
  <c r="B21" i="168"/>
  <c r="H21" i="168"/>
  <c r="G20" i="168"/>
  <c r="M20" i="168"/>
  <c r="C20" i="168"/>
  <c r="I20" i="168"/>
  <c r="B20" i="168"/>
  <c r="H20" i="168"/>
  <c r="G19" i="168"/>
  <c r="M19" i="168"/>
  <c r="C19" i="168"/>
  <c r="I19" i="168"/>
  <c r="B19" i="168"/>
  <c r="H19" i="168"/>
  <c r="G18" i="168"/>
  <c r="M18" i="168"/>
  <c r="C18" i="168"/>
  <c r="I18" i="168"/>
  <c r="B18" i="168"/>
  <c r="H18" i="168"/>
  <c r="G17" i="168"/>
  <c r="M17" i="168"/>
  <c r="C17" i="168"/>
  <c r="I17" i="168"/>
  <c r="B17" i="168"/>
  <c r="H17" i="168"/>
  <c r="G16" i="168"/>
  <c r="M16" i="168"/>
  <c r="C16" i="168"/>
  <c r="I16" i="168"/>
  <c r="B16" i="168"/>
  <c r="H16" i="168"/>
  <c r="G15" i="168"/>
  <c r="M15" i="168"/>
  <c r="C15" i="168"/>
  <c r="I15" i="168"/>
  <c r="B15" i="168"/>
  <c r="H15" i="168"/>
  <c r="G14" i="168"/>
  <c r="M14" i="168"/>
  <c r="C14" i="168"/>
  <c r="I14" i="168"/>
  <c r="B14" i="168"/>
  <c r="H14" i="168"/>
  <c r="G13" i="168"/>
  <c r="M13" i="168"/>
  <c r="C13" i="168"/>
  <c r="I13" i="168"/>
  <c r="B13" i="168"/>
  <c r="H13" i="168"/>
  <c r="G12" i="168"/>
  <c r="M12" i="168"/>
  <c r="C12" i="168"/>
  <c r="I12" i="168"/>
  <c r="B12" i="168"/>
  <c r="H12" i="168"/>
  <c r="G11" i="168"/>
  <c r="M11" i="168"/>
  <c r="C11" i="168"/>
  <c r="I11" i="168"/>
  <c r="B11" i="168"/>
  <c r="H11" i="168"/>
  <c r="G10" i="168"/>
  <c r="M10" i="168"/>
  <c r="C10" i="168"/>
  <c r="I10" i="168"/>
  <c r="B10" i="168"/>
  <c r="H10" i="168"/>
  <c r="G9" i="168"/>
  <c r="M9" i="168"/>
  <c r="C9" i="168"/>
  <c r="I9" i="168"/>
  <c r="B9" i="168"/>
  <c r="H9" i="168"/>
  <c r="G110" i="167"/>
  <c r="G76" i="167"/>
  <c r="G120" i="167"/>
  <c r="F110" i="167"/>
  <c r="F76" i="167"/>
  <c r="F120" i="167"/>
  <c r="E110" i="167"/>
  <c r="E76" i="167"/>
  <c r="E120" i="167"/>
  <c r="D110" i="167"/>
  <c r="D76" i="167"/>
  <c r="D120" i="167"/>
  <c r="C110" i="167"/>
  <c r="C76" i="167"/>
  <c r="C120" i="167"/>
  <c r="B110" i="167"/>
  <c r="B76" i="167"/>
  <c r="B120" i="167"/>
  <c r="M110" i="167"/>
  <c r="L110" i="167"/>
  <c r="K110" i="167"/>
  <c r="J110" i="167"/>
  <c r="I110" i="167"/>
  <c r="H110" i="167"/>
  <c r="G109" i="167"/>
  <c r="M109" i="167"/>
  <c r="F109" i="167"/>
  <c r="L109" i="167"/>
  <c r="E109" i="167"/>
  <c r="K109" i="167"/>
  <c r="D109" i="167"/>
  <c r="J109" i="167"/>
  <c r="C109" i="167"/>
  <c r="I109" i="167"/>
  <c r="B109" i="167"/>
  <c r="H109" i="167"/>
  <c r="G108" i="167"/>
  <c r="M108" i="167"/>
  <c r="F108" i="167"/>
  <c r="L108" i="167"/>
  <c r="E108" i="167"/>
  <c r="K108" i="167"/>
  <c r="D108" i="167"/>
  <c r="J108" i="167"/>
  <c r="C108" i="167"/>
  <c r="I108" i="167"/>
  <c r="B108" i="167"/>
  <c r="H108" i="167"/>
  <c r="G107" i="167"/>
  <c r="M107" i="167"/>
  <c r="F107" i="167"/>
  <c r="L107" i="167"/>
  <c r="E107" i="167"/>
  <c r="K107" i="167"/>
  <c r="D107" i="167"/>
  <c r="J107" i="167"/>
  <c r="C107" i="167"/>
  <c r="I107" i="167"/>
  <c r="B107" i="167"/>
  <c r="H107" i="167"/>
  <c r="G106" i="167"/>
  <c r="M106" i="167"/>
  <c r="F106" i="167"/>
  <c r="L106" i="167"/>
  <c r="E106" i="167"/>
  <c r="K106" i="167"/>
  <c r="D106" i="167"/>
  <c r="J106" i="167"/>
  <c r="C106" i="167"/>
  <c r="I106" i="167"/>
  <c r="B106" i="167"/>
  <c r="H106" i="167"/>
  <c r="G105" i="167"/>
  <c r="M105" i="167"/>
  <c r="F105" i="167"/>
  <c r="L105" i="167"/>
  <c r="E105" i="167"/>
  <c r="K105" i="167"/>
  <c r="D105" i="167"/>
  <c r="J105" i="167"/>
  <c r="C105" i="167"/>
  <c r="I105" i="167"/>
  <c r="B105" i="167"/>
  <c r="H105" i="167"/>
  <c r="G104" i="167"/>
  <c r="M104" i="167"/>
  <c r="F104" i="167"/>
  <c r="L104" i="167"/>
  <c r="E104" i="167"/>
  <c r="K104" i="167"/>
  <c r="D104" i="167"/>
  <c r="J104" i="167"/>
  <c r="C104" i="167"/>
  <c r="I104" i="167"/>
  <c r="B104" i="167"/>
  <c r="H104" i="167"/>
  <c r="G103" i="167"/>
  <c r="M103" i="167"/>
  <c r="F103" i="167"/>
  <c r="L103" i="167"/>
  <c r="E103" i="167"/>
  <c r="K103" i="167"/>
  <c r="D103" i="167"/>
  <c r="J103" i="167"/>
  <c r="C103" i="167"/>
  <c r="I103" i="167"/>
  <c r="B103" i="167"/>
  <c r="H103" i="167"/>
  <c r="G102" i="167"/>
  <c r="M102" i="167"/>
  <c r="F102" i="167"/>
  <c r="L102" i="167"/>
  <c r="E102" i="167"/>
  <c r="K102" i="167"/>
  <c r="D102" i="167"/>
  <c r="J102" i="167"/>
  <c r="C102" i="167"/>
  <c r="I102" i="167"/>
  <c r="B102" i="167"/>
  <c r="H102" i="167"/>
  <c r="G101" i="167"/>
  <c r="M101" i="167"/>
  <c r="F101" i="167"/>
  <c r="L101" i="167"/>
  <c r="E101" i="167"/>
  <c r="K101" i="167"/>
  <c r="D101" i="167"/>
  <c r="J101" i="167"/>
  <c r="C101" i="167"/>
  <c r="I101" i="167"/>
  <c r="B101" i="167"/>
  <c r="H101" i="167"/>
  <c r="G100" i="167"/>
  <c r="M100" i="167"/>
  <c r="F100" i="167"/>
  <c r="L100" i="167"/>
  <c r="E100" i="167"/>
  <c r="K100" i="167"/>
  <c r="D100" i="167"/>
  <c r="J100" i="167"/>
  <c r="C100" i="167"/>
  <c r="I100" i="167"/>
  <c r="B100" i="167"/>
  <c r="H100" i="167"/>
  <c r="G99" i="167"/>
  <c r="M99" i="167"/>
  <c r="F99" i="167"/>
  <c r="L99" i="167"/>
  <c r="E99" i="167"/>
  <c r="K99" i="167"/>
  <c r="D99" i="167"/>
  <c r="J99" i="167"/>
  <c r="C99" i="167"/>
  <c r="I99" i="167"/>
  <c r="B99" i="167"/>
  <c r="H99" i="167"/>
  <c r="G98" i="167"/>
  <c r="M98" i="167"/>
  <c r="F98" i="167"/>
  <c r="L98" i="167"/>
  <c r="E98" i="167"/>
  <c r="K98" i="167"/>
  <c r="D98" i="167"/>
  <c r="J98" i="167"/>
  <c r="C98" i="167"/>
  <c r="I98" i="167"/>
  <c r="B98" i="167"/>
  <c r="H98" i="167"/>
  <c r="G97" i="167"/>
  <c r="M97" i="167"/>
  <c r="F97" i="167"/>
  <c r="L97" i="167"/>
  <c r="E97" i="167"/>
  <c r="K97" i="167"/>
  <c r="D97" i="167"/>
  <c r="J97" i="167"/>
  <c r="C97" i="167"/>
  <c r="I97" i="167"/>
  <c r="B97" i="167"/>
  <c r="H97" i="167"/>
  <c r="G96" i="167"/>
  <c r="M96" i="167"/>
  <c r="F96" i="167"/>
  <c r="L96" i="167"/>
  <c r="E96" i="167"/>
  <c r="K96" i="167"/>
  <c r="D96" i="167"/>
  <c r="J96" i="167"/>
  <c r="C96" i="167"/>
  <c r="I96" i="167"/>
  <c r="B96" i="167"/>
  <c r="H96" i="167"/>
  <c r="G95" i="167"/>
  <c r="M95" i="167"/>
  <c r="F95" i="167"/>
  <c r="L95" i="167"/>
  <c r="E95" i="167"/>
  <c r="K95" i="167"/>
  <c r="D95" i="167"/>
  <c r="J95" i="167"/>
  <c r="C95" i="167"/>
  <c r="I95" i="167"/>
  <c r="B95" i="167"/>
  <c r="H95" i="167"/>
  <c r="G94" i="167"/>
  <c r="M94" i="167"/>
  <c r="F94" i="167"/>
  <c r="L94" i="167"/>
  <c r="E94" i="167"/>
  <c r="K94" i="167"/>
  <c r="D94" i="167"/>
  <c r="J94" i="167"/>
  <c r="C94" i="167"/>
  <c r="I94" i="167"/>
  <c r="B94" i="167"/>
  <c r="H94" i="167"/>
  <c r="G93" i="167"/>
  <c r="M93" i="167"/>
  <c r="F93" i="167"/>
  <c r="L93" i="167"/>
  <c r="E93" i="167"/>
  <c r="K93" i="167"/>
  <c r="D93" i="167"/>
  <c r="J93" i="167"/>
  <c r="C93" i="167"/>
  <c r="I93" i="167"/>
  <c r="B93" i="167"/>
  <c r="H93" i="167"/>
  <c r="G92" i="167"/>
  <c r="M92" i="167"/>
  <c r="F92" i="167"/>
  <c r="L92" i="167"/>
  <c r="E92" i="167"/>
  <c r="K92" i="167"/>
  <c r="D92" i="167"/>
  <c r="J92" i="167"/>
  <c r="C92" i="167"/>
  <c r="I92" i="167"/>
  <c r="B92" i="167"/>
  <c r="H92" i="167"/>
  <c r="G91" i="167"/>
  <c r="M91" i="167"/>
  <c r="F91" i="167"/>
  <c r="L91" i="167"/>
  <c r="E91" i="167"/>
  <c r="K91" i="167"/>
  <c r="D91" i="167"/>
  <c r="J91" i="167"/>
  <c r="C91" i="167"/>
  <c r="I91" i="167"/>
  <c r="B91" i="167"/>
  <c r="H91" i="167"/>
  <c r="G90" i="167"/>
  <c r="M90" i="167"/>
  <c r="F90" i="167"/>
  <c r="L90" i="167"/>
  <c r="E90" i="167"/>
  <c r="K90" i="167"/>
  <c r="D90" i="167"/>
  <c r="J90" i="167"/>
  <c r="C90" i="167"/>
  <c r="I90" i="167"/>
  <c r="B90" i="167"/>
  <c r="H90" i="167"/>
  <c r="G89" i="167"/>
  <c r="M89" i="167"/>
  <c r="F89" i="167"/>
  <c r="L89" i="167"/>
  <c r="E89" i="167"/>
  <c r="K89" i="167"/>
  <c r="D89" i="167"/>
  <c r="J89" i="167"/>
  <c r="C89" i="167"/>
  <c r="I89" i="167"/>
  <c r="B89" i="167"/>
  <c r="H89" i="167"/>
  <c r="G88" i="167"/>
  <c r="M88" i="167"/>
  <c r="F88" i="167"/>
  <c r="L88" i="167"/>
  <c r="E88" i="167"/>
  <c r="K88" i="167"/>
  <c r="D88" i="167"/>
  <c r="J88" i="167"/>
  <c r="C88" i="167"/>
  <c r="I88" i="167"/>
  <c r="B88" i="167"/>
  <c r="H88" i="167"/>
  <c r="G87" i="167"/>
  <c r="M87" i="167"/>
  <c r="F87" i="167"/>
  <c r="L87" i="167"/>
  <c r="E87" i="167"/>
  <c r="K87" i="167"/>
  <c r="D87" i="167"/>
  <c r="J87" i="167"/>
  <c r="C87" i="167"/>
  <c r="I87" i="167"/>
  <c r="B87" i="167"/>
  <c r="H87" i="167"/>
  <c r="G86" i="167"/>
  <c r="M86" i="167"/>
  <c r="F86" i="167"/>
  <c r="L86" i="167"/>
  <c r="E86" i="167"/>
  <c r="K86" i="167"/>
  <c r="D86" i="167"/>
  <c r="J86" i="167"/>
  <c r="C86" i="167"/>
  <c r="I86" i="167"/>
  <c r="B86" i="167"/>
  <c r="H86" i="167"/>
  <c r="G85" i="167"/>
  <c r="M85" i="167"/>
  <c r="F85" i="167"/>
  <c r="L85" i="167"/>
  <c r="E85" i="167"/>
  <c r="K85" i="167"/>
  <c r="D85" i="167"/>
  <c r="J85" i="167"/>
  <c r="C85" i="167"/>
  <c r="I85" i="167"/>
  <c r="B85" i="167"/>
  <c r="H85" i="167"/>
  <c r="G84" i="167"/>
  <c r="M84" i="167"/>
  <c r="F84" i="167"/>
  <c r="L84" i="167"/>
  <c r="E84" i="167"/>
  <c r="K84" i="167"/>
  <c r="D84" i="167"/>
  <c r="J84" i="167"/>
  <c r="C84" i="167"/>
  <c r="I84" i="167"/>
  <c r="B84" i="167"/>
  <c r="H84" i="167"/>
  <c r="G83" i="167"/>
  <c r="M83" i="167"/>
  <c r="F83" i="167"/>
  <c r="L83" i="167"/>
  <c r="E83" i="167"/>
  <c r="K83" i="167"/>
  <c r="D83" i="167"/>
  <c r="J83" i="167"/>
  <c r="C83" i="167"/>
  <c r="I83" i="167"/>
  <c r="B83" i="167"/>
  <c r="H83" i="167"/>
  <c r="G82" i="167"/>
  <c r="M82" i="167"/>
  <c r="F82" i="167"/>
  <c r="L82" i="167"/>
  <c r="E82" i="167"/>
  <c r="K82" i="167"/>
  <c r="D82" i="167"/>
  <c r="J82" i="167"/>
  <c r="C82" i="167"/>
  <c r="I82" i="167"/>
  <c r="B82" i="167"/>
  <c r="H82" i="167"/>
  <c r="G81" i="167"/>
  <c r="M81" i="167"/>
  <c r="F81" i="167"/>
  <c r="L81" i="167"/>
  <c r="E81" i="167"/>
  <c r="K81" i="167"/>
  <c r="D81" i="167"/>
  <c r="J81" i="167"/>
  <c r="C81" i="167"/>
  <c r="I81" i="167"/>
  <c r="B81" i="167"/>
  <c r="H81" i="167"/>
  <c r="G80" i="167"/>
  <c r="M80" i="167"/>
  <c r="F80" i="167"/>
  <c r="L80" i="167"/>
  <c r="E80" i="167"/>
  <c r="K80" i="167"/>
  <c r="D80" i="167"/>
  <c r="J80" i="167"/>
  <c r="C80" i="167"/>
  <c r="I80" i="167"/>
  <c r="B80" i="167"/>
  <c r="H80" i="167"/>
  <c r="G79" i="167"/>
  <c r="M79" i="167"/>
  <c r="F79" i="167"/>
  <c r="L79" i="167"/>
  <c r="E79" i="167"/>
  <c r="K79" i="167"/>
  <c r="D79" i="167"/>
  <c r="J79" i="167"/>
  <c r="C79" i="167"/>
  <c r="I79" i="167"/>
  <c r="B79" i="167"/>
  <c r="H79" i="167"/>
  <c r="G78" i="167"/>
  <c r="M78" i="167"/>
  <c r="F78" i="167"/>
  <c r="L78" i="167"/>
  <c r="E78" i="167"/>
  <c r="K78" i="167"/>
  <c r="D78" i="167"/>
  <c r="J78" i="167"/>
  <c r="C78" i="167"/>
  <c r="I78" i="167"/>
  <c r="B78" i="167"/>
  <c r="H78" i="167"/>
  <c r="G77" i="167"/>
  <c r="M77" i="167"/>
  <c r="F77" i="167"/>
  <c r="L77" i="167"/>
  <c r="E77" i="167"/>
  <c r="K77" i="167"/>
  <c r="D77" i="167"/>
  <c r="J77" i="167"/>
  <c r="C77" i="167"/>
  <c r="I77" i="167"/>
  <c r="B77" i="167"/>
  <c r="H77" i="167"/>
  <c r="M76" i="167"/>
  <c r="L76" i="167"/>
  <c r="K76" i="167"/>
  <c r="J76" i="167"/>
  <c r="I76" i="167"/>
  <c r="H76" i="167"/>
  <c r="G75" i="167"/>
  <c r="M75" i="167"/>
  <c r="F75" i="167"/>
  <c r="L75" i="167"/>
  <c r="E75" i="167"/>
  <c r="K75" i="167"/>
  <c r="D75" i="167"/>
  <c r="J75" i="167"/>
  <c r="C75" i="167"/>
  <c r="I75" i="167"/>
  <c r="B75" i="167"/>
  <c r="H75" i="167"/>
  <c r="G74" i="167"/>
  <c r="M74" i="167"/>
  <c r="F74" i="167"/>
  <c r="L74" i="167"/>
  <c r="E74" i="167"/>
  <c r="K74" i="167"/>
  <c r="D74" i="167"/>
  <c r="J74" i="167"/>
  <c r="C74" i="167"/>
  <c r="I74" i="167"/>
  <c r="B74" i="167"/>
  <c r="H74" i="167"/>
  <c r="G73" i="167"/>
  <c r="M73" i="167"/>
  <c r="F73" i="167"/>
  <c r="L73" i="167"/>
  <c r="E73" i="167"/>
  <c r="K73" i="167"/>
  <c r="D73" i="167"/>
  <c r="J73" i="167"/>
  <c r="C73" i="167"/>
  <c r="I73" i="167"/>
  <c r="B73" i="167"/>
  <c r="H73" i="167"/>
  <c r="G72" i="167"/>
  <c r="M72" i="167"/>
  <c r="F72" i="167"/>
  <c r="L72" i="167"/>
  <c r="E72" i="167"/>
  <c r="K72" i="167"/>
  <c r="D72" i="167"/>
  <c r="J72" i="167"/>
  <c r="C72" i="167"/>
  <c r="I72" i="167"/>
  <c r="B72" i="167"/>
  <c r="H72" i="167"/>
  <c r="G71" i="167"/>
  <c r="M71" i="167"/>
  <c r="F71" i="167"/>
  <c r="L71" i="167"/>
  <c r="E71" i="167"/>
  <c r="K71" i="167"/>
  <c r="D71" i="167"/>
  <c r="J71" i="167"/>
  <c r="C71" i="167"/>
  <c r="I71" i="167"/>
  <c r="B71" i="167"/>
  <c r="H71" i="167"/>
  <c r="G70" i="167"/>
  <c r="M70" i="167"/>
  <c r="F70" i="167"/>
  <c r="L70" i="167"/>
  <c r="E70" i="167"/>
  <c r="K70" i="167"/>
  <c r="D70" i="167"/>
  <c r="J70" i="167"/>
  <c r="C70" i="167"/>
  <c r="I70" i="167"/>
  <c r="B70" i="167"/>
  <c r="H70" i="167"/>
  <c r="G69" i="167"/>
  <c r="M69" i="167"/>
  <c r="F69" i="167"/>
  <c r="L69" i="167"/>
  <c r="E69" i="167"/>
  <c r="K69" i="167"/>
  <c r="D69" i="167"/>
  <c r="J69" i="167"/>
  <c r="C69" i="167"/>
  <c r="I69" i="167"/>
  <c r="B69" i="167"/>
  <c r="H69" i="167"/>
  <c r="G68" i="167"/>
  <c r="M68" i="167"/>
  <c r="F68" i="167"/>
  <c r="L68" i="167"/>
  <c r="E68" i="167"/>
  <c r="K68" i="167"/>
  <c r="D68" i="167"/>
  <c r="J68" i="167"/>
  <c r="C68" i="167"/>
  <c r="I68" i="167"/>
  <c r="B68" i="167"/>
  <c r="H68" i="167"/>
  <c r="G67" i="167"/>
  <c r="M67" i="167"/>
  <c r="F67" i="167"/>
  <c r="L67" i="167"/>
  <c r="E67" i="167"/>
  <c r="K67" i="167"/>
  <c r="D67" i="167"/>
  <c r="J67" i="167"/>
  <c r="C67" i="167"/>
  <c r="I67" i="167"/>
  <c r="B67" i="167"/>
  <c r="H67" i="167"/>
  <c r="G66" i="167"/>
  <c r="M66" i="167"/>
  <c r="F66" i="167"/>
  <c r="L66" i="167"/>
  <c r="E66" i="167"/>
  <c r="K66" i="167"/>
  <c r="D66" i="167"/>
  <c r="J66" i="167"/>
  <c r="C66" i="167"/>
  <c r="I66" i="167"/>
  <c r="B66" i="167"/>
  <c r="H66" i="167"/>
  <c r="G65" i="167"/>
  <c r="M65" i="167"/>
  <c r="F65" i="167"/>
  <c r="L65" i="167"/>
  <c r="E65" i="167"/>
  <c r="K65" i="167"/>
  <c r="D65" i="167"/>
  <c r="J65" i="167"/>
  <c r="C65" i="167"/>
  <c r="I65" i="167"/>
  <c r="B65" i="167"/>
  <c r="H65" i="167"/>
  <c r="G64" i="167"/>
  <c r="M64" i="167"/>
  <c r="F64" i="167"/>
  <c r="L64" i="167"/>
  <c r="E64" i="167"/>
  <c r="K64" i="167"/>
  <c r="D64" i="167"/>
  <c r="J64" i="167"/>
  <c r="C64" i="167"/>
  <c r="I64" i="167"/>
  <c r="B64" i="167"/>
  <c r="H64" i="167"/>
  <c r="G63" i="167"/>
  <c r="M63" i="167"/>
  <c r="F63" i="167"/>
  <c r="L63" i="167"/>
  <c r="E63" i="167"/>
  <c r="K63" i="167"/>
  <c r="D63" i="167"/>
  <c r="J63" i="167"/>
  <c r="C63" i="167"/>
  <c r="I63" i="167"/>
  <c r="B63" i="167"/>
  <c r="H63" i="167"/>
  <c r="G62" i="167"/>
  <c r="M62" i="167"/>
  <c r="F62" i="167"/>
  <c r="L62" i="167"/>
  <c r="E62" i="167"/>
  <c r="K62" i="167"/>
  <c r="D62" i="167"/>
  <c r="J62" i="167"/>
  <c r="C62" i="167"/>
  <c r="I62" i="167"/>
  <c r="B62" i="167"/>
  <c r="H62" i="167"/>
  <c r="G61" i="167"/>
  <c r="M61" i="167"/>
  <c r="F61" i="167"/>
  <c r="L61" i="167"/>
  <c r="E61" i="167"/>
  <c r="K61" i="167"/>
  <c r="D61" i="167"/>
  <c r="J61" i="167"/>
  <c r="C61" i="167"/>
  <c r="I61" i="167"/>
  <c r="B61" i="167"/>
  <c r="H61" i="167"/>
  <c r="G60" i="167"/>
  <c r="M60" i="167"/>
  <c r="F60" i="167"/>
  <c r="L60" i="167"/>
  <c r="E60" i="167"/>
  <c r="K60" i="167"/>
  <c r="D60" i="167"/>
  <c r="J60" i="167"/>
  <c r="C60" i="167"/>
  <c r="I60" i="167"/>
  <c r="B60" i="167"/>
  <c r="H60" i="167"/>
  <c r="G59" i="167"/>
  <c r="M59" i="167"/>
  <c r="F59" i="167"/>
  <c r="L59" i="167"/>
  <c r="E59" i="167"/>
  <c r="K59" i="167"/>
  <c r="D59" i="167"/>
  <c r="J59" i="167"/>
  <c r="C59" i="167"/>
  <c r="I59" i="167"/>
  <c r="B59" i="167"/>
  <c r="H59" i="167"/>
  <c r="G58" i="167"/>
  <c r="M58" i="167"/>
  <c r="F58" i="167"/>
  <c r="L58" i="167"/>
  <c r="E58" i="167"/>
  <c r="K58" i="167"/>
  <c r="D58" i="167"/>
  <c r="J58" i="167"/>
  <c r="C58" i="167"/>
  <c r="I58" i="167"/>
  <c r="B58" i="167"/>
  <c r="H58" i="167"/>
  <c r="B42" i="165"/>
  <c r="B58" i="165"/>
  <c r="B42" i="167"/>
  <c r="E120" i="272"/>
  <c r="D120" i="272"/>
  <c r="C120" i="272"/>
  <c r="B110" i="272"/>
  <c r="B76" i="272"/>
  <c r="B120" i="272"/>
  <c r="K111" i="91"/>
  <c r="Q110" i="272"/>
  <c r="P110" i="272"/>
  <c r="F110" i="272"/>
  <c r="B109" i="272"/>
  <c r="K110" i="91"/>
  <c r="Q109" i="272"/>
  <c r="P109" i="272"/>
  <c r="F109" i="272"/>
  <c r="B108" i="272"/>
  <c r="K109" i="91"/>
  <c r="Q108" i="272"/>
  <c r="P108" i="272"/>
  <c r="F108" i="272"/>
  <c r="B107" i="272"/>
  <c r="K108" i="91"/>
  <c r="Q107" i="272"/>
  <c r="P107" i="272"/>
  <c r="F107" i="272"/>
  <c r="B106" i="272"/>
  <c r="K107" i="91"/>
  <c r="Q106" i="272"/>
  <c r="P106" i="272"/>
  <c r="F106" i="272"/>
  <c r="B105" i="272"/>
  <c r="K106" i="91"/>
  <c r="Q105" i="272"/>
  <c r="P105" i="272"/>
  <c r="F105" i="272"/>
  <c r="B104" i="272"/>
  <c r="K105" i="91"/>
  <c r="Q104" i="272"/>
  <c r="P104" i="272"/>
  <c r="F104" i="272"/>
  <c r="B103" i="272"/>
  <c r="K104" i="91"/>
  <c r="Q103" i="272"/>
  <c r="P103" i="272"/>
  <c r="F103" i="272"/>
  <c r="B102" i="272"/>
  <c r="K103" i="91"/>
  <c r="Q102" i="272"/>
  <c r="P102" i="272"/>
  <c r="F102" i="272"/>
  <c r="B101" i="272"/>
  <c r="K102" i="91"/>
  <c r="Q101" i="272"/>
  <c r="P101" i="272"/>
  <c r="F101" i="272"/>
  <c r="B100" i="272"/>
  <c r="K101" i="91"/>
  <c r="Q100" i="272"/>
  <c r="P100" i="272"/>
  <c r="F100" i="272"/>
  <c r="B99" i="272"/>
  <c r="K100" i="91"/>
  <c r="Q99" i="272"/>
  <c r="P99" i="272"/>
  <c r="F99" i="272"/>
  <c r="B98" i="272"/>
  <c r="K99" i="91"/>
  <c r="Q98" i="272"/>
  <c r="P98" i="272"/>
  <c r="F98" i="272"/>
  <c r="B97" i="272"/>
  <c r="K98" i="91"/>
  <c r="Q97" i="272"/>
  <c r="P97" i="272"/>
  <c r="F97" i="272"/>
  <c r="B96" i="272"/>
  <c r="K97" i="91"/>
  <c r="Q96" i="272"/>
  <c r="P96" i="272"/>
  <c r="F96" i="272"/>
  <c r="B95" i="272"/>
  <c r="K96" i="91"/>
  <c r="Q95" i="272"/>
  <c r="P95" i="272"/>
  <c r="F95" i="272"/>
  <c r="B94" i="272"/>
  <c r="K95" i="91"/>
  <c r="Q94" i="272"/>
  <c r="P94" i="272"/>
  <c r="F94" i="272"/>
  <c r="B93" i="272"/>
  <c r="K94" i="91"/>
  <c r="Q93" i="272"/>
  <c r="P93" i="272"/>
  <c r="F93" i="272"/>
  <c r="B92" i="272"/>
  <c r="K93" i="91"/>
  <c r="Q92" i="272"/>
  <c r="P92" i="272"/>
  <c r="F92" i="272"/>
  <c r="B91" i="272"/>
  <c r="K92" i="91"/>
  <c r="Q91" i="272"/>
  <c r="P91" i="272"/>
  <c r="F91" i="272"/>
  <c r="B90" i="272"/>
  <c r="K91" i="91"/>
  <c r="Q90" i="272"/>
  <c r="P90" i="272"/>
  <c r="F90" i="272"/>
  <c r="B89" i="272"/>
  <c r="K90" i="91"/>
  <c r="Q89" i="272"/>
  <c r="P89" i="272"/>
  <c r="F89" i="272"/>
  <c r="B88" i="272"/>
  <c r="K89" i="91"/>
  <c r="Q88" i="272"/>
  <c r="P88" i="272"/>
  <c r="F88" i="272"/>
  <c r="B87" i="272"/>
  <c r="K88" i="91"/>
  <c r="Q87" i="272"/>
  <c r="P87" i="272"/>
  <c r="F87" i="272"/>
  <c r="B86" i="272"/>
  <c r="K87" i="91"/>
  <c r="Q86" i="272"/>
  <c r="P86" i="272"/>
  <c r="F86" i="272"/>
  <c r="B85" i="272"/>
  <c r="K86" i="91"/>
  <c r="Q85" i="272"/>
  <c r="P85" i="272"/>
  <c r="F85" i="272"/>
  <c r="B84" i="272"/>
  <c r="K85" i="91"/>
  <c r="Q84" i="272"/>
  <c r="P84" i="272"/>
  <c r="F84" i="272"/>
  <c r="B83" i="272"/>
  <c r="K84" i="91"/>
  <c r="Q83" i="272"/>
  <c r="P83" i="272"/>
  <c r="F83" i="272"/>
  <c r="B82" i="272"/>
  <c r="K83" i="91"/>
  <c r="Q82" i="272"/>
  <c r="P82" i="272"/>
  <c r="F82" i="272"/>
  <c r="B81" i="272"/>
  <c r="K82" i="91"/>
  <c r="Q81" i="272"/>
  <c r="P81" i="272"/>
  <c r="F81" i="272"/>
  <c r="B80" i="272"/>
  <c r="K81" i="91"/>
  <c r="Q80" i="272"/>
  <c r="P80" i="272"/>
  <c r="F80" i="272"/>
  <c r="B79" i="272"/>
  <c r="K80" i="91"/>
  <c r="Q79" i="272"/>
  <c r="P79" i="272"/>
  <c r="F79" i="272"/>
  <c r="B78" i="272"/>
  <c r="K79" i="91"/>
  <c r="Q78" i="272"/>
  <c r="P78" i="272"/>
  <c r="F78" i="272"/>
  <c r="B77" i="272"/>
  <c r="K78" i="91"/>
  <c r="Q77" i="272"/>
  <c r="P77" i="272"/>
  <c r="F77" i="272"/>
  <c r="K77" i="91"/>
  <c r="Q76" i="272"/>
  <c r="P76" i="272"/>
  <c r="F76" i="272"/>
  <c r="B75" i="272"/>
  <c r="K76" i="91"/>
  <c r="Q75" i="272"/>
  <c r="P75" i="272"/>
  <c r="F75" i="272"/>
  <c r="B120" i="264"/>
  <c r="F110" i="264"/>
  <c r="M110" i="264"/>
  <c r="I110" i="264"/>
  <c r="E110" i="264"/>
  <c r="C110" i="264"/>
  <c r="F109" i="264"/>
  <c r="M109" i="264"/>
  <c r="I109" i="264"/>
  <c r="E109" i="264"/>
  <c r="C109" i="264"/>
  <c r="F108" i="264"/>
  <c r="M108" i="264"/>
  <c r="I108" i="264"/>
  <c r="E108" i="264"/>
  <c r="C108" i="264"/>
  <c r="F107" i="264"/>
  <c r="M107" i="264"/>
  <c r="I107" i="264"/>
  <c r="E107" i="264"/>
  <c r="C107" i="264"/>
  <c r="F106" i="264"/>
  <c r="M106" i="264"/>
  <c r="I106" i="264"/>
  <c r="E106" i="264"/>
  <c r="C106" i="264"/>
  <c r="F105" i="264"/>
  <c r="M105" i="264"/>
  <c r="I105" i="264"/>
  <c r="E105" i="264"/>
  <c r="C105" i="264"/>
  <c r="F104" i="264"/>
  <c r="M104" i="264"/>
  <c r="I104" i="264"/>
  <c r="E104" i="264"/>
  <c r="C104" i="264"/>
  <c r="F103" i="264"/>
  <c r="B103" i="264"/>
  <c r="M103" i="264"/>
  <c r="I103" i="264"/>
  <c r="E103" i="264"/>
  <c r="D103" i="264"/>
  <c r="C103" i="264"/>
  <c r="F102" i="264"/>
  <c r="M102" i="264"/>
  <c r="I102" i="264"/>
  <c r="E102" i="264"/>
  <c r="C102" i="264"/>
  <c r="F101" i="264"/>
  <c r="M101" i="264"/>
  <c r="I101" i="264"/>
  <c r="E101" i="264"/>
  <c r="C101" i="264"/>
  <c r="F100" i="264"/>
  <c r="M100" i="264"/>
  <c r="I100" i="264"/>
  <c r="E100" i="264"/>
  <c r="C100" i="264"/>
  <c r="F99" i="264"/>
  <c r="M99" i="264"/>
  <c r="I99" i="264"/>
  <c r="E99" i="264"/>
  <c r="C99" i="264"/>
  <c r="F98" i="264"/>
  <c r="M98" i="264"/>
  <c r="I98" i="264"/>
  <c r="E98" i="264"/>
  <c r="C98" i="264"/>
  <c r="F97" i="264"/>
  <c r="M97" i="264"/>
  <c r="I97" i="264"/>
  <c r="E97" i="264"/>
  <c r="C97" i="264"/>
  <c r="F96" i="264"/>
  <c r="M96" i="264"/>
  <c r="I96" i="264"/>
  <c r="E96" i="264"/>
  <c r="C96" i="264"/>
  <c r="F95" i="264"/>
  <c r="M95" i="264"/>
  <c r="I95" i="264"/>
  <c r="E95" i="264"/>
  <c r="C95" i="264"/>
  <c r="F94" i="264"/>
  <c r="M94" i="264"/>
  <c r="I94" i="264"/>
  <c r="E94" i="264"/>
  <c r="C94" i="264"/>
  <c r="F93" i="264"/>
  <c r="M93" i="264"/>
  <c r="I93" i="264"/>
  <c r="E93" i="264"/>
  <c r="C93" i="264"/>
  <c r="F92" i="264"/>
  <c r="M92" i="264"/>
  <c r="I92" i="264"/>
  <c r="E92" i="264"/>
  <c r="C92" i="264"/>
  <c r="F91" i="264"/>
  <c r="M91" i="264"/>
  <c r="I91" i="264"/>
  <c r="E91" i="264"/>
  <c r="C91" i="264"/>
  <c r="F90" i="264"/>
  <c r="M90" i="264"/>
  <c r="I90" i="264"/>
  <c r="E90" i="264"/>
  <c r="C90" i="264"/>
  <c r="F89" i="264"/>
  <c r="M89" i="264"/>
  <c r="I89" i="264"/>
  <c r="E89" i="264"/>
  <c r="C89" i="264"/>
  <c r="F88" i="264"/>
  <c r="M88" i="264"/>
  <c r="I88" i="264"/>
  <c r="E88" i="264"/>
  <c r="C88" i="264"/>
  <c r="F87" i="264"/>
  <c r="M87" i="264"/>
  <c r="I87" i="264"/>
  <c r="E87" i="264"/>
  <c r="C87" i="264"/>
  <c r="F86" i="264"/>
  <c r="M86" i="264"/>
  <c r="I86" i="264"/>
  <c r="E86" i="264"/>
  <c r="C86" i="264"/>
  <c r="F85" i="264"/>
  <c r="M85" i="264"/>
  <c r="I85" i="264"/>
  <c r="E85" i="264"/>
  <c r="C85" i="264"/>
  <c r="F84" i="264"/>
  <c r="M84" i="264"/>
  <c r="I84" i="264"/>
  <c r="E84" i="264"/>
  <c r="C84" i="264"/>
  <c r="F83" i="264"/>
  <c r="M83" i="264"/>
  <c r="I83" i="264"/>
  <c r="E83" i="264"/>
  <c r="C83" i="264"/>
  <c r="F82" i="264"/>
  <c r="M82" i="264"/>
  <c r="I82" i="264"/>
  <c r="E82" i="264"/>
  <c r="C82" i="264"/>
  <c r="F81" i="264"/>
  <c r="M81" i="264"/>
  <c r="I81" i="264"/>
  <c r="E81" i="264"/>
  <c r="C81" i="264"/>
  <c r="F80" i="264"/>
  <c r="M80" i="264"/>
  <c r="I80" i="264"/>
  <c r="E80" i="264"/>
  <c r="C80" i="264"/>
  <c r="F79" i="264"/>
  <c r="M79" i="264"/>
  <c r="I79" i="264"/>
  <c r="E79" i="264"/>
  <c r="C79" i="264"/>
  <c r="F78" i="264"/>
  <c r="M78" i="264"/>
  <c r="I78" i="264"/>
  <c r="E78" i="264"/>
  <c r="C78" i="264"/>
  <c r="F77" i="264"/>
  <c r="M77" i="264"/>
  <c r="I77" i="264"/>
  <c r="E77" i="264"/>
  <c r="C77" i="264"/>
  <c r="F76" i="264"/>
  <c r="M76" i="264"/>
  <c r="I76" i="264"/>
  <c r="E76" i="264"/>
  <c r="C76" i="264"/>
  <c r="F75" i="264"/>
  <c r="M75" i="264"/>
  <c r="I75" i="264"/>
  <c r="E75" i="264"/>
  <c r="C75" i="264"/>
  <c r="E120" i="251"/>
  <c r="D120" i="251"/>
  <c r="C120" i="251"/>
  <c r="B110" i="251"/>
  <c r="B76" i="251"/>
  <c r="B120" i="251"/>
  <c r="Q110" i="251"/>
  <c r="P110" i="251"/>
  <c r="F110" i="251"/>
  <c r="B109" i="251"/>
  <c r="Q109" i="251"/>
  <c r="P109" i="251"/>
  <c r="F109" i="251"/>
  <c r="B108" i="251"/>
  <c r="Q108" i="251"/>
  <c r="P108" i="251"/>
  <c r="F108" i="251"/>
  <c r="B107" i="251"/>
  <c r="Q107" i="251"/>
  <c r="P107" i="251"/>
  <c r="F107" i="251"/>
  <c r="B106" i="251"/>
  <c r="Q106" i="251"/>
  <c r="P106" i="251"/>
  <c r="F106" i="251"/>
  <c r="B105" i="251"/>
  <c r="Q105" i="251"/>
  <c r="P105" i="251"/>
  <c r="F105" i="251"/>
  <c r="B104" i="251"/>
  <c r="Q104" i="251"/>
  <c r="P104" i="251"/>
  <c r="F104" i="251"/>
  <c r="B103" i="251"/>
  <c r="Q103" i="251"/>
  <c r="P103" i="251"/>
  <c r="F103" i="251"/>
  <c r="B102" i="251"/>
  <c r="Q102" i="251"/>
  <c r="P102" i="251"/>
  <c r="F102" i="251"/>
  <c r="B101" i="251"/>
  <c r="Q101" i="251"/>
  <c r="P101" i="251"/>
  <c r="F101" i="251"/>
  <c r="B100" i="251"/>
  <c r="Q100" i="251"/>
  <c r="P100" i="251"/>
  <c r="F100" i="251"/>
  <c r="B99" i="251"/>
  <c r="Q99" i="251"/>
  <c r="P99" i="251"/>
  <c r="F99" i="251"/>
  <c r="B98" i="251"/>
  <c r="Q98" i="251"/>
  <c r="P98" i="251"/>
  <c r="F98" i="251"/>
  <c r="B97" i="251"/>
  <c r="Q97" i="251"/>
  <c r="P97" i="251"/>
  <c r="F97" i="251"/>
  <c r="B96" i="251"/>
  <c r="Q96" i="251"/>
  <c r="P96" i="251"/>
  <c r="F96" i="251"/>
  <c r="B95" i="251"/>
  <c r="Q95" i="251"/>
  <c r="P95" i="251"/>
  <c r="F95" i="251"/>
  <c r="B94" i="251"/>
  <c r="Q94" i="251"/>
  <c r="P94" i="251"/>
  <c r="F94" i="251"/>
  <c r="B93" i="251"/>
  <c r="Q93" i="251"/>
  <c r="P93" i="251"/>
  <c r="F93" i="251"/>
  <c r="B92" i="251"/>
  <c r="Q92" i="251"/>
  <c r="P92" i="251"/>
  <c r="F92" i="251"/>
  <c r="B91" i="251"/>
  <c r="Q91" i="251"/>
  <c r="P91" i="251"/>
  <c r="F91" i="251"/>
  <c r="B90" i="251"/>
  <c r="Q90" i="251"/>
  <c r="P90" i="251"/>
  <c r="F90" i="251"/>
  <c r="B89" i="251"/>
  <c r="Q89" i="251"/>
  <c r="P89" i="251"/>
  <c r="F89" i="251"/>
  <c r="B88" i="251"/>
  <c r="Q88" i="251"/>
  <c r="P88" i="251"/>
  <c r="F88" i="251"/>
  <c r="B87" i="251"/>
  <c r="Q87" i="251"/>
  <c r="P87" i="251"/>
  <c r="F87" i="251"/>
  <c r="B86" i="251"/>
  <c r="Q86" i="251"/>
  <c r="P86" i="251"/>
  <c r="F86" i="251"/>
  <c r="B85" i="251"/>
  <c r="Q85" i="251"/>
  <c r="P85" i="251"/>
  <c r="F85" i="251"/>
  <c r="B84" i="251"/>
  <c r="Q84" i="251"/>
  <c r="P84" i="251"/>
  <c r="F84" i="251"/>
  <c r="B83" i="251"/>
  <c r="Q83" i="251"/>
  <c r="P83" i="251"/>
  <c r="F83" i="251"/>
  <c r="B82" i="251"/>
  <c r="Q82" i="251"/>
  <c r="P82" i="251"/>
  <c r="F82" i="251"/>
  <c r="B81" i="251"/>
  <c r="Q81" i="251"/>
  <c r="P81" i="251"/>
  <c r="F81" i="251"/>
  <c r="B80" i="251"/>
  <c r="Q80" i="251"/>
  <c r="P80" i="251"/>
  <c r="F80" i="251"/>
  <c r="B79" i="251"/>
  <c r="Q79" i="251"/>
  <c r="P79" i="251"/>
  <c r="F79" i="251"/>
  <c r="B78" i="251"/>
  <c r="Q78" i="251"/>
  <c r="P78" i="251"/>
  <c r="F78" i="251"/>
  <c r="B77" i="251"/>
  <c r="Q77" i="251"/>
  <c r="P77" i="251"/>
  <c r="F77" i="251"/>
  <c r="Q76" i="251"/>
  <c r="P76" i="251"/>
  <c r="F76" i="251"/>
  <c r="B75" i="251"/>
  <c r="Q75" i="251"/>
  <c r="P75" i="251"/>
  <c r="F75" i="251"/>
  <c r="G110" i="166"/>
  <c r="G76" i="166"/>
  <c r="G120" i="166"/>
  <c r="F110" i="166"/>
  <c r="F76" i="166"/>
  <c r="F120" i="166"/>
  <c r="E110" i="166"/>
  <c r="E76" i="166"/>
  <c r="E120" i="166"/>
  <c r="D110" i="166"/>
  <c r="D76" i="166"/>
  <c r="D120" i="166"/>
  <c r="C110" i="166"/>
  <c r="C76" i="166"/>
  <c r="C120" i="166"/>
  <c r="B110" i="166"/>
  <c r="B76" i="166"/>
  <c r="B120" i="166"/>
  <c r="M110" i="166"/>
  <c r="L110" i="166"/>
  <c r="K110" i="166"/>
  <c r="J110" i="166"/>
  <c r="I110" i="166"/>
  <c r="H110" i="166"/>
  <c r="G109" i="166"/>
  <c r="M109" i="166"/>
  <c r="F109" i="166"/>
  <c r="L109" i="166"/>
  <c r="E109" i="166"/>
  <c r="K109" i="166"/>
  <c r="D109" i="166"/>
  <c r="J109" i="166"/>
  <c r="C109" i="166"/>
  <c r="I109" i="166"/>
  <c r="B109" i="166"/>
  <c r="H109" i="166"/>
  <c r="G108" i="166"/>
  <c r="M108" i="166"/>
  <c r="F108" i="166"/>
  <c r="L108" i="166"/>
  <c r="E108" i="166"/>
  <c r="K108" i="166"/>
  <c r="D108" i="166"/>
  <c r="J108" i="166"/>
  <c r="C108" i="166"/>
  <c r="I108" i="166"/>
  <c r="B108" i="166"/>
  <c r="H108" i="166"/>
  <c r="G107" i="166"/>
  <c r="M107" i="166"/>
  <c r="F107" i="166"/>
  <c r="L107" i="166"/>
  <c r="E107" i="166"/>
  <c r="K107" i="166"/>
  <c r="D107" i="166"/>
  <c r="J107" i="166"/>
  <c r="C107" i="166"/>
  <c r="I107" i="166"/>
  <c r="B107" i="166"/>
  <c r="H107" i="166"/>
  <c r="G106" i="166"/>
  <c r="M106" i="166"/>
  <c r="F106" i="166"/>
  <c r="L106" i="166"/>
  <c r="E106" i="166"/>
  <c r="K106" i="166"/>
  <c r="D106" i="166"/>
  <c r="J106" i="166"/>
  <c r="C106" i="166"/>
  <c r="I106" i="166"/>
  <c r="B106" i="166"/>
  <c r="H106" i="166"/>
  <c r="G105" i="166"/>
  <c r="M105" i="166"/>
  <c r="F105" i="166"/>
  <c r="L105" i="166"/>
  <c r="E105" i="166"/>
  <c r="K105" i="166"/>
  <c r="D105" i="166"/>
  <c r="J105" i="166"/>
  <c r="C105" i="166"/>
  <c r="I105" i="166"/>
  <c r="B105" i="166"/>
  <c r="H105" i="166"/>
  <c r="G104" i="166"/>
  <c r="M104" i="166"/>
  <c r="F104" i="166"/>
  <c r="L104" i="166"/>
  <c r="E104" i="166"/>
  <c r="K104" i="166"/>
  <c r="D104" i="166"/>
  <c r="J104" i="166"/>
  <c r="C104" i="166"/>
  <c r="I104" i="166"/>
  <c r="B104" i="166"/>
  <c r="H104" i="166"/>
  <c r="G103" i="166"/>
  <c r="M103" i="166"/>
  <c r="F103" i="166"/>
  <c r="L103" i="166"/>
  <c r="E103" i="166"/>
  <c r="K103" i="166"/>
  <c r="D103" i="166"/>
  <c r="J103" i="166"/>
  <c r="C103" i="166"/>
  <c r="I103" i="166"/>
  <c r="B103" i="166"/>
  <c r="H103" i="166"/>
  <c r="G102" i="166"/>
  <c r="M102" i="166"/>
  <c r="F102" i="166"/>
  <c r="L102" i="166"/>
  <c r="E102" i="166"/>
  <c r="K102" i="166"/>
  <c r="D102" i="166"/>
  <c r="J102" i="166"/>
  <c r="C102" i="166"/>
  <c r="I102" i="166"/>
  <c r="B102" i="166"/>
  <c r="H102" i="166"/>
  <c r="G101" i="166"/>
  <c r="M101" i="166"/>
  <c r="F101" i="166"/>
  <c r="L101" i="166"/>
  <c r="E101" i="166"/>
  <c r="K101" i="166"/>
  <c r="D101" i="166"/>
  <c r="J101" i="166"/>
  <c r="C101" i="166"/>
  <c r="I101" i="166"/>
  <c r="B101" i="166"/>
  <c r="H101" i="166"/>
  <c r="G100" i="166"/>
  <c r="M100" i="166"/>
  <c r="F100" i="166"/>
  <c r="L100" i="166"/>
  <c r="E100" i="166"/>
  <c r="K100" i="166"/>
  <c r="D100" i="166"/>
  <c r="J100" i="166"/>
  <c r="C100" i="166"/>
  <c r="I100" i="166"/>
  <c r="B100" i="166"/>
  <c r="H100" i="166"/>
  <c r="G99" i="166"/>
  <c r="M99" i="166"/>
  <c r="F99" i="166"/>
  <c r="L99" i="166"/>
  <c r="E99" i="166"/>
  <c r="K99" i="166"/>
  <c r="D99" i="166"/>
  <c r="J99" i="166"/>
  <c r="C99" i="166"/>
  <c r="I99" i="166"/>
  <c r="B99" i="166"/>
  <c r="H99" i="166"/>
  <c r="G98" i="166"/>
  <c r="M98" i="166"/>
  <c r="F98" i="166"/>
  <c r="L98" i="166"/>
  <c r="E98" i="166"/>
  <c r="K98" i="166"/>
  <c r="D98" i="166"/>
  <c r="J98" i="166"/>
  <c r="C98" i="166"/>
  <c r="I98" i="166"/>
  <c r="B98" i="166"/>
  <c r="H98" i="166"/>
  <c r="G97" i="166"/>
  <c r="M97" i="166"/>
  <c r="F97" i="166"/>
  <c r="L97" i="166"/>
  <c r="E97" i="166"/>
  <c r="K97" i="166"/>
  <c r="D97" i="166"/>
  <c r="J97" i="166"/>
  <c r="C97" i="166"/>
  <c r="I97" i="166"/>
  <c r="B97" i="166"/>
  <c r="H97" i="166"/>
  <c r="G96" i="166"/>
  <c r="M96" i="166"/>
  <c r="F96" i="166"/>
  <c r="L96" i="166"/>
  <c r="E96" i="166"/>
  <c r="K96" i="166"/>
  <c r="D96" i="166"/>
  <c r="J96" i="166"/>
  <c r="C96" i="166"/>
  <c r="I96" i="166"/>
  <c r="B96" i="166"/>
  <c r="H96" i="166"/>
  <c r="G95" i="166"/>
  <c r="M95" i="166"/>
  <c r="F95" i="166"/>
  <c r="L95" i="166"/>
  <c r="E95" i="166"/>
  <c r="K95" i="166"/>
  <c r="D95" i="166"/>
  <c r="J95" i="166"/>
  <c r="C95" i="166"/>
  <c r="I95" i="166"/>
  <c r="B95" i="166"/>
  <c r="H95" i="166"/>
  <c r="G94" i="166"/>
  <c r="M94" i="166"/>
  <c r="F94" i="166"/>
  <c r="L94" i="166"/>
  <c r="E94" i="166"/>
  <c r="K94" i="166"/>
  <c r="D94" i="166"/>
  <c r="J94" i="166"/>
  <c r="C94" i="166"/>
  <c r="I94" i="166"/>
  <c r="B94" i="166"/>
  <c r="H94" i="166"/>
  <c r="G93" i="166"/>
  <c r="M93" i="166"/>
  <c r="F93" i="166"/>
  <c r="L93" i="166"/>
  <c r="E93" i="166"/>
  <c r="K93" i="166"/>
  <c r="D93" i="166"/>
  <c r="J93" i="166"/>
  <c r="C93" i="166"/>
  <c r="I93" i="166"/>
  <c r="B93" i="166"/>
  <c r="H93" i="166"/>
  <c r="G92" i="166"/>
  <c r="M92" i="166"/>
  <c r="F92" i="166"/>
  <c r="L92" i="166"/>
  <c r="E92" i="166"/>
  <c r="K92" i="166"/>
  <c r="D92" i="166"/>
  <c r="J92" i="166"/>
  <c r="C92" i="166"/>
  <c r="I92" i="166"/>
  <c r="B92" i="166"/>
  <c r="H92" i="166"/>
  <c r="G91" i="166"/>
  <c r="M91" i="166"/>
  <c r="F91" i="166"/>
  <c r="L91" i="166"/>
  <c r="E91" i="166"/>
  <c r="K91" i="166"/>
  <c r="D91" i="166"/>
  <c r="J91" i="166"/>
  <c r="C91" i="166"/>
  <c r="I91" i="166"/>
  <c r="B91" i="166"/>
  <c r="H91" i="166"/>
  <c r="G90" i="166"/>
  <c r="M90" i="166"/>
  <c r="F90" i="166"/>
  <c r="L90" i="166"/>
  <c r="E90" i="166"/>
  <c r="K90" i="166"/>
  <c r="D90" i="166"/>
  <c r="J90" i="166"/>
  <c r="C90" i="166"/>
  <c r="I90" i="166"/>
  <c r="B90" i="166"/>
  <c r="H90" i="166"/>
  <c r="G89" i="166"/>
  <c r="M89" i="166"/>
  <c r="F89" i="166"/>
  <c r="L89" i="166"/>
  <c r="E89" i="166"/>
  <c r="K89" i="166"/>
  <c r="D89" i="166"/>
  <c r="J89" i="166"/>
  <c r="C89" i="166"/>
  <c r="I89" i="166"/>
  <c r="B89" i="166"/>
  <c r="H89" i="166"/>
  <c r="G88" i="166"/>
  <c r="M88" i="166"/>
  <c r="F88" i="166"/>
  <c r="L88" i="166"/>
  <c r="E88" i="166"/>
  <c r="K88" i="166"/>
  <c r="D88" i="166"/>
  <c r="J88" i="166"/>
  <c r="C88" i="166"/>
  <c r="I88" i="166"/>
  <c r="B88" i="166"/>
  <c r="H88" i="166"/>
  <c r="G87" i="166"/>
  <c r="M87" i="166"/>
  <c r="F87" i="166"/>
  <c r="L87" i="166"/>
  <c r="E87" i="166"/>
  <c r="K87" i="166"/>
  <c r="D87" i="166"/>
  <c r="J87" i="166"/>
  <c r="C87" i="166"/>
  <c r="I87" i="166"/>
  <c r="B87" i="166"/>
  <c r="H87" i="166"/>
  <c r="G86" i="166"/>
  <c r="M86" i="166"/>
  <c r="F86" i="166"/>
  <c r="L86" i="166"/>
  <c r="E86" i="166"/>
  <c r="K86" i="166"/>
  <c r="D86" i="166"/>
  <c r="J86" i="166"/>
  <c r="C86" i="166"/>
  <c r="I86" i="166"/>
  <c r="B86" i="166"/>
  <c r="H86" i="166"/>
  <c r="G85" i="166"/>
  <c r="M85" i="166"/>
  <c r="F85" i="166"/>
  <c r="L85" i="166"/>
  <c r="E85" i="166"/>
  <c r="K85" i="166"/>
  <c r="D85" i="166"/>
  <c r="J85" i="166"/>
  <c r="C85" i="166"/>
  <c r="I85" i="166"/>
  <c r="B85" i="166"/>
  <c r="H85" i="166"/>
  <c r="G84" i="166"/>
  <c r="M84" i="166"/>
  <c r="F84" i="166"/>
  <c r="L84" i="166"/>
  <c r="E84" i="166"/>
  <c r="K84" i="166"/>
  <c r="D84" i="166"/>
  <c r="J84" i="166"/>
  <c r="C84" i="166"/>
  <c r="I84" i="166"/>
  <c r="B84" i="166"/>
  <c r="H84" i="166"/>
  <c r="G83" i="166"/>
  <c r="M83" i="166"/>
  <c r="F83" i="166"/>
  <c r="L83" i="166"/>
  <c r="E83" i="166"/>
  <c r="K83" i="166"/>
  <c r="D83" i="166"/>
  <c r="J83" i="166"/>
  <c r="C83" i="166"/>
  <c r="I83" i="166"/>
  <c r="B83" i="166"/>
  <c r="H83" i="166"/>
  <c r="G82" i="166"/>
  <c r="M82" i="166"/>
  <c r="F82" i="166"/>
  <c r="L82" i="166"/>
  <c r="E82" i="166"/>
  <c r="K82" i="166"/>
  <c r="D82" i="166"/>
  <c r="J82" i="166"/>
  <c r="C82" i="166"/>
  <c r="I82" i="166"/>
  <c r="B82" i="166"/>
  <c r="H82" i="166"/>
  <c r="G81" i="166"/>
  <c r="M81" i="166"/>
  <c r="F81" i="166"/>
  <c r="L81" i="166"/>
  <c r="E81" i="166"/>
  <c r="K81" i="166"/>
  <c r="D81" i="166"/>
  <c r="J81" i="166"/>
  <c r="C81" i="166"/>
  <c r="I81" i="166"/>
  <c r="B81" i="166"/>
  <c r="H81" i="166"/>
  <c r="G80" i="166"/>
  <c r="M80" i="166"/>
  <c r="F80" i="166"/>
  <c r="L80" i="166"/>
  <c r="E80" i="166"/>
  <c r="K80" i="166"/>
  <c r="D80" i="166"/>
  <c r="J80" i="166"/>
  <c r="C80" i="166"/>
  <c r="I80" i="166"/>
  <c r="B80" i="166"/>
  <c r="H80" i="166"/>
  <c r="G79" i="166"/>
  <c r="M79" i="166"/>
  <c r="F79" i="166"/>
  <c r="L79" i="166"/>
  <c r="E79" i="166"/>
  <c r="K79" i="166"/>
  <c r="D79" i="166"/>
  <c r="J79" i="166"/>
  <c r="C79" i="166"/>
  <c r="I79" i="166"/>
  <c r="B79" i="166"/>
  <c r="H79" i="166"/>
  <c r="G78" i="166"/>
  <c r="M78" i="166"/>
  <c r="F78" i="166"/>
  <c r="L78" i="166"/>
  <c r="E78" i="166"/>
  <c r="K78" i="166"/>
  <c r="D78" i="166"/>
  <c r="J78" i="166"/>
  <c r="C78" i="166"/>
  <c r="I78" i="166"/>
  <c r="B78" i="166"/>
  <c r="H78" i="166"/>
  <c r="G77" i="166"/>
  <c r="M77" i="166"/>
  <c r="F77" i="166"/>
  <c r="L77" i="166"/>
  <c r="E77" i="166"/>
  <c r="K77" i="166"/>
  <c r="D77" i="166"/>
  <c r="J77" i="166"/>
  <c r="C77" i="166"/>
  <c r="I77" i="166"/>
  <c r="B77" i="166"/>
  <c r="H77" i="166"/>
  <c r="M76" i="166"/>
  <c r="L76" i="166"/>
  <c r="K76" i="166"/>
  <c r="J76" i="166"/>
  <c r="I76" i="166"/>
  <c r="H76" i="166"/>
  <c r="G75" i="166"/>
  <c r="M75" i="166"/>
  <c r="F75" i="166"/>
  <c r="L75" i="166"/>
  <c r="E75" i="166"/>
  <c r="K75" i="166"/>
  <c r="D75" i="166"/>
  <c r="J75" i="166"/>
  <c r="C75" i="166"/>
  <c r="I75" i="166"/>
  <c r="B75" i="166"/>
  <c r="H75" i="166"/>
  <c r="G74" i="166"/>
  <c r="M74" i="166"/>
  <c r="F74" i="166"/>
  <c r="L74" i="166"/>
  <c r="E74" i="166"/>
  <c r="K74" i="166"/>
  <c r="D74" i="166"/>
  <c r="J74" i="166"/>
  <c r="C74" i="166"/>
  <c r="I74" i="166"/>
  <c r="B74" i="166"/>
  <c r="H74" i="166"/>
  <c r="G73" i="166"/>
  <c r="M73" i="166"/>
  <c r="F73" i="166"/>
  <c r="L73" i="166"/>
  <c r="E73" i="166"/>
  <c r="K73" i="166"/>
  <c r="D73" i="166"/>
  <c r="J73" i="166"/>
  <c r="C73" i="166"/>
  <c r="I73" i="166"/>
  <c r="B73" i="166"/>
  <c r="H73" i="166"/>
  <c r="G72" i="166"/>
  <c r="M72" i="166"/>
  <c r="F72" i="166"/>
  <c r="L72" i="166"/>
  <c r="E72" i="166"/>
  <c r="K72" i="166"/>
  <c r="D72" i="166"/>
  <c r="J72" i="166"/>
  <c r="C72" i="166"/>
  <c r="I72" i="166"/>
  <c r="B72" i="166"/>
  <c r="H72" i="166"/>
  <c r="G71" i="166"/>
  <c r="M71" i="166"/>
  <c r="F71" i="166"/>
  <c r="L71" i="166"/>
  <c r="E71" i="166"/>
  <c r="K71" i="166"/>
  <c r="D71" i="166"/>
  <c r="J71" i="166"/>
  <c r="C71" i="166"/>
  <c r="I71" i="166"/>
  <c r="B71" i="166"/>
  <c r="H71" i="166"/>
  <c r="G70" i="166"/>
  <c r="M70" i="166"/>
  <c r="F70" i="166"/>
  <c r="L70" i="166"/>
  <c r="E70" i="166"/>
  <c r="K70" i="166"/>
  <c r="D70" i="166"/>
  <c r="J70" i="166"/>
  <c r="C70" i="166"/>
  <c r="I70" i="166"/>
  <c r="B70" i="166"/>
  <c r="H70" i="166"/>
  <c r="G69" i="166"/>
  <c r="M69" i="166"/>
  <c r="F69" i="166"/>
  <c r="L69" i="166"/>
  <c r="E69" i="166"/>
  <c r="K69" i="166"/>
  <c r="D69" i="166"/>
  <c r="J69" i="166"/>
  <c r="C69" i="166"/>
  <c r="I69" i="166"/>
  <c r="B69" i="166"/>
  <c r="H69" i="166"/>
  <c r="G68" i="166"/>
  <c r="M68" i="166"/>
  <c r="F68" i="166"/>
  <c r="L68" i="166"/>
  <c r="E68" i="166"/>
  <c r="K68" i="166"/>
  <c r="D68" i="166"/>
  <c r="J68" i="166"/>
  <c r="C68" i="166"/>
  <c r="I68" i="166"/>
  <c r="B68" i="166"/>
  <c r="H68" i="166"/>
  <c r="G67" i="166"/>
  <c r="M67" i="166"/>
  <c r="F67" i="166"/>
  <c r="L67" i="166"/>
  <c r="E67" i="166"/>
  <c r="K67" i="166"/>
  <c r="D67" i="166"/>
  <c r="J67" i="166"/>
  <c r="C67" i="166"/>
  <c r="I67" i="166"/>
  <c r="B67" i="166"/>
  <c r="H67" i="166"/>
  <c r="G66" i="166"/>
  <c r="M66" i="166"/>
  <c r="F66" i="166"/>
  <c r="L66" i="166"/>
  <c r="E66" i="166"/>
  <c r="K66" i="166"/>
  <c r="D66" i="166"/>
  <c r="J66" i="166"/>
  <c r="C66" i="166"/>
  <c r="I66" i="166"/>
  <c r="B66" i="166"/>
  <c r="H66" i="166"/>
  <c r="G65" i="166"/>
  <c r="M65" i="166"/>
  <c r="F65" i="166"/>
  <c r="L65" i="166"/>
  <c r="E65" i="166"/>
  <c r="K65" i="166"/>
  <c r="D65" i="166"/>
  <c r="J65" i="166"/>
  <c r="C65" i="166"/>
  <c r="I65" i="166"/>
  <c r="B65" i="166"/>
  <c r="H65" i="166"/>
  <c r="G64" i="166"/>
  <c r="M64" i="166"/>
  <c r="F64" i="166"/>
  <c r="L64" i="166"/>
  <c r="E64" i="166"/>
  <c r="K64" i="166"/>
  <c r="D64" i="166"/>
  <c r="J64" i="166"/>
  <c r="C64" i="166"/>
  <c r="I64" i="166"/>
  <c r="B64" i="166"/>
  <c r="H64" i="166"/>
  <c r="G63" i="166"/>
  <c r="M63" i="166"/>
  <c r="F63" i="166"/>
  <c r="L63" i="166"/>
  <c r="E63" i="166"/>
  <c r="K63" i="166"/>
  <c r="D63" i="166"/>
  <c r="J63" i="166"/>
  <c r="C63" i="166"/>
  <c r="I63" i="166"/>
  <c r="B63" i="166"/>
  <c r="H63" i="166"/>
  <c r="G62" i="166"/>
  <c r="M62" i="166"/>
  <c r="F62" i="166"/>
  <c r="L62" i="166"/>
  <c r="E62" i="166"/>
  <c r="K62" i="166"/>
  <c r="D62" i="166"/>
  <c r="J62" i="166"/>
  <c r="C62" i="166"/>
  <c r="I62" i="166"/>
  <c r="B62" i="166"/>
  <c r="H62" i="166"/>
  <c r="G61" i="166"/>
  <c r="M61" i="166"/>
  <c r="F61" i="166"/>
  <c r="L61" i="166"/>
  <c r="E61" i="166"/>
  <c r="K61" i="166"/>
  <c r="D61" i="166"/>
  <c r="J61" i="166"/>
  <c r="C61" i="166"/>
  <c r="I61" i="166"/>
  <c r="B61" i="166"/>
  <c r="H61" i="166"/>
  <c r="G60" i="166"/>
  <c r="M60" i="166"/>
  <c r="F60" i="166"/>
  <c r="L60" i="166"/>
  <c r="E60" i="166"/>
  <c r="K60" i="166"/>
  <c r="D60" i="166"/>
  <c r="J60" i="166"/>
  <c r="C60" i="166"/>
  <c r="I60" i="166"/>
  <c r="B60" i="166"/>
  <c r="H60" i="166"/>
  <c r="G59" i="166"/>
  <c r="M59" i="166"/>
  <c r="F59" i="166"/>
  <c r="L59" i="166"/>
  <c r="E59" i="166"/>
  <c r="K59" i="166"/>
  <c r="D59" i="166"/>
  <c r="J59" i="166"/>
  <c r="C59" i="166"/>
  <c r="I59" i="166"/>
  <c r="B59" i="166"/>
  <c r="H59" i="166"/>
  <c r="G58" i="166"/>
  <c r="M58" i="166"/>
  <c r="F58" i="166"/>
  <c r="L58" i="166"/>
  <c r="E58" i="166"/>
  <c r="K58" i="166"/>
  <c r="D58" i="166"/>
  <c r="J58" i="166"/>
  <c r="C58" i="166"/>
  <c r="I58" i="166"/>
  <c r="B58" i="166"/>
  <c r="H58" i="166"/>
  <c r="B42" i="166"/>
  <c r="G110" i="165"/>
  <c r="G76" i="165"/>
  <c r="G120" i="165"/>
  <c r="F110" i="165"/>
  <c r="F76" i="165"/>
  <c r="F120" i="165"/>
  <c r="E110" i="165"/>
  <c r="E76" i="165"/>
  <c r="E120" i="165"/>
  <c r="D110" i="165"/>
  <c r="D76" i="165"/>
  <c r="D120" i="165"/>
  <c r="C110" i="165"/>
  <c r="C76" i="165"/>
  <c r="C120" i="165"/>
  <c r="B110" i="165"/>
  <c r="B76" i="165"/>
  <c r="B120" i="165"/>
  <c r="H110" i="165"/>
  <c r="S111" i="91"/>
  <c r="G111" i="91"/>
  <c r="P110" i="165"/>
  <c r="M110" i="165"/>
  <c r="L110" i="165"/>
  <c r="K110" i="165"/>
  <c r="J110" i="165"/>
  <c r="I110" i="165"/>
  <c r="B109" i="165"/>
  <c r="H109" i="165"/>
  <c r="S110" i="91"/>
  <c r="G110" i="91"/>
  <c r="P109" i="165"/>
  <c r="G109" i="165"/>
  <c r="M109" i="165"/>
  <c r="F109" i="165"/>
  <c r="L109" i="165"/>
  <c r="E109" i="165"/>
  <c r="K109" i="165"/>
  <c r="D109" i="165"/>
  <c r="J109" i="165"/>
  <c r="C109" i="165"/>
  <c r="I109" i="165"/>
  <c r="B108" i="165"/>
  <c r="H108" i="165"/>
  <c r="S109" i="91"/>
  <c r="G109" i="91"/>
  <c r="P108" i="165"/>
  <c r="G108" i="165"/>
  <c r="M108" i="165"/>
  <c r="F108" i="165"/>
  <c r="L108" i="165"/>
  <c r="E108" i="165"/>
  <c r="K108" i="165"/>
  <c r="D108" i="165"/>
  <c r="J108" i="165"/>
  <c r="C108" i="165"/>
  <c r="I108" i="165"/>
  <c r="B107" i="165"/>
  <c r="H107" i="165"/>
  <c r="S108" i="91"/>
  <c r="G108" i="91"/>
  <c r="P107" i="165"/>
  <c r="G107" i="165"/>
  <c r="M107" i="165"/>
  <c r="F107" i="165"/>
  <c r="L107" i="165"/>
  <c r="E107" i="165"/>
  <c r="K107" i="165"/>
  <c r="D107" i="165"/>
  <c r="J107" i="165"/>
  <c r="C107" i="165"/>
  <c r="I107" i="165"/>
  <c r="B106" i="165"/>
  <c r="H106" i="165"/>
  <c r="S107" i="91"/>
  <c r="G107" i="91"/>
  <c r="P106" i="165"/>
  <c r="G106" i="165"/>
  <c r="M106" i="165"/>
  <c r="F106" i="165"/>
  <c r="L106" i="165"/>
  <c r="E106" i="165"/>
  <c r="K106" i="165"/>
  <c r="D106" i="165"/>
  <c r="J106" i="165"/>
  <c r="C106" i="165"/>
  <c r="I106" i="165"/>
  <c r="B105" i="165"/>
  <c r="H105" i="165"/>
  <c r="S106" i="91"/>
  <c r="G106" i="91"/>
  <c r="P105" i="165"/>
  <c r="G105" i="165"/>
  <c r="M105" i="165"/>
  <c r="F105" i="165"/>
  <c r="L105" i="165"/>
  <c r="E105" i="165"/>
  <c r="K105" i="165"/>
  <c r="D105" i="165"/>
  <c r="J105" i="165"/>
  <c r="C105" i="165"/>
  <c r="I105" i="165"/>
  <c r="B104" i="165"/>
  <c r="H104" i="165"/>
  <c r="S105" i="91"/>
  <c r="G105" i="91"/>
  <c r="P104" i="165"/>
  <c r="G104" i="165"/>
  <c r="M104" i="165"/>
  <c r="F104" i="165"/>
  <c r="L104" i="165"/>
  <c r="E104" i="165"/>
  <c r="K104" i="165"/>
  <c r="D104" i="165"/>
  <c r="J104" i="165"/>
  <c r="C104" i="165"/>
  <c r="I104" i="165"/>
  <c r="B103" i="165"/>
  <c r="H103" i="165"/>
  <c r="S104" i="91"/>
  <c r="G104" i="91"/>
  <c r="P103" i="165"/>
  <c r="G103" i="165"/>
  <c r="M103" i="165"/>
  <c r="F103" i="165"/>
  <c r="L103" i="165"/>
  <c r="E103" i="165"/>
  <c r="K103" i="165"/>
  <c r="D103" i="165"/>
  <c r="J103" i="165"/>
  <c r="C103" i="165"/>
  <c r="I103" i="165"/>
  <c r="B102" i="165"/>
  <c r="H102" i="165"/>
  <c r="S103" i="91"/>
  <c r="G103" i="91"/>
  <c r="P102" i="165"/>
  <c r="G102" i="165"/>
  <c r="M102" i="165"/>
  <c r="F102" i="165"/>
  <c r="L102" i="165"/>
  <c r="E102" i="165"/>
  <c r="K102" i="165"/>
  <c r="D102" i="165"/>
  <c r="J102" i="165"/>
  <c r="C102" i="165"/>
  <c r="I102" i="165"/>
  <c r="B101" i="165"/>
  <c r="H101" i="165"/>
  <c r="S102" i="91"/>
  <c r="G102" i="91"/>
  <c r="P101" i="165"/>
  <c r="G101" i="165"/>
  <c r="M101" i="165"/>
  <c r="F101" i="165"/>
  <c r="L101" i="165"/>
  <c r="E101" i="165"/>
  <c r="K101" i="165"/>
  <c r="D101" i="165"/>
  <c r="J101" i="165"/>
  <c r="C101" i="165"/>
  <c r="I101" i="165"/>
  <c r="B100" i="165"/>
  <c r="H100" i="165"/>
  <c r="S101" i="91"/>
  <c r="G101" i="91"/>
  <c r="P100" i="165"/>
  <c r="G100" i="165"/>
  <c r="M100" i="165"/>
  <c r="F100" i="165"/>
  <c r="L100" i="165"/>
  <c r="E100" i="165"/>
  <c r="K100" i="165"/>
  <c r="D100" i="165"/>
  <c r="J100" i="165"/>
  <c r="C100" i="165"/>
  <c r="I100" i="165"/>
  <c r="B99" i="165"/>
  <c r="H99" i="165"/>
  <c r="S100" i="91"/>
  <c r="G100" i="91"/>
  <c r="P99" i="165"/>
  <c r="G99" i="165"/>
  <c r="M99" i="165"/>
  <c r="F99" i="165"/>
  <c r="L99" i="165"/>
  <c r="E99" i="165"/>
  <c r="K99" i="165"/>
  <c r="D99" i="165"/>
  <c r="J99" i="165"/>
  <c r="C99" i="165"/>
  <c r="I99" i="165"/>
  <c r="B98" i="165"/>
  <c r="H98" i="165"/>
  <c r="S99" i="91"/>
  <c r="G99" i="91"/>
  <c r="P98" i="165"/>
  <c r="G98" i="165"/>
  <c r="M98" i="165"/>
  <c r="F98" i="165"/>
  <c r="L98" i="165"/>
  <c r="E98" i="165"/>
  <c r="K98" i="165"/>
  <c r="D98" i="165"/>
  <c r="J98" i="165"/>
  <c r="C98" i="165"/>
  <c r="I98" i="165"/>
  <c r="B97" i="165"/>
  <c r="H97" i="165"/>
  <c r="S98" i="91"/>
  <c r="G98" i="91"/>
  <c r="P97" i="165"/>
  <c r="G97" i="165"/>
  <c r="M97" i="165"/>
  <c r="F97" i="165"/>
  <c r="L97" i="165"/>
  <c r="E97" i="165"/>
  <c r="K97" i="165"/>
  <c r="D97" i="165"/>
  <c r="J97" i="165"/>
  <c r="C97" i="165"/>
  <c r="I97" i="165"/>
  <c r="B96" i="165"/>
  <c r="H96" i="165"/>
  <c r="S97" i="91"/>
  <c r="G97" i="91"/>
  <c r="P96" i="165"/>
  <c r="G96" i="165"/>
  <c r="M96" i="165"/>
  <c r="F96" i="165"/>
  <c r="L96" i="165"/>
  <c r="E96" i="165"/>
  <c r="K96" i="165"/>
  <c r="D96" i="165"/>
  <c r="J96" i="165"/>
  <c r="C96" i="165"/>
  <c r="I96" i="165"/>
  <c r="B95" i="165"/>
  <c r="H95" i="165"/>
  <c r="S96" i="91"/>
  <c r="G96" i="91"/>
  <c r="P95" i="165"/>
  <c r="G95" i="165"/>
  <c r="M95" i="165"/>
  <c r="F95" i="165"/>
  <c r="L95" i="165"/>
  <c r="E95" i="165"/>
  <c r="K95" i="165"/>
  <c r="D95" i="165"/>
  <c r="J95" i="165"/>
  <c r="C95" i="165"/>
  <c r="I95" i="165"/>
  <c r="B94" i="165"/>
  <c r="H94" i="165"/>
  <c r="S95" i="91"/>
  <c r="G95" i="91"/>
  <c r="P94" i="165"/>
  <c r="G94" i="165"/>
  <c r="M94" i="165"/>
  <c r="F94" i="165"/>
  <c r="L94" i="165"/>
  <c r="E94" i="165"/>
  <c r="K94" i="165"/>
  <c r="D94" i="165"/>
  <c r="J94" i="165"/>
  <c r="C94" i="165"/>
  <c r="I94" i="165"/>
  <c r="B93" i="165"/>
  <c r="H93" i="165"/>
  <c r="S94" i="91"/>
  <c r="G94" i="91"/>
  <c r="P93" i="165"/>
  <c r="G93" i="165"/>
  <c r="M93" i="165"/>
  <c r="F93" i="165"/>
  <c r="L93" i="165"/>
  <c r="E93" i="165"/>
  <c r="K93" i="165"/>
  <c r="D93" i="165"/>
  <c r="J93" i="165"/>
  <c r="C93" i="165"/>
  <c r="I93" i="165"/>
  <c r="B92" i="165"/>
  <c r="H92" i="165"/>
  <c r="S93" i="91"/>
  <c r="G93" i="91"/>
  <c r="P92" i="165"/>
  <c r="G92" i="165"/>
  <c r="M92" i="165"/>
  <c r="F92" i="165"/>
  <c r="L92" i="165"/>
  <c r="E92" i="165"/>
  <c r="K92" i="165"/>
  <c r="D92" i="165"/>
  <c r="J92" i="165"/>
  <c r="C92" i="165"/>
  <c r="I92" i="165"/>
  <c r="B91" i="165"/>
  <c r="H91" i="165"/>
  <c r="S92" i="91"/>
  <c r="G92" i="91"/>
  <c r="P91" i="165"/>
  <c r="G91" i="165"/>
  <c r="M91" i="165"/>
  <c r="F91" i="165"/>
  <c r="L91" i="165"/>
  <c r="E91" i="165"/>
  <c r="K91" i="165"/>
  <c r="D91" i="165"/>
  <c r="J91" i="165"/>
  <c r="C91" i="165"/>
  <c r="I91" i="165"/>
  <c r="B90" i="165"/>
  <c r="H90" i="165"/>
  <c r="S91" i="91"/>
  <c r="G91" i="91"/>
  <c r="P90" i="165"/>
  <c r="G90" i="165"/>
  <c r="M90" i="165"/>
  <c r="F90" i="165"/>
  <c r="L90" i="165"/>
  <c r="E90" i="165"/>
  <c r="K90" i="165"/>
  <c r="D90" i="165"/>
  <c r="J90" i="165"/>
  <c r="C90" i="165"/>
  <c r="I90" i="165"/>
  <c r="B89" i="165"/>
  <c r="H89" i="165"/>
  <c r="S90" i="91"/>
  <c r="G90" i="91"/>
  <c r="P89" i="165"/>
  <c r="G89" i="165"/>
  <c r="M89" i="165"/>
  <c r="F89" i="165"/>
  <c r="L89" i="165"/>
  <c r="E89" i="165"/>
  <c r="K89" i="165"/>
  <c r="D89" i="165"/>
  <c r="J89" i="165"/>
  <c r="C89" i="165"/>
  <c r="I89" i="165"/>
  <c r="B88" i="165"/>
  <c r="H88" i="165"/>
  <c r="S89" i="91"/>
  <c r="G89" i="91"/>
  <c r="P88" i="165"/>
  <c r="G88" i="165"/>
  <c r="M88" i="165"/>
  <c r="F88" i="165"/>
  <c r="L88" i="165"/>
  <c r="E88" i="165"/>
  <c r="K88" i="165"/>
  <c r="D88" i="165"/>
  <c r="J88" i="165"/>
  <c r="C88" i="165"/>
  <c r="I88" i="165"/>
  <c r="B87" i="165"/>
  <c r="H87" i="165"/>
  <c r="S88" i="91"/>
  <c r="G88" i="91"/>
  <c r="P87" i="165"/>
  <c r="G87" i="165"/>
  <c r="M87" i="165"/>
  <c r="F87" i="165"/>
  <c r="L87" i="165"/>
  <c r="E87" i="165"/>
  <c r="K87" i="165"/>
  <c r="D87" i="165"/>
  <c r="J87" i="165"/>
  <c r="C87" i="165"/>
  <c r="I87" i="165"/>
  <c r="B86" i="165"/>
  <c r="H86" i="165"/>
  <c r="S87" i="91"/>
  <c r="G87" i="91"/>
  <c r="P86" i="165"/>
  <c r="G86" i="165"/>
  <c r="M86" i="165"/>
  <c r="F86" i="165"/>
  <c r="L86" i="165"/>
  <c r="E86" i="165"/>
  <c r="K86" i="165"/>
  <c r="D86" i="165"/>
  <c r="J86" i="165"/>
  <c r="C86" i="165"/>
  <c r="I86" i="165"/>
  <c r="B85" i="165"/>
  <c r="H85" i="165"/>
  <c r="S86" i="91"/>
  <c r="G86" i="91"/>
  <c r="P85" i="165"/>
  <c r="G85" i="165"/>
  <c r="M85" i="165"/>
  <c r="F85" i="165"/>
  <c r="L85" i="165"/>
  <c r="E85" i="165"/>
  <c r="K85" i="165"/>
  <c r="D85" i="165"/>
  <c r="J85" i="165"/>
  <c r="C85" i="165"/>
  <c r="I85" i="165"/>
  <c r="B84" i="165"/>
  <c r="H84" i="165"/>
  <c r="S85" i="91"/>
  <c r="G85" i="91"/>
  <c r="P84" i="165"/>
  <c r="G84" i="165"/>
  <c r="M84" i="165"/>
  <c r="F84" i="165"/>
  <c r="L84" i="165"/>
  <c r="E84" i="165"/>
  <c r="K84" i="165"/>
  <c r="D84" i="165"/>
  <c r="J84" i="165"/>
  <c r="C84" i="165"/>
  <c r="I84" i="165"/>
  <c r="B83" i="165"/>
  <c r="H83" i="165"/>
  <c r="S84" i="91"/>
  <c r="G84" i="91"/>
  <c r="P83" i="165"/>
  <c r="G83" i="165"/>
  <c r="M83" i="165"/>
  <c r="F83" i="165"/>
  <c r="L83" i="165"/>
  <c r="E83" i="165"/>
  <c r="K83" i="165"/>
  <c r="D83" i="165"/>
  <c r="J83" i="165"/>
  <c r="C83" i="165"/>
  <c r="I83" i="165"/>
  <c r="B82" i="165"/>
  <c r="H82" i="165"/>
  <c r="S83" i="91"/>
  <c r="G83" i="91"/>
  <c r="P82" i="165"/>
  <c r="G82" i="165"/>
  <c r="M82" i="165"/>
  <c r="F82" i="165"/>
  <c r="L82" i="165"/>
  <c r="E82" i="165"/>
  <c r="K82" i="165"/>
  <c r="D82" i="165"/>
  <c r="J82" i="165"/>
  <c r="C82" i="165"/>
  <c r="I82" i="165"/>
  <c r="B81" i="165"/>
  <c r="H81" i="165"/>
  <c r="S82" i="91"/>
  <c r="G82" i="91"/>
  <c r="P81" i="165"/>
  <c r="G81" i="165"/>
  <c r="M81" i="165"/>
  <c r="F81" i="165"/>
  <c r="L81" i="165"/>
  <c r="E81" i="165"/>
  <c r="K81" i="165"/>
  <c r="D81" i="165"/>
  <c r="J81" i="165"/>
  <c r="C81" i="165"/>
  <c r="I81" i="165"/>
  <c r="B80" i="165"/>
  <c r="H80" i="165"/>
  <c r="S81" i="91"/>
  <c r="G81" i="91"/>
  <c r="P80" i="165"/>
  <c r="G80" i="165"/>
  <c r="M80" i="165"/>
  <c r="F80" i="165"/>
  <c r="L80" i="165"/>
  <c r="E80" i="165"/>
  <c r="K80" i="165"/>
  <c r="D80" i="165"/>
  <c r="J80" i="165"/>
  <c r="C80" i="165"/>
  <c r="I80" i="165"/>
  <c r="B79" i="165"/>
  <c r="H79" i="165"/>
  <c r="S80" i="91"/>
  <c r="G80" i="91"/>
  <c r="P79" i="165"/>
  <c r="G79" i="165"/>
  <c r="M79" i="165"/>
  <c r="F79" i="165"/>
  <c r="L79" i="165"/>
  <c r="E79" i="165"/>
  <c r="K79" i="165"/>
  <c r="D79" i="165"/>
  <c r="J79" i="165"/>
  <c r="C79" i="165"/>
  <c r="I79" i="165"/>
  <c r="B78" i="165"/>
  <c r="H78" i="165"/>
  <c r="S79" i="91"/>
  <c r="G79" i="91"/>
  <c r="P78" i="165"/>
  <c r="G78" i="165"/>
  <c r="M78" i="165"/>
  <c r="F78" i="165"/>
  <c r="L78" i="165"/>
  <c r="E78" i="165"/>
  <c r="K78" i="165"/>
  <c r="D78" i="165"/>
  <c r="J78" i="165"/>
  <c r="C78" i="165"/>
  <c r="I78" i="165"/>
  <c r="B77" i="165"/>
  <c r="H77" i="165"/>
  <c r="S78" i="91"/>
  <c r="G78" i="91"/>
  <c r="P77" i="165"/>
  <c r="G77" i="165"/>
  <c r="M77" i="165"/>
  <c r="F77" i="165"/>
  <c r="L77" i="165"/>
  <c r="E77" i="165"/>
  <c r="K77" i="165"/>
  <c r="D77" i="165"/>
  <c r="J77" i="165"/>
  <c r="C77" i="165"/>
  <c r="I77" i="165"/>
  <c r="H76" i="165"/>
  <c r="S77" i="91"/>
  <c r="G77" i="91"/>
  <c r="P76" i="165"/>
  <c r="M76" i="165"/>
  <c r="L76" i="165"/>
  <c r="K76" i="165"/>
  <c r="J76" i="165"/>
  <c r="I76" i="165"/>
  <c r="B75" i="165"/>
  <c r="H75" i="165"/>
  <c r="S76" i="91"/>
  <c r="G76" i="91"/>
  <c r="P75" i="165"/>
  <c r="G75" i="165"/>
  <c r="M75" i="165"/>
  <c r="F75" i="165"/>
  <c r="L75" i="165"/>
  <c r="E75" i="165"/>
  <c r="K75" i="165"/>
  <c r="D75" i="165"/>
  <c r="J75" i="165"/>
  <c r="C75" i="165"/>
  <c r="I75" i="165"/>
  <c r="B74" i="165"/>
  <c r="H74" i="165"/>
  <c r="S75" i="91"/>
  <c r="G75" i="91"/>
  <c r="P74" i="165"/>
  <c r="G74" i="165"/>
  <c r="M74" i="165"/>
  <c r="F74" i="165"/>
  <c r="L74" i="165"/>
  <c r="E74" i="165"/>
  <c r="K74" i="165"/>
  <c r="D74" i="165"/>
  <c r="J74" i="165"/>
  <c r="C74" i="165"/>
  <c r="I74" i="165"/>
  <c r="B73" i="165"/>
  <c r="H73" i="165"/>
  <c r="S74" i="91"/>
  <c r="G74" i="91"/>
  <c r="P73" i="165"/>
  <c r="G73" i="165"/>
  <c r="M73" i="165"/>
  <c r="F73" i="165"/>
  <c r="L73" i="165"/>
  <c r="E73" i="165"/>
  <c r="K73" i="165"/>
  <c r="D73" i="165"/>
  <c r="J73" i="165"/>
  <c r="C73" i="165"/>
  <c r="I73" i="165"/>
  <c r="B72" i="165"/>
  <c r="H72" i="165"/>
  <c r="S73" i="91"/>
  <c r="G73" i="91"/>
  <c r="P72" i="165"/>
  <c r="G72" i="165"/>
  <c r="M72" i="165"/>
  <c r="F72" i="165"/>
  <c r="L72" i="165"/>
  <c r="E72" i="165"/>
  <c r="K72" i="165"/>
  <c r="D72" i="165"/>
  <c r="J72" i="165"/>
  <c r="C72" i="165"/>
  <c r="I72" i="165"/>
  <c r="B71" i="165"/>
  <c r="H71" i="165"/>
  <c r="S72" i="91"/>
  <c r="G72" i="91"/>
  <c r="P71" i="165"/>
  <c r="G71" i="165"/>
  <c r="M71" i="165"/>
  <c r="F71" i="165"/>
  <c r="L71" i="165"/>
  <c r="E71" i="165"/>
  <c r="K71" i="165"/>
  <c r="D71" i="165"/>
  <c r="J71" i="165"/>
  <c r="C71" i="165"/>
  <c r="I71" i="165"/>
  <c r="B70" i="165"/>
  <c r="H70" i="165"/>
  <c r="S71" i="91"/>
  <c r="G71" i="91"/>
  <c r="P70" i="165"/>
  <c r="G70" i="165"/>
  <c r="M70" i="165"/>
  <c r="F70" i="165"/>
  <c r="L70" i="165"/>
  <c r="E70" i="165"/>
  <c r="K70" i="165"/>
  <c r="D70" i="165"/>
  <c r="J70" i="165"/>
  <c r="C70" i="165"/>
  <c r="I70" i="165"/>
  <c r="B69" i="165"/>
  <c r="H69" i="165"/>
  <c r="S70" i="91"/>
  <c r="G70" i="91"/>
  <c r="P69" i="165"/>
  <c r="G69" i="165"/>
  <c r="M69" i="165"/>
  <c r="F69" i="165"/>
  <c r="L69" i="165"/>
  <c r="E69" i="165"/>
  <c r="K69" i="165"/>
  <c r="D69" i="165"/>
  <c r="J69" i="165"/>
  <c r="C69" i="165"/>
  <c r="I69" i="165"/>
  <c r="B68" i="165"/>
  <c r="H68" i="165"/>
  <c r="S69" i="91"/>
  <c r="G69" i="91"/>
  <c r="P68" i="165"/>
  <c r="G68" i="165"/>
  <c r="M68" i="165"/>
  <c r="F68" i="165"/>
  <c r="L68" i="165"/>
  <c r="E68" i="165"/>
  <c r="K68" i="165"/>
  <c r="D68" i="165"/>
  <c r="J68" i="165"/>
  <c r="C68" i="165"/>
  <c r="I68" i="165"/>
  <c r="B67" i="165"/>
  <c r="H67" i="165"/>
  <c r="S68" i="91"/>
  <c r="G68" i="91"/>
  <c r="P67" i="165"/>
  <c r="G67" i="165"/>
  <c r="M67" i="165"/>
  <c r="F67" i="165"/>
  <c r="L67" i="165"/>
  <c r="E67" i="165"/>
  <c r="K67" i="165"/>
  <c r="D67" i="165"/>
  <c r="J67" i="165"/>
  <c r="C67" i="165"/>
  <c r="I67" i="165"/>
  <c r="B66" i="165"/>
  <c r="H66" i="165"/>
  <c r="S67" i="91"/>
  <c r="G67" i="91"/>
  <c r="P66" i="165"/>
  <c r="G66" i="165"/>
  <c r="M66" i="165"/>
  <c r="F66" i="165"/>
  <c r="L66" i="165"/>
  <c r="E66" i="165"/>
  <c r="K66" i="165"/>
  <c r="D66" i="165"/>
  <c r="J66" i="165"/>
  <c r="C66" i="165"/>
  <c r="I66" i="165"/>
  <c r="B65" i="165"/>
  <c r="H65" i="165"/>
  <c r="S66" i="91"/>
  <c r="G66" i="91"/>
  <c r="P65" i="165"/>
  <c r="G65" i="165"/>
  <c r="M65" i="165"/>
  <c r="F65" i="165"/>
  <c r="L65" i="165"/>
  <c r="E65" i="165"/>
  <c r="K65" i="165"/>
  <c r="D65" i="165"/>
  <c r="J65" i="165"/>
  <c r="C65" i="165"/>
  <c r="I65" i="165"/>
  <c r="B64" i="165"/>
  <c r="H64" i="165"/>
  <c r="S65" i="91"/>
  <c r="G65" i="91"/>
  <c r="P64" i="165"/>
  <c r="G64" i="165"/>
  <c r="M64" i="165"/>
  <c r="F64" i="165"/>
  <c r="L64" i="165"/>
  <c r="E64" i="165"/>
  <c r="K64" i="165"/>
  <c r="D64" i="165"/>
  <c r="J64" i="165"/>
  <c r="C64" i="165"/>
  <c r="I64" i="165"/>
  <c r="B63" i="165"/>
  <c r="H63" i="165"/>
  <c r="S64" i="91"/>
  <c r="G64" i="91"/>
  <c r="P63" i="165"/>
  <c r="G63" i="165"/>
  <c r="M63" i="165"/>
  <c r="F63" i="165"/>
  <c r="L63" i="165"/>
  <c r="E63" i="165"/>
  <c r="K63" i="165"/>
  <c r="D63" i="165"/>
  <c r="J63" i="165"/>
  <c r="C63" i="165"/>
  <c r="I63" i="165"/>
  <c r="B62" i="165"/>
  <c r="H62" i="165"/>
  <c r="S63" i="91"/>
  <c r="G63" i="91"/>
  <c r="P62" i="165"/>
  <c r="G62" i="165"/>
  <c r="M62" i="165"/>
  <c r="F62" i="165"/>
  <c r="L62" i="165"/>
  <c r="E62" i="165"/>
  <c r="K62" i="165"/>
  <c r="D62" i="165"/>
  <c r="J62" i="165"/>
  <c r="C62" i="165"/>
  <c r="I62" i="165"/>
  <c r="B61" i="165"/>
  <c r="H61" i="165"/>
  <c r="S62" i="91"/>
  <c r="G62" i="91"/>
  <c r="P61" i="165"/>
  <c r="G61" i="165"/>
  <c r="M61" i="165"/>
  <c r="F61" i="165"/>
  <c r="L61" i="165"/>
  <c r="E61" i="165"/>
  <c r="K61" i="165"/>
  <c r="D61" i="165"/>
  <c r="J61" i="165"/>
  <c r="C61" i="165"/>
  <c r="I61" i="165"/>
  <c r="B60" i="165"/>
  <c r="H60" i="165"/>
  <c r="S61" i="91"/>
  <c r="G61" i="91"/>
  <c r="P60" i="165"/>
  <c r="G60" i="165"/>
  <c r="M60" i="165"/>
  <c r="F60" i="165"/>
  <c r="L60" i="165"/>
  <c r="E60" i="165"/>
  <c r="K60" i="165"/>
  <c r="D60" i="165"/>
  <c r="J60" i="165"/>
  <c r="C60" i="165"/>
  <c r="I60" i="165"/>
  <c r="B59" i="165"/>
  <c r="H59" i="165"/>
  <c r="S60" i="91"/>
  <c r="G60" i="91"/>
  <c r="P59" i="165"/>
  <c r="G59" i="165"/>
  <c r="M59" i="165"/>
  <c r="F59" i="165"/>
  <c r="L59" i="165"/>
  <c r="E59" i="165"/>
  <c r="K59" i="165"/>
  <c r="D59" i="165"/>
  <c r="J59" i="165"/>
  <c r="C59" i="165"/>
  <c r="I59" i="165"/>
  <c r="H58" i="165"/>
  <c r="S59" i="91"/>
  <c r="G59" i="91"/>
  <c r="P58" i="165"/>
  <c r="G58" i="165"/>
  <c r="M58" i="165"/>
  <c r="F58" i="165"/>
  <c r="L58" i="165"/>
  <c r="E58" i="165"/>
  <c r="K58" i="165"/>
  <c r="D58" i="165"/>
  <c r="J58" i="165"/>
  <c r="C58" i="165"/>
  <c r="I58" i="165"/>
  <c r="B57" i="165"/>
  <c r="H57" i="165"/>
  <c r="S58" i="91"/>
  <c r="G58" i="91"/>
  <c r="P57" i="165"/>
  <c r="G57" i="165"/>
  <c r="M57" i="165"/>
  <c r="C57" i="165"/>
  <c r="I57" i="165"/>
  <c r="B56" i="165"/>
  <c r="H56" i="165"/>
  <c r="S57" i="91"/>
  <c r="G57" i="91"/>
  <c r="P56" i="165"/>
  <c r="G56" i="165"/>
  <c r="M56" i="165"/>
  <c r="C56" i="165"/>
  <c r="I56" i="165"/>
  <c r="B55" i="165"/>
  <c r="H55" i="165"/>
  <c r="S56" i="91"/>
  <c r="G56" i="91"/>
  <c r="P55" i="165"/>
  <c r="G55" i="165"/>
  <c r="M55" i="165"/>
  <c r="C55" i="165"/>
  <c r="I55" i="165"/>
  <c r="B54" i="165"/>
  <c r="H54" i="165"/>
  <c r="S55" i="91"/>
  <c r="G55" i="91"/>
  <c r="P54" i="165"/>
  <c r="G54" i="165"/>
  <c r="M54" i="165"/>
  <c r="C54" i="165"/>
  <c r="I54" i="165"/>
  <c r="B53" i="165"/>
  <c r="H53" i="165"/>
  <c r="S54" i="91"/>
  <c r="G54" i="91"/>
  <c r="P53" i="165"/>
  <c r="G53" i="165"/>
  <c r="M53" i="165"/>
  <c r="C53" i="165"/>
  <c r="I53" i="165"/>
  <c r="B52" i="165"/>
  <c r="H52" i="165"/>
  <c r="S53" i="91"/>
  <c r="G53" i="91"/>
  <c r="P52" i="165"/>
  <c r="G52" i="165"/>
  <c r="M52" i="165"/>
  <c r="C52" i="165"/>
  <c r="I52" i="165"/>
  <c r="B51" i="165"/>
  <c r="H51" i="165"/>
  <c r="S52" i="91"/>
  <c r="G52" i="91"/>
  <c r="P51" i="165"/>
  <c r="G51" i="165"/>
  <c r="M51" i="165"/>
  <c r="C51" i="165"/>
  <c r="I51" i="165"/>
  <c r="B50" i="165"/>
  <c r="H50" i="165"/>
  <c r="S51" i="91"/>
  <c r="G51" i="91"/>
  <c r="P50" i="165"/>
  <c r="G50" i="165"/>
  <c r="M50" i="165"/>
  <c r="C50" i="165"/>
  <c r="I50" i="165"/>
  <c r="B49" i="165"/>
  <c r="H49" i="165"/>
  <c r="S50" i="91"/>
  <c r="G50" i="91"/>
  <c r="P49" i="165"/>
  <c r="G49" i="165"/>
  <c r="M49" i="165"/>
  <c r="C49" i="165"/>
  <c r="I49" i="165"/>
  <c r="B48" i="165"/>
  <c r="H48" i="165"/>
  <c r="S49" i="91"/>
  <c r="G49" i="91"/>
  <c r="P48" i="165"/>
  <c r="G48" i="165"/>
  <c r="M48" i="165"/>
  <c r="C48" i="165"/>
  <c r="I48" i="165"/>
  <c r="B47" i="165"/>
  <c r="H47" i="165"/>
  <c r="S48" i="91"/>
  <c r="G48" i="91"/>
  <c r="P47" i="165"/>
  <c r="G47" i="165"/>
  <c r="M47" i="165"/>
  <c r="C47" i="165"/>
  <c r="I47" i="165"/>
  <c r="B46" i="165"/>
  <c r="H46" i="165"/>
  <c r="S47" i="91"/>
  <c r="G47" i="91"/>
  <c r="P46" i="165"/>
  <c r="G46" i="165"/>
  <c r="M46" i="165"/>
  <c r="C46" i="165"/>
  <c r="I46" i="165"/>
  <c r="B45" i="165"/>
  <c r="H45" i="165"/>
  <c r="S46" i="91"/>
  <c r="G46" i="91"/>
  <c r="P45" i="165"/>
  <c r="G45" i="165"/>
  <c r="M45" i="165"/>
  <c r="C45" i="165"/>
  <c r="I45" i="165"/>
  <c r="B44" i="165"/>
  <c r="H44" i="165"/>
  <c r="S45" i="91"/>
  <c r="G45" i="91"/>
  <c r="P44" i="165"/>
  <c r="G44" i="165"/>
  <c r="M44" i="165"/>
  <c r="C44" i="165"/>
  <c r="I44" i="165"/>
  <c r="B43" i="165"/>
  <c r="H43" i="165"/>
  <c r="S44" i="91"/>
  <c r="G44" i="91"/>
  <c r="P43" i="165"/>
  <c r="G43" i="165"/>
  <c r="M43" i="165"/>
  <c r="C43" i="165"/>
  <c r="I43" i="165"/>
  <c r="H42" i="165"/>
  <c r="S43" i="91"/>
  <c r="G43" i="91"/>
  <c r="P42" i="165"/>
  <c r="G42" i="165"/>
  <c r="M42" i="165"/>
  <c r="C42" i="165"/>
  <c r="I42" i="165"/>
  <c r="B41" i="165"/>
  <c r="H41" i="165"/>
  <c r="S42" i="91"/>
  <c r="G42" i="91"/>
  <c r="P41" i="165"/>
  <c r="G41" i="165"/>
  <c r="M41" i="165"/>
  <c r="C41" i="165"/>
  <c r="I41" i="165"/>
  <c r="B40" i="165"/>
  <c r="H40" i="165"/>
  <c r="S41" i="91"/>
  <c r="G41" i="91"/>
  <c r="P40" i="165"/>
  <c r="G40" i="165"/>
  <c r="M40" i="165"/>
  <c r="C40" i="165"/>
  <c r="I40" i="165"/>
  <c r="B39" i="165"/>
  <c r="H39" i="165"/>
  <c r="S40" i="91"/>
  <c r="G40" i="91"/>
  <c r="P39" i="165"/>
  <c r="G39" i="165"/>
  <c r="M39" i="165"/>
  <c r="C39" i="165"/>
  <c r="I39" i="165"/>
  <c r="B38" i="165"/>
  <c r="H38" i="165"/>
  <c r="S39" i="91"/>
  <c r="G39" i="91"/>
  <c r="P38" i="165"/>
  <c r="G38" i="165"/>
  <c r="M38" i="165"/>
  <c r="C38" i="165"/>
  <c r="I38" i="165"/>
  <c r="B37" i="165"/>
  <c r="H37" i="165"/>
  <c r="S38" i="91"/>
  <c r="G38" i="91"/>
  <c r="P37" i="165"/>
  <c r="G37" i="165"/>
  <c r="M37" i="165"/>
  <c r="C37" i="165"/>
  <c r="I37" i="165"/>
  <c r="B36" i="165"/>
  <c r="H36" i="165"/>
  <c r="S37" i="91"/>
  <c r="G37" i="91"/>
  <c r="P36" i="165"/>
  <c r="G36" i="165"/>
  <c r="M36" i="165"/>
  <c r="C36" i="165"/>
  <c r="I36" i="165"/>
  <c r="B35" i="165"/>
  <c r="H35" i="165"/>
  <c r="S36" i="91"/>
  <c r="G36" i="91"/>
  <c r="P35" i="165"/>
  <c r="G35" i="165"/>
  <c r="M35" i="165"/>
  <c r="C35" i="165"/>
  <c r="I35" i="165"/>
  <c r="B34" i="165"/>
  <c r="H34" i="165"/>
  <c r="S35" i="91"/>
  <c r="G35" i="91"/>
  <c r="P34" i="165"/>
  <c r="G34" i="165"/>
  <c r="M34" i="165"/>
  <c r="C34" i="165"/>
  <c r="I34" i="165"/>
  <c r="B33" i="165"/>
  <c r="H33" i="165"/>
  <c r="S34" i="91"/>
  <c r="G34" i="91"/>
  <c r="P33" i="165"/>
  <c r="G33" i="165"/>
  <c r="M33" i="165"/>
  <c r="C33" i="165"/>
  <c r="I33" i="165"/>
  <c r="B32" i="165"/>
  <c r="H32" i="165"/>
  <c r="S33" i="91"/>
  <c r="G33" i="91"/>
  <c r="P32" i="165"/>
  <c r="G32" i="165"/>
  <c r="M32" i="165"/>
  <c r="C32" i="165"/>
  <c r="I32" i="165"/>
  <c r="B31" i="165"/>
  <c r="H31" i="165"/>
  <c r="S32" i="91"/>
  <c r="G32" i="91"/>
  <c r="P31" i="165"/>
  <c r="G31" i="165"/>
  <c r="M31" i="165"/>
  <c r="C31" i="165"/>
  <c r="I31" i="165"/>
  <c r="B30" i="165"/>
  <c r="H30" i="165"/>
  <c r="S31" i="91"/>
  <c r="G31" i="91"/>
  <c r="P30" i="165"/>
  <c r="G30" i="165"/>
  <c r="M30" i="165"/>
  <c r="C30" i="165"/>
  <c r="I30" i="165"/>
  <c r="B29" i="165"/>
  <c r="H29" i="165"/>
  <c r="S30" i="91"/>
  <c r="G30" i="91"/>
  <c r="P29" i="165"/>
  <c r="G29" i="165"/>
  <c r="M29" i="165"/>
  <c r="C29" i="165"/>
  <c r="I29" i="165"/>
  <c r="B28" i="165"/>
  <c r="H28" i="165"/>
  <c r="S29" i="91"/>
  <c r="G29" i="91"/>
  <c r="P28" i="165"/>
  <c r="G28" i="165"/>
  <c r="M28" i="165"/>
  <c r="C28" i="165"/>
  <c r="I28" i="165"/>
  <c r="B27" i="165"/>
  <c r="H27" i="165"/>
  <c r="S28" i="91"/>
  <c r="G28" i="91"/>
  <c r="P27" i="165"/>
  <c r="G27" i="165"/>
  <c r="M27" i="165"/>
  <c r="C27" i="165"/>
  <c r="I27" i="165"/>
  <c r="B26" i="165"/>
  <c r="H26" i="165"/>
  <c r="S27" i="91"/>
  <c r="G27" i="91"/>
  <c r="P26" i="165"/>
  <c r="G26" i="165"/>
  <c r="M26" i="165"/>
  <c r="C26" i="165"/>
  <c r="I26" i="165"/>
  <c r="B25" i="165"/>
  <c r="H25" i="165"/>
  <c r="S26" i="91"/>
  <c r="G26" i="91"/>
  <c r="P25" i="165"/>
  <c r="G25" i="165"/>
  <c r="M25" i="165"/>
  <c r="C25" i="165"/>
  <c r="I25" i="165"/>
  <c r="B24" i="165"/>
  <c r="H24" i="165"/>
  <c r="S25" i="91"/>
  <c r="G25" i="91"/>
  <c r="P24" i="165"/>
  <c r="G24" i="165"/>
  <c r="M24" i="165"/>
  <c r="C24" i="165"/>
  <c r="I24" i="165"/>
  <c r="B23" i="165"/>
  <c r="H23" i="165"/>
  <c r="S24" i="91"/>
  <c r="G24" i="91"/>
  <c r="P23" i="165"/>
  <c r="G23" i="165"/>
  <c r="M23" i="165"/>
  <c r="C23" i="165"/>
  <c r="I23" i="165"/>
  <c r="B22" i="165"/>
  <c r="H22" i="165"/>
  <c r="S23" i="91"/>
  <c r="G23" i="91"/>
  <c r="P22" i="165"/>
  <c r="G22" i="165"/>
  <c r="M22" i="165"/>
  <c r="C22" i="165"/>
  <c r="I22" i="165"/>
  <c r="B21" i="165"/>
  <c r="H21" i="165"/>
  <c r="S22" i="91"/>
  <c r="G22" i="91"/>
  <c r="P21" i="165"/>
  <c r="G21" i="165"/>
  <c r="M21" i="165"/>
  <c r="C21" i="165"/>
  <c r="I21" i="165"/>
  <c r="B20" i="165"/>
  <c r="H20" i="165"/>
  <c r="S21" i="91"/>
  <c r="G21" i="91"/>
  <c r="P20" i="165"/>
  <c r="G20" i="165"/>
  <c r="M20" i="165"/>
  <c r="C20" i="165"/>
  <c r="I20" i="165"/>
  <c r="B19" i="165"/>
  <c r="H19" i="165"/>
  <c r="S20" i="91"/>
  <c r="G20" i="91"/>
  <c r="P19" i="165"/>
  <c r="G19" i="165"/>
  <c r="M19" i="165"/>
  <c r="C19" i="165"/>
  <c r="I19" i="165"/>
  <c r="B18" i="165"/>
  <c r="H18" i="165"/>
  <c r="S19" i="91"/>
  <c r="G19" i="91"/>
  <c r="P18" i="165"/>
  <c r="G18" i="165"/>
  <c r="M18" i="165"/>
  <c r="C18" i="165"/>
  <c r="I18" i="165"/>
  <c r="B17" i="165"/>
  <c r="H17" i="165"/>
  <c r="S18" i="91"/>
  <c r="G18" i="91"/>
  <c r="P17" i="165"/>
  <c r="G17" i="165"/>
  <c r="M17" i="165"/>
  <c r="C17" i="165"/>
  <c r="I17" i="165"/>
  <c r="B16" i="165"/>
  <c r="H16" i="165"/>
  <c r="S17" i="91"/>
  <c r="G17" i="91"/>
  <c r="P16" i="165"/>
  <c r="G16" i="165"/>
  <c r="M16" i="165"/>
  <c r="C16" i="165"/>
  <c r="I16" i="165"/>
  <c r="B15" i="165"/>
  <c r="H15" i="165"/>
  <c r="S16" i="91"/>
  <c r="G16" i="91"/>
  <c r="P15" i="165"/>
  <c r="G15" i="165"/>
  <c r="M15" i="165"/>
  <c r="C15" i="165"/>
  <c r="I15" i="165"/>
  <c r="B14" i="165"/>
  <c r="H14" i="165"/>
  <c r="S15" i="91"/>
  <c r="G15" i="91"/>
  <c r="P14" i="165"/>
  <c r="G14" i="165"/>
  <c r="M14" i="165"/>
  <c r="C14" i="165"/>
  <c r="I14" i="165"/>
  <c r="B13" i="165"/>
  <c r="H13" i="165"/>
  <c r="S14" i="91"/>
  <c r="G14" i="91"/>
  <c r="P13" i="165"/>
  <c r="G13" i="165"/>
  <c r="M13" i="165"/>
  <c r="C13" i="165"/>
  <c r="I13" i="165"/>
  <c r="B12" i="165"/>
  <c r="H12" i="165"/>
  <c r="S13" i="91"/>
  <c r="G13" i="91"/>
  <c r="P12" i="165"/>
  <c r="G12" i="165"/>
  <c r="M12" i="165"/>
  <c r="C12" i="165"/>
  <c r="I12" i="165"/>
  <c r="B11" i="165"/>
  <c r="H11" i="165"/>
  <c r="S12" i="91"/>
  <c r="G12" i="91"/>
  <c r="P11" i="165"/>
  <c r="G11" i="165"/>
  <c r="M11" i="165"/>
  <c r="C11" i="165"/>
  <c r="I11" i="165"/>
  <c r="B10" i="165"/>
  <c r="H10" i="165"/>
  <c r="S11" i="91"/>
  <c r="G11" i="91"/>
  <c r="P10" i="165"/>
  <c r="G10" i="165"/>
  <c r="M10" i="165"/>
  <c r="C10" i="165"/>
  <c r="I10" i="165"/>
  <c r="B9" i="165"/>
  <c r="H9" i="165"/>
  <c r="S10" i="91"/>
  <c r="G10" i="91"/>
  <c r="P9" i="165"/>
  <c r="G9" i="165"/>
  <c r="M9" i="165"/>
  <c r="C9" i="165"/>
  <c r="I9" i="165"/>
  <c r="F120" i="164"/>
  <c r="E120" i="164"/>
  <c r="D120" i="164"/>
  <c r="C120" i="164"/>
  <c r="B120" i="164"/>
  <c r="K110" i="164"/>
  <c r="J110" i="164"/>
  <c r="I110" i="164"/>
  <c r="H110" i="164"/>
  <c r="G110" i="164"/>
  <c r="K109" i="164"/>
  <c r="J109" i="164"/>
  <c r="I109" i="164"/>
  <c r="H109" i="164"/>
  <c r="G109" i="164"/>
  <c r="K108" i="164"/>
  <c r="J108" i="164"/>
  <c r="I108" i="164"/>
  <c r="H108" i="164"/>
  <c r="G108" i="164"/>
  <c r="K107" i="164"/>
  <c r="J107" i="164"/>
  <c r="I107" i="164"/>
  <c r="H107" i="164"/>
  <c r="G107" i="164"/>
  <c r="K106" i="164"/>
  <c r="J106" i="164"/>
  <c r="I106" i="164"/>
  <c r="H106" i="164"/>
  <c r="G106" i="164"/>
  <c r="K105" i="164"/>
  <c r="J105" i="164"/>
  <c r="I105" i="164"/>
  <c r="H105" i="164"/>
  <c r="G105" i="164"/>
  <c r="K104" i="164"/>
  <c r="J104" i="164"/>
  <c r="I104" i="164"/>
  <c r="H104" i="164"/>
  <c r="G104" i="164"/>
  <c r="K103" i="164"/>
  <c r="J103" i="164"/>
  <c r="I103" i="164"/>
  <c r="H103" i="164"/>
  <c r="G103" i="164"/>
  <c r="K102" i="164"/>
  <c r="J102" i="164"/>
  <c r="I102" i="164"/>
  <c r="H102" i="164"/>
  <c r="G102" i="164"/>
  <c r="K101" i="164"/>
  <c r="J101" i="164"/>
  <c r="I101" i="164"/>
  <c r="H101" i="164"/>
  <c r="G101" i="164"/>
  <c r="K100" i="164"/>
  <c r="J100" i="164"/>
  <c r="I100" i="164"/>
  <c r="H100" i="164"/>
  <c r="G100" i="164"/>
  <c r="K99" i="164"/>
  <c r="J99" i="164"/>
  <c r="I99" i="164"/>
  <c r="H99" i="164"/>
  <c r="G99" i="164"/>
  <c r="K98" i="164"/>
  <c r="J98" i="164"/>
  <c r="I98" i="164"/>
  <c r="H98" i="164"/>
  <c r="G98" i="164"/>
  <c r="K97" i="164"/>
  <c r="J97" i="164"/>
  <c r="I97" i="164"/>
  <c r="H97" i="164"/>
  <c r="G97" i="164"/>
  <c r="K96" i="164"/>
  <c r="J96" i="164"/>
  <c r="I96" i="164"/>
  <c r="H96" i="164"/>
  <c r="G96" i="164"/>
  <c r="K95" i="164"/>
  <c r="J95" i="164"/>
  <c r="I95" i="164"/>
  <c r="H95" i="164"/>
  <c r="G95" i="164"/>
  <c r="K94" i="164"/>
  <c r="J94" i="164"/>
  <c r="I94" i="164"/>
  <c r="H94" i="164"/>
  <c r="G94" i="164"/>
  <c r="K93" i="164"/>
  <c r="J93" i="164"/>
  <c r="I93" i="164"/>
  <c r="H93" i="164"/>
  <c r="G93" i="164"/>
  <c r="K92" i="164"/>
  <c r="J92" i="164"/>
  <c r="I92" i="164"/>
  <c r="H92" i="164"/>
  <c r="G92" i="164"/>
  <c r="K91" i="164"/>
  <c r="J91" i="164"/>
  <c r="I91" i="164"/>
  <c r="H91" i="164"/>
  <c r="G91" i="164"/>
  <c r="K90" i="164"/>
  <c r="J90" i="164"/>
  <c r="I90" i="164"/>
  <c r="H90" i="164"/>
  <c r="G90" i="164"/>
  <c r="K89" i="164"/>
  <c r="J89" i="164"/>
  <c r="I89" i="164"/>
  <c r="H89" i="164"/>
  <c r="G89" i="164"/>
  <c r="K88" i="164"/>
  <c r="J88" i="164"/>
  <c r="I88" i="164"/>
  <c r="H88" i="164"/>
  <c r="G88" i="164"/>
  <c r="K87" i="164"/>
  <c r="J87" i="164"/>
  <c r="I87" i="164"/>
  <c r="H87" i="164"/>
  <c r="G87" i="164"/>
  <c r="K86" i="164"/>
  <c r="J86" i="164"/>
  <c r="I86" i="164"/>
  <c r="H86" i="164"/>
  <c r="G86" i="164"/>
  <c r="K85" i="164"/>
  <c r="J85" i="164"/>
  <c r="I85" i="164"/>
  <c r="H85" i="164"/>
  <c r="G85" i="164"/>
  <c r="K84" i="164"/>
  <c r="J84" i="164"/>
  <c r="I84" i="164"/>
  <c r="H84" i="164"/>
  <c r="G84" i="164"/>
  <c r="K83" i="164"/>
  <c r="J83" i="164"/>
  <c r="I83" i="164"/>
  <c r="H83" i="164"/>
  <c r="G83" i="164"/>
  <c r="K82" i="164"/>
  <c r="J82" i="164"/>
  <c r="I82" i="164"/>
  <c r="H82" i="164"/>
  <c r="G82" i="164"/>
  <c r="K81" i="164"/>
  <c r="J81" i="164"/>
  <c r="I81" i="164"/>
  <c r="H81" i="164"/>
  <c r="G81" i="164"/>
  <c r="K80" i="164"/>
  <c r="J80" i="164"/>
  <c r="I80" i="164"/>
  <c r="H80" i="164"/>
  <c r="G80" i="164"/>
  <c r="K79" i="164"/>
  <c r="J79" i="164"/>
  <c r="I79" i="164"/>
  <c r="H79" i="164"/>
  <c r="G79" i="164"/>
  <c r="K78" i="164"/>
  <c r="J78" i="164"/>
  <c r="I78" i="164"/>
  <c r="H78" i="164"/>
  <c r="G78" i="164"/>
  <c r="K77" i="164"/>
  <c r="J77" i="164"/>
  <c r="I77" i="164"/>
  <c r="H77" i="164"/>
  <c r="G77" i="164"/>
  <c r="K76" i="164"/>
  <c r="J76" i="164"/>
  <c r="I76" i="164"/>
  <c r="H76" i="164"/>
  <c r="G76" i="164"/>
  <c r="K75" i="164"/>
  <c r="J75" i="164"/>
  <c r="I75" i="164"/>
  <c r="H75" i="164"/>
  <c r="G75" i="164"/>
  <c r="K74" i="164"/>
  <c r="J74" i="164"/>
  <c r="I74" i="164"/>
  <c r="H74" i="164"/>
  <c r="G74" i="164"/>
  <c r="K73" i="164"/>
  <c r="J73" i="164"/>
  <c r="I73" i="164"/>
  <c r="H73" i="164"/>
  <c r="G73" i="164"/>
  <c r="K72" i="164"/>
  <c r="J72" i="164"/>
  <c r="I72" i="164"/>
  <c r="H72" i="164"/>
  <c r="G72" i="164"/>
  <c r="K71" i="164"/>
  <c r="J71" i="164"/>
  <c r="I71" i="164"/>
  <c r="H71" i="164"/>
  <c r="G71" i="164"/>
  <c r="K70" i="164"/>
  <c r="J70" i="164"/>
  <c r="I70" i="164"/>
  <c r="H70" i="164"/>
  <c r="G70" i="164"/>
  <c r="K69" i="164"/>
  <c r="J69" i="164"/>
  <c r="I69" i="164"/>
  <c r="H69" i="164"/>
  <c r="G69" i="164"/>
  <c r="K68" i="164"/>
  <c r="J68" i="164"/>
  <c r="I68" i="164"/>
  <c r="H68" i="164"/>
  <c r="G68" i="164"/>
  <c r="K67" i="164"/>
  <c r="J67" i="164"/>
  <c r="I67" i="164"/>
  <c r="H67" i="164"/>
  <c r="G67" i="164"/>
  <c r="K66" i="164"/>
  <c r="J66" i="164"/>
  <c r="I66" i="164"/>
  <c r="H66" i="164"/>
  <c r="G66" i="164"/>
  <c r="K65" i="164"/>
  <c r="J65" i="164"/>
  <c r="I65" i="164"/>
  <c r="H65" i="164"/>
  <c r="G65" i="164"/>
  <c r="K64" i="164"/>
  <c r="J64" i="164"/>
  <c r="I64" i="164"/>
  <c r="H64" i="164"/>
  <c r="G64" i="164"/>
  <c r="K63" i="164"/>
  <c r="J63" i="164"/>
  <c r="I63" i="164"/>
  <c r="H63" i="164"/>
  <c r="G63" i="164"/>
  <c r="K62" i="164"/>
  <c r="J62" i="164"/>
  <c r="I62" i="164"/>
  <c r="H62" i="164"/>
  <c r="G62" i="164"/>
  <c r="K61" i="164"/>
  <c r="J61" i="164"/>
  <c r="I61" i="164"/>
  <c r="H61" i="164"/>
  <c r="G61" i="164"/>
  <c r="K60" i="164"/>
  <c r="J60" i="164"/>
  <c r="I60" i="164"/>
  <c r="H60" i="164"/>
  <c r="G60" i="164"/>
  <c r="K59" i="164"/>
  <c r="J59" i="164"/>
  <c r="I59" i="164"/>
  <c r="H59" i="164"/>
  <c r="G59" i="164"/>
  <c r="K58" i="164"/>
  <c r="J58" i="164"/>
  <c r="I58" i="164"/>
  <c r="H58" i="164"/>
  <c r="G58" i="164"/>
  <c r="K57" i="164"/>
  <c r="G57" i="164"/>
  <c r="K56" i="164"/>
  <c r="G56" i="164"/>
  <c r="K55" i="164"/>
  <c r="G55" i="164"/>
  <c r="K54" i="164"/>
  <c r="G54" i="164"/>
  <c r="K53" i="164"/>
  <c r="G53" i="164"/>
  <c r="K52" i="164"/>
  <c r="G52" i="164"/>
  <c r="K51" i="164"/>
  <c r="G51" i="164"/>
  <c r="K50" i="164"/>
  <c r="G50" i="164"/>
  <c r="K49" i="164"/>
  <c r="G49" i="164"/>
  <c r="K48" i="164"/>
  <c r="G48" i="164"/>
  <c r="K47" i="164"/>
  <c r="G47" i="164"/>
  <c r="K46" i="164"/>
  <c r="G46" i="164"/>
  <c r="K45" i="164"/>
  <c r="G45" i="164"/>
  <c r="K44" i="164"/>
  <c r="G44" i="164"/>
  <c r="K43" i="164"/>
  <c r="G43" i="164"/>
  <c r="K42" i="164"/>
  <c r="G42" i="164"/>
  <c r="K41" i="164"/>
  <c r="G41" i="164"/>
  <c r="K40" i="164"/>
  <c r="G40" i="164"/>
  <c r="K39" i="164"/>
  <c r="G39" i="164"/>
  <c r="K38" i="164"/>
  <c r="G38" i="164"/>
  <c r="K37" i="164"/>
  <c r="G37" i="164"/>
  <c r="K36" i="164"/>
  <c r="G36" i="164"/>
  <c r="K35" i="164"/>
  <c r="G35" i="164"/>
  <c r="K34" i="164"/>
  <c r="G34" i="164"/>
  <c r="K33" i="164"/>
  <c r="G33" i="164"/>
  <c r="K32" i="164"/>
  <c r="G32" i="164"/>
  <c r="K31" i="164"/>
  <c r="G31" i="164"/>
  <c r="K30" i="164"/>
  <c r="G30" i="164"/>
  <c r="K29" i="164"/>
  <c r="G29" i="164"/>
  <c r="K28" i="164"/>
  <c r="G28" i="164"/>
  <c r="K27" i="164"/>
  <c r="G27" i="164"/>
  <c r="K26" i="164"/>
  <c r="G26" i="164"/>
  <c r="K25" i="164"/>
  <c r="G25" i="164"/>
  <c r="K24" i="164"/>
  <c r="G24" i="164"/>
  <c r="K23" i="164"/>
  <c r="G23" i="164"/>
  <c r="K22" i="164"/>
  <c r="G22" i="164"/>
  <c r="K21" i="164"/>
  <c r="G21" i="164"/>
  <c r="K20" i="164"/>
  <c r="G20" i="164"/>
  <c r="K19" i="164"/>
  <c r="G19" i="164"/>
  <c r="K18" i="164"/>
  <c r="G18" i="164"/>
  <c r="K17" i="164"/>
  <c r="G17" i="164"/>
  <c r="K16" i="164"/>
  <c r="G16" i="164"/>
  <c r="K15" i="164"/>
  <c r="G15" i="164"/>
  <c r="K14" i="164"/>
  <c r="G14" i="164"/>
  <c r="K13" i="164"/>
  <c r="G13" i="164"/>
  <c r="K12" i="164"/>
  <c r="G12" i="164"/>
  <c r="K11" i="164"/>
  <c r="G11" i="164"/>
  <c r="K10" i="164"/>
  <c r="G10" i="164"/>
  <c r="K9" i="164"/>
  <c r="G9" i="164"/>
  <c r="E135" i="163"/>
  <c r="C135" i="163"/>
  <c r="E134" i="163"/>
  <c r="C134" i="163"/>
  <c r="E133" i="163"/>
  <c r="C133" i="163"/>
  <c r="E132" i="163"/>
  <c r="C132" i="163"/>
  <c r="E131" i="163"/>
  <c r="C131" i="163"/>
  <c r="E130" i="163"/>
  <c r="C130" i="163"/>
  <c r="E129" i="163"/>
  <c r="C129" i="163"/>
  <c r="E128" i="163"/>
  <c r="C128" i="163"/>
  <c r="E127" i="163"/>
  <c r="C127" i="163"/>
  <c r="E126" i="163"/>
  <c r="C126" i="163"/>
  <c r="E125" i="163"/>
  <c r="C125" i="163"/>
  <c r="E124" i="163"/>
  <c r="C124" i="163"/>
  <c r="E123" i="163"/>
  <c r="C123" i="163"/>
  <c r="E122" i="163"/>
  <c r="C122" i="163"/>
  <c r="E121" i="163"/>
  <c r="C121" i="163"/>
  <c r="E120" i="163"/>
  <c r="C120" i="163"/>
  <c r="E119" i="163"/>
  <c r="C119" i="163"/>
  <c r="E118" i="163"/>
  <c r="C118" i="163"/>
  <c r="E117" i="163"/>
  <c r="C117" i="163"/>
  <c r="E116" i="163"/>
  <c r="C116" i="163"/>
  <c r="E115" i="163"/>
  <c r="C115" i="163"/>
  <c r="E114" i="163"/>
  <c r="C114" i="163"/>
  <c r="E113" i="163"/>
  <c r="C113" i="163"/>
  <c r="E112" i="163"/>
  <c r="C112" i="163"/>
  <c r="E111" i="163"/>
  <c r="C111" i="163"/>
  <c r="E110" i="163"/>
  <c r="C110" i="163"/>
  <c r="E109" i="163"/>
  <c r="C109" i="163"/>
  <c r="E108" i="163"/>
  <c r="C108" i="163"/>
  <c r="E107" i="163"/>
  <c r="C107" i="163"/>
  <c r="E106" i="163"/>
  <c r="C106" i="163"/>
  <c r="E105" i="163"/>
  <c r="C105" i="163"/>
  <c r="E104" i="163"/>
  <c r="C104" i="163"/>
  <c r="E103" i="163"/>
  <c r="C103" i="163"/>
  <c r="E102" i="163"/>
  <c r="C102" i="163"/>
  <c r="E101" i="163"/>
  <c r="C101" i="163"/>
  <c r="E100" i="163"/>
  <c r="C100" i="163"/>
  <c r="E99" i="163"/>
  <c r="C99" i="163"/>
  <c r="E98" i="163"/>
  <c r="C98" i="163"/>
  <c r="E97" i="163"/>
  <c r="C97" i="163"/>
  <c r="E96" i="163"/>
  <c r="C96" i="163"/>
  <c r="E95" i="163"/>
  <c r="C95" i="163"/>
  <c r="E94" i="163"/>
  <c r="C94" i="163"/>
  <c r="E93" i="163"/>
  <c r="C93" i="163"/>
  <c r="E92" i="163"/>
  <c r="C92" i="163"/>
  <c r="E91" i="163"/>
  <c r="C91" i="163"/>
  <c r="E90" i="163"/>
  <c r="C90" i="163"/>
  <c r="E89" i="163"/>
  <c r="C89" i="163"/>
  <c r="E88" i="163"/>
  <c r="C88" i="163"/>
  <c r="E87" i="163"/>
  <c r="C87" i="163"/>
  <c r="E86" i="163"/>
  <c r="C86" i="163"/>
  <c r="E85" i="163"/>
  <c r="C85" i="163"/>
  <c r="E84" i="163"/>
  <c r="C84" i="163"/>
  <c r="E83" i="163"/>
  <c r="C83" i="163"/>
  <c r="E82" i="163"/>
  <c r="C82" i="163"/>
  <c r="E81" i="163"/>
  <c r="C81" i="163"/>
  <c r="E80" i="163"/>
  <c r="C80" i="163"/>
  <c r="E79" i="163"/>
  <c r="C79" i="163"/>
  <c r="E78" i="163"/>
  <c r="C78" i="163"/>
  <c r="E77" i="163"/>
  <c r="C77" i="163"/>
  <c r="E76" i="163"/>
  <c r="C76" i="163"/>
  <c r="E75" i="163"/>
  <c r="C75" i="163"/>
  <c r="E74" i="163"/>
  <c r="C74" i="163"/>
  <c r="E73" i="163"/>
  <c r="C73" i="163"/>
  <c r="E72" i="163"/>
  <c r="C72" i="163"/>
  <c r="E71" i="163"/>
  <c r="C71" i="163"/>
  <c r="E70" i="163"/>
  <c r="C70" i="163"/>
  <c r="E69" i="163"/>
  <c r="C69" i="163"/>
  <c r="E68" i="163"/>
  <c r="C68" i="163"/>
  <c r="E67" i="163"/>
  <c r="C67" i="163"/>
  <c r="E66" i="163"/>
  <c r="C66" i="163"/>
  <c r="E65" i="163"/>
  <c r="C65" i="163"/>
  <c r="E64" i="163"/>
  <c r="C64" i="163"/>
  <c r="E63" i="163"/>
  <c r="C63" i="163"/>
  <c r="E62" i="163"/>
  <c r="C62" i="163"/>
  <c r="E61" i="163"/>
  <c r="C61" i="163"/>
  <c r="E60" i="163"/>
  <c r="C60" i="163"/>
  <c r="E59" i="163"/>
  <c r="C59" i="163"/>
  <c r="E58" i="163"/>
  <c r="C58" i="163"/>
  <c r="E57" i="163"/>
  <c r="C57" i="163"/>
  <c r="E56" i="163"/>
  <c r="C56" i="163"/>
  <c r="E55" i="163"/>
  <c r="C55" i="163"/>
  <c r="E54" i="163"/>
  <c r="C54" i="163"/>
  <c r="E53" i="163"/>
  <c r="C53" i="163"/>
  <c r="E52" i="163"/>
  <c r="C52" i="163"/>
  <c r="E51" i="163"/>
  <c r="C51" i="163"/>
  <c r="E50" i="163"/>
  <c r="C50" i="163"/>
  <c r="E49" i="163"/>
  <c r="C49" i="163"/>
  <c r="E48" i="163"/>
  <c r="C48" i="163"/>
  <c r="E47" i="163"/>
  <c r="C47" i="163"/>
  <c r="E46" i="163"/>
  <c r="C46" i="163"/>
  <c r="E45" i="163"/>
  <c r="C45" i="163"/>
  <c r="E44" i="163"/>
  <c r="C44" i="163"/>
  <c r="E43" i="163"/>
  <c r="C43" i="163"/>
  <c r="E42" i="163"/>
  <c r="C42" i="163"/>
  <c r="E41" i="163"/>
  <c r="C41" i="163"/>
  <c r="E40" i="163"/>
  <c r="C40" i="163"/>
  <c r="E39" i="163"/>
  <c r="C39" i="163"/>
  <c r="E38" i="163"/>
  <c r="C38" i="163"/>
  <c r="E37" i="163"/>
  <c r="C37" i="163"/>
  <c r="E36" i="163"/>
  <c r="C36" i="163"/>
  <c r="E35" i="163"/>
  <c r="C35" i="163"/>
  <c r="E34" i="163"/>
  <c r="C34" i="163"/>
  <c r="E33" i="163"/>
  <c r="C33" i="163"/>
  <c r="E32" i="163"/>
  <c r="C32" i="163"/>
  <c r="E31" i="163"/>
  <c r="C31" i="163"/>
  <c r="E30" i="163"/>
  <c r="C30" i="163"/>
  <c r="E29" i="163"/>
  <c r="C29" i="163"/>
  <c r="E28" i="163"/>
  <c r="C28" i="163"/>
  <c r="E27" i="163"/>
  <c r="C27" i="163"/>
  <c r="E26" i="163"/>
  <c r="C26" i="163"/>
  <c r="E25" i="163"/>
  <c r="C25" i="163"/>
  <c r="E24" i="163"/>
  <c r="C24" i="163"/>
  <c r="E23" i="163"/>
  <c r="C23" i="163"/>
  <c r="E22" i="163"/>
  <c r="C22" i="163"/>
  <c r="E21" i="163"/>
  <c r="C21" i="163"/>
  <c r="E20" i="163"/>
  <c r="C20" i="163"/>
  <c r="E19" i="163"/>
  <c r="C19" i="163"/>
  <c r="E18" i="163"/>
  <c r="C18" i="163"/>
  <c r="E17" i="163"/>
  <c r="C17" i="163"/>
  <c r="E16" i="163"/>
  <c r="C16" i="163"/>
  <c r="E15" i="163"/>
  <c r="C15" i="163"/>
  <c r="E14" i="163"/>
  <c r="C14" i="163"/>
  <c r="E13" i="163"/>
  <c r="C13" i="163"/>
  <c r="E12" i="163"/>
  <c r="C12" i="163"/>
  <c r="E11" i="163"/>
  <c r="C11" i="163"/>
  <c r="E10" i="163"/>
  <c r="C10" i="163"/>
  <c r="E9" i="163"/>
  <c r="C9" i="163"/>
  <c r="K111" i="85"/>
  <c r="C63" i="271"/>
  <c r="E63" i="271"/>
  <c r="C62" i="271"/>
  <c r="E62" i="271"/>
  <c r="C61" i="271"/>
  <c r="E61" i="271"/>
  <c r="C60" i="271"/>
  <c r="E60" i="271"/>
  <c r="C59" i="271"/>
  <c r="E59" i="271"/>
  <c r="C58" i="271"/>
  <c r="E58" i="271"/>
  <c r="C57" i="271"/>
  <c r="E57" i="271"/>
  <c r="C56" i="271"/>
  <c r="E56" i="271"/>
  <c r="C55" i="271"/>
  <c r="E55" i="271"/>
  <c r="C54" i="271"/>
  <c r="E54" i="271"/>
  <c r="C53" i="271"/>
  <c r="E53" i="271"/>
  <c r="C52" i="271"/>
  <c r="E52" i="271"/>
  <c r="C51" i="271"/>
  <c r="E51" i="271"/>
  <c r="C50" i="271"/>
  <c r="E50" i="271"/>
  <c r="C49" i="271"/>
  <c r="E49" i="271"/>
  <c r="C48" i="271"/>
  <c r="E48" i="271"/>
  <c r="C47" i="271"/>
  <c r="E47" i="271"/>
  <c r="C46" i="271"/>
  <c r="E46" i="271"/>
  <c r="C45" i="271"/>
  <c r="E45" i="271"/>
  <c r="C44" i="271"/>
  <c r="E44" i="271"/>
  <c r="C43" i="271"/>
  <c r="E43" i="271"/>
  <c r="C42" i="271"/>
  <c r="E42" i="271"/>
  <c r="C41" i="271"/>
  <c r="E41" i="271"/>
  <c r="C40" i="271"/>
  <c r="E40" i="271"/>
  <c r="C39" i="271"/>
  <c r="E39" i="271"/>
  <c r="C38" i="271"/>
  <c r="E38" i="271"/>
  <c r="C37" i="271"/>
  <c r="E37" i="271"/>
  <c r="C36" i="271"/>
  <c r="E36" i="271"/>
  <c r="C35" i="271"/>
  <c r="E35" i="271"/>
  <c r="C34" i="271"/>
  <c r="E34" i="271"/>
  <c r="C33" i="271"/>
  <c r="E33" i="271"/>
  <c r="C32" i="271"/>
  <c r="E32" i="271"/>
  <c r="C31" i="271"/>
  <c r="E31" i="271"/>
  <c r="C30" i="271"/>
  <c r="E30" i="271"/>
  <c r="C29" i="271"/>
  <c r="E29" i="271"/>
  <c r="C28" i="271"/>
  <c r="E28" i="271"/>
  <c r="C27" i="271"/>
  <c r="E27" i="271"/>
  <c r="C26" i="271"/>
  <c r="E26" i="271"/>
  <c r="C25" i="271"/>
  <c r="E25" i="271"/>
  <c r="C24" i="271"/>
  <c r="E24" i="271"/>
  <c r="C23" i="271"/>
  <c r="E23" i="271"/>
  <c r="C22" i="271"/>
  <c r="E22" i="271"/>
  <c r="C21" i="271"/>
  <c r="E21" i="271"/>
  <c r="C20" i="271"/>
  <c r="E20" i="271"/>
  <c r="C19" i="271"/>
  <c r="E19" i="271"/>
  <c r="C18" i="271"/>
  <c r="E18" i="271"/>
  <c r="C17" i="271"/>
  <c r="E17" i="271"/>
  <c r="C16" i="271"/>
  <c r="E16" i="271"/>
  <c r="K15" i="271"/>
  <c r="J15" i="271"/>
  <c r="I15" i="271"/>
  <c r="H15" i="271"/>
  <c r="G15" i="271"/>
  <c r="F15" i="271"/>
  <c r="C14" i="271"/>
  <c r="E14" i="271"/>
  <c r="E15" i="271"/>
  <c r="C15" i="271"/>
  <c r="B15" i="271"/>
  <c r="K13" i="271"/>
  <c r="J13" i="271"/>
  <c r="I13" i="271"/>
  <c r="H13" i="271"/>
  <c r="G13" i="271"/>
  <c r="F13" i="271"/>
  <c r="C12" i="271"/>
  <c r="E12" i="271"/>
  <c r="E13" i="271"/>
  <c r="C13" i="271"/>
  <c r="B13" i="271"/>
  <c r="C64" i="268"/>
  <c r="E64" i="268"/>
  <c r="C63" i="268"/>
  <c r="E63" i="268"/>
  <c r="C62" i="268"/>
  <c r="E62" i="268"/>
  <c r="C61" i="268"/>
  <c r="E61" i="268"/>
  <c r="C60" i="268"/>
  <c r="E60" i="268"/>
  <c r="C59" i="268"/>
  <c r="E59" i="268"/>
  <c r="C58" i="268"/>
  <c r="E58" i="268"/>
  <c r="C57" i="268"/>
  <c r="E57" i="268"/>
  <c r="C56" i="268"/>
  <c r="E56" i="268"/>
  <c r="C55" i="268"/>
  <c r="E55" i="268"/>
  <c r="C54" i="268"/>
  <c r="E54" i="268"/>
  <c r="C53" i="268"/>
  <c r="E53" i="268"/>
  <c r="C52" i="268"/>
  <c r="E52" i="268"/>
  <c r="C51" i="268"/>
  <c r="E51" i="268"/>
  <c r="C50" i="268"/>
  <c r="E50" i="268"/>
  <c r="C49" i="268"/>
  <c r="E49" i="268"/>
  <c r="C48" i="268"/>
  <c r="E48" i="268"/>
  <c r="C47" i="268"/>
  <c r="E47" i="268"/>
  <c r="C46" i="268"/>
  <c r="E46" i="268"/>
  <c r="C45" i="268"/>
  <c r="E45" i="268"/>
  <c r="C44" i="268"/>
  <c r="E44" i="268"/>
  <c r="C43" i="268"/>
  <c r="E43" i="268"/>
  <c r="C42" i="268"/>
  <c r="E42" i="268"/>
  <c r="C41" i="268"/>
  <c r="E41" i="268"/>
  <c r="C40" i="268"/>
  <c r="E40" i="268"/>
  <c r="C39" i="268"/>
  <c r="E39" i="268"/>
  <c r="C38" i="268"/>
  <c r="E38" i="268"/>
  <c r="C37" i="268"/>
  <c r="E37" i="268"/>
  <c r="C36" i="268"/>
  <c r="E36" i="268"/>
  <c r="C35" i="268"/>
  <c r="E35" i="268"/>
  <c r="C34" i="268"/>
  <c r="E34" i="268"/>
  <c r="C33" i="268"/>
  <c r="E33" i="268"/>
  <c r="C32" i="268"/>
  <c r="E32" i="268"/>
  <c r="C31" i="268"/>
  <c r="E31" i="268"/>
  <c r="C30" i="268"/>
  <c r="E30" i="268"/>
  <c r="C29" i="268"/>
  <c r="E29" i="268"/>
  <c r="C28" i="268"/>
  <c r="E28" i="268"/>
  <c r="C27" i="268"/>
  <c r="E27" i="268"/>
  <c r="C26" i="268"/>
  <c r="E26" i="268"/>
  <c r="C25" i="268"/>
  <c r="E25" i="268"/>
  <c r="C24" i="268"/>
  <c r="E24" i="268"/>
  <c r="C23" i="268"/>
  <c r="E23" i="268"/>
  <c r="C22" i="268"/>
  <c r="E22" i="268"/>
  <c r="C21" i="268"/>
  <c r="E21" i="268"/>
  <c r="C20" i="268"/>
  <c r="E20" i="268"/>
  <c r="C19" i="268"/>
  <c r="E19" i="268"/>
  <c r="C18" i="268"/>
  <c r="E18" i="268"/>
  <c r="C17" i="268"/>
  <c r="E17" i="268"/>
  <c r="C16" i="268"/>
  <c r="E16" i="268"/>
  <c r="K15" i="268"/>
  <c r="J15" i="268"/>
  <c r="I15" i="268"/>
  <c r="H15" i="268"/>
  <c r="G15" i="268"/>
  <c r="F15" i="268"/>
  <c r="C14" i="268"/>
  <c r="E14" i="268"/>
  <c r="E15" i="268"/>
  <c r="C15" i="268"/>
  <c r="B15" i="268"/>
  <c r="K13" i="268"/>
  <c r="J13" i="268"/>
  <c r="I13" i="268"/>
  <c r="H13" i="268"/>
  <c r="G13" i="268"/>
  <c r="F13" i="268"/>
  <c r="C12" i="268"/>
  <c r="E12" i="268"/>
  <c r="E13" i="268"/>
  <c r="C13" i="268"/>
  <c r="B13" i="268"/>
  <c r="V111" i="91"/>
  <c r="V111" i="217"/>
  <c r="U111" i="91"/>
  <c r="U111" i="217"/>
  <c r="T111" i="91"/>
  <c r="T111" i="217"/>
  <c r="S111" i="217"/>
  <c r="R111" i="91"/>
  <c r="R111" i="217"/>
  <c r="Q111" i="217"/>
  <c r="P111" i="217"/>
  <c r="O111" i="91"/>
  <c r="O111" i="217"/>
  <c r="M111" i="217"/>
  <c r="L111" i="217"/>
  <c r="J111" i="217"/>
  <c r="I111" i="217"/>
  <c r="H111" i="217"/>
  <c r="G111" i="217"/>
  <c r="F111" i="217"/>
  <c r="E111" i="217"/>
  <c r="D111" i="217"/>
  <c r="C111" i="217"/>
  <c r="V110" i="91"/>
  <c r="V110" i="217"/>
  <c r="U110" i="91"/>
  <c r="U110" i="217"/>
  <c r="T110" i="91"/>
  <c r="T110" i="217"/>
  <c r="S110" i="217"/>
  <c r="R110" i="91"/>
  <c r="R110" i="217"/>
  <c r="Q110" i="217"/>
  <c r="P110" i="217"/>
  <c r="O110" i="91"/>
  <c r="O110" i="217"/>
  <c r="M110" i="217"/>
  <c r="L110" i="217"/>
  <c r="J110" i="217"/>
  <c r="I110" i="217"/>
  <c r="H110" i="217"/>
  <c r="G110" i="217"/>
  <c r="F110" i="217"/>
  <c r="E110" i="217"/>
  <c r="D110" i="217"/>
  <c r="C110" i="217"/>
  <c r="V109" i="91"/>
  <c r="V109" i="217"/>
  <c r="U109" i="91"/>
  <c r="U109" i="217"/>
  <c r="T109" i="91"/>
  <c r="T109" i="217"/>
  <c r="S109" i="217"/>
  <c r="R109" i="91"/>
  <c r="R109" i="217"/>
  <c r="Q109" i="217"/>
  <c r="P109" i="217"/>
  <c r="O109" i="91"/>
  <c r="O109" i="217"/>
  <c r="M109" i="217"/>
  <c r="L109" i="217"/>
  <c r="J109" i="217"/>
  <c r="I109" i="217"/>
  <c r="H109" i="217"/>
  <c r="G109" i="217"/>
  <c r="F109" i="217"/>
  <c r="E109" i="217"/>
  <c r="D109" i="217"/>
  <c r="C109" i="217"/>
  <c r="V108" i="91"/>
  <c r="V108" i="217"/>
  <c r="U108" i="91"/>
  <c r="U108" i="217"/>
  <c r="T108" i="91"/>
  <c r="T108" i="217"/>
  <c r="S108" i="217"/>
  <c r="R108" i="91"/>
  <c r="R108" i="217"/>
  <c r="Q108" i="217"/>
  <c r="P108" i="217"/>
  <c r="O108" i="91"/>
  <c r="O108" i="217"/>
  <c r="M108" i="217"/>
  <c r="L108" i="217"/>
  <c r="J108" i="217"/>
  <c r="I108" i="217"/>
  <c r="H108" i="217"/>
  <c r="G108" i="217"/>
  <c r="F108" i="217"/>
  <c r="E108" i="217"/>
  <c r="D108" i="217"/>
  <c r="C108" i="217"/>
  <c r="V107" i="91"/>
  <c r="V107" i="217"/>
  <c r="U107" i="91"/>
  <c r="U107" i="217"/>
  <c r="T107" i="91"/>
  <c r="T107" i="217"/>
  <c r="S107" i="217"/>
  <c r="R107" i="91"/>
  <c r="R107" i="217"/>
  <c r="Q107" i="217"/>
  <c r="P107" i="217"/>
  <c r="O107" i="91"/>
  <c r="O107" i="217"/>
  <c r="M107" i="217"/>
  <c r="L107" i="217"/>
  <c r="J107" i="217"/>
  <c r="I107" i="217"/>
  <c r="H107" i="217"/>
  <c r="G107" i="217"/>
  <c r="F107" i="217"/>
  <c r="E107" i="217"/>
  <c r="D107" i="217"/>
  <c r="C107" i="217"/>
  <c r="V106" i="91"/>
  <c r="V106" i="217"/>
  <c r="U106" i="91"/>
  <c r="U106" i="217"/>
  <c r="T106" i="91"/>
  <c r="T106" i="217"/>
  <c r="S106" i="217"/>
  <c r="R106" i="91"/>
  <c r="R106" i="217"/>
  <c r="Q106" i="217"/>
  <c r="P106" i="217"/>
  <c r="O106" i="91"/>
  <c r="O106" i="217"/>
  <c r="M106" i="217"/>
  <c r="L106" i="217"/>
  <c r="J106" i="217"/>
  <c r="I106" i="217"/>
  <c r="H106" i="217"/>
  <c r="G106" i="217"/>
  <c r="F106" i="217"/>
  <c r="E106" i="217"/>
  <c r="D106" i="217"/>
  <c r="C106" i="217"/>
  <c r="V105" i="91"/>
  <c r="V105" i="217"/>
  <c r="U105" i="91"/>
  <c r="U105" i="217"/>
  <c r="T105" i="91"/>
  <c r="T105" i="217"/>
  <c r="S105" i="217"/>
  <c r="R105" i="91"/>
  <c r="R105" i="217"/>
  <c r="Q105" i="217"/>
  <c r="P105" i="217"/>
  <c r="O105" i="91"/>
  <c r="O105" i="217"/>
  <c r="M105" i="217"/>
  <c r="L105" i="217"/>
  <c r="J105" i="217"/>
  <c r="I105" i="217"/>
  <c r="H105" i="217"/>
  <c r="G105" i="217"/>
  <c r="F105" i="217"/>
  <c r="E105" i="217"/>
  <c r="D105" i="217"/>
  <c r="C105" i="217"/>
  <c r="V104" i="91"/>
  <c r="V104" i="217"/>
  <c r="U104" i="91"/>
  <c r="U104" i="217"/>
  <c r="T104" i="91"/>
  <c r="T104" i="217"/>
  <c r="S104" i="217"/>
  <c r="R104" i="91"/>
  <c r="R104" i="217"/>
  <c r="Q104" i="217"/>
  <c r="P104" i="217"/>
  <c r="O104" i="91"/>
  <c r="O104" i="217"/>
  <c r="M104" i="217"/>
  <c r="L104" i="217"/>
  <c r="J104" i="217"/>
  <c r="I104" i="217"/>
  <c r="H104" i="217"/>
  <c r="G104" i="217"/>
  <c r="F104" i="217"/>
  <c r="E104" i="217"/>
  <c r="D104" i="217"/>
  <c r="C104" i="217"/>
  <c r="V103" i="91"/>
  <c r="V103" i="217"/>
  <c r="U103" i="91"/>
  <c r="U103" i="217"/>
  <c r="T103" i="91"/>
  <c r="T103" i="217"/>
  <c r="S103" i="217"/>
  <c r="R103" i="91"/>
  <c r="R103" i="217"/>
  <c r="Q103" i="217"/>
  <c r="P103" i="217"/>
  <c r="O103" i="91"/>
  <c r="O103" i="217"/>
  <c r="M103" i="217"/>
  <c r="L103" i="217"/>
  <c r="J103" i="217"/>
  <c r="I103" i="217"/>
  <c r="H103" i="217"/>
  <c r="G103" i="217"/>
  <c r="F103" i="217"/>
  <c r="E103" i="217"/>
  <c r="D103" i="217"/>
  <c r="C103" i="217"/>
  <c r="V102" i="91"/>
  <c r="V102" i="217"/>
  <c r="U102" i="91"/>
  <c r="U102" i="217"/>
  <c r="T102" i="91"/>
  <c r="T102" i="217"/>
  <c r="S102" i="217"/>
  <c r="R102" i="91"/>
  <c r="R102" i="217"/>
  <c r="Q102" i="217"/>
  <c r="P102" i="217"/>
  <c r="O102" i="91"/>
  <c r="O102" i="217"/>
  <c r="M102" i="217"/>
  <c r="L102" i="217"/>
  <c r="J102" i="217"/>
  <c r="I102" i="217"/>
  <c r="H102" i="217"/>
  <c r="G102" i="217"/>
  <c r="F102" i="217"/>
  <c r="E102" i="217"/>
  <c r="D102" i="217"/>
  <c r="C102" i="217"/>
  <c r="V101" i="91"/>
  <c r="V101" i="217"/>
  <c r="U101" i="91"/>
  <c r="U101" i="217"/>
  <c r="T101" i="91"/>
  <c r="T101" i="217"/>
  <c r="S101" i="217"/>
  <c r="R101" i="91"/>
  <c r="R101" i="217"/>
  <c r="Q101" i="217"/>
  <c r="P101" i="217"/>
  <c r="O101" i="91"/>
  <c r="O101" i="217"/>
  <c r="M101" i="217"/>
  <c r="L101" i="217"/>
  <c r="J101" i="217"/>
  <c r="I101" i="217"/>
  <c r="H101" i="217"/>
  <c r="G101" i="217"/>
  <c r="F101" i="217"/>
  <c r="E101" i="217"/>
  <c r="D101" i="217"/>
  <c r="C101" i="217"/>
  <c r="V100" i="91"/>
  <c r="V100" i="217"/>
  <c r="U100" i="91"/>
  <c r="U100" i="217"/>
  <c r="T100" i="91"/>
  <c r="T100" i="217"/>
  <c r="S100" i="217"/>
  <c r="R100" i="91"/>
  <c r="R100" i="217"/>
  <c r="Q100" i="217"/>
  <c r="P100" i="217"/>
  <c r="O100" i="91"/>
  <c r="O100" i="217"/>
  <c r="M100" i="217"/>
  <c r="L100" i="217"/>
  <c r="J100" i="217"/>
  <c r="I100" i="217"/>
  <c r="H100" i="217"/>
  <c r="G100" i="217"/>
  <c r="F100" i="217"/>
  <c r="E100" i="217"/>
  <c r="D100" i="217"/>
  <c r="C100" i="217"/>
  <c r="V99" i="91"/>
  <c r="V99" i="217"/>
  <c r="U99" i="91"/>
  <c r="U99" i="217"/>
  <c r="T99" i="91"/>
  <c r="T99" i="217"/>
  <c r="S99" i="217"/>
  <c r="R99" i="91"/>
  <c r="R99" i="217"/>
  <c r="Q99" i="217"/>
  <c r="P99" i="217"/>
  <c r="O99" i="91"/>
  <c r="O99" i="217"/>
  <c r="M99" i="217"/>
  <c r="L99" i="217"/>
  <c r="J99" i="217"/>
  <c r="I99" i="217"/>
  <c r="H99" i="217"/>
  <c r="G99" i="217"/>
  <c r="F99" i="217"/>
  <c r="E99" i="217"/>
  <c r="D99" i="217"/>
  <c r="C99" i="217"/>
  <c r="V98" i="91"/>
  <c r="V98" i="217"/>
  <c r="U98" i="91"/>
  <c r="U98" i="217"/>
  <c r="T98" i="91"/>
  <c r="T98" i="217"/>
  <c r="S98" i="217"/>
  <c r="R98" i="91"/>
  <c r="R98" i="217"/>
  <c r="Q98" i="217"/>
  <c r="P98" i="217"/>
  <c r="O98" i="91"/>
  <c r="O98" i="217"/>
  <c r="M98" i="217"/>
  <c r="L98" i="217"/>
  <c r="J98" i="217"/>
  <c r="I98" i="217"/>
  <c r="H98" i="217"/>
  <c r="G98" i="217"/>
  <c r="F98" i="217"/>
  <c r="E98" i="217"/>
  <c r="D98" i="217"/>
  <c r="C98" i="217"/>
  <c r="V97" i="91"/>
  <c r="V97" i="217"/>
  <c r="U97" i="91"/>
  <c r="U97" i="217"/>
  <c r="T97" i="91"/>
  <c r="T97" i="217"/>
  <c r="S97" i="217"/>
  <c r="R97" i="91"/>
  <c r="R97" i="217"/>
  <c r="Q97" i="217"/>
  <c r="P97" i="217"/>
  <c r="O97" i="91"/>
  <c r="O97" i="217"/>
  <c r="M97" i="217"/>
  <c r="L97" i="217"/>
  <c r="J97" i="217"/>
  <c r="I97" i="217"/>
  <c r="H97" i="217"/>
  <c r="G97" i="217"/>
  <c r="F97" i="217"/>
  <c r="E97" i="217"/>
  <c r="D97" i="217"/>
  <c r="C97" i="217"/>
  <c r="V96" i="91"/>
  <c r="V96" i="217"/>
  <c r="U96" i="91"/>
  <c r="U96" i="217"/>
  <c r="T96" i="91"/>
  <c r="T96" i="217"/>
  <c r="S96" i="217"/>
  <c r="R96" i="91"/>
  <c r="R96" i="217"/>
  <c r="Q96" i="217"/>
  <c r="P96" i="217"/>
  <c r="O96" i="91"/>
  <c r="O96" i="217"/>
  <c r="M96" i="217"/>
  <c r="L96" i="217"/>
  <c r="J96" i="217"/>
  <c r="I96" i="217"/>
  <c r="H96" i="217"/>
  <c r="G96" i="217"/>
  <c r="F96" i="217"/>
  <c r="E96" i="217"/>
  <c r="D96" i="217"/>
  <c r="C96" i="217"/>
  <c r="V95" i="91"/>
  <c r="V95" i="217"/>
  <c r="U95" i="91"/>
  <c r="U95" i="217"/>
  <c r="T95" i="91"/>
  <c r="T95" i="217"/>
  <c r="S95" i="217"/>
  <c r="R95" i="91"/>
  <c r="R95" i="217"/>
  <c r="Q95" i="217"/>
  <c r="P95" i="217"/>
  <c r="O95" i="91"/>
  <c r="O95" i="217"/>
  <c r="M95" i="217"/>
  <c r="L95" i="217"/>
  <c r="J95" i="217"/>
  <c r="I95" i="217"/>
  <c r="H95" i="217"/>
  <c r="G95" i="217"/>
  <c r="F95" i="217"/>
  <c r="E95" i="217"/>
  <c r="D95" i="217"/>
  <c r="C95" i="217"/>
  <c r="V94" i="91"/>
  <c r="V94" i="217"/>
  <c r="U94" i="91"/>
  <c r="U94" i="217"/>
  <c r="T94" i="91"/>
  <c r="T94" i="217"/>
  <c r="S94" i="217"/>
  <c r="R94" i="91"/>
  <c r="R94" i="217"/>
  <c r="Q94" i="217"/>
  <c r="P94" i="217"/>
  <c r="O94" i="91"/>
  <c r="O94" i="217"/>
  <c r="M94" i="217"/>
  <c r="L94" i="217"/>
  <c r="J94" i="217"/>
  <c r="I94" i="217"/>
  <c r="H94" i="217"/>
  <c r="G94" i="217"/>
  <c r="F94" i="217"/>
  <c r="E94" i="217"/>
  <c r="D94" i="217"/>
  <c r="C94" i="217"/>
  <c r="V93" i="91"/>
  <c r="V93" i="217"/>
  <c r="U93" i="91"/>
  <c r="U93" i="217"/>
  <c r="T93" i="91"/>
  <c r="T93" i="217"/>
  <c r="S93" i="217"/>
  <c r="R93" i="91"/>
  <c r="R93" i="217"/>
  <c r="Q93" i="217"/>
  <c r="P93" i="217"/>
  <c r="O93" i="91"/>
  <c r="O93" i="217"/>
  <c r="M93" i="217"/>
  <c r="L93" i="217"/>
  <c r="J93" i="217"/>
  <c r="I93" i="217"/>
  <c r="H93" i="217"/>
  <c r="G93" i="217"/>
  <c r="F93" i="217"/>
  <c r="E93" i="217"/>
  <c r="D93" i="217"/>
  <c r="C93" i="217"/>
  <c r="V92" i="91"/>
  <c r="V92" i="217"/>
  <c r="U92" i="91"/>
  <c r="U92" i="217"/>
  <c r="T92" i="91"/>
  <c r="T92" i="217"/>
  <c r="S92" i="217"/>
  <c r="R92" i="91"/>
  <c r="R92" i="217"/>
  <c r="Q92" i="217"/>
  <c r="P92" i="217"/>
  <c r="O92" i="91"/>
  <c r="O92" i="217"/>
  <c r="M92" i="217"/>
  <c r="L92" i="217"/>
  <c r="J92" i="217"/>
  <c r="I92" i="217"/>
  <c r="H92" i="217"/>
  <c r="G92" i="217"/>
  <c r="F92" i="217"/>
  <c r="E92" i="217"/>
  <c r="D92" i="217"/>
  <c r="C92" i="217"/>
  <c r="V91" i="91"/>
  <c r="V91" i="217"/>
  <c r="U91" i="91"/>
  <c r="U91" i="217"/>
  <c r="T91" i="91"/>
  <c r="T91" i="217"/>
  <c r="S91" i="217"/>
  <c r="R91" i="91"/>
  <c r="R91" i="217"/>
  <c r="Q91" i="217"/>
  <c r="P91" i="217"/>
  <c r="O91" i="91"/>
  <c r="O91" i="217"/>
  <c r="M91" i="217"/>
  <c r="L91" i="217"/>
  <c r="J91" i="217"/>
  <c r="I91" i="217"/>
  <c r="H91" i="217"/>
  <c r="G91" i="217"/>
  <c r="F91" i="217"/>
  <c r="E91" i="217"/>
  <c r="D91" i="217"/>
  <c r="C91" i="217"/>
  <c r="V90" i="91"/>
  <c r="V90" i="217"/>
  <c r="U90" i="91"/>
  <c r="U90" i="217"/>
  <c r="T90" i="91"/>
  <c r="T90" i="217"/>
  <c r="S90" i="217"/>
  <c r="R90" i="91"/>
  <c r="R90" i="217"/>
  <c r="Q90" i="217"/>
  <c r="P90" i="217"/>
  <c r="O90" i="91"/>
  <c r="O90" i="217"/>
  <c r="M90" i="217"/>
  <c r="L90" i="217"/>
  <c r="J90" i="217"/>
  <c r="I90" i="217"/>
  <c r="H90" i="217"/>
  <c r="G90" i="217"/>
  <c r="F90" i="217"/>
  <c r="E90" i="217"/>
  <c r="D90" i="217"/>
  <c r="C90" i="217"/>
  <c r="V89" i="91"/>
  <c r="V89" i="217"/>
  <c r="U89" i="91"/>
  <c r="U89" i="217"/>
  <c r="T89" i="91"/>
  <c r="T89" i="217"/>
  <c r="S89" i="217"/>
  <c r="R89" i="91"/>
  <c r="R89" i="217"/>
  <c r="Q89" i="217"/>
  <c r="P89" i="217"/>
  <c r="O89" i="91"/>
  <c r="O89" i="217"/>
  <c r="M89" i="217"/>
  <c r="L89" i="217"/>
  <c r="J89" i="217"/>
  <c r="I89" i="217"/>
  <c r="H89" i="217"/>
  <c r="G89" i="217"/>
  <c r="F89" i="217"/>
  <c r="E89" i="217"/>
  <c r="D89" i="217"/>
  <c r="C89" i="217"/>
  <c r="V88" i="91"/>
  <c r="V88" i="217"/>
  <c r="U88" i="91"/>
  <c r="U88" i="217"/>
  <c r="T88" i="91"/>
  <c r="T88" i="217"/>
  <c r="S88" i="217"/>
  <c r="R88" i="91"/>
  <c r="R88" i="217"/>
  <c r="Q88" i="217"/>
  <c r="P88" i="217"/>
  <c r="O88" i="91"/>
  <c r="O88" i="217"/>
  <c r="M88" i="217"/>
  <c r="L88" i="217"/>
  <c r="J88" i="217"/>
  <c r="I88" i="217"/>
  <c r="H88" i="217"/>
  <c r="G88" i="217"/>
  <c r="F88" i="217"/>
  <c r="E88" i="217"/>
  <c r="D88" i="217"/>
  <c r="C88" i="217"/>
  <c r="V87" i="91"/>
  <c r="V87" i="217"/>
  <c r="U87" i="91"/>
  <c r="U87" i="217"/>
  <c r="T87" i="91"/>
  <c r="T87" i="217"/>
  <c r="S87" i="217"/>
  <c r="R87" i="91"/>
  <c r="R87" i="217"/>
  <c r="Q87" i="217"/>
  <c r="P87" i="217"/>
  <c r="O87" i="91"/>
  <c r="O87" i="217"/>
  <c r="M87" i="217"/>
  <c r="L87" i="217"/>
  <c r="J87" i="217"/>
  <c r="I87" i="217"/>
  <c r="H87" i="217"/>
  <c r="G87" i="217"/>
  <c r="F87" i="217"/>
  <c r="E87" i="217"/>
  <c r="D87" i="217"/>
  <c r="C87" i="217"/>
  <c r="V86" i="91"/>
  <c r="V86" i="217"/>
  <c r="U86" i="91"/>
  <c r="U86" i="217"/>
  <c r="T86" i="91"/>
  <c r="T86" i="217"/>
  <c r="S86" i="217"/>
  <c r="R86" i="91"/>
  <c r="R86" i="217"/>
  <c r="Q86" i="217"/>
  <c r="P86" i="217"/>
  <c r="O86" i="91"/>
  <c r="O86" i="217"/>
  <c r="M86" i="217"/>
  <c r="L86" i="217"/>
  <c r="J86" i="217"/>
  <c r="I86" i="217"/>
  <c r="H86" i="217"/>
  <c r="G86" i="217"/>
  <c r="F86" i="217"/>
  <c r="E86" i="217"/>
  <c r="D86" i="217"/>
  <c r="C86" i="217"/>
  <c r="V85" i="91"/>
  <c r="V85" i="217"/>
  <c r="U85" i="91"/>
  <c r="U85" i="217"/>
  <c r="T85" i="91"/>
  <c r="T85" i="217"/>
  <c r="S85" i="217"/>
  <c r="R85" i="91"/>
  <c r="R85" i="217"/>
  <c r="Q85" i="217"/>
  <c r="P85" i="217"/>
  <c r="O85" i="91"/>
  <c r="O85" i="217"/>
  <c r="M85" i="217"/>
  <c r="L85" i="217"/>
  <c r="J85" i="217"/>
  <c r="I85" i="217"/>
  <c r="H85" i="217"/>
  <c r="G85" i="217"/>
  <c r="F85" i="217"/>
  <c r="E85" i="217"/>
  <c r="D85" i="217"/>
  <c r="C85" i="217"/>
  <c r="V84" i="91"/>
  <c r="V84" i="217"/>
  <c r="U84" i="91"/>
  <c r="U84" i="217"/>
  <c r="T84" i="91"/>
  <c r="T84" i="217"/>
  <c r="S84" i="217"/>
  <c r="R84" i="91"/>
  <c r="R84" i="217"/>
  <c r="Q84" i="217"/>
  <c r="P84" i="217"/>
  <c r="O84" i="91"/>
  <c r="O84" i="217"/>
  <c r="M84" i="217"/>
  <c r="L84" i="217"/>
  <c r="J84" i="217"/>
  <c r="I84" i="217"/>
  <c r="H84" i="217"/>
  <c r="G84" i="217"/>
  <c r="F84" i="217"/>
  <c r="E84" i="217"/>
  <c r="D84" i="217"/>
  <c r="C84" i="217"/>
  <c r="V83" i="91"/>
  <c r="V83" i="217"/>
  <c r="U83" i="91"/>
  <c r="U83" i="217"/>
  <c r="T83" i="91"/>
  <c r="T83" i="217"/>
  <c r="S83" i="217"/>
  <c r="R83" i="91"/>
  <c r="R83" i="217"/>
  <c r="Q83" i="217"/>
  <c r="P83" i="217"/>
  <c r="O83" i="91"/>
  <c r="O83" i="217"/>
  <c r="M83" i="217"/>
  <c r="L83" i="217"/>
  <c r="J83" i="217"/>
  <c r="I83" i="217"/>
  <c r="H83" i="217"/>
  <c r="G83" i="217"/>
  <c r="F83" i="217"/>
  <c r="E83" i="217"/>
  <c r="D83" i="217"/>
  <c r="C83" i="217"/>
  <c r="V82" i="91"/>
  <c r="V82" i="217"/>
  <c r="U82" i="91"/>
  <c r="U82" i="217"/>
  <c r="T82" i="91"/>
  <c r="T82" i="217"/>
  <c r="S82" i="217"/>
  <c r="R82" i="91"/>
  <c r="R82" i="217"/>
  <c r="Q82" i="217"/>
  <c r="P82" i="217"/>
  <c r="O82" i="91"/>
  <c r="O82" i="217"/>
  <c r="M82" i="217"/>
  <c r="L82" i="217"/>
  <c r="J82" i="217"/>
  <c r="I82" i="217"/>
  <c r="H82" i="217"/>
  <c r="G82" i="217"/>
  <c r="F82" i="217"/>
  <c r="E82" i="217"/>
  <c r="D82" i="217"/>
  <c r="C82" i="217"/>
  <c r="V81" i="91"/>
  <c r="V81" i="217"/>
  <c r="U81" i="91"/>
  <c r="U81" i="217"/>
  <c r="T81" i="91"/>
  <c r="T81" i="217"/>
  <c r="S81" i="217"/>
  <c r="R81" i="91"/>
  <c r="R81" i="217"/>
  <c r="Q81" i="217"/>
  <c r="P81" i="217"/>
  <c r="O81" i="91"/>
  <c r="O81" i="217"/>
  <c r="M81" i="217"/>
  <c r="L81" i="217"/>
  <c r="J81" i="217"/>
  <c r="I81" i="217"/>
  <c r="H81" i="217"/>
  <c r="G81" i="217"/>
  <c r="F81" i="217"/>
  <c r="E81" i="217"/>
  <c r="D81" i="217"/>
  <c r="C81" i="217"/>
  <c r="V80" i="91"/>
  <c r="V80" i="217"/>
  <c r="U80" i="91"/>
  <c r="U80" i="217"/>
  <c r="T80" i="91"/>
  <c r="T80" i="217"/>
  <c r="S80" i="217"/>
  <c r="R80" i="91"/>
  <c r="R80" i="217"/>
  <c r="Q80" i="217"/>
  <c r="P80" i="217"/>
  <c r="O80" i="91"/>
  <c r="O80" i="217"/>
  <c r="M80" i="217"/>
  <c r="L80" i="217"/>
  <c r="J80" i="217"/>
  <c r="I80" i="217"/>
  <c r="H80" i="217"/>
  <c r="G80" i="217"/>
  <c r="F80" i="217"/>
  <c r="E80" i="217"/>
  <c r="D80" i="217"/>
  <c r="C80" i="217"/>
  <c r="V79" i="91"/>
  <c r="V79" i="217"/>
  <c r="U79" i="91"/>
  <c r="U79" i="217"/>
  <c r="T79" i="91"/>
  <c r="T79" i="217"/>
  <c r="S79" i="217"/>
  <c r="R79" i="91"/>
  <c r="R79" i="217"/>
  <c r="Q79" i="217"/>
  <c r="P79" i="217"/>
  <c r="O79" i="91"/>
  <c r="O79" i="217"/>
  <c r="M79" i="217"/>
  <c r="L79" i="217"/>
  <c r="J79" i="217"/>
  <c r="I79" i="217"/>
  <c r="H79" i="217"/>
  <c r="G79" i="217"/>
  <c r="F79" i="217"/>
  <c r="E79" i="217"/>
  <c r="D79" i="217"/>
  <c r="C79" i="217"/>
  <c r="V78" i="91"/>
  <c r="V78" i="217"/>
  <c r="U78" i="91"/>
  <c r="U78" i="217"/>
  <c r="T78" i="91"/>
  <c r="T78" i="217"/>
  <c r="S78" i="217"/>
  <c r="R78" i="91"/>
  <c r="R78" i="217"/>
  <c r="Q78" i="217"/>
  <c r="P78" i="217"/>
  <c r="O78" i="91"/>
  <c r="O78" i="217"/>
  <c r="M78" i="217"/>
  <c r="L78" i="217"/>
  <c r="J78" i="217"/>
  <c r="I78" i="217"/>
  <c r="H78" i="217"/>
  <c r="G78" i="217"/>
  <c r="F78" i="217"/>
  <c r="E78" i="217"/>
  <c r="D78" i="217"/>
  <c r="C78" i="217"/>
  <c r="V77" i="91"/>
  <c r="V77" i="217"/>
  <c r="U77" i="91"/>
  <c r="U77" i="217"/>
  <c r="T77" i="91"/>
  <c r="T77" i="217"/>
  <c r="S77" i="217"/>
  <c r="R77" i="91"/>
  <c r="R77" i="217"/>
  <c r="Q77" i="217"/>
  <c r="P77" i="217"/>
  <c r="O77" i="91"/>
  <c r="O77" i="217"/>
  <c r="M77" i="217"/>
  <c r="L77" i="217"/>
  <c r="J77" i="217"/>
  <c r="I77" i="217"/>
  <c r="H77" i="217"/>
  <c r="G77" i="217"/>
  <c r="F77" i="217"/>
  <c r="E77" i="217"/>
  <c r="D77" i="217"/>
  <c r="C77" i="217"/>
  <c r="V76" i="91"/>
  <c r="V76" i="217"/>
  <c r="U76" i="91"/>
  <c r="U76" i="217"/>
  <c r="T76" i="91"/>
  <c r="T76" i="217"/>
  <c r="S76" i="217"/>
  <c r="R76" i="91"/>
  <c r="R76" i="217"/>
  <c r="Q76" i="217"/>
  <c r="P76" i="217"/>
  <c r="O76" i="91"/>
  <c r="O76" i="217"/>
  <c r="M76" i="217"/>
  <c r="L76" i="217"/>
  <c r="J76" i="217"/>
  <c r="I76" i="217"/>
  <c r="H76" i="217"/>
  <c r="G76" i="217"/>
  <c r="F76" i="217"/>
  <c r="E76" i="217"/>
  <c r="D76" i="217"/>
  <c r="C76" i="217"/>
  <c r="V75" i="91"/>
  <c r="V75" i="217"/>
  <c r="U75" i="91"/>
  <c r="U75" i="217"/>
  <c r="T75" i="91"/>
  <c r="T75" i="217"/>
  <c r="S75" i="217"/>
  <c r="R75" i="91"/>
  <c r="R75" i="217"/>
  <c r="Q75" i="217"/>
  <c r="P75" i="217"/>
  <c r="K75" i="91"/>
  <c r="O75" i="91"/>
  <c r="O75" i="217"/>
  <c r="M75" i="217"/>
  <c r="L75" i="217"/>
  <c r="J75" i="217"/>
  <c r="I75" i="217"/>
  <c r="H75" i="217"/>
  <c r="G75" i="217"/>
  <c r="F75" i="217"/>
  <c r="E75" i="217"/>
  <c r="D75" i="217"/>
  <c r="C75" i="217"/>
  <c r="V74" i="91"/>
  <c r="V74" i="217"/>
  <c r="U74" i="91"/>
  <c r="U74" i="217"/>
  <c r="T74" i="91"/>
  <c r="T74" i="217"/>
  <c r="S74" i="217"/>
  <c r="R74" i="91"/>
  <c r="R74" i="217"/>
  <c r="Q74" i="217"/>
  <c r="P74" i="217"/>
  <c r="K74" i="91"/>
  <c r="O74" i="91"/>
  <c r="O74" i="217"/>
  <c r="M74" i="217"/>
  <c r="L74" i="217"/>
  <c r="J74" i="217"/>
  <c r="I74" i="217"/>
  <c r="H74" i="217"/>
  <c r="G74" i="217"/>
  <c r="F74" i="217"/>
  <c r="E74" i="217"/>
  <c r="D74" i="217"/>
  <c r="C74" i="217"/>
  <c r="V73" i="91"/>
  <c r="V73" i="217"/>
  <c r="U73" i="91"/>
  <c r="U73" i="217"/>
  <c r="T73" i="91"/>
  <c r="T73" i="217"/>
  <c r="S73" i="217"/>
  <c r="R73" i="91"/>
  <c r="R73" i="217"/>
  <c r="Q73" i="217"/>
  <c r="P73" i="217"/>
  <c r="K73" i="91"/>
  <c r="O73" i="91"/>
  <c r="O73" i="217"/>
  <c r="M73" i="217"/>
  <c r="L73" i="217"/>
  <c r="J73" i="217"/>
  <c r="I73" i="217"/>
  <c r="H73" i="217"/>
  <c r="G73" i="217"/>
  <c r="F73" i="217"/>
  <c r="E73" i="217"/>
  <c r="D73" i="217"/>
  <c r="C73" i="217"/>
  <c r="V72" i="91"/>
  <c r="V72" i="217"/>
  <c r="U72" i="91"/>
  <c r="U72" i="217"/>
  <c r="T72" i="91"/>
  <c r="T72" i="217"/>
  <c r="S72" i="217"/>
  <c r="R72" i="91"/>
  <c r="R72" i="217"/>
  <c r="Q72" i="217"/>
  <c r="P72" i="217"/>
  <c r="K72" i="91"/>
  <c r="O72" i="91"/>
  <c r="O72" i="217"/>
  <c r="M72" i="217"/>
  <c r="L72" i="217"/>
  <c r="J72" i="217"/>
  <c r="I72" i="217"/>
  <c r="H72" i="217"/>
  <c r="G72" i="217"/>
  <c r="F72" i="217"/>
  <c r="E72" i="217"/>
  <c r="D72" i="217"/>
  <c r="C72" i="217"/>
  <c r="V71" i="91"/>
  <c r="V71" i="217"/>
  <c r="U71" i="91"/>
  <c r="U71" i="217"/>
  <c r="T71" i="91"/>
  <c r="T71" i="217"/>
  <c r="S71" i="217"/>
  <c r="R71" i="91"/>
  <c r="R71" i="217"/>
  <c r="Q71" i="217"/>
  <c r="P71" i="217"/>
  <c r="K71" i="91"/>
  <c r="O71" i="91"/>
  <c r="O71" i="217"/>
  <c r="M71" i="217"/>
  <c r="L71" i="217"/>
  <c r="J71" i="217"/>
  <c r="I71" i="217"/>
  <c r="H71" i="217"/>
  <c r="G71" i="217"/>
  <c r="F71" i="217"/>
  <c r="E71" i="217"/>
  <c r="D71" i="217"/>
  <c r="C71" i="217"/>
  <c r="V70" i="91"/>
  <c r="V70" i="217"/>
  <c r="U70" i="91"/>
  <c r="U70" i="217"/>
  <c r="T70" i="91"/>
  <c r="T70" i="217"/>
  <c r="S70" i="217"/>
  <c r="R70" i="91"/>
  <c r="R70" i="217"/>
  <c r="Q70" i="217"/>
  <c r="P70" i="217"/>
  <c r="K70" i="91"/>
  <c r="O70" i="91"/>
  <c r="O70" i="217"/>
  <c r="M70" i="217"/>
  <c r="L70" i="217"/>
  <c r="J70" i="217"/>
  <c r="I70" i="217"/>
  <c r="H70" i="217"/>
  <c r="G70" i="217"/>
  <c r="F70" i="217"/>
  <c r="E70" i="217"/>
  <c r="D70" i="217"/>
  <c r="C70" i="217"/>
  <c r="V69" i="91"/>
  <c r="V69" i="217"/>
  <c r="U69" i="91"/>
  <c r="U69" i="217"/>
  <c r="T69" i="91"/>
  <c r="T69" i="217"/>
  <c r="S69" i="217"/>
  <c r="R69" i="91"/>
  <c r="R69" i="217"/>
  <c r="Q69" i="217"/>
  <c r="P69" i="217"/>
  <c r="K69" i="91"/>
  <c r="O69" i="91"/>
  <c r="O69" i="217"/>
  <c r="M69" i="217"/>
  <c r="L69" i="217"/>
  <c r="J69" i="217"/>
  <c r="I69" i="217"/>
  <c r="H69" i="217"/>
  <c r="G69" i="217"/>
  <c r="F69" i="217"/>
  <c r="E69" i="217"/>
  <c r="D69" i="217"/>
  <c r="C69" i="217"/>
  <c r="V68" i="91"/>
  <c r="V68" i="217"/>
  <c r="U68" i="91"/>
  <c r="U68" i="217"/>
  <c r="T68" i="91"/>
  <c r="T68" i="217"/>
  <c r="S68" i="217"/>
  <c r="R68" i="91"/>
  <c r="R68" i="217"/>
  <c r="Q68" i="217"/>
  <c r="P68" i="217"/>
  <c r="K68" i="91"/>
  <c r="O68" i="91"/>
  <c r="O68" i="217"/>
  <c r="M68" i="217"/>
  <c r="L68" i="217"/>
  <c r="J68" i="217"/>
  <c r="I68" i="217"/>
  <c r="H68" i="217"/>
  <c r="G68" i="217"/>
  <c r="F68" i="217"/>
  <c r="E68" i="217"/>
  <c r="D68" i="217"/>
  <c r="C68" i="217"/>
  <c r="V67" i="91"/>
  <c r="V67" i="217"/>
  <c r="U67" i="91"/>
  <c r="U67" i="217"/>
  <c r="T67" i="91"/>
  <c r="T67" i="217"/>
  <c r="S67" i="217"/>
  <c r="R67" i="91"/>
  <c r="R67" i="217"/>
  <c r="Q67" i="217"/>
  <c r="P67" i="217"/>
  <c r="K67" i="91"/>
  <c r="O67" i="91"/>
  <c r="O67" i="217"/>
  <c r="M67" i="217"/>
  <c r="L67" i="217"/>
  <c r="J67" i="217"/>
  <c r="I67" i="217"/>
  <c r="H67" i="217"/>
  <c r="G67" i="217"/>
  <c r="F67" i="217"/>
  <c r="E67" i="217"/>
  <c r="D67" i="217"/>
  <c r="C67" i="217"/>
  <c r="V66" i="91"/>
  <c r="V66" i="217"/>
  <c r="U66" i="91"/>
  <c r="U66" i="217"/>
  <c r="T66" i="91"/>
  <c r="T66" i="217"/>
  <c r="S66" i="217"/>
  <c r="R66" i="91"/>
  <c r="R66" i="217"/>
  <c r="Q66" i="217"/>
  <c r="P66" i="217"/>
  <c r="K66" i="91"/>
  <c r="O66" i="91"/>
  <c r="O66" i="217"/>
  <c r="M66" i="217"/>
  <c r="L66" i="217"/>
  <c r="J66" i="217"/>
  <c r="I66" i="217"/>
  <c r="H66" i="217"/>
  <c r="G66" i="217"/>
  <c r="F66" i="217"/>
  <c r="E66" i="217"/>
  <c r="D66" i="217"/>
  <c r="C66" i="217"/>
  <c r="V65" i="91"/>
  <c r="V65" i="217"/>
  <c r="U65" i="91"/>
  <c r="U65" i="217"/>
  <c r="T65" i="91"/>
  <c r="T65" i="217"/>
  <c r="S65" i="217"/>
  <c r="R65" i="91"/>
  <c r="R65" i="217"/>
  <c r="Q65" i="217"/>
  <c r="P65" i="217"/>
  <c r="K65" i="91"/>
  <c r="O65" i="91"/>
  <c r="O65" i="217"/>
  <c r="M65" i="217"/>
  <c r="L65" i="217"/>
  <c r="J65" i="217"/>
  <c r="I65" i="217"/>
  <c r="H65" i="217"/>
  <c r="G65" i="217"/>
  <c r="F65" i="217"/>
  <c r="E65" i="217"/>
  <c r="D65" i="217"/>
  <c r="C65" i="217"/>
  <c r="V64" i="91"/>
  <c r="V64" i="217"/>
  <c r="U64" i="91"/>
  <c r="U64" i="217"/>
  <c r="T64" i="91"/>
  <c r="T64" i="217"/>
  <c r="S64" i="217"/>
  <c r="R64" i="91"/>
  <c r="R64" i="217"/>
  <c r="Q64" i="217"/>
  <c r="P64" i="217"/>
  <c r="K64" i="91"/>
  <c r="O64" i="91"/>
  <c r="O64" i="217"/>
  <c r="M64" i="217"/>
  <c r="L64" i="217"/>
  <c r="J64" i="217"/>
  <c r="I64" i="217"/>
  <c r="H64" i="217"/>
  <c r="G64" i="217"/>
  <c r="F64" i="217"/>
  <c r="E64" i="217"/>
  <c r="D64" i="217"/>
  <c r="C64" i="217"/>
  <c r="V63" i="91"/>
  <c r="V63" i="217"/>
  <c r="U63" i="91"/>
  <c r="U63" i="217"/>
  <c r="T63" i="91"/>
  <c r="T63" i="217"/>
  <c r="S63" i="217"/>
  <c r="R63" i="91"/>
  <c r="R63" i="217"/>
  <c r="Q63" i="217"/>
  <c r="P63" i="217"/>
  <c r="K63" i="91"/>
  <c r="O63" i="91"/>
  <c r="O63" i="217"/>
  <c r="M63" i="217"/>
  <c r="L63" i="217"/>
  <c r="J63" i="217"/>
  <c r="I63" i="217"/>
  <c r="H63" i="217"/>
  <c r="G63" i="217"/>
  <c r="F63" i="217"/>
  <c r="E63" i="217"/>
  <c r="D63" i="217"/>
  <c r="C63" i="217"/>
  <c r="V62" i="91"/>
  <c r="V62" i="217"/>
  <c r="U62" i="91"/>
  <c r="U62" i="217"/>
  <c r="T62" i="91"/>
  <c r="T62" i="217"/>
  <c r="S62" i="217"/>
  <c r="R62" i="91"/>
  <c r="R62" i="217"/>
  <c r="Q62" i="217"/>
  <c r="P62" i="217"/>
  <c r="K62" i="91"/>
  <c r="O62" i="91"/>
  <c r="O62" i="217"/>
  <c r="M62" i="217"/>
  <c r="L62" i="217"/>
  <c r="J62" i="217"/>
  <c r="I62" i="217"/>
  <c r="H62" i="217"/>
  <c r="G62" i="217"/>
  <c r="F62" i="217"/>
  <c r="E62" i="217"/>
  <c r="D62" i="217"/>
  <c r="C62" i="217"/>
  <c r="V61" i="91"/>
  <c r="V61" i="217"/>
  <c r="U61" i="91"/>
  <c r="U61" i="217"/>
  <c r="T61" i="91"/>
  <c r="T61" i="217"/>
  <c r="S61" i="217"/>
  <c r="R61" i="91"/>
  <c r="R61" i="217"/>
  <c r="Q61" i="217"/>
  <c r="P61" i="217"/>
  <c r="K61" i="91"/>
  <c r="O61" i="91"/>
  <c r="O61" i="217"/>
  <c r="M61" i="217"/>
  <c r="L61" i="217"/>
  <c r="J61" i="217"/>
  <c r="I61" i="217"/>
  <c r="H61" i="217"/>
  <c r="G61" i="217"/>
  <c r="F61" i="217"/>
  <c r="E61" i="217"/>
  <c r="D61" i="217"/>
  <c r="C61" i="217"/>
  <c r="V60" i="91"/>
  <c r="V60" i="217"/>
  <c r="U60" i="91"/>
  <c r="U60" i="217"/>
  <c r="T60" i="91"/>
  <c r="T60" i="217"/>
  <c r="S60" i="217"/>
  <c r="R60" i="91"/>
  <c r="R60" i="217"/>
  <c r="Q60" i="217"/>
  <c r="P60" i="217"/>
  <c r="K60" i="91"/>
  <c r="O60" i="91"/>
  <c r="O60" i="217"/>
  <c r="M60" i="217"/>
  <c r="L60" i="217"/>
  <c r="J60" i="217"/>
  <c r="I60" i="217"/>
  <c r="H60" i="217"/>
  <c r="G60" i="217"/>
  <c r="F60" i="217"/>
  <c r="E60" i="217"/>
  <c r="D60" i="217"/>
  <c r="C60" i="217"/>
  <c r="V59" i="91"/>
  <c r="V59" i="217"/>
  <c r="U59" i="91"/>
  <c r="U59" i="217"/>
  <c r="T59" i="91"/>
  <c r="T59" i="217"/>
  <c r="S59" i="217"/>
  <c r="R59" i="91"/>
  <c r="R59" i="217"/>
  <c r="Q59" i="217"/>
  <c r="P59" i="217"/>
  <c r="K59" i="91"/>
  <c r="O59" i="91"/>
  <c r="O59" i="217"/>
  <c r="M59" i="217"/>
  <c r="L59" i="217"/>
  <c r="J59" i="217"/>
  <c r="I59" i="217"/>
  <c r="H59" i="217"/>
  <c r="G59" i="217"/>
  <c r="F59" i="217"/>
  <c r="E59" i="217"/>
  <c r="D59" i="217"/>
  <c r="C59" i="217"/>
  <c r="V58" i="91"/>
  <c r="V58" i="217"/>
  <c r="U58" i="91"/>
  <c r="U58" i="217"/>
  <c r="T58" i="91"/>
  <c r="T58" i="217"/>
  <c r="S58" i="217"/>
  <c r="J58" i="217"/>
  <c r="I58" i="217"/>
  <c r="H58" i="217"/>
  <c r="G58" i="217"/>
  <c r="F58" i="217"/>
  <c r="E58" i="217"/>
  <c r="D58" i="217"/>
  <c r="C58" i="217"/>
  <c r="V57" i="91"/>
  <c r="V57" i="217"/>
  <c r="U57" i="91"/>
  <c r="U57" i="217"/>
  <c r="T57" i="91"/>
  <c r="T57" i="217"/>
  <c r="S57" i="217"/>
  <c r="J57" i="217"/>
  <c r="I57" i="217"/>
  <c r="H57" i="217"/>
  <c r="G57" i="217"/>
  <c r="F57" i="217"/>
  <c r="E57" i="217"/>
  <c r="D57" i="217"/>
  <c r="C57" i="217"/>
  <c r="V56" i="91"/>
  <c r="V56" i="217"/>
  <c r="U56" i="91"/>
  <c r="U56" i="217"/>
  <c r="T56" i="91"/>
  <c r="T56" i="217"/>
  <c r="S56" i="217"/>
  <c r="J56" i="217"/>
  <c r="I56" i="217"/>
  <c r="H56" i="217"/>
  <c r="G56" i="217"/>
  <c r="F56" i="217"/>
  <c r="E56" i="217"/>
  <c r="D56" i="217"/>
  <c r="C56" i="217"/>
  <c r="V55" i="91"/>
  <c r="V55" i="217"/>
  <c r="U55" i="91"/>
  <c r="U55" i="217"/>
  <c r="T55" i="91"/>
  <c r="T55" i="217"/>
  <c r="S55" i="217"/>
  <c r="J55" i="217"/>
  <c r="I55" i="217"/>
  <c r="H55" i="217"/>
  <c r="G55" i="217"/>
  <c r="F55" i="217"/>
  <c r="E55" i="217"/>
  <c r="D55" i="217"/>
  <c r="C55" i="217"/>
  <c r="V54" i="91"/>
  <c r="V54" i="217"/>
  <c r="U54" i="91"/>
  <c r="U54" i="217"/>
  <c r="T54" i="91"/>
  <c r="T54" i="217"/>
  <c r="S54" i="217"/>
  <c r="J54" i="217"/>
  <c r="I54" i="217"/>
  <c r="H54" i="217"/>
  <c r="G54" i="217"/>
  <c r="F54" i="217"/>
  <c r="E54" i="217"/>
  <c r="D54" i="217"/>
  <c r="C54" i="217"/>
  <c r="V53" i="91"/>
  <c r="V53" i="217"/>
  <c r="U53" i="91"/>
  <c r="U53" i="217"/>
  <c r="T53" i="91"/>
  <c r="T53" i="217"/>
  <c r="S53" i="217"/>
  <c r="J53" i="217"/>
  <c r="I53" i="217"/>
  <c r="H53" i="217"/>
  <c r="G53" i="217"/>
  <c r="F53" i="217"/>
  <c r="E53" i="217"/>
  <c r="D53" i="217"/>
  <c r="C53" i="217"/>
  <c r="V52" i="91"/>
  <c r="V52" i="217"/>
  <c r="U52" i="91"/>
  <c r="U52" i="217"/>
  <c r="T52" i="91"/>
  <c r="T52" i="217"/>
  <c r="S52" i="217"/>
  <c r="J52" i="217"/>
  <c r="I52" i="217"/>
  <c r="H52" i="217"/>
  <c r="G52" i="217"/>
  <c r="F52" i="217"/>
  <c r="E52" i="217"/>
  <c r="D52" i="217"/>
  <c r="C52" i="217"/>
  <c r="V51" i="91"/>
  <c r="V51" i="217"/>
  <c r="U51" i="91"/>
  <c r="U51" i="217"/>
  <c r="T51" i="91"/>
  <c r="T51" i="217"/>
  <c r="S51" i="217"/>
  <c r="J51" i="217"/>
  <c r="I51" i="217"/>
  <c r="H51" i="217"/>
  <c r="G51" i="217"/>
  <c r="F51" i="217"/>
  <c r="E51" i="217"/>
  <c r="D51" i="217"/>
  <c r="C51" i="217"/>
  <c r="V50" i="91"/>
  <c r="V50" i="217"/>
  <c r="U50" i="91"/>
  <c r="U50" i="217"/>
  <c r="T50" i="91"/>
  <c r="T50" i="217"/>
  <c r="S50" i="217"/>
  <c r="J50" i="217"/>
  <c r="I50" i="217"/>
  <c r="H50" i="217"/>
  <c r="G50" i="217"/>
  <c r="F50" i="217"/>
  <c r="E50" i="217"/>
  <c r="D50" i="217"/>
  <c r="C50" i="217"/>
  <c r="V49" i="91"/>
  <c r="V49" i="217"/>
  <c r="U49" i="91"/>
  <c r="U49" i="217"/>
  <c r="T49" i="91"/>
  <c r="T49" i="217"/>
  <c r="S49" i="217"/>
  <c r="J49" i="217"/>
  <c r="I49" i="217"/>
  <c r="H49" i="217"/>
  <c r="G49" i="217"/>
  <c r="F49" i="217"/>
  <c r="E49" i="217"/>
  <c r="D49" i="217"/>
  <c r="C49" i="217"/>
  <c r="V48" i="91"/>
  <c r="V48" i="217"/>
  <c r="U48" i="91"/>
  <c r="U48" i="217"/>
  <c r="T48" i="91"/>
  <c r="T48" i="217"/>
  <c r="S48" i="217"/>
  <c r="J48" i="217"/>
  <c r="I48" i="217"/>
  <c r="H48" i="217"/>
  <c r="G48" i="217"/>
  <c r="F48" i="217"/>
  <c r="E48" i="217"/>
  <c r="D48" i="217"/>
  <c r="C48" i="217"/>
  <c r="V47" i="91"/>
  <c r="V47" i="217"/>
  <c r="U47" i="91"/>
  <c r="U47" i="217"/>
  <c r="T47" i="91"/>
  <c r="T47" i="217"/>
  <c r="S47" i="217"/>
  <c r="J47" i="217"/>
  <c r="I47" i="217"/>
  <c r="H47" i="217"/>
  <c r="G47" i="217"/>
  <c r="F47" i="217"/>
  <c r="E47" i="217"/>
  <c r="D47" i="217"/>
  <c r="C47" i="217"/>
  <c r="V46" i="91"/>
  <c r="V46" i="217"/>
  <c r="U46" i="91"/>
  <c r="U46" i="217"/>
  <c r="T46" i="91"/>
  <c r="T46" i="217"/>
  <c r="S46" i="217"/>
  <c r="J46" i="217"/>
  <c r="I46" i="217"/>
  <c r="H46" i="217"/>
  <c r="G46" i="217"/>
  <c r="F46" i="217"/>
  <c r="E46" i="217"/>
  <c r="D46" i="217"/>
  <c r="C46" i="217"/>
  <c r="V45" i="91"/>
  <c r="V45" i="217"/>
  <c r="U45" i="91"/>
  <c r="U45" i="217"/>
  <c r="T45" i="91"/>
  <c r="T45" i="217"/>
  <c r="S45" i="217"/>
  <c r="J45" i="217"/>
  <c r="I45" i="217"/>
  <c r="H45" i="217"/>
  <c r="G45" i="217"/>
  <c r="F45" i="217"/>
  <c r="E45" i="217"/>
  <c r="D45" i="217"/>
  <c r="C45" i="217"/>
  <c r="V44" i="91"/>
  <c r="V44" i="217"/>
  <c r="U44" i="91"/>
  <c r="U44" i="217"/>
  <c r="T44" i="91"/>
  <c r="T44" i="217"/>
  <c r="S44" i="217"/>
  <c r="J44" i="217"/>
  <c r="I44" i="217"/>
  <c r="H44" i="217"/>
  <c r="G44" i="217"/>
  <c r="F44" i="217"/>
  <c r="E44" i="217"/>
  <c r="D44" i="217"/>
  <c r="C44" i="217"/>
  <c r="V43" i="91"/>
  <c r="V43" i="217"/>
  <c r="U43" i="91"/>
  <c r="U43" i="217"/>
  <c r="T43" i="91"/>
  <c r="T43" i="217"/>
  <c r="S43" i="217"/>
  <c r="J43" i="217"/>
  <c r="I43" i="217"/>
  <c r="H43" i="217"/>
  <c r="G43" i="217"/>
  <c r="F43" i="217"/>
  <c r="E43" i="217"/>
  <c r="D43" i="217"/>
  <c r="C43" i="217"/>
  <c r="V42" i="91"/>
  <c r="V42" i="217"/>
  <c r="U42" i="91"/>
  <c r="U42" i="217"/>
  <c r="T42" i="91"/>
  <c r="T42" i="217"/>
  <c r="S42" i="217"/>
  <c r="J42" i="217"/>
  <c r="I42" i="217"/>
  <c r="H42" i="217"/>
  <c r="G42" i="217"/>
  <c r="F42" i="217"/>
  <c r="E42" i="217"/>
  <c r="D42" i="217"/>
  <c r="C42" i="217"/>
  <c r="V41" i="91"/>
  <c r="V41" i="217"/>
  <c r="U41" i="91"/>
  <c r="U41" i="217"/>
  <c r="T41" i="91"/>
  <c r="T41" i="217"/>
  <c r="S41" i="217"/>
  <c r="J41" i="217"/>
  <c r="I41" i="217"/>
  <c r="H41" i="217"/>
  <c r="G41" i="217"/>
  <c r="F41" i="217"/>
  <c r="E41" i="217"/>
  <c r="D41" i="217"/>
  <c r="C41" i="217"/>
  <c r="V40" i="91"/>
  <c r="V40" i="217"/>
  <c r="U40" i="91"/>
  <c r="U40" i="217"/>
  <c r="T40" i="91"/>
  <c r="T40" i="217"/>
  <c r="S40" i="217"/>
  <c r="J40" i="217"/>
  <c r="I40" i="217"/>
  <c r="H40" i="217"/>
  <c r="G40" i="217"/>
  <c r="F40" i="217"/>
  <c r="E40" i="217"/>
  <c r="D40" i="217"/>
  <c r="C40" i="217"/>
  <c r="V39" i="91"/>
  <c r="V39" i="217"/>
  <c r="U39" i="91"/>
  <c r="U39" i="217"/>
  <c r="T39" i="91"/>
  <c r="T39" i="217"/>
  <c r="S39" i="217"/>
  <c r="J39" i="217"/>
  <c r="I39" i="217"/>
  <c r="H39" i="217"/>
  <c r="G39" i="217"/>
  <c r="F39" i="217"/>
  <c r="E39" i="217"/>
  <c r="D39" i="217"/>
  <c r="C39" i="217"/>
  <c r="V38" i="91"/>
  <c r="V38" i="217"/>
  <c r="U38" i="91"/>
  <c r="U38" i="217"/>
  <c r="T38" i="91"/>
  <c r="T38" i="217"/>
  <c r="S38" i="217"/>
  <c r="J38" i="217"/>
  <c r="I38" i="217"/>
  <c r="H38" i="217"/>
  <c r="G38" i="217"/>
  <c r="F38" i="217"/>
  <c r="E38" i="217"/>
  <c r="D38" i="217"/>
  <c r="C38" i="217"/>
  <c r="V37" i="91"/>
  <c r="V37" i="217"/>
  <c r="U37" i="91"/>
  <c r="U37" i="217"/>
  <c r="T37" i="91"/>
  <c r="T37" i="217"/>
  <c r="S37" i="217"/>
  <c r="J37" i="217"/>
  <c r="I37" i="217"/>
  <c r="H37" i="217"/>
  <c r="G37" i="217"/>
  <c r="F37" i="217"/>
  <c r="E37" i="217"/>
  <c r="D37" i="217"/>
  <c r="C37" i="217"/>
  <c r="V36" i="91"/>
  <c r="V36" i="217"/>
  <c r="U36" i="91"/>
  <c r="U36" i="217"/>
  <c r="T36" i="91"/>
  <c r="T36" i="217"/>
  <c r="S36" i="217"/>
  <c r="J36" i="217"/>
  <c r="I36" i="217"/>
  <c r="H36" i="217"/>
  <c r="G36" i="217"/>
  <c r="F36" i="217"/>
  <c r="E36" i="217"/>
  <c r="D36" i="217"/>
  <c r="C36" i="217"/>
  <c r="V35" i="91"/>
  <c r="V35" i="217"/>
  <c r="U35" i="91"/>
  <c r="U35" i="217"/>
  <c r="T35" i="91"/>
  <c r="T35" i="217"/>
  <c r="S35" i="217"/>
  <c r="J35" i="217"/>
  <c r="I35" i="217"/>
  <c r="H35" i="217"/>
  <c r="G35" i="217"/>
  <c r="F35" i="217"/>
  <c r="E35" i="217"/>
  <c r="D35" i="217"/>
  <c r="C35" i="217"/>
  <c r="V34" i="91"/>
  <c r="V34" i="217"/>
  <c r="U34" i="91"/>
  <c r="U34" i="217"/>
  <c r="T34" i="91"/>
  <c r="T34" i="217"/>
  <c r="S34" i="217"/>
  <c r="J34" i="217"/>
  <c r="I34" i="217"/>
  <c r="H34" i="217"/>
  <c r="G34" i="217"/>
  <c r="F34" i="217"/>
  <c r="E34" i="217"/>
  <c r="D34" i="217"/>
  <c r="C34" i="217"/>
  <c r="V33" i="91"/>
  <c r="V33" i="217"/>
  <c r="U33" i="91"/>
  <c r="U33" i="217"/>
  <c r="T33" i="91"/>
  <c r="T33" i="217"/>
  <c r="S33" i="217"/>
  <c r="J33" i="217"/>
  <c r="I33" i="217"/>
  <c r="H33" i="217"/>
  <c r="G33" i="217"/>
  <c r="F33" i="217"/>
  <c r="E33" i="217"/>
  <c r="D33" i="217"/>
  <c r="C33" i="217"/>
  <c r="V32" i="91"/>
  <c r="V32" i="217"/>
  <c r="U32" i="91"/>
  <c r="U32" i="217"/>
  <c r="T32" i="91"/>
  <c r="T32" i="217"/>
  <c r="S32" i="217"/>
  <c r="J32" i="217"/>
  <c r="I32" i="217"/>
  <c r="H32" i="217"/>
  <c r="G32" i="217"/>
  <c r="F32" i="217"/>
  <c r="E32" i="217"/>
  <c r="D32" i="217"/>
  <c r="C32" i="217"/>
  <c r="V31" i="91"/>
  <c r="V31" i="217"/>
  <c r="U31" i="91"/>
  <c r="U31" i="217"/>
  <c r="T31" i="91"/>
  <c r="T31" i="217"/>
  <c r="S31" i="217"/>
  <c r="J31" i="217"/>
  <c r="I31" i="217"/>
  <c r="H31" i="217"/>
  <c r="G31" i="217"/>
  <c r="F31" i="217"/>
  <c r="E31" i="217"/>
  <c r="D31" i="217"/>
  <c r="C31" i="217"/>
  <c r="V30" i="91"/>
  <c r="V30" i="217"/>
  <c r="U30" i="91"/>
  <c r="U30" i="217"/>
  <c r="T30" i="91"/>
  <c r="T30" i="217"/>
  <c r="S30" i="217"/>
  <c r="J30" i="217"/>
  <c r="I30" i="217"/>
  <c r="H30" i="217"/>
  <c r="G30" i="217"/>
  <c r="F30" i="217"/>
  <c r="E30" i="217"/>
  <c r="D30" i="217"/>
  <c r="C30" i="217"/>
  <c r="V29" i="91"/>
  <c r="V29" i="217"/>
  <c r="U29" i="91"/>
  <c r="U29" i="217"/>
  <c r="T29" i="91"/>
  <c r="T29" i="217"/>
  <c r="S29" i="217"/>
  <c r="J29" i="217"/>
  <c r="I29" i="217"/>
  <c r="H29" i="217"/>
  <c r="G29" i="217"/>
  <c r="F29" i="217"/>
  <c r="E29" i="217"/>
  <c r="D29" i="217"/>
  <c r="C29" i="217"/>
  <c r="V28" i="91"/>
  <c r="V28" i="217"/>
  <c r="U28" i="91"/>
  <c r="U28" i="217"/>
  <c r="T28" i="91"/>
  <c r="T28" i="217"/>
  <c r="S28" i="217"/>
  <c r="J28" i="217"/>
  <c r="I28" i="217"/>
  <c r="H28" i="217"/>
  <c r="G28" i="217"/>
  <c r="F28" i="217"/>
  <c r="E28" i="217"/>
  <c r="D28" i="217"/>
  <c r="C28" i="217"/>
  <c r="V27" i="91"/>
  <c r="V27" i="217"/>
  <c r="U27" i="91"/>
  <c r="U27" i="217"/>
  <c r="T27" i="91"/>
  <c r="T27" i="217"/>
  <c r="S27" i="217"/>
  <c r="J27" i="217"/>
  <c r="I27" i="217"/>
  <c r="H27" i="217"/>
  <c r="G27" i="217"/>
  <c r="F27" i="217"/>
  <c r="E27" i="217"/>
  <c r="D27" i="217"/>
  <c r="C27" i="217"/>
  <c r="V26" i="91"/>
  <c r="V26" i="217"/>
  <c r="U26" i="91"/>
  <c r="U26" i="217"/>
  <c r="T26" i="91"/>
  <c r="T26" i="217"/>
  <c r="S26" i="217"/>
  <c r="J26" i="217"/>
  <c r="I26" i="217"/>
  <c r="H26" i="217"/>
  <c r="G26" i="217"/>
  <c r="F26" i="217"/>
  <c r="E26" i="217"/>
  <c r="D26" i="217"/>
  <c r="C26" i="217"/>
  <c r="V25" i="91"/>
  <c r="V25" i="217"/>
  <c r="U25" i="91"/>
  <c r="U25" i="217"/>
  <c r="T25" i="91"/>
  <c r="T25" i="217"/>
  <c r="S25" i="217"/>
  <c r="J25" i="217"/>
  <c r="I25" i="217"/>
  <c r="H25" i="217"/>
  <c r="G25" i="217"/>
  <c r="F25" i="217"/>
  <c r="E25" i="217"/>
  <c r="D25" i="217"/>
  <c r="C25" i="217"/>
  <c r="V24" i="91"/>
  <c r="V24" i="217"/>
  <c r="U24" i="91"/>
  <c r="U24" i="217"/>
  <c r="T24" i="91"/>
  <c r="T24" i="217"/>
  <c r="S24" i="217"/>
  <c r="J24" i="217"/>
  <c r="I24" i="217"/>
  <c r="H24" i="217"/>
  <c r="G24" i="217"/>
  <c r="F24" i="217"/>
  <c r="E24" i="217"/>
  <c r="D24" i="217"/>
  <c r="C24" i="217"/>
  <c r="V23" i="91"/>
  <c r="V23" i="217"/>
  <c r="U23" i="91"/>
  <c r="U23" i="217"/>
  <c r="T23" i="91"/>
  <c r="T23" i="217"/>
  <c r="S23" i="217"/>
  <c r="J23" i="217"/>
  <c r="I23" i="217"/>
  <c r="H23" i="217"/>
  <c r="G23" i="217"/>
  <c r="F23" i="217"/>
  <c r="E23" i="217"/>
  <c r="D23" i="217"/>
  <c r="C23" i="217"/>
  <c r="V22" i="91"/>
  <c r="V22" i="217"/>
  <c r="U22" i="91"/>
  <c r="U22" i="217"/>
  <c r="T22" i="91"/>
  <c r="T22" i="217"/>
  <c r="S22" i="217"/>
  <c r="J22" i="217"/>
  <c r="I22" i="217"/>
  <c r="H22" i="217"/>
  <c r="G22" i="217"/>
  <c r="F22" i="217"/>
  <c r="E22" i="217"/>
  <c r="D22" i="217"/>
  <c r="C22" i="217"/>
  <c r="V21" i="91"/>
  <c r="V21" i="217"/>
  <c r="U21" i="91"/>
  <c r="U21" i="217"/>
  <c r="T21" i="91"/>
  <c r="T21" i="217"/>
  <c r="S21" i="217"/>
  <c r="J21" i="217"/>
  <c r="I21" i="217"/>
  <c r="H21" i="217"/>
  <c r="G21" i="217"/>
  <c r="F21" i="217"/>
  <c r="E21" i="217"/>
  <c r="D21" i="217"/>
  <c r="C21" i="217"/>
  <c r="V20" i="91"/>
  <c r="V20" i="217"/>
  <c r="U20" i="91"/>
  <c r="U20" i="217"/>
  <c r="T20" i="91"/>
  <c r="T20" i="217"/>
  <c r="S20" i="217"/>
  <c r="J20" i="217"/>
  <c r="I20" i="217"/>
  <c r="H20" i="217"/>
  <c r="G20" i="217"/>
  <c r="F20" i="217"/>
  <c r="E20" i="217"/>
  <c r="D20" i="217"/>
  <c r="C20" i="217"/>
  <c r="V19" i="91"/>
  <c r="V19" i="217"/>
  <c r="U19" i="91"/>
  <c r="U19" i="217"/>
  <c r="T19" i="91"/>
  <c r="T19" i="217"/>
  <c r="S19" i="217"/>
  <c r="J19" i="217"/>
  <c r="I19" i="217"/>
  <c r="H19" i="217"/>
  <c r="G19" i="217"/>
  <c r="F19" i="217"/>
  <c r="E19" i="217"/>
  <c r="D19" i="217"/>
  <c r="C19" i="217"/>
  <c r="V18" i="91"/>
  <c r="V18" i="217"/>
  <c r="U18" i="91"/>
  <c r="U18" i="217"/>
  <c r="T18" i="91"/>
  <c r="T18" i="217"/>
  <c r="S18" i="217"/>
  <c r="J18" i="217"/>
  <c r="I18" i="217"/>
  <c r="H18" i="217"/>
  <c r="G18" i="217"/>
  <c r="F18" i="217"/>
  <c r="E18" i="217"/>
  <c r="D18" i="217"/>
  <c r="C18" i="217"/>
  <c r="V17" i="91"/>
  <c r="V17" i="217"/>
  <c r="U17" i="91"/>
  <c r="U17" i="217"/>
  <c r="T17" i="91"/>
  <c r="T17" i="217"/>
  <c r="S17" i="217"/>
  <c r="J17" i="217"/>
  <c r="I17" i="217"/>
  <c r="H17" i="217"/>
  <c r="G17" i="217"/>
  <c r="F17" i="217"/>
  <c r="E17" i="217"/>
  <c r="D17" i="217"/>
  <c r="C17" i="217"/>
  <c r="V16" i="91"/>
  <c r="V16" i="217"/>
  <c r="U16" i="91"/>
  <c r="U16" i="217"/>
  <c r="T16" i="91"/>
  <c r="T16" i="217"/>
  <c r="S16" i="217"/>
  <c r="J16" i="217"/>
  <c r="I16" i="217"/>
  <c r="H16" i="217"/>
  <c r="G16" i="217"/>
  <c r="F16" i="217"/>
  <c r="E16" i="217"/>
  <c r="D16" i="217"/>
  <c r="C16" i="217"/>
  <c r="V15" i="91"/>
  <c r="V15" i="217"/>
  <c r="U15" i="91"/>
  <c r="U15" i="217"/>
  <c r="T15" i="91"/>
  <c r="T15" i="217"/>
  <c r="S15" i="217"/>
  <c r="J15" i="217"/>
  <c r="I15" i="217"/>
  <c r="H15" i="217"/>
  <c r="G15" i="217"/>
  <c r="F15" i="217"/>
  <c r="E15" i="217"/>
  <c r="D15" i="217"/>
  <c r="C15" i="217"/>
  <c r="V14" i="91"/>
  <c r="V14" i="217"/>
  <c r="U14" i="91"/>
  <c r="U14" i="217"/>
  <c r="T14" i="91"/>
  <c r="T14" i="217"/>
  <c r="S14" i="217"/>
  <c r="J14" i="217"/>
  <c r="I14" i="217"/>
  <c r="H14" i="217"/>
  <c r="G14" i="217"/>
  <c r="F14" i="217"/>
  <c r="E14" i="217"/>
  <c r="D14" i="217"/>
  <c r="C14" i="217"/>
  <c r="F13" i="217"/>
  <c r="E13" i="217"/>
  <c r="D13" i="91"/>
  <c r="D13" i="217"/>
  <c r="C13" i="217"/>
  <c r="F12" i="217"/>
  <c r="E12" i="217"/>
  <c r="D12" i="91"/>
  <c r="D12" i="217"/>
  <c r="C12" i="217"/>
  <c r="F11" i="217"/>
  <c r="E11" i="217"/>
  <c r="D11" i="91"/>
  <c r="D11" i="217"/>
  <c r="C11" i="217"/>
  <c r="F10" i="217"/>
  <c r="E10" i="217"/>
  <c r="D10" i="91"/>
  <c r="D10" i="217"/>
  <c r="C10" i="217"/>
  <c r="V111" i="96"/>
  <c r="U111" i="96"/>
  <c r="T111" i="96"/>
  <c r="S111" i="96"/>
  <c r="R111" i="96"/>
  <c r="F111" i="96"/>
  <c r="E111" i="96"/>
  <c r="D111" i="96"/>
  <c r="C111" i="96"/>
  <c r="V110" i="96"/>
  <c r="U110" i="96"/>
  <c r="T110" i="96"/>
  <c r="S110" i="96"/>
  <c r="R110" i="96"/>
  <c r="G110" i="96"/>
  <c r="F110" i="96"/>
  <c r="E110" i="96"/>
  <c r="D110" i="96"/>
  <c r="C110" i="96"/>
  <c r="V109" i="96"/>
  <c r="U109" i="96"/>
  <c r="T109" i="96"/>
  <c r="S109" i="96"/>
  <c r="R109" i="96"/>
  <c r="G109" i="96"/>
  <c r="F109" i="96"/>
  <c r="E109" i="96"/>
  <c r="D109" i="96"/>
  <c r="C109" i="96"/>
  <c r="V108" i="96"/>
  <c r="U108" i="96"/>
  <c r="T108" i="96"/>
  <c r="S108" i="96"/>
  <c r="R108" i="96"/>
  <c r="G108" i="96"/>
  <c r="F108" i="96"/>
  <c r="E108" i="96"/>
  <c r="D108" i="96"/>
  <c r="C108" i="96"/>
  <c r="V107" i="96"/>
  <c r="U107" i="96"/>
  <c r="T107" i="96"/>
  <c r="S107" i="96"/>
  <c r="R107" i="96"/>
  <c r="F107" i="96"/>
  <c r="E107" i="96"/>
  <c r="D107" i="96"/>
  <c r="C107" i="96"/>
  <c r="V106" i="96"/>
  <c r="U106" i="96"/>
  <c r="T106" i="96"/>
  <c r="S106" i="96"/>
  <c r="R106" i="96"/>
  <c r="G106" i="96"/>
  <c r="F106" i="96"/>
  <c r="E106" i="96"/>
  <c r="D106" i="96"/>
  <c r="C106" i="96"/>
  <c r="V105" i="96"/>
  <c r="U105" i="96"/>
  <c r="T105" i="96"/>
  <c r="S105" i="96"/>
  <c r="R105" i="96"/>
  <c r="F105" i="96"/>
  <c r="E105" i="96"/>
  <c r="D105" i="96"/>
  <c r="C105" i="96"/>
  <c r="V104" i="96"/>
  <c r="U104" i="96"/>
  <c r="T104" i="96"/>
  <c r="S104" i="96"/>
  <c r="R104" i="96"/>
  <c r="G104" i="96"/>
  <c r="F104" i="96"/>
  <c r="E104" i="96"/>
  <c r="D104" i="96"/>
  <c r="C104" i="96"/>
  <c r="V103" i="96"/>
  <c r="U103" i="96"/>
  <c r="T103" i="96"/>
  <c r="S103" i="96"/>
  <c r="R103" i="96"/>
  <c r="G103" i="96"/>
  <c r="F103" i="96"/>
  <c r="E103" i="96"/>
  <c r="D103" i="96"/>
  <c r="C103" i="96"/>
  <c r="V102" i="96"/>
  <c r="U102" i="96"/>
  <c r="T102" i="96"/>
  <c r="S102" i="96"/>
  <c r="R102" i="96"/>
  <c r="G102" i="96"/>
  <c r="F102" i="96"/>
  <c r="E102" i="96"/>
  <c r="D102" i="96"/>
  <c r="C102" i="96"/>
  <c r="V101" i="96"/>
  <c r="U101" i="96"/>
  <c r="T101" i="96"/>
  <c r="S101" i="96"/>
  <c r="R101" i="96"/>
  <c r="G101" i="96"/>
  <c r="F101" i="96"/>
  <c r="E101" i="96"/>
  <c r="D101" i="96"/>
  <c r="C101" i="96"/>
  <c r="V100" i="96"/>
  <c r="U100" i="96"/>
  <c r="T100" i="96"/>
  <c r="S100" i="96"/>
  <c r="R100" i="96"/>
  <c r="G100" i="96"/>
  <c r="F100" i="96"/>
  <c r="E100" i="96"/>
  <c r="D100" i="96"/>
  <c r="C100" i="96"/>
  <c r="V99" i="96"/>
  <c r="U99" i="96"/>
  <c r="T99" i="96"/>
  <c r="S99" i="96"/>
  <c r="R99" i="96"/>
  <c r="G99" i="96"/>
  <c r="F99" i="96"/>
  <c r="E99" i="96"/>
  <c r="D99" i="96"/>
  <c r="C99" i="96"/>
  <c r="V98" i="96"/>
  <c r="U98" i="96"/>
  <c r="T98" i="96"/>
  <c r="S98" i="96"/>
  <c r="R98" i="96"/>
  <c r="G98" i="96"/>
  <c r="F98" i="96"/>
  <c r="E98" i="96"/>
  <c r="D98" i="96"/>
  <c r="C98" i="96"/>
  <c r="V97" i="96"/>
  <c r="U97" i="96"/>
  <c r="T97" i="96"/>
  <c r="S97" i="96"/>
  <c r="R97" i="96"/>
  <c r="G97" i="96"/>
  <c r="F97" i="96"/>
  <c r="E97" i="96"/>
  <c r="D97" i="96"/>
  <c r="C97" i="96"/>
  <c r="V96" i="96"/>
  <c r="U96" i="96"/>
  <c r="T96" i="96"/>
  <c r="S96" i="96"/>
  <c r="R96" i="96"/>
  <c r="F96" i="96"/>
  <c r="E96" i="96"/>
  <c r="D96" i="96"/>
  <c r="C96" i="96"/>
  <c r="V95" i="96"/>
  <c r="U95" i="96"/>
  <c r="T95" i="96"/>
  <c r="S95" i="96"/>
  <c r="R95" i="96"/>
  <c r="G95" i="96"/>
  <c r="F95" i="96"/>
  <c r="E95" i="96"/>
  <c r="D95" i="96"/>
  <c r="C95" i="96"/>
  <c r="V94" i="96"/>
  <c r="U94" i="96"/>
  <c r="T94" i="96"/>
  <c r="S94" i="96"/>
  <c r="R94" i="96"/>
  <c r="G94" i="96"/>
  <c r="F94" i="96"/>
  <c r="E94" i="96"/>
  <c r="D94" i="96"/>
  <c r="C94" i="96"/>
  <c r="V93" i="96"/>
  <c r="U93" i="96"/>
  <c r="T93" i="96"/>
  <c r="S93" i="96"/>
  <c r="R93" i="96"/>
  <c r="G93" i="96"/>
  <c r="F93" i="96"/>
  <c r="E93" i="96"/>
  <c r="D93" i="96"/>
  <c r="C93" i="96"/>
  <c r="V92" i="96"/>
  <c r="U92" i="96"/>
  <c r="T92" i="96"/>
  <c r="S92" i="96"/>
  <c r="R92" i="96"/>
  <c r="G92" i="96"/>
  <c r="F92" i="96"/>
  <c r="E92" i="96"/>
  <c r="D92" i="96"/>
  <c r="C92" i="96"/>
  <c r="V91" i="96"/>
  <c r="U91" i="96"/>
  <c r="T91" i="96"/>
  <c r="S91" i="96"/>
  <c r="R91" i="96"/>
  <c r="G91" i="96"/>
  <c r="F91" i="96"/>
  <c r="E91" i="96"/>
  <c r="D91" i="96"/>
  <c r="C91" i="96"/>
  <c r="V90" i="96"/>
  <c r="U90" i="96"/>
  <c r="T90" i="96"/>
  <c r="S90" i="96"/>
  <c r="R90" i="96"/>
  <c r="G90" i="96"/>
  <c r="F90" i="96"/>
  <c r="E90" i="96"/>
  <c r="D90" i="96"/>
  <c r="C90" i="96"/>
  <c r="V89" i="96"/>
  <c r="U89" i="96"/>
  <c r="T89" i="96"/>
  <c r="S89" i="96"/>
  <c r="R89" i="96"/>
  <c r="G89" i="96"/>
  <c r="F89" i="96"/>
  <c r="E89" i="96"/>
  <c r="D89" i="96"/>
  <c r="C89" i="96"/>
  <c r="V88" i="96"/>
  <c r="U88" i="96"/>
  <c r="T88" i="96"/>
  <c r="S88" i="96"/>
  <c r="R88" i="96"/>
  <c r="G88" i="96"/>
  <c r="F88" i="96"/>
  <c r="E88" i="96"/>
  <c r="D88" i="96"/>
  <c r="C88" i="96"/>
  <c r="V87" i="96"/>
  <c r="U87" i="96"/>
  <c r="T87" i="96"/>
  <c r="S87" i="96"/>
  <c r="R87" i="96"/>
  <c r="G87" i="96"/>
  <c r="F87" i="96"/>
  <c r="E87" i="96"/>
  <c r="D87" i="96"/>
  <c r="C87" i="96"/>
  <c r="V86" i="96"/>
  <c r="U86" i="96"/>
  <c r="T86" i="96"/>
  <c r="S86" i="96"/>
  <c r="R86" i="96"/>
  <c r="G86" i="96"/>
  <c r="F86" i="96"/>
  <c r="E86" i="96"/>
  <c r="D86" i="96"/>
  <c r="C86" i="96"/>
  <c r="V85" i="96"/>
  <c r="U85" i="96"/>
  <c r="T85" i="96"/>
  <c r="S85" i="96"/>
  <c r="R85" i="96"/>
  <c r="G85" i="96"/>
  <c r="F85" i="96"/>
  <c r="E85" i="96"/>
  <c r="D85" i="96"/>
  <c r="C85" i="96"/>
  <c r="V84" i="96"/>
  <c r="U84" i="96"/>
  <c r="T84" i="96"/>
  <c r="S84" i="96"/>
  <c r="R84" i="96"/>
  <c r="G84" i="96"/>
  <c r="F84" i="96"/>
  <c r="E84" i="96"/>
  <c r="D84" i="96"/>
  <c r="C84" i="96"/>
  <c r="V83" i="96"/>
  <c r="U83" i="96"/>
  <c r="T83" i="96"/>
  <c r="S83" i="96"/>
  <c r="R83" i="96"/>
  <c r="G83" i="96"/>
  <c r="F83" i="96"/>
  <c r="E83" i="96"/>
  <c r="D83" i="96"/>
  <c r="C83" i="96"/>
  <c r="V82" i="96"/>
  <c r="U82" i="96"/>
  <c r="T82" i="96"/>
  <c r="S82" i="96"/>
  <c r="R82" i="96"/>
  <c r="G82" i="96"/>
  <c r="F82" i="96"/>
  <c r="E82" i="96"/>
  <c r="D82" i="96"/>
  <c r="C82" i="96"/>
  <c r="V81" i="96"/>
  <c r="U81" i="96"/>
  <c r="T81" i="96"/>
  <c r="S81" i="96"/>
  <c r="R81" i="96"/>
  <c r="G81" i="96"/>
  <c r="F81" i="96"/>
  <c r="E81" i="96"/>
  <c r="D81" i="96"/>
  <c r="C81" i="96"/>
  <c r="V80" i="96"/>
  <c r="U80" i="96"/>
  <c r="T80" i="96"/>
  <c r="S80" i="96"/>
  <c r="R80" i="96"/>
  <c r="G80" i="96"/>
  <c r="F80" i="96"/>
  <c r="E80" i="96"/>
  <c r="D80" i="96"/>
  <c r="C80" i="96"/>
  <c r="V79" i="96"/>
  <c r="U79" i="96"/>
  <c r="T79" i="96"/>
  <c r="S79" i="96"/>
  <c r="R79" i="96"/>
  <c r="G79" i="96"/>
  <c r="F79" i="96"/>
  <c r="E79" i="96"/>
  <c r="D79" i="96"/>
  <c r="C79" i="96"/>
  <c r="V78" i="96"/>
  <c r="U78" i="96"/>
  <c r="T78" i="96"/>
  <c r="S78" i="96"/>
  <c r="R78" i="96"/>
  <c r="G78" i="96"/>
  <c r="F78" i="96"/>
  <c r="E78" i="96"/>
  <c r="D78" i="96"/>
  <c r="C78" i="96"/>
  <c r="V77" i="96"/>
  <c r="U77" i="96"/>
  <c r="T77" i="96"/>
  <c r="S77" i="96"/>
  <c r="R77" i="96"/>
  <c r="G77" i="96"/>
  <c r="F77" i="96"/>
  <c r="E77" i="96"/>
  <c r="D77" i="96"/>
  <c r="C77" i="96"/>
  <c r="V76" i="96"/>
  <c r="U76" i="96"/>
  <c r="T76" i="96"/>
  <c r="S76" i="96"/>
  <c r="R76" i="96"/>
  <c r="G76" i="96"/>
  <c r="F76" i="96"/>
  <c r="E76" i="96"/>
  <c r="D76" i="96"/>
  <c r="C76" i="96"/>
  <c r="V75" i="96"/>
  <c r="U75" i="96"/>
  <c r="T75" i="96"/>
  <c r="S75" i="96"/>
  <c r="R75" i="96"/>
  <c r="G75" i="96"/>
  <c r="F75" i="96"/>
  <c r="E75" i="96"/>
  <c r="D75" i="96"/>
  <c r="C75" i="96"/>
  <c r="V74" i="96"/>
  <c r="U74" i="96"/>
  <c r="T74" i="96"/>
  <c r="S74" i="96"/>
  <c r="R74" i="96"/>
  <c r="G74" i="96"/>
  <c r="F74" i="96"/>
  <c r="E74" i="96"/>
  <c r="D74" i="96"/>
  <c r="C74" i="96"/>
  <c r="V73" i="96"/>
  <c r="U73" i="96"/>
  <c r="T73" i="96"/>
  <c r="S73" i="96"/>
  <c r="R73" i="96"/>
  <c r="G73" i="96"/>
  <c r="F73" i="96"/>
  <c r="E73" i="96"/>
  <c r="D73" i="96"/>
  <c r="C73" i="96"/>
  <c r="V72" i="96"/>
  <c r="U72" i="96"/>
  <c r="T72" i="96"/>
  <c r="S72" i="96"/>
  <c r="R72" i="96"/>
  <c r="G72" i="96"/>
  <c r="F72" i="96"/>
  <c r="E72" i="96"/>
  <c r="D72" i="96"/>
  <c r="C72" i="96"/>
  <c r="V71" i="96"/>
  <c r="U71" i="96"/>
  <c r="T71" i="96"/>
  <c r="S71" i="96"/>
  <c r="R71" i="96"/>
  <c r="G71" i="96"/>
  <c r="F71" i="96"/>
  <c r="E71" i="96"/>
  <c r="D71" i="96"/>
  <c r="C71" i="96"/>
  <c r="V70" i="96"/>
  <c r="U70" i="96"/>
  <c r="T70" i="96"/>
  <c r="S70" i="96"/>
  <c r="R70" i="96"/>
  <c r="G70" i="96"/>
  <c r="F70" i="96"/>
  <c r="E70" i="96"/>
  <c r="D70" i="96"/>
  <c r="C70" i="96"/>
  <c r="V69" i="96"/>
  <c r="U69" i="96"/>
  <c r="T69" i="96"/>
  <c r="S69" i="96"/>
  <c r="R69" i="96"/>
  <c r="G69" i="96"/>
  <c r="F69" i="96"/>
  <c r="E69" i="96"/>
  <c r="D69" i="96"/>
  <c r="C69" i="96"/>
  <c r="V68" i="96"/>
  <c r="U68" i="96"/>
  <c r="T68" i="96"/>
  <c r="S68" i="96"/>
  <c r="R68" i="96"/>
  <c r="G68" i="96"/>
  <c r="F68" i="96"/>
  <c r="E68" i="96"/>
  <c r="D68" i="96"/>
  <c r="C68" i="96"/>
  <c r="V67" i="96"/>
  <c r="U67" i="96"/>
  <c r="T67" i="96"/>
  <c r="S67" i="96"/>
  <c r="R67" i="96"/>
  <c r="G67" i="96"/>
  <c r="F67" i="96"/>
  <c r="E67" i="96"/>
  <c r="D67" i="96"/>
  <c r="C67" i="96"/>
  <c r="V66" i="96"/>
  <c r="U66" i="96"/>
  <c r="T66" i="96"/>
  <c r="S66" i="96"/>
  <c r="R66" i="96"/>
  <c r="G66" i="96"/>
  <c r="F66" i="96"/>
  <c r="E66" i="96"/>
  <c r="D66" i="96"/>
  <c r="C66" i="96"/>
  <c r="V65" i="96"/>
  <c r="U65" i="96"/>
  <c r="T65" i="96"/>
  <c r="S65" i="96"/>
  <c r="R65" i="96"/>
  <c r="G65" i="96"/>
  <c r="F65" i="96"/>
  <c r="E65" i="96"/>
  <c r="D65" i="96"/>
  <c r="C65" i="96"/>
  <c r="V64" i="96"/>
  <c r="U64" i="96"/>
  <c r="T64" i="96"/>
  <c r="S64" i="96"/>
  <c r="R64" i="96"/>
  <c r="G64" i="96"/>
  <c r="F64" i="96"/>
  <c r="E64" i="96"/>
  <c r="D64" i="96"/>
  <c r="C64" i="96"/>
  <c r="V63" i="96"/>
  <c r="U63" i="96"/>
  <c r="T63" i="96"/>
  <c r="S63" i="96"/>
  <c r="R63" i="96"/>
  <c r="G63" i="96"/>
  <c r="F63" i="96"/>
  <c r="E63" i="96"/>
  <c r="D63" i="96"/>
  <c r="C63" i="96"/>
  <c r="V62" i="96"/>
  <c r="U62" i="96"/>
  <c r="T62" i="96"/>
  <c r="S62" i="96"/>
  <c r="R62" i="96"/>
  <c r="G62" i="96"/>
  <c r="F62" i="96"/>
  <c r="E62" i="96"/>
  <c r="D62" i="96"/>
  <c r="C62" i="96"/>
  <c r="V61" i="96"/>
  <c r="U61" i="96"/>
  <c r="T61" i="96"/>
  <c r="S61" i="96"/>
  <c r="R61" i="96"/>
  <c r="G61" i="96"/>
  <c r="F61" i="96"/>
  <c r="E61" i="96"/>
  <c r="D61" i="96"/>
  <c r="C61" i="96"/>
  <c r="V60" i="96"/>
  <c r="U60" i="96"/>
  <c r="T60" i="96"/>
  <c r="S60" i="96"/>
  <c r="R60" i="96"/>
  <c r="G60" i="96"/>
  <c r="F60" i="96"/>
  <c r="E60" i="96"/>
  <c r="D60" i="96"/>
  <c r="C60" i="96"/>
  <c r="V59" i="96"/>
  <c r="U59" i="96"/>
  <c r="T59" i="96"/>
  <c r="S59" i="96"/>
  <c r="R59" i="96"/>
  <c r="G59" i="96"/>
  <c r="F59" i="96"/>
  <c r="E59" i="96"/>
  <c r="D59" i="96"/>
  <c r="C59" i="96"/>
  <c r="V58" i="96"/>
  <c r="U58" i="96"/>
  <c r="T58" i="96"/>
  <c r="S58" i="96"/>
  <c r="G58" i="96"/>
  <c r="F58" i="96"/>
  <c r="E58" i="96"/>
  <c r="D58" i="96"/>
  <c r="C58" i="96"/>
  <c r="V57" i="96"/>
  <c r="U57" i="96"/>
  <c r="T57" i="96"/>
  <c r="S57" i="96"/>
  <c r="G57" i="96"/>
  <c r="F57" i="96"/>
  <c r="E57" i="96"/>
  <c r="D57" i="96"/>
  <c r="C57" i="96"/>
  <c r="V56" i="96"/>
  <c r="U56" i="96"/>
  <c r="T56" i="96"/>
  <c r="S56" i="96"/>
  <c r="G56" i="96"/>
  <c r="F56" i="96"/>
  <c r="E56" i="96"/>
  <c r="D56" i="96"/>
  <c r="C56" i="96"/>
  <c r="V55" i="96"/>
  <c r="U55" i="96"/>
  <c r="T55" i="96"/>
  <c r="S55" i="96"/>
  <c r="G55" i="96"/>
  <c r="F55" i="96"/>
  <c r="E55" i="96"/>
  <c r="D55" i="96"/>
  <c r="C55" i="96"/>
  <c r="V54" i="96"/>
  <c r="U54" i="96"/>
  <c r="T54" i="96"/>
  <c r="S54" i="96"/>
  <c r="G54" i="96"/>
  <c r="F54" i="96"/>
  <c r="E54" i="96"/>
  <c r="D54" i="96"/>
  <c r="C54" i="96"/>
  <c r="V53" i="96"/>
  <c r="U53" i="96"/>
  <c r="T53" i="96"/>
  <c r="S53" i="96"/>
  <c r="G53" i="96"/>
  <c r="F53" i="96"/>
  <c r="E53" i="96"/>
  <c r="D53" i="96"/>
  <c r="C53" i="96"/>
  <c r="V52" i="96"/>
  <c r="U52" i="96"/>
  <c r="T52" i="96"/>
  <c r="S52" i="96"/>
  <c r="G52" i="96"/>
  <c r="F52" i="96"/>
  <c r="E52" i="96"/>
  <c r="D52" i="96"/>
  <c r="C52" i="96"/>
  <c r="V51" i="96"/>
  <c r="U51" i="96"/>
  <c r="T51" i="96"/>
  <c r="S51" i="96"/>
  <c r="G51" i="96"/>
  <c r="F51" i="96"/>
  <c r="E51" i="96"/>
  <c r="D51" i="96"/>
  <c r="C51" i="96"/>
  <c r="V50" i="96"/>
  <c r="U50" i="96"/>
  <c r="T50" i="96"/>
  <c r="S50" i="96"/>
  <c r="G50" i="96"/>
  <c r="F50" i="96"/>
  <c r="E50" i="96"/>
  <c r="D50" i="96"/>
  <c r="C50" i="96"/>
  <c r="V49" i="96"/>
  <c r="U49" i="96"/>
  <c r="T49" i="96"/>
  <c r="S49" i="96"/>
  <c r="G49" i="96"/>
  <c r="F49" i="96"/>
  <c r="E49" i="96"/>
  <c r="D49" i="96"/>
  <c r="C49" i="96"/>
  <c r="V48" i="96"/>
  <c r="U48" i="96"/>
  <c r="T48" i="96"/>
  <c r="S48" i="96"/>
  <c r="G48" i="96"/>
  <c r="F48" i="96"/>
  <c r="E48" i="96"/>
  <c r="D48" i="96"/>
  <c r="C48" i="96"/>
  <c r="V47" i="96"/>
  <c r="U47" i="96"/>
  <c r="T47" i="96"/>
  <c r="S47" i="96"/>
  <c r="G47" i="96"/>
  <c r="F47" i="96"/>
  <c r="E47" i="96"/>
  <c r="D47" i="96"/>
  <c r="C47" i="96"/>
  <c r="V46" i="96"/>
  <c r="U46" i="96"/>
  <c r="T46" i="96"/>
  <c r="S46" i="96"/>
  <c r="G46" i="96"/>
  <c r="F46" i="96"/>
  <c r="E46" i="96"/>
  <c r="D46" i="96"/>
  <c r="C46" i="96"/>
  <c r="V45" i="96"/>
  <c r="U45" i="96"/>
  <c r="T45" i="96"/>
  <c r="S45" i="96"/>
  <c r="G45" i="96"/>
  <c r="F45" i="96"/>
  <c r="E45" i="96"/>
  <c r="D45" i="96"/>
  <c r="C45" i="96"/>
  <c r="V44" i="96"/>
  <c r="U44" i="96"/>
  <c r="T44" i="96"/>
  <c r="S44" i="96"/>
  <c r="G44" i="96"/>
  <c r="F44" i="96"/>
  <c r="E44" i="96"/>
  <c r="D44" i="96"/>
  <c r="C44" i="96"/>
  <c r="V43" i="96"/>
  <c r="U43" i="96"/>
  <c r="T43" i="96"/>
  <c r="S43" i="96"/>
  <c r="G43" i="96"/>
  <c r="F43" i="96"/>
  <c r="E43" i="96"/>
  <c r="D43" i="96"/>
  <c r="C43" i="96"/>
  <c r="V42" i="96"/>
  <c r="U42" i="96"/>
  <c r="T42" i="96"/>
  <c r="S42" i="96"/>
  <c r="G42" i="96"/>
  <c r="F42" i="96"/>
  <c r="E42" i="96"/>
  <c r="D42" i="96"/>
  <c r="C42" i="96"/>
  <c r="V41" i="96"/>
  <c r="U41" i="96"/>
  <c r="T41" i="96"/>
  <c r="S41" i="96"/>
  <c r="G41" i="96"/>
  <c r="F41" i="96"/>
  <c r="E41" i="96"/>
  <c r="D41" i="96"/>
  <c r="C41" i="96"/>
  <c r="V40" i="96"/>
  <c r="U40" i="96"/>
  <c r="T40" i="96"/>
  <c r="S40" i="96"/>
  <c r="G40" i="96"/>
  <c r="F40" i="96"/>
  <c r="E40" i="96"/>
  <c r="D40" i="96"/>
  <c r="C40" i="96"/>
  <c r="V39" i="96"/>
  <c r="U39" i="96"/>
  <c r="T39" i="96"/>
  <c r="S39" i="96"/>
  <c r="G39" i="96"/>
  <c r="F39" i="96"/>
  <c r="E39" i="96"/>
  <c r="D39" i="96"/>
  <c r="C39" i="96"/>
  <c r="V38" i="96"/>
  <c r="U38" i="96"/>
  <c r="T38" i="96"/>
  <c r="S38" i="96"/>
  <c r="G38" i="96"/>
  <c r="F38" i="96"/>
  <c r="E38" i="96"/>
  <c r="D38" i="96"/>
  <c r="C38" i="96"/>
  <c r="V37" i="96"/>
  <c r="U37" i="96"/>
  <c r="T37" i="96"/>
  <c r="S37" i="96"/>
  <c r="G37" i="96"/>
  <c r="F37" i="96"/>
  <c r="E37" i="96"/>
  <c r="D37" i="96"/>
  <c r="C37" i="96"/>
  <c r="V36" i="96"/>
  <c r="U36" i="96"/>
  <c r="T36" i="96"/>
  <c r="S36" i="96"/>
  <c r="G36" i="96"/>
  <c r="F36" i="96"/>
  <c r="E36" i="96"/>
  <c r="D36" i="96"/>
  <c r="C36" i="96"/>
  <c r="V35" i="96"/>
  <c r="U35" i="96"/>
  <c r="T35" i="96"/>
  <c r="S35" i="96"/>
  <c r="G35" i="96"/>
  <c r="F35" i="96"/>
  <c r="E35" i="96"/>
  <c r="D35" i="96"/>
  <c r="C35" i="96"/>
  <c r="V34" i="96"/>
  <c r="U34" i="96"/>
  <c r="T34" i="96"/>
  <c r="S34" i="96"/>
  <c r="G34" i="96"/>
  <c r="F34" i="96"/>
  <c r="E34" i="96"/>
  <c r="D34" i="96"/>
  <c r="C34" i="96"/>
  <c r="V33" i="96"/>
  <c r="U33" i="96"/>
  <c r="T33" i="96"/>
  <c r="S33" i="96"/>
  <c r="G33" i="96"/>
  <c r="F33" i="96"/>
  <c r="E33" i="96"/>
  <c r="D33" i="96"/>
  <c r="C33" i="96"/>
  <c r="V32" i="96"/>
  <c r="U32" i="96"/>
  <c r="T32" i="96"/>
  <c r="S32" i="96"/>
  <c r="G32" i="96"/>
  <c r="F32" i="96"/>
  <c r="E32" i="96"/>
  <c r="D32" i="96"/>
  <c r="C32" i="96"/>
  <c r="V31" i="96"/>
  <c r="U31" i="96"/>
  <c r="T31" i="96"/>
  <c r="S31" i="96"/>
  <c r="G31" i="96"/>
  <c r="F31" i="96"/>
  <c r="E31" i="96"/>
  <c r="D31" i="96"/>
  <c r="C31" i="96"/>
  <c r="V30" i="96"/>
  <c r="U30" i="96"/>
  <c r="T30" i="96"/>
  <c r="S30" i="96"/>
  <c r="G30" i="96"/>
  <c r="F30" i="96"/>
  <c r="E30" i="96"/>
  <c r="D30" i="96"/>
  <c r="C30" i="96"/>
  <c r="V29" i="96"/>
  <c r="U29" i="96"/>
  <c r="T29" i="96"/>
  <c r="S29" i="96"/>
  <c r="G29" i="96"/>
  <c r="F29" i="96"/>
  <c r="E29" i="96"/>
  <c r="D29" i="96"/>
  <c r="C29" i="96"/>
  <c r="V28" i="96"/>
  <c r="U28" i="96"/>
  <c r="T28" i="96"/>
  <c r="S28" i="96"/>
  <c r="G28" i="96"/>
  <c r="F28" i="96"/>
  <c r="E28" i="96"/>
  <c r="D28" i="96"/>
  <c r="C28" i="96"/>
  <c r="V27" i="96"/>
  <c r="U27" i="96"/>
  <c r="T27" i="96"/>
  <c r="S27" i="96"/>
  <c r="G27" i="96"/>
  <c r="F27" i="96"/>
  <c r="E27" i="96"/>
  <c r="D27" i="96"/>
  <c r="C27" i="96"/>
  <c r="V26" i="96"/>
  <c r="U26" i="96"/>
  <c r="T26" i="96"/>
  <c r="S26" i="96"/>
  <c r="G26" i="96"/>
  <c r="F26" i="96"/>
  <c r="E26" i="96"/>
  <c r="D26" i="96"/>
  <c r="C26" i="96"/>
  <c r="V25" i="96"/>
  <c r="U25" i="96"/>
  <c r="T25" i="96"/>
  <c r="S25" i="96"/>
  <c r="G25" i="96"/>
  <c r="F25" i="96"/>
  <c r="E25" i="96"/>
  <c r="D25" i="96"/>
  <c r="C25" i="96"/>
  <c r="V24" i="96"/>
  <c r="U24" i="96"/>
  <c r="T24" i="96"/>
  <c r="S24" i="96"/>
  <c r="G24" i="96"/>
  <c r="F24" i="96"/>
  <c r="E24" i="96"/>
  <c r="D24" i="96"/>
  <c r="C24" i="96"/>
  <c r="V23" i="96"/>
  <c r="U23" i="96"/>
  <c r="T23" i="96"/>
  <c r="S23" i="96"/>
  <c r="G23" i="96"/>
  <c r="F23" i="96"/>
  <c r="E23" i="96"/>
  <c r="D23" i="96"/>
  <c r="C23" i="96"/>
  <c r="V22" i="96"/>
  <c r="U22" i="96"/>
  <c r="T22" i="96"/>
  <c r="S22" i="96"/>
  <c r="G22" i="96"/>
  <c r="F22" i="96"/>
  <c r="E22" i="96"/>
  <c r="D22" i="96"/>
  <c r="C22" i="96"/>
  <c r="V21" i="96"/>
  <c r="U21" i="96"/>
  <c r="T21" i="96"/>
  <c r="S21" i="96"/>
  <c r="G21" i="96"/>
  <c r="F21" i="96"/>
  <c r="E21" i="96"/>
  <c r="D21" i="96"/>
  <c r="C21" i="96"/>
  <c r="V20" i="96"/>
  <c r="U20" i="96"/>
  <c r="T20" i="96"/>
  <c r="S20" i="96"/>
  <c r="G20" i="96"/>
  <c r="F20" i="96"/>
  <c r="E20" i="96"/>
  <c r="D20" i="96"/>
  <c r="C20" i="96"/>
  <c r="V19" i="96"/>
  <c r="U19" i="96"/>
  <c r="T19" i="96"/>
  <c r="S19" i="96"/>
  <c r="G19" i="96"/>
  <c r="F19" i="96"/>
  <c r="E19" i="96"/>
  <c r="D19" i="96"/>
  <c r="C19" i="96"/>
  <c r="V18" i="96"/>
  <c r="U18" i="96"/>
  <c r="T18" i="96"/>
  <c r="S18" i="96"/>
  <c r="G18" i="96"/>
  <c r="F18" i="96"/>
  <c r="E18" i="96"/>
  <c r="D18" i="96"/>
  <c r="C18" i="96"/>
  <c r="V17" i="96"/>
  <c r="U17" i="96"/>
  <c r="T17" i="96"/>
  <c r="S17" i="96"/>
  <c r="G17" i="96"/>
  <c r="F17" i="96"/>
  <c r="E17" i="96"/>
  <c r="D17" i="96"/>
  <c r="C17" i="96"/>
  <c r="V16" i="96"/>
  <c r="U16" i="96"/>
  <c r="T16" i="96"/>
  <c r="S16" i="96"/>
  <c r="G16" i="96"/>
  <c r="F16" i="96"/>
  <c r="E16" i="96"/>
  <c r="D16" i="96"/>
  <c r="C16" i="96"/>
  <c r="V15" i="96"/>
  <c r="U15" i="96"/>
  <c r="T15" i="96"/>
  <c r="S15" i="96"/>
  <c r="G15" i="96"/>
  <c r="F15" i="96"/>
  <c r="E15" i="96"/>
  <c r="D15" i="96"/>
  <c r="C15" i="96"/>
  <c r="V14" i="96"/>
  <c r="U14" i="96"/>
  <c r="T14" i="96"/>
  <c r="S14" i="96"/>
  <c r="G14" i="96"/>
  <c r="F14" i="96"/>
  <c r="E14" i="96"/>
  <c r="D14" i="96"/>
  <c r="C14" i="96"/>
  <c r="F13" i="96"/>
  <c r="E13" i="96"/>
  <c r="D13" i="96"/>
  <c r="C13" i="96"/>
  <c r="F12" i="96"/>
  <c r="E12" i="96"/>
  <c r="D12" i="96"/>
  <c r="C12" i="96"/>
  <c r="F11" i="96"/>
  <c r="E11" i="96"/>
  <c r="D11" i="96"/>
  <c r="C11" i="96"/>
  <c r="F10" i="96"/>
  <c r="E10" i="96"/>
  <c r="D10" i="96"/>
  <c r="C10" i="96"/>
  <c r="B111" i="85"/>
  <c r="B110" i="103"/>
  <c r="O111" i="85"/>
  <c r="J111" i="85"/>
  <c r="I111" i="85"/>
  <c r="H111" i="85"/>
  <c r="G111" i="85"/>
  <c r="F111" i="85"/>
  <c r="E111" i="85"/>
  <c r="D111" i="85"/>
  <c r="C111" i="85"/>
  <c r="B110" i="85"/>
  <c r="B109" i="103"/>
  <c r="O110" i="85"/>
  <c r="K110" i="85"/>
  <c r="J110" i="85"/>
  <c r="I110" i="85"/>
  <c r="H110" i="85"/>
  <c r="G110" i="85"/>
  <c r="F110" i="85"/>
  <c r="E110" i="85"/>
  <c r="D110" i="85"/>
  <c r="C110" i="85"/>
  <c r="B109" i="85"/>
  <c r="B108" i="103"/>
  <c r="O109" i="85"/>
  <c r="K109" i="85"/>
  <c r="J109" i="85"/>
  <c r="I109" i="85"/>
  <c r="H109" i="85"/>
  <c r="G109" i="85"/>
  <c r="F109" i="85"/>
  <c r="E109" i="85"/>
  <c r="D109" i="85"/>
  <c r="C109" i="85"/>
  <c r="B108" i="85"/>
  <c r="B107" i="103"/>
  <c r="O108" i="85"/>
  <c r="K108" i="85"/>
  <c r="J108" i="85"/>
  <c r="I108" i="85"/>
  <c r="H108" i="85"/>
  <c r="G108" i="85"/>
  <c r="F108" i="85"/>
  <c r="E108" i="85"/>
  <c r="D108" i="85"/>
  <c r="C108" i="85"/>
  <c r="B107" i="85"/>
  <c r="B106" i="103"/>
  <c r="O107" i="85"/>
  <c r="K107" i="85"/>
  <c r="J107" i="85"/>
  <c r="I107" i="85"/>
  <c r="H107" i="85"/>
  <c r="G107" i="85"/>
  <c r="F107" i="85"/>
  <c r="E107" i="85"/>
  <c r="D107" i="85"/>
  <c r="C107" i="85"/>
  <c r="B106" i="85"/>
  <c r="B105" i="103"/>
  <c r="O106" i="85"/>
  <c r="K106" i="85"/>
  <c r="J106" i="85"/>
  <c r="I106" i="85"/>
  <c r="H106" i="85"/>
  <c r="G106" i="85"/>
  <c r="F106" i="85"/>
  <c r="E106" i="85"/>
  <c r="D106" i="85"/>
  <c r="C106" i="85"/>
  <c r="B105" i="85"/>
  <c r="B104" i="103"/>
  <c r="O105" i="85"/>
  <c r="K105" i="85"/>
  <c r="J105" i="85"/>
  <c r="I105" i="85"/>
  <c r="H105" i="85"/>
  <c r="G105" i="85"/>
  <c r="F105" i="85"/>
  <c r="E105" i="85"/>
  <c r="D105" i="85"/>
  <c r="C105" i="85"/>
  <c r="B104" i="85"/>
  <c r="B103" i="103"/>
  <c r="O104" i="85"/>
  <c r="K104" i="85"/>
  <c r="J104" i="85"/>
  <c r="I104" i="85"/>
  <c r="H104" i="85"/>
  <c r="G104" i="85"/>
  <c r="F104" i="85"/>
  <c r="E104" i="85"/>
  <c r="D104" i="85"/>
  <c r="C104" i="85"/>
  <c r="B103" i="85"/>
  <c r="B102" i="103"/>
  <c r="O103" i="85"/>
  <c r="K103" i="85"/>
  <c r="J103" i="85"/>
  <c r="I103" i="85"/>
  <c r="H103" i="85"/>
  <c r="G103" i="85"/>
  <c r="F103" i="85"/>
  <c r="E103" i="85"/>
  <c r="D103" i="85"/>
  <c r="C103" i="85"/>
  <c r="B102" i="85"/>
  <c r="B101" i="103"/>
  <c r="O102" i="85"/>
  <c r="K102" i="85"/>
  <c r="J102" i="85"/>
  <c r="I102" i="85"/>
  <c r="H102" i="85"/>
  <c r="G102" i="85"/>
  <c r="F102" i="85"/>
  <c r="E102" i="85"/>
  <c r="D102" i="85"/>
  <c r="C102" i="85"/>
  <c r="B101" i="85"/>
  <c r="B100" i="103"/>
  <c r="O101" i="85"/>
  <c r="K101" i="85"/>
  <c r="J101" i="85"/>
  <c r="I101" i="85"/>
  <c r="H101" i="85"/>
  <c r="G101" i="85"/>
  <c r="F101" i="85"/>
  <c r="E101" i="85"/>
  <c r="D101" i="85"/>
  <c r="C101" i="85"/>
  <c r="B100" i="85"/>
  <c r="B99" i="103"/>
  <c r="O100" i="85"/>
  <c r="K100" i="85"/>
  <c r="J100" i="85"/>
  <c r="I100" i="85"/>
  <c r="H100" i="85"/>
  <c r="G100" i="85"/>
  <c r="F100" i="85"/>
  <c r="E100" i="85"/>
  <c r="D100" i="85"/>
  <c r="C100" i="85"/>
  <c r="B99" i="85"/>
  <c r="B98" i="103"/>
  <c r="O99" i="85"/>
  <c r="K99" i="85"/>
  <c r="J99" i="85"/>
  <c r="I99" i="85"/>
  <c r="H99" i="85"/>
  <c r="G99" i="85"/>
  <c r="F99" i="85"/>
  <c r="E99" i="85"/>
  <c r="D99" i="85"/>
  <c r="C99" i="85"/>
  <c r="B98" i="85"/>
  <c r="B97" i="103"/>
  <c r="O98" i="85"/>
  <c r="K98" i="85"/>
  <c r="J98" i="85"/>
  <c r="I98" i="85"/>
  <c r="H98" i="85"/>
  <c r="G98" i="85"/>
  <c r="F98" i="85"/>
  <c r="E98" i="85"/>
  <c r="D98" i="85"/>
  <c r="C98" i="85"/>
  <c r="B97" i="85"/>
  <c r="B96" i="103"/>
  <c r="O97" i="85"/>
  <c r="K97" i="85"/>
  <c r="J97" i="85"/>
  <c r="I97" i="85"/>
  <c r="H97" i="85"/>
  <c r="G97" i="85"/>
  <c r="F97" i="85"/>
  <c r="E97" i="85"/>
  <c r="D97" i="85"/>
  <c r="C97" i="85"/>
  <c r="B96" i="85"/>
  <c r="B95" i="103"/>
  <c r="O96" i="85"/>
  <c r="K96" i="85"/>
  <c r="J96" i="85"/>
  <c r="I96" i="85"/>
  <c r="H96" i="85"/>
  <c r="G96" i="85"/>
  <c r="F96" i="85"/>
  <c r="E96" i="85"/>
  <c r="D96" i="85"/>
  <c r="C96" i="85"/>
  <c r="B95" i="85"/>
  <c r="B94" i="103"/>
  <c r="O95" i="85"/>
  <c r="K95" i="85"/>
  <c r="J95" i="85"/>
  <c r="I95" i="85"/>
  <c r="H95" i="85"/>
  <c r="G95" i="85"/>
  <c r="F95" i="85"/>
  <c r="E95" i="85"/>
  <c r="D95" i="85"/>
  <c r="C95" i="85"/>
  <c r="B94" i="85"/>
  <c r="B93" i="103"/>
  <c r="O94" i="85"/>
  <c r="K94" i="85"/>
  <c r="J94" i="85"/>
  <c r="I94" i="85"/>
  <c r="H94" i="85"/>
  <c r="G94" i="85"/>
  <c r="F94" i="85"/>
  <c r="E94" i="85"/>
  <c r="D94" i="85"/>
  <c r="C94" i="85"/>
  <c r="B93" i="85"/>
  <c r="B92" i="103"/>
  <c r="O93" i="85"/>
  <c r="K93" i="85"/>
  <c r="J93" i="85"/>
  <c r="I93" i="85"/>
  <c r="H93" i="85"/>
  <c r="G93" i="85"/>
  <c r="F93" i="85"/>
  <c r="E93" i="85"/>
  <c r="D93" i="85"/>
  <c r="C93" i="85"/>
  <c r="B92" i="85"/>
  <c r="B91" i="103"/>
  <c r="O92" i="85"/>
  <c r="K92" i="85"/>
  <c r="J92" i="85"/>
  <c r="I92" i="85"/>
  <c r="H92" i="85"/>
  <c r="G92" i="85"/>
  <c r="F92" i="85"/>
  <c r="E92" i="85"/>
  <c r="D92" i="85"/>
  <c r="C92" i="85"/>
  <c r="B91" i="85"/>
  <c r="B90" i="103"/>
  <c r="O91" i="85"/>
  <c r="K91" i="85"/>
  <c r="J91" i="85"/>
  <c r="I91" i="85"/>
  <c r="H91" i="85"/>
  <c r="G91" i="85"/>
  <c r="F91" i="85"/>
  <c r="E91" i="85"/>
  <c r="D91" i="85"/>
  <c r="C91" i="85"/>
  <c r="B90" i="85"/>
  <c r="B89" i="103"/>
  <c r="O90" i="85"/>
  <c r="K90" i="85"/>
  <c r="J90" i="85"/>
  <c r="I90" i="85"/>
  <c r="H90" i="85"/>
  <c r="G90" i="85"/>
  <c r="F90" i="85"/>
  <c r="E90" i="85"/>
  <c r="D90" i="85"/>
  <c r="C90" i="85"/>
  <c r="B89" i="85"/>
  <c r="B88" i="103"/>
  <c r="O89" i="85"/>
  <c r="K89" i="85"/>
  <c r="J89" i="85"/>
  <c r="I89" i="85"/>
  <c r="H89" i="85"/>
  <c r="G89" i="85"/>
  <c r="F89" i="85"/>
  <c r="E89" i="85"/>
  <c r="D89" i="85"/>
  <c r="C89" i="85"/>
  <c r="B88" i="85"/>
  <c r="B87" i="103"/>
  <c r="O88" i="85"/>
  <c r="K88" i="85"/>
  <c r="J88" i="85"/>
  <c r="I88" i="85"/>
  <c r="H88" i="85"/>
  <c r="G88" i="85"/>
  <c r="F88" i="85"/>
  <c r="E88" i="85"/>
  <c r="D88" i="85"/>
  <c r="C88" i="85"/>
  <c r="B87" i="85"/>
  <c r="B86" i="103"/>
  <c r="O87" i="85"/>
  <c r="K87" i="85"/>
  <c r="J87" i="85"/>
  <c r="I87" i="85"/>
  <c r="H87" i="85"/>
  <c r="G87" i="85"/>
  <c r="F87" i="85"/>
  <c r="E87" i="85"/>
  <c r="D87" i="85"/>
  <c r="C87" i="85"/>
  <c r="B86" i="85"/>
  <c r="B85" i="103"/>
  <c r="O86" i="85"/>
  <c r="K86" i="85"/>
  <c r="J86" i="85"/>
  <c r="I86" i="85"/>
  <c r="H86" i="85"/>
  <c r="G86" i="85"/>
  <c r="F86" i="85"/>
  <c r="E86" i="85"/>
  <c r="D86" i="85"/>
  <c r="C86" i="85"/>
  <c r="B85" i="85"/>
  <c r="B84" i="103"/>
  <c r="O85" i="85"/>
  <c r="K85" i="85"/>
  <c r="J85" i="85"/>
  <c r="I85" i="85"/>
  <c r="H85" i="85"/>
  <c r="G85" i="85"/>
  <c r="F85" i="85"/>
  <c r="E85" i="85"/>
  <c r="D85" i="85"/>
  <c r="C85" i="85"/>
  <c r="B84" i="85"/>
  <c r="B83" i="103"/>
  <c r="O84" i="85"/>
  <c r="K84" i="85"/>
  <c r="J84" i="85"/>
  <c r="I84" i="85"/>
  <c r="H84" i="85"/>
  <c r="G84" i="85"/>
  <c r="F84" i="85"/>
  <c r="E84" i="85"/>
  <c r="D84" i="85"/>
  <c r="C84" i="85"/>
  <c r="B83" i="85"/>
  <c r="B82" i="103"/>
  <c r="O83" i="85"/>
  <c r="K83" i="85"/>
  <c r="J83" i="85"/>
  <c r="I83" i="85"/>
  <c r="H83" i="85"/>
  <c r="G83" i="85"/>
  <c r="F83" i="85"/>
  <c r="E83" i="85"/>
  <c r="D83" i="85"/>
  <c r="C83" i="85"/>
  <c r="B82" i="85"/>
  <c r="B81" i="103"/>
  <c r="O82" i="85"/>
  <c r="K82" i="85"/>
  <c r="J82" i="85"/>
  <c r="I82" i="85"/>
  <c r="H82" i="85"/>
  <c r="G82" i="85"/>
  <c r="F82" i="85"/>
  <c r="E82" i="85"/>
  <c r="D82" i="85"/>
  <c r="C82" i="85"/>
  <c r="B81" i="85"/>
  <c r="B80" i="103"/>
  <c r="O81" i="85"/>
  <c r="K81" i="85"/>
  <c r="J81" i="85"/>
  <c r="I81" i="85"/>
  <c r="H81" i="85"/>
  <c r="G81" i="85"/>
  <c r="F81" i="85"/>
  <c r="E81" i="85"/>
  <c r="D81" i="85"/>
  <c r="C81" i="85"/>
  <c r="B80" i="85"/>
  <c r="B79" i="103"/>
  <c r="O80" i="85"/>
  <c r="K80" i="85"/>
  <c r="J80" i="85"/>
  <c r="I80" i="85"/>
  <c r="H80" i="85"/>
  <c r="G80" i="85"/>
  <c r="F80" i="85"/>
  <c r="E80" i="85"/>
  <c r="D80" i="85"/>
  <c r="C80" i="85"/>
  <c r="B79" i="85"/>
  <c r="B78" i="103"/>
  <c r="O79" i="85"/>
  <c r="K79" i="85"/>
  <c r="J79" i="85"/>
  <c r="I79" i="85"/>
  <c r="H79" i="85"/>
  <c r="G79" i="85"/>
  <c r="F79" i="85"/>
  <c r="E79" i="85"/>
  <c r="D79" i="85"/>
  <c r="C79" i="85"/>
  <c r="B78" i="85"/>
  <c r="B77" i="103"/>
  <c r="O78" i="85"/>
  <c r="K78" i="85"/>
  <c r="J78" i="85"/>
  <c r="I78" i="85"/>
  <c r="H78" i="85"/>
  <c r="G78" i="85"/>
  <c r="F78" i="85"/>
  <c r="E78" i="85"/>
  <c r="D78" i="85"/>
  <c r="C78" i="85"/>
  <c r="B77" i="85"/>
  <c r="B76" i="103"/>
  <c r="O77" i="85"/>
  <c r="K77" i="85"/>
  <c r="J77" i="85"/>
  <c r="I77" i="85"/>
  <c r="H77" i="85"/>
  <c r="G77" i="85"/>
  <c r="F77" i="85"/>
  <c r="E77" i="85"/>
  <c r="D77" i="85"/>
  <c r="C77" i="85"/>
  <c r="B76" i="85"/>
  <c r="B75" i="103"/>
  <c r="O76" i="85"/>
  <c r="K76" i="85"/>
  <c r="J76" i="85"/>
  <c r="I76" i="85"/>
  <c r="H76" i="85"/>
  <c r="G76" i="85"/>
  <c r="F76" i="85"/>
  <c r="E76" i="85"/>
  <c r="D76" i="85"/>
  <c r="C76" i="85"/>
  <c r="B75" i="85"/>
  <c r="B74" i="103"/>
  <c r="O75" i="85"/>
  <c r="K75" i="85"/>
  <c r="J75" i="85"/>
  <c r="I75" i="85"/>
  <c r="H75" i="85"/>
  <c r="G75" i="85"/>
  <c r="F75" i="85"/>
  <c r="E75" i="85"/>
  <c r="D75" i="85"/>
  <c r="C75" i="85"/>
  <c r="B74" i="85"/>
  <c r="B73" i="103"/>
  <c r="O74" i="85"/>
  <c r="K74" i="85"/>
  <c r="J74" i="85"/>
  <c r="I74" i="85"/>
  <c r="H74" i="85"/>
  <c r="G74" i="85"/>
  <c r="F74" i="85"/>
  <c r="E74" i="85"/>
  <c r="D74" i="85"/>
  <c r="C74" i="85"/>
  <c r="B73" i="85"/>
  <c r="B72" i="103"/>
  <c r="O73" i="85"/>
  <c r="K73" i="85"/>
  <c r="J73" i="85"/>
  <c r="I73" i="85"/>
  <c r="H73" i="85"/>
  <c r="G73" i="85"/>
  <c r="F73" i="85"/>
  <c r="E73" i="85"/>
  <c r="D73" i="85"/>
  <c r="C73" i="85"/>
  <c r="B72" i="85"/>
  <c r="B71" i="103"/>
  <c r="O72" i="85"/>
  <c r="K72" i="85"/>
  <c r="J72" i="85"/>
  <c r="I72" i="85"/>
  <c r="H72" i="85"/>
  <c r="G72" i="85"/>
  <c r="F72" i="85"/>
  <c r="E72" i="85"/>
  <c r="D72" i="85"/>
  <c r="C72" i="85"/>
  <c r="B71" i="85"/>
  <c r="B70" i="103"/>
  <c r="O71" i="85"/>
  <c r="K71" i="85"/>
  <c r="J71" i="85"/>
  <c r="I71" i="85"/>
  <c r="H71" i="85"/>
  <c r="G71" i="85"/>
  <c r="F71" i="85"/>
  <c r="E71" i="85"/>
  <c r="D71" i="85"/>
  <c r="C71" i="85"/>
  <c r="B70" i="85"/>
  <c r="B69" i="103"/>
  <c r="O70" i="85"/>
  <c r="K70" i="85"/>
  <c r="J70" i="85"/>
  <c r="I70" i="85"/>
  <c r="H70" i="85"/>
  <c r="G70" i="85"/>
  <c r="F70" i="85"/>
  <c r="E70" i="85"/>
  <c r="D70" i="85"/>
  <c r="C70" i="85"/>
  <c r="B69" i="85"/>
  <c r="B68" i="103"/>
  <c r="O69" i="85"/>
  <c r="K69" i="85"/>
  <c r="J69" i="85"/>
  <c r="I69" i="85"/>
  <c r="H69" i="85"/>
  <c r="G69" i="85"/>
  <c r="F69" i="85"/>
  <c r="E69" i="85"/>
  <c r="D69" i="85"/>
  <c r="C69" i="85"/>
  <c r="B68" i="85"/>
  <c r="B67" i="103"/>
  <c r="O68" i="85"/>
  <c r="K68" i="85"/>
  <c r="J68" i="85"/>
  <c r="I68" i="85"/>
  <c r="H68" i="85"/>
  <c r="G68" i="85"/>
  <c r="F68" i="85"/>
  <c r="E68" i="85"/>
  <c r="D68" i="85"/>
  <c r="C68" i="85"/>
  <c r="B67" i="85"/>
  <c r="B66" i="103"/>
  <c r="O67" i="85"/>
  <c r="K67" i="85"/>
  <c r="J67" i="85"/>
  <c r="I67" i="85"/>
  <c r="H67" i="85"/>
  <c r="G67" i="85"/>
  <c r="F67" i="85"/>
  <c r="E67" i="85"/>
  <c r="D67" i="85"/>
  <c r="C67" i="85"/>
  <c r="B66" i="85"/>
  <c r="B65" i="103"/>
  <c r="O66" i="85"/>
  <c r="K66" i="85"/>
  <c r="J66" i="85"/>
  <c r="I66" i="85"/>
  <c r="H66" i="85"/>
  <c r="G66" i="85"/>
  <c r="F66" i="85"/>
  <c r="E66" i="85"/>
  <c r="D66" i="85"/>
  <c r="C66" i="85"/>
  <c r="B65" i="85"/>
  <c r="B64" i="103"/>
  <c r="O65" i="85"/>
  <c r="K65" i="85"/>
  <c r="J65" i="85"/>
  <c r="I65" i="85"/>
  <c r="H65" i="85"/>
  <c r="G65" i="85"/>
  <c r="F65" i="85"/>
  <c r="E65" i="85"/>
  <c r="D65" i="85"/>
  <c r="C65" i="85"/>
  <c r="B64" i="85"/>
  <c r="B63" i="103"/>
  <c r="O64" i="85"/>
  <c r="K64" i="85"/>
  <c r="J64" i="85"/>
  <c r="I64" i="85"/>
  <c r="H64" i="85"/>
  <c r="G64" i="85"/>
  <c r="F64" i="85"/>
  <c r="E64" i="85"/>
  <c r="D64" i="85"/>
  <c r="C64" i="85"/>
  <c r="B63" i="85"/>
  <c r="B62" i="103"/>
  <c r="O63" i="85"/>
  <c r="K63" i="85"/>
  <c r="J63" i="85"/>
  <c r="I63" i="85"/>
  <c r="H63" i="85"/>
  <c r="G63" i="85"/>
  <c r="F63" i="85"/>
  <c r="E63" i="85"/>
  <c r="D63" i="85"/>
  <c r="C63" i="85"/>
  <c r="B62" i="85"/>
  <c r="B61" i="103"/>
  <c r="O62" i="85"/>
  <c r="K62" i="85"/>
  <c r="J62" i="85"/>
  <c r="I62" i="85"/>
  <c r="H62" i="85"/>
  <c r="G62" i="85"/>
  <c r="F62" i="85"/>
  <c r="E62" i="85"/>
  <c r="D62" i="85"/>
  <c r="C62" i="85"/>
  <c r="B61" i="85"/>
  <c r="B60" i="103"/>
  <c r="O61" i="85"/>
  <c r="K61" i="85"/>
  <c r="J61" i="85"/>
  <c r="I61" i="85"/>
  <c r="H61" i="85"/>
  <c r="G61" i="85"/>
  <c r="F61" i="85"/>
  <c r="E61" i="85"/>
  <c r="D61" i="85"/>
  <c r="C61" i="85"/>
  <c r="B60" i="85"/>
  <c r="B59" i="103"/>
  <c r="O60" i="85"/>
  <c r="K60" i="85"/>
  <c r="J60" i="85"/>
  <c r="I60" i="85"/>
  <c r="H60" i="85"/>
  <c r="G60" i="85"/>
  <c r="F60" i="85"/>
  <c r="E60" i="85"/>
  <c r="D60" i="85"/>
  <c r="C60" i="85"/>
  <c r="B59" i="85"/>
  <c r="B58" i="103"/>
  <c r="O59" i="85"/>
  <c r="L110" i="85"/>
  <c r="L109" i="85"/>
  <c r="L108" i="85"/>
  <c r="L107" i="85"/>
  <c r="L106" i="85"/>
  <c r="L105" i="85"/>
  <c r="L104" i="85"/>
  <c r="L103" i="85"/>
  <c r="L102" i="85"/>
  <c r="L101" i="85"/>
  <c r="L100" i="85"/>
  <c r="L99" i="85"/>
  <c r="L98" i="85"/>
  <c r="L97" i="85"/>
  <c r="L96" i="85"/>
  <c r="L95" i="85"/>
  <c r="L94" i="85"/>
  <c r="L93" i="85"/>
  <c r="L92" i="85"/>
  <c r="L91" i="85"/>
  <c r="L90" i="85"/>
  <c r="L89" i="85"/>
  <c r="L88" i="85"/>
  <c r="L87" i="85"/>
  <c r="L86" i="85"/>
  <c r="L85" i="85"/>
  <c r="L84" i="85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K59" i="85"/>
  <c r="J59" i="85"/>
  <c r="I59" i="85"/>
  <c r="H59" i="85"/>
  <c r="G59" i="85"/>
  <c r="F59" i="85"/>
  <c r="E59" i="85"/>
  <c r="D59" i="85"/>
  <c r="C59" i="85"/>
  <c r="B58" i="85"/>
  <c r="B57" i="103"/>
  <c r="O58" i="85"/>
  <c r="K58" i="85"/>
  <c r="J58" i="85"/>
  <c r="I58" i="85"/>
  <c r="H58" i="85"/>
  <c r="G58" i="85"/>
  <c r="F58" i="85"/>
  <c r="C58" i="85"/>
  <c r="B57" i="85"/>
  <c r="B56" i="103"/>
  <c r="O57" i="85"/>
  <c r="K57" i="85"/>
  <c r="J57" i="85"/>
  <c r="I57" i="85"/>
  <c r="H57" i="85"/>
  <c r="G57" i="85"/>
  <c r="F57" i="85"/>
  <c r="C57" i="85"/>
  <c r="B56" i="85"/>
  <c r="B55" i="103"/>
  <c r="O56" i="85"/>
  <c r="K56" i="85"/>
  <c r="J56" i="85"/>
  <c r="I56" i="85"/>
  <c r="H56" i="85"/>
  <c r="G56" i="85"/>
  <c r="F56" i="85"/>
  <c r="C56" i="85"/>
  <c r="B55" i="85"/>
  <c r="B54" i="103"/>
  <c r="O55" i="85"/>
  <c r="K55" i="85"/>
  <c r="J55" i="85"/>
  <c r="I55" i="85"/>
  <c r="H55" i="85"/>
  <c r="G55" i="85"/>
  <c r="F55" i="85"/>
  <c r="C55" i="85"/>
  <c r="B54" i="85"/>
  <c r="B53" i="103"/>
  <c r="O54" i="85"/>
  <c r="K54" i="85"/>
  <c r="J54" i="85"/>
  <c r="I54" i="85"/>
  <c r="H54" i="85"/>
  <c r="G54" i="85"/>
  <c r="F54" i="85"/>
  <c r="C54" i="85"/>
  <c r="B53" i="85"/>
  <c r="B52" i="103"/>
  <c r="O53" i="85"/>
  <c r="K53" i="85"/>
  <c r="J53" i="85"/>
  <c r="I53" i="85"/>
  <c r="H53" i="85"/>
  <c r="G53" i="85"/>
  <c r="F53" i="85"/>
  <c r="C53" i="85"/>
  <c r="B52" i="85"/>
  <c r="B51" i="103"/>
  <c r="O52" i="85"/>
  <c r="K52" i="85"/>
  <c r="J52" i="85"/>
  <c r="I52" i="85"/>
  <c r="H52" i="85"/>
  <c r="G52" i="85"/>
  <c r="F52" i="85"/>
  <c r="C52" i="85"/>
  <c r="B51" i="85"/>
  <c r="B50" i="103"/>
  <c r="O51" i="85"/>
  <c r="K51" i="85"/>
  <c r="J51" i="85"/>
  <c r="I51" i="85"/>
  <c r="H51" i="85"/>
  <c r="G51" i="85"/>
  <c r="F51" i="85"/>
  <c r="C51" i="85"/>
  <c r="B50" i="85"/>
  <c r="B49" i="103"/>
  <c r="O50" i="85"/>
  <c r="K50" i="85"/>
  <c r="J50" i="85"/>
  <c r="I50" i="85"/>
  <c r="H50" i="85"/>
  <c r="G50" i="85"/>
  <c r="F50" i="85"/>
  <c r="C50" i="85"/>
  <c r="B49" i="85"/>
  <c r="B48" i="103"/>
  <c r="O49" i="85"/>
  <c r="K49" i="85"/>
  <c r="J49" i="85"/>
  <c r="I49" i="85"/>
  <c r="H49" i="85"/>
  <c r="G49" i="85"/>
  <c r="F49" i="85"/>
  <c r="C49" i="85"/>
  <c r="B48" i="85"/>
  <c r="B47" i="103"/>
  <c r="O48" i="85"/>
  <c r="K48" i="85"/>
  <c r="J48" i="85"/>
  <c r="I48" i="85"/>
  <c r="H48" i="85"/>
  <c r="G48" i="85"/>
  <c r="F48" i="85"/>
  <c r="C48" i="85"/>
  <c r="B47" i="85"/>
  <c r="B46" i="103"/>
  <c r="O47" i="85"/>
  <c r="K47" i="85"/>
  <c r="J47" i="85"/>
  <c r="I47" i="85"/>
  <c r="H47" i="85"/>
  <c r="G47" i="85"/>
  <c r="F47" i="85"/>
  <c r="C47" i="85"/>
  <c r="B46" i="85"/>
  <c r="B45" i="103"/>
  <c r="O46" i="85"/>
  <c r="K46" i="85"/>
  <c r="J46" i="85"/>
  <c r="I46" i="85"/>
  <c r="H46" i="85"/>
  <c r="G46" i="85"/>
  <c r="F46" i="85"/>
  <c r="C46" i="85"/>
  <c r="B45" i="85"/>
  <c r="B44" i="103"/>
  <c r="O45" i="85"/>
  <c r="K45" i="85"/>
  <c r="J45" i="85"/>
  <c r="I45" i="85"/>
  <c r="H45" i="85"/>
  <c r="G45" i="85"/>
  <c r="F45" i="85"/>
  <c r="C45" i="85"/>
  <c r="B44" i="85"/>
  <c r="B43" i="103"/>
  <c r="O44" i="85"/>
  <c r="K44" i="85"/>
  <c r="J44" i="85"/>
  <c r="I44" i="85"/>
  <c r="H44" i="85"/>
  <c r="G44" i="85"/>
  <c r="F44" i="85"/>
  <c r="C44" i="85"/>
  <c r="B43" i="85"/>
  <c r="B42" i="103"/>
  <c r="O43" i="85"/>
  <c r="K43" i="85"/>
  <c r="J43" i="85"/>
  <c r="I43" i="85"/>
  <c r="H43" i="85"/>
  <c r="G43" i="85"/>
  <c r="F43" i="85"/>
  <c r="C43" i="85"/>
  <c r="B42" i="85"/>
  <c r="B41" i="103"/>
  <c r="O42" i="85"/>
  <c r="K42" i="85"/>
  <c r="J42" i="85"/>
  <c r="I42" i="85"/>
  <c r="H42" i="85"/>
  <c r="G42" i="85"/>
  <c r="F42" i="85"/>
  <c r="C42" i="85"/>
  <c r="B41" i="85"/>
  <c r="B40" i="103"/>
  <c r="O41" i="85"/>
  <c r="K41" i="85"/>
  <c r="J41" i="85"/>
  <c r="I41" i="85"/>
  <c r="H41" i="85"/>
  <c r="G41" i="85"/>
  <c r="F41" i="85"/>
  <c r="C41" i="85"/>
  <c r="B40" i="85"/>
  <c r="B39" i="103"/>
  <c r="O40" i="85"/>
  <c r="K40" i="85"/>
  <c r="J40" i="85"/>
  <c r="I40" i="85"/>
  <c r="H40" i="85"/>
  <c r="G40" i="85"/>
  <c r="F40" i="85"/>
  <c r="C40" i="85"/>
  <c r="B39" i="85"/>
  <c r="B38" i="103"/>
  <c r="O39" i="85"/>
  <c r="K39" i="85"/>
  <c r="J39" i="85"/>
  <c r="I39" i="85"/>
  <c r="H39" i="85"/>
  <c r="G39" i="85"/>
  <c r="F39" i="85"/>
  <c r="C39" i="85"/>
  <c r="B38" i="85"/>
  <c r="B37" i="103"/>
  <c r="O38" i="85"/>
  <c r="K38" i="85"/>
  <c r="J38" i="85"/>
  <c r="I38" i="85"/>
  <c r="H38" i="85"/>
  <c r="G38" i="85"/>
  <c r="F38" i="85"/>
  <c r="C38" i="85"/>
  <c r="B37" i="85"/>
  <c r="B36" i="103"/>
  <c r="O37" i="85"/>
  <c r="K37" i="85"/>
  <c r="J37" i="85"/>
  <c r="I37" i="85"/>
  <c r="H37" i="85"/>
  <c r="G37" i="85"/>
  <c r="F37" i="85"/>
  <c r="C37" i="85"/>
  <c r="B36" i="85"/>
  <c r="B35" i="103"/>
  <c r="O36" i="85"/>
  <c r="K36" i="85"/>
  <c r="J36" i="85"/>
  <c r="I36" i="85"/>
  <c r="H36" i="85"/>
  <c r="G36" i="85"/>
  <c r="F36" i="85"/>
  <c r="C36" i="85"/>
  <c r="B35" i="85"/>
  <c r="B34" i="103"/>
  <c r="O35" i="85"/>
  <c r="K35" i="85"/>
  <c r="J35" i="85"/>
  <c r="I35" i="85"/>
  <c r="H35" i="85"/>
  <c r="G35" i="85"/>
  <c r="F35" i="85"/>
  <c r="C35" i="85"/>
  <c r="B34" i="85"/>
  <c r="B33" i="103"/>
  <c r="O34" i="85"/>
  <c r="K34" i="85"/>
  <c r="J34" i="85"/>
  <c r="I34" i="85"/>
  <c r="H34" i="85"/>
  <c r="G34" i="85"/>
  <c r="F34" i="85"/>
  <c r="C34" i="85"/>
  <c r="B33" i="85"/>
  <c r="B32" i="103"/>
  <c r="O33" i="85"/>
  <c r="K33" i="85"/>
  <c r="J33" i="85"/>
  <c r="I33" i="85"/>
  <c r="H33" i="85"/>
  <c r="G33" i="85"/>
  <c r="F33" i="85"/>
  <c r="C33" i="85"/>
  <c r="B32" i="85"/>
  <c r="B31" i="103"/>
  <c r="O32" i="85"/>
  <c r="K32" i="85"/>
  <c r="J32" i="85"/>
  <c r="I32" i="85"/>
  <c r="H32" i="85"/>
  <c r="G32" i="85"/>
  <c r="F32" i="85"/>
  <c r="C32" i="85"/>
  <c r="B31" i="85"/>
  <c r="B30" i="103"/>
  <c r="O31" i="85"/>
  <c r="K31" i="85"/>
  <c r="J31" i="85"/>
  <c r="I31" i="85"/>
  <c r="H31" i="85"/>
  <c r="G31" i="85"/>
  <c r="F31" i="85"/>
  <c r="C31" i="85"/>
  <c r="B30" i="85"/>
  <c r="B29" i="103"/>
  <c r="O30" i="85"/>
  <c r="K30" i="85"/>
  <c r="J30" i="85"/>
  <c r="I30" i="85"/>
  <c r="H30" i="85"/>
  <c r="G30" i="85"/>
  <c r="F30" i="85"/>
  <c r="C30" i="85"/>
  <c r="B29" i="85"/>
  <c r="B28" i="103"/>
  <c r="O29" i="85"/>
  <c r="K29" i="85"/>
  <c r="J29" i="85"/>
  <c r="I29" i="85"/>
  <c r="H29" i="85"/>
  <c r="G29" i="85"/>
  <c r="F29" i="85"/>
  <c r="C29" i="85"/>
  <c r="B28" i="85"/>
  <c r="B27" i="103"/>
  <c r="O28" i="85"/>
  <c r="K28" i="85"/>
  <c r="J28" i="85"/>
  <c r="I28" i="85"/>
  <c r="H28" i="85"/>
  <c r="G28" i="85"/>
  <c r="F28" i="85"/>
  <c r="C28" i="85"/>
  <c r="B27" i="85"/>
  <c r="B26" i="103"/>
  <c r="O27" i="85"/>
  <c r="K27" i="85"/>
  <c r="J27" i="85"/>
  <c r="I27" i="85"/>
  <c r="H27" i="85"/>
  <c r="G27" i="85"/>
  <c r="F27" i="85"/>
  <c r="C27" i="85"/>
  <c r="B26" i="85"/>
  <c r="B25" i="103"/>
  <c r="O26" i="85"/>
  <c r="K26" i="85"/>
  <c r="J26" i="85"/>
  <c r="I26" i="85"/>
  <c r="H26" i="85"/>
  <c r="G26" i="85"/>
  <c r="F26" i="85"/>
  <c r="C26" i="85"/>
  <c r="B25" i="85"/>
  <c r="B24" i="103"/>
  <c r="O25" i="85"/>
  <c r="K25" i="85"/>
  <c r="J25" i="85"/>
  <c r="I25" i="85"/>
  <c r="H25" i="85"/>
  <c r="G25" i="85"/>
  <c r="F25" i="85"/>
  <c r="C25" i="85"/>
  <c r="B24" i="85"/>
  <c r="B23" i="103"/>
  <c r="O24" i="85"/>
  <c r="K24" i="85"/>
  <c r="J24" i="85"/>
  <c r="I24" i="85"/>
  <c r="H24" i="85"/>
  <c r="G24" i="85"/>
  <c r="F24" i="85"/>
  <c r="C24" i="85"/>
  <c r="B23" i="85"/>
  <c r="B22" i="103"/>
  <c r="O23" i="85"/>
  <c r="K23" i="85"/>
  <c r="J23" i="85"/>
  <c r="I23" i="85"/>
  <c r="H23" i="85"/>
  <c r="G23" i="85"/>
  <c r="F23" i="85"/>
  <c r="C23" i="85"/>
  <c r="B22" i="85"/>
  <c r="B21" i="103"/>
  <c r="O22" i="85"/>
  <c r="K22" i="85"/>
  <c r="J22" i="85"/>
  <c r="I22" i="85"/>
  <c r="H22" i="85"/>
  <c r="G22" i="85"/>
  <c r="F22" i="85"/>
  <c r="C22" i="85"/>
  <c r="B21" i="85"/>
  <c r="B20" i="103"/>
  <c r="O21" i="85"/>
  <c r="K21" i="85"/>
  <c r="J21" i="85"/>
  <c r="I21" i="85"/>
  <c r="H21" i="85"/>
  <c r="G21" i="85"/>
  <c r="F21" i="85"/>
  <c r="C21" i="85"/>
  <c r="B20" i="85"/>
  <c r="B19" i="103"/>
  <c r="O20" i="85"/>
  <c r="K20" i="85"/>
  <c r="J20" i="85"/>
  <c r="I20" i="85"/>
  <c r="H20" i="85"/>
  <c r="G20" i="85"/>
  <c r="F20" i="85"/>
  <c r="C20" i="85"/>
  <c r="B19" i="85"/>
  <c r="B18" i="103"/>
  <c r="O19" i="85"/>
  <c r="K19" i="85"/>
  <c r="J19" i="85"/>
  <c r="I19" i="85"/>
  <c r="H19" i="85"/>
  <c r="G19" i="85"/>
  <c r="F19" i="85"/>
  <c r="C19" i="85"/>
  <c r="B18" i="85"/>
  <c r="B17" i="103"/>
  <c r="O18" i="85"/>
  <c r="K18" i="85"/>
  <c r="J18" i="85"/>
  <c r="I18" i="85"/>
  <c r="H18" i="85"/>
  <c r="G18" i="85"/>
  <c r="F18" i="85"/>
  <c r="C18" i="85"/>
  <c r="B17" i="85"/>
  <c r="B16" i="103"/>
  <c r="O17" i="85"/>
  <c r="K17" i="85"/>
  <c r="J17" i="85"/>
  <c r="I17" i="85"/>
  <c r="H17" i="85"/>
  <c r="G17" i="85"/>
  <c r="F17" i="85"/>
  <c r="C17" i="85"/>
  <c r="B16" i="85"/>
  <c r="B15" i="103"/>
  <c r="O16" i="85"/>
  <c r="K16" i="85"/>
  <c r="J16" i="85"/>
  <c r="I16" i="85"/>
  <c r="H16" i="85"/>
  <c r="G16" i="85"/>
  <c r="F16" i="85"/>
  <c r="C16" i="85"/>
  <c r="B15" i="85"/>
  <c r="B14" i="103"/>
  <c r="O15" i="85"/>
  <c r="K15" i="85"/>
  <c r="J15" i="85"/>
  <c r="I15" i="85"/>
  <c r="H15" i="85"/>
  <c r="G15" i="85"/>
  <c r="F15" i="85"/>
  <c r="C15" i="85"/>
  <c r="B14" i="85"/>
  <c r="B13" i="103"/>
  <c r="O14" i="85"/>
  <c r="K14" i="85"/>
  <c r="J14" i="85"/>
  <c r="I14" i="85"/>
  <c r="H14" i="85"/>
  <c r="G14" i="85"/>
  <c r="F14" i="85"/>
  <c r="C14" i="85"/>
  <c r="B13" i="85"/>
  <c r="B12" i="103"/>
  <c r="O13" i="85"/>
  <c r="K13" i="85"/>
  <c r="J13" i="85"/>
  <c r="I13" i="85"/>
  <c r="H13" i="85"/>
  <c r="G13" i="85"/>
  <c r="F13" i="85"/>
  <c r="C13" i="85"/>
  <c r="B12" i="85"/>
  <c r="B11" i="103"/>
  <c r="O12" i="85"/>
  <c r="K12" i="85"/>
  <c r="J12" i="85"/>
  <c r="I12" i="85"/>
  <c r="H12" i="85"/>
  <c r="G12" i="85"/>
  <c r="F12" i="85"/>
  <c r="C12" i="85"/>
  <c r="B11" i="85"/>
  <c r="B10" i="103"/>
  <c r="O11" i="85"/>
  <c r="K11" i="85"/>
  <c r="J11" i="85"/>
  <c r="I11" i="85"/>
  <c r="H11" i="85"/>
  <c r="G11" i="85"/>
  <c r="F11" i="85"/>
  <c r="C11" i="85"/>
  <c r="B10" i="85"/>
  <c r="B9" i="103"/>
  <c r="O10" i="85"/>
  <c r="K10" i="85"/>
  <c r="J10" i="85"/>
  <c r="I10" i="85"/>
  <c r="H10" i="85"/>
  <c r="G10" i="85"/>
  <c r="F10" i="85"/>
  <c r="C10" i="85"/>
  <c r="V111" i="162"/>
  <c r="U111" i="162"/>
  <c r="T111" i="162"/>
  <c r="S111" i="162"/>
  <c r="R111" i="162"/>
  <c r="Q111" i="162"/>
  <c r="P111" i="162"/>
  <c r="O111" i="162"/>
  <c r="N111" i="162"/>
  <c r="M111" i="162"/>
  <c r="L111" i="162"/>
  <c r="K111" i="162"/>
  <c r="J111" i="162"/>
  <c r="I111" i="162"/>
  <c r="H111" i="162"/>
  <c r="G111" i="162"/>
  <c r="F111" i="162"/>
  <c r="E111" i="162"/>
  <c r="D111" i="162"/>
  <c r="C111" i="162"/>
  <c r="V110" i="162"/>
  <c r="U110" i="162"/>
  <c r="T110" i="162"/>
  <c r="R110" i="162"/>
  <c r="Q110" i="162"/>
  <c r="P110" i="162"/>
  <c r="O110" i="162"/>
  <c r="N110" i="162"/>
  <c r="M110" i="162"/>
  <c r="L110" i="162"/>
  <c r="K110" i="162"/>
  <c r="J110" i="162"/>
  <c r="I110" i="162"/>
  <c r="H110" i="162"/>
  <c r="G110" i="162"/>
  <c r="F110" i="162"/>
  <c r="E110" i="162"/>
  <c r="D110" i="162"/>
  <c r="C110" i="162"/>
  <c r="V109" i="162"/>
  <c r="U109" i="162"/>
  <c r="T109" i="162"/>
  <c r="R109" i="162"/>
  <c r="Q109" i="162"/>
  <c r="P109" i="162"/>
  <c r="O109" i="162"/>
  <c r="N109" i="162"/>
  <c r="M109" i="162"/>
  <c r="L109" i="162"/>
  <c r="K109" i="162"/>
  <c r="J109" i="162"/>
  <c r="I109" i="162"/>
  <c r="H109" i="162"/>
  <c r="G109" i="162"/>
  <c r="F109" i="162"/>
  <c r="E109" i="162"/>
  <c r="D109" i="162"/>
  <c r="C109" i="162"/>
  <c r="V108" i="162"/>
  <c r="U108" i="162"/>
  <c r="T108" i="162"/>
  <c r="R108" i="162"/>
  <c r="Q108" i="162"/>
  <c r="P108" i="162"/>
  <c r="O108" i="162"/>
  <c r="N108" i="162"/>
  <c r="M108" i="162"/>
  <c r="L108" i="162"/>
  <c r="K108" i="162"/>
  <c r="J108" i="162"/>
  <c r="I108" i="162"/>
  <c r="H108" i="162"/>
  <c r="G108" i="162"/>
  <c r="F108" i="162"/>
  <c r="E108" i="162"/>
  <c r="D108" i="162"/>
  <c r="C108" i="162"/>
  <c r="V107" i="162"/>
  <c r="U107" i="162"/>
  <c r="T107" i="162"/>
  <c r="R107" i="162"/>
  <c r="Q107" i="162"/>
  <c r="P107" i="162"/>
  <c r="O107" i="162"/>
  <c r="N107" i="162"/>
  <c r="M107" i="162"/>
  <c r="L107" i="162"/>
  <c r="K107" i="162"/>
  <c r="J107" i="162"/>
  <c r="I107" i="162"/>
  <c r="H107" i="162"/>
  <c r="G107" i="162"/>
  <c r="F107" i="162"/>
  <c r="E107" i="162"/>
  <c r="D107" i="162"/>
  <c r="C107" i="162"/>
  <c r="V106" i="162"/>
  <c r="U106" i="162"/>
  <c r="T106" i="162"/>
  <c r="R106" i="162"/>
  <c r="Q106" i="162"/>
  <c r="P106" i="162"/>
  <c r="O106" i="162"/>
  <c r="N106" i="162"/>
  <c r="M106" i="162"/>
  <c r="L106" i="162"/>
  <c r="K106" i="162"/>
  <c r="J106" i="162"/>
  <c r="I106" i="162"/>
  <c r="H106" i="162"/>
  <c r="G106" i="162"/>
  <c r="F106" i="162"/>
  <c r="E106" i="162"/>
  <c r="D106" i="162"/>
  <c r="C106" i="162"/>
  <c r="V105" i="162"/>
  <c r="U105" i="162"/>
  <c r="T105" i="162"/>
  <c r="R105" i="162"/>
  <c r="Q105" i="162"/>
  <c r="P105" i="162"/>
  <c r="O105" i="162"/>
  <c r="N105" i="162"/>
  <c r="M105" i="162"/>
  <c r="L105" i="162"/>
  <c r="K105" i="162"/>
  <c r="J105" i="162"/>
  <c r="I105" i="162"/>
  <c r="H105" i="162"/>
  <c r="G105" i="162"/>
  <c r="F105" i="162"/>
  <c r="E105" i="162"/>
  <c r="D105" i="162"/>
  <c r="C105" i="162"/>
  <c r="V104" i="162"/>
  <c r="U104" i="162"/>
  <c r="T104" i="162"/>
  <c r="R104" i="162"/>
  <c r="Q104" i="162"/>
  <c r="P104" i="162"/>
  <c r="O104" i="162"/>
  <c r="N104" i="162"/>
  <c r="M104" i="162"/>
  <c r="L104" i="162"/>
  <c r="K104" i="162"/>
  <c r="J104" i="162"/>
  <c r="I104" i="162"/>
  <c r="H104" i="162"/>
  <c r="G104" i="162"/>
  <c r="F104" i="162"/>
  <c r="E104" i="162"/>
  <c r="D104" i="162"/>
  <c r="C104" i="162"/>
  <c r="V103" i="162"/>
  <c r="U103" i="162"/>
  <c r="T103" i="162"/>
  <c r="R103" i="162"/>
  <c r="Q103" i="162"/>
  <c r="P103" i="162"/>
  <c r="O103" i="162"/>
  <c r="N103" i="162"/>
  <c r="M103" i="162"/>
  <c r="L103" i="162"/>
  <c r="K103" i="162"/>
  <c r="J103" i="162"/>
  <c r="I103" i="162"/>
  <c r="H103" i="162"/>
  <c r="G103" i="162"/>
  <c r="F103" i="162"/>
  <c r="E103" i="162"/>
  <c r="D103" i="162"/>
  <c r="C103" i="162"/>
  <c r="V102" i="162"/>
  <c r="U102" i="162"/>
  <c r="T102" i="162"/>
  <c r="R102" i="162"/>
  <c r="Q102" i="162"/>
  <c r="P102" i="162"/>
  <c r="O102" i="162"/>
  <c r="N102" i="162"/>
  <c r="M102" i="162"/>
  <c r="L102" i="162"/>
  <c r="K102" i="162"/>
  <c r="J102" i="162"/>
  <c r="I102" i="162"/>
  <c r="H102" i="162"/>
  <c r="G102" i="162"/>
  <c r="F102" i="162"/>
  <c r="E102" i="162"/>
  <c r="D102" i="162"/>
  <c r="C102" i="162"/>
  <c r="V101" i="162"/>
  <c r="U101" i="162"/>
  <c r="T101" i="162"/>
  <c r="R101" i="162"/>
  <c r="Q101" i="162"/>
  <c r="P101" i="162"/>
  <c r="O101" i="162"/>
  <c r="N101" i="162"/>
  <c r="M101" i="162"/>
  <c r="L101" i="162"/>
  <c r="K101" i="162"/>
  <c r="J101" i="162"/>
  <c r="I101" i="162"/>
  <c r="H101" i="162"/>
  <c r="G101" i="162"/>
  <c r="F101" i="162"/>
  <c r="E101" i="162"/>
  <c r="D101" i="162"/>
  <c r="C101" i="162"/>
  <c r="V100" i="162"/>
  <c r="U100" i="162"/>
  <c r="T100" i="162"/>
  <c r="R100" i="162"/>
  <c r="Q100" i="162"/>
  <c r="P100" i="162"/>
  <c r="O100" i="162"/>
  <c r="N100" i="162"/>
  <c r="M100" i="162"/>
  <c r="L100" i="162"/>
  <c r="K100" i="162"/>
  <c r="J100" i="162"/>
  <c r="I100" i="162"/>
  <c r="H100" i="162"/>
  <c r="G100" i="162"/>
  <c r="F100" i="162"/>
  <c r="E100" i="162"/>
  <c r="D100" i="162"/>
  <c r="C100" i="162"/>
  <c r="V99" i="162"/>
  <c r="U99" i="162"/>
  <c r="T99" i="162"/>
  <c r="R99" i="162"/>
  <c r="Q99" i="162"/>
  <c r="P99" i="162"/>
  <c r="O99" i="162"/>
  <c r="N99" i="162"/>
  <c r="M99" i="162"/>
  <c r="L99" i="162"/>
  <c r="K99" i="162"/>
  <c r="J99" i="162"/>
  <c r="I99" i="162"/>
  <c r="H99" i="162"/>
  <c r="G99" i="162"/>
  <c r="F99" i="162"/>
  <c r="E99" i="162"/>
  <c r="D99" i="162"/>
  <c r="C99" i="162"/>
  <c r="V98" i="162"/>
  <c r="U98" i="162"/>
  <c r="T98" i="162"/>
  <c r="R98" i="162"/>
  <c r="Q98" i="162"/>
  <c r="P98" i="162"/>
  <c r="O98" i="162"/>
  <c r="N98" i="162"/>
  <c r="M98" i="162"/>
  <c r="L98" i="162"/>
  <c r="K98" i="162"/>
  <c r="J98" i="162"/>
  <c r="I98" i="162"/>
  <c r="H98" i="162"/>
  <c r="G98" i="162"/>
  <c r="F98" i="162"/>
  <c r="E98" i="162"/>
  <c r="D98" i="162"/>
  <c r="C98" i="162"/>
  <c r="V97" i="162"/>
  <c r="U97" i="162"/>
  <c r="T97" i="162"/>
  <c r="R97" i="162"/>
  <c r="Q97" i="162"/>
  <c r="P97" i="162"/>
  <c r="O97" i="162"/>
  <c r="N97" i="162"/>
  <c r="M97" i="162"/>
  <c r="L97" i="162"/>
  <c r="K97" i="162"/>
  <c r="J97" i="162"/>
  <c r="I97" i="162"/>
  <c r="H97" i="162"/>
  <c r="G97" i="162"/>
  <c r="F97" i="162"/>
  <c r="E97" i="162"/>
  <c r="D97" i="162"/>
  <c r="C97" i="162"/>
  <c r="V96" i="162"/>
  <c r="U96" i="162"/>
  <c r="T96" i="162"/>
  <c r="R96" i="162"/>
  <c r="Q96" i="162"/>
  <c r="P96" i="162"/>
  <c r="O96" i="162"/>
  <c r="N96" i="162"/>
  <c r="M96" i="162"/>
  <c r="L96" i="162"/>
  <c r="K96" i="162"/>
  <c r="J96" i="162"/>
  <c r="I96" i="162"/>
  <c r="H96" i="162"/>
  <c r="G96" i="162"/>
  <c r="F96" i="162"/>
  <c r="E96" i="162"/>
  <c r="D96" i="162"/>
  <c r="C96" i="162"/>
  <c r="V95" i="162"/>
  <c r="U95" i="162"/>
  <c r="T95" i="162"/>
  <c r="R95" i="162"/>
  <c r="Q95" i="162"/>
  <c r="P95" i="162"/>
  <c r="O95" i="162"/>
  <c r="N95" i="162"/>
  <c r="M95" i="162"/>
  <c r="L95" i="162"/>
  <c r="K95" i="162"/>
  <c r="J95" i="162"/>
  <c r="I95" i="162"/>
  <c r="H95" i="162"/>
  <c r="G95" i="162"/>
  <c r="F95" i="162"/>
  <c r="E95" i="162"/>
  <c r="D95" i="162"/>
  <c r="C95" i="162"/>
  <c r="V94" i="162"/>
  <c r="U94" i="162"/>
  <c r="T94" i="162"/>
  <c r="R94" i="162"/>
  <c r="Q94" i="162"/>
  <c r="P94" i="162"/>
  <c r="O94" i="162"/>
  <c r="N94" i="162"/>
  <c r="M94" i="162"/>
  <c r="L94" i="162"/>
  <c r="K94" i="162"/>
  <c r="J94" i="162"/>
  <c r="I94" i="162"/>
  <c r="H94" i="162"/>
  <c r="G94" i="162"/>
  <c r="F94" i="162"/>
  <c r="E94" i="162"/>
  <c r="D94" i="162"/>
  <c r="C94" i="162"/>
  <c r="V93" i="162"/>
  <c r="U93" i="162"/>
  <c r="T93" i="162"/>
  <c r="R93" i="162"/>
  <c r="Q93" i="162"/>
  <c r="P93" i="162"/>
  <c r="O93" i="162"/>
  <c r="N93" i="162"/>
  <c r="M93" i="162"/>
  <c r="L93" i="162"/>
  <c r="K93" i="162"/>
  <c r="J93" i="162"/>
  <c r="I93" i="162"/>
  <c r="H93" i="162"/>
  <c r="G93" i="162"/>
  <c r="F93" i="162"/>
  <c r="E93" i="162"/>
  <c r="D93" i="162"/>
  <c r="C93" i="162"/>
  <c r="V92" i="162"/>
  <c r="U92" i="162"/>
  <c r="T92" i="162"/>
  <c r="R92" i="162"/>
  <c r="Q92" i="162"/>
  <c r="P92" i="162"/>
  <c r="O92" i="162"/>
  <c r="N92" i="162"/>
  <c r="M92" i="162"/>
  <c r="L92" i="162"/>
  <c r="K92" i="162"/>
  <c r="J92" i="162"/>
  <c r="I92" i="162"/>
  <c r="H92" i="162"/>
  <c r="G92" i="162"/>
  <c r="F92" i="162"/>
  <c r="E92" i="162"/>
  <c r="D92" i="162"/>
  <c r="C92" i="162"/>
  <c r="V91" i="162"/>
  <c r="U91" i="162"/>
  <c r="T91" i="162"/>
  <c r="R91" i="162"/>
  <c r="Q91" i="162"/>
  <c r="P91" i="162"/>
  <c r="O91" i="162"/>
  <c r="N91" i="162"/>
  <c r="M91" i="162"/>
  <c r="L91" i="162"/>
  <c r="K91" i="162"/>
  <c r="J91" i="162"/>
  <c r="I91" i="162"/>
  <c r="H91" i="162"/>
  <c r="G91" i="162"/>
  <c r="F91" i="162"/>
  <c r="E91" i="162"/>
  <c r="D91" i="162"/>
  <c r="C91" i="162"/>
  <c r="V90" i="162"/>
  <c r="U90" i="162"/>
  <c r="T90" i="162"/>
  <c r="R90" i="162"/>
  <c r="Q90" i="162"/>
  <c r="P90" i="162"/>
  <c r="O90" i="162"/>
  <c r="N90" i="162"/>
  <c r="M90" i="162"/>
  <c r="L90" i="162"/>
  <c r="K90" i="162"/>
  <c r="J90" i="162"/>
  <c r="I90" i="162"/>
  <c r="H90" i="162"/>
  <c r="G90" i="162"/>
  <c r="F90" i="162"/>
  <c r="E90" i="162"/>
  <c r="D90" i="162"/>
  <c r="C90" i="162"/>
  <c r="V89" i="162"/>
  <c r="U89" i="162"/>
  <c r="T89" i="162"/>
  <c r="R89" i="162"/>
  <c r="Q89" i="162"/>
  <c r="P89" i="162"/>
  <c r="O89" i="162"/>
  <c r="N89" i="162"/>
  <c r="M89" i="162"/>
  <c r="L89" i="162"/>
  <c r="K89" i="162"/>
  <c r="J89" i="162"/>
  <c r="I89" i="162"/>
  <c r="H89" i="162"/>
  <c r="G89" i="162"/>
  <c r="F89" i="162"/>
  <c r="E89" i="162"/>
  <c r="D89" i="162"/>
  <c r="C89" i="162"/>
  <c r="V88" i="162"/>
  <c r="U88" i="162"/>
  <c r="T88" i="162"/>
  <c r="R88" i="162"/>
  <c r="Q88" i="162"/>
  <c r="P88" i="162"/>
  <c r="O88" i="162"/>
  <c r="N88" i="162"/>
  <c r="M88" i="162"/>
  <c r="L88" i="162"/>
  <c r="K88" i="162"/>
  <c r="J88" i="162"/>
  <c r="I88" i="162"/>
  <c r="H88" i="162"/>
  <c r="G88" i="162"/>
  <c r="F88" i="162"/>
  <c r="E88" i="162"/>
  <c r="D88" i="162"/>
  <c r="C88" i="162"/>
  <c r="V87" i="162"/>
  <c r="U87" i="162"/>
  <c r="T87" i="162"/>
  <c r="R87" i="162"/>
  <c r="Q87" i="162"/>
  <c r="P87" i="162"/>
  <c r="O87" i="162"/>
  <c r="N87" i="162"/>
  <c r="M87" i="162"/>
  <c r="L87" i="162"/>
  <c r="K87" i="162"/>
  <c r="J87" i="162"/>
  <c r="I87" i="162"/>
  <c r="H87" i="162"/>
  <c r="G87" i="162"/>
  <c r="F87" i="162"/>
  <c r="E87" i="162"/>
  <c r="D87" i="162"/>
  <c r="C87" i="162"/>
  <c r="V86" i="162"/>
  <c r="U86" i="162"/>
  <c r="T86" i="162"/>
  <c r="R86" i="162"/>
  <c r="Q86" i="162"/>
  <c r="P86" i="162"/>
  <c r="O86" i="162"/>
  <c r="N86" i="162"/>
  <c r="M86" i="162"/>
  <c r="L86" i="162"/>
  <c r="K86" i="162"/>
  <c r="J86" i="162"/>
  <c r="I86" i="162"/>
  <c r="H86" i="162"/>
  <c r="G86" i="162"/>
  <c r="F86" i="162"/>
  <c r="E86" i="162"/>
  <c r="D86" i="162"/>
  <c r="C86" i="162"/>
  <c r="V85" i="162"/>
  <c r="U85" i="162"/>
  <c r="T85" i="162"/>
  <c r="R85" i="162"/>
  <c r="Q85" i="162"/>
  <c r="P85" i="162"/>
  <c r="O85" i="162"/>
  <c r="N85" i="162"/>
  <c r="M85" i="162"/>
  <c r="L85" i="162"/>
  <c r="K85" i="162"/>
  <c r="J85" i="162"/>
  <c r="I85" i="162"/>
  <c r="H85" i="162"/>
  <c r="G85" i="162"/>
  <c r="F85" i="162"/>
  <c r="E85" i="162"/>
  <c r="D85" i="162"/>
  <c r="C85" i="162"/>
  <c r="V84" i="162"/>
  <c r="U84" i="162"/>
  <c r="T84" i="162"/>
  <c r="R84" i="162"/>
  <c r="Q84" i="162"/>
  <c r="P84" i="162"/>
  <c r="O84" i="162"/>
  <c r="N84" i="162"/>
  <c r="M84" i="162"/>
  <c r="L84" i="162"/>
  <c r="K84" i="162"/>
  <c r="J84" i="162"/>
  <c r="I84" i="162"/>
  <c r="H84" i="162"/>
  <c r="G84" i="162"/>
  <c r="F84" i="162"/>
  <c r="E84" i="162"/>
  <c r="D84" i="162"/>
  <c r="C84" i="162"/>
  <c r="V83" i="162"/>
  <c r="U83" i="162"/>
  <c r="T83" i="162"/>
  <c r="R83" i="162"/>
  <c r="Q83" i="162"/>
  <c r="P83" i="162"/>
  <c r="O83" i="162"/>
  <c r="N83" i="162"/>
  <c r="M83" i="162"/>
  <c r="L83" i="162"/>
  <c r="K83" i="162"/>
  <c r="J83" i="162"/>
  <c r="I83" i="162"/>
  <c r="H83" i="162"/>
  <c r="G83" i="162"/>
  <c r="F83" i="162"/>
  <c r="E83" i="162"/>
  <c r="D83" i="162"/>
  <c r="C83" i="162"/>
  <c r="V82" i="162"/>
  <c r="U82" i="162"/>
  <c r="T82" i="162"/>
  <c r="R82" i="162"/>
  <c r="Q82" i="162"/>
  <c r="P82" i="162"/>
  <c r="O82" i="162"/>
  <c r="N82" i="162"/>
  <c r="M82" i="162"/>
  <c r="L82" i="162"/>
  <c r="K82" i="162"/>
  <c r="J82" i="162"/>
  <c r="I82" i="162"/>
  <c r="H82" i="162"/>
  <c r="G82" i="162"/>
  <c r="F82" i="162"/>
  <c r="E82" i="162"/>
  <c r="D82" i="162"/>
  <c r="C82" i="162"/>
  <c r="V81" i="162"/>
  <c r="U81" i="162"/>
  <c r="T81" i="162"/>
  <c r="R81" i="162"/>
  <c r="Q81" i="162"/>
  <c r="P81" i="162"/>
  <c r="O81" i="162"/>
  <c r="N81" i="162"/>
  <c r="M81" i="162"/>
  <c r="L81" i="162"/>
  <c r="K81" i="162"/>
  <c r="J81" i="162"/>
  <c r="I81" i="162"/>
  <c r="H81" i="162"/>
  <c r="G81" i="162"/>
  <c r="F81" i="162"/>
  <c r="E81" i="162"/>
  <c r="D81" i="162"/>
  <c r="C81" i="162"/>
  <c r="V80" i="162"/>
  <c r="U80" i="162"/>
  <c r="T80" i="162"/>
  <c r="R80" i="162"/>
  <c r="Q80" i="162"/>
  <c r="P80" i="162"/>
  <c r="O80" i="162"/>
  <c r="N80" i="162"/>
  <c r="M80" i="162"/>
  <c r="L80" i="162"/>
  <c r="K80" i="162"/>
  <c r="J80" i="162"/>
  <c r="I80" i="162"/>
  <c r="H80" i="162"/>
  <c r="G80" i="162"/>
  <c r="F80" i="162"/>
  <c r="E80" i="162"/>
  <c r="D80" i="162"/>
  <c r="C80" i="162"/>
  <c r="V79" i="162"/>
  <c r="U79" i="162"/>
  <c r="T79" i="162"/>
  <c r="R79" i="162"/>
  <c r="Q79" i="162"/>
  <c r="P79" i="162"/>
  <c r="O79" i="162"/>
  <c r="N79" i="162"/>
  <c r="M79" i="162"/>
  <c r="L79" i="162"/>
  <c r="K79" i="162"/>
  <c r="J79" i="162"/>
  <c r="I79" i="162"/>
  <c r="H79" i="162"/>
  <c r="G79" i="162"/>
  <c r="F79" i="162"/>
  <c r="E79" i="162"/>
  <c r="D79" i="162"/>
  <c r="C79" i="162"/>
  <c r="V78" i="162"/>
  <c r="U78" i="162"/>
  <c r="T78" i="162"/>
  <c r="R78" i="162"/>
  <c r="Q78" i="162"/>
  <c r="P78" i="162"/>
  <c r="O78" i="162"/>
  <c r="N78" i="162"/>
  <c r="M78" i="162"/>
  <c r="L78" i="162"/>
  <c r="K78" i="162"/>
  <c r="J78" i="162"/>
  <c r="I78" i="162"/>
  <c r="H78" i="162"/>
  <c r="G78" i="162"/>
  <c r="F78" i="162"/>
  <c r="E78" i="162"/>
  <c r="D78" i="162"/>
  <c r="C78" i="162"/>
  <c r="V77" i="162"/>
  <c r="U77" i="162"/>
  <c r="T77" i="162"/>
  <c r="R77" i="162"/>
  <c r="Q77" i="162"/>
  <c r="P77" i="162"/>
  <c r="O77" i="162"/>
  <c r="N77" i="162"/>
  <c r="M77" i="162"/>
  <c r="L77" i="162"/>
  <c r="K77" i="162"/>
  <c r="J77" i="162"/>
  <c r="I77" i="162"/>
  <c r="H77" i="162"/>
  <c r="G77" i="162"/>
  <c r="F77" i="162"/>
  <c r="E77" i="162"/>
  <c r="D77" i="162"/>
  <c r="C77" i="162"/>
  <c r="V76" i="162"/>
  <c r="U76" i="162"/>
  <c r="T76" i="162"/>
  <c r="R76" i="162"/>
  <c r="Q76" i="162"/>
  <c r="P76" i="162"/>
  <c r="O76" i="162"/>
  <c r="N76" i="162"/>
  <c r="M76" i="162"/>
  <c r="L76" i="162"/>
  <c r="K76" i="162"/>
  <c r="J76" i="162"/>
  <c r="I76" i="162"/>
  <c r="H76" i="162"/>
  <c r="G76" i="162"/>
  <c r="F76" i="162"/>
  <c r="E76" i="162"/>
  <c r="D76" i="162"/>
  <c r="C76" i="162"/>
  <c r="V75" i="162"/>
  <c r="U75" i="162"/>
  <c r="T75" i="162"/>
  <c r="R75" i="162"/>
  <c r="Q75" i="162"/>
  <c r="P75" i="162"/>
  <c r="O75" i="162"/>
  <c r="N75" i="162"/>
  <c r="M75" i="162"/>
  <c r="L75" i="162"/>
  <c r="K75" i="162"/>
  <c r="J75" i="162"/>
  <c r="I75" i="162"/>
  <c r="H75" i="162"/>
  <c r="G75" i="162"/>
  <c r="F75" i="162"/>
  <c r="E75" i="162"/>
  <c r="D75" i="162"/>
  <c r="C75" i="162"/>
  <c r="V74" i="162"/>
  <c r="U74" i="162"/>
  <c r="T74" i="162"/>
  <c r="R74" i="162"/>
  <c r="Q74" i="162"/>
  <c r="P74" i="162"/>
  <c r="O74" i="162"/>
  <c r="N74" i="162"/>
  <c r="M74" i="162"/>
  <c r="L74" i="162"/>
  <c r="K74" i="162"/>
  <c r="J74" i="162"/>
  <c r="I74" i="162"/>
  <c r="H74" i="162"/>
  <c r="G74" i="162"/>
  <c r="F74" i="162"/>
  <c r="E74" i="162"/>
  <c r="D74" i="162"/>
  <c r="C74" i="162"/>
  <c r="V73" i="162"/>
  <c r="U73" i="162"/>
  <c r="T73" i="162"/>
  <c r="R73" i="162"/>
  <c r="Q73" i="162"/>
  <c r="P73" i="162"/>
  <c r="O73" i="162"/>
  <c r="N73" i="162"/>
  <c r="M73" i="162"/>
  <c r="L73" i="162"/>
  <c r="K73" i="162"/>
  <c r="J73" i="162"/>
  <c r="I73" i="162"/>
  <c r="H73" i="162"/>
  <c r="G73" i="162"/>
  <c r="F73" i="162"/>
  <c r="E73" i="162"/>
  <c r="D73" i="162"/>
  <c r="C73" i="162"/>
  <c r="V72" i="162"/>
  <c r="U72" i="162"/>
  <c r="T72" i="162"/>
  <c r="R72" i="162"/>
  <c r="Q72" i="162"/>
  <c r="P72" i="162"/>
  <c r="O72" i="162"/>
  <c r="N72" i="162"/>
  <c r="M72" i="162"/>
  <c r="L72" i="162"/>
  <c r="K72" i="162"/>
  <c r="J72" i="162"/>
  <c r="I72" i="162"/>
  <c r="H72" i="162"/>
  <c r="G72" i="162"/>
  <c r="F72" i="162"/>
  <c r="E72" i="162"/>
  <c r="D72" i="162"/>
  <c r="C72" i="162"/>
  <c r="V71" i="162"/>
  <c r="U71" i="162"/>
  <c r="T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C71" i="162"/>
  <c r="V70" i="162"/>
  <c r="U70" i="162"/>
  <c r="T70" i="162"/>
  <c r="R70" i="162"/>
  <c r="Q70" i="162"/>
  <c r="P70" i="162"/>
  <c r="O70" i="162"/>
  <c r="N70" i="162"/>
  <c r="M70" i="162"/>
  <c r="L70" i="162"/>
  <c r="K70" i="162"/>
  <c r="J70" i="162"/>
  <c r="I70" i="162"/>
  <c r="H70" i="162"/>
  <c r="G70" i="162"/>
  <c r="F70" i="162"/>
  <c r="E70" i="162"/>
  <c r="D70" i="162"/>
  <c r="C70" i="162"/>
  <c r="V69" i="162"/>
  <c r="U69" i="162"/>
  <c r="T69" i="162"/>
  <c r="R69" i="162"/>
  <c r="Q69" i="162"/>
  <c r="P69" i="162"/>
  <c r="O69" i="162"/>
  <c r="N69" i="162"/>
  <c r="M69" i="162"/>
  <c r="L69" i="162"/>
  <c r="K69" i="162"/>
  <c r="J69" i="162"/>
  <c r="I69" i="162"/>
  <c r="H69" i="162"/>
  <c r="G69" i="162"/>
  <c r="F69" i="162"/>
  <c r="E69" i="162"/>
  <c r="D69" i="162"/>
  <c r="C69" i="162"/>
  <c r="V68" i="162"/>
  <c r="U68" i="162"/>
  <c r="T68" i="162"/>
  <c r="R68" i="162"/>
  <c r="Q68" i="162"/>
  <c r="P68" i="162"/>
  <c r="O68" i="162"/>
  <c r="N68" i="162"/>
  <c r="M68" i="162"/>
  <c r="L68" i="162"/>
  <c r="K68" i="162"/>
  <c r="J68" i="162"/>
  <c r="I68" i="162"/>
  <c r="H68" i="162"/>
  <c r="G68" i="162"/>
  <c r="F68" i="162"/>
  <c r="E68" i="162"/>
  <c r="D68" i="162"/>
  <c r="C68" i="162"/>
  <c r="V67" i="162"/>
  <c r="U67" i="162"/>
  <c r="T67" i="162"/>
  <c r="R67" i="162"/>
  <c r="Q67" i="162"/>
  <c r="P67" i="162"/>
  <c r="O67" i="162"/>
  <c r="N67" i="162"/>
  <c r="M67" i="162"/>
  <c r="L67" i="162"/>
  <c r="K67" i="162"/>
  <c r="J67" i="162"/>
  <c r="I67" i="162"/>
  <c r="H67" i="162"/>
  <c r="G67" i="162"/>
  <c r="F67" i="162"/>
  <c r="E67" i="162"/>
  <c r="D67" i="162"/>
  <c r="C67" i="162"/>
  <c r="V66" i="162"/>
  <c r="U66" i="162"/>
  <c r="T66" i="162"/>
  <c r="R66" i="162"/>
  <c r="Q66" i="162"/>
  <c r="P66" i="162"/>
  <c r="O66" i="162"/>
  <c r="N66" i="162"/>
  <c r="M66" i="162"/>
  <c r="L66" i="162"/>
  <c r="K66" i="162"/>
  <c r="J66" i="162"/>
  <c r="I66" i="162"/>
  <c r="H66" i="162"/>
  <c r="G66" i="162"/>
  <c r="F66" i="162"/>
  <c r="E66" i="162"/>
  <c r="D66" i="162"/>
  <c r="C66" i="162"/>
  <c r="V65" i="162"/>
  <c r="U65" i="162"/>
  <c r="T65" i="162"/>
  <c r="R65" i="162"/>
  <c r="Q65" i="162"/>
  <c r="P65" i="162"/>
  <c r="O65" i="162"/>
  <c r="N65" i="162"/>
  <c r="M65" i="162"/>
  <c r="L65" i="162"/>
  <c r="K65" i="162"/>
  <c r="J65" i="162"/>
  <c r="I65" i="162"/>
  <c r="H65" i="162"/>
  <c r="G65" i="162"/>
  <c r="F65" i="162"/>
  <c r="E65" i="162"/>
  <c r="D65" i="162"/>
  <c r="C65" i="162"/>
  <c r="V64" i="162"/>
  <c r="U64" i="162"/>
  <c r="T64" i="162"/>
  <c r="R64" i="162"/>
  <c r="Q64" i="162"/>
  <c r="P64" i="162"/>
  <c r="O64" i="162"/>
  <c r="N64" i="162"/>
  <c r="M64" i="162"/>
  <c r="L64" i="162"/>
  <c r="K64" i="162"/>
  <c r="J64" i="162"/>
  <c r="I64" i="162"/>
  <c r="H64" i="162"/>
  <c r="G64" i="162"/>
  <c r="F64" i="162"/>
  <c r="E64" i="162"/>
  <c r="D64" i="162"/>
  <c r="C64" i="162"/>
  <c r="V63" i="162"/>
  <c r="U63" i="162"/>
  <c r="T63" i="162"/>
  <c r="R63" i="162"/>
  <c r="Q63" i="162"/>
  <c r="P63" i="162"/>
  <c r="O63" i="162"/>
  <c r="N63" i="162"/>
  <c r="M63" i="162"/>
  <c r="L63" i="162"/>
  <c r="K63" i="162"/>
  <c r="J63" i="162"/>
  <c r="I63" i="162"/>
  <c r="H63" i="162"/>
  <c r="G63" i="162"/>
  <c r="F63" i="162"/>
  <c r="E63" i="162"/>
  <c r="D63" i="162"/>
  <c r="C63" i="162"/>
  <c r="V62" i="162"/>
  <c r="U62" i="162"/>
  <c r="T62" i="162"/>
  <c r="R62" i="162"/>
  <c r="Q62" i="162"/>
  <c r="P62" i="162"/>
  <c r="O62" i="162"/>
  <c r="N62" i="162"/>
  <c r="M62" i="162"/>
  <c r="L62" i="162"/>
  <c r="K62" i="162"/>
  <c r="J62" i="162"/>
  <c r="I62" i="162"/>
  <c r="H62" i="162"/>
  <c r="G62" i="162"/>
  <c r="F62" i="162"/>
  <c r="E62" i="162"/>
  <c r="D62" i="162"/>
  <c r="C62" i="162"/>
  <c r="V61" i="162"/>
  <c r="U61" i="162"/>
  <c r="T61" i="162"/>
  <c r="R61" i="162"/>
  <c r="Q61" i="162"/>
  <c r="P61" i="162"/>
  <c r="O61" i="162"/>
  <c r="N61" i="162"/>
  <c r="M61" i="162"/>
  <c r="L61" i="162"/>
  <c r="K61" i="162"/>
  <c r="J61" i="162"/>
  <c r="I61" i="162"/>
  <c r="H61" i="162"/>
  <c r="G61" i="162"/>
  <c r="F61" i="162"/>
  <c r="E61" i="162"/>
  <c r="D61" i="162"/>
  <c r="C61" i="162"/>
  <c r="V60" i="162"/>
  <c r="U60" i="162"/>
  <c r="T60" i="162"/>
  <c r="R60" i="162"/>
  <c r="Q60" i="162"/>
  <c r="P60" i="162"/>
  <c r="O60" i="162"/>
  <c r="N60" i="162"/>
  <c r="M60" i="162"/>
  <c r="L60" i="162"/>
  <c r="K60" i="162"/>
  <c r="J60" i="162"/>
  <c r="I60" i="162"/>
  <c r="H60" i="162"/>
  <c r="G60" i="162"/>
  <c r="F60" i="162"/>
  <c r="E60" i="162"/>
  <c r="D60" i="162"/>
  <c r="C60" i="162"/>
  <c r="V59" i="162"/>
  <c r="U59" i="162"/>
  <c r="T59" i="162"/>
  <c r="R59" i="162"/>
  <c r="Q59" i="162"/>
  <c r="P59" i="162"/>
  <c r="O59" i="162"/>
  <c r="N59" i="162"/>
  <c r="M59" i="162"/>
  <c r="L59" i="162"/>
  <c r="K59" i="162"/>
  <c r="J59" i="162"/>
  <c r="I59" i="162"/>
  <c r="H59" i="162"/>
  <c r="G59" i="162"/>
  <c r="F59" i="162"/>
  <c r="E59" i="162"/>
  <c r="D59" i="162"/>
  <c r="C59" i="162"/>
  <c r="V58" i="162"/>
  <c r="U58" i="162"/>
  <c r="T58" i="162"/>
  <c r="R58" i="162"/>
  <c r="Q58" i="162"/>
  <c r="P58" i="162"/>
  <c r="O58" i="162"/>
  <c r="N58" i="162"/>
  <c r="M58" i="162"/>
  <c r="L58" i="162"/>
  <c r="K58" i="162"/>
  <c r="J58" i="162"/>
  <c r="I58" i="162"/>
  <c r="H58" i="162"/>
  <c r="G58" i="162"/>
  <c r="F58" i="162"/>
  <c r="E58" i="162"/>
  <c r="D58" i="162"/>
  <c r="C58" i="162"/>
  <c r="V57" i="162"/>
  <c r="U57" i="162"/>
  <c r="T57" i="162"/>
  <c r="R57" i="162"/>
  <c r="Q57" i="162"/>
  <c r="P57" i="162"/>
  <c r="O57" i="162"/>
  <c r="N57" i="162"/>
  <c r="M57" i="162"/>
  <c r="L57" i="162"/>
  <c r="K57" i="162"/>
  <c r="J57" i="162"/>
  <c r="I57" i="162"/>
  <c r="H57" i="162"/>
  <c r="G57" i="162"/>
  <c r="F57" i="162"/>
  <c r="E57" i="162"/>
  <c r="D57" i="162"/>
  <c r="C57" i="162"/>
  <c r="V56" i="162"/>
  <c r="U56" i="162"/>
  <c r="T56" i="162"/>
  <c r="R56" i="162"/>
  <c r="Q56" i="162"/>
  <c r="P56" i="162"/>
  <c r="O56" i="162"/>
  <c r="N56" i="162"/>
  <c r="M56" i="162"/>
  <c r="L56" i="162"/>
  <c r="K56" i="162"/>
  <c r="J56" i="162"/>
  <c r="I56" i="162"/>
  <c r="H56" i="162"/>
  <c r="G56" i="162"/>
  <c r="F56" i="162"/>
  <c r="E56" i="162"/>
  <c r="D56" i="162"/>
  <c r="C56" i="162"/>
  <c r="V55" i="162"/>
  <c r="U55" i="162"/>
  <c r="T55" i="162"/>
  <c r="R55" i="162"/>
  <c r="Q55" i="162"/>
  <c r="P55" i="162"/>
  <c r="O55" i="162"/>
  <c r="N55" i="162"/>
  <c r="M55" i="162"/>
  <c r="L55" i="162"/>
  <c r="K55" i="162"/>
  <c r="J55" i="162"/>
  <c r="I55" i="162"/>
  <c r="H55" i="162"/>
  <c r="G55" i="162"/>
  <c r="F55" i="162"/>
  <c r="E55" i="162"/>
  <c r="D55" i="162"/>
  <c r="C55" i="162"/>
  <c r="V54" i="162"/>
  <c r="U54" i="162"/>
  <c r="T54" i="162"/>
  <c r="R54" i="162"/>
  <c r="Q54" i="162"/>
  <c r="P54" i="162"/>
  <c r="O54" i="162"/>
  <c r="N54" i="162"/>
  <c r="M54" i="162"/>
  <c r="L54" i="162"/>
  <c r="K54" i="162"/>
  <c r="J54" i="162"/>
  <c r="I54" i="162"/>
  <c r="H54" i="162"/>
  <c r="G54" i="162"/>
  <c r="F54" i="162"/>
  <c r="E54" i="162"/>
  <c r="D54" i="162"/>
  <c r="C54" i="162"/>
  <c r="V53" i="162"/>
  <c r="U53" i="162"/>
  <c r="T53" i="162"/>
  <c r="R53" i="162"/>
  <c r="Q53" i="162"/>
  <c r="P53" i="162"/>
  <c r="O53" i="162"/>
  <c r="N53" i="162"/>
  <c r="M53" i="162"/>
  <c r="L53" i="162"/>
  <c r="K53" i="162"/>
  <c r="J53" i="162"/>
  <c r="I53" i="162"/>
  <c r="H53" i="162"/>
  <c r="G53" i="162"/>
  <c r="F53" i="162"/>
  <c r="E53" i="162"/>
  <c r="D53" i="162"/>
  <c r="C53" i="162"/>
  <c r="V52" i="162"/>
  <c r="U52" i="162"/>
  <c r="T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C52" i="162"/>
  <c r="V51" i="162"/>
  <c r="U51" i="162"/>
  <c r="T51" i="162"/>
  <c r="R51" i="162"/>
  <c r="Q51" i="162"/>
  <c r="P51" i="162"/>
  <c r="O51" i="162"/>
  <c r="N51" i="162"/>
  <c r="M51" i="162"/>
  <c r="L51" i="162"/>
  <c r="K51" i="162"/>
  <c r="J51" i="162"/>
  <c r="I51" i="162"/>
  <c r="H51" i="162"/>
  <c r="G51" i="162"/>
  <c r="F51" i="162"/>
  <c r="E51" i="162"/>
  <c r="D51" i="162"/>
  <c r="C51" i="162"/>
  <c r="V50" i="162"/>
  <c r="U50" i="162"/>
  <c r="T50" i="162"/>
  <c r="R50" i="162"/>
  <c r="Q50" i="162"/>
  <c r="P50" i="162"/>
  <c r="O50" i="162"/>
  <c r="N50" i="162"/>
  <c r="M50" i="162"/>
  <c r="L50" i="162"/>
  <c r="K50" i="162"/>
  <c r="J50" i="162"/>
  <c r="I50" i="162"/>
  <c r="H50" i="162"/>
  <c r="G50" i="162"/>
  <c r="F50" i="162"/>
  <c r="E50" i="162"/>
  <c r="D50" i="162"/>
  <c r="C50" i="162"/>
  <c r="V49" i="162"/>
  <c r="U49" i="162"/>
  <c r="T49" i="162"/>
  <c r="R49" i="162"/>
  <c r="Q49" i="162"/>
  <c r="P49" i="162"/>
  <c r="O49" i="162"/>
  <c r="N49" i="162"/>
  <c r="M49" i="162"/>
  <c r="L49" i="162"/>
  <c r="K49" i="162"/>
  <c r="J49" i="162"/>
  <c r="I49" i="162"/>
  <c r="H49" i="162"/>
  <c r="G49" i="162"/>
  <c r="F49" i="162"/>
  <c r="E49" i="162"/>
  <c r="D49" i="162"/>
  <c r="C49" i="162"/>
  <c r="V48" i="162"/>
  <c r="U48" i="162"/>
  <c r="T48" i="162"/>
  <c r="R48" i="162"/>
  <c r="Q48" i="162"/>
  <c r="P48" i="162"/>
  <c r="O48" i="162"/>
  <c r="N48" i="162"/>
  <c r="M48" i="162"/>
  <c r="L48" i="162"/>
  <c r="K48" i="162"/>
  <c r="J48" i="162"/>
  <c r="I48" i="162"/>
  <c r="H48" i="162"/>
  <c r="G48" i="162"/>
  <c r="F48" i="162"/>
  <c r="E48" i="162"/>
  <c r="D48" i="162"/>
  <c r="C48" i="162"/>
  <c r="V47" i="162"/>
  <c r="U47" i="162"/>
  <c r="T47" i="162"/>
  <c r="R47" i="162"/>
  <c r="Q47" i="162"/>
  <c r="P47" i="162"/>
  <c r="O47" i="162"/>
  <c r="N47" i="162"/>
  <c r="M47" i="162"/>
  <c r="L47" i="162"/>
  <c r="K47" i="162"/>
  <c r="J47" i="162"/>
  <c r="I47" i="162"/>
  <c r="H47" i="162"/>
  <c r="G47" i="162"/>
  <c r="F47" i="162"/>
  <c r="E47" i="162"/>
  <c r="D47" i="162"/>
  <c r="C47" i="162"/>
  <c r="V46" i="162"/>
  <c r="U46" i="162"/>
  <c r="T46" i="162"/>
  <c r="R46" i="162"/>
  <c r="Q46" i="162"/>
  <c r="P46" i="162"/>
  <c r="O46" i="162"/>
  <c r="N46" i="162"/>
  <c r="M46" i="162"/>
  <c r="L46" i="162"/>
  <c r="K46" i="162"/>
  <c r="J46" i="162"/>
  <c r="I46" i="162"/>
  <c r="H46" i="162"/>
  <c r="G46" i="162"/>
  <c r="F46" i="162"/>
  <c r="E46" i="162"/>
  <c r="D46" i="162"/>
  <c r="C46" i="162"/>
  <c r="V45" i="162"/>
  <c r="U45" i="162"/>
  <c r="T45" i="162"/>
  <c r="R45" i="162"/>
  <c r="Q45" i="162"/>
  <c r="P45" i="162"/>
  <c r="O45" i="162"/>
  <c r="N45" i="162"/>
  <c r="M45" i="162"/>
  <c r="L45" i="162"/>
  <c r="K45" i="162"/>
  <c r="J45" i="162"/>
  <c r="I45" i="162"/>
  <c r="H45" i="162"/>
  <c r="G45" i="162"/>
  <c r="F45" i="162"/>
  <c r="E45" i="162"/>
  <c r="D45" i="162"/>
  <c r="C45" i="162"/>
  <c r="V44" i="162"/>
  <c r="U44" i="162"/>
  <c r="T44" i="162"/>
  <c r="R44" i="162"/>
  <c r="Q44" i="162"/>
  <c r="P44" i="162"/>
  <c r="O44" i="162"/>
  <c r="N44" i="162"/>
  <c r="M44" i="162"/>
  <c r="L44" i="162"/>
  <c r="K44" i="162"/>
  <c r="J44" i="162"/>
  <c r="I44" i="162"/>
  <c r="H44" i="162"/>
  <c r="G44" i="162"/>
  <c r="F44" i="162"/>
  <c r="E44" i="162"/>
  <c r="D44" i="162"/>
  <c r="C44" i="162"/>
  <c r="V43" i="162"/>
  <c r="U43" i="162"/>
  <c r="T43" i="162"/>
  <c r="R43" i="162"/>
  <c r="Q43" i="162"/>
  <c r="P43" i="162"/>
  <c r="O43" i="162"/>
  <c r="N43" i="162"/>
  <c r="M43" i="162"/>
  <c r="L43" i="162"/>
  <c r="K43" i="162"/>
  <c r="J43" i="162"/>
  <c r="I43" i="162"/>
  <c r="H43" i="162"/>
  <c r="G43" i="162"/>
  <c r="F43" i="162"/>
  <c r="E43" i="162"/>
  <c r="D43" i="162"/>
  <c r="C43" i="162"/>
  <c r="V42" i="162"/>
  <c r="U42" i="162"/>
  <c r="T42" i="162"/>
  <c r="R42" i="162"/>
  <c r="Q42" i="162"/>
  <c r="P42" i="162"/>
  <c r="O42" i="162"/>
  <c r="N42" i="162"/>
  <c r="M42" i="162"/>
  <c r="L42" i="162"/>
  <c r="K42" i="162"/>
  <c r="J42" i="162"/>
  <c r="I42" i="162"/>
  <c r="H42" i="162"/>
  <c r="G42" i="162"/>
  <c r="F42" i="162"/>
  <c r="E42" i="162"/>
  <c r="D42" i="162"/>
  <c r="C42" i="162"/>
  <c r="V41" i="162"/>
  <c r="U41" i="162"/>
  <c r="T41" i="162"/>
  <c r="R41" i="162"/>
  <c r="Q41" i="162"/>
  <c r="P41" i="162"/>
  <c r="O41" i="162"/>
  <c r="N41" i="162"/>
  <c r="M41" i="162"/>
  <c r="L41" i="162"/>
  <c r="K41" i="162"/>
  <c r="J41" i="162"/>
  <c r="I41" i="162"/>
  <c r="H41" i="162"/>
  <c r="G41" i="162"/>
  <c r="F41" i="162"/>
  <c r="E41" i="162"/>
  <c r="D41" i="162"/>
  <c r="C41" i="162"/>
  <c r="V40" i="162"/>
  <c r="U40" i="162"/>
  <c r="T40" i="162"/>
  <c r="R40" i="162"/>
  <c r="Q40" i="162"/>
  <c r="P40" i="162"/>
  <c r="O40" i="162"/>
  <c r="N40" i="162"/>
  <c r="M40" i="162"/>
  <c r="L40" i="162"/>
  <c r="K40" i="162"/>
  <c r="J40" i="162"/>
  <c r="I40" i="162"/>
  <c r="H40" i="162"/>
  <c r="G40" i="162"/>
  <c r="F40" i="162"/>
  <c r="E40" i="162"/>
  <c r="D40" i="162"/>
  <c r="C40" i="162"/>
  <c r="V39" i="162"/>
  <c r="U39" i="162"/>
  <c r="T39" i="162"/>
  <c r="R39" i="162"/>
  <c r="Q39" i="162"/>
  <c r="P39" i="162"/>
  <c r="O39" i="162"/>
  <c r="N39" i="162"/>
  <c r="M39" i="162"/>
  <c r="L39" i="162"/>
  <c r="K39" i="162"/>
  <c r="J39" i="162"/>
  <c r="I39" i="162"/>
  <c r="H39" i="162"/>
  <c r="G39" i="162"/>
  <c r="F39" i="162"/>
  <c r="E39" i="162"/>
  <c r="D39" i="162"/>
  <c r="C39" i="162"/>
  <c r="V38" i="162"/>
  <c r="U38" i="162"/>
  <c r="T38" i="162"/>
  <c r="R38" i="162"/>
  <c r="Q38" i="162"/>
  <c r="P38" i="162"/>
  <c r="O38" i="162"/>
  <c r="N38" i="162"/>
  <c r="M38" i="162"/>
  <c r="L38" i="162"/>
  <c r="K38" i="162"/>
  <c r="J38" i="162"/>
  <c r="I38" i="162"/>
  <c r="H38" i="162"/>
  <c r="G38" i="162"/>
  <c r="F38" i="162"/>
  <c r="E38" i="162"/>
  <c r="D38" i="162"/>
  <c r="C38" i="162"/>
  <c r="V37" i="162"/>
  <c r="U37" i="162"/>
  <c r="T37" i="162"/>
  <c r="R37" i="162"/>
  <c r="Q37" i="162"/>
  <c r="P37" i="162"/>
  <c r="O37" i="162"/>
  <c r="N37" i="162"/>
  <c r="M37" i="162"/>
  <c r="L37" i="162"/>
  <c r="K37" i="162"/>
  <c r="J37" i="162"/>
  <c r="I37" i="162"/>
  <c r="H37" i="162"/>
  <c r="G37" i="162"/>
  <c r="F37" i="162"/>
  <c r="E37" i="162"/>
  <c r="D37" i="162"/>
  <c r="C37" i="162"/>
  <c r="V36" i="162"/>
  <c r="U36" i="162"/>
  <c r="T36" i="162"/>
  <c r="R36" i="162"/>
  <c r="Q36" i="162"/>
  <c r="P36" i="162"/>
  <c r="O36" i="162"/>
  <c r="N36" i="162"/>
  <c r="M36" i="162"/>
  <c r="L36" i="162"/>
  <c r="K36" i="162"/>
  <c r="J36" i="162"/>
  <c r="I36" i="162"/>
  <c r="H36" i="162"/>
  <c r="G36" i="162"/>
  <c r="F36" i="162"/>
  <c r="E36" i="162"/>
  <c r="D36" i="162"/>
  <c r="C36" i="162"/>
  <c r="V35" i="162"/>
  <c r="U35" i="162"/>
  <c r="T35" i="162"/>
  <c r="R35" i="162"/>
  <c r="Q35" i="162"/>
  <c r="P35" i="162"/>
  <c r="O35" i="162"/>
  <c r="N35" i="162"/>
  <c r="M35" i="162"/>
  <c r="L35" i="162"/>
  <c r="K35" i="162"/>
  <c r="J35" i="162"/>
  <c r="I35" i="162"/>
  <c r="H35" i="162"/>
  <c r="G35" i="162"/>
  <c r="F35" i="162"/>
  <c r="E35" i="162"/>
  <c r="D35" i="162"/>
  <c r="C35" i="162"/>
  <c r="V34" i="162"/>
  <c r="U34" i="162"/>
  <c r="T34" i="162"/>
  <c r="R34" i="162"/>
  <c r="Q34" i="162"/>
  <c r="P34" i="162"/>
  <c r="O34" i="162"/>
  <c r="N34" i="162"/>
  <c r="M34" i="162"/>
  <c r="L34" i="162"/>
  <c r="K34" i="162"/>
  <c r="J34" i="162"/>
  <c r="I34" i="162"/>
  <c r="H34" i="162"/>
  <c r="G34" i="162"/>
  <c r="F34" i="162"/>
  <c r="E34" i="162"/>
  <c r="D34" i="162"/>
  <c r="C34" i="162"/>
  <c r="V33" i="162"/>
  <c r="U33" i="162"/>
  <c r="T33" i="162"/>
  <c r="R33" i="162"/>
  <c r="Q33" i="162"/>
  <c r="P33" i="162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C33" i="162"/>
  <c r="V32" i="162"/>
  <c r="U32" i="162"/>
  <c r="T32" i="162"/>
  <c r="R32" i="162"/>
  <c r="Q32" i="162"/>
  <c r="P32" i="162"/>
  <c r="O32" i="162"/>
  <c r="N32" i="162"/>
  <c r="M32" i="162"/>
  <c r="L32" i="162"/>
  <c r="K32" i="162"/>
  <c r="J32" i="162"/>
  <c r="I32" i="162"/>
  <c r="H32" i="162"/>
  <c r="G32" i="162"/>
  <c r="F32" i="162"/>
  <c r="E32" i="162"/>
  <c r="D32" i="162"/>
  <c r="C32" i="162"/>
  <c r="V31" i="162"/>
  <c r="U31" i="162"/>
  <c r="T31" i="162"/>
  <c r="R31" i="162"/>
  <c r="Q31" i="162"/>
  <c r="P31" i="162"/>
  <c r="O31" i="162"/>
  <c r="N31" i="162"/>
  <c r="M31" i="162"/>
  <c r="L31" i="162"/>
  <c r="K31" i="162"/>
  <c r="J31" i="162"/>
  <c r="I31" i="162"/>
  <c r="H31" i="162"/>
  <c r="G31" i="162"/>
  <c r="F31" i="162"/>
  <c r="E31" i="162"/>
  <c r="D31" i="162"/>
  <c r="C31" i="162"/>
  <c r="V30" i="162"/>
  <c r="U30" i="162"/>
  <c r="T30" i="162"/>
  <c r="R30" i="162"/>
  <c r="Q30" i="162"/>
  <c r="P30" i="162"/>
  <c r="O30" i="162"/>
  <c r="N30" i="162"/>
  <c r="M30" i="162"/>
  <c r="L30" i="162"/>
  <c r="K30" i="162"/>
  <c r="J30" i="162"/>
  <c r="I30" i="162"/>
  <c r="H30" i="162"/>
  <c r="G30" i="162"/>
  <c r="F30" i="162"/>
  <c r="E30" i="162"/>
  <c r="D30" i="162"/>
  <c r="C30" i="162"/>
  <c r="V29" i="162"/>
  <c r="U29" i="162"/>
  <c r="T29" i="162"/>
  <c r="R29" i="162"/>
  <c r="Q29" i="162"/>
  <c r="P29" i="162"/>
  <c r="O29" i="162"/>
  <c r="N29" i="162"/>
  <c r="M29" i="162"/>
  <c r="L29" i="162"/>
  <c r="K29" i="162"/>
  <c r="J29" i="162"/>
  <c r="I29" i="162"/>
  <c r="H29" i="162"/>
  <c r="G29" i="162"/>
  <c r="F29" i="162"/>
  <c r="E29" i="162"/>
  <c r="D29" i="162"/>
  <c r="C29" i="162"/>
  <c r="V28" i="162"/>
  <c r="U28" i="162"/>
  <c r="T28" i="162"/>
  <c r="R28" i="162"/>
  <c r="Q28" i="162"/>
  <c r="P28" i="162"/>
  <c r="O28" i="162"/>
  <c r="N28" i="162"/>
  <c r="M28" i="162"/>
  <c r="L28" i="162"/>
  <c r="K28" i="162"/>
  <c r="J28" i="162"/>
  <c r="I28" i="162"/>
  <c r="H28" i="162"/>
  <c r="G28" i="162"/>
  <c r="F28" i="162"/>
  <c r="E28" i="162"/>
  <c r="D28" i="162"/>
  <c r="C28" i="162"/>
  <c r="V27" i="162"/>
  <c r="U27" i="162"/>
  <c r="T27" i="162"/>
  <c r="R27" i="162"/>
  <c r="Q27" i="162"/>
  <c r="P27" i="162"/>
  <c r="O27" i="162"/>
  <c r="N27" i="162"/>
  <c r="M27" i="162"/>
  <c r="L27" i="162"/>
  <c r="K27" i="162"/>
  <c r="J27" i="162"/>
  <c r="I27" i="162"/>
  <c r="H27" i="162"/>
  <c r="G27" i="162"/>
  <c r="F27" i="162"/>
  <c r="E27" i="162"/>
  <c r="D27" i="162"/>
  <c r="C27" i="162"/>
  <c r="V26" i="162"/>
  <c r="U26" i="162"/>
  <c r="T26" i="162"/>
  <c r="R26" i="162"/>
  <c r="Q26" i="162"/>
  <c r="P26" i="162"/>
  <c r="O26" i="162"/>
  <c r="N26" i="162"/>
  <c r="M26" i="162"/>
  <c r="L26" i="162"/>
  <c r="K26" i="162"/>
  <c r="J26" i="162"/>
  <c r="I26" i="162"/>
  <c r="H26" i="162"/>
  <c r="G26" i="162"/>
  <c r="F26" i="162"/>
  <c r="E26" i="162"/>
  <c r="D26" i="162"/>
  <c r="C26" i="162"/>
  <c r="V25" i="162"/>
  <c r="U25" i="162"/>
  <c r="T25" i="162"/>
  <c r="R25" i="162"/>
  <c r="Q25" i="162"/>
  <c r="P25" i="162"/>
  <c r="O25" i="162"/>
  <c r="N25" i="162"/>
  <c r="M25" i="162"/>
  <c r="L25" i="162"/>
  <c r="K25" i="162"/>
  <c r="J25" i="162"/>
  <c r="I25" i="162"/>
  <c r="H25" i="162"/>
  <c r="G25" i="162"/>
  <c r="F25" i="162"/>
  <c r="E25" i="162"/>
  <c r="D25" i="162"/>
  <c r="C25" i="162"/>
  <c r="V24" i="162"/>
  <c r="U24" i="162"/>
  <c r="T24" i="162"/>
  <c r="R24" i="162"/>
  <c r="Q24" i="162"/>
  <c r="P24" i="162"/>
  <c r="O24" i="162"/>
  <c r="N24" i="162"/>
  <c r="M24" i="162"/>
  <c r="L24" i="162"/>
  <c r="K24" i="162"/>
  <c r="J24" i="162"/>
  <c r="I24" i="162"/>
  <c r="H24" i="162"/>
  <c r="G24" i="162"/>
  <c r="F24" i="162"/>
  <c r="E24" i="162"/>
  <c r="D24" i="162"/>
  <c r="C24" i="162"/>
  <c r="V23" i="162"/>
  <c r="U23" i="162"/>
  <c r="T23" i="162"/>
  <c r="R23" i="162"/>
  <c r="Q23" i="162"/>
  <c r="P23" i="162"/>
  <c r="O23" i="162"/>
  <c r="N23" i="162"/>
  <c r="M23" i="162"/>
  <c r="L23" i="162"/>
  <c r="K23" i="162"/>
  <c r="J23" i="162"/>
  <c r="I23" i="162"/>
  <c r="H23" i="162"/>
  <c r="G23" i="162"/>
  <c r="F23" i="162"/>
  <c r="E23" i="162"/>
  <c r="D23" i="162"/>
  <c r="C23" i="162"/>
  <c r="V22" i="162"/>
  <c r="U22" i="162"/>
  <c r="T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C22" i="162"/>
  <c r="V21" i="162"/>
  <c r="U21" i="162"/>
  <c r="T21" i="162"/>
  <c r="R21" i="162"/>
  <c r="Q21" i="162"/>
  <c r="P21" i="162"/>
  <c r="O21" i="162"/>
  <c r="N21" i="162"/>
  <c r="M21" i="162"/>
  <c r="L21" i="162"/>
  <c r="K21" i="162"/>
  <c r="J21" i="162"/>
  <c r="I21" i="162"/>
  <c r="H21" i="162"/>
  <c r="G21" i="162"/>
  <c r="F21" i="162"/>
  <c r="E21" i="162"/>
  <c r="D21" i="162"/>
  <c r="C21" i="162"/>
  <c r="V20" i="162"/>
  <c r="U20" i="162"/>
  <c r="T20" i="162"/>
  <c r="R20" i="162"/>
  <c r="Q20" i="162"/>
  <c r="P20" i="162"/>
  <c r="O20" i="162"/>
  <c r="N20" i="162"/>
  <c r="M20" i="162"/>
  <c r="L20" i="162"/>
  <c r="K20" i="162"/>
  <c r="J20" i="162"/>
  <c r="I20" i="162"/>
  <c r="H20" i="162"/>
  <c r="G20" i="162"/>
  <c r="F20" i="162"/>
  <c r="E20" i="162"/>
  <c r="D20" i="162"/>
  <c r="C20" i="162"/>
  <c r="V19" i="162"/>
  <c r="U19" i="162"/>
  <c r="T19" i="162"/>
  <c r="R19" i="162"/>
  <c r="Q19" i="162"/>
  <c r="P19" i="162"/>
  <c r="O19" i="162"/>
  <c r="N19" i="162"/>
  <c r="M19" i="162"/>
  <c r="L19" i="162"/>
  <c r="K19" i="162"/>
  <c r="J19" i="162"/>
  <c r="I19" i="162"/>
  <c r="H19" i="162"/>
  <c r="G19" i="162"/>
  <c r="F19" i="162"/>
  <c r="E19" i="162"/>
  <c r="D19" i="162"/>
  <c r="C19" i="162"/>
  <c r="V18" i="162"/>
  <c r="U18" i="162"/>
  <c r="T18" i="162"/>
  <c r="R18" i="162"/>
  <c r="Q18" i="162"/>
  <c r="P18" i="162"/>
  <c r="O18" i="162"/>
  <c r="N18" i="162"/>
  <c r="M18" i="162"/>
  <c r="L18" i="162"/>
  <c r="K18" i="162"/>
  <c r="J18" i="162"/>
  <c r="I18" i="162"/>
  <c r="H18" i="162"/>
  <c r="G18" i="162"/>
  <c r="F18" i="162"/>
  <c r="E18" i="162"/>
  <c r="D18" i="162"/>
  <c r="C18" i="162"/>
  <c r="V17" i="162"/>
  <c r="U17" i="162"/>
  <c r="T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C17" i="162"/>
  <c r="V16" i="162"/>
  <c r="U16" i="162"/>
  <c r="T16" i="162"/>
  <c r="R16" i="162"/>
  <c r="Q16" i="162"/>
  <c r="P16" i="162"/>
  <c r="O16" i="162"/>
  <c r="N16" i="162"/>
  <c r="M16" i="162"/>
  <c r="L16" i="162"/>
  <c r="K16" i="162"/>
  <c r="J16" i="162"/>
  <c r="I16" i="162"/>
  <c r="H16" i="162"/>
  <c r="G16" i="162"/>
  <c r="F16" i="162"/>
  <c r="E16" i="162"/>
  <c r="D16" i="162"/>
  <c r="C16" i="162"/>
  <c r="V15" i="162"/>
  <c r="U15" i="162"/>
  <c r="T15" i="162"/>
  <c r="R15" i="162"/>
  <c r="Q15" i="162"/>
  <c r="P15" i="162"/>
  <c r="O15" i="162"/>
  <c r="N15" i="162"/>
  <c r="M15" i="162"/>
  <c r="L15" i="162"/>
  <c r="K15" i="162"/>
  <c r="J15" i="162"/>
  <c r="I15" i="162"/>
  <c r="H15" i="162"/>
  <c r="G15" i="162"/>
  <c r="F15" i="162"/>
  <c r="E15" i="162"/>
  <c r="D15" i="162"/>
  <c r="C15" i="162"/>
  <c r="V14" i="162"/>
  <c r="U14" i="162"/>
  <c r="T14" i="162"/>
  <c r="R14" i="162"/>
  <c r="Q14" i="162"/>
  <c r="P14" i="162"/>
  <c r="O14" i="162"/>
  <c r="N14" i="162"/>
  <c r="M14" i="162"/>
  <c r="L14" i="162"/>
  <c r="K14" i="162"/>
  <c r="J14" i="162"/>
  <c r="I14" i="162"/>
  <c r="H14" i="162"/>
  <c r="G14" i="162"/>
  <c r="F14" i="162"/>
  <c r="E14" i="162"/>
  <c r="D14" i="162"/>
  <c r="C14" i="162"/>
  <c r="V13" i="162"/>
  <c r="U13" i="162"/>
  <c r="T13" i="162"/>
  <c r="R13" i="162"/>
  <c r="Q13" i="162"/>
  <c r="P13" i="162"/>
  <c r="O13" i="162"/>
  <c r="N13" i="162"/>
  <c r="M13" i="162"/>
  <c r="L13" i="162"/>
  <c r="K13" i="162"/>
  <c r="J13" i="162"/>
  <c r="I13" i="162"/>
  <c r="H13" i="162"/>
  <c r="G13" i="162"/>
  <c r="F13" i="162"/>
  <c r="E13" i="162"/>
  <c r="D13" i="162"/>
  <c r="C13" i="162"/>
  <c r="V12" i="162"/>
  <c r="U12" i="162"/>
  <c r="T12" i="162"/>
  <c r="R12" i="162"/>
  <c r="Q12" i="162"/>
  <c r="P12" i="162"/>
  <c r="O12" i="162"/>
  <c r="N12" i="162"/>
  <c r="M12" i="162"/>
  <c r="L12" i="162"/>
  <c r="K12" i="162"/>
  <c r="J12" i="162"/>
  <c r="I12" i="162"/>
  <c r="H12" i="162"/>
  <c r="G12" i="162"/>
  <c r="F12" i="162"/>
  <c r="E12" i="162"/>
  <c r="D12" i="162"/>
  <c r="C12" i="162"/>
  <c r="V11" i="162"/>
  <c r="U11" i="162"/>
  <c r="T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C11" i="162"/>
  <c r="V10" i="162"/>
  <c r="U10" i="162"/>
  <c r="T10" i="162"/>
  <c r="R10" i="162"/>
  <c r="Q10" i="162"/>
  <c r="P10" i="162"/>
  <c r="O10" i="162"/>
  <c r="N10" i="162"/>
  <c r="M10" i="162"/>
  <c r="L10" i="162"/>
  <c r="K10" i="162"/>
  <c r="J10" i="162"/>
  <c r="I10" i="162"/>
  <c r="H10" i="162"/>
  <c r="G10" i="162"/>
  <c r="F10" i="162"/>
  <c r="E10" i="162"/>
  <c r="D10" i="162"/>
  <c r="C10" i="162"/>
  <c r="V13" i="91"/>
  <c r="U13" i="91"/>
  <c r="T13" i="91"/>
  <c r="J13" i="91"/>
  <c r="I13" i="91"/>
  <c r="H13" i="91"/>
  <c r="V12" i="91"/>
  <c r="U12" i="91"/>
  <c r="T12" i="91"/>
  <c r="J12" i="91"/>
  <c r="I12" i="91"/>
  <c r="H12" i="91"/>
  <c r="V11" i="91"/>
  <c r="U11" i="91"/>
  <c r="T11" i="91"/>
  <c r="J11" i="91"/>
  <c r="I11" i="91"/>
  <c r="H11" i="91"/>
  <c r="V10" i="91"/>
  <c r="U10" i="91"/>
  <c r="T10" i="91"/>
  <c r="J10" i="91"/>
  <c r="I10" i="91"/>
  <c r="H10" i="91"/>
  <c r="J108" i="270"/>
  <c r="J109" i="270"/>
  <c r="J110" i="270"/>
  <c r="J111" i="161"/>
  <c r="J111" i="270"/>
  <c r="S111" i="270"/>
  <c r="I108" i="161"/>
  <c r="I107" i="161"/>
  <c r="I108" i="270"/>
  <c r="I109" i="161"/>
  <c r="I109" i="270"/>
  <c r="I110" i="161"/>
  <c r="I110" i="270"/>
  <c r="I111" i="161"/>
  <c r="I111" i="270"/>
  <c r="R111" i="270"/>
  <c r="H108" i="161"/>
  <c r="H107" i="161"/>
  <c r="H108" i="270"/>
  <c r="H109" i="161"/>
  <c r="H109" i="270"/>
  <c r="H110" i="161"/>
  <c r="H110" i="270"/>
  <c r="H111" i="161"/>
  <c r="H111" i="270"/>
  <c r="Q111" i="270"/>
  <c r="G108" i="161"/>
  <c r="G107" i="161"/>
  <c r="G108" i="270"/>
  <c r="G109" i="161"/>
  <c r="G109" i="270"/>
  <c r="G110" i="161"/>
  <c r="G110" i="270"/>
  <c r="G111" i="161"/>
  <c r="G111" i="270"/>
  <c r="P111" i="270"/>
  <c r="O111" i="270"/>
  <c r="F108" i="161"/>
  <c r="F107" i="161"/>
  <c r="F108" i="270"/>
  <c r="F109" i="161"/>
  <c r="F109" i="270"/>
  <c r="F110" i="161"/>
  <c r="F110" i="270"/>
  <c r="F111" i="161"/>
  <c r="F111" i="270"/>
  <c r="N111" i="270"/>
  <c r="E108" i="161"/>
  <c r="E107" i="161"/>
  <c r="E108" i="270"/>
  <c r="E109" i="161"/>
  <c r="E109" i="270"/>
  <c r="E110" i="161"/>
  <c r="E110" i="270"/>
  <c r="E111" i="161"/>
  <c r="E111" i="270"/>
  <c r="M111" i="270"/>
  <c r="L111" i="270"/>
  <c r="D107" i="270"/>
  <c r="D108" i="161"/>
  <c r="D107" i="161"/>
  <c r="D108" i="270"/>
  <c r="D109" i="161"/>
  <c r="D109" i="270"/>
  <c r="D110" i="161"/>
  <c r="D110" i="270"/>
  <c r="D111" i="161"/>
  <c r="D111" i="270"/>
  <c r="C108" i="161"/>
  <c r="C107" i="161"/>
  <c r="C108" i="270"/>
  <c r="C109" i="161"/>
  <c r="C109" i="270"/>
  <c r="C110" i="161"/>
  <c r="C110" i="270"/>
  <c r="C111" i="161"/>
  <c r="C111" i="270"/>
  <c r="B108" i="161"/>
  <c r="B107" i="161"/>
  <c r="B108" i="270"/>
  <c r="B109" i="161"/>
  <c r="B109" i="270"/>
  <c r="B110" i="161"/>
  <c r="B110" i="270"/>
  <c r="B111" i="161"/>
  <c r="B111" i="270"/>
  <c r="S110" i="270"/>
  <c r="R110" i="270"/>
  <c r="Q110" i="270"/>
  <c r="P110" i="270"/>
  <c r="O110" i="270"/>
  <c r="N110" i="270"/>
  <c r="M110" i="270"/>
  <c r="L110" i="270"/>
  <c r="S109" i="270"/>
  <c r="R109" i="270"/>
  <c r="Q109" i="270"/>
  <c r="P109" i="270"/>
  <c r="O109" i="270"/>
  <c r="N109" i="270"/>
  <c r="M109" i="270"/>
  <c r="L109" i="270"/>
  <c r="S108" i="270"/>
  <c r="R108" i="270"/>
  <c r="Q108" i="270"/>
  <c r="P108" i="270"/>
  <c r="O108" i="270"/>
  <c r="N108" i="270"/>
  <c r="M108" i="270"/>
  <c r="L108" i="270"/>
  <c r="S107" i="270"/>
  <c r="R107" i="270"/>
  <c r="Q107" i="270"/>
  <c r="P107" i="270"/>
  <c r="O107" i="270"/>
  <c r="N107" i="270"/>
  <c r="M107" i="270"/>
  <c r="L107" i="270"/>
  <c r="S106" i="270"/>
  <c r="R106" i="270"/>
  <c r="Q106" i="270"/>
  <c r="P106" i="270"/>
  <c r="O106" i="270"/>
  <c r="N106" i="270"/>
  <c r="M106" i="270"/>
  <c r="L106" i="270"/>
  <c r="D106" i="270"/>
  <c r="S105" i="270"/>
  <c r="R105" i="270"/>
  <c r="Q105" i="270"/>
  <c r="P105" i="270"/>
  <c r="O105" i="270"/>
  <c r="N105" i="270"/>
  <c r="M105" i="270"/>
  <c r="L105" i="270"/>
  <c r="D105" i="270"/>
  <c r="S104" i="270"/>
  <c r="R104" i="270"/>
  <c r="Q104" i="270"/>
  <c r="P104" i="270"/>
  <c r="O104" i="270"/>
  <c r="N104" i="270"/>
  <c r="M104" i="270"/>
  <c r="L104" i="270"/>
  <c r="D104" i="270"/>
  <c r="S103" i="270"/>
  <c r="R103" i="270"/>
  <c r="Q103" i="270"/>
  <c r="P103" i="270"/>
  <c r="O103" i="270"/>
  <c r="N103" i="270"/>
  <c r="M103" i="270"/>
  <c r="L103" i="270"/>
  <c r="D103" i="270"/>
  <c r="S102" i="270"/>
  <c r="R102" i="270"/>
  <c r="Q102" i="270"/>
  <c r="P102" i="270"/>
  <c r="O102" i="270"/>
  <c r="N102" i="270"/>
  <c r="M102" i="270"/>
  <c r="L102" i="270"/>
  <c r="D102" i="270"/>
  <c r="S101" i="270"/>
  <c r="R101" i="270"/>
  <c r="Q101" i="270"/>
  <c r="P101" i="270"/>
  <c r="O101" i="270"/>
  <c r="N101" i="270"/>
  <c r="M101" i="270"/>
  <c r="L101" i="270"/>
  <c r="D101" i="270"/>
  <c r="S100" i="270"/>
  <c r="R100" i="270"/>
  <c r="Q100" i="270"/>
  <c r="P100" i="270"/>
  <c r="O100" i="270"/>
  <c r="N100" i="270"/>
  <c r="M100" i="270"/>
  <c r="L100" i="270"/>
  <c r="D100" i="270"/>
  <c r="S99" i="270"/>
  <c r="R99" i="270"/>
  <c r="Q99" i="270"/>
  <c r="P99" i="270"/>
  <c r="O99" i="270"/>
  <c r="N99" i="270"/>
  <c r="M99" i="270"/>
  <c r="L99" i="270"/>
  <c r="D99" i="270"/>
  <c r="S98" i="270"/>
  <c r="R98" i="270"/>
  <c r="Q98" i="270"/>
  <c r="P98" i="270"/>
  <c r="O98" i="270"/>
  <c r="N98" i="270"/>
  <c r="M98" i="270"/>
  <c r="L98" i="270"/>
  <c r="D98" i="270"/>
  <c r="S97" i="270"/>
  <c r="R97" i="270"/>
  <c r="Q97" i="270"/>
  <c r="P97" i="270"/>
  <c r="O97" i="270"/>
  <c r="N97" i="270"/>
  <c r="M97" i="270"/>
  <c r="L97" i="270"/>
  <c r="D97" i="270"/>
  <c r="S96" i="270"/>
  <c r="R96" i="270"/>
  <c r="Q96" i="270"/>
  <c r="P96" i="270"/>
  <c r="O96" i="270"/>
  <c r="N96" i="270"/>
  <c r="M96" i="270"/>
  <c r="L96" i="270"/>
  <c r="D96" i="270"/>
  <c r="S95" i="270"/>
  <c r="R95" i="270"/>
  <c r="Q95" i="270"/>
  <c r="P95" i="270"/>
  <c r="O95" i="270"/>
  <c r="N95" i="270"/>
  <c r="M95" i="270"/>
  <c r="L95" i="270"/>
  <c r="D95" i="270"/>
  <c r="S94" i="270"/>
  <c r="R94" i="270"/>
  <c r="Q94" i="270"/>
  <c r="P94" i="270"/>
  <c r="O94" i="270"/>
  <c r="N94" i="270"/>
  <c r="M94" i="270"/>
  <c r="L94" i="270"/>
  <c r="D94" i="270"/>
  <c r="S93" i="270"/>
  <c r="R93" i="270"/>
  <c r="Q93" i="270"/>
  <c r="P93" i="270"/>
  <c r="O93" i="270"/>
  <c r="N93" i="270"/>
  <c r="M93" i="270"/>
  <c r="L93" i="270"/>
  <c r="D93" i="270"/>
  <c r="S92" i="270"/>
  <c r="R92" i="270"/>
  <c r="Q92" i="270"/>
  <c r="P92" i="270"/>
  <c r="O92" i="270"/>
  <c r="N92" i="270"/>
  <c r="M92" i="270"/>
  <c r="L92" i="270"/>
  <c r="D92" i="270"/>
  <c r="S91" i="270"/>
  <c r="R91" i="270"/>
  <c r="Q91" i="270"/>
  <c r="P91" i="270"/>
  <c r="O91" i="270"/>
  <c r="N91" i="270"/>
  <c r="M91" i="270"/>
  <c r="L91" i="270"/>
  <c r="D91" i="270"/>
  <c r="S90" i="270"/>
  <c r="R90" i="270"/>
  <c r="Q90" i="270"/>
  <c r="P90" i="270"/>
  <c r="O90" i="270"/>
  <c r="N90" i="270"/>
  <c r="M90" i="270"/>
  <c r="L90" i="270"/>
  <c r="D90" i="270"/>
  <c r="S89" i="270"/>
  <c r="R89" i="270"/>
  <c r="Q89" i="270"/>
  <c r="P89" i="270"/>
  <c r="O89" i="270"/>
  <c r="N89" i="270"/>
  <c r="M89" i="270"/>
  <c r="L89" i="270"/>
  <c r="D89" i="270"/>
  <c r="S88" i="270"/>
  <c r="R88" i="270"/>
  <c r="Q88" i="270"/>
  <c r="P88" i="270"/>
  <c r="O88" i="270"/>
  <c r="N88" i="270"/>
  <c r="M88" i="270"/>
  <c r="L88" i="270"/>
  <c r="D88" i="270"/>
  <c r="S87" i="270"/>
  <c r="R87" i="270"/>
  <c r="Q87" i="270"/>
  <c r="P87" i="270"/>
  <c r="O87" i="270"/>
  <c r="N87" i="270"/>
  <c r="M87" i="270"/>
  <c r="L87" i="270"/>
  <c r="D87" i="270"/>
  <c r="S86" i="270"/>
  <c r="R86" i="270"/>
  <c r="Q86" i="270"/>
  <c r="P86" i="270"/>
  <c r="O86" i="270"/>
  <c r="N86" i="270"/>
  <c r="M86" i="270"/>
  <c r="L86" i="270"/>
  <c r="D86" i="270"/>
  <c r="S85" i="270"/>
  <c r="R85" i="270"/>
  <c r="Q85" i="270"/>
  <c r="P85" i="270"/>
  <c r="O85" i="270"/>
  <c r="N85" i="270"/>
  <c r="M85" i="270"/>
  <c r="L85" i="270"/>
  <c r="D85" i="270"/>
  <c r="S84" i="270"/>
  <c r="R84" i="270"/>
  <c r="Q84" i="270"/>
  <c r="P84" i="270"/>
  <c r="O84" i="270"/>
  <c r="N84" i="270"/>
  <c r="M84" i="270"/>
  <c r="L84" i="270"/>
  <c r="D84" i="270"/>
  <c r="S83" i="270"/>
  <c r="R83" i="270"/>
  <c r="Q83" i="270"/>
  <c r="P83" i="270"/>
  <c r="O83" i="270"/>
  <c r="N83" i="270"/>
  <c r="M83" i="270"/>
  <c r="L83" i="270"/>
  <c r="D83" i="270"/>
  <c r="S82" i="270"/>
  <c r="R82" i="270"/>
  <c r="Q82" i="270"/>
  <c r="P82" i="270"/>
  <c r="O82" i="270"/>
  <c r="N82" i="270"/>
  <c r="M82" i="270"/>
  <c r="L82" i="270"/>
  <c r="D82" i="270"/>
  <c r="S81" i="270"/>
  <c r="R81" i="270"/>
  <c r="Q81" i="270"/>
  <c r="P81" i="270"/>
  <c r="O81" i="270"/>
  <c r="N81" i="270"/>
  <c r="M81" i="270"/>
  <c r="L81" i="270"/>
  <c r="D81" i="270"/>
  <c r="S80" i="270"/>
  <c r="R80" i="270"/>
  <c r="Q80" i="270"/>
  <c r="P80" i="270"/>
  <c r="O80" i="270"/>
  <c r="N80" i="270"/>
  <c r="M80" i="270"/>
  <c r="L80" i="270"/>
  <c r="D80" i="270"/>
  <c r="S79" i="270"/>
  <c r="R79" i="270"/>
  <c r="Q79" i="270"/>
  <c r="P79" i="270"/>
  <c r="O79" i="270"/>
  <c r="N79" i="270"/>
  <c r="M79" i="270"/>
  <c r="L79" i="270"/>
  <c r="D79" i="270"/>
  <c r="S78" i="270"/>
  <c r="R78" i="270"/>
  <c r="Q78" i="270"/>
  <c r="P78" i="270"/>
  <c r="O78" i="270"/>
  <c r="N78" i="270"/>
  <c r="M78" i="270"/>
  <c r="L78" i="270"/>
  <c r="D78" i="270"/>
  <c r="S77" i="270"/>
  <c r="R77" i="270"/>
  <c r="Q77" i="270"/>
  <c r="P77" i="270"/>
  <c r="O77" i="270"/>
  <c r="N77" i="270"/>
  <c r="M77" i="270"/>
  <c r="L77" i="270"/>
  <c r="D77" i="270"/>
  <c r="S76" i="270"/>
  <c r="R76" i="270"/>
  <c r="Q76" i="270"/>
  <c r="P76" i="270"/>
  <c r="O76" i="270"/>
  <c r="N76" i="270"/>
  <c r="M76" i="270"/>
  <c r="L76" i="270"/>
  <c r="D76" i="270"/>
  <c r="S75" i="270"/>
  <c r="R75" i="270"/>
  <c r="Q75" i="270"/>
  <c r="P75" i="270"/>
  <c r="O75" i="270"/>
  <c r="N75" i="270"/>
  <c r="M75" i="270"/>
  <c r="L75" i="270"/>
  <c r="D75" i="270"/>
  <c r="S74" i="270"/>
  <c r="R74" i="270"/>
  <c r="Q74" i="270"/>
  <c r="P74" i="270"/>
  <c r="O74" i="270"/>
  <c r="N74" i="270"/>
  <c r="M74" i="270"/>
  <c r="L74" i="270"/>
  <c r="D74" i="270"/>
  <c r="S73" i="270"/>
  <c r="R73" i="270"/>
  <c r="Q73" i="270"/>
  <c r="P73" i="270"/>
  <c r="O73" i="270"/>
  <c r="N73" i="270"/>
  <c r="M73" i="270"/>
  <c r="L73" i="270"/>
  <c r="D73" i="270"/>
  <c r="S72" i="270"/>
  <c r="R72" i="270"/>
  <c r="Q72" i="270"/>
  <c r="P72" i="270"/>
  <c r="O72" i="270"/>
  <c r="N72" i="270"/>
  <c r="M72" i="270"/>
  <c r="L72" i="270"/>
  <c r="D72" i="270"/>
  <c r="S71" i="270"/>
  <c r="R71" i="270"/>
  <c r="Q71" i="270"/>
  <c r="P71" i="270"/>
  <c r="O71" i="270"/>
  <c r="N71" i="270"/>
  <c r="M71" i="270"/>
  <c r="L71" i="270"/>
  <c r="D71" i="270"/>
  <c r="S70" i="270"/>
  <c r="R70" i="270"/>
  <c r="Q70" i="270"/>
  <c r="P70" i="270"/>
  <c r="O70" i="270"/>
  <c r="N70" i="270"/>
  <c r="M70" i="270"/>
  <c r="L70" i="270"/>
  <c r="D70" i="270"/>
  <c r="S69" i="270"/>
  <c r="R69" i="270"/>
  <c r="Q69" i="270"/>
  <c r="P69" i="270"/>
  <c r="O69" i="270"/>
  <c r="N69" i="270"/>
  <c r="M69" i="270"/>
  <c r="L69" i="270"/>
  <c r="D69" i="270"/>
  <c r="S68" i="270"/>
  <c r="R68" i="270"/>
  <c r="Q68" i="270"/>
  <c r="P68" i="270"/>
  <c r="O68" i="270"/>
  <c r="N68" i="270"/>
  <c r="M68" i="270"/>
  <c r="L68" i="270"/>
  <c r="D68" i="270"/>
  <c r="S67" i="270"/>
  <c r="R67" i="270"/>
  <c r="Q67" i="270"/>
  <c r="P67" i="270"/>
  <c r="O67" i="270"/>
  <c r="N67" i="270"/>
  <c r="M67" i="270"/>
  <c r="L67" i="270"/>
  <c r="D67" i="270"/>
  <c r="S66" i="270"/>
  <c r="R66" i="270"/>
  <c r="Q66" i="270"/>
  <c r="P66" i="270"/>
  <c r="O66" i="270"/>
  <c r="N66" i="270"/>
  <c r="M66" i="270"/>
  <c r="L66" i="270"/>
  <c r="D66" i="270"/>
  <c r="S65" i="270"/>
  <c r="R65" i="270"/>
  <c r="Q65" i="270"/>
  <c r="P65" i="270"/>
  <c r="O65" i="270"/>
  <c r="N65" i="270"/>
  <c r="M65" i="270"/>
  <c r="L65" i="270"/>
  <c r="D65" i="270"/>
  <c r="S64" i="270"/>
  <c r="R64" i="270"/>
  <c r="Q64" i="270"/>
  <c r="P64" i="270"/>
  <c r="O64" i="270"/>
  <c r="N64" i="270"/>
  <c r="M64" i="270"/>
  <c r="L64" i="270"/>
  <c r="D64" i="270"/>
  <c r="S63" i="270"/>
  <c r="R63" i="270"/>
  <c r="Q63" i="270"/>
  <c r="P63" i="270"/>
  <c r="O63" i="270"/>
  <c r="N63" i="270"/>
  <c r="M63" i="270"/>
  <c r="L63" i="270"/>
  <c r="D63" i="270"/>
  <c r="S61" i="270"/>
  <c r="S62" i="270"/>
  <c r="R61" i="270"/>
  <c r="R62" i="270"/>
  <c r="Q61" i="270"/>
  <c r="Q62" i="270"/>
  <c r="P61" i="270"/>
  <c r="P62" i="270"/>
  <c r="O61" i="270"/>
  <c r="O62" i="270"/>
  <c r="N61" i="270"/>
  <c r="N62" i="270"/>
  <c r="M61" i="270"/>
  <c r="M62" i="270"/>
  <c r="L61" i="270"/>
  <c r="L62" i="270"/>
  <c r="J62" i="270"/>
  <c r="I62" i="270"/>
  <c r="H62" i="270"/>
  <c r="G62" i="270"/>
  <c r="F62" i="270"/>
  <c r="E62" i="270"/>
  <c r="D61" i="270"/>
  <c r="D62" i="270"/>
  <c r="C62" i="270"/>
  <c r="B62" i="270"/>
  <c r="S59" i="270"/>
  <c r="S60" i="270"/>
  <c r="R59" i="270"/>
  <c r="R60" i="270"/>
  <c r="Q59" i="270"/>
  <c r="Q60" i="270"/>
  <c r="P59" i="270"/>
  <c r="P60" i="270"/>
  <c r="O59" i="270"/>
  <c r="O60" i="270"/>
  <c r="N59" i="270"/>
  <c r="N60" i="270"/>
  <c r="M59" i="270"/>
  <c r="M60" i="270"/>
  <c r="L59" i="270"/>
  <c r="L60" i="270"/>
  <c r="J60" i="270"/>
  <c r="I60" i="270"/>
  <c r="H60" i="270"/>
  <c r="G60" i="270"/>
  <c r="F60" i="270"/>
  <c r="E60" i="270"/>
  <c r="D59" i="270"/>
  <c r="D60" i="270"/>
  <c r="C60" i="270"/>
  <c r="B60" i="270"/>
  <c r="I58" i="161"/>
  <c r="I59" i="161"/>
  <c r="I58" i="270"/>
  <c r="J58" i="270"/>
  <c r="R58" i="270"/>
  <c r="H58" i="161"/>
  <c r="H59" i="161"/>
  <c r="H58" i="270"/>
  <c r="Q58" i="270"/>
  <c r="G58" i="161"/>
  <c r="G59" i="161"/>
  <c r="G58" i="270"/>
  <c r="P58" i="270"/>
  <c r="O58" i="270"/>
  <c r="F58" i="161"/>
  <c r="F59" i="161"/>
  <c r="F58" i="270"/>
  <c r="N58" i="270"/>
  <c r="E58" i="161"/>
  <c r="E59" i="161"/>
  <c r="E58" i="270"/>
  <c r="M58" i="270"/>
  <c r="L58" i="270"/>
  <c r="B58" i="161"/>
  <c r="B59" i="161"/>
  <c r="B58" i="270"/>
  <c r="I57" i="161"/>
  <c r="I57" i="270"/>
  <c r="J57" i="270"/>
  <c r="R57" i="270"/>
  <c r="H57" i="161"/>
  <c r="H57" i="270"/>
  <c r="Q57" i="270"/>
  <c r="G57" i="161"/>
  <c r="G57" i="270"/>
  <c r="P57" i="270"/>
  <c r="O57" i="270"/>
  <c r="F57" i="161"/>
  <c r="F57" i="270"/>
  <c r="N57" i="270"/>
  <c r="E57" i="161"/>
  <c r="E57" i="270"/>
  <c r="M57" i="270"/>
  <c r="L57" i="270"/>
  <c r="B57" i="161"/>
  <c r="B57" i="270"/>
  <c r="I56" i="161"/>
  <c r="I56" i="270"/>
  <c r="J56" i="270"/>
  <c r="R56" i="270"/>
  <c r="H56" i="161"/>
  <c r="H56" i="270"/>
  <c r="Q56" i="270"/>
  <c r="G56" i="161"/>
  <c r="G56" i="270"/>
  <c r="P56" i="270"/>
  <c r="O56" i="270"/>
  <c r="F56" i="161"/>
  <c r="F56" i="270"/>
  <c r="N56" i="270"/>
  <c r="E56" i="161"/>
  <c r="E56" i="270"/>
  <c r="M56" i="270"/>
  <c r="L56" i="270"/>
  <c r="B56" i="161"/>
  <c r="B56" i="270"/>
  <c r="I55" i="161"/>
  <c r="I55" i="270"/>
  <c r="J55" i="270"/>
  <c r="R55" i="270"/>
  <c r="H55" i="161"/>
  <c r="H55" i="270"/>
  <c r="Q55" i="270"/>
  <c r="G55" i="161"/>
  <c r="G55" i="270"/>
  <c r="P55" i="270"/>
  <c r="O55" i="270"/>
  <c r="F55" i="161"/>
  <c r="F55" i="270"/>
  <c r="N55" i="270"/>
  <c r="E55" i="161"/>
  <c r="E55" i="270"/>
  <c r="M55" i="270"/>
  <c r="L55" i="270"/>
  <c r="B55" i="161"/>
  <c r="B55" i="270"/>
  <c r="I54" i="161"/>
  <c r="I54" i="270"/>
  <c r="J54" i="270"/>
  <c r="R54" i="270"/>
  <c r="H54" i="161"/>
  <c r="H54" i="270"/>
  <c r="Q54" i="270"/>
  <c r="G54" i="161"/>
  <c r="G54" i="270"/>
  <c r="P54" i="270"/>
  <c r="O54" i="270"/>
  <c r="F54" i="161"/>
  <c r="F54" i="270"/>
  <c r="N54" i="270"/>
  <c r="E54" i="161"/>
  <c r="E54" i="270"/>
  <c r="M54" i="270"/>
  <c r="L54" i="270"/>
  <c r="B54" i="161"/>
  <c r="B54" i="270"/>
  <c r="I53" i="161"/>
  <c r="I53" i="270"/>
  <c r="J53" i="270"/>
  <c r="R53" i="270"/>
  <c r="H53" i="161"/>
  <c r="H53" i="270"/>
  <c r="Q53" i="270"/>
  <c r="G53" i="161"/>
  <c r="G53" i="270"/>
  <c r="P53" i="270"/>
  <c r="O53" i="270"/>
  <c r="F53" i="161"/>
  <c r="F53" i="270"/>
  <c r="N53" i="270"/>
  <c r="E53" i="161"/>
  <c r="E53" i="270"/>
  <c r="M53" i="270"/>
  <c r="L53" i="270"/>
  <c r="B53" i="161"/>
  <c r="B53" i="270"/>
  <c r="I52" i="161"/>
  <c r="I52" i="270"/>
  <c r="J52" i="270"/>
  <c r="R52" i="270"/>
  <c r="H52" i="161"/>
  <c r="H52" i="270"/>
  <c r="Q52" i="270"/>
  <c r="G52" i="161"/>
  <c r="G52" i="270"/>
  <c r="P52" i="270"/>
  <c r="O52" i="270"/>
  <c r="F52" i="161"/>
  <c r="F52" i="270"/>
  <c r="N52" i="270"/>
  <c r="E52" i="161"/>
  <c r="E52" i="270"/>
  <c r="M52" i="270"/>
  <c r="L52" i="270"/>
  <c r="B52" i="161"/>
  <c r="B52" i="270"/>
  <c r="I51" i="161"/>
  <c r="I51" i="270"/>
  <c r="J51" i="270"/>
  <c r="R51" i="270"/>
  <c r="H51" i="161"/>
  <c r="H51" i="270"/>
  <c r="Q51" i="270"/>
  <c r="G51" i="161"/>
  <c r="G51" i="270"/>
  <c r="P51" i="270"/>
  <c r="O51" i="270"/>
  <c r="F51" i="161"/>
  <c r="F51" i="270"/>
  <c r="N51" i="270"/>
  <c r="E51" i="161"/>
  <c r="E51" i="270"/>
  <c r="M51" i="270"/>
  <c r="L51" i="270"/>
  <c r="B51" i="161"/>
  <c r="B51" i="270"/>
  <c r="I50" i="161"/>
  <c r="I50" i="270"/>
  <c r="J50" i="270"/>
  <c r="R50" i="270"/>
  <c r="H50" i="161"/>
  <c r="H50" i="270"/>
  <c r="Q50" i="270"/>
  <c r="G50" i="161"/>
  <c r="G50" i="270"/>
  <c r="P50" i="270"/>
  <c r="O50" i="270"/>
  <c r="F50" i="161"/>
  <c r="F50" i="270"/>
  <c r="N50" i="270"/>
  <c r="E50" i="161"/>
  <c r="E50" i="270"/>
  <c r="M50" i="270"/>
  <c r="L50" i="270"/>
  <c r="B50" i="161"/>
  <c r="B50" i="270"/>
  <c r="I49" i="161"/>
  <c r="I49" i="270"/>
  <c r="J49" i="270"/>
  <c r="R49" i="270"/>
  <c r="H49" i="161"/>
  <c r="H49" i="270"/>
  <c r="Q49" i="270"/>
  <c r="G49" i="161"/>
  <c r="G49" i="270"/>
  <c r="P49" i="270"/>
  <c r="O49" i="270"/>
  <c r="F49" i="161"/>
  <c r="F49" i="270"/>
  <c r="N49" i="270"/>
  <c r="E49" i="161"/>
  <c r="E49" i="270"/>
  <c r="M49" i="270"/>
  <c r="L49" i="270"/>
  <c r="B49" i="161"/>
  <c r="B49" i="270"/>
  <c r="I48" i="161"/>
  <c r="I48" i="270"/>
  <c r="J48" i="270"/>
  <c r="R48" i="270"/>
  <c r="H48" i="161"/>
  <c r="H48" i="270"/>
  <c r="Q48" i="270"/>
  <c r="G48" i="161"/>
  <c r="G48" i="270"/>
  <c r="P48" i="270"/>
  <c r="O48" i="270"/>
  <c r="F48" i="161"/>
  <c r="F48" i="270"/>
  <c r="N48" i="270"/>
  <c r="E48" i="161"/>
  <c r="E48" i="270"/>
  <c r="M48" i="270"/>
  <c r="L48" i="270"/>
  <c r="B48" i="161"/>
  <c r="B48" i="270"/>
  <c r="I47" i="161"/>
  <c r="I47" i="270"/>
  <c r="J47" i="270"/>
  <c r="R47" i="270"/>
  <c r="H47" i="161"/>
  <c r="H47" i="270"/>
  <c r="Q47" i="270"/>
  <c r="G47" i="161"/>
  <c r="G47" i="270"/>
  <c r="P47" i="270"/>
  <c r="O47" i="270"/>
  <c r="F47" i="161"/>
  <c r="F47" i="270"/>
  <c r="N47" i="270"/>
  <c r="E47" i="161"/>
  <c r="E47" i="270"/>
  <c r="M47" i="270"/>
  <c r="L47" i="270"/>
  <c r="B47" i="161"/>
  <c r="B47" i="270"/>
  <c r="I46" i="161"/>
  <c r="I46" i="270"/>
  <c r="J46" i="270"/>
  <c r="R46" i="270"/>
  <c r="H46" i="161"/>
  <c r="H46" i="270"/>
  <c r="Q46" i="270"/>
  <c r="G46" i="161"/>
  <c r="G46" i="270"/>
  <c r="P46" i="270"/>
  <c r="O46" i="270"/>
  <c r="F46" i="161"/>
  <c r="F46" i="270"/>
  <c r="N46" i="270"/>
  <c r="E46" i="161"/>
  <c r="E46" i="270"/>
  <c r="M46" i="270"/>
  <c r="L46" i="270"/>
  <c r="B46" i="161"/>
  <c r="B46" i="270"/>
  <c r="I45" i="161"/>
  <c r="I45" i="270"/>
  <c r="J45" i="270"/>
  <c r="R45" i="270"/>
  <c r="H45" i="161"/>
  <c r="H45" i="270"/>
  <c r="Q45" i="270"/>
  <c r="G45" i="161"/>
  <c r="G45" i="270"/>
  <c r="P45" i="270"/>
  <c r="O45" i="270"/>
  <c r="F45" i="161"/>
  <c r="F45" i="270"/>
  <c r="N45" i="270"/>
  <c r="E45" i="161"/>
  <c r="E45" i="270"/>
  <c r="M45" i="270"/>
  <c r="L45" i="270"/>
  <c r="B45" i="161"/>
  <c r="B45" i="270"/>
  <c r="I44" i="161"/>
  <c r="I44" i="270"/>
  <c r="J44" i="270"/>
  <c r="R44" i="270"/>
  <c r="H44" i="161"/>
  <c r="H44" i="270"/>
  <c r="Q44" i="270"/>
  <c r="G44" i="161"/>
  <c r="G44" i="270"/>
  <c r="P44" i="270"/>
  <c r="O44" i="270"/>
  <c r="F44" i="161"/>
  <c r="F44" i="270"/>
  <c r="N44" i="270"/>
  <c r="E44" i="161"/>
  <c r="E44" i="270"/>
  <c r="M44" i="270"/>
  <c r="L44" i="270"/>
  <c r="B44" i="161"/>
  <c r="B44" i="270"/>
  <c r="I43" i="161"/>
  <c r="I43" i="270"/>
  <c r="J43" i="270"/>
  <c r="R43" i="270"/>
  <c r="H43" i="161"/>
  <c r="H43" i="270"/>
  <c r="Q43" i="270"/>
  <c r="G43" i="161"/>
  <c r="G43" i="270"/>
  <c r="P43" i="270"/>
  <c r="O43" i="270"/>
  <c r="F43" i="161"/>
  <c r="F43" i="270"/>
  <c r="N43" i="270"/>
  <c r="E43" i="161"/>
  <c r="E43" i="270"/>
  <c r="M43" i="270"/>
  <c r="L43" i="270"/>
  <c r="B43" i="161"/>
  <c r="B43" i="270"/>
  <c r="I42" i="161"/>
  <c r="I42" i="270"/>
  <c r="J42" i="270"/>
  <c r="R42" i="270"/>
  <c r="H42" i="161"/>
  <c r="H42" i="270"/>
  <c r="Q42" i="270"/>
  <c r="G42" i="161"/>
  <c r="G42" i="270"/>
  <c r="P42" i="270"/>
  <c r="O42" i="270"/>
  <c r="F42" i="161"/>
  <c r="F42" i="270"/>
  <c r="N42" i="270"/>
  <c r="E42" i="161"/>
  <c r="E42" i="270"/>
  <c r="M42" i="270"/>
  <c r="L42" i="270"/>
  <c r="B42" i="161"/>
  <c r="B42" i="270"/>
  <c r="I41" i="161"/>
  <c r="I41" i="270"/>
  <c r="J41" i="270"/>
  <c r="R41" i="270"/>
  <c r="H41" i="161"/>
  <c r="H41" i="270"/>
  <c r="Q41" i="270"/>
  <c r="G41" i="161"/>
  <c r="G41" i="270"/>
  <c r="P41" i="270"/>
  <c r="O41" i="270"/>
  <c r="F41" i="161"/>
  <c r="F41" i="270"/>
  <c r="N41" i="270"/>
  <c r="E41" i="161"/>
  <c r="E41" i="270"/>
  <c r="M41" i="270"/>
  <c r="L41" i="270"/>
  <c r="B41" i="161"/>
  <c r="B41" i="270"/>
  <c r="I40" i="161"/>
  <c r="I40" i="270"/>
  <c r="J40" i="270"/>
  <c r="R40" i="270"/>
  <c r="H40" i="161"/>
  <c r="H40" i="270"/>
  <c r="Q40" i="270"/>
  <c r="G40" i="161"/>
  <c r="G40" i="270"/>
  <c r="P40" i="270"/>
  <c r="O40" i="270"/>
  <c r="F40" i="161"/>
  <c r="F40" i="270"/>
  <c r="N40" i="270"/>
  <c r="E40" i="161"/>
  <c r="E40" i="270"/>
  <c r="M40" i="270"/>
  <c r="L40" i="270"/>
  <c r="B40" i="161"/>
  <c r="B40" i="270"/>
  <c r="I39" i="161"/>
  <c r="I39" i="270"/>
  <c r="J39" i="270"/>
  <c r="R39" i="270"/>
  <c r="H39" i="161"/>
  <c r="H39" i="270"/>
  <c r="Q39" i="270"/>
  <c r="G39" i="161"/>
  <c r="G39" i="270"/>
  <c r="P39" i="270"/>
  <c r="O39" i="270"/>
  <c r="F39" i="161"/>
  <c r="F39" i="270"/>
  <c r="N39" i="270"/>
  <c r="E39" i="161"/>
  <c r="E39" i="270"/>
  <c r="M39" i="270"/>
  <c r="L39" i="270"/>
  <c r="B39" i="161"/>
  <c r="B39" i="270"/>
  <c r="I38" i="161"/>
  <c r="I38" i="270"/>
  <c r="J38" i="270"/>
  <c r="R38" i="270"/>
  <c r="H38" i="161"/>
  <c r="H38" i="270"/>
  <c r="Q38" i="270"/>
  <c r="G38" i="161"/>
  <c r="G38" i="270"/>
  <c r="P38" i="270"/>
  <c r="O38" i="270"/>
  <c r="F38" i="161"/>
  <c r="F38" i="270"/>
  <c r="N38" i="270"/>
  <c r="E38" i="161"/>
  <c r="E38" i="270"/>
  <c r="M38" i="270"/>
  <c r="L38" i="270"/>
  <c r="B38" i="161"/>
  <c r="B38" i="270"/>
  <c r="I37" i="161"/>
  <c r="I37" i="270"/>
  <c r="J37" i="270"/>
  <c r="R37" i="270"/>
  <c r="H37" i="161"/>
  <c r="H37" i="270"/>
  <c r="Q37" i="270"/>
  <c r="G37" i="161"/>
  <c r="G37" i="270"/>
  <c r="P37" i="270"/>
  <c r="O37" i="270"/>
  <c r="F37" i="161"/>
  <c r="F37" i="270"/>
  <c r="N37" i="270"/>
  <c r="E37" i="161"/>
  <c r="E37" i="270"/>
  <c r="M37" i="270"/>
  <c r="L37" i="270"/>
  <c r="B37" i="161"/>
  <c r="B37" i="270"/>
  <c r="I36" i="161"/>
  <c r="I36" i="270"/>
  <c r="J36" i="270"/>
  <c r="R36" i="270"/>
  <c r="H36" i="161"/>
  <c r="H36" i="270"/>
  <c r="Q36" i="270"/>
  <c r="G36" i="161"/>
  <c r="G36" i="270"/>
  <c r="P36" i="270"/>
  <c r="O36" i="270"/>
  <c r="F36" i="161"/>
  <c r="F36" i="270"/>
  <c r="N36" i="270"/>
  <c r="E36" i="161"/>
  <c r="E36" i="270"/>
  <c r="M36" i="270"/>
  <c r="L36" i="270"/>
  <c r="B36" i="161"/>
  <c r="B36" i="270"/>
  <c r="I35" i="161"/>
  <c r="I35" i="270"/>
  <c r="J35" i="270"/>
  <c r="R35" i="270"/>
  <c r="H35" i="161"/>
  <c r="H35" i="270"/>
  <c r="Q35" i="270"/>
  <c r="G35" i="161"/>
  <c r="G35" i="270"/>
  <c r="P35" i="270"/>
  <c r="O35" i="270"/>
  <c r="F35" i="161"/>
  <c r="F35" i="270"/>
  <c r="N35" i="270"/>
  <c r="E35" i="161"/>
  <c r="E35" i="270"/>
  <c r="M35" i="270"/>
  <c r="L35" i="270"/>
  <c r="B35" i="161"/>
  <c r="B35" i="270"/>
  <c r="I34" i="161"/>
  <c r="I34" i="270"/>
  <c r="J34" i="270"/>
  <c r="R34" i="270"/>
  <c r="H34" i="161"/>
  <c r="H34" i="270"/>
  <c r="Q34" i="270"/>
  <c r="G34" i="161"/>
  <c r="G34" i="270"/>
  <c r="P34" i="270"/>
  <c r="O34" i="270"/>
  <c r="F34" i="161"/>
  <c r="F34" i="270"/>
  <c r="N34" i="270"/>
  <c r="E34" i="161"/>
  <c r="E34" i="270"/>
  <c r="M34" i="270"/>
  <c r="L34" i="270"/>
  <c r="B34" i="161"/>
  <c r="B34" i="270"/>
  <c r="I33" i="161"/>
  <c r="I33" i="270"/>
  <c r="J33" i="270"/>
  <c r="R33" i="270"/>
  <c r="H33" i="161"/>
  <c r="H33" i="270"/>
  <c r="Q33" i="270"/>
  <c r="G33" i="161"/>
  <c r="G33" i="270"/>
  <c r="P33" i="270"/>
  <c r="O33" i="270"/>
  <c r="F33" i="161"/>
  <c r="F33" i="270"/>
  <c r="N33" i="270"/>
  <c r="E33" i="161"/>
  <c r="E33" i="270"/>
  <c r="M33" i="270"/>
  <c r="L33" i="270"/>
  <c r="B33" i="161"/>
  <c r="B33" i="270"/>
  <c r="I32" i="161"/>
  <c r="I32" i="270"/>
  <c r="J32" i="270"/>
  <c r="R32" i="270"/>
  <c r="H32" i="161"/>
  <c r="H32" i="270"/>
  <c r="Q32" i="270"/>
  <c r="G32" i="161"/>
  <c r="G32" i="270"/>
  <c r="P32" i="270"/>
  <c r="O32" i="270"/>
  <c r="F32" i="161"/>
  <c r="F32" i="270"/>
  <c r="N32" i="270"/>
  <c r="E32" i="161"/>
  <c r="E32" i="270"/>
  <c r="M32" i="270"/>
  <c r="L32" i="270"/>
  <c r="B32" i="161"/>
  <c r="B32" i="270"/>
  <c r="I31" i="161"/>
  <c r="I31" i="270"/>
  <c r="J31" i="270"/>
  <c r="R31" i="270"/>
  <c r="H31" i="161"/>
  <c r="H31" i="270"/>
  <c r="Q31" i="270"/>
  <c r="G31" i="161"/>
  <c r="G31" i="270"/>
  <c r="P31" i="270"/>
  <c r="O31" i="270"/>
  <c r="F31" i="161"/>
  <c r="F31" i="270"/>
  <c r="N31" i="270"/>
  <c r="E31" i="161"/>
  <c r="E31" i="270"/>
  <c r="M31" i="270"/>
  <c r="L31" i="270"/>
  <c r="B31" i="161"/>
  <c r="B31" i="270"/>
  <c r="I30" i="161"/>
  <c r="I30" i="270"/>
  <c r="J30" i="270"/>
  <c r="R30" i="270"/>
  <c r="H30" i="161"/>
  <c r="H30" i="270"/>
  <c r="Q30" i="270"/>
  <c r="G30" i="161"/>
  <c r="G30" i="270"/>
  <c r="P30" i="270"/>
  <c r="O30" i="270"/>
  <c r="F30" i="161"/>
  <c r="F30" i="270"/>
  <c r="N30" i="270"/>
  <c r="E30" i="161"/>
  <c r="E30" i="270"/>
  <c r="M30" i="270"/>
  <c r="L30" i="270"/>
  <c r="B30" i="161"/>
  <c r="B30" i="270"/>
  <c r="I29" i="161"/>
  <c r="I29" i="270"/>
  <c r="J29" i="270"/>
  <c r="R29" i="270"/>
  <c r="H29" i="161"/>
  <c r="H29" i="270"/>
  <c r="Q29" i="270"/>
  <c r="G29" i="161"/>
  <c r="G29" i="270"/>
  <c r="P29" i="270"/>
  <c r="O29" i="270"/>
  <c r="F29" i="161"/>
  <c r="F29" i="270"/>
  <c r="N29" i="270"/>
  <c r="E29" i="161"/>
  <c r="E29" i="270"/>
  <c r="M29" i="270"/>
  <c r="L29" i="270"/>
  <c r="B29" i="161"/>
  <c r="B29" i="270"/>
  <c r="I28" i="161"/>
  <c r="I28" i="270"/>
  <c r="J28" i="270"/>
  <c r="R28" i="270"/>
  <c r="H28" i="161"/>
  <c r="H28" i="270"/>
  <c r="Q28" i="270"/>
  <c r="G28" i="161"/>
  <c r="G28" i="270"/>
  <c r="P28" i="270"/>
  <c r="O28" i="270"/>
  <c r="F28" i="161"/>
  <c r="F28" i="270"/>
  <c r="N28" i="270"/>
  <c r="E28" i="161"/>
  <c r="E28" i="270"/>
  <c r="M28" i="270"/>
  <c r="L28" i="270"/>
  <c r="B28" i="161"/>
  <c r="B28" i="270"/>
  <c r="I27" i="161"/>
  <c r="I27" i="270"/>
  <c r="J27" i="270"/>
  <c r="R27" i="270"/>
  <c r="H27" i="161"/>
  <c r="H27" i="270"/>
  <c r="Q27" i="270"/>
  <c r="G27" i="161"/>
  <c r="G27" i="270"/>
  <c r="P27" i="270"/>
  <c r="O27" i="270"/>
  <c r="F27" i="161"/>
  <c r="F27" i="270"/>
  <c r="N27" i="270"/>
  <c r="E27" i="161"/>
  <c r="E27" i="270"/>
  <c r="M27" i="270"/>
  <c r="L27" i="270"/>
  <c r="B27" i="161"/>
  <c r="B27" i="270"/>
  <c r="I26" i="161"/>
  <c r="I26" i="270"/>
  <c r="J26" i="270"/>
  <c r="R26" i="270"/>
  <c r="H26" i="161"/>
  <c r="H26" i="270"/>
  <c r="Q26" i="270"/>
  <c r="G26" i="161"/>
  <c r="G26" i="270"/>
  <c r="P26" i="270"/>
  <c r="O26" i="270"/>
  <c r="F26" i="161"/>
  <c r="F26" i="270"/>
  <c r="N26" i="270"/>
  <c r="E26" i="161"/>
  <c r="E26" i="270"/>
  <c r="M26" i="270"/>
  <c r="L26" i="270"/>
  <c r="B26" i="161"/>
  <c r="B26" i="270"/>
  <c r="I25" i="161"/>
  <c r="I25" i="270"/>
  <c r="J25" i="270"/>
  <c r="R25" i="270"/>
  <c r="H25" i="161"/>
  <c r="H25" i="270"/>
  <c r="Q25" i="270"/>
  <c r="G25" i="161"/>
  <c r="G25" i="270"/>
  <c r="P25" i="270"/>
  <c r="O25" i="270"/>
  <c r="F25" i="161"/>
  <c r="F25" i="270"/>
  <c r="N25" i="270"/>
  <c r="E25" i="161"/>
  <c r="E25" i="270"/>
  <c r="M25" i="270"/>
  <c r="L25" i="270"/>
  <c r="B25" i="161"/>
  <c r="B25" i="270"/>
  <c r="I24" i="161"/>
  <c r="I24" i="270"/>
  <c r="J24" i="270"/>
  <c r="R24" i="270"/>
  <c r="H24" i="161"/>
  <c r="H24" i="270"/>
  <c r="Q24" i="270"/>
  <c r="G24" i="161"/>
  <c r="G24" i="270"/>
  <c r="P24" i="270"/>
  <c r="O24" i="270"/>
  <c r="F24" i="161"/>
  <c r="F24" i="270"/>
  <c r="N24" i="270"/>
  <c r="E24" i="161"/>
  <c r="E24" i="270"/>
  <c r="M24" i="270"/>
  <c r="L24" i="270"/>
  <c r="B24" i="161"/>
  <c r="B24" i="270"/>
  <c r="I23" i="161"/>
  <c r="I23" i="270"/>
  <c r="J23" i="270"/>
  <c r="R23" i="270"/>
  <c r="H23" i="161"/>
  <c r="H23" i="270"/>
  <c r="Q23" i="270"/>
  <c r="G23" i="161"/>
  <c r="G23" i="270"/>
  <c r="P23" i="270"/>
  <c r="O23" i="270"/>
  <c r="F23" i="161"/>
  <c r="F23" i="270"/>
  <c r="N23" i="270"/>
  <c r="E23" i="161"/>
  <c r="E23" i="270"/>
  <c r="M23" i="270"/>
  <c r="L23" i="270"/>
  <c r="B23" i="161"/>
  <c r="B23" i="270"/>
  <c r="I22" i="161"/>
  <c r="I22" i="270"/>
  <c r="J22" i="270"/>
  <c r="R22" i="270"/>
  <c r="H22" i="161"/>
  <c r="H22" i="270"/>
  <c r="Q22" i="270"/>
  <c r="G22" i="161"/>
  <c r="G22" i="270"/>
  <c r="P22" i="270"/>
  <c r="O22" i="270"/>
  <c r="F22" i="161"/>
  <c r="F22" i="270"/>
  <c r="N22" i="270"/>
  <c r="E22" i="161"/>
  <c r="E22" i="270"/>
  <c r="M22" i="270"/>
  <c r="L22" i="270"/>
  <c r="B22" i="161"/>
  <c r="B22" i="270"/>
  <c r="I21" i="161"/>
  <c r="I21" i="270"/>
  <c r="J21" i="270"/>
  <c r="R21" i="270"/>
  <c r="H21" i="161"/>
  <c r="H21" i="270"/>
  <c r="Q21" i="270"/>
  <c r="G21" i="161"/>
  <c r="G21" i="270"/>
  <c r="P21" i="270"/>
  <c r="O21" i="270"/>
  <c r="F21" i="161"/>
  <c r="F21" i="270"/>
  <c r="N21" i="270"/>
  <c r="E21" i="161"/>
  <c r="E21" i="270"/>
  <c r="M21" i="270"/>
  <c r="L21" i="270"/>
  <c r="B21" i="161"/>
  <c r="B21" i="270"/>
  <c r="I20" i="161"/>
  <c r="I20" i="270"/>
  <c r="J20" i="270"/>
  <c r="R20" i="270"/>
  <c r="H20" i="161"/>
  <c r="H20" i="270"/>
  <c r="Q20" i="270"/>
  <c r="G20" i="161"/>
  <c r="G20" i="270"/>
  <c r="P20" i="270"/>
  <c r="O20" i="270"/>
  <c r="F20" i="161"/>
  <c r="F20" i="270"/>
  <c r="N20" i="270"/>
  <c r="E20" i="161"/>
  <c r="E20" i="270"/>
  <c r="M20" i="270"/>
  <c r="L20" i="270"/>
  <c r="B20" i="161"/>
  <c r="B20" i="270"/>
  <c r="I19" i="161"/>
  <c r="I19" i="270"/>
  <c r="J19" i="270"/>
  <c r="R19" i="270"/>
  <c r="H19" i="161"/>
  <c r="H19" i="270"/>
  <c r="Q19" i="270"/>
  <c r="G19" i="161"/>
  <c r="G19" i="270"/>
  <c r="P19" i="270"/>
  <c r="O19" i="270"/>
  <c r="F19" i="161"/>
  <c r="F19" i="270"/>
  <c r="N19" i="270"/>
  <c r="E19" i="161"/>
  <c r="E19" i="270"/>
  <c r="M19" i="270"/>
  <c r="L19" i="270"/>
  <c r="B19" i="161"/>
  <c r="B19" i="270"/>
  <c r="I18" i="161"/>
  <c r="I18" i="270"/>
  <c r="J18" i="270"/>
  <c r="R18" i="270"/>
  <c r="H18" i="161"/>
  <c r="H18" i="270"/>
  <c r="Q18" i="270"/>
  <c r="G18" i="161"/>
  <c r="G18" i="270"/>
  <c r="P18" i="270"/>
  <c r="O18" i="270"/>
  <c r="F18" i="161"/>
  <c r="F18" i="270"/>
  <c r="N18" i="270"/>
  <c r="E18" i="161"/>
  <c r="E18" i="270"/>
  <c r="M18" i="270"/>
  <c r="L18" i="270"/>
  <c r="B18" i="161"/>
  <c r="B18" i="270"/>
  <c r="I17" i="161"/>
  <c r="I17" i="270"/>
  <c r="J17" i="270"/>
  <c r="R17" i="270"/>
  <c r="H17" i="161"/>
  <c r="H17" i="270"/>
  <c r="Q17" i="270"/>
  <c r="G17" i="161"/>
  <c r="G17" i="270"/>
  <c r="P17" i="270"/>
  <c r="O17" i="270"/>
  <c r="F17" i="161"/>
  <c r="F17" i="270"/>
  <c r="N17" i="270"/>
  <c r="E17" i="161"/>
  <c r="E17" i="270"/>
  <c r="M17" i="270"/>
  <c r="L17" i="270"/>
  <c r="B17" i="161"/>
  <c r="B17" i="270"/>
  <c r="I16" i="161"/>
  <c r="I16" i="270"/>
  <c r="J16" i="270"/>
  <c r="R16" i="270"/>
  <c r="H16" i="161"/>
  <c r="H16" i="270"/>
  <c r="Q16" i="270"/>
  <c r="G16" i="161"/>
  <c r="G16" i="270"/>
  <c r="P16" i="270"/>
  <c r="O16" i="270"/>
  <c r="F16" i="161"/>
  <c r="F16" i="270"/>
  <c r="N16" i="270"/>
  <c r="E16" i="161"/>
  <c r="E16" i="270"/>
  <c r="M16" i="270"/>
  <c r="L16" i="270"/>
  <c r="B16" i="161"/>
  <c r="B16" i="270"/>
  <c r="I15" i="161"/>
  <c r="I15" i="270"/>
  <c r="J15" i="270"/>
  <c r="R15" i="270"/>
  <c r="H15" i="161"/>
  <c r="H15" i="270"/>
  <c r="Q15" i="270"/>
  <c r="G15" i="161"/>
  <c r="G15" i="270"/>
  <c r="P15" i="270"/>
  <c r="O15" i="270"/>
  <c r="F15" i="161"/>
  <c r="F15" i="270"/>
  <c r="N15" i="270"/>
  <c r="E15" i="161"/>
  <c r="E15" i="270"/>
  <c r="M15" i="270"/>
  <c r="L15" i="270"/>
  <c r="B15" i="161"/>
  <c r="B15" i="270"/>
  <c r="I14" i="161"/>
  <c r="I14" i="270"/>
  <c r="J14" i="270"/>
  <c r="R14" i="270"/>
  <c r="H14" i="161"/>
  <c r="H14" i="270"/>
  <c r="Q14" i="270"/>
  <c r="G14" i="161"/>
  <c r="G14" i="270"/>
  <c r="P14" i="270"/>
  <c r="O14" i="270"/>
  <c r="F14" i="161"/>
  <c r="F14" i="270"/>
  <c r="N14" i="270"/>
  <c r="E14" i="161"/>
  <c r="E14" i="270"/>
  <c r="M14" i="270"/>
  <c r="L14" i="270"/>
  <c r="B14" i="161"/>
  <c r="B14" i="270"/>
  <c r="I13" i="161"/>
  <c r="I13" i="270"/>
  <c r="J13" i="270"/>
  <c r="R13" i="270"/>
  <c r="H13" i="161"/>
  <c r="H13" i="270"/>
  <c r="Q13" i="270"/>
  <c r="G13" i="161"/>
  <c r="G13" i="270"/>
  <c r="P13" i="270"/>
  <c r="O13" i="270"/>
  <c r="E13" i="161"/>
  <c r="E13" i="270"/>
  <c r="F13" i="161"/>
  <c r="F13" i="270"/>
  <c r="M13" i="270"/>
  <c r="L13" i="270"/>
  <c r="B13" i="161"/>
  <c r="B13" i="270"/>
  <c r="I12" i="161"/>
  <c r="I12" i="270"/>
  <c r="J12" i="270"/>
  <c r="R12" i="270"/>
  <c r="H12" i="161"/>
  <c r="H12" i="270"/>
  <c r="Q12" i="270"/>
  <c r="G12" i="161"/>
  <c r="G12" i="270"/>
  <c r="P12" i="270"/>
  <c r="O12" i="270"/>
  <c r="E12" i="161"/>
  <c r="E12" i="270"/>
  <c r="F12" i="161"/>
  <c r="F12" i="270"/>
  <c r="M12" i="270"/>
  <c r="L12" i="270"/>
  <c r="B12" i="161"/>
  <c r="B12" i="270"/>
  <c r="I11" i="161"/>
  <c r="I11" i="270"/>
  <c r="J11" i="270"/>
  <c r="R11" i="270"/>
  <c r="H11" i="161"/>
  <c r="H11" i="270"/>
  <c r="Q11" i="270"/>
  <c r="G11" i="161"/>
  <c r="G11" i="270"/>
  <c r="P11" i="270"/>
  <c r="O11" i="270"/>
  <c r="E11" i="161"/>
  <c r="E11" i="270"/>
  <c r="F11" i="161"/>
  <c r="F11" i="270"/>
  <c r="M11" i="270"/>
  <c r="L11" i="270"/>
  <c r="B11" i="161"/>
  <c r="B11" i="270"/>
  <c r="I10" i="161"/>
  <c r="I10" i="270"/>
  <c r="J10" i="270"/>
  <c r="R10" i="270"/>
  <c r="H10" i="161"/>
  <c r="H10" i="270"/>
  <c r="Q10" i="270"/>
  <c r="G10" i="161"/>
  <c r="G10" i="270"/>
  <c r="P10" i="270"/>
  <c r="O10" i="270"/>
  <c r="E10" i="161"/>
  <c r="E10" i="270"/>
  <c r="F10" i="161"/>
  <c r="F10" i="270"/>
  <c r="M10" i="270"/>
  <c r="L10" i="270"/>
  <c r="B10" i="161"/>
  <c r="B10" i="270"/>
  <c r="S111" i="161"/>
  <c r="R111" i="161"/>
  <c r="Q111" i="161"/>
  <c r="P111" i="161"/>
  <c r="O111" i="161"/>
  <c r="N111" i="161"/>
  <c r="M111" i="161"/>
  <c r="L111" i="161"/>
  <c r="K110" i="161"/>
  <c r="S110" i="161"/>
  <c r="R110" i="161"/>
  <c r="Q110" i="161"/>
  <c r="P110" i="161"/>
  <c r="O110" i="161"/>
  <c r="N110" i="161"/>
  <c r="M110" i="161"/>
  <c r="L110" i="161"/>
  <c r="K109" i="161"/>
  <c r="S109" i="161"/>
  <c r="R109" i="161"/>
  <c r="Q109" i="161"/>
  <c r="P109" i="161"/>
  <c r="O109" i="161"/>
  <c r="N109" i="161"/>
  <c r="M109" i="161"/>
  <c r="L109" i="161"/>
  <c r="K108" i="161"/>
  <c r="S108" i="161"/>
  <c r="R108" i="161"/>
  <c r="Q108" i="161"/>
  <c r="P108" i="161"/>
  <c r="O108" i="161"/>
  <c r="N108" i="161"/>
  <c r="M108" i="161"/>
  <c r="L108" i="161"/>
  <c r="K107" i="161"/>
  <c r="S107" i="161"/>
  <c r="R107" i="161"/>
  <c r="Q107" i="161"/>
  <c r="P107" i="161"/>
  <c r="O107" i="161"/>
  <c r="N107" i="161"/>
  <c r="M107" i="161"/>
  <c r="L107" i="161"/>
  <c r="K106" i="161"/>
  <c r="S106" i="161"/>
  <c r="I106" i="161"/>
  <c r="R106" i="161"/>
  <c r="H106" i="161"/>
  <c r="Q106" i="161"/>
  <c r="G106" i="161"/>
  <c r="P106" i="161"/>
  <c r="O106" i="161"/>
  <c r="F106" i="161"/>
  <c r="N106" i="161"/>
  <c r="E106" i="161"/>
  <c r="M106" i="161"/>
  <c r="L106" i="161"/>
  <c r="D106" i="161"/>
  <c r="C106" i="161"/>
  <c r="B106" i="161"/>
  <c r="K105" i="161"/>
  <c r="S105" i="161"/>
  <c r="I105" i="161"/>
  <c r="R105" i="161"/>
  <c r="H105" i="161"/>
  <c r="Q105" i="161"/>
  <c r="G105" i="161"/>
  <c r="P105" i="161"/>
  <c r="O105" i="161"/>
  <c r="F105" i="161"/>
  <c r="N105" i="161"/>
  <c r="E105" i="161"/>
  <c r="M105" i="161"/>
  <c r="L105" i="161"/>
  <c r="D105" i="161"/>
  <c r="C105" i="161"/>
  <c r="B105" i="161"/>
  <c r="K104" i="161"/>
  <c r="S104" i="161"/>
  <c r="I104" i="161"/>
  <c r="R104" i="161"/>
  <c r="H104" i="161"/>
  <c r="Q104" i="161"/>
  <c r="G104" i="161"/>
  <c r="P104" i="161"/>
  <c r="O104" i="161"/>
  <c r="F104" i="161"/>
  <c r="N104" i="161"/>
  <c r="E104" i="161"/>
  <c r="M104" i="161"/>
  <c r="L104" i="161"/>
  <c r="D104" i="161"/>
  <c r="C104" i="161"/>
  <c r="B104" i="161"/>
  <c r="K103" i="161"/>
  <c r="S103" i="161"/>
  <c r="I103" i="161"/>
  <c r="R103" i="161"/>
  <c r="H103" i="161"/>
  <c r="Q103" i="161"/>
  <c r="G103" i="161"/>
  <c r="P103" i="161"/>
  <c r="O103" i="161"/>
  <c r="F103" i="161"/>
  <c r="N103" i="161"/>
  <c r="E103" i="161"/>
  <c r="M103" i="161"/>
  <c r="L103" i="161"/>
  <c r="D103" i="161"/>
  <c r="C103" i="161"/>
  <c r="B103" i="161"/>
  <c r="K102" i="161"/>
  <c r="S102" i="161"/>
  <c r="I102" i="161"/>
  <c r="R102" i="161"/>
  <c r="H102" i="161"/>
  <c r="Q102" i="161"/>
  <c r="G102" i="161"/>
  <c r="P102" i="161"/>
  <c r="O102" i="161"/>
  <c r="F102" i="161"/>
  <c r="N102" i="161"/>
  <c r="E102" i="161"/>
  <c r="M102" i="161"/>
  <c r="L102" i="161"/>
  <c r="D102" i="161"/>
  <c r="C102" i="161"/>
  <c r="B102" i="161"/>
  <c r="K101" i="161"/>
  <c r="S101" i="161"/>
  <c r="I101" i="161"/>
  <c r="R101" i="161"/>
  <c r="H101" i="161"/>
  <c r="Q101" i="161"/>
  <c r="G101" i="161"/>
  <c r="P101" i="161"/>
  <c r="O101" i="161"/>
  <c r="F101" i="161"/>
  <c r="N101" i="161"/>
  <c r="E101" i="161"/>
  <c r="M101" i="161"/>
  <c r="L101" i="161"/>
  <c r="D101" i="161"/>
  <c r="C101" i="161"/>
  <c r="B101" i="161"/>
  <c r="K100" i="161"/>
  <c r="S100" i="161"/>
  <c r="I100" i="161"/>
  <c r="R100" i="161"/>
  <c r="H100" i="161"/>
  <c r="Q100" i="161"/>
  <c r="G100" i="161"/>
  <c r="P100" i="161"/>
  <c r="O100" i="161"/>
  <c r="F100" i="161"/>
  <c r="N100" i="161"/>
  <c r="E100" i="161"/>
  <c r="M100" i="161"/>
  <c r="L100" i="161"/>
  <c r="D100" i="161"/>
  <c r="C100" i="161"/>
  <c r="B100" i="161"/>
  <c r="K99" i="161"/>
  <c r="S99" i="161"/>
  <c r="I99" i="161"/>
  <c r="R99" i="161"/>
  <c r="H99" i="161"/>
  <c r="Q99" i="161"/>
  <c r="G99" i="161"/>
  <c r="P99" i="161"/>
  <c r="O99" i="161"/>
  <c r="F99" i="161"/>
  <c r="N99" i="161"/>
  <c r="E99" i="161"/>
  <c r="M99" i="161"/>
  <c r="L99" i="161"/>
  <c r="D99" i="161"/>
  <c r="C99" i="161"/>
  <c r="B99" i="161"/>
  <c r="K98" i="161"/>
  <c r="S98" i="161"/>
  <c r="I98" i="161"/>
  <c r="R98" i="161"/>
  <c r="H98" i="161"/>
  <c r="Q98" i="161"/>
  <c r="G98" i="161"/>
  <c r="P98" i="161"/>
  <c r="O98" i="161"/>
  <c r="F98" i="161"/>
  <c r="N98" i="161"/>
  <c r="E98" i="161"/>
  <c r="M98" i="161"/>
  <c r="L98" i="161"/>
  <c r="D98" i="161"/>
  <c r="C98" i="161"/>
  <c r="B98" i="161"/>
  <c r="K97" i="161"/>
  <c r="S97" i="161"/>
  <c r="I97" i="161"/>
  <c r="R97" i="161"/>
  <c r="H97" i="161"/>
  <c r="Q97" i="161"/>
  <c r="G97" i="161"/>
  <c r="P97" i="161"/>
  <c r="O97" i="161"/>
  <c r="F97" i="161"/>
  <c r="N97" i="161"/>
  <c r="E97" i="161"/>
  <c r="M97" i="161"/>
  <c r="L97" i="161"/>
  <c r="D97" i="161"/>
  <c r="C97" i="161"/>
  <c r="B97" i="161"/>
  <c r="K96" i="161"/>
  <c r="S96" i="161"/>
  <c r="I96" i="161"/>
  <c r="R96" i="161"/>
  <c r="H96" i="161"/>
  <c r="Q96" i="161"/>
  <c r="G96" i="161"/>
  <c r="P96" i="161"/>
  <c r="O96" i="161"/>
  <c r="F96" i="161"/>
  <c r="N96" i="161"/>
  <c r="E96" i="161"/>
  <c r="M96" i="161"/>
  <c r="L96" i="161"/>
  <c r="D96" i="161"/>
  <c r="C96" i="161"/>
  <c r="B96" i="161"/>
  <c r="K95" i="161"/>
  <c r="S95" i="161"/>
  <c r="I95" i="161"/>
  <c r="R95" i="161"/>
  <c r="H95" i="161"/>
  <c r="Q95" i="161"/>
  <c r="G95" i="161"/>
  <c r="P95" i="161"/>
  <c r="O95" i="161"/>
  <c r="F95" i="161"/>
  <c r="N95" i="161"/>
  <c r="E95" i="161"/>
  <c r="M95" i="161"/>
  <c r="L95" i="161"/>
  <c r="D95" i="161"/>
  <c r="C95" i="161"/>
  <c r="B95" i="161"/>
  <c r="K94" i="161"/>
  <c r="S94" i="161"/>
  <c r="I94" i="161"/>
  <c r="R94" i="161"/>
  <c r="H94" i="161"/>
  <c r="Q94" i="161"/>
  <c r="G94" i="161"/>
  <c r="P94" i="161"/>
  <c r="O94" i="161"/>
  <c r="F94" i="161"/>
  <c r="N94" i="161"/>
  <c r="E94" i="161"/>
  <c r="M94" i="161"/>
  <c r="L94" i="161"/>
  <c r="D94" i="161"/>
  <c r="C94" i="161"/>
  <c r="B94" i="161"/>
  <c r="K93" i="161"/>
  <c r="S93" i="161"/>
  <c r="I93" i="161"/>
  <c r="R93" i="161"/>
  <c r="H93" i="161"/>
  <c r="Q93" i="161"/>
  <c r="G93" i="161"/>
  <c r="P93" i="161"/>
  <c r="O93" i="161"/>
  <c r="F93" i="161"/>
  <c r="N93" i="161"/>
  <c r="E93" i="161"/>
  <c r="M93" i="161"/>
  <c r="L93" i="161"/>
  <c r="D93" i="161"/>
  <c r="C93" i="161"/>
  <c r="B93" i="161"/>
  <c r="K92" i="161"/>
  <c r="S92" i="161"/>
  <c r="I92" i="161"/>
  <c r="R92" i="161"/>
  <c r="H92" i="161"/>
  <c r="Q92" i="161"/>
  <c r="G92" i="161"/>
  <c r="P92" i="161"/>
  <c r="O92" i="161"/>
  <c r="F92" i="161"/>
  <c r="N92" i="161"/>
  <c r="E92" i="161"/>
  <c r="M92" i="161"/>
  <c r="L92" i="161"/>
  <c r="D92" i="161"/>
  <c r="C92" i="161"/>
  <c r="B92" i="161"/>
  <c r="K91" i="161"/>
  <c r="S91" i="161"/>
  <c r="I91" i="161"/>
  <c r="R91" i="161"/>
  <c r="H91" i="161"/>
  <c r="Q91" i="161"/>
  <c r="G91" i="161"/>
  <c r="P91" i="161"/>
  <c r="O91" i="161"/>
  <c r="F91" i="161"/>
  <c r="N91" i="161"/>
  <c r="E91" i="161"/>
  <c r="M91" i="161"/>
  <c r="L91" i="161"/>
  <c r="D91" i="161"/>
  <c r="C91" i="161"/>
  <c r="B91" i="161"/>
  <c r="K90" i="161"/>
  <c r="S90" i="161"/>
  <c r="I90" i="161"/>
  <c r="R90" i="161"/>
  <c r="H90" i="161"/>
  <c r="Q90" i="161"/>
  <c r="G90" i="161"/>
  <c r="P90" i="161"/>
  <c r="O90" i="161"/>
  <c r="F90" i="161"/>
  <c r="N90" i="161"/>
  <c r="E90" i="161"/>
  <c r="M90" i="161"/>
  <c r="L90" i="161"/>
  <c r="D90" i="161"/>
  <c r="C90" i="161"/>
  <c r="B90" i="161"/>
  <c r="K89" i="161"/>
  <c r="S89" i="161"/>
  <c r="I89" i="161"/>
  <c r="R89" i="161"/>
  <c r="H89" i="161"/>
  <c r="Q89" i="161"/>
  <c r="G89" i="161"/>
  <c r="P89" i="161"/>
  <c r="O89" i="161"/>
  <c r="F89" i="161"/>
  <c r="N89" i="161"/>
  <c r="E89" i="161"/>
  <c r="M89" i="161"/>
  <c r="L89" i="161"/>
  <c r="D89" i="161"/>
  <c r="C89" i="161"/>
  <c r="B89" i="161"/>
  <c r="K88" i="161"/>
  <c r="S88" i="161"/>
  <c r="I88" i="161"/>
  <c r="R88" i="161"/>
  <c r="H88" i="161"/>
  <c r="Q88" i="161"/>
  <c r="G88" i="161"/>
  <c r="P88" i="161"/>
  <c r="O88" i="161"/>
  <c r="F88" i="161"/>
  <c r="N88" i="161"/>
  <c r="E88" i="161"/>
  <c r="M88" i="161"/>
  <c r="L88" i="161"/>
  <c r="D88" i="161"/>
  <c r="C88" i="161"/>
  <c r="B88" i="161"/>
  <c r="K87" i="161"/>
  <c r="S87" i="161"/>
  <c r="I87" i="161"/>
  <c r="R87" i="161"/>
  <c r="H87" i="161"/>
  <c r="Q87" i="161"/>
  <c r="G87" i="161"/>
  <c r="P87" i="161"/>
  <c r="O87" i="161"/>
  <c r="F87" i="161"/>
  <c r="N87" i="161"/>
  <c r="E87" i="161"/>
  <c r="M87" i="161"/>
  <c r="L87" i="161"/>
  <c r="D87" i="161"/>
  <c r="C87" i="161"/>
  <c r="B87" i="161"/>
  <c r="K86" i="161"/>
  <c r="S86" i="161"/>
  <c r="I86" i="161"/>
  <c r="R86" i="161"/>
  <c r="H86" i="161"/>
  <c r="Q86" i="161"/>
  <c r="G86" i="161"/>
  <c r="P86" i="161"/>
  <c r="O86" i="161"/>
  <c r="F86" i="161"/>
  <c r="N86" i="161"/>
  <c r="E86" i="161"/>
  <c r="M86" i="161"/>
  <c r="L86" i="161"/>
  <c r="D86" i="161"/>
  <c r="C86" i="161"/>
  <c r="B86" i="161"/>
  <c r="K85" i="161"/>
  <c r="S85" i="161"/>
  <c r="I85" i="161"/>
  <c r="R85" i="161"/>
  <c r="H85" i="161"/>
  <c r="Q85" i="161"/>
  <c r="G85" i="161"/>
  <c r="P85" i="161"/>
  <c r="O85" i="161"/>
  <c r="F85" i="161"/>
  <c r="N85" i="161"/>
  <c r="E85" i="161"/>
  <c r="M85" i="161"/>
  <c r="L85" i="161"/>
  <c r="D85" i="161"/>
  <c r="C85" i="161"/>
  <c r="B85" i="161"/>
  <c r="K84" i="161"/>
  <c r="S84" i="161"/>
  <c r="I84" i="161"/>
  <c r="R84" i="161"/>
  <c r="H84" i="161"/>
  <c r="Q84" i="161"/>
  <c r="G84" i="161"/>
  <c r="P84" i="161"/>
  <c r="O84" i="161"/>
  <c r="F84" i="161"/>
  <c r="N84" i="161"/>
  <c r="E84" i="161"/>
  <c r="M84" i="161"/>
  <c r="L84" i="161"/>
  <c r="D84" i="161"/>
  <c r="C84" i="161"/>
  <c r="B84" i="161"/>
  <c r="K83" i="161"/>
  <c r="S83" i="161"/>
  <c r="I83" i="161"/>
  <c r="R83" i="161"/>
  <c r="H83" i="161"/>
  <c r="Q83" i="161"/>
  <c r="G83" i="161"/>
  <c r="P83" i="161"/>
  <c r="O83" i="161"/>
  <c r="F83" i="161"/>
  <c r="N83" i="161"/>
  <c r="E83" i="161"/>
  <c r="M83" i="161"/>
  <c r="L83" i="161"/>
  <c r="D83" i="161"/>
  <c r="C83" i="161"/>
  <c r="B83" i="161"/>
  <c r="K82" i="161"/>
  <c r="S82" i="161"/>
  <c r="I82" i="161"/>
  <c r="R82" i="161"/>
  <c r="H82" i="161"/>
  <c r="Q82" i="161"/>
  <c r="G82" i="161"/>
  <c r="P82" i="161"/>
  <c r="O82" i="161"/>
  <c r="F82" i="161"/>
  <c r="N82" i="161"/>
  <c r="E82" i="161"/>
  <c r="M82" i="161"/>
  <c r="L82" i="161"/>
  <c r="D82" i="161"/>
  <c r="C82" i="161"/>
  <c r="B82" i="161"/>
  <c r="K81" i="161"/>
  <c r="S81" i="161"/>
  <c r="I81" i="161"/>
  <c r="R81" i="161"/>
  <c r="H81" i="161"/>
  <c r="Q81" i="161"/>
  <c r="G81" i="161"/>
  <c r="P81" i="161"/>
  <c r="O81" i="161"/>
  <c r="F81" i="161"/>
  <c r="N81" i="161"/>
  <c r="E81" i="161"/>
  <c r="M81" i="161"/>
  <c r="L81" i="161"/>
  <c r="D81" i="161"/>
  <c r="C81" i="161"/>
  <c r="B81" i="161"/>
  <c r="K80" i="161"/>
  <c r="S80" i="161"/>
  <c r="I80" i="161"/>
  <c r="R80" i="161"/>
  <c r="H80" i="161"/>
  <c r="Q80" i="161"/>
  <c r="G80" i="161"/>
  <c r="P80" i="161"/>
  <c r="O80" i="161"/>
  <c r="F80" i="161"/>
  <c r="N80" i="161"/>
  <c r="E80" i="161"/>
  <c r="M80" i="161"/>
  <c r="L80" i="161"/>
  <c r="D80" i="161"/>
  <c r="C80" i="161"/>
  <c r="B80" i="161"/>
  <c r="K79" i="161"/>
  <c r="S79" i="161"/>
  <c r="I79" i="161"/>
  <c r="R79" i="161"/>
  <c r="H79" i="161"/>
  <c r="Q79" i="161"/>
  <c r="G79" i="161"/>
  <c r="P79" i="161"/>
  <c r="O79" i="161"/>
  <c r="F79" i="161"/>
  <c r="N79" i="161"/>
  <c r="E79" i="161"/>
  <c r="M79" i="161"/>
  <c r="L79" i="161"/>
  <c r="D79" i="161"/>
  <c r="C79" i="161"/>
  <c r="B79" i="161"/>
  <c r="K78" i="161"/>
  <c r="S78" i="161"/>
  <c r="I78" i="161"/>
  <c r="R78" i="161"/>
  <c r="H78" i="161"/>
  <c r="Q78" i="161"/>
  <c r="G78" i="161"/>
  <c r="P78" i="161"/>
  <c r="O78" i="161"/>
  <c r="F78" i="161"/>
  <c r="N78" i="161"/>
  <c r="E78" i="161"/>
  <c r="M78" i="161"/>
  <c r="L78" i="161"/>
  <c r="D78" i="161"/>
  <c r="C78" i="161"/>
  <c r="B78" i="161"/>
  <c r="K77" i="161"/>
  <c r="S77" i="161"/>
  <c r="I77" i="161"/>
  <c r="R77" i="161"/>
  <c r="H77" i="161"/>
  <c r="Q77" i="161"/>
  <c r="G77" i="161"/>
  <c r="P77" i="161"/>
  <c r="O77" i="161"/>
  <c r="F77" i="161"/>
  <c r="N77" i="161"/>
  <c r="E77" i="161"/>
  <c r="M77" i="161"/>
  <c r="L77" i="161"/>
  <c r="D77" i="161"/>
  <c r="C77" i="161"/>
  <c r="B77" i="161"/>
  <c r="K76" i="161"/>
  <c r="S76" i="161"/>
  <c r="I76" i="161"/>
  <c r="R76" i="161"/>
  <c r="H76" i="161"/>
  <c r="Q76" i="161"/>
  <c r="G76" i="161"/>
  <c r="P76" i="161"/>
  <c r="O76" i="161"/>
  <c r="F76" i="161"/>
  <c r="N76" i="161"/>
  <c r="E76" i="161"/>
  <c r="M76" i="161"/>
  <c r="L76" i="161"/>
  <c r="D76" i="161"/>
  <c r="C76" i="161"/>
  <c r="B76" i="161"/>
  <c r="K75" i="161"/>
  <c r="S75" i="161"/>
  <c r="I75" i="161"/>
  <c r="R75" i="161"/>
  <c r="H75" i="161"/>
  <c r="Q75" i="161"/>
  <c r="G75" i="161"/>
  <c r="P75" i="161"/>
  <c r="O75" i="161"/>
  <c r="F75" i="161"/>
  <c r="N75" i="161"/>
  <c r="E75" i="161"/>
  <c r="M75" i="161"/>
  <c r="L75" i="161"/>
  <c r="D75" i="161"/>
  <c r="C75" i="161"/>
  <c r="B75" i="161"/>
  <c r="K74" i="161"/>
  <c r="S74" i="161"/>
  <c r="I74" i="161"/>
  <c r="R74" i="161"/>
  <c r="H74" i="161"/>
  <c r="Q74" i="161"/>
  <c r="G74" i="161"/>
  <c r="P74" i="161"/>
  <c r="O74" i="161"/>
  <c r="F74" i="161"/>
  <c r="N74" i="161"/>
  <c r="E74" i="161"/>
  <c r="M74" i="161"/>
  <c r="L74" i="161"/>
  <c r="D74" i="161"/>
  <c r="C74" i="161"/>
  <c r="B74" i="161"/>
  <c r="K73" i="161"/>
  <c r="S73" i="161"/>
  <c r="I73" i="161"/>
  <c r="R73" i="161"/>
  <c r="H73" i="161"/>
  <c r="Q73" i="161"/>
  <c r="G73" i="161"/>
  <c r="P73" i="161"/>
  <c r="O73" i="161"/>
  <c r="F73" i="161"/>
  <c r="N73" i="161"/>
  <c r="E73" i="161"/>
  <c r="M73" i="161"/>
  <c r="L73" i="161"/>
  <c r="D73" i="161"/>
  <c r="C73" i="161"/>
  <c r="B73" i="161"/>
  <c r="K72" i="161"/>
  <c r="S72" i="161"/>
  <c r="I72" i="161"/>
  <c r="R72" i="161"/>
  <c r="H72" i="161"/>
  <c r="Q72" i="161"/>
  <c r="G72" i="161"/>
  <c r="P72" i="161"/>
  <c r="O72" i="161"/>
  <c r="F72" i="161"/>
  <c r="N72" i="161"/>
  <c r="E72" i="161"/>
  <c r="M72" i="161"/>
  <c r="L72" i="161"/>
  <c r="D72" i="161"/>
  <c r="C72" i="161"/>
  <c r="B72" i="161"/>
  <c r="K71" i="161"/>
  <c r="S71" i="161"/>
  <c r="I71" i="161"/>
  <c r="R71" i="161"/>
  <c r="H71" i="161"/>
  <c r="Q71" i="161"/>
  <c r="G71" i="161"/>
  <c r="P71" i="161"/>
  <c r="O71" i="161"/>
  <c r="F71" i="161"/>
  <c r="N71" i="161"/>
  <c r="E71" i="161"/>
  <c r="M71" i="161"/>
  <c r="L71" i="161"/>
  <c r="D71" i="161"/>
  <c r="C71" i="161"/>
  <c r="B71" i="161"/>
  <c r="K70" i="161"/>
  <c r="S70" i="161"/>
  <c r="I70" i="161"/>
  <c r="R70" i="161"/>
  <c r="H70" i="161"/>
  <c r="Q70" i="161"/>
  <c r="G70" i="161"/>
  <c r="P70" i="161"/>
  <c r="O70" i="161"/>
  <c r="F70" i="161"/>
  <c r="N70" i="161"/>
  <c r="E70" i="161"/>
  <c r="M70" i="161"/>
  <c r="L70" i="161"/>
  <c r="D70" i="161"/>
  <c r="C70" i="161"/>
  <c r="B70" i="161"/>
  <c r="K69" i="161"/>
  <c r="S69" i="161"/>
  <c r="I69" i="161"/>
  <c r="R69" i="161"/>
  <c r="H69" i="161"/>
  <c r="Q69" i="161"/>
  <c r="G69" i="161"/>
  <c r="P69" i="161"/>
  <c r="O69" i="161"/>
  <c r="F69" i="161"/>
  <c r="N69" i="161"/>
  <c r="E69" i="161"/>
  <c r="M69" i="161"/>
  <c r="L69" i="161"/>
  <c r="D69" i="161"/>
  <c r="C69" i="161"/>
  <c r="B69" i="161"/>
  <c r="K68" i="161"/>
  <c r="S68" i="161"/>
  <c r="I68" i="161"/>
  <c r="R68" i="161"/>
  <c r="H68" i="161"/>
  <c r="Q68" i="161"/>
  <c r="G68" i="161"/>
  <c r="P68" i="161"/>
  <c r="O68" i="161"/>
  <c r="F68" i="161"/>
  <c r="N68" i="161"/>
  <c r="E68" i="161"/>
  <c r="M68" i="161"/>
  <c r="L68" i="161"/>
  <c r="D68" i="161"/>
  <c r="C68" i="161"/>
  <c r="B68" i="161"/>
  <c r="K67" i="161"/>
  <c r="S67" i="161"/>
  <c r="I67" i="161"/>
  <c r="R67" i="161"/>
  <c r="H67" i="161"/>
  <c r="Q67" i="161"/>
  <c r="G67" i="161"/>
  <c r="P67" i="161"/>
  <c r="O67" i="161"/>
  <c r="F67" i="161"/>
  <c r="N67" i="161"/>
  <c r="E67" i="161"/>
  <c r="M67" i="161"/>
  <c r="L67" i="161"/>
  <c r="D67" i="161"/>
  <c r="C67" i="161"/>
  <c r="B67" i="161"/>
  <c r="K66" i="161"/>
  <c r="S66" i="161"/>
  <c r="I66" i="161"/>
  <c r="R66" i="161"/>
  <c r="H66" i="161"/>
  <c r="Q66" i="161"/>
  <c r="G66" i="161"/>
  <c r="P66" i="161"/>
  <c r="O66" i="161"/>
  <c r="F66" i="161"/>
  <c r="N66" i="161"/>
  <c r="E66" i="161"/>
  <c r="M66" i="161"/>
  <c r="L66" i="161"/>
  <c r="D66" i="161"/>
  <c r="C66" i="161"/>
  <c r="B66" i="161"/>
  <c r="K65" i="161"/>
  <c r="S65" i="161"/>
  <c r="I65" i="161"/>
  <c r="R65" i="161"/>
  <c r="H65" i="161"/>
  <c r="Q65" i="161"/>
  <c r="G65" i="161"/>
  <c r="P65" i="161"/>
  <c r="O65" i="161"/>
  <c r="F65" i="161"/>
  <c r="N65" i="161"/>
  <c r="E65" i="161"/>
  <c r="M65" i="161"/>
  <c r="L65" i="161"/>
  <c r="D65" i="161"/>
  <c r="C65" i="161"/>
  <c r="B65" i="161"/>
  <c r="K64" i="161"/>
  <c r="S64" i="161"/>
  <c r="I64" i="161"/>
  <c r="R64" i="161"/>
  <c r="H64" i="161"/>
  <c r="Q64" i="161"/>
  <c r="G64" i="161"/>
  <c r="P64" i="161"/>
  <c r="O64" i="161"/>
  <c r="F64" i="161"/>
  <c r="N64" i="161"/>
  <c r="E64" i="161"/>
  <c r="M64" i="161"/>
  <c r="L64" i="161"/>
  <c r="D64" i="161"/>
  <c r="C64" i="161"/>
  <c r="B64" i="161"/>
  <c r="K63" i="161"/>
  <c r="S63" i="161"/>
  <c r="I63" i="161"/>
  <c r="R63" i="161"/>
  <c r="H63" i="161"/>
  <c r="Q63" i="161"/>
  <c r="G63" i="161"/>
  <c r="P63" i="161"/>
  <c r="O63" i="161"/>
  <c r="F63" i="161"/>
  <c r="N63" i="161"/>
  <c r="E63" i="161"/>
  <c r="M63" i="161"/>
  <c r="L63" i="161"/>
  <c r="D63" i="161"/>
  <c r="C63" i="161"/>
  <c r="B63" i="161"/>
  <c r="K62" i="161"/>
  <c r="S62" i="161"/>
  <c r="I62" i="161"/>
  <c r="R62" i="161"/>
  <c r="H62" i="161"/>
  <c r="Q62" i="161"/>
  <c r="G62" i="161"/>
  <c r="P62" i="161"/>
  <c r="O62" i="161"/>
  <c r="F62" i="161"/>
  <c r="N62" i="161"/>
  <c r="E62" i="161"/>
  <c r="M62" i="161"/>
  <c r="L62" i="161"/>
  <c r="D62" i="161"/>
  <c r="C62" i="161"/>
  <c r="B62" i="161"/>
  <c r="K61" i="161"/>
  <c r="S61" i="161"/>
  <c r="I61" i="161"/>
  <c r="R61" i="161"/>
  <c r="H61" i="161"/>
  <c r="Q61" i="161"/>
  <c r="G61" i="161"/>
  <c r="P61" i="161"/>
  <c r="O61" i="161"/>
  <c r="F61" i="161"/>
  <c r="N61" i="161"/>
  <c r="E61" i="161"/>
  <c r="M61" i="161"/>
  <c r="L61" i="161"/>
  <c r="D61" i="161"/>
  <c r="C61" i="161"/>
  <c r="B61" i="161"/>
  <c r="K60" i="161"/>
  <c r="S60" i="161"/>
  <c r="I60" i="161"/>
  <c r="R60" i="161"/>
  <c r="H60" i="161"/>
  <c r="Q60" i="161"/>
  <c r="G60" i="161"/>
  <c r="P60" i="161"/>
  <c r="O60" i="161"/>
  <c r="F60" i="161"/>
  <c r="N60" i="161"/>
  <c r="E60" i="161"/>
  <c r="M60" i="161"/>
  <c r="L60" i="161"/>
  <c r="D60" i="161"/>
  <c r="C60" i="161"/>
  <c r="B60" i="161"/>
  <c r="K59" i="161"/>
  <c r="S59" i="161"/>
  <c r="R59" i="161"/>
  <c r="Q59" i="161"/>
  <c r="P59" i="161"/>
  <c r="O59" i="161"/>
  <c r="N59" i="161"/>
  <c r="M59" i="161"/>
  <c r="L59" i="161"/>
  <c r="D59" i="161"/>
  <c r="C59" i="161"/>
  <c r="R58" i="161"/>
  <c r="Q58" i="161"/>
  <c r="P58" i="161"/>
  <c r="O58" i="161"/>
  <c r="N58" i="161"/>
  <c r="M58" i="161"/>
  <c r="L58" i="161"/>
  <c r="R57" i="161"/>
  <c r="Q57" i="161"/>
  <c r="P57" i="161"/>
  <c r="O57" i="161"/>
  <c r="N57" i="161"/>
  <c r="M57" i="161"/>
  <c r="L57" i="161"/>
  <c r="R56" i="161"/>
  <c r="Q56" i="161"/>
  <c r="P56" i="161"/>
  <c r="O56" i="161"/>
  <c r="N56" i="161"/>
  <c r="M56" i="161"/>
  <c r="L56" i="161"/>
  <c r="R55" i="161"/>
  <c r="Q55" i="161"/>
  <c r="P55" i="161"/>
  <c r="O55" i="161"/>
  <c r="N55" i="161"/>
  <c r="M55" i="161"/>
  <c r="L55" i="161"/>
  <c r="R54" i="161"/>
  <c r="Q54" i="161"/>
  <c r="P54" i="161"/>
  <c r="O54" i="161"/>
  <c r="N54" i="161"/>
  <c r="M54" i="161"/>
  <c r="L54" i="161"/>
  <c r="R53" i="161"/>
  <c r="Q53" i="161"/>
  <c r="P53" i="161"/>
  <c r="O53" i="161"/>
  <c r="N53" i="161"/>
  <c r="M53" i="161"/>
  <c r="L53" i="161"/>
  <c r="R52" i="161"/>
  <c r="Q52" i="161"/>
  <c r="P52" i="161"/>
  <c r="O52" i="161"/>
  <c r="N52" i="161"/>
  <c r="M52" i="161"/>
  <c r="L52" i="161"/>
  <c r="R51" i="161"/>
  <c r="Q51" i="161"/>
  <c r="P51" i="161"/>
  <c r="O51" i="161"/>
  <c r="N51" i="161"/>
  <c r="M51" i="161"/>
  <c r="L51" i="161"/>
  <c r="R50" i="161"/>
  <c r="Q50" i="161"/>
  <c r="P50" i="161"/>
  <c r="O50" i="161"/>
  <c r="N50" i="161"/>
  <c r="M50" i="161"/>
  <c r="L50" i="161"/>
  <c r="R49" i="161"/>
  <c r="Q49" i="161"/>
  <c r="P49" i="161"/>
  <c r="O49" i="161"/>
  <c r="N49" i="161"/>
  <c r="M49" i="161"/>
  <c r="L49" i="161"/>
  <c r="R48" i="161"/>
  <c r="Q48" i="161"/>
  <c r="P48" i="161"/>
  <c r="O48" i="161"/>
  <c r="N48" i="161"/>
  <c r="M48" i="161"/>
  <c r="L48" i="161"/>
  <c r="R47" i="161"/>
  <c r="Q47" i="161"/>
  <c r="P47" i="161"/>
  <c r="O47" i="161"/>
  <c r="N47" i="161"/>
  <c r="M47" i="161"/>
  <c r="L47" i="161"/>
  <c r="R46" i="161"/>
  <c r="Q46" i="161"/>
  <c r="P46" i="161"/>
  <c r="O46" i="161"/>
  <c r="N46" i="161"/>
  <c r="M46" i="161"/>
  <c r="L46" i="161"/>
  <c r="R45" i="161"/>
  <c r="Q45" i="161"/>
  <c r="P45" i="161"/>
  <c r="O45" i="161"/>
  <c r="N45" i="161"/>
  <c r="M45" i="161"/>
  <c r="L45" i="161"/>
  <c r="R44" i="161"/>
  <c r="Q44" i="161"/>
  <c r="P44" i="161"/>
  <c r="O44" i="161"/>
  <c r="N44" i="161"/>
  <c r="M44" i="161"/>
  <c r="L44" i="161"/>
  <c r="R43" i="161"/>
  <c r="Q43" i="161"/>
  <c r="P43" i="161"/>
  <c r="O43" i="161"/>
  <c r="N43" i="161"/>
  <c r="M43" i="161"/>
  <c r="L43" i="161"/>
  <c r="R42" i="161"/>
  <c r="Q42" i="161"/>
  <c r="P42" i="161"/>
  <c r="O42" i="161"/>
  <c r="N42" i="161"/>
  <c r="M42" i="161"/>
  <c r="L42" i="161"/>
  <c r="R41" i="161"/>
  <c r="Q41" i="161"/>
  <c r="P41" i="161"/>
  <c r="O41" i="161"/>
  <c r="N41" i="161"/>
  <c r="M41" i="161"/>
  <c r="L41" i="161"/>
  <c r="R40" i="161"/>
  <c r="Q40" i="161"/>
  <c r="P40" i="161"/>
  <c r="O40" i="161"/>
  <c r="N40" i="161"/>
  <c r="M40" i="161"/>
  <c r="L40" i="161"/>
  <c r="R39" i="161"/>
  <c r="Q39" i="161"/>
  <c r="P39" i="161"/>
  <c r="O39" i="161"/>
  <c r="N39" i="161"/>
  <c r="M39" i="161"/>
  <c r="L39" i="161"/>
  <c r="R38" i="161"/>
  <c r="Q38" i="161"/>
  <c r="P38" i="161"/>
  <c r="O38" i="161"/>
  <c r="N38" i="161"/>
  <c r="M38" i="161"/>
  <c r="L38" i="161"/>
  <c r="R37" i="161"/>
  <c r="Q37" i="161"/>
  <c r="P37" i="161"/>
  <c r="O37" i="161"/>
  <c r="N37" i="161"/>
  <c r="M37" i="161"/>
  <c r="L37" i="161"/>
  <c r="R36" i="161"/>
  <c r="Q36" i="161"/>
  <c r="P36" i="161"/>
  <c r="O36" i="161"/>
  <c r="N36" i="161"/>
  <c r="M36" i="161"/>
  <c r="L36" i="161"/>
  <c r="R35" i="161"/>
  <c r="Q35" i="161"/>
  <c r="P35" i="161"/>
  <c r="O35" i="161"/>
  <c r="N35" i="161"/>
  <c r="M35" i="161"/>
  <c r="L35" i="161"/>
  <c r="R34" i="161"/>
  <c r="Q34" i="161"/>
  <c r="P34" i="161"/>
  <c r="O34" i="161"/>
  <c r="N34" i="161"/>
  <c r="M34" i="161"/>
  <c r="L34" i="161"/>
  <c r="R33" i="161"/>
  <c r="Q33" i="161"/>
  <c r="P33" i="161"/>
  <c r="O33" i="161"/>
  <c r="N33" i="161"/>
  <c r="M33" i="161"/>
  <c r="L33" i="161"/>
  <c r="R32" i="161"/>
  <c r="Q32" i="161"/>
  <c r="P32" i="161"/>
  <c r="O32" i="161"/>
  <c r="N32" i="161"/>
  <c r="M32" i="161"/>
  <c r="L32" i="161"/>
  <c r="R31" i="161"/>
  <c r="Q31" i="161"/>
  <c r="P31" i="161"/>
  <c r="O31" i="161"/>
  <c r="N31" i="161"/>
  <c r="M31" i="161"/>
  <c r="L31" i="161"/>
  <c r="R30" i="161"/>
  <c r="Q30" i="161"/>
  <c r="P30" i="161"/>
  <c r="O30" i="161"/>
  <c r="N30" i="161"/>
  <c r="M30" i="161"/>
  <c r="L30" i="161"/>
  <c r="R29" i="161"/>
  <c r="Q29" i="161"/>
  <c r="P29" i="161"/>
  <c r="O29" i="161"/>
  <c r="N29" i="161"/>
  <c r="M29" i="161"/>
  <c r="L29" i="161"/>
  <c r="R28" i="161"/>
  <c r="Q28" i="161"/>
  <c r="P28" i="161"/>
  <c r="O28" i="161"/>
  <c r="N28" i="161"/>
  <c r="M28" i="161"/>
  <c r="L28" i="161"/>
  <c r="R27" i="161"/>
  <c r="Q27" i="161"/>
  <c r="P27" i="161"/>
  <c r="O27" i="161"/>
  <c r="N27" i="161"/>
  <c r="M27" i="161"/>
  <c r="L27" i="161"/>
  <c r="R26" i="161"/>
  <c r="Q26" i="161"/>
  <c r="P26" i="161"/>
  <c r="O26" i="161"/>
  <c r="N26" i="161"/>
  <c r="M26" i="161"/>
  <c r="L26" i="161"/>
  <c r="R25" i="161"/>
  <c r="Q25" i="161"/>
  <c r="P25" i="161"/>
  <c r="O25" i="161"/>
  <c r="N25" i="161"/>
  <c r="M25" i="161"/>
  <c r="L25" i="161"/>
  <c r="R24" i="161"/>
  <c r="Q24" i="161"/>
  <c r="P24" i="161"/>
  <c r="O24" i="161"/>
  <c r="N24" i="161"/>
  <c r="M24" i="161"/>
  <c r="L24" i="161"/>
  <c r="R23" i="161"/>
  <c r="Q23" i="161"/>
  <c r="P23" i="161"/>
  <c r="O23" i="161"/>
  <c r="N23" i="161"/>
  <c r="M23" i="161"/>
  <c r="L23" i="161"/>
  <c r="R22" i="161"/>
  <c r="Q22" i="161"/>
  <c r="P22" i="161"/>
  <c r="O22" i="161"/>
  <c r="N22" i="161"/>
  <c r="M22" i="161"/>
  <c r="L22" i="161"/>
  <c r="R21" i="161"/>
  <c r="Q21" i="161"/>
  <c r="P21" i="161"/>
  <c r="O21" i="161"/>
  <c r="N21" i="161"/>
  <c r="M21" i="161"/>
  <c r="L21" i="161"/>
  <c r="R20" i="161"/>
  <c r="Q20" i="161"/>
  <c r="P20" i="161"/>
  <c r="O20" i="161"/>
  <c r="N20" i="161"/>
  <c r="M20" i="161"/>
  <c r="L20" i="161"/>
  <c r="R19" i="161"/>
  <c r="Q19" i="161"/>
  <c r="P19" i="161"/>
  <c r="O19" i="161"/>
  <c r="N19" i="161"/>
  <c r="M19" i="161"/>
  <c r="L19" i="161"/>
  <c r="R18" i="161"/>
  <c r="Q18" i="161"/>
  <c r="P18" i="161"/>
  <c r="O18" i="161"/>
  <c r="N18" i="161"/>
  <c r="M18" i="161"/>
  <c r="L18" i="161"/>
  <c r="R17" i="161"/>
  <c r="Q17" i="161"/>
  <c r="P17" i="161"/>
  <c r="O17" i="161"/>
  <c r="N17" i="161"/>
  <c r="M17" i="161"/>
  <c r="L17" i="161"/>
  <c r="R16" i="161"/>
  <c r="Q16" i="161"/>
  <c r="P16" i="161"/>
  <c r="O16" i="161"/>
  <c r="N16" i="161"/>
  <c r="M16" i="161"/>
  <c r="L16" i="161"/>
  <c r="R15" i="161"/>
  <c r="Q15" i="161"/>
  <c r="P15" i="161"/>
  <c r="O15" i="161"/>
  <c r="N15" i="161"/>
  <c r="M15" i="161"/>
  <c r="L15" i="161"/>
  <c r="R14" i="161"/>
  <c r="Q14" i="161"/>
  <c r="P14" i="161"/>
  <c r="O14" i="161"/>
  <c r="N14" i="161"/>
  <c r="M14" i="161"/>
  <c r="L14" i="161"/>
  <c r="R13" i="161"/>
  <c r="Q13" i="161"/>
  <c r="P13" i="161"/>
  <c r="O13" i="161"/>
  <c r="M13" i="161"/>
  <c r="L13" i="161"/>
  <c r="R12" i="161"/>
  <c r="Q12" i="161"/>
  <c r="P12" i="161"/>
  <c r="O12" i="161"/>
  <c r="M12" i="161"/>
  <c r="L12" i="161"/>
  <c r="R11" i="161"/>
  <c r="Q11" i="161"/>
  <c r="P11" i="161"/>
  <c r="O11" i="161"/>
  <c r="M11" i="161"/>
  <c r="L11" i="161"/>
  <c r="R10" i="161"/>
  <c r="Q10" i="161"/>
  <c r="P10" i="161"/>
  <c r="O10" i="161"/>
  <c r="M10" i="161"/>
  <c r="L10" i="161"/>
  <c r="J64" i="267"/>
  <c r="L64" i="267"/>
  <c r="F64" i="267"/>
  <c r="H64" i="267"/>
  <c r="E64" i="267"/>
  <c r="D64" i="267"/>
  <c r="J63" i="267"/>
  <c r="L63" i="267"/>
  <c r="F63" i="267"/>
  <c r="H63" i="267"/>
  <c r="E63" i="267"/>
  <c r="D63" i="267"/>
  <c r="J62" i="267"/>
  <c r="L62" i="267"/>
  <c r="F62" i="267"/>
  <c r="H62" i="267"/>
  <c r="E62" i="267"/>
  <c r="D62" i="267"/>
  <c r="J61" i="267"/>
  <c r="L61" i="267"/>
  <c r="F61" i="267"/>
  <c r="H61" i="267"/>
  <c r="E61" i="267"/>
  <c r="D61" i="267"/>
  <c r="J60" i="267"/>
  <c r="L60" i="267"/>
  <c r="F60" i="267"/>
  <c r="H60" i="267"/>
  <c r="E60" i="267"/>
  <c r="D60" i="267"/>
  <c r="J59" i="267"/>
  <c r="L59" i="267"/>
  <c r="F59" i="267"/>
  <c r="H59" i="267"/>
  <c r="E59" i="267"/>
  <c r="D59" i="267"/>
  <c r="J58" i="267"/>
  <c r="L58" i="267"/>
  <c r="F58" i="267"/>
  <c r="H58" i="267"/>
  <c r="E58" i="267"/>
  <c r="D58" i="267"/>
  <c r="J57" i="267"/>
  <c r="L57" i="267"/>
  <c r="F57" i="267"/>
  <c r="H57" i="267"/>
  <c r="E57" i="267"/>
  <c r="D57" i="267"/>
  <c r="J56" i="267"/>
  <c r="L56" i="267"/>
  <c r="F56" i="267"/>
  <c r="H56" i="267"/>
  <c r="E56" i="267"/>
  <c r="D56" i="267"/>
  <c r="J55" i="267"/>
  <c r="L55" i="267"/>
  <c r="F55" i="267"/>
  <c r="H55" i="267"/>
  <c r="E55" i="267"/>
  <c r="D55" i="267"/>
  <c r="J54" i="267"/>
  <c r="L54" i="267"/>
  <c r="F54" i="267"/>
  <c r="H54" i="267"/>
  <c r="E54" i="267"/>
  <c r="D54" i="267"/>
  <c r="J53" i="267"/>
  <c r="L53" i="267"/>
  <c r="F53" i="267"/>
  <c r="H53" i="267"/>
  <c r="E53" i="267"/>
  <c r="D53" i="267"/>
  <c r="J52" i="267"/>
  <c r="L52" i="267"/>
  <c r="F52" i="267"/>
  <c r="H52" i="267"/>
  <c r="E52" i="267"/>
  <c r="D52" i="267"/>
  <c r="J51" i="267"/>
  <c r="L51" i="267"/>
  <c r="F51" i="267"/>
  <c r="H51" i="267"/>
  <c r="E51" i="267"/>
  <c r="D51" i="267"/>
  <c r="J50" i="267"/>
  <c r="L50" i="267"/>
  <c r="F50" i="267"/>
  <c r="H50" i="267"/>
  <c r="E50" i="267"/>
  <c r="D50" i="267"/>
  <c r="J49" i="267"/>
  <c r="L49" i="267"/>
  <c r="F49" i="267"/>
  <c r="H49" i="267"/>
  <c r="E49" i="267"/>
  <c r="D49" i="267"/>
  <c r="J48" i="267"/>
  <c r="L48" i="267"/>
  <c r="F48" i="267"/>
  <c r="H48" i="267"/>
  <c r="E48" i="267"/>
  <c r="D48" i="267"/>
  <c r="J47" i="267"/>
  <c r="L47" i="267"/>
  <c r="F47" i="267"/>
  <c r="H47" i="267"/>
  <c r="E47" i="267"/>
  <c r="D47" i="267"/>
  <c r="J46" i="267"/>
  <c r="L46" i="267"/>
  <c r="F46" i="267"/>
  <c r="H46" i="267"/>
  <c r="E46" i="267"/>
  <c r="D46" i="267"/>
  <c r="J45" i="267"/>
  <c r="L45" i="267"/>
  <c r="F45" i="267"/>
  <c r="H45" i="267"/>
  <c r="E45" i="267"/>
  <c r="D45" i="267"/>
  <c r="J44" i="267"/>
  <c r="L44" i="267"/>
  <c r="F44" i="267"/>
  <c r="H44" i="267"/>
  <c r="E44" i="267"/>
  <c r="D44" i="267"/>
  <c r="J43" i="267"/>
  <c r="L43" i="267"/>
  <c r="F43" i="267"/>
  <c r="H43" i="267"/>
  <c r="E43" i="267"/>
  <c r="D43" i="267"/>
  <c r="J42" i="267"/>
  <c r="L42" i="267"/>
  <c r="F42" i="267"/>
  <c r="H42" i="267"/>
  <c r="E42" i="267"/>
  <c r="D42" i="267"/>
  <c r="J41" i="267"/>
  <c r="L41" i="267"/>
  <c r="F41" i="267"/>
  <c r="H41" i="267"/>
  <c r="E41" i="267"/>
  <c r="D41" i="267"/>
  <c r="J40" i="267"/>
  <c r="L40" i="267"/>
  <c r="F40" i="267"/>
  <c r="H40" i="267"/>
  <c r="E40" i="267"/>
  <c r="D40" i="267"/>
  <c r="J39" i="267"/>
  <c r="L39" i="267"/>
  <c r="F39" i="267"/>
  <c r="H39" i="267"/>
  <c r="E39" i="267"/>
  <c r="D39" i="267"/>
  <c r="J38" i="267"/>
  <c r="L38" i="267"/>
  <c r="F38" i="267"/>
  <c r="H38" i="267"/>
  <c r="E38" i="267"/>
  <c r="D38" i="267"/>
  <c r="J37" i="267"/>
  <c r="L37" i="267"/>
  <c r="F37" i="267"/>
  <c r="H37" i="267"/>
  <c r="E37" i="267"/>
  <c r="D37" i="267"/>
  <c r="J36" i="267"/>
  <c r="L36" i="267"/>
  <c r="F36" i="267"/>
  <c r="H36" i="267"/>
  <c r="E36" i="267"/>
  <c r="D36" i="267"/>
  <c r="J35" i="267"/>
  <c r="L35" i="267"/>
  <c r="F35" i="267"/>
  <c r="H35" i="267"/>
  <c r="E35" i="267"/>
  <c r="D35" i="267"/>
  <c r="J34" i="267"/>
  <c r="L34" i="267"/>
  <c r="F34" i="267"/>
  <c r="H34" i="267"/>
  <c r="E34" i="267"/>
  <c r="D34" i="267"/>
  <c r="J33" i="267"/>
  <c r="L33" i="267"/>
  <c r="F33" i="267"/>
  <c r="H33" i="267"/>
  <c r="E33" i="267"/>
  <c r="D33" i="267"/>
  <c r="J32" i="267"/>
  <c r="L32" i="267"/>
  <c r="F32" i="267"/>
  <c r="H32" i="267"/>
  <c r="E32" i="267"/>
  <c r="D32" i="267"/>
  <c r="J31" i="267"/>
  <c r="L31" i="267"/>
  <c r="F31" i="267"/>
  <c r="H31" i="267"/>
  <c r="E31" i="267"/>
  <c r="D31" i="267"/>
  <c r="J30" i="267"/>
  <c r="L30" i="267"/>
  <c r="F30" i="267"/>
  <c r="H30" i="267"/>
  <c r="E30" i="267"/>
  <c r="D30" i="267"/>
  <c r="J29" i="267"/>
  <c r="L29" i="267"/>
  <c r="F29" i="267"/>
  <c r="H29" i="267"/>
  <c r="E29" i="267"/>
  <c r="D29" i="267"/>
  <c r="J28" i="267"/>
  <c r="L28" i="267"/>
  <c r="F28" i="267"/>
  <c r="H28" i="267"/>
  <c r="E28" i="267"/>
  <c r="D28" i="267"/>
  <c r="J27" i="267"/>
  <c r="L27" i="267"/>
  <c r="F27" i="267"/>
  <c r="H27" i="267"/>
  <c r="E27" i="267"/>
  <c r="D27" i="267"/>
  <c r="J26" i="267"/>
  <c r="L26" i="267"/>
  <c r="F26" i="267"/>
  <c r="H26" i="267"/>
  <c r="E26" i="267"/>
  <c r="D26" i="267"/>
  <c r="J25" i="267"/>
  <c r="L25" i="267"/>
  <c r="F25" i="267"/>
  <c r="H25" i="267"/>
  <c r="E25" i="267"/>
  <c r="D25" i="267"/>
  <c r="J24" i="267"/>
  <c r="L24" i="267"/>
  <c r="F24" i="267"/>
  <c r="H24" i="267"/>
  <c r="E24" i="267"/>
  <c r="D24" i="267"/>
  <c r="J23" i="267"/>
  <c r="L23" i="267"/>
  <c r="F23" i="267"/>
  <c r="H23" i="267"/>
  <c r="E23" i="267"/>
  <c r="D23" i="267"/>
  <c r="J22" i="267"/>
  <c r="L22" i="267"/>
  <c r="F22" i="267"/>
  <c r="H22" i="267"/>
  <c r="E22" i="267"/>
  <c r="D22" i="267"/>
  <c r="J21" i="267"/>
  <c r="L21" i="267"/>
  <c r="F21" i="267"/>
  <c r="H21" i="267"/>
  <c r="E21" i="267"/>
  <c r="D21" i="267"/>
  <c r="J20" i="267"/>
  <c r="L20" i="267"/>
  <c r="F20" i="267"/>
  <c r="H20" i="267"/>
  <c r="E20" i="267"/>
  <c r="D20" i="267"/>
  <c r="J19" i="267"/>
  <c r="L19" i="267"/>
  <c r="F19" i="267"/>
  <c r="H19" i="267"/>
  <c r="E19" i="267"/>
  <c r="D19" i="267"/>
  <c r="J18" i="267"/>
  <c r="L18" i="267"/>
  <c r="F18" i="267"/>
  <c r="H18" i="267"/>
  <c r="E18" i="267"/>
  <c r="D18" i="267"/>
  <c r="J17" i="267"/>
  <c r="L17" i="267"/>
  <c r="F17" i="267"/>
  <c r="H17" i="267"/>
  <c r="E17" i="267"/>
  <c r="D17" i="267"/>
  <c r="J16" i="267"/>
  <c r="L16" i="267"/>
  <c r="F16" i="267"/>
  <c r="H16" i="267"/>
  <c r="E16" i="267"/>
  <c r="D16" i="267"/>
  <c r="M15" i="267"/>
  <c r="J14" i="267"/>
  <c r="L14" i="267"/>
  <c r="L15" i="267"/>
  <c r="K15" i="267"/>
  <c r="J15" i="267"/>
  <c r="I15" i="267"/>
  <c r="F14" i="267"/>
  <c r="H14" i="267"/>
  <c r="H15" i="267"/>
  <c r="G15" i="267"/>
  <c r="F15" i="267"/>
  <c r="E14" i="267"/>
  <c r="E15" i="267"/>
  <c r="D14" i="267"/>
  <c r="D15" i="267"/>
  <c r="C15" i="267"/>
  <c r="B15" i="267"/>
  <c r="M13" i="267"/>
  <c r="J12" i="267"/>
  <c r="L12" i="267"/>
  <c r="L13" i="267"/>
  <c r="K13" i="267"/>
  <c r="J13" i="267"/>
  <c r="I13" i="267"/>
  <c r="F12" i="267"/>
  <c r="H12" i="267"/>
  <c r="H13" i="267"/>
  <c r="G13" i="267"/>
  <c r="F13" i="267"/>
  <c r="E12" i="267"/>
  <c r="E13" i="267"/>
  <c r="D12" i="267"/>
  <c r="D13" i="267"/>
  <c r="C13" i="267"/>
  <c r="B13" i="267"/>
  <c r="G120" i="153"/>
  <c r="F120" i="153"/>
  <c r="E120" i="153"/>
  <c r="D120" i="153"/>
  <c r="C120" i="153"/>
  <c r="B120" i="153"/>
  <c r="J72" i="153"/>
  <c r="I72" i="153"/>
  <c r="H72" i="153"/>
  <c r="G63" i="153"/>
  <c r="G29" i="153"/>
  <c r="G72" i="153"/>
  <c r="F63" i="153"/>
  <c r="F29" i="153"/>
  <c r="F72" i="153"/>
  <c r="E63" i="153"/>
  <c r="E29" i="153"/>
  <c r="E72" i="153"/>
  <c r="D63" i="153"/>
  <c r="D29" i="153"/>
  <c r="D72" i="153"/>
  <c r="C63" i="153"/>
  <c r="C29" i="153"/>
  <c r="C72" i="153"/>
  <c r="B63" i="153"/>
  <c r="B29" i="153"/>
  <c r="B72" i="153"/>
  <c r="G62" i="153"/>
  <c r="F62" i="153"/>
  <c r="E62" i="153"/>
  <c r="D62" i="153"/>
  <c r="C62" i="153"/>
  <c r="B62" i="153"/>
  <c r="G61" i="153"/>
  <c r="F61" i="153"/>
  <c r="E61" i="153"/>
  <c r="D61" i="153"/>
  <c r="C61" i="153"/>
  <c r="B61" i="153"/>
  <c r="G60" i="153"/>
  <c r="F60" i="153"/>
  <c r="E60" i="153"/>
  <c r="D60" i="153"/>
  <c r="C60" i="153"/>
  <c r="B60" i="153"/>
  <c r="G59" i="153"/>
  <c r="F59" i="153"/>
  <c r="E59" i="153"/>
  <c r="D59" i="153"/>
  <c r="C59" i="153"/>
  <c r="B59" i="153"/>
  <c r="G58" i="153"/>
  <c r="F58" i="153"/>
  <c r="E58" i="153"/>
  <c r="D58" i="153"/>
  <c r="C58" i="153"/>
  <c r="B58" i="153"/>
  <c r="G57" i="153"/>
  <c r="F57" i="153"/>
  <c r="E57" i="153"/>
  <c r="D57" i="153"/>
  <c r="C57" i="153"/>
  <c r="B57" i="153"/>
  <c r="G56" i="153"/>
  <c r="F56" i="153"/>
  <c r="E56" i="153"/>
  <c r="D56" i="153"/>
  <c r="C56" i="153"/>
  <c r="B56" i="153"/>
  <c r="G55" i="153"/>
  <c r="F55" i="153"/>
  <c r="E55" i="153"/>
  <c r="D55" i="153"/>
  <c r="C55" i="153"/>
  <c r="B55" i="153"/>
  <c r="G54" i="153"/>
  <c r="F54" i="153"/>
  <c r="E54" i="153"/>
  <c r="D54" i="153"/>
  <c r="C54" i="153"/>
  <c r="B54" i="153"/>
  <c r="G53" i="153"/>
  <c r="F53" i="153"/>
  <c r="E53" i="153"/>
  <c r="D53" i="153"/>
  <c r="C53" i="153"/>
  <c r="B53" i="153"/>
  <c r="G52" i="153"/>
  <c r="F52" i="153"/>
  <c r="E52" i="153"/>
  <c r="D52" i="153"/>
  <c r="C52" i="153"/>
  <c r="B52" i="153"/>
  <c r="G51" i="153"/>
  <c r="F51" i="153"/>
  <c r="E51" i="153"/>
  <c r="D51" i="153"/>
  <c r="C51" i="153"/>
  <c r="B51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G48" i="153"/>
  <c r="F48" i="153"/>
  <c r="E48" i="153"/>
  <c r="D48" i="153"/>
  <c r="C48" i="153"/>
  <c r="B48" i="153"/>
  <c r="G47" i="153"/>
  <c r="F47" i="153"/>
  <c r="E47" i="153"/>
  <c r="D47" i="153"/>
  <c r="C47" i="153"/>
  <c r="B47" i="153"/>
  <c r="G46" i="153"/>
  <c r="F46" i="153"/>
  <c r="E46" i="153"/>
  <c r="D46" i="153"/>
  <c r="C46" i="153"/>
  <c r="B46" i="153"/>
  <c r="G45" i="153"/>
  <c r="F45" i="153"/>
  <c r="E45" i="153"/>
  <c r="D45" i="153"/>
  <c r="C45" i="153"/>
  <c r="B45" i="153"/>
  <c r="G44" i="153"/>
  <c r="F44" i="153"/>
  <c r="E44" i="153"/>
  <c r="D44" i="153"/>
  <c r="C44" i="153"/>
  <c r="B44" i="153"/>
  <c r="G43" i="153"/>
  <c r="F43" i="153"/>
  <c r="E43" i="153"/>
  <c r="D43" i="153"/>
  <c r="C43" i="153"/>
  <c r="B43" i="153"/>
  <c r="G42" i="153"/>
  <c r="F42" i="153"/>
  <c r="E42" i="153"/>
  <c r="D42" i="153"/>
  <c r="C42" i="153"/>
  <c r="B42" i="153"/>
  <c r="G41" i="153"/>
  <c r="F41" i="153"/>
  <c r="E41" i="153"/>
  <c r="D41" i="153"/>
  <c r="C41" i="153"/>
  <c r="B41" i="153"/>
  <c r="G40" i="153"/>
  <c r="F40" i="153"/>
  <c r="E40" i="153"/>
  <c r="D40" i="153"/>
  <c r="C40" i="153"/>
  <c r="B40" i="153"/>
  <c r="G39" i="153"/>
  <c r="F39" i="153"/>
  <c r="E39" i="153"/>
  <c r="D39" i="153"/>
  <c r="C39" i="153"/>
  <c r="B39" i="153"/>
  <c r="G38" i="153"/>
  <c r="F38" i="153"/>
  <c r="E38" i="153"/>
  <c r="D38" i="153"/>
  <c r="C38" i="153"/>
  <c r="B38" i="153"/>
  <c r="G37" i="153"/>
  <c r="F37" i="153"/>
  <c r="E37" i="153"/>
  <c r="D37" i="153"/>
  <c r="C37" i="153"/>
  <c r="B37" i="153"/>
  <c r="G36" i="153"/>
  <c r="F36" i="153"/>
  <c r="E36" i="153"/>
  <c r="D36" i="153"/>
  <c r="C36" i="153"/>
  <c r="B36" i="153"/>
  <c r="G35" i="153"/>
  <c r="F35" i="153"/>
  <c r="E35" i="153"/>
  <c r="D35" i="153"/>
  <c r="C35" i="153"/>
  <c r="B35" i="153"/>
  <c r="G34" i="153"/>
  <c r="F34" i="153"/>
  <c r="E34" i="153"/>
  <c r="D34" i="153"/>
  <c r="C34" i="153"/>
  <c r="B34" i="153"/>
  <c r="G33" i="153"/>
  <c r="F33" i="153"/>
  <c r="E33" i="153"/>
  <c r="D33" i="153"/>
  <c r="C33" i="153"/>
  <c r="B33" i="153"/>
  <c r="G32" i="153"/>
  <c r="F32" i="153"/>
  <c r="E32" i="153"/>
  <c r="D32" i="153"/>
  <c r="C32" i="153"/>
  <c r="B32" i="153"/>
  <c r="G31" i="153"/>
  <c r="F31" i="153"/>
  <c r="E31" i="153"/>
  <c r="D31" i="153"/>
  <c r="C31" i="153"/>
  <c r="B31" i="153"/>
  <c r="G30" i="153"/>
  <c r="F30" i="153"/>
  <c r="E30" i="153"/>
  <c r="D30" i="153"/>
  <c r="C30" i="153"/>
  <c r="B30" i="153"/>
  <c r="G28" i="153"/>
  <c r="F28" i="153"/>
  <c r="E28" i="153"/>
  <c r="D28" i="153"/>
  <c r="C28" i="153"/>
  <c r="B28" i="153"/>
  <c r="G27" i="153"/>
  <c r="F27" i="153"/>
  <c r="E27" i="153"/>
  <c r="D27" i="153"/>
  <c r="C27" i="153"/>
  <c r="B27" i="153"/>
  <c r="G26" i="153"/>
  <c r="F26" i="153"/>
  <c r="E26" i="153"/>
  <c r="D26" i="153"/>
  <c r="C26" i="153"/>
  <c r="B26" i="153"/>
  <c r="G25" i="153"/>
  <c r="F25" i="153"/>
  <c r="E25" i="153"/>
  <c r="D25" i="153"/>
  <c r="C25" i="153"/>
  <c r="B25" i="153"/>
  <c r="G24" i="153"/>
  <c r="F24" i="153"/>
  <c r="E24" i="153"/>
  <c r="D24" i="153"/>
  <c r="C24" i="153"/>
  <c r="B24" i="153"/>
  <c r="G23" i="153"/>
  <c r="F23" i="153"/>
  <c r="E23" i="153"/>
  <c r="D23" i="153"/>
  <c r="C23" i="153"/>
  <c r="B23" i="153"/>
  <c r="G22" i="153"/>
  <c r="F22" i="153"/>
  <c r="E22" i="153"/>
  <c r="D22" i="153"/>
  <c r="C22" i="153"/>
  <c r="B22" i="153"/>
  <c r="G21" i="153"/>
  <c r="F21" i="153"/>
  <c r="E21" i="153"/>
  <c r="D21" i="153"/>
  <c r="C21" i="153"/>
  <c r="B21" i="153"/>
  <c r="G20" i="153"/>
  <c r="F20" i="153"/>
  <c r="E20" i="153"/>
  <c r="D20" i="153"/>
  <c r="C20" i="153"/>
  <c r="B20" i="153"/>
  <c r="G19" i="153"/>
  <c r="F19" i="153"/>
  <c r="E19" i="153"/>
  <c r="D19" i="153"/>
  <c r="C19" i="153"/>
  <c r="B19" i="153"/>
  <c r="G18" i="153"/>
  <c r="F18" i="153"/>
  <c r="E18" i="153"/>
  <c r="D18" i="153"/>
  <c r="C18" i="153"/>
  <c r="B18" i="153"/>
  <c r="G17" i="153"/>
  <c r="F17" i="153"/>
  <c r="E17" i="153"/>
  <c r="D17" i="153"/>
  <c r="C17" i="153"/>
  <c r="B17" i="153"/>
  <c r="G16" i="153"/>
  <c r="F16" i="153"/>
  <c r="E16" i="153"/>
  <c r="D16" i="153"/>
  <c r="C16" i="153"/>
  <c r="B16" i="153"/>
  <c r="G15" i="153"/>
  <c r="F15" i="153"/>
  <c r="E15" i="153"/>
  <c r="D15" i="153"/>
  <c r="C15" i="153"/>
  <c r="B15" i="153"/>
  <c r="G14" i="153"/>
  <c r="F14" i="153"/>
  <c r="E14" i="153"/>
  <c r="D14" i="153"/>
  <c r="C14" i="153"/>
  <c r="B14" i="153"/>
  <c r="G13" i="153"/>
  <c r="F13" i="153"/>
  <c r="E13" i="153"/>
  <c r="D13" i="153"/>
  <c r="C13" i="153"/>
  <c r="B13" i="153"/>
  <c r="G12" i="153"/>
  <c r="F12" i="153"/>
  <c r="E12" i="153"/>
  <c r="D12" i="153"/>
  <c r="C12" i="153"/>
  <c r="B12" i="153"/>
  <c r="G11" i="153"/>
  <c r="F11" i="153"/>
  <c r="E11" i="153"/>
  <c r="D11" i="153"/>
  <c r="C11" i="153"/>
  <c r="B11" i="153"/>
  <c r="G110" i="152"/>
  <c r="G76" i="152"/>
  <c r="G120" i="152"/>
  <c r="F110" i="152"/>
  <c r="F76" i="152"/>
  <c r="F120" i="152"/>
  <c r="E110" i="152"/>
  <c r="E76" i="152"/>
  <c r="E120" i="152"/>
  <c r="D110" i="152"/>
  <c r="D76" i="152"/>
  <c r="D120" i="152"/>
  <c r="C110" i="152"/>
  <c r="C76" i="152"/>
  <c r="C120" i="152"/>
  <c r="B110" i="152"/>
  <c r="B76" i="152"/>
  <c r="B120" i="152"/>
  <c r="B110" i="145"/>
  <c r="H110" i="152"/>
  <c r="R111" i="158"/>
  <c r="J111" i="155"/>
  <c r="P110" i="152"/>
  <c r="F110" i="145"/>
  <c r="M110" i="152"/>
  <c r="E110" i="145"/>
  <c r="L110" i="152"/>
  <c r="D110" i="145"/>
  <c r="K110" i="152"/>
  <c r="C110" i="145"/>
  <c r="J110" i="152"/>
  <c r="I110" i="152"/>
  <c r="B109" i="152"/>
  <c r="B109" i="145"/>
  <c r="H109" i="152"/>
  <c r="R110" i="158"/>
  <c r="J110" i="155"/>
  <c r="P109" i="152"/>
  <c r="G109" i="152"/>
  <c r="F109" i="145"/>
  <c r="M109" i="152"/>
  <c r="F109" i="152"/>
  <c r="E109" i="145"/>
  <c r="L109" i="152"/>
  <c r="E109" i="152"/>
  <c r="D109" i="145"/>
  <c r="K109" i="152"/>
  <c r="D109" i="152"/>
  <c r="C109" i="145"/>
  <c r="J109" i="152"/>
  <c r="C109" i="152"/>
  <c r="I109" i="152"/>
  <c r="B108" i="152"/>
  <c r="B108" i="145"/>
  <c r="H108" i="152"/>
  <c r="R109" i="158"/>
  <c r="J109" i="155"/>
  <c r="P108" i="152"/>
  <c r="G108" i="152"/>
  <c r="F108" i="145"/>
  <c r="M108" i="152"/>
  <c r="F108" i="152"/>
  <c r="E108" i="145"/>
  <c r="L108" i="152"/>
  <c r="E108" i="152"/>
  <c r="D108" i="145"/>
  <c r="K108" i="152"/>
  <c r="D108" i="152"/>
  <c r="C108" i="145"/>
  <c r="J108" i="152"/>
  <c r="C108" i="152"/>
  <c r="I108" i="152"/>
  <c r="B107" i="152"/>
  <c r="B107" i="145"/>
  <c r="H107" i="152"/>
  <c r="R108" i="158"/>
  <c r="J108" i="155"/>
  <c r="P107" i="152"/>
  <c r="G107" i="152"/>
  <c r="F107" i="145"/>
  <c r="M107" i="152"/>
  <c r="F107" i="152"/>
  <c r="E107" i="145"/>
  <c r="L107" i="152"/>
  <c r="E107" i="152"/>
  <c r="D107" i="145"/>
  <c r="K107" i="152"/>
  <c r="D107" i="152"/>
  <c r="C107" i="145"/>
  <c r="J107" i="152"/>
  <c r="C107" i="152"/>
  <c r="I107" i="152"/>
  <c r="B106" i="152"/>
  <c r="B106" i="145"/>
  <c r="H106" i="152"/>
  <c r="R107" i="158"/>
  <c r="J107" i="155"/>
  <c r="P106" i="152"/>
  <c r="G106" i="152"/>
  <c r="F106" i="145"/>
  <c r="M106" i="152"/>
  <c r="F106" i="152"/>
  <c r="E106" i="145"/>
  <c r="L106" i="152"/>
  <c r="E106" i="152"/>
  <c r="D106" i="145"/>
  <c r="K106" i="152"/>
  <c r="D106" i="152"/>
  <c r="C106" i="145"/>
  <c r="J106" i="152"/>
  <c r="C106" i="152"/>
  <c r="I106" i="152"/>
  <c r="B105" i="152"/>
  <c r="B105" i="145"/>
  <c r="H105" i="152"/>
  <c r="R106" i="158"/>
  <c r="J106" i="155"/>
  <c r="P105" i="152"/>
  <c r="G105" i="152"/>
  <c r="F105" i="145"/>
  <c r="M105" i="152"/>
  <c r="F105" i="152"/>
  <c r="E105" i="145"/>
  <c r="L105" i="152"/>
  <c r="E105" i="152"/>
  <c r="D105" i="145"/>
  <c r="K105" i="152"/>
  <c r="D105" i="152"/>
  <c r="C105" i="145"/>
  <c r="J105" i="152"/>
  <c r="C105" i="152"/>
  <c r="I105" i="152"/>
  <c r="B104" i="152"/>
  <c r="B104" i="145"/>
  <c r="H104" i="152"/>
  <c r="R105" i="158"/>
  <c r="J105" i="155"/>
  <c r="P104" i="152"/>
  <c r="G104" i="152"/>
  <c r="F104" i="145"/>
  <c r="M104" i="152"/>
  <c r="F104" i="152"/>
  <c r="E104" i="145"/>
  <c r="L104" i="152"/>
  <c r="E104" i="152"/>
  <c r="D104" i="145"/>
  <c r="K104" i="152"/>
  <c r="D104" i="152"/>
  <c r="C104" i="145"/>
  <c r="J104" i="152"/>
  <c r="C104" i="152"/>
  <c r="I104" i="152"/>
  <c r="B103" i="152"/>
  <c r="B103" i="145"/>
  <c r="H103" i="152"/>
  <c r="R104" i="158"/>
  <c r="J104" i="155"/>
  <c r="P103" i="152"/>
  <c r="G103" i="152"/>
  <c r="F103" i="145"/>
  <c r="M103" i="152"/>
  <c r="F103" i="152"/>
  <c r="E103" i="145"/>
  <c r="L103" i="152"/>
  <c r="E103" i="152"/>
  <c r="D103" i="145"/>
  <c r="K103" i="152"/>
  <c r="D103" i="152"/>
  <c r="C103" i="145"/>
  <c r="J103" i="152"/>
  <c r="C103" i="152"/>
  <c r="I103" i="152"/>
  <c r="B102" i="152"/>
  <c r="B102" i="145"/>
  <c r="H102" i="152"/>
  <c r="R103" i="158"/>
  <c r="J103" i="155"/>
  <c r="P102" i="152"/>
  <c r="G102" i="152"/>
  <c r="F102" i="145"/>
  <c r="M102" i="152"/>
  <c r="F102" i="152"/>
  <c r="E102" i="145"/>
  <c r="L102" i="152"/>
  <c r="E102" i="152"/>
  <c r="D102" i="145"/>
  <c r="K102" i="152"/>
  <c r="D102" i="152"/>
  <c r="C102" i="145"/>
  <c r="J102" i="152"/>
  <c r="C102" i="152"/>
  <c r="I102" i="152"/>
  <c r="B101" i="152"/>
  <c r="B101" i="145"/>
  <c r="H101" i="152"/>
  <c r="R102" i="158"/>
  <c r="J102" i="155"/>
  <c r="P101" i="152"/>
  <c r="G101" i="152"/>
  <c r="F101" i="145"/>
  <c r="M101" i="152"/>
  <c r="F101" i="152"/>
  <c r="E101" i="145"/>
  <c r="L101" i="152"/>
  <c r="E101" i="152"/>
  <c r="D101" i="145"/>
  <c r="K101" i="152"/>
  <c r="D101" i="152"/>
  <c r="C101" i="145"/>
  <c r="J101" i="152"/>
  <c r="C101" i="152"/>
  <c r="I101" i="152"/>
  <c r="B100" i="152"/>
  <c r="B100" i="145"/>
  <c r="H100" i="152"/>
  <c r="R101" i="158"/>
  <c r="J101" i="155"/>
  <c r="P100" i="152"/>
  <c r="G100" i="152"/>
  <c r="F100" i="145"/>
  <c r="M100" i="152"/>
  <c r="F100" i="152"/>
  <c r="E100" i="145"/>
  <c r="L100" i="152"/>
  <c r="E100" i="152"/>
  <c r="D100" i="145"/>
  <c r="K100" i="152"/>
  <c r="D100" i="152"/>
  <c r="C100" i="145"/>
  <c r="J100" i="152"/>
  <c r="C100" i="152"/>
  <c r="I100" i="152"/>
  <c r="B99" i="152"/>
  <c r="B99" i="145"/>
  <c r="H99" i="152"/>
  <c r="R100" i="158"/>
  <c r="J100" i="155"/>
  <c r="P99" i="152"/>
  <c r="G99" i="152"/>
  <c r="F99" i="145"/>
  <c r="M99" i="152"/>
  <c r="F99" i="152"/>
  <c r="E99" i="145"/>
  <c r="L99" i="152"/>
  <c r="E99" i="152"/>
  <c r="D99" i="145"/>
  <c r="K99" i="152"/>
  <c r="D99" i="152"/>
  <c r="C99" i="145"/>
  <c r="J99" i="152"/>
  <c r="C99" i="152"/>
  <c r="I99" i="152"/>
  <c r="B98" i="152"/>
  <c r="B98" i="145"/>
  <c r="H98" i="152"/>
  <c r="R99" i="158"/>
  <c r="J99" i="155"/>
  <c r="P98" i="152"/>
  <c r="G98" i="152"/>
  <c r="F98" i="145"/>
  <c r="M98" i="152"/>
  <c r="F98" i="152"/>
  <c r="E98" i="145"/>
  <c r="L98" i="152"/>
  <c r="E98" i="152"/>
  <c r="D98" i="145"/>
  <c r="K98" i="152"/>
  <c r="D98" i="152"/>
  <c r="C98" i="145"/>
  <c r="J98" i="152"/>
  <c r="C98" i="152"/>
  <c r="I98" i="152"/>
  <c r="B97" i="152"/>
  <c r="B97" i="145"/>
  <c r="H97" i="152"/>
  <c r="R98" i="158"/>
  <c r="J98" i="155"/>
  <c r="P97" i="152"/>
  <c r="G97" i="152"/>
  <c r="F97" i="145"/>
  <c r="M97" i="152"/>
  <c r="F97" i="152"/>
  <c r="E97" i="145"/>
  <c r="L97" i="152"/>
  <c r="E97" i="152"/>
  <c r="D97" i="145"/>
  <c r="K97" i="152"/>
  <c r="D97" i="152"/>
  <c r="C97" i="145"/>
  <c r="J97" i="152"/>
  <c r="C97" i="152"/>
  <c r="I97" i="152"/>
  <c r="B96" i="152"/>
  <c r="B96" i="145"/>
  <c r="H96" i="152"/>
  <c r="R97" i="158"/>
  <c r="J97" i="155"/>
  <c r="P96" i="152"/>
  <c r="G96" i="152"/>
  <c r="F96" i="145"/>
  <c r="M96" i="152"/>
  <c r="F96" i="152"/>
  <c r="E96" i="145"/>
  <c r="L96" i="152"/>
  <c r="E96" i="152"/>
  <c r="D96" i="145"/>
  <c r="K96" i="152"/>
  <c r="D96" i="152"/>
  <c r="C96" i="145"/>
  <c r="J96" i="152"/>
  <c r="C96" i="152"/>
  <c r="I96" i="152"/>
  <c r="B95" i="152"/>
  <c r="B95" i="145"/>
  <c r="H95" i="152"/>
  <c r="R96" i="158"/>
  <c r="J96" i="155"/>
  <c r="P95" i="152"/>
  <c r="G95" i="152"/>
  <c r="F95" i="145"/>
  <c r="M95" i="152"/>
  <c r="F95" i="152"/>
  <c r="E95" i="145"/>
  <c r="L95" i="152"/>
  <c r="E95" i="152"/>
  <c r="D95" i="145"/>
  <c r="K95" i="152"/>
  <c r="D95" i="152"/>
  <c r="C95" i="145"/>
  <c r="J95" i="152"/>
  <c r="C95" i="152"/>
  <c r="I95" i="152"/>
  <c r="B94" i="152"/>
  <c r="B94" i="145"/>
  <c r="H94" i="152"/>
  <c r="R95" i="158"/>
  <c r="J95" i="155"/>
  <c r="P94" i="152"/>
  <c r="G94" i="152"/>
  <c r="F94" i="145"/>
  <c r="M94" i="152"/>
  <c r="F94" i="152"/>
  <c r="E94" i="145"/>
  <c r="L94" i="152"/>
  <c r="E94" i="152"/>
  <c r="D94" i="145"/>
  <c r="K94" i="152"/>
  <c r="D94" i="152"/>
  <c r="C94" i="145"/>
  <c r="J94" i="152"/>
  <c r="C94" i="152"/>
  <c r="I94" i="152"/>
  <c r="B93" i="152"/>
  <c r="B93" i="145"/>
  <c r="H93" i="152"/>
  <c r="R94" i="158"/>
  <c r="J94" i="155"/>
  <c r="P93" i="152"/>
  <c r="G93" i="152"/>
  <c r="F93" i="145"/>
  <c r="M93" i="152"/>
  <c r="F93" i="152"/>
  <c r="E93" i="145"/>
  <c r="L93" i="152"/>
  <c r="E93" i="152"/>
  <c r="D93" i="145"/>
  <c r="K93" i="152"/>
  <c r="D93" i="152"/>
  <c r="C93" i="145"/>
  <c r="J93" i="152"/>
  <c r="C93" i="152"/>
  <c r="I93" i="152"/>
  <c r="B92" i="152"/>
  <c r="B92" i="145"/>
  <c r="H92" i="152"/>
  <c r="R93" i="158"/>
  <c r="J93" i="155"/>
  <c r="P92" i="152"/>
  <c r="G92" i="152"/>
  <c r="F92" i="145"/>
  <c r="M92" i="152"/>
  <c r="F92" i="152"/>
  <c r="E92" i="145"/>
  <c r="L92" i="152"/>
  <c r="E92" i="152"/>
  <c r="D92" i="145"/>
  <c r="K92" i="152"/>
  <c r="D92" i="152"/>
  <c r="C92" i="145"/>
  <c r="J92" i="152"/>
  <c r="C92" i="152"/>
  <c r="I92" i="152"/>
  <c r="B91" i="152"/>
  <c r="B91" i="145"/>
  <c r="H91" i="152"/>
  <c r="R92" i="158"/>
  <c r="J92" i="155"/>
  <c r="P91" i="152"/>
  <c r="G91" i="152"/>
  <c r="F91" i="145"/>
  <c r="M91" i="152"/>
  <c r="F91" i="152"/>
  <c r="E91" i="145"/>
  <c r="L91" i="152"/>
  <c r="E91" i="152"/>
  <c r="D91" i="145"/>
  <c r="K91" i="152"/>
  <c r="D91" i="152"/>
  <c r="C91" i="145"/>
  <c r="J91" i="152"/>
  <c r="C91" i="152"/>
  <c r="I91" i="152"/>
  <c r="B90" i="152"/>
  <c r="B90" i="145"/>
  <c r="H90" i="152"/>
  <c r="R91" i="158"/>
  <c r="J91" i="155"/>
  <c r="P90" i="152"/>
  <c r="G90" i="152"/>
  <c r="F90" i="145"/>
  <c r="M90" i="152"/>
  <c r="F90" i="152"/>
  <c r="E90" i="145"/>
  <c r="L90" i="152"/>
  <c r="E90" i="152"/>
  <c r="D90" i="145"/>
  <c r="K90" i="152"/>
  <c r="D90" i="152"/>
  <c r="C90" i="145"/>
  <c r="J90" i="152"/>
  <c r="C90" i="152"/>
  <c r="I90" i="152"/>
  <c r="B89" i="152"/>
  <c r="B89" i="145"/>
  <c r="H89" i="152"/>
  <c r="R90" i="158"/>
  <c r="J90" i="155"/>
  <c r="P89" i="152"/>
  <c r="G89" i="152"/>
  <c r="F89" i="145"/>
  <c r="M89" i="152"/>
  <c r="F89" i="152"/>
  <c r="E89" i="145"/>
  <c r="L89" i="152"/>
  <c r="E89" i="152"/>
  <c r="D89" i="145"/>
  <c r="K89" i="152"/>
  <c r="D89" i="152"/>
  <c r="C89" i="145"/>
  <c r="J89" i="152"/>
  <c r="C89" i="152"/>
  <c r="I89" i="152"/>
  <c r="B88" i="152"/>
  <c r="B88" i="145"/>
  <c r="H88" i="152"/>
  <c r="R89" i="158"/>
  <c r="J89" i="155"/>
  <c r="P88" i="152"/>
  <c r="G88" i="152"/>
  <c r="F88" i="145"/>
  <c r="M88" i="152"/>
  <c r="F88" i="152"/>
  <c r="E88" i="145"/>
  <c r="L88" i="152"/>
  <c r="E88" i="152"/>
  <c r="D88" i="145"/>
  <c r="K88" i="152"/>
  <c r="D88" i="152"/>
  <c r="C88" i="145"/>
  <c r="J88" i="152"/>
  <c r="C88" i="152"/>
  <c r="I88" i="152"/>
  <c r="B87" i="152"/>
  <c r="B87" i="145"/>
  <c r="H87" i="152"/>
  <c r="R88" i="158"/>
  <c r="J88" i="155"/>
  <c r="P87" i="152"/>
  <c r="G87" i="152"/>
  <c r="F87" i="145"/>
  <c r="M87" i="152"/>
  <c r="F87" i="152"/>
  <c r="E87" i="145"/>
  <c r="L87" i="152"/>
  <c r="E87" i="152"/>
  <c r="D87" i="145"/>
  <c r="K87" i="152"/>
  <c r="D87" i="152"/>
  <c r="C87" i="145"/>
  <c r="J87" i="152"/>
  <c r="C87" i="152"/>
  <c r="I87" i="152"/>
  <c r="B86" i="152"/>
  <c r="B86" i="145"/>
  <c r="H86" i="152"/>
  <c r="R87" i="158"/>
  <c r="J87" i="155"/>
  <c r="P86" i="152"/>
  <c r="G86" i="152"/>
  <c r="F86" i="145"/>
  <c r="M86" i="152"/>
  <c r="F86" i="152"/>
  <c r="E86" i="145"/>
  <c r="L86" i="152"/>
  <c r="E86" i="152"/>
  <c r="D86" i="145"/>
  <c r="K86" i="152"/>
  <c r="D86" i="152"/>
  <c r="C86" i="145"/>
  <c r="J86" i="152"/>
  <c r="C86" i="152"/>
  <c r="I86" i="152"/>
  <c r="B85" i="152"/>
  <c r="B85" i="145"/>
  <c r="H85" i="152"/>
  <c r="R86" i="158"/>
  <c r="J86" i="155"/>
  <c r="P85" i="152"/>
  <c r="G85" i="152"/>
  <c r="F85" i="145"/>
  <c r="M85" i="152"/>
  <c r="F85" i="152"/>
  <c r="E85" i="145"/>
  <c r="L85" i="152"/>
  <c r="E85" i="152"/>
  <c r="D85" i="145"/>
  <c r="K85" i="152"/>
  <c r="D85" i="152"/>
  <c r="C85" i="145"/>
  <c r="J85" i="152"/>
  <c r="C85" i="152"/>
  <c r="I85" i="152"/>
  <c r="B84" i="152"/>
  <c r="B84" i="145"/>
  <c r="H84" i="152"/>
  <c r="R85" i="158"/>
  <c r="J85" i="155"/>
  <c r="P84" i="152"/>
  <c r="G84" i="152"/>
  <c r="F84" i="145"/>
  <c r="M84" i="152"/>
  <c r="F84" i="152"/>
  <c r="E84" i="145"/>
  <c r="L84" i="152"/>
  <c r="E84" i="152"/>
  <c r="D84" i="145"/>
  <c r="K84" i="152"/>
  <c r="D84" i="152"/>
  <c r="C84" i="145"/>
  <c r="J84" i="152"/>
  <c r="C84" i="152"/>
  <c r="I84" i="152"/>
  <c r="B83" i="152"/>
  <c r="B83" i="145"/>
  <c r="H83" i="152"/>
  <c r="R84" i="158"/>
  <c r="J84" i="155"/>
  <c r="P83" i="152"/>
  <c r="G83" i="152"/>
  <c r="F83" i="145"/>
  <c r="M83" i="152"/>
  <c r="F83" i="152"/>
  <c r="E83" i="145"/>
  <c r="L83" i="152"/>
  <c r="E83" i="152"/>
  <c r="D83" i="145"/>
  <c r="K83" i="152"/>
  <c r="D83" i="152"/>
  <c r="C83" i="145"/>
  <c r="J83" i="152"/>
  <c r="C83" i="152"/>
  <c r="I83" i="152"/>
  <c r="B82" i="152"/>
  <c r="B82" i="145"/>
  <c r="H82" i="152"/>
  <c r="R83" i="158"/>
  <c r="J83" i="155"/>
  <c r="P82" i="152"/>
  <c r="G82" i="152"/>
  <c r="F82" i="145"/>
  <c r="M82" i="152"/>
  <c r="F82" i="152"/>
  <c r="E82" i="145"/>
  <c r="L82" i="152"/>
  <c r="E82" i="152"/>
  <c r="D82" i="145"/>
  <c r="K82" i="152"/>
  <c r="D82" i="152"/>
  <c r="C82" i="145"/>
  <c r="J82" i="152"/>
  <c r="C82" i="152"/>
  <c r="I82" i="152"/>
  <c r="B81" i="152"/>
  <c r="B81" i="145"/>
  <c r="H81" i="152"/>
  <c r="R82" i="158"/>
  <c r="J82" i="155"/>
  <c r="P81" i="152"/>
  <c r="G81" i="152"/>
  <c r="F81" i="145"/>
  <c r="M81" i="152"/>
  <c r="F81" i="152"/>
  <c r="E81" i="145"/>
  <c r="L81" i="152"/>
  <c r="E81" i="152"/>
  <c r="D81" i="145"/>
  <c r="K81" i="152"/>
  <c r="D81" i="152"/>
  <c r="C81" i="145"/>
  <c r="J81" i="152"/>
  <c r="C81" i="152"/>
  <c r="I81" i="152"/>
  <c r="B80" i="152"/>
  <c r="B80" i="145"/>
  <c r="H80" i="152"/>
  <c r="R81" i="158"/>
  <c r="J81" i="155"/>
  <c r="P80" i="152"/>
  <c r="G80" i="152"/>
  <c r="F80" i="145"/>
  <c r="M80" i="152"/>
  <c r="F80" i="152"/>
  <c r="E80" i="145"/>
  <c r="L80" i="152"/>
  <c r="E80" i="152"/>
  <c r="D80" i="145"/>
  <c r="K80" i="152"/>
  <c r="D80" i="152"/>
  <c r="C80" i="145"/>
  <c r="J80" i="152"/>
  <c r="C80" i="152"/>
  <c r="I80" i="152"/>
  <c r="B79" i="152"/>
  <c r="B79" i="145"/>
  <c r="H79" i="152"/>
  <c r="R80" i="158"/>
  <c r="J80" i="155"/>
  <c r="P79" i="152"/>
  <c r="G79" i="152"/>
  <c r="F79" i="145"/>
  <c r="M79" i="152"/>
  <c r="F79" i="152"/>
  <c r="E79" i="145"/>
  <c r="L79" i="152"/>
  <c r="E79" i="152"/>
  <c r="D79" i="145"/>
  <c r="K79" i="152"/>
  <c r="D79" i="152"/>
  <c r="C79" i="145"/>
  <c r="J79" i="152"/>
  <c r="C79" i="152"/>
  <c r="I79" i="152"/>
  <c r="B78" i="152"/>
  <c r="B78" i="145"/>
  <c r="H78" i="152"/>
  <c r="R79" i="158"/>
  <c r="J79" i="155"/>
  <c r="P78" i="152"/>
  <c r="G78" i="152"/>
  <c r="F78" i="145"/>
  <c r="M78" i="152"/>
  <c r="F78" i="152"/>
  <c r="E78" i="145"/>
  <c r="L78" i="152"/>
  <c r="E78" i="152"/>
  <c r="D78" i="145"/>
  <c r="K78" i="152"/>
  <c r="D78" i="152"/>
  <c r="C78" i="145"/>
  <c r="J78" i="152"/>
  <c r="C78" i="152"/>
  <c r="I78" i="152"/>
  <c r="B77" i="152"/>
  <c r="B77" i="145"/>
  <c r="H77" i="152"/>
  <c r="R78" i="158"/>
  <c r="J78" i="155"/>
  <c r="P77" i="152"/>
  <c r="G77" i="152"/>
  <c r="F77" i="145"/>
  <c r="M77" i="152"/>
  <c r="F77" i="152"/>
  <c r="E77" i="145"/>
  <c r="L77" i="152"/>
  <c r="E77" i="152"/>
  <c r="D77" i="145"/>
  <c r="K77" i="152"/>
  <c r="D77" i="152"/>
  <c r="C77" i="145"/>
  <c r="J77" i="152"/>
  <c r="C77" i="152"/>
  <c r="I77" i="152"/>
  <c r="B76" i="145"/>
  <c r="H76" i="152"/>
  <c r="R77" i="158"/>
  <c r="J77" i="155"/>
  <c r="P76" i="152"/>
  <c r="F76" i="145"/>
  <c r="M76" i="152"/>
  <c r="E76" i="145"/>
  <c r="L76" i="152"/>
  <c r="D76" i="145"/>
  <c r="K76" i="152"/>
  <c r="C76" i="145"/>
  <c r="J76" i="152"/>
  <c r="I76" i="152"/>
  <c r="B75" i="152"/>
  <c r="B75" i="145"/>
  <c r="H75" i="152"/>
  <c r="R76" i="158"/>
  <c r="J76" i="155"/>
  <c r="P75" i="152"/>
  <c r="G75" i="152"/>
  <c r="F75" i="145"/>
  <c r="M75" i="152"/>
  <c r="F75" i="152"/>
  <c r="E75" i="145"/>
  <c r="L75" i="152"/>
  <c r="E75" i="152"/>
  <c r="D75" i="145"/>
  <c r="K75" i="152"/>
  <c r="D75" i="152"/>
  <c r="C75" i="145"/>
  <c r="J75" i="152"/>
  <c r="C75" i="152"/>
  <c r="I75" i="152"/>
  <c r="B74" i="152"/>
  <c r="B74" i="145"/>
  <c r="H74" i="152"/>
  <c r="R75" i="158"/>
  <c r="J75" i="155"/>
  <c r="P74" i="152"/>
  <c r="G74" i="152"/>
  <c r="F74" i="145"/>
  <c r="M74" i="152"/>
  <c r="F74" i="152"/>
  <c r="E74" i="145"/>
  <c r="L74" i="152"/>
  <c r="E74" i="152"/>
  <c r="D74" i="145"/>
  <c r="K74" i="152"/>
  <c r="D74" i="152"/>
  <c r="C74" i="145"/>
  <c r="J74" i="152"/>
  <c r="C74" i="152"/>
  <c r="I74" i="152"/>
  <c r="B73" i="152"/>
  <c r="B73" i="145"/>
  <c r="H73" i="152"/>
  <c r="R74" i="158"/>
  <c r="J74" i="155"/>
  <c r="P73" i="152"/>
  <c r="G73" i="152"/>
  <c r="F73" i="145"/>
  <c r="M73" i="152"/>
  <c r="F73" i="152"/>
  <c r="E73" i="145"/>
  <c r="L73" i="152"/>
  <c r="E73" i="152"/>
  <c r="D73" i="145"/>
  <c r="K73" i="152"/>
  <c r="D73" i="152"/>
  <c r="C73" i="145"/>
  <c r="J73" i="152"/>
  <c r="C73" i="152"/>
  <c r="I73" i="152"/>
  <c r="B72" i="152"/>
  <c r="B72" i="145"/>
  <c r="H72" i="152"/>
  <c r="R73" i="158"/>
  <c r="J73" i="155"/>
  <c r="P72" i="152"/>
  <c r="G72" i="152"/>
  <c r="F72" i="145"/>
  <c r="M72" i="152"/>
  <c r="F72" i="152"/>
  <c r="E72" i="145"/>
  <c r="L72" i="152"/>
  <c r="E72" i="152"/>
  <c r="D72" i="145"/>
  <c r="K72" i="152"/>
  <c r="D72" i="152"/>
  <c r="C72" i="145"/>
  <c r="J72" i="152"/>
  <c r="C72" i="152"/>
  <c r="I72" i="152"/>
  <c r="B71" i="152"/>
  <c r="B71" i="145"/>
  <c r="H71" i="152"/>
  <c r="R72" i="158"/>
  <c r="J72" i="155"/>
  <c r="P71" i="152"/>
  <c r="G71" i="152"/>
  <c r="F71" i="145"/>
  <c r="M71" i="152"/>
  <c r="F71" i="152"/>
  <c r="E71" i="145"/>
  <c r="L71" i="152"/>
  <c r="E71" i="152"/>
  <c r="D71" i="145"/>
  <c r="K71" i="152"/>
  <c r="D71" i="152"/>
  <c r="C71" i="145"/>
  <c r="J71" i="152"/>
  <c r="C71" i="152"/>
  <c r="I71" i="152"/>
  <c r="B70" i="152"/>
  <c r="B70" i="145"/>
  <c r="H70" i="152"/>
  <c r="R71" i="158"/>
  <c r="J71" i="155"/>
  <c r="P70" i="152"/>
  <c r="G70" i="152"/>
  <c r="F70" i="145"/>
  <c r="M70" i="152"/>
  <c r="F70" i="152"/>
  <c r="E70" i="145"/>
  <c r="L70" i="152"/>
  <c r="E70" i="152"/>
  <c r="D70" i="145"/>
  <c r="K70" i="152"/>
  <c r="D70" i="152"/>
  <c r="C70" i="145"/>
  <c r="J70" i="152"/>
  <c r="C70" i="152"/>
  <c r="I70" i="152"/>
  <c r="B69" i="152"/>
  <c r="B69" i="145"/>
  <c r="H69" i="152"/>
  <c r="R70" i="158"/>
  <c r="J70" i="155"/>
  <c r="P69" i="152"/>
  <c r="G69" i="152"/>
  <c r="F69" i="145"/>
  <c r="M69" i="152"/>
  <c r="F69" i="152"/>
  <c r="E69" i="145"/>
  <c r="L69" i="152"/>
  <c r="E69" i="152"/>
  <c r="D69" i="145"/>
  <c r="K69" i="152"/>
  <c r="D69" i="152"/>
  <c r="C69" i="145"/>
  <c r="J69" i="152"/>
  <c r="C69" i="152"/>
  <c r="I69" i="152"/>
  <c r="B68" i="152"/>
  <c r="B68" i="145"/>
  <c r="H68" i="152"/>
  <c r="R69" i="158"/>
  <c r="J69" i="155"/>
  <c r="P68" i="152"/>
  <c r="G68" i="152"/>
  <c r="F68" i="145"/>
  <c r="M68" i="152"/>
  <c r="F68" i="152"/>
  <c r="E68" i="145"/>
  <c r="L68" i="152"/>
  <c r="E68" i="152"/>
  <c r="D68" i="145"/>
  <c r="K68" i="152"/>
  <c r="D68" i="152"/>
  <c r="C68" i="145"/>
  <c r="J68" i="152"/>
  <c r="C68" i="152"/>
  <c r="I68" i="152"/>
  <c r="B67" i="152"/>
  <c r="B67" i="145"/>
  <c r="H67" i="152"/>
  <c r="R68" i="158"/>
  <c r="J68" i="155"/>
  <c r="P67" i="152"/>
  <c r="G67" i="152"/>
  <c r="F67" i="145"/>
  <c r="M67" i="152"/>
  <c r="F67" i="152"/>
  <c r="E67" i="145"/>
  <c r="L67" i="152"/>
  <c r="E67" i="152"/>
  <c r="D67" i="145"/>
  <c r="K67" i="152"/>
  <c r="D67" i="152"/>
  <c r="C67" i="145"/>
  <c r="J67" i="152"/>
  <c r="C67" i="152"/>
  <c r="I67" i="152"/>
  <c r="B66" i="152"/>
  <c r="B66" i="145"/>
  <c r="H66" i="152"/>
  <c r="R67" i="158"/>
  <c r="J67" i="155"/>
  <c r="P66" i="152"/>
  <c r="G66" i="152"/>
  <c r="F66" i="145"/>
  <c r="M66" i="152"/>
  <c r="F66" i="152"/>
  <c r="E66" i="145"/>
  <c r="L66" i="152"/>
  <c r="E66" i="152"/>
  <c r="D66" i="145"/>
  <c r="K66" i="152"/>
  <c r="D66" i="152"/>
  <c r="C66" i="145"/>
  <c r="J66" i="152"/>
  <c r="C66" i="152"/>
  <c r="I66" i="152"/>
  <c r="B65" i="152"/>
  <c r="B65" i="145"/>
  <c r="H65" i="152"/>
  <c r="R66" i="158"/>
  <c r="J66" i="155"/>
  <c r="P65" i="152"/>
  <c r="G65" i="152"/>
  <c r="F65" i="145"/>
  <c r="M65" i="152"/>
  <c r="F65" i="152"/>
  <c r="E65" i="145"/>
  <c r="L65" i="152"/>
  <c r="E65" i="152"/>
  <c r="D65" i="145"/>
  <c r="K65" i="152"/>
  <c r="D65" i="152"/>
  <c r="C65" i="145"/>
  <c r="J65" i="152"/>
  <c r="C65" i="152"/>
  <c r="I65" i="152"/>
  <c r="B64" i="152"/>
  <c r="B64" i="145"/>
  <c r="H64" i="152"/>
  <c r="R65" i="158"/>
  <c r="J65" i="155"/>
  <c r="P64" i="152"/>
  <c r="G64" i="152"/>
  <c r="F64" i="145"/>
  <c r="M64" i="152"/>
  <c r="F64" i="152"/>
  <c r="E64" i="145"/>
  <c r="L64" i="152"/>
  <c r="E64" i="152"/>
  <c r="D64" i="145"/>
  <c r="K64" i="152"/>
  <c r="D64" i="152"/>
  <c r="C64" i="145"/>
  <c r="J64" i="152"/>
  <c r="C64" i="152"/>
  <c r="I64" i="152"/>
  <c r="B63" i="152"/>
  <c r="B63" i="145"/>
  <c r="H63" i="152"/>
  <c r="R64" i="158"/>
  <c r="J64" i="155"/>
  <c r="P63" i="152"/>
  <c r="G63" i="152"/>
  <c r="F63" i="145"/>
  <c r="M63" i="152"/>
  <c r="F63" i="152"/>
  <c r="E63" i="145"/>
  <c r="L63" i="152"/>
  <c r="E63" i="152"/>
  <c r="D63" i="145"/>
  <c r="K63" i="152"/>
  <c r="D63" i="152"/>
  <c r="C63" i="145"/>
  <c r="J63" i="152"/>
  <c r="C63" i="152"/>
  <c r="I63" i="152"/>
  <c r="B62" i="152"/>
  <c r="B62" i="145"/>
  <c r="H62" i="152"/>
  <c r="R63" i="158"/>
  <c r="J63" i="155"/>
  <c r="P62" i="152"/>
  <c r="G62" i="152"/>
  <c r="F62" i="145"/>
  <c r="M62" i="152"/>
  <c r="F62" i="152"/>
  <c r="E62" i="145"/>
  <c r="L62" i="152"/>
  <c r="E62" i="152"/>
  <c r="D62" i="145"/>
  <c r="K62" i="152"/>
  <c r="D62" i="152"/>
  <c r="C62" i="145"/>
  <c r="J62" i="152"/>
  <c r="C62" i="152"/>
  <c r="I62" i="152"/>
  <c r="B61" i="152"/>
  <c r="B61" i="145"/>
  <c r="H61" i="152"/>
  <c r="R62" i="158"/>
  <c r="J62" i="155"/>
  <c r="P61" i="152"/>
  <c r="G61" i="152"/>
  <c r="F61" i="145"/>
  <c r="M61" i="152"/>
  <c r="F61" i="152"/>
  <c r="E61" i="145"/>
  <c r="L61" i="152"/>
  <c r="E61" i="152"/>
  <c r="D61" i="145"/>
  <c r="K61" i="152"/>
  <c r="D61" i="152"/>
  <c r="C61" i="145"/>
  <c r="J61" i="152"/>
  <c r="C61" i="152"/>
  <c r="I61" i="152"/>
  <c r="B60" i="152"/>
  <c r="B60" i="145"/>
  <c r="H60" i="152"/>
  <c r="R61" i="158"/>
  <c r="J61" i="155"/>
  <c r="P60" i="152"/>
  <c r="G60" i="152"/>
  <c r="F60" i="145"/>
  <c r="M60" i="152"/>
  <c r="F60" i="152"/>
  <c r="E60" i="145"/>
  <c r="L60" i="152"/>
  <c r="E60" i="152"/>
  <c r="D60" i="145"/>
  <c r="K60" i="152"/>
  <c r="D60" i="152"/>
  <c r="C60" i="145"/>
  <c r="J60" i="152"/>
  <c r="C60" i="152"/>
  <c r="I60" i="152"/>
  <c r="B59" i="152"/>
  <c r="B59" i="145"/>
  <c r="H59" i="152"/>
  <c r="R60" i="158"/>
  <c r="J60" i="155"/>
  <c r="P59" i="152"/>
  <c r="G59" i="152"/>
  <c r="F59" i="145"/>
  <c r="M59" i="152"/>
  <c r="F59" i="152"/>
  <c r="E59" i="145"/>
  <c r="L59" i="152"/>
  <c r="E59" i="152"/>
  <c r="D59" i="145"/>
  <c r="K59" i="152"/>
  <c r="D59" i="152"/>
  <c r="C59" i="145"/>
  <c r="J59" i="152"/>
  <c r="C59" i="152"/>
  <c r="I59" i="152"/>
  <c r="B58" i="152"/>
  <c r="B58" i="145"/>
  <c r="H58" i="152"/>
  <c r="R59" i="158"/>
  <c r="J59" i="155"/>
  <c r="P58" i="152"/>
  <c r="G58" i="152"/>
  <c r="F58" i="145"/>
  <c r="M58" i="152"/>
  <c r="F58" i="152"/>
  <c r="E58" i="145"/>
  <c r="L58" i="152"/>
  <c r="E58" i="152"/>
  <c r="D58" i="145"/>
  <c r="K58" i="152"/>
  <c r="D58" i="152"/>
  <c r="C58" i="145"/>
  <c r="J58" i="152"/>
  <c r="C58" i="152"/>
  <c r="I58" i="152"/>
  <c r="B57" i="152"/>
  <c r="B57" i="145"/>
  <c r="H57" i="152"/>
  <c r="R58" i="158"/>
  <c r="J58" i="155"/>
  <c r="P57" i="152"/>
  <c r="G57" i="152"/>
  <c r="F57" i="145"/>
  <c r="M57" i="152"/>
  <c r="C57" i="152"/>
  <c r="I57" i="152"/>
  <c r="B56" i="152"/>
  <c r="B56" i="145"/>
  <c r="H56" i="152"/>
  <c r="R57" i="158"/>
  <c r="J57" i="155"/>
  <c r="P56" i="152"/>
  <c r="G56" i="152"/>
  <c r="F56" i="145"/>
  <c r="M56" i="152"/>
  <c r="C56" i="152"/>
  <c r="I56" i="152"/>
  <c r="B55" i="152"/>
  <c r="B55" i="145"/>
  <c r="H55" i="152"/>
  <c r="R56" i="158"/>
  <c r="J56" i="155"/>
  <c r="P55" i="152"/>
  <c r="G55" i="152"/>
  <c r="F55" i="145"/>
  <c r="M55" i="152"/>
  <c r="C55" i="152"/>
  <c r="I55" i="152"/>
  <c r="B54" i="152"/>
  <c r="B54" i="145"/>
  <c r="H54" i="152"/>
  <c r="R55" i="158"/>
  <c r="J55" i="155"/>
  <c r="P54" i="152"/>
  <c r="G54" i="152"/>
  <c r="F54" i="145"/>
  <c r="M54" i="152"/>
  <c r="C54" i="152"/>
  <c r="I54" i="152"/>
  <c r="B53" i="152"/>
  <c r="B53" i="145"/>
  <c r="H53" i="152"/>
  <c r="R54" i="158"/>
  <c r="J54" i="155"/>
  <c r="P53" i="152"/>
  <c r="G53" i="152"/>
  <c r="F53" i="145"/>
  <c r="M53" i="152"/>
  <c r="C53" i="152"/>
  <c r="I53" i="152"/>
  <c r="B52" i="152"/>
  <c r="B52" i="145"/>
  <c r="H52" i="152"/>
  <c r="R53" i="158"/>
  <c r="J53" i="155"/>
  <c r="P52" i="152"/>
  <c r="G52" i="152"/>
  <c r="F52" i="145"/>
  <c r="M52" i="152"/>
  <c r="C52" i="152"/>
  <c r="I52" i="152"/>
  <c r="B51" i="152"/>
  <c r="B51" i="145"/>
  <c r="H51" i="152"/>
  <c r="R52" i="158"/>
  <c r="J52" i="155"/>
  <c r="P51" i="152"/>
  <c r="G51" i="152"/>
  <c r="F51" i="145"/>
  <c r="M51" i="152"/>
  <c r="C51" i="152"/>
  <c r="I51" i="152"/>
  <c r="B50" i="152"/>
  <c r="B50" i="145"/>
  <c r="H50" i="152"/>
  <c r="R51" i="158"/>
  <c r="J51" i="155"/>
  <c r="P50" i="152"/>
  <c r="G50" i="152"/>
  <c r="F50" i="145"/>
  <c r="M50" i="152"/>
  <c r="C50" i="152"/>
  <c r="I50" i="152"/>
  <c r="B49" i="152"/>
  <c r="B49" i="145"/>
  <c r="H49" i="152"/>
  <c r="R50" i="158"/>
  <c r="J50" i="155"/>
  <c r="P49" i="152"/>
  <c r="G49" i="152"/>
  <c r="F49" i="145"/>
  <c r="M49" i="152"/>
  <c r="C49" i="152"/>
  <c r="I49" i="152"/>
  <c r="B48" i="152"/>
  <c r="B48" i="145"/>
  <c r="H48" i="152"/>
  <c r="R49" i="158"/>
  <c r="J49" i="155"/>
  <c r="P48" i="152"/>
  <c r="G48" i="152"/>
  <c r="F48" i="145"/>
  <c r="M48" i="152"/>
  <c r="C48" i="152"/>
  <c r="I48" i="152"/>
  <c r="B47" i="152"/>
  <c r="B47" i="145"/>
  <c r="H47" i="152"/>
  <c r="R48" i="158"/>
  <c r="J48" i="155"/>
  <c r="P47" i="152"/>
  <c r="G47" i="152"/>
  <c r="F47" i="145"/>
  <c r="M47" i="152"/>
  <c r="C47" i="152"/>
  <c r="I47" i="152"/>
  <c r="B46" i="152"/>
  <c r="B46" i="145"/>
  <c r="H46" i="152"/>
  <c r="R47" i="158"/>
  <c r="J47" i="155"/>
  <c r="P46" i="152"/>
  <c r="G46" i="152"/>
  <c r="F46" i="145"/>
  <c r="M46" i="152"/>
  <c r="C46" i="152"/>
  <c r="I46" i="152"/>
  <c r="B45" i="152"/>
  <c r="B45" i="145"/>
  <c r="H45" i="152"/>
  <c r="R46" i="158"/>
  <c r="J46" i="155"/>
  <c r="P45" i="152"/>
  <c r="G45" i="152"/>
  <c r="F45" i="145"/>
  <c r="M45" i="152"/>
  <c r="C45" i="152"/>
  <c r="I45" i="152"/>
  <c r="B44" i="152"/>
  <c r="B44" i="145"/>
  <c r="H44" i="152"/>
  <c r="R45" i="158"/>
  <c r="J45" i="155"/>
  <c r="P44" i="152"/>
  <c r="G44" i="152"/>
  <c r="F44" i="145"/>
  <c r="M44" i="152"/>
  <c r="C44" i="152"/>
  <c r="I44" i="152"/>
  <c r="B43" i="152"/>
  <c r="B43" i="145"/>
  <c r="H43" i="152"/>
  <c r="R44" i="158"/>
  <c r="J44" i="155"/>
  <c r="P43" i="152"/>
  <c r="G43" i="152"/>
  <c r="F43" i="145"/>
  <c r="M43" i="152"/>
  <c r="C43" i="152"/>
  <c r="I43" i="152"/>
  <c r="B42" i="152"/>
  <c r="B42" i="145"/>
  <c r="H42" i="152"/>
  <c r="R43" i="158"/>
  <c r="J43" i="155"/>
  <c r="P42" i="152"/>
  <c r="G42" i="152"/>
  <c r="F42" i="145"/>
  <c r="M42" i="152"/>
  <c r="C42" i="152"/>
  <c r="I42" i="152"/>
  <c r="B41" i="152"/>
  <c r="B41" i="145"/>
  <c r="H41" i="152"/>
  <c r="R42" i="158"/>
  <c r="J42" i="155"/>
  <c r="P41" i="152"/>
  <c r="G41" i="152"/>
  <c r="F41" i="145"/>
  <c r="M41" i="152"/>
  <c r="C41" i="152"/>
  <c r="I41" i="152"/>
  <c r="B40" i="152"/>
  <c r="B40" i="145"/>
  <c r="H40" i="152"/>
  <c r="R41" i="158"/>
  <c r="J41" i="155"/>
  <c r="P40" i="152"/>
  <c r="G40" i="152"/>
  <c r="F40" i="145"/>
  <c r="M40" i="152"/>
  <c r="C40" i="152"/>
  <c r="I40" i="152"/>
  <c r="B39" i="152"/>
  <c r="B39" i="145"/>
  <c r="H39" i="152"/>
  <c r="R40" i="158"/>
  <c r="J40" i="155"/>
  <c r="P39" i="152"/>
  <c r="G39" i="152"/>
  <c r="F39" i="145"/>
  <c r="M39" i="152"/>
  <c r="C39" i="152"/>
  <c r="I39" i="152"/>
  <c r="B38" i="152"/>
  <c r="B38" i="145"/>
  <c r="H38" i="152"/>
  <c r="R39" i="158"/>
  <c r="J39" i="155"/>
  <c r="P38" i="152"/>
  <c r="G38" i="152"/>
  <c r="F38" i="145"/>
  <c r="M38" i="152"/>
  <c r="C38" i="152"/>
  <c r="I38" i="152"/>
  <c r="B37" i="152"/>
  <c r="B37" i="145"/>
  <c r="H37" i="152"/>
  <c r="R38" i="158"/>
  <c r="J38" i="155"/>
  <c r="P37" i="152"/>
  <c r="G37" i="152"/>
  <c r="F37" i="145"/>
  <c r="M37" i="152"/>
  <c r="C37" i="152"/>
  <c r="I37" i="152"/>
  <c r="B36" i="152"/>
  <c r="B36" i="145"/>
  <c r="H36" i="152"/>
  <c r="R37" i="158"/>
  <c r="J37" i="155"/>
  <c r="P36" i="152"/>
  <c r="G36" i="152"/>
  <c r="F36" i="145"/>
  <c r="M36" i="152"/>
  <c r="C36" i="152"/>
  <c r="I36" i="152"/>
  <c r="B35" i="152"/>
  <c r="B35" i="145"/>
  <c r="H35" i="152"/>
  <c r="R36" i="158"/>
  <c r="J36" i="155"/>
  <c r="P35" i="152"/>
  <c r="G35" i="152"/>
  <c r="F35" i="145"/>
  <c r="M35" i="152"/>
  <c r="C35" i="152"/>
  <c r="I35" i="152"/>
  <c r="B34" i="152"/>
  <c r="B34" i="145"/>
  <c r="H34" i="152"/>
  <c r="R35" i="158"/>
  <c r="J35" i="155"/>
  <c r="P34" i="152"/>
  <c r="G34" i="152"/>
  <c r="F34" i="145"/>
  <c r="M34" i="152"/>
  <c r="C34" i="152"/>
  <c r="I34" i="152"/>
  <c r="B33" i="152"/>
  <c r="B33" i="145"/>
  <c r="H33" i="152"/>
  <c r="R34" i="158"/>
  <c r="J34" i="155"/>
  <c r="P33" i="152"/>
  <c r="G33" i="152"/>
  <c r="F33" i="145"/>
  <c r="M33" i="152"/>
  <c r="C33" i="152"/>
  <c r="I33" i="152"/>
  <c r="B32" i="152"/>
  <c r="B32" i="145"/>
  <c r="H32" i="152"/>
  <c r="R33" i="158"/>
  <c r="J33" i="155"/>
  <c r="P32" i="152"/>
  <c r="G32" i="152"/>
  <c r="F32" i="145"/>
  <c r="M32" i="152"/>
  <c r="C32" i="152"/>
  <c r="I32" i="152"/>
  <c r="B31" i="152"/>
  <c r="B31" i="145"/>
  <c r="H31" i="152"/>
  <c r="R32" i="158"/>
  <c r="J32" i="155"/>
  <c r="P31" i="152"/>
  <c r="G31" i="152"/>
  <c r="F31" i="145"/>
  <c r="M31" i="152"/>
  <c r="C31" i="152"/>
  <c r="I31" i="152"/>
  <c r="B30" i="152"/>
  <c r="B30" i="145"/>
  <c r="H30" i="152"/>
  <c r="R31" i="158"/>
  <c r="J31" i="155"/>
  <c r="P30" i="152"/>
  <c r="G30" i="152"/>
  <c r="F30" i="145"/>
  <c r="M30" i="152"/>
  <c r="C30" i="152"/>
  <c r="I30" i="152"/>
  <c r="B29" i="152"/>
  <c r="B29" i="145"/>
  <c r="H29" i="152"/>
  <c r="R30" i="158"/>
  <c r="J30" i="155"/>
  <c r="P29" i="152"/>
  <c r="G29" i="152"/>
  <c r="F29" i="145"/>
  <c r="M29" i="152"/>
  <c r="C29" i="152"/>
  <c r="I29" i="152"/>
  <c r="B28" i="152"/>
  <c r="B28" i="145"/>
  <c r="H28" i="152"/>
  <c r="R29" i="158"/>
  <c r="J29" i="155"/>
  <c r="P28" i="152"/>
  <c r="G28" i="152"/>
  <c r="F28" i="145"/>
  <c r="M28" i="152"/>
  <c r="C28" i="152"/>
  <c r="I28" i="152"/>
  <c r="B27" i="152"/>
  <c r="B27" i="145"/>
  <c r="H27" i="152"/>
  <c r="R28" i="158"/>
  <c r="J28" i="155"/>
  <c r="P27" i="152"/>
  <c r="G27" i="152"/>
  <c r="F27" i="145"/>
  <c r="M27" i="152"/>
  <c r="C27" i="152"/>
  <c r="I27" i="152"/>
  <c r="B26" i="152"/>
  <c r="B26" i="145"/>
  <c r="H26" i="152"/>
  <c r="R27" i="158"/>
  <c r="J27" i="155"/>
  <c r="P26" i="152"/>
  <c r="G26" i="152"/>
  <c r="F26" i="145"/>
  <c r="M26" i="152"/>
  <c r="C26" i="152"/>
  <c r="I26" i="152"/>
  <c r="B25" i="152"/>
  <c r="B25" i="145"/>
  <c r="H25" i="152"/>
  <c r="R26" i="158"/>
  <c r="J26" i="155"/>
  <c r="P25" i="152"/>
  <c r="G25" i="152"/>
  <c r="F25" i="145"/>
  <c r="M25" i="152"/>
  <c r="C25" i="152"/>
  <c r="I25" i="152"/>
  <c r="B24" i="152"/>
  <c r="B24" i="145"/>
  <c r="H24" i="152"/>
  <c r="R25" i="158"/>
  <c r="J25" i="155"/>
  <c r="P24" i="152"/>
  <c r="G24" i="152"/>
  <c r="F24" i="145"/>
  <c r="M24" i="152"/>
  <c r="C24" i="152"/>
  <c r="I24" i="152"/>
  <c r="B23" i="152"/>
  <c r="B23" i="145"/>
  <c r="H23" i="152"/>
  <c r="R24" i="158"/>
  <c r="J24" i="155"/>
  <c r="P23" i="152"/>
  <c r="G23" i="152"/>
  <c r="F23" i="145"/>
  <c r="M23" i="152"/>
  <c r="C23" i="152"/>
  <c r="I23" i="152"/>
  <c r="B22" i="152"/>
  <c r="B22" i="145"/>
  <c r="H22" i="152"/>
  <c r="R23" i="158"/>
  <c r="J23" i="155"/>
  <c r="P22" i="152"/>
  <c r="G22" i="152"/>
  <c r="F22" i="145"/>
  <c r="M22" i="152"/>
  <c r="C22" i="152"/>
  <c r="I22" i="152"/>
  <c r="B21" i="152"/>
  <c r="B21" i="145"/>
  <c r="H21" i="152"/>
  <c r="R22" i="158"/>
  <c r="J22" i="155"/>
  <c r="P21" i="152"/>
  <c r="G21" i="152"/>
  <c r="F21" i="145"/>
  <c r="M21" i="152"/>
  <c r="C21" i="152"/>
  <c r="I21" i="152"/>
  <c r="B20" i="152"/>
  <c r="B20" i="145"/>
  <c r="H20" i="152"/>
  <c r="R21" i="158"/>
  <c r="J21" i="155"/>
  <c r="P20" i="152"/>
  <c r="G20" i="152"/>
  <c r="F20" i="145"/>
  <c r="M20" i="152"/>
  <c r="C20" i="152"/>
  <c r="I20" i="152"/>
  <c r="B19" i="152"/>
  <c r="B19" i="145"/>
  <c r="H19" i="152"/>
  <c r="R20" i="158"/>
  <c r="J20" i="155"/>
  <c r="P19" i="152"/>
  <c r="G19" i="152"/>
  <c r="F19" i="145"/>
  <c r="M19" i="152"/>
  <c r="C19" i="152"/>
  <c r="I19" i="152"/>
  <c r="B18" i="152"/>
  <c r="B18" i="145"/>
  <c r="H18" i="152"/>
  <c r="R19" i="158"/>
  <c r="J19" i="155"/>
  <c r="P18" i="152"/>
  <c r="G18" i="152"/>
  <c r="F18" i="145"/>
  <c r="M18" i="152"/>
  <c r="C18" i="152"/>
  <c r="I18" i="152"/>
  <c r="B17" i="152"/>
  <c r="B17" i="145"/>
  <c r="H17" i="152"/>
  <c r="R18" i="158"/>
  <c r="J18" i="155"/>
  <c r="P17" i="152"/>
  <c r="G17" i="152"/>
  <c r="F17" i="145"/>
  <c r="M17" i="152"/>
  <c r="C17" i="152"/>
  <c r="I17" i="152"/>
  <c r="B16" i="152"/>
  <c r="B16" i="145"/>
  <c r="H16" i="152"/>
  <c r="R17" i="158"/>
  <c r="J17" i="155"/>
  <c r="P16" i="152"/>
  <c r="G16" i="152"/>
  <c r="F16" i="145"/>
  <c r="M16" i="152"/>
  <c r="C16" i="152"/>
  <c r="I16" i="152"/>
  <c r="B15" i="152"/>
  <c r="B15" i="145"/>
  <c r="H15" i="152"/>
  <c r="R16" i="158"/>
  <c r="J16" i="155"/>
  <c r="P15" i="152"/>
  <c r="G15" i="152"/>
  <c r="F15" i="145"/>
  <c r="M15" i="152"/>
  <c r="C15" i="152"/>
  <c r="I15" i="152"/>
  <c r="B14" i="152"/>
  <c r="B14" i="145"/>
  <c r="H14" i="152"/>
  <c r="R15" i="158"/>
  <c r="J15" i="155"/>
  <c r="P14" i="152"/>
  <c r="G14" i="152"/>
  <c r="F14" i="145"/>
  <c r="M14" i="152"/>
  <c r="C14" i="152"/>
  <c r="I14" i="152"/>
  <c r="B13" i="152"/>
  <c r="B13" i="145"/>
  <c r="H13" i="152"/>
  <c r="R14" i="158"/>
  <c r="J14" i="155"/>
  <c r="P13" i="152"/>
  <c r="G13" i="152"/>
  <c r="F13" i="145"/>
  <c r="M13" i="152"/>
  <c r="C13" i="152"/>
  <c r="I13" i="152"/>
  <c r="B12" i="152"/>
  <c r="B12" i="145"/>
  <c r="H12" i="152"/>
  <c r="R13" i="158"/>
  <c r="J13" i="155"/>
  <c r="P12" i="152"/>
  <c r="G12" i="152"/>
  <c r="F12" i="145"/>
  <c r="M12" i="152"/>
  <c r="C12" i="152"/>
  <c r="I12" i="152"/>
  <c r="B11" i="152"/>
  <c r="B11" i="145"/>
  <c r="H11" i="152"/>
  <c r="R12" i="158"/>
  <c r="J12" i="155"/>
  <c r="P11" i="152"/>
  <c r="G11" i="152"/>
  <c r="F11" i="145"/>
  <c r="M11" i="152"/>
  <c r="C11" i="152"/>
  <c r="I11" i="152"/>
  <c r="B10" i="152"/>
  <c r="B10" i="145"/>
  <c r="H10" i="152"/>
  <c r="R11" i="158"/>
  <c r="J11" i="155"/>
  <c r="P10" i="152"/>
  <c r="G10" i="152"/>
  <c r="F10" i="145"/>
  <c r="M10" i="152"/>
  <c r="C10" i="152"/>
  <c r="I10" i="152"/>
  <c r="B9" i="152"/>
  <c r="B9" i="145"/>
  <c r="H9" i="152"/>
  <c r="R10" i="158"/>
  <c r="J10" i="155"/>
  <c r="P9" i="152"/>
  <c r="G9" i="152"/>
  <c r="F9" i="145"/>
  <c r="M9" i="152"/>
  <c r="C9" i="152"/>
  <c r="I9" i="152"/>
  <c r="G120" i="252"/>
  <c r="B110" i="252"/>
  <c r="F110" i="252"/>
  <c r="B76" i="252"/>
  <c r="F76" i="252"/>
  <c r="F120" i="252"/>
  <c r="E120" i="252"/>
  <c r="D120" i="252"/>
  <c r="C120" i="252"/>
  <c r="B120" i="252"/>
  <c r="P110" i="252"/>
  <c r="P109" i="252"/>
  <c r="B109" i="252"/>
  <c r="F109" i="252"/>
  <c r="P108" i="252"/>
  <c r="B108" i="252"/>
  <c r="F108" i="252"/>
  <c r="P107" i="252"/>
  <c r="B107" i="252"/>
  <c r="F107" i="252"/>
  <c r="P106" i="252"/>
  <c r="B106" i="252"/>
  <c r="F106" i="252"/>
  <c r="P105" i="252"/>
  <c r="B105" i="252"/>
  <c r="F105" i="252"/>
  <c r="P104" i="252"/>
  <c r="B104" i="252"/>
  <c r="F104" i="252"/>
  <c r="P103" i="252"/>
  <c r="B103" i="252"/>
  <c r="F103" i="252"/>
  <c r="P102" i="252"/>
  <c r="B102" i="252"/>
  <c r="F102" i="252"/>
  <c r="P101" i="252"/>
  <c r="B101" i="252"/>
  <c r="F101" i="252"/>
  <c r="P100" i="252"/>
  <c r="B100" i="252"/>
  <c r="F100" i="252"/>
  <c r="P99" i="252"/>
  <c r="B99" i="252"/>
  <c r="F99" i="252"/>
  <c r="P98" i="252"/>
  <c r="B98" i="252"/>
  <c r="F98" i="252"/>
  <c r="P97" i="252"/>
  <c r="B97" i="252"/>
  <c r="F97" i="252"/>
  <c r="P96" i="252"/>
  <c r="B96" i="252"/>
  <c r="F96" i="252"/>
  <c r="P95" i="252"/>
  <c r="B95" i="252"/>
  <c r="F95" i="252"/>
  <c r="P94" i="252"/>
  <c r="B94" i="252"/>
  <c r="F94" i="252"/>
  <c r="P93" i="252"/>
  <c r="B93" i="252"/>
  <c r="F93" i="252"/>
  <c r="P92" i="252"/>
  <c r="B92" i="252"/>
  <c r="F92" i="252"/>
  <c r="P91" i="252"/>
  <c r="B91" i="252"/>
  <c r="F91" i="252"/>
  <c r="P90" i="252"/>
  <c r="B90" i="252"/>
  <c r="F90" i="252"/>
  <c r="P89" i="252"/>
  <c r="B89" i="252"/>
  <c r="F89" i="252"/>
  <c r="P88" i="252"/>
  <c r="B88" i="252"/>
  <c r="F88" i="252"/>
  <c r="P87" i="252"/>
  <c r="B87" i="252"/>
  <c r="F87" i="252"/>
  <c r="P86" i="252"/>
  <c r="B86" i="252"/>
  <c r="F86" i="252"/>
  <c r="P85" i="252"/>
  <c r="B85" i="252"/>
  <c r="F85" i="252"/>
  <c r="P84" i="252"/>
  <c r="B84" i="252"/>
  <c r="F84" i="252"/>
  <c r="P83" i="252"/>
  <c r="B83" i="252"/>
  <c r="F83" i="252"/>
  <c r="P82" i="252"/>
  <c r="B82" i="252"/>
  <c r="F82" i="252"/>
  <c r="P81" i="252"/>
  <c r="B81" i="252"/>
  <c r="F81" i="252"/>
  <c r="P80" i="252"/>
  <c r="B80" i="252"/>
  <c r="F80" i="252"/>
  <c r="P79" i="252"/>
  <c r="B79" i="252"/>
  <c r="F79" i="252"/>
  <c r="P78" i="252"/>
  <c r="B78" i="252"/>
  <c r="F78" i="252"/>
  <c r="P77" i="252"/>
  <c r="B77" i="252"/>
  <c r="F77" i="252"/>
  <c r="P76" i="252"/>
  <c r="P75" i="252"/>
  <c r="B75" i="252"/>
  <c r="F75" i="252"/>
  <c r="G110" i="151"/>
  <c r="G76" i="151"/>
  <c r="G120" i="151"/>
  <c r="F110" i="151"/>
  <c r="F76" i="151"/>
  <c r="F120" i="151"/>
  <c r="E110" i="151"/>
  <c r="E76" i="151"/>
  <c r="E120" i="151"/>
  <c r="D110" i="151"/>
  <c r="D76" i="151"/>
  <c r="D120" i="151"/>
  <c r="C110" i="151"/>
  <c r="C76" i="151"/>
  <c r="C120" i="151"/>
  <c r="B110" i="151"/>
  <c r="B76" i="151"/>
  <c r="B120" i="151"/>
  <c r="M110" i="151"/>
  <c r="L110" i="151"/>
  <c r="K110" i="151"/>
  <c r="J110" i="151"/>
  <c r="I110" i="151"/>
  <c r="H110" i="151"/>
  <c r="G109" i="151"/>
  <c r="M109" i="151"/>
  <c r="F109" i="151"/>
  <c r="L109" i="151"/>
  <c r="E109" i="151"/>
  <c r="K109" i="151"/>
  <c r="D109" i="151"/>
  <c r="J109" i="151"/>
  <c r="C109" i="151"/>
  <c r="I109" i="151"/>
  <c r="B109" i="151"/>
  <c r="H109" i="151"/>
  <c r="G108" i="151"/>
  <c r="M108" i="151"/>
  <c r="F108" i="151"/>
  <c r="L108" i="151"/>
  <c r="E108" i="151"/>
  <c r="K108" i="151"/>
  <c r="D108" i="151"/>
  <c r="J108" i="151"/>
  <c r="C108" i="151"/>
  <c r="I108" i="151"/>
  <c r="B108" i="151"/>
  <c r="H108" i="151"/>
  <c r="G107" i="151"/>
  <c r="M107" i="151"/>
  <c r="F107" i="151"/>
  <c r="L107" i="151"/>
  <c r="E107" i="151"/>
  <c r="K107" i="151"/>
  <c r="D107" i="151"/>
  <c r="J107" i="151"/>
  <c r="C107" i="151"/>
  <c r="I107" i="151"/>
  <c r="B107" i="151"/>
  <c r="H107" i="151"/>
  <c r="G106" i="151"/>
  <c r="M106" i="151"/>
  <c r="F106" i="151"/>
  <c r="L106" i="151"/>
  <c r="E106" i="151"/>
  <c r="K106" i="151"/>
  <c r="D106" i="151"/>
  <c r="J106" i="151"/>
  <c r="C106" i="151"/>
  <c r="I106" i="151"/>
  <c r="B106" i="151"/>
  <c r="H106" i="151"/>
  <c r="G105" i="151"/>
  <c r="M105" i="151"/>
  <c r="F105" i="151"/>
  <c r="L105" i="151"/>
  <c r="E105" i="151"/>
  <c r="K105" i="151"/>
  <c r="D105" i="151"/>
  <c r="J105" i="151"/>
  <c r="C105" i="151"/>
  <c r="I105" i="151"/>
  <c r="B105" i="151"/>
  <c r="H105" i="151"/>
  <c r="G104" i="151"/>
  <c r="M104" i="151"/>
  <c r="F104" i="151"/>
  <c r="L104" i="151"/>
  <c r="E104" i="151"/>
  <c r="K104" i="151"/>
  <c r="D104" i="151"/>
  <c r="J104" i="151"/>
  <c r="C104" i="151"/>
  <c r="I104" i="151"/>
  <c r="B104" i="151"/>
  <c r="H104" i="151"/>
  <c r="G103" i="151"/>
  <c r="M103" i="151"/>
  <c r="F103" i="151"/>
  <c r="L103" i="151"/>
  <c r="E103" i="151"/>
  <c r="K103" i="151"/>
  <c r="D103" i="151"/>
  <c r="J103" i="151"/>
  <c r="C103" i="151"/>
  <c r="I103" i="151"/>
  <c r="B103" i="151"/>
  <c r="H103" i="151"/>
  <c r="G102" i="151"/>
  <c r="M102" i="151"/>
  <c r="F102" i="151"/>
  <c r="L102" i="151"/>
  <c r="E102" i="151"/>
  <c r="K102" i="151"/>
  <c r="D102" i="151"/>
  <c r="J102" i="151"/>
  <c r="C102" i="151"/>
  <c r="I102" i="151"/>
  <c r="B102" i="151"/>
  <c r="H102" i="151"/>
  <c r="G101" i="151"/>
  <c r="M101" i="151"/>
  <c r="F101" i="151"/>
  <c r="L101" i="151"/>
  <c r="E101" i="151"/>
  <c r="K101" i="151"/>
  <c r="D101" i="151"/>
  <c r="J101" i="151"/>
  <c r="C101" i="151"/>
  <c r="I101" i="151"/>
  <c r="B101" i="151"/>
  <c r="H101" i="151"/>
  <c r="G100" i="151"/>
  <c r="M100" i="151"/>
  <c r="F100" i="151"/>
  <c r="L100" i="151"/>
  <c r="E100" i="151"/>
  <c r="K100" i="151"/>
  <c r="D100" i="151"/>
  <c r="J100" i="151"/>
  <c r="C100" i="151"/>
  <c r="I100" i="151"/>
  <c r="B100" i="151"/>
  <c r="H100" i="151"/>
  <c r="G99" i="151"/>
  <c r="M99" i="151"/>
  <c r="F99" i="151"/>
  <c r="L99" i="151"/>
  <c r="E99" i="151"/>
  <c r="K99" i="151"/>
  <c r="D99" i="151"/>
  <c r="J99" i="151"/>
  <c r="C99" i="151"/>
  <c r="I99" i="151"/>
  <c r="B99" i="151"/>
  <c r="H99" i="151"/>
  <c r="G98" i="151"/>
  <c r="M98" i="151"/>
  <c r="F98" i="151"/>
  <c r="L98" i="151"/>
  <c r="E98" i="151"/>
  <c r="K98" i="151"/>
  <c r="D98" i="151"/>
  <c r="J98" i="151"/>
  <c r="C98" i="151"/>
  <c r="I98" i="151"/>
  <c r="B98" i="151"/>
  <c r="H98" i="151"/>
  <c r="G97" i="151"/>
  <c r="M97" i="151"/>
  <c r="F97" i="151"/>
  <c r="L97" i="151"/>
  <c r="E97" i="151"/>
  <c r="K97" i="151"/>
  <c r="D97" i="151"/>
  <c r="J97" i="151"/>
  <c r="C97" i="151"/>
  <c r="I97" i="151"/>
  <c r="B97" i="151"/>
  <c r="H97" i="151"/>
  <c r="G96" i="151"/>
  <c r="M96" i="151"/>
  <c r="F96" i="151"/>
  <c r="L96" i="151"/>
  <c r="E96" i="151"/>
  <c r="K96" i="151"/>
  <c r="D96" i="151"/>
  <c r="J96" i="151"/>
  <c r="C96" i="151"/>
  <c r="I96" i="151"/>
  <c r="B96" i="151"/>
  <c r="H96" i="151"/>
  <c r="G95" i="151"/>
  <c r="M95" i="151"/>
  <c r="F95" i="151"/>
  <c r="L95" i="151"/>
  <c r="E95" i="151"/>
  <c r="K95" i="151"/>
  <c r="D95" i="151"/>
  <c r="J95" i="151"/>
  <c r="C95" i="151"/>
  <c r="I95" i="151"/>
  <c r="B95" i="151"/>
  <c r="H95" i="151"/>
  <c r="G94" i="151"/>
  <c r="M94" i="151"/>
  <c r="F94" i="151"/>
  <c r="L94" i="151"/>
  <c r="E94" i="151"/>
  <c r="K94" i="151"/>
  <c r="D94" i="151"/>
  <c r="J94" i="151"/>
  <c r="C94" i="151"/>
  <c r="I94" i="151"/>
  <c r="B94" i="151"/>
  <c r="H94" i="151"/>
  <c r="G93" i="151"/>
  <c r="M93" i="151"/>
  <c r="F93" i="151"/>
  <c r="L93" i="151"/>
  <c r="E93" i="151"/>
  <c r="K93" i="151"/>
  <c r="D93" i="151"/>
  <c r="J93" i="151"/>
  <c r="C93" i="151"/>
  <c r="I93" i="151"/>
  <c r="B93" i="151"/>
  <c r="H93" i="151"/>
  <c r="G92" i="151"/>
  <c r="M92" i="151"/>
  <c r="F92" i="151"/>
  <c r="L92" i="151"/>
  <c r="E92" i="151"/>
  <c r="K92" i="151"/>
  <c r="D92" i="151"/>
  <c r="J92" i="151"/>
  <c r="C92" i="151"/>
  <c r="I92" i="151"/>
  <c r="B92" i="151"/>
  <c r="H92" i="151"/>
  <c r="G91" i="151"/>
  <c r="M91" i="151"/>
  <c r="F91" i="151"/>
  <c r="L91" i="151"/>
  <c r="E91" i="151"/>
  <c r="K91" i="151"/>
  <c r="D91" i="151"/>
  <c r="J91" i="151"/>
  <c r="C91" i="151"/>
  <c r="I91" i="151"/>
  <c r="B91" i="151"/>
  <c r="H91" i="151"/>
  <c r="G90" i="151"/>
  <c r="M90" i="151"/>
  <c r="F90" i="151"/>
  <c r="L90" i="151"/>
  <c r="E90" i="151"/>
  <c r="K90" i="151"/>
  <c r="D90" i="151"/>
  <c r="J90" i="151"/>
  <c r="C90" i="151"/>
  <c r="I90" i="151"/>
  <c r="B90" i="151"/>
  <c r="H90" i="151"/>
  <c r="G89" i="151"/>
  <c r="M89" i="151"/>
  <c r="F89" i="151"/>
  <c r="L89" i="151"/>
  <c r="E89" i="151"/>
  <c r="K89" i="151"/>
  <c r="D89" i="151"/>
  <c r="J89" i="151"/>
  <c r="C89" i="151"/>
  <c r="I89" i="151"/>
  <c r="B89" i="151"/>
  <c r="H89" i="151"/>
  <c r="G88" i="151"/>
  <c r="M88" i="151"/>
  <c r="F88" i="151"/>
  <c r="L88" i="151"/>
  <c r="E88" i="151"/>
  <c r="K88" i="151"/>
  <c r="D88" i="151"/>
  <c r="J88" i="151"/>
  <c r="C88" i="151"/>
  <c r="I88" i="151"/>
  <c r="B88" i="151"/>
  <c r="H88" i="151"/>
  <c r="G87" i="151"/>
  <c r="M87" i="151"/>
  <c r="F87" i="151"/>
  <c r="L87" i="151"/>
  <c r="E87" i="151"/>
  <c r="K87" i="151"/>
  <c r="D87" i="151"/>
  <c r="J87" i="151"/>
  <c r="C87" i="151"/>
  <c r="I87" i="151"/>
  <c r="B87" i="151"/>
  <c r="H87" i="151"/>
  <c r="G86" i="151"/>
  <c r="M86" i="151"/>
  <c r="F86" i="151"/>
  <c r="L86" i="151"/>
  <c r="E86" i="151"/>
  <c r="K86" i="151"/>
  <c r="D86" i="151"/>
  <c r="J86" i="151"/>
  <c r="C86" i="151"/>
  <c r="I86" i="151"/>
  <c r="B86" i="151"/>
  <c r="H86" i="151"/>
  <c r="G85" i="151"/>
  <c r="M85" i="151"/>
  <c r="F85" i="151"/>
  <c r="L85" i="151"/>
  <c r="E85" i="151"/>
  <c r="K85" i="151"/>
  <c r="D85" i="151"/>
  <c r="J85" i="151"/>
  <c r="C85" i="151"/>
  <c r="I85" i="151"/>
  <c r="B85" i="151"/>
  <c r="H85" i="151"/>
  <c r="G84" i="151"/>
  <c r="M84" i="151"/>
  <c r="F84" i="151"/>
  <c r="L84" i="151"/>
  <c r="E84" i="151"/>
  <c r="K84" i="151"/>
  <c r="D84" i="151"/>
  <c r="J84" i="151"/>
  <c r="C84" i="151"/>
  <c r="I84" i="151"/>
  <c r="B84" i="151"/>
  <c r="H84" i="151"/>
  <c r="G83" i="151"/>
  <c r="M83" i="151"/>
  <c r="F83" i="151"/>
  <c r="L83" i="151"/>
  <c r="E83" i="151"/>
  <c r="K83" i="151"/>
  <c r="D83" i="151"/>
  <c r="J83" i="151"/>
  <c r="C83" i="151"/>
  <c r="I83" i="151"/>
  <c r="B83" i="151"/>
  <c r="H83" i="151"/>
  <c r="G82" i="151"/>
  <c r="M82" i="151"/>
  <c r="F82" i="151"/>
  <c r="L82" i="151"/>
  <c r="E82" i="151"/>
  <c r="K82" i="151"/>
  <c r="D82" i="151"/>
  <c r="J82" i="151"/>
  <c r="C82" i="151"/>
  <c r="I82" i="151"/>
  <c r="B82" i="151"/>
  <c r="H82" i="151"/>
  <c r="G81" i="151"/>
  <c r="M81" i="151"/>
  <c r="F81" i="151"/>
  <c r="L81" i="151"/>
  <c r="E81" i="151"/>
  <c r="K81" i="151"/>
  <c r="D81" i="151"/>
  <c r="J81" i="151"/>
  <c r="C81" i="151"/>
  <c r="I81" i="151"/>
  <c r="B81" i="151"/>
  <c r="H81" i="151"/>
  <c r="G80" i="151"/>
  <c r="M80" i="151"/>
  <c r="F80" i="151"/>
  <c r="L80" i="151"/>
  <c r="E80" i="151"/>
  <c r="K80" i="151"/>
  <c r="D80" i="151"/>
  <c r="J80" i="151"/>
  <c r="C80" i="151"/>
  <c r="I80" i="151"/>
  <c r="B80" i="151"/>
  <c r="H80" i="151"/>
  <c r="G79" i="151"/>
  <c r="M79" i="151"/>
  <c r="F79" i="151"/>
  <c r="L79" i="151"/>
  <c r="E79" i="151"/>
  <c r="K79" i="151"/>
  <c r="D79" i="151"/>
  <c r="J79" i="151"/>
  <c r="C79" i="151"/>
  <c r="I79" i="151"/>
  <c r="B79" i="151"/>
  <c r="H79" i="151"/>
  <c r="G78" i="151"/>
  <c r="M78" i="151"/>
  <c r="F78" i="151"/>
  <c r="L78" i="151"/>
  <c r="E78" i="151"/>
  <c r="K78" i="151"/>
  <c r="D78" i="151"/>
  <c r="J78" i="151"/>
  <c r="C78" i="151"/>
  <c r="I78" i="151"/>
  <c r="B78" i="151"/>
  <c r="H78" i="151"/>
  <c r="G77" i="151"/>
  <c r="M77" i="151"/>
  <c r="F77" i="151"/>
  <c r="L77" i="151"/>
  <c r="E77" i="151"/>
  <c r="K77" i="151"/>
  <c r="D77" i="151"/>
  <c r="J77" i="151"/>
  <c r="C77" i="151"/>
  <c r="I77" i="151"/>
  <c r="B77" i="151"/>
  <c r="H77" i="151"/>
  <c r="M76" i="151"/>
  <c r="L76" i="151"/>
  <c r="K76" i="151"/>
  <c r="J76" i="151"/>
  <c r="I76" i="151"/>
  <c r="H76" i="151"/>
  <c r="G75" i="151"/>
  <c r="M75" i="151"/>
  <c r="F75" i="151"/>
  <c r="L75" i="151"/>
  <c r="E75" i="151"/>
  <c r="K75" i="151"/>
  <c r="D75" i="151"/>
  <c r="J75" i="151"/>
  <c r="C75" i="151"/>
  <c r="I75" i="151"/>
  <c r="B75" i="151"/>
  <c r="H75" i="151"/>
  <c r="G74" i="151"/>
  <c r="M74" i="151"/>
  <c r="F74" i="151"/>
  <c r="L74" i="151"/>
  <c r="E74" i="151"/>
  <c r="K74" i="151"/>
  <c r="D74" i="151"/>
  <c r="J74" i="151"/>
  <c r="C74" i="151"/>
  <c r="I74" i="151"/>
  <c r="B74" i="151"/>
  <c r="H74" i="151"/>
  <c r="G73" i="151"/>
  <c r="M73" i="151"/>
  <c r="F73" i="151"/>
  <c r="L73" i="151"/>
  <c r="E73" i="151"/>
  <c r="K73" i="151"/>
  <c r="D73" i="151"/>
  <c r="J73" i="151"/>
  <c r="C73" i="151"/>
  <c r="I73" i="151"/>
  <c r="B73" i="151"/>
  <c r="H73" i="151"/>
  <c r="G72" i="151"/>
  <c r="M72" i="151"/>
  <c r="F72" i="151"/>
  <c r="L72" i="151"/>
  <c r="E72" i="151"/>
  <c r="K72" i="151"/>
  <c r="D72" i="151"/>
  <c r="J72" i="151"/>
  <c r="C72" i="151"/>
  <c r="I72" i="151"/>
  <c r="B72" i="151"/>
  <c r="H72" i="151"/>
  <c r="G71" i="151"/>
  <c r="M71" i="151"/>
  <c r="F71" i="151"/>
  <c r="L71" i="151"/>
  <c r="E71" i="151"/>
  <c r="K71" i="151"/>
  <c r="D71" i="151"/>
  <c r="J71" i="151"/>
  <c r="C71" i="151"/>
  <c r="I71" i="151"/>
  <c r="B71" i="151"/>
  <c r="H71" i="151"/>
  <c r="G70" i="151"/>
  <c r="M70" i="151"/>
  <c r="F70" i="151"/>
  <c r="L70" i="151"/>
  <c r="E70" i="151"/>
  <c r="K70" i="151"/>
  <c r="D70" i="151"/>
  <c r="J70" i="151"/>
  <c r="C70" i="151"/>
  <c r="I70" i="151"/>
  <c r="B70" i="151"/>
  <c r="H70" i="151"/>
  <c r="G69" i="151"/>
  <c r="M69" i="151"/>
  <c r="F69" i="151"/>
  <c r="L69" i="151"/>
  <c r="E69" i="151"/>
  <c r="K69" i="151"/>
  <c r="D69" i="151"/>
  <c r="J69" i="151"/>
  <c r="C69" i="151"/>
  <c r="I69" i="151"/>
  <c r="B69" i="151"/>
  <c r="H69" i="151"/>
  <c r="G68" i="151"/>
  <c r="M68" i="151"/>
  <c r="F68" i="151"/>
  <c r="L68" i="151"/>
  <c r="E68" i="151"/>
  <c r="K68" i="151"/>
  <c r="D68" i="151"/>
  <c r="J68" i="151"/>
  <c r="C68" i="151"/>
  <c r="I68" i="151"/>
  <c r="B68" i="151"/>
  <c r="H68" i="151"/>
  <c r="G67" i="151"/>
  <c r="M67" i="151"/>
  <c r="F67" i="151"/>
  <c r="L67" i="151"/>
  <c r="E67" i="151"/>
  <c r="K67" i="151"/>
  <c r="D67" i="151"/>
  <c r="J67" i="151"/>
  <c r="C67" i="151"/>
  <c r="I67" i="151"/>
  <c r="B67" i="151"/>
  <c r="H67" i="151"/>
  <c r="G66" i="151"/>
  <c r="M66" i="151"/>
  <c r="F66" i="151"/>
  <c r="L66" i="151"/>
  <c r="E66" i="151"/>
  <c r="K66" i="151"/>
  <c r="D66" i="151"/>
  <c r="J66" i="151"/>
  <c r="C66" i="151"/>
  <c r="I66" i="151"/>
  <c r="B66" i="151"/>
  <c r="H66" i="151"/>
  <c r="G65" i="151"/>
  <c r="M65" i="151"/>
  <c r="F65" i="151"/>
  <c r="L65" i="151"/>
  <c r="E65" i="151"/>
  <c r="K65" i="151"/>
  <c r="D65" i="151"/>
  <c r="J65" i="151"/>
  <c r="C65" i="151"/>
  <c r="I65" i="151"/>
  <c r="B65" i="151"/>
  <c r="H65" i="151"/>
  <c r="G64" i="151"/>
  <c r="M64" i="151"/>
  <c r="F64" i="151"/>
  <c r="L64" i="151"/>
  <c r="E64" i="151"/>
  <c r="K64" i="151"/>
  <c r="D64" i="151"/>
  <c r="J64" i="151"/>
  <c r="C64" i="151"/>
  <c r="I64" i="151"/>
  <c r="B64" i="151"/>
  <c r="H64" i="151"/>
  <c r="G63" i="151"/>
  <c r="M63" i="151"/>
  <c r="F63" i="151"/>
  <c r="L63" i="151"/>
  <c r="E63" i="151"/>
  <c r="K63" i="151"/>
  <c r="D63" i="151"/>
  <c r="J63" i="151"/>
  <c r="C63" i="151"/>
  <c r="I63" i="151"/>
  <c r="B63" i="151"/>
  <c r="H63" i="151"/>
  <c r="G62" i="151"/>
  <c r="M62" i="151"/>
  <c r="F62" i="151"/>
  <c r="L62" i="151"/>
  <c r="E62" i="151"/>
  <c r="K62" i="151"/>
  <c r="D62" i="151"/>
  <c r="J62" i="151"/>
  <c r="C62" i="151"/>
  <c r="I62" i="151"/>
  <c r="B62" i="151"/>
  <c r="H62" i="151"/>
  <c r="G61" i="151"/>
  <c r="M61" i="151"/>
  <c r="F61" i="151"/>
  <c r="L61" i="151"/>
  <c r="E61" i="151"/>
  <c r="K61" i="151"/>
  <c r="D61" i="151"/>
  <c r="J61" i="151"/>
  <c r="C61" i="151"/>
  <c r="I61" i="151"/>
  <c r="B61" i="151"/>
  <c r="H61" i="151"/>
  <c r="G60" i="151"/>
  <c r="M60" i="151"/>
  <c r="F60" i="151"/>
  <c r="L60" i="151"/>
  <c r="E60" i="151"/>
  <c r="K60" i="151"/>
  <c r="D60" i="151"/>
  <c r="J60" i="151"/>
  <c r="C60" i="151"/>
  <c r="I60" i="151"/>
  <c r="B60" i="151"/>
  <c r="H60" i="151"/>
  <c r="G59" i="151"/>
  <c r="M59" i="151"/>
  <c r="F59" i="151"/>
  <c r="L59" i="151"/>
  <c r="E59" i="151"/>
  <c r="K59" i="151"/>
  <c r="D59" i="151"/>
  <c r="J59" i="151"/>
  <c r="C59" i="151"/>
  <c r="I59" i="151"/>
  <c r="B59" i="151"/>
  <c r="H59" i="151"/>
  <c r="G58" i="151"/>
  <c r="M58" i="151"/>
  <c r="F58" i="151"/>
  <c r="L58" i="151"/>
  <c r="E58" i="151"/>
  <c r="K58" i="151"/>
  <c r="D58" i="151"/>
  <c r="J58" i="151"/>
  <c r="C58" i="151"/>
  <c r="I58" i="151"/>
  <c r="B58" i="151"/>
  <c r="H58" i="151"/>
  <c r="G57" i="151"/>
  <c r="M57" i="151"/>
  <c r="C57" i="151"/>
  <c r="I57" i="151"/>
  <c r="B57" i="151"/>
  <c r="H57" i="151"/>
  <c r="G56" i="151"/>
  <c r="M56" i="151"/>
  <c r="C56" i="151"/>
  <c r="I56" i="151"/>
  <c r="B56" i="151"/>
  <c r="H56" i="151"/>
  <c r="G55" i="151"/>
  <c r="M55" i="151"/>
  <c r="C55" i="151"/>
  <c r="I55" i="151"/>
  <c r="B55" i="151"/>
  <c r="H55" i="151"/>
  <c r="G54" i="151"/>
  <c r="M54" i="151"/>
  <c r="C54" i="151"/>
  <c r="I54" i="151"/>
  <c r="B54" i="151"/>
  <c r="H54" i="151"/>
  <c r="G53" i="151"/>
  <c r="M53" i="151"/>
  <c r="C53" i="151"/>
  <c r="I53" i="151"/>
  <c r="B53" i="151"/>
  <c r="H53" i="151"/>
  <c r="G52" i="151"/>
  <c r="M52" i="151"/>
  <c r="C52" i="151"/>
  <c r="I52" i="151"/>
  <c r="B52" i="151"/>
  <c r="H52" i="151"/>
  <c r="G51" i="151"/>
  <c r="M51" i="151"/>
  <c r="C51" i="151"/>
  <c r="I51" i="151"/>
  <c r="B51" i="151"/>
  <c r="H51" i="151"/>
  <c r="G50" i="151"/>
  <c r="M50" i="151"/>
  <c r="C50" i="151"/>
  <c r="I50" i="151"/>
  <c r="B50" i="151"/>
  <c r="H50" i="151"/>
  <c r="G49" i="151"/>
  <c r="M49" i="151"/>
  <c r="C49" i="151"/>
  <c r="I49" i="151"/>
  <c r="B49" i="151"/>
  <c r="H49" i="151"/>
  <c r="G48" i="151"/>
  <c r="M48" i="151"/>
  <c r="C48" i="151"/>
  <c r="I48" i="151"/>
  <c r="B48" i="151"/>
  <c r="H48" i="151"/>
  <c r="G47" i="151"/>
  <c r="M47" i="151"/>
  <c r="C47" i="151"/>
  <c r="I47" i="151"/>
  <c r="B47" i="151"/>
  <c r="H47" i="151"/>
  <c r="G46" i="151"/>
  <c r="M46" i="151"/>
  <c r="C46" i="151"/>
  <c r="I46" i="151"/>
  <c r="B46" i="151"/>
  <c r="H46" i="151"/>
  <c r="G45" i="151"/>
  <c r="M45" i="151"/>
  <c r="C45" i="151"/>
  <c r="I45" i="151"/>
  <c r="B45" i="151"/>
  <c r="H45" i="151"/>
  <c r="G44" i="151"/>
  <c r="M44" i="151"/>
  <c r="C44" i="151"/>
  <c r="I44" i="151"/>
  <c r="B44" i="151"/>
  <c r="H44" i="151"/>
  <c r="G43" i="151"/>
  <c r="M43" i="151"/>
  <c r="C43" i="151"/>
  <c r="I43" i="151"/>
  <c r="B43" i="151"/>
  <c r="H43" i="151"/>
  <c r="G42" i="151"/>
  <c r="M42" i="151"/>
  <c r="C42" i="151"/>
  <c r="I42" i="151"/>
  <c r="B42" i="151"/>
  <c r="H42" i="151"/>
  <c r="G41" i="151"/>
  <c r="M41" i="151"/>
  <c r="C41" i="151"/>
  <c r="I41" i="151"/>
  <c r="B41" i="151"/>
  <c r="H41" i="151"/>
  <c r="G40" i="151"/>
  <c r="M40" i="151"/>
  <c r="C40" i="151"/>
  <c r="I40" i="151"/>
  <c r="B40" i="151"/>
  <c r="H40" i="151"/>
  <c r="G39" i="151"/>
  <c r="M39" i="151"/>
  <c r="C39" i="151"/>
  <c r="I39" i="151"/>
  <c r="B39" i="151"/>
  <c r="H39" i="151"/>
  <c r="G38" i="151"/>
  <c r="M38" i="151"/>
  <c r="C38" i="151"/>
  <c r="I38" i="151"/>
  <c r="B38" i="151"/>
  <c r="H38" i="151"/>
  <c r="G37" i="151"/>
  <c r="M37" i="151"/>
  <c r="C37" i="151"/>
  <c r="I37" i="151"/>
  <c r="B37" i="151"/>
  <c r="H37" i="151"/>
  <c r="G36" i="151"/>
  <c r="M36" i="151"/>
  <c r="C36" i="151"/>
  <c r="I36" i="151"/>
  <c r="B36" i="151"/>
  <c r="H36" i="151"/>
  <c r="G35" i="151"/>
  <c r="M35" i="151"/>
  <c r="C35" i="151"/>
  <c r="I35" i="151"/>
  <c r="B35" i="151"/>
  <c r="H35" i="151"/>
  <c r="G34" i="151"/>
  <c r="M34" i="151"/>
  <c r="C34" i="151"/>
  <c r="I34" i="151"/>
  <c r="B34" i="151"/>
  <c r="H34" i="151"/>
  <c r="G33" i="151"/>
  <c r="M33" i="151"/>
  <c r="C33" i="151"/>
  <c r="I33" i="151"/>
  <c r="B33" i="151"/>
  <c r="H33" i="151"/>
  <c r="G32" i="151"/>
  <c r="M32" i="151"/>
  <c r="C32" i="151"/>
  <c r="I32" i="151"/>
  <c r="B32" i="151"/>
  <c r="H32" i="151"/>
  <c r="G31" i="151"/>
  <c r="M31" i="151"/>
  <c r="C31" i="151"/>
  <c r="I31" i="151"/>
  <c r="B31" i="151"/>
  <c r="H31" i="151"/>
  <c r="G30" i="151"/>
  <c r="M30" i="151"/>
  <c r="C30" i="151"/>
  <c r="I30" i="151"/>
  <c r="B30" i="151"/>
  <c r="H30" i="151"/>
  <c r="G29" i="151"/>
  <c r="M29" i="151"/>
  <c r="C29" i="151"/>
  <c r="I29" i="151"/>
  <c r="B29" i="151"/>
  <c r="H29" i="151"/>
  <c r="G28" i="151"/>
  <c r="M28" i="151"/>
  <c r="C28" i="151"/>
  <c r="I28" i="151"/>
  <c r="B28" i="151"/>
  <c r="H28" i="151"/>
  <c r="G27" i="151"/>
  <c r="M27" i="151"/>
  <c r="C27" i="151"/>
  <c r="I27" i="151"/>
  <c r="B27" i="151"/>
  <c r="H27" i="151"/>
  <c r="G26" i="151"/>
  <c r="M26" i="151"/>
  <c r="C26" i="151"/>
  <c r="I26" i="151"/>
  <c r="B26" i="151"/>
  <c r="H26" i="151"/>
  <c r="G25" i="151"/>
  <c r="M25" i="151"/>
  <c r="C25" i="151"/>
  <c r="I25" i="151"/>
  <c r="B25" i="151"/>
  <c r="H25" i="151"/>
  <c r="G24" i="151"/>
  <c r="M24" i="151"/>
  <c r="C24" i="151"/>
  <c r="I24" i="151"/>
  <c r="B24" i="151"/>
  <c r="H24" i="151"/>
  <c r="G23" i="151"/>
  <c r="M23" i="151"/>
  <c r="C23" i="151"/>
  <c r="I23" i="151"/>
  <c r="B23" i="151"/>
  <c r="H23" i="151"/>
  <c r="G22" i="151"/>
  <c r="M22" i="151"/>
  <c r="C22" i="151"/>
  <c r="I22" i="151"/>
  <c r="B22" i="151"/>
  <c r="H22" i="151"/>
  <c r="G21" i="151"/>
  <c r="M21" i="151"/>
  <c r="C21" i="151"/>
  <c r="I21" i="151"/>
  <c r="B21" i="151"/>
  <c r="H21" i="151"/>
  <c r="G20" i="151"/>
  <c r="M20" i="151"/>
  <c r="C20" i="151"/>
  <c r="I20" i="151"/>
  <c r="B20" i="151"/>
  <c r="H20" i="151"/>
  <c r="G19" i="151"/>
  <c r="M19" i="151"/>
  <c r="C19" i="151"/>
  <c r="I19" i="151"/>
  <c r="B19" i="151"/>
  <c r="H19" i="151"/>
  <c r="G18" i="151"/>
  <c r="M18" i="151"/>
  <c r="C18" i="151"/>
  <c r="I18" i="151"/>
  <c r="B18" i="151"/>
  <c r="H18" i="151"/>
  <c r="G17" i="151"/>
  <c r="M17" i="151"/>
  <c r="C17" i="151"/>
  <c r="I17" i="151"/>
  <c r="B17" i="151"/>
  <c r="H17" i="151"/>
  <c r="G16" i="151"/>
  <c r="M16" i="151"/>
  <c r="C16" i="151"/>
  <c r="I16" i="151"/>
  <c r="B16" i="151"/>
  <c r="H16" i="151"/>
  <c r="G15" i="151"/>
  <c r="M15" i="151"/>
  <c r="C15" i="151"/>
  <c r="I15" i="151"/>
  <c r="B15" i="151"/>
  <c r="H15" i="151"/>
  <c r="G14" i="151"/>
  <c r="M14" i="151"/>
  <c r="C14" i="151"/>
  <c r="I14" i="151"/>
  <c r="B14" i="151"/>
  <c r="H14" i="151"/>
  <c r="G13" i="151"/>
  <c r="M13" i="151"/>
  <c r="C13" i="151"/>
  <c r="I13" i="151"/>
  <c r="B13" i="151"/>
  <c r="H13" i="151"/>
  <c r="G12" i="151"/>
  <c r="M12" i="151"/>
  <c r="C12" i="151"/>
  <c r="I12" i="151"/>
  <c r="B12" i="151"/>
  <c r="H12" i="151"/>
  <c r="G11" i="151"/>
  <c r="M11" i="151"/>
  <c r="C11" i="151"/>
  <c r="I11" i="151"/>
  <c r="B11" i="151"/>
  <c r="H11" i="151"/>
  <c r="G10" i="151"/>
  <c r="M10" i="151"/>
  <c r="C10" i="151"/>
  <c r="I10" i="151"/>
  <c r="B10" i="151"/>
  <c r="H10" i="151"/>
  <c r="G9" i="151"/>
  <c r="M9" i="151"/>
  <c r="C9" i="151"/>
  <c r="I9" i="151"/>
  <c r="B9" i="151"/>
  <c r="H9" i="151"/>
  <c r="G110" i="150"/>
  <c r="G76" i="150"/>
  <c r="G120" i="150"/>
  <c r="F110" i="150"/>
  <c r="F76" i="150"/>
  <c r="F120" i="150"/>
  <c r="E110" i="150"/>
  <c r="E76" i="150"/>
  <c r="E120" i="150"/>
  <c r="D110" i="150"/>
  <c r="D76" i="150"/>
  <c r="D120" i="150"/>
  <c r="C110" i="150"/>
  <c r="C76" i="150"/>
  <c r="C120" i="150"/>
  <c r="B110" i="150"/>
  <c r="B76" i="150"/>
  <c r="B120" i="150"/>
  <c r="M110" i="150"/>
  <c r="L110" i="150"/>
  <c r="K110" i="150"/>
  <c r="J110" i="150"/>
  <c r="I110" i="150"/>
  <c r="H110" i="150"/>
  <c r="G109" i="150"/>
  <c r="M109" i="150"/>
  <c r="F109" i="150"/>
  <c r="L109" i="150"/>
  <c r="E109" i="150"/>
  <c r="K109" i="150"/>
  <c r="D109" i="150"/>
  <c r="J109" i="150"/>
  <c r="C109" i="150"/>
  <c r="I109" i="150"/>
  <c r="B109" i="150"/>
  <c r="H109" i="150"/>
  <c r="G108" i="150"/>
  <c r="M108" i="150"/>
  <c r="F108" i="150"/>
  <c r="L108" i="150"/>
  <c r="E108" i="150"/>
  <c r="K108" i="150"/>
  <c r="D108" i="150"/>
  <c r="J108" i="150"/>
  <c r="C108" i="150"/>
  <c r="I108" i="150"/>
  <c r="B108" i="150"/>
  <c r="H108" i="150"/>
  <c r="G107" i="150"/>
  <c r="M107" i="150"/>
  <c r="F107" i="150"/>
  <c r="L107" i="150"/>
  <c r="E107" i="150"/>
  <c r="K107" i="150"/>
  <c r="D107" i="150"/>
  <c r="J107" i="150"/>
  <c r="C107" i="150"/>
  <c r="I107" i="150"/>
  <c r="B107" i="150"/>
  <c r="H107" i="150"/>
  <c r="G106" i="150"/>
  <c r="M106" i="150"/>
  <c r="F106" i="150"/>
  <c r="L106" i="150"/>
  <c r="E106" i="150"/>
  <c r="K106" i="150"/>
  <c r="D106" i="150"/>
  <c r="J106" i="150"/>
  <c r="C106" i="150"/>
  <c r="I106" i="150"/>
  <c r="B106" i="150"/>
  <c r="H106" i="150"/>
  <c r="G105" i="150"/>
  <c r="M105" i="150"/>
  <c r="F105" i="150"/>
  <c r="L105" i="150"/>
  <c r="E105" i="150"/>
  <c r="K105" i="150"/>
  <c r="D105" i="150"/>
  <c r="J105" i="150"/>
  <c r="C105" i="150"/>
  <c r="I105" i="150"/>
  <c r="B105" i="150"/>
  <c r="H105" i="150"/>
  <c r="G104" i="150"/>
  <c r="M104" i="150"/>
  <c r="F104" i="150"/>
  <c r="L104" i="150"/>
  <c r="E104" i="150"/>
  <c r="K104" i="150"/>
  <c r="D104" i="150"/>
  <c r="J104" i="150"/>
  <c r="C104" i="150"/>
  <c r="I104" i="150"/>
  <c r="B104" i="150"/>
  <c r="H104" i="150"/>
  <c r="G103" i="150"/>
  <c r="M103" i="150"/>
  <c r="F103" i="150"/>
  <c r="L103" i="150"/>
  <c r="E103" i="150"/>
  <c r="K103" i="150"/>
  <c r="D103" i="150"/>
  <c r="J103" i="150"/>
  <c r="C103" i="150"/>
  <c r="I103" i="150"/>
  <c r="B103" i="150"/>
  <c r="H103" i="150"/>
  <c r="G102" i="150"/>
  <c r="M102" i="150"/>
  <c r="F102" i="150"/>
  <c r="L102" i="150"/>
  <c r="E102" i="150"/>
  <c r="K102" i="150"/>
  <c r="D102" i="150"/>
  <c r="J102" i="150"/>
  <c r="C102" i="150"/>
  <c r="I102" i="150"/>
  <c r="B102" i="150"/>
  <c r="H102" i="150"/>
  <c r="G101" i="150"/>
  <c r="M101" i="150"/>
  <c r="F101" i="150"/>
  <c r="L101" i="150"/>
  <c r="E101" i="150"/>
  <c r="K101" i="150"/>
  <c r="D101" i="150"/>
  <c r="J101" i="150"/>
  <c r="C101" i="150"/>
  <c r="I101" i="150"/>
  <c r="B101" i="150"/>
  <c r="H101" i="150"/>
  <c r="G100" i="150"/>
  <c r="M100" i="150"/>
  <c r="F100" i="150"/>
  <c r="L100" i="150"/>
  <c r="E100" i="150"/>
  <c r="K100" i="150"/>
  <c r="D100" i="150"/>
  <c r="J100" i="150"/>
  <c r="C100" i="150"/>
  <c r="I100" i="150"/>
  <c r="B100" i="150"/>
  <c r="H100" i="150"/>
  <c r="G99" i="150"/>
  <c r="M99" i="150"/>
  <c r="F99" i="150"/>
  <c r="L99" i="150"/>
  <c r="E99" i="150"/>
  <c r="K99" i="150"/>
  <c r="D99" i="150"/>
  <c r="J99" i="150"/>
  <c r="C99" i="150"/>
  <c r="I99" i="150"/>
  <c r="B99" i="150"/>
  <c r="H99" i="150"/>
  <c r="G98" i="150"/>
  <c r="M98" i="150"/>
  <c r="F98" i="150"/>
  <c r="L98" i="150"/>
  <c r="E98" i="150"/>
  <c r="K98" i="150"/>
  <c r="D98" i="150"/>
  <c r="J98" i="150"/>
  <c r="C98" i="150"/>
  <c r="I98" i="150"/>
  <c r="B98" i="150"/>
  <c r="H98" i="150"/>
  <c r="G97" i="150"/>
  <c r="M97" i="150"/>
  <c r="F97" i="150"/>
  <c r="L97" i="150"/>
  <c r="E97" i="150"/>
  <c r="K97" i="150"/>
  <c r="D97" i="150"/>
  <c r="J97" i="150"/>
  <c r="C97" i="150"/>
  <c r="I97" i="150"/>
  <c r="B97" i="150"/>
  <c r="H97" i="150"/>
  <c r="G96" i="150"/>
  <c r="M96" i="150"/>
  <c r="F96" i="150"/>
  <c r="L96" i="150"/>
  <c r="E96" i="150"/>
  <c r="K96" i="150"/>
  <c r="D96" i="150"/>
  <c r="J96" i="150"/>
  <c r="C96" i="150"/>
  <c r="I96" i="150"/>
  <c r="B96" i="150"/>
  <c r="H96" i="150"/>
  <c r="G95" i="150"/>
  <c r="M95" i="150"/>
  <c r="F95" i="150"/>
  <c r="L95" i="150"/>
  <c r="E95" i="150"/>
  <c r="K95" i="150"/>
  <c r="D95" i="150"/>
  <c r="J95" i="150"/>
  <c r="C95" i="150"/>
  <c r="I95" i="150"/>
  <c r="B95" i="150"/>
  <c r="H95" i="150"/>
  <c r="G94" i="150"/>
  <c r="M94" i="150"/>
  <c r="F94" i="150"/>
  <c r="L94" i="150"/>
  <c r="E94" i="150"/>
  <c r="K94" i="150"/>
  <c r="D94" i="150"/>
  <c r="J94" i="150"/>
  <c r="C94" i="150"/>
  <c r="I94" i="150"/>
  <c r="B94" i="150"/>
  <c r="H94" i="150"/>
  <c r="G93" i="150"/>
  <c r="M93" i="150"/>
  <c r="F93" i="150"/>
  <c r="L93" i="150"/>
  <c r="E93" i="150"/>
  <c r="K93" i="150"/>
  <c r="D93" i="150"/>
  <c r="J93" i="150"/>
  <c r="C93" i="150"/>
  <c r="I93" i="150"/>
  <c r="B93" i="150"/>
  <c r="H93" i="150"/>
  <c r="G92" i="150"/>
  <c r="M92" i="150"/>
  <c r="F92" i="150"/>
  <c r="L92" i="150"/>
  <c r="E92" i="150"/>
  <c r="K92" i="150"/>
  <c r="D92" i="150"/>
  <c r="J92" i="150"/>
  <c r="C92" i="150"/>
  <c r="I92" i="150"/>
  <c r="B92" i="150"/>
  <c r="H92" i="150"/>
  <c r="G91" i="150"/>
  <c r="M91" i="150"/>
  <c r="F91" i="150"/>
  <c r="L91" i="150"/>
  <c r="E91" i="150"/>
  <c r="K91" i="150"/>
  <c r="D91" i="150"/>
  <c r="J91" i="150"/>
  <c r="C91" i="150"/>
  <c r="I91" i="150"/>
  <c r="B91" i="150"/>
  <c r="H91" i="150"/>
  <c r="G90" i="150"/>
  <c r="M90" i="150"/>
  <c r="F90" i="150"/>
  <c r="L90" i="150"/>
  <c r="E90" i="150"/>
  <c r="K90" i="150"/>
  <c r="D90" i="150"/>
  <c r="J90" i="150"/>
  <c r="C90" i="150"/>
  <c r="I90" i="150"/>
  <c r="B90" i="150"/>
  <c r="H90" i="150"/>
  <c r="G89" i="150"/>
  <c r="M89" i="150"/>
  <c r="F89" i="150"/>
  <c r="L89" i="150"/>
  <c r="E89" i="150"/>
  <c r="K89" i="150"/>
  <c r="D89" i="150"/>
  <c r="J89" i="150"/>
  <c r="C89" i="150"/>
  <c r="I89" i="150"/>
  <c r="B89" i="150"/>
  <c r="H89" i="150"/>
  <c r="G88" i="150"/>
  <c r="M88" i="150"/>
  <c r="F88" i="150"/>
  <c r="L88" i="150"/>
  <c r="E88" i="150"/>
  <c r="K88" i="150"/>
  <c r="D88" i="150"/>
  <c r="J88" i="150"/>
  <c r="C88" i="150"/>
  <c r="I88" i="150"/>
  <c r="B88" i="150"/>
  <c r="H88" i="150"/>
  <c r="G87" i="150"/>
  <c r="M87" i="150"/>
  <c r="F87" i="150"/>
  <c r="L87" i="150"/>
  <c r="E87" i="150"/>
  <c r="K87" i="150"/>
  <c r="D87" i="150"/>
  <c r="J87" i="150"/>
  <c r="C87" i="150"/>
  <c r="I87" i="150"/>
  <c r="B87" i="150"/>
  <c r="H87" i="150"/>
  <c r="G86" i="150"/>
  <c r="M86" i="150"/>
  <c r="F86" i="150"/>
  <c r="L86" i="150"/>
  <c r="E86" i="150"/>
  <c r="K86" i="150"/>
  <c r="D86" i="150"/>
  <c r="J86" i="150"/>
  <c r="C86" i="150"/>
  <c r="I86" i="150"/>
  <c r="B86" i="150"/>
  <c r="H86" i="150"/>
  <c r="G85" i="150"/>
  <c r="M85" i="150"/>
  <c r="F85" i="150"/>
  <c r="L85" i="150"/>
  <c r="E85" i="150"/>
  <c r="K85" i="150"/>
  <c r="D85" i="150"/>
  <c r="J85" i="150"/>
  <c r="C85" i="150"/>
  <c r="I85" i="150"/>
  <c r="B85" i="150"/>
  <c r="H85" i="150"/>
  <c r="G84" i="150"/>
  <c r="M84" i="150"/>
  <c r="F84" i="150"/>
  <c r="L84" i="150"/>
  <c r="E84" i="150"/>
  <c r="K84" i="150"/>
  <c r="D84" i="150"/>
  <c r="J84" i="150"/>
  <c r="C84" i="150"/>
  <c r="I84" i="150"/>
  <c r="B84" i="150"/>
  <c r="H84" i="150"/>
  <c r="G83" i="150"/>
  <c r="M83" i="150"/>
  <c r="F83" i="150"/>
  <c r="L83" i="150"/>
  <c r="E83" i="150"/>
  <c r="K83" i="150"/>
  <c r="D83" i="150"/>
  <c r="J83" i="150"/>
  <c r="C83" i="150"/>
  <c r="I83" i="150"/>
  <c r="B83" i="150"/>
  <c r="H83" i="150"/>
  <c r="G82" i="150"/>
  <c r="M82" i="150"/>
  <c r="F82" i="150"/>
  <c r="L82" i="150"/>
  <c r="E82" i="150"/>
  <c r="K82" i="150"/>
  <c r="D82" i="150"/>
  <c r="J82" i="150"/>
  <c r="C82" i="150"/>
  <c r="I82" i="150"/>
  <c r="B82" i="150"/>
  <c r="H82" i="150"/>
  <c r="G81" i="150"/>
  <c r="M81" i="150"/>
  <c r="F81" i="150"/>
  <c r="L81" i="150"/>
  <c r="E81" i="150"/>
  <c r="K81" i="150"/>
  <c r="D81" i="150"/>
  <c r="J81" i="150"/>
  <c r="C81" i="150"/>
  <c r="I81" i="150"/>
  <c r="B81" i="150"/>
  <c r="H81" i="150"/>
  <c r="G80" i="150"/>
  <c r="M80" i="150"/>
  <c r="F80" i="150"/>
  <c r="L80" i="150"/>
  <c r="E80" i="150"/>
  <c r="K80" i="150"/>
  <c r="D80" i="150"/>
  <c r="J80" i="150"/>
  <c r="C80" i="150"/>
  <c r="I80" i="150"/>
  <c r="B80" i="150"/>
  <c r="H80" i="150"/>
  <c r="G79" i="150"/>
  <c r="M79" i="150"/>
  <c r="F79" i="150"/>
  <c r="L79" i="150"/>
  <c r="E79" i="150"/>
  <c r="K79" i="150"/>
  <c r="D79" i="150"/>
  <c r="J79" i="150"/>
  <c r="C79" i="150"/>
  <c r="I79" i="150"/>
  <c r="B79" i="150"/>
  <c r="H79" i="150"/>
  <c r="G78" i="150"/>
  <c r="M78" i="150"/>
  <c r="F78" i="150"/>
  <c r="L78" i="150"/>
  <c r="E78" i="150"/>
  <c r="K78" i="150"/>
  <c r="D78" i="150"/>
  <c r="J78" i="150"/>
  <c r="C78" i="150"/>
  <c r="I78" i="150"/>
  <c r="B78" i="150"/>
  <c r="H78" i="150"/>
  <c r="G77" i="150"/>
  <c r="M77" i="150"/>
  <c r="F77" i="150"/>
  <c r="L77" i="150"/>
  <c r="E77" i="150"/>
  <c r="K77" i="150"/>
  <c r="D77" i="150"/>
  <c r="J77" i="150"/>
  <c r="C77" i="150"/>
  <c r="I77" i="150"/>
  <c r="B77" i="150"/>
  <c r="H77" i="150"/>
  <c r="M76" i="150"/>
  <c r="L76" i="150"/>
  <c r="K76" i="150"/>
  <c r="J76" i="150"/>
  <c r="I76" i="150"/>
  <c r="H76" i="150"/>
  <c r="G75" i="150"/>
  <c r="M75" i="150"/>
  <c r="F75" i="150"/>
  <c r="L75" i="150"/>
  <c r="E75" i="150"/>
  <c r="K75" i="150"/>
  <c r="D75" i="150"/>
  <c r="J75" i="150"/>
  <c r="C75" i="150"/>
  <c r="I75" i="150"/>
  <c r="B75" i="150"/>
  <c r="H75" i="150"/>
  <c r="G74" i="150"/>
  <c r="M74" i="150"/>
  <c r="F74" i="150"/>
  <c r="L74" i="150"/>
  <c r="E74" i="150"/>
  <c r="K74" i="150"/>
  <c r="D74" i="150"/>
  <c r="J74" i="150"/>
  <c r="C74" i="150"/>
  <c r="I74" i="150"/>
  <c r="B74" i="150"/>
  <c r="H74" i="150"/>
  <c r="G73" i="150"/>
  <c r="M73" i="150"/>
  <c r="F73" i="150"/>
  <c r="L73" i="150"/>
  <c r="E73" i="150"/>
  <c r="K73" i="150"/>
  <c r="D73" i="150"/>
  <c r="J73" i="150"/>
  <c r="C73" i="150"/>
  <c r="I73" i="150"/>
  <c r="B73" i="150"/>
  <c r="H73" i="150"/>
  <c r="G72" i="150"/>
  <c r="M72" i="150"/>
  <c r="F72" i="150"/>
  <c r="L72" i="150"/>
  <c r="E72" i="150"/>
  <c r="K72" i="150"/>
  <c r="D72" i="150"/>
  <c r="J72" i="150"/>
  <c r="C72" i="150"/>
  <c r="I72" i="150"/>
  <c r="B72" i="150"/>
  <c r="H72" i="150"/>
  <c r="G71" i="150"/>
  <c r="M71" i="150"/>
  <c r="F71" i="150"/>
  <c r="L71" i="150"/>
  <c r="E71" i="150"/>
  <c r="K71" i="150"/>
  <c r="D71" i="150"/>
  <c r="J71" i="150"/>
  <c r="C71" i="150"/>
  <c r="I71" i="150"/>
  <c r="B71" i="150"/>
  <c r="H71" i="150"/>
  <c r="G70" i="150"/>
  <c r="M70" i="150"/>
  <c r="F70" i="150"/>
  <c r="L70" i="150"/>
  <c r="E70" i="150"/>
  <c r="K70" i="150"/>
  <c r="D70" i="150"/>
  <c r="J70" i="150"/>
  <c r="C70" i="150"/>
  <c r="I70" i="150"/>
  <c r="B70" i="150"/>
  <c r="H70" i="150"/>
  <c r="G69" i="150"/>
  <c r="M69" i="150"/>
  <c r="F69" i="150"/>
  <c r="L69" i="150"/>
  <c r="E69" i="150"/>
  <c r="K69" i="150"/>
  <c r="D69" i="150"/>
  <c r="J69" i="150"/>
  <c r="C69" i="150"/>
  <c r="I69" i="150"/>
  <c r="B69" i="150"/>
  <c r="H69" i="150"/>
  <c r="G68" i="150"/>
  <c r="M68" i="150"/>
  <c r="F68" i="150"/>
  <c r="L68" i="150"/>
  <c r="E68" i="150"/>
  <c r="K68" i="150"/>
  <c r="D68" i="150"/>
  <c r="J68" i="150"/>
  <c r="C68" i="150"/>
  <c r="I68" i="150"/>
  <c r="B68" i="150"/>
  <c r="H68" i="150"/>
  <c r="G67" i="150"/>
  <c r="M67" i="150"/>
  <c r="F67" i="150"/>
  <c r="L67" i="150"/>
  <c r="E67" i="150"/>
  <c r="K67" i="150"/>
  <c r="D67" i="150"/>
  <c r="J67" i="150"/>
  <c r="C67" i="150"/>
  <c r="I67" i="150"/>
  <c r="B67" i="150"/>
  <c r="H67" i="150"/>
  <c r="G66" i="150"/>
  <c r="M66" i="150"/>
  <c r="F66" i="150"/>
  <c r="L66" i="150"/>
  <c r="E66" i="150"/>
  <c r="K66" i="150"/>
  <c r="D66" i="150"/>
  <c r="J66" i="150"/>
  <c r="C66" i="150"/>
  <c r="I66" i="150"/>
  <c r="B66" i="150"/>
  <c r="H66" i="150"/>
  <c r="G65" i="150"/>
  <c r="M65" i="150"/>
  <c r="F65" i="150"/>
  <c r="L65" i="150"/>
  <c r="E65" i="150"/>
  <c r="K65" i="150"/>
  <c r="D65" i="150"/>
  <c r="J65" i="150"/>
  <c r="C65" i="150"/>
  <c r="I65" i="150"/>
  <c r="B65" i="150"/>
  <c r="H65" i="150"/>
  <c r="G64" i="150"/>
  <c r="M64" i="150"/>
  <c r="F64" i="150"/>
  <c r="L64" i="150"/>
  <c r="E64" i="150"/>
  <c r="K64" i="150"/>
  <c r="D64" i="150"/>
  <c r="J64" i="150"/>
  <c r="C64" i="150"/>
  <c r="I64" i="150"/>
  <c r="B64" i="150"/>
  <c r="H64" i="150"/>
  <c r="G63" i="150"/>
  <c r="M63" i="150"/>
  <c r="F63" i="150"/>
  <c r="L63" i="150"/>
  <c r="E63" i="150"/>
  <c r="K63" i="150"/>
  <c r="D63" i="150"/>
  <c r="J63" i="150"/>
  <c r="C63" i="150"/>
  <c r="I63" i="150"/>
  <c r="B63" i="150"/>
  <c r="H63" i="150"/>
  <c r="G62" i="150"/>
  <c r="M62" i="150"/>
  <c r="F62" i="150"/>
  <c r="L62" i="150"/>
  <c r="E62" i="150"/>
  <c r="K62" i="150"/>
  <c r="D62" i="150"/>
  <c r="J62" i="150"/>
  <c r="C62" i="150"/>
  <c r="I62" i="150"/>
  <c r="B62" i="150"/>
  <c r="H62" i="150"/>
  <c r="G61" i="150"/>
  <c r="M61" i="150"/>
  <c r="F61" i="150"/>
  <c r="L61" i="150"/>
  <c r="E61" i="150"/>
  <c r="K61" i="150"/>
  <c r="D61" i="150"/>
  <c r="J61" i="150"/>
  <c r="C61" i="150"/>
  <c r="I61" i="150"/>
  <c r="B61" i="150"/>
  <c r="H61" i="150"/>
  <c r="G60" i="150"/>
  <c r="M60" i="150"/>
  <c r="F60" i="150"/>
  <c r="L60" i="150"/>
  <c r="E60" i="150"/>
  <c r="K60" i="150"/>
  <c r="D60" i="150"/>
  <c r="J60" i="150"/>
  <c r="C60" i="150"/>
  <c r="I60" i="150"/>
  <c r="B60" i="150"/>
  <c r="H60" i="150"/>
  <c r="G59" i="150"/>
  <c r="M59" i="150"/>
  <c r="F59" i="150"/>
  <c r="L59" i="150"/>
  <c r="E59" i="150"/>
  <c r="K59" i="150"/>
  <c r="D59" i="150"/>
  <c r="J59" i="150"/>
  <c r="C59" i="150"/>
  <c r="I59" i="150"/>
  <c r="B59" i="150"/>
  <c r="H59" i="150"/>
  <c r="G58" i="150"/>
  <c r="M58" i="150"/>
  <c r="F58" i="150"/>
  <c r="L58" i="150"/>
  <c r="E58" i="150"/>
  <c r="K58" i="150"/>
  <c r="D58" i="150"/>
  <c r="J58" i="150"/>
  <c r="C58" i="150"/>
  <c r="I58" i="150"/>
  <c r="B58" i="150"/>
  <c r="H58" i="150"/>
  <c r="G57" i="150"/>
  <c r="M57" i="150"/>
  <c r="C57" i="150"/>
  <c r="I57" i="150"/>
  <c r="B57" i="150"/>
  <c r="H57" i="150"/>
  <c r="G56" i="150"/>
  <c r="M56" i="150"/>
  <c r="C56" i="150"/>
  <c r="I56" i="150"/>
  <c r="B56" i="150"/>
  <c r="H56" i="150"/>
  <c r="G55" i="150"/>
  <c r="M55" i="150"/>
  <c r="C55" i="150"/>
  <c r="I55" i="150"/>
  <c r="B55" i="150"/>
  <c r="H55" i="150"/>
  <c r="G54" i="150"/>
  <c r="M54" i="150"/>
  <c r="C54" i="150"/>
  <c r="I54" i="150"/>
  <c r="B54" i="150"/>
  <c r="H54" i="150"/>
  <c r="G53" i="150"/>
  <c r="M53" i="150"/>
  <c r="C53" i="150"/>
  <c r="I53" i="150"/>
  <c r="B53" i="150"/>
  <c r="H53" i="150"/>
  <c r="G52" i="150"/>
  <c r="M52" i="150"/>
  <c r="C52" i="150"/>
  <c r="I52" i="150"/>
  <c r="B52" i="150"/>
  <c r="H52" i="150"/>
  <c r="G51" i="150"/>
  <c r="M51" i="150"/>
  <c r="C51" i="150"/>
  <c r="I51" i="150"/>
  <c r="B51" i="150"/>
  <c r="H51" i="150"/>
  <c r="G50" i="150"/>
  <c r="M50" i="150"/>
  <c r="C50" i="150"/>
  <c r="I50" i="150"/>
  <c r="B50" i="150"/>
  <c r="H50" i="150"/>
  <c r="G49" i="150"/>
  <c r="M49" i="150"/>
  <c r="C49" i="150"/>
  <c r="I49" i="150"/>
  <c r="B49" i="150"/>
  <c r="H49" i="150"/>
  <c r="G48" i="150"/>
  <c r="M48" i="150"/>
  <c r="C48" i="150"/>
  <c r="I48" i="150"/>
  <c r="B48" i="150"/>
  <c r="H48" i="150"/>
  <c r="G47" i="150"/>
  <c r="M47" i="150"/>
  <c r="C47" i="150"/>
  <c r="I47" i="150"/>
  <c r="B47" i="150"/>
  <c r="H47" i="150"/>
  <c r="G46" i="150"/>
  <c r="M46" i="150"/>
  <c r="C46" i="150"/>
  <c r="I46" i="150"/>
  <c r="B46" i="150"/>
  <c r="H46" i="150"/>
  <c r="G45" i="150"/>
  <c r="M45" i="150"/>
  <c r="C45" i="150"/>
  <c r="I45" i="150"/>
  <c r="B45" i="150"/>
  <c r="H45" i="150"/>
  <c r="G44" i="150"/>
  <c r="M44" i="150"/>
  <c r="C44" i="150"/>
  <c r="I44" i="150"/>
  <c r="B44" i="150"/>
  <c r="H44" i="150"/>
  <c r="G43" i="150"/>
  <c r="M43" i="150"/>
  <c r="C43" i="150"/>
  <c r="I43" i="150"/>
  <c r="B43" i="150"/>
  <c r="H43" i="150"/>
  <c r="G42" i="150"/>
  <c r="M42" i="150"/>
  <c r="C42" i="150"/>
  <c r="I42" i="150"/>
  <c r="B42" i="150"/>
  <c r="H42" i="150"/>
  <c r="G41" i="150"/>
  <c r="M41" i="150"/>
  <c r="C41" i="150"/>
  <c r="I41" i="150"/>
  <c r="B41" i="150"/>
  <c r="H41" i="150"/>
  <c r="G40" i="150"/>
  <c r="M40" i="150"/>
  <c r="C40" i="150"/>
  <c r="I40" i="150"/>
  <c r="B40" i="150"/>
  <c r="H40" i="150"/>
  <c r="G39" i="150"/>
  <c r="M39" i="150"/>
  <c r="C39" i="150"/>
  <c r="I39" i="150"/>
  <c r="B39" i="150"/>
  <c r="H39" i="150"/>
  <c r="G38" i="150"/>
  <c r="M38" i="150"/>
  <c r="C38" i="150"/>
  <c r="I38" i="150"/>
  <c r="B38" i="150"/>
  <c r="H38" i="150"/>
  <c r="G37" i="150"/>
  <c r="M37" i="150"/>
  <c r="C37" i="150"/>
  <c r="I37" i="150"/>
  <c r="B37" i="150"/>
  <c r="H37" i="150"/>
  <c r="G36" i="150"/>
  <c r="M36" i="150"/>
  <c r="C36" i="150"/>
  <c r="I36" i="150"/>
  <c r="B36" i="150"/>
  <c r="H36" i="150"/>
  <c r="G35" i="150"/>
  <c r="M35" i="150"/>
  <c r="C35" i="150"/>
  <c r="I35" i="150"/>
  <c r="B35" i="150"/>
  <c r="H35" i="150"/>
  <c r="G34" i="150"/>
  <c r="M34" i="150"/>
  <c r="C34" i="150"/>
  <c r="I34" i="150"/>
  <c r="B34" i="150"/>
  <c r="H34" i="150"/>
  <c r="G33" i="150"/>
  <c r="M33" i="150"/>
  <c r="C33" i="150"/>
  <c r="I33" i="150"/>
  <c r="B33" i="150"/>
  <c r="H33" i="150"/>
  <c r="G32" i="150"/>
  <c r="M32" i="150"/>
  <c r="C32" i="150"/>
  <c r="I32" i="150"/>
  <c r="B32" i="150"/>
  <c r="H32" i="150"/>
  <c r="G31" i="150"/>
  <c r="M31" i="150"/>
  <c r="C31" i="150"/>
  <c r="I31" i="150"/>
  <c r="B31" i="150"/>
  <c r="H31" i="150"/>
  <c r="G30" i="150"/>
  <c r="M30" i="150"/>
  <c r="C30" i="150"/>
  <c r="I30" i="150"/>
  <c r="B30" i="150"/>
  <c r="H30" i="150"/>
  <c r="G29" i="150"/>
  <c r="M29" i="150"/>
  <c r="C29" i="150"/>
  <c r="I29" i="150"/>
  <c r="B29" i="150"/>
  <c r="H29" i="150"/>
  <c r="G28" i="150"/>
  <c r="M28" i="150"/>
  <c r="C28" i="150"/>
  <c r="I28" i="150"/>
  <c r="B28" i="150"/>
  <c r="H28" i="150"/>
  <c r="G27" i="150"/>
  <c r="M27" i="150"/>
  <c r="C27" i="150"/>
  <c r="I27" i="150"/>
  <c r="B27" i="150"/>
  <c r="H27" i="150"/>
  <c r="G26" i="150"/>
  <c r="M26" i="150"/>
  <c r="C26" i="150"/>
  <c r="I26" i="150"/>
  <c r="B26" i="150"/>
  <c r="H26" i="150"/>
  <c r="G25" i="150"/>
  <c r="M25" i="150"/>
  <c r="C25" i="150"/>
  <c r="I25" i="150"/>
  <c r="B25" i="150"/>
  <c r="H25" i="150"/>
  <c r="G24" i="150"/>
  <c r="M24" i="150"/>
  <c r="C24" i="150"/>
  <c r="I24" i="150"/>
  <c r="B24" i="150"/>
  <c r="H24" i="150"/>
  <c r="G23" i="150"/>
  <c r="M23" i="150"/>
  <c r="C23" i="150"/>
  <c r="I23" i="150"/>
  <c r="B23" i="150"/>
  <c r="H23" i="150"/>
  <c r="G22" i="150"/>
  <c r="M22" i="150"/>
  <c r="C22" i="150"/>
  <c r="I22" i="150"/>
  <c r="B22" i="150"/>
  <c r="H22" i="150"/>
  <c r="G21" i="150"/>
  <c r="M21" i="150"/>
  <c r="C21" i="150"/>
  <c r="I21" i="150"/>
  <c r="B21" i="150"/>
  <c r="H21" i="150"/>
  <c r="G20" i="150"/>
  <c r="M20" i="150"/>
  <c r="C20" i="150"/>
  <c r="I20" i="150"/>
  <c r="B20" i="150"/>
  <c r="H20" i="150"/>
  <c r="G19" i="150"/>
  <c r="M19" i="150"/>
  <c r="C19" i="150"/>
  <c r="I19" i="150"/>
  <c r="B19" i="150"/>
  <c r="H19" i="150"/>
  <c r="G18" i="150"/>
  <c r="M18" i="150"/>
  <c r="C18" i="150"/>
  <c r="I18" i="150"/>
  <c r="B18" i="150"/>
  <c r="H18" i="150"/>
  <c r="G17" i="150"/>
  <c r="M17" i="150"/>
  <c r="C17" i="150"/>
  <c r="I17" i="150"/>
  <c r="B17" i="150"/>
  <c r="H17" i="150"/>
  <c r="G16" i="150"/>
  <c r="M16" i="150"/>
  <c r="C16" i="150"/>
  <c r="I16" i="150"/>
  <c r="B16" i="150"/>
  <c r="H16" i="150"/>
  <c r="G15" i="150"/>
  <c r="M15" i="150"/>
  <c r="C15" i="150"/>
  <c r="I15" i="150"/>
  <c r="B15" i="150"/>
  <c r="H15" i="150"/>
  <c r="G14" i="150"/>
  <c r="M14" i="150"/>
  <c r="C14" i="150"/>
  <c r="I14" i="150"/>
  <c r="B14" i="150"/>
  <c r="H14" i="150"/>
  <c r="G13" i="150"/>
  <c r="M13" i="150"/>
  <c r="C13" i="150"/>
  <c r="I13" i="150"/>
  <c r="B13" i="150"/>
  <c r="H13" i="150"/>
  <c r="G12" i="150"/>
  <c r="M12" i="150"/>
  <c r="C12" i="150"/>
  <c r="I12" i="150"/>
  <c r="B12" i="150"/>
  <c r="H12" i="150"/>
  <c r="G11" i="150"/>
  <c r="M11" i="150"/>
  <c r="C11" i="150"/>
  <c r="I11" i="150"/>
  <c r="B11" i="150"/>
  <c r="H11" i="150"/>
  <c r="G10" i="150"/>
  <c r="M10" i="150"/>
  <c r="C10" i="150"/>
  <c r="I10" i="150"/>
  <c r="B10" i="150"/>
  <c r="H10" i="150"/>
  <c r="G9" i="150"/>
  <c r="M9" i="150"/>
  <c r="C9" i="150"/>
  <c r="I9" i="150"/>
  <c r="B9" i="150"/>
  <c r="H9" i="150"/>
  <c r="G110" i="149"/>
  <c r="G76" i="149"/>
  <c r="G120" i="149"/>
  <c r="F110" i="149"/>
  <c r="F76" i="149"/>
  <c r="F120" i="149"/>
  <c r="E110" i="149"/>
  <c r="E76" i="149"/>
  <c r="E120" i="149"/>
  <c r="D110" i="149"/>
  <c r="D76" i="149"/>
  <c r="D120" i="149"/>
  <c r="C110" i="149"/>
  <c r="C76" i="149"/>
  <c r="C120" i="149"/>
  <c r="B110" i="149"/>
  <c r="B76" i="149"/>
  <c r="B120" i="149"/>
  <c r="M110" i="149"/>
  <c r="L110" i="149"/>
  <c r="K110" i="149"/>
  <c r="J110" i="149"/>
  <c r="I110" i="149"/>
  <c r="H110" i="149"/>
  <c r="G109" i="149"/>
  <c r="M109" i="149"/>
  <c r="F109" i="149"/>
  <c r="L109" i="149"/>
  <c r="E109" i="149"/>
  <c r="K109" i="149"/>
  <c r="D109" i="149"/>
  <c r="J109" i="149"/>
  <c r="C109" i="149"/>
  <c r="I109" i="149"/>
  <c r="B109" i="149"/>
  <c r="H109" i="149"/>
  <c r="G108" i="149"/>
  <c r="M108" i="149"/>
  <c r="F108" i="149"/>
  <c r="L108" i="149"/>
  <c r="E108" i="149"/>
  <c r="K108" i="149"/>
  <c r="D108" i="149"/>
  <c r="J108" i="149"/>
  <c r="C108" i="149"/>
  <c r="I108" i="149"/>
  <c r="B108" i="149"/>
  <c r="H108" i="149"/>
  <c r="G107" i="149"/>
  <c r="M107" i="149"/>
  <c r="F107" i="149"/>
  <c r="L107" i="149"/>
  <c r="E107" i="149"/>
  <c r="K107" i="149"/>
  <c r="D107" i="149"/>
  <c r="J107" i="149"/>
  <c r="C107" i="149"/>
  <c r="I107" i="149"/>
  <c r="B107" i="149"/>
  <c r="H107" i="149"/>
  <c r="G106" i="149"/>
  <c r="M106" i="149"/>
  <c r="F106" i="149"/>
  <c r="L106" i="149"/>
  <c r="E106" i="149"/>
  <c r="K106" i="149"/>
  <c r="D106" i="149"/>
  <c r="J106" i="149"/>
  <c r="C106" i="149"/>
  <c r="I106" i="149"/>
  <c r="B106" i="149"/>
  <c r="H106" i="149"/>
  <c r="G105" i="149"/>
  <c r="M105" i="149"/>
  <c r="F105" i="149"/>
  <c r="L105" i="149"/>
  <c r="E105" i="149"/>
  <c r="K105" i="149"/>
  <c r="D105" i="149"/>
  <c r="J105" i="149"/>
  <c r="C105" i="149"/>
  <c r="I105" i="149"/>
  <c r="B105" i="149"/>
  <c r="H105" i="149"/>
  <c r="G104" i="149"/>
  <c r="M104" i="149"/>
  <c r="F104" i="149"/>
  <c r="L104" i="149"/>
  <c r="E104" i="149"/>
  <c r="K104" i="149"/>
  <c r="D104" i="149"/>
  <c r="J104" i="149"/>
  <c r="C104" i="149"/>
  <c r="I104" i="149"/>
  <c r="B104" i="149"/>
  <c r="H104" i="149"/>
  <c r="G103" i="149"/>
  <c r="M103" i="149"/>
  <c r="F103" i="149"/>
  <c r="L103" i="149"/>
  <c r="E103" i="149"/>
  <c r="K103" i="149"/>
  <c r="D103" i="149"/>
  <c r="J103" i="149"/>
  <c r="C103" i="149"/>
  <c r="I103" i="149"/>
  <c r="B103" i="149"/>
  <c r="H103" i="149"/>
  <c r="G102" i="149"/>
  <c r="M102" i="149"/>
  <c r="F102" i="149"/>
  <c r="L102" i="149"/>
  <c r="E102" i="149"/>
  <c r="K102" i="149"/>
  <c r="D102" i="149"/>
  <c r="J102" i="149"/>
  <c r="C102" i="149"/>
  <c r="I102" i="149"/>
  <c r="B102" i="149"/>
  <c r="H102" i="149"/>
  <c r="G101" i="149"/>
  <c r="M101" i="149"/>
  <c r="F101" i="149"/>
  <c r="L101" i="149"/>
  <c r="E101" i="149"/>
  <c r="K101" i="149"/>
  <c r="D101" i="149"/>
  <c r="J101" i="149"/>
  <c r="C101" i="149"/>
  <c r="I101" i="149"/>
  <c r="B101" i="149"/>
  <c r="H101" i="149"/>
  <c r="G100" i="149"/>
  <c r="M100" i="149"/>
  <c r="F100" i="149"/>
  <c r="L100" i="149"/>
  <c r="E100" i="149"/>
  <c r="K100" i="149"/>
  <c r="D100" i="149"/>
  <c r="J100" i="149"/>
  <c r="C100" i="149"/>
  <c r="I100" i="149"/>
  <c r="B100" i="149"/>
  <c r="H100" i="149"/>
  <c r="G99" i="149"/>
  <c r="M99" i="149"/>
  <c r="F99" i="149"/>
  <c r="L99" i="149"/>
  <c r="E99" i="149"/>
  <c r="K99" i="149"/>
  <c r="D99" i="149"/>
  <c r="J99" i="149"/>
  <c r="C99" i="149"/>
  <c r="I99" i="149"/>
  <c r="B99" i="149"/>
  <c r="H99" i="149"/>
  <c r="G98" i="149"/>
  <c r="M98" i="149"/>
  <c r="F98" i="149"/>
  <c r="L98" i="149"/>
  <c r="E98" i="149"/>
  <c r="K98" i="149"/>
  <c r="D98" i="149"/>
  <c r="J98" i="149"/>
  <c r="C98" i="149"/>
  <c r="I98" i="149"/>
  <c r="B98" i="149"/>
  <c r="H98" i="149"/>
  <c r="G97" i="149"/>
  <c r="M97" i="149"/>
  <c r="F97" i="149"/>
  <c r="L97" i="149"/>
  <c r="E97" i="149"/>
  <c r="K97" i="149"/>
  <c r="D97" i="149"/>
  <c r="J97" i="149"/>
  <c r="C97" i="149"/>
  <c r="I97" i="149"/>
  <c r="B97" i="149"/>
  <c r="H97" i="149"/>
  <c r="G96" i="149"/>
  <c r="M96" i="149"/>
  <c r="F96" i="149"/>
  <c r="L96" i="149"/>
  <c r="E96" i="149"/>
  <c r="K96" i="149"/>
  <c r="D96" i="149"/>
  <c r="J96" i="149"/>
  <c r="C96" i="149"/>
  <c r="I96" i="149"/>
  <c r="B96" i="149"/>
  <c r="H96" i="149"/>
  <c r="G95" i="149"/>
  <c r="M95" i="149"/>
  <c r="F95" i="149"/>
  <c r="L95" i="149"/>
  <c r="E95" i="149"/>
  <c r="K95" i="149"/>
  <c r="D95" i="149"/>
  <c r="J95" i="149"/>
  <c r="C95" i="149"/>
  <c r="I95" i="149"/>
  <c r="B95" i="149"/>
  <c r="H95" i="149"/>
  <c r="G94" i="149"/>
  <c r="M94" i="149"/>
  <c r="F94" i="149"/>
  <c r="L94" i="149"/>
  <c r="E94" i="149"/>
  <c r="K94" i="149"/>
  <c r="D94" i="149"/>
  <c r="J94" i="149"/>
  <c r="C94" i="149"/>
  <c r="I94" i="149"/>
  <c r="B94" i="149"/>
  <c r="H94" i="149"/>
  <c r="G93" i="149"/>
  <c r="M93" i="149"/>
  <c r="F93" i="149"/>
  <c r="L93" i="149"/>
  <c r="E93" i="149"/>
  <c r="K93" i="149"/>
  <c r="D93" i="149"/>
  <c r="J93" i="149"/>
  <c r="C93" i="149"/>
  <c r="I93" i="149"/>
  <c r="B93" i="149"/>
  <c r="H93" i="149"/>
  <c r="G92" i="149"/>
  <c r="M92" i="149"/>
  <c r="F92" i="149"/>
  <c r="L92" i="149"/>
  <c r="E92" i="149"/>
  <c r="K92" i="149"/>
  <c r="D92" i="149"/>
  <c r="J92" i="149"/>
  <c r="C92" i="149"/>
  <c r="I92" i="149"/>
  <c r="B92" i="149"/>
  <c r="H92" i="149"/>
  <c r="G91" i="149"/>
  <c r="M91" i="149"/>
  <c r="F91" i="149"/>
  <c r="L91" i="149"/>
  <c r="E91" i="149"/>
  <c r="K91" i="149"/>
  <c r="D91" i="149"/>
  <c r="J91" i="149"/>
  <c r="C91" i="149"/>
  <c r="I91" i="149"/>
  <c r="B91" i="149"/>
  <c r="H91" i="149"/>
  <c r="G90" i="149"/>
  <c r="M90" i="149"/>
  <c r="F90" i="149"/>
  <c r="L90" i="149"/>
  <c r="E90" i="149"/>
  <c r="K90" i="149"/>
  <c r="D90" i="149"/>
  <c r="J90" i="149"/>
  <c r="C90" i="149"/>
  <c r="I90" i="149"/>
  <c r="B90" i="149"/>
  <c r="H90" i="149"/>
  <c r="G89" i="149"/>
  <c r="M89" i="149"/>
  <c r="F89" i="149"/>
  <c r="L89" i="149"/>
  <c r="E89" i="149"/>
  <c r="K89" i="149"/>
  <c r="D89" i="149"/>
  <c r="J89" i="149"/>
  <c r="C89" i="149"/>
  <c r="I89" i="149"/>
  <c r="B89" i="149"/>
  <c r="H89" i="149"/>
  <c r="G88" i="149"/>
  <c r="M88" i="149"/>
  <c r="F88" i="149"/>
  <c r="L88" i="149"/>
  <c r="E88" i="149"/>
  <c r="K88" i="149"/>
  <c r="D88" i="149"/>
  <c r="J88" i="149"/>
  <c r="C88" i="149"/>
  <c r="I88" i="149"/>
  <c r="B88" i="149"/>
  <c r="H88" i="149"/>
  <c r="G87" i="149"/>
  <c r="M87" i="149"/>
  <c r="F87" i="149"/>
  <c r="L87" i="149"/>
  <c r="E87" i="149"/>
  <c r="K87" i="149"/>
  <c r="D87" i="149"/>
  <c r="J87" i="149"/>
  <c r="C87" i="149"/>
  <c r="I87" i="149"/>
  <c r="B87" i="149"/>
  <c r="H87" i="149"/>
  <c r="G86" i="149"/>
  <c r="M86" i="149"/>
  <c r="F86" i="149"/>
  <c r="L86" i="149"/>
  <c r="E86" i="149"/>
  <c r="K86" i="149"/>
  <c r="D86" i="149"/>
  <c r="J86" i="149"/>
  <c r="C86" i="149"/>
  <c r="I86" i="149"/>
  <c r="B86" i="149"/>
  <c r="H86" i="149"/>
  <c r="G85" i="149"/>
  <c r="M85" i="149"/>
  <c r="F85" i="149"/>
  <c r="L85" i="149"/>
  <c r="E85" i="149"/>
  <c r="K85" i="149"/>
  <c r="D85" i="149"/>
  <c r="J85" i="149"/>
  <c r="C85" i="149"/>
  <c r="I85" i="149"/>
  <c r="B85" i="149"/>
  <c r="H85" i="149"/>
  <c r="G84" i="149"/>
  <c r="M84" i="149"/>
  <c r="F84" i="149"/>
  <c r="L84" i="149"/>
  <c r="E84" i="149"/>
  <c r="K84" i="149"/>
  <c r="D84" i="149"/>
  <c r="J84" i="149"/>
  <c r="C84" i="149"/>
  <c r="I84" i="149"/>
  <c r="B84" i="149"/>
  <c r="H84" i="149"/>
  <c r="G83" i="149"/>
  <c r="M83" i="149"/>
  <c r="F83" i="149"/>
  <c r="L83" i="149"/>
  <c r="E83" i="149"/>
  <c r="K83" i="149"/>
  <c r="D83" i="149"/>
  <c r="J83" i="149"/>
  <c r="C83" i="149"/>
  <c r="I83" i="149"/>
  <c r="B83" i="149"/>
  <c r="H83" i="149"/>
  <c r="G82" i="149"/>
  <c r="M82" i="149"/>
  <c r="F82" i="149"/>
  <c r="L82" i="149"/>
  <c r="E82" i="149"/>
  <c r="K82" i="149"/>
  <c r="D82" i="149"/>
  <c r="J82" i="149"/>
  <c r="C82" i="149"/>
  <c r="I82" i="149"/>
  <c r="B82" i="149"/>
  <c r="H82" i="149"/>
  <c r="G81" i="149"/>
  <c r="M81" i="149"/>
  <c r="F81" i="149"/>
  <c r="L81" i="149"/>
  <c r="E81" i="149"/>
  <c r="K81" i="149"/>
  <c r="D81" i="149"/>
  <c r="J81" i="149"/>
  <c r="C81" i="149"/>
  <c r="I81" i="149"/>
  <c r="B81" i="149"/>
  <c r="H81" i="149"/>
  <c r="G80" i="149"/>
  <c r="M80" i="149"/>
  <c r="F80" i="149"/>
  <c r="L80" i="149"/>
  <c r="E80" i="149"/>
  <c r="K80" i="149"/>
  <c r="D80" i="149"/>
  <c r="J80" i="149"/>
  <c r="C80" i="149"/>
  <c r="I80" i="149"/>
  <c r="B80" i="149"/>
  <c r="H80" i="149"/>
  <c r="G79" i="149"/>
  <c r="M79" i="149"/>
  <c r="F79" i="149"/>
  <c r="L79" i="149"/>
  <c r="E79" i="149"/>
  <c r="K79" i="149"/>
  <c r="D79" i="149"/>
  <c r="J79" i="149"/>
  <c r="C79" i="149"/>
  <c r="I79" i="149"/>
  <c r="B79" i="149"/>
  <c r="H79" i="149"/>
  <c r="G78" i="149"/>
  <c r="M78" i="149"/>
  <c r="F78" i="149"/>
  <c r="L78" i="149"/>
  <c r="E78" i="149"/>
  <c r="K78" i="149"/>
  <c r="D78" i="149"/>
  <c r="J78" i="149"/>
  <c r="C78" i="149"/>
  <c r="I78" i="149"/>
  <c r="B78" i="149"/>
  <c r="H78" i="149"/>
  <c r="G77" i="149"/>
  <c r="M77" i="149"/>
  <c r="F77" i="149"/>
  <c r="L77" i="149"/>
  <c r="E77" i="149"/>
  <c r="K77" i="149"/>
  <c r="D77" i="149"/>
  <c r="J77" i="149"/>
  <c r="C77" i="149"/>
  <c r="I77" i="149"/>
  <c r="B77" i="149"/>
  <c r="H77" i="149"/>
  <c r="M76" i="149"/>
  <c r="L76" i="149"/>
  <c r="K76" i="149"/>
  <c r="J76" i="149"/>
  <c r="I76" i="149"/>
  <c r="H76" i="149"/>
  <c r="G75" i="149"/>
  <c r="M75" i="149"/>
  <c r="F75" i="149"/>
  <c r="L75" i="149"/>
  <c r="E75" i="149"/>
  <c r="K75" i="149"/>
  <c r="D75" i="149"/>
  <c r="J75" i="149"/>
  <c r="C75" i="149"/>
  <c r="I75" i="149"/>
  <c r="B75" i="149"/>
  <c r="H75" i="149"/>
  <c r="G74" i="149"/>
  <c r="M74" i="149"/>
  <c r="F74" i="149"/>
  <c r="L74" i="149"/>
  <c r="E74" i="149"/>
  <c r="K74" i="149"/>
  <c r="D74" i="149"/>
  <c r="J74" i="149"/>
  <c r="C74" i="149"/>
  <c r="I74" i="149"/>
  <c r="B74" i="149"/>
  <c r="H74" i="149"/>
  <c r="G73" i="149"/>
  <c r="M73" i="149"/>
  <c r="F73" i="149"/>
  <c r="L73" i="149"/>
  <c r="E73" i="149"/>
  <c r="K73" i="149"/>
  <c r="D73" i="149"/>
  <c r="J73" i="149"/>
  <c r="C73" i="149"/>
  <c r="I73" i="149"/>
  <c r="B73" i="149"/>
  <c r="H73" i="149"/>
  <c r="G72" i="149"/>
  <c r="M72" i="149"/>
  <c r="F72" i="149"/>
  <c r="L72" i="149"/>
  <c r="E72" i="149"/>
  <c r="K72" i="149"/>
  <c r="D72" i="149"/>
  <c r="J72" i="149"/>
  <c r="C72" i="149"/>
  <c r="I72" i="149"/>
  <c r="B72" i="149"/>
  <c r="H72" i="149"/>
  <c r="G71" i="149"/>
  <c r="M71" i="149"/>
  <c r="F71" i="149"/>
  <c r="L71" i="149"/>
  <c r="E71" i="149"/>
  <c r="K71" i="149"/>
  <c r="D71" i="149"/>
  <c r="J71" i="149"/>
  <c r="C71" i="149"/>
  <c r="I71" i="149"/>
  <c r="B71" i="149"/>
  <c r="H71" i="149"/>
  <c r="G70" i="149"/>
  <c r="M70" i="149"/>
  <c r="F70" i="149"/>
  <c r="L70" i="149"/>
  <c r="E70" i="149"/>
  <c r="K70" i="149"/>
  <c r="D70" i="149"/>
  <c r="J70" i="149"/>
  <c r="C70" i="149"/>
  <c r="I70" i="149"/>
  <c r="B70" i="149"/>
  <c r="H70" i="149"/>
  <c r="G69" i="149"/>
  <c r="M69" i="149"/>
  <c r="F69" i="149"/>
  <c r="L69" i="149"/>
  <c r="E69" i="149"/>
  <c r="K69" i="149"/>
  <c r="D69" i="149"/>
  <c r="J69" i="149"/>
  <c r="C69" i="149"/>
  <c r="I69" i="149"/>
  <c r="B69" i="149"/>
  <c r="H69" i="149"/>
  <c r="G68" i="149"/>
  <c r="M68" i="149"/>
  <c r="F68" i="149"/>
  <c r="L68" i="149"/>
  <c r="E68" i="149"/>
  <c r="K68" i="149"/>
  <c r="D68" i="149"/>
  <c r="J68" i="149"/>
  <c r="C68" i="149"/>
  <c r="I68" i="149"/>
  <c r="B68" i="149"/>
  <c r="H68" i="149"/>
  <c r="G67" i="149"/>
  <c r="M67" i="149"/>
  <c r="F67" i="149"/>
  <c r="L67" i="149"/>
  <c r="E67" i="149"/>
  <c r="K67" i="149"/>
  <c r="D67" i="149"/>
  <c r="J67" i="149"/>
  <c r="C67" i="149"/>
  <c r="I67" i="149"/>
  <c r="B67" i="149"/>
  <c r="H67" i="149"/>
  <c r="G66" i="149"/>
  <c r="M66" i="149"/>
  <c r="F66" i="149"/>
  <c r="L66" i="149"/>
  <c r="E66" i="149"/>
  <c r="K66" i="149"/>
  <c r="D66" i="149"/>
  <c r="J66" i="149"/>
  <c r="C66" i="149"/>
  <c r="I66" i="149"/>
  <c r="B66" i="149"/>
  <c r="H66" i="149"/>
  <c r="G65" i="149"/>
  <c r="M65" i="149"/>
  <c r="F65" i="149"/>
  <c r="L65" i="149"/>
  <c r="E65" i="149"/>
  <c r="K65" i="149"/>
  <c r="D65" i="149"/>
  <c r="J65" i="149"/>
  <c r="C65" i="149"/>
  <c r="I65" i="149"/>
  <c r="B65" i="149"/>
  <c r="H65" i="149"/>
  <c r="G64" i="149"/>
  <c r="M64" i="149"/>
  <c r="F64" i="149"/>
  <c r="L64" i="149"/>
  <c r="E64" i="149"/>
  <c r="K64" i="149"/>
  <c r="D64" i="149"/>
  <c r="J64" i="149"/>
  <c r="C64" i="149"/>
  <c r="I64" i="149"/>
  <c r="B64" i="149"/>
  <c r="H64" i="149"/>
  <c r="G63" i="149"/>
  <c r="M63" i="149"/>
  <c r="F63" i="149"/>
  <c r="L63" i="149"/>
  <c r="E63" i="149"/>
  <c r="K63" i="149"/>
  <c r="D63" i="149"/>
  <c r="J63" i="149"/>
  <c r="C63" i="149"/>
  <c r="I63" i="149"/>
  <c r="B63" i="149"/>
  <c r="H63" i="149"/>
  <c r="G62" i="149"/>
  <c r="M62" i="149"/>
  <c r="F62" i="149"/>
  <c r="L62" i="149"/>
  <c r="E62" i="149"/>
  <c r="K62" i="149"/>
  <c r="D62" i="149"/>
  <c r="J62" i="149"/>
  <c r="C62" i="149"/>
  <c r="I62" i="149"/>
  <c r="B62" i="149"/>
  <c r="H62" i="149"/>
  <c r="G61" i="149"/>
  <c r="M61" i="149"/>
  <c r="F61" i="149"/>
  <c r="L61" i="149"/>
  <c r="E61" i="149"/>
  <c r="K61" i="149"/>
  <c r="D61" i="149"/>
  <c r="J61" i="149"/>
  <c r="C61" i="149"/>
  <c r="I61" i="149"/>
  <c r="B61" i="149"/>
  <c r="H61" i="149"/>
  <c r="G60" i="149"/>
  <c r="M60" i="149"/>
  <c r="F60" i="149"/>
  <c r="L60" i="149"/>
  <c r="E60" i="149"/>
  <c r="K60" i="149"/>
  <c r="D60" i="149"/>
  <c r="J60" i="149"/>
  <c r="C60" i="149"/>
  <c r="I60" i="149"/>
  <c r="B60" i="149"/>
  <c r="H60" i="149"/>
  <c r="G59" i="149"/>
  <c r="M59" i="149"/>
  <c r="F59" i="149"/>
  <c r="L59" i="149"/>
  <c r="E59" i="149"/>
  <c r="K59" i="149"/>
  <c r="D59" i="149"/>
  <c r="J59" i="149"/>
  <c r="C59" i="149"/>
  <c r="I59" i="149"/>
  <c r="B59" i="149"/>
  <c r="H59" i="149"/>
  <c r="G58" i="149"/>
  <c r="M58" i="149"/>
  <c r="F58" i="149"/>
  <c r="L58" i="149"/>
  <c r="E58" i="149"/>
  <c r="K58" i="149"/>
  <c r="D58" i="149"/>
  <c r="J58" i="149"/>
  <c r="C58" i="149"/>
  <c r="I58" i="149"/>
  <c r="B58" i="149"/>
  <c r="H58" i="149"/>
  <c r="G57" i="149"/>
  <c r="M57" i="149"/>
  <c r="C57" i="149"/>
  <c r="I57" i="149"/>
  <c r="B57" i="149"/>
  <c r="H57" i="149"/>
  <c r="G56" i="149"/>
  <c r="M56" i="149"/>
  <c r="C56" i="149"/>
  <c r="I56" i="149"/>
  <c r="B56" i="149"/>
  <c r="H56" i="149"/>
  <c r="G55" i="149"/>
  <c r="M55" i="149"/>
  <c r="C55" i="149"/>
  <c r="I55" i="149"/>
  <c r="B55" i="149"/>
  <c r="H55" i="149"/>
  <c r="G54" i="149"/>
  <c r="M54" i="149"/>
  <c r="C54" i="149"/>
  <c r="I54" i="149"/>
  <c r="B54" i="149"/>
  <c r="H54" i="149"/>
  <c r="G53" i="149"/>
  <c r="M53" i="149"/>
  <c r="C53" i="149"/>
  <c r="I53" i="149"/>
  <c r="B53" i="149"/>
  <c r="H53" i="149"/>
  <c r="G52" i="149"/>
  <c r="M52" i="149"/>
  <c r="C52" i="149"/>
  <c r="I52" i="149"/>
  <c r="B52" i="149"/>
  <c r="H52" i="149"/>
  <c r="G51" i="149"/>
  <c r="M51" i="149"/>
  <c r="C51" i="149"/>
  <c r="I51" i="149"/>
  <c r="B51" i="149"/>
  <c r="H51" i="149"/>
  <c r="G50" i="149"/>
  <c r="M50" i="149"/>
  <c r="C50" i="149"/>
  <c r="I50" i="149"/>
  <c r="B50" i="149"/>
  <c r="H50" i="149"/>
  <c r="G49" i="149"/>
  <c r="M49" i="149"/>
  <c r="C49" i="149"/>
  <c r="I49" i="149"/>
  <c r="B49" i="149"/>
  <c r="H49" i="149"/>
  <c r="G48" i="149"/>
  <c r="M48" i="149"/>
  <c r="C48" i="149"/>
  <c r="I48" i="149"/>
  <c r="B48" i="149"/>
  <c r="H48" i="149"/>
  <c r="G47" i="149"/>
  <c r="M47" i="149"/>
  <c r="C47" i="149"/>
  <c r="I47" i="149"/>
  <c r="B47" i="149"/>
  <c r="H47" i="149"/>
  <c r="G46" i="149"/>
  <c r="M46" i="149"/>
  <c r="C46" i="149"/>
  <c r="I46" i="149"/>
  <c r="B46" i="149"/>
  <c r="H46" i="149"/>
  <c r="G45" i="149"/>
  <c r="M45" i="149"/>
  <c r="C45" i="149"/>
  <c r="I45" i="149"/>
  <c r="B45" i="149"/>
  <c r="H45" i="149"/>
  <c r="G44" i="149"/>
  <c r="M44" i="149"/>
  <c r="C44" i="149"/>
  <c r="I44" i="149"/>
  <c r="B44" i="149"/>
  <c r="H44" i="149"/>
  <c r="G43" i="149"/>
  <c r="M43" i="149"/>
  <c r="C43" i="149"/>
  <c r="I43" i="149"/>
  <c r="B43" i="149"/>
  <c r="H43" i="149"/>
  <c r="G42" i="149"/>
  <c r="M42" i="149"/>
  <c r="C42" i="149"/>
  <c r="I42" i="149"/>
  <c r="B42" i="149"/>
  <c r="H42" i="149"/>
  <c r="G41" i="149"/>
  <c r="M41" i="149"/>
  <c r="C41" i="149"/>
  <c r="I41" i="149"/>
  <c r="B41" i="149"/>
  <c r="H41" i="149"/>
  <c r="G40" i="149"/>
  <c r="M40" i="149"/>
  <c r="C40" i="149"/>
  <c r="I40" i="149"/>
  <c r="B40" i="149"/>
  <c r="H40" i="149"/>
  <c r="G39" i="149"/>
  <c r="M39" i="149"/>
  <c r="C39" i="149"/>
  <c r="I39" i="149"/>
  <c r="B39" i="149"/>
  <c r="H39" i="149"/>
  <c r="G38" i="149"/>
  <c r="M38" i="149"/>
  <c r="C38" i="149"/>
  <c r="I38" i="149"/>
  <c r="B38" i="149"/>
  <c r="H38" i="149"/>
  <c r="G37" i="149"/>
  <c r="M37" i="149"/>
  <c r="C37" i="149"/>
  <c r="I37" i="149"/>
  <c r="B37" i="149"/>
  <c r="H37" i="149"/>
  <c r="G36" i="149"/>
  <c r="M36" i="149"/>
  <c r="C36" i="149"/>
  <c r="I36" i="149"/>
  <c r="B36" i="149"/>
  <c r="H36" i="149"/>
  <c r="G35" i="149"/>
  <c r="M35" i="149"/>
  <c r="C35" i="149"/>
  <c r="I35" i="149"/>
  <c r="B35" i="149"/>
  <c r="H35" i="149"/>
  <c r="G34" i="149"/>
  <c r="M34" i="149"/>
  <c r="C34" i="149"/>
  <c r="I34" i="149"/>
  <c r="B34" i="149"/>
  <c r="H34" i="149"/>
  <c r="G33" i="149"/>
  <c r="M33" i="149"/>
  <c r="C33" i="149"/>
  <c r="I33" i="149"/>
  <c r="B33" i="149"/>
  <c r="H33" i="149"/>
  <c r="G32" i="149"/>
  <c r="M32" i="149"/>
  <c r="C32" i="149"/>
  <c r="I32" i="149"/>
  <c r="B32" i="149"/>
  <c r="H32" i="149"/>
  <c r="G31" i="149"/>
  <c r="M31" i="149"/>
  <c r="C31" i="149"/>
  <c r="I31" i="149"/>
  <c r="B31" i="149"/>
  <c r="H31" i="149"/>
  <c r="G30" i="149"/>
  <c r="M30" i="149"/>
  <c r="C30" i="149"/>
  <c r="I30" i="149"/>
  <c r="B30" i="149"/>
  <c r="H30" i="149"/>
  <c r="G29" i="149"/>
  <c r="M29" i="149"/>
  <c r="C29" i="149"/>
  <c r="I29" i="149"/>
  <c r="B29" i="149"/>
  <c r="H29" i="149"/>
  <c r="G28" i="149"/>
  <c r="M28" i="149"/>
  <c r="C28" i="149"/>
  <c r="I28" i="149"/>
  <c r="B28" i="149"/>
  <c r="H28" i="149"/>
  <c r="G27" i="149"/>
  <c r="M27" i="149"/>
  <c r="C27" i="149"/>
  <c r="I27" i="149"/>
  <c r="B27" i="149"/>
  <c r="H27" i="149"/>
  <c r="G26" i="149"/>
  <c r="M26" i="149"/>
  <c r="C26" i="149"/>
  <c r="I26" i="149"/>
  <c r="B26" i="149"/>
  <c r="H26" i="149"/>
  <c r="G25" i="149"/>
  <c r="M25" i="149"/>
  <c r="C25" i="149"/>
  <c r="I25" i="149"/>
  <c r="B25" i="149"/>
  <c r="H25" i="149"/>
  <c r="G24" i="149"/>
  <c r="M24" i="149"/>
  <c r="C24" i="149"/>
  <c r="I24" i="149"/>
  <c r="B24" i="149"/>
  <c r="H24" i="149"/>
  <c r="G23" i="149"/>
  <c r="M23" i="149"/>
  <c r="C23" i="149"/>
  <c r="I23" i="149"/>
  <c r="B23" i="149"/>
  <c r="H23" i="149"/>
  <c r="G22" i="149"/>
  <c r="M22" i="149"/>
  <c r="C22" i="149"/>
  <c r="I22" i="149"/>
  <c r="B22" i="149"/>
  <c r="H22" i="149"/>
  <c r="G21" i="149"/>
  <c r="M21" i="149"/>
  <c r="C21" i="149"/>
  <c r="I21" i="149"/>
  <c r="B21" i="149"/>
  <c r="H21" i="149"/>
  <c r="G20" i="149"/>
  <c r="M20" i="149"/>
  <c r="C20" i="149"/>
  <c r="I20" i="149"/>
  <c r="B20" i="149"/>
  <c r="H20" i="149"/>
  <c r="G19" i="149"/>
  <c r="M19" i="149"/>
  <c r="C19" i="149"/>
  <c r="I19" i="149"/>
  <c r="B19" i="149"/>
  <c r="H19" i="149"/>
  <c r="G18" i="149"/>
  <c r="M18" i="149"/>
  <c r="C18" i="149"/>
  <c r="I18" i="149"/>
  <c r="B18" i="149"/>
  <c r="H18" i="149"/>
  <c r="G17" i="149"/>
  <c r="M17" i="149"/>
  <c r="C17" i="149"/>
  <c r="I17" i="149"/>
  <c r="B17" i="149"/>
  <c r="H17" i="149"/>
  <c r="G16" i="149"/>
  <c r="M16" i="149"/>
  <c r="C16" i="149"/>
  <c r="I16" i="149"/>
  <c r="B16" i="149"/>
  <c r="H16" i="149"/>
  <c r="G15" i="149"/>
  <c r="M15" i="149"/>
  <c r="C15" i="149"/>
  <c r="I15" i="149"/>
  <c r="B15" i="149"/>
  <c r="H15" i="149"/>
  <c r="G14" i="149"/>
  <c r="M14" i="149"/>
  <c r="C14" i="149"/>
  <c r="I14" i="149"/>
  <c r="B14" i="149"/>
  <c r="H14" i="149"/>
  <c r="G13" i="149"/>
  <c r="M13" i="149"/>
  <c r="C13" i="149"/>
  <c r="I13" i="149"/>
  <c r="B13" i="149"/>
  <c r="H13" i="149"/>
  <c r="G12" i="149"/>
  <c r="M12" i="149"/>
  <c r="C12" i="149"/>
  <c r="I12" i="149"/>
  <c r="B12" i="149"/>
  <c r="H12" i="149"/>
  <c r="G11" i="149"/>
  <c r="M11" i="149"/>
  <c r="C11" i="149"/>
  <c r="I11" i="149"/>
  <c r="B11" i="149"/>
  <c r="H11" i="149"/>
  <c r="G10" i="149"/>
  <c r="M10" i="149"/>
  <c r="C10" i="149"/>
  <c r="I10" i="149"/>
  <c r="B10" i="149"/>
  <c r="H10" i="149"/>
  <c r="G9" i="149"/>
  <c r="M9" i="149"/>
  <c r="C9" i="149"/>
  <c r="I9" i="149"/>
  <c r="B9" i="149"/>
  <c r="H9" i="149"/>
  <c r="G110" i="148"/>
  <c r="G76" i="148"/>
  <c r="G120" i="148"/>
  <c r="F110" i="148"/>
  <c r="F76" i="148"/>
  <c r="F120" i="148"/>
  <c r="E110" i="148"/>
  <c r="E76" i="148"/>
  <c r="E120" i="148"/>
  <c r="D110" i="148"/>
  <c r="D76" i="148"/>
  <c r="D120" i="148"/>
  <c r="C110" i="148"/>
  <c r="C76" i="148"/>
  <c r="C120" i="148"/>
  <c r="B110" i="148"/>
  <c r="B76" i="148"/>
  <c r="B120" i="148"/>
  <c r="M110" i="148"/>
  <c r="L110" i="148"/>
  <c r="K110" i="148"/>
  <c r="J110" i="148"/>
  <c r="I110" i="148"/>
  <c r="H110" i="148"/>
  <c r="G109" i="148"/>
  <c r="M109" i="148"/>
  <c r="F109" i="148"/>
  <c r="L109" i="148"/>
  <c r="E109" i="148"/>
  <c r="K109" i="148"/>
  <c r="D109" i="148"/>
  <c r="J109" i="148"/>
  <c r="C109" i="148"/>
  <c r="I109" i="148"/>
  <c r="B109" i="148"/>
  <c r="H109" i="148"/>
  <c r="G108" i="148"/>
  <c r="M108" i="148"/>
  <c r="F108" i="148"/>
  <c r="L108" i="148"/>
  <c r="E108" i="148"/>
  <c r="K108" i="148"/>
  <c r="D108" i="148"/>
  <c r="J108" i="148"/>
  <c r="C108" i="148"/>
  <c r="I108" i="148"/>
  <c r="B108" i="148"/>
  <c r="H108" i="148"/>
  <c r="G107" i="148"/>
  <c r="M107" i="148"/>
  <c r="F107" i="148"/>
  <c r="L107" i="148"/>
  <c r="E107" i="148"/>
  <c r="K107" i="148"/>
  <c r="D107" i="148"/>
  <c r="J107" i="148"/>
  <c r="C107" i="148"/>
  <c r="I107" i="148"/>
  <c r="B107" i="148"/>
  <c r="H107" i="148"/>
  <c r="G106" i="148"/>
  <c r="M106" i="148"/>
  <c r="F106" i="148"/>
  <c r="L106" i="148"/>
  <c r="E106" i="148"/>
  <c r="K106" i="148"/>
  <c r="D106" i="148"/>
  <c r="J106" i="148"/>
  <c r="C106" i="148"/>
  <c r="I106" i="148"/>
  <c r="B106" i="148"/>
  <c r="H106" i="148"/>
  <c r="G105" i="148"/>
  <c r="M105" i="148"/>
  <c r="F105" i="148"/>
  <c r="L105" i="148"/>
  <c r="E105" i="148"/>
  <c r="K105" i="148"/>
  <c r="D105" i="148"/>
  <c r="J105" i="148"/>
  <c r="C105" i="148"/>
  <c r="I105" i="148"/>
  <c r="B105" i="148"/>
  <c r="H105" i="148"/>
  <c r="G104" i="148"/>
  <c r="M104" i="148"/>
  <c r="F104" i="148"/>
  <c r="L104" i="148"/>
  <c r="E104" i="148"/>
  <c r="K104" i="148"/>
  <c r="D104" i="148"/>
  <c r="J104" i="148"/>
  <c r="C104" i="148"/>
  <c r="I104" i="148"/>
  <c r="B104" i="148"/>
  <c r="H104" i="148"/>
  <c r="G103" i="148"/>
  <c r="M103" i="148"/>
  <c r="F103" i="148"/>
  <c r="L103" i="148"/>
  <c r="E103" i="148"/>
  <c r="K103" i="148"/>
  <c r="D103" i="148"/>
  <c r="J103" i="148"/>
  <c r="C103" i="148"/>
  <c r="I103" i="148"/>
  <c r="B103" i="148"/>
  <c r="H103" i="148"/>
  <c r="G102" i="148"/>
  <c r="M102" i="148"/>
  <c r="F102" i="148"/>
  <c r="L102" i="148"/>
  <c r="E102" i="148"/>
  <c r="K102" i="148"/>
  <c r="D102" i="148"/>
  <c r="J102" i="148"/>
  <c r="C102" i="148"/>
  <c r="I102" i="148"/>
  <c r="B102" i="148"/>
  <c r="H102" i="148"/>
  <c r="G101" i="148"/>
  <c r="M101" i="148"/>
  <c r="F101" i="148"/>
  <c r="L101" i="148"/>
  <c r="E101" i="148"/>
  <c r="K101" i="148"/>
  <c r="D101" i="148"/>
  <c r="J101" i="148"/>
  <c r="C101" i="148"/>
  <c r="I101" i="148"/>
  <c r="B101" i="148"/>
  <c r="H101" i="148"/>
  <c r="G100" i="148"/>
  <c r="M100" i="148"/>
  <c r="F100" i="148"/>
  <c r="L100" i="148"/>
  <c r="E100" i="148"/>
  <c r="K100" i="148"/>
  <c r="D100" i="148"/>
  <c r="J100" i="148"/>
  <c r="C100" i="148"/>
  <c r="I100" i="148"/>
  <c r="B100" i="148"/>
  <c r="H100" i="148"/>
  <c r="G99" i="148"/>
  <c r="M99" i="148"/>
  <c r="F99" i="148"/>
  <c r="L99" i="148"/>
  <c r="E99" i="148"/>
  <c r="K99" i="148"/>
  <c r="D99" i="148"/>
  <c r="J99" i="148"/>
  <c r="C99" i="148"/>
  <c r="I99" i="148"/>
  <c r="B99" i="148"/>
  <c r="H99" i="148"/>
  <c r="G98" i="148"/>
  <c r="M98" i="148"/>
  <c r="F98" i="148"/>
  <c r="L98" i="148"/>
  <c r="E98" i="148"/>
  <c r="K98" i="148"/>
  <c r="D98" i="148"/>
  <c r="J98" i="148"/>
  <c r="C98" i="148"/>
  <c r="I98" i="148"/>
  <c r="B98" i="148"/>
  <c r="H98" i="148"/>
  <c r="G97" i="148"/>
  <c r="M97" i="148"/>
  <c r="F97" i="148"/>
  <c r="L97" i="148"/>
  <c r="E97" i="148"/>
  <c r="K97" i="148"/>
  <c r="D97" i="148"/>
  <c r="J97" i="148"/>
  <c r="C97" i="148"/>
  <c r="I97" i="148"/>
  <c r="B97" i="148"/>
  <c r="H97" i="148"/>
  <c r="G96" i="148"/>
  <c r="M96" i="148"/>
  <c r="F96" i="148"/>
  <c r="L96" i="148"/>
  <c r="E96" i="148"/>
  <c r="K96" i="148"/>
  <c r="D96" i="148"/>
  <c r="J96" i="148"/>
  <c r="C96" i="148"/>
  <c r="I96" i="148"/>
  <c r="B96" i="148"/>
  <c r="H96" i="148"/>
  <c r="G95" i="148"/>
  <c r="M95" i="148"/>
  <c r="F95" i="148"/>
  <c r="L95" i="148"/>
  <c r="E95" i="148"/>
  <c r="K95" i="148"/>
  <c r="D95" i="148"/>
  <c r="J95" i="148"/>
  <c r="C95" i="148"/>
  <c r="I95" i="148"/>
  <c r="B95" i="148"/>
  <c r="H95" i="148"/>
  <c r="G94" i="148"/>
  <c r="M94" i="148"/>
  <c r="F94" i="148"/>
  <c r="L94" i="148"/>
  <c r="E94" i="148"/>
  <c r="K94" i="148"/>
  <c r="D94" i="148"/>
  <c r="J94" i="148"/>
  <c r="C94" i="148"/>
  <c r="I94" i="148"/>
  <c r="B94" i="148"/>
  <c r="H94" i="148"/>
  <c r="G93" i="148"/>
  <c r="M93" i="148"/>
  <c r="F93" i="148"/>
  <c r="L93" i="148"/>
  <c r="E93" i="148"/>
  <c r="K93" i="148"/>
  <c r="D93" i="148"/>
  <c r="J93" i="148"/>
  <c r="C93" i="148"/>
  <c r="I93" i="148"/>
  <c r="B93" i="148"/>
  <c r="H93" i="148"/>
  <c r="G92" i="148"/>
  <c r="M92" i="148"/>
  <c r="F92" i="148"/>
  <c r="L92" i="148"/>
  <c r="E92" i="148"/>
  <c r="K92" i="148"/>
  <c r="D92" i="148"/>
  <c r="J92" i="148"/>
  <c r="C92" i="148"/>
  <c r="I92" i="148"/>
  <c r="B92" i="148"/>
  <c r="H92" i="148"/>
  <c r="G91" i="148"/>
  <c r="M91" i="148"/>
  <c r="F91" i="148"/>
  <c r="L91" i="148"/>
  <c r="E91" i="148"/>
  <c r="K91" i="148"/>
  <c r="D91" i="148"/>
  <c r="J91" i="148"/>
  <c r="C91" i="148"/>
  <c r="I91" i="148"/>
  <c r="B91" i="148"/>
  <c r="H91" i="148"/>
  <c r="G90" i="148"/>
  <c r="M90" i="148"/>
  <c r="F90" i="148"/>
  <c r="L90" i="148"/>
  <c r="E90" i="148"/>
  <c r="K90" i="148"/>
  <c r="D90" i="148"/>
  <c r="J90" i="148"/>
  <c r="C90" i="148"/>
  <c r="I90" i="148"/>
  <c r="B90" i="148"/>
  <c r="H90" i="148"/>
  <c r="G89" i="148"/>
  <c r="M89" i="148"/>
  <c r="F89" i="148"/>
  <c r="L89" i="148"/>
  <c r="E89" i="148"/>
  <c r="K89" i="148"/>
  <c r="D89" i="148"/>
  <c r="J89" i="148"/>
  <c r="C89" i="148"/>
  <c r="I89" i="148"/>
  <c r="B89" i="148"/>
  <c r="H89" i="148"/>
  <c r="G88" i="148"/>
  <c r="M88" i="148"/>
  <c r="F88" i="148"/>
  <c r="L88" i="148"/>
  <c r="E88" i="148"/>
  <c r="K88" i="148"/>
  <c r="D88" i="148"/>
  <c r="J88" i="148"/>
  <c r="C88" i="148"/>
  <c r="I88" i="148"/>
  <c r="B88" i="148"/>
  <c r="H88" i="148"/>
  <c r="G87" i="148"/>
  <c r="M87" i="148"/>
  <c r="F87" i="148"/>
  <c r="L87" i="148"/>
  <c r="E87" i="148"/>
  <c r="K87" i="148"/>
  <c r="D87" i="148"/>
  <c r="J87" i="148"/>
  <c r="C87" i="148"/>
  <c r="I87" i="148"/>
  <c r="B87" i="148"/>
  <c r="H87" i="148"/>
  <c r="G86" i="148"/>
  <c r="M86" i="148"/>
  <c r="F86" i="148"/>
  <c r="L86" i="148"/>
  <c r="E86" i="148"/>
  <c r="K86" i="148"/>
  <c r="D86" i="148"/>
  <c r="J86" i="148"/>
  <c r="C86" i="148"/>
  <c r="I86" i="148"/>
  <c r="B86" i="148"/>
  <c r="H86" i="148"/>
  <c r="G85" i="148"/>
  <c r="M85" i="148"/>
  <c r="F85" i="148"/>
  <c r="L85" i="148"/>
  <c r="E85" i="148"/>
  <c r="K85" i="148"/>
  <c r="D85" i="148"/>
  <c r="J85" i="148"/>
  <c r="C85" i="148"/>
  <c r="I85" i="148"/>
  <c r="B85" i="148"/>
  <c r="H85" i="148"/>
  <c r="G84" i="148"/>
  <c r="M84" i="148"/>
  <c r="F84" i="148"/>
  <c r="L84" i="148"/>
  <c r="E84" i="148"/>
  <c r="K84" i="148"/>
  <c r="D84" i="148"/>
  <c r="J84" i="148"/>
  <c r="C84" i="148"/>
  <c r="I84" i="148"/>
  <c r="B84" i="148"/>
  <c r="H84" i="148"/>
  <c r="G83" i="148"/>
  <c r="M83" i="148"/>
  <c r="F83" i="148"/>
  <c r="L83" i="148"/>
  <c r="E83" i="148"/>
  <c r="K83" i="148"/>
  <c r="D83" i="148"/>
  <c r="J83" i="148"/>
  <c r="C83" i="148"/>
  <c r="I83" i="148"/>
  <c r="B83" i="148"/>
  <c r="H83" i="148"/>
  <c r="G82" i="148"/>
  <c r="M82" i="148"/>
  <c r="F82" i="148"/>
  <c r="L82" i="148"/>
  <c r="E82" i="148"/>
  <c r="K82" i="148"/>
  <c r="D82" i="148"/>
  <c r="J82" i="148"/>
  <c r="C82" i="148"/>
  <c r="I82" i="148"/>
  <c r="B82" i="148"/>
  <c r="H82" i="148"/>
  <c r="G81" i="148"/>
  <c r="M81" i="148"/>
  <c r="F81" i="148"/>
  <c r="L81" i="148"/>
  <c r="E81" i="148"/>
  <c r="K81" i="148"/>
  <c r="D81" i="148"/>
  <c r="J81" i="148"/>
  <c r="C81" i="148"/>
  <c r="I81" i="148"/>
  <c r="B81" i="148"/>
  <c r="H81" i="148"/>
  <c r="G80" i="148"/>
  <c r="M80" i="148"/>
  <c r="F80" i="148"/>
  <c r="L80" i="148"/>
  <c r="E80" i="148"/>
  <c r="K80" i="148"/>
  <c r="D80" i="148"/>
  <c r="J80" i="148"/>
  <c r="C80" i="148"/>
  <c r="I80" i="148"/>
  <c r="B80" i="148"/>
  <c r="H80" i="148"/>
  <c r="G79" i="148"/>
  <c r="M79" i="148"/>
  <c r="F79" i="148"/>
  <c r="L79" i="148"/>
  <c r="E79" i="148"/>
  <c r="K79" i="148"/>
  <c r="D79" i="148"/>
  <c r="J79" i="148"/>
  <c r="C79" i="148"/>
  <c r="I79" i="148"/>
  <c r="B79" i="148"/>
  <c r="H79" i="148"/>
  <c r="G78" i="148"/>
  <c r="M78" i="148"/>
  <c r="F78" i="148"/>
  <c r="L78" i="148"/>
  <c r="E78" i="148"/>
  <c r="K78" i="148"/>
  <c r="D78" i="148"/>
  <c r="J78" i="148"/>
  <c r="C78" i="148"/>
  <c r="I78" i="148"/>
  <c r="B78" i="148"/>
  <c r="H78" i="148"/>
  <c r="G77" i="148"/>
  <c r="M77" i="148"/>
  <c r="F77" i="148"/>
  <c r="L77" i="148"/>
  <c r="E77" i="148"/>
  <c r="K77" i="148"/>
  <c r="D77" i="148"/>
  <c r="J77" i="148"/>
  <c r="C77" i="148"/>
  <c r="I77" i="148"/>
  <c r="B77" i="148"/>
  <c r="H77" i="148"/>
  <c r="M76" i="148"/>
  <c r="L76" i="148"/>
  <c r="K76" i="148"/>
  <c r="J76" i="148"/>
  <c r="I76" i="148"/>
  <c r="H76" i="148"/>
  <c r="G75" i="148"/>
  <c r="M75" i="148"/>
  <c r="F75" i="148"/>
  <c r="L75" i="148"/>
  <c r="E75" i="148"/>
  <c r="K75" i="148"/>
  <c r="D75" i="148"/>
  <c r="J75" i="148"/>
  <c r="C75" i="148"/>
  <c r="I75" i="148"/>
  <c r="B75" i="148"/>
  <c r="H75" i="148"/>
  <c r="G74" i="148"/>
  <c r="M74" i="148"/>
  <c r="F74" i="148"/>
  <c r="L74" i="148"/>
  <c r="E74" i="148"/>
  <c r="K74" i="148"/>
  <c r="D74" i="148"/>
  <c r="J74" i="148"/>
  <c r="C74" i="148"/>
  <c r="I74" i="148"/>
  <c r="B74" i="148"/>
  <c r="H74" i="148"/>
  <c r="G73" i="148"/>
  <c r="M73" i="148"/>
  <c r="F73" i="148"/>
  <c r="L73" i="148"/>
  <c r="E73" i="148"/>
  <c r="K73" i="148"/>
  <c r="D73" i="148"/>
  <c r="J73" i="148"/>
  <c r="C73" i="148"/>
  <c r="I73" i="148"/>
  <c r="B73" i="148"/>
  <c r="H73" i="148"/>
  <c r="G72" i="148"/>
  <c r="M72" i="148"/>
  <c r="F72" i="148"/>
  <c r="L72" i="148"/>
  <c r="E72" i="148"/>
  <c r="K72" i="148"/>
  <c r="D72" i="148"/>
  <c r="J72" i="148"/>
  <c r="C72" i="148"/>
  <c r="I72" i="148"/>
  <c r="B72" i="148"/>
  <c r="H72" i="148"/>
  <c r="G71" i="148"/>
  <c r="M71" i="148"/>
  <c r="F71" i="148"/>
  <c r="L71" i="148"/>
  <c r="E71" i="148"/>
  <c r="K71" i="148"/>
  <c r="D71" i="148"/>
  <c r="J71" i="148"/>
  <c r="C71" i="148"/>
  <c r="I71" i="148"/>
  <c r="B71" i="148"/>
  <c r="H71" i="148"/>
  <c r="G70" i="148"/>
  <c r="M70" i="148"/>
  <c r="F70" i="148"/>
  <c r="L70" i="148"/>
  <c r="E70" i="148"/>
  <c r="K70" i="148"/>
  <c r="D70" i="148"/>
  <c r="J70" i="148"/>
  <c r="C70" i="148"/>
  <c r="I70" i="148"/>
  <c r="B70" i="148"/>
  <c r="H70" i="148"/>
  <c r="G69" i="148"/>
  <c r="M69" i="148"/>
  <c r="F69" i="148"/>
  <c r="L69" i="148"/>
  <c r="E69" i="148"/>
  <c r="K69" i="148"/>
  <c r="D69" i="148"/>
  <c r="J69" i="148"/>
  <c r="C69" i="148"/>
  <c r="I69" i="148"/>
  <c r="B69" i="148"/>
  <c r="H69" i="148"/>
  <c r="G68" i="148"/>
  <c r="M68" i="148"/>
  <c r="F68" i="148"/>
  <c r="L68" i="148"/>
  <c r="E68" i="148"/>
  <c r="K68" i="148"/>
  <c r="D68" i="148"/>
  <c r="J68" i="148"/>
  <c r="C68" i="148"/>
  <c r="I68" i="148"/>
  <c r="B68" i="148"/>
  <c r="H68" i="148"/>
  <c r="G67" i="148"/>
  <c r="M67" i="148"/>
  <c r="F67" i="148"/>
  <c r="L67" i="148"/>
  <c r="E67" i="148"/>
  <c r="K67" i="148"/>
  <c r="D67" i="148"/>
  <c r="J67" i="148"/>
  <c r="C67" i="148"/>
  <c r="I67" i="148"/>
  <c r="B67" i="148"/>
  <c r="H67" i="148"/>
  <c r="G66" i="148"/>
  <c r="M66" i="148"/>
  <c r="F66" i="148"/>
  <c r="L66" i="148"/>
  <c r="E66" i="148"/>
  <c r="K66" i="148"/>
  <c r="D66" i="148"/>
  <c r="J66" i="148"/>
  <c r="C66" i="148"/>
  <c r="I66" i="148"/>
  <c r="B66" i="148"/>
  <c r="H66" i="148"/>
  <c r="G65" i="148"/>
  <c r="M65" i="148"/>
  <c r="F65" i="148"/>
  <c r="L65" i="148"/>
  <c r="E65" i="148"/>
  <c r="K65" i="148"/>
  <c r="D65" i="148"/>
  <c r="J65" i="148"/>
  <c r="C65" i="148"/>
  <c r="I65" i="148"/>
  <c r="B65" i="148"/>
  <c r="H65" i="148"/>
  <c r="G64" i="148"/>
  <c r="M64" i="148"/>
  <c r="F64" i="148"/>
  <c r="L64" i="148"/>
  <c r="E64" i="148"/>
  <c r="K64" i="148"/>
  <c r="D64" i="148"/>
  <c r="J64" i="148"/>
  <c r="C64" i="148"/>
  <c r="I64" i="148"/>
  <c r="B64" i="148"/>
  <c r="H64" i="148"/>
  <c r="G63" i="148"/>
  <c r="M63" i="148"/>
  <c r="F63" i="148"/>
  <c r="L63" i="148"/>
  <c r="E63" i="148"/>
  <c r="K63" i="148"/>
  <c r="D63" i="148"/>
  <c r="J63" i="148"/>
  <c r="C63" i="148"/>
  <c r="I63" i="148"/>
  <c r="B63" i="148"/>
  <c r="H63" i="148"/>
  <c r="G62" i="148"/>
  <c r="M62" i="148"/>
  <c r="F62" i="148"/>
  <c r="L62" i="148"/>
  <c r="E62" i="148"/>
  <c r="K62" i="148"/>
  <c r="D62" i="148"/>
  <c r="J62" i="148"/>
  <c r="C62" i="148"/>
  <c r="I62" i="148"/>
  <c r="B62" i="148"/>
  <c r="H62" i="148"/>
  <c r="G61" i="148"/>
  <c r="M61" i="148"/>
  <c r="F61" i="148"/>
  <c r="L61" i="148"/>
  <c r="E61" i="148"/>
  <c r="K61" i="148"/>
  <c r="D61" i="148"/>
  <c r="J61" i="148"/>
  <c r="C61" i="148"/>
  <c r="I61" i="148"/>
  <c r="B61" i="148"/>
  <c r="H61" i="148"/>
  <c r="G60" i="148"/>
  <c r="M60" i="148"/>
  <c r="F60" i="148"/>
  <c r="L60" i="148"/>
  <c r="E60" i="148"/>
  <c r="K60" i="148"/>
  <c r="D60" i="148"/>
  <c r="J60" i="148"/>
  <c r="C60" i="148"/>
  <c r="I60" i="148"/>
  <c r="B60" i="148"/>
  <c r="H60" i="148"/>
  <c r="G59" i="148"/>
  <c r="M59" i="148"/>
  <c r="F59" i="148"/>
  <c r="L59" i="148"/>
  <c r="E59" i="148"/>
  <c r="K59" i="148"/>
  <c r="D59" i="148"/>
  <c r="J59" i="148"/>
  <c r="C59" i="148"/>
  <c r="I59" i="148"/>
  <c r="B59" i="148"/>
  <c r="H59" i="148"/>
  <c r="G58" i="148"/>
  <c r="M58" i="148"/>
  <c r="F58" i="148"/>
  <c r="L58" i="148"/>
  <c r="E58" i="148"/>
  <c r="K58" i="148"/>
  <c r="D58" i="148"/>
  <c r="J58" i="148"/>
  <c r="C58" i="148"/>
  <c r="I58" i="148"/>
  <c r="B58" i="148"/>
  <c r="H58" i="148"/>
  <c r="B42" i="146"/>
  <c r="B58" i="146"/>
  <c r="B42" i="148"/>
  <c r="B110" i="265"/>
  <c r="B76" i="265"/>
  <c r="B120" i="265"/>
  <c r="E110" i="265"/>
  <c r="R110" i="265"/>
  <c r="D110" i="265"/>
  <c r="Q110" i="265"/>
  <c r="C110" i="265"/>
  <c r="P110" i="265"/>
  <c r="F110" i="265"/>
  <c r="M110" i="265"/>
  <c r="E109" i="265"/>
  <c r="B109" i="265"/>
  <c r="R109" i="265"/>
  <c r="D109" i="265"/>
  <c r="Q109" i="265"/>
  <c r="C109" i="265"/>
  <c r="P109" i="265"/>
  <c r="F109" i="265"/>
  <c r="M109" i="265"/>
  <c r="E108" i="265"/>
  <c r="B108" i="265"/>
  <c r="R108" i="265"/>
  <c r="D108" i="265"/>
  <c r="Q108" i="265"/>
  <c r="C108" i="265"/>
  <c r="P108" i="265"/>
  <c r="F108" i="265"/>
  <c r="M108" i="265"/>
  <c r="E107" i="265"/>
  <c r="B107" i="265"/>
  <c r="R107" i="265"/>
  <c r="D107" i="265"/>
  <c r="Q107" i="265"/>
  <c r="C107" i="265"/>
  <c r="P107" i="265"/>
  <c r="F107" i="265"/>
  <c r="M107" i="265"/>
  <c r="E106" i="265"/>
  <c r="B106" i="265"/>
  <c r="R106" i="265"/>
  <c r="D106" i="265"/>
  <c r="Q106" i="265"/>
  <c r="C106" i="265"/>
  <c r="P106" i="265"/>
  <c r="F106" i="265"/>
  <c r="M106" i="265"/>
  <c r="E105" i="265"/>
  <c r="B105" i="265"/>
  <c r="R105" i="265"/>
  <c r="D105" i="265"/>
  <c r="Q105" i="265"/>
  <c r="C105" i="265"/>
  <c r="P105" i="265"/>
  <c r="F105" i="265"/>
  <c r="M105" i="265"/>
  <c r="E104" i="265"/>
  <c r="B104" i="265"/>
  <c r="R104" i="265"/>
  <c r="D104" i="265"/>
  <c r="Q104" i="265"/>
  <c r="C104" i="265"/>
  <c r="P104" i="265"/>
  <c r="F104" i="265"/>
  <c r="M104" i="265"/>
  <c r="E103" i="265"/>
  <c r="B103" i="265"/>
  <c r="R103" i="265"/>
  <c r="D103" i="265"/>
  <c r="Q103" i="265"/>
  <c r="C103" i="265"/>
  <c r="P103" i="265"/>
  <c r="F103" i="265"/>
  <c r="M103" i="265"/>
  <c r="E102" i="265"/>
  <c r="B102" i="265"/>
  <c r="R102" i="265"/>
  <c r="D102" i="265"/>
  <c r="Q102" i="265"/>
  <c r="C102" i="265"/>
  <c r="P102" i="265"/>
  <c r="F102" i="265"/>
  <c r="M102" i="265"/>
  <c r="E101" i="265"/>
  <c r="B101" i="265"/>
  <c r="R101" i="265"/>
  <c r="D101" i="265"/>
  <c r="Q101" i="265"/>
  <c r="C101" i="265"/>
  <c r="P101" i="265"/>
  <c r="F101" i="265"/>
  <c r="M101" i="265"/>
  <c r="E100" i="265"/>
  <c r="B100" i="265"/>
  <c r="R100" i="265"/>
  <c r="D100" i="265"/>
  <c r="Q100" i="265"/>
  <c r="C100" i="265"/>
  <c r="P100" i="265"/>
  <c r="F100" i="265"/>
  <c r="M100" i="265"/>
  <c r="E99" i="265"/>
  <c r="B99" i="265"/>
  <c r="R99" i="265"/>
  <c r="D99" i="265"/>
  <c r="Q99" i="265"/>
  <c r="C99" i="265"/>
  <c r="P99" i="265"/>
  <c r="F99" i="265"/>
  <c r="M99" i="265"/>
  <c r="E98" i="265"/>
  <c r="B98" i="265"/>
  <c r="R98" i="265"/>
  <c r="D98" i="265"/>
  <c r="Q98" i="265"/>
  <c r="C98" i="265"/>
  <c r="P98" i="265"/>
  <c r="F98" i="265"/>
  <c r="M98" i="265"/>
  <c r="E97" i="265"/>
  <c r="B97" i="265"/>
  <c r="R97" i="265"/>
  <c r="D97" i="265"/>
  <c r="Q97" i="265"/>
  <c r="C97" i="265"/>
  <c r="P97" i="265"/>
  <c r="F97" i="265"/>
  <c r="M97" i="265"/>
  <c r="E96" i="265"/>
  <c r="B96" i="265"/>
  <c r="R96" i="265"/>
  <c r="D96" i="265"/>
  <c r="Q96" i="265"/>
  <c r="C96" i="265"/>
  <c r="P96" i="265"/>
  <c r="F96" i="265"/>
  <c r="M96" i="265"/>
  <c r="E95" i="265"/>
  <c r="B95" i="265"/>
  <c r="R95" i="265"/>
  <c r="D95" i="265"/>
  <c r="Q95" i="265"/>
  <c r="C95" i="265"/>
  <c r="P95" i="265"/>
  <c r="F95" i="265"/>
  <c r="M95" i="265"/>
  <c r="E94" i="265"/>
  <c r="B94" i="265"/>
  <c r="R94" i="265"/>
  <c r="D94" i="265"/>
  <c r="Q94" i="265"/>
  <c r="C94" i="265"/>
  <c r="P94" i="265"/>
  <c r="F94" i="265"/>
  <c r="M94" i="265"/>
  <c r="E93" i="265"/>
  <c r="B93" i="265"/>
  <c r="R93" i="265"/>
  <c r="D93" i="265"/>
  <c r="Q93" i="265"/>
  <c r="C93" i="265"/>
  <c r="P93" i="265"/>
  <c r="F93" i="265"/>
  <c r="M93" i="265"/>
  <c r="E92" i="265"/>
  <c r="B92" i="265"/>
  <c r="R92" i="265"/>
  <c r="D92" i="265"/>
  <c r="Q92" i="265"/>
  <c r="C92" i="265"/>
  <c r="P92" i="265"/>
  <c r="F92" i="265"/>
  <c r="M92" i="265"/>
  <c r="E91" i="265"/>
  <c r="B91" i="265"/>
  <c r="R91" i="265"/>
  <c r="D91" i="265"/>
  <c r="Q91" i="265"/>
  <c r="C91" i="265"/>
  <c r="P91" i="265"/>
  <c r="F91" i="265"/>
  <c r="M91" i="265"/>
  <c r="E90" i="265"/>
  <c r="B90" i="265"/>
  <c r="R90" i="265"/>
  <c r="D90" i="265"/>
  <c r="Q90" i="265"/>
  <c r="C90" i="265"/>
  <c r="P90" i="265"/>
  <c r="F90" i="265"/>
  <c r="M90" i="265"/>
  <c r="E89" i="265"/>
  <c r="B89" i="265"/>
  <c r="R89" i="265"/>
  <c r="D89" i="265"/>
  <c r="Q89" i="265"/>
  <c r="C89" i="265"/>
  <c r="P89" i="265"/>
  <c r="F89" i="265"/>
  <c r="M89" i="265"/>
  <c r="E88" i="265"/>
  <c r="B88" i="265"/>
  <c r="R88" i="265"/>
  <c r="D88" i="265"/>
  <c r="Q88" i="265"/>
  <c r="C88" i="265"/>
  <c r="P88" i="265"/>
  <c r="F88" i="265"/>
  <c r="M88" i="265"/>
  <c r="E87" i="265"/>
  <c r="B87" i="265"/>
  <c r="R87" i="265"/>
  <c r="D87" i="265"/>
  <c r="Q87" i="265"/>
  <c r="C87" i="265"/>
  <c r="P87" i="265"/>
  <c r="F87" i="265"/>
  <c r="M87" i="265"/>
  <c r="E86" i="265"/>
  <c r="B86" i="265"/>
  <c r="R86" i="265"/>
  <c r="D86" i="265"/>
  <c r="Q86" i="265"/>
  <c r="C86" i="265"/>
  <c r="P86" i="265"/>
  <c r="F86" i="265"/>
  <c r="M86" i="265"/>
  <c r="E85" i="265"/>
  <c r="B85" i="265"/>
  <c r="R85" i="265"/>
  <c r="D85" i="265"/>
  <c r="Q85" i="265"/>
  <c r="C85" i="265"/>
  <c r="P85" i="265"/>
  <c r="F85" i="265"/>
  <c r="M85" i="265"/>
  <c r="E84" i="265"/>
  <c r="B84" i="265"/>
  <c r="R84" i="265"/>
  <c r="D84" i="265"/>
  <c r="Q84" i="265"/>
  <c r="C84" i="265"/>
  <c r="P84" i="265"/>
  <c r="F84" i="265"/>
  <c r="M84" i="265"/>
  <c r="E83" i="265"/>
  <c r="B83" i="265"/>
  <c r="R83" i="265"/>
  <c r="D83" i="265"/>
  <c r="Q83" i="265"/>
  <c r="C83" i="265"/>
  <c r="P83" i="265"/>
  <c r="F83" i="265"/>
  <c r="M83" i="265"/>
  <c r="E82" i="265"/>
  <c r="B82" i="265"/>
  <c r="R82" i="265"/>
  <c r="D82" i="265"/>
  <c r="Q82" i="265"/>
  <c r="C82" i="265"/>
  <c r="P82" i="265"/>
  <c r="F82" i="265"/>
  <c r="M82" i="265"/>
  <c r="E81" i="265"/>
  <c r="B81" i="265"/>
  <c r="R81" i="265"/>
  <c r="D81" i="265"/>
  <c r="Q81" i="265"/>
  <c r="C81" i="265"/>
  <c r="P81" i="265"/>
  <c r="F81" i="265"/>
  <c r="M81" i="265"/>
  <c r="E80" i="265"/>
  <c r="B80" i="265"/>
  <c r="R80" i="265"/>
  <c r="D80" i="265"/>
  <c r="Q80" i="265"/>
  <c r="C80" i="265"/>
  <c r="P80" i="265"/>
  <c r="F80" i="265"/>
  <c r="M80" i="265"/>
  <c r="E79" i="265"/>
  <c r="B79" i="265"/>
  <c r="R79" i="265"/>
  <c r="D79" i="265"/>
  <c r="Q79" i="265"/>
  <c r="C79" i="265"/>
  <c r="P79" i="265"/>
  <c r="F79" i="265"/>
  <c r="M79" i="265"/>
  <c r="E78" i="265"/>
  <c r="B78" i="265"/>
  <c r="R78" i="265"/>
  <c r="D78" i="265"/>
  <c r="Q78" i="265"/>
  <c r="C78" i="265"/>
  <c r="P78" i="265"/>
  <c r="F78" i="265"/>
  <c r="M78" i="265"/>
  <c r="E77" i="265"/>
  <c r="B77" i="265"/>
  <c r="R77" i="265"/>
  <c r="D77" i="265"/>
  <c r="Q77" i="265"/>
  <c r="C77" i="265"/>
  <c r="P77" i="265"/>
  <c r="F77" i="265"/>
  <c r="M77" i="265"/>
  <c r="E76" i="265"/>
  <c r="R76" i="265"/>
  <c r="D76" i="265"/>
  <c r="Q76" i="265"/>
  <c r="C76" i="265"/>
  <c r="P76" i="265"/>
  <c r="F76" i="265"/>
  <c r="M76" i="265"/>
  <c r="E75" i="265"/>
  <c r="B75" i="265"/>
  <c r="R75" i="265"/>
  <c r="D75" i="265"/>
  <c r="Q75" i="265"/>
  <c r="C75" i="265"/>
  <c r="P75" i="265"/>
  <c r="F75" i="265"/>
  <c r="M75" i="265"/>
  <c r="E120" i="250"/>
  <c r="D120" i="250"/>
  <c r="C120" i="250"/>
  <c r="B110" i="250"/>
  <c r="B76" i="250"/>
  <c r="B120" i="250"/>
  <c r="F110" i="250"/>
  <c r="B109" i="250"/>
  <c r="F109" i="250"/>
  <c r="B108" i="250"/>
  <c r="F108" i="250"/>
  <c r="B107" i="250"/>
  <c r="F107" i="250"/>
  <c r="B106" i="250"/>
  <c r="F106" i="250"/>
  <c r="B105" i="250"/>
  <c r="F105" i="250"/>
  <c r="B104" i="250"/>
  <c r="F104" i="250"/>
  <c r="B103" i="250"/>
  <c r="F103" i="250"/>
  <c r="B102" i="250"/>
  <c r="F102" i="250"/>
  <c r="B101" i="250"/>
  <c r="F101" i="250"/>
  <c r="B100" i="250"/>
  <c r="F100" i="250"/>
  <c r="B99" i="250"/>
  <c r="F99" i="250"/>
  <c r="B98" i="250"/>
  <c r="F98" i="250"/>
  <c r="B97" i="250"/>
  <c r="F97" i="250"/>
  <c r="B96" i="250"/>
  <c r="F96" i="250"/>
  <c r="B95" i="250"/>
  <c r="F95" i="250"/>
  <c r="B94" i="250"/>
  <c r="F94" i="250"/>
  <c r="B93" i="250"/>
  <c r="F93" i="250"/>
  <c r="B92" i="250"/>
  <c r="F92" i="250"/>
  <c r="B91" i="250"/>
  <c r="F91" i="250"/>
  <c r="B90" i="250"/>
  <c r="F90" i="250"/>
  <c r="B89" i="250"/>
  <c r="F89" i="250"/>
  <c r="B88" i="250"/>
  <c r="F88" i="250"/>
  <c r="B87" i="250"/>
  <c r="F87" i="250"/>
  <c r="B86" i="250"/>
  <c r="F86" i="250"/>
  <c r="B85" i="250"/>
  <c r="F85" i="250"/>
  <c r="B84" i="250"/>
  <c r="F84" i="250"/>
  <c r="B83" i="250"/>
  <c r="F83" i="250"/>
  <c r="B82" i="250"/>
  <c r="F82" i="250"/>
  <c r="B81" i="250"/>
  <c r="F81" i="250"/>
  <c r="B80" i="250"/>
  <c r="F80" i="250"/>
  <c r="B79" i="250"/>
  <c r="F79" i="250"/>
  <c r="B78" i="250"/>
  <c r="F78" i="250"/>
  <c r="B77" i="250"/>
  <c r="F77" i="250"/>
  <c r="F76" i="250"/>
  <c r="B75" i="250"/>
  <c r="F75" i="250"/>
  <c r="G110" i="147"/>
  <c r="G76" i="147"/>
  <c r="G121" i="147"/>
  <c r="F110" i="147"/>
  <c r="F76" i="147"/>
  <c r="F121" i="147"/>
  <c r="E110" i="147"/>
  <c r="E76" i="147"/>
  <c r="E121" i="147"/>
  <c r="D110" i="147"/>
  <c r="D76" i="147"/>
  <c r="D121" i="147"/>
  <c r="C110" i="147"/>
  <c r="C76" i="147"/>
  <c r="C121" i="147"/>
  <c r="B110" i="147"/>
  <c r="B76" i="147"/>
  <c r="B121" i="147"/>
  <c r="G120" i="147"/>
  <c r="F120" i="147"/>
  <c r="E120" i="147"/>
  <c r="D120" i="147"/>
  <c r="C120" i="147"/>
  <c r="B120" i="147"/>
  <c r="M110" i="147"/>
  <c r="L110" i="147"/>
  <c r="K110" i="147"/>
  <c r="J110" i="147"/>
  <c r="I110" i="147"/>
  <c r="H110" i="147"/>
  <c r="G109" i="147"/>
  <c r="M109" i="147"/>
  <c r="F109" i="147"/>
  <c r="L109" i="147"/>
  <c r="E109" i="147"/>
  <c r="K109" i="147"/>
  <c r="D109" i="147"/>
  <c r="J109" i="147"/>
  <c r="C109" i="147"/>
  <c r="I109" i="147"/>
  <c r="B109" i="147"/>
  <c r="H109" i="147"/>
  <c r="G108" i="147"/>
  <c r="M108" i="147"/>
  <c r="F108" i="147"/>
  <c r="L108" i="147"/>
  <c r="E108" i="147"/>
  <c r="K108" i="147"/>
  <c r="D108" i="147"/>
  <c r="J108" i="147"/>
  <c r="C108" i="147"/>
  <c r="I108" i="147"/>
  <c r="B108" i="147"/>
  <c r="H108" i="147"/>
  <c r="G107" i="147"/>
  <c r="M107" i="147"/>
  <c r="F107" i="147"/>
  <c r="L107" i="147"/>
  <c r="E107" i="147"/>
  <c r="K107" i="147"/>
  <c r="D107" i="147"/>
  <c r="J107" i="147"/>
  <c r="C107" i="147"/>
  <c r="I107" i="147"/>
  <c r="B107" i="147"/>
  <c r="H107" i="147"/>
  <c r="G106" i="147"/>
  <c r="M106" i="147"/>
  <c r="F106" i="147"/>
  <c r="L106" i="147"/>
  <c r="E106" i="147"/>
  <c r="K106" i="147"/>
  <c r="D106" i="147"/>
  <c r="J106" i="147"/>
  <c r="C106" i="147"/>
  <c r="I106" i="147"/>
  <c r="B106" i="147"/>
  <c r="H106" i="147"/>
  <c r="G105" i="147"/>
  <c r="M105" i="147"/>
  <c r="F105" i="147"/>
  <c r="L105" i="147"/>
  <c r="E105" i="147"/>
  <c r="K105" i="147"/>
  <c r="D105" i="147"/>
  <c r="J105" i="147"/>
  <c r="C105" i="147"/>
  <c r="I105" i="147"/>
  <c r="B105" i="147"/>
  <c r="H105" i="147"/>
  <c r="G104" i="147"/>
  <c r="M104" i="147"/>
  <c r="F104" i="147"/>
  <c r="L104" i="147"/>
  <c r="E104" i="147"/>
  <c r="K104" i="147"/>
  <c r="D104" i="147"/>
  <c r="J104" i="147"/>
  <c r="C104" i="147"/>
  <c r="I104" i="147"/>
  <c r="B104" i="147"/>
  <c r="H104" i="147"/>
  <c r="G103" i="147"/>
  <c r="M103" i="147"/>
  <c r="F103" i="147"/>
  <c r="L103" i="147"/>
  <c r="E103" i="147"/>
  <c r="K103" i="147"/>
  <c r="D103" i="147"/>
  <c r="J103" i="147"/>
  <c r="C103" i="147"/>
  <c r="I103" i="147"/>
  <c r="B103" i="147"/>
  <c r="H103" i="147"/>
  <c r="G102" i="147"/>
  <c r="M102" i="147"/>
  <c r="F102" i="147"/>
  <c r="L102" i="147"/>
  <c r="E102" i="147"/>
  <c r="K102" i="147"/>
  <c r="D102" i="147"/>
  <c r="J102" i="147"/>
  <c r="C102" i="147"/>
  <c r="I102" i="147"/>
  <c r="B102" i="147"/>
  <c r="H102" i="147"/>
  <c r="G101" i="147"/>
  <c r="M101" i="147"/>
  <c r="F101" i="147"/>
  <c r="L101" i="147"/>
  <c r="E101" i="147"/>
  <c r="K101" i="147"/>
  <c r="D101" i="147"/>
  <c r="J101" i="147"/>
  <c r="C101" i="147"/>
  <c r="I101" i="147"/>
  <c r="B101" i="147"/>
  <c r="H101" i="147"/>
  <c r="G100" i="147"/>
  <c r="M100" i="147"/>
  <c r="F100" i="147"/>
  <c r="L100" i="147"/>
  <c r="E100" i="147"/>
  <c r="K100" i="147"/>
  <c r="D100" i="147"/>
  <c r="J100" i="147"/>
  <c r="C100" i="147"/>
  <c r="I100" i="147"/>
  <c r="B100" i="147"/>
  <c r="H100" i="147"/>
  <c r="G99" i="147"/>
  <c r="M99" i="147"/>
  <c r="F99" i="147"/>
  <c r="L99" i="147"/>
  <c r="E99" i="147"/>
  <c r="K99" i="147"/>
  <c r="D99" i="147"/>
  <c r="J99" i="147"/>
  <c r="C99" i="147"/>
  <c r="I99" i="147"/>
  <c r="B99" i="147"/>
  <c r="H99" i="147"/>
  <c r="G98" i="147"/>
  <c r="M98" i="147"/>
  <c r="F98" i="147"/>
  <c r="L98" i="147"/>
  <c r="E98" i="147"/>
  <c r="K98" i="147"/>
  <c r="D98" i="147"/>
  <c r="J98" i="147"/>
  <c r="C98" i="147"/>
  <c r="I98" i="147"/>
  <c r="B98" i="147"/>
  <c r="H98" i="147"/>
  <c r="G97" i="147"/>
  <c r="M97" i="147"/>
  <c r="F97" i="147"/>
  <c r="L97" i="147"/>
  <c r="E97" i="147"/>
  <c r="K97" i="147"/>
  <c r="D97" i="147"/>
  <c r="J97" i="147"/>
  <c r="C97" i="147"/>
  <c r="I97" i="147"/>
  <c r="B97" i="147"/>
  <c r="H97" i="147"/>
  <c r="G96" i="147"/>
  <c r="M96" i="147"/>
  <c r="F96" i="147"/>
  <c r="L96" i="147"/>
  <c r="E96" i="147"/>
  <c r="K96" i="147"/>
  <c r="D96" i="147"/>
  <c r="J96" i="147"/>
  <c r="C96" i="147"/>
  <c r="I96" i="147"/>
  <c r="B96" i="147"/>
  <c r="H96" i="147"/>
  <c r="G95" i="147"/>
  <c r="M95" i="147"/>
  <c r="F95" i="147"/>
  <c r="L95" i="147"/>
  <c r="E95" i="147"/>
  <c r="K95" i="147"/>
  <c r="D95" i="147"/>
  <c r="J95" i="147"/>
  <c r="C95" i="147"/>
  <c r="I95" i="147"/>
  <c r="B95" i="147"/>
  <c r="H95" i="147"/>
  <c r="G94" i="147"/>
  <c r="M94" i="147"/>
  <c r="F94" i="147"/>
  <c r="L94" i="147"/>
  <c r="E94" i="147"/>
  <c r="K94" i="147"/>
  <c r="D94" i="147"/>
  <c r="J94" i="147"/>
  <c r="C94" i="147"/>
  <c r="I94" i="147"/>
  <c r="B94" i="147"/>
  <c r="H94" i="147"/>
  <c r="G93" i="147"/>
  <c r="M93" i="147"/>
  <c r="F93" i="147"/>
  <c r="L93" i="147"/>
  <c r="E93" i="147"/>
  <c r="K93" i="147"/>
  <c r="D93" i="147"/>
  <c r="J93" i="147"/>
  <c r="C93" i="147"/>
  <c r="I93" i="147"/>
  <c r="B93" i="147"/>
  <c r="H93" i="147"/>
  <c r="G92" i="147"/>
  <c r="M92" i="147"/>
  <c r="F92" i="147"/>
  <c r="L92" i="147"/>
  <c r="E92" i="147"/>
  <c r="K92" i="147"/>
  <c r="D92" i="147"/>
  <c r="J92" i="147"/>
  <c r="C92" i="147"/>
  <c r="I92" i="147"/>
  <c r="B92" i="147"/>
  <c r="H92" i="147"/>
  <c r="G91" i="147"/>
  <c r="M91" i="147"/>
  <c r="F91" i="147"/>
  <c r="L91" i="147"/>
  <c r="E91" i="147"/>
  <c r="K91" i="147"/>
  <c r="D91" i="147"/>
  <c r="J91" i="147"/>
  <c r="C91" i="147"/>
  <c r="I91" i="147"/>
  <c r="B91" i="147"/>
  <c r="H91" i="147"/>
  <c r="G90" i="147"/>
  <c r="M90" i="147"/>
  <c r="F90" i="147"/>
  <c r="L90" i="147"/>
  <c r="E90" i="147"/>
  <c r="K90" i="147"/>
  <c r="D90" i="147"/>
  <c r="J90" i="147"/>
  <c r="C90" i="147"/>
  <c r="I90" i="147"/>
  <c r="B90" i="147"/>
  <c r="H90" i="147"/>
  <c r="G89" i="147"/>
  <c r="M89" i="147"/>
  <c r="F89" i="147"/>
  <c r="L89" i="147"/>
  <c r="E89" i="147"/>
  <c r="K89" i="147"/>
  <c r="D89" i="147"/>
  <c r="J89" i="147"/>
  <c r="C89" i="147"/>
  <c r="I89" i="147"/>
  <c r="B89" i="147"/>
  <c r="H89" i="147"/>
  <c r="G88" i="147"/>
  <c r="M88" i="147"/>
  <c r="F88" i="147"/>
  <c r="L88" i="147"/>
  <c r="E88" i="147"/>
  <c r="K88" i="147"/>
  <c r="D88" i="147"/>
  <c r="J88" i="147"/>
  <c r="C88" i="147"/>
  <c r="I88" i="147"/>
  <c r="B88" i="147"/>
  <c r="H88" i="147"/>
  <c r="G87" i="147"/>
  <c r="M87" i="147"/>
  <c r="F87" i="147"/>
  <c r="L87" i="147"/>
  <c r="E87" i="147"/>
  <c r="K87" i="147"/>
  <c r="D87" i="147"/>
  <c r="J87" i="147"/>
  <c r="C87" i="147"/>
  <c r="I87" i="147"/>
  <c r="B87" i="147"/>
  <c r="H87" i="147"/>
  <c r="G86" i="147"/>
  <c r="M86" i="147"/>
  <c r="F86" i="147"/>
  <c r="L86" i="147"/>
  <c r="E86" i="147"/>
  <c r="K86" i="147"/>
  <c r="D86" i="147"/>
  <c r="J86" i="147"/>
  <c r="C86" i="147"/>
  <c r="I86" i="147"/>
  <c r="B86" i="147"/>
  <c r="H86" i="147"/>
  <c r="G85" i="147"/>
  <c r="M85" i="147"/>
  <c r="F85" i="147"/>
  <c r="L85" i="147"/>
  <c r="E85" i="147"/>
  <c r="K85" i="147"/>
  <c r="D85" i="147"/>
  <c r="J85" i="147"/>
  <c r="C85" i="147"/>
  <c r="I85" i="147"/>
  <c r="B85" i="147"/>
  <c r="H85" i="147"/>
  <c r="G84" i="147"/>
  <c r="M84" i="147"/>
  <c r="F84" i="147"/>
  <c r="L84" i="147"/>
  <c r="E84" i="147"/>
  <c r="K84" i="147"/>
  <c r="D84" i="147"/>
  <c r="J84" i="147"/>
  <c r="C84" i="147"/>
  <c r="I84" i="147"/>
  <c r="B84" i="147"/>
  <c r="H84" i="147"/>
  <c r="G83" i="147"/>
  <c r="M83" i="147"/>
  <c r="F83" i="147"/>
  <c r="L83" i="147"/>
  <c r="E83" i="147"/>
  <c r="K83" i="147"/>
  <c r="D83" i="147"/>
  <c r="J83" i="147"/>
  <c r="C83" i="147"/>
  <c r="I83" i="147"/>
  <c r="B83" i="147"/>
  <c r="H83" i="147"/>
  <c r="G82" i="147"/>
  <c r="M82" i="147"/>
  <c r="F82" i="147"/>
  <c r="L82" i="147"/>
  <c r="E82" i="147"/>
  <c r="K82" i="147"/>
  <c r="D82" i="147"/>
  <c r="J82" i="147"/>
  <c r="C82" i="147"/>
  <c r="I82" i="147"/>
  <c r="B82" i="147"/>
  <c r="H82" i="147"/>
  <c r="G81" i="147"/>
  <c r="M81" i="147"/>
  <c r="F81" i="147"/>
  <c r="L81" i="147"/>
  <c r="E81" i="147"/>
  <c r="K81" i="147"/>
  <c r="D81" i="147"/>
  <c r="J81" i="147"/>
  <c r="C81" i="147"/>
  <c r="I81" i="147"/>
  <c r="B81" i="147"/>
  <c r="H81" i="147"/>
  <c r="G80" i="147"/>
  <c r="M80" i="147"/>
  <c r="F80" i="147"/>
  <c r="L80" i="147"/>
  <c r="E80" i="147"/>
  <c r="K80" i="147"/>
  <c r="D80" i="147"/>
  <c r="J80" i="147"/>
  <c r="C80" i="147"/>
  <c r="I80" i="147"/>
  <c r="B80" i="147"/>
  <c r="H80" i="147"/>
  <c r="G79" i="147"/>
  <c r="M79" i="147"/>
  <c r="F79" i="147"/>
  <c r="L79" i="147"/>
  <c r="E79" i="147"/>
  <c r="K79" i="147"/>
  <c r="D79" i="147"/>
  <c r="J79" i="147"/>
  <c r="C79" i="147"/>
  <c r="I79" i="147"/>
  <c r="B79" i="147"/>
  <c r="H79" i="147"/>
  <c r="G78" i="147"/>
  <c r="M78" i="147"/>
  <c r="F78" i="147"/>
  <c r="L78" i="147"/>
  <c r="E78" i="147"/>
  <c r="K78" i="147"/>
  <c r="D78" i="147"/>
  <c r="J78" i="147"/>
  <c r="C78" i="147"/>
  <c r="I78" i="147"/>
  <c r="B78" i="147"/>
  <c r="H78" i="147"/>
  <c r="G77" i="147"/>
  <c r="M77" i="147"/>
  <c r="F77" i="147"/>
  <c r="L77" i="147"/>
  <c r="E77" i="147"/>
  <c r="K77" i="147"/>
  <c r="D77" i="147"/>
  <c r="J77" i="147"/>
  <c r="C77" i="147"/>
  <c r="I77" i="147"/>
  <c r="B77" i="147"/>
  <c r="H77" i="147"/>
  <c r="M76" i="147"/>
  <c r="L76" i="147"/>
  <c r="K76" i="147"/>
  <c r="J76" i="147"/>
  <c r="I76" i="147"/>
  <c r="H76" i="147"/>
  <c r="G75" i="147"/>
  <c r="M75" i="147"/>
  <c r="F75" i="147"/>
  <c r="L75" i="147"/>
  <c r="E75" i="147"/>
  <c r="K75" i="147"/>
  <c r="D75" i="147"/>
  <c r="J75" i="147"/>
  <c r="C75" i="147"/>
  <c r="I75" i="147"/>
  <c r="B75" i="147"/>
  <c r="H75" i="147"/>
  <c r="G74" i="147"/>
  <c r="M74" i="147"/>
  <c r="F74" i="147"/>
  <c r="L74" i="147"/>
  <c r="E74" i="147"/>
  <c r="K74" i="147"/>
  <c r="D74" i="147"/>
  <c r="J74" i="147"/>
  <c r="C74" i="147"/>
  <c r="I74" i="147"/>
  <c r="B74" i="147"/>
  <c r="H74" i="147"/>
  <c r="G73" i="147"/>
  <c r="M73" i="147"/>
  <c r="F73" i="147"/>
  <c r="L73" i="147"/>
  <c r="E73" i="147"/>
  <c r="K73" i="147"/>
  <c r="D73" i="147"/>
  <c r="J73" i="147"/>
  <c r="C73" i="147"/>
  <c r="I73" i="147"/>
  <c r="B73" i="147"/>
  <c r="H73" i="147"/>
  <c r="G72" i="147"/>
  <c r="M72" i="147"/>
  <c r="F72" i="147"/>
  <c r="L72" i="147"/>
  <c r="E72" i="147"/>
  <c r="K72" i="147"/>
  <c r="D72" i="147"/>
  <c r="J72" i="147"/>
  <c r="C72" i="147"/>
  <c r="I72" i="147"/>
  <c r="B72" i="147"/>
  <c r="H72" i="147"/>
  <c r="G71" i="147"/>
  <c r="M71" i="147"/>
  <c r="F71" i="147"/>
  <c r="L71" i="147"/>
  <c r="E71" i="147"/>
  <c r="K71" i="147"/>
  <c r="D71" i="147"/>
  <c r="J71" i="147"/>
  <c r="C71" i="147"/>
  <c r="I71" i="147"/>
  <c r="B71" i="147"/>
  <c r="H71" i="147"/>
  <c r="G70" i="147"/>
  <c r="M70" i="147"/>
  <c r="F70" i="147"/>
  <c r="L70" i="147"/>
  <c r="E70" i="147"/>
  <c r="K70" i="147"/>
  <c r="D70" i="147"/>
  <c r="J70" i="147"/>
  <c r="C70" i="147"/>
  <c r="I70" i="147"/>
  <c r="B70" i="147"/>
  <c r="H70" i="147"/>
  <c r="G69" i="147"/>
  <c r="M69" i="147"/>
  <c r="F69" i="147"/>
  <c r="L69" i="147"/>
  <c r="E69" i="147"/>
  <c r="K69" i="147"/>
  <c r="D69" i="147"/>
  <c r="J69" i="147"/>
  <c r="C69" i="147"/>
  <c r="I69" i="147"/>
  <c r="B69" i="147"/>
  <c r="H69" i="147"/>
  <c r="G68" i="147"/>
  <c r="M68" i="147"/>
  <c r="F68" i="147"/>
  <c r="L68" i="147"/>
  <c r="E68" i="147"/>
  <c r="K68" i="147"/>
  <c r="D68" i="147"/>
  <c r="J68" i="147"/>
  <c r="C68" i="147"/>
  <c r="I68" i="147"/>
  <c r="B68" i="147"/>
  <c r="H68" i="147"/>
  <c r="G67" i="147"/>
  <c r="M67" i="147"/>
  <c r="F67" i="147"/>
  <c r="L67" i="147"/>
  <c r="E67" i="147"/>
  <c r="K67" i="147"/>
  <c r="D67" i="147"/>
  <c r="J67" i="147"/>
  <c r="C67" i="147"/>
  <c r="I67" i="147"/>
  <c r="B67" i="147"/>
  <c r="H67" i="147"/>
  <c r="G66" i="147"/>
  <c r="M66" i="147"/>
  <c r="F66" i="147"/>
  <c r="L66" i="147"/>
  <c r="E66" i="147"/>
  <c r="K66" i="147"/>
  <c r="D66" i="147"/>
  <c r="J66" i="147"/>
  <c r="C66" i="147"/>
  <c r="I66" i="147"/>
  <c r="B66" i="147"/>
  <c r="H66" i="147"/>
  <c r="G65" i="147"/>
  <c r="M65" i="147"/>
  <c r="F65" i="147"/>
  <c r="L65" i="147"/>
  <c r="E65" i="147"/>
  <c r="K65" i="147"/>
  <c r="D65" i="147"/>
  <c r="J65" i="147"/>
  <c r="C65" i="147"/>
  <c r="I65" i="147"/>
  <c r="B65" i="147"/>
  <c r="H65" i="147"/>
  <c r="G64" i="147"/>
  <c r="M64" i="147"/>
  <c r="F64" i="147"/>
  <c r="L64" i="147"/>
  <c r="E64" i="147"/>
  <c r="K64" i="147"/>
  <c r="D64" i="147"/>
  <c r="J64" i="147"/>
  <c r="C64" i="147"/>
  <c r="I64" i="147"/>
  <c r="B64" i="147"/>
  <c r="H64" i="147"/>
  <c r="G63" i="147"/>
  <c r="M63" i="147"/>
  <c r="F63" i="147"/>
  <c r="L63" i="147"/>
  <c r="E63" i="147"/>
  <c r="K63" i="147"/>
  <c r="D63" i="147"/>
  <c r="J63" i="147"/>
  <c r="C63" i="147"/>
  <c r="I63" i="147"/>
  <c r="B63" i="147"/>
  <c r="H63" i="147"/>
  <c r="G62" i="147"/>
  <c r="M62" i="147"/>
  <c r="F62" i="147"/>
  <c r="L62" i="147"/>
  <c r="E62" i="147"/>
  <c r="K62" i="147"/>
  <c r="D62" i="147"/>
  <c r="J62" i="147"/>
  <c r="C62" i="147"/>
  <c r="I62" i="147"/>
  <c r="B62" i="147"/>
  <c r="H62" i="147"/>
  <c r="G61" i="147"/>
  <c r="M61" i="147"/>
  <c r="F61" i="147"/>
  <c r="L61" i="147"/>
  <c r="E61" i="147"/>
  <c r="K61" i="147"/>
  <c r="D61" i="147"/>
  <c r="J61" i="147"/>
  <c r="C61" i="147"/>
  <c r="I61" i="147"/>
  <c r="B61" i="147"/>
  <c r="H61" i="147"/>
  <c r="G60" i="147"/>
  <c r="M60" i="147"/>
  <c r="F60" i="147"/>
  <c r="L60" i="147"/>
  <c r="E60" i="147"/>
  <c r="K60" i="147"/>
  <c r="D60" i="147"/>
  <c r="J60" i="147"/>
  <c r="C60" i="147"/>
  <c r="I60" i="147"/>
  <c r="B60" i="147"/>
  <c r="H60" i="147"/>
  <c r="G59" i="147"/>
  <c r="M59" i="147"/>
  <c r="F59" i="147"/>
  <c r="L59" i="147"/>
  <c r="E59" i="147"/>
  <c r="K59" i="147"/>
  <c r="D59" i="147"/>
  <c r="J59" i="147"/>
  <c r="C59" i="147"/>
  <c r="I59" i="147"/>
  <c r="B59" i="147"/>
  <c r="H59" i="147"/>
  <c r="G58" i="147"/>
  <c r="M58" i="147"/>
  <c r="F58" i="147"/>
  <c r="L58" i="147"/>
  <c r="E58" i="147"/>
  <c r="K58" i="147"/>
  <c r="D58" i="147"/>
  <c r="J58" i="147"/>
  <c r="C58" i="147"/>
  <c r="I58" i="147"/>
  <c r="B58" i="147"/>
  <c r="H58" i="147"/>
  <c r="B42" i="147"/>
  <c r="G110" i="146"/>
  <c r="G76" i="146"/>
  <c r="G120" i="146"/>
  <c r="F110" i="146"/>
  <c r="F76" i="146"/>
  <c r="F120" i="146"/>
  <c r="E110" i="146"/>
  <c r="E76" i="146"/>
  <c r="E120" i="146"/>
  <c r="D110" i="146"/>
  <c r="D76" i="146"/>
  <c r="D120" i="146"/>
  <c r="C110" i="146"/>
  <c r="C76" i="146"/>
  <c r="C120" i="146"/>
  <c r="B110" i="146"/>
  <c r="B76" i="146"/>
  <c r="B120" i="146"/>
  <c r="M110" i="146"/>
  <c r="L110" i="146"/>
  <c r="K110" i="146"/>
  <c r="J110" i="146"/>
  <c r="I110" i="146"/>
  <c r="H110" i="146"/>
  <c r="B109" i="146"/>
  <c r="H109" i="146"/>
  <c r="B110" i="157"/>
  <c r="B110" i="156"/>
  <c r="P109" i="146"/>
  <c r="G109" i="146"/>
  <c r="M109" i="146"/>
  <c r="F109" i="146"/>
  <c r="L109" i="146"/>
  <c r="E109" i="146"/>
  <c r="K109" i="146"/>
  <c r="D109" i="146"/>
  <c r="J109" i="146"/>
  <c r="C109" i="146"/>
  <c r="I109" i="146"/>
  <c r="B108" i="146"/>
  <c r="H108" i="146"/>
  <c r="B109" i="157"/>
  <c r="B109" i="156"/>
  <c r="P108" i="146"/>
  <c r="G108" i="146"/>
  <c r="M108" i="146"/>
  <c r="F108" i="146"/>
  <c r="L108" i="146"/>
  <c r="E108" i="146"/>
  <c r="K108" i="146"/>
  <c r="D108" i="146"/>
  <c r="J108" i="146"/>
  <c r="C108" i="146"/>
  <c r="I108" i="146"/>
  <c r="B107" i="146"/>
  <c r="H107" i="146"/>
  <c r="B108" i="157"/>
  <c r="B108" i="156"/>
  <c r="P107" i="146"/>
  <c r="G107" i="146"/>
  <c r="M107" i="146"/>
  <c r="F107" i="146"/>
  <c r="L107" i="146"/>
  <c r="E107" i="146"/>
  <c r="K107" i="146"/>
  <c r="D107" i="146"/>
  <c r="J107" i="146"/>
  <c r="C107" i="146"/>
  <c r="I107" i="146"/>
  <c r="B106" i="146"/>
  <c r="H106" i="146"/>
  <c r="B107" i="157"/>
  <c r="B107" i="156"/>
  <c r="P106" i="146"/>
  <c r="G106" i="146"/>
  <c r="M106" i="146"/>
  <c r="F106" i="146"/>
  <c r="L106" i="146"/>
  <c r="E106" i="146"/>
  <c r="K106" i="146"/>
  <c r="D106" i="146"/>
  <c r="J106" i="146"/>
  <c r="C106" i="146"/>
  <c r="I106" i="146"/>
  <c r="B105" i="146"/>
  <c r="H105" i="146"/>
  <c r="B106" i="157"/>
  <c r="B106" i="156"/>
  <c r="P105" i="146"/>
  <c r="G105" i="146"/>
  <c r="M105" i="146"/>
  <c r="F105" i="146"/>
  <c r="L105" i="146"/>
  <c r="E105" i="146"/>
  <c r="K105" i="146"/>
  <c r="D105" i="146"/>
  <c r="J105" i="146"/>
  <c r="C105" i="146"/>
  <c r="I105" i="146"/>
  <c r="B104" i="146"/>
  <c r="H104" i="146"/>
  <c r="B105" i="157"/>
  <c r="B105" i="156"/>
  <c r="P104" i="146"/>
  <c r="G104" i="146"/>
  <c r="M104" i="146"/>
  <c r="F104" i="146"/>
  <c r="L104" i="146"/>
  <c r="E104" i="146"/>
  <c r="K104" i="146"/>
  <c r="D104" i="146"/>
  <c r="J104" i="146"/>
  <c r="C104" i="146"/>
  <c r="I104" i="146"/>
  <c r="B103" i="146"/>
  <c r="H103" i="146"/>
  <c r="B104" i="157"/>
  <c r="B104" i="156"/>
  <c r="P103" i="146"/>
  <c r="G103" i="146"/>
  <c r="M103" i="146"/>
  <c r="F103" i="146"/>
  <c r="L103" i="146"/>
  <c r="E103" i="146"/>
  <c r="K103" i="146"/>
  <c r="D103" i="146"/>
  <c r="J103" i="146"/>
  <c r="C103" i="146"/>
  <c r="I103" i="146"/>
  <c r="B102" i="146"/>
  <c r="H102" i="146"/>
  <c r="B103" i="157"/>
  <c r="B103" i="156"/>
  <c r="P102" i="146"/>
  <c r="G102" i="146"/>
  <c r="M102" i="146"/>
  <c r="F102" i="146"/>
  <c r="L102" i="146"/>
  <c r="E102" i="146"/>
  <c r="K102" i="146"/>
  <c r="D102" i="146"/>
  <c r="J102" i="146"/>
  <c r="C102" i="146"/>
  <c r="I102" i="146"/>
  <c r="B101" i="146"/>
  <c r="H101" i="146"/>
  <c r="B102" i="157"/>
  <c r="B102" i="156"/>
  <c r="P101" i="146"/>
  <c r="G101" i="146"/>
  <c r="M101" i="146"/>
  <c r="F101" i="146"/>
  <c r="L101" i="146"/>
  <c r="E101" i="146"/>
  <c r="K101" i="146"/>
  <c r="D101" i="146"/>
  <c r="J101" i="146"/>
  <c r="C101" i="146"/>
  <c r="I101" i="146"/>
  <c r="B100" i="146"/>
  <c r="H100" i="146"/>
  <c r="B101" i="157"/>
  <c r="B101" i="156"/>
  <c r="P100" i="146"/>
  <c r="G100" i="146"/>
  <c r="M100" i="146"/>
  <c r="F100" i="146"/>
  <c r="L100" i="146"/>
  <c r="E100" i="146"/>
  <c r="K100" i="146"/>
  <c r="D100" i="146"/>
  <c r="J100" i="146"/>
  <c r="C100" i="146"/>
  <c r="I100" i="146"/>
  <c r="B99" i="146"/>
  <c r="H99" i="146"/>
  <c r="B100" i="157"/>
  <c r="B100" i="156"/>
  <c r="P99" i="146"/>
  <c r="G99" i="146"/>
  <c r="M99" i="146"/>
  <c r="F99" i="146"/>
  <c r="L99" i="146"/>
  <c r="E99" i="146"/>
  <c r="K99" i="146"/>
  <c r="D99" i="146"/>
  <c r="J99" i="146"/>
  <c r="C99" i="146"/>
  <c r="I99" i="146"/>
  <c r="B98" i="146"/>
  <c r="H98" i="146"/>
  <c r="B99" i="157"/>
  <c r="B99" i="156"/>
  <c r="P98" i="146"/>
  <c r="G98" i="146"/>
  <c r="M98" i="146"/>
  <c r="F98" i="146"/>
  <c r="L98" i="146"/>
  <c r="E98" i="146"/>
  <c r="K98" i="146"/>
  <c r="D98" i="146"/>
  <c r="J98" i="146"/>
  <c r="C98" i="146"/>
  <c r="I98" i="146"/>
  <c r="B97" i="146"/>
  <c r="H97" i="146"/>
  <c r="B98" i="157"/>
  <c r="B98" i="156"/>
  <c r="P97" i="146"/>
  <c r="G97" i="146"/>
  <c r="M97" i="146"/>
  <c r="F97" i="146"/>
  <c r="L97" i="146"/>
  <c r="E97" i="146"/>
  <c r="K97" i="146"/>
  <c r="D97" i="146"/>
  <c r="J97" i="146"/>
  <c r="C97" i="146"/>
  <c r="I97" i="146"/>
  <c r="B96" i="146"/>
  <c r="H96" i="146"/>
  <c r="B97" i="157"/>
  <c r="B97" i="156"/>
  <c r="P96" i="146"/>
  <c r="G96" i="146"/>
  <c r="M96" i="146"/>
  <c r="F96" i="146"/>
  <c r="L96" i="146"/>
  <c r="E96" i="146"/>
  <c r="K96" i="146"/>
  <c r="D96" i="146"/>
  <c r="J96" i="146"/>
  <c r="C96" i="146"/>
  <c r="I96" i="146"/>
  <c r="B95" i="146"/>
  <c r="H95" i="146"/>
  <c r="B96" i="157"/>
  <c r="B96" i="156"/>
  <c r="P95" i="146"/>
  <c r="G95" i="146"/>
  <c r="M95" i="146"/>
  <c r="F95" i="146"/>
  <c r="L95" i="146"/>
  <c r="E95" i="146"/>
  <c r="K95" i="146"/>
  <c r="D95" i="146"/>
  <c r="J95" i="146"/>
  <c r="C95" i="146"/>
  <c r="I95" i="146"/>
  <c r="B94" i="146"/>
  <c r="H94" i="146"/>
  <c r="B95" i="157"/>
  <c r="B95" i="156"/>
  <c r="P94" i="146"/>
  <c r="G94" i="146"/>
  <c r="M94" i="146"/>
  <c r="F94" i="146"/>
  <c r="L94" i="146"/>
  <c r="E94" i="146"/>
  <c r="K94" i="146"/>
  <c r="D94" i="146"/>
  <c r="J94" i="146"/>
  <c r="C94" i="146"/>
  <c r="I94" i="146"/>
  <c r="B93" i="146"/>
  <c r="H93" i="146"/>
  <c r="B94" i="157"/>
  <c r="B94" i="156"/>
  <c r="P93" i="146"/>
  <c r="G93" i="146"/>
  <c r="M93" i="146"/>
  <c r="F93" i="146"/>
  <c r="L93" i="146"/>
  <c r="E93" i="146"/>
  <c r="K93" i="146"/>
  <c r="D93" i="146"/>
  <c r="J93" i="146"/>
  <c r="C93" i="146"/>
  <c r="I93" i="146"/>
  <c r="B92" i="146"/>
  <c r="H92" i="146"/>
  <c r="B93" i="157"/>
  <c r="B93" i="156"/>
  <c r="P92" i="146"/>
  <c r="G92" i="146"/>
  <c r="M92" i="146"/>
  <c r="F92" i="146"/>
  <c r="L92" i="146"/>
  <c r="E92" i="146"/>
  <c r="K92" i="146"/>
  <c r="D92" i="146"/>
  <c r="J92" i="146"/>
  <c r="C92" i="146"/>
  <c r="I92" i="146"/>
  <c r="B91" i="146"/>
  <c r="H91" i="146"/>
  <c r="B92" i="157"/>
  <c r="B92" i="156"/>
  <c r="P91" i="146"/>
  <c r="G91" i="146"/>
  <c r="M91" i="146"/>
  <c r="F91" i="146"/>
  <c r="L91" i="146"/>
  <c r="E91" i="146"/>
  <c r="K91" i="146"/>
  <c r="D91" i="146"/>
  <c r="J91" i="146"/>
  <c r="C91" i="146"/>
  <c r="I91" i="146"/>
  <c r="B90" i="146"/>
  <c r="H90" i="146"/>
  <c r="B91" i="157"/>
  <c r="B91" i="156"/>
  <c r="P90" i="146"/>
  <c r="G90" i="146"/>
  <c r="M90" i="146"/>
  <c r="F90" i="146"/>
  <c r="L90" i="146"/>
  <c r="E90" i="146"/>
  <c r="K90" i="146"/>
  <c r="D90" i="146"/>
  <c r="J90" i="146"/>
  <c r="C90" i="146"/>
  <c r="I90" i="146"/>
  <c r="B89" i="146"/>
  <c r="H89" i="146"/>
  <c r="B90" i="157"/>
  <c r="B90" i="156"/>
  <c r="P89" i="146"/>
  <c r="G89" i="146"/>
  <c r="M89" i="146"/>
  <c r="F89" i="146"/>
  <c r="L89" i="146"/>
  <c r="E89" i="146"/>
  <c r="K89" i="146"/>
  <c r="D89" i="146"/>
  <c r="J89" i="146"/>
  <c r="C89" i="146"/>
  <c r="I89" i="146"/>
  <c r="B88" i="146"/>
  <c r="H88" i="146"/>
  <c r="B89" i="157"/>
  <c r="B89" i="156"/>
  <c r="P88" i="146"/>
  <c r="G88" i="146"/>
  <c r="M88" i="146"/>
  <c r="F88" i="146"/>
  <c r="L88" i="146"/>
  <c r="E88" i="146"/>
  <c r="K88" i="146"/>
  <c r="D88" i="146"/>
  <c r="J88" i="146"/>
  <c r="C88" i="146"/>
  <c r="I88" i="146"/>
  <c r="B87" i="146"/>
  <c r="H87" i="146"/>
  <c r="B88" i="157"/>
  <c r="B88" i="156"/>
  <c r="P87" i="146"/>
  <c r="G87" i="146"/>
  <c r="M87" i="146"/>
  <c r="F87" i="146"/>
  <c r="L87" i="146"/>
  <c r="E87" i="146"/>
  <c r="K87" i="146"/>
  <c r="D87" i="146"/>
  <c r="J87" i="146"/>
  <c r="C87" i="146"/>
  <c r="I87" i="146"/>
  <c r="B86" i="146"/>
  <c r="H86" i="146"/>
  <c r="B87" i="157"/>
  <c r="B87" i="156"/>
  <c r="P86" i="146"/>
  <c r="G86" i="146"/>
  <c r="M86" i="146"/>
  <c r="F86" i="146"/>
  <c r="L86" i="146"/>
  <c r="E86" i="146"/>
  <c r="K86" i="146"/>
  <c r="D86" i="146"/>
  <c r="J86" i="146"/>
  <c r="C86" i="146"/>
  <c r="I86" i="146"/>
  <c r="B85" i="146"/>
  <c r="H85" i="146"/>
  <c r="B86" i="157"/>
  <c r="B86" i="156"/>
  <c r="P85" i="146"/>
  <c r="G85" i="146"/>
  <c r="M85" i="146"/>
  <c r="F85" i="146"/>
  <c r="L85" i="146"/>
  <c r="E85" i="146"/>
  <c r="K85" i="146"/>
  <c r="D85" i="146"/>
  <c r="J85" i="146"/>
  <c r="C85" i="146"/>
  <c r="I85" i="146"/>
  <c r="B84" i="146"/>
  <c r="H84" i="146"/>
  <c r="B85" i="157"/>
  <c r="B85" i="156"/>
  <c r="P84" i="146"/>
  <c r="G84" i="146"/>
  <c r="M84" i="146"/>
  <c r="F84" i="146"/>
  <c r="L84" i="146"/>
  <c r="E84" i="146"/>
  <c r="K84" i="146"/>
  <c r="D84" i="146"/>
  <c r="J84" i="146"/>
  <c r="C84" i="146"/>
  <c r="I84" i="146"/>
  <c r="B83" i="146"/>
  <c r="H83" i="146"/>
  <c r="B84" i="157"/>
  <c r="B84" i="156"/>
  <c r="P83" i="146"/>
  <c r="G83" i="146"/>
  <c r="M83" i="146"/>
  <c r="F83" i="146"/>
  <c r="L83" i="146"/>
  <c r="E83" i="146"/>
  <c r="K83" i="146"/>
  <c r="D83" i="146"/>
  <c r="J83" i="146"/>
  <c r="C83" i="146"/>
  <c r="I83" i="146"/>
  <c r="B82" i="146"/>
  <c r="H82" i="146"/>
  <c r="B83" i="157"/>
  <c r="B83" i="156"/>
  <c r="P82" i="146"/>
  <c r="G82" i="146"/>
  <c r="M82" i="146"/>
  <c r="F82" i="146"/>
  <c r="L82" i="146"/>
  <c r="E82" i="146"/>
  <c r="K82" i="146"/>
  <c r="D82" i="146"/>
  <c r="J82" i="146"/>
  <c r="C82" i="146"/>
  <c r="I82" i="146"/>
  <c r="B81" i="146"/>
  <c r="H81" i="146"/>
  <c r="B82" i="157"/>
  <c r="B82" i="156"/>
  <c r="P81" i="146"/>
  <c r="G81" i="146"/>
  <c r="M81" i="146"/>
  <c r="F81" i="146"/>
  <c r="L81" i="146"/>
  <c r="E81" i="146"/>
  <c r="K81" i="146"/>
  <c r="D81" i="146"/>
  <c r="J81" i="146"/>
  <c r="C81" i="146"/>
  <c r="I81" i="146"/>
  <c r="B80" i="146"/>
  <c r="H80" i="146"/>
  <c r="B81" i="157"/>
  <c r="B81" i="156"/>
  <c r="P80" i="146"/>
  <c r="G80" i="146"/>
  <c r="M80" i="146"/>
  <c r="F80" i="146"/>
  <c r="L80" i="146"/>
  <c r="E80" i="146"/>
  <c r="K80" i="146"/>
  <c r="D80" i="146"/>
  <c r="J80" i="146"/>
  <c r="C80" i="146"/>
  <c r="I80" i="146"/>
  <c r="B79" i="146"/>
  <c r="H79" i="146"/>
  <c r="B80" i="157"/>
  <c r="B80" i="156"/>
  <c r="P79" i="146"/>
  <c r="G79" i="146"/>
  <c r="M79" i="146"/>
  <c r="F79" i="146"/>
  <c r="L79" i="146"/>
  <c r="E79" i="146"/>
  <c r="K79" i="146"/>
  <c r="D79" i="146"/>
  <c r="J79" i="146"/>
  <c r="C79" i="146"/>
  <c r="I79" i="146"/>
  <c r="B78" i="146"/>
  <c r="H78" i="146"/>
  <c r="B79" i="157"/>
  <c r="B79" i="156"/>
  <c r="P78" i="146"/>
  <c r="G78" i="146"/>
  <c r="M78" i="146"/>
  <c r="F78" i="146"/>
  <c r="L78" i="146"/>
  <c r="E78" i="146"/>
  <c r="K78" i="146"/>
  <c r="D78" i="146"/>
  <c r="J78" i="146"/>
  <c r="C78" i="146"/>
  <c r="I78" i="146"/>
  <c r="B77" i="146"/>
  <c r="H77" i="146"/>
  <c r="B78" i="157"/>
  <c r="B78" i="156"/>
  <c r="P77" i="146"/>
  <c r="G77" i="146"/>
  <c r="M77" i="146"/>
  <c r="F77" i="146"/>
  <c r="L77" i="146"/>
  <c r="E77" i="146"/>
  <c r="K77" i="146"/>
  <c r="D77" i="146"/>
  <c r="J77" i="146"/>
  <c r="C77" i="146"/>
  <c r="I77" i="146"/>
  <c r="H76" i="146"/>
  <c r="B77" i="157"/>
  <c r="B77" i="156"/>
  <c r="P76" i="146"/>
  <c r="M76" i="146"/>
  <c r="L76" i="146"/>
  <c r="K76" i="146"/>
  <c r="J76" i="146"/>
  <c r="I76" i="146"/>
  <c r="B75" i="146"/>
  <c r="H75" i="146"/>
  <c r="B76" i="157"/>
  <c r="B76" i="156"/>
  <c r="P75" i="146"/>
  <c r="G75" i="146"/>
  <c r="M75" i="146"/>
  <c r="F75" i="146"/>
  <c r="L75" i="146"/>
  <c r="E75" i="146"/>
  <c r="K75" i="146"/>
  <c r="D75" i="146"/>
  <c r="J75" i="146"/>
  <c r="C75" i="146"/>
  <c r="I75" i="146"/>
  <c r="B74" i="146"/>
  <c r="H74" i="146"/>
  <c r="B75" i="157"/>
  <c r="B75" i="156"/>
  <c r="P74" i="146"/>
  <c r="G74" i="146"/>
  <c r="M74" i="146"/>
  <c r="F74" i="146"/>
  <c r="L74" i="146"/>
  <c r="E74" i="146"/>
  <c r="K74" i="146"/>
  <c r="D74" i="146"/>
  <c r="J74" i="146"/>
  <c r="C74" i="146"/>
  <c r="I74" i="146"/>
  <c r="B73" i="146"/>
  <c r="H73" i="146"/>
  <c r="B74" i="157"/>
  <c r="B74" i="156"/>
  <c r="P73" i="146"/>
  <c r="G73" i="146"/>
  <c r="M73" i="146"/>
  <c r="F73" i="146"/>
  <c r="L73" i="146"/>
  <c r="E73" i="146"/>
  <c r="K73" i="146"/>
  <c r="D73" i="146"/>
  <c r="J73" i="146"/>
  <c r="C73" i="146"/>
  <c r="I73" i="146"/>
  <c r="B72" i="146"/>
  <c r="H72" i="146"/>
  <c r="B73" i="157"/>
  <c r="B73" i="156"/>
  <c r="P72" i="146"/>
  <c r="G72" i="146"/>
  <c r="M72" i="146"/>
  <c r="F72" i="146"/>
  <c r="L72" i="146"/>
  <c r="E72" i="146"/>
  <c r="K72" i="146"/>
  <c r="D72" i="146"/>
  <c r="J72" i="146"/>
  <c r="C72" i="146"/>
  <c r="I72" i="146"/>
  <c r="B71" i="146"/>
  <c r="H71" i="146"/>
  <c r="B72" i="157"/>
  <c r="B72" i="156"/>
  <c r="P71" i="146"/>
  <c r="G71" i="146"/>
  <c r="M71" i="146"/>
  <c r="F71" i="146"/>
  <c r="L71" i="146"/>
  <c r="E71" i="146"/>
  <c r="K71" i="146"/>
  <c r="D71" i="146"/>
  <c r="J71" i="146"/>
  <c r="C71" i="146"/>
  <c r="I71" i="146"/>
  <c r="B70" i="146"/>
  <c r="H70" i="146"/>
  <c r="B71" i="157"/>
  <c r="B71" i="156"/>
  <c r="P70" i="146"/>
  <c r="G70" i="146"/>
  <c r="M70" i="146"/>
  <c r="F70" i="146"/>
  <c r="L70" i="146"/>
  <c r="E70" i="146"/>
  <c r="K70" i="146"/>
  <c r="D70" i="146"/>
  <c r="J70" i="146"/>
  <c r="C70" i="146"/>
  <c r="I70" i="146"/>
  <c r="B69" i="146"/>
  <c r="H69" i="146"/>
  <c r="B70" i="157"/>
  <c r="B70" i="156"/>
  <c r="P69" i="146"/>
  <c r="G69" i="146"/>
  <c r="M69" i="146"/>
  <c r="F69" i="146"/>
  <c r="L69" i="146"/>
  <c r="E69" i="146"/>
  <c r="K69" i="146"/>
  <c r="D69" i="146"/>
  <c r="J69" i="146"/>
  <c r="C69" i="146"/>
  <c r="I69" i="146"/>
  <c r="B68" i="146"/>
  <c r="H68" i="146"/>
  <c r="B69" i="157"/>
  <c r="B69" i="156"/>
  <c r="P68" i="146"/>
  <c r="G68" i="146"/>
  <c r="M68" i="146"/>
  <c r="F68" i="146"/>
  <c r="L68" i="146"/>
  <c r="E68" i="146"/>
  <c r="K68" i="146"/>
  <c r="D68" i="146"/>
  <c r="J68" i="146"/>
  <c r="C68" i="146"/>
  <c r="I68" i="146"/>
  <c r="B67" i="146"/>
  <c r="H67" i="146"/>
  <c r="B68" i="157"/>
  <c r="B68" i="156"/>
  <c r="P67" i="146"/>
  <c r="G67" i="146"/>
  <c r="M67" i="146"/>
  <c r="F67" i="146"/>
  <c r="L67" i="146"/>
  <c r="E67" i="146"/>
  <c r="K67" i="146"/>
  <c r="D67" i="146"/>
  <c r="J67" i="146"/>
  <c r="C67" i="146"/>
  <c r="I67" i="146"/>
  <c r="B66" i="146"/>
  <c r="H66" i="146"/>
  <c r="B67" i="157"/>
  <c r="B67" i="156"/>
  <c r="P66" i="146"/>
  <c r="G66" i="146"/>
  <c r="M66" i="146"/>
  <c r="F66" i="146"/>
  <c r="L66" i="146"/>
  <c r="E66" i="146"/>
  <c r="K66" i="146"/>
  <c r="D66" i="146"/>
  <c r="J66" i="146"/>
  <c r="C66" i="146"/>
  <c r="I66" i="146"/>
  <c r="B65" i="146"/>
  <c r="H65" i="146"/>
  <c r="B66" i="157"/>
  <c r="B66" i="156"/>
  <c r="P65" i="146"/>
  <c r="G65" i="146"/>
  <c r="M65" i="146"/>
  <c r="F65" i="146"/>
  <c r="L65" i="146"/>
  <c r="E65" i="146"/>
  <c r="K65" i="146"/>
  <c r="D65" i="146"/>
  <c r="J65" i="146"/>
  <c r="C65" i="146"/>
  <c r="I65" i="146"/>
  <c r="B64" i="146"/>
  <c r="H64" i="146"/>
  <c r="B65" i="157"/>
  <c r="B65" i="156"/>
  <c r="P64" i="146"/>
  <c r="G64" i="146"/>
  <c r="M64" i="146"/>
  <c r="F64" i="146"/>
  <c r="L64" i="146"/>
  <c r="E64" i="146"/>
  <c r="K64" i="146"/>
  <c r="D64" i="146"/>
  <c r="J64" i="146"/>
  <c r="C64" i="146"/>
  <c r="I64" i="146"/>
  <c r="B63" i="146"/>
  <c r="H63" i="146"/>
  <c r="B64" i="157"/>
  <c r="B64" i="156"/>
  <c r="P63" i="146"/>
  <c r="G63" i="146"/>
  <c r="M63" i="146"/>
  <c r="F63" i="146"/>
  <c r="L63" i="146"/>
  <c r="E63" i="146"/>
  <c r="K63" i="146"/>
  <c r="D63" i="146"/>
  <c r="J63" i="146"/>
  <c r="C63" i="146"/>
  <c r="I63" i="146"/>
  <c r="B62" i="146"/>
  <c r="H62" i="146"/>
  <c r="B63" i="157"/>
  <c r="B63" i="156"/>
  <c r="P62" i="146"/>
  <c r="G62" i="146"/>
  <c r="M62" i="146"/>
  <c r="F62" i="146"/>
  <c r="L62" i="146"/>
  <c r="E62" i="146"/>
  <c r="K62" i="146"/>
  <c r="D62" i="146"/>
  <c r="J62" i="146"/>
  <c r="C62" i="146"/>
  <c r="I62" i="146"/>
  <c r="B61" i="146"/>
  <c r="H61" i="146"/>
  <c r="B62" i="157"/>
  <c r="B62" i="156"/>
  <c r="P61" i="146"/>
  <c r="G61" i="146"/>
  <c r="M61" i="146"/>
  <c r="F61" i="146"/>
  <c r="L61" i="146"/>
  <c r="E61" i="146"/>
  <c r="K61" i="146"/>
  <c r="D61" i="146"/>
  <c r="J61" i="146"/>
  <c r="C61" i="146"/>
  <c r="I61" i="146"/>
  <c r="B60" i="146"/>
  <c r="H60" i="146"/>
  <c r="B61" i="157"/>
  <c r="B61" i="156"/>
  <c r="P60" i="146"/>
  <c r="G60" i="146"/>
  <c r="M60" i="146"/>
  <c r="F60" i="146"/>
  <c r="L60" i="146"/>
  <c r="E60" i="146"/>
  <c r="K60" i="146"/>
  <c r="D60" i="146"/>
  <c r="J60" i="146"/>
  <c r="C60" i="146"/>
  <c r="I60" i="146"/>
  <c r="B59" i="146"/>
  <c r="H59" i="146"/>
  <c r="B60" i="157"/>
  <c r="B60" i="156"/>
  <c r="P59" i="146"/>
  <c r="G59" i="146"/>
  <c r="M59" i="146"/>
  <c r="F59" i="146"/>
  <c r="L59" i="146"/>
  <c r="E59" i="146"/>
  <c r="K59" i="146"/>
  <c r="D59" i="146"/>
  <c r="J59" i="146"/>
  <c r="C59" i="146"/>
  <c r="I59" i="146"/>
  <c r="H58" i="146"/>
  <c r="B59" i="157"/>
  <c r="B59" i="156"/>
  <c r="P58" i="146"/>
  <c r="G58" i="146"/>
  <c r="M58" i="146"/>
  <c r="F58" i="146"/>
  <c r="L58" i="146"/>
  <c r="E58" i="146"/>
  <c r="K58" i="146"/>
  <c r="D58" i="146"/>
  <c r="J58" i="146"/>
  <c r="C58" i="146"/>
  <c r="I58" i="146"/>
  <c r="B57" i="146"/>
  <c r="H57" i="146"/>
  <c r="B58" i="157"/>
  <c r="B58" i="156"/>
  <c r="P57" i="146"/>
  <c r="G57" i="146"/>
  <c r="M57" i="146"/>
  <c r="C57" i="146"/>
  <c r="I57" i="146"/>
  <c r="B56" i="146"/>
  <c r="H56" i="146"/>
  <c r="B57" i="157"/>
  <c r="B57" i="156"/>
  <c r="P56" i="146"/>
  <c r="G56" i="146"/>
  <c r="M56" i="146"/>
  <c r="C56" i="146"/>
  <c r="I56" i="146"/>
  <c r="B55" i="146"/>
  <c r="H55" i="146"/>
  <c r="B56" i="157"/>
  <c r="B56" i="156"/>
  <c r="P55" i="146"/>
  <c r="G55" i="146"/>
  <c r="M55" i="146"/>
  <c r="C55" i="146"/>
  <c r="I55" i="146"/>
  <c r="B54" i="146"/>
  <c r="H54" i="146"/>
  <c r="B55" i="157"/>
  <c r="B55" i="156"/>
  <c r="P54" i="146"/>
  <c r="G54" i="146"/>
  <c r="M54" i="146"/>
  <c r="C54" i="146"/>
  <c r="I54" i="146"/>
  <c r="B53" i="146"/>
  <c r="H53" i="146"/>
  <c r="B54" i="157"/>
  <c r="B54" i="156"/>
  <c r="P53" i="146"/>
  <c r="G53" i="146"/>
  <c r="M53" i="146"/>
  <c r="C53" i="146"/>
  <c r="I53" i="146"/>
  <c r="B52" i="146"/>
  <c r="H52" i="146"/>
  <c r="B53" i="157"/>
  <c r="B53" i="156"/>
  <c r="P52" i="146"/>
  <c r="G52" i="146"/>
  <c r="M52" i="146"/>
  <c r="C52" i="146"/>
  <c r="I52" i="146"/>
  <c r="B51" i="146"/>
  <c r="H51" i="146"/>
  <c r="B52" i="157"/>
  <c r="B52" i="156"/>
  <c r="P51" i="146"/>
  <c r="G51" i="146"/>
  <c r="M51" i="146"/>
  <c r="C51" i="146"/>
  <c r="I51" i="146"/>
  <c r="B50" i="146"/>
  <c r="H50" i="146"/>
  <c r="B51" i="157"/>
  <c r="B51" i="156"/>
  <c r="P50" i="146"/>
  <c r="G50" i="146"/>
  <c r="M50" i="146"/>
  <c r="C50" i="146"/>
  <c r="I50" i="146"/>
  <c r="B49" i="146"/>
  <c r="H49" i="146"/>
  <c r="B50" i="157"/>
  <c r="B50" i="156"/>
  <c r="P49" i="146"/>
  <c r="G49" i="146"/>
  <c r="M49" i="146"/>
  <c r="C49" i="146"/>
  <c r="I49" i="146"/>
  <c r="B48" i="146"/>
  <c r="H48" i="146"/>
  <c r="B49" i="157"/>
  <c r="B49" i="156"/>
  <c r="P48" i="146"/>
  <c r="G48" i="146"/>
  <c r="M48" i="146"/>
  <c r="C48" i="146"/>
  <c r="I48" i="146"/>
  <c r="B47" i="146"/>
  <c r="H47" i="146"/>
  <c r="B48" i="157"/>
  <c r="B48" i="156"/>
  <c r="P47" i="146"/>
  <c r="G47" i="146"/>
  <c r="M47" i="146"/>
  <c r="C47" i="146"/>
  <c r="I47" i="146"/>
  <c r="B46" i="146"/>
  <c r="H46" i="146"/>
  <c r="B47" i="157"/>
  <c r="B47" i="156"/>
  <c r="P46" i="146"/>
  <c r="G46" i="146"/>
  <c r="M46" i="146"/>
  <c r="C46" i="146"/>
  <c r="I46" i="146"/>
  <c r="B45" i="146"/>
  <c r="H45" i="146"/>
  <c r="B46" i="157"/>
  <c r="B46" i="156"/>
  <c r="P45" i="146"/>
  <c r="G45" i="146"/>
  <c r="M45" i="146"/>
  <c r="C45" i="146"/>
  <c r="I45" i="146"/>
  <c r="B44" i="146"/>
  <c r="H44" i="146"/>
  <c r="B45" i="157"/>
  <c r="B45" i="156"/>
  <c r="P44" i="146"/>
  <c r="G44" i="146"/>
  <c r="M44" i="146"/>
  <c r="C44" i="146"/>
  <c r="I44" i="146"/>
  <c r="B43" i="146"/>
  <c r="H43" i="146"/>
  <c r="B44" i="157"/>
  <c r="B44" i="156"/>
  <c r="P43" i="146"/>
  <c r="G43" i="146"/>
  <c r="M43" i="146"/>
  <c r="C43" i="146"/>
  <c r="I43" i="146"/>
  <c r="H42" i="146"/>
  <c r="B43" i="157"/>
  <c r="B43" i="156"/>
  <c r="P42" i="146"/>
  <c r="G42" i="146"/>
  <c r="M42" i="146"/>
  <c r="C42" i="146"/>
  <c r="I42" i="146"/>
  <c r="B41" i="146"/>
  <c r="H41" i="146"/>
  <c r="B42" i="157"/>
  <c r="B42" i="156"/>
  <c r="P41" i="146"/>
  <c r="G41" i="146"/>
  <c r="M41" i="146"/>
  <c r="C41" i="146"/>
  <c r="I41" i="146"/>
  <c r="B40" i="146"/>
  <c r="H40" i="146"/>
  <c r="B41" i="157"/>
  <c r="B41" i="156"/>
  <c r="P40" i="146"/>
  <c r="G40" i="146"/>
  <c r="M40" i="146"/>
  <c r="C40" i="146"/>
  <c r="I40" i="146"/>
  <c r="B39" i="146"/>
  <c r="H39" i="146"/>
  <c r="B40" i="157"/>
  <c r="B40" i="156"/>
  <c r="P39" i="146"/>
  <c r="G39" i="146"/>
  <c r="M39" i="146"/>
  <c r="C39" i="146"/>
  <c r="I39" i="146"/>
  <c r="B38" i="146"/>
  <c r="H38" i="146"/>
  <c r="B39" i="157"/>
  <c r="B39" i="156"/>
  <c r="P38" i="146"/>
  <c r="G38" i="146"/>
  <c r="M38" i="146"/>
  <c r="C38" i="146"/>
  <c r="I38" i="146"/>
  <c r="B37" i="146"/>
  <c r="H37" i="146"/>
  <c r="B38" i="157"/>
  <c r="B38" i="156"/>
  <c r="P37" i="146"/>
  <c r="G37" i="146"/>
  <c r="M37" i="146"/>
  <c r="C37" i="146"/>
  <c r="I37" i="146"/>
  <c r="B36" i="146"/>
  <c r="H36" i="146"/>
  <c r="B37" i="157"/>
  <c r="B37" i="156"/>
  <c r="P36" i="146"/>
  <c r="G36" i="146"/>
  <c r="M36" i="146"/>
  <c r="C36" i="146"/>
  <c r="I36" i="146"/>
  <c r="B35" i="146"/>
  <c r="H35" i="146"/>
  <c r="B36" i="157"/>
  <c r="B36" i="156"/>
  <c r="P35" i="146"/>
  <c r="G35" i="146"/>
  <c r="M35" i="146"/>
  <c r="C35" i="146"/>
  <c r="I35" i="146"/>
  <c r="B34" i="146"/>
  <c r="H34" i="146"/>
  <c r="B35" i="157"/>
  <c r="B35" i="156"/>
  <c r="P34" i="146"/>
  <c r="G34" i="146"/>
  <c r="M34" i="146"/>
  <c r="C34" i="146"/>
  <c r="I34" i="146"/>
  <c r="B33" i="146"/>
  <c r="H33" i="146"/>
  <c r="B34" i="157"/>
  <c r="B34" i="156"/>
  <c r="P33" i="146"/>
  <c r="G33" i="146"/>
  <c r="M33" i="146"/>
  <c r="C33" i="146"/>
  <c r="I33" i="146"/>
  <c r="B32" i="146"/>
  <c r="H32" i="146"/>
  <c r="B33" i="157"/>
  <c r="B33" i="156"/>
  <c r="P32" i="146"/>
  <c r="G32" i="146"/>
  <c r="M32" i="146"/>
  <c r="C32" i="146"/>
  <c r="I32" i="146"/>
  <c r="B31" i="146"/>
  <c r="H31" i="146"/>
  <c r="B32" i="157"/>
  <c r="B32" i="156"/>
  <c r="P31" i="146"/>
  <c r="G31" i="146"/>
  <c r="M31" i="146"/>
  <c r="C31" i="146"/>
  <c r="I31" i="146"/>
  <c r="B30" i="146"/>
  <c r="H30" i="146"/>
  <c r="B31" i="157"/>
  <c r="B31" i="156"/>
  <c r="P30" i="146"/>
  <c r="G30" i="146"/>
  <c r="M30" i="146"/>
  <c r="C30" i="146"/>
  <c r="I30" i="146"/>
  <c r="B29" i="146"/>
  <c r="H29" i="146"/>
  <c r="B30" i="157"/>
  <c r="B30" i="156"/>
  <c r="P29" i="146"/>
  <c r="G29" i="146"/>
  <c r="M29" i="146"/>
  <c r="C29" i="146"/>
  <c r="I29" i="146"/>
  <c r="B28" i="146"/>
  <c r="H28" i="146"/>
  <c r="B29" i="157"/>
  <c r="B29" i="156"/>
  <c r="P28" i="146"/>
  <c r="G28" i="146"/>
  <c r="M28" i="146"/>
  <c r="C28" i="146"/>
  <c r="I28" i="146"/>
  <c r="B27" i="146"/>
  <c r="H27" i="146"/>
  <c r="B28" i="157"/>
  <c r="B28" i="156"/>
  <c r="P27" i="146"/>
  <c r="G27" i="146"/>
  <c r="M27" i="146"/>
  <c r="C27" i="146"/>
  <c r="I27" i="146"/>
  <c r="B26" i="146"/>
  <c r="H26" i="146"/>
  <c r="B27" i="157"/>
  <c r="B27" i="156"/>
  <c r="P26" i="146"/>
  <c r="G26" i="146"/>
  <c r="M26" i="146"/>
  <c r="C26" i="146"/>
  <c r="I26" i="146"/>
  <c r="B25" i="146"/>
  <c r="H25" i="146"/>
  <c r="B26" i="157"/>
  <c r="B26" i="156"/>
  <c r="P25" i="146"/>
  <c r="G25" i="146"/>
  <c r="M25" i="146"/>
  <c r="C25" i="146"/>
  <c r="I25" i="146"/>
  <c r="B24" i="146"/>
  <c r="H24" i="146"/>
  <c r="B25" i="157"/>
  <c r="B25" i="156"/>
  <c r="P24" i="146"/>
  <c r="G24" i="146"/>
  <c r="M24" i="146"/>
  <c r="C24" i="146"/>
  <c r="I24" i="146"/>
  <c r="B23" i="146"/>
  <c r="H23" i="146"/>
  <c r="B24" i="157"/>
  <c r="B24" i="156"/>
  <c r="P23" i="146"/>
  <c r="G23" i="146"/>
  <c r="M23" i="146"/>
  <c r="C23" i="146"/>
  <c r="I23" i="146"/>
  <c r="B22" i="146"/>
  <c r="H22" i="146"/>
  <c r="B23" i="157"/>
  <c r="B23" i="156"/>
  <c r="P22" i="146"/>
  <c r="G22" i="146"/>
  <c r="M22" i="146"/>
  <c r="C22" i="146"/>
  <c r="I22" i="146"/>
  <c r="B21" i="146"/>
  <c r="H21" i="146"/>
  <c r="B22" i="157"/>
  <c r="B22" i="156"/>
  <c r="P21" i="146"/>
  <c r="G21" i="146"/>
  <c r="M21" i="146"/>
  <c r="C21" i="146"/>
  <c r="I21" i="146"/>
  <c r="B20" i="146"/>
  <c r="H20" i="146"/>
  <c r="B21" i="157"/>
  <c r="B21" i="156"/>
  <c r="P20" i="146"/>
  <c r="G20" i="146"/>
  <c r="M20" i="146"/>
  <c r="C20" i="146"/>
  <c r="I20" i="146"/>
  <c r="B19" i="146"/>
  <c r="H19" i="146"/>
  <c r="B20" i="157"/>
  <c r="B20" i="156"/>
  <c r="P19" i="146"/>
  <c r="G19" i="146"/>
  <c r="M19" i="146"/>
  <c r="C19" i="146"/>
  <c r="I19" i="146"/>
  <c r="B18" i="146"/>
  <c r="H18" i="146"/>
  <c r="B19" i="157"/>
  <c r="B19" i="156"/>
  <c r="P18" i="146"/>
  <c r="G18" i="146"/>
  <c r="M18" i="146"/>
  <c r="C18" i="146"/>
  <c r="I18" i="146"/>
  <c r="B17" i="146"/>
  <c r="H17" i="146"/>
  <c r="B18" i="157"/>
  <c r="B18" i="156"/>
  <c r="P17" i="146"/>
  <c r="G17" i="146"/>
  <c r="M17" i="146"/>
  <c r="C17" i="146"/>
  <c r="I17" i="146"/>
  <c r="B16" i="146"/>
  <c r="H16" i="146"/>
  <c r="B17" i="157"/>
  <c r="B17" i="156"/>
  <c r="P16" i="146"/>
  <c r="G16" i="146"/>
  <c r="M16" i="146"/>
  <c r="C16" i="146"/>
  <c r="I16" i="146"/>
  <c r="B15" i="146"/>
  <c r="H15" i="146"/>
  <c r="B16" i="157"/>
  <c r="B16" i="156"/>
  <c r="P15" i="146"/>
  <c r="G15" i="146"/>
  <c r="M15" i="146"/>
  <c r="C15" i="146"/>
  <c r="I15" i="146"/>
  <c r="B14" i="146"/>
  <c r="H14" i="146"/>
  <c r="B15" i="157"/>
  <c r="B15" i="156"/>
  <c r="P14" i="146"/>
  <c r="G14" i="146"/>
  <c r="M14" i="146"/>
  <c r="C14" i="146"/>
  <c r="I14" i="146"/>
  <c r="B13" i="146"/>
  <c r="H13" i="146"/>
  <c r="B14" i="157"/>
  <c r="B14" i="156"/>
  <c r="P13" i="146"/>
  <c r="G13" i="146"/>
  <c r="M13" i="146"/>
  <c r="C13" i="146"/>
  <c r="I13" i="146"/>
  <c r="B12" i="146"/>
  <c r="H12" i="146"/>
  <c r="B13" i="157"/>
  <c r="B13" i="156"/>
  <c r="P12" i="146"/>
  <c r="G12" i="146"/>
  <c r="M12" i="146"/>
  <c r="C12" i="146"/>
  <c r="I12" i="146"/>
  <c r="B11" i="146"/>
  <c r="H11" i="146"/>
  <c r="B12" i="157"/>
  <c r="B12" i="156"/>
  <c r="P11" i="146"/>
  <c r="G11" i="146"/>
  <c r="M11" i="146"/>
  <c r="C11" i="146"/>
  <c r="I11" i="146"/>
  <c r="B10" i="146"/>
  <c r="H10" i="146"/>
  <c r="B11" i="157"/>
  <c r="B11" i="156"/>
  <c r="P10" i="146"/>
  <c r="G10" i="146"/>
  <c r="M10" i="146"/>
  <c r="C10" i="146"/>
  <c r="I10" i="146"/>
  <c r="B9" i="146"/>
  <c r="H9" i="146"/>
  <c r="B10" i="157"/>
  <c r="B10" i="156"/>
  <c r="P9" i="146"/>
  <c r="G9" i="146"/>
  <c r="M9" i="146"/>
  <c r="C9" i="146"/>
  <c r="I9" i="146"/>
  <c r="F120" i="145"/>
  <c r="E120" i="145"/>
  <c r="D120" i="145"/>
  <c r="C120" i="145"/>
  <c r="B120" i="145"/>
  <c r="K110" i="145"/>
  <c r="J110" i="145"/>
  <c r="I110" i="145"/>
  <c r="H110" i="145"/>
  <c r="G110" i="145"/>
  <c r="K109" i="145"/>
  <c r="J109" i="145"/>
  <c r="I109" i="145"/>
  <c r="H109" i="145"/>
  <c r="G109" i="145"/>
  <c r="K108" i="145"/>
  <c r="J108" i="145"/>
  <c r="I108" i="145"/>
  <c r="H108" i="145"/>
  <c r="G108" i="145"/>
  <c r="K107" i="145"/>
  <c r="J107" i="145"/>
  <c r="I107" i="145"/>
  <c r="H107" i="145"/>
  <c r="G107" i="145"/>
  <c r="K106" i="145"/>
  <c r="J106" i="145"/>
  <c r="I106" i="145"/>
  <c r="H106" i="145"/>
  <c r="G106" i="145"/>
  <c r="K105" i="145"/>
  <c r="J105" i="145"/>
  <c r="I105" i="145"/>
  <c r="H105" i="145"/>
  <c r="G105" i="145"/>
  <c r="K104" i="145"/>
  <c r="J104" i="145"/>
  <c r="I104" i="145"/>
  <c r="H104" i="145"/>
  <c r="G104" i="145"/>
  <c r="K103" i="145"/>
  <c r="J103" i="145"/>
  <c r="I103" i="145"/>
  <c r="H103" i="145"/>
  <c r="G103" i="145"/>
  <c r="K102" i="145"/>
  <c r="J102" i="145"/>
  <c r="I102" i="145"/>
  <c r="H102" i="145"/>
  <c r="G102" i="145"/>
  <c r="K101" i="145"/>
  <c r="J101" i="145"/>
  <c r="I101" i="145"/>
  <c r="H101" i="145"/>
  <c r="G101" i="145"/>
  <c r="K100" i="145"/>
  <c r="J100" i="145"/>
  <c r="I100" i="145"/>
  <c r="H100" i="145"/>
  <c r="G100" i="145"/>
  <c r="K99" i="145"/>
  <c r="J99" i="145"/>
  <c r="I99" i="145"/>
  <c r="H99" i="145"/>
  <c r="G99" i="145"/>
  <c r="K98" i="145"/>
  <c r="J98" i="145"/>
  <c r="I98" i="145"/>
  <c r="H98" i="145"/>
  <c r="G98" i="145"/>
  <c r="K97" i="145"/>
  <c r="J97" i="145"/>
  <c r="I97" i="145"/>
  <c r="H97" i="145"/>
  <c r="G97" i="145"/>
  <c r="K96" i="145"/>
  <c r="J96" i="145"/>
  <c r="I96" i="145"/>
  <c r="H96" i="145"/>
  <c r="G96" i="145"/>
  <c r="K95" i="145"/>
  <c r="J95" i="145"/>
  <c r="I95" i="145"/>
  <c r="H95" i="145"/>
  <c r="G95" i="145"/>
  <c r="K94" i="145"/>
  <c r="J94" i="145"/>
  <c r="I94" i="145"/>
  <c r="H94" i="145"/>
  <c r="G94" i="145"/>
  <c r="K93" i="145"/>
  <c r="J93" i="145"/>
  <c r="I93" i="145"/>
  <c r="H93" i="145"/>
  <c r="G93" i="145"/>
  <c r="K92" i="145"/>
  <c r="J92" i="145"/>
  <c r="I92" i="145"/>
  <c r="H92" i="145"/>
  <c r="G92" i="145"/>
  <c r="K91" i="145"/>
  <c r="J91" i="145"/>
  <c r="I91" i="145"/>
  <c r="H91" i="145"/>
  <c r="G91" i="145"/>
  <c r="K90" i="145"/>
  <c r="J90" i="145"/>
  <c r="I90" i="145"/>
  <c r="H90" i="145"/>
  <c r="G90" i="145"/>
  <c r="K89" i="145"/>
  <c r="J89" i="145"/>
  <c r="I89" i="145"/>
  <c r="H89" i="145"/>
  <c r="G89" i="145"/>
  <c r="K88" i="145"/>
  <c r="J88" i="145"/>
  <c r="I88" i="145"/>
  <c r="H88" i="145"/>
  <c r="G88" i="145"/>
  <c r="K87" i="145"/>
  <c r="J87" i="145"/>
  <c r="I87" i="145"/>
  <c r="H87" i="145"/>
  <c r="G87" i="145"/>
  <c r="K86" i="145"/>
  <c r="J86" i="145"/>
  <c r="I86" i="145"/>
  <c r="H86" i="145"/>
  <c r="G86" i="145"/>
  <c r="K85" i="145"/>
  <c r="J85" i="145"/>
  <c r="I85" i="145"/>
  <c r="H85" i="145"/>
  <c r="G85" i="145"/>
  <c r="K84" i="145"/>
  <c r="J84" i="145"/>
  <c r="I84" i="145"/>
  <c r="H84" i="145"/>
  <c r="G84" i="145"/>
  <c r="K83" i="145"/>
  <c r="J83" i="145"/>
  <c r="I83" i="145"/>
  <c r="H83" i="145"/>
  <c r="G83" i="145"/>
  <c r="K82" i="145"/>
  <c r="J82" i="145"/>
  <c r="I82" i="145"/>
  <c r="H82" i="145"/>
  <c r="G82" i="145"/>
  <c r="K81" i="145"/>
  <c r="J81" i="145"/>
  <c r="I81" i="145"/>
  <c r="H81" i="145"/>
  <c r="G81" i="145"/>
  <c r="K80" i="145"/>
  <c r="J80" i="145"/>
  <c r="I80" i="145"/>
  <c r="H80" i="145"/>
  <c r="G80" i="145"/>
  <c r="K79" i="145"/>
  <c r="J79" i="145"/>
  <c r="I79" i="145"/>
  <c r="H79" i="145"/>
  <c r="G79" i="145"/>
  <c r="K78" i="145"/>
  <c r="J78" i="145"/>
  <c r="I78" i="145"/>
  <c r="H78" i="145"/>
  <c r="G78" i="145"/>
  <c r="K77" i="145"/>
  <c r="J77" i="145"/>
  <c r="I77" i="145"/>
  <c r="H77" i="145"/>
  <c r="G77" i="145"/>
  <c r="K76" i="145"/>
  <c r="J76" i="145"/>
  <c r="I76" i="145"/>
  <c r="H76" i="145"/>
  <c r="G76" i="145"/>
  <c r="K75" i="145"/>
  <c r="J75" i="145"/>
  <c r="I75" i="145"/>
  <c r="H75" i="145"/>
  <c r="G75" i="145"/>
  <c r="K74" i="145"/>
  <c r="J74" i="145"/>
  <c r="I74" i="145"/>
  <c r="H74" i="145"/>
  <c r="G74" i="145"/>
  <c r="K73" i="145"/>
  <c r="J73" i="145"/>
  <c r="I73" i="145"/>
  <c r="H73" i="145"/>
  <c r="G73" i="145"/>
  <c r="K72" i="145"/>
  <c r="J72" i="145"/>
  <c r="I72" i="145"/>
  <c r="H72" i="145"/>
  <c r="G72" i="145"/>
  <c r="K71" i="145"/>
  <c r="J71" i="145"/>
  <c r="I71" i="145"/>
  <c r="H71" i="145"/>
  <c r="G71" i="145"/>
  <c r="K70" i="145"/>
  <c r="J70" i="145"/>
  <c r="I70" i="145"/>
  <c r="H70" i="145"/>
  <c r="G70" i="145"/>
  <c r="K69" i="145"/>
  <c r="J69" i="145"/>
  <c r="I69" i="145"/>
  <c r="H69" i="145"/>
  <c r="G69" i="145"/>
  <c r="K68" i="145"/>
  <c r="J68" i="145"/>
  <c r="I68" i="145"/>
  <c r="H68" i="145"/>
  <c r="G68" i="145"/>
  <c r="K67" i="145"/>
  <c r="J67" i="145"/>
  <c r="I67" i="145"/>
  <c r="H67" i="145"/>
  <c r="G67" i="145"/>
  <c r="K66" i="145"/>
  <c r="J66" i="145"/>
  <c r="I66" i="145"/>
  <c r="H66" i="145"/>
  <c r="G66" i="145"/>
  <c r="K65" i="145"/>
  <c r="J65" i="145"/>
  <c r="I65" i="145"/>
  <c r="H65" i="145"/>
  <c r="G65" i="145"/>
  <c r="K64" i="145"/>
  <c r="J64" i="145"/>
  <c r="I64" i="145"/>
  <c r="H64" i="145"/>
  <c r="G64" i="145"/>
  <c r="K63" i="145"/>
  <c r="J63" i="145"/>
  <c r="I63" i="145"/>
  <c r="H63" i="145"/>
  <c r="G63" i="145"/>
  <c r="K62" i="145"/>
  <c r="J62" i="145"/>
  <c r="I62" i="145"/>
  <c r="H62" i="145"/>
  <c r="G62" i="145"/>
  <c r="K61" i="145"/>
  <c r="J61" i="145"/>
  <c r="I61" i="145"/>
  <c r="H61" i="145"/>
  <c r="G61" i="145"/>
  <c r="K60" i="145"/>
  <c r="J60" i="145"/>
  <c r="I60" i="145"/>
  <c r="H60" i="145"/>
  <c r="G60" i="145"/>
  <c r="K59" i="145"/>
  <c r="J59" i="145"/>
  <c r="I59" i="145"/>
  <c r="H59" i="145"/>
  <c r="G59" i="145"/>
  <c r="K58" i="145"/>
  <c r="J58" i="145"/>
  <c r="I58" i="145"/>
  <c r="H58" i="145"/>
  <c r="G58" i="145"/>
  <c r="K57" i="145"/>
  <c r="G57" i="145"/>
  <c r="K56" i="145"/>
  <c r="G56" i="145"/>
  <c r="K55" i="145"/>
  <c r="G55" i="145"/>
  <c r="K54" i="145"/>
  <c r="G54" i="145"/>
  <c r="K53" i="145"/>
  <c r="G53" i="145"/>
  <c r="K52" i="145"/>
  <c r="G52" i="145"/>
  <c r="K51" i="145"/>
  <c r="G51" i="145"/>
  <c r="K50" i="145"/>
  <c r="G50" i="145"/>
  <c r="K49" i="145"/>
  <c r="G49" i="145"/>
  <c r="K48" i="145"/>
  <c r="G48" i="145"/>
  <c r="K47" i="145"/>
  <c r="G47" i="145"/>
  <c r="K46" i="145"/>
  <c r="G46" i="145"/>
  <c r="K45" i="145"/>
  <c r="G45" i="145"/>
  <c r="K44" i="145"/>
  <c r="G44" i="145"/>
  <c r="K43" i="145"/>
  <c r="G43" i="145"/>
  <c r="K42" i="145"/>
  <c r="G42" i="145"/>
  <c r="K41" i="145"/>
  <c r="G41" i="145"/>
  <c r="K40" i="145"/>
  <c r="G40" i="145"/>
  <c r="K39" i="145"/>
  <c r="G39" i="145"/>
  <c r="K38" i="145"/>
  <c r="G38" i="145"/>
  <c r="K37" i="145"/>
  <c r="G37" i="145"/>
  <c r="K36" i="145"/>
  <c r="G36" i="145"/>
  <c r="K35" i="145"/>
  <c r="G35" i="145"/>
  <c r="K34" i="145"/>
  <c r="G34" i="145"/>
  <c r="K33" i="145"/>
  <c r="G33" i="145"/>
  <c r="K32" i="145"/>
  <c r="G32" i="145"/>
  <c r="K31" i="145"/>
  <c r="G31" i="145"/>
  <c r="K30" i="145"/>
  <c r="G30" i="145"/>
  <c r="K29" i="145"/>
  <c r="G29" i="145"/>
  <c r="K28" i="145"/>
  <c r="G28" i="145"/>
  <c r="K27" i="145"/>
  <c r="G27" i="145"/>
  <c r="K26" i="145"/>
  <c r="G26" i="145"/>
  <c r="K25" i="145"/>
  <c r="G25" i="145"/>
  <c r="K24" i="145"/>
  <c r="G24" i="145"/>
  <c r="K23" i="145"/>
  <c r="G23" i="145"/>
  <c r="K22" i="145"/>
  <c r="G22" i="145"/>
  <c r="K21" i="145"/>
  <c r="G21" i="145"/>
  <c r="K20" i="145"/>
  <c r="G20" i="145"/>
  <c r="K19" i="145"/>
  <c r="G19" i="145"/>
  <c r="K18" i="145"/>
  <c r="G18" i="145"/>
  <c r="K17" i="145"/>
  <c r="G17" i="145"/>
  <c r="K16" i="145"/>
  <c r="G16" i="145"/>
  <c r="K15" i="145"/>
  <c r="G15" i="145"/>
  <c r="K14" i="145"/>
  <c r="G14" i="145"/>
  <c r="K13" i="145"/>
  <c r="G13" i="145"/>
  <c r="K12" i="145"/>
  <c r="G12" i="145"/>
  <c r="K11" i="145"/>
  <c r="G11" i="145"/>
  <c r="K10" i="145"/>
  <c r="G10" i="145"/>
  <c r="K9" i="145"/>
  <c r="G9" i="145"/>
  <c r="E135" i="144"/>
  <c r="C135" i="144"/>
  <c r="E134" i="144"/>
  <c r="C134" i="144"/>
  <c r="E133" i="144"/>
  <c r="C133" i="144"/>
  <c r="E132" i="144"/>
  <c r="C132" i="144"/>
  <c r="E131" i="144"/>
  <c r="C131" i="144"/>
  <c r="E130" i="144"/>
  <c r="C130" i="144"/>
  <c r="E129" i="144"/>
  <c r="C129" i="144"/>
  <c r="E128" i="144"/>
  <c r="C128" i="144"/>
  <c r="E127" i="144"/>
  <c r="C127" i="144"/>
  <c r="E126" i="144"/>
  <c r="C126" i="144"/>
  <c r="E125" i="144"/>
  <c r="C125" i="144"/>
  <c r="E124" i="144"/>
  <c r="C124" i="144"/>
  <c r="E123" i="144"/>
  <c r="C123" i="144"/>
  <c r="E122" i="144"/>
  <c r="C122" i="144"/>
  <c r="E121" i="144"/>
  <c r="C121" i="144"/>
  <c r="E120" i="144"/>
  <c r="C120" i="144"/>
  <c r="E119" i="144"/>
  <c r="C119" i="144"/>
  <c r="E118" i="144"/>
  <c r="C118" i="144"/>
  <c r="E117" i="144"/>
  <c r="C117" i="144"/>
  <c r="E116" i="144"/>
  <c r="C116" i="144"/>
  <c r="E115" i="144"/>
  <c r="C115" i="144"/>
  <c r="E114" i="144"/>
  <c r="C114" i="144"/>
  <c r="E113" i="144"/>
  <c r="C113" i="144"/>
  <c r="E112" i="144"/>
  <c r="C112" i="144"/>
  <c r="E111" i="144"/>
  <c r="C111" i="144"/>
  <c r="E110" i="144"/>
  <c r="C110" i="144"/>
  <c r="E109" i="144"/>
  <c r="C109" i="144"/>
  <c r="E108" i="144"/>
  <c r="C108" i="144"/>
  <c r="E107" i="144"/>
  <c r="C107" i="144"/>
  <c r="E106" i="144"/>
  <c r="C106" i="144"/>
  <c r="E105" i="144"/>
  <c r="C105" i="144"/>
  <c r="E104" i="144"/>
  <c r="C104" i="144"/>
  <c r="E103" i="144"/>
  <c r="C103" i="144"/>
  <c r="E102" i="144"/>
  <c r="C102" i="144"/>
  <c r="E101" i="144"/>
  <c r="C101" i="144"/>
  <c r="E100" i="144"/>
  <c r="C100" i="144"/>
  <c r="E99" i="144"/>
  <c r="C99" i="144"/>
  <c r="E98" i="144"/>
  <c r="C98" i="144"/>
  <c r="E97" i="144"/>
  <c r="C97" i="144"/>
  <c r="E96" i="144"/>
  <c r="C96" i="144"/>
  <c r="E95" i="144"/>
  <c r="C95" i="144"/>
  <c r="E94" i="144"/>
  <c r="C94" i="144"/>
  <c r="E93" i="144"/>
  <c r="C93" i="144"/>
  <c r="E92" i="144"/>
  <c r="C92" i="144"/>
  <c r="E91" i="144"/>
  <c r="C91" i="144"/>
  <c r="E90" i="144"/>
  <c r="C90" i="144"/>
  <c r="E89" i="144"/>
  <c r="C89" i="144"/>
  <c r="E88" i="144"/>
  <c r="C88" i="144"/>
  <c r="E87" i="144"/>
  <c r="C87" i="144"/>
  <c r="E86" i="144"/>
  <c r="C86" i="144"/>
  <c r="E85" i="144"/>
  <c r="C85" i="144"/>
  <c r="E84" i="144"/>
  <c r="C84" i="144"/>
  <c r="E83" i="144"/>
  <c r="C83" i="144"/>
  <c r="E82" i="144"/>
  <c r="C82" i="144"/>
  <c r="E81" i="144"/>
  <c r="C81" i="144"/>
  <c r="E80" i="144"/>
  <c r="C80" i="144"/>
  <c r="E79" i="144"/>
  <c r="C79" i="144"/>
  <c r="E78" i="144"/>
  <c r="C78" i="144"/>
  <c r="E77" i="144"/>
  <c r="C77" i="144"/>
  <c r="E76" i="144"/>
  <c r="C76" i="144"/>
  <c r="E75" i="144"/>
  <c r="C75" i="144"/>
  <c r="E74" i="144"/>
  <c r="C74" i="144"/>
  <c r="E73" i="144"/>
  <c r="C73" i="144"/>
  <c r="E72" i="144"/>
  <c r="C72" i="144"/>
  <c r="E71" i="144"/>
  <c r="C71" i="144"/>
  <c r="E70" i="144"/>
  <c r="C70" i="144"/>
  <c r="E69" i="144"/>
  <c r="C69" i="144"/>
  <c r="E68" i="144"/>
  <c r="C68" i="144"/>
  <c r="E67" i="144"/>
  <c r="C67" i="144"/>
  <c r="E66" i="144"/>
  <c r="C66" i="144"/>
  <c r="E65" i="144"/>
  <c r="C65" i="144"/>
  <c r="E64" i="144"/>
  <c r="C64" i="144"/>
  <c r="E63" i="144"/>
  <c r="C63" i="144"/>
  <c r="E62" i="144"/>
  <c r="C62" i="144"/>
  <c r="E61" i="144"/>
  <c r="C61" i="144"/>
  <c r="E60" i="144"/>
  <c r="C60" i="144"/>
  <c r="E59" i="144"/>
  <c r="C59" i="144"/>
  <c r="E58" i="144"/>
  <c r="C58" i="144"/>
  <c r="E57" i="144"/>
  <c r="C57" i="144"/>
  <c r="E56" i="144"/>
  <c r="C56" i="144"/>
  <c r="E55" i="144"/>
  <c r="C55" i="144"/>
  <c r="E54" i="144"/>
  <c r="C54" i="144"/>
  <c r="E53" i="144"/>
  <c r="C53" i="144"/>
  <c r="E52" i="144"/>
  <c r="C52" i="144"/>
  <c r="E51" i="144"/>
  <c r="C51" i="144"/>
  <c r="E50" i="144"/>
  <c r="C50" i="144"/>
  <c r="E49" i="144"/>
  <c r="C49" i="144"/>
  <c r="E48" i="144"/>
  <c r="C48" i="144"/>
  <c r="E47" i="144"/>
  <c r="C47" i="144"/>
  <c r="E46" i="144"/>
  <c r="C46" i="144"/>
  <c r="E45" i="144"/>
  <c r="C45" i="144"/>
  <c r="E44" i="144"/>
  <c r="C44" i="144"/>
  <c r="E43" i="144"/>
  <c r="C43" i="144"/>
  <c r="E42" i="144"/>
  <c r="C42" i="144"/>
  <c r="E41" i="144"/>
  <c r="C41" i="144"/>
  <c r="E40" i="144"/>
  <c r="C40" i="144"/>
  <c r="E39" i="144"/>
  <c r="C39" i="144"/>
  <c r="E38" i="144"/>
  <c r="C38" i="144"/>
  <c r="E37" i="144"/>
  <c r="C37" i="144"/>
  <c r="E36" i="144"/>
  <c r="C36" i="144"/>
  <c r="E35" i="144"/>
  <c r="C35" i="144"/>
  <c r="E34" i="144"/>
  <c r="C34" i="144"/>
  <c r="E33" i="144"/>
  <c r="C33" i="144"/>
  <c r="E32" i="144"/>
  <c r="C32" i="144"/>
  <c r="E31" i="144"/>
  <c r="C31" i="144"/>
  <c r="E30" i="144"/>
  <c r="C30" i="144"/>
  <c r="E29" i="144"/>
  <c r="C29" i="144"/>
  <c r="E28" i="144"/>
  <c r="C28" i="144"/>
  <c r="E27" i="144"/>
  <c r="C27" i="144"/>
  <c r="E26" i="144"/>
  <c r="C26" i="144"/>
  <c r="E25" i="144"/>
  <c r="C25" i="144"/>
  <c r="E24" i="144"/>
  <c r="C24" i="144"/>
  <c r="E23" i="144"/>
  <c r="C23" i="144"/>
  <c r="E22" i="144"/>
  <c r="C22" i="144"/>
  <c r="E21" i="144"/>
  <c r="C21" i="144"/>
  <c r="E20" i="144"/>
  <c r="C20" i="144"/>
  <c r="E19" i="144"/>
  <c r="C19" i="144"/>
  <c r="E18" i="144"/>
  <c r="C18" i="144"/>
  <c r="E17" i="144"/>
  <c r="C17" i="144"/>
  <c r="E16" i="144"/>
  <c r="C16" i="144"/>
  <c r="E15" i="144"/>
  <c r="C15" i="144"/>
  <c r="E14" i="144"/>
  <c r="C14" i="144"/>
  <c r="E13" i="144"/>
  <c r="C13" i="144"/>
  <c r="E12" i="144"/>
  <c r="C12" i="144"/>
  <c r="E11" i="144"/>
  <c r="C11" i="144"/>
  <c r="E10" i="144"/>
  <c r="C10" i="144"/>
  <c r="E9" i="144"/>
  <c r="C9" i="144"/>
  <c r="K110" i="103"/>
  <c r="J110" i="103"/>
  <c r="I110" i="103"/>
  <c r="H110" i="103"/>
  <c r="G110" i="103"/>
  <c r="F110" i="103"/>
  <c r="E110" i="103"/>
  <c r="D110" i="103"/>
  <c r="C110" i="103"/>
  <c r="K109" i="103"/>
  <c r="J109" i="103"/>
  <c r="I109" i="103"/>
  <c r="H109" i="103"/>
  <c r="G109" i="103"/>
  <c r="F109" i="103"/>
  <c r="E109" i="103"/>
  <c r="D109" i="103"/>
  <c r="C109" i="103"/>
  <c r="K108" i="103"/>
  <c r="J108" i="103"/>
  <c r="I108" i="103"/>
  <c r="H108" i="103"/>
  <c r="G108" i="103"/>
  <c r="F108" i="103"/>
  <c r="E108" i="103"/>
  <c r="D108" i="103"/>
  <c r="C108" i="103"/>
  <c r="K107" i="103"/>
  <c r="J107" i="103"/>
  <c r="I107" i="103"/>
  <c r="H107" i="103"/>
  <c r="G107" i="103"/>
  <c r="F107" i="103"/>
  <c r="E107" i="103"/>
  <c r="D107" i="103"/>
  <c r="C107" i="103"/>
  <c r="K106" i="103"/>
  <c r="J106" i="103"/>
  <c r="I106" i="103"/>
  <c r="H106" i="103"/>
  <c r="G106" i="103"/>
  <c r="F106" i="103"/>
  <c r="E106" i="103"/>
  <c r="D106" i="103"/>
  <c r="C106" i="103"/>
  <c r="K105" i="103"/>
  <c r="J105" i="103"/>
  <c r="I105" i="103"/>
  <c r="H105" i="103"/>
  <c r="G105" i="103"/>
  <c r="F105" i="103"/>
  <c r="E105" i="103"/>
  <c r="D105" i="103"/>
  <c r="C105" i="103"/>
  <c r="K104" i="103"/>
  <c r="J104" i="103"/>
  <c r="I104" i="103"/>
  <c r="H104" i="103"/>
  <c r="G104" i="103"/>
  <c r="F104" i="103"/>
  <c r="E104" i="103"/>
  <c r="D104" i="103"/>
  <c r="C104" i="103"/>
  <c r="K103" i="103"/>
  <c r="J103" i="103"/>
  <c r="I103" i="103"/>
  <c r="H103" i="103"/>
  <c r="G103" i="103"/>
  <c r="F103" i="103"/>
  <c r="E103" i="103"/>
  <c r="D103" i="103"/>
  <c r="C103" i="103"/>
  <c r="K102" i="103"/>
  <c r="J102" i="103"/>
  <c r="I102" i="103"/>
  <c r="H102" i="103"/>
  <c r="G102" i="103"/>
  <c r="F102" i="103"/>
  <c r="E102" i="103"/>
  <c r="D102" i="103"/>
  <c r="C102" i="103"/>
  <c r="K101" i="103"/>
  <c r="J101" i="103"/>
  <c r="I101" i="103"/>
  <c r="H101" i="103"/>
  <c r="G101" i="103"/>
  <c r="F101" i="103"/>
  <c r="E101" i="103"/>
  <c r="D101" i="103"/>
  <c r="C101" i="103"/>
  <c r="K100" i="103"/>
  <c r="J100" i="103"/>
  <c r="I100" i="103"/>
  <c r="H100" i="103"/>
  <c r="G100" i="103"/>
  <c r="F100" i="103"/>
  <c r="E100" i="103"/>
  <c r="D100" i="103"/>
  <c r="C100" i="103"/>
  <c r="K99" i="103"/>
  <c r="J99" i="103"/>
  <c r="I99" i="103"/>
  <c r="H99" i="103"/>
  <c r="G99" i="103"/>
  <c r="F99" i="103"/>
  <c r="E99" i="103"/>
  <c r="D99" i="103"/>
  <c r="C99" i="103"/>
  <c r="K98" i="103"/>
  <c r="J98" i="103"/>
  <c r="I98" i="103"/>
  <c r="H98" i="103"/>
  <c r="G98" i="103"/>
  <c r="F98" i="103"/>
  <c r="E98" i="103"/>
  <c r="D98" i="103"/>
  <c r="C98" i="103"/>
  <c r="K97" i="103"/>
  <c r="J97" i="103"/>
  <c r="I97" i="103"/>
  <c r="H97" i="103"/>
  <c r="G97" i="103"/>
  <c r="F97" i="103"/>
  <c r="E97" i="103"/>
  <c r="D97" i="103"/>
  <c r="C97" i="103"/>
  <c r="K96" i="103"/>
  <c r="J96" i="103"/>
  <c r="I96" i="103"/>
  <c r="H96" i="103"/>
  <c r="G96" i="103"/>
  <c r="F96" i="103"/>
  <c r="E96" i="103"/>
  <c r="D96" i="103"/>
  <c r="C96" i="103"/>
  <c r="K95" i="103"/>
  <c r="J95" i="103"/>
  <c r="I95" i="103"/>
  <c r="H95" i="103"/>
  <c r="G95" i="103"/>
  <c r="F95" i="103"/>
  <c r="E95" i="103"/>
  <c r="D95" i="103"/>
  <c r="C95" i="103"/>
  <c r="K94" i="103"/>
  <c r="J94" i="103"/>
  <c r="I94" i="103"/>
  <c r="H94" i="103"/>
  <c r="G94" i="103"/>
  <c r="F94" i="103"/>
  <c r="E94" i="103"/>
  <c r="D94" i="103"/>
  <c r="C94" i="103"/>
  <c r="K93" i="103"/>
  <c r="J93" i="103"/>
  <c r="I93" i="103"/>
  <c r="H93" i="103"/>
  <c r="G93" i="103"/>
  <c r="F93" i="103"/>
  <c r="E93" i="103"/>
  <c r="D93" i="103"/>
  <c r="C93" i="103"/>
  <c r="K92" i="103"/>
  <c r="J92" i="103"/>
  <c r="I92" i="103"/>
  <c r="H92" i="103"/>
  <c r="G92" i="103"/>
  <c r="F92" i="103"/>
  <c r="E92" i="103"/>
  <c r="D92" i="103"/>
  <c r="C92" i="103"/>
  <c r="K91" i="103"/>
  <c r="J91" i="103"/>
  <c r="I91" i="103"/>
  <c r="H91" i="103"/>
  <c r="G91" i="103"/>
  <c r="F91" i="103"/>
  <c r="E91" i="103"/>
  <c r="D91" i="103"/>
  <c r="C91" i="103"/>
  <c r="K90" i="103"/>
  <c r="J90" i="103"/>
  <c r="I90" i="103"/>
  <c r="H90" i="103"/>
  <c r="G90" i="103"/>
  <c r="F90" i="103"/>
  <c r="E90" i="103"/>
  <c r="D90" i="103"/>
  <c r="C90" i="103"/>
  <c r="K89" i="103"/>
  <c r="J89" i="103"/>
  <c r="I89" i="103"/>
  <c r="H89" i="103"/>
  <c r="G89" i="103"/>
  <c r="F89" i="103"/>
  <c r="E89" i="103"/>
  <c r="D89" i="103"/>
  <c r="C89" i="103"/>
  <c r="K88" i="103"/>
  <c r="J88" i="103"/>
  <c r="I88" i="103"/>
  <c r="H88" i="103"/>
  <c r="G88" i="103"/>
  <c r="F88" i="103"/>
  <c r="E88" i="103"/>
  <c r="D88" i="103"/>
  <c r="C88" i="103"/>
  <c r="K87" i="103"/>
  <c r="J87" i="103"/>
  <c r="I87" i="103"/>
  <c r="H87" i="103"/>
  <c r="G87" i="103"/>
  <c r="F87" i="103"/>
  <c r="E87" i="103"/>
  <c r="D87" i="103"/>
  <c r="C87" i="103"/>
  <c r="K86" i="103"/>
  <c r="J86" i="103"/>
  <c r="I86" i="103"/>
  <c r="H86" i="103"/>
  <c r="G86" i="103"/>
  <c r="F86" i="103"/>
  <c r="E86" i="103"/>
  <c r="D86" i="103"/>
  <c r="C86" i="103"/>
  <c r="K85" i="103"/>
  <c r="J85" i="103"/>
  <c r="I85" i="103"/>
  <c r="H85" i="103"/>
  <c r="G85" i="103"/>
  <c r="F85" i="103"/>
  <c r="E85" i="103"/>
  <c r="D85" i="103"/>
  <c r="C85" i="103"/>
  <c r="K84" i="103"/>
  <c r="J84" i="103"/>
  <c r="I84" i="103"/>
  <c r="H84" i="103"/>
  <c r="G84" i="103"/>
  <c r="F84" i="103"/>
  <c r="E84" i="103"/>
  <c r="D84" i="103"/>
  <c r="C84" i="103"/>
  <c r="K83" i="103"/>
  <c r="J83" i="103"/>
  <c r="I83" i="103"/>
  <c r="H83" i="103"/>
  <c r="G83" i="103"/>
  <c r="F83" i="103"/>
  <c r="E83" i="103"/>
  <c r="D83" i="103"/>
  <c r="C83" i="103"/>
  <c r="K82" i="103"/>
  <c r="J82" i="103"/>
  <c r="I82" i="103"/>
  <c r="H82" i="103"/>
  <c r="G82" i="103"/>
  <c r="F82" i="103"/>
  <c r="E82" i="103"/>
  <c r="D82" i="103"/>
  <c r="C82" i="103"/>
  <c r="K81" i="103"/>
  <c r="J81" i="103"/>
  <c r="I81" i="103"/>
  <c r="H81" i="103"/>
  <c r="G81" i="103"/>
  <c r="F81" i="103"/>
  <c r="E81" i="103"/>
  <c r="D81" i="103"/>
  <c r="C81" i="103"/>
  <c r="K80" i="103"/>
  <c r="J80" i="103"/>
  <c r="I80" i="103"/>
  <c r="H80" i="103"/>
  <c r="G80" i="103"/>
  <c r="F80" i="103"/>
  <c r="E80" i="103"/>
  <c r="D80" i="103"/>
  <c r="C80" i="103"/>
  <c r="K79" i="103"/>
  <c r="J79" i="103"/>
  <c r="I79" i="103"/>
  <c r="H79" i="103"/>
  <c r="G79" i="103"/>
  <c r="F79" i="103"/>
  <c r="E79" i="103"/>
  <c r="D79" i="103"/>
  <c r="C79" i="103"/>
  <c r="K78" i="103"/>
  <c r="J78" i="103"/>
  <c r="I78" i="103"/>
  <c r="H78" i="103"/>
  <c r="G78" i="103"/>
  <c r="F78" i="103"/>
  <c r="E78" i="103"/>
  <c r="D78" i="103"/>
  <c r="C78" i="103"/>
  <c r="K77" i="103"/>
  <c r="J77" i="103"/>
  <c r="I77" i="103"/>
  <c r="H77" i="103"/>
  <c r="G77" i="103"/>
  <c r="F77" i="103"/>
  <c r="E77" i="103"/>
  <c r="D77" i="103"/>
  <c r="C77" i="103"/>
  <c r="K76" i="103"/>
  <c r="J76" i="103"/>
  <c r="I76" i="103"/>
  <c r="H76" i="103"/>
  <c r="G76" i="103"/>
  <c r="F76" i="103"/>
  <c r="E76" i="103"/>
  <c r="D76" i="103"/>
  <c r="C76" i="103"/>
  <c r="K75" i="103"/>
  <c r="J75" i="103"/>
  <c r="I75" i="103"/>
  <c r="H75" i="103"/>
  <c r="G75" i="103"/>
  <c r="F75" i="103"/>
  <c r="E75" i="103"/>
  <c r="D75" i="103"/>
  <c r="C75" i="103"/>
  <c r="K74" i="103"/>
  <c r="J74" i="103"/>
  <c r="I74" i="103"/>
  <c r="H74" i="103"/>
  <c r="G74" i="103"/>
  <c r="F74" i="103"/>
  <c r="E74" i="103"/>
  <c r="D74" i="103"/>
  <c r="C74" i="103"/>
  <c r="K73" i="103"/>
  <c r="J73" i="103"/>
  <c r="I73" i="103"/>
  <c r="H73" i="103"/>
  <c r="G73" i="103"/>
  <c r="F73" i="103"/>
  <c r="E73" i="103"/>
  <c r="D73" i="103"/>
  <c r="C73" i="103"/>
  <c r="K72" i="103"/>
  <c r="J72" i="103"/>
  <c r="I72" i="103"/>
  <c r="H72" i="103"/>
  <c r="G72" i="103"/>
  <c r="F72" i="103"/>
  <c r="E72" i="103"/>
  <c r="D72" i="103"/>
  <c r="C72" i="103"/>
  <c r="K71" i="103"/>
  <c r="J71" i="103"/>
  <c r="I71" i="103"/>
  <c r="H71" i="103"/>
  <c r="G71" i="103"/>
  <c r="F71" i="103"/>
  <c r="E71" i="103"/>
  <c r="D71" i="103"/>
  <c r="C71" i="103"/>
  <c r="K70" i="103"/>
  <c r="J70" i="103"/>
  <c r="I70" i="103"/>
  <c r="H70" i="103"/>
  <c r="G70" i="103"/>
  <c r="F70" i="103"/>
  <c r="E70" i="103"/>
  <c r="D70" i="103"/>
  <c r="C70" i="103"/>
  <c r="K69" i="103"/>
  <c r="J69" i="103"/>
  <c r="I69" i="103"/>
  <c r="H69" i="103"/>
  <c r="G69" i="103"/>
  <c r="F69" i="103"/>
  <c r="E69" i="103"/>
  <c r="D69" i="103"/>
  <c r="C69" i="103"/>
  <c r="K68" i="103"/>
  <c r="J68" i="103"/>
  <c r="I68" i="103"/>
  <c r="H68" i="103"/>
  <c r="G68" i="103"/>
  <c r="F68" i="103"/>
  <c r="E68" i="103"/>
  <c r="D68" i="103"/>
  <c r="C68" i="103"/>
  <c r="K67" i="103"/>
  <c r="J67" i="103"/>
  <c r="I67" i="103"/>
  <c r="H67" i="103"/>
  <c r="G67" i="103"/>
  <c r="F67" i="103"/>
  <c r="E67" i="103"/>
  <c r="D67" i="103"/>
  <c r="C67" i="103"/>
  <c r="K66" i="103"/>
  <c r="J66" i="103"/>
  <c r="I66" i="103"/>
  <c r="H66" i="103"/>
  <c r="G66" i="103"/>
  <c r="F66" i="103"/>
  <c r="E66" i="103"/>
  <c r="D66" i="103"/>
  <c r="C66" i="103"/>
  <c r="K65" i="103"/>
  <c r="J65" i="103"/>
  <c r="I65" i="103"/>
  <c r="H65" i="103"/>
  <c r="G65" i="103"/>
  <c r="F65" i="103"/>
  <c r="E65" i="103"/>
  <c r="D65" i="103"/>
  <c r="C65" i="103"/>
  <c r="K64" i="103"/>
  <c r="J64" i="103"/>
  <c r="I64" i="103"/>
  <c r="H64" i="103"/>
  <c r="G64" i="103"/>
  <c r="F64" i="103"/>
  <c r="E64" i="103"/>
  <c r="D64" i="103"/>
  <c r="C64" i="103"/>
  <c r="K63" i="103"/>
  <c r="J63" i="103"/>
  <c r="I63" i="103"/>
  <c r="H63" i="103"/>
  <c r="G63" i="103"/>
  <c r="F63" i="103"/>
  <c r="E63" i="103"/>
  <c r="D63" i="103"/>
  <c r="C63" i="103"/>
  <c r="K62" i="103"/>
  <c r="J62" i="103"/>
  <c r="I62" i="103"/>
  <c r="H62" i="103"/>
  <c r="G62" i="103"/>
  <c r="F62" i="103"/>
  <c r="E62" i="103"/>
  <c r="D62" i="103"/>
  <c r="C62" i="103"/>
  <c r="K61" i="103"/>
  <c r="J61" i="103"/>
  <c r="I61" i="103"/>
  <c r="H61" i="103"/>
  <c r="G61" i="103"/>
  <c r="F61" i="103"/>
  <c r="E61" i="103"/>
  <c r="D61" i="103"/>
  <c r="C61" i="103"/>
  <c r="K60" i="103"/>
  <c r="J60" i="103"/>
  <c r="I60" i="103"/>
  <c r="H60" i="103"/>
  <c r="G60" i="103"/>
  <c r="F60" i="103"/>
  <c r="E60" i="103"/>
  <c r="D60" i="103"/>
  <c r="C60" i="103"/>
  <c r="K59" i="103"/>
  <c r="J59" i="103"/>
  <c r="I59" i="103"/>
  <c r="H59" i="103"/>
  <c r="G59" i="103"/>
  <c r="F59" i="103"/>
  <c r="E59" i="103"/>
  <c r="D59" i="103"/>
  <c r="C59" i="103"/>
  <c r="L58" i="103" a="1"/>
  <c r="L59" i="103"/>
  <c r="L60" i="103"/>
  <c r="L61" i="103"/>
  <c r="L62" i="103"/>
  <c r="L63" i="103"/>
  <c r="L64" i="103"/>
  <c r="L65" i="103"/>
  <c r="L66" i="103"/>
  <c r="L67" i="103"/>
  <c r="L68" i="103"/>
  <c r="L69" i="103"/>
  <c r="L70" i="103"/>
  <c r="L71" i="103"/>
  <c r="L72" i="103"/>
  <c r="L73" i="103"/>
  <c r="L74" i="103"/>
  <c r="L75" i="103"/>
  <c r="L76" i="103"/>
  <c r="L77" i="103"/>
  <c r="L78" i="103"/>
  <c r="L79" i="103"/>
  <c r="L80" i="103"/>
  <c r="L81" i="103"/>
  <c r="L82" i="103"/>
  <c r="L83" i="103"/>
  <c r="L84" i="103"/>
  <c r="L85" i="103"/>
  <c r="L86" i="103"/>
  <c r="L87" i="103"/>
  <c r="L88" i="103"/>
  <c r="L89" i="103"/>
  <c r="L90" i="103"/>
  <c r="L91" i="103"/>
  <c r="L92" i="103"/>
  <c r="L93" i="103"/>
  <c r="L94" i="103"/>
  <c r="L95" i="103"/>
  <c r="L96" i="103"/>
  <c r="L97" i="103"/>
  <c r="L98" i="103"/>
  <c r="L99" i="103"/>
  <c r="L100" i="103"/>
  <c r="L101" i="103"/>
  <c r="L102" i="103"/>
  <c r="L103" i="103"/>
  <c r="L104" i="103"/>
  <c r="L105" i="103"/>
  <c r="L106" i="103"/>
  <c r="L107" i="103"/>
  <c r="L108" i="103"/>
  <c r="L109" i="103"/>
  <c r="L110" i="103"/>
  <c r="L58" i="103"/>
  <c r="K58" i="103"/>
  <c r="J58" i="103"/>
  <c r="I58" i="103"/>
  <c r="H58" i="103"/>
  <c r="G58" i="103"/>
  <c r="F58" i="103"/>
  <c r="E58" i="103"/>
  <c r="D58" i="103"/>
  <c r="C58" i="103"/>
  <c r="K57" i="103"/>
  <c r="J57" i="103"/>
  <c r="I57" i="103"/>
  <c r="H57" i="103"/>
  <c r="G57" i="103"/>
  <c r="F57" i="103"/>
  <c r="C57" i="103"/>
  <c r="K56" i="103"/>
  <c r="J56" i="103"/>
  <c r="I56" i="103"/>
  <c r="H56" i="103"/>
  <c r="G56" i="103"/>
  <c r="F56" i="103"/>
  <c r="C56" i="103"/>
  <c r="K55" i="103"/>
  <c r="J55" i="103"/>
  <c r="I55" i="103"/>
  <c r="H55" i="103"/>
  <c r="G55" i="103"/>
  <c r="F55" i="103"/>
  <c r="C55" i="103"/>
  <c r="K54" i="103"/>
  <c r="J54" i="103"/>
  <c r="I54" i="103"/>
  <c r="H54" i="103"/>
  <c r="G54" i="103"/>
  <c r="F54" i="103"/>
  <c r="C54" i="103"/>
  <c r="K53" i="103"/>
  <c r="J53" i="103"/>
  <c r="I53" i="103"/>
  <c r="H53" i="103"/>
  <c r="G53" i="103"/>
  <c r="F53" i="103"/>
  <c r="C53" i="103"/>
  <c r="K52" i="103"/>
  <c r="J52" i="103"/>
  <c r="I52" i="103"/>
  <c r="H52" i="103"/>
  <c r="G52" i="103"/>
  <c r="F52" i="103"/>
  <c r="C52" i="103"/>
  <c r="K51" i="103"/>
  <c r="J51" i="103"/>
  <c r="I51" i="103"/>
  <c r="H51" i="103"/>
  <c r="G51" i="103"/>
  <c r="F51" i="103"/>
  <c r="C51" i="103"/>
  <c r="K50" i="103"/>
  <c r="J50" i="103"/>
  <c r="I50" i="103"/>
  <c r="H50" i="103"/>
  <c r="G50" i="103"/>
  <c r="F50" i="103"/>
  <c r="C50" i="103"/>
  <c r="K49" i="103"/>
  <c r="J49" i="103"/>
  <c r="I49" i="103"/>
  <c r="H49" i="103"/>
  <c r="G49" i="103"/>
  <c r="F49" i="103"/>
  <c r="C49" i="103"/>
  <c r="K48" i="103"/>
  <c r="J48" i="103"/>
  <c r="I48" i="103"/>
  <c r="H48" i="103"/>
  <c r="G48" i="103"/>
  <c r="F48" i="103"/>
  <c r="C48" i="103"/>
  <c r="K47" i="103"/>
  <c r="J47" i="103"/>
  <c r="I47" i="103"/>
  <c r="H47" i="103"/>
  <c r="G47" i="103"/>
  <c r="F47" i="103"/>
  <c r="C47" i="103"/>
  <c r="K46" i="103"/>
  <c r="J46" i="103"/>
  <c r="I46" i="103"/>
  <c r="H46" i="103"/>
  <c r="G46" i="103"/>
  <c r="F46" i="103"/>
  <c r="C46" i="103"/>
  <c r="K45" i="103"/>
  <c r="J45" i="103"/>
  <c r="I45" i="103"/>
  <c r="H45" i="103"/>
  <c r="G45" i="103"/>
  <c r="F45" i="103"/>
  <c r="C45" i="103"/>
  <c r="K44" i="103"/>
  <c r="J44" i="103"/>
  <c r="I44" i="103"/>
  <c r="H44" i="103"/>
  <c r="G44" i="103"/>
  <c r="F44" i="103"/>
  <c r="C44" i="103"/>
  <c r="K43" i="103"/>
  <c r="J43" i="103"/>
  <c r="I43" i="103"/>
  <c r="H43" i="103"/>
  <c r="G43" i="103"/>
  <c r="F43" i="103"/>
  <c r="C43" i="103"/>
  <c r="K42" i="103"/>
  <c r="J42" i="103"/>
  <c r="I42" i="103"/>
  <c r="H42" i="103"/>
  <c r="G42" i="103"/>
  <c r="F42" i="103"/>
  <c r="C42" i="103"/>
  <c r="K41" i="103"/>
  <c r="J41" i="103"/>
  <c r="I41" i="103"/>
  <c r="H41" i="103"/>
  <c r="G41" i="103"/>
  <c r="F41" i="103"/>
  <c r="C41" i="103"/>
  <c r="K40" i="103"/>
  <c r="J40" i="103"/>
  <c r="I40" i="103"/>
  <c r="H40" i="103"/>
  <c r="G40" i="103"/>
  <c r="F40" i="103"/>
  <c r="C40" i="103"/>
  <c r="K39" i="103"/>
  <c r="J39" i="103"/>
  <c r="I39" i="103"/>
  <c r="H39" i="103"/>
  <c r="G39" i="103"/>
  <c r="F39" i="103"/>
  <c r="C39" i="103"/>
  <c r="K38" i="103"/>
  <c r="J38" i="103"/>
  <c r="I38" i="103"/>
  <c r="H38" i="103"/>
  <c r="G38" i="103"/>
  <c r="F38" i="103"/>
  <c r="C38" i="103"/>
  <c r="K37" i="103"/>
  <c r="J37" i="103"/>
  <c r="I37" i="103"/>
  <c r="H37" i="103"/>
  <c r="G37" i="103"/>
  <c r="F37" i="103"/>
  <c r="C37" i="103"/>
  <c r="K36" i="103"/>
  <c r="J36" i="103"/>
  <c r="I36" i="103"/>
  <c r="H36" i="103"/>
  <c r="G36" i="103"/>
  <c r="F36" i="103"/>
  <c r="C36" i="103"/>
  <c r="K35" i="103"/>
  <c r="J35" i="103"/>
  <c r="I35" i="103"/>
  <c r="H35" i="103"/>
  <c r="G35" i="103"/>
  <c r="F35" i="103"/>
  <c r="C35" i="103"/>
  <c r="K34" i="103"/>
  <c r="J34" i="103"/>
  <c r="I34" i="103"/>
  <c r="H34" i="103"/>
  <c r="G34" i="103"/>
  <c r="F34" i="103"/>
  <c r="C34" i="103"/>
  <c r="K33" i="103"/>
  <c r="J33" i="103"/>
  <c r="I33" i="103"/>
  <c r="H33" i="103"/>
  <c r="G33" i="103"/>
  <c r="F33" i="103"/>
  <c r="C33" i="103"/>
  <c r="K32" i="103"/>
  <c r="J32" i="103"/>
  <c r="I32" i="103"/>
  <c r="H32" i="103"/>
  <c r="G32" i="103"/>
  <c r="F32" i="103"/>
  <c r="C32" i="103"/>
  <c r="K31" i="103"/>
  <c r="J31" i="103"/>
  <c r="I31" i="103"/>
  <c r="H31" i="103"/>
  <c r="G31" i="103"/>
  <c r="F31" i="103"/>
  <c r="C31" i="103"/>
  <c r="K30" i="103"/>
  <c r="J30" i="103"/>
  <c r="I30" i="103"/>
  <c r="H30" i="103"/>
  <c r="G30" i="103"/>
  <c r="F30" i="103"/>
  <c r="C30" i="103"/>
  <c r="K29" i="103"/>
  <c r="J29" i="103"/>
  <c r="I29" i="103"/>
  <c r="H29" i="103"/>
  <c r="G29" i="103"/>
  <c r="F29" i="103"/>
  <c r="C29" i="103"/>
  <c r="K28" i="103"/>
  <c r="J28" i="103"/>
  <c r="I28" i="103"/>
  <c r="H28" i="103"/>
  <c r="G28" i="103"/>
  <c r="F28" i="103"/>
  <c r="C28" i="103"/>
  <c r="K27" i="103"/>
  <c r="J27" i="103"/>
  <c r="I27" i="103"/>
  <c r="H27" i="103"/>
  <c r="G27" i="103"/>
  <c r="F27" i="103"/>
  <c r="C27" i="103"/>
  <c r="K26" i="103"/>
  <c r="J26" i="103"/>
  <c r="I26" i="103"/>
  <c r="H26" i="103"/>
  <c r="G26" i="103"/>
  <c r="F26" i="103"/>
  <c r="C26" i="103"/>
  <c r="K25" i="103"/>
  <c r="J25" i="103"/>
  <c r="I25" i="103"/>
  <c r="H25" i="103"/>
  <c r="G25" i="103"/>
  <c r="F25" i="103"/>
  <c r="C25" i="103"/>
  <c r="K24" i="103"/>
  <c r="J24" i="103"/>
  <c r="I24" i="103"/>
  <c r="H24" i="103"/>
  <c r="G24" i="103"/>
  <c r="F24" i="103"/>
  <c r="C24" i="103"/>
  <c r="K23" i="103"/>
  <c r="J23" i="103"/>
  <c r="I23" i="103"/>
  <c r="H23" i="103"/>
  <c r="G23" i="103"/>
  <c r="F23" i="103"/>
  <c r="C23" i="103"/>
  <c r="K22" i="103"/>
  <c r="J22" i="103"/>
  <c r="I22" i="103"/>
  <c r="H22" i="103"/>
  <c r="G22" i="103"/>
  <c r="F22" i="103"/>
  <c r="C22" i="103"/>
  <c r="K21" i="103"/>
  <c r="J21" i="103"/>
  <c r="I21" i="103"/>
  <c r="H21" i="103"/>
  <c r="G21" i="103"/>
  <c r="F21" i="103"/>
  <c r="C21" i="103"/>
  <c r="K20" i="103"/>
  <c r="J20" i="103"/>
  <c r="I20" i="103"/>
  <c r="H20" i="103"/>
  <c r="G20" i="103"/>
  <c r="F20" i="103"/>
  <c r="C20" i="103"/>
  <c r="K19" i="103"/>
  <c r="J19" i="103"/>
  <c r="I19" i="103"/>
  <c r="H19" i="103"/>
  <c r="G19" i="103"/>
  <c r="F19" i="103"/>
  <c r="C19" i="103"/>
  <c r="K18" i="103"/>
  <c r="J18" i="103"/>
  <c r="I18" i="103"/>
  <c r="H18" i="103"/>
  <c r="G18" i="103"/>
  <c r="F18" i="103"/>
  <c r="C18" i="103"/>
  <c r="K17" i="103"/>
  <c r="J17" i="103"/>
  <c r="I17" i="103"/>
  <c r="H17" i="103"/>
  <c r="G17" i="103"/>
  <c r="F17" i="103"/>
  <c r="C17" i="103"/>
  <c r="K16" i="103"/>
  <c r="J16" i="103"/>
  <c r="I16" i="103"/>
  <c r="H16" i="103"/>
  <c r="G16" i="103"/>
  <c r="F16" i="103"/>
  <c r="C16" i="103"/>
  <c r="K15" i="103"/>
  <c r="J15" i="103"/>
  <c r="I15" i="103"/>
  <c r="H15" i="103"/>
  <c r="G15" i="103"/>
  <c r="F15" i="103"/>
  <c r="C15" i="103"/>
  <c r="K14" i="103"/>
  <c r="J14" i="103"/>
  <c r="I14" i="103"/>
  <c r="H14" i="103"/>
  <c r="G14" i="103"/>
  <c r="F14" i="103"/>
  <c r="C14" i="103"/>
  <c r="K13" i="103"/>
  <c r="J13" i="103"/>
  <c r="I13" i="103"/>
  <c r="H13" i="103"/>
  <c r="G13" i="103"/>
  <c r="F13" i="103"/>
  <c r="C13" i="103"/>
  <c r="K12" i="103"/>
  <c r="J12" i="103"/>
  <c r="I12" i="103"/>
  <c r="H12" i="103"/>
  <c r="G12" i="103"/>
  <c r="F12" i="103"/>
  <c r="C12" i="103"/>
  <c r="K11" i="103"/>
  <c r="J11" i="103"/>
  <c r="I11" i="103"/>
  <c r="H11" i="103"/>
  <c r="G11" i="103"/>
  <c r="F11" i="103"/>
  <c r="C11" i="103"/>
  <c r="K10" i="103"/>
  <c r="J10" i="103"/>
  <c r="I10" i="103"/>
  <c r="H10" i="103"/>
  <c r="G10" i="103"/>
  <c r="F10" i="103"/>
  <c r="C10" i="103"/>
  <c r="K9" i="103"/>
  <c r="J9" i="103"/>
  <c r="I9" i="103"/>
  <c r="H9" i="103"/>
  <c r="G9" i="103"/>
  <c r="F9" i="103"/>
  <c r="C9" i="103"/>
  <c r="C111" i="156"/>
  <c r="D111" i="156"/>
  <c r="E111" i="156"/>
  <c r="F111" i="156"/>
  <c r="G111" i="156"/>
  <c r="B111" i="157"/>
  <c r="B111" i="156"/>
  <c r="B64" i="266"/>
  <c r="C77" i="156"/>
  <c r="D77" i="156"/>
  <c r="E77" i="156"/>
  <c r="F77" i="156"/>
  <c r="G77" i="156"/>
  <c r="B30" i="266"/>
  <c r="Q75" i="266"/>
  <c r="P75" i="266"/>
  <c r="O75" i="266"/>
  <c r="N75" i="266"/>
  <c r="AE64" i="266"/>
  <c r="AD64" i="266"/>
  <c r="AC64" i="266"/>
  <c r="K111" i="156"/>
  <c r="L111" i="156"/>
  <c r="M111" i="156"/>
  <c r="N111" i="156"/>
  <c r="O111" i="156"/>
  <c r="V111" i="211"/>
  <c r="J111" i="156"/>
  <c r="C111" i="211"/>
  <c r="C111" i="155"/>
  <c r="F64" i="266"/>
  <c r="I64" i="266"/>
  <c r="M64" i="266"/>
  <c r="L64" i="266"/>
  <c r="G64" i="266"/>
  <c r="K64" i="266"/>
  <c r="J64" i="266"/>
  <c r="B63" i="266"/>
  <c r="AE63" i="266"/>
  <c r="AD63" i="266"/>
  <c r="C110" i="156"/>
  <c r="D110" i="156"/>
  <c r="E110" i="156"/>
  <c r="F110" i="156"/>
  <c r="G110" i="156"/>
  <c r="AC63" i="266"/>
  <c r="K110" i="156"/>
  <c r="L110" i="156"/>
  <c r="M110" i="156"/>
  <c r="N110" i="156"/>
  <c r="O110" i="156"/>
  <c r="V110" i="211"/>
  <c r="J110" i="156"/>
  <c r="C110" i="211"/>
  <c r="C110" i="155"/>
  <c r="F63" i="266"/>
  <c r="I63" i="266"/>
  <c r="M63" i="266"/>
  <c r="L63" i="266"/>
  <c r="G63" i="266"/>
  <c r="K63" i="266"/>
  <c r="J63" i="266"/>
  <c r="B62" i="266"/>
  <c r="AE62" i="266"/>
  <c r="AD62" i="266"/>
  <c r="C109" i="156"/>
  <c r="D109" i="156"/>
  <c r="E109" i="156"/>
  <c r="F109" i="156"/>
  <c r="G109" i="156"/>
  <c r="AC62" i="266"/>
  <c r="K109" i="156"/>
  <c r="L109" i="156"/>
  <c r="M109" i="156"/>
  <c r="N109" i="156"/>
  <c r="O109" i="156"/>
  <c r="V109" i="211"/>
  <c r="J109" i="156"/>
  <c r="C109" i="211"/>
  <c r="C109" i="155"/>
  <c r="F62" i="266"/>
  <c r="I62" i="266"/>
  <c r="M62" i="266"/>
  <c r="L62" i="266"/>
  <c r="G62" i="266"/>
  <c r="K62" i="266"/>
  <c r="J62" i="266"/>
  <c r="B61" i="266"/>
  <c r="AE61" i="266"/>
  <c r="AD61" i="266"/>
  <c r="C108" i="156"/>
  <c r="D108" i="156"/>
  <c r="E108" i="156"/>
  <c r="F108" i="156"/>
  <c r="G108" i="156"/>
  <c r="AC61" i="266"/>
  <c r="K108" i="156"/>
  <c r="L108" i="156"/>
  <c r="M108" i="156"/>
  <c r="N108" i="156"/>
  <c r="O108" i="156"/>
  <c r="V108" i="211"/>
  <c r="J108" i="156"/>
  <c r="C108" i="211"/>
  <c r="C108" i="155"/>
  <c r="F61" i="266"/>
  <c r="I61" i="266"/>
  <c r="M61" i="266"/>
  <c r="L61" i="266"/>
  <c r="G61" i="266"/>
  <c r="K61" i="266"/>
  <c r="J61" i="266"/>
  <c r="B60" i="266"/>
  <c r="AE60" i="266"/>
  <c r="AD60" i="266"/>
  <c r="C107" i="156"/>
  <c r="D107" i="156"/>
  <c r="E107" i="156"/>
  <c r="F107" i="156"/>
  <c r="G107" i="156"/>
  <c r="AC60" i="266"/>
  <c r="K107" i="156"/>
  <c r="L107" i="156"/>
  <c r="M107" i="156"/>
  <c r="N107" i="156"/>
  <c r="O107" i="156"/>
  <c r="J107" i="156"/>
  <c r="C107" i="211"/>
  <c r="C107" i="155"/>
  <c r="F60" i="266"/>
  <c r="I60" i="266"/>
  <c r="M60" i="266"/>
  <c r="L60" i="266"/>
  <c r="G60" i="266"/>
  <c r="K60" i="266"/>
  <c r="J60" i="266"/>
  <c r="B59" i="266"/>
  <c r="AE59" i="266"/>
  <c r="AD59" i="266"/>
  <c r="C106" i="156"/>
  <c r="D106" i="156"/>
  <c r="E106" i="156"/>
  <c r="F106" i="156"/>
  <c r="G106" i="156"/>
  <c r="AC59" i="266"/>
  <c r="K106" i="156"/>
  <c r="L106" i="156"/>
  <c r="M106" i="156"/>
  <c r="N106" i="156"/>
  <c r="O106" i="156"/>
  <c r="J106" i="156"/>
  <c r="C106" i="211"/>
  <c r="C106" i="155"/>
  <c r="F59" i="266"/>
  <c r="I59" i="266"/>
  <c r="M59" i="266"/>
  <c r="L59" i="266"/>
  <c r="G59" i="266"/>
  <c r="K59" i="266"/>
  <c r="J59" i="266"/>
  <c r="B58" i="266"/>
  <c r="AE58" i="266"/>
  <c r="AD58" i="266"/>
  <c r="C105" i="156"/>
  <c r="D105" i="156"/>
  <c r="E105" i="156"/>
  <c r="F105" i="156"/>
  <c r="G105" i="156"/>
  <c r="AC58" i="266"/>
  <c r="K105" i="156"/>
  <c r="L105" i="156"/>
  <c r="M105" i="156"/>
  <c r="N105" i="156"/>
  <c r="O105" i="156"/>
  <c r="J105" i="156"/>
  <c r="C105" i="211"/>
  <c r="C105" i="155"/>
  <c r="F58" i="266"/>
  <c r="I58" i="266"/>
  <c r="M58" i="266"/>
  <c r="L58" i="266"/>
  <c r="G58" i="266"/>
  <c r="K58" i="266"/>
  <c r="J58" i="266"/>
  <c r="B57" i="266"/>
  <c r="AE57" i="266"/>
  <c r="AD57" i="266"/>
  <c r="C104" i="156"/>
  <c r="D104" i="156"/>
  <c r="E104" i="156"/>
  <c r="F104" i="156"/>
  <c r="G104" i="156"/>
  <c r="AC57" i="266"/>
  <c r="K104" i="156"/>
  <c r="L104" i="156"/>
  <c r="M104" i="156"/>
  <c r="N104" i="156"/>
  <c r="O104" i="156"/>
  <c r="J104" i="156"/>
  <c r="C104" i="211"/>
  <c r="C104" i="155"/>
  <c r="F57" i="266"/>
  <c r="I57" i="266"/>
  <c r="M57" i="266"/>
  <c r="L57" i="266"/>
  <c r="G57" i="266"/>
  <c r="K57" i="266"/>
  <c r="J57" i="266"/>
  <c r="B56" i="266"/>
  <c r="AE56" i="266"/>
  <c r="AD56" i="266"/>
  <c r="C103" i="156"/>
  <c r="D103" i="156"/>
  <c r="E103" i="156"/>
  <c r="F103" i="156"/>
  <c r="G103" i="156"/>
  <c r="AC56" i="266"/>
  <c r="K103" i="156"/>
  <c r="L103" i="156"/>
  <c r="M103" i="156"/>
  <c r="N103" i="156"/>
  <c r="O103" i="156"/>
  <c r="J103" i="156"/>
  <c r="C103" i="211"/>
  <c r="C103" i="155"/>
  <c r="F56" i="266"/>
  <c r="I56" i="266"/>
  <c r="M56" i="266"/>
  <c r="L56" i="266"/>
  <c r="G56" i="266"/>
  <c r="K56" i="266"/>
  <c r="J56" i="266"/>
  <c r="B55" i="266"/>
  <c r="AE55" i="266"/>
  <c r="AD55" i="266"/>
  <c r="C102" i="156"/>
  <c r="D102" i="156"/>
  <c r="E102" i="156"/>
  <c r="F102" i="156"/>
  <c r="G102" i="156"/>
  <c r="AC55" i="266"/>
  <c r="K102" i="156"/>
  <c r="L102" i="156"/>
  <c r="M102" i="156"/>
  <c r="N102" i="156"/>
  <c r="O102" i="156"/>
  <c r="J102" i="156"/>
  <c r="C102" i="211"/>
  <c r="C102" i="155"/>
  <c r="F55" i="266"/>
  <c r="I55" i="266"/>
  <c r="M55" i="266"/>
  <c r="L55" i="266"/>
  <c r="G55" i="266"/>
  <c r="K55" i="266"/>
  <c r="J55" i="266"/>
  <c r="B54" i="266"/>
  <c r="AE54" i="266"/>
  <c r="AD54" i="266"/>
  <c r="C101" i="156"/>
  <c r="D101" i="156"/>
  <c r="E101" i="156"/>
  <c r="F101" i="156"/>
  <c r="G101" i="156"/>
  <c r="AC54" i="266"/>
  <c r="K101" i="156"/>
  <c r="L101" i="156"/>
  <c r="M101" i="156"/>
  <c r="N101" i="156"/>
  <c r="O101" i="156"/>
  <c r="J101" i="156"/>
  <c r="C101" i="211"/>
  <c r="C101" i="155"/>
  <c r="F54" i="266"/>
  <c r="I54" i="266"/>
  <c r="M54" i="266"/>
  <c r="L54" i="266"/>
  <c r="G54" i="266"/>
  <c r="K54" i="266"/>
  <c r="J54" i="266"/>
  <c r="B53" i="266"/>
  <c r="AE53" i="266"/>
  <c r="AD53" i="266"/>
  <c r="C100" i="156"/>
  <c r="D100" i="156"/>
  <c r="E100" i="156"/>
  <c r="F100" i="156"/>
  <c r="G100" i="156"/>
  <c r="AC53" i="266"/>
  <c r="K100" i="156"/>
  <c r="L100" i="156"/>
  <c r="M100" i="156"/>
  <c r="N100" i="156"/>
  <c r="O100" i="156"/>
  <c r="J100" i="156"/>
  <c r="C100" i="211"/>
  <c r="C100" i="155"/>
  <c r="F53" i="266"/>
  <c r="I53" i="266"/>
  <c r="M53" i="266"/>
  <c r="L53" i="266"/>
  <c r="G53" i="266"/>
  <c r="K53" i="266"/>
  <c r="J53" i="266"/>
  <c r="B52" i="266"/>
  <c r="AE52" i="266"/>
  <c r="AD52" i="266"/>
  <c r="C99" i="156"/>
  <c r="D99" i="156"/>
  <c r="E99" i="156"/>
  <c r="F99" i="156"/>
  <c r="G99" i="156"/>
  <c r="AC52" i="266"/>
  <c r="K99" i="156"/>
  <c r="L99" i="156"/>
  <c r="M99" i="156"/>
  <c r="N99" i="156"/>
  <c r="O99" i="156"/>
  <c r="J99" i="156"/>
  <c r="C99" i="211"/>
  <c r="C99" i="155"/>
  <c r="F52" i="266"/>
  <c r="I52" i="266"/>
  <c r="M52" i="266"/>
  <c r="L52" i="266"/>
  <c r="G52" i="266"/>
  <c r="K52" i="266"/>
  <c r="J52" i="266"/>
  <c r="B51" i="266"/>
  <c r="AE51" i="266"/>
  <c r="AD51" i="266"/>
  <c r="C98" i="156"/>
  <c r="D98" i="156"/>
  <c r="E98" i="156"/>
  <c r="F98" i="156"/>
  <c r="G98" i="156"/>
  <c r="AC51" i="266"/>
  <c r="K98" i="156"/>
  <c r="L98" i="156"/>
  <c r="M98" i="156"/>
  <c r="N98" i="156"/>
  <c r="O98" i="156"/>
  <c r="J98" i="156"/>
  <c r="C98" i="211"/>
  <c r="C98" i="155"/>
  <c r="F51" i="266"/>
  <c r="I51" i="266"/>
  <c r="M51" i="266"/>
  <c r="L51" i="266"/>
  <c r="G51" i="266"/>
  <c r="K51" i="266"/>
  <c r="J51" i="266"/>
  <c r="B50" i="266"/>
  <c r="AE50" i="266"/>
  <c r="AD50" i="266"/>
  <c r="C97" i="156"/>
  <c r="D97" i="156"/>
  <c r="E97" i="156"/>
  <c r="F97" i="156"/>
  <c r="G97" i="156"/>
  <c r="AC50" i="266"/>
  <c r="K97" i="156"/>
  <c r="L97" i="156"/>
  <c r="M97" i="156"/>
  <c r="N97" i="156"/>
  <c r="O97" i="156"/>
  <c r="J97" i="156"/>
  <c r="C97" i="211"/>
  <c r="C97" i="155"/>
  <c r="F50" i="266"/>
  <c r="I50" i="266"/>
  <c r="M50" i="266"/>
  <c r="L50" i="266"/>
  <c r="G50" i="266"/>
  <c r="K50" i="266"/>
  <c r="J50" i="266"/>
  <c r="B49" i="266"/>
  <c r="AE49" i="266"/>
  <c r="AD49" i="266"/>
  <c r="C96" i="156"/>
  <c r="D96" i="156"/>
  <c r="E96" i="156"/>
  <c r="F96" i="156"/>
  <c r="G96" i="156"/>
  <c r="AC49" i="266"/>
  <c r="K96" i="156"/>
  <c r="L96" i="156"/>
  <c r="M96" i="156"/>
  <c r="N96" i="156"/>
  <c r="O96" i="156"/>
  <c r="J96" i="156"/>
  <c r="C96" i="211"/>
  <c r="C96" i="155"/>
  <c r="F49" i="266"/>
  <c r="I49" i="266"/>
  <c r="M49" i="266"/>
  <c r="L49" i="266"/>
  <c r="G49" i="266"/>
  <c r="K49" i="266"/>
  <c r="J49" i="266"/>
  <c r="B48" i="266"/>
  <c r="AE48" i="266"/>
  <c r="AD48" i="266"/>
  <c r="C95" i="156"/>
  <c r="D95" i="156"/>
  <c r="E95" i="156"/>
  <c r="F95" i="156"/>
  <c r="G95" i="156"/>
  <c r="AC48" i="266"/>
  <c r="K95" i="156"/>
  <c r="L95" i="156"/>
  <c r="M95" i="156"/>
  <c r="N95" i="156"/>
  <c r="O95" i="156"/>
  <c r="J95" i="156"/>
  <c r="C95" i="211"/>
  <c r="C95" i="155"/>
  <c r="F48" i="266"/>
  <c r="I48" i="266"/>
  <c r="M48" i="266"/>
  <c r="L48" i="266"/>
  <c r="G48" i="266"/>
  <c r="K48" i="266"/>
  <c r="J48" i="266"/>
  <c r="B47" i="266"/>
  <c r="AE47" i="266"/>
  <c r="AD47" i="266"/>
  <c r="C94" i="156"/>
  <c r="D94" i="156"/>
  <c r="E94" i="156"/>
  <c r="F94" i="156"/>
  <c r="G94" i="156"/>
  <c r="AC47" i="266"/>
  <c r="K94" i="156"/>
  <c r="L94" i="156"/>
  <c r="M94" i="156"/>
  <c r="N94" i="156"/>
  <c r="O94" i="156"/>
  <c r="J94" i="156"/>
  <c r="C94" i="211"/>
  <c r="C94" i="155"/>
  <c r="F47" i="266"/>
  <c r="I47" i="266"/>
  <c r="M47" i="266"/>
  <c r="L47" i="266"/>
  <c r="G47" i="266"/>
  <c r="K47" i="266"/>
  <c r="J47" i="266"/>
  <c r="B46" i="266"/>
  <c r="AE46" i="266"/>
  <c r="AD46" i="266"/>
  <c r="C93" i="156"/>
  <c r="D93" i="156"/>
  <c r="E93" i="156"/>
  <c r="F93" i="156"/>
  <c r="G93" i="156"/>
  <c r="AC46" i="266"/>
  <c r="K93" i="156"/>
  <c r="L93" i="156"/>
  <c r="M93" i="156"/>
  <c r="N93" i="156"/>
  <c r="O93" i="156"/>
  <c r="J93" i="156"/>
  <c r="C93" i="211"/>
  <c r="C93" i="155"/>
  <c r="F46" i="266"/>
  <c r="I46" i="266"/>
  <c r="M46" i="266"/>
  <c r="L46" i="266"/>
  <c r="G46" i="266"/>
  <c r="K46" i="266"/>
  <c r="J46" i="266"/>
  <c r="B45" i="266"/>
  <c r="AE45" i="266"/>
  <c r="AD45" i="266"/>
  <c r="C92" i="156"/>
  <c r="D92" i="156"/>
  <c r="E92" i="156"/>
  <c r="F92" i="156"/>
  <c r="G92" i="156"/>
  <c r="AC45" i="266"/>
  <c r="K92" i="156"/>
  <c r="L92" i="156"/>
  <c r="M92" i="156"/>
  <c r="N92" i="156"/>
  <c r="O92" i="156"/>
  <c r="J92" i="156"/>
  <c r="C92" i="211"/>
  <c r="C92" i="155"/>
  <c r="F45" i="266"/>
  <c r="I45" i="266"/>
  <c r="M45" i="266"/>
  <c r="L45" i="266"/>
  <c r="G45" i="266"/>
  <c r="K45" i="266"/>
  <c r="J45" i="266"/>
  <c r="B44" i="266"/>
  <c r="AE44" i="266"/>
  <c r="AD44" i="266"/>
  <c r="C91" i="156"/>
  <c r="D91" i="156"/>
  <c r="E91" i="156"/>
  <c r="F91" i="156"/>
  <c r="G91" i="156"/>
  <c r="AC44" i="266"/>
  <c r="K91" i="156"/>
  <c r="L91" i="156"/>
  <c r="M91" i="156"/>
  <c r="N91" i="156"/>
  <c r="O91" i="156"/>
  <c r="J91" i="156"/>
  <c r="C91" i="211"/>
  <c r="C91" i="155"/>
  <c r="F44" i="266"/>
  <c r="I44" i="266"/>
  <c r="M44" i="266"/>
  <c r="L44" i="266"/>
  <c r="G44" i="266"/>
  <c r="K44" i="266"/>
  <c r="J44" i="266"/>
  <c r="B43" i="266"/>
  <c r="AE43" i="266"/>
  <c r="AD43" i="266"/>
  <c r="C90" i="156"/>
  <c r="D90" i="156"/>
  <c r="E90" i="156"/>
  <c r="F90" i="156"/>
  <c r="G90" i="156"/>
  <c r="AC43" i="266"/>
  <c r="K90" i="156"/>
  <c r="L90" i="156"/>
  <c r="M90" i="156"/>
  <c r="N90" i="156"/>
  <c r="O90" i="156"/>
  <c r="J90" i="156"/>
  <c r="C90" i="211"/>
  <c r="C90" i="155"/>
  <c r="F43" i="266"/>
  <c r="I43" i="266"/>
  <c r="M43" i="266"/>
  <c r="L43" i="266"/>
  <c r="G43" i="266"/>
  <c r="K43" i="266"/>
  <c r="J43" i="266"/>
  <c r="B42" i="266"/>
  <c r="AE42" i="266"/>
  <c r="AD42" i="266"/>
  <c r="C89" i="156"/>
  <c r="D89" i="156"/>
  <c r="E89" i="156"/>
  <c r="F89" i="156"/>
  <c r="G89" i="156"/>
  <c r="AC42" i="266"/>
  <c r="K89" i="156"/>
  <c r="L89" i="156"/>
  <c r="M89" i="156"/>
  <c r="N89" i="156"/>
  <c r="O89" i="156"/>
  <c r="J89" i="156"/>
  <c r="C89" i="211"/>
  <c r="C89" i="155"/>
  <c r="F42" i="266"/>
  <c r="I42" i="266"/>
  <c r="M42" i="266"/>
  <c r="L42" i="266"/>
  <c r="G42" i="266"/>
  <c r="K42" i="266"/>
  <c r="J42" i="266"/>
  <c r="B41" i="266"/>
  <c r="AE41" i="266"/>
  <c r="AD41" i="266"/>
  <c r="C88" i="156"/>
  <c r="D88" i="156"/>
  <c r="E88" i="156"/>
  <c r="F88" i="156"/>
  <c r="G88" i="156"/>
  <c r="AC41" i="266"/>
  <c r="K88" i="156"/>
  <c r="L88" i="156"/>
  <c r="M88" i="156"/>
  <c r="N88" i="156"/>
  <c r="O88" i="156"/>
  <c r="J88" i="156"/>
  <c r="C88" i="211"/>
  <c r="C88" i="155"/>
  <c r="F41" i="266"/>
  <c r="I41" i="266"/>
  <c r="M41" i="266"/>
  <c r="L41" i="266"/>
  <c r="G41" i="266"/>
  <c r="K41" i="266"/>
  <c r="J41" i="266"/>
  <c r="B40" i="266"/>
  <c r="AE40" i="266"/>
  <c r="AD40" i="266"/>
  <c r="C87" i="156"/>
  <c r="D87" i="156"/>
  <c r="E87" i="156"/>
  <c r="F87" i="156"/>
  <c r="G87" i="156"/>
  <c r="AC40" i="266"/>
  <c r="K87" i="156"/>
  <c r="L87" i="156"/>
  <c r="M87" i="156"/>
  <c r="N87" i="156"/>
  <c r="O87" i="156"/>
  <c r="J87" i="156"/>
  <c r="C87" i="211"/>
  <c r="C87" i="155"/>
  <c r="F40" i="266"/>
  <c r="I40" i="266"/>
  <c r="M40" i="266"/>
  <c r="L40" i="266"/>
  <c r="G40" i="266"/>
  <c r="K40" i="266"/>
  <c r="J40" i="266"/>
  <c r="B39" i="266"/>
  <c r="AE39" i="266"/>
  <c r="AD39" i="266"/>
  <c r="C86" i="156"/>
  <c r="D86" i="156"/>
  <c r="E86" i="156"/>
  <c r="F86" i="156"/>
  <c r="G86" i="156"/>
  <c r="AC39" i="266"/>
  <c r="K86" i="156"/>
  <c r="L86" i="156"/>
  <c r="M86" i="156"/>
  <c r="N86" i="156"/>
  <c r="O86" i="156"/>
  <c r="J86" i="156"/>
  <c r="C86" i="211"/>
  <c r="C86" i="155"/>
  <c r="F39" i="266"/>
  <c r="I39" i="266"/>
  <c r="M39" i="266"/>
  <c r="L39" i="266"/>
  <c r="G39" i="266"/>
  <c r="K39" i="266"/>
  <c r="J39" i="266"/>
  <c r="B38" i="266"/>
  <c r="AE38" i="266"/>
  <c r="AD38" i="266"/>
  <c r="C85" i="156"/>
  <c r="D85" i="156"/>
  <c r="E85" i="156"/>
  <c r="F85" i="156"/>
  <c r="G85" i="156"/>
  <c r="AC38" i="266"/>
  <c r="K85" i="156"/>
  <c r="L85" i="156"/>
  <c r="M85" i="156"/>
  <c r="N85" i="156"/>
  <c r="O85" i="156"/>
  <c r="J85" i="156"/>
  <c r="C85" i="211"/>
  <c r="C85" i="155"/>
  <c r="F38" i="266"/>
  <c r="I38" i="266"/>
  <c r="M38" i="266"/>
  <c r="L38" i="266"/>
  <c r="G38" i="266"/>
  <c r="K38" i="266"/>
  <c r="J38" i="266"/>
  <c r="B37" i="266"/>
  <c r="AE37" i="266"/>
  <c r="AD37" i="266"/>
  <c r="C84" i="156"/>
  <c r="D84" i="156"/>
  <c r="E84" i="156"/>
  <c r="F84" i="156"/>
  <c r="G84" i="156"/>
  <c r="AC37" i="266"/>
  <c r="K84" i="156"/>
  <c r="L84" i="156"/>
  <c r="M84" i="156"/>
  <c r="N84" i="156"/>
  <c r="O84" i="156"/>
  <c r="J84" i="156"/>
  <c r="C84" i="211"/>
  <c r="C84" i="155"/>
  <c r="F37" i="266"/>
  <c r="I37" i="266"/>
  <c r="M37" i="266"/>
  <c r="L37" i="266"/>
  <c r="G37" i="266"/>
  <c r="K37" i="266"/>
  <c r="J37" i="266"/>
  <c r="B36" i="266"/>
  <c r="AE36" i="266"/>
  <c r="AD36" i="266"/>
  <c r="C83" i="156"/>
  <c r="D83" i="156"/>
  <c r="E83" i="156"/>
  <c r="F83" i="156"/>
  <c r="G83" i="156"/>
  <c r="AC36" i="266"/>
  <c r="K83" i="156"/>
  <c r="L83" i="156"/>
  <c r="M83" i="156"/>
  <c r="N83" i="156"/>
  <c r="O83" i="156"/>
  <c r="J83" i="156"/>
  <c r="C83" i="211"/>
  <c r="C83" i="155"/>
  <c r="F36" i="266"/>
  <c r="I36" i="266"/>
  <c r="M36" i="266"/>
  <c r="L36" i="266"/>
  <c r="G36" i="266"/>
  <c r="K36" i="266"/>
  <c r="J36" i="266"/>
  <c r="B35" i="266"/>
  <c r="AE35" i="266"/>
  <c r="AD35" i="266"/>
  <c r="C82" i="156"/>
  <c r="D82" i="156"/>
  <c r="E82" i="156"/>
  <c r="F82" i="156"/>
  <c r="G82" i="156"/>
  <c r="AC35" i="266"/>
  <c r="K82" i="156"/>
  <c r="L82" i="156"/>
  <c r="M82" i="156"/>
  <c r="N82" i="156"/>
  <c r="O82" i="156"/>
  <c r="J82" i="156"/>
  <c r="C82" i="211"/>
  <c r="C82" i="155"/>
  <c r="F35" i="266"/>
  <c r="I35" i="266"/>
  <c r="M35" i="266"/>
  <c r="L35" i="266"/>
  <c r="G35" i="266"/>
  <c r="K35" i="266"/>
  <c r="J35" i="266"/>
  <c r="B34" i="266"/>
  <c r="AE34" i="266"/>
  <c r="AD34" i="266"/>
  <c r="C81" i="156"/>
  <c r="D81" i="156"/>
  <c r="E81" i="156"/>
  <c r="F81" i="156"/>
  <c r="G81" i="156"/>
  <c r="AC34" i="266"/>
  <c r="K81" i="156"/>
  <c r="L81" i="156"/>
  <c r="M81" i="156"/>
  <c r="N81" i="156"/>
  <c r="O81" i="156"/>
  <c r="J81" i="156"/>
  <c r="C81" i="211"/>
  <c r="C81" i="155"/>
  <c r="F34" i="266"/>
  <c r="I34" i="266"/>
  <c r="M34" i="266"/>
  <c r="L34" i="266"/>
  <c r="G34" i="266"/>
  <c r="K34" i="266"/>
  <c r="J34" i="266"/>
  <c r="B33" i="266"/>
  <c r="AE33" i="266"/>
  <c r="AD33" i="266"/>
  <c r="C80" i="156"/>
  <c r="D80" i="156"/>
  <c r="E80" i="156"/>
  <c r="F80" i="156"/>
  <c r="G80" i="156"/>
  <c r="AC33" i="266"/>
  <c r="K80" i="156"/>
  <c r="L80" i="156"/>
  <c r="M80" i="156"/>
  <c r="N80" i="156"/>
  <c r="O80" i="156"/>
  <c r="J80" i="156"/>
  <c r="C80" i="211"/>
  <c r="C80" i="155"/>
  <c r="F33" i="266"/>
  <c r="I33" i="266"/>
  <c r="M33" i="266"/>
  <c r="L33" i="266"/>
  <c r="G33" i="266"/>
  <c r="K33" i="266"/>
  <c r="J33" i="266"/>
  <c r="B32" i="266"/>
  <c r="AE32" i="266"/>
  <c r="AD32" i="266"/>
  <c r="C79" i="156"/>
  <c r="D79" i="156"/>
  <c r="E79" i="156"/>
  <c r="F79" i="156"/>
  <c r="G79" i="156"/>
  <c r="AC32" i="266"/>
  <c r="K79" i="156"/>
  <c r="L79" i="156"/>
  <c r="M79" i="156"/>
  <c r="N79" i="156"/>
  <c r="O79" i="156"/>
  <c r="J79" i="156"/>
  <c r="C79" i="211"/>
  <c r="C79" i="155"/>
  <c r="F32" i="266"/>
  <c r="I32" i="266"/>
  <c r="M32" i="266"/>
  <c r="L32" i="266"/>
  <c r="G32" i="266"/>
  <c r="K32" i="266"/>
  <c r="J32" i="266"/>
  <c r="B31" i="266"/>
  <c r="AE31" i="266"/>
  <c r="AD31" i="266"/>
  <c r="C78" i="156"/>
  <c r="D78" i="156"/>
  <c r="E78" i="156"/>
  <c r="F78" i="156"/>
  <c r="G78" i="156"/>
  <c r="AC31" i="266"/>
  <c r="K78" i="156"/>
  <c r="L78" i="156"/>
  <c r="M78" i="156"/>
  <c r="N78" i="156"/>
  <c r="O78" i="156"/>
  <c r="J78" i="156"/>
  <c r="C78" i="211"/>
  <c r="C78" i="155"/>
  <c r="F31" i="266"/>
  <c r="I31" i="266"/>
  <c r="M31" i="266"/>
  <c r="L31" i="266"/>
  <c r="G31" i="266"/>
  <c r="K31" i="266"/>
  <c r="J31" i="266"/>
  <c r="AE30" i="266"/>
  <c r="AD30" i="266"/>
  <c r="AC30" i="266"/>
  <c r="K77" i="156"/>
  <c r="L77" i="156"/>
  <c r="M77" i="156"/>
  <c r="N77" i="156"/>
  <c r="O77" i="156"/>
  <c r="J77" i="156"/>
  <c r="C77" i="211"/>
  <c r="C77" i="155"/>
  <c r="F30" i="266"/>
  <c r="I30" i="266"/>
  <c r="M30" i="266"/>
  <c r="L30" i="266"/>
  <c r="G30" i="266"/>
  <c r="K30" i="266"/>
  <c r="J30" i="266"/>
  <c r="B29" i="266"/>
  <c r="AE29" i="266"/>
  <c r="AD29" i="266"/>
  <c r="C76" i="156"/>
  <c r="D76" i="156"/>
  <c r="E76" i="156"/>
  <c r="F76" i="156"/>
  <c r="G76" i="156"/>
  <c r="AC29" i="266"/>
  <c r="K76" i="156"/>
  <c r="L76" i="156"/>
  <c r="M76" i="156"/>
  <c r="N76" i="156"/>
  <c r="O76" i="156"/>
  <c r="J76" i="156"/>
  <c r="C76" i="211"/>
  <c r="C76" i="155"/>
  <c r="F29" i="266"/>
  <c r="I29" i="266"/>
  <c r="M29" i="266"/>
  <c r="L29" i="266"/>
  <c r="G29" i="266"/>
  <c r="K29" i="266"/>
  <c r="J29" i="266"/>
  <c r="B28" i="266"/>
  <c r="AE28" i="266"/>
  <c r="AD28" i="266"/>
  <c r="C75" i="156"/>
  <c r="D75" i="156"/>
  <c r="E75" i="156"/>
  <c r="F75" i="156"/>
  <c r="G75" i="156"/>
  <c r="AC28" i="266"/>
  <c r="K75" i="156"/>
  <c r="L75" i="156"/>
  <c r="M75" i="156"/>
  <c r="N75" i="156"/>
  <c r="O75" i="156"/>
  <c r="J75" i="156"/>
  <c r="C75" i="211"/>
  <c r="C75" i="155"/>
  <c r="F28" i="266"/>
  <c r="I28" i="266"/>
  <c r="M28" i="266"/>
  <c r="L28" i="266"/>
  <c r="G28" i="266"/>
  <c r="K28" i="266"/>
  <c r="J28" i="266"/>
  <c r="B27" i="266"/>
  <c r="AE27" i="266"/>
  <c r="AD27" i="266"/>
  <c r="C74" i="156"/>
  <c r="D74" i="156"/>
  <c r="E74" i="156"/>
  <c r="F74" i="156"/>
  <c r="G74" i="156"/>
  <c r="AC27" i="266"/>
  <c r="K74" i="156"/>
  <c r="L74" i="156"/>
  <c r="M74" i="156"/>
  <c r="N74" i="156"/>
  <c r="O74" i="156"/>
  <c r="J74" i="156"/>
  <c r="C74" i="211"/>
  <c r="C74" i="155"/>
  <c r="F27" i="266"/>
  <c r="I27" i="266"/>
  <c r="M27" i="266"/>
  <c r="L27" i="266"/>
  <c r="G27" i="266"/>
  <c r="K27" i="266"/>
  <c r="J27" i="266"/>
  <c r="B26" i="266"/>
  <c r="AE26" i="266"/>
  <c r="AD26" i="266"/>
  <c r="C73" i="156"/>
  <c r="D73" i="156"/>
  <c r="E73" i="156"/>
  <c r="F73" i="156"/>
  <c r="G73" i="156"/>
  <c r="AC26" i="266"/>
  <c r="K73" i="156"/>
  <c r="L73" i="156"/>
  <c r="M73" i="156"/>
  <c r="N73" i="156"/>
  <c r="O73" i="156"/>
  <c r="J73" i="156"/>
  <c r="C73" i="211"/>
  <c r="C73" i="155"/>
  <c r="F26" i="266"/>
  <c r="I26" i="266"/>
  <c r="M26" i="266"/>
  <c r="L26" i="266"/>
  <c r="G26" i="266"/>
  <c r="K26" i="266"/>
  <c r="J26" i="266"/>
  <c r="B25" i="266"/>
  <c r="AE25" i="266"/>
  <c r="AD25" i="266"/>
  <c r="C72" i="156"/>
  <c r="D72" i="156"/>
  <c r="E72" i="156"/>
  <c r="F72" i="156"/>
  <c r="G72" i="156"/>
  <c r="AC25" i="266"/>
  <c r="K72" i="156"/>
  <c r="L72" i="156"/>
  <c r="M72" i="156"/>
  <c r="N72" i="156"/>
  <c r="O72" i="156"/>
  <c r="J72" i="156"/>
  <c r="C72" i="211"/>
  <c r="C72" i="155"/>
  <c r="F25" i="266"/>
  <c r="I25" i="266"/>
  <c r="M25" i="266"/>
  <c r="L25" i="266"/>
  <c r="G25" i="266"/>
  <c r="K25" i="266"/>
  <c r="J25" i="266"/>
  <c r="B24" i="266"/>
  <c r="AE24" i="266"/>
  <c r="AD24" i="266"/>
  <c r="C71" i="156"/>
  <c r="D71" i="156"/>
  <c r="E71" i="156"/>
  <c r="F71" i="156"/>
  <c r="G71" i="156"/>
  <c r="AC24" i="266"/>
  <c r="K71" i="156"/>
  <c r="L71" i="156"/>
  <c r="M71" i="156"/>
  <c r="N71" i="156"/>
  <c r="O71" i="156"/>
  <c r="J71" i="156"/>
  <c r="C71" i="211"/>
  <c r="C71" i="155"/>
  <c r="F24" i="266"/>
  <c r="I24" i="266"/>
  <c r="M24" i="266"/>
  <c r="L24" i="266"/>
  <c r="G24" i="266"/>
  <c r="K24" i="266"/>
  <c r="J24" i="266"/>
  <c r="B23" i="266"/>
  <c r="AE23" i="266"/>
  <c r="AD23" i="266"/>
  <c r="C70" i="156"/>
  <c r="D70" i="156"/>
  <c r="E70" i="156"/>
  <c r="F70" i="156"/>
  <c r="G70" i="156"/>
  <c r="AC23" i="266"/>
  <c r="K70" i="156"/>
  <c r="L70" i="156"/>
  <c r="M70" i="156"/>
  <c r="N70" i="156"/>
  <c r="O70" i="156"/>
  <c r="J70" i="156"/>
  <c r="C70" i="211"/>
  <c r="C70" i="155"/>
  <c r="F23" i="266"/>
  <c r="I23" i="266"/>
  <c r="M23" i="266"/>
  <c r="L23" i="266"/>
  <c r="G23" i="266"/>
  <c r="K23" i="266"/>
  <c r="J23" i="266"/>
  <c r="B22" i="266"/>
  <c r="AE22" i="266"/>
  <c r="AD22" i="266"/>
  <c r="C69" i="156"/>
  <c r="D69" i="156"/>
  <c r="E69" i="156"/>
  <c r="F69" i="156"/>
  <c r="G69" i="156"/>
  <c r="AC22" i="266"/>
  <c r="K69" i="156"/>
  <c r="L69" i="156"/>
  <c r="M69" i="156"/>
  <c r="N69" i="156"/>
  <c r="O69" i="156"/>
  <c r="J69" i="156"/>
  <c r="C69" i="211"/>
  <c r="C69" i="155"/>
  <c r="F22" i="266"/>
  <c r="I22" i="266"/>
  <c r="M22" i="266"/>
  <c r="L22" i="266"/>
  <c r="G22" i="266"/>
  <c r="K22" i="266"/>
  <c r="J22" i="266"/>
  <c r="B21" i="266"/>
  <c r="AE21" i="266"/>
  <c r="AD21" i="266"/>
  <c r="C68" i="156"/>
  <c r="D68" i="156"/>
  <c r="E68" i="156"/>
  <c r="F68" i="156"/>
  <c r="G68" i="156"/>
  <c r="AC21" i="266"/>
  <c r="K68" i="156"/>
  <c r="L68" i="156"/>
  <c r="M68" i="156"/>
  <c r="N68" i="156"/>
  <c r="O68" i="156"/>
  <c r="J68" i="156"/>
  <c r="C68" i="211"/>
  <c r="C68" i="155"/>
  <c r="F21" i="266"/>
  <c r="I21" i="266"/>
  <c r="M21" i="266"/>
  <c r="L21" i="266"/>
  <c r="G21" i="266"/>
  <c r="K21" i="266"/>
  <c r="J21" i="266"/>
  <c r="B20" i="266"/>
  <c r="AE20" i="266"/>
  <c r="AD20" i="266"/>
  <c r="C67" i="156"/>
  <c r="D67" i="156"/>
  <c r="E67" i="156"/>
  <c r="F67" i="156"/>
  <c r="G67" i="156"/>
  <c r="AC20" i="266"/>
  <c r="K67" i="156"/>
  <c r="L67" i="156"/>
  <c r="M67" i="156"/>
  <c r="N67" i="156"/>
  <c r="O67" i="156"/>
  <c r="J67" i="156"/>
  <c r="C67" i="211"/>
  <c r="C67" i="155"/>
  <c r="F20" i="266"/>
  <c r="I20" i="266"/>
  <c r="M20" i="266"/>
  <c r="L20" i="266"/>
  <c r="G20" i="266"/>
  <c r="K20" i="266"/>
  <c r="J20" i="266"/>
  <c r="B19" i="266"/>
  <c r="AE19" i="266"/>
  <c r="AD19" i="266"/>
  <c r="C66" i="156"/>
  <c r="D66" i="156"/>
  <c r="E66" i="156"/>
  <c r="F66" i="156"/>
  <c r="G66" i="156"/>
  <c r="AC19" i="266"/>
  <c r="K66" i="156"/>
  <c r="L66" i="156"/>
  <c r="M66" i="156"/>
  <c r="N66" i="156"/>
  <c r="O66" i="156"/>
  <c r="J66" i="156"/>
  <c r="C66" i="211"/>
  <c r="C66" i="155"/>
  <c r="F19" i="266"/>
  <c r="I19" i="266"/>
  <c r="M19" i="266"/>
  <c r="L19" i="266"/>
  <c r="G19" i="266"/>
  <c r="K19" i="266"/>
  <c r="J19" i="266"/>
  <c r="B18" i="266"/>
  <c r="AE18" i="266"/>
  <c r="AD18" i="266"/>
  <c r="C65" i="156"/>
  <c r="D65" i="156"/>
  <c r="E65" i="156"/>
  <c r="F65" i="156"/>
  <c r="G65" i="156"/>
  <c r="AC18" i="266"/>
  <c r="K65" i="156"/>
  <c r="L65" i="156"/>
  <c r="M65" i="156"/>
  <c r="N65" i="156"/>
  <c r="O65" i="156"/>
  <c r="J65" i="156"/>
  <c r="C65" i="211"/>
  <c r="C65" i="155"/>
  <c r="F18" i="266"/>
  <c r="I18" i="266"/>
  <c r="M18" i="266"/>
  <c r="L18" i="266"/>
  <c r="G18" i="266"/>
  <c r="K18" i="266"/>
  <c r="J18" i="266"/>
  <c r="B17" i="266"/>
  <c r="AE17" i="266"/>
  <c r="AD17" i="266"/>
  <c r="C64" i="156"/>
  <c r="D64" i="156"/>
  <c r="E64" i="156"/>
  <c r="F64" i="156"/>
  <c r="G64" i="156"/>
  <c r="AC17" i="266"/>
  <c r="K64" i="156"/>
  <c r="L64" i="156"/>
  <c r="M64" i="156"/>
  <c r="N64" i="156"/>
  <c r="O64" i="156"/>
  <c r="J64" i="156"/>
  <c r="C64" i="211"/>
  <c r="C64" i="155"/>
  <c r="F17" i="266"/>
  <c r="I17" i="266"/>
  <c r="M17" i="266"/>
  <c r="L17" i="266"/>
  <c r="G17" i="266"/>
  <c r="K17" i="266"/>
  <c r="J17" i="266"/>
  <c r="B16" i="266"/>
  <c r="AE16" i="266"/>
  <c r="AD16" i="266"/>
  <c r="C63" i="156"/>
  <c r="D63" i="156"/>
  <c r="E63" i="156"/>
  <c r="F63" i="156"/>
  <c r="G63" i="156"/>
  <c r="AC16" i="266"/>
  <c r="K63" i="156"/>
  <c r="L63" i="156"/>
  <c r="M63" i="156"/>
  <c r="N63" i="156"/>
  <c r="O63" i="156"/>
  <c r="J63" i="156"/>
  <c r="C63" i="211"/>
  <c r="C63" i="155"/>
  <c r="F16" i="266"/>
  <c r="I16" i="266"/>
  <c r="M16" i="266"/>
  <c r="L16" i="266"/>
  <c r="G16" i="266"/>
  <c r="K16" i="266"/>
  <c r="J16" i="266"/>
  <c r="B15" i="266"/>
  <c r="AE15" i="266"/>
  <c r="AD15" i="266"/>
  <c r="C62" i="156"/>
  <c r="D62" i="156"/>
  <c r="E62" i="156"/>
  <c r="F62" i="156"/>
  <c r="G62" i="156"/>
  <c r="AC15" i="266"/>
  <c r="C61" i="156"/>
  <c r="D61" i="156"/>
  <c r="E61" i="156"/>
  <c r="F61" i="156"/>
  <c r="G61" i="156"/>
  <c r="B14" i="266"/>
  <c r="K61" i="156"/>
  <c r="L61" i="156"/>
  <c r="M61" i="156"/>
  <c r="N61" i="156"/>
  <c r="O61" i="156"/>
  <c r="J61" i="156"/>
  <c r="C61" i="211"/>
  <c r="C61" i="155"/>
  <c r="F14" i="266"/>
  <c r="I14" i="266"/>
  <c r="M14" i="266"/>
  <c r="M15" i="266"/>
  <c r="L14" i="266"/>
  <c r="L15" i="266"/>
  <c r="G14" i="266"/>
  <c r="K14" i="266"/>
  <c r="K15" i="266"/>
  <c r="J14" i="266"/>
  <c r="J15" i="266"/>
  <c r="K62" i="156"/>
  <c r="L62" i="156"/>
  <c r="M62" i="156"/>
  <c r="N62" i="156"/>
  <c r="O62" i="156"/>
  <c r="V62" i="211"/>
  <c r="J62" i="156"/>
  <c r="C62" i="211"/>
  <c r="C62" i="155"/>
  <c r="F15" i="266"/>
  <c r="I15" i="266"/>
  <c r="H15" i="266"/>
  <c r="G15" i="266"/>
  <c r="AE14" i="266"/>
  <c r="AD14" i="266"/>
  <c r="AC14" i="266"/>
  <c r="B13" i="266"/>
  <c r="AE13" i="266"/>
  <c r="AD13" i="266"/>
  <c r="C60" i="156"/>
  <c r="D60" i="156"/>
  <c r="E60" i="156"/>
  <c r="F60" i="156"/>
  <c r="G60" i="156"/>
  <c r="AC13" i="266"/>
  <c r="C59" i="156"/>
  <c r="D59" i="156"/>
  <c r="E59" i="156"/>
  <c r="F59" i="156"/>
  <c r="G59" i="156"/>
  <c r="B12" i="266"/>
  <c r="K59" i="156"/>
  <c r="L59" i="156"/>
  <c r="M59" i="156"/>
  <c r="N59" i="156"/>
  <c r="O59" i="156"/>
  <c r="J59" i="156"/>
  <c r="C59" i="211"/>
  <c r="C59" i="155"/>
  <c r="F12" i="266"/>
  <c r="I12" i="266"/>
  <c r="M12" i="266"/>
  <c r="M13" i="266"/>
  <c r="L12" i="266"/>
  <c r="L13" i="266"/>
  <c r="G12" i="266"/>
  <c r="K12" i="266"/>
  <c r="K13" i="266"/>
  <c r="J12" i="266"/>
  <c r="J13" i="266"/>
  <c r="K60" i="156"/>
  <c r="L60" i="156"/>
  <c r="M60" i="156"/>
  <c r="N60" i="156"/>
  <c r="O60" i="156"/>
  <c r="V60" i="211"/>
  <c r="J60" i="156"/>
  <c r="C60" i="211"/>
  <c r="C60" i="155"/>
  <c r="F13" i="266"/>
  <c r="I13" i="266"/>
  <c r="H13" i="266"/>
  <c r="G13" i="266"/>
  <c r="AE12" i="266"/>
  <c r="AD12" i="266"/>
  <c r="AC12" i="266"/>
  <c r="X112" i="211"/>
  <c r="W112" i="211"/>
  <c r="V112" i="211"/>
  <c r="U112" i="211"/>
  <c r="T112" i="211"/>
  <c r="S112" i="211"/>
  <c r="R112" i="211"/>
  <c r="Q112" i="211"/>
  <c r="P112" i="211"/>
  <c r="O112" i="211"/>
  <c r="B111" i="155"/>
  <c r="E111" i="155"/>
  <c r="C111" i="157"/>
  <c r="E111" i="157"/>
  <c r="F111" i="157"/>
  <c r="G111" i="157"/>
  <c r="H111" i="157"/>
  <c r="I111" i="157"/>
  <c r="D111" i="157"/>
  <c r="P111" i="211"/>
  <c r="E111" i="211"/>
  <c r="AA111" i="211"/>
  <c r="AC111" i="211"/>
  <c r="X111" i="211"/>
  <c r="U111" i="211"/>
  <c r="T111" i="211"/>
  <c r="S111" i="211"/>
  <c r="R111" i="211"/>
  <c r="Q111" i="211"/>
  <c r="O111" i="211"/>
  <c r="S111" i="158"/>
  <c r="U111" i="158"/>
  <c r="V111" i="158"/>
  <c r="W111" i="158"/>
  <c r="X111" i="158"/>
  <c r="Y111" i="158"/>
  <c r="T111" i="158"/>
  <c r="J111" i="211"/>
  <c r="K111" i="158"/>
  <c r="J111" i="158"/>
  <c r="M111" i="158"/>
  <c r="N111" i="158"/>
  <c r="O111" i="158"/>
  <c r="P111" i="158"/>
  <c r="Q111" i="158"/>
  <c r="L111" i="158"/>
  <c r="I111" i="211"/>
  <c r="C111" i="158"/>
  <c r="B111" i="158"/>
  <c r="E111" i="158"/>
  <c r="F111" i="158"/>
  <c r="G111" i="158"/>
  <c r="H111" i="158"/>
  <c r="I111" i="158"/>
  <c r="D111" i="158"/>
  <c r="H111" i="211"/>
  <c r="S111" i="157"/>
  <c r="R111" i="157"/>
  <c r="U111" i="157"/>
  <c r="V111" i="157"/>
  <c r="W111" i="157"/>
  <c r="X111" i="157"/>
  <c r="Y111" i="157"/>
  <c r="T111" i="157"/>
  <c r="G111" i="211"/>
  <c r="K111" i="157"/>
  <c r="J111" i="157"/>
  <c r="M111" i="157"/>
  <c r="N111" i="157"/>
  <c r="O111" i="157"/>
  <c r="P111" i="157"/>
  <c r="Q111" i="157"/>
  <c r="L111" i="157"/>
  <c r="F111" i="211"/>
  <c r="S111" i="156"/>
  <c r="T111" i="156"/>
  <c r="U111" i="156"/>
  <c r="V111" i="156"/>
  <c r="W111" i="156"/>
  <c r="R111" i="156"/>
  <c r="D111" i="211"/>
  <c r="B110" i="155"/>
  <c r="E110" i="155"/>
  <c r="C110" i="157"/>
  <c r="E110" i="157"/>
  <c r="F110" i="157"/>
  <c r="G110" i="157"/>
  <c r="H110" i="157"/>
  <c r="I110" i="157"/>
  <c r="D110" i="157"/>
  <c r="P110" i="211"/>
  <c r="E110" i="211"/>
  <c r="AA110" i="211"/>
  <c r="AC110" i="211"/>
  <c r="X110" i="211"/>
  <c r="U110" i="211"/>
  <c r="T110" i="211"/>
  <c r="S110" i="211"/>
  <c r="R110" i="211"/>
  <c r="Q110" i="211"/>
  <c r="O110" i="211"/>
  <c r="S110" i="158"/>
  <c r="U110" i="158"/>
  <c r="V110" i="158"/>
  <c r="W110" i="158"/>
  <c r="X110" i="158"/>
  <c r="Y110" i="158"/>
  <c r="T110" i="158"/>
  <c r="J110" i="211"/>
  <c r="K110" i="158"/>
  <c r="J110" i="158"/>
  <c r="M110" i="158"/>
  <c r="N110" i="158"/>
  <c r="O110" i="158"/>
  <c r="P110" i="158"/>
  <c r="Q110" i="158"/>
  <c r="L110" i="158"/>
  <c r="I110" i="211"/>
  <c r="C110" i="158"/>
  <c r="B110" i="158"/>
  <c r="E110" i="158"/>
  <c r="F110" i="158"/>
  <c r="G110" i="158"/>
  <c r="H110" i="158"/>
  <c r="I110" i="158"/>
  <c r="D110" i="158"/>
  <c r="H110" i="211"/>
  <c r="S110" i="157"/>
  <c r="R110" i="157"/>
  <c r="U110" i="157"/>
  <c r="V110" i="157"/>
  <c r="W110" i="157"/>
  <c r="X110" i="157"/>
  <c r="Y110" i="157"/>
  <c r="T110" i="157"/>
  <c r="G110" i="211"/>
  <c r="K110" i="157"/>
  <c r="J110" i="157"/>
  <c r="M110" i="157"/>
  <c r="N110" i="157"/>
  <c r="O110" i="157"/>
  <c r="P110" i="157"/>
  <c r="Q110" i="157"/>
  <c r="L110" i="157"/>
  <c r="F110" i="211"/>
  <c r="S110" i="156"/>
  <c r="T110" i="156"/>
  <c r="U110" i="156"/>
  <c r="V110" i="156"/>
  <c r="W110" i="156"/>
  <c r="R110" i="156"/>
  <c r="D110" i="211"/>
  <c r="B109" i="155"/>
  <c r="E109" i="155"/>
  <c r="C109" i="157"/>
  <c r="E109" i="157"/>
  <c r="F109" i="157"/>
  <c r="G109" i="157"/>
  <c r="H109" i="157"/>
  <c r="I109" i="157"/>
  <c r="D109" i="157"/>
  <c r="P109" i="211"/>
  <c r="E109" i="211"/>
  <c r="AA109" i="211"/>
  <c r="AC109" i="211"/>
  <c r="X109" i="211"/>
  <c r="U109" i="211"/>
  <c r="T109" i="211"/>
  <c r="S109" i="211"/>
  <c r="R109" i="211"/>
  <c r="Q109" i="211"/>
  <c r="O109" i="211"/>
  <c r="S109" i="158"/>
  <c r="U109" i="158"/>
  <c r="V109" i="158"/>
  <c r="W109" i="158"/>
  <c r="X109" i="158"/>
  <c r="Y109" i="158"/>
  <c r="T109" i="158"/>
  <c r="J109" i="211"/>
  <c r="K109" i="158"/>
  <c r="J109" i="158"/>
  <c r="M109" i="158"/>
  <c r="N109" i="158"/>
  <c r="O109" i="158"/>
  <c r="P109" i="158"/>
  <c r="Q109" i="158"/>
  <c r="L109" i="158"/>
  <c r="I109" i="211"/>
  <c r="C109" i="158"/>
  <c r="B109" i="158"/>
  <c r="E109" i="158"/>
  <c r="F109" i="158"/>
  <c r="G109" i="158"/>
  <c r="H109" i="158"/>
  <c r="I109" i="158"/>
  <c r="D109" i="158"/>
  <c r="H109" i="211"/>
  <c r="S109" i="157"/>
  <c r="R109" i="157"/>
  <c r="U109" i="157"/>
  <c r="V109" i="157"/>
  <c r="W109" i="157"/>
  <c r="X109" i="157"/>
  <c r="Y109" i="157"/>
  <c r="T109" i="157"/>
  <c r="G109" i="211"/>
  <c r="K109" i="157"/>
  <c r="J109" i="157"/>
  <c r="M109" i="157"/>
  <c r="N109" i="157"/>
  <c r="O109" i="157"/>
  <c r="P109" i="157"/>
  <c r="Q109" i="157"/>
  <c r="L109" i="157"/>
  <c r="F109" i="211"/>
  <c r="S109" i="156"/>
  <c r="T109" i="156"/>
  <c r="U109" i="156"/>
  <c r="V109" i="156"/>
  <c r="W109" i="156"/>
  <c r="R109" i="156"/>
  <c r="D109" i="211"/>
  <c r="B108" i="155"/>
  <c r="E108" i="155"/>
  <c r="C108" i="157"/>
  <c r="E108" i="157"/>
  <c r="F108" i="157"/>
  <c r="G108" i="157"/>
  <c r="H108" i="157"/>
  <c r="I108" i="157"/>
  <c r="D108" i="157"/>
  <c r="P108" i="211"/>
  <c r="E108" i="211"/>
  <c r="AA108" i="211"/>
  <c r="AC108" i="211"/>
  <c r="X108" i="211"/>
  <c r="U108" i="211"/>
  <c r="T108" i="211"/>
  <c r="S108" i="211"/>
  <c r="R108" i="211"/>
  <c r="Q108" i="211"/>
  <c r="O108" i="211"/>
  <c r="S108" i="158"/>
  <c r="U108" i="158"/>
  <c r="V108" i="158"/>
  <c r="W108" i="158"/>
  <c r="X108" i="158"/>
  <c r="Y108" i="158"/>
  <c r="T108" i="158"/>
  <c r="J108" i="211"/>
  <c r="K108" i="158"/>
  <c r="J108" i="158"/>
  <c r="M108" i="158"/>
  <c r="N108" i="158"/>
  <c r="O108" i="158"/>
  <c r="P108" i="158"/>
  <c r="Q108" i="158"/>
  <c r="L108" i="158"/>
  <c r="I108" i="211"/>
  <c r="C108" i="158"/>
  <c r="B108" i="158"/>
  <c r="E108" i="158"/>
  <c r="F108" i="158"/>
  <c r="G108" i="158"/>
  <c r="H108" i="158"/>
  <c r="I108" i="158"/>
  <c r="D108" i="158"/>
  <c r="H108" i="211"/>
  <c r="S108" i="157"/>
  <c r="R108" i="157"/>
  <c r="U108" i="157"/>
  <c r="V108" i="157"/>
  <c r="W108" i="157"/>
  <c r="X108" i="157"/>
  <c r="Y108" i="157"/>
  <c r="T108" i="157"/>
  <c r="G108" i="211"/>
  <c r="K108" i="157"/>
  <c r="J108" i="157"/>
  <c r="M108" i="157"/>
  <c r="N108" i="157"/>
  <c r="O108" i="157"/>
  <c r="P108" i="157"/>
  <c r="Q108" i="157"/>
  <c r="L108" i="157"/>
  <c r="F108" i="211"/>
  <c r="S108" i="156"/>
  <c r="T108" i="156"/>
  <c r="U108" i="156"/>
  <c r="V108" i="156"/>
  <c r="W108" i="156"/>
  <c r="R108" i="156"/>
  <c r="D108" i="211"/>
  <c r="B107" i="155"/>
  <c r="E107" i="155"/>
  <c r="C107" i="157"/>
  <c r="D107" i="157"/>
  <c r="E107" i="157"/>
  <c r="F107" i="157"/>
  <c r="G107" i="157"/>
  <c r="E107" i="211"/>
  <c r="AA107" i="211"/>
  <c r="AC107" i="211"/>
  <c r="S107" i="158"/>
  <c r="T107" i="158"/>
  <c r="U107" i="158"/>
  <c r="V107" i="158"/>
  <c r="W107" i="158"/>
  <c r="J107" i="211"/>
  <c r="K107" i="158"/>
  <c r="L107" i="158"/>
  <c r="M107" i="158"/>
  <c r="N107" i="158"/>
  <c r="O107" i="158"/>
  <c r="J107" i="158"/>
  <c r="I107" i="211"/>
  <c r="C107" i="158"/>
  <c r="D107" i="158"/>
  <c r="E107" i="158"/>
  <c r="F107" i="158"/>
  <c r="G107" i="158"/>
  <c r="B107" i="158"/>
  <c r="H107" i="211"/>
  <c r="S107" i="157"/>
  <c r="T107" i="157"/>
  <c r="U107" i="157"/>
  <c r="V107" i="157"/>
  <c r="W107" i="157"/>
  <c r="R107" i="157"/>
  <c r="G107" i="211"/>
  <c r="K107" i="157"/>
  <c r="L107" i="157"/>
  <c r="M107" i="157"/>
  <c r="N107" i="157"/>
  <c r="O107" i="157"/>
  <c r="J107" i="157"/>
  <c r="F107" i="211"/>
  <c r="S107" i="156"/>
  <c r="T107" i="156"/>
  <c r="U107" i="156"/>
  <c r="V107" i="156"/>
  <c r="W107" i="156"/>
  <c r="R107" i="156"/>
  <c r="D107" i="211"/>
  <c r="B106" i="155"/>
  <c r="E106" i="155"/>
  <c r="C106" i="157"/>
  <c r="D106" i="157"/>
  <c r="E106" i="157"/>
  <c r="F106" i="157"/>
  <c r="G106" i="157"/>
  <c r="E106" i="211"/>
  <c r="AA106" i="211"/>
  <c r="AC106" i="211"/>
  <c r="S106" i="158"/>
  <c r="T106" i="158"/>
  <c r="U106" i="158"/>
  <c r="V106" i="158"/>
  <c r="W106" i="158"/>
  <c r="J106" i="211"/>
  <c r="K106" i="158"/>
  <c r="L106" i="158"/>
  <c r="M106" i="158"/>
  <c r="N106" i="158"/>
  <c r="O106" i="158"/>
  <c r="J106" i="158"/>
  <c r="I106" i="211"/>
  <c r="C106" i="158"/>
  <c r="D106" i="158"/>
  <c r="E106" i="158"/>
  <c r="F106" i="158"/>
  <c r="G106" i="158"/>
  <c r="B106" i="158"/>
  <c r="H106" i="211"/>
  <c r="S106" i="157"/>
  <c r="T106" i="157"/>
  <c r="U106" i="157"/>
  <c r="V106" i="157"/>
  <c r="W106" i="157"/>
  <c r="R106" i="157"/>
  <c r="G106" i="211"/>
  <c r="K106" i="157"/>
  <c r="L106" i="157"/>
  <c r="M106" i="157"/>
  <c r="N106" i="157"/>
  <c r="O106" i="157"/>
  <c r="J106" i="157"/>
  <c r="F106" i="211"/>
  <c r="S106" i="156"/>
  <c r="T106" i="156"/>
  <c r="U106" i="156"/>
  <c r="V106" i="156"/>
  <c r="W106" i="156"/>
  <c r="R106" i="156"/>
  <c r="D106" i="211"/>
  <c r="B105" i="155"/>
  <c r="E105" i="155"/>
  <c r="C105" i="157"/>
  <c r="D105" i="157"/>
  <c r="E105" i="157"/>
  <c r="F105" i="157"/>
  <c r="G105" i="157"/>
  <c r="E105" i="211"/>
  <c r="AA105" i="211"/>
  <c r="AC105" i="211"/>
  <c r="S105" i="158"/>
  <c r="T105" i="158"/>
  <c r="U105" i="158"/>
  <c r="V105" i="158"/>
  <c r="W105" i="158"/>
  <c r="J105" i="211"/>
  <c r="K105" i="158"/>
  <c r="L105" i="158"/>
  <c r="M105" i="158"/>
  <c r="N105" i="158"/>
  <c r="O105" i="158"/>
  <c r="J105" i="158"/>
  <c r="I105" i="211"/>
  <c r="C105" i="158"/>
  <c r="D105" i="158"/>
  <c r="E105" i="158"/>
  <c r="F105" i="158"/>
  <c r="G105" i="158"/>
  <c r="B105" i="158"/>
  <c r="H105" i="211"/>
  <c r="S105" i="157"/>
  <c r="T105" i="157"/>
  <c r="U105" i="157"/>
  <c r="V105" i="157"/>
  <c r="W105" i="157"/>
  <c r="R105" i="157"/>
  <c r="G105" i="211"/>
  <c r="K105" i="157"/>
  <c r="L105" i="157"/>
  <c r="M105" i="157"/>
  <c r="N105" i="157"/>
  <c r="O105" i="157"/>
  <c r="J105" i="157"/>
  <c r="F105" i="211"/>
  <c r="S105" i="156"/>
  <c r="T105" i="156"/>
  <c r="U105" i="156"/>
  <c r="V105" i="156"/>
  <c r="W105" i="156"/>
  <c r="R105" i="156"/>
  <c r="D105" i="211"/>
  <c r="B104" i="155"/>
  <c r="E104" i="155"/>
  <c r="C104" i="157"/>
  <c r="D104" i="157"/>
  <c r="E104" i="157"/>
  <c r="F104" i="157"/>
  <c r="G104" i="157"/>
  <c r="E104" i="211"/>
  <c r="AA104" i="211"/>
  <c r="AC104" i="211"/>
  <c r="S104" i="158"/>
  <c r="T104" i="158"/>
  <c r="U104" i="158"/>
  <c r="V104" i="158"/>
  <c r="W104" i="158"/>
  <c r="J104" i="211"/>
  <c r="K104" i="158"/>
  <c r="L104" i="158"/>
  <c r="M104" i="158"/>
  <c r="N104" i="158"/>
  <c r="O104" i="158"/>
  <c r="J104" i="158"/>
  <c r="I104" i="211"/>
  <c r="C104" i="158"/>
  <c r="D104" i="158"/>
  <c r="E104" i="158"/>
  <c r="F104" i="158"/>
  <c r="G104" i="158"/>
  <c r="B104" i="158"/>
  <c r="H104" i="211"/>
  <c r="S104" i="157"/>
  <c r="T104" i="157"/>
  <c r="U104" i="157"/>
  <c r="V104" i="157"/>
  <c r="W104" i="157"/>
  <c r="R104" i="157"/>
  <c r="G104" i="211"/>
  <c r="K104" i="157"/>
  <c r="L104" i="157"/>
  <c r="M104" i="157"/>
  <c r="N104" i="157"/>
  <c r="O104" i="157"/>
  <c r="J104" i="157"/>
  <c r="F104" i="211"/>
  <c r="S104" i="156"/>
  <c r="T104" i="156"/>
  <c r="U104" i="156"/>
  <c r="V104" i="156"/>
  <c r="W104" i="156"/>
  <c r="R104" i="156"/>
  <c r="D104" i="211"/>
  <c r="B103" i="155"/>
  <c r="E103" i="155"/>
  <c r="C103" i="157"/>
  <c r="D103" i="157"/>
  <c r="E103" i="157"/>
  <c r="F103" i="157"/>
  <c r="G103" i="157"/>
  <c r="E103" i="211"/>
  <c r="AA103" i="211"/>
  <c r="AC103" i="211"/>
  <c r="S103" i="158"/>
  <c r="T103" i="158"/>
  <c r="U103" i="158"/>
  <c r="V103" i="158"/>
  <c r="W103" i="158"/>
  <c r="J103" i="211"/>
  <c r="K103" i="158"/>
  <c r="L103" i="158"/>
  <c r="M103" i="158"/>
  <c r="N103" i="158"/>
  <c r="O103" i="158"/>
  <c r="J103" i="158"/>
  <c r="I103" i="211"/>
  <c r="C103" i="158"/>
  <c r="D103" i="158"/>
  <c r="E103" i="158"/>
  <c r="F103" i="158"/>
  <c r="G103" i="158"/>
  <c r="B103" i="158"/>
  <c r="H103" i="211"/>
  <c r="S103" i="157"/>
  <c r="T103" i="157"/>
  <c r="U103" i="157"/>
  <c r="V103" i="157"/>
  <c r="W103" i="157"/>
  <c r="R103" i="157"/>
  <c r="G103" i="211"/>
  <c r="K103" i="157"/>
  <c r="L103" i="157"/>
  <c r="M103" i="157"/>
  <c r="N103" i="157"/>
  <c r="O103" i="157"/>
  <c r="J103" i="157"/>
  <c r="F103" i="211"/>
  <c r="S103" i="156"/>
  <c r="T103" i="156"/>
  <c r="U103" i="156"/>
  <c r="V103" i="156"/>
  <c r="W103" i="156"/>
  <c r="R103" i="156"/>
  <c r="D103" i="211"/>
  <c r="B102" i="155"/>
  <c r="E102" i="155"/>
  <c r="C102" i="157"/>
  <c r="D102" i="157"/>
  <c r="E102" i="157"/>
  <c r="F102" i="157"/>
  <c r="G102" i="157"/>
  <c r="E102" i="211"/>
  <c r="AA102" i="211"/>
  <c r="AC102" i="211"/>
  <c r="S102" i="158"/>
  <c r="T102" i="158"/>
  <c r="U102" i="158"/>
  <c r="V102" i="158"/>
  <c r="W102" i="158"/>
  <c r="J102" i="211"/>
  <c r="K102" i="158"/>
  <c r="L102" i="158"/>
  <c r="M102" i="158"/>
  <c r="N102" i="158"/>
  <c r="O102" i="158"/>
  <c r="J102" i="158"/>
  <c r="I102" i="211"/>
  <c r="C102" i="158"/>
  <c r="D102" i="158"/>
  <c r="E102" i="158"/>
  <c r="F102" i="158"/>
  <c r="G102" i="158"/>
  <c r="B102" i="158"/>
  <c r="H102" i="211"/>
  <c r="S102" i="157"/>
  <c r="T102" i="157"/>
  <c r="U102" i="157"/>
  <c r="V102" i="157"/>
  <c r="W102" i="157"/>
  <c r="R102" i="157"/>
  <c r="G102" i="211"/>
  <c r="K102" i="157"/>
  <c r="L102" i="157"/>
  <c r="M102" i="157"/>
  <c r="N102" i="157"/>
  <c r="O102" i="157"/>
  <c r="J102" i="157"/>
  <c r="F102" i="211"/>
  <c r="S102" i="156"/>
  <c r="T102" i="156"/>
  <c r="U102" i="156"/>
  <c r="V102" i="156"/>
  <c r="W102" i="156"/>
  <c r="R102" i="156"/>
  <c r="D102" i="211"/>
  <c r="B101" i="155"/>
  <c r="E101" i="155"/>
  <c r="C101" i="157"/>
  <c r="D101" i="157"/>
  <c r="E101" i="157"/>
  <c r="F101" i="157"/>
  <c r="G101" i="157"/>
  <c r="E101" i="211"/>
  <c r="AA101" i="211"/>
  <c r="AC101" i="211"/>
  <c r="S101" i="158"/>
  <c r="T101" i="158"/>
  <c r="U101" i="158"/>
  <c r="V101" i="158"/>
  <c r="W101" i="158"/>
  <c r="J101" i="211"/>
  <c r="K101" i="158"/>
  <c r="L101" i="158"/>
  <c r="M101" i="158"/>
  <c r="N101" i="158"/>
  <c r="O101" i="158"/>
  <c r="J101" i="158"/>
  <c r="I101" i="211"/>
  <c r="C101" i="158"/>
  <c r="D101" i="158"/>
  <c r="E101" i="158"/>
  <c r="F101" i="158"/>
  <c r="G101" i="158"/>
  <c r="B101" i="158"/>
  <c r="H101" i="211"/>
  <c r="S101" i="157"/>
  <c r="T101" i="157"/>
  <c r="U101" i="157"/>
  <c r="V101" i="157"/>
  <c r="W101" i="157"/>
  <c r="R101" i="157"/>
  <c r="G101" i="211"/>
  <c r="K101" i="157"/>
  <c r="L101" i="157"/>
  <c r="M101" i="157"/>
  <c r="N101" i="157"/>
  <c r="O101" i="157"/>
  <c r="J101" i="157"/>
  <c r="F101" i="211"/>
  <c r="S101" i="156"/>
  <c r="T101" i="156"/>
  <c r="U101" i="156"/>
  <c r="V101" i="156"/>
  <c r="W101" i="156"/>
  <c r="R101" i="156"/>
  <c r="D101" i="211"/>
  <c r="B100" i="155"/>
  <c r="E100" i="155"/>
  <c r="C100" i="157"/>
  <c r="D100" i="157"/>
  <c r="E100" i="157"/>
  <c r="F100" i="157"/>
  <c r="G100" i="157"/>
  <c r="E100" i="211"/>
  <c r="AA100" i="211"/>
  <c r="AC100" i="211"/>
  <c r="S100" i="158"/>
  <c r="T100" i="158"/>
  <c r="U100" i="158"/>
  <c r="V100" i="158"/>
  <c r="W100" i="158"/>
  <c r="J100" i="211"/>
  <c r="K100" i="158"/>
  <c r="L100" i="158"/>
  <c r="M100" i="158"/>
  <c r="N100" i="158"/>
  <c r="O100" i="158"/>
  <c r="J100" i="158"/>
  <c r="I100" i="211"/>
  <c r="C100" i="158"/>
  <c r="D100" i="158"/>
  <c r="E100" i="158"/>
  <c r="F100" i="158"/>
  <c r="G100" i="158"/>
  <c r="B100" i="158"/>
  <c r="H100" i="211"/>
  <c r="S100" i="157"/>
  <c r="T100" i="157"/>
  <c r="U100" i="157"/>
  <c r="V100" i="157"/>
  <c r="W100" i="157"/>
  <c r="R100" i="157"/>
  <c r="G100" i="211"/>
  <c r="K100" i="157"/>
  <c r="L100" i="157"/>
  <c r="M100" i="157"/>
  <c r="N100" i="157"/>
  <c r="O100" i="157"/>
  <c r="J100" i="157"/>
  <c r="F100" i="211"/>
  <c r="S100" i="156"/>
  <c r="T100" i="156"/>
  <c r="U100" i="156"/>
  <c r="V100" i="156"/>
  <c r="W100" i="156"/>
  <c r="R100" i="156"/>
  <c r="D100" i="211"/>
  <c r="B99" i="155"/>
  <c r="E99" i="155"/>
  <c r="C99" i="157"/>
  <c r="D99" i="157"/>
  <c r="E99" i="157"/>
  <c r="F99" i="157"/>
  <c r="G99" i="157"/>
  <c r="E99" i="211"/>
  <c r="AA99" i="211"/>
  <c r="AC99" i="211"/>
  <c r="S99" i="158"/>
  <c r="T99" i="158"/>
  <c r="U99" i="158"/>
  <c r="V99" i="158"/>
  <c r="W99" i="158"/>
  <c r="J99" i="211"/>
  <c r="K99" i="158"/>
  <c r="L99" i="158"/>
  <c r="M99" i="158"/>
  <c r="N99" i="158"/>
  <c r="O99" i="158"/>
  <c r="J99" i="158"/>
  <c r="I99" i="211"/>
  <c r="C99" i="158"/>
  <c r="D99" i="158"/>
  <c r="E99" i="158"/>
  <c r="F99" i="158"/>
  <c r="G99" i="158"/>
  <c r="B99" i="158"/>
  <c r="H99" i="211"/>
  <c r="S99" i="157"/>
  <c r="T99" i="157"/>
  <c r="U99" i="157"/>
  <c r="V99" i="157"/>
  <c r="W99" i="157"/>
  <c r="R99" i="157"/>
  <c r="G99" i="211"/>
  <c r="K99" i="157"/>
  <c r="L99" i="157"/>
  <c r="M99" i="157"/>
  <c r="N99" i="157"/>
  <c r="O99" i="157"/>
  <c r="J99" i="157"/>
  <c r="F99" i="211"/>
  <c r="S99" i="156"/>
  <c r="T99" i="156"/>
  <c r="U99" i="156"/>
  <c r="V99" i="156"/>
  <c r="W99" i="156"/>
  <c r="R99" i="156"/>
  <c r="D99" i="211"/>
  <c r="B98" i="155"/>
  <c r="E98" i="155"/>
  <c r="C98" i="157"/>
  <c r="D98" i="157"/>
  <c r="E98" i="157"/>
  <c r="F98" i="157"/>
  <c r="G98" i="157"/>
  <c r="E98" i="211"/>
  <c r="AA98" i="211"/>
  <c r="AC98" i="211"/>
  <c r="S98" i="158"/>
  <c r="T98" i="158"/>
  <c r="U98" i="158"/>
  <c r="V98" i="158"/>
  <c r="W98" i="158"/>
  <c r="J98" i="211"/>
  <c r="K98" i="158"/>
  <c r="L98" i="158"/>
  <c r="M98" i="158"/>
  <c r="N98" i="158"/>
  <c r="O98" i="158"/>
  <c r="J98" i="158"/>
  <c r="I98" i="211"/>
  <c r="C98" i="158"/>
  <c r="D98" i="158"/>
  <c r="E98" i="158"/>
  <c r="F98" i="158"/>
  <c r="G98" i="158"/>
  <c r="B98" i="158"/>
  <c r="H98" i="211"/>
  <c r="S98" i="157"/>
  <c r="T98" i="157"/>
  <c r="U98" i="157"/>
  <c r="V98" i="157"/>
  <c r="W98" i="157"/>
  <c r="R98" i="157"/>
  <c r="G98" i="211"/>
  <c r="K98" i="157"/>
  <c r="L98" i="157"/>
  <c r="M98" i="157"/>
  <c r="N98" i="157"/>
  <c r="O98" i="157"/>
  <c r="J98" i="157"/>
  <c r="F98" i="211"/>
  <c r="S98" i="156"/>
  <c r="T98" i="156"/>
  <c r="U98" i="156"/>
  <c r="V98" i="156"/>
  <c r="W98" i="156"/>
  <c r="R98" i="156"/>
  <c r="D98" i="211"/>
  <c r="B97" i="155"/>
  <c r="E97" i="155"/>
  <c r="C97" i="157"/>
  <c r="D97" i="157"/>
  <c r="E97" i="157"/>
  <c r="F97" i="157"/>
  <c r="G97" i="157"/>
  <c r="E97" i="211"/>
  <c r="AA97" i="211"/>
  <c r="AC97" i="211"/>
  <c r="S97" i="158"/>
  <c r="T97" i="158"/>
  <c r="U97" i="158"/>
  <c r="V97" i="158"/>
  <c r="W97" i="158"/>
  <c r="J97" i="211"/>
  <c r="K97" i="158"/>
  <c r="L97" i="158"/>
  <c r="M97" i="158"/>
  <c r="N97" i="158"/>
  <c r="O97" i="158"/>
  <c r="J97" i="158"/>
  <c r="I97" i="211"/>
  <c r="C97" i="158"/>
  <c r="D97" i="158"/>
  <c r="E97" i="158"/>
  <c r="F97" i="158"/>
  <c r="G97" i="158"/>
  <c r="B97" i="158"/>
  <c r="H97" i="211"/>
  <c r="S97" i="157"/>
  <c r="T97" i="157"/>
  <c r="U97" i="157"/>
  <c r="V97" i="157"/>
  <c r="W97" i="157"/>
  <c r="R97" i="157"/>
  <c r="G97" i="211"/>
  <c r="K97" i="157"/>
  <c r="L97" i="157"/>
  <c r="M97" i="157"/>
  <c r="N97" i="157"/>
  <c r="O97" i="157"/>
  <c r="J97" i="157"/>
  <c r="F97" i="211"/>
  <c r="S97" i="156"/>
  <c r="T97" i="156"/>
  <c r="U97" i="156"/>
  <c r="V97" i="156"/>
  <c r="W97" i="156"/>
  <c r="R97" i="156"/>
  <c r="D97" i="211"/>
  <c r="B96" i="155"/>
  <c r="E96" i="155"/>
  <c r="C96" i="157"/>
  <c r="D96" i="157"/>
  <c r="E96" i="157"/>
  <c r="F96" i="157"/>
  <c r="G96" i="157"/>
  <c r="E96" i="211"/>
  <c r="AA96" i="211"/>
  <c r="AC96" i="211"/>
  <c r="S96" i="158"/>
  <c r="T96" i="158"/>
  <c r="U96" i="158"/>
  <c r="V96" i="158"/>
  <c r="W96" i="158"/>
  <c r="J96" i="211"/>
  <c r="K96" i="158"/>
  <c r="L96" i="158"/>
  <c r="M96" i="158"/>
  <c r="N96" i="158"/>
  <c r="O96" i="158"/>
  <c r="J96" i="158"/>
  <c r="I96" i="211"/>
  <c r="C96" i="158"/>
  <c r="D96" i="158"/>
  <c r="E96" i="158"/>
  <c r="F96" i="158"/>
  <c r="G96" i="158"/>
  <c r="B96" i="158"/>
  <c r="H96" i="211"/>
  <c r="S96" i="157"/>
  <c r="T96" i="157"/>
  <c r="U96" i="157"/>
  <c r="V96" i="157"/>
  <c r="W96" i="157"/>
  <c r="R96" i="157"/>
  <c r="G96" i="211"/>
  <c r="K96" i="157"/>
  <c r="L96" i="157"/>
  <c r="M96" i="157"/>
  <c r="N96" i="157"/>
  <c r="O96" i="157"/>
  <c r="J96" i="157"/>
  <c r="F96" i="211"/>
  <c r="S96" i="156"/>
  <c r="T96" i="156"/>
  <c r="U96" i="156"/>
  <c r="V96" i="156"/>
  <c r="W96" i="156"/>
  <c r="R96" i="156"/>
  <c r="D96" i="211"/>
  <c r="B95" i="155"/>
  <c r="E95" i="155"/>
  <c r="C95" i="157"/>
  <c r="D95" i="157"/>
  <c r="E95" i="157"/>
  <c r="F95" i="157"/>
  <c r="G95" i="157"/>
  <c r="E95" i="211"/>
  <c r="AA95" i="211"/>
  <c r="AC95" i="211"/>
  <c r="S95" i="158"/>
  <c r="T95" i="158"/>
  <c r="U95" i="158"/>
  <c r="V95" i="158"/>
  <c r="W95" i="158"/>
  <c r="J95" i="211"/>
  <c r="K95" i="158"/>
  <c r="L95" i="158"/>
  <c r="M95" i="158"/>
  <c r="N95" i="158"/>
  <c r="O95" i="158"/>
  <c r="J95" i="158"/>
  <c r="I95" i="211"/>
  <c r="C95" i="158"/>
  <c r="D95" i="158"/>
  <c r="E95" i="158"/>
  <c r="F95" i="158"/>
  <c r="G95" i="158"/>
  <c r="B95" i="158"/>
  <c r="H95" i="211"/>
  <c r="S95" i="157"/>
  <c r="T95" i="157"/>
  <c r="U95" i="157"/>
  <c r="V95" i="157"/>
  <c r="W95" i="157"/>
  <c r="R95" i="157"/>
  <c r="G95" i="211"/>
  <c r="K95" i="157"/>
  <c r="L95" i="157"/>
  <c r="M95" i="157"/>
  <c r="N95" i="157"/>
  <c r="O95" i="157"/>
  <c r="J95" i="157"/>
  <c r="F95" i="211"/>
  <c r="S95" i="156"/>
  <c r="T95" i="156"/>
  <c r="U95" i="156"/>
  <c r="V95" i="156"/>
  <c r="W95" i="156"/>
  <c r="R95" i="156"/>
  <c r="D95" i="211"/>
  <c r="B94" i="155"/>
  <c r="E94" i="155"/>
  <c r="C94" i="157"/>
  <c r="D94" i="157"/>
  <c r="E94" i="157"/>
  <c r="F94" i="157"/>
  <c r="G94" i="157"/>
  <c r="E94" i="211"/>
  <c r="AA94" i="211"/>
  <c r="AC94" i="211"/>
  <c r="S94" i="158"/>
  <c r="T94" i="158"/>
  <c r="U94" i="158"/>
  <c r="V94" i="158"/>
  <c r="W94" i="158"/>
  <c r="J94" i="211"/>
  <c r="K94" i="158"/>
  <c r="L94" i="158"/>
  <c r="M94" i="158"/>
  <c r="N94" i="158"/>
  <c r="O94" i="158"/>
  <c r="J94" i="158"/>
  <c r="I94" i="211"/>
  <c r="C94" i="158"/>
  <c r="D94" i="158"/>
  <c r="E94" i="158"/>
  <c r="F94" i="158"/>
  <c r="G94" i="158"/>
  <c r="B94" i="158"/>
  <c r="H94" i="211"/>
  <c r="S94" i="157"/>
  <c r="T94" i="157"/>
  <c r="U94" i="157"/>
  <c r="V94" i="157"/>
  <c r="W94" i="157"/>
  <c r="R94" i="157"/>
  <c r="G94" i="211"/>
  <c r="K94" i="157"/>
  <c r="L94" i="157"/>
  <c r="M94" i="157"/>
  <c r="N94" i="157"/>
  <c r="O94" i="157"/>
  <c r="J94" i="157"/>
  <c r="F94" i="211"/>
  <c r="S94" i="156"/>
  <c r="T94" i="156"/>
  <c r="U94" i="156"/>
  <c r="V94" i="156"/>
  <c r="W94" i="156"/>
  <c r="R94" i="156"/>
  <c r="D94" i="211"/>
  <c r="B93" i="155"/>
  <c r="E93" i="155"/>
  <c r="C93" i="157"/>
  <c r="D93" i="157"/>
  <c r="E93" i="157"/>
  <c r="F93" i="157"/>
  <c r="G93" i="157"/>
  <c r="E93" i="211"/>
  <c r="AA93" i="211"/>
  <c r="AC93" i="211"/>
  <c r="S93" i="158"/>
  <c r="T93" i="158"/>
  <c r="U93" i="158"/>
  <c r="V93" i="158"/>
  <c r="W93" i="158"/>
  <c r="J93" i="211"/>
  <c r="K93" i="158"/>
  <c r="L93" i="158"/>
  <c r="M93" i="158"/>
  <c r="N93" i="158"/>
  <c r="O93" i="158"/>
  <c r="J93" i="158"/>
  <c r="I93" i="211"/>
  <c r="C93" i="158"/>
  <c r="D93" i="158"/>
  <c r="E93" i="158"/>
  <c r="F93" i="158"/>
  <c r="G93" i="158"/>
  <c r="B93" i="158"/>
  <c r="H93" i="211"/>
  <c r="S93" i="157"/>
  <c r="T93" i="157"/>
  <c r="U93" i="157"/>
  <c r="V93" i="157"/>
  <c r="W93" i="157"/>
  <c r="R93" i="157"/>
  <c r="G93" i="211"/>
  <c r="K93" i="157"/>
  <c r="L93" i="157"/>
  <c r="M93" i="157"/>
  <c r="N93" i="157"/>
  <c r="O93" i="157"/>
  <c r="J93" i="157"/>
  <c r="F93" i="211"/>
  <c r="S93" i="156"/>
  <c r="T93" i="156"/>
  <c r="U93" i="156"/>
  <c r="V93" i="156"/>
  <c r="W93" i="156"/>
  <c r="R93" i="156"/>
  <c r="D93" i="211"/>
  <c r="B92" i="155"/>
  <c r="E92" i="155"/>
  <c r="C92" i="157"/>
  <c r="D92" i="157"/>
  <c r="E92" i="157"/>
  <c r="F92" i="157"/>
  <c r="G92" i="157"/>
  <c r="E92" i="211"/>
  <c r="AA92" i="211"/>
  <c r="AC92" i="211"/>
  <c r="S92" i="158"/>
  <c r="T92" i="158"/>
  <c r="U92" i="158"/>
  <c r="V92" i="158"/>
  <c r="W92" i="158"/>
  <c r="J92" i="211"/>
  <c r="K92" i="158"/>
  <c r="L92" i="158"/>
  <c r="M92" i="158"/>
  <c r="N92" i="158"/>
  <c r="O92" i="158"/>
  <c r="J92" i="158"/>
  <c r="I92" i="211"/>
  <c r="C92" i="158"/>
  <c r="D92" i="158"/>
  <c r="E92" i="158"/>
  <c r="F92" i="158"/>
  <c r="G92" i="158"/>
  <c r="B92" i="158"/>
  <c r="H92" i="211"/>
  <c r="S92" i="157"/>
  <c r="T92" i="157"/>
  <c r="U92" i="157"/>
  <c r="V92" i="157"/>
  <c r="W92" i="157"/>
  <c r="R92" i="157"/>
  <c r="G92" i="211"/>
  <c r="K92" i="157"/>
  <c r="L92" i="157"/>
  <c r="M92" i="157"/>
  <c r="N92" i="157"/>
  <c r="O92" i="157"/>
  <c r="J92" i="157"/>
  <c r="F92" i="211"/>
  <c r="S92" i="156"/>
  <c r="T92" i="156"/>
  <c r="U92" i="156"/>
  <c r="V92" i="156"/>
  <c r="W92" i="156"/>
  <c r="R92" i="156"/>
  <c r="D92" i="211"/>
  <c r="B91" i="155"/>
  <c r="E91" i="155"/>
  <c r="C91" i="157"/>
  <c r="D91" i="157"/>
  <c r="E91" i="157"/>
  <c r="F91" i="157"/>
  <c r="G91" i="157"/>
  <c r="E91" i="211"/>
  <c r="AA91" i="211"/>
  <c r="AC91" i="211"/>
  <c r="S91" i="158"/>
  <c r="T91" i="158"/>
  <c r="U91" i="158"/>
  <c r="V91" i="158"/>
  <c r="W91" i="158"/>
  <c r="J91" i="211"/>
  <c r="K91" i="158"/>
  <c r="L91" i="158"/>
  <c r="M91" i="158"/>
  <c r="N91" i="158"/>
  <c r="O91" i="158"/>
  <c r="J91" i="158"/>
  <c r="I91" i="211"/>
  <c r="C91" i="158"/>
  <c r="D91" i="158"/>
  <c r="E91" i="158"/>
  <c r="F91" i="158"/>
  <c r="G91" i="158"/>
  <c r="B91" i="158"/>
  <c r="H91" i="211"/>
  <c r="S91" i="157"/>
  <c r="T91" i="157"/>
  <c r="U91" i="157"/>
  <c r="V91" i="157"/>
  <c r="W91" i="157"/>
  <c r="R91" i="157"/>
  <c r="G91" i="211"/>
  <c r="K91" i="157"/>
  <c r="L91" i="157"/>
  <c r="M91" i="157"/>
  <c r="N91" i="157"/>
  <c r="O91" i="157"/>
  <c r="J91" i="157"/>
  <c r="F91" i="211"/>
  <c r="S91" i="156"/>
  <c r="T91" i="156"/>
  <c r="U91" i="156"/>
  <c r="V91" i="156"/>
  <c r="W91" i="156"/>
  <c r="R91" i="156"/>
  <c r="D91" i="211"/>
  <c r="B90" i="155"/>
  <c r="E90" i="155"/>
  <c r="C90" i="157"/>
  <c r="D90" i="157"/>
  <c r="E90" i="157"/>
  <c r="F90" i="157"/>
  <c r="G90" i="157"/>
  <c r="E90" i="211"/>
  <c r="AA90" i="211"/>
  <c r="AC90" i="211"/>
  <c r="S90" i="158"/>
  <c r="T90" i="158"/>
  <c r="U90" i="158"/>
  <c r="V90" i="158"/>
  <c r="W90" i="158"/>
  <c r="J90" i="211"/>
  <c r="K90" i="158"/>
  <c r="L90" i="158"/>
  <c r="M90" i="158"/>
  <c r="N90" i="158"/>
  <c r="O90" i="158"/>
  <c r="J90" i="158"/>
  <c r="I90" i="211"/>
  <c r="C90" i="158"/>
  <c r="D90" i="158"/>
  <c r="E90" i="158"/>
  <c r="F90" i="158"/>
  <c r="G90" i="158"/>
  <c r="B90" i="158"/>
  <c r="H90" i="211"/>
  <c r="S90" i="157"/>
  <c r="T90" i="157"/>
  <c r="U90" i="157"/>
  <c r="V90" i="157"/>
  <c r="W90" i="157"/>
  <c r="R90" i="157"/>
  <c r="G90" i="211"/>
  <c r="K90" i="157"/>
  <c r="L90" i="157"/>
  <c r="M90" i="157"/>
  <c r="N90" i="157"/>
  <c r="O90" i="157"/>
  <c r="J90" i="157"/>
  <c r="F90" i="211"/>
  <c r="S90" i="156"/>
  <c r="T90" i="156"/>
  <c r="U90" i="156"/>
  <c r="V90" i="156"/>
  <c r="W90" i="156"/>
  <c r="R90" i="156"/>
  <c r="D90" i="211"/>
  <c r="B89" i="155"/>
  <c r="E89" i="155"/>
  <c r="C89" i="157"/>
  <c r="D89" i="157"/>
  <c r="E89" i="157"/>
  <c r="F89" i="157"/>
  <c r="G89" i="157"/>
  <c r="E89" i="211"/>
  <c r="AA89" i="211"/>
  <c r="AC89" i="211"/>
  <c r="S89" i="158"/>
  <c r="T89" i="158"/>
  <c r="U89" i="158"/>
  <c r="V89" i="158"/>
  <c r="W89" i="158"/>
  <c r="J89" i="211"/>
  <c r="K89" i="158"/>
  <c r="L89" i="158"/>
  <c r="M89" i="158"/>
  <c r="N89" i="158"/>
  <c r="O89" i="158"/>
  <c r="J89" i="158"/>
  <c r="I89" i="211"/>
  <c r="C89" i="158"/>
  <c r="D89" i="158"/>
  <c r="E89" i="158"/>
  <c r="F89" i="158"/>
  <c r="G89" i="158"/>
  <c r="B89" i="158"/>
  <c r="H89" i="211"/>
  <c r="S89" i="157"/>
  <c r="T89" i="157"/>
  <c r="U89" i="157"/>
  <c r="V89" i="157"/>
  <c r="W89" i="157"/>
  <c r="R89" i="157"/>
  <c r="G89" i="211"/>
  <c r="K89" i="157"/>
  <c r="L89" i="157"/>
  <c r="M89" i="157"/>
  <c r="N89" i="157"/>
  <c r="O89" i="157"/>
  <c r="J89" i="157"/>
  <c r="F89" i="211"/>
  <c r="S89" i="156"/>
  <c r="T89" i="156"/>
  <c r="U89" i="156"/>
  <c r="V89" i="156"/>
  <c r="W89" i="156"/>
  <c r="R89" i="156"/>
  <c r="D89" i="211"/>
  <c r="B88" i="155"/>
  <c r="E88" i="155"/>
  <c r="C88" i="157"/>
  <c r="D88" i="157"/>
  <c r="E88" i="157"/>
  <c r="F88" i="157"/>
  <c r="G88" i="157"/>
  <c r="E88" i="211"/>
  <c r="AA88" i="211"/>
  <c r="AC88" i="211"/>
  <c r="S88" i="158"/>
  <c r="T88" i="158"/>
  <c r="U88" i="158"/>
  <c r="V88" i="158"/>
  <c r="W88" i="158"/>
  <c r="J88" i="211"/>
  <c r="K88" i="158"/>
  <c r="L88" i="158"/>
  <c r="M88" i="158"/>
  <c r="N88" i="158"/>
  <c r="O88" i="158"/>
  <c r="J88" i="158"/>
  <c r="I88" i="211"/>
  <c r="C88" i="158"/>
  <c r="D88" i="158"/>
  <c r="E88" i="158"/>
  <c r="F88" i="158"/>
  <c r="G88" i="158"/>
  <c r="B88" i="158"/>
  <c r="H88" i="211"/>
  <c r="S88" i="157"/>
  <c r="T88" i="157"/>
  <c r="U88" i="157"/>
  <c r="V88" i="157"/>
  <c r="W88" i="157"/>
  <c r="R88" i="157"/>
  <c r="G88" i="211"/>
  <c r="K88" i="157"/>
  <c r="L88" i="157"/>
  <c r="M88" i="157"/>
  <c r="N88" i="157"/>
  <c r="O88" i="157"/>
  <c r="J88" i="157"/>
  <c r="F88" i="211"/>
  <c r="S88" i="156"/>
  <c r="T88" i="156"/>
  <c r="U88" i="156"/>
  <c r="V88" i="156"/>
  <c r="W88" i="156"/>
  <c r="R88" i="156"/>
  <c r="D88" i="211"/>
  <c r="B87" i="155"/>
  <c r="E87" i="155"/>
  <c r="C87" i="157"/>
  <c r="D87" i="157"/>
  <c r="E87" i="157"/>
  <c r="F87" i="157"/>
  <c r="G87" i="157"/>
  <c r="E87" i="211"/>
  <c r="AA87" i="211"/>
  <c r="AC87" i="211"/>
  <c r="S87" i="158"/>
  <c r="T87" i="158"/>
  <c r="U87" i="158"/>
  <c r="V87" i="158"/>
  <c r="W87" i="158"/>
  <c r="J87" i="211"/>
  <c r="K87" i="158"/>
  <c r="L87" i="158"/>
  <c r="M87" i="158"/>
  <c r="N87" i="158"/>
  <c r="O87" i="158"/>
  <c r="J87" i="158"/>
  <c r="I87" i="211"/>
  <c r="C87" i="158"/>
  <c r="D87" i="158"/>
  <c r="E87" i="158"/>
  <c r="F87" i="158"/>
  <c r="G87" i="158"/>
  <c r="B87" i="158"/>
  <c r="H87" i="211"/>
  <c r="S87" i="157"/>
  <c r="T87" i="157"/>
  <c r="U87" i="157"/>
  <c r="V87" i="157"/>
  <c r="W87" i="157"/>
  <c r="R87" i="157"/>
  <c r="G87" i="211"/>
  <c r="K87" i="157"/>
  <c r="L87" i="157"/>
  <c r="M87" i="157"/>
  <c r="N87" i="157"/>
  <c r="O87" i="157"/>
  <c r="J87" i="157"/>
  <c r="F87" i="211"/>
  <c r="S87" i="156"/>
  <c r="T87" i="156"/>
  <c r="U87" i="156"/>
  <c r="V87" i="156"/>
  <c r="W87" i="156"/>
  <c r="R87" i="156"/>
  <c r="D87" i="211"/>
  <c r="B86" i="155"/>
  <c r="E86" i="155"/>
  <c r="C86" i="157"/>
  <c r="D86" i="157"/>
  <c r="E86" i="157"/>
  <c r="F86" i="157"/>
  <c r="G86" i="157"/>
  <c r="E86" i="211"/>
  <c r="AA86" i="211"/>
  <c r="AC86" i="211"/>
  <c r="S86" i="158"/>
  <c r="T86" i="158"/>
  <c r="U86" i="158"/>
  <c r="V86" i="158"/>
  <c r="W86" i="158"/>
  <c r="J86" i="211"/>
  <c r="K86" i="158"/>
  <c r="L86" i="158"/>
  <c r="M86" i="158"/>
  <c r="N86" i="158"/>
  <c r="O86" i="158"/>
  <c r="J86" i="158"/>
  <c r="I86" i="211"/>
  <c r="C86" i="158"/>
  <c r="D86" i="158"/>
  <c r="E86" i="158"/>
  <c r="F86" i="158"/>
  <c r="G86" i="158"/>
  <c r="B86" i="158"/>
  <c r="H86" i="211"/>
  <c r="S86" i="157"/>
  <c r="T86" i="157"/>
  <c r="U86" i="157"/>
  <c r="V86" i="157"/>
  <c r="W86" i="157"/>
  <c r="R86" i="157"/>
  <c r="G86" i="211"/>
  <c r="K86" i="157"/>
  <c r="L86" i="157"/>
  <c r="M86" i="157"/>
  <c r="N86" i="157"/>
  <c r="O86" i="157"/>
  <c r="J86" i="157"/>
  <c r="F86" i="211"/>
  <c r="S86" i="156"/>
  <c r="T86" i="156"/>
  <c r="U86" i="156"/>
  <c r="V86" i="156"/>
  <c r="W86" i="156"/>
  <c r="R86" i="156"/>
  <c r="D86" i="211"/>
  <c r="B85" i="155"/>
  <c r="E85" i="155"/>
  <c r="C85" i="157"/>
  <c r="D85" i="157"/>
  <c r="E85" i="157"/>
  <c r="F85" i="157"/>
  <c r="G85" i="157"/>
  <c r="E85" i="211"/>
  <c r="AA85" i="211"/>
  <c r="AC85" i="211"/>
  <c r="S85" i="158"/>
  <c r="T85" i="158"/>
  <c r="U85" i="158"/>
  <c r="V85" i="158"/>
  <c r="W85" i="158"/>
  <c r="J85" i="211"/>
  <c r="K85" i="158"/>
  <c r="L85" i="158"/>
  <c r="M85" i="158"/>
  <c r="N85" i="158"/>
  <c r="O85" i="158"/>
  <c r="J85" i="158"/>
  <c r="I85" i="211"/>
  <c r="C85" i="158"/>
  <c r="D85" i="158"/>
  <c r="E85" i="158"/>
  <c r="F85" i="158"/>
  <c r="G85" i="158"/>
  <c r="B85" i="158"/>
  <c r="H85" i="211"/>
  <c r="S85" i="157"/>
  <c r="T85" i="157"/>
  <c r="U85" i="157"/>
  <c r="V85" i="157"/>
  <c r="W85" i="157"/>
  <c r="R85" i="157"/>
  <c r="G85" i="211"/>
  <c r="K85" i="157"/>
  <c r="L85" i="157"/>
  <c r="M85" i="157"/>
  <c r="N85" i="157"/>
  <c r="O85" i="157"/>
  <c r="J85" i="157"/>
  <c r="F85" i="211"/>
  <c r="S85" i="156"/>
  <c r="T85" i="156"/>
  <c r="U85" i="156"/>
  <c r="V85" i="156"/>
  <c r="W85" i="156"/>
  <c r="R85" i="156"/>
  <c r="D85" i="211"/>
  <c r="B84" i="155"/>
  <c r="E84" i="155"/>
  <c r="C84" i="157"/>
  <c r="D84" i="157"/>
  <c r="E84" i="157"/>
  <c r="F84" i="157"/>
  <c r="G84" i="157"/>
  <c r="E84" i="211"/>
  <c r="AA84" i="211"/>
  <c r="AC84" i="211"/>
  <c r="S84" i="158"/>
  <c r="T84" i="158"/>
  <c r="U84" i="158"/>
  <c r="V84" i="158"/>
  <c r="W84" i="158"/>
  <c r="J84" i="211"/>
  <c r="K84" i="158"/>
  <c r="L84" i="158"/>
  <c r="M84" i="158"/>
  <c r="N84" i="158"/>
  <c r="O84" i="158"/>
  <c r="J84" i="158"/>
  <c r="I84" i="211"/>
  <c r="C84" i="158"/>
  <c r="D84" i="158"/>
  <c r="E84" i="158"/>
  <c r="F84" i="158"/>
  <c r="G84" i="158"/>
  <c r="B84" i="158"/>
  <c r="H84" i="211"/>
  <c r="S84" i="157"/>
  <c r="T84" i="157"/>
  <c r="U84" i="157"/>
  <c r="V84" i="157"/>
  <c r="W84" i="157"/>
  <c r="R84" i="157"/>
  <c r="G84" i="211"/>
  <c r="K84" i="157"/>
  <c r="L84" i="157"/>
  <c r="M84" i="157"/>
  <c r="N84" i="157"/>
  <c r="O84" i="157"/>
  <c r="J84" i="157"/>
  <c r="F84" i="211"/>
  <c r="S84" i="156"/>
  <c r="T84" i="156"/>
  <c r="U84" i="156"/>
  <c r="V84" i="156"/>
  <c r="W84" i="156"/>
  <c r="R84" i="156"/>
  <c r="D84" i="211"/>
  <c r="B83" i="155"/>
  <c r="E83" i="155"/>
  <c r="C83" i="157"/>
  <c r="D83" i="157"/>
  <c r="E83" i="157"/>
  <c r="F83" i="157"/>
  <c r="G83" i="157"/>
  <c r="E83" i="211"/>
  <c r="AA83" i="211"/>
  <c r="AC83" i="211"/>
  <c r="S83" i="158"/>
  <c r="T83" i="158"/>
  <c r="U83" i="158"/>
  <c r="V83" i="158"/>
  <c r="W83" i="158"/>
  <c r="J83" i="211"/>
  <c r="K83" i="158"/>
  <c r="L83" i="158"/>
  <c r="M83" i="158"/>
  <c r="N83" i="158"/>
  <c r="O83" i="158"/>
  <c r="J83" i="158"/>
  <c r="I83" i="211"/>
  <c r="C83" i="158"/>
  <c r="D83" i="158"/>
  <c r="E83" i="158"/>
  <c r="F83" i="158"/>
  <c r="G83" i="158"/>
  <c r="B83" i="158"/>
  <c r="H83" i="211"/>
  <c r="S83" i="157"/>
  <c r="T83" i="157"/>
  <c r="U83" i="157"/>
  <c r="V83" i="157"/>
  <c r="W83" i="157"/>
  <c r="R83" i="157"/>
  <c r="G83" i="211"/>
  <c r="K83" i="157"/>
  <c r="L83" i="157"/>
  <c r="M83" i="157"/>
  <c r="N83" i="157"/>
  <c r="O83" i="157"/>
  <c r="J83" i="157"/>
  <c r="F83" i="211"/>
  <c r="S83" i="156"/>
  <c r="T83" i="156"/>
  <c r="U83" i="156"/>
  <c r="V83" i="156"/>
  <c r="W83" i="156"/>
  <c r="R83" i="156"/>
  <c r="D83" i="211"/>
  <c r="B82" i="155"/>
  <c r="E82" i="155"/>
  <c r="C82" i="157"/>
  <c r="D82" i="157"/>
  <c r="E82" i="157"/>
  <c r="F82" i="157"/>
  <c r="G82" i="157"/>
  <c r="E82" i="211"/>
  <c r="AA82" i="211"/>
  <c r="AC82" i="211"/>
  <c r="S82" i="158"/>
  <c r="T82" i="158"/>
  <c r="U82" i="158"/>
  <c r="V82" i="158"/>
  <c r="W82" i="158"/>
  <c r="J82" i="211"/>
  <c r="K82" i="158"/>
  <c r="L82" i="158"/>
  <c r="M82" i="158"/>
  <c r="N82" i="158"/>
  <c r="O82" i="158"/>
  <c r="J82" i="158"/>
  <c r="I82" i="211"/>
  <c r="C82" i="158"/>
  <c r="D82" i="158"/>
  <c r="E82" i="158"/>
  <c r="F82" i="158"/>
  <c r="G82" i="158"/>
  <c r="B82" i="158"/>
  <c r="H82" i="211"/>
  <c r="S82" i="157"/>
  <c r="T82" i="157"/>
  <c r="U82" i="157"/>
  <c r="V82" i="157"/>
  <c r="W82" i="157"/>
  <c r="R82" i="157"/>
  <c r="G82" i="211"/>
  <c r="K82" i="157"/>
  <c r="L82" i="157"/>
  <c r="M82" i="157"/>
  <c r="N82" i="157"/>
  <c r="O82" i="157"/>
  <c r="J82" i="157"/>
  <c r="F82" i="211"/>
  <c r="S82" i="156"/>
  <c r="T82" i="156"/>
  <c r="U82" i="156"/>
  <c r="V82" i="156"/>
  <c r="W82" i="156"/>
  <c r="R82" i="156"/>
  <c r="D82" i="211"/>
  <c r="B81" i="155"/>
  <c r="E81" i="155"/>
  <c r="C81" i="157"/>
  <c r="D81" i="157"/>
  <c r="E81" i="157"/>
  <c r="F81" i="157"/>
  <c r="G81" i="157"/>
  <c r="E81" i="211"/>
  <c r="AA81" i="211"/>
  <c r="AC81" i="211"/>
  <c r="S81" i="158"/>
  <c r="T81" i="158"/>
  <c r="U81" i="158"/>
  <c r="V81" i="158"/>
  <c r="W81" i="158"/>
  <c r="J81" i="211"/>
  <c r="K81" i="158"/>
  <c r="L81" i="158"/>
  <c r="M81" i="158"/>
  <c r="N81" i="158"/>
  <c r="O81" i="158"/>
  <c r="J81" i="158"/>
  <c r="I81" i="211"/>
  <c r="C81" i="158"/>
  <c r="D81" i="158"/>
  <c r="E81" i="158"/>
  <c r="F81" i="158"/>
  <c r="G81" i="158"/>
  <c r="B81" i="158"/>
  <c r="H81" i="211"/>
  <c r="S81" i="157"/>
  <c r="T81" i="157"/>
  <c r="U81" i="157"/>
  <c r="V81" i="157"/>
  <c r="W81" i="157"/>
  <c r="R81" i="157"/>
  <c r="G81" i="211"/>
  <c r="K81" i="157"/>
  <c r="L81" i="157"/>
  <c r="M81" i="157"/>
  <c r="N81" i="157"/>
  <c r="O81" i="157"/>
  <c r="J81" i="157"/>
  <c r="F81" i="211"/>
  <c r="S81" i="156"/>
  <c r="T81" i="156"/>
  <c r="U81" i="156"/>
  <c r="V81" i="156"/>
  <c r="W81" i="156"/>
  <c r="R81" i="156"/>
  <c r="D81" i="211"/>
  <c r="B80" i="155"/>
  <c r="E80" i="155"/>
  <c r="C80" i="157"/>
  <c r="D80" i="157"/>
  <c r="E80" i="157"/>
  <c r="F80" i="157"/>
  <c r="G80" i="157"/>
  <c r="E80" i="211"/>
  <c r="AA80" i="211"/>
  <c r="AC80" i="211"/>
  <c r="S80" i="158"/>
  <c r="T80" i="158"/>
  <c r="U80" i="158"/>
  <c r="V80" i="158"/>
  <c r="W80" i="158"/>
  <c r="J80" i="211"/>
  <c r="K80" i="158"/>
  <c r="L80" i="158"/>
  <c r="M80" i="158"/>
  <c r="N80" i="158"/>
  <c r="O80" i="158"/>
  <c r="J80" i="158"/>
  <c r="I80" i="211"/>
  <c r="C80" i="158"/>
  <c r="D80" i="158"/>
  <c r="E80" i="158"/>
  <c r="F80" i="158"/>
  <c r="G80" i="158"/>
  <c r="B80" i="158"/>
  <c r="H80" i="211"/>
  <c r="S80" i="157"/>
  <c r="T80" i="157"/>
  <c r="U80" i="157"/>
  <c r="V80" i="157"/>
  <c r="W80" i="157"/>
  <c r="R80" i="157"/>
  <c r="G80" i="211"/>
  <c r="K80" i="157"/>
  <c r="L80" i="157"/>
  <c r="M80" i="157"/>
  <c r="N80" i="157"/>
  <c r="O80" i="157"/>
  <c r="J80" i="157"/>
  <c r="F80" i="211"/>
  <c r="S80" i="156"/>
  <c r="T80" i="156"/>
  <c r="U80" i="156"/>
  <c r="V80" i="156"/>
  <c r="W80" i="156"/>
  <c r="R80" i="156"/>
  <c r="D80" i="211"/>
  <c r="B79" i="155"/>
  <c r="E79" i="155"/>
  <c r="C79" i="157"/>
  <c r="D79" i="157"/>
  <c r="E79" i="157"/>
  <c r="F79" i="157"/>
  <c r="G79" i="157"/>
  <c r="E79" i="211"/>
  <c r="AA79" i="211"/>
  <c r="AC79" i="211"/>
  <c r="S79" i="158"/>
  <c r="T79" i="158"/>
  <c r="U79" i="158"/>
  <c r="V79" i="158"/>
  <c r="W79" i="158"/>
  <c r="J79" i="211"/>
  <c r="K79" i="158"/>
  <c r="L79" i="158"/>
  <c r="M79" i="158"/>
  <c r="N79" i="158"/>
  <c r="O79" i="158"/>
  <c r="J79" i="158"/>
  <c r="I79" i="211"/>
  <c r="C79" i="158"/>
  <c r="D79" i="158"/>
  <c r="E79" i="158"/>
  <c r="F79" i="158"/>
  <c r="G79" i="158"/>
  <c r="B79" i="158"/>
  <c r="H79" i="211"/>
  <c r="S79" i="157"/>
  <c r="T79" i="157"/>
  <c r="U79" i="157"/>
  <c r="V79" i="157"/>
  <c r="W79" i="157"/>
  <c r="R79" i="157"/>
  <c r="G79" i="211"/>
  <c r="K79" i="157"/>
  <c r="L79" i="157"/>
  <c r="M79" i="157"/>
  <c r="N79" i="157"/>
  <c r="O79" i="157"/>
  <c r="J79" i="157"/>
  <c r="F79" i="211"/>
  <c r="S79" i="156"/>
  <c r="T79" i="156"/>
  <c r="U79" i="156"/>
  <c r="V79" i="156"/>
  <c r="W79" i="156"/>
  <c r="R79" i="156"/>
  <c r="D79" i="211"/>
  <c r="B78" i="155"/>
  <c r="E78" i="155"/>
  <c r="C78" i="157"/>
  <c r="D78" i="157"/>
  <c r="E78" i="157"/>
  <c r="F78" i="157"/>
  <c r="G78" i="157"/>
  <c r="E78" i="211"/>
  <c r="AA78" i="211"/>
  <c r="AC78" i="211"/>
  <c r="S78" i="158"/>
  <c r="T78" i="158"/>
  <c r="U78" i="158"/>
  <c r="V78" i="158"/>
  <c r="W78" i="158"/>
  <c r="J78" i="211"/>
  <c r="K78" i="158"/>
  <c r="L78" i="158"/>
  <c r="M78" i="158"/>
  <c r="N78" i="158"/>
  <c r="O78" i="158"/>
  <c r="J78" i="158"/>
  <c r="I78" i="211"/>
  <c r="C78" i="158"/>
  <c r="D78" i="158"/>
  <c r="E78" i="158"/>
  <c r="F78" i="158"/>
  <c r="G78" i="158"/>
  <c r="B78" i="158"/>
  <c r="H78" i="211"/>
  <c r="S78" i="157"/>
  <c r="T78" i="157"/>
  <c r="U78" i="157"/>
  <c r="V78" i="157"/>
  <c r="W78" i="157"/>
  <c r="R78" i="157"/>
  <c r="G78" i="211"/>
  <c r="K78" i="157"/>
  <c r="L78" i="157"/>
  <c r="M78" i="157"/>
  <c r="N78" i="157"/>
  <c r="O78" i="157"/>
  <c r="J78" i="157"/>
  <c r="F78" i="211"/>
  <c r="S78" i="156"/>
  <c r="T78" i="156"/>
  <c r="U78" i="156"/>
  <c r="V78" i="156"/>
  <c r="W78" i="156"/>
  <c r="R78" i="156"/>
  <c r="D78" i="211"/>
  <c r="B77" i="155"/>
  <c r="E77" i="155"/>
  <c r="C77" i="157"/>
  <c r="D77" i="157"/>
  <c r="E77" i="157"/>
  <c r="F77" i="157"/>
  <c r="G77" i="157"/>
  <c r="E77" i="211"/>
  <c r="AA77" i="211"/>
  <c r="AC77" i="211"/>
  <c r="S77" i="158"/>
  <c r="T77" i="158"/>
  <c r="U77" i="158"/>
  <c r="V77" i="158"/>
  <c r="W77" i="158"/>
  <c r="J77" i="211"/>
  <c r="K77" i="158"/>
  <c r="L77" i="158"/>
  <c r="M77" i="158"/>
  <c r="N77" i="158"/>
  <c r="O77" i="158"/>
  <c r="J77" i="158"/>
  <c r="I77" i="211"/>
  <c r="C77" i="158"/>
  <c r="D77" i="158"/>
  <c r="E77" i="158"/>
  <c r="F77" i="158"/>
  <c r="G77" i="158"/>
  <c r="B77" i="158"/>
  <c r="H77" i="211"/>
  <c r="S77" i="157"/>
  <c r="T77" i="157"/>
  <c r="U77" i="157"/>
  <c r="V77" i="157"/>
  <c r="W77" i="157"/>
  <c r="R77" i="157"/>
  <c r="G77" i="211"/>
  <c r="K77" i="157"/>
  <c r="L77" i="157"/>
  <c r="M77" i="157"/>
  <c r="N77" i="157"/>
  <c r="O77" i="157"/>
  <c r="J77" i="157"/>
  <c r="F77" i="211"/>
  <c r="S77" i="156"/>
  <c r="T77" i="156"/>
  <c r="U77" i="156"/>
  <c r="V77" i="156"/>
  <c r="W77" i="156"/>
  <c r="R77" i="156"/>
  <c r="D77" i="211"/>
  <c r="B76" i="155"/>
  <c r="E76" i="155"/>
  <c r="C76" i="157"/>
  <c r="D76" i="157"/>
  <c r="E76" i="157"/>
  <c r="F76" i="157"/>
  <c r="G76" i="157"/>
  <c r="E76" i="211"/>
  <c r="AA76" i="211"/>
  <c r="AC76" i="211"/>
  <c r="S76" i="158"/>
  <c r="T76" i="158"/>
  <c r="U76" i="158"/>
  <c r="V76" i="158"/>
  <c r="W76" i="158"/>
  <c r="J76" i="211"/>
  <c r="K76" i="158"/>
  <c r="L76" i="158"/>
  <c r="M76" i="158"/>
  <c r="N76" i="158"/>
  <c r="O76" i="158"/>
  <c r="J76" i="158"/>
  <c r="I76" i="211"/>
  <c r="C76" i="158"/>
  <c r="D76" i="158"/>
  <c r="E76" i="158"/>
  <c r="F76" i="158"/>
  <c r="G76" i="158"/>
  <c r="B76" i="158"/>
  <c r="H76" i="211"/>
  <c r="S76" i="157"/>
  <c r="T76" i="157"/>
  <c r="U76" i="157"/>
  <c r="V76" i="157"/>
  <c r="W76" i="157"/>
  <c r="R76" i="157"/>
  <c r="G76" i="211"/>
  <c r="K76" i="157"/>
  <c r="L76" i="157"/>
  <c r="M76" i="157"/>
  <c r="N76" i="157"/>
  <c r="O76" i="157"/>
  <c r="J76" i="157"/>
  <c r="F76" i="211"/>
  <c r="S76" i="156"/>
  <c r="T76" i="156"/>
  <c r="U76" i="156"/>
  <c r="V76" i="156"/>
  <c r="W76" i="156"/>
  <c r="R76" i="156"/>
  <c r="D76" i="211"/>
  <c r="B75" i="155"/>
  <c r="E75" i="155"/>
  <c r="C75" i="157"/>
  <c r="D75" i="157"/>
  <c r="E75" i="157"/>
  <c r="F75" i="157"/>
  <c r="G75" i="157"/>
  <c r="E75" i="211"/>
  <c r="AA75" i="211"/>
  <c r="AC75" i="211"/>
  <c r="S75" i="158"/>
  <c r="T75" i="158"/>
  <c r="U75" i="158"/>
  <c r="V75" i="158"/>
  <c r="W75" i="158"/>
  <c r="J75" i="211"/>
  <c r="K75" i="158"/>
  <c r="L75" i="158"/>
  <c r="M75" i="158"/>
  <c r="N75" i="158"/>
  <c r="O75" i="158"/>
  <c r="J75" i="158"/>
  <c r="I75" i="211"/>
  <c r="C75" i="158"/>
  <c r="D75" i="158"/>
  <c r="E75" i="158"/>
  <c r="F75" i="158"/>
  <c r="G75" i="158"/>
  <c r="B75" i="158"/>
  <c r="H75" i="211"/>
  <c r="S75" i="157"/>
  <c r="T75" i="157"/>
  <c r="U75" i="157"/>
  <c r="V75" i="157"/>
  <c r="W75" i="157"/>
  <c r="R75" i="157"/>
  <c r="G75" i="211"/>
  <c r="K75" i="157"/>
  <c r="L75" i="157"/>
  <c r="M75" i="157"/>
  <c r="N75" i="157"/>
  <c r="O75" i="157"/>
  <c r="J75" i="157"/>
  <c r="F75" i="211"/>
  <c r="S75" i="156"/>
  <c r="T75" i="156"/>
  <c r="U75" i="156"/>
  <c r="V75" i="156"/>
  <c r="W75" i="156"/>
  <c r="R75" i="156"/>
  <c r="D75" i="211"/>
  <c r="B74" i="155"/>
  <c r="E74" i="155"/>
  <c r="C74" i="157"/>
  <c r="D74" i="157"/>
  <c r="E74" i="157"/>
  <c r="F74" i="157"/>
  <c r="G74" i="157"/>
  <c r="E74" i="211"/>
  <c r="AA74" i="211"/>
  <c r="AC74" i="211"/>
  <c r="S74" i="158"/>
  <c r="T74" i="158"/>
  <c r="U74" i="158"/>
  <c r="V74" i="158"/>
  <c r="W74" i="158"/>
  <c r="J74" i="211"/>
  <c r="K74" i="158"/>
  <c r="L74" i="158"/>
  <c r="M74" i="158"/>
  <c r="N74" i="158"/>
  <c r="O74" i="158"/>
  <c r="J74" i="158"/>
  <c r="I74" i="211"/>
  <c r="C74" i="158"/>
  <c r="D74" i="158"/>
  <c r="E74" i="158"/>
  <c r="F74" i="158"/>
  <c r="G74" i="158"/>
  <c r="B74" i="158"/>
  <c r="H74" i="211"/>
  <c r="S74" i="157"/>
  <c r="T74" i="157"/>
  <c r="U74" i="157"/>
  <c r="V74" i="157"/>
  <c r="W74" i="157"/>
  <c r="R74" i="157"/>
  <c r="G74" i="211"/>
  <c r="K74" i="157"/>
  <c r="L74" i="157"/>
  <c r="M74" i="157"/>
  <c r="N74" i="157"/>
  <c r="O74" i="157"/>
  <c r="J74" i="157"/>
  <c r="F74" i="211"/>
  <c r="S74" i="156"/>
  <c r="T74" i="156"/>
  <c r="U74" i="156"/>
  <c r="V74" i="156"/>
  <c r="W74" i="156"/>
  <c r="R74" i="156"/>
  <c r="D74" i="211"/>
  <c r="B73" i="155"/>
  <c r="E73" i="155"/>
  <c r="C73" i="157"/>
  <c r="D73" i="157"/>
  <c r="E73" i="157"/>
  <c r="F73" i="157"/>
  <c r="G73" i="157"/>
  <c r="E73" i="211"/>
  <c r="AA73" i="211"/>
  <c r="AC73" i="211"/>
  <c r="S73" i="158"/>
  <c r="T73" i="158"/>
  <c r="U73" i="158"/>
  <c r="V73" i="158"/>
  <c r="W73" i="158"/>
  <c r="J73" i="211"/>
  <c r="K73" i="158"/>
  <c r="L73" i="158"/>
  <c r="M73" i="158"/>
  <c r="N73" i="158"/>
  <c r="O73" i="158"/>
  <c r="J73" i="158"/>
  <c r="I73" i="211"/>
  <c r="C73" i="158"/>
  <c r="D73" i="158"/>
  <c r="E73" i="158"/>
  <c r="F73" i="158"/>
  <c r="G73" i="158"/>
  <c r="B73" i="158"/>
  <c r="H73" i="211"/>
  <c r="S73" i="157"/>
  <c r="T73" i="157"/>
  <c r="U73" i="157"/>
  <c r="V73" i="157"/>
  <c r="W73" i="157"/>
  <c r="R73" i="157"/>
  <c r="G73" i="211"/>
  <c r="K73" i="157"/>
  <c r="L73" i="157"/>
  <c r="M73" i="157"/>
  <c r="N73" i="157"/>
  <c r="O73" i="157"/>
  <c r="J73" i="157"/>
  <c r="F73" i="211"/>
  <c r="S73" i="156"/>
  <c r="T73" i="156"/>
  <c r="U73" i="156"/>
  <c r="V73" i="156"/>
  <c r="W73" i="156"/>
  <c r="R73" i="156"/>
  <c r="D73" i="211"/>
  <c r="B72" i="155"/>
  <c r="E72" i="155"/>
  <c r="C72" i="157"/>
  <c r="D72" i="157"/>
  <c r="E72" i="157"/>
  <c r="F72" i="157"/>
  <c r="G72" i="157"/>
  <c r="E72" i="211"/>
  <c r="AA72" i="211"/>
  <c r="AC72" i="211"/>
  <c r="S72" i="158"/>
  <c r="T72" i="158"/>
  <c r="U72" i="158"/>
  <c r="V72" i="158"/>
  <c r="W72" i="158"/>
  <c r="J72" i="211"/>
  <c r="K72" i="158"/>
  <c r="L72" i="158"/>
  <c r="M72" i="158"/>
  <c r="N72" i="158"/>
  <c r="O72" i="158"/>
  <c r="J72" i="158"/>
  <c r="I72" i="211"/>
  <c r="C72" i="158"/>
  <c r="D72" i="158"/>
  <c r="E72" i="158"/>
  <c r="F72" i="158"/>
  <c r="G72" i="158"/>
  <c r="B72" i="158"/>
  <c r="H72" i="211"/>
  <c r="S72" i="157"/>
  <c r="T72" i="157"/>
  <c r="U72" i="157"/>
  <c r="V72" i="157"/>
  <c r="W72" i="157"/>
  <c r="R72" i="157"/>
  <c r="G72" i="211"/>
  <c r="K72" i="157"/>
  <c r="L72" i="157"/>
  <c r="M72" i="157"/>
  <c r="N72" i="157"/>
  <c r="O72" i="157"/>
  <c r="J72" i="157"/>
  <c r="F72" i="211"/>
  <c r="S72" i="156"/>
  <c r="T72" i="156"/>
  <c r="U72" i="156"/>
  <c r="V72" i="156"/>
  <c r="W72" i="156"/>
  <c r="R72" i="156"/>
  <c r="D72" i="211"/>
  <c r="B71" i="155"/>
  <c r="E71" i="155"/>
  <c r="C71" i="157"/>
  <c r="D71" i="157"/>
  <c r="E71" i="157"/>
  <c r="F71" i="157"/>
  <c r="G71" i="157"/>
  <c r="E71" i="211"/>
  <c r="AA71" i="211"/>
  <c r="AC71" i="211"/>
  <c r="S71" i="158"/>
  <c r="T71" i="158"/>
  <c r="U71" i="158"/>
  <c r="V71" i="158"/>
  <c r="W71" i="158"/>
  <c r="J71" i="211"/>
  <c r="K71" i="158"/>
  <c r="L71" i="158"/>
  <c r="M71" i="158"/>
  <c r="N71" i="158"/>
  <c r="O71" i="158"/>
  <c r="J71" i="158"/>
  <c r="I71" i="211"/>
  <c r="C71" i="158"/>
  <c r="D71" i="158"/>
  <c r="E71" i="158"/>
  <c r="F71" i="158"/>
  <c r="G71" i="158"/>
  <c r="B71" i="158"/>
  <c r="H71" i="211"/>
  <c r="S71" i="157"/>
  <c r="T71" i="157"/>
  <c r="U71" i="157"/>
  <c r="V71" i="157"/>
  <c r="W71" i="157"/>
  <c r="R71" i="157"/>
  <c r="G71" i="211"/>
  <c r="K71" i="157"/>
  <c r="L71" i="157"/>
  <c r="M71" i="157"/>
  <c r="N71" i="157"/>
  <c r="O71" i="157"/>
  <c r="J71" i="157"/>
  <c r="F71" i="211"/>
  <c r="S71" i="156"/>
  <c r="T71" i="156"/>
  <c r="U71" i="156"/>
  <c r="V71" i="156"/>
  <c r="W71" i="156"/>
  <c r="R71" i="156"/>
  <c r="D71" i="211"/>
  <c r="B70" i="155"/>
  <c r="E70" i="155"/>
  <c r="C70" i="157"/>
  <c r="D70" i="157"/>
  <c r="E70" i="157"/>
  <c r="F70" i="157"/>
  <c r="G70" i="157"/>
  <c r="E70" i="211"/>
  <c r="AA70" i="211"/>
  <c r="AC70" i="211"/>
  <c r="S70" i="158"/>
  <c r="T70" i="158"/>
  <c r="U70" i="158"/>
  <c r="V70" i="158"/>
  <c r="W70" i="158"/>
  <c r="J70" i="211"/>
  <c r="K70" i="158"/>
  <c r="L70" i="158"/>
  <c r="M70" i="158"/>
  <c r="N70" i="158"/>
  <c r="O70" i="158"/>
  <c r="J70" i="158"/>
  <c r="I70" i="211"/>
  <c r="C70" i="158"/>
  <c r="D70" i="158"/>
  <c r="E70" i="158"/>
  <c r="F70" i="158"/>
  <c r="G70" i="158"/>
  <c r="B70" i="158"/>
  <c r="H70" i="211"/>
  <c r="S70" i="157"/>
  <c r="T70" i="157"/>
  <c r="U70" i="157"/>
  <c r="V70" i="157"/>
  <c r="W70" i="157"/>
  <c r="R70" i="157"/>
  <c r="G70" i="211"/>
  <c r="K70" i="157"/>
  <c r="L70" i="157"/>
  <c r="M70" i="157"/>
  <c r="N70" i="157"/>
  <c r="O70" i="157"/>
  <c r="J70" i="157"/>
  <c r="F70" i="211"/>
  <c r="S70" i="156"/>
  <c r="T70" i="156"/>
  <c r="U70" i="156"/>
  <c r="V70" i="156"/>
  <c r="W70" i="156"/>
  <c r="R70" i="156"/>
  <c r="D70" i="211"/>
  <c r="B69" i="155"/>
  <c r="E69" i="155"/>
  <c r="C69" i="157"/>
  <c r="D69" i="157"/>
  <c r="E69" i="157"/>
  <c r="F69" i="157"/>
  <c r="G69" i="157"/>
  <c r="E69" i="211"/>
  <c r="AA69" i="211"/>
  <c r="AC69" i="211"/>
  <c r="S69" i="158"/>
  <c r="T69" i="158"/>
  <c r="U69" i="158"/>
  <c r="V69" i="158"/>
  <c r="W69" i="158"/>
  <c r="J69" i="211"/>
  <c r="K69" i="158"/>
  <c r="L69" i="158"/>
  <c r="M69" i="158"/>
  <c r="N69" i="158"/>
  <c r="O69" i="158"/>
  <c r="J69" i="158"/>
  <c r="I69" i="211"/>
  <c r="C69" i="158"/>
  <c r="D69" i="158"/>
  <c r="E69" i="158"/>
  <c r="F69" i="158"/>
  <c r="G69" i="158"/>
  <c r="B69" i="158"/>
  <c r="H69" i="211"/>
  <c r="S69" i="157"/>
  <c r="T69" i="157"/>
  <c r="U69" i="157"/>
  <c r="V69" i="157"/>
  <c r="W69" i="157"/>
  <c r="R69" i="157"/>
  <c r="G69" i="211"/>
  <c r="K69" i="157"/>
  <c r="L69" i="157"/>
  <c r="M69" i="157"/>
  <c r="N69" i="157"/>
  <c r="O69" i="157"/>
  <c r="J69" i="157"/>
  <c r="F69" i="211"/>
  <c r="S69" i="156"/>
  <c r="T69" i="156"/>
  <c r="U69" i="156"/>
  <c r="V69" i="156"/>
  <c r="W69" i="156"/>
  <c r="R69" i="156"/>
  <c r="D69" i="211"/>
  <c r="B68" i="155"/>
  <c r="E68" i="155"/>
  <c r="C68" i="157"/>
  <c r="D68" i="157"/>
  <c r="E68" i="157"/>
  <c r="F68" i="157"/>
  <c r="G68" i="157"/>
  <c r="E68" i="211"/>
  <c r="AA68" i="211"/>
  <c r="AC68" i="211"/>
  <c r="S68" i="158"/>
  <c r="T68" i="158"/>
  <c r="U68" i="158"/>
  <c r="V68" i="158"/>
  <c r="W68" i="158"/>
  <c r="J68" i="211"/>
  <c r="K68" i="158"/>
  <c r="L68" i="158"/>
  <c r="M68" i="158"/>
  <c r="N68" i="158"/>
  <c r="O68" i="158"/>
  <c r="J68" i="158"/>
  <c r="I68" i="211"/>
  <c r="C68" i="158"/>
  <c r="D68" i="158"/>
  <c r="E68" i="158"/>
  <c r="F68" i="158"/>
  <c r="G68" i="158"/>
  <c r="B68" i="158"/>
  <c r="H68" i="211"/>
  <c r="S68" i="157"/>
  <c r="T68" i="157"/>
  <c r="U68" i="157"/>
  <c r="V68" i="157"/>
  <c r="W68" i="157"/>
  <c r="R68" i="157"/>
  <c r="G68" i="211"/>
  <c r="K68" i="157"/>
  <c r="L68" i="157"/>
  <c r="M68" i="157"/>
  <c r="N68" i="157"/>
  <c r="O68" i="157"/>
  <c r="J68" i="157"/>
  <c r="F68" i="211"/>
  <c r="S68" i="156"/>
  <c r="T68" i="156"/>
  <c r="U68" i="156"/>
  <c r="V68" i="156"/>
  <c r="W68" i="156"/>
  <c r="R68" i="156"/>
  <c r="D68" i="211"/>
  <c r="B67" i="155"/>
  <c r="E67" i="155"/>
  <c r="C67" i="157"/>
  <c r="D67" i="157"/>
  <c r="E67" i="157"/>
  <c r="F67" i="157"/>
  <c r="G67" i="157"/>
  <c r="E67" i="211"/>
  <c r="AA67" i="211"/>
  <c r="AC67" i="211"/>
  <c r="S67" i="158"/>
  <c r="T67" i="158"/>
  <c r="U67" i="158"/>
  <c r="V67" i="158"/>
  <c r="W67" i="158"/>
  <c r="J67" i="211"/>
  <c r="K67" i="158"/>
  <c r="L67" i="158"/>
  <c r="M67" i="158"/>
  <c r="N67" i="158"/>
  <c r="O67" i="158"/>
  <c r="J67" i="158"/>
  <c r="I67" i="211"/>
  <c r="C67" i="158"/>
  <c r="D67" i="158"/>
  <c r="E67" i="158"/>
  <c r="F67" i="158"/>
  <c r="G67" i="158"/>
  <c r="B67" i="158"/>
  <c r="H67" i="211"/>
  <c r="S67" i="157"/>
  <c r="T67" i="157"/>
  <c r="U67" i="157"/>
  <c r="V67" i="157"/>
  <c r="W67" i="157"/>
  <c r="R67" i="157"/>
  <c r="G67" i="211"/>
  <c r="K67" i="157"/>
  <c r="L67" i="157"/>
  <c r="M67" i="157"/>
  <c r="N67" i="157"/>
  <c r="O67" i="157"/>
  <c r="J67" i="157"/>
  <c r="F67" i="211"/>
  <c r="S67" i="156"/>
  <c r="T67" i="156"/>
  <c r="U67" i="156"/>
  <c r="V67" i="156"/>
  <c r="W67" i="156"/>
  <c r="R67" i="156"/>
  <c r="D67" i="211"/>
  <c r="B66" i="155"/>
  <c r="E66" i="155"/>
  <c r="C66" i="157"/>
  <c r="D66" i="157"/>
  <c r="E66" i="157"/>
  <c r="F66" i="157"/>
  <c r="G66" i="157"/>
  <c r="E66" i="211"/>
  <c r="AA66" i="211"/>
  <c r="AC66" i="211"/>
  <c r="S66" i="158"/>
  <c r="T66" i="158"/>
  <c r="U66" i="158"/>
  <c r="V66" i="158"/>
  <c r="W66" i="158"/>
  <c r="J66" i="211"/>
  <c r="K66" i="158"/>
  <c r="L66" i="158"/>
  <c r="M66" i="158"/>
  <c r="N66" i="158"/>
  <c r="O66" i="158"/>
  <c r="J66" i="158"/>
  <c r="I66" i="211"/>
  <c r="C66" i="158"/>
  <c r="D66" i="158"/>
  <c r="E66" i="158"/>
  <c r="F66" i="158"/>
  <c r="G66" i="158"/>
  <c r="B66" i="158"/>
  <c r="H66" i="211"/>
  <c r="S66" i="157"/>
  <c r="T66" i="157"/>
  <c r="U66" i="157"/>
  <c r="V66" i="157"/>
  <c r="W66" i="157"/>
  <c r="R66" i="157"/>
  <c r="G66" i="211"/>
  <c r="K66" i="157"/>
  <c r="L66" i="157"/>
  <c r="M66" i="157"/>
  <c r="N66" i="157"/>
  <c r="O66" i="157"/>
  <c r="J66" i="157"/>
  <c r="F66" i="211"/>
  <c r="S66" i="156"/>
  <c r="T66" i="156"/>
  <c r="U66" i="156"/>
  <c r="V66" i="156"/>
  <c r="W66" i="156"/>
  <c r="R66" i="156"/>
  <c r="D66" i="211"/>
  <c r="B65" i="155"/>
  <c r="E65" i="155"/>
  <c r="C65" i="157"/>
  <c r="D65" i="157"/>
  <c r="E65" i="157"/>
  <c r="F65" i="157"/>
  <c r="G65" i="157"/>
  <c r="E65" i="211"/>
  <c r="AA65" i="211"/>
  <c r="AC65" i="211"/>
  <c r="S65" i="158"/>
  <c r="T65" i="158"/>
  <c r="U65" i="158"/>
  <c r="V65" i="158"/>
  <c r="W65" i="158"/>
  <c r="J65" i="211"/>
  <c r="K65" i="158"/>
  <c r="L65" i="158"/>
  <c r="M65" i="158"/>
  <c r="N65" i="158"/>
  <c r="O65" i="158"/>
  <c r="J65" i="158"/>
  <c r="I65" i="211"/>
  <c r="C65" i="158"/>
  <c r="D65" i="158"/>
  <c r="E65" i="158"/>
  <c r="F65" i="158"/>
  <c r="G65" i="158"/>
  <c r="B65" i="158"/>
  <c r="H65" i="211"/>
  <c r="S65" i="157"/>
  <c r="T65" i="157"/>
  <c r="U65" i="157"/>
  <c r="V65" i="157"/>
  <c r="W65" i="157"/>
  <c r="R65" i="157"/>
  <c r="G65" i="211"/>
  <c r="K65" i="157"/>
  <c r="L65" i="157"/>
  <c r="M65" i="157"/>
  <c r="N65" i="157"/>
  <c r="O65" i="157"/>
  <c r="J65" i="157"/>
  <c r="F65" i="211"/>
  <c r="S65" i="156"/>
  <c r="T65" i="156"/>
  <c r="U65" i="156"/>
  <c r="V65" i="156"/>
  <c r="W65" i="156"/>
  <c r="R65" i="156"/>
  <c r="D65" i="211"/>
  <c r="B64" i="155"/>
  <c r="E64" i="155"/>
  <c r="C64" i="157"/>
  <c r="D64" i="157"/>
  <c r="E64" i="157"/>
  <c r="F64" i="157"/>
  <c r="G64" i="157"/>
  <c r="E64" i="211"/>
  <c r="AA64" i="211"/>
  <c r="AC64" i="211"/>
  <c r="S64" i="158"/>
  <c r="T64" i="158"/>
  <c r="U64" i="158"/>
  <c r="V64" i="158"/>
  <c r="W64" i="158"/>
  <c r="J64" i="211"/>
  <c r="K64" i="158"/>
  <c r="L64" i="158"/>
  <c r="M64" i="158"/>
  <c r="N64" i="158"/>
  <c r="O64" i="158"/>
  <c r="J64" i="158"/>
  <c r="I64" i="211"/>
  <c r="C64" i="158"/>
  <c r="D64" i="158"/>
  <c r="E64" i="158"/>
  <c r="F64" i="158"/>
  <c r="G64" i="158"/>
  <c r="B64" i="158"/>
  <c r="H64" i="211"/>
  <c r="S64" i="157"/>
  <c r="T64" i="157"/>
  <c r="U64" i="157"/>
  <c r="V64" i="157"/>
  <c r="W64" i="157"/>
  <c r="R64" i="157"/>
  <c r="G64" i="211"/>
  <c r="K64" i="157"/>
  <c r="L64" i="157"/>
  <c r="M64" i="157"/>
  <c r="N64" i="157"/>
  <c r="O64" i="157"/>
  <c r="J64" i="157"/>
  <c r="F64" i="211"/>
  <c r="S64" i="156"/>
  <c r="T64" i="156"/>
  <c r="U64" i="156"/>
  <c r="V64" i="156"/>
  <c r="W64" i="156"/>
  <c r="R64" i="156"/>
  <c r="D64" i="211"/>
  <c r="B63" i="155"/>
  <c r="E63" i="155"/>
  <c r="C63" i="157"/>
  <c r="D63" i="157"/>
  <c r="E63" i="157"/>
  <c r="F63" i="157"/>
  <c r="G63" i="157"/>
  <c r="E63" i="211"/>
  <c r="AA63" i="211"/>
  <c r="AC63" i="211"/>
  <c r="S63" i="158"/>
  <c r="T63" i="158"/>
  <c r="U63" i="158"/>
  <c r="V63" i="158"/>
  <c r="W63" i="158"/>
  <c r="J63" i="211"/>
  <c r="K63" i="158"/>
  <c r="L63" i="158"/>
  <c r="M63" i="158"/>
  <c r="N63" i="158"/>
  <c r="O63" i="158"/>
  <c r="J63" i="158"/>
  <c r="I63" i="211"/>
  <c r="C63" i="158"/>
  <c r="D63" i="158"/>
  <c r="E63" i="158"/>
  <c r="F63" i="158"/>
  <c r="G63" i="158"/>
  <c r="B63" i="158"/>
  <c r="H63" i="211"/>
  <c r="S63" i="157"/>
  <c r="T63" i="157"/>
  <c r="U63" i="157"/>
  <c r="V63" i="157"/>
  <c r="W63" i="157"/>
  <c r="R63" i="157"/>
  <c r="G63" i="211"/>
  <c r="K63" i="157"/>
  <c r="L63" i="157"/>
  <c r="M63" i="157"/>
  <c r="N63" i="157"/>
  <c r="O63" i="157"/>
  <c r="J63" i="157"/>
  <c r="F63" i="211"/>
  <c r="S63" i="156"/>
  <c r="T63" i="156"/>
  <c r="U63" i="156"/>
  <c r="V63" i="156"/>
  <c r="W63" i="156"/>
  <c r="R63" i="156"/>
  <c r="D63" i="211"/>
  <c r="B62" i="155"/>
  <c r="E62" i="155"/>
  <c r="C62" i="157"/>
  <c r="D62" i="157"/>
  <c r="E62" i="157"/>
  <c r="F62" i="157"/>
  <c r="G62" i="157"/>
  <c r="P62" i="211"/>
  <c r="E62" i="211"/>
  <c r="AA62" i="211"/>
  <c r="AC62" i="211"/>
  <c r="X62" i="211"/>
  <c r="U62" i="211"/>
  <c r="T62" i="211"/>
  <c r="S62" i="211"/>
  <c r="R62" i="211"/>
  <c r="Q62" i="211"/>
  <c r="O62" i="211"/>
  <c r="S62" i="158"/>
  <c r="T62" i="158"/>
  <c r="U62" i="158"/>
  <c r="V62" i="158"/>
  <c r="W62" i="158"/>
  <c r="J62" i="211"/>
  <c r="K62" i="158"/>
  <c r="L62" i="158"/>
  <c r="M62" i="158"/>
  <c r="N62" i="158"/>
  <c r="O62" i="158"/>
  <c r="J62" i="158"/>
  <c r="I62" i="211"/>
  <c r="C62" i="158"/>
  <c r="D62" i="158"/>
  <c r="E62" i="158"/>
  <c r="F62" i="158"/>
  <c r="G62" i="158"/>
  <c r="B62" i="158"/>
  <c r="H62" i="211"/>
  <c r="S62" i="157"/>
  <c r="T62" i="157"/>
  <c r="U62" i="157"/>
  <c r="V62" i="157"/>
  <c r="W62" i="157"/>
  <c r="R62" i="157"/>
  <c r="G62" i="211"/>
  <c r="K62" i="157"/>
  <c r="L62" i="157"/>
  <c r="M62" i="157"/>
  <c r="N62" i="157"/>
  <c r="O62" i="157"/>
  <c r="J62" i="157"/>
  <c r="F62" i="211"/>
  <c r="S62" i="156"/>
  <c r="T62" i="156"/>
  <c r="U62" i="156"/>
  <c r="V62" i="156"/>
  <c r="W62" i="156"/>
  <c r="R62" i="156"/>
  <c r="D62" i="211"/>
  <c r="B61" i="155"/>
  <c r="E61" i="155"/>
  <c r="C61" i="157"/>
  <c r="D61" i="157"/>
  <c r="E61" i="157"/>
  <c r="F61" i="157"/>
  <c r="G61" i="157"/>
  <c r="E61" i="211"/>
  <c r="AA61" i="211"/>
  <c r="AC61" i="211"/>
  <c r="S61" i="158"/>
  <c r="T61" i="158"/>
  <c r="U61" i="158"/>
  <c r="V61" i="158"/>
  <c r="W61" i="158"/>
  <c r="J61" i="211"/>
  <c r="K61" i="158"/>
  <c r="L61" i="158"/>
  <c r="M61" i="158"/>
  <c r="N61" i="158"/>
  <c r="O61" i="158"/>
  <c r="J61" i="158"/>
  <c r="I61" i="211"/>
  <c r="C61" i="158"/>
  <c r="D61" i="158"/>
  <c r="E61" i="158"/>
  <c r="F61" i="158"/>
  <c r="G61" i="158"/>
  <c r="B61" i="158"/>
  <c r="H61" i="211"/>
  <c r="S61" i="157"/>
  <c r="T61" i="157"/>
  <c r="U61" i="157"/>
  <c r="V61" i="157"/>
  <c r="W61" i="157"/>
  <c r="R61" i="157"/>
  <c r="G61" i="211"/>
  <c r="K61" i="157"/>
  <c r="L61" i="157"/>
  <c r="M61" i="157"/>
  <c r="N61" i="157"/>
  <c r="O61" i="157"/>
  <c r="J61" i="157"/>
  <c r="F61" i="211"/>
  <c r="S61" i="156"/>
  <c r="T61" i="156"/>
  <c r="U61" i="156"/>
  <c r="V61" i="156"/>
  <c r="W61" i="156"/>
  <c r="R61" i="156"/>
  <c r="D61" i="211"/>
  <c r="B60" i="155"/>
  <c r="E60" i="155"/>
  <c r="C60" i="157"/>
  <c r="D60" i="157"/>
  <c r="E60" i="157"/>
  <c r="F60" i="157"/>
  <c r="G60" i="157"/>
  <c r="P60" i="211"/>
  <c r="E60" i="211"/>
  <c r="AA60" i="211"/>
  <c r="AC60" i="211"/>
  <c r="X60" i="211"/>
  <c r="U60" i="211"/>
  <c r="T60" i="211"/>
  <c r="S60" i="211"/>
  <c r="R60" i="211"/>
  <c r="Q60" i="211"/>
  <c r="O60" i="211"/>
  <c r="S60" i="158"/>
  <c r="T60" i="158"/>
  <c r="U60" i="158"/>
  <c r="V60" i="158"/>
  <c r="W60" i="158"/>
  <c r="J60" i="211"/>
  <c r="K60" i="158"/>
  <c r="L60" i="158"/>
  <c r="M60" i="158"/>
  <c r="N60" i="158"/>
  <c r="O60" i="158"/>
  <c r="J60" i="158"/>
  <c r="I60" i="211"/>
  <c r="C60" i="158"/>
  <c r="D60" i="158"/>
  <c r="E60" i="158"/>
  <c r="F60" i="158"/>
  <c r="G60" i="158"/>
  <c r="B60" i="158"/>
  <c r="H60" i="211"/>
  <c r="S60" i="157"/>
  <c r="T60" i="157"/>
  <c r="U60" i="157"/>
  <c r="V60" i="157"/>
  <c r="W60" i="157"/>
  <c r="R60" i="157"/>
  <c r="G60" i="211"/>
  <c r="K60" i="157"/>
  <c r="L60" i="157"/>
  <c r="M60" i="157"/>
  <c r="N60" i="157"/>
  <c r="O60" i="157"/>
  <c r="J60" i="157"/>
  <c r="F60" i="211"/>
  <c r="S60" i="156"/>
  <c r="T60" i="156"/>
  <c r="U60" i="156"/>
  <c r="V60" i="156"/>
  <c r="W60" i="156"/>
  <c r="R60" i="156"/>
  <c r="D60" i="211"/>
  <c r="B59" i="155"/>
  <c r="E59" i="155"/>
  <c r="C59" i="157"/>
  <c r="D59" i="157"/>
  <c r="E59" i="157"/>
  <c r="F59" i="157"/>
  <c r="G59" i="157"/>
  <c r="E59" i="211"/>
  <c r="AA59" i="211"/>
  <c r="AC59" i="211"/>
  <c r="S59" i="158"/>
  <c r="T59" i="158"/>
  <c r="U59" i="158"/>
  <c r="V59" i="158"/>
  <c r="W59" i="158"/>
  <c r="J59" i="211"/>
  <c r="K59" i="158"/>
  <c r="L59" i="158"/>
  <c r="M59" i="158"/>
  <c r="N59" i="158"/>
  <c r="O59" i="158"/>
  <c r="J59" i="158"/>
  <c r="I59" i="211"/>
  <c r="C59" i="158"/>
  <c r="D59" i="158"/>
  <c r="E59" i="158"/>
  <c r="F59" i="158"/>
  <c r="G59" i="158"/>
  <c r="B59" i="158"/>
  <c r="H59" i="211"/>
  <c r="S59" i="157"/>
  <c r="T59" i="157"/>
  <c r="U59" i="157"/>
  <c r="V59" i="157"/>
  <c r="W59" i="157"/>
  <c r="R59" i="157"/>
  <c r="G59" i="211"/>
  <c r="K59" i="157"/>
  <c r="L59" i="157"/>
  <c r="M59" i="157"/>
  <c r="N59" i="157"/>
  <c r="O59" i="157"/>
  <c r="J59" i="157"/>
  <c r="F59" i="211"/>
  <c r="S59" i="156"/>
  <c r="T59" i="156"/>
  <c r="U59" i="156"/>
  <c r="V59" i="156"/>
  <c r="W59" i="156"/>
  <c r="R59" i="156"/>
  <c r="D59" i="211"/>
  <c r="C58" i="156"/>
  <c r="D58" i="156"/>
  <c r="E58" i="156"/>
  <c r="F58" i="156"/>
  <c r="G58" i="156"/>
  <c r="B58" i="155"/>
  <c r="E58" i="155"/>
  <c r="C58" i="157"/>
  <c r="D58" i="157"/>
  <c r="E58" i="157"/>
  <c r="F58" i="157"/>
  <c r="G58" i="157"/>
  <c r="AA58" i="211"/>
  <c r="AC58" i="211"/>
  <c r="X58" i="211"/>
  <c r="V58" i="211"/>
  <c r="U58" i="211"/>
  <c r="S58" i="211"/>
  <c r="Q58" i="211"/>
  <c r="O58" i="211"/>
  <c r="S58" i="158"/>
  <c r="T58" i="158"/>
  <c r="U58" i="158"/>
  <c r="V58" i="158"/>
  <c r="W58" i="158"/>
  <c r="J58" i="211"/>
  <c r="K58" i="158"/>
  <c r="L58" i="158"/>
  <c r="M58" i="158"/>
  <c r="N58" i="158"/>
  <c r="O58" i="158"/>
  <c r="J58" i="158"/>
  <c r="C58" i="158"/>
  <c r="D58" i="158"/>
  <c r="E58" i="158"/>
  <c r="F58" i="158"/>
  <c r="G58" i="158"/>
  <c r="B58" i="158"/>
  <c r="H58" i="211"/>
  <c r="S58" i="157"/>
  <c r="T58" i="157"/>
  <c r="U58" i="157"/>
  <c r="V58" i="157"/>
  <c r="W58" i="157"/>
  <c r="R58" i="157"/>
  <c r="K58" i="157"/>
  <c r="L58" i="157"/>
  <c r="M58" i="157"/>
  <c r="N58" i="157"/>
  <c r="O58" i="157"/>
  <c r="J58" i="157"/>
  <c r="F58" i="211"/>
  <c r="C57" i="156"/>
  <c r="D57" i="156"/>
  <c r="E57" i="156"/>
  <c r="F57" i="156"/>
  <c r="G57" i="156"/>
  <c r="B57" i="155"/>
  <c r="E57" i="155"/>
  <c r="C57" i="157"/>
  <c r="D57" i="157"/>
  <c r="E57" i="157"/>
  <c r="F57" i="157"/>
  <c r="G57" i="157"/>
  <c r="AA57" i="211"/>
  <c r="AC57" i="211"/>
  <c r="X57" i="211"/>
  <c r="V57" i="211"/>
  <c r="U57" i="211"/>
  <c r="S57" i="211"/>
  <c r="Q57" i="211"/>
  <c r="O57" i="211"/>
  <c r="S57" i="158"/>
  <c r="T57" i="158"/>
  <c r="U57" i="158"/>
  <c r="V57" i="158"/>
  <c r="W57" i="158"/>
  <c r="J57" i="211"/>
  <c r="K57" i="158"/>
  <c r="L57" i="158"/>
  <c r="M57" i="158"/>
  <c r="N57" i="158"/>
  <c r="O57" i="158"/>
  <c r="J57" i="158"/>
  <c r="C57" i="158"/>
  <c r="D57" i="158"/>
  <c r="E57" i="158"/>
  <c r="F57" i="158"/>
  <c r="G57" i="158"/>
  <c r="B57" i="158"/>
  <c r="H57" i="211"/>
  <c r="S57" i="157"/>
  <c r="T57" i="157"/>
  <c r="U57" i="157"/>
  <c r="V57" i="157"/>
  <c r="W57" i="157"/>
  <c r="R57" i="157"/>
  <c r="K57" i="157"/>
  <c r="L57" i="157"/>
  <c r="M57" i="157"/>
  <c r="N57" i="157"/>
  <c r="O57" i="157"/>
  <c r="J57" i="157"/>
  <c r="F57" i="211"/>
  <c r="C56" i="156"/>
  <c r="D56" i="156"/>
  <c r="E56" i="156"/>
  <c r="F56" i="156"/>
  <c r="G56" i="156"/>
  <c r="B56" i="155"/>
  <c r="E56" i="155"/>
  <c r="C56" i="157"/>
  <c r="D56" i="157"/>
  <c r="E56" i="157"/>
  <c r="F56" i="157"/>
  <c r="G56" i="157"/>
  <c r="AA56" i="211"/>
  <c r="AC56" i="211"/>
  <c r="X56" i="211"/>
  <c r="V56" i="211"/>
  <c r="U56" i="211"/>
  <c r="S56" i="211"/>
  <c r="Q56" i="211"/>
  <c r="O56" i="211"/>
  <c r="S56" i="158"/>
  <c r="T56" i="158"/>
  <c r="U56" i="158"/>
  <c r="V56" i="158"/>
  <c r="W56" i="158"/>
  <c r="J56" i="211"/>
  <c r="K56" i="158"/>
  <c r="L56" i="158"/>
  <c r="M56" i="158"/>
  <c r="N56" i="158"/>
  <c r="O56" i="158"/>
  <c r="J56" i="158"/>
  <c r="C56" i="158"/>
  <c r="D56" i="158"/>
  <c r="E56" i="158"/>
  <c r="F56" i="158"/>
  <c r="G56" i="158"/>
  <c r="B56" i="158"/>
  <c r="H56" i="211"/>
  <c r="S56" i="157"/>
  <c r="T56" i="157"/>
  <c r="U56" i="157"/>
  <c r="V56" i="157"/>
  <c r="W56" i="157"/>
  <c r="R56" i="157"/>
  <c r="K56" i="157"/>
  <c r="L56" i="157"/>
  <c r="M56" i="157"/>
  <c r="N56" i="157"/>
  <c r="O56" i="157"/>
  <c r="J56" i="157"/>
  <c r="F56" i="211"/>
  <c r="C55" i="156"/>
  <c r="D55" i="156"/>
  <c r="E55" i="156"/>
  <c r="F55" i="156"/>
  <c r="G55" i="156"/>
  <c r="B55" i="155"/>
  <c r="E55" i="155"/>
  <c r="C55" i="157"/>
  <c r="D55" i="157"/>
  <c r="E55" i="157"/>
  <c r="F55" i="157"/>
  <c r="G55" i="157"/>
  <c r="AA55" i="211"/>
  <c r="AC55" i="211"/>
  <c r="X55" i="211"/>
  <c r="V55" i="211"/>
  <c r="U55" i="211"/>
  <c r="S55" i="211"/>
  <c r="Q55" i="211"/>
  <c r="O55" i="211"/>
  <c r="S55" i="158"/>
  <c r="T55" i="158"/>
  <c r="U55" i="158"/>
  <c r="V55" i="158"/>
  <c r="W55" i="158"/>
  <c r="J55" i="211"/>
  <c r="K55" i="158"/>
  <c r="L55" i="158"/>
  <c r="M55" i="158"/>
  <c r="N55" i="158"/>
  <c r="O55" i="158"/>
  <c r="J55" i="158"/>
  <c r="C55" i="158"/>
  <c r="D55" i="158"/>
  <c r="E55" i="158"/>
  <c r="F55" i="158"/>
  <c r="G55" i="158"/>
  <c r="B55" i="158"/>
  <c r="H55" i="211"/>
  <c r="S55" i="157"/>
  <c r="T55" i="157"/>
  <c r="U55" i="157"/>
  <c r="V55" i="157"/>
  <c r="W55" i="157"/>
  <c r="R55" i="157"/>
  <c r="K55" i="157"/>
  <c r="L55" i="157"/>
  <c r="M55" i="157"/>
  <c r="N55" i="157"/>
  <c r="O55" i="157"/>
  <c r="J55" i="157"/>
  <c r="F55" i="211"/>
  <c r="C54" i="156"/>
  <c r="D54" i="156"/>
  <c r="E54" i="156"/>
  <c r="F54" i="156"/>
  <c r="G54" i="156"/>
  <c r="B54" i="155"/>
  <c r="E54" i="155"/>
  <c r="C54" i="157"/>
  <c r="D54" i="157"/>
  <c r="E54" i="157"/>
  <c r="F54" i="157"/>
  <c r="G54" i="157"/>
  <c r="AA54" i="211"/>
  <c r="AC54" i="211"/>
  <c r="X54" i="211"/>
  <c r="V54" i="211"/>
  <c r="U54" i="211"/>
  <c r="S54" i="211"/>
  <c r="Q54" i="211"/>
  <c r="O54" i="211"/>
  <c r="S54" i="158"/>
  <c r="T54" i="158"/>
  <c r="U54" i="158"/>
  <c r="V54" i="158"/>
  <c r="W54" i="158"/>
  <c r="J54" i="211"/>
  <c r="K54" i="158"/>
  <c r="L54" i="158"/>
  <c r="M54" i="158"/>
  <c r="N54" i="158"/>
  <c r="O54" i="158"/>
  <c r="J54" i="158"/>
  <c r="C54" i="158"/>
  <c r="D54" i="158"/>
  <c r="E54" i="158"/>
  <c r="F54" i="158"/>
  <c r="G54" i="158"/>
  <c r="B54" i="158"/>
  <c r="H54" i="211"/>
  <c r="S54" i="157"/>
  <c r="T54" i="157"/>
  <c r="U54" i="157"/>
  <c r="V54" i="157"/>
  <c r="W54" i="157"/>
  <c r="R54" i="157"/>
  <c r="K54" i="157"/>
  <c r="L54" i="157"/>
  <c r="M54" i="157"/>
  <c r="N54" i="157"/>
  <c r="O54" i="157"/>
  <c r="J54" i="157"/>
  <c r="F54" i="211"/>
  <c r="C53" i="156"/>
  <c r="D53" i="156"/>
  <c r="E53" i="156"/>
  <c r="F53" i="156"/>
  <c r="G53" i="156"/>
  <c r="B53" i="155"/>
  <c r="E53" i="155"/>
  <c r="C53" i="157"/>
  <c r="D53" i="157"/>
  <c r="E53" i="157"/>
  <c r="F53" i="157"/>
  <c r="G53" i="157"/>
  <c r="AA53" i="211"/>
  <c r="AC53" i="211"/>
  <c r="X53" i="211"/>
  <c r="V53" i="211"/>
  <c r="U53" i="211"/>
  <c r="S53" i="211"/>
  <c r="Q53" i="211"/>
  <c r="O53" i="211"/>
  <c r="S53" i="158"/>
  <c r="T53" i="158"/>
  <c r="U53" i="158"/>
  <c r="V53" i="158"/>
  <c r="W53" i="158"/>
  <c r="J53" i="211"/>
  <c r="K53" i="158"/>
  <c r="L53" i="158"/>
  <c r="M53" i="158"/>
  <c r="N53" i="158"/>
  <c r="O53" i="158"/>
  <c r="J53" i="158"/>
  <c r="C53" i="158"/>
  <c r="D53" i="158"/>
  <c r="E53" i="158"/>
  <c r="F53" i="158"/>
  <c r="G53" i="158"/>
  <c r="B53" i="158"/>
  <c r="H53" i="211"/>
  <c r="S53" i="157"/>
  <c r="T53" i="157"/>
  <c r="U53" i="157"/>
  <c r="V53" i="157"/>
  <c r="W53" i="157"/>
  <c r="R53" i="157"/>
  <c r="K53" i="157"/>
  <c r="L53" i="157"/>
  <c r="M53" i="157"/>
  <c r="N53" i="157"/>
  <c r="O53" i="157"/>
  <c r="J53" i="157"/>
  <c r="F53" i="211"/>
  <c r="C52" i="156"/>
  <c r="D52" i="156"/>
  <c r="E52" i="156"/>
  <c r="F52" i="156"/>
  <c r="G52" i="156"/>
  <c r="B52" i="155"/>
  <c r="E52" i="155"/>
  <c r="C52" i="157"/>
  <c r="D52" i="157"/>
  <c r="E52" i="157"/>
  <c r="F52" i="157"/>
  <c r="G52" i="157"/>
  <c r="AA52" i="211"/>
  <c r="AC52" i="211"/>
  <c r="X52" i="211"/>
  <c r="V52" i="211"/>
  <c r="U52" i="211"/>
  <c r="S52" i="211"/>
  <c r="Q52" i="211"/>
  <c r="O52" i="211"/>
  <c r="S52" i="158"/>
  <c r="T52" i="158"/>
  <c r="U52" i="158"/>
  <c r="V52" i="158"/>
  <c r="W52" i="158"/>
  <c r="J52" i="211"/>
  <c r="K52" i="158"/>
  <c r="L52" i="158"/>
  <c r="M52" i="158"/>
  <c r="N52" i="158"/>
  <c r="O52" i="158"/>
  <c r="J52" i="158"/>
  <c r="C52" i="158"/>
  <c r="D52" i="158"/>
  <c r="E52" i="158"/>
  <c r="F52" i="158"/>
  <c r="G52" i="158"/>
  <c r="B52" i="158"/>
  <c r="H52" i="211"/>
  <c r="S52" i="157"/>
  <c r="T52" i="157"/>
  <c r="U52" i="157"/>
  <c r="V52" i="157"/>
  <c r="W52" i="157"/>
  <c r="R52" i="157"/>
  <c r="K52" i="157"/>
  <c r="L52" i="157"/>
  <c r="M52" i="157"/>
  <c r="N52" i="157"/>
  <c r="O52" i="157"/>
  <c r="J52" i="157"/>
  <c r="F52" i="211"/>
  <c r="C51" i="156"/>
  <c r="D51" i="156"/>
  <c r="E51" i="156"/>
  <c r="F51" i="156"/>
  <c r="G51" i="156"/>
  <c r="B51" i="155"/>
  <c r="E51" i="155"/>
  <c r="C51" i="157"/>
  <c r="D51" i="157"/>
  <c r="E51" i="157"/>
  <c r="F51" i="157"/>
  <c r="G51" i="157"/>
  <c r="AA51" i="211"/>
  <c r="AC51" i="211"/>
  <c r="X51" i="211"/>
  <c r="V51" i="211"/>
  <c r="U51" i="211"/>
  <c r="S51" i="211"/>
  <c r="Q51" i="211"/>
  <c r="O51" i="211"/>
  <c r="S51" i="158"/>
  <c r="T51" i="158"/>
  <c r="U51" i="158"/>
  <c r="V51" i="158"/>
  <c r="W51" i="158"/>
  <c r="J51" i="211"/>
  <c r="K51" i="158"/>
  <c r="L51" i="158"/>
  <c r="M51" i="158"/>
  <c r="N51" i="158"/>
  <c r="O51" i="158"/>
  <c r="J51" i="158"/>
  <c r="C51" i="158"/>
  <c r="D51" i="158"/>
  <c r="E51" i="158"/>
  <c r="F51" i="158"/>
  <c r="G51" i="158"/>
  <c r="B51" i="158"/>
  <c r="H51" i="211"/>
  <c r="S51" i="157"/>
  <c r="T51" i="157"/>
  <c r="U51" i="157"/>
  <c r="V51" i="157"/>
  <c r="W51" i="157"/>
  <c r="R51" i="157"/>
  <c r="K51" i="157"/>
  <c r="L51" i="157"/>
  <c r="M51" i="157"/>
  <c r="N51" i="157"/>
  <c r="O51" i="157"/>
  <c r="J51" i="157"/>
  <c r="F51" i="211"/>
  <c r="C50" i="156"/>
  <c r="D50" i="156"/>
  <c r="E50" i="156"/>
  <c r="F50" i="156"/>
  <c r="G50" i="156"/>
  <c r="B50" i="155"/>
  <c r="E50" i="155"/>
  <c r="C50" i="157"/>
  <c r="D50" i="157"/>
  <c r="E50" i="157"/>
  <c r="F50" i="157"/>
  <c r="G50" i="157"/>
  <c r="AA50" i="211"/>
  <c r="AC50" i="211"/>
  <c r="X50" i="211"/>
  <c r="V50" i="211"/>
  <c r="U50" i="211"/>
  <c r="S50" i="211"/>
  <c r="Q50" i="211"/>
  <c r="O50" i="211"/>
  <c r="S50" i="158"/>
  <c r="T50" i="158"/>
  <c r="U50" i="158"/>
  <c r="V50" i="158"/>
  <c r="W50" i="158"/>
  <c r="J50" i="211"/>
  <c r="K50" i="158"/>
  <c r="L50" i="158"/>
  <c r="M50" i="158"/>
  <c r="N50" i="158"/>
  <c r="O50" i="158"/>
  <c r="J50" i="158"/>
  <c r="C50" i="158"/>
  <c r="D50" i="158"/>
  <c r="E50" i="158"/>
  <c r="F50" i="158"/>
  <c r="G50" i="158"/>
  <c r="B50" i="158"/>
  <c r="H50" i="211"/>
  <c r="S50" i="157"/>
  <c r="T50" i="157"/>
  <c r="U50" i="157"/>
  <c r="V50" i="157"/>
  <c r="W50" i="157"/>
  <c r="R50" i="157"/>
  <c r="K50" i="157"/>
  <c r="L50" i="157"/>
  <c r="M50" i="157"/>
  <c r="N50" i="157"/>
  <c r="O50" i="157"/>
  <c r="J50" i="157"/>
  <c r="F50" i="211"/>
  <c r="C49" i="156"/>
  <c r="D49" i="156"/>
  <c r="E49" i="156"/>
  <c r="F49" i="156"/>
  <c r="G49" i="156"/>
  <c r="B49" i="155"/>
  <c r="E49" i="155"/>
  <c r="C49" i="157"/>
  <c r="D49" i="157"/>
  <c r="E49" i="157"/>
  <c r="F49" i="157"/>
  <c r="G49" i="157"/>
  <c r="AA49" i="211"/>
  <c r="AC49" i="211"/>
  <c r="X49" i="211"/>
  <c r="V49" i="211"/>
  <c r="U49" i="211"/>
  <c r="S49" i="211"/>
  <c r="Q49" i="211"/>
  <c r="O49" i="211"/>
  <c r="S49" i="158"/>
  <c r="T49" i="158"/>
  <c r="U49" i="158"/>
  <c r="V49" i="158"/>
  <c r="W49" i="158"/>
  <c r="J49" i="211"/>
  <c r="K49" i="158"/>
  <c r="L49" i="158"/>
  <c r="M49" i="158"/>
  <c r="N49" i="158"/>
  <c r="O49" i="158"/>
  <c r="J49" i="158"/>
  <c r="C49" i="158"/>
  <c r="D49" i="158"/>
  <c r="E49" i="158"/>
  <c r="F49" i="158"/>
  <c r="G49" i="158"/>
  <c r="B49" i="158"/>
  <c r="H49" i="211"/>
  <c r="S49" i="157"/>
  <c r="T49" i="157"/>
  <c r="U49" i="157"/>
  <c r="V49" i="157"/>
  <c r="W49" i="157"/>
  <c r="R49" i="157"/>
  <c r="K49" i="157"/>
  <c r="L49" i="157"/>
  <c r="M49" i="157"/>
  <c r="N49" i="157"/>
  <c r="O49" i="157"/>
  <c r="J49" i="157"/>
  <c r="F49" i="211"/>
  <c r="C48" i="156"/>
  <c r="D48" i="156"/>
  <c r="E48" i="156"/>
  <c r="F48" i="156"/>
  <c r="G48" i="156"/>
  <c r="B48" i="155"/>
  <c r="E48" i="155"/>
  <c r="C48" i="157"/>
  <c r="D48" i="157"/>
  <c r="E48" i="157"/>
  <c r="F48" i="157"/>
  <c r="G48" i="157"/>
  <c r="AA48" i="211"/>
  <c r="AC48" i="211"/>
  <c r="X48" i="211"/>
  <c r="V48" i="211"/>
  <c r="U48" i="211"/>
  <c r="S48" i="211"/>
  <c r="Q48" i="211"/>
  <c r="O48" i="211"/>
  <c r="S48" i="158"/>
  <c r="T48" i="158"/>
  <c r="U48" i="158"/>
  <c r="V48" i="158"/>
  <c r="W48" i="158"/>
  <c r="J48" i="211"/>
  <c r="K48" i="158"/>
  <c r="L48" i="158"/>
  <c r="M48" i="158"/>
  <c r="N48" i="158"/>
  <c r="O48" i="158"/>
  <c r="J48" i="158"/>
  <c r="C48" i="158"/>
  <c r="D48" i="158"/>
  <c r="E48" i="158"/>
  <c r="F48" i="158"/>
  <c r="G48" i="158"/>
  <c r="B48" i="158"/>
  <c r="H48" i="211"/>
  <c r="S48" i="157"/>
  <c r="T48" i="157"/>
  <c r="U48" i="157"/>
  <c r="V48" i="157"/>
  <c r="W48" i="157"/>
  <c r="R48" i="157"/>
  <c r="K48" i="157"/>
  <c r="L48" i="157"/>
  <c r="M48" i="157"/>
  <c r="N48" i="157"/>
  <c r="O48" i="157"/>
  <c r="J48" i="157"/>
  <c r="F48" i="211"/>
  <c r="C47" i="156"/>
  <c r="D47" i="156"/>
  <c r="E47" i="156"/>
  <c r="F47" i="156"/>
  <c r="G47" i="156"/>
  <c r="B47" i="155"/>
  <c r="E47" i="155"/>
  <c r="C47" i="157"/>
  <c r="D47" i="157"/>
  <c r="E47" i="157"/>
  <c r="F47" i="157"/>
  <c r="G47" i="157"/>
  <c r="AA47" i="211"/>
  <c r="AC47" i="211"/>
  <c r="X47" i="211"/>
  <c r="V47" i="211"/>
  <c r="U47" i="211"/>
  <c r="S47" i="211"/>
  <c r="Q47" i="211"/>
  <c r="O47" i="211"/>
  <c r="S47" i="158"/>
  <c r="T47" i="158"/>
  <c r="U47" i="158"/>
  <c r="V47" i="158"/>
  <c r="W47" i="158"/>
  <c r="J47" i="211"/>
  <c r="K47" i="158"/>
  <c r="L47" i="158"/>
  <c r="M47" i="158"/>
  <c r="N47" i="158"/>
  <c r="O47" i="158"/>
  <c r="J47" i="158"/>
  <c r="C47" i="158"/>
  <c r="D47" i="158"/>
  <c r="E47" i="158"/>
  <c r="F47" i="158"/>
  <c r="G47" i="158"/>
  <c r="B47" i="158"/>
  <c r="H47" i="211"/>
  <c r="S47" i="157"/>
  <c r="T47" i="157"/>
  <c r="U47" i="157"/>
  <c r="V47" i="157"/>
  <c r="W47" i="157"/>
  <c r="R47" i="157"/>
  <c r="K47" i="157"/>
  <c r="L47" i="157"/>
  <c r="M47" i="157"/>
  <c r="N47" i="157"/>
  <c r="O47" i="157"/>
  <c r="J47" i="157"/>
  <c r="F47" i="211"/>
  <c r="C46" i="156"/>
  <c r="D46" i="156"/>
  <c r="E46" i="156"/>
  <c r="F46" i="156"/>
  <c r="G46" i="156"/>
  <c r="B46" i="155"/>
  <c r="E46" i="155"/>
  <c r="C46" i="157"/>
  <c r="D46" i="157"/>
  <c r="E46" i="157"/>
  <c r="F46" i="157"/>
  <c r="G46" i="157"/>
  <c r="AA46" i="211"/>
  <c r="AC46" i="211"/>
  <c r="X46" i="211"/>
  <c r="V46" i="211"/>
  <c r="U46" i="211"/>
  <c r="S46" i="211"/>
  <c r="Q46" i="211"/>
  <c r="O46" i="211"/>
  <c r="S46" i="158"/>
  <c r="T46" i="158"/>
  <c r="U46" i="158"/>
  <c r="V46" i="158"/>
  <c r="W46" i="158"/>
  <c r="J46" i="211"/>
  <c r="K46" i="158"/>
  <c r="L46" i="158"/>
  <c r="M46" i="158"/>
  <c r="N46" i="158"/>
  <c r="O46" i="158"/>
  <c r="J46" i="158"/>
  <c r="C46" i="158"/>
  <c r="D46" i="158"/>
  <c r="E46" i="158"/>
  <c r="F46" i="158"/>
  <c r="G46" i="158"/>
  <c r="B46" i="158"/>
  <c r="H46" i="211"/>
  <c r="S46" i="157"/>
  <c r="T46" i="157"/>
  <c r="U46" i="157"/>
  <c r="V46" i="157"/>
  <c r="W46" i="157"/>
  <c r="R46" i="157"/>
  <c r="K46" i="157"/>
  <c r="L46" i="157"/>
  <c r="M46" i="157"/>
  <c r="N46" i="157"/>
  <c r="O46" i="157"/>
  <c r="J46" i="157"/>
  <c r="F46" i="211"/>
  <c r="C45" i="156"/>
  <c r="D45" i="156"/>
  <c r="E45" i="156"/>
  <c r="F45" i="156"/>
  <c r="G45" i="156"/>
  <c r="B45" i="155"/>
  <c r="E45" i="155"/>
  <c r="C45" i="157"/>
  <c r="D45" i="157"/>
  <c r="E45" i="157"/>
  <c r="F45" i="157"/>
  <c r="G45" i="157"/>
  <c r="AA45" i="211"/>
  <c r="AC45" i="211"/>
  <c r="X45" i="211"/>
  <c r="V45" i="211"/>
  <c r="U45" i="211"/>
  <c r="S45" i="211"/>
  <c r="Q45" i="211"/>
  <c r="O45" i="211"/>
  <c r="S45" i="158"/>
  <c r="T45" i="158"/>
  <c r="U45" i="158"/>
  <c r="V45" i="158"/>
  <c r="W45" i="158"/>
  <c r="J45" i="211"/>
  <c r="K45" i="158"/>
  <c r="L45" i="158"/>
  <c r="M45" i="158"/>
  <c r="N45" i="158"/>
  <c r="O45" i="158"/>
  <c r="J45" i="158"/>
  <c r="C45" i="158"/>
  <c r="D45" i="158"/>
  <c r="E45" i="158"/>
  <c r="F45" i="158"/>
  <c r="G45" i="158"/>
  <c r="B45" i="158"/>
  <c r="H45" i="211"/>
  <c r="S45" i="157"/>
  <c r="T45" i="157"/>
  <c r="U45" i="157"/>
  <c r="V45" i="157"/>
  <c r="W45" i="157"/>
  <c r="R45" i="157"/>
  <c r="K45" i="157"/>
  <c r="L45" i="157"/>
  <c r="M45" i="157"/>
  <c r="N45" i="157"/>
  <c r="O45" i="157"/>
  <c r="J45" i="157"/>
  <c r="F45" i="211"/>
  <c r="C44" i="156"/>
  <c r="D44" i="156"/>
  <c r="E44" i="156"/>
  <c r="F44" i="156"/>
  <c r="G44" i="156"/>
  <c r="B44" i="155"/>
  <c r="E44" i="155"/>
  <c r="C44" i="157"/>
  <c r="D44" i="157"/>
  <c r="E44" i="157"/>
  <c r="F44" i="157"/>
  <c r="G44" i="157"/>
  <c r="AA44" i="211"/>
  <c r="AC44" i="211"/>
  <c r="X44" i="211"/>
  <c r="V44" i="211"/>
  <c r="U44" i="211"/>
  <c r="S44" i="211"/>
  <c r="Q44" i="211"/>
  <c r="O44" i="211"/>
  <c r="S44" i="158"/>
  <c r="T44" i="158"/>
  <c r="U44" i="158"/>
  <c r="V44" i="158"/>
  <c r="W44" i="158"/>
  <c r="J44" i="211"/>
  <c r="K44" i="158"/>
  <c r="L44" i="158"/>
  <c r="M44" i="158"/>
  <c r="N44" i="158"/>
  <c r="O44" i="158"/>
  <c r="J44" i="158"/>
  <c r="C44" i="158"/>
  <c r="D44" i="158"/>
  <c r="E44" i="158"/>
  <c r="F44" i="158"/>
  <c r="G44" i="158"/>
  <c r="B44" i="158"/>
  <c r="H44" i="211"/>
  <c r="S44" i="157"/>
  <c r="T44" i="157"/>
  <c r="U44" i="157"/>
  <c r="V44" i="157"/>
  <c r="W44" i="157"/>
  <c r="R44" i="157"/>
  <c r="K44" i="157"/>
  <c r="L44" i="157"/>
  <c r="M44" i="157"/>
  <c r="N44" i="157"/>
  <c r="O44" i="157"/>
  <c r="J44" i="157"/>
  <c r="F44" i="211"/>
  <c r="C43" i="156"/>
  <c r="D43" i="156"/>
  <c r="E43" i="156"/>
  <c r="F43" i="156"/>
  <c r="G43" i="156"/>
  <c r="B43" i="155"/>
  <c r="E43" i="155"/>
  <c r="C43" i="157"/>
  <c r="D43" i="157"/>
  <c r="E43" i="157"/>
  <c r="F43" i="157"/>
  <c r="G43" i="157"/>
  <c r="AA43" i="211"/>
  <c r="AC43" i="211"/>
  <c r="X43" i="211"/>
  <c r="V43" i="211"/>
  <c r="U43" i="211"/>
  <c r="S43" i="211"/>
  <c r="Q43" i="211"/>
  <c r="O43" i="211"/>
  <c r="S43" i="158"/>
  <c r="T43" i="158"/>
  <c r="U43" i="158"/>
  <c r="V43" i="158"/>
  <c r="W43" i="158"/>
  <c r="J43" i="211"/>
  <c r="K43" i="158"/>
  <c r="L43" i="158"/>
  <c r="M43" i="158"/>
  <c r="N43" i="158"/>
  <c r="O43" i="158"/>
  <c r="J43" i="158"/>
  <c r="C43" i="158"/>
  <c r="D43" i="158"/>
  <c r="E43" i="158"/>
  <c r="F43" i="158"/>
  <c r="G43" i="158"/>
  <c r="B43" i="158"/>
  <c r="H43" i="211"/>
  <c r="S43" i="157"/>
  <c r="T43" i="157"/>
  <c r="U43" i="157"/>
  <c r="V43" i="157"/>
  <c r="W43" i="157"/>
  <c r="R43" i="157"/>
  <c r="K43" i="157"/>
  <c r="L43" i="157"/>
  <c r="M43" i="157"/>
  <c r="N43" i="157"/>
  <c r="O43" i="157"/>
  <c r="J43" i="157"/>
  <c r="F43" i="211"/>
  <c r="C42" i="156"/>
  <c r="D42" i="156"/>
  <c r="E42" i="156"/>
  <c r="F42" i="156"/>
  <c r="G42" i="156"/>
  <c r="B42" i="155"/>
  <c r="E42" i="155"/>
  <c r="C42" i="157"/>
  <c r="D42" i="157"/>
  <c r="E42" i="157"/>
  <c r="F42" i="157"/>
  <c r="G42" i="157"/>
  <c r="AA42" i="211"/>
  <c r="AC42" i="211"/>
  <c r="X42" i="211"/>
  <c r="V42" i="211"/>
  <c r="U42" i="211"/>
  <c r="S42" i="211"/>
  <c r="Q42" i="211"/>
  <c r="O42" i="211"/>
  <c r="S42" i="158"/>
  <c r="T42" i="158"/>
  <c r="U42" i="158"/>
  <c r="V42" i="158"/>
  <c r="W42" i="158"/>
  <c r="J42" i="211"/>
  <c r="K42" i="158"/>
  <c r="L42" i="158"/>
  <c r="M42" i="158"/>
  <c r="N42" i="158"/>
  <c r="O42" i="158"/>
  <c r="J42" i="158"/>
  <c r="C42" i="158"/>
  <c r="D42" i="158"/>
  <c r="E42" i="158"/>
  <c r="F42" i="158"/>
  <c r="G42" i="158"/>
  <c r="B42" i="158"/>
  <c r="H42" i="211"/>
  <c r="S42" i="157"/>
  <c r="T42" i="157"/>
  <c r="U42" i="157"/>
  <c r="V42" i="157"/>
  <c r="W42" i="157"/>
  <c r="R42" i="157"/>
  <c r="K42" i="157"/>
  <c r="L42" i="157"/>
  <c r="M42" i="157"/>
  <c r="N42" i="157"/>
  <c r="O42" i="157"/>
  <c r="J42" i="157"/>
  <c r="F42" i="211"/>
  <c r="C41" i="156"/>
  <c r="D41" i="156"/>
  <c r="E41" i="156"/>
  <c r="F41" i="156"/>
  <c r="G41" i="156"/>
  <c r="B41" i="155"/>
  <c r="E41" i="155"/>
  <c r="C41" i="157"/>
  <c r="D41" i="157"/>
  <c r="E41" i="157"/>
  <c r="F41" i="157"/>
  <c r="G41" i="157"/>
  <c r="AA41" i="211"/>
  <c r="AC41" i="211"/>
  <c r="X41" i="211"/>
  <c r="V41" i="211"/>
  <c r="U41" i="211"/>
  <c r="S41" i="211"/>
  <c r="Q41" i="211"/>
  <c r="O41" i="211"/>
  <c r="S41" i="158"/>
  <c r="T41" i="158"/>
  <c r="U41" i="158"/>
  <c r="V41" i="158"/>
  <c r="W41" i="158"/>
  <c r="J41" i="211"/>
  <c r="K41" i="158"/>
  <c r="L41" i="158"/>
  <c r="M41" i="158"/>
  <c r="N41" i="158"/>
  <c r="O41" i="158"/>
  <c r="J41" i="158"/>
  <c r="C41" i="158"/>
  <c r="D41" i="158"/>
  <c r="E41" i="158"/>
  <c r="F41" i="158"/>
  <c r="G41" i="158"/>
  <c r="B41" i="158"/>
  <c r="H41" i="211"/>
  <c r="S41" i="157"/>
  <c r="T41" i="157"/>
  <c r="U41" i="157"/>
  <c r="V41" i="157"/>
  <c r="W41" i="157"/>
  <c r="R41" i="157"/>
  <c r="K41" i="157"/>
  <c r="L41" i="157"/>
  <c r="M41" i="157"/>
  <c r="N41" i="157"/>
  <c r="O41" i="157"/>
  <c r="J41" i="157"/>
  <c r="F41" i="211"/>
  <c r="C40" i="156"/>
  <c r="D40" i="156"/>
  <c r="E40" i="156"/>
  <c r="F40" i="156"/>
  <c r="G40" i="156"/>
  <c r="B40" i="155"/>
  <c r="E40" i="155"/>
  <c r="C40" i="157"/>
  <c r="D40" i="157"/>
  <c r="E40" i="157"/>
  <c r="F40" i="157"/>
  <c r="G40" i="157"/>
  <c r="AA40" i="211"/>
  <c r="AC40" i="211"/>
  <c r="X40" i="211"/>
  <c r="V40" i="211"/>
  <c r="U40" i="211"/>
  <c r="S40" i="211"/>
  <c r="Q40" i="211"/>
  <c r="O40" i="211"/>
  <c r="S40" i="158"/>
  <c r="T40" i="158"/>
  <c r="U40" i="158"/>
  <c r="V40" i="158"/>
  <c r="W40" i="158"/>
  <c r="J40" i="211"/>
  <c r="K40" i="158"/>
  <c r="L40" i="158"/>
  <c r="M40" i="158"/>
  <c r="N40" i="158"/>
  <c r="O40" i="158"/>
  <c r="J40" i="158"/>
  <c r="C40" i="158"/>
  <c r="D40" i="158"/>
  <c r="E40" i="158"/>
  <c r="F40" i="158"/>
  <c r="G40" i="158"/>
  <c r="B40" i="158"/>
  <c r="H40" i="211"/>
  <c r="S40" i="157"/>
  <c r="T40" i="157"/>
  <c r="U40" i="157"/>
  <c r="V40" i="157"/>
  <c r="W40" i="157"/>
  <c r="R40" i="157"/>
  <c r="K40" i="157"/>
  <c r="L40" i="157"/>
  <c r="M40" i="157"/>
  <c r="N40" i="157"/>
  <c r="O40" i="157"/>
  <c r="J40" i="157"/>
  <c r="F40" i="211"/>
  <c r="C39" i="156"/>
  <c r="D39" i="156"/>
  <c r="E39" i="156"/>
  <c r="F39" i="156"/>
  <c r="G39" i="156"/>
  <c r="B39" i="155"/>
  <c r="E39" i="155"/>
  <c r="C39" i="157"/>
  <c r="D39" i="157"/>
  <c r="E39" i="157"/>
  <c r="F39" i="157"/>
  <c r="G39" i="157"/>
  <c r="AA39" i="211"/>
  <c r="AC39" i="211"/>
  <c r="X39" i="211"/>
  <c r="V39" i="211"/>
  <c r="U39" i="211"/>
  <c r="S39" i="211"/>
  <c r="Q39" i="211"/>
  <c r="O39" i="211"/>
  <c r="S39" i="158"/>
  <c r="T39" i="158"/>
  <c r="U39" i="158"/>
  <c r="V39" i="158"/>
  <c r="W39" i="158"/>
  <c r="J39" i="211"/>
  <c r="K39" i="158"/>
  <c r="L39" i="158"/>
  <c r="M39" i="158"/>
  <c r="N39" i="158"/>
  <c r="O39" i="158"/>
  <c r="J39" i="158"/>
  <c r="C39" i="158"/>
  <c r="D39" i="158"/>
  <c r="E39" i="158"/>
  <c r="F39" i="158"/>
  <c r="G39" i="158"/>
  <c r="B39" i="158"/>
  <c r="H39" i="211"/>
  <c r="S39" i="157"/>
  <c r="T39" i="157"/>
  <c r="U39" i="157"/>
  <c r="V39" i="157"/>
  <c r="W39" i="157"/>
  <c r="R39" i="157"/>
  <c r="K39" i="157"/>
  <c r="L39" i="157"/>
  <c r="M39" i="157"/>
  <c r="N39" i="157"/>
  <c r="O39" i="157"/>
  <c r="J39" i="157"/>
  <c r="F39" i="211"/>
  <c r="C38" i="156"/>
  <c r="D38" i="156"/>
  <c r="E38" i="156"/>
  <c r="F38" i="156"/>
  <c r="G38" i="156"/>
  <c r="B38" i="155"/>
  <c r="E38" i="155"/>
  <c r="C38" i="157"/>
  <c r="D38" i="157"/>
  <c r="E38" i="157"/>
  <c r="F38" i="157"/>
  <c r="G38" i="157"/>
  <c r="AA38" i="211"/>
  <c r="AC38" i="211"/>
  <c r="X38" i="211"/>
  <c r="V38" i="211"/>
  <c r="U38" i="211"/>
  <c r="S38" i="211"/>
  <c r="Q38" i="211"/>
  <c r="O38" i="211"/>
  <c r="S38" i="158"/>
  <c r="T38" i="158"/>
  <c r="U38" i="158"/>
  <c r="V38" i="158"/>
  <c r="W38" i="158"/>
  <c r="J38" i="211"/>
  <c r="K38" i="158"/>
  <c r="L38" i="158"/>
  <c r="M38" i="158"/>
  <c r="N38" i="158"/>
  <c r="O38" i="158"/>
  <c r="J38" i="158"/>
  <c r="C38" i="158"/>
  <c r="D38" i="158"/>
  <c r="E38" i="158"/>
  <c r="F38" i="158"/>
  <c r="G38" i="158"/>
  <c r="B38" i="158"/>
  <c r="H38" i="211"/>
  <c r="S38" i="157"/>
  <c r="T38" i="157"/>
  <c r="U38" i="157"/>
  <c r="V38" i="157"/>
  <c r="W38" i="157"/>
  <c r="R38" i="157"/>
  <c r="K38" i="157"/>
  <c r="L38" i="157"/>
  <c r="M38" i="157"/>
  <c r="N38" i="157"/>
  <c r="O38" i="157"/>
  <c r="J38" i="157"/>
  <c r="F38" i="211"/>
  <c r="C37" i="156"/>
  <c r="D37" i="156"/>
  <c r="E37" i="156"/>
  <c r="F37" i="156"/>
  <c r="G37" i="156"/>
  <c r="B37" i="155"/>
  <c r="E37" i="155"/>
  <c r="C37" i="157"/>
  <c r="D37" i="157"/>
  <c r="E37" i="157"/>
  <c r="F37" i="157"/>
  <c r="G37" i="157"/>
  <c r="AA37" i="211"/>
  <c r="AC37" i="211"/>
  <c r="X37" i="211"/>
  <c r="V37" i="211"/>
  <c r="U37" i="211"/>
  <c r="S37" i="211"/>
  <c r="Q37" i="211"/>
  <c r="O37" i="211"/>
  <c r="S37" i="158"/>
  <c r="T37" i="158"/>
  <c r="U37" i="158"/>
  <c r="V37" i="158"/>
  <c r="W37" i="158"/>
  <c r="J37" i="211"/>
  <c r="K37" i="158"/>
  <c r="L37" i="158"/>
  <c r="M37" i="158"/>
  <c r="N37" i="158"/>
  <c r="O37" i="158"/>
  <c r="J37" i="158"/>
  <c r="C37" i="158"/>
  <c r="D37" i="158"/>
  <c r="E37" i="158"/>
  <c r="F37" i="158"/>
  <c r="G37" i="158"/>
  <c r="B37" i="158"/>
  <c r="H37" i="211"/>
  <c r="S37" i="157"/>
  <c r="T37" i="157"/>
  <c r="U37" i="157"/>
  <c r="V37" i="157"/>
  <c r="W37" i="157"/>
  <c r="R37" i="157"/>
  <c r="K37" i="157"/>
  <c r="L37" i="157"/>
  <c r="M37" i="157"/>
  <c r="N37" i="157"/>
  <c r="O37" i="157"/>
  <c r="J37" i="157"/>
  <c r="F37" i="211"/>
  <c r="C36" i="156"/>
  <c r="D36" i="156"/>
  <c r="E36" i="156"/>
  <c r="F36" i="156"/>
  <c r="G36" i="156"/>
  <c r="B36" i="155"/>
  <c r="E36" i="155"/>
  <c r="C36" i="157"/>
  <c r="D36" i="157"/>
  <c r="E36" i="157"/>
  <c r="F36" i="157"/>
  <c r="G36" i="157"/>
  <c r="AA36" i="211"/>
  <c r="AC36" i="211"/>
  <c r="X36" i="211"/>
  <c r="V36" i="211"/>
  <c r="U36" i="211"/>
  <c r="S36" i="211"/>
  <c r="Q36" i="211"/>
  <c r="O36" i="211"/>
  <c r="S36" i="158"/>
  <c r="T36" i="158"/>
  <c r="U36" i="158"/>
  <c r="V36" i="158"/>
  <c r="W36" i="158"/>
  <c r="J36" i="211"/>
  <c r="K36" i="158"/>
  <c r="L36" i="158"/>
  <c r="M36" i="158"/>
  <c r="N36" i="158"/>
  <c r="O36" i="158"/>
  <c r="J36" i="158"/>
  <c r="C36" i="158"/>
  <c r="D36" i="158"/>
  <c r="E36" i="158"/>
  <c r="F36" i="158"/>
  <c r="G36" i="158"/>
  <c r="B36" i="158"/>
  <c r="H36" i="211"/>
  <c r="S36" i="157"/>
  <c r="T36" i="157"/>
  <c r="U36" i="157"/>
  <c r="V36" i="157"/>
  <c r="W36" i="157"/>
  <c r="R36" i="157"/>
  <c r="K36" i="157"/>
  <c r="L36" i="157"/>
  <c r="M36" i="157"/>
  <c r="N36" i="157"/>
  <c r="O36" i="157"/>
  <c r="J36" i="157"/>
  <c r="F36" i="211"/>
  <c r="C35" i="156"/>
  <c r="D35" i="156"/>
  <c r="E35" i="156"/>
  <c r="F35" i="156"/>
  <c r="G35" i="156"/>
  <c r="B35" i="155"/>
  <c r="E35" i="155"/>
  <c r="C35" i="157"/>
  <c r="D35" i="157"/>
  <c r="E35" i="157"/>
  <c r="F35" i="157"/>
  <c r="G35" i="157"/>
  <c r="AA35" i="211"/>
  <c r="AC35" i="211"/>
  <c r="X35" i="211"/>
  <c r="V35" i="211"/>
  <c r="U35" i="211"/>
  <c r="S35" i="211"/>
  <c r="Q35" i="211"/>
  <c r="O35" i="211"/>
  <c r="S35" i="158"/>
  <c r="T35" i="158"/>
  <c r="U35" i="158"/>
  <c r="V35" i="158"/>
  <c r="W35" i="158"/>
  <c r="J35" i="211"/>
  <c r="K35" i="158"/>
  <c r="L35" i="158"/>
  <c r="M35" i="158"/>
  <c r="N35" i="158"/>
  <c r="O35" i="158"/>
  <c r="J35" i="158"/>
  <c r="C35" i="158"/>
  <c r="D35" i="158"/>
  <c r="E35" i="158"/>
  <c r="F35" i="158"/>
  <c r="G35" i="158"/>
  <c r="B35" i="158"/>
  <c r="H35" i="211"/>
  <c r="S35" i="157"/>
  <c r="T35" i="157"/>
  <c r="U35" i="157"/>
  <c r="V35" i="157"/>
  <c r="W35" i="157"/>
  <c r="R35" i="157"/>
  <c r="K35" i="157"/>
  <c r="L35" i="157"/>
  <c r="M35" i="157"/>
  <c r="N35" i="157"/>
  <c r="O35" i="157"/>
  <c r="J35" i="157"/>
  <c r="F35" i="211"/>
  <c r="C34" i="156"/>
  <c r="D34" i="156"/>
  <c r="E34" i="156"/>
  <c r="F34" i="156"/>
  <c r="G34" i="156"/>
  <c r="B34" i="155"/>
  <c r="E34" i="155"/>
  <c r="C34" i="157"/>
  <c r="D34" i="157"/>
  <c r="E34" i="157"/>
  <c r="F34" i="157"/>
  <c r="G34" i="157"/>
  <c r="AA34" i="211"/>
  <c r="AC34" i="211"/>
  <c r="X34" i="211"/>
  <c r="V34" i="211"/>
  <c r="U34" i="211"/>
  <c r="S34" i="211"/>
  <c r="Q34" i="211"/>
  <c r="O34" i="211"/>
  <c r="S34" i="158"/>
  <c r="T34" i="158"/>
  <c r="U34" i="158"/>
  <c r="V34" i="158"/>
  <c r="W34" i="158"/>
  <c r="J34" i="211"/>
  <c r="K34" i="158"/>
  <c r="L34" i="158"/>
  <c r="M34" i="158"/>
  <c r="N34" i="158"/>
  <c r="O34" i="158"/>
  <c r="J34" i="158"/>
  <c r="C34" i="158"/>
  <c r="D34" i="158"/>
  <c r="E34" i="158"/>
  <c r="F34" i="158"/>
  <c r="G34" i="158"/>
  <c r="B34" i="158"/>
  <c r="H34" i="211"/>
  <c r="S34" i="157"/>
  <c r="T34" i="157"/>
  <c r="U34" i="157"/>
  <c r="V34" i="157"/>
  <c r="W34" i="157"/>
  <c r="R34" i="157"/>
  <c r="K34" i="157"/>
  <c r="L34" i="157"/>
  <c r="M34" i="157"/>
  <c r="N34" i="157"/>
  <c r="O34" i="157"/>
  <c r="J34" i="157"/>
  <c r="F34" i="211"/>
  <c r="C33" i="156"/>
  <c r="D33" i="156"/>
  <c r="E33" i="156"/>
  <c r="F33" i="156"/>
  <c r="G33" i="156"/>
  <c r="B33" i="155"/>
  <c r="E33" i="155"/>
  <c r="C33" i="157"/>
  <c r="D33" i="157"/>
  <c r="E33" i="157"/>
  <c r="F33" i="157"/>
  <c r="G33" i="157"/>
  <c r="AA33" i="211"/>
  <c r="AC33" i="211"/>
  <c r="X33" i="211"/>
  <c r="V33" i="211"/>
  <c r="U33" i="211"/>
  <c r="S33" i="211"/>
  <c r="Q33" i="211"/>
  <c r="O33" i="211"/>
  <c r="S33" i="158"/>
  <c r="T33" i="158"/>
  <c r="U33" i="158"/>
  <c r="V33" i="158"/>
  <c r="W33" i="158"/>
  <c r="J33" i="211"/>
  <c r="K33" i="158"/>
  <c r="L33" i="158"/>
  <c r="M33" i="158"/>
  <c r="N33" i="158"/>
  <c r="O33" i="158"/>
  <c r="J33" i="158"/>
  <c r="C33" i="158"/>
  <c r="D33" i="158"/>
  <c r="E33" i="158"/>
  <c r="F33" i="158"/>
  <c r="G33" i="158"/>
  <c r="B33" i="158"/>
  <c r="H33" i="211"/>
  <c r="S33" i="157"/>
  <c r="T33" i="157"/>
  <c r="U33" i="157"/>
  <c r="V33" i="157"/>
  <c r="W33" i="157"/>
  <c r="R33" i="157"/>
  <c r="K33" i="157"/>
  <c r="L33" i="157"/>
  <c r="M33" i="157"/>
  <c r="N33" i="157"/>
  <c r="O33" i="157"/>
  <c r="J33" i="157"/>
  <c r="F33" i="211"/>
  <c r="C32" i="156"/>
  <c r="D32" i="156"/>
  <c r="E32" i="156"/>
  <c r="F32" i="156"/>
  <c r="G32" i="156"/>
  <c r="B32" i="155"/>
  <c r="E32" i="155"/>
  <c r="C32" i="157"/>
  <c r="D32" i="157"/>
  <c r="E32" i="157"/>
  <c r="F32" i="157"/>
  <c r="G32" i="157"/>
  <c r="AA32" i="211"/>
  <c r="AC32" i="211"/>
  <c r="X32" i="211"/>
  <c r="V32" i="211"/>
  <c r="U32" i="211"/>
  <c r="S32" i="211"/>
  <c r="Q32" i="211"/>
  <c r="O32" i="211"/>
  <c r="S32" i="158"/>
  <c r="T32" i="158"/>
  <c r="U32" i="158"/>
  <c r="V32" i="158"/>
  <c r="W32" i="158"/>
  <c r="J32" i="211"/>
  <c r="K32" i="158"/>
  <c r="L32" i="158"/>
  <c r="M32" i="158"/>
  <c r="N32" i="158"/>
  <c r="O32" i="158"/>
  <c r="J32" i="158"/>
  <c r="C32" i="158"/>
  <c r="D32" i="158"/>
  <c r="E32" i="158"/>
  <c r="F32" i="158"/>
  <c r="G32" i="158"/>
  <c r="B32" i="158"/>
  <c r="H32" i="211"/>
  <c r="S32" i="157"/>
  <c r="T32" i="157"/>
  <c r="U32" i="157"/>
  <c r="V32" i="157"/>
  <c r="W32" i="157"/>
  <c r="R32" i="157"/>
  <c r="K32" i="157"/>
  <c r="L32" i="157"/>
  <c r="M32" i="157"/>
  <c r="N32" i="157"/>
  <c r="O32" i="157"/>
  <c r="J32" i="157"/>
  <c r="F32" i="211"/>
  <c r="C31" i="156"/>
  <c r="D31" i="156"/>
  <c r="E31" i="156"/>
  <c r="F31" i="156"/>
  <c r="G31" i="156"/>
  <c r="B31" i="155"/>
  <c r="E31" i="155"/>
  <c r="C31" i="157"/>
  <c r="D31" i="157"/>
  <c r="E31" i="157"/>
  <c r="F31" i="157"/>
  <c r="G31" i="157"/>
  <c r="AA31" i="211"/>
  <c r="AC31" i="211"/>
  <c r="X31" i="211"/>
  <c r="V31" i="211"/>
  <c r="U31" i="211"/>
  <c r="S31" i="211"/>
  <c r="Q31" i="211"/>
  <c r="O31" i="211"/>
  <c r="S31" i="158"/>
  <c r="T31" i="158"/>
  <c r="U31" i="158"/>
  <c r="V31" i="158"/>
  <c r="W31" i="158"/>
  <c r="J31" i="211"/>
  <c r="K31" i="158"/>
  <c r="L31" i="158"/>
  <c r="M31" i="158"/>
  <c r="N31" i="158"/>
  <c r="O31" i="158"/>
  <c r="J31" i="158"/>
  <c r="C31" i="158"/>
  <c r="D31" i="158"/>
  <c r="E31" i="158"/>
  <c r="F31" i="158"/>
  <c r="G31" i="158"/>
  <c r="B31" i="158"/>
  <c r="H31" i="211"/>
  <c r="S31" i="157"/>
  <c r="T31" i="157"/>
  <c r="U31" i="157"/>
  <c r="V31" i="157"/>
  <c r="W31" i="157"/>
  <c r="R31" i="157"/>
  <c r="K31" i="157"/>
  <c r="L31" i="157"/>
  <c r="M31" i="157"/>
  <c r="N31" i="157"/>
  <c r="O31" i="157"/>
  <c r="J31" i="157"/>
  <c r="F31" i="211"/>
  <c r="C30" i="156"/>
  <c r="D30" i="156"/>
  <c r="E30" i="156"/>
  <c r="F30" i="156"/>
  <c r="G30" i="156"/>
  <c r="B30" i="155"/>
  <c r="E30" i="155"/>
  <c r="C30" i="157"/>
  <c r="D30" i="157"/>
  <c r="E30" i="157"/>
  <c r="F30" i="157"/>
  <c r="G30" i="157"/>
  <c r="AA30" i="211"/>
  <c r="AC30" i="211"/>
  <c r="X30" i="211"/>
  <c r="V30" i="211"/>
  <c r="U30" i="211"/>
  <c r="S30" i="211"/>
  <c r="Q30" i="211"/>
  <c r="O30" i="211"/>
  <c r="S30" i="158"/>
  <c r="T30" i="158"/>
  <c r="U30" i="158"/>
  <c r="V30" i="158"/>
  <c r="W30" i="158"/>
  <c r="J30" i="211"/>
  <c r="K30" i="158"/>
  <c r="L30" i="158"/>
  <c r="M30" i="158"/>
  <c r="N30" i="158"/>
  <c r="O30" i="158"/>
  <c r="J30" i="158"/>
  <c r="C30" i="158"/>
  <c r="D30" i="158"/>
  <c r="E30" i="158"/>
  <c r="F30" i="158"/>
  <c r="G30" i="158"/>
  <c r="B30" i="158"/>
  <c r="H30" i="211"/>
  <c r="S30" i="157"/>
  <c r="T30" i="157"/>
  <c r="U30" i="157"/>
  <c r="V30" i="157"/>
  <c r="W30" i="157"/>
  <c r="R30" i="157"/>
  <c r="K30" i="157"/>
  <c r="L30" i="157"/>
  <c r="M30" i="157"/>
  <c r="N30" i="157"/>
  <c r="O30" i="157"/>
  <c r="J30" i="157"/>
  <c r="F30" i="211"/>
  <c r="C29" i="156"/>
  <c r="D29" i="156"/>
  <c r="E29" i="156"/>
  <c r="F29" i="156"/>
  <c r="G29" i="156"/>
  <c r="B29" i="155"/>
  <c r="E29" i="155"/>
  <c r="C29" i="157"/>
  <c r="D29" i="157"/>
  <c r="E29" i="157"/>
  <c r="F29" i="157"/>
  <c r="G29" i="157"/>
  <c r="AA29" i="211"/>
  <c r="AC29" i="211"/>
  <c r="X29" i="211"/>
  <c r="V29" i="211"/>
  <c r="U29" i="211"/>
  <c r="S29" i="211"/>
  <c r="Q29" i="211"/>
  <c r="O29" i="211"/>
  <c r="S29" i="158"/>
  <c r="T29" i="158"/>
  <c r="U29" i="158"/>
  <c r="V29" i="158"/>
  <c r="W29" i="158"/>
  <c r="J29" i="211"/>
  <c r="K29" i="158"/>
  <c r="L29" i="158"/>
  <c r="M29" i="158"/>
  <c r="N29" i="158"/>
  <c r="O29" i="158"/>
  <c r="J29" i="158"/>
  <c r="C29" i="158"/>
  <c r="D29" i="158"/>
  <c r="E29" i="158"/>
  <c r="F29" i="158"/>
  <c r="G29" i="158"/>
  <c r="B29" i="158"/>
  <c r="H29" i="211"/>
  <c r="S29" i="157"/>
  <c r="T29" i="157"/>
  <c r="U29" i="157"/>
  <c r="V29" i="157"/>
  <c r="W29" i="157"/>
  <c r="R29" i="157"/>
  <c r="K29" i="157"/>
  <c r="L29" i="157"/>
  <c r="M29" i="157"/>
  <c r="N29" i="157"/>
  <c r="O29" i="157"/>
  <c r="J29" i="157"/>
  <c r="F29" i="211"/>
  <c r="C28" i="156"/>
  <c r="D28" i="156"/>
  <c r="E28" i="156"/>
  <c r="F28" i="156"/>
  <c r="G28" i="156"/>
  <c r="B28" i="155"/>
  <c r="E28" i="155"/>
  <c r="C28" i="157"/>
  <c r="D28" i="157"/>
  <c r="E28" i="157"/>
  <c r="F28" i="157"/>
  <c r="G28" i="157"/>
  <c r="AA28" i="211"/>
  <c r="AC28" i="211"/>
  <c r="X28" i="211"/>
  <c r="V28" i="211"/>
  <c r="U28" i="211"/>
  <c r="S28" i="211"/>
  <c r="Q28" i="211"/>
  <c r="O28" i="211"/>
  <c r="S28" i="158"/>
  <c r="T28" i="158"/>
  <c r="U28" i="158"/>
  <c r="V28" i="158"/>
  <c r="W28" i="158"/>
  <c r="J28" i="211"/>
  <c r="K28" i="158"/>
  <c r="L28" i="158"/>
  <c r="M28" i="158"/>
  <c r="N28" i="158"/>
  <c r="O28" i="158"/>
  <c r="J28" i="158"/>
  <c r="C28" i="158"/>
  <c r="D28" i="158"/>
  <c r="E28" i="158"/>
  <c r="F28" i="158"/>
  <c r="G28" i="158"/>
  <c r="B28" i="158"/>
  <c r="H28" i="211"/>
  <c r="S28" i="157"/>
  <c r="T28" i="157"/>
  <c r="U28" i="157"/>
  <c r="V28" i="157"/>
  <c r="W28" i="157"/>
  <c r="R28" i="157"/>
  <c r="K28" i="157"/>
  <c r="L28" i="157"/>
  <c r="M28" i="157"/>
  <c r="N28" i="157"/>
  <c r="O28" i="157"/>
  <c r="J28" i="157"/>
  <c r="F28" i="211"/>
  <c r="C27" i="156"/>
  <c r="D27" i="156"/>
  <c r="E27" i="156"/>
  <c r="F27" i="156"/>
  <c r="G27" i="156"/>
  <c r="B27" i="155"/>
  <c r="E27" i="155"/>
  <c r="C27" i="157"/>
  <c r="D27" i="157"/>
  <c r="E27" i="157"/>
  <c r="F27" i="157"/>
  <c r="G27" i="157"/>
  <c r="AA27" i="211"/>
  <c r="AC27" i="211"/>
  <c r="X27" i="211"/>
  <c r="V27" i="211"/>
  <c r="U27" i="211"/>
  <c r="S27" i="211"/>
  <c r="Q27" i="211"/>
  <c r="O27" i="211"/>
  <c r="S27" i="158"/>
  <c r="T27" i="158"/>
  <c r="U27" i="158"/>
  <c r="V27" i="158"/>
  <c r="W27" i="158"/>
  <c r="J27" i="211"/>
  <c r="K27" i="158"/>
  <c r="L27" i="158"/>
  <c r="M27" i="158"/>
  <c r="N27" i="158"/>
  <c r="O27" i="158"/>
  <c r="J27" i="158"/>
  <c r="C27" i="158"/>
  <c r="D27" i="158"/>
  <c r="E27" i="158"/>
  <c r="F27" i="158"/>
  <c r="G27" i="158"/>
  <c r="B27" i="158"/>
  <c r="H27" i="211"/>
  <c r="S27" i="157"/>
  <c r="T27" i="157"/>
  <c r="U27" i="157"/>
  <c r="V27" i="157"/>
  <c r="W27" i="157"/>
  <c r="R27" i="157"/>
  <c r="K27" i="157"/>
  <c r="L27" i="157"/>
  <c r="M27" i="157"/>
  <c r="N27" i="157"/>
  <c r="O27" i="157"/>
  <c r="J27" i="157"/>
  <c r="F27" i="211"/>
  <c r="C26" i="156"/>
  <c r="D26" i="156"/>
  <c r="E26" i="156"/>
  <c r="F26" i="156"/>
  <c r="G26" i="156"/>
  <c r="B26" i="155"/>
  <c r="E26" i="155"/>
  <c r="C26" i="157"/>
  <c r="D26" i="157"/>
  <c r="E26" i="157"/>
  <c r="F26" i="157"/>
  <c r="G26" i="157"/>
  <c r="AA26" i="211"/>
  <c r="AC26" i="211"/>
  <c r="X26" i="211"/>
  <c r="V26" i="211"/>
  <c r="U26" i="211"/>
  <c r="S26" i="211"/>
  <c r="Q26" i="211"/>
  <c r="O26" i="211"/>
  <c r="S26" i="158"/>
  <c r="T26" i="158"/>
  <c r="U26" i="158"/>
  <c r="V26" i="158"/>
  <c r="W26" i="158"/>
  <c r="J26" i="211"/>
  <c r="K26" i="158"/>
  <c r="L26" i="158"/>
  <c r="M26" i="158"/>
  <c r="N26" i="158"/>
  <c r="O26" i="158"/>
  <c r="J26" i="158"/>
  <c r="C26" i="158"/>
  <c r="D26" i="158"/>
  <c r="E26" i="158"/>
  <c r="F26" i="158"/>
  <c r="G26" i="158"/>
  <c r="B26" i="158"/>
  <c r="H26" i="211"/>
  <c r="S26" i="157"/>
  <c r="T26" i="157"/>
  <c r="U26" i="157"/>
  <c r="V26" i="157"/>
  <c r="W26" i="157"/>
  <c r="R26" i="157"/>
  <c r="K26" i="157"/>
  <c r="L26" i="157"/>
  <c r="M26" i="157"/>
  <c r="N26" i="157"/>
  <c r="O26" i="157"/>
  <c r="J26" i="157"/>
  <c r="F26" i="211"/>
  <c r="C25" i="156"/>
  <c r="D25" i="156"/>
  <c r="E25" i="156"/>
  <c r="F25" i="156"/>
  <c r="G25" i="156"/>
  <c r="B25" i="155"/>
  <c r="E25" i="155"/>
  <c r="C25" i="157"/>
  <c r="D25" i="157"/>
  <c r="E25" i="157"/>
  <c r="F25" i="157"/>
  <c r="G25" i="157"/>
  <c r="AA25" i="211"/>
  <c r="AC25" i="211"/>
  <c r="X25" i="211"/>
  <c r="V25" i="211"/>
  <c r="U25" i="211"/>
  <c r="S25" i="211"/>
  <c r="Q25" i="211"/>
  <c r="O25" i="211"/>
  <c r="S25" i="158"/>
  <c r="T25" i="158"/>
  <c r="U25" i="158"/>
  <c r="V25" i="158"/>
  <c r="W25" i="158"/>
  <c r="J25" i="211"/>
  <c r="K25" i="158"/>
  <c r="L25" i="158"/>
  <c r="M25" i="158"/>
  <c r="N25" i="158"/>
  <c r="O25" i="158"/>
  <c r="J25" i="158"/>
  <c r="C25" i="158"/>
  <c r="D25" i="158"/>
  <c r="E25" i="158"/>
  <c r="F25" i="158"/>
  <c r="G25" i="158"/>
  <c r="B25" i="158"/>
  <c r="H25" i="211"/>
  <c r="S25" i="157"/>
  <c r="T25" i="157"/>
  <c r="U25" i="157"/>
  <c r="V25" i="157"/>
  <c r="W25" i="157"/>
  <c r="R25" i="157"/>
  <c r="K25" i="157"/>
  <c r="L25" i="157"/>
  <c r="M25" i="157"/>
  <c r="N25" i="157"/>
  <c r="O25" i="157"/>
  <c r="J25" i="157"/>
  <c r="F25" i="211"/>
  <c r="C24" i="156"/>
  <c r="D24" i="156"/>
  <c r="E24" i="156"/>
  <c r="F24" i="156"/>
  <c r="G24" i="156"/>
  <c r="B24" i="155"/>
  <c r="E24" i="155"/>
  <c r="C24" i="157"/>
  <c r="D24" i="157"/>
  <c r="E24" i="157"/>
  <c r="F24" i="157"/>
  <c r="G24" i="157"/>
  <c r="AA24" i="211"/>
  <c r="AC24" i="211"/>
  <c r="X24" i="211"/>
  <c r="V24" i="211"/>
  <c r="U24" i="211"/>
  <c r="S24" i="211"/>
  <c r="Q24" i="211"/>
  <c r="O24" i="211"/>
  <c r="S24" i="158"/>
  <c r="T24" i="158"/>
  <c r="U24" i="158"/>
  <c r="V24" i="158"/>
  <c r="W24" i="158"/>
  <c r="J24" i="211"/>
  <c r="K24" i="158"/>
  <c r="L24" i="158"/>
  <c r="M24" i="158"/>
  <c r="N24" i="158"/>
  <c r="O24" i="158"/>
  <c r="J24" i="158"/>
  <c r="C24" i="158"/>
  <c r="D24" i="158"/>
  <c r="E24" i="158"/>
  <c r="F24" i="158"/>
  <c r="G24" i="158"/>
  <c r="B24" i="158"/>
  <c r="H24" i="211"/>
  <c r="S24" i="157"/>
  <c r="T24" i="157"/>
  <c r="U24" i="157"/>
  <c r="V24" i="157"/>
  <c r="W24" i="157"/>
  <c r="R24" i="157"/>
  <c r="K24" i="157"/>
  <c r="L24" i="157"/>
  <c r="M24" i="157"/>
  <c r="N24" i="157"/>
  <c r="O24" i="157"/>
  <c r="J24" i="157"/>
  <c r="F24" i="211"/>
  <c r="C23" i="156"/>
  <c r="D23" i="156"/>
  <c r="E23" i="156"/>
  <c r="F23" i="156"/>
  <c r="G23" i="156"/>
  <c r="B23" i="155"/>
  <c r="E23" i="155"/>
  <c r="C23" i="157"/>
  <c r="D23" i="157"/>
  <c r="E23" i="157"/>
  <c r="F23" i="157"/>
  <c r="G23" i="157"/>
  <c r="AA23" i="211"/>
  <c r="AC23" i="211"/>
  <c r="X23" i="211"/>
  <c r="V23" i="211"/>
  <c r="U23" i="211"/>
  <c r="S23" i="211"/>
  <c r="Q23" i="211"/>
  <c r="O23" i="211"/>
  <c r="S23" i="158"/>
  <c r="T23" i="158"/>
  <c r="U23" i="158"/>
  <c r="V23" i="158"/>
  <c r="W23" i="158"/>
  <c r="J23" i="211"/>
  <c r="K23" i="158"/>
  <c r="L23" i="158"/>
  <c r="M23" i="158"/>
  <c r="N23" i="158"/>
  <c r="O23" i="158"/>
  <c r="J23" i="158"/>
  <c r="C23" i="158"/>
  <c r="D23" i="158"/>
  <c r="E23" i="158"/>
  <c r="F23" i="158"/>
  <c r="G23" i="158"/>
  <c r="B23" i="158"/>
  <c r="H23" i="211"/>
  <c r="S23" i="157"/>
  <c r="T23" i="157"/>
  <c r="U23" i="157"/>
  <c r="V23" i="157"/>
  <c r="W23" i="157"/>
  <c r="R23" i="157"/>
  <c r="K23" i="157"/>
  <c r="L23" i="157"/>
  <c r="M23" i="157"/>
  <c r="N23" i="157"/>
  <c r="O23" i="157"/>
  <c r="J23" i="157"/>
  <c r="F23" i="211"/>
  <c r="C22" i="156"/>
  <c r="D22" i="156"/>
  <c r="E22" i="156"/>
  <c r="F22" i="156"/>
  <c r="G22" i="156"/>
  <c r="B22" i="155"/>
  <c r="E22" i="155"/>
  <c r="C22" i="157"/>
  <c r="D22" i="157"/>
  <c r="E22" i="157"/>
  <c r="F22" i="157"/>
  <c r="G22" i="157"/>
  <c r="AA22" i="211"/>
  <c r="AC22" i="211"/>
  <c r="X22" i="211"/>
  <c r="V22" i="211"/>
  <c r="U22" i="211"/>
  <c r="S22" i="211"/>
  <c r="Q22" i="211"/>
  <c r="O22" i="211"/>
  <c r="S22" i="158"/>
  <c r="T22" i="158"/>
  <c r="U22" i="158"/>
  <c r="V22" i="158"/>
  <c r="W22" i="158"/>
  <c r="J22" i="211"/>
  <c r="K22" i="158"/>
  <c r="L22" i="158"/>
  <c r="M22" i="158"/>
  <c r="N22" i="158"/>
  <c r="O22" i="158"/>
  <c r="J22" i="158"/>
  <c r="C22" i="158"/>
  <c r="D22" i="158"/>
  <c r="E22" i="158"/>
  <c r="F22" i="158"/>
  <c r="G22" i="158"/>
  <c r="B22" i="158"/>
  <c r="H22" i="211"/>
  <c r="S22" i="157"/>
  <c r="T22" i="157"/>
  <c r="U22" i="157"/>
  <c r="V22" i="157"/>
  <c r="W22" i="157"/>
  <c r="R22" i="157"/>
  <c r="K22" i="157"/>
  <c r="L22" i="157"/>
  <c r="M22" i="157"/>
  <c r="N22" i="157"/>
  <c r="O22" i="157"/>
  <c r="J22" i="157"/>
  <c r="F22" i="211"/>
  <c r="C21" i="156"/>
  <c r="D21" i="156"/>
  <c r="E21" i="156"/>
  <c r="F21" i="156"/>
  <c r="G21" i="156"/>
  <c r="B21" i="155"/>
  <c r="E21" i="155"/>
  <c r="C21" i="157"/>
  <c r="D21" i="157"/>
  <c r="E21" i="157"/>
  <c r="F21" i="157"/>
  <c r="G21" i="157"/>
  <c r="AA21" i="211"/>
  <c r="AC21" i="211"/>
  <c r="X21" i="211"/>
  <c r="V21" i="211"/>
  <c r="U21" i="211"/>
  <c r="S21" i="211"/>
  <c r="Q21" i="211"/>
  <c r="O21" i="211"/>
  <c r="S21" i="158"/>
  <c r="T21" i="158"/>
  <c r="U21" i="158"/>
  <c r="V21" i="158"/>
  <c r="W21" i="158"/>
  <c r="J21" i="211"/>
  <c r="K21" i="158"/>
  <c r="L21" i="158"/>
  <c r="M21" i="158"/>
  <c r="N21" i="158"/>
  <c r="O21" i="158"/>
  <c r="J21" i="158"/>
  <c r="C21" i="158"/>
  <c r="D21" i="158"/>
  <c r="E21" i="158"/>
  <c r="F21" i="158"/>
  <c r="G21" i="158"/>
  <c r="B21" i="158"/>
  <c r="H21" i="211"/>
  <c r="S21" i="157"/>
  <c r="T21" i="157"/>
  <c r="U21" i="157"/>
  <c r="V21" i="157"/>
  <c r="W21" i="157"/>
  <c r="R21" i="157"/>
  <c r="K21" i="157"/>
  <c r="L21" i="157"/>
  <c r="M21" i="157"/>
  <c r="N21" i="157"/>
  <c r="O21" i="157"/>
  <c r="J21" i="157"/>
  <c r="F21" i="211"/>
  <c r="C20" i="156"/>
  <c r="D20" i="156"/>
  <c r="E20" i="156"/>
  <c r="F20" i="156"/>
  <c r="G20" i="156"/>
  <c r="B20" i="155"/>
  <c r="E20" i="155"/>
  <c r="C20" i="157"/>
  <c r="D20" i="157"/>
  <c r="E20" i="157"/>
  <c r="F20" i="157"/>
  <c r="G20" i="157"/>
  <c r="AA20" i="211"/>
  <c r="AC20" i="211"/>
  <c r="X20" i="211"/>
  <c r="V20" i="211"/>
  <c r="U20" i="211"/>
  <c r="S20" i="211"/>
  <c r="Q20" i="211"/>
  <c r="O20" i="211"/>
  <c r="S20" i="158"/>
  <c r="T20" i="158"/>
  <c r="U20" i="158"/>
  <c r="V20" i="158"/>
  <c r="W20" i="158"/>
  <c r="J20" i="211"/>
  <c r="K20" i="158"/>
  <c r="L20" i="158"/>
  <c r="M20" i="158"/>
  <c r="N20" i="158"/>
  <c r="O20" i="158"/>
  <c r="J20" i="158"/>
  <c r="C20" i="158"/>
  <c r="D20" i="158"/>
  <c r="E20" i="158"/>
  <c r="F20" i="158"/>
  <c r="G20" i="158"/>
  <c r="B20" i="158"/>
  <c r="H20" i="211"/>
  <c r="S20" i="157"/>
  <c r="T20" i="157"/>
  <c r="U20" i="157"/>
  <c r="V20" i="157"/>
  <c r="W20" i="157"/>
  <c r="R20" i="157"/>
  <c r="K20" i="157"/>
  <c r="L20" i="157"/>
  <c r="M20" i="157"/>
  <c r="N20" i="157"/>
  <c r="O20" i="157"/>
  <c r="J20" i="157"/>
  <c r="F20" i="211"/>
  <c r="C19" i="156"/>
  <c r="D19" i="156"/>
  <c r="E19" i="156"/>
  <c r="F19" i="156"/>
  <c r="G19" i="156"/>
  <c r="B19" i="155"/>
  <c r="E19" i="155"/>
  <c r="C19" i="157"/>
  <c r="D19" i="157"/>
  <c r="E19" i="157"/>
  <c r="F19" i="157"/>
  <c r="G19" i="157"/>
  <c r="AA19" i="211"/>
  <c r="AC19" i="211"/>
  <c r="X19" i="211"/>
  <c r="V19" i="211"/>
  <c r="U19" i="211"/>
  <c r="S19" i="211"/>
  <c r="Q19" i="211"/>
  <c r="O19" i="211"/>
  <c r="S19" i="158"/>
  <c r="T19" i="158"/>
  <c r="U19" i="158"/>
  <c r="V19" i="158"/>
  <c r="W19" i="158"/>
  <c r="J19" i="211"/>
  <c r="K19" i="158"/>
  <c r="L19" i="158"/>
  <c r="M19" i="158"/>
  <c r="N19" i="158"/>
  <c r="O19" i="158"/>
  <c r="J19" i="158"/>
  <c r="C19" i="158"/>
  <c r="D19" i="158"/>
  <c r="E19" i="158"/>
  <c r="F19" i="158"/>
  <c r="G19" i="158"/>
  <c r="B19" i="158"/>
  <c r="H19" i="211"/>
  <c r="S19" i="157"/>
  <c r="T19" i="157"/>
  <c r="U19" i="157"/>
  <c r="V19" i="157"/>
  <c r="W19" i="157"/>
  <c r="R19" i="157"/>
  <c r="K19" i="157"/>
  <c r="L19" i="157"/>
  <c r="M19" i="157"/>
  <c r="N19" i="157"/>
  <c r="O19" i="157"/>
  <c r="J19" i="157"/>
  <c r="F19" i="211"/>
  <c r="C18" i="156"/>
  <c r="D18" i="156"/>
  <c r="E18" i="156"/>
  <c r="F18" i="156"/>
  <c r="G18" i="156"/>
  <c r="B18" i="155"/>
  <c r="E18" i="155"/>
  <c r="C18" i="157"/>
  <c r="D18" i="157"/>
  <c r="E18" i="157"/>
  <c r="F18" i="157"/>
  <c r="G18" i="157"/>
  <c r="AA18" i="211"/>
  <c r="AC18" i="211"/>
  <c r="X18" i="211"/>
  <c r="V18" i="211"/>
  <c r="U18" i="211"/>
  <c r="S18" i="211"/>
  <c r="Q18" i="211"/>
  <c r="O18" i="211"/>
  <c r="S18" i="158"/>
  <c r="T18" i="158"/>
  <c r="U18" i="158"/>
  <c r="V18" i="158"/>
  <c r="W18" i="158"/>
  <c r="J18" i="211"/>
  <c r="K18" i="158"/>
  <c r="L18" i="158"/>
  <c r="M18" i="158"/>
  <c r="N18" i="158"/>
  <c r="O18" i="158"/>
  <c r="J18" i="158"/>
  <c r="C18" i="158"/>
  <c r="D18" i="158"/>
  <c r="E18" i="158"/>
  <c r="F18" i="158"/>
  <c r="G18" i="158"/>
  <c r="B18" i="158"/>
  <c r="H18" i="211"/>
  <c r="S18" i="157"/>
  <c r="T18" i="157"/>
  <c r="U18" i="157"/>
  <c r="V18" i="157"/>
  <c r="W18" i="157"/>
  <c r="R18" i="157"/>
  <c r="K18" i="157"/>
  <c r="L18" i="157"/>
  <c r="M18" i="157"/>
  <c r="N18" i="157"/>
  <c r="O18" i="157"/>
  <c r="J18" i="157"/>
  <c r="F18" i="211"/>
  <c r="C17" i="156"/>
  <c r="D17" i="156"/>
  <c r="E17" i="156"/>
  <c r="F17" i="156"/>
  <c r="G17" i="156"/>
  <c r="B17" i="155"/>
  <c r="E17" i="155"/>
  <c r="C17" i="157"/>
  <c r="D17" i="157"/>
  <c r="E17" i="157"/>
  <c r="F17" i="157"/>
  <c r="G17" i="157"/>
  <c r="AA17" i="211"/>
  <c r="AC17" i="211"/>
  <c r="X17" i="211"/>
  <c r="V17" i="211"/>
  <c r="U17" i="211"/>
  <c r="S17" i="211"/>
  <c r="Q17" i="211"/>
  <c r="O17" i="211"/>
  <c r="S17" i="158"/>
  <c r="T17" i="158"/>
  <c r="U17" i="158"/>
  <c r="V17" i="158"/>
  <c r="W17" i="158"/>
  <c r="J17" i="211"/>
  <c r="K17" i="158"/>
  <c r="L17" i="158"/>
  <c r="M17" i="158"/>
  <c r="N17" i="158"/>
  <c r="O17" i="158"/>
  <c r="J17" i="158"/>
  <c r="C17" i="158"/>
  <c r="D17" i="158"/>
  <c r="E17" i="158"/>
  <c r="F17" i="158"/>
  <c r="G17" i="158"/>
  <c r="B17" i="158"/>
  <c r="H17" i="211"/>
  <c r="S17" i="157"/>
  <c r="T17" i="157"/>
  <c r="U17" i="157"/>
  <c r="V17" i="157"/>
  <c r="W17" i="157"/>
  <c r="R17" i="157"/>
  <c r="K17" i="157"/>
  <c r="L17" i="157"/>
  <c r="M17" i="157"/>
  <c r="N17" i="157"/>
  <c r="O17" i="157"/>
  <c r="J17" i="157"/>
  <c r="F17" i="211"/>
  <c r="C16" i="156"/>
  <c r="D16" i="156"/>
  <c r="E16" i="156"/>
  <c r="F16" i="156"/>
  <c r="G16" i="156"/>
  <c r="B16" i="155"/>
  <c r="E16" i="155"/>
  <c r="C16" i="157"/>
  <c r="D16" i="157"/>
  <c r="E16" i="157"/>
  <c r="F16" i="157"/>
  <c r="G16" i="157"/>
  <c r="AA16" i="211"/>
  <c r="AC16" i="211"/>
  <c r="X16" i="211"/>
  <c r="V16" i="211"/>
  <c r="U16" i="211"/>
  <c r="S16" i="211"/>
  <c r="Q16" i="211"/>
  <c r="O16" i="211"/>
  <c r="S16" i="158"/>
  <c r="T16" i="158"/>
  <c r="U16" i="158"/>
  <c r="V16" i="158"/>
  <c r="W16" i="158"/>
  <c r="J16" i="211"/>
  <c r="K16" i="158"/>
  <c r="L16" i="158"/>
  <c r="M16" i="158"/>
  <c r="N16" i="158"/>
  <c r="O16" i="158"/>
  <c r="J16" i="158"/>
  <c r="C16" i="158"/>
  <c r="D16" i="158"/>
  <c r="E16" i="158"/>
  <c r="F16" i="158"/>
  <c r="G16" i="158"/>
  <c r="B16" i="158"/>
  <c r="H16" i="211"/>
  <c r="S16" i="157"/>
  <c r="T16" i="157"/>
  <c r="U16" i="157"/>
  <c r="V16" i="157"/>
  <c r="W16" i="157"/>
  <c r="R16" i="157"/>
  <c r="K16" i="157"/>
  <c r="L16" i="157"/>
  <c r="M16" i="157"/>
  <c r="N16" i="157"/>
  <c r="O16" i="157"/>
  <c r="J16" i="157"/>
  <c r="F16" i="211"/>
  <c r="C15" i="156"/>
  <c r="D15" i="156"/>
  <c r="E15" i="156"/>
  <c r="F15" i="156"/>
  <c r="G15" i="156"/>
  <c r="B15" i="155"/>
  <c r="E15" i="155"/>
  <c r="C15" i="157"/>
  <c r="D15" i="157"/>
  <c r="E15" i="157"/>
  <c r="F15" i="157"/>
  <c r="G15" i="157"/>
  <c r="AA15" i="211"/>
  <c r="AC15" i="211"/>
  <c r="X15" i="211"/>
  <c r="V15" i="211"/>
  <c r="U15" i="211"/>
  <c r="S15" i="211"/>
  <c r="Q15" i="211"/>
  <c r="O15" i="211"/>
  <c r="S15" i="158"/>
  <c r="T15" i="158"/>
  <c r="U15" i="158"/>
  <c r="V15" i="158"/>
  <c r="W15" i="158"/>
  <c r="J15" i="211"/>
  <c r="K15" i="158"/>
  <c r="L15" i="158"/>
  <c r="M15" i="158"/>
  <c r="N15" i="158"/>
  <c r="O15" i="158"/>
  <c r="J15" i="158"/>
  <c r="C15" i="158"/>
  <c r="D15" i="158"/>
  <c r="E15" i="158"/>
  <c r="F15" i="158"/>
  <c r="G15" i="158"/>
  <c r="B15" i="158"/>
  <c r="H15" i="211"/>
  <c r="S15" i="157"/>
  <c r="T15" i="157"/>
  <c r="U15" i="157"/>
  <c r="V15" i="157"/>
  <c r="W15" i="157"/>
  <c r="R15" i="157"/>
  <c r="K15" i="157"/>
  <c r="L15" i="157"/>
  <c r="M15" i="157"/>
  <c r="N15" i="157"/>
  <c r="O15" i="157"/>
  <c r="J15" i="157"/>
  <c r="F15" i="211"/>
  <c r="C14" i="156"/>
  <c r="D14" i="156"/>
  <c r="E14" i="156"/>
  <c r="F14" i="156"/>
  <c r="G14" i="156"/>
  <c r="B14" i="155"/>
  <c r="E14" i="155"/>
  <c r="C14" i="157"/>
  <c r="D14" i="157"/>
  <c r="E14" i="157"/>
  <c r="F14" i="157"/>
  <c r="G14" i="157"/>
  <c r="AA14" i="211"/>
  <c r="AC14" i="211"/>
  <c r="X14" i="211"/>
  <c r="V14" i="211"/>
  <c r="U14" i="211"/>
  <c r="S14" i="211"/>
  <c r="Q14" i="211"/>
  <c r="O14" i="211"/>
  <c r="S14" i="158"/>
  <c r="T14" i="158"/>
  <c r="U14" i="158"/>
  <c r="V14" i="158"/>
  <c r="W14" i="158"/>
  <c r="J14" i="211"/>
  <c r="K14" i="158"/>
  <c r="L14" i="158"/>
  <c r="M14" i="158"/>
  <c r="N14" i="158"/>
  <c r="O14" i="158"/>
  <c r="J14" i="158"/>
  <c r="C14" i="158"/>
  <c r="D14" i="158"/>
  <c r="E14" i="158"/>
  <c r="F14" i="158"/>
  <c r="G14" i="158"/>
  <c r="B14" i="158"/>
  <c r="H14" i="211"/>
  <c r="S14" i="157"/>
  <c r="T14" i="157"/>
  <c r="U14" i="157"/>
  <c r="V14" i="157"/>
  <c r="W14" i="157"/>
  <c r="R14" i="157"/>
  <c r="K14" i="157"/>
  <c r="L14" i="157"/>
  <c r="M14" i="157"/>
  <c r="N14" i="157"/>
  <c r="O14" i="157"/>
  <c r="J14" i="157"/>
  <c r="F14" i="211"/>
  <c r="C13" i="156"/>
  <c r="D13" i="156"/>
  <c r="E13" i="156"/>
  <c r="F13" i="156"/>
  <c r="G13" i="156"/>
  <c r="B13" i="155"/>
  <c r="E13" i="155"/>
  <c r="C13" i="157"/>
  <c r="D13" i="157"/>
  <c r="E13" i="157"/>
  <c r="F13" i="157"/>
  <c r="G13" i="157"/>
  <c r="AA13" i="211"/>
  <c r="AC13" i="211"/>
  <c r="X13" i="211"/>
  <c r="V13" i="211"/>
  <c r="U13" i="211"/>
  <c r="S13" i="211"/>
  <c r="Q13" i="211"/>
  <c r="O13" i="211"/>
  <c r="S13" i="158"/>
  <c r="T13" i="158"/>
  <c r="U13" i="158"/>
  <c r="V13" i="158"/>
  <c r="W13" i="158"/>
  <c r="J13" i="211"/>
  <c r="K13" i="158"/>
  <c r="L13" i="158"/>
  <c r="M13" i="158"/>
  <c r="N13" i="158"/>
  <c r="O13" i="158"/>
  <c r="J13" i="158"/>
  <c r="C13" i="158"/>
  <c r="D13" i="158"/>
  <c r="E13" i="158"/>
  <c r="F13" i="158"/>
  <c r="G13" i="158"/>
  <c r="B13" i="158"/>
  <c r="H13" i="211"/>
  <c r="S13" i="157"/>
  <c r="T13" i="157"/>
  <c r="U13" i="157"/>
  <c r="V13" i="157"/>
  <c r="W13" i="157"/>
  <c r="R13" i="157"/>
  <c r="K13" i="157"/>
  <c r="L13" i="157"/>
  <c r="M13" i="157"/>
  <c r="N13" i="157"/>
  <c r="O13" i="157"/>
  <c r="J13" i="157"/>
  <c r="F13" i="211"/>
  <c r="C12" i="156"/>
  <c r="D12" i="156"/>
  <c r="E12" i="156"/>
  <c r="F12" i="156"/>
  <c r="G12" i="156"/>
  <c r="B12" i="155"/>
  <c r="E12" i="155"/>
  <c r="C12" i="157"/>
  <c r="D12" i="157"/>
  <c r="E12" i="157"/>
  <c r="F12" i="157"/>
  <c r="G12" i="157"/>
  <c r="AA12" i="211"/>
  <c r="AC12" i="211"/>
  <c r="X12" i="211"/>
  <c r="V12" i="211"/>
  <c r="U12" i="211"/>
  <c r="S12" i="211"/>
  <c r="Q12" i="211"/>
  <c r="O12" i="211"/>
  <c r="S12" i="158"/>
  <c r="T12" i="158"/>
  <c r="U12" i="158"/>
  <c r="V12" i="158"/>
  <c r="W12" i="158"/>
  <c r="J12" i="211"/>
  <c r="K12" i="158"/>
  <c r="L12" i="158"/>
  <c r="M12" i="158"/>
  <c r="N12" i="158"/>
  <c r="O12" i="158"/>
  <c r="J12" i="158"/>
  <c r="C12" i="158"/>
  <c r="D12" i="158"/>
  <c r="E12" i="158"/>
  <c r="F12" i="158"/>
  <c r="G12" i="158"/>
  <c r="B12" i="158"/>
  <c r="H12" i="211"/>
  <c r="S12" i="157"/>
  <c r="T12" i="157"/>
  <c r="U12" i="157"/>
  <c r="V12" i="157"/>
  <c r="W12" i="157"/>
  <c r="R12" i="157"/>
  <c r="K12" i="157"/>
  <c r="L12" i="157"/>
  <c r="M12" i="157"/>
  <c r="N12" i="157"/>
  <c r="O12" i="157"/>
  <c r="J12" i="157"/>
  <c r="F12" i="211"/>
  <c r="C11" i="156"/>
  <c r="D11" i="156"/>
  <c r="E11" i="156"/>
  <c r="F11" i="156"/>
  <c r="G11" i="156"/>
  <c r="B11" i="155"/>
  <c r="E11" i="155"/>
  <c r="C11" i="157"/>
  <c r="D11" i="157"/>
  <c r="E11" i="157"/>
  <c r="F11" i="157"/>
  <c r="G11" i="157"/>
  <c r="AA11" i="211"/>
  <c r="AC11" i="211"/>
  <c r="X11" i="211"/>
  <c r="V11" i="211"/>
  <c r="U11" i="211"/>
  <c r="S11" i="211"/>
  <c r="Q11" i="211"/>
  <c r="O11" i="211"/>
  <c r="S11" i="158"/>
  <c r="T11" i="158"/>
  <c r="U11" i="158"/>
  <c r="V11" i="158"/>
  <c r="W11" i="158"/>
  <c r="J11" i="211"/>
  <c r="K11" i="158"/>
  <c r="L11" i="158"/>
  <c r="M11" i="158"/>
  <c r="N11" i="158"/>
  <c r="O11" i="158"/>
  <c r="J11" i="158"/>
  <c r="C11" i="158"/>
  <c r="D11" i="158"/>
  <c r="E11" i="158"/>
  <c r="F11" i="158"/>
  <c r="G11" i="158"/>
  <c r="B11" i="158"/>
  <c r="H11" i="211"/>
  <c r="S11" i="157"/>
  <c r="T11" i="157"/>
  <c r="U11" i="157"/>
  <c r="V11" i="157"/>
  <c r="W11" i="157"/>
  <c r="R11" i="157"/>
  <c r="K11" i="157"/>
  <c r="L11" i="157"/>
  <c r="M11" i="157"/>
  <c r="N11" i="157"/>
  <c r="O11" i="157"/>
  <c r="J11" i="157"/>
  <c r="F11" i="211"/>
  <c r="C10" i="156"/>
  <c r="D10" i="156"/>
  <c r="E10" i="156"/>
  <c r="F10" i="156"/>
  <c r="G10" i="156"/>
  <c r="B10" i="155"/>
  <c r="E10" i="155"/>
  <c r="C10" i="157"/>
  <c r="D10" i="157"/>
  <c r="E10" i="157"/>
  <c r="F10" i="157"/>
  <c r="G10" i="157"/>
  <c r="AA10" i="211"/>
  <c r="AC10" i="211"/>
  <c r="X10" i="211"/>
  <c r="V10" i="211"/>
  <c r="U10" i="211"/>
  <c r="S10" i="211"/>
  <c r="Q10" i="211"/>
  <c r="O10" i="211"/>
  <c r="S10" i="158"/>
  <c r="T10" i="158"/>
  <c r="U10" i="158"/>
  <c r="V10" i="158"/>
  <c r="W10" i="158"/>
  <c r="J10" i="211"/>
  <c r="K10" i="158"/>
  <c r="L10" i="158"/>
  <c r="M10" i="158"/>
  <c r="N10" i="158"/>
  <c r="O10" i="158"/>
  <c r="J10" i="158"/>
  <c r="C10" i="158"/>
  <c r="D10" i="158"/>
  <c r="E10" i="158"/>
  <c r="F10" i="158"/>
  <c r="G10" i="158"/>
  <c r="B10" i="158"/>
  <c r="H10" i="211"/>
  <c r="S10" i="157"/>
  <c r="T10" i="157"/>
  <c r="U10" i="157"/>
  <c r="V10" i="157"/>
  <c r="W10" i="157"/>
  <c r="R10" i="157"/>
  <c r="K10" i="157"/>
  <c r="L10" i="157"/>
  <c r="M10" i="157"/>
  <c r="N10" i="157"/>
  <c r="O10" i="157"/>
  <c r="J10" i="157"/>
  <c r="F10" i="211"/>
  <c r="Y107" i="158"/>
  <c r="X107" i="158"/>
  <c r="Q107" i="158"/>
  <c r="P107" i="158"/>
  <c r="I107" i="158"/>
  <c r="H107" i="158"/>
  <c r="Y106" i="158"/>
  <c r="X106" i="158"/>
  <c r="Q106" i="158"/>
  <c r="P106" i="158"/>
  <c r="I106" i="158"/>
  <c r="H106" i="158"/>
  <c r="Y105" i="158"/>
  <c r="X105" i="158"/>
  <c r="Q105" i="158"/>
  <c r="P105" i="158"/>
  <c r="I105" i="158"/>
  <c r="H105" i="158"/>
  <c r="Y104" i="158"/>
  <c r="X104" i="158"/>
  <c r="Q104" i="158"/>
  <c r="P104" i="158"/>
  <c r="I104" i="158"/>
  <c r="H104" i="158"/>
  <c r="Y103" i="158"/>
  <c r="X103" i="158"/>
  <c r="Q103" i="158"/>
  <c r="P103" i="158"/>
  <c r="I103" i="158"/>
  <c r="H103" i="158"/>
  <c r="Y102" i="158"/>
  <c r="X102" i="158"/>
  <c r="Q102" i="158"/>
  <c r="P102" i="158"/>
  <c r="I102" i="158"/>
  <c r="H102" i="158"/>
  <c r="Y101" i="158"/>
  <c r="X101" i="158"/>
  <c r="Q101" i="158"/>
  <c r="P101" i="158"/>
  <c r="I101" i="158"/>
  <c r="H101" i="158"/>
  <c r="Y100" i="158"/>
  <c r="X100" i="158"/>
  <c r="Q100" i="158"/>
  <c r="P100" i="158"/>
  <c r="I100" i="158"/>
  <c r="H100" i="158"/>
  <c r="Y99" i="158"/>
  <c r="X99" i="158"/>
  <c r="Q99" i="158"/>
  <c r="P99" i="158"/>
  <c r="I99" i="158"/>
  <c r="H99" i="158"/>
  <c r="Y98" i="158"/>
  <c r="X98" i="158"/>
  <c r="Q98" i="158"/>
  <c r="P98" i="158"/>
  <c r="I98" i="158"/>
  <c r="H98" i="158"/>
  <c r="Y97" i="158"/>
  <c r="X97" i="158"/>
  <c r="Q97" i="158"/>
  <c r="P97" i="158"/>
  <c r="I97" i="158"/>
  <c r="H97" i="158"/>
  <c r="Y96" i="158"/>
  <c r="X96" i="158"/>
  <c r="Q96" i="158"/>
  <c r="P96" i="158"/>
  <c r="I96" i="158"/>
  <c r="H96" i="158"/>
  <c r="Y95" i="158"/>
  <c r="X95" i="158"/>
  <c r="Q95" i="158"/>
  <c r="P95" i="158"/>
  <c r="I95" i="158"/>
  <c r="H95" i="158"/>
  <c r="Y94" i="158"/>
  <c r="X94" i="158"/>
  <c r="Q94" i="158"/>
  <c r="P94" i="158"/>
  <c r="I94" i="158"/>
  <c r="H94" i="158"/>
  <c r="Y93" i="158"/>
  <c r="X93" i="158"/>
  <c r="Q93" i="158"/>
  <c r="P93" i="158"/>
  <c r="I93" i="158"/>
  <c r="H93" i="158"/>
  <c r="Y92" i="158"/>
  <c r="X92" i="158"/>
  <c r="Q92" i="158"/>
  <c r="P92" i="158"/>
  <c r="I92" i="158"/>
  <c r="H92" i="158"/>
  <c r="Y91" i="158"/>
  <c r="X91" i="158"/>
  <c r="Q91" i="158"/>
  <c r="P91" i="158"/>
  <c r="I91" i="158"/>
  <c r="H91" i="158"/>
  <c r="Y90" i="158"/>
  <c r="X90" i="158"/>
  <c r="Q90" i="158"/>
  <c r="P90" i="158"/>
  <c r="I90" i="158"/>
  <c r="H90" i="158"/>
  <c r="Y89" i="158"/>
  <c r="X89" i="158"/>
  <c r="Q89" i="158"/>
  <c r="P89" i="158"/>
  <c r="I89" i="158"/>
  <c r="H89" i="158"/>
  <c r="Y88" i="158"/>
  <c r="X88" i="158"/>
  <c r="Q88" i="158"/>
  <c r="P88" i="158"/>
  <c r="I88" i="158"/>
  <c r="H88" i="158"/>
  <c r="Y87" i="158"/>
  <c r="X87" i="158"/>
  <c r="Q87" i="158"/>
  <c r="P87" i="158"/>
  <c r="I87" i="158"/>
  <c r="H87" i="158"/>
  <c r="Y86" i="158"/>
  <c r="X86" i="158"/>
  <c r="Q86" i="158"/>
  <c r="P86" i="158"/>
  <c r="I86" i="158"/>
  <c r="H86" i="158"/>
  <c r="Y85" i="158"/>
  <c r="X85" i="158"/>
  <c r="Q85" i="158"/>
  <c r="P85" i="158"/>
  <c r="I85" i="158"/>
  <c r="H85" i="158"/>
  <c r="Y84" i="158"/>
  <c r="X84" i="158"/>
  <c r="Q84" i="158"/>
  <c r="P84" i="158"/>
  <c r="I84" i="158"/>
  <c r="H84" i="158"/>
  <c r="Y83" i="158"/>
  <c r="X83" i="158"/>
  <c r="Q83" i="158"/>
  <c r="P83" i="158"/>
  <c r="I83" i="158"/>
  <c r="H83" i="158"/>
  <c r="Y82" i="158"/>
  <c r="X82" i="158"/>
  <c r="Q82" i="158"/>
  <c r="P82" i="158"/>
  <c r="I82" i="158"/>
  <c r="H82" i="158"/>
  <c r="Y81" i="158"/>
  <c r="X81" i="158"/>
  <c r="Q81" i="158"/>
  <c r="P81" i="158"/>
  <c r="I81" i="158"/>
  <c r="H81" i="158"/>
  <c r="Y80" i="158"/>
  <c r="X80" i="158"/>
  <c r="Q80" i="158"/>
  <c r="P80" i="158"/>
  <c r="I80" i="158"/>
  <c r="H80" i="158"/>
  <c r="Y79" i="158"/>
  <c r="X79" i="158"/>
  <c r="Q79" i="158"/>
  <c r="P79" i="158"/>
  <c r="I79" i="158"/>
  <c r="H79" i="158"/>
  <c r="Y78" i="158"/>
  <c r="X78" i="158"/>
  <c r="Q78" i="158"/>
  <c r="P78" i="158"/>
  <c r="I78" i="158"/>
  <c r="H78" i="158"/>
  <c r="Y77" i="158"/>
  <c r="X77" i="158"/>
  <c r="Q77" i="158"/>
  <c r="P77" i="158"/>
  <c r="I77" i="158"/>
  <c r="H77" i="158"/>
  <c r="Y76" i="158"/>
  <c r="X76" i="158"/>
  <c r="Q76" i="158"/>
  <c r="P76" i="158"/>
  <c r="I76" i="158"/>
  <c r="H76" i="158"/>
  <c r="Y75" i="158"/>
  <c r="X75" i="158"/>
  <c r="Q75" i="158"/>
  <c r="P75" i="158"/>
  <c r="I75" i="158"/>
  <c r="H75" i="158"/>
  <c r="Y74" i="158"/>
  <c r="X74" i="158"/>
  <c r="Q74" i="158"/>
  <c r="P74" i="158"/>
  <c r="I74" i="158"/>
  <c r="H74" i="158"/>
  <c r="Y73" i="158"/>
  <c r="X73" i="158"/>
  <c r="Q73" i="158"/>
  <c r="P73" i="158"/>
  <c r="I73" i="158"/>
  <c r="H73" i="158"/>
  <c r="Y72" i="158"/>
  <c r="X72" i="158"/>
  <c r="Q72" i="158"/>
  <c r="P72" i="158"/>
  <c r="I72" i="158"/>
  <c r="H72" i="158"/>
  <c r="Y71" i="158"/>
  <c r="X71" i="158"/>
  <c r="Q71" i="158"/>
  <c r="P71" i="158"/>
  <c r="I71" i="158"/>
  <c r="H71" i="158"/>
  <c r="Y70" i="158"/>
  <c r="X70" i="158"/>
  <c r="Q70" i="158"/>
  <c r="P70" i="158"/>
  <c r="I70" i="158"/>
  <c r="H70" i="158"/>
  <c r="Y69" i="158"/>
  <c r="X69" i="158"/>
  <c r="Q69" i="158"/>
  <c r="P69" i="158"/>
  <c r="I69" i="158"/>
  <c r="H69" i="158"/>
  <c r="Y68" i="158"/>
  <c r="X68" i="158"/>
  <c r="Q68" i="158"/>
  <c r="P68" i="158"/>
  <c r="I68" i="158"/>
  <c r="H68" i="158"/>
  <c r="Y67" i="158"/>
  <c r="X67" i="158"/>
  <c r="Q67" i="158"/>
  <c r="P67" i="158"/>
  <c r="I67" i="158"/>
  <c r="H67" i="158"/>
  <c r="Y66" i="158"/>
  <c r="X66" i="158"/>
  <c r="Q66" i="158"/>
  <c r="P66" i="158"/>
  <c r="I66" i="158"/>
  <c r="H66" i="158"/>
  <c r="Y65" i="158"/>
  <c r="X65" i="158"/>
  <c r="Q65" i="158"/>
  <c r="P65" i="158"/>
  <c r="I65" i="158"/>
  <c r="H65" i="158"/>
  <c r="Y64" i="158"/>
  <c r="X64" i="158"/>
  <c r="Q64" i="158"/>
  <c r="P64" i="158"/>
  <c r="I64" i="158"/>
  <c r="H64" i="158"/>
  <c r="Y63" i="158"/>
  <c r="X63" i="158"/>
  <c r="Q63" i="158"/>
  <c r="P63" i="158"/>
  <c r="I63" i="158"/>
  <c r="H63" i="158"/>
  <c r="Y62" i="158"/>
  <c r="X62" i="158"/>
  <c r="Q62" i="158"/>
  <c r="P62" i="158"/>
  <c r="I62" i="158"/>
  <c r="H62" i="158"/>
  <c r="Y61" i="158"/>
  <c r="X61" i="158"/>
  <c r="Q61" i="158"/>
  <c r="P61" i="158"/>
  <c r="I61" i="158"/>
  <c r="H61" i="158"/>
  <c r="Y60" i="158"/>
  <c r="X60" i="158"/>
  <c r="Q60" i="158"/>
  <c r="P60" i="158"/>
  <c r="I60" i="158"/>
  <c r="H60" i="158"/>
  <c r="Y59" i="158"/>
  <c r="X59" i="158"/>
  <c r="Q59" i="158"/>
  <c r="P59" i="158"/>
  <c r="I59" i="158"/>
  <c r="H59" i="158"/>
  <c r="Y58" i="158"/>
  <c r="X58" i="158"/>
  <c r="Q58" i="158"/>
  <c r="P58" i="158"/>
  <c r="I58" i="158"/>
  <c r="H58" i="158"/>
  <c r="Y57" i="158"/>
  <c r="X57" i="158"/>
  <c r="Q57" i="158"/>
  <c r="P57" i="158"/>
  <c r="I57" i="158"/>
  <c r="H57" i="158"/>
  <c r="Y56" i="158"/>
  <c r="X56" i="158"/>
  <c r="Q56" i="158"/>
  <c r="P56" i="158"/>
  <c r="I56" i="158"/>
  <c r="H56" i="158"/>
  <c r="Y55" i="158"/>
  <c r="X55" i="158"/>
  <c r="Q55" i="158"/>
  <c r="P55" i="158"/>
  <c r="I55" i="158"/>
  <c r="H55" i="158"/>
  <c r="Y54" i="158"/>
  <c r="X54" i="158"/>
  <c r="Q54" i="158"/>
  <c r="P54" i="158"/>
  <c r="I54" i="158"/>
  <c r="H54" i="158"/>
  <c r="Y53" i="158"/>
  <c r="X53" i="158"/>
  <c r="Q53" i="158"/>
  <c r="P53" i="158"/>
  <c r="I53" i="158"/>
  <c r="H53" i="158"/>
  <c r="Y52" i="158"/>
  <c r="X52" i="158"/>
  <c r="Q52" i="158"/>
  <c r="P52" i="158"/>
  <c r="I52" i="158"/>
  <c r="H52" i="158"/>
  <c r="Y51" i="158"/>
  <c r="X51" i="158"/>
  <c r="Q51" i="158"/>
  <c r="P51" i="158"/>
  <c r="I51" i="158"/>
  <c r="H51" i="158"/>
  <c r="Y50" i="158"/>
  <c r="X50" i="158"/>
  <c r="Q50" i="158"/>
  <c r="P50" i="158"/>
  <c r="I50" i="158"/>
  <c r="H50" i="158"/>
  <c r="Y49" i="158"/>
  <c r="X49" i="158"/>
  <c r="Q49" i="158"/>
  <c r="P49" i="158"/>
  <c r="I49" i="158"/>
  <c r="H49" i="158"/>
  <c r="Y48" i="158"/>
  <c r="X48" i="158"/>
  <c r="Q48" i="158"/>
  <c r="P48" i="158"/>
  <c r="I48" i="158"/>
  <c r="H48" i="158"/>
  <c r="Y47" i="158"/>
  <c r="X47" i="158"/>
  <c r="Q47" i="158"/>
  <c r="P47" i="158"/>
  <c r="I47" i="158"/>
  <c r="H47" i="158"/>
  <c r="Y46" i="158"/>
  <c r="X46" i="158"/>
  <c r="Q46" i="158"/>
  <c r="P46" i="158"/>
  <c r="I46" i="158"/>
  <c r="H46" i="158"/>
  <c r="Y45" i="158"/>
  <c r="X45" i="158"/>
  <c r="Q45" i="158"/>
  <c r="P45" i="158"/>
  <c r="I45" i="158"/>
  <c r="H45" i="158"/>
  <c r="Y44" i="158"/>
  <c r="X44" i="158"/>
  <c r="Q44" i="158"/>
  <c r="P44" i="158"/>
  <c r="I44" i="158"/>
  <c r="H44" i="158"/>
  <c r="Y43" i="158"/>
  <c r="X43" i="158"/>
  <c r="Q43" i="158"/>
  <c r="P43" i="158"/>
  <c r="I43" i="158"/>
  <c r="H43" i="158"/>
  <c r="Y42" i="158"/>
  <c r="X42" i="158"/>
  <c r="Q42" i="158"/>
  <c r="P42" i="158"/>
  <c r="I42" i="158"/>
  <c r="H42" i="158"/>
  <c r="Y41" i="158"/>
  <c r="X41" i="158"/>
  <c r="Q41" i="158"/>
  <c r="P41" i="158"/>
  <c r="I41" i="158"/>
  <c r="H41" i="158"/>
  <c r="Y40" i="158"/>
  <c r="X40" i="158"/>
  <c r="Q40" i="158"/>
  <c r="P40" i="158"/>
  <c r="I40" i="158"/>
  <c r="H40" i="158"/>
  <c r="Y39" i="158"/>
  <c r="X39" i="158"/>
  <c r="Q39" i="158"/>
  <c r="P39" i="158"/>
  <c r="I39" i="158"/>
  <c r="H39" i="158"/>
  <c r="Y38" i="158"/>
  <c r="X38" i="158"/>
  <c r="Q38" i="158"/>
  <c r="P38" i="158"/>
  <c r="I38" i="158"/>
  <c r="H38" i="158"/>
  <c r="Y37" i="158"/>
  <c r="X37" i="158"/>
  <c r="Q37" i="158"/>
  <c r="P37" i="158"/>
  <c r="I37" i="158"/>
  <c r="H37" i="158"/>
  <c r="Y36" i="158"/>
  <c r="X36" i="158"/>
  <c r="Q36" i="158"/>
  <c r="P36" i="158"/>
  <c r="I36" i="158"/>
  <c r="H36" i="158"/>
  <c r="Y35" i="158"/>
  <c r="X35" i="158"/>
  <c r="Q35" i="158"/>
  <c r="P35" i="158"/>
  <c r="I35" i="158"/>
  <c r="H35" i="158"/>
  <c r="Y34" i="158"/>
  <c r="X34" i="158"/>
  <c r="Q34" i="158"/>
  <c r="P34" i="158"/>
  <c r="I34" i="158"/>
  <c r="H34" i="158"/>
  <c r="Y33" i="158"/>
  <c r="X33" i="158"/>
  <c r="Q33" i="158"/>
  <c r="P33" i="158"/>
  <c r="I33" i="158"/>
  <c r="H33" i="158"/>
  <c r="Y32" i="158"/>
  <c r="X32" i="158"/>
  <c r="Q32" i="158"/>
  <c r="P32" i="158"/>
  <c r="I32" i="158"/>
  <c r="H32" i="158"/>
  <c r="Y31" i="158"/>
  <c r="X31" i="158"/>
  <c r="Q31" i="158"/>
  <c r="P31" i="158"/>
  <c r="I31" i="158"/>
  <c r="H31" i="158"/>
  <c r="Y30" i="158"/>
  <c r="X30" i="158"/>
  <c r="Q30" i="158"/>
  <c r="P30" i="158"/>
  <c r="I30" i="158"/>
  <c r="H30" i="158"/>
  <c r="Y29" i="158"/>
  <c r="X29" i="158"/>
  <c r="Q29" i="158"/>
  <c r="P29" i="158"/>
  <c r="I29" i="158"/>
  <c r="H29" i="158"/>
  <c r="Y28" i="158"/>
  <c r="X28" i="158"/>
  <c r="Q28" i="158"/>
  <c r="P28" i="158"/>
  <c r="I28" i="158"/>
  <c r="H28" i="158"/>
  <c r="Y27" i="158"/>
  <c r="X27" i="158"/>
  <c r="Q27" i="158"/>
  <c r="P27" i="158"/>
  <c r="I27" i="158"/>
  <c r="H27" i="158"/>
  <c r="Y26" i="158"/>
  <c r="X26" i="158"/>
  <c r="Q26" i="158"/>
  <c r="P26" i="158"/>
  <c r="I26" i="158"/>
  <c r="H26" i="158"/>
  <c r="Y25" i="158"/>
  <c r="X25" i="158"/>
  <c r="Q25" i="158"/>
  <c r="P25" i="158"/>
  <c r="I25" i="158"/>
  <c r="H25" i="158"/>
  <c r="Y24" i="158"/>
  <c r="X24" i="158"/>
  <c r="Q24" i="158"/>
  <c r="P24" i="158"/>
  <c r="I24" i="158"/>
  <c r="H24" i="158"/>
  <c r="Y23" i="158"/>
  <c r="X23" i="158"/>
  <c r="Q23" i="158"/>
  <c r="P23" i="158"/>
  <c r="I23" i="158"/>
  <c r="H23" i="158"/>
  <c r="Y22" i="158"/>
  <c r="X22" i="158"/>
  <c r="Q22" i="158"/>
  <c r="P22" i="158"/>
  <c r="I22" i="158"/>
  <c r="H22" i="158"/>
  <c r="Y21" i="158"/>
  <c r="X21" i="158"/>
  <c r="Q21" i="158"/>
  <c r="P21" i="158"/>
  <c r="I21" i="158"/>
  <c r="H21" i="158"/>
  <c r="Y20" i="158"/>
  <c r="X20" i="158"/>
  <c r="Q20" i="158"/>
  <c r="P20" i="158"/>
  <c r="I20" i="158"/>
  <c r="H20" i="158"/>
  <c r="Y19" i="158"/>
  <c r="X19" i="158"/>
  <c r="Q19" i="158"/>
  <c r="P19" i="158"/>
  <c r="I19" i="158"/>
  <c r="H19" i="158"/>
  <c r="Y18" i="158"/>
  <c r="X18" i="158"/>
  <c r="Q18" i="158"/>
  <c r="P18" i="158"/>
  <c r="I18" i="158"/>
  <c r="H18" i="158"/>
  <c r="Y17" i="158"/>
  <c r="X17" i="158"/>
  <c r="Q17" i="158"/>
  <c r="P17" i="158"/>
  <c r="I17" i="158"/>
  <c r="H17" i="158"/>
  <c r="Y16" i="158"/>
  <c r="X16" i="158"/>
  <c r="Q16" i="158"/>
  <c r="P16" i="158"/>
  <c r="I16" i="158"/>
  <c r="H16" i="158"/>
  <c r="Y15" i="158"/>
  <c r="X15" i="158"/>
  <c r="Q15" i="158"/>
  <c r="P15" i="158"/>
  <c r="I15" i="158"/>
  <c r="H15" i="158"/>
  <c r="Y14" i="158"/>
  <c r="X14" i="158"/>
  <c r="Q14" i="158"/>
  <c r="P14" i="158"/>
  <c r="I14" i="158"/>
  <c r="H14" i="158"/>
  <c r="Y13" i="158"/>
  <c r="X13" i="158"/>
  <c r="Q13" i="158"/>
  <c r="P13" i="158"/>
  <c r="I13" i="158"/>
  <c r="H13" i="158"/>
  <c r="Y12" i="158"/>
  <c r="X12" i="158"/>
  <c r="Q12" i="158"/>
  <c r="P12" i="158"/>
  <c r="I12" i="158"/>
  <c r="H12" i="158"/>
  <c r="Y11" i="158"/>
  <c r="X11" i="158"/>
  <c r="Q11" i="158"/>
  <c r="P11" i="158"/>
  <c r="I11" i="158"/>
  <c r="H11" i="158"/>
  <c r="Y10" i="158"/>
  <c r="X10" i="158"/>
  <c r="Q10" i="158"/>
  <c r="P10" i="158"/>
  <c r="I10" i="158"/>
  <c r="H10" i="158"/>
  <c r="AD111" i="157"/>
  <c r="AC111" i="157"/>
  <c r="AB111" i="157"/>
  <c r="AD110" i="157"/>
  <c r="AC110" i="157"/>
  <c r="AB110" i="157"/>
  <c r="AD109" i="157"/>
  <c r="AC109" i="157"/>
  <c r="AB109" i="157"/>
  <c r="AD108" i="157"/>
  <c r="AC108" i="157"/>
  <c r="AB108" i="157"/>
  <c r="X107" i="157"/>
  <c r="Y107" i="157"/>
  <c r="AD107" i="157"/>
  <c r="P107" i="157"/>
  <c r="Q107" i="157"/>
  <c r="AC107" i="157"/>
  <c r="H107" i="157"/>
  <c r="I107" i="157"/>
  <c r="AB107" i="157"/>
  <c r="X106" i="157"/>
  <c r="Y106" i="157"/>
  <c r="AD106" i="157"/>
  <c r="P106" i="157"/>
  <c r="Q106" i="157"/>
  <c r="AC106" i="157"/>
  <c r="H106" i="157"/>
  <c r="I106" i="157"/>
  <c r="AB106" i="157"/>
  <c r="X105" i="157"/>
  <c r="Y105" i="157"/>
  <c r="AD105" i="157"/>
  <c r="P105" i="157"/>
  <c r="Q105" i="157"/>
  <c r="AC105" i="157"/>
  <c r="H105" i="157"/>
  <c r="I105" i="157"/>
  <c r="AB105" i="157"/>
  <c r="X104" i="157"/>
  <c r="Y104" i="157"/>
  <c r="AD104" i="157"/>
  <c r="P104" i="157"/>
  <c r="Q104" i="157"/>
  <c r="AC104" i="157"/>
  <c r="H104" i="157"/>
  <c r="I104" i="157"/>
  <c r="AB104" i="157"/>
  <c r="X103" i="157"/>
  <c r="Y103" i="157"/>
  <c r="AD103" i="157"/>
  <c r="P103" i="157"/>
  <c r="Q103" i="157"/>
  <c r="AC103" i="157"/>
  <c r="H103" i="157"/>
  <c r="I103" i="157"/>
  <c r="AB103" i="157"/>
  <c r="X102" i="157"/>
  <c r="Y102" i="157"/>
  <c r="AD102" i="157"/>
  <c r="P102" i="157"/>
  <c r="Q102" i="157"/>
  <c r="AC102" i="157"/>
  <c r="H102" i="157"/>
  <c r="I102" i="157"/>
  <c r="AB102" i="157"/>
  <c r="X101" i="157"/>
  <c r="Y101" i="157"/>
  <c r="AD101" i="157"/>
  <c r="P101" i="157"/>
  <c r="Q101" i="157"/>
  <c r="AC101" i="157"/>
  <c r="H101" i="157"/>
  <c r="I101" i="157"/>
  <c r="AB101" i="157"/>
  <c r="X100" i="157"/>
  <c r="Y100" i="157"/>
  <c r="AD100" i="157"/>
  <c r="P100" i="157"/>
  <c r="Q100" i="157"/>
  <c r="AC100" i="157"/>
  <c r="H100" i="157"/>
  <c r="I100" i="157"/>
  <c r="AB100" i="157"/>
  <c r="X99" i="157"/>
  <c r="Y99" i="157"/>
  <c r="AD99" i="157"/>
  <c r="P99" i="157"/>
  <c r="Q99" i="157"/>
  <c r="AC99" i="157"/>
  <c r="H99" i="157"/>
  <c r="I99" i="157"/>
  <c r="AB99" i="157"/>
  <c r="X98" i="157"/>
  <c r="Y98" i="157"/>
  <c r="AD98" i="157"/>
  <c r="P98" i="157"/>
  <c r="Q98" i="157"/>
  <c r="AC98" i="157"/>
  <c r="H98" i="157"/>
  <c r="I98" i="157"/>
  <c r="AB98" i="157"/>
  <c r="X97" i="157"/>
  <c r="Y97" i="157"/>
  <c r="AD97" i="157"/>
  <c r="P97" i="157"/>
  <c r="Q97" i="157"/>
  <c r="AC97" i="157"/>
  <c r="H97" i="157"/>
  <c r="I97" i="157"/>
  <c r="AB97" i="157"/>
  <c r="X96" i="157"/>
  <c r="Y96" i="157"/>
  <c r="AD96" i="157"/>
  <c r="P96" i="157"/>
  <c r="Q96" i="157"/>
  <c r="AC96" i="157"/>
  <c r="H96" i="157"/>
  <c r="I96" i="157"/>
  <c r="AB96" i="157"/>
  <c r="X95" i="157"/>
  <c r="Y95" i="157"/>
  <c r="AD95" i="157"/>
  <c r="P95" i="157"/>
  <c r="Q95" i="157"/>
  <c r="AC95" i="157"/>
  <c r="H95" i="157"/>
  <c r="I95" i="157"/>
  <c r="AB95" i="157"/>
  <c r="X94" i="157"/>
  <c r="Y94" i="157"/>
  <c r="AD94" i="157"/>
  <c r="P94" i="157"/>
  <c r="Q94" i="157"/>
  <c r="AC94" i="157"/>
  <c r="H94" i="157"/>
  <c r="I94" i="157"/>
  <c r="AB94" i="157"/>
  <c r="X93" i="157"/>
  <c r="Y93" i="157"/>
  <c r="AD93" i="157"/>
  <c r="P93" i="157"/>
  <c r="Q93" i="157"/>
  <c r="AC93" i="157"/>
  <c r="H93" i="157"/>
  <c r="I93" i="157"/>
  <c r="AB93" i="157"/>
  <c r="X92" i="157"/>
  <c r="Y92" i="157"/>
  <c r="AD92" i="157"/>
  <c r="P92" i="157"/>
  <c r="Q92" i="157"/>
  <c r="AC92" i="157"/>
  <c r="H92" i="157"/>
  <c r="I92" i="157"/>
  <c r="AB92" i="157"/>
  <c r="X91" i="157"/>
  <c r="Y91" i="157"/>
  <c r="AD91" i="157"/>
  <c r="P91" i="157"/>
  <c r="Q91" i="157"/>
  <c r="AC91" i="157"/>
  <c r="H91" i="157"/>
  <c r="I91" i="157"/>
  <c r="AB91" i="157"/>
  <c r="X90" i="157"/>
  <c r="Y90" i="157"/>
  <c r="AD90" i="157"/>
  <c r="P90" i="157"/>
  <c r="Q90" i="157"/>
  <c r="AC90" i="157"/>
  <c r="H90" i="157"/>
  <c r="I90" i="157"/>
  <c r="AB90" i="157"/>
  <c r="X89" i="157"/>
  <c r="Y89" i="157"/>
  <c r="AD89" i="157"/>
  <c r="P89" i="157"/>
  <c r="Q89" i="157"/>
  <c r="AC89" i="157"/>
  <c r="H89" i="157"/>
  <c r="I89" i="157"/>
  <c r="AB89" i="157"/>
  <c r="X88" i="157"/>
  <c r="Y88" i="157"/>
  <c r="AD88" i="157"/>
  <c r="P88" i="157"/>
  <c r="Q88" i="157"/>
  <c r="AC88" i="157"/>
  <c r="H88" i="157"/>
  <c r="I88" i="157"/>
  <c r="AB88" i="157"/>
  <c r="X87" i="157"/>
  <c r="Y87" i="157"/>
  <c r="AD87" i="157"/>
  <c r="P87" i="157"/>
  <c r="Q87" i="157"/>
  <c r="AC87" i="157"/>
  <c r="H87" i="157"/>
  <c r="I87" i="157"/>
  <c r="AB87" i="157"/>
  <c r="X86" i="157"/>
  <c r="Y86" i="157"/>
  <c r="AD86" i="157"/>
  <c r="P86" i="157"/>
  <c r="Q86" i="157"/>
  <c r="AC86" i="157"/>
  <c r="H86" i="157"/>
  <c r="I86" i="157"/>
  <c r="AB86" i="157"/>
  <c r="X85" i="157"/>
  <c r="Y85" i="157"/>
  <c r="AD85" i="157"/>
  <c r="P85" i="157"/>
  <c r="Q85" i="157"/>
  <c r="AC85" i="157"/>
  <c r="H85" i="157"/>
  <c r="I85" i="157"/>
  <c r="AB85" i="157"/>
  <c r="X84" i="157"/>
  <c r="Y84" i="157"/>
  <c r="AD84" i="157"/>
  <c r="P84" i="157"/>
  <c r="Q84" i="157"/>
  <c r="AC84" i="157"/>
  <c r="H84" i="157"/>
  <c r="I84" i="157"/>
  <c r="AB84" i="157"/>
  <c r="X83" i="157"/>
  <c r="Y83" i="157"/>
  <c r="AD83" i="157"/>
  <c r="P83" i="157"/>
  <c r="Q83" i="157"/>
  <c r="AC83" i="157"/>
  <c r="H83" i="157"/>
  <c r="I83" i="157"/>
  <c r="AB83" i="157"/>
  <c r="X82" i="157"/>
  <c r="Y82" i="157"/>
  <c r="AD82" i="157"/>
  <c r="P82" i="157"/>
  <c r="Q82" i="157"/>
  <c r="AC82" i="157"/>
  <c r="H82" i="157"/>
  <c r="I82" i="157"/>
  <c r="AB82" i="157"/>
  <c r="X81" i="157"/>
  <c r="Y81" i="157"/>
  <c r="AD81" i="157"/>
  <c r="P81" i="157"/>
  <c r="Q81" i="157"/>
  <c r="AC81" i="157"/>
  <c r="H81" i="157"/>
  <c r="I81" i="157"/>
  <c r="AB81" i="157"/>
  <c r="X80" i="157"/>
  <c r="Y80" i="157"/>
  <c r="AD80" i="157"/>
  <c r="P80" i="157"/>
  <c r="Q80" i="157"/>
  <c r="AC80" i="157"/>
  <c r="H80" i="157"/>
  <c r="I80" i="157"/>
  <c r="AB80" i="157"/>
  <c r="X79" i="157"/>
  <c r="Y79" i="157"/>
  <c r="AD79" i="157"/>
  <c r="P79" i="157"/>
  <c r="Q79" i="157"/>
  <c r="AC79" i="157"/>
  <c r="H79" i="157"/>
  <c r="I79" i="157"/>
  <c r="AB79" i="157"/>
  <c r="X78" i="157"/>
  <c r="Y78" i="157"/>
  <c r="AD78" i="157"/>
  <c r="P78" i="157"/>
  <c r="Q78" i="157"/>
  <c r="AC78" i="157"/>
  <c r="H78" i="157"/>
  <c r="I78" i="157"/>
  <c r="AB78" i="157"/>
  <c r="X77" i="157"/>
  <c r="Y77" i="157"/>
  <c r="AD77" i="157"/>
  <c r="P77" i="157"/>
  <c r="Q77" i="157"/>
  <c r="AC77" i="157"/>
  <c r="H77" i="157"/>
  <c r="I77" i="157"/>
  <c r="AB77" i="157"/>
  <c r="X76" i="157"/>
  <c r="Y76" i="157"/>
  <c r="AD76" i="157"/>
  <c r="P76" i="157"/>
  <c r="Q76" i="157"/>
  <c r="AC76" i="157"/>
  <c r="H76" i="157"/>
  <c r="I76" i="157"/>
  <c r="AB76" i="157"/>
  <c r="X75" i="157"/>
  <c r="Y75" i="157"/>
  <c r="AD75" i="157"/>
  <c r="P75" i="157"/>
  <c r="Q75" i="157"/>
  <c r="AC75" i="157"/>
  <c r="H75" i="157"/>
  <c r="I75" i="157"/>
  <c r="AB75" i="157"/>
  <c r="X74" i="157"/>
  <c r="Y74" i="157"/>
  <c r="AD74" i="157"/>
  <c r="P74" i="157"/>
  <c r="Q74" i="157"/>
  <c r="AC74" i="157"/>
  <c r="H74" i="157"/>
  <c r="I74" i="157"/>
  <c r="AB74" i="157"/>
  <c r="X73" i="157"/>
  <c r="Y73" i="157"/>
  <c r="AD73" i="157"/>
  <c r="P73" i="157"/>
  <c r="Q73" i="157"/>
  <c r="AC73" i="157"/>
  <c r="H73" i="157"/>
  <c r="I73" i="157"/>
  <c r="AB73" i="157"/>
  <c r="X72" i="157"/>
  <c r="Y72" i="157"/>
  <c r="AD72" i="157"/>
  <c r="P72" i="157"/>
  <c r="Q72" i="157"/>
  <c r="AC72" i="157"/>
  <c r="H72" i="157"/>
  <c r="I72" i="157"/>
  <c r="AB72" i="157"/>
  <c r="X71" i="157"/>
  <c r="Y71" i="157"/>
  <c r="AD71" i="157"/>
  <c r="P71" i="157"/>
  <c r="Q71" i="157"/>
  <c r="AC71" i="157"/>
  <c r="H71" i="157"/>
  <c r="I71" i="157"/>
  <c r="AB71" i="157"/>
  <c r="X70" i="157"/>
  <c r="Y70" i="157"/>
  <c r="AD70" i="157"/>
  <c r="P70" i="157"/>
  <c r="Q70" i="157"/>
  <c r="AC70" i="157"/>
  <c r="H70" i="157"/>
  <c r="I70" i="157"/>
  <c r="AB70" i="157"/>
  <c r="X69" i="157"/>
  <c r="Y69" i="157"/>
  <c r="AD69" i="157"/>
  <c r="P69" i="157"/>
  <c r="Q69" i="157"/>
  <c r="AC69" i="157"/>
  <c r="H69" i="157"/>
  <c r="I69" i="157"/>
  <c r="AB69" i="157"/>
  <c r="X68" i="157"/>
  <c r="Y68" i="157"/>
  <c r="AD68" i="157"/>
  <c r="P68" i="157"/>
  <c r="Q68" i="157"/>
  <c r="AC68" i="157"/>
  <c r="H68" i="157"/>
  <c r="I68" i="157"/>
  <c r="AB68" i="157"/>
  <c r="X67" i="157"/>
  <c r="Y67" i="157"/>
  <c r="AD67" i="157"/>
  <c r="P67" i="157"/>
  <c r="Q67" i="157"/>
  <c r="AC67" i="157"/>
  <c r="H67" i="157"/>
  <c r="I67" i="157"/>
  <c r="AB67" i="157"/>
  <c r="X66" i="157"/>
  <c r="Y66" i="157"/>
  <c r="AD66" i="157"/>
  <c r="P66" i="157"/>
  <c r="Q66" i="157"/>
  <c r="AC66" i="157"/>
  <c r="H66" i="157"/>
  <c r="I66" i="157"/>
  <c r="AB66" i="157"/>
  <c r="X65" i="157"/>
  <c r="Y65" i="157"/>
  <c r="AD65" i="157"/>
  <c r="P65" i="157"/>
  <c r="Q65" i="157"/>
  <c r="AC65" i="157"/>
  <c r="H65" i="157"/>
  <c r="I65" i="157"/>
  <c r="AB65" i="157"/>
  <c r="X64" i="157"/>
  <c r="Y64" i="157"/>
  <c r="AD64" i="157"/>
  <c r="P64" i="157"/>
  <c r="Q64" i="157"/>
  <c r="AC64" i="157"/>
  <c r="H64" i="157"/>
  <c r="I64" i="157"/>
  <c r="AB64" i="157"/>
  <c r="X63" i="157"/>
  <c r="Y63" i="157"/>
  <c r="AD63" i="157"/>
  <c r="P63" i="157"/>
  <c r="Q63" i="157"/>
  <c r="AC63" i="157"/>
  <c r="H63" i="157"/>
  <c r="I63" i="157"/>
  <c r="AB63" i="157"/>
  <c r="X62" i="157"/>
  <c r="Y62" i="157"/>
  <c r="AD62" i="157"/>
  <c r="P62" i="157"/>
  <c r="Q62" i="157"/>
  <c r="AC62" i="157"/>
  <c r="H62" i="157"/>
  <c r="I62" i="157"/>
  <c r="AB62" i="157"/>
  <c r="X61" i="157"/>
  <c r="Y61" i="157"/>
  <c r="AD61" i="157"/>
  <c r="P61" i="157"/>
  <c r="Q61" i="157"/>
  <c r="AC61" i="157"/>
  <c r="H61" i="157"/>
  <c r="I61" i="157"/>
  <c r="AB61" i="157"/>
  <c r="X60" i="157"/>
  <c r="Y60" i="157"/>
  <c r="AD60" i="157"/>
  <c r="P60" i="157"/>
  <c r="Q60" i="157"/>
  <c r="AC60" i="157"/>
  <c r="H60" i="157"/>
  <c r="I60" i="157"/>
  <c r="AB60" i="157"/>
  <c r="X59" i="157"/>
  <c r="Y59" i="157"/>
  <c r="AD59" i="157"/>
  <c r="P59" i="157"/>
  <c r="Q59" i="157"/>
  <c r="AC59" i="157"/>
  <c r="H59" i="157"/>
  <c r="I59" i="157"/>
  <c r="AB59" i="157"/>
  <c r="X58" i="157"/>
  <c r="Y58" i="157"/>
  <c r="AD58" i="157"/>
  <c r="P58" i="157"/>
  <c r="Q58" i="157"/>
  <c r="AC58" i="157"/>
  <c r="H58" i="157"/>
  <c r="I58" i="157"/>
  <c r="AB58" i="157"/>
  <c r="X57" i="157"/>
  <c r="Y57" i="157"/>
  <c r="AD57" i="157"/>
  <c r="P57" i="157"/>
  <c r="Q57" i="157"/>
  <c r="AC57" i="157"/>
  <c r="H57" i="157"/>
  <c r="I57" i="157"/>
  <c r="AB57" i="157"/>
  <c r="X56" i="157"/>
  <c r="Y56" i="157"/>
  <c r="AD56" i="157"/>
  <c r="P56" i="157"/>
  <c r="Q56" i="157"/>
  <c r="AC56" i="157"/>
  <c r="H56" i="157"/>
  <c r="I56" i="157"/>
  <c r="AB56" i="157"/>
  <c r="X55" i="157"/>
  <c r="Y55" i="157"/>
  <c r="AD55" i="157"/>
  <c r="P55" i="157"/>
  <c r="Q55" i="157"/>
  <c r="AC55" i="157"/>
  <c r="H55" i="157"/>
  <c r="I55" i="157"/>
  <c r="AB55" i="157"/>
  <c r="X54" i="157"/>
  <c r="Y54" i="157"/>
  <c r="AD54" i="157"/>
  <c r="P54" i="157"/>
  <c r="Q54" i="157"/>
  <c r="AC54" i="157"/>
  <c r="H54" i="157"/>
  <c r="I54" i="157"/>
  <c r="AB54" i="157"/>
  <c r="X53" i="157"/>
  <c r="Y53" i="157"/>
  <c r="AD53" i="157"/>
  <c r="P53" i="157"/>
  <c r="Q53" i="157"/>
  <c r="AC53" i="157"/>
  <c r="H53" i="157"/>
  <c r="I53" i="157"/>
  <c r="AB53" i="157"/>
  <c r="X52" i="157"/>
  <c r="Y52" i="157"/>
  <c r="AD52" i="157"/>
  <c r="P52" i="157"/>
  <c r="Q52" i="157"/>
  <c r="AC52" i="157"/>
  <c r="H52" i="157"/>
  <c r="I52" i="157"/>
  <c r="AB52" i="157"/>
  <c r="X51" i="157"/>
  <c r="Y51" i="157"/>
  <c r="AD51" i="157"/>
  <c r="P51" i="157"/>
  <c r="Q51" i="157"/>
  <c r="AC51" i="157"/>
  <c r="H51" i="157"/>
  <c r="I51" i="157"/>
  <c r="AB51" i="157"/>
  <c r="X50" i="157"/>
  <c r="Y50" i="157"/>
  <c r="AD50" i="157"/>
  <c r="P50" i="157"/>
  <c r="Q50" i="157"/>
  <c r="AC50" i="157"/>
  <c r="H50" i="157"/>
  <c r="I50" i="157"/>
  <c r="AB50" i="157"/>
  <c r="X49" i="157"/>
  <c r="Y49" i="157"/>
  <c r="AD49" i="157"/>
  <c r="P49" i="157"/>
  <c r="Q49" i="157"/>
  <c r="AC49" i="157"/>
  <c r="H49" i="157"/>
  <c r="I49" i="157"/>
  <c r="AB49" i="157"/>
  <c r="X48" i="157"/>
  <c r="Y48" i="157"/>
  <c r="AD48" i="157"/>
  <c r="P48" i="157"/>
  <c r="Q48" i="157"/>
  <c r="AC48" i="157"/>
  <c r="H48" i="157"/>
  <c r="I48" i="157"/>
  <c r="AB48" i="157"/>
  <c r="X47" i="157"/>
  <c r="Y47" i="157"/>
  <c r="AD47" i="157"/>
  <c r="P47" i="157"/>
  <c r="Q47" i="157"/>
  <c r="AC47" i="157"/>
  <c r="H47" i="157"/>
  <c r="I47" i="157"/>
  <c r="AB47" i="157"/>
  <c r="X46" i="157"/>
  <c r="Y46" i="157"/>
  <c r="AD46" i="157"/>
  <c r="P46" i="157"/>
  <c r="Q46" i="157"/>
  <c r="AC46" i="157"/>
  <c r="H46" i="157"/>
  <c r="I46" i="157"/>
  <c r="AB46" i="157"/>
  <c r="X45" i="157"/>
  <c r="Y45" i="157"/>
  <c r="AD45" i="157"/>
  <c r="P45" i="157"/>
  <c r="Q45" i="157"/>
  <c r="AC45" i="157"/>
  <c r="H45" i="157"/>
  <c r="I45" i="157"/>
  <c r="AB45" i="157"/>
  <c r="X44" i="157"/>
  <c r="Y44" i="157"/>
  <c r="AD44" i="157"/>
  <c r="P44" i="157"/>
  <c r="Q44" i="157"/>
  <c r="AC44" i="157"/>
  <c r="H44" i="157"/>
  <c r="I44" i="157"/>
  <c r="AB44" i="157"/>
  <c r="X43" i="157"/>
  <c r="Y43" i="157"/>
  <c r="AD43" i="157"/>
  <c r="P43" i="157"/>
  <c r="Q43" i="157"/>
  <c r="AC43" i="157"/>
  <c r="H43" i="157"/>
  <c r="I43" i="157"/>
  <c r="AB43" i="157"/>
  <c r="X42" i="157"/>
  <c r="Y42" i="157"/>
  <c r="AD42" i="157"/>
  <c r="P42" i="157"/>
  <c r="Q42" i="157"/>
  <c r="AC42" i="157"/>
  <c r="H42" i="157"/>
  <c r="I42" i="157"/>
  <c r="AB42" i="157"/>
  <c r="X41" i="157"/>
  <c r="Y41" i="157"/>
  <c r="AD41" i="157"/>
  <c r="P41" i="157"/>
  <c r="Q41" i="157"/>
  <c r="AC41" i="157"/>
  <c r="H41" i="157"/>
  <c r="I41" i="157"/>
  <c r="AB41" i="157"/>
  <c r="X40" i="157"/>
  <c r="Y40" i="157"/>
  <c r="AD40" i="157"/>
  <c r="P40" i="157"/>
  <c r="Q40" i="157"/>
  <c r="AC40" i="157"/>
  <c r="H40" i="157"/>
  <c r="I40" i="157"/>
  <c r="AB40" i="157"/>
  <c r="X39" i="157"/>
  <c r="Y39" i="157"/>
  <c r="AD39" i="157"/>
  <c r="P39" i="157"/>
  <c r="Q39" i="157"/>
  <c r="AC39" i="157"/>
  <c r="H39" i="157"/>
  <c r="I39" i="157"/>
  <c r="AB39" i="157"/>
  <c r="X38" i="157"/>
  <c r="Y38" i="157"/>
  <c r="AD38" i="157"/>
  <c r="P38" i="157"/>
  <c r="Q38" i="157"/>
  <c r="AC38" i="157"/>
  <c r="H38" i="157"/>
  <c r="I38" i="157"/>
  <c r="AB38" i="157"/>
  <c r="X37" i="157"/>
  <c r="Y37" i="157"/>
  <c r="AD37" i="157"/>
  <c r="P37" i="157"/>
  <c r="Q37" i="157"/>
  <c r="AC37" i="157"/>
  <c r="H37" i="157"/>
  <c r="I37" i="157"/>
  <c r="AB37" i="157"/>
  <c r="X36" i="157"/>
  <c r="Y36" i="157"/>
  <c r="AD36" i="157"/>
  <c r="P36" i="157"/>
  <c r="Q36" i="157"/>
  <c r="AC36" i="157"/>
  <c r="H36" i="157"/>
  <c r="I36" i="157"/>
  <c r="AB36" i="157"/>
  <c r="X35" i="157"/>
  <c r="Y35" i="157"/>
  <c r="AD35" i="157"/>
  <c r="P35" i="157"/>
  <c r="Q35" i="157"/>
  <c r="AC35" i="157"/>
  <c r="H35" i="157"/>
  <c r="I35" i="157"/>
  <c r="AB35" i="157"/>
  <c r="X34" i="157"/>
  <c r="Y34" i="157"/>
  <c r="AD34" i="157"/>
  <c r="P34" i="157"/>
  <c r="Q34" i="157"/>
  <c r="AC34" i="157"/>
  <c r="H34" i="157"/>
  <c r="I34" i="157"/>
  <c r="AB34" i="157"/>
  <c r="X33" i="157"/>
  <c r="Y33" i="157"/>
  <c r="AD33" i="157"/>
  <c r="P33" i="157"/>
  <c r="Q33" i="157"/>
  <c r="AC33" i="157"/>
  <c r="H33" i="157"/>
  <c r="I33" i="157"/>
  <c r="AB33" i="157"/>
  <c r="X32" i="157"/>
  <c r="Y32" i="157"/>
  <c r="AD32" i="157"/>
  <c r="P32" i="157"/>
  <c r="Q32" i="157"/>
  <c r="AC32" i="157"/>
  <c r="H32" i="157"/>
  <c r="I32" i="157"/>
  <c r="AB32" i="157"/>
  <c r="X31" i="157"/>
  <c r="Y31" i="157"/>
  <c r="AD31" i="157"/>
  <c r="P31" i="157"/>
  <c r="Q31" i="157"/>
  <c r="AC31" i="157"/>
  <c r="H31" i="157"/>
  <c r="I31" i="157"/>
  <c r="AB31" i="157"/>
  <c r="X30" i="157"/>
  <c r="Y30" i="157"/>
  <c r="AD30" i="157"/>
  <c r="P30" i="157"/>
  <c r="Q30" i="157"/>
  <c r="AC30" i="157"/>
  <c r="H30" i="157"/>
  <c r="I30" i="157"/>
  <c r="AB30" i="157"/>
  <c r="X29" i="157"/>
  <c r="Y29" i="157"/>
  <c r="AD29" i="157"/>
  <c r="P29" i="157"/>
  <c r="Q29" i="157"/>
  <c r="AC29" i="157"/>
  <c r="H29" i="157"/>
  <c r="I29" i="157"/>
  <c r="AB29" i="157"/>
  <c r="X28" i="157"/>
  <c r="Y28" i="157"/>
  <c r="AD28" i="157"/>
  <c r="P28" i="157"/>
  <c r="Q28" i="157"/>
  <c r="AC28" i="157"/>
  <c r="H28" i="157"/>
  <c r="I28" i="157"/>
  <c r="AB28" i="157"/>
  <c r="X27" i="157"/>
  <c r="Y27" i="157"/>
  <c r="AD27" i="157"/>
  <c r="P27" i="157"/>
  <c r="Q27" i="157"/>
  <c r="AC27" i="157"/>
  <c r="H27" i="157"/>
  <c r="I27" i="157"/>
  <c r="AB27" i="157"/>
  <c r="X26" i="157"/>
  <c r="Y26" i="157"/>
  <c r="AD26" i="157"/>
  <c r="P26" i="157"/>
  <c r="Q26" i="157"/>
  <c r="AC26" i="157"/>
  <c r="H26" i="157"/>
  <c r="I26" i="157"/>
  <c r="AB26" i="157"/>
  <c r="X25" i="157"/>
  <c r="Y25" i="157"/>
  <c r="AD25" i="157"/>
  <c r="P25" i="157"/>
  <c r="Q25" i="157"/>
  <c r="AC25" i="157"/>
  <c r="H25" i="157"/>
  <c r="I25" i="157"/>
  <c r="AB25" i="157"/>
  <c r="X24" i="157"/>
  <c r="Y24" i="157"/>
  <c r="AD24" i="157"/>
  <c r="P24" i="157"/>
  <c r="Q24" i="157"/>
  <c r="AC24" i="157"/>
  <c r="H24" i="157"/>
  <c r="I24" i="157"/>
  <c r="AB24" i="157"/>
  <c r="X23" i="157"/>
  <c r="Y23" i="157"/>
  <c r="AD23" i="157"/>
  <c r="P23" i="157"/>
  <c r="Q23" i="157"/>
  <c r="AC23" i="157"/>
  <c r="H23" i="157"/>
  <c r="I23" i="157"/>
  <c r="AB23" i="157"/>
  <c r="X22" i="157"/>
  <c r="Y22" i="157"/>
  <c r="AD22" i="157"/>
  <c r="P22" i="157"/>
  <c r="Q22" i="157"/>
  <c r="AC22" i="157"/>
  <c r="H22" i="157"/>
  <c r="I22" i="157"/>
  <c r="AB22" i="157"/>
  <c r="X21" i="157"/>
  <c r="Y21" i="157"/>
  <c r="AD21" i="157"/>
  <c r="P21" i="157"/>
  <c r="Q21" i="157"/>
  <c r="AC21" i="157"/>
  <c r="H21" i="157"/>
  <c r="I21" i="157"/>
  <c r="AB21" i="157"/>
  <c r="X20" i="157"/>
  <c r="Y20" i="157"/>
  <c r="AD20" i="157"/>
  <c r="P20" i="157"/>
  <c r="Q20" i="157"/>
  <c r="AC20" i="157"/>
  <c r="H20" i="157"/>
  <c r="I20" i="157"/>
  <c r="AB20" i="157"/>
  <c r="X19" i="157"/>
  <c r="Y19" i="157"/>
  <c r="AD19" i="157"/>
  <c r="P19" i="157"/>
  <c r="Q19" i="157"/>
  <c r="AC19" i="157"/>
  <c r="H19" i="157"/>
  <c r="I19" i="157"/>
  <c r="AB19" i="157"/>
  <c r="X18" i="157"/>
  <c r="Y18" i="157"/>
  <c r="AD18" i="157"/>
  <c r="P18" i="157"/>
  <c r="Q18" i="157"/>
  <c r="AC18" i="157"/>
  <c r="H18" i="157"/>
  <c r="I18" i="157"/>
  <c r="AB18" i="157"/>
  <c r="X17" i="157"/>
  <c r="Y17" i="157"/>
  <c r="AD17" i="157"/>
  <c r="P17" i="157"/>
  <c r="Q17" i="157"/>
  <c r="AC17" i="157"/>
  <c r="H17" i="157"/>
  <c r="I17" i="157"/>
  <c r="AB17" i="157"/>
  <c r="X16" i="157"/>
  <c r="Y16" i="157"/>
  <c r="AD16" i="157"/>
  <c r="P16" i="157"/>
  <c r="Q16" i="157"/>
  <c r="AC16" i="157"/>
  <c r="H16" i="157"/>
  <c r="I16" i="157"/>
  <c r="AB16" i="157"/>
  <c r="X15" i="157"/>
  <c r="Y15" i="157"/>
  <c r="AD15" i="157"/>
  <c r="P15" i="157"/>
  <c r="Q15" i="157"/>
  <c r="AC15" i="157"/>
  <c r="H15" i="157"/>
  <c r="I15" i="157"/>
  <c r="AB15" i="157"/>
  <c r="X14" i="157"/>
  <c r="Y14" i="157"/>
  <c r="AD14" i="157"/>
  <c r="P14" i="157"/>
  <c r="Q14" i="157"/>
  <c r="AC14" i="157"/>
  <c r="H14" i="157"/>
  <c r="I14" i="157"/>
  <c r="AB14" i="157"/>
  <c r="X13" i="157"/>
  <c r="Y13" i="157"/>
  <c r="AD13" i="157"/>
  <c r="P13" i="157"/>
  <c r="Q13" i="157"/>
  <c r="AC13" i="157"/>
  <c r="H13" i="157"/>
  <c r="I13" i="157"/>
  <c r="AB13" i="157"/>
  <c r="X12" i="157"/>
  <c r="Y12" i="157"/>
  <c r="AD12" i="157"/>
  <c r="P12" i="157"/>
  <c r="Q12" i="157"/>
  <c r="AC12" i="157"/>
  <c r="H12" i="157"/>
  <c r="I12" i="157"/>
  <c r="AB12" i="157"/>
  <c r="X11" i="157"/>
  <c r="Y11" i="157"/>
  <c r="AD11" i="157"/>
  <c r="P11" i="157"/>
  <c r="Q11" i="157"/>
  <c r="AC11" i="157"/>
  <c r="H11" i="157"/>
  <c r="I11" i="157"/>
  <c r="AB11" i="157"/>
  <c r="X10" i="157"/>
  <c r="Y10" i="157"/>
  <c r="AD10" i="157"/>
  <c r="P10" i="157"/>
  <c r="Q10" i="157"/>
  <c r="AC10" i="157"/>
  <c r="H10" i="157"/>
  <c r="I10" i="157"/>
  <c r="AB10" i="157"/>
  <c r="Y111" i="156"/>
  <c r="X111" i="156"/>
  <c r="Q111" i="156"/>
  <c r="P111" i="156"/>
  <c r="I111" i="156"/>
  <c r="H111" i="156"/>
  <c r="X110" i="156"/>
  <c r="Y110" i="156"/>
  <c r="AD110" i="156"/>
  <c r="P110" i="156"/>
  <c r="Q110" i="156"/>
  <c r="AC110" i="156"/>
  <c r="H110" i="156"/>
  <c r="I110" i="156"/>
  <c r="AB110" i="156"/>
  <c r="X109" i="156"/>
  <c r="Y109" i="156"/>
  <c r="AD109" i="156"/>
  <c r="P109" i="156"/>
  <c r="Q109" i="156"/>
  <c r="AC109" i="156"/>
  <c r="H109" i="156"/>
  <c r="I109" i="156"/>
  <c r="AB109" i="156"/>
  <c r="X108" i="156"/>
  <c r="Y108" i="156"/>
  <c r="AD108" i="156"/>
  <c r="P108" i="156"/>
  <c r="Q108" i="156"/>
  <c r="AC108" i="156"/>
  <c r="H108" i="156"/>
  <c r="I108" i="156"/>
  <c r="AB108" i="156"/>
  <c r="X107" i="156"/>
  <c r="Y107" i="156"/>
  <c r="AD107" i="156"/>
  <c r="P107" i="156"/>
  <c r="Q107" i="156"/>
  <c r="AC107" i="156"/>
  <c r="H107" i="156"/>
  <c r="I107" i="156"/>
  <c r="AB107" i="156"/>
  <c r="X106" i="156"/>
  <c r="Y106" i="156"/>
  <c r="AD106" i="156"/>
  <c r="P106" i="156"/>
  <c r="Q106" i="156"/>
  <c r="AC106" i="156"/>
  <c r="H106" i="156"/>
  <c r="I106" i="156"/>
  <c r="AB106" i="156"/>
  <c r="X105" i="156"/>
  <c r="Y105" i="156"/>
  <c r="AD105" i="156"/>
  <c r="P105" i="156"/>
  <c r="Q105" i="156"/>
  <c r="AC105" i="156"/>
  <c r="H105" i="156"/>
  <c r="I105" i="156"/>
  <c r="AB105" i="156"/>
  <c r="X104" i="156"/>
  <c r="Y104" i="156"/>
  <c r="AD104" i="156"/>
  <c r="P104" i="156"/>
  <c r="Q104" i="156"/>
  <c r="AC104" i="156"/>
  <c r="H104" i="156"/>
  <c r="I104" i="156"/>
  <c r="AB104" i="156"/>
  <c r="X103" i="156"/>
  <c r="Y103" i="156"/>
  <c r="AD103" i="156"/>
  <c r="P103" i="156"/>
  <c r="Q103" i="156"/>
  <c r="AC103" i="156"/>
  <c r="H103" i="156"/>
  <c r="I103" i="156"/>
  <c r="AB103" i="156"/>
  <c r="X102" i="156"/>
  <c r="Y102" i="156"/>
  <c r="AD102" i="156"/>
  <c r="P102" i="156"/>
  <c r="Q102" i="156"/>
  <c r="AC102" i="156"/>
  <c r="H102" i="156"/>
  <c r="I102" i="156"/>
  <c r="AB102" i="156"/>
  <c r="X101" i="156"/>
  <c r="Y101" i="156"/>
  <c r="AD101" i="156"/>
  <c r="P101" i="156"/>
  <c r="Q101" i="156"/>
  <c r="AC101" i="156"/>
  <c r="H101" i="156"/>
  <c r="I101" i="156"/>
  <c r="AB101" i="156"/>
  <c r="X100" i="156"/>
  <c r="Y100" i="156"/>
  <c r="AD100" i="156"/>
  <c r="P100" i="156"/>
  <c r="Q100" i="156"/>
  <c r="AC100" i="156"/>
  <c r="H100" i="156"/>
  <c r="I100" i="156"/>
  <c r="AB100" i="156"/>
  <c r="X99" i="156"/>
  <c r="Y99" i="156"/>
  <c r="AD99" i="156"/>
  <c r="P99" i="156"/>
  <c r="Q99" i="156"/>
  <c r="AC99" i="156"/>
  <c r="H99" i="156"/>
  <c r="I99" i="156"/>
  <c r="AB99" i="156"/>
  <c r="X98" i="156"/>
  <c r="Y98" i="156"/>
  <c r="AD98" i="156"/>
  <c r="P98" i="156"/>
  <c r="Q98" i="156"/>
  <c r="AC98" i="156"/>
  <c r="H98" i="156"/>
  <c r="I98" i="156"/>
  <c r="AB98" i="156"/>
  <c r="X97" i="156"/>
  <c r="Y97" i="156"/>
  <c r="AD97" i="156"/>
  <c r="P97" i="156"/>
  <c r="Q97" i="156"/>
  <c r="AC97" i="156"/>
  <c r="H97" i="156"/>
  <c r="I97" i="156"/>
  <c r="AB97" i="156"/>
  <c r="X96" i="156"/>
  <c r="Y96" i="156"/>
  <c r="AD96" i="156"/>
  <c r="P96" i="156"/>
  <c r="Q96" i="156"/>
  <c r="AC96" i="156"/>
  <c r="H96" i="156"/>
  <c r="I96" i="156"/>
  <c r="AB96" i="156"/>
  <c r="X95" i="156"/>
  <c r="Y95" i="156"/>
  <c r="AD95" i="156"/>
  <c r="P95" i="156"/>
  <c r="Q95" i="156"/>
  <c r="AC95" i="156"/>
  <c r="H95" i="156"/>
  <c r="I95" i="156"/>
  <c r="AB95" i="156"/>
  <c r="X94" i="156"/>
  <c r="Y94" i="156"/>
  <c r="AD94" i="156"/>
  <c r="P94" i="156"/>
  <c r="Q94" i="156"/>
  <c r="AC94" i="156"/>
  <c r="H94" i="156"/>
  <c r="I94" i="156"/>
  <c r="AB94" i="156"/>
  <c r="X93" i="156"/>
  <c r="Y93" i="156"/>
  <c r="AD93" i="156"/>
  <c r="P93" i="156"/>
  <c r="Q93" i="156"/>
  <c r="AC93" i="156"/>
  <c r="H93" i="156"/>
  <c r="I93" i="156"/>
  <c r="AB93" i="156"/>
  <c r="X92" i="156"/>
  <c r="Y92" i="156"/>
  <c r="AD92" i="156"/>
  <c r="P92" i="156"/>
  <c r="Q92" i="156"/>
  <c r="AC92" i="156"/>
  <c r="H92" i="156"/>
  <c r="I92" i="156"/>
  <c r="AB92" i="156"/>
  <c r="X91" i="156"/>
  <c r="Y91" i="156"/>
  <c r="AD91" i="156"/>
  <c r="P91" i="156"/>
  <c r="Q91" i="156"/>
  <c r="AC91" i="156"/>
  <c r="H91" i="156"/>
  <c r="I91" i="156"/>
  <c r="AB91" i="156"/>
  <c r="X90" i="156"/>
  <c r="Y90" i="156"/>
  <c r="AD90" i="156"/>
  <c r="P90" i="156"/>
  <c r="Q90" i="156"/>
  <c r="AC90" i="156"/>
  <c r="H90" i="156"/>
  <c r="I90" i="156"/>
  <c r="AB90" i="156"/>
  <c r="X89" i="156"/>
  <c r="Y89" i="156"/>
  <c r="AD89" i="156"/>
  <c r="P89" i="156"/>
  <c r="Q89" i="156"/>
  <c r="AC89" i="156"/>
  <c r="H89" i="156"/>
  <c r="I89" i="156"/>
  <c r="AB89" i="156"/>
  <c r="X88" i="156"/>
  <c r="Y88" i="156"/>
  <c r="AD88" i="156"/>
  <c r="P88" i="156"/>
  <c r="Q88" i="156"/>
  <c r="AC88" i="156"/>
  <c r="H88" i="156"/>
  <c r="I88" i="156"/>
  <c r="AB88" i="156"/>
  <c r="X87" i="156"/>
  <c r="Y87" i="156"/>
  <c r="AD87" i="156"/>
  <c r="P87" i="156"/>
  <c r="Q87" i="156"/>
  <c r="AC87" i="156"/>
  <c r="H87" i="156"/>
  <c r="I87" i="156"/>
  <c r="AB87" i="156"/>
  <c r="X86" i="156"/>
  <c r="Y86" i="156"/>
  <c r="AD86" i="156"/>
  <c r="P86" i="156"/>
  <c r="Q86" i="156"/>
  <c r="AC86" i="156"/>
  <c r="H86" i="156"/>
  <c r="I86" i="156"/>
  <c r="AB86" i="156"/>
  <c r="X85" i="156"/>
  <c r="Y85" i="156"/>
  <c r="AD85" i="156"/>
  <c r="P85" i="156"/>
  <c r="Q85" i="156"/>
  <c r="AC85" i="156"/>
  <c r="H85" i="156"/>
  <c r="I85" i="156"/>
  <c r="AB85" i="156"/>
  <c r="X84" i="156"/>
  <c r="Y84" i="156"/>
  <c r="AD84" i="156"/>
  <c r="P84" i="156"/>
  <c r="Q84" i="156"/>
  <c r="AC84" i="156"/>
  <c r="H84" i="156"/>
  <c r="I84" i="156"/>
  <c r="AB84" i="156"/>
  <c r="X83" i="156"/>
  <c r="Y83" i="156"/>
  <c r="AD83" i="156"/>
  <c r="P83" i="156"/>
  <c r="Q83" i="156"/>
  <c r="AC83" i="156"/>
  <c r="H83" i="156"/>
  <c r="I83" i="156"/>
  <c r="AB83" i="156"/>
  <c r="X82" i="156"/>
  <c r="Y82" i="156"/>
  <c r="AD82" i="156"/>
  <c r="P82" i="156"/>
  <c r="Q82" i="156"/>
  <c r="AC82" i="156"/>
  <c r="H82" i="156"/>
  <c r="I82" i="156"/>
  <c r="AB82" i="156"/>
  <c r="X81" i="156"/>
  <c r="Y81" i="156"/>
  <c r="AD81" i="156"/>
  <c r="P81" i="156"/>
  <c r="Q81" i="156"/>
  <c r="AC81" i="156"/>
  <c r="H81" i="156"/>
  <c r="I81" i="156"/>
  <c r="AB81" i="156"/>
  <c r="X80" i="156"/>
  <c r="Y80" i="156"/>
  <c r="AD80" i="156"/>
  <c r="P80" i="156"/>
  <c r="Q80" i="156"/>
  <c r="AC80" i="156"/>
  <c r="H80" i="156"/>
  <c r="I80" i="156"/>
  <c r="AB80" i="156"/>
  <c r="X79" i="156"/>
  <c r="Y79" i="156"/>
  <c r="AD79" i="156"/>
  <c r="P79" i="156"/>
  <c r="Q79" i="156"/>
  <c r="AC79" i="156"/>
  <c r="H79" i="156"/>
  <c r="I79" i="156"/>
  <c r="AB79" i="156"/>
  <c r="X78" i="156"/>
  <c r="Y78" i="156"/>
  <c r="AD78" i="156"/>
  <c r="P78" i="156"/>
  <c r="Q78" i="156"/>
  <c r="AC78" i="156"/>
  <c r="H78" i="156"/>
  <c r="I78" i="156"/>
  <c r="AB78" i="156"/>
  <c r="X77" i="156"/>
  <c r="Y77" i="156"/>
  <c r="AD77" i="156"/>
  <c r="P77" i="156"/>
  <c r="Q77" i="156"/>
  <c r="AC77" i="156"/>
  <c r="H77" i="156"/>
  <c r="I77" i="156"/>
  <c r="AB77" i="156"/>
  <c r="X76" i="156"/>
  <c r="Y76" i="156"/>
  <c r="AD76" i="156"/>
  <c r="P76" i="156"/>
  <c r="Q76" i="156"/>
  <c r="AC76" i="156"/>
  <c r="H76" i="156"/>
  <c r="I76" i="156"/>
  <c r="AB76" i="156"/>
  <c r="X75" i="156"/>
  <c r="Y75" i="156"/>
  <c r="AD75" i="156"/>
  <c r="P75" i="156"/>
  <c r="Q75" i="156"/>
  <c r="AC75" i="156"/>
  <c r="H75" i="156"/>
  <c r="I75" i="156"/>
  <c r="AB75" i="156"/>
  <c r="X74" i="156"/>
  <c r="Y74" i="156"/>
  <c r="AD74" i="156"/>
  <c r="P74" i="156"/>
  <c r="Q74" i="156"/>
  <c r="AC74" i="156"/>
  <c r="H74" i="156"/>
  <c r="I74" i="156"/>
  <c r="AB74" i="156"/>
  <c r="X73" i="156"/>
  <c r="Y73" i="156"/>
  <c r="AD73" i="156"/>
  <c r="P73" i="156"/>
  <c r="Q73" i="156"/>
  <c r="AC73" i="156"/>
  <c r="H73" i="156"/>
  <c r="I73" i="156"/>
  <c r="AB73" i="156"/>
  <c r="X72" i="156"/>
  <c r="Y72" i="156"/>
  <c r="AD72" i="156"/>
  <c r="P72" i="156"/>
  <c r="Q72" i="156"/>
  <c r="AC72" i="156"/>
  <c r="H72" i="156"/>
  <c r="I72" i="156"/>
  <c r="AB72" i="156"/>
  <c r="X71" i="156"/>
  <c r="Y71" i="156"/>
  <c r="AD71" i="156"/>
  <c r="P71" i="156"/>
  <c r="Q71" i="156"/>
  <c r="AC71" i="156"/>
  <c r="H71" i="156"/>
  <c r="I71" i="156"/>
  <c r="AB71" i="156"/>
  <c r="X70" i="156"/>
  <c r="Y70" i="156"/>
  <c r="AD70" i="156"/>
  <c r="P70" i="156"/>
  <c r="Q70" i="156"/>
  <c r="AC70" i="156"/>
  <c r="H70" i="156"/>
  <c r="I70" i="156"/>
  <c r="AB70" i="156"/>
  <c r="X69" i="156"/>
  <c r="Y69" i="156"/>
  <c r="AD69" i="156"/>
  <c r="P69" i="156"/>
  <c r="Q69" i="156"/>
  <c r="AC69" i="156"/>
  <c r="H69" i="156"/>
  <c r="I69" i="156"/>
  <c r="AB69" i="156"/>
  <c r="X68" i="156"/>
  <c r="Y68" i="156"/>
  <c r="AD68" i="156"/>
  <c r="P68" i="156"/>
  <c r="Q68" i="156"/>
  <c r="AC68" i="156"/>
  <c r="H68" i="156"/>
  <c r="I68" i="156"/>
  <c r="AB68" i="156"/>
  <c r="X67" i="156"/>
  <c r="Y67" i="156"/>
  <c r="AD67" i="156"/>
  <c r="P67" i="156"/>
  <c r="Q67" i="156"/>
  <c r="AC67" i="156"/>
  <c r="H67" i="156"/>
  <c r="I67" i="156"/>
  <c r="AB67" i="156"/>
  <c r="X66" i="156"/>
  <c r="Y66" i="156"/>
  <c r="AD66" i="156"/>
  <c r="P66" i="156"/>
  <c r="Q66" i="156"/>
  <c r="AC66" i="156"/>
  <c r="H66" i="156"/>
  <c r="I66" i="156"/>
  <c r="AB66" i="156"/>
  <c r="X65" i="156"/>
  <c r="Y65" i="156"/>
  <c r="AD65" i="156"/>
  <c r="P65" i="156"/>
  <c r="Q65" i="156"/>
  <c r="AC65" i="156"/>
  <c r="H65" i="156"/>
  <c r="I65" i="156"/>
  <c r="AB65" i="156"/>
  <c r="X64" i="156"/>
  <c r="Y64" i="156"/>
  <c r="AD64" i="156"/>
  <c r="P64" i="156"/>
  <c r="Q64" i="156"/>
  <c r="AC64" i="156"/>
  <c r="H64" i="156"/>
  <c r="I64" i="156"/>
  <c r="AB64" i="156"/>
  <c r="X63" i="156"/>
  <c r="Y63" i="156"/>
  <c r="AD63" i="156"/>
  <c r="P63" i="156"/>
  <c r="Q63" i="156"/>
  <c r="AC63" i="156"/>
  <c r="H63" i="156"/>
  <c r="I63" i="156"/>
  <c r="AB63" i="156"/>
  <c r="X62" i="156"/>
  <c r="Y62" i="156"/>
  <c r="AD62" i="156"/>
  <c r="P62" i="156"/>
  <c r="Q62" i="156"/>
  <c r="AC62" i="156"/>
  <c r="H62" i="156"/>
  <c r="I62" i="156"/>
  <c r="AB62" i="156"/>
  <c r="X61" i="156"/>
  <c r="Y61" i="156"/>
  <c r="AD61" i="156"/>
  <c r="P61" i="156"/>
  <c r="Q61" i="156"/>
  <c r="AC61" i="156"/>
  <c r="H61" i="156"/>
  <c r="I61" i="156"/>
  <c r="AB61" i="156"/>
  <c r="X60" i="156"/>
  <c r="Y60" i="156"/>
  <c r="AD60" i="156"/>
  <c r="P60" i="156"/>
  <c r="Q60" i="156"/>
  <c r="AC60" i="156"/>
  <c r="H60" i="156"/>
  <c r="I60" i="156"/>
  <c r="AB60" i="156"/>
  <c r="X59" i="156"/>
  <c r="Y59" i="156"/>
  <c r="AD59" i="156"/>
  <c r="P59" i="156"/>
  <c r="Q59" i="156"/>
  <c r="AC59" i="156"/>
  <c r="H59" i="156"/>
  <c r="I59" i="156"/>
  <c r="AB59" i="156"/>
  <c r="AD58" i="156"/>
  <c r="AC58" i="156"/>
  <c r="H58" i="156"/>
  <c r="I58" i="156"/>
  <c r="AB58" i="156"/>
  <c r="AD57" i="156"/>
  <c r="AC57" i="156"/>
  <c r="H57" i="156"/>
  <c r="I57" i="156"/>
  <c r="AB57" i="156"/>
  <c r="AD56" i="156"/>
  <c r="AC56" i="156"/>
  <c r="H56" i="156"/>
  <c r="I56" i="156"/>
  <c r="AB56" i="156"/>
  <c r="AD55" i="156"/>
  <c r="AC55" i="156"/>
  <c r="H55" i="156"/>
  <c r="I55" i="156"/>
  <c r="AB55" i="156"/>
  <c r="AD54" i="156"/>
  <c r="AC54" i="156"/>
  <c r="H54" i="156"/>
  <c r="I54" i="156"/>
  <c r="AB54" i="156"/>
  <c r="AD53" i="156"/>
  <c r="AC53" i="156"/>
  <c r="H53" i="156"/>
  <c r="I53" i="156"/>
  <c r="AB53" i="156"/>
  <c r="AD52" i="156"/>
  <c r="AC52" i="156"/>
  <c r="H52" i="156"/>
  <c r="I52" i="156"/>
  <c r="AB52" i="156"/>
  <c r="AD51" i="156"/>
  <c r="AC51" i="156"/>
  <c r="H51" i="156"/>
  <c r="I51" i="156"/>
  <c r="AB51" i="156"/>
  <c r="AD50" i="156"/>
  <c r="AC50" i="156"/>
  <c r="H50" i="156"/>
  <c r="I50" i="156"/>
  <c r="AB50" i="156"/>
  <c r="AD49" i="156"/>
  <c r="AC49" i="156"/>
  <c r="H49" i="156"/>
  <c r="I49" i="156"/>
  <c r="AB49" i="156"/>
  <c r="AD48" i="156"/>
  <c r="AC48" i="156"/>
  <c r="H48" i="156"/>
  <c r="I48" i="156"/>
  <c r="AB48" i="156"/>
  <c r="AD47" i="156"/>
  <c r="AC47" i="156"/>
  <c r="H47" i="156"/>
  <c r="I47" i="156"/>
  <c r="AB47" i="156"/>
  <c r="AD46" i="156"/>
  <c r="AC46" i="156"/>
  <c r="H46" i="156"/>
  <c r="I46" i="156"/>
  <c r="AB46" i="156"/>
  <c r="AD45" i="156"/>
  <c r="AC45" i="156"/>
  <c r="H45" i="156"/>
  <c r="I45" i="156"/>
  <c r="AB45" i="156"/>
  <c r="AD44" i="156"/>
  <c r="AC44" i="156"/>
  <c r="H44" i="156"/>
  <c r="I44" i="156"/>
  <c r="AB44" i="156"/>
  <c r="AD43" i="156"/>
  <c r="AC43" i="156"/>
  <c r="H43" i="156"/>
  <c r="I43" i="156"/>
  <c r="AB43" i="156"/>
  <c r="AD42" i="156"/>
  <c r="AC42" i="156"/>
  <c r="H42" i="156"/>
  <c r="I42" i="156"/>
  <c r="AB42" i="156"/>
  <c r="AD41" i="156"/>
  <c r="AC41" i="156"/>
  <c r="H41" i="156"/>
  <c r="I41" i="156"/>
  <c r="AB41" i="156"/>
  <c r="AD40" i="156"/>
  <c r="AC40" i="156"/>
  <c r="H40" i="156"/>
  <c r="I40" i="156"/>
  <c r="AB40" i="156"/>
  <c r="AD39" i="156"/>
  <c r="AC39" i="156"/>
  <c r="H39" i="156"/>
  <c r="I39" i="156"/>
  <c r="AB39" i="156"/>
  <c r="AD38" i="156"/>
  <c r="AC38" i="156"/>
  <c r="H38" i="156"/>
  <c r="I38" i="156"/>
  <c r="AB38" i="156"/>
  <c r="AD37" i="156"/>
  <c r="AC37" i="156"/>
  <c r="H37" i="156"/>
  <c r="I37" i="156"/>
  <c r="AB37" i="156"/>
  <c r="AD36" i="156"/>
  <c r="AC36" i="156"/>
  <c r="H36" i="156"/>
  <c r="I36" i="156"/>
  <c r="AB36" i="156"/>
  <c r="AD35" i="156"/>
  <c r="AC35" i="156"/>
  <c r="H35" i="156"/>
  <c r="I35" i="156"/>
  <c r="AB35" i="156"/>
  <c r="AD34" i="156"/>
  <c r="AC34" i="156"/>
  <c r="H34" i="156"/>
  <c r="I34" i="156"/>
  <c r="AB34" i="156"/>
  <c r="AD33" i="156"/>
  <c r="AC33" i="156"/>
  <c r="H33" i="156"/>
  <c r="I33" i="156"/>
  <c r="AB33" i="156"/>
  <c r="AD32" i="156"/>
  <c r="AC32" i="156"/>
  <c r="H32" i="156"/>
  <c r="I32" i="156"/>
  <c r="AB32" i="156"/>
  <c r="AD31" i="156"/>
  <c r="AC31" i="156"/>
  <c r="H31" i="156"/>
  <c r="I31" i="156"/>
  <c r="AB31" i="156"/>
  <c r="AD30" i="156"/>
  <c r="AC30" i="156"/>
  <c r="H30" i="156"/>
  <c r="I30" i="156"/>
  <c r="AB30" i="156"/>
  <c r="AD29" i="156"/>
  <c r="AC29" i="156"/>
  <c r="H29" i="156"/>
  <c r="I29" i="156"/>
  <c r="AB29" i="156"/>
  <c r="AD28" i="156"/>
  <c r="AC28" i="156"/>
  <c r="H28" i="156"/>
  <c r="I28" i="156"/>
  <c r="AB28" i="156"/>
  <c r="AD27" i="156"/>
  <c r="AC27" i="156"/>
  <c r="H27" i="156"/>
  <c r="I27" i="156"/>
  <c r="AB27" i="156"/>
  <c r="AD26" i="156"/>
  <c r="AC26" i="156"/>
  <c r="H26" i="156"/>
  <c r="I26" i="156"/>
  <c r="AB26" i="156"/>
  <c r="AD25" i="156"/>
  <c r="AC25" i="156"/>
  <c r="H25" i="156"/>
  <c r="I25" i="156"/>
  <c r="AB25" i="156"/>
  <c r="AD24" i="156"/>
  <c r="AC24" i="156"/>
  <c r="H24" i="156"/>
  <c r="I24" i="156"/>
  <c r="AB24" i="156"/>
  <c r="AD23" i="156"/>
  <c r="AC23" i="156"/>
  <c r="H23" i="156"/>
  <c r="I23" i="156"/>
  <c r="AB23" i="156"/>
  <c r="AD22" i="156"/>
  <c r="AC22" i="156"/>
  <c r="H22" i="156"/>
  <c r="I22" i="156"/>
  <c r="AB22" i="156"/>
  <c r="AD21" i="156"/>
  <c r="AC21" i="156"/>
  <c r="H21" i="156"/>
  <c r="I21" i="156"/>
  <c r="AB21" i="156"/>
  <c r="AD20" i="156"/>
  <c r="AC20" i="156"/>
  <c r="H20" i="156"/>
  <c r="I20" i="156"/>
  <c r="AB20" i="156"/>
  <c r="AD19" i="156"/>
  <c r="AC19" i="156"/>
  <c r="H19" i="156"/>
  <c r="I19" i="156"/>
  <c r="AB19" i="156"/>
  <c r="AD18" i="156"/>
  <c r="AC18" i="156"/>
  <c r="H18" i="156"/>
  <c r="I18" i="156"/>
  <c r="AB18" i="156"/>
  <c r="AD17" i="156"/>
  <c r="AC17" i="156"/>
  <c r="H17" i="156"/>
  <c r="I17" i="156"/>
  <c r="AB17" i="156"/>
  <c r="AD16" i="156"/>
  <c r="AC16" i="156"/>
  <c r="H16" i="156"/>
  <c r="I16" i="156"/>
  <c r="AB16" i="156"/>
  <c r="AD15" i="156"/>
  <c r="AC15" i="156"/>
  <c r="H15" i="156"/>
  <c r="I15" i="156"/>
  <c r="AB15" i="156"/>
  <c r="AD14" i="156"/>
  <c r="AC14" i="156"/>
  <c r="H14" i="156"/>
  <c r="I14" i="156"/>
  <c r="AB14" i="156"/>
  <c r="AD13" i="156"/>
  <c r="AC13" i="156"/>
  <c r="H13" i="156"/>
  <c r="I13" i="156"/>
  <c r="AB13" i="156"/>
  <c r="AD12" i="156"/>
  <c r="AC12" i="156"/>
  <c r="H12" i="156"/>
  <c r="I12" i="156"/>
  <c r="AB12" i="156"/>
  <c r="AD11" i="156"/>
  <c r="AC11" i="156"/>
  <c r="H11" i="156"/>
  <c r="I11" i="156"/>
  <c r="AB11" i="156"/>
  <c r="AD10" i="156"/>
  <c r="AC10" i="156"/>
  <c r="H10" i="156"/>
  <c r="I10" i="156"/>
  <c r="AB10" i="156"/>
  <c r="S111" i="155"/>
  <c r="I111" i="155"/>
  <c r="R111" i="155"/>
  <c r="H111" i="155"/>
  <c r="Q111" i="155"/>
  <c r="G111" i="155"/>
  <c r="P111" i="155"/>
  <c r="O111" i="155"/>
  <c r="F111" i="155"/>
  <c r="N111" i="155"/>
  <c r="M111" i="155"/>
  <c r="L111" i="155"/>
  <c r="D111" i="155"/>
  <c r="K110" i="155"/>
  <c r="S110" i="155"/>
  <c r="I110" i="155"/>
  <c r="R110" i="155"/>
  <c r="H110" i="155"/>
  <c r="Q110" i="155"/>
  <c r="G110" i="155"/>
  <c r="P110" i="155"/>
  <c r="O110" i="155"/>
  <c r="F110" i="155"/>
  <c r="N110" i="155"/>
  <c r="M110" i="155"/>
  <c r="L110" i="155"/>
  <c r="D110" i="155"/>
  <c r="K109" i="155"/>
  <c r="S109" i="155"/>
  <c r="I109" i="155"/>
  <c r="R109" i="155"/>
  <c r="H109" i="155"/>
  <c r="Q109" i="155"/>
  <c r="G109" i="155"/>
  <c r="P109" i="155"/>
  <c r="O109" i="155"/>
  <c r="F109" i="155"/>
  <c r="N109" i="155"/>
  <c r="M109" i="155"/>
  <c r="L109" i="155"/>
  <c r="D109" i="155"/>
  <c r="K108" i="155"/>
  <c r="S108" i="155"/>
  <c r="I108" i="155"/>
  <c r="R108" i="155"/>
  <c r="H108" i="155"/>
  <c r="Q108" i="155"/>
  <c r="G108" i="155"/>
  <c r="P108" i="155"/>
  <c r="O108" i="155"/>
  <c r="F108" i="155"/>
  <c r="N108" i="155"/>
  <c r="M108" i="155"/>
  <c r="L108" i="155"/>
  <c r="D108" i="155"/>
  <c r="K107" i="155"/>
  <c r="S107" i="155"/>
  <c r="I107" i="155"/>
  <c r="R107" i="155"/>
  <c r="H107" i="155"/>
  <c r="Q107" i="155"/>
  <c r="G107" i="155"/>
  <c r="P107" i="155"/>
  <c r="O107" i="155"/>
  <c r="F107" i="155"/>
  <c r="N107" i="155"/>
  <c r="M107" i="155"/>
  <c r="L107" i="155"/>
  <c r="D107" i="155"/>
  <c r="K106" i="155"/>
  <c r="S106" i="155"/>
  <c r="I106" i="155"/>
  <c r="R106" i="155"/>
  <c r="H106" i="155"/>
  <c r="Q106" i="155"/>
  <c r="G106" i="155"/>
  <c r="P106" i="155"/>
  <c r="O106" i="155"/>
  <c r="F106" i="155"/>
  <c r="N106" i="155"/>
  <c r="M106" i="155"/>
  <c r="L106" i="155"/>
  <c r="D106" i="155"/>
  <c r="K105" i="155"/>
  <c r="S105" i="155"/>
  <c r="I105" i="155"/>
  <c r="R105" i="155"/>
  <c r="H105" i="155"/>
  <c r="Q105" i="155"/>
  <c r="G105" i="155"/>
  <c r="P105" i="155"/>
  <c r="O105" i="155"/>
  <c r="F105" i="155"/>
  <c r="N105" i="155"/>
  <c r="M105" i="155"/>
  <c r="L105" i="155"/>
  <c r="D105" i="155"/>
  <c r="K104" i="155"/>
  <c r="S104" i="155"/>
  <c r="I104" i="155"/>
  <c r="R104" i="155"/>
  <c r="H104" i="155"/>
  <c r="Q104" i="155"/>
  <c r="G104" i="155"/>
  <c r="P104" i="155"/>
  <c r="O104" i="155"/>
  <c r="F104" i="155"/>
  <c r="N104" i="155"/>
  <c r="M104" i="155"/>
  <c r="L104" i="155"/>
  <c r="D104" i="155"/>
  <c r="K103" i="155"/>
  <c r="S103" i="155"/>
  <c r="I103" i="155"/>
  <c r="R103" i="155"/>
  <c r="H103" i="155"/>
  <c r="Q103" i="155"/>
  <c r="G103" i="155"/>
  <c r="P103" i="155"/>
  <c r="O103" i="155"/>
  <c r="F103" i="155"/>
  <c r="N103" i="155"/>
  <c r="M103" i="155"/>
  <c r="L103" i="155"/>
  <c r="D103" i="155"/>
  <c r="K102" i="155"/>
  <c r="S102" i="155"/>
  <c r="I102" i="155"/>
  <c r="R102" i="155"/>
  <c r="H102" i="155"/>
  <c r="Q102" i="155"/>
  <c r="G102" i="155"/>
  <c r="P102" i="155"/>
  <c r="O102" i="155"/>
  <c r="F102" i="155"/>
  <c r="N102" i="155"/>
  <c r="M102" i="155"/>
  <c r="L102" i="155"/>
  <c r="D102" i="155"/>
  <c r="K101" i="155"/>
  <c r="S101" i="155"/>
  <c r="I101" i="155"/>
  <c r="R101" i="155"/>
  <c r="H101" i="155"/>
  <c r="Q101" i="155"/>
  <c r="G101" i="155"/>
  <c r="P101" i="155"/>
  <c r="O101" i="155"/>
  <c r="F101" i="155"/>
  <c r="N101" i="155"/>
  <c r="M101" i="155"/>
  <c r="L101" i="155"/>
  <c r="D101" i="155"/>
  <c r="K100" i="155"/>
  <c r="S100" i="155"/>
  <c r="I100" i="155"/>
  <c r="R100" i="155"/>
  <c r="H100" i="155"/>
  <c r="Q100" i="155"/>
  <c r="G100" i="155"/>
  <c r="P100" i="155"/>
  <c r="O100" i="155"/>
  <c r="F100" i="155"/>
  <c r="N100" i="155"/>
  <c r="M100" i="155"/>
  <c r="L100" i="155"/>
  <c r="D100" i="155"/>
  <c r="K99" i="155"/>
  <c r="S99" i="155"/>
  <c r="I99" i="155"/>
  <c r="R99" i="155"/>
  <c r="H99" i="155"/>
  <c r="Q99" i="155"/>
  <c r="G99" i="155"/>
  <c r="P99" i="155"/>
  <c r="O99" i="155"/>
  <c r="F99" i="155"/>
  <c r="N99" i="155"/>
  <c r="M99" i="155"/>
  <c r="L99" i="155"/>
  <c r="D99" i="155"/>
  <c r="K98" i="155"/>
  <c r="S98" i="155"/>
  <c r="I98" i="155"/>
  <c r="R98" i="155"/>
  <c r="H98" i="155"/>
  <c r="Q98" i="155"/>
  <c r="G98" i="155"/>
  <c r="P98" i="155"/>
  <c r="O98" i="155"/>
  <c r="F98" i="155"/>
  <c r="N98" i="155"/>
  <c r="M98" i="155"/>
  <c r="L98" i="155"/>
  <c r="D98" i="155"/>
  <c r="K97" i="155"/>
  <c r="S97" i="155"/>
  <c r="I97" i="155"/>
  <c r="R97" i="155"/>
  <c r="H97" i="155"/>
  <c r="Q97" i="155"/>
  <c r="G97" i="155"/>
  <c r="P97" i="155"/>
  <c r="O97" i="155"/>
  <c r="F97" i="155"/>
  <c r="N97" i="155"/>
  <c r="M97" i="155"/>
  <c r="L97" i="155"/>
  <c r="D97" i="155"/>
  <c r="K96" i="155"/>
  <c r="S96" i="155"/>
  <c r="I96" i="155"/>
  <c r="R96" i="155"/>
  <c r="H96" i="155"/>
  <c r="Q96" i="155"/>
  <c r="G96" i="155"/>
  <c r="P96" i="155"/>
  <c r="O96" i="155"/>
  <c r="F96" i="155"/>
  <c r="N96" i="155"/>
  <c r="M96" i="155"/>
  <c r="L96" i="155"/>
  <c r="D96" i="155"/>
  <c r="K95" i="155"/>
  <c r="S95" i="155"/>
  <c r="I95" i="155"/>
  <c r="R95" i="155"/>
  <c r="H95" i="155"/>
  <c r="Q95" i="155"/>
  <c r="G95" i="155"/>
  <c r="P95" i="155"/>
  <c r="O95" i="155"/>
  <c r="F95" i="155"/>
  <c r="N95" i="155"/>
  <c r="M95" i="155"/>
  <c r="L95" i="155"/>
  <c r="D95" i="155"/>
  <c r="K94" i="155"/>
  <c r="S94" i="155"/>
  <c r="I94" i="155"/>
  <c r="R94" i="155"/>
  <c r="H94" i="155"/>
  <c r="Q94" i="155"/>
  <c r="G94" i="155"/>
  <c r="P94" i="155"/>
  <c r="O94" i="155"/>
  <c r="F94" i="155"/>
  <c r="N94" i="155"/>
  <c r="M94" i="155"/>
  <c r="L94" i="155"/>
  <c r="D94" i="155"/>
  <c r="K93" i="155"/>
  <c r="S93" i="155"/>
  <c r="I93" i="155"/>
  <c r="R93" i="155"/>
  <c r="H93" i="155"/>
  <c r="Q93" i="155"/>
  <c r="G93" i="155"/>
  <c r="P93" i="155"/>
  <c r="O93" i="155"/>
  <c r="F93" i="155"/>
  <c r="N93" i="155"/>
  <c r="M93" i="155"/>
  <c r="L93" i="155"/>
  <c r="D93" i="155"/>
  <c r="K92" i="155"/>
  <c r="S92" i="155"/>
  <c r="I92" i="155"/>
  <c r="R92" i="155"/>
  <c r="H92" i="155"/>
  <c r="Q92" i="155"/>
  <c r="G92" i="155"/>
  <c r="P92" i="155"/>
  <c r="O92" i="155"/>
  <c r="F92" i="155"/>
  <c r="N92" i="155"/>
  <c r="M92" i="155"/>
  <c r="L92" i="155"/>
  <c r="D92" i="155"/>
  <c r="K91" i="155"/>
  <c r="S91" i="155"/>
  <c r="I91" i="155"/>
  <c r="R91" i="155"/>
  <c r="H91" i="155"/>
  <c r="Q91" i="155"/>
  <c r="G91" i="155"/>
  <c r="P91" i="155"/>
  <c r="O91" i="155"/>
  <c r="F91" i="155"/>
  <c r="N91" i="155"/>
  <c r="M91" i="155"/>
  <c r="L91" i="155"/>
  <c r="D91" i="155"/>
  <c r="K90" i="155"/>
  <c r="S90" i="155"/>
  <c r="I90" i="155"/>
  <c r="R90" i="155"/>
  <c r="H90" i="155"/>
  <c r="Q90" i="155"/>
  <c r="G90" i="155"/>
  <c r="P90" i="155"/>
  <c r="O90" i="155"/>
  <c r="F90" i="155"/>
  <c r="N90" i="155"/>
  <c r="M90" i="155"/>
  <c r="L90" i="155"/>
  <c r="D90" i="155"/>
  <c r="K89" i="155"/>
  <c r="S89" i="155"/>
  <c r="I89" i="155"/>
  <c r="R89" i="155"/>
  <c r="H89" i="155"/>
  <c r="Q89" i="155"/>
  <c r="G89" i="155"/>
  <c r="P89" i="155"/>
  <c r="O89" i="155"/>
  <c r="F89" i="155"/>
  <c r="N89" i="155"/>
  <c r="M89" i="155"/>
  <c r="L89" i="155"/>
  <c r="D89" i="155"/>
  <c r="K88" i="155"/>
  <c r="S88" i="155"/>
  <c r="I88" i="155"/>
  <c r="R88" i="155"/>
  <c r="H88" i="155"/>
  <c r="Q88" i="155"/>
  <c r="G88" i="155"/>
  <c r="P88" i="155"/>
  <c r="O88" i="155"/>
  <c r="F88" i="155"/>
  <c r="N88" i="155"/>
  <c r="M88" i="155"/>
  <c r="L88" i="155"/>
  <c r="D88" i="155"/>
  <c r="K87" i="155"/>
  <c r="S87" i="155"/>
  <c r="I87" i="155"/>
  <c r="R87" i="155"/>
  <c r="H87" i="155"/>
  <c r="Q87" i="155"/>
  <c r="G87" i="155"/>
  <c r="P87" i="155"/>
  <c r="O87" i="155"/>
  <c r="F87" i="155"/>
  <c r="N87" i="155"/>
  <c r="M87" i="155"/>
  <c r="L87" i="155"/>
  <c r="D87" i="155"/>
  <c r="K86" i="155"/>
  <c r="S86" i="155"/>
  <c r="I86" i="155"/>
  <c r="R86" i="155"/>
  <c r="H86" i="155"/>
  <c r="Q86" i="155"/>
  <c r="G86" i="155"/>
  <c r="P86" i="155"/>
  <c r="O86" i="155"/>
  <c r="F86" i="155"/>
  <c r="N86" i="155"/>
  <c r="M86" i="155"/>
  <c r="L86" i="155"/>
  <c r="D86" i="155"/>
  <c r="K85" i="155"/>
  <c r="S85" i="155"/>
  <c r="I85" i="155"/>
  <c r="R85" i="155"/>
  <c r="H85" i="155"/>
  <c r="Q85" i="155"/>
  <c r="G85" i="155"/>
  <c r="P85" i="155"/>
  <c r="O85" i="155"/>
  <c r="F85" i="155"/>
  <c r="N85" i="155"/>
  <c r="M85" i="155"/>
  <c r="L85" i="155"/>
  <c r="D85" i="155"/>
  <c r="K84" i="155"/>
  <c r="S84" i="155"/>
  <c r="I84" i="155"/>
  <c r="R84" i="155"/>
  <c r="H84" i="155"/>
  <c r="Q84" i="155"/>
  <c r="G84" i="155"/>
  <c r="P84" i="155"/>
  <c r="O84" i="155"/>
  <c r="F84" i="155"/>
  <c r="N84" i="155"/>
  <c r="M84" i="155"/>
  <c r="L84" i="155"/>
  <c r="D84" i="155"/>
  <c r="K83" i="155"/>
  <c r="S83" i="155"/>
  <c r="I83" i="155"/>
  <c r="R83" i="155"/>
  <c r="H83" i="155"/>
  <c r="Q83" i="155"/>
  <c r="G83" i="155"/>
  <c r="P83" i="155"/>
  <c r="O83" i="155"/>
  <c r="F83" i="155"/>
  <c r="N83" i="155"/>
  <c r="M83" i="155"/>
  <c r="L83" i="155"/>
  <c r="D83" i="155"/>
  <c r="K82" i="155"/>
  <c r="S82" i="155"/>
  <c r="I82" i="155"/>
  <c r="R82" i="155"/>
  <c r="H82" i="155"/>
  <c r="Q82" i="155"/>
  <c r="G82" i="155"/>
  <c r="P82" i="155"/>
  <c r="O82" i="155"/>
  <c r="F82" i="155"/>
  <c r="N82" i="155"/>
  <c r="M82" i="155"/>
  <c r="L82" i="155"/>
  <c r="D82" i="155"/>
  <c r="K81" i="155"/>
  <c r="S81" i="155"/>
  <c r="I81" i="155"/>
  <c r="R81" i="155"/>
  <c r="H81" i="155"/>
  <c r="Q81" i="155"/>
  <c r="G81" i="155"/>
  <c r="P81" i="155"/>
  <c r="O81" i="155"/>
  <c r="F81" i="155"/>
  <c r="N81" i="155"/>
  <c r="M81" i="155"/>
  <c r="L81" i="155"/>
  <c r="D81" i="155"/>
  <c r="K80" i="155"/>
  <c r="S80" i="155"/>
  <c r="I80" i="155"/>
  <c r="R80" i="155"/>
  <c r="H80" i="155"/>
  <c r="Q80" i="155"/>
  <c r="G80" i="155"/>
  <c r="P80" i="155"/>
  <c r="O80" i="155"/>
  <c r="F80" i="155"/>
  <c r="N80" i="155"/>
  <c r="M80" i="155"/>
  <c r="L80" i="155"/>
  <c r="D80" i="155"/>
  <c r="K79" i="155"/>
  <c r="S79" i="155"/>
  <c r="I79" i="155"/>
  <c r="R79" i="155"/>
  <c r="H79" i="155"/>
  <c r="Q79" i="155"/>
  <c r="G79" i="155"/>
  <c r="P79" i="155"/>
  <c r="O79" i="155"/>
  <c r="F79" i="155"/>
  <c r="N79" i="155"/>
  <c r="M79" i="155"/>
  <c r="L79" i="155"/>
  <c r="D79" i="155"/>
  <c r="K78" i="155"/>
  <c r="S78" i="155"/>
  <c r="I78" i="155"/>
  <c r="R78" i="155"/>
  <c r="H78" i="155"/>
  <c r="Q78" i="155"/>
  <c r="G78" i="155"/>
  <c r="P78" i="155"/>
  <c r="O78" i="155"/>
  <c r="F78" i="155"/>
  <c r="N78" i="155"/>
  <c r="M78" i="155"/>
  <c r="L78" i="155"/>
  <c r="D78" i="155"/>
  <c r="K77" i="155"/>
  <c r="S77" i="155"/>
  <c r="I77" i="155"/>
  <c r="R77" i="155"/>
  <c r="H77" i="155"/>
  <c r="Q77" i="155"/>
  <c r="G77" i="155"/>
  <c r="P77" i="155"/>
  <c r="O77" i="155"/>
  <c r="F77" i="155"/>
  <c r="N77" i="155"/>
  <c r="M77" i="155"/>
  <c r="L77" i="155"/>
  <c r="D77" i="155"/>
  <c r="K76" i="155"/>
  <c r="S76" i="155"/>
  <c r="I76" i="155"/>
  <c r="R76" i="155"/>
  <c r="H76" i="155"/>
  <c r="Q76" i="155"/>
  <c r="G76" i="155"/>
  <c r="P76" i="155"/>
  <c r="O76" i="155"/>
  <c r="F76" i="155"/>
  <c r="N76" i="155"/>
  <c r="M76" i="155"/>
  <c r="L76" i="155"/>
  <c r="D76" i="155"/>
  <c r="K75" i="155"/>
  <c r="S75" i="155"/>
  <c r="I75" i="155"/>
  <c r="R75" i="155"/>
  <c r="H75" i="155"/>
  <c r="Q75" i="155"/>
  <c r="G75" i="155"/>
  <c r="P75" i="155"/>
  <c r="O75" i="155"/>
  <c r="F75" i="155"/>
  <c r="N75" i="155"/>
  <c r="M75" i="155"/>
  <c r="L75" i="155"/>
  <c r="D75" i="155"/>
  <c r="K74" i="155"/>
  <c r="S74" i="155"/>
  <c r="I74" i="155"/>
  <c r="R74" i="155"/>
  <c r="H74" i="155"/>
  <c r="Q74" i="155"/>
  <c r="G74" i="155"/>
  <c r="P74" i="155"/>
  <c r="O74" i="155"/>
  <c r="F74" i="155"/>
  <c r="N74" i="155"/>
  <c r="M74" i="155"/>
  <c r="L74" i="155"/>
  <c r="D74" i="155"/>
  <c r="K73" i="155"/>
  <c r="S73" i="155"/>
  <c r="I73" i="155"/>
  <c r="R73" i="155"/>
  <c r="H73" i="155"/>
  <c r="Q73" i="155"/>
  <c r="G73" i="155"/>
  <c r="P73" i="155"/>
  <c r="O73" i="155"/>
  <c r="F73" i="155"/>
  <c r="N73" i="155"/>
  <c r="M73" i="155"/>
  <c r="L73" i="155"/>
  <c r="D73" i="155"/>
  <c r="K72" i="155"/>
  <c r="S72" i="155"/>
  <c r="I72" i="155"/>
  <c r="R72" i="155"/>
  <c r="H72" i="155"/>
  <c r="Q72" i="155"/>
  <c r="G72" i="155"/>
  <c r="P72" i="155"/>
  <c r="O72" i="155"/>
  <c r="F72" i="155"/>
  <c r="N72" i="155"/>
  <c r="M72" i="155"/>
  <c r="L72" i="155"/>
  <c r="D72" i="155"/>
  <c r="K71" i="155"/>
  <c r="S71" i="155"/>
  <c r="I71" i="155"/>
  <c r="R71" i="155"/>
  <c r="H71" i="155"/>
  <c r="Q71" i="155"/>
  <c r="G71" i="155"/>
  <c r="P71" i="155"/>
  <c r="O71" i="155"/>
  <c r="F71" i="155"/>
  <c r="N71" i="155"/>
  <c r="M71" i="155"/>
  <c r="L71" i="155"/>
  <c r="D71" i="155"/>
  <c r="K70" i="155"/>
  <c r="S70" i="155"/>
  <c r="I70" i="155"/>
  <c r="R70" i="155"/>
  <c r="H70" i="155"/>
  <c r="Q70" i="155"/>
  <c r="G70" i="155"/>
  <c r="P70" i="155"/>
  <c r="O70" i="155"/>
  <c r="F70" i="155"/>
  <c r="N70" i="155"/>
  <c r="M70" i="155"/>
  <c r="L70" i="155"/>
  <c r="D70" i="155"/>
  <c r="K69" i="155"/>
  <c r="S69" i="155"/>
  <c r="I69" i="155"/>
  <c r="R69" i="155"/>
  <c r="H69" i="155"/>
  <c r="Q69" i="155"/>
  <c r="G69" i="155"/>
  <c r="P69" i="155"/>
  <c r="O69" i="155"/>
  <c r="F69" i="155"/>
  <c r="N69" i="155"/>
  <c r="M69" i="155"/>
  <c r="L69" i="155"/>
  <c r="D69" i="155"/>
  <c r="K68" i="155"/>
  <c r="S68" i="155"/>
  <c r="I68" i="155"/>
  <c r="R68" i="155"/>
  <c r="H68" i="155"/>
  <c r="Q68" i="155"/>
  <c r="G68" i="155"/>
  <c r="P68" i="155"/>
  <c r="O68" i="155"/>
  <c r="F68" i="155"/>
  <c r="N68" i="155"/>
  <c r="M68" i="155"/>
  <c r="L68" i="155"/>
  <c r="D68" i="155"/>
  <c r="K67" i="155"/>
  <c r="S67" i="155"/>
  <c r="I67" i="155"/>
  <c r="R67" i="155"/>
  <c r="H67" i="155"/>
  <c r="Q67" i="155"/>
  <c r="G67" i="155"/>
  <c r="P67" i="155"/>
  <c r="O67" i="155"/>
  <c r="F67" i="155"/>
  <c r="N67" i="155"/>
  <c r="M67" i="155"/>
  <c r="L67" i="155"/>
  <c r="D67" i="155"/>
  <c r="K66" i="155"/>
  <c r="S66" i="155"/>
  <c r="I66" i="155"/>
  <c r="R66" i="155"/>
  <c r="H66" i="155"/>
  <c r="Q66" i="155"/>
  <c r="G66" i="155"/>
  <c r="P66" i="155"/>
  <c r="O66" i="155"/>
  <c r="F66" i="155"/>
  <c r="N66" i="155"/>
  <c r="M66" i="155"/>
  <c r="L66" i="155"/>
  <c r="D66" i="155"/>
  <c r="K65" i="155"/>
  <c r="S65" i="155"/>
  <c r="I65" i="155"/>
  <c r="R65" i="155"/>
  <c r="H65" i="155"/>
  <c r="Q65" i="155"/>
  <c r="G65" i="155"/>
  <c r="P65" i="155"/>
  <c r="O65" i="155"/>
  <c r="F65" i="155"/>
  <c r="N65" i="155"/>
  <c r="M65" i="155"/>
  <c r="L65" i="155"/>
  <c r="D65" i="155"/>
  <c r="K64" i="155"/>
  <c r="S64" i="155"/>
  <c r="I64" i="155"/>
  <c r="R64" i="155"/>
  <c r="H64" i="155"/>
  <c r="Q64" i="155"/>
  <c r="G64" i="155"/>
  <c r="P64" i="155"/>
  <c r="O64" i="155"/>
  <c r="F64" i="155"/>
  <c r="N64" i="155"/>
  <c r="M64" i="155"/>
  <c r="L64" i="155"/>
  <c r="D64" i="155"/>
  <c r="K63" i="155"/>
  <c r="S63" i="155"/>
  <c r="I63" i="155"/>
  <c r="R63" i="155"/>
  <c r="H63" i="155"/>
  <c r="Q63" i="155"/>
  <c r="G63" i="155"/>
  <c r="P63" i="155"/>
  <c r="O63" i="155"/>
  <c r="F63" i="155"/>
  <c r="N63" i="155"/>
  <c r="M63" i="155"/>
  <c r="L63" i="155"/>
  <c r="D63" i="155"/>
  <c r="K62" i="155"/>
  <c r="S62" i="155"/>
  <c r="I62" i="155"/>
  <c r="R62" i="155"/>
  <c r="H62" i="155"/>
  <c r="Q62" i="155"/>
  <c r="G62" i="155"/>
  <c r="P62" i="155"/>
  <c r="O62" i="155"/>
  <c r="F62" i="155"/>
  <c r="N62" i="155"/>
  <c r="M62" i="155"/>
  <c r="L62" i="155"/>
  <c r="D62" i="155"/>
  <c r="K61" i="155"/>
  <c r="S61" i="155"/>
  <c r="I61" i="155"/>
  <c r="R61" i="155"/>
  <c r="H61" i="155"/>
  <c r="Q61" i="155"/>
  <c r="G61" i="155"/>
  <c r="P61" i="155"/>
  <c r="O61" i="155"/>
  <c r="F61" i="155"/>
  <c r="N61" i="155"/>
  <c r="M61" i="155"/>
  <c r="L61" i="155"/>
  <c r="D61" i="155"/>
  <c r="K60" i="155"/>
  <c r="S60" i="155"/>
  <c r="I60" i="155"/>
  <c r="R60" i="155"/>
  <c r="H60" i="155"/>
  <c r="Q60" i="155"/>
  <c r="G60" i="155"/>
  <c r="P60" i="155"/>
  <c r="O60" i="155"/>
  <c r="F60" i="155"/>
  <c r="N60" i="155"/>
  <c r="M60" i="155"/>
  <c r="L60" i="155"/>
  <c r="D60" i="155"/>
  <c r="K59" i="155"/>
  <c r="S59" i="155"/>
  <c r="I59" i="155"/>
  <c r="R59" i="155"/>
  <c r="H59" i="155"/>
  <c r="Q59" i="155"/>
  <c r="G59" i="155"/>
  <c r="P59" i="155"/>
  <c r="O59" i="155"/>
  <c r="F59" i="155"/>
  <c r="N59" i="155"/>
  <c r="M59" i="155"/>
  <c r="L59" i="155"/>
  <c r="D59" i="155"/>
  <c r="I58" i="155"/>
  <c r="R58" i="155"/>
  <c r="H58" i="155"/>
  <c r="Q58" i="155"/>
  <c r="G58" i="155"/>
  <c r="P58" i="155"/>
  <c r="O58" i="155"/>
  <c r="F58" i="155"/>
  <c r="N58" i="155"/>
  <c r="M58" i="155"/>
  <c r="L58" i="155"/>
  <c r="I57" i="155"/>
  <c r="R57" i="155"/>
  <c r="H57" i="155"/>
  <c r="Q57" i="155"/>
  <c r="G57" i="155"/>
  <c r="P57" i="155"/>
  <c r="O57" i="155"/>
  <c r="F57" i="155"/>
  <c r="N57" i="155"/>
  <c r="M57" i="155"/>
  <c r="L57" i="155"/>
  <c r="I56" i="155"/>
  <c r="R56" i="155"/>
  <c r="H56" i="155"/>
  <c r="Q56" i="155"/>
  <c r="G56" i="155"/>
  <c r="P56" i="155"/>
  <c r="O56" i="155"/>
  <c r="F56" i="155"/>
  <c r="N56" i="155"/>
  <c r="M56" i="155"/>
  <c r="L56" i="155"/>
  <c r="I55" i="155"/>
  <c r="R55" i="155"/>
  <c r="H55" i="155"/>
  <c r="Q55" i="155"/>
  <c r="G55" i="155"/>
  <c r="P55" i="155"/>
  <c r="O55" i="155"/>
  <c r="F55" i="155"/>
  <c r="N55" i="155"/>
  <c r="M55" i="155"/>
  <c r="L55" i="155"/>
  <c r="I54" i="155"/>
  <c r="R54" i="155"/>
  <c r="H54" i="155"/>
  <c r="Q54" i="155"/>
  <c r="G54" i="155"/>
  <c r="P54" i="155"/>
  <c r="O54" i="155"/>
  <c r="F54" i="155"/>
  <c r="N54" i="155"/>
  <c r="M54" i="155"/>
  <c r="L54" i="155"/>
  <c r="I53" i="155"/>
  <c r="R53" i="155"/>
  <c r="H53" i="155"/>
  <c r="Q53" i="155"/>
  <c r="G53" i="155"/>
  <c r="P53" i="155"/>
  <c r="O53" i="155"/>
  <c r="F53" i="155"/>
  <c r="N53" i="155"/>
  <c r="M53" i="155"/>
  <c r="L53" i="155"/>
  <c r="I52" i="155"/>
  <c r="R52" i="155"/>
  <c r="H52" i="155"/>
  <c r="Q52" i="155"/>
  <c r="G52" i="155"/>
  <c r="P52" i="155"/>
  <c r="O52" i="155"/>
  <c r="F52" i="155"/>
  <c r="N52" i="155"/>
  <c r="M52" i="155"/>
  <c r="L52" i="155"/>
  <c r="I51" i="155"/>
  <c r="R51" i="155"/>
  <c r="H51" i="155"/>
  <c r="Q51" i="155"/>
  <c r="G51" i="155"/>
  <c r="P51" i="155"/>
  <c r="O51" i="155"/>
  <c r="F51" i="155"/>
  <c r="N51" i="155"/>
  <c r="M51" i="155"/>
  <c r="L51" i="155"/>
  <c r="I50" i="155"/>
  <c r="R50" i="155"/>
  <c r="H50" i="155"/>
  <c r="Q50" i="155"/>
  <c r="G50" i="155"/>
  <c r="P50" i="155"/>
  <c r="O50" i="155"/>
  <c r="F50" i="155"/>
  <c r="N50" i="155"/>
  <c r="M50" i="155"/>
  <c r="L50" i="155"/>
  <c r="I49" i="155"/>
  <c r="R49" i="155"/>
  <c r="H49" i="155"/>
  <c r="Q49" i="155"/>
  <c r="G49" i="155"/>
  <c r="P49" i="155"/>
  <c r="O49" i="155"/>
  <c r="F49" i="155"/>
  <c r="N49" i="155"/>
  <c r="M49" i="155"/>
  <c r="L49" i="155"/>
  <c r="I48" i="155"/>
  <c r="R48" i="155"/>
  <c r="H48" i="155"/>
  <c r="Q48" i="155"/>
  <c r="G48" i="155"/>
  <c r="P48" i="155"/>
  <c r="O48" i="155"/>
  <c r="F48" i="155"/>
  <c r="N48" i="155"/>
  <c r="M48" i="155"/>
  <c r="L48" i="155"/>
  <c r="I47" i="155"/>
  <c r="R47" i="155"/>
  <c r="H47" i="155"/>
  <c r="Q47" i="155"/>
  <c r="G47" i="155"/>
  <c r="P47" i="155"/>
  <c r="O47" i="155"/>
  <c r="F47" i="155"/>
  <c r="N47" i="155"/>
  <c r="M47" i="155"/>
  <c r="L47" i="155"/>
  <c r="I46" i="155"/>
  <c r="R46" i="155"/>
  <c r="H46" i="155"/>
  <c r="Q46" i="155"/>
  <c r="G46" i="155"/>
  <c r="P46" i="155"/>
  <c r="O46" i="155"/>
  <c r="F46" i="155"/>
  <c r="N46" i="155"/>
  <c r="M46" i="155"/>
  <c r="L46" i="155"/>
  <c r="I45" i="155"/>
  <c r="R45" i="155"/>
  <c r="H45" i="155"/>
  <c r="Q45" i="155"/>
  <c r="G45" i="155"/>
  <c r="P45" i="155"/>
  <c r="O45" i="155"/>
  <c r="F45" i="155"/>
  <c r="N45" i="155"/>
  <c r="M45" i="155"/>
  <c r="L45" i="155"/>
  <c r="I44" i="155"/>
  <c r="R44" i="155"/>
  <c r="H44" i="155"/>
  <c r="Q44" i="155"/>
  <c r="G44" i="155"/>
  <c r="P44" i="155"/>
  <c r="O44" i="155"/>
  <c r="F44" i="155"/>
  <c r="N44" i="155"/>
  <c r="M44" i="155"/>
  <c r="L44" i="155"/>
  <c r="I43" i="155"/>
  <c r="R43" i="155"/>
  <c r="H43" i="155"/>
  <c r="Q43" i="155"/>
  <c r="G43" i="155"/>
  <c r="P43" i="155"/>
  <c r="O43" i="155"/>
  <c r="F43" i="155"/>
  <c r="N43" i="155"/>
  <c r="M43" i="155"/>
  <c r="L43" i="155"/>
  <c r="I42" i="155"/>
  <c r="R42" i="155"/>
  <c r="H42" i="155"/>
  <c r="Q42" i="155"/>
  <c r="G42" i="155"/>
  <c r="P42" i="155"/>
  <c r="O42" i="155"/>
  <c r="F42" i="155"/>
  <c r="N42" i="155"/>
  <c r="M42" i="155"/>
  <c r="L42" i="155"/>
  <c r="I41" i="155"/>
  <c r="R41" i="155"/>
  <c r="H41" i="155"/>
  <c r="Q41" i="155"/>
  <c r="G41" i="155"/>
  <c r="P41" i="155"/>
  <c r="O41" i="155"/>
  <c r="F41" i="155"/>
  <c r="N41" i="155"/>
  <c r="M41" i="155"/>
  <c r="L41" i="155"/>
  <c r="I40" i="155"/>
  <c r="R40" i="155"/>
  <c r="H40" i="155"/>
  <c r="Q40" i="155"/>
  <c r="G40" i="155"/>
  <c r="P40" i="155"/>
  <c r="O40" i="155"/>
  <c r="F40" i="155"/>
  <c r="N40" i="155"/>
  <c r="M40" i="155"/>
  <c r="L40" i="155"/>
  <c r="I39" i="155"/>
  <c r="R39" i="155"/>
  <c r="H39" i="155"/>
  <c r="Q39" i="155"/>
  <c r="G39" i="155"/>
  <c r="P39" i="155"/>
  <c r="O39" i="155"/>
  <c r="F39" i="155"/>
  <c r="N39" i="155"/>
  <c r="M39" i="155"/>
  <c r="L39" i="155"/>
  <c r="I38" i="155"/>
  <c r="R38" i="155"/>
  <c r="H38" i="155"/>
  <c r="Q38" i="155"/>
  <c r="G38" i="155"/>
  <c r="P38" i="155"/>
  <c r="O38" i="155"/>
  <c r="F38" i="155"/>
  <c r="N38" i="155"/>
  <c r="M38" i="155"/>
  <c r="L38" i="155"/>
  <c r="I37" i="155"/>
  <c r="R37" i="155"/>
  <c r="H37" i="155"/>
  <c r="Q37" i="155"/>
  <c r="G37" i="155"/>
  <c r="P37" i="155"/>
  <c r="O37" i="155"/>
  <c r="F37" i="155"/>
  <c r="N37" i="155"/>
  <c r="M37" i="155"/>
  <c r="L37" i="155"/>
  <c r="I36" i="155"/>
  <c r="R36" i="155"/>
  <c r="H36" i="155"/>
  <c r="Q36" i="155"/>
  <c r="G36" i="155"/>
  <c r="P36" i="155"/>
  <c r="O36" i="155"/>
  <c r="F36" i="155"/>
  <c r="N36" i="155"/>
  <c r="M36" i="155"/>
  <c r="L36" i="155"/>
  <c r="I35" i="155"/>
  <c r="R35" i="155"/>
  <c r="H35" i="155"/>
  <c r="Q35" i="155"/>
  <c r="G35" i="155"/>
  <c r="P35" i="155"/>
  <c r="O35" i="155"/>
  <c r="F35" i="155"/>
  <c r="N35" i="155"/>
  <c r="M35" i="155"/>
  <c r="L35" i="155"/>
  <c r="I34" i="155"/>
  <c r="R34" i="155"/>
  <c r="H34" i="155"/>
  <c r="Q34" i="155"/>
  <c r="G34" i="155"/>
  <c r="P34" i="155"/>
  <c r="O34" i="155"/>
  <c r="F34" i="155"/>
  <c r="N34" i="155"/>
  <c r="M34" i="155"/>
  <c r="L34" i="155"/>
  <c r="I33" i="155"/>
  <c r="R33" i="155"/>
  <c r="H33" i="155"/>
  <c r="Q33" i="155"/>
  <c r="G33" i="155"/>
  <c r="P33" i="155"/>
  <c r="O33" i="155"/>
  <c r="F33" i="155"/>
  <c r="N33" i="155"/>
  <c r="M33" i="155"/>
  <c r="L33" i="155"/>
  <c r="I32" i="155"/>
  <c r="R32" i="155"/>
  <c r="H32" i="155"/>
  <c r="Q32" i="155"/>
  <c r="G32" i="155"/>
  <c r="P32" i="155"/>
  <c r="O32" i="155"/>
  <c r="F32" i="155"/>
  <c r="N32" i="155"/>
  <c r="M32" i="155"/>
  <c r="L32" i="155"/>
  <c r="I31" i="155"/>
  <c r="R31" i="155"/>
  <c r="H31" i="155"/>
  <c r="Q31" i="155"/>
  <c r="G31" i="155"/>
  <c r="P31" i="155"/>
  <c r="O31" i="155"/>
  <c r="F31" i="155"/>
  <c r="N31" i="155"/>
  <c r="M31" i="155"/>
  <c r="L31" i="155"/>
  <c r="I30" i="155"/>
  <c r="R30" i="155"/>
  <c r="H30" i="155"/>
  <c r="Q30" i="155"/>
  <c r="G30" i="155"/>
  <c r="P30" i="155"/>
  <c r="O30" i="155"/>
  <c r="F30" i="155"/>
  <c r="N30" i="155"/>
  <c r="M30" i="155"/>
  <c r="L30" i="155"/>
  <c r="I29" i="155"/>
  <c r="R29" i="155"/>
  <c r="H29" i="155"/>
  <c r="Q29" i="155"/>
  <c r="G29" i="155"/>
  <c r="P29" i="155"/>
  <c r="O29" i="155"/>
  <c r="F29" i="155"/>
  <c r="N29" i="155"/>
  <c r="M29" i="155"/>
  <c r="L29" i="155"/>
  <c r="I28" i="155"/>
  <c r="R28" i="155"/>
  <c r="H28" i="155"/>
  <c r="Q28" i="155"/>
  <c r="G28" i="155"/>
  <c r="P28" i="155"/>
  <c r="O28" i="155"/>
  <c r="F28" i="155"/>
  <c r="N28" i="155"/>
  <c r="M28" i="155"/>
  <c r="L28" i="155"/>
  <c r="I27" i="155"/>
  <c r="R27" i="155"/>
  <c r="H27" i="155"/>
  <c r="Q27" i="155"/>
  <c r="G27" i="155"/>
  <c r="P27" i="155"/>
  <c r="O27" i="155"/>
  <c r="F27" i="155"/>
  <c r="N27" i="155"/>
  <c r="M27" i="155"/>
  <c r="L27" i="155"/>
  <c r="I26" i="155"/>
  <c r="R26" i="155"/>
  <c r="H26" i="155"/>
  <c r="Q26" i="155"/>
  <c r="G26" i="155"/>
  <c r="P26" i="155"/>
  <c r="O26" i="155"/>
  <c r="F26" i="155"/>
  <c r="N26" i="155"/>
  <c r="M26" i="155"/>
  <c r="L26" i="155"/>
  <c r="I25" i="155"/>
  <c r="R25" i="155"/>
  <c r="H25" i="155"/>
  <c r="Q25" i="155"/>
  <c r="G25" i="155"/>
  <c r="P25" i="155"/>
  <c r="O25" i="155"/>
  <c r="F25" i="155"/>
  <c r="N25" i="155"/>
  <c r="M25" i="155"/>
  <c r="L25" i="155"/>
  <c r="I24" i="155"/>
  <c r="R24" i="155"/>
  <c r="H24" i="155"/>
  <c r="Q24" i="155"/>
  <c r="G24" i="155"/>
  <c r="P24" i="155"/>
  <c r="O24" i="155"/>
  <c r="F24" i="155"/>
  <c r="N24" i="155"/>
  <c r="M24" i="155"/>
  <c r="L24" i="155"/>
  <c r="I23" i="155"/>
  <c r="R23" i="155"/>
  <c r="H23" i="155"/>
  <c r="Q23" i="155"/>
  <c r="G23" i="155"/>
  <c r="P23" i="155"/>
  <c r="O23" i="155"/>
  <c r="F23" i="155"/>
  <c r="N23" i="155"/>
  <c r="M23" i="155"/>
  <c r="L23" i="155"/>
  <c r="I22" i="155"/>
  <c r="R22" i="155"/>
  <c r="H22" i="155"/>
  <c r="Q22" i="155"/>
  <c r="G22" i="155"/>
  <c r="P22" i="155"/>
  <c r="O22" i="155"/>
  <c r="F22" i="155"/>
  <c r="N22" i="155"/>
  <c r="M22" i="155"/>
  <c r="L22" i="155"/>
  <c r="I21" i="155"/>
  <c r="R21" i="155"/>
  <c r="H21" i="155"/>
  <c r="Q21" i="155"/>
  <c r="G21" i="155"/>
  <c r="P21" i="155"/>
  <c r="O21" i="155"/>
  <c r="F21" i="155"/>
  <c r="N21" i="155"/>
  <c r="M21" i="155"/>
  <c r="L21" i="155"/>
  <c r="I20" i="155"/>
  <c r="R20" i="155"/>
  <c r="H20" i="155"/>
  <c r="Q20" i="155"/>
  <c r="G20" i="155"/>
  <c r="P20" i="155"/>
  <c r="O20" i="155"/>
  <c r="F20" i="155"/>
  <c r="N20" i="155"/>
  <c r="M20" i="155"/>
  <c r="L20" i="155"/>
  <c r="I19" i="155"/>
  <c r="R19" i="155"/>
  <c r="H19" i="155"/>
  <c r="Q19" i="155"/>
  <c r="G19" i="155"/>
  <c r="P19" i="155"/>
  <c r="O19" i="155"/>
  <c r="F19" i="155"/>
  <c r="N19" i="155"/>
  <c r="M19" i="155"/>
  <c r="L19" i="155"/>
  <c r="I18" i="155"/>
  <c r="R18" i="155"/>
  <c r="H18" i="155"/>
  <c r="Q18" i="155"/>
  <c r="G18" i="155"/>
  <c r="P18" i="155"/>
  <c r="O18" i="155"/>
  <c r="F18" i="155"/>
  <c r="N18" i="155"/>
  <c r="M18" i="155"/>
  <c r="L18" i="155"/>
  <c r="I17" i="155"/>
  <c r="R17" i="155"/>
  <c r="H17" i="155"/>
  <c r="Q17" i="155"/>
  <c r="G17" i="155"/>
  <c r="P17" i="155"/>
  <c r="O17" i="155"/>
  <c r="F17" i="155"/>
  <c r="N17" i="155"/>
  <c r="M17" i="155"/>
  <c r="L17" i="155"/>
  <c r="I16" i="155"/>
  <c r="R16" i="155"/>
  <c r="H16" i="155"/>
  <c r="Q16" i="155"/>
  <c r="G16" i="155"/>
  <c r="P16" i="155"/>
  <c r="O16" i="155"/>
  <c r="F16" i="155"/>
  <c r="N16" i="155"/>
  <c r="M16" i="155"/>
  <c r="L16" i="155"/>
  <c r="I15" i="155"/>
  <c r="R15" i="155"/>
  <c r="H15" i="155"/>
  <c r="Q15" i="155"/>
  <c r="G15" i="155"/>
  <c r="P15" i="155"/>
  <c r="O15" i="155"/>
  <c r="F15" i="155"/>
  <c r="N15" i="155"/>
  <c r="M15" i="155"/>
  <c r="L15" i="155"/>
  <c r="I14" i="155"/>
  <c r="R14" i="155"/>
  <c r="H14" i="155"/>
  <c r="Q14" i="155"/>
  <c r="G14" i="155"/>
  <c r="P14" i="155"/>
  <c r="O14" i="155"/>
  <c r="F14" i="155"/>
  <c r="N14" i="155"/>
  <c r="M14" i="155"/>
  <c r="L14" i="155"/>
  <c r="I13" i="155"/>
  <c r="R13" i="155"/>
  <c r="H13" i="155"/>
  <c r="Q13" i="155"/>
  <c r="G13" i="155"/>
  <c r="P13" i="155"/>
  <c r="O13" i="155"/>
  <c r="F13" i="155"/>
  <c r="M13" i="155"/>
  <c r="L13" i="155"/>
  <c r="I12" i="155"/>
  <c r="R12" i="155"/>
  <c r="H12" i="155"/>
  <c r="Q12" i="155"/>
  <c r="G12" i="155"/>
  <c r="P12" i="155"/>
  <c r="O12" i="155"/>
  <c r="F12" i="155"/>
  <c r="M12" i="155"/>
  <c r="L12" i="155"/>
  <c r="I11" i="155"/>
  <c r="R11" i="155"/>
  <c r="H11" i="155"/>
  <c r="Q11" i="155"/>
  <c r="G11" i="155"/>
  <c r="P11" i="155"/>
  <c r="O11" i="155"/>
  <c r="F11" i="155"/>
  <c r="M11" i="155"/>
  <c r="L11" i="155"/>
  <c r="I10" i="155"/>
  <c r="R10" i="155"/>
  <c r="H10" i="155"/>
  <c r="Q10" i="155"/>
  <c r="G10" i="155"/>
  <c r="P10" i="155"/>
  <c r="O10" i="155"/>
  <c r="F10" i="155"/>
  <c r="M10" i="155"/>
  <c r="L10" i="155"/>
  <c r="G63" i="134"/>
  <c r="F63" i="134"/>
  <c r="E63" i="134"/>
  <c r="D63" i="134"/>
  <c r="C63" i="134"/>
  <c r="B63" i="134"/>
  <c r="G62" i="134"/>
  <c r="F62" i="134"/>
  <c r="E62" i="134"/>
  <c r="D62" i="134"/>
  <c r="C62" i="134"/>
  <c r="B62" i="134"/>
  <c r="G61" i="134"/>
  <c r="F61" i="134"/>
  <c r="E61" i="134"/>
  <c r="D61" i="134"/>
  <c r="C61" i="134"/>
  <c r="B61" i="134"/>
  <c r="G60" i="134"/>
  <c r="F60" i="134"/>
  <c r="E60" i="134"/>
  <c r="D60" i="134"/>
  <c r="C60" i="134"/>
  <c r="B60" i="134"/>
  <c r="G59" i="134"/>
  <c r="F59" i="134"/>
  <c r="E59" i="134"/>
  <c r="D59" i="134"/>
  <c r="C59" i="134"/>
  <c r="B59" i="134"/>
  <c r="G58" i="134"/>
  <c r="F58" i="134"/>
  <c r="E58" i="134"/>
  <c r="D58" i="134"/>
  <c r="C58" i="134"/>
  <c r="B58" i="134"/>
  <c r="G57" i="134"/>
  <c r="F57" i="134"/>
  <c r="E57" i="134"/>
  <c r="D57" i="134"/>
  <c r="C57" i="134"/>
  <c r="B57" i="134"/>
  <c r="G56" i="134"/>
  <c r="F56" i="134"/>
  <c r="E56" i="134"/>
  <c r="D56" i="134"/>
  <c r="C56" i="134"/>
  <c r="B56" i="134"/>
  <c r="G55" i="134"/>
  <c r="F55" i="134"/>
  <c r="E55" i="134"/>
  <c r="D55" i="134"/>
  <c r="C55" i="134"/>
  <c r="B55" i="134"/>
  <c r="G54" i="134"/>
  <c r="F54" i="134"/>
  <c r="E54" i="134"/>
  <c r="D54" i="134"/>
  <c r="C54" i="134"/>
  <c r="B54" i="134"/>
  <c r="G53" i="134"/>
  <c r="F53" i="134"/>
  <c r="E53" i="134"/>
  <c r="D53" i="134"/>
  <c r="C53" i="134"/>
  <c r="B53" i="134"/>
  <c r="G52" i="134"/>
  <c r="F52" i="134"/>
  <c r="E52" i="134"/>
  <c r="D52" i="134"/>
  <c r="C52" i="134"/>
  <c r="B52" i="134"/>
  <c r="G51" i="134"/>
  <c r="F51" i="134"/>
  <c r="E51" i="134"/>
  <c r="D51" i="134"/>
  <c r="C51" i="134"/>
  <c r="B51" i="134"/>
  <c r="G50" i="134"/>
  <c r="F50" i="134"/>
  <c r="E50" i="134"/>
  <c r="D50" i="134"/>
  <c r="C50" i="134"/>
  <c r="B50" i="134"/>
  <c r="G49" i="134"/>
  <c r="F49" i="134"/>
  <c r="E49" i="134"/>
  <c r="D49" i="134"/>
  <c r="C49" i="134"/>
  <c r="B49" i="134"/>
  <c r="G48" i="134"/>
  <c r="F48" i="134"/>
  <c r="E48" i="134"/>
  <c r="D48" i="134"/>
  <c r="C48" i="134"/>
  <c r="B48" i="134"/>
  <c r="G47" i="134"/>
  <c r="F47" i="134"/>
  <c r="E47" i="134"/>
  <c r="D47" i="134"/>
  <c r="C47" i="134"/>
  <c r="B47" i="134"/>
  <c r="G46" i="134"/>
  <c r="F46" i="134"/>
  <c r="E46" i="134"/>
  <c r="D46" i="134"/>
  <c r="C46" i="134"/>
  <c r="B46" i="134"/>
  <c r="G45" i="134"/>
  <c r="F45" i="134"/>
  <c r="E45" i="134"/>
  <c r="D45" i="134"/>
  <c r="C45" i="134"/>
  <c r="B45" i="134"/>
  <c r="G44" i="134"/>
  <c r="F44" i="134"/>
  <c r="E44" i="134"/>
  <c r="D44" i="134"/>
  <c r="C44" i="134"/>
  <c r="B44" i="134"/>
  <c r="G43" i="134"/>
  <c r="F43" i="134"/>
  <c r="E43" i="134"/>
  <c r="D43" i="134"/>
  <c r="C43" i="134"/>
  <c r="B43" i="134"/>
  <c r="G42" i="134"/>
  <c r="F42" i="134"/>
  <c r="E42" i="134"/>
  <c r="D42" i="134"/>
  <c r="C42" i="134"/>
  <c r="B42" i="134"/>
  <c r="G41" i="134"/>
  <c r="F41" i="134"/>
  <c r="E41" i="134"/>
  <c r="D41" i="134"/>
  <c r="C41" i="134"/>
  <c r="B41" i="134"/>
  <c r="G40" i="134"/>
  <c r="F40" i="134"/>
  <c r="E40" i="134"/>
  <c r="D40" i="134"/>
  <c r="C40" i="134"/>
  <c r="B40" i="134"/>
  <c r="G39" i="134"/>
  <c r="F39" i="134"/>
  <c r="E39" i="134"/>
  <c r="D39" i="134"/>
  <c r="C39" i="134"/>
  <c r="B39" i="134"/>
  <c r="G38" i="134"/>
  <c r="F38" i="134"/>
  <c r="E38" i="134"/>
  <c r="D38" i="134"/>
  <c r="C38" i="134"/>
  <c r="B38" i="134"/>
  <c r="G37" i="134"/>
  <c r="F37" i="134"/>
  <c r="E37" i="134"/>
  <c r="D37" i="134"/>
  <c r="C37" i="134"/>
  <c r="B37" i="134"/>
  <c r="G36" i="134"/>
  <c r="F36" i="134"/>
  <c r="E36" i="134"/>
  <c r="D36" i="134"/>
  <c r="C36" i="134"/>
  <c r="B36" i="134"/>
  <c r="G35" i="134"/>
  <c r="F35" i="134"/>
  <c r="E35" i="134"/>
  <c r="D35" i="134"/>
  <c r="C35" i="134"/>
  <c r="B35" i="134"/>
  <c r="G34" i="134"/>
  <c r="F34" i="134"/>
  <c r="E34" i="134"/>
  <c r="D34" i="134"/>
  <c r="C34" i="134"/>
  <c r="B34" i="134"/>
  <c r="G33" i="134"/>
  <c r="F33" i="134"/>
  <c r="E33" i="134"/>
  <c r="D33" i="134"/>
  <c r="C33" i="134"/>
  <c r="B33" i="134"/>
  <c r="G32" i="134"/>
  <c r="F32" i="134"/>
  <c r="E32" i="134"/>
  <c r="D32" i="134"/>
  <c r="C32" i="134"/>
  <c r="B32" i="134"/>
  <c r="G31" i="134"/>
  <c r="F31" i="134"/>
  <c r="E31" i="134"/>
  <c r="D31" i="134"/>
  <c r="C31" i="134"/>
  <c r="B31" i="134"/>
  <c r="G30" i="134"/>
  <c r="F30" i="134"/>
  <c r="E30" i="134"/>
  <c r="D30" i="134"/>
  <c r="C30" i="134"/>
  <c r="B30" i="134"/>
  <c r="G29" i="134"/>
  <c r="F29" i="134"/>
  <c r="E29" i="134"/>
  <c r="D29" i="134"/>
  <c r="C29" i="134"/>
  <c r="B29" i="134"/>
  <c r="G28" i="134"/>
  <c r="F28" i="134"/>
  <c r="E28" i="134"/>
  <c r="D28" i="134"/>
  <c r="C28" i="134"/>
  <c r="B28" i="134"/>
  <c r="G27" i="134"/>
  <c r="F27" i="134"/>
  <c r="E27" i="134"/>
  <c r="D27" i="134"/>
  <c r="C27" i="134"/>
  <c r="B27" i="134"/>
  <c r="G26" i="134"/>
  <c r="F26" i="134"/>
  <c r="E26" i="134"/>
  <c r="D26" i="134"/>
  <c r="C26" i="134"/>
  <c r="B26" i="134"/>
  <c r="G25" i="134"/>
  <c r="F25" i="134"/>
  <c r="E25" i="134"/>
  <c r="D25" i="134"/>
  <c r="C25" i="134"/>
  <c r="B25" i="134"/>
  <c r="G24" i="134"/>
  <c r="F24" i="134"/>
  <c r="E24" i="134"/>
  <c r="D24" i="134"/>
  <c r="C24" i="134"/>
  <c r="B24" i="134"/>
  <c r="G23" i="134"/>
  <c r="F23" i="134"/>
  <c r="E23" i="134"/>
  <c r="D23" i="134"/>
  <c r="C23" i="134"/>
  <c r="B23" i="134"/>
  <c r="G22" i="134"/>
  <c r="F22" i="134"/>
  <c r="E22" i="134"/>
  <c r="D22" i="134"/>
  <c r="C22" i="134"/>
  <c r="B22" i="134"/>
  <c r="G21" i="134"/>
  <c r="F21" i="134"/>
  <c r="E21" i="134"/>
  <c r="D21" i="134"/>
  <c r="C21" i="134"/>
  <c r="B21" i="134"/>
  <c r="G20" i="134"/>
  <c r="F20" i="134"/>
  <c r="E20" i="134"/>
  <c r="D20" i="134"/>
  <c r="C20" i="134"/>
  <c r="B20" i="134"/>
  <c r="G19" i="134"/>
  <c r="F19" i="134"/>
  <c r="E19" i="134"/>
  <c r="D19" i="134"/>
  <c r="C19" i="134"/>
  <c r="B19" i="134"/>
  <c r="G18" i="134"/>
  <c r="F18" i="134"/>
  <c r="E18" i="134"/>
  <c r="D18" i="134"/>
  <c r="C18" i="134"/>
  <c r="B18" i="134"/>
  <c r="G17" i="134"/>
  <c r="F17" i="134"/>
  <c r="E17" i="134"/>
  <c r="D17" i="134"/>
  <c r="C17" i="134"/>
  <c r="B17" i="134"/>
  <c r="G16" i="134"/>
  <c r="F16" i="134"/>
  <c r="E16" i="134"/>
  <c r="D16" i="134"/>
  <c r="C16" i="134"/>
  <c r="B16" i="134"/>
  <c r="G15" i="134"/>
  <c r="F15" i="134"/>
  <c r="E15" i="134"/>
  <c r="D15" i="134"/>
  <c r="C15" i="134"/>
  <c r="B15" i="134"/>
  <c r="G14" i="134"/>
  <c r="F14" i="134"/>
  <c r="E14" i="134"/>
  <c r="D14" i="134"/>
  <c r="C14" i="134"/>
  <c r="B14" i="134"/>
  <c r="G13" i="134"/>
  <c r="F13" i="134"/>
  <c r="E13" i="134"/>
  <c r="D13" i="134"/>
  <c r="C13" i="134"/>
  <c r="B13" i="134"/>
  <c r="G12" i="134"/>
  <c r="F12" i="134"/>
  <c r="E12" i="134"/>
  <c r="D12" i="134"/>
  <c r="C12" i="134"/>
  <c r="B12" i="134"/>
  <c r="G11" i="134"/>
  <c r="F11" i="134"/>
  <c r="E11" i="134"/>
  <c r="D11" i="134"/>
  <c r="C11" i="134"/>
  <c r="B11" i="134"/>
  <c r="B110" i="142"/>
  <c r="B110" i="135"/>
  <c r="H110" i="142"/>
  <c r="R111" i="14"/>
  <c r="J111" i="4"/>
  <c r="P110" i="142"/>
  <c r="G110" i="142"/>
  <c r="F110" i="135"/>
  <c r="M110" i="142"/>
  <c r="F110" i="142"/>
  <c r="E110" i="135"/>
  <c r="L110" i="142"/>
  <c r="E110" i="142"/>
  <c r="D110" i="135"/>
  <c r="K110" i="142"/>
  <c r="D110" i="142"/>
  <c r="C110" i="135"/>
  <c r="J110" i="142"/>
  <c r="C110" i="142"/>
  <c r="I110" i="142"/>
  <c r="B109" i="142"/>
  <c r="B109" i="135"/>
  <c r="H109" i="142"/>
  <c r="R110" i="14"/>
  <c r="J110" i="4"/>
  <c r="P109" i="142"/>
  <c r="G109" i="142"/>
  <c r="F109" i="135"/>
  <c r="M109" i="142"/>
  <c r="F109" i="142"/>
  <c r="E109" i="135"/>
  <c r="L109" i="142"/>
  <c r="E109" i="142"/>
  <c r="D109" i="135"/>
  <c r="K109" i="142"/>
  <c r="D109" i="142"/>
  <c r="C109" i="135"/>
  <c r="J109" i="142"/>
  <c r="C109" i="142"/>
  <c r="I109" i="142"/>
  <c r="B108" i="142"/>
  <c r="B108" i="135"/>
  <c r="H108" i="142"/>
  <c r="R109" i="14"/>
  <c r="J109" i="4"/>
  <c r="P108" i="142"/>
  <c r="G108" i="142"/>
  <c r="F108" i="135"/>
  <c r="M108" i="142"/>
  <c r="F108" i="142"/>
  <c r="E108" i="135"/>
  <c r="L108" i="142"/>
  <c r="E108" i="142"/>
  <c r="D108" i="135"/>
  <c r="K108" i="142"/>
  <c r="D108" i="142"/>
  <c r="C108" i="135"/>
  <c r="J108" i="142"/>
  <c r="C108" i="142"/>
  <c r="I108" i="142"/>
  <c r="B107" i="142"/>
  <c r="B107" i="135"/>
  <c r="H107" i="142"/>
  <c r="R108" i="14"/>
  <c r="J108" i="4"/>
  <c r="P107" i="142"/>
  <c r="G107" i="142"/>
  <c r="F107" i="135"/>
  <c r="M107" i="142"/>
  <c r="F107" i="142"/>
  <c r="E107" i="135"/>
  <c r="L107" i="142"/>
  <c r="E107" i="142"/>
  <c r="D107" i="135"/>
  <c r="K107" i="142"/>
  <c r="D107" i="142"/>
  <c r="C107" i="135"/>
  <c r="J107" i="142"/>
  <c r="C107" i="142"/>
  <c r="I107" i="142"/>
  <c r="B106" i="142"/>
  <c r="B106" i="135"/>
  <c r="H106" i="142"/>
  <c r="R107" i="14"/>
  <c r="J107" i="4"/>
  <c r="P106" i="142"/>
  <c r="G106" i="142"/>
  <c r="F106" i="135"/>
  <c r="M106" i="142"/>
  <c r="F106" i="142"/>
  <c r="E106" i="135"/>
  <c r="L106" i="142"/>
  <c r="E106" i="142"/>
  <c r="D106" i="135"/>
  <c r="K106" i="142"/>
  <c r="D106" i="142"/>
  <c r="C106" i="135"/>
  <c r="J106" i="142"/>
  <c r="C106" i="142"/>
  <c r="I106" i="142"/>
  <c r="B105" i="142"/>
  <c r="B105" i="135"/>
  <c r="H105" i="142"/>
  <c r="R106" i="14"/>
  <c r="J106" i="4"/>
  <c r="P105" i="142"/>
  <c r="G105" i="142"/>
  <c r="F105" i="135"/>
  <c r="M105" i="142"/>
  <c r="F105" i="142"/>
  <c r="E105" i="135"/>
  <c r="L105" i="142"/>
  <c r="E105" i="142"/>
  <c r="D105" i="135"/>
  <c r="K105" i="142"/>
  <c r="D105" i="142"/>
  <c r="C105" i="135"/>
  <c r="J105" i="142"/>
  <c r="C105" i="142"/>
  <c r="I105" i="142"/>
  <c r="B104" i="142"/>
  <c r="B104" i="135"/>
  <c r="H104" i="142"/>
  <c r="R105" i="14"/>
  <c r="J105" i="4"/>
  <c r="P104" i="142"/>
  <c r="G104" i="142"/>
  <c r="F104" i="135"/>
  <c r="M104" i="142"/>
  <c r="F104" i="142"/>
  <c r="E104" i="135"/>
  <c r="L104" i="142"/>
  <c r="E104" i="142"/>
  <c r="D104" i="135"/>
  <c r="K104" i="142"/>
  <c r="D104" i="142"/>
  <c r="C104" i="135"/>
  <c r="J104" i="142"/>
  <c r="C104" i="142"/>
  <c r="I104" i="142"/>
  <c r="B103" i="142"/>
  <c r="B103" i="135"/>
  <c r="H103" i="142"/>
  <c r="R104" i="14"/>
  <c r="J104" i="4"/>
  <c r="P103" i="142"/>
  <c r="G103" i="142"/>
  <c r="F103" i="135"/>
  <c r="M103" i="142"/>
  <c r="F103" i="142"/>
  <c r="E103" i="135"/>
  <c r="L103" i="142"/>
  <c r="E103" i="142"/>
  <c r="D103" i="135"/>
  <c r="K103" i="142"/>
  <c r="D103" i="142"/>
  <c r="C103" i="135"/>
  <c r="J103" i="142"/>
  <c r="C103" i="142"/>
  <c r="I103" i="142"/>
  <c r="B102" i="142"/>
  <c r="B102" i="135"/>
  <c r="H102" i="142"/>
  <c r="R103" i="14"/>
  <c r="J103" i="4"/>
  <c r="P102" i="142"/>
  <c r="G102" i="142"/>
  <c r="F102" i="135"/>
  <c r="M102" i="142"/>
  <c r="F102" i="142"/>
  <c r="E102" i="135"/>
  <c r="L102" i="142"/>
  <c r="E102" i="142"/>
  <c r="D102" i="135"/>
  <c r="K102" i="142"/>
  <c r="D102" i="142"/>
  <c r="C102" i="135"/>
  <c r="J102" i="142"/>
  <c r="C102" i="142"/>
  <c r="I102" i="142"/>
  <c r="B101" i="142"/>
  <c r="B101" i="135"/>
  <c r="H101" i="142"/>
  <c r="R102" i="14"/>
  <c r="J102" i="4"/>
  <c r="P101" i="142"/>
  <c r="G101" i="142"/>
  <c r="F101" i="135"/>
  <c r="M101" i="142"/>
  <c r="F101" i="142"/>
  <c r="E101" i="135"/>
  <c r="L101" i="142"/>
  <c r="E101" i="142"/>
  <c r="D101" i="135"/>
  <c r="K101" i="142"/>
  <c r="D101" i="142"/>
  <c r="C101" i="135"/>
  <c r="J101" i="142"/>
  <c r="C101" i="142"/>
  <c r="I101" i="142"/>
  <c r="B100" i="142"/>
  <c r="B100" i="135"/>
  <c r="H100" i="142"/>
  <c r="R101" i="14"/>
  <c r="J101" i="4"/>
  <c r="P100" i="142"/>
  <c r="G100" i="142"/>
  <c r="F100" i="135"/>
  <c r="M100" i="142"/>
  <c r="F100" i="142"/>
  <c r="E100" i="135"/>
  <c r="L100" i="142"/>
  <c r="E100" i="142"/>
  <c r="D100" i="135"/>
  <c r="K100" i="142"/>
  <c r="D100" i="142"/>
  <c r="C100" i="135"/>
  <c r="J100" i="142"/>
  <c r="C100" i="142"/>
  <c r="I100" i="142"/>
  <c r="B99" i="142"/>
  <c r="B99" i="135"/>
  <c r="H99" i="142"/>
  <c r="R100" i="14"/>
  <c r="J100" i="4"/>
  <c r="P99" i="142"/>
  <c r="G99" i="142"/>
  <c r="F99" i="135"/>
  <c r="M99" i="142"/>
  <c r="F99" i="142"/>
  <c r="E99" i="135"/>
  <c r="L99" i="142"/>
  <c r="E99" i="142"/>
  <c r="D99" i="135"/>
  <c r="K99" i="142"/>
  <c r="D99" i="142"/>
  <c r="C99" i="135"/>
  <c r="J99" i="142"/>
  <c r="C99" i="142"/>
  <c r="I99" i="142"/>
  <c r="B98" i="142"/>
  <c r="B98" i="135"/>
  <c r="H98" i="142"/>
  <c r="R99" i="14"/>
  <c r="J99" i="4"/>
  <c r="P98" i="142"/>
  <c r="G98" i="142"/>
  <c r="F98" i="135"/>
  <c r="M98" i="142"/>
  <c r="F98" i="142"/>
  <c r="E98" i="135"/>
  <c r="L98" i="142"/>
  <c r="E98" i="142"/>
  <c r="D98" i="135"/>
  <c r="K98" i="142"/>
  <c r="D98" i="142"/>
  <c r="C98" i="135"/>
  <c r="J98" i="142"/>
  <c r="C98" i="142"/>
  <c r="I98" i="142"/>
  <c r="B97" i="142"/>
  <c r="B97" i="135"/>
  <c r="H97" i="142"/>
  <c r="R98" i="14"/>
  <c r="J98" i="4"/>
  <c r="P97" i="142"/>
  <c r="G97" i="142"/>
  <c r="F97" i="135"/>
  <c r="M97" i="142"/>
  <c r="F97" i="142"/>
  <c r="E97" i="135"/>
  <c r="L97" i="142"/>
  <c r="E97" i="142"/>
  <c r="D97" i="135"/>
  <c r="K97" i="142"/>
  <c r="D97" i="142"/>
  <c r="C97" i="135"/>
  <c r="J97" i="142"/>
  <c r="C97" i="142"/>
  <c r="I97" i="142"/>
  <c r="B96" i="142"/>
  <c r="B96" i="135"/>
  <c r="H96" i="142"/>
  <c r="R97" i="14"/>
  <c r="J97" i="4"/>
  <c r="P96" i="142"/>
  <c r="G96" i="142"/>
  <c r="F96" i="135"/>
  <c r="M96" i="142"/>
  <c r="F96" i="142"/>
  <c r="E96" i="135"/>
  <c r="L96" i="142"/>
  <c r="E96" i="142"/>
  <c r="D96" i="135"/>
  <c r="K96" i="142"/>
  <c r="D96" i="142"/>
  <c r="C96" i="135"/>
  <c r="J96" i="142"/>
  <c r="C96" i="142"/>
  <c r="I96" i="142"/>
  <c r="B95" i="142"/>
  <c r="B95" i="135"/>
  <c r="H95" i="142"/>
  <c r="R96" i="14"/>
  <c r="J96" i="4"/>
  <c r="P95" i="142"/>
  <c r="G95" i="142"/>
  <c r="F95" i="135"/>
  <c r="M95" i="142"/>
  <c r="F95" i="142"/>
  <c r="E95" i="135"/>
  <c r="L95" i="142"/>
  <c r="E95" i="142"/>
  <c r="D95" i="135"/>
  <c r="K95" i="142"/>
  <c r="D95" i="142"/>
  <c r="C95" i="135"/>
  <c r="J95" i="142"/>
  <c r="C95" i="142"/>
  <c r="I95" i="142"/>
  <c r="B94" i="142"/>
  <c r="B94" i="135"/>
  <c r="H94" i="142"/>
  <c r="R95" i="14"/>
  <c r="J95" i="4"/>
  <c r="P94" i="142"/>
  <c r="G94" i="142"/>
  <c r="F94" i="135"/>
  <c r="M94" i="142"/>
  <c r="F94" i="142"/>
  <c r="E94" i="135"/>
  <c r="L94" i="142"/>
  <c r="E94" i="142"/>
  <c r="D94" i="135"/>
  <c r="K94" i="142"/>
  <c r="D94" i="142"/>
  <c r="C94" i="135"/>
  <c r="J94" i="142"/>
  <c r="C94" i="142"/>
  <c r="I94" i="142"/>
  <c r="B93" i="142"/>
  <c r="B93" i="135"/>
  <c r="H93" i="142"/>
  <c r="R94" i="14"/>
  <c r="J94" i="4"/>
  <c r="P93" i="142"/>
  <c r="G93" i="142"/>
  <c r="F93" i="135"/>
  <c r="M93" i="142"/>
  <c r="F93" i="142"/>
  <c r="E93" i="135"/>
  <c r="L93" i="142"/>
  <c r="E93" i="142"/>
  <c r="D93" i="135"/>
  <c r="K93" i="142"/>
  <c r="D93" i="142"/>
  <c r="C93" i="135"/>
  <c r="J93" i="142"/>
  <c r="C93" i="142"/>
  <c r="I93" i="142"/>
  <c r="B92" i="142"/>
  <c r="B92" i="135"/>
  <c r="H92" i="142"/>
  <c r="R93" i="14"/>
  <c r="J93" i="4"/>
  <c r="P92" i="142"/>
  <c r="G92" i="142"/>
  <c r="F92" i="135"/>
  <c r="M92" i="142"/>
  <c r="F92" i="142"/>
  <c r="E92" i="135"/>
  <c r="L92" i="142"/>
  <c r="E92" i="142"/>
  <c r="D92" i="135"/>
  <c r="K92" i="142"/>
  <c r="D92" i="142"/>
  <c r="C92" i="135"/>
  <c r="J92" i="142"/>
  <c r="C92" i="142"/>
  <c r="I92" i="142"/>
  <c r="B91" i="142"/>
  <c r="B91" i="135"/>
  <c r="H91" i="142"/>
  <c r="R92" i="14"/>
  <c r="J92" i="4"/>
  <c r="P91" i="142"/>
  <c r="G91" i="142"/>
  <c r="F91" i="135"/>
  <c r="M91" i="142"/>
  <c r="F91" i="142"/>
  <c r="E91" i="135"/>
  <c r="L91" i="142"/>
  <c r="E91" i="142"/>
  <c r="D91" i="135"/>
  <c r="K91" i="142"/>
  <c r="D91" i="142"/>
  <c r="C91" i="135"/>
  <c r="J91" i="142"/>
  <c r="C91" i="142"/>
  <c r="I91" i="142"/>
  <c r="B90" i="142"/>
  <c r="B90" i="135"/>
  <c r="H90" i="142"/>
  <c r="R91" i="14"/>
  <c r="J91" i="4"/>
  <c r="P90" i="142"/>
  <c r="G90" i="142"/>
  <c r="F90" i="135"/>
  <c r="M90" i="142"/>
  <c r="F90" i="142"/>
  <c r="E90" i="135"/>
  <c r="L90" i="142"/>
  <c r="E90" i="142"/>
  <c r="D90" i="135"/>
  <c r="K90" i="142"/>
  <c r="D90" i="142"/>
  <c r="C90" i="135"/>
  <c r="J90" i="142"/>
  <c r="C90" i="142"/>
  <c r="I90" i="142"/>
  <c r="B89" i="142"/>
  <c r="B89" i="135"/>
  <c r="H89" i="142"/>
  <c r="R90" i="14"/>
  <c r="J90" i="4"/>
  <c r="P89" i="142"/>
  <c r="G89" i="142"/>
  <c r="F89" i="135"/>
  <c r="M89" i="142"/>
  <c r="F89" i="142"/>
  <c r="E89" i="135"/>
  <c r="L89" i="142"/>
  <c r="E89" i="142"/>
  <c r="D89" i="135"/>
  <c r="K89" i="142"/>
  <c r="D89" i="142"/>
  <c r="C89" i="135"/>
  <c r="J89" i="142"/>
  <c r="C89" i="142"/>
  <c r="I89" i="142"/>
  <c r="B88" i="142"/>
  <c r="B88" i="135"/>
  <c r="H88" i="142"/>
  <c r="R89" i="14"/>
  <c r="J89" i="4"/>
  <c r="P88" i="142"/>
  <c r="G88" i="142"/>
  <c r="F88" i="135"/>
  <c r="M88" i="142"/>
  <c r="F88" i="142"/>
  <c r="E88" i="135"/>
  <c r="L88" i="142"/>
  <c r="E88" i="142"/>
  <c r="D88" i="135"/>
  <c r="K88" i="142"/>
  <c r="D88" i="142"/>
  <c r="C88" i="135"/>
  <c r="J88" i="142"/>
  <c r="C88" i="142"/>
  <c r="I88" i="142"/>
  <c r="B87" i="142"/>
  <c r="B87" i="135"/>
  <c r="H87" i="142"/>
  <c r="R88" i="14"/>
  <c r="J88" i="4"/>
  <c r="P87" i="142"/>
  <c r="G87" i="142"/>
  <c r="F87" i="135"/>
  <c r="M87" i="142"/>
  <c r="F87" i="142"/>
  <c r="E87" i="135"/>
  <c r="L87" i="142"/>
  <c r="E87" i="142"/>
  <c r="D87" i="135"/>
  <c r="K87" i="142"/>
  <c r="D87" i="142"/>
  <c r="C87" i="135"/>
  <c r="J87" i="142"/>
  <c r="C87" i="142"/>
  <c r="I87" i="142"/>
  <c r="B86" i="142"/>
  <c r="B86" i="135"/>
  <c r="H86" i="142"/>
  <c r="R87" i="14"/>
  <c r="J87" i="4"/>
  <c r="P86" i="142"/>
  <c r="G86" i="142"/>
  <c r="F86" i="135"/>
  <c r="M86" i="142"/>
  <c r="F86" i="142"/>
  <c r="E86" i="135"/>
  <c r="L86" i="142"/>
  <c r="E86" i="142"/>
  <c r="D86" i="135"/>
  <c r="K86" i="142"/>
  <c r="D86" i="142"/>
  <c r="C86" i="135"/>
  <c r="J86" i="142"/>
  <c r="C86" i="142"/>
  <c r="I86" i="142"/>
  <c r="B85" i="142"/>
  <c r="B85" i="135"/>
  <c r="H85" i="142"/>
  <c r="R86" i="14"/>
  <c r="J86" i="4"/>
  <c r="P85" i="142"/>
  <c r="G85" i="142"/>
  <c r="F85" i="135"/>
  <c r="M85" i="142"/>
  <c r="F85" i="142"/>
  <c r="E85" i="135"/>
  <c r="L85" i="142"/>
  <c r="E85" i="142"/>
  <c r="D85" i="135"/>
  <c r="K85" i="142"/>
  <c r="D85" i="142"/>
  <c r="C85" i="135"/>
  <c r="J85" i="142"/>
  <c r="C85" i="142"/>
  <c r="I85" i="142"/>
  <c r="B84" i="142"/>
  <c r="B84" i="135"/>
  <c r="H84" i="142"/>
  <c r="R85" i="14"/>
  <c r="J85" i="4"/>
  <c r="P84" i="142"/>
  <c r="G84" i="142"/>
  <c r="F84" i="135"/>
  <c r="M84" i="142"/>
  <c r="F84" i="142"/>
  <c r="E84" i="135"/>
  <c r="L84" i="142"/>
  <c r="E84" i="142"/>
  <c r="D84" i="135"/>
  <c r="K84" i="142"/>
  <c r="D84" i="142"/>
  <c r="C84" i="135"/>
  <c r="J84" i="142"/>
  <c r="C84" i="142"/>
  <c r="I84" i="142"/>
  <c r="B83" i="142"/>
  <c r="B83" i="135"/>
  <c r="H83" i="142"/>
  <c r="R84" i="14"/>
  <c r="J84" i="4"/>
  <c r="P83" i="142"/>
  <c r="G83" i="142"/>
  <c r="F83" i="135"/>
  <c r="M83" i="142"/>
  <c r="F83" i="142"/>
  <c r="E83" i="135"/>
  <c r="L83" i="142"/>
  <c r="E83" i="142"/>
  <c r="D83" i="135"/>
  <c r="K83" i="142"/>
  <c r="D83" i="142"/>
  <c r="C83" i="135"/>
  <c r="J83" i="142"/>
  <c r="C83" i="142"/>
  <c r="I83" i="142"/>
  <c r="B82" i="142"/>
  <c r="B82" i="135"/>
  <c r="H82" i="142"/>
  <c r="R83" i="14"/>
  <c r="J83" i="4"/>
  <c r="P82" i="142"/>
  <c r="G82" i="142"/>
  <c r="F82" i="135"/>
  <c r="M82" i="142"/>
  <c r="F82" i="142"/>
  <c r="E82" i="135"/>
  <c r="L82" i="142"/>
  <c r="E82" i="142"/>
  <c r="D82" i="135"/>
  <c r="K82" i="142"/>
  <c r="D82" i="142"/>
  <c r="C82" i="135"/>
  <c r="J82" i="142"/>
  <c r="C82" i="142"/>
  <c r="I82" i="142"/>
  <c r="B81" i="142"/>
  <c r="B81" i="135"/>
  <c r="H81" i="142"/>
  <c r="R82" i="14"/>
  <c r="J82" i="4"/>
  <c r="P81" i="142"/>
  <c r="G81" i="142"/>
  <c r="F81" i="135"/>
  <c r="M81" i="142"/>
  <c r="F81" i="142"/>
  <c r="E81" i="135"/>
  <c r="L81" i="142"/>
  <c r="E81" i="142"/>
  <c r="D81" i="135"/>
  <c r="K81" i="142"/>
  <c r="D81" i="142"/>
  <c r="C81" i="135"/>
  <c r="J81" i="142"/>
  <c r="C81" i="142"/>
  <c r="I81" i="142"/>
  <c r="B80" i="142"/>
  <c r="B80" i="135"/>
  <c r="H80" i="142"/>
  <c r="R81" i="14"/>
  <c r="J81" i="4"/>
  <c r="P80" i="142"/>
  <c r="G80" i="142"/>
  <c r="F80" i="135"/>
  <c r="M80" i="142"/>
  <c r="F80" i="142"/>
  <c r="E80" i="135"/>
  <c r="L80" i="142"/>
  <c r="E80" i="142"/>
  <c r="D80" i="135"/>
  <c r="K80" i="142"/>
  <c r="D80" i="142"/>
  <c r="C80" i="135"/>
  <c r="J80" i="142"/>
  <c r="C80" i="142"/>
  <c r="I80" i="142"/>
  <c r="B79" i="142"/>
  <c r="B79" i="135"/>
  <c r="H79" i="142"/>
  <c r="R80" i="14"/>
  <c r="J80" i="4"/>
  <c r="P79" i="142"/>
  <c r="G79" i="142"/>
  <c r="F79" i="135"/>
  <c r="M79" i="142"/>
  <c r="F79" i="142"/>
  <c r="E79" i="135"/>
  <c r="L79" i="142"/>
  <c r="E79" i="142"/>
  <c r="D79" i="135"/>
  <c r="K79" i="142"/>
  <c r="D79" i="142"/>
  <c r="C79" i="135"/>
  <c r="J79" i="142"/>
  <c r="C79" i="142"/>
  <c r="I79" i="142"/>
  <c r="B78" i="142"/>
  <c r="B78" i="135"/>
  <c r="H78" i="142"/>
  <c r="R79" i="14"/>
  <c r="J79" i="4"/>
  <c r="P78" i="142"/>
  <c r="G78" i="142"/>
  <c r="F78" i="135"/>
  <c r="M78" i="142"/>
  <c r="F78" i="142"/>
  <c r="E78" i="135"/>
  <c r="L78" i="142"/>
  <c r="E78" i="142"/>
  <c r="D78" i="135"/>
  <c r="K78" i="142"/>
  <c r="D78" i="142"/>
  <c r="C78" i="135"/>
  <c r="J78" i="142"/>
  <c r="C78" i="142"/>
  <c r="I78" i="142"/>
  <c r="B77" i="142"/>
  <c r="B77" i="135"/>
  <c r="H77" i="142"/>
  <c r="R78" i="14"/>
  <c r="J78" i="4"/>
  <c r="P77" i="142"/>
  <c r="G77" i="142"/>
  <c r="F77" i="135"/>
  <c r="M77" i="142"/>
  <c r="F77" i="142"/>
  <c r="E77" i="135"/>
  <c r="L77" i="142"/>
  <c r="E77" i="142"/>
  <c r="D77" i="135"/>
  <c r="K77" i="142"/>
  <c r="D77" i="142"/>
  <c r="C77" i="135"/>
  <c r="J77" i="142"/>
  <c r="C77" i="142"/>
  <c r="I77" i="142"/>
  <c r="B76" i="142"/>
  <c r="B76" i="135"/>
  <c r="H76" i="142"/>
  <c r="R77" i="14"/>
  <c r="J77" i="4"/>
  <c r="P76" i="142"/>
  <c r="G76" i="142"/>
  <c r="F76" i="135"/>
  <c r="M76" i="142"/>
  <c r="F76" i="142"/>
  <c r="E76" i="135"/>
  <c r="L76" i="142"/>
  <c r="E76" i="142"/>
  <c r="D76" i="135"/>
  <c r="K76" i="142"/>
  <c r="D76" i="142"/>
  <c r="C76" i="135"/>
  <c r="J76" i="142"/>
  <c r="C76" i="142"/>
  <c r="I76" i="142"/>
  <c r="B75" i="142"/>
  <c r="B75" i="135"/>
  <c r="H75" i="142"/>
  <c r="R76" i="14"/>
  <c r="J76" i="4"/>
  <c r="P75" i="142"/>
  <c r="G75" i="142"/>
  <c r="F75" i="135"/>
  <c r="M75" i="142"/>
  <c r="F75" i="142"/>
  <c r="E75" i="135"/>
  <c r="L75" i="142"/>
  <c r="E75" i="142"/>
  <c r="D75" i="135"/>
  <c r="K75" i="142"/>
  <c r="D75" i="142"/>
  <c r="C75" i="135"/>
  <c r="J75" i="142"/>
  <c r="C75" i="142"/>
  <c r="I75" i="142"/>
  <c r="B74" i="142"/>
  <c r="B74" i="135"/>
  <c r="H74" i="142"/>
  <c r="R75" i="14"/>
  <c r="J75" i="4"/>
  <c r="P74" i="142"/>
  <c r="G74" i="142"/>
  <c r="F74" i="135"/>
  <c r="M74" i="142"/>
  <c r="F74" i="142"/>
  <c r="E74" i="135"/>
  <c r="L74" i="142"/>
  <c r="E74" i="142"/>
  <c r="D74" i="135"/>
  <c r="K74" i="142"/>
  <c r="D74" i="142"/>
  <c r="C74" i="135"/>
  <c r="J74" i="142"/>
  <c r="C74" i="142"/>
  <c r="I74" i="142"/>
  <c r="B73" i="142"/>
  <c r="B73" i="135"/>
  <c r="H73" i="142"/>
  <c r="R74" i="14"/>
  <c r="J74" i="4"/>
  <c r="P73" i="142"/>
  <c r="G73" i="142"/>
  <c r="F73" i="135"/>
  <c r="M73" i="142"/>
  <c r="F73" i="142"/>
  <c r="E73" i="135"/>
  <c r="L73" i="142"/>
  <c r="E73" i="142"/>
  <c r="D73" i="135"/>
  <c r="K73" i="142"/>
  <c r="D73" i="142"/>
  <c r="C73" i="135"/>
  <c r="J73" i="142"/>
  <c r="C73" i="142"/>
  <c r="I73" i="142"/>
  <c r="B72" i="142"/>
  <c r="B72" i="135"/>
  <c r="H72" i="142"/>
  <c r="R73" i="14"/>
  <c r="J73" i="4"/>
  <c r="P72" i="142"/>
  <c r="G72" i="142"/>
  <c r="F72" i="135"/>
  <c r="M72" i="142"/>
  <c r="F72" i="142"/>
  <c r="E72" i="135"/>
  <c r="L72" i="142"/>
  <c r="E72" i="142"/>
  <c r="D72" i="135"/>
  <c r="K72" i="142"/>
  <c r="D72" i="142"/>
  <c r="C72" i="135"/>
  <c r="J72" i="142"/>
  <c r="C72" i="142"/>
  <c r="I72" i="142"/>
  <c r="B71" i="142"/>
  <c r="B71" i="135"/>
  <c r="H71" i="142"/>
  <c r="R72" i="14"/>
  <c r="J72" i="4"/>
  <c r="P71" i="142"/>
  <c r="G71" i="142"/>
  <c r="F71" i="135"/>
  <c r="M71" i="142"/>
  <c r="F71" i="142"/>
  <c r="E71" i="135"/>
  <c r="L71" i="142"/>
  <c r="E71" i="142"/>
  <c r="D71" i="135"/>
  <c r="K71" i="142"/>
  <c r="D71" i="142"/>
  <c r="C71" i="135"/>
  <c r="J71" i="142"/>
  <c r="C71" i="142"/>
  <c r="I71" i="142"/>
  <c r="B70" i="142"/>
  <c r="B70" i="135"/>
  <c r="H70" i="142"/>
  <c r="R71" i="14"/>
  <c r="J71" i="4"/>
  <c r="P70" i="142"/>
  <c r="G70" i="142"/>
  <c r="F70" i="135"/>
  <c r="M70" i="142"/>
  <c r="F70" i="142"/>
  <c r="E70" i="135"/>
  <c r="L70" i="142"/>
  <c r="E70" i="142"/>
  <c r="D70" i="135"/>
  <c r="K70" i="142"/>
  <c r="D70" i="142"/>
  <c r="C70" i="135"/>
  <c r="J70" i="142"/>
  <c r="C70" i="142"/>
  <c r="I70" i="142"/>
  <c r="B69" i="142"/>
  <c r="B69" i="135"/>
  <c r="H69" i="142"/>
  <c r="R70" i="14"/>
  <c r="J70" i="4"/>
  <c r="P69" i="142"/>
  <c r="G69" i="142"/>
  <c r="F69" i="135"/>
  <c r="M69" i="142"/>
  <c r="F69" i="142"/>
  <c r="E69" i="135"/>
  <c r="L69" i="142"/>
  <c r="E69" i="142"/>
  <c r="D69" i="135"/>
  <c r="K69" i="142"/>
  <c r="D69" i="142"/>
  <c r="C69" i="135"/>
  <c r="J69" i="142"/>
  <c r="C69" i="142"/>
  <c r="I69" i="142"/>
  <c r="B68" i="142"/>
  <c r="B68" i="135"/>
  <c r="H68" i="142"/>
  <c r="R69" i="14"/>
  <c r="J69" i="4"/>
  <c r="P68" i="142"/>
  <c r="G68" i="142"/>
  <c r="F68" i="135"/>
  <c r="M68" i="142"/>
  <c r="F68" i="142"/>
  <c r="E68" i="135"/>
  <c r="L68" i="142"/>
  <c r="E68" i="142"/>
  <c r="D68" i="135"/>
  <c r="K68" i="142"/>
  <c r="D68" i="142"/>
  <c r="C68" i="135"/>
  <c r="J68" i="142"/>
  <c r="C68" i="142"/>
  <c r="I68" i="142"/>
  <c r="B67" i="142"/>
  <c r="B67" i="135"/>
  <c r="H67" i="142"/>
  <c r="R68" i="14"/>
  <c r="J68" i="4"/>
  <c r="P67" i="142"/>
  <c r="G67" i="142"/>
  <c r="F67" i="135"/>
  <c r="M67" i="142"/>
  <c r="F67" i="142"/>
  <c r="E67" i="135"/>
  <c r="L67" i="142"/>
  <c r="E67" i="142"/>
  <c r="D67" i="135"/>
  <c r="K67" i="142"/>
  <c r="D67" i="142"/>
  <c r="C67" i="135"/>
  <c r="J67" i="142"/>
  <c r="C67" i="142"/>
  <c r="I67" i="142"/>
  <c r="B66" i="142"/>
  <c r="B66" i="135"/>
  <c r="H66" i="142"/>
  <c r="R67" i="14"/>
  <c r="J67" i="4"/>
  <c r="P66" i="142"/>
  <c r="G66" i="142"/>
  <c r="F66" i="135"/>
  <c r="M66" i="142"/>
  <c r="F66" i="142"/>
  <c r="E66" i="135"/>
  <c r="L66" i="142"/>
  <c r="E66" i="142"/>
  <c r="D66" i="135"/>
  <c r="K66" i="142"/>
  <c r="D66" i="142"/>
  <c r="C66" i="135"/>
  <c r="J66" i="142"/>
  <c r="C66" i="142"/>
  <c r="I66" i="142"/>
  <c r="B65" i="142"/>
  <c r="B65" i="135"/>
  <c r="H65" i="142"/>
  <c r="R66" i="14"/>
  <c r="J66" i="4"/>
  <c r="P65" i="142"/>
  <c r="G65" i="142"/>
  <c r="F65" i="135"/>
  <c r="M65" i="142"/>
  <c r="F65" i="142"/>
  <c r="E65" i="135"/>
  <c r="L65" i="142"/>
  <c r="E65" i="142"/>
  <c r="D65" i="135"/>
  <c r="K65" i="142"/>
  <c r="D65" i="142"/>
  <c r="C65" i="135"/>
  <c r="J65" i="142"/>
  <c r="C65" i="142"/>
  <c r="I65" i="142"/>
  <c r="B64" i="142"/>
  <c r="B64" i="135"/>
  <c r="H64" i="142"/>
  <c r="R65" i="14"/>
  <c r="J65" i="4"/>
  <c r="P64" i="142"/>
  <c r="G64" i="142"/>
  <c r="F64" i="135"/>
  <c r="M64" i="142"/>
  <c r="F64" i="142"/>
  <c r="E64" i="135"/>
  <c r="L64" i="142"/>
  <c r="E64" i="142"/>
  <c r="D64" i="135"/>
  <c r="K64" i="142"/>
  <c r="D64" i="142"/>
  <c r="C64" i="135"/>
  <c r="J64" i="142"/>
  <c r="C64" i="142"/>
  <c r="I64" i="142"/>
  <c r="B63" i="142"/>
  <c r="B63" i="135"/>
  <c r="H63" i="142"/>
  <c r="R64" i="14"/>
  <c r="J64" i="4"/>
  <c r="P63" i="142"/>
  <c r="G63" i="142"/>
  <c r="F63" i="135"/>
  <c r="M63" i="142"/>
  <c r="F63" i="142"/>
  <c r="E63" i="135"/>
  <c r="L63" i="142"/>
  <c r="E63" i="142"/>
  <c r="D63" i="135"/>
  <c r="K63" i="142"/>
  <c r="D63" i="142"/>
  <c r="C63" i="135"/>
  <c r="J63" i="142"/>
  <c r="C63" i="142"/>
  <c r="I63" i="142"/>
  <c r="B62" i="142"/>
  <c r="B62" i="135"/>
  <c r="H62" i="142"/>
  <c r="R63" i="14"/>
  <c r="J63" i="4"/>
  <c r="P62" i="142"/>
  <c r="G62" i="142"/>
  <c r="F62" i="135"/>
  <c r="M62" i="142"/>
  <c r="F62" i="142"/>
  <c r="E62" i="135"/>
  <c r="L62" i="142"/>
  <c r="E62" i="142"/>
  <c r="D62" i="135"/>
  <c r="K62" i="142"/>
  <c r="D62" i="142"/>
  <c r="C62" i="135"/>
  <c r="J62" i="142"/>
  <c r="C62" i="142"/>
  <c r="I62" i="142"/>
  <c r="B61" i="142"/>
  <c r="B61" i="135"/>
  <c r="H61" i="142"/>
  <c r="R62" i="14"/>
  <c r="J62" i="4"/>
  <c r="P61" i="142"/>
  <c r="G61" i="142"/>
  <c r="F61" i="135"/>
  <c r="M61" i="142"/>
  <c r="F61" i="142"/>
  <c r="E61" i="135"/>
  <c r="L61" i="142"/>
  <c r="E61" i="142"/>
  <c r="D61" i="135"/>
  <c r="K61" i="142"/>
  <c r="D61" i="142"/>
  <c r="C61" i="135"/>
  <c r="J61" i="142"/>
  <c r="C61" i="142"/>
  <c r="I61" i="142"/>
  <c r="B60" i="142"/>
  <c r="B60" i="135"/>
  <c r="H60" i="142"/>
  <c r="R61" i="14"/>
  <c r="J61" i="4"/>
  <c r="P60" i="142"/>
  <c r="G60" i="142"/>
  <c r="F60" i="135"/>
  <c r="M60" i="142"/>
  <c r="F60" i="142"/>
  <c r="E60" i="135"/>
  <c r="L60" i="142"/>
  <c r="E60" i="142"/>
  <c r="D60" i="135"/>
  <c r="K60" i="142"/>
  <c r="D60" i="142"/>
  <c r="C60" i="135"/>
  <c r="J60" i="142"/>
  <c r="C60" i="142"/>
  <c r="I60" i="142"/>
  <c r="B59" i="142"/>
  <c r="B59" i="135"/>
  <c r="H59" i="142"/>
  <c r="R60" i="14"/>
  <c r="J60" i="4"/>
  <c r="P59" i="142"/>
  <c r="G59" i="142"/>
  <c r="F59" i="135"/>
  <c r="M59" i="142"/>
  <c r="F59" i="142"/>
  <c r="E59" i="135"/>
  <c r="L59" i="142"/>
  <c r="E59" i="142"/>
  <c r="D59" i="135"/>
  <c r="K59" i="142"/>
  <c r="D59" i="142"/>
  <c r="C59" i="135"/>
  <c r="J59" i="142"/>
  <c r="C59" i="142"/>
  <c r="I59" i="142"/>
  <c r="B58" i="142"/>
  <c r="B58" i="135"/>
  <c r="H58" i="142"/>
  <c r="R59" i="14"/>
  <c r="J59" i="4"/>
  <c r="P58" i="142"/>
  <c r="G58" i="142"/>
  <c r="F58" i="135"/>
  <c r="M58" i="142"/>
  <c r="F58" i="142"/>
  <c r="E58" i="135"/>
  <c r="L58" i="142"/>
  <c r="E58" i="142"/>
  <c r="D58" i="135"/>
  <c r="K58" i="142"/>
  <c r="D58" i="142"/>
  <c r="C58" i="135"/>
  <c r="J58" i="142"/>
  <c r="C58" i="142"/>
  <c r="I58" i="142"/>
  <c r="B57" i="142"/>
  <c r="B57" i="135"/>
  <c r="H57" i="142"/>
  <c r="R58" i="14"/>
  <c r="J58" i="4"/>
  <c r="P57" i="142"/>
  <c r="G57" i="142"/>
  <c r="F57" i="135"/>
  <c r="M57" i="142"/>
  <c r="C57" i="142"/>
  <c r="I57" i="142"/>
  <c r="B56" i="142"/>
  <c r="B56" i="135"/>
  <c r="H56" i="142"/>
  <c r="R57" i="14"/>
  <c r="J57" i="4"/>
  <c r="P56" i="142"/>
  <c r="G56" i="142"/>
  <c r="F56" i="135"/>
  <c r="M56" i="142"/>
  <c r="C56" i="142"/>
  <c r="I56" i="142"/>
  <c r="B55" i="142"/>
  <c r="B55" i="135"/>
  <c r="H55" i="142"/>
  <c r="R56" i="14"/>
  <c r="J56" i="4"/>
  <c r="P55" i="142"/>
  <c r="G55" i="142"/>
  <c r="F55" i="135"/>
  <c r="M55" i="142"/>
  <c r="C55" i="142"/>
  <c r="I55" i="142"/>
  <c r="B54" i="142"/>
  <c r="B54" i="135"/>
  <c r="H54" i="142"/>
  <c r="R55" i="14"/>
  <c r="J55" i="4"/>
  <c r="P54" i="142"/>
  <c r="G54" i="142"/>
  <c r="F54" i="135"/>
  <c r="M54" i="142"/>
  <c r="C54" i="142"/>
  <c r="I54" i="142"/>
  <c r="B53" i="142"/>
  <c r="B53" i="135"/>
  <c r="H53" i="142"/>
  <c r="R54" i="14"/>
  <c r="J54" i="4"/>
  <c r="P53" i="142"/>
  <c r="G53" i="142"/>
  <c r="F53" i="135"/>
  <c r="M53" i="142"/>
  <c r="C53" i="142"/>
  <c r="I53" i="142"/>
  <c r="B52" i="142"/>
  <c r="B52" i="135"/>
  <c r="H52" i="142"/>
  <c r="R53" i="14"/>
  <c r="J53" i="4"/>
  <c r="P52" i="142"/>
  <c r="G52" i="142"/>
  <c r="F52" i="135"/>
  <c r="M52" i="142"/>
  <c r="C52" i="142"/>
  <c r="I52" i="142"/>
  <c r="B51" i="142"/>
  <c r="B51" i="135"/>
  <c r="H51" i="142"/>
  <c r="R52" i="14"/>
  <c r="J52" i="4"/>
  <c r="P51" i="142"/>
  <c r="G51" i="142"/>
  <c r="F51" i="135"/>
  <c r="M51" i="142"/>
  <c r="C51" i="142"/>
  <c r="I51" i="142"/>
  <c r="B50" i="142"/>
  <c r="B50" i="135"/>
  <c r="H50" i="142"/>
  <c r="R51" i="14"/>
  <c r="J51" i="4"/>
  <c r="P50" i="142"/>
  <c r="G50" i="142"/>
  <c r="F50" i="135"/>
  <c r="M50" i="142"/>
  <c r="C50" i="142"/>
  <c r="I50" i="142"/>
  <c r="B49" i="142"/>
  <c r="B49" i="135"/>
  <c r="H49" i="142"/>
  <c r="R50" i="14"/>
  <c r="J50" i="4"/>
  <c r="P49" i="142"/>
  <c r="G49" i="142"/>
  <c r="F49" i="135"/>
  <c r="M49" i="142"/>
  <c r="C49" i="142"/>
  <c r="I49" i="142"/>
  <c r="B48" i="142"/>
  <c r="B48" i="135"/>
  <c r="H48" i="142"/>
  <c r="R49" i="14"/>
  <c r="J49" i="4"/>
  <c r="P48" i="142"/>
  <c r="G48" i="142"/>
  <c r="F48" i="135"/>
  <c r="M48" i="142"/>
  <c r="C48" i="142"/>
  <c r="I48" i="142"/>
  <c r="B47" i="142"/>
  <c r="B47" i="135"/>
  <c r="H47" i="142"/>
  <c r="R48" i="14"/>
  <c r="J48" i="4"/>
  <c r="P47" i="142"/>
  <c r="G47" i="142"/>
  <c r="F47" i="135"/>
  <c r="M47" i="142"/>
  <c r="C47" i="142"/>
  <c r="I47" i="142"/>
  <c r="B46" i="142"/>
  <c r="B46" i="135"/>
  <c r="H46" i="142"/>
  <c r="R47" i="14"/>
  <c r="J47" i="4"/>
  <c r="P46" i="142"/>
  <c r="G46" i="142"/>
  <c r="F46" i="135"/>
  <c r="M46" i="142"/>
  <c r="C46" i="142"/>
  <c r="I46" i="142"/>
  <c r="B45" i="142"/>
  <c r="B45" i="135"/>
  <c r="H45" i="142"/>
  <c r="R46" i="14"/>
  <c r="J46" i="4"/>
  <c r="P45" i="142"/>
  <c r="G45" i="142"/>
  <c r="F45" i="135"/>
  <c r="M45" i="142"/>
  <c r="C45" i="142"/>
  <c r="I45" i="142"/>
  <c r="B44" i="142"/>
  <c r="B44" i="135"/>
  <c r="H44" i="142"/>
  <c r="R45" i="14"/>
  <c r="J45" i="4"/>
  <c r="P44" i="142"/>
  <c r="G44" i="142"/>
  <c r="F44" i="135"/>
  <c r="M44" i="142"/>
  <c r="C44" i="142"/>
  <c r="I44" i="142"/>
  <c r="B43" i="142"/>
  <c r="B43" i="135"/>
  <c r="H43" i="142"/>
  <c r="R44" i="14"/>
  <c r="J44" i="4"/>
  <c r="P43" i="142"/>
  <c r="G43" i="142"/>
  <c r="F43" i="135"/>
  <c r="M43" i="142"/>
  <c r="C43" i="142"/>
  <c r="I43" i="142"/>
  <c r="B42" i="142"/>
  <c r="B42" i="135"/>
  <c r="H42" i="142"/>
  <c r="R43" i="14"/>
  <c r="J43" i="4"/>
  <c r="P42" i="142"/>
  <c r="G42" i="142"/>
  <c r="F42" i="135"/>
  <c r="M42" i="142"/>
  <c r="C42" i="142"/>
  <c r="I42" i="142"/>
  <c r="B41" i="142"/>
  <c r="B41" i="135"/>
  <c r="H41" i="142"/>
  <c r="R42" i="14"/>
  <c r="J42" i="4"/>
  <c r="P41" i="142"/>
  <c r="G41" i="142"/>
  <c r="F41" i="135"/>
  <c r="M41" i="142"/>
  <c r="C41" i="142"/>
  <c r="I41" i="142"/>
  <c r="B40" i="142"/>
  <c r="B40" i="135"/>
  <c r="H40" i="142"/>
  <c r="R41" i="14"/>
  <c r="J41" i="4"/>
  <c r="P40" i="142"/>
  <c r="G40" i="142"/>
  <c r="F40" i="135"/>
  <c r="M40" i="142"/>
  <c r="C40" i="142"/>
  <c r="I40" i="142"/>
  <c r="B39" i="142"/>
  <c r="B39" i="135"/>
  <c r="H39" i="142"/>
  <c r="R40" i="14"/>
  <c r="J40" i="4"/>
  <c r="P39" i="142"/>
  <c r="G39" i="142"/>
  <c r="F39" i="135"/>
  <c r="M39" i="142"/>
  <c r="C39" i="142"/>
  <c r="I39" i="142"/>
  <c r="B38" i="142"/>
  <c r="B38" i="135"/>
  <c r="H38" i="142"/>
  <c r="R39" i="14"/>
  <c r="J39" i="4"/>
  <c r="P38" i="142"/>
  <c r="G38" i="142"/>
  <c r="F38" i="135"/>
  <c r="M38" i="142"/>
  <c r="C38" i="142"/>
  <c r="I38" i="142"/>
  <c r="B37" i="142"/>
  <c r="B37" i="135"/>
  <c r="H37" i="142"/>
  <c r="R38" i="14"/>
  <c r="J38" i="4"/>
  <c r="P37" i="142"/>
  <c r="G37" i="142"/>
  <c r="F37" i="135"/>
  <c r="M37" i="142"/>
  <c r="C37" i="142"/>
  <c r="I37" i="142"/>
  <c r="B36" i="142"/>
  <c r="B36" i="135"/>
  <c r="H36" i="142"/>
  <c r="R37" i="14"/>
  <c r="J37" i="4"/>
  <c r="P36" i="142"/>
  <c r="G36" i="142"/>
  <c r="F36" i="135"/>
  <c r="M36" i="142"/>
  <c r="C36" i="142"/>
  <c r="I36" i="142"/>
  <c r="B35" i="142"/>
  <c r="B35" i="135"/>
  <c r="H35" i="142"/>
  <c r="R36" i="14"/>
  <c r="J36" i="4"/>
  <c r="P35" i="142"/>
  <c r="G35" i="142"/>
  <c r="F35" i="135"/>
  <c r="M35" i="142"/>
  <c r="C35" i="142"/>
  <c r="I35" i="142"/>
  <c r="B34" i="142"/>
  <c r="B34" i="135"/>
  <c r="H34" i="142"/>
  <c r="R35" i="14"/>
  <c r="J35" i="4"/>
  <c r="P34" i="142"/>
  <c r="G34" i="142"/>
  <c r="F34" i="135"/>
  <c r="M34" i="142"/>
  <c r="C34" i="142"/>
  <c r="I34" i="142"/>
  <c r="B33" i="142"/>
  <c r="B33" i="135"/>
  <c r="H33" i="142"/>
  <c r="R34" i="14"/>
  <c r="J34" i="4"/>
  <c r="P33" i="142"/>
  <c r="G33" i="142"/>
  <c r="F33" i="135"/>
  <c r="M33" i="142"/>
  <c r="C33" i="142"/>
  <c r="I33" i="142"/>
  <c r="B32" i="142"/>
  <c r="B32" i="135"/>
  <c r="H32" i="142"/>
  <c r="R33" i="14"/>
  <c r="J33" i="4"/>
  <c r="P32" i="142"/>
  <c r="G32" i="142"/>
  <c r="F32" i="135"/>
  <c r="M32" i="142"/>
  <c r="C32" i="142"/>
  <c r="I32" i="142"/>
  <c r="B31" i="142"/>
  <c r="B31" i="135"/>
  <c r="H31" i="142"/>
  <c r="R32" i="14"/>
  <c r="J32" i="4"/>
  <c r="P31" i="142"/>
  <c r="G31" i="142"/>
  <c r="F31" i="135"/>
  <c r="M31" i="142"/>
  <c r="C31" i="142"/>
  <c r="I31" i="142"/>
  <c r="B30" i="142"/>
  <c r="B30" i="135"/>
  <c r="H30" i="142"/>
  <c r="R31" i="14"/>
  <c r="J31" i="4"/>
  <c r="P30" i="142"/>
  <c r="G30" i="142"/>
  <c r="F30" i="135"/>
  <c r="M30" i="142"/>
  <c r="C30" i="142"/>
  <c r="I30" i="142"/>
  <c r="B29" i="142"/>
  <c r="B29" i="135"/>
  <c r="H29" i="142"/>
  <c r="R30" i="14"/>
  <c r="J30" i="4"/>
  <c r="P29" i="142"/>
  <c r="G29" i="142"/>
  <c r="F29" i="135"/>
  <c r="M29" i="142"/>
  <c r="C29" i="142"/>
  <c r="I29" i="142"/>
  <c r="B28" i="142"/>
  <c r="B28" i="135"/>
  <c r="H28" i="142"/>
  <c r="R29" i="14"/>
  <c r="J29" i="4"/>
  <c r="P28" i="142"/>
  <c r="G28" i="142"/>
  <c r="F28" i="135"/>
  <c r="M28" i="142"/>
  <c r="C28" i="142"/>
  <c r="I28" i="142"/>
  <c r="B27" i="142"/>
  <c r="B27" i="135"/>
  <c r="H27" i="142"/>
  <c r="R28" i="14"/>
  <c r="J28" i="4"/>
  <c r="P27" i="142"/>
  <c r="G27" i="142"/>
  <c r="F27" i="135"/>
  <c r="M27" i="142"/>
  <c r="C27" i="142"/>
  <c r="I27" i="142"/>
  <c r="B26" i="142"/>
  <c r="B26" i="135"/>
  <c r="H26" i="142"/>
  <c r="R27" i="14"/>
  <c r="J27" i="4"/>
  <c r="P26" i="142"/>
  <c r="G26" i="142"/>
  <c r="F26" i="135"/>
  <c r="M26" i="142"/>
  <c r="C26" i="142"/>
  <c r="I26" i="142"/>
  <c r="B25" i="142"/>
  <c r="B25" i="135"/>
  <c r="H25" i="142"/>
  <c r="R26" i="14"/>
  <c r="J26" i="4"/>
  <c r="P25" i="142"/>
  <c r="G25" i="142"/>
  <c r="F25" i="135"/>
  <c r="M25" i="142"/>
  <c r="C25" i="142"/>
  <c r="I25" i="142"/>
  <c r="B24" i="142"/>
  <c r="B24" i="135"/>
  <c r="H24" i="142"/>
  <c r="R25" i="14"/>
  <c r="J25" i="4"/>
  <c r="P24" i="142"/>
  <c r="G24" i="142"/>
  <c r="F24" i="135"/>
  <c r="M24" i="142"/>
  <c r="C24" i="142"/>
  <c r="I24" i="142"/>
  <c r="B23" i="142"/>
  <c r="B23" i="135"/>
  <c r="H23" i="142"/>
  <c r="R24" i="14"/>
  <c r="J24" i="4"/>
  <c r="P23" i="142"/>
  <c r="G23" i="142"/>
  <c r="F23" i="135"/>
  <c r="M23" i="142"/>
  <c r="C23" i="142"/>
  <c r="I23" i="142"/>
  <c r="B22" i="142"/>
  <c r="B22" i="135"/>
  <c r="H22" i="142"/>
  <c r="R23" i="14"/>
  <c r="J23" i="4"/>
  <c r="P22" i="142"/>
  <c r="G22" i="142"/>
  <c r="F22" i="135"/>
  <c r="M22" i="142"/>
  <c r="C22" i="142"/>
  <c r="I22" i="142"/>
  <c r="B21" i="142"/>
  <c r="B21" i="135"/>
  <c r="H21" i="142"/>
  <c r="R22" i="14"/>
  <c r="J22" i="4"/>
  <c r="P21" i="142"/>
  <c r="G21" i="142"/>
  <c r="F21" i="135"/>
  <c r="M21" i="142"/>
  <c r="C21" i="142"/>
  <c r="I21" i="142"/>
  <c r="B20" i="142"/>
  <c r="B20" i="135"/>
  <c r="H20" i="142"/>
  <c r="R21" i="14"/>
  <c r="J21" i="4"/>
  <c r="P20" i="142"/>
  <c r="G20" i="142"/>
  <c r="F20" i="135"/>
  <c r="M20" i="142"/>
  <c r="C20" i="142"/>
  <c r="I20" i="142"/>
  <c r="B19" i="142"/>
  <c r="B19" i="135"/>
  <c r="H19" i="142"/>
  <c r="R20" i="14"/>
  <c r="J20" i="4"/>
  <c r="P19" i="142"/>
  <c r="G19" i="142"/>
  <c r="F19" i="135"/>
  <c r="M19" i="142"/>
  <c r="C19" i="142"/>
  <c r="I19" i="142"/>
  <c r="B18" i="142"/>
  <c r="B18" i="135"/>
  <c r="H18" i="142"/>
  <c r="R19" i="14"/>
  <c r="J19" i="4"/>
  <c r="P18" i="142"/>
  <c r="G18" i="142"/>
  <c r="F18" i="135"/>
  <c r="M18" i="142"/>
  <c r="C18" i="142"/>
  <c r="I18" i="142"/>
  <c r="B17" i="142"/>
  <c r="B17" i="135"/>
  <c r="H17" i="142"/>
  <c r="R18" i="14"/>
  <c r="J18" i="4"/>
  <c r="P17" i="142"/>
  <c r="G17" i="142"/>
  <c r="F17" i="135"/>
  <c r="M17" i="142"/>
  <c r="C17" i="142"/>
  <c r="I17" i="142"/>
  <c r="B16" i="142"/>
  <c r="B16" i="135"/>
  <c r="H16" i="142"/>
  <c r="R17" i="14"/>
  <c r="J17" i="4"/>
  <c r="P16" i="142"/>
  <c r="G16" i="142"/>
  <c r="F16" i="135"/>
  <c r="M16" i="142"/>
  <c r="C16" i="142"/>
  <c r="I16" i="142"/>
  <c r="B15" i="142"/>
  <c r="B15" i="135"/>
  <c r="H15" i="142"/>
  <c r="R16" i="14"/>
  <c r="J16" i="4"/>
  <c r="P15" i="142"/>
  <c r="G15" i="142"/>
  <c r="F15" i="135"/>
  <c r="M15" i="142"/>
  <c r="C15" i="142"/>
  <c r="I15" i="142"/>
  <c r="B14" i="142"/>
  <c r="B14" i="135"/>
  <c r="H14" i="142"/>
  <c r="R15" i="14"/>
  <c r="J15" i="4"/>
  <c r="P14" i="142"/>
  <c r="G14" i="142"/>
  <c r="F14" i="135"/>
  <c r="M14" i="142"/>
  <c r="C14" i="142"/>
  <c r="I14" i="142"/>
  <c r="B13" i="142"/>
  <c r="B13" i="135"/>
  <c r="H13" i="142"/>
  <c r="R14" i="14"/>
  <c r="J14" i="4"/>
  <c r="P13" i="142"/>
  <c r="G13" i="142"/>
  <c r="F13" i="135"/>
  <c r="M13" i="142"/>
  <c r="C13" i="142"/>
  <c r="I13" i="142"/>
  <c r="B12" i="142"/>
  <c r="B12" i="135"/>
  <c r="H12" i="142"/>
  <c r="R13" i="14"/>
  <c r="J13" i="4"/>
  <c r="P12" i="142"/>
  <c r="G12" i="142"/>
  <c r="F12" i="135"/>
  <c r="M12" i="142"/>
  <c r="C12" i="142"/>
  <c r="I12" i="142"/>
  <c r="B11" i="142"/>
  <c r="B11" i="135"/>
  <c r="H11" i="142"/>
  <c r="R12" i="14"/>
  <c r="J12" i="4"/>
  <c r="P11" i="142"/>
  <c r="G11" i="142"/>
  <c r="F11" i="135"/>
  <c r="M11" i="142"/>
  <c r="C11" i="142"/>
  <c r="I11" i="142"/>
  <c r="B10" i="142"/>
  <c r="B10" i="135"/>
  <c r="H10" i="142"/>
  <c r="R11" i="14"/>
  <c r="J11" i="4"/>
  <c r="P10" i="142"/>
  <c r="G10" i="142"/>
  <c r="F10" i="135"/>
  <c r="M10" i="142"/>
  <c r="C10" i="142"/>
  <c r="I10" i="142"/>
  <c r="B9" i="142"/>
  <c r="B9" i="135"/>
  <c r="H9" i="142"/>
  <c r="R10" i="14"/>
  <c r="J10" i="4"/>
  <c r="P9" i="142"/>
  <c r="G9" i="142"/>
  <c r="F9" i="135"/>
  <c r="M9" i="142"/>
  <c r="C9" i="142"/>
  <c r="I9" i="142"/>
  <c r="G110" i="141"/>
  <c r="M110" i="141"/>
  <c r="F110" i="141"/>
  <c r="L110" i="141"/>
  <c r="E110" i="141"/>
  <c r="K110" i="141"/>
  <c r="D110" i="141"/>
  <c r="J110" i="141"/>
  <c r="C110" i="141"/>
  <c r="I110" i="141"/>
  <c r="B110" i="141"/>
  <c r="H110" i="141"/>
  <c r="G109" i="141"/>
  <c r="M109" i="141"/>
  <c r="F109" i="141"/>
  <c r="L109" i="141"/>
  <c r="E109" i="141"/>
  <c r="K109" i="141"/>
  <c r="D109" i="141"/>
  <c r="J109" i="141"/>
  <c r="C109" i="141"/>
  <c r="I109" i="141"/>
  <c r="B109" i="141"/>
  <c r="H109" i="141"/>
  <c r="G108" i="141"/>
  <c r="M108" i="141"/>
  <c r="F108" i="141"/>
  <c r="L108" i="141"/>
  <c r="E108" i="141"/>
  <c r="K108" i="141"/>
  <c r="D108" i="141"/>
  <c r="J108" i="141"/>
  <c r="C108" i="141"/>
  <c r="I108" i="141"/>
  <c r="B108" i="141"/>
  <c r="H108" i="141"/>
  <c r="G107" i="141"/>
  <c r="M107" i="141"/>
  <c r="F107" i="141"/>
  <c r="L107" i="141"/>
  <c r="E107" i="141"/>
  <c r="K107" i="141"/>
  <c r="D107" i="141"/>
  <c r="J107" i="141"/>
  <c r="C107" i="141"/>
  <c r="I107" i="141"/>
  <c r="B107" i="141"/>
  <c r="H107" i="141"/>
  <c r="G106" i="141"/>
  <c r="M106" i="141"/>
  <c r="F106" i="141"/>
  <c r="L106" i="141"/>
  <c r="E106" i="141"/>
  <c r="K106" i="141"/>
  <c r="D106" i="141"/>
  <c r="J106" i="141"/>
  <c r="C106" i="141"/>
  <c r="I106" i="141"/>
  <c r="B106" i="141"/>
  <c r="H106" i="141"/>
  <c r="G105" i="141"/>
  <c r="M105" i="141"/>
  <c r="F105" i="141"/>
  <c r="L105" i="141"/>
  <c r="E105" i="141"/>
  <c r="K105" i="141"/>
  <c r="D105" i="141"/>
  <c r="J105" i="141"/>
  <c r="C105" i="141"/>
  <c r="I105" i="141"/>
  <c r="B105" i="141"/>
  <c r="H105" i="141"/>
  <c r="G104" i="141"/>
  <c r="M104" i="141"/>
  <c r="F104" i="141"/>
  <c r="L104" i="141"/>
  <c r="E104" i="141"/>
  <c r="K104" i="141"/>
  <c r="D104" i="141"/>
  <c r="J104" i="141"/>
  <c r="C104" i="141"/>
  <c r="I104" i="141"/>
  <c r="B104" i="141"/>
  <c r="H104" i="141"/>
  <c r="G103" i="141"/>
  <c r="M103" i="141"/>
  <c r="F103" i="141"/>
  <c r="L103" i="141"/>
  <c r="E103" i="141"/>
  <c r="K103" i="141"/>
  <c r="D103" i="141"/>
  <c r="J103" i="141"/>
  <c r="C103" i="141"/>
  <c r="I103" i="141"/>
  <c r="B103" i="141"/>
  <c r="H103" i="141"/>
  <c r="G102" i="141"/>
  <c r="M102" i="141"/>
  <c r="F102" i="141"/>
  <c r="L102" i="141"/>
  <c r="E102" i="141"/>
  <c r="K102" i="141"/>
  <c r="D102" i="141"/>
  <c r="J102" i="141"/>
  <c r="C102" i="141"/>
  <c r="I102" i="141"/>
  <c r="B102" i="141"/>
  <c r="H102" i="141"/>
  <c r="G101" i="141"/>
  <c r="M101" i="141"/>
  <c r="F101" i="141"/>
  <c r="L101" i="141"/>
  <c r="E101" i="141"/>
  <c r="K101" i="141"/>
  <c r="D101" i="141"/>
  <c r="J101" i="141"/>
  <c r="C101" i="141"/>
  <c r="I101" i="141"/>
  <c r="B101" i="141"/>
  <c r="H101" i="141"/>
  <c r="G100" i="141"/>
  <c r="M100" i="141"/>
  <c r="F100" i="141"/>
  <c r="L100" i="141"/>
  <c r="E100" i="141"/>
  <c r="K100" i="141"/>
  <c r="D100" i="141"/>
  <c r="J100" i="141"/>
  <c r="C100" i="141"/>
  <c r="I100" i="141"/>
  <c r="B100" i="141"/>
  <c r="H100" i="141"/>
  <c r="G99" i="141"/>
  <c r="M99" i="141"/>
  <c r="F99" i="141"/>
  <c r="L99" i="141"/>
  <c r="E99" i="141"/>
  <c r="K99" i="141"/>
  <c r="D99" i="141"/>
  <c r="J99" i="141"/>
  <c r="C99" i="141"/>
  <c r="I99" i="141"/>
  <c r="B99" i="141"/>
  <c r="H99" i="141"/>
  <c r="G98" i="141"/>
  <c r="M98" i="141"/>
  <c r="F98" i="141"/>
  <c r="L98" i="141"/>
  <c r="E98" i="141"/>
  <c r="K98" i="141"/>
  <c r="D98" i="141"/>
  <c r="J98" i="141"/>
  <c r="C98" i="141"/>
  <c r="I98" i="141"/>
  <c r="B98" i="141"/>
  <c r="H98" i="141"/>
  <c r="G97" i="141"/>
  <c r="M97" i="141"/>
  <c r="F97" i="141"/>
  <c r="L97" i="141"/>
  <c r="E97" i="141"/>
  <c r="K97" i="141"/>
  <c r="D97" i="141"/>
  <c r="J97" i="141"/>
  <c r="C97" i="141"/>
  <c r="I97" i="141"/>
  <c r="B97" i="141"/>
  <c r="H97" i="141"/>
  <c r="G96" i="141"/>
  <c r="M96" i="141"/>
  <c r="F96" i="141"/>
  <c r="L96" i="141"/>
  <c r="E96" i="141"/>
  <c r="K96" i="141"/>
  <c r="D96" i="141"/>
  <c r="J96" i="141"/>
  <c r="C96" i="141"/>
  <c r="I96" i="141"/>
  <c r="B96" i="141"/>
  <c r="H96" i="141"/>
  <c r="G95" i="141"/>
  <c r="M95" i="141"/>
  <c r="F95" i="141"/>
  <c r="L95" i="141"/>
  <c r="E95" i="141"/>
  <c r="K95" i="141"/>
  <c r="D95" i="141"/>
  <c r="J95" i="141"/>
  <c r="C95" i="141"/>
  <c r="I95" i="141"/>
  <c r="B95" i="141"/>
  <c r="H95" i="141"/>
  <c r="G94" i="141"/>
  <c r="M94" i="141"/>
  <c r="F94" i="141"/>
  <c r="L94" i="141"/>
  <c r="E94" i="141"/>
  <c r="K94" i="141"/>
  <c r="D94" i="141"/>
  <c r="J94" i="141"/>
  <c r="C94" i="141"/>
  <c r="I94" i="141"/>
  <c r="B94" i="141"/>
  <c r="H94" i="141"/>
  <c r="G93" i="141"/>
  <c r="M93" i="141"/>
  <c r="F93" i="141"/>
  <c r="L93" i="141"/>
  <c r="E93" i="141"/>
  <c r="K93" i="141"/>
  <c r="D93" i="141"/>
  <c r="J93" i="141"/>
  <c r="C93" i="141"/>
  <c r="I93" i="141"/>
  <c r="B93" i="141"/>
  <c r="H93" i="141"/>
  <c r="G92" i="141"/>
  <c r="M92" i="141"/>
  <c r="F92" i="141"/>
  <c r="L92" i="141"/>
  <c r="E92" i="141"/>
  <c r="K92" i="141"/>
  <c r="D92" i="141"/>
  <c r="J92" i="141"/>
  <c r="C92" i="141"/>
  <c r="I92" i="141"/>
  <c r="B92" i="141"/>
  <c r="H92" i="141"/>
  <c r="G91" i="141"/>
  <c r="M91" i="141"/>
  <c r="F91" i="141"/>
  <c r="L91" i="141"/>
  <c r="E91" i="141"/>
  <c r="K91" i="141"/>
  <c r="D91" i="141"/>
  <c r="J91" i="141"/>
  <c r="C91" i="141"/>
  <c r="I91" i="141"/>
  <c r="B91" i="141"/>
  <c r="H91" i="141"/>
  <c r="G90" i="141"/>
  <c r="M90" i="141"/>
  <c r="F90" i="141"/>
  <c r="L90" i="141"/>
  <c r="E90" i="141"/>
  <c r="K90" i="141"/>
  <c r="D90" i="141"/>
  <c r="J90" i="141"/>
  <c r="C90" i="141"/>
  <c r="I90" i="141"/>
  <c r="B90" i="141"/>
  <c r="H90" i="141"/>
  <c r="G89" i="141"/>
  <c r="M89" i="141"/>
  <c r="F89" i="141"/>
  <c r="L89" i="141"/>
  <c r="E89" i="141"/>
  <c r="K89" i="141"/>
  <c r="D89" i="141"/>
  <c r="J89" i="141"/>
  <c r="C89" i="141"/>
  <c r="I89" i="141"/>
  <c r="B89" i="141"/>
  <c r="H89" i="141"/>
  <c r="G88" i="141"/>
  <c r="M88" i="141"/>
  <c r="F88" i="141"/>
  <c r="L88" i="141"/>
  <c r="E88" i="141"/>
  <c r="K88" i="141"/>
  <c r="D88" i="141"/>
  <c r="J88" i="141"/>
  <c r="C88" i="141"/>
  <c r="I88" i="141"/>
  <c r="B88" i="141"/>
  <c r="H88" i="141"/>
  <c r="G87" i="141"/>
  <c r="M87" i="141"/>
  <c r="F87" i="141"/>
  <c r="L87" i="141"/>
  <c r="E87" i="141"/>
  <c r="K87" i="141"/>
  <c r="D87" i="141"/>
  <c r="J87" i="141"/>
  <c r="C87" i="141"/>
  <c r="I87" i="141"/>
  <c r="B87" i="141"/>
  <c r="H87" i="141"/>
  <c r="G86" i="141"/>
  <c r="M86" i="141"/>
  <c r="F86" i="141"/>
  <c r="L86" i="141"/>
  <c r="E86" i="141"/>
  <c r="K86" i="141"/>
  <c r="D86" i="141"/>
  <c r="J86" i="141"/>
  <c r="C86" i="141"/>
  <c r="I86" i="141"/>
  <c r="B86" i="141"/>
  <c r="H86" i="141"/>
  <c r="G85" i="141"/>
  <c r="M85" i="141"/>
  <c r="F85" i="141"/>
  <c r="L85" i="141"/>
  <c r="E85" i="141"/>
  <c r="K85" i="141"/>
  <c r="D85" i="141"/>
  <c r="J85" i="141"/>
  <c r="C85" i="141"/>
  <c r="I85" i="141"/>
  <c r="B85" i="141"/>
  <c r="H85" i="141"/>
  <c r="G84" i="141"/>
  <c r="M84" i="141"/>
  <c r="F84" i="141"/>
  <c r="L84" i="141"/>
  <c r="E84" i="141"/>
  <c r="K84" i="141"/>
  <c r="D84" i="141"/>
  <c r="J84" i="141"/>
  <c r="C84" i="141"/>
  <c r="I84" i="141"/>
  <c r="B84" i="141"/>
  <c r="H84" i="141"/>
  <c r="G83" i="141"/>
  <c r="M83" i="141"/>
  <c r="F83" i="141"/>
  <c r="L83" i="141"/>
  <c r="E83" i="141"/>
  <c r="K83" i="141"/>
  <c r="D83" i="141"/>
  <c r="J83" i="141"/>
  <c r="C83" i="141"/>
  <c r="I83" i="141"/>
  <c r="B83" i="141"/>
  <c r="H83" i="141"/>
  <c r="G82" i="141"/>
  <c r="M82" i="141"/>
  <c r="F82" i="141"/>
  <c r="L82" i="141"/>
  <c r="E82" i="141"/>
  <c r="K82" i="141"/>
  <c r="D82" i="141"/>
  <c r="J82" i="141"/>
  <c r="C82" i="141"/>
  <c r="I82" i="141"/>
  <c r="B82" i="141"/>
  <c r="H82" i="141"/>
  <c r="G81" i="141"/>
  <c r="M81" i="141"/>
  <c r="F81" i="141"/>
  <c r="L81" i="141"/>
  <c r="E81" i="141"/>
  <c r="K81" i="141"/>
  <c r="D81" i="141"/>
  <c r="J81" i="141"/>
  <c r="C81" i="141"/>
  <c r="I81" i="141"/>
  <c r="B81" i="141"/>
  <c r="H81" i="141"/>
  <c r="G80" i="141"/>
  <c r="M80" i="141"/>
  <c r="F80" i="141"/>
  <c r="L80" i="141"/>
  <c r="E80" i="141"/>
  <c r="K80" i="141"/>
  <c r="D80" i="141"/>
  <c r="J80" i="141"/>
  <c r="C80" i="141"/>
  <c r="I80" i="141"/>
  <c r="B80" i="141"/>
  <c r="H80" i="141"/>
  <c r="G79" i="141"/>
  <c r="M79" i="141"/>
  <c r="F79" i="141"/>
  <c r="L79" i="141"/>
  <c r="E79" i="141"/>
  <c r="K79" i="141"/>
  <c r="D79" i="141"/>
  <c r="J79" i="141"/>
  <c r="C79" i="141"/>
  <c r="I79" i="141"/>
  <c r="B79" i="141"/>
  <c r="H79" i="141"/>
  <c r="G78" i="141"/>
  <c r="M78" i="141"/>
  <c r="F78" i="141"/>
  <c r="L78" i="141"/>
  <c r="E78" i="141"/>
  <c r="K78" i="141"/>
  <c r="D78" i="141"/>
  <c r="J78" i="141"/>
  <c r="C78" i="141"/>
  <c r="I78" i="141"/>
  <c r="B78" i="141"/>
  <c r="H78" i="141"/>
  <c r="G77" i="141"/>
  <c r="M77" i="141"/>
  <c r="F77" i="141"/>
  <c r="L77" i="141"/>
  <c r="E77" i="141"/>
  <c r="K77" i="141"/>
  <c r="D77" i="141"/>
  <c r="J77" i="141"/>
  <c r="C77" i="141"/>
  <c r="I77" i="141"/>
  <c r="B77" i="141"/>
  <c r="H77" i="141"/>
  <c r="G76" i="141"/>
  <c r="M76" i="141"/>
  <c r="F76" i="141"/>
  <c r="L76" i="141"/>
  <c r="E76" i="141"/>
  <c r="K76" i="141"/>
  <c r="D76" i="141"/>
  <c r="J76" i="141"/>
  <c r="C76" i="141"/>
  <c r="I76" i="141"/>
  <c r="B76" i="141"/>
  <c r="H76" i="141"/>
  <c r="G75" i="141"/>
  <c r="M75" i="141"/>
  <c r="F75" i="141"/>
  <c r="L75" i="141"/>
  <c r="E75" i="141"/>
  <c r="K75" i="141"/>
  <c r="D75" i="141"/>
  <c r="J75" i="141"/>
  <c r="C75" i="141"/>
  <c r="I75" i="141"/>
  <c r="B75" i="141"/>
  <c r="H75" i="141"/>
  <c r="G74" i="141"/>
  <c r="M74" i="141"/>
  <c r="F74" i="141"/>
  <c r="L74" i="141"/>
  <c r="E74" i="141"/>
  <c r="K74" i="141"/>
  <c r="D74" i="141"/>
  <c r="J74" i="141"/>
  <c r="C74" i="141"/>
  <c r="I74" i="141"/>
  <c r="B74" i="141"/>
  <c r="H74" i="141"/>
  <c r="G73" i="141"/>
  <c r="M73" i="141"/>
  <c r="F73" i="141"/>
  <c r="L73" i="141"/>
  <c r="E73" i="141"/>
  <c r="K73" i="141"/>
  <c r="D73" i="141"/>
  <c r="J73" i="141"/>
  <c r="C73" i="141"/>
  <c r="I73" i="141"/>
  <c r="B73" i="141"/>
  <c r="H73" i="141"/>
  <c r="G72" i="141"/>
  <c r="M72" i="141"/>
  <c r="F72" i="141"/>
  <c r="L72" i="141"/>
  <c r="E72" i="141"/>
  <c r="K72" i="141"/>
  <c r="D72" i="141"/>
  <c r="J72" i="141"/>
  <c r="C72" i="141"/>
  <c r="I72" i="141"/>
  <c r="B72" i="141"/>
  <c r="H72" i="141"/>
  <c r="G71" i="141"/>
  <c r="M71" i="141"/>
  <c r="F71" i="141"/>
  <c r="L71" i="141"/>
  <c r="E71" i="141"/>
  <c r="K71" i="141"/>
  <c r="D71" i="141"/>
  <c r="J71" i="141"/>
  <c r="C71" i="141"/>
  <c r="I71" i="141"/>
  <c r="B71" i="141"/>
  <c r="H71" i="141"/>
  <c r="G70" i="141"/>
  <c r="M70" i="141"/>
  <c r="F70" i="141"/>
  <c r="L70" i="141"/>
  <c r="E70" i="141"/>
  <c r="K70" i="141"/>
  <c r="D70" i="141"/>
  <c r="J70" i="141"/>
  <c r="C70" i="141"/>
  <c r="I70" i="141"/>
  <c r="B70" i="141"/>
  <c r="H70" i="141"/>
  <c r="G69" i="141"/>
  <c r="M69" i="141"/>
  <c r="F69" i="141"/>
  <c r="L69" i="141"/>
  <c r="E69" i="141"/>
  <c r="K69" i="141"/>
  <c r="D69" i="141"/>
  <c r="J69" i="141"/>
  <c r="C69" i="141"/>
  <c r="I69" i="141"/>
  <c r="B69" i="141"/>
  <c r="H69" i="141"/>
  <c r="G68" i="141"/>
  <c r="M68" i="141"/>
  <c r="F68" i="141"/>
  <c r="L68" i="141"/>
  <c r="E68" i="141"/>
  <c r="K68" i="141"/>
  <c r="D68" i="141"/>
  <c r="J68" i="141"/>
  <c r="C68" i="141"/>
  <c r="I68" i="141"/>
  <c r="B68" i="141"/>
  <c r="H68" i="141"/>
  <c r="G67" i="141"/>
  <c r="M67" i="141"/>
  <c r="F67" i="141"/>
  <c r="L67" i="141"/>
  <c r="E67" i="141"/>
  <c r="K67" i="141"/>
  <c r="D67" i="141"/>
  <c r="J67" i="141"/>
  <c r="C67" i="141"/>
  <c r="I67" i="141"/>
  <c r="B67" i="141"/>
  <c r="H67" i="141"/>
  <c r="G66" i="141"/>
  <c r="M66" i="141"/>
  <c r="F66" i="141"/>
  <c r="L66" i="141"/>
  <c r="E66" i="141"/>
  <c r="K66" i="141"/>
  <c r="D66" i="141"/>
  <c r="J66" i="141"/>
  <c r="C66" i="141"/>
  <c r="I66" i="141"/>
  <c r="B66" i="141"/>
  <c r="H66" i="141"/>
  <c r="G65" i="141"/>
  <c r="M65" i="141"/>
  <c r="F65" i="141"/>
  <c r="L65" i="141"/>
  <c r="E65" i="141"/>
  <c r="K65" i="141"/>
  <c r="D65" i="141"/>
  <c r="J65" i="141"/>
  <c r="C65" i="141"/>
  <c r="I65" i="141"/>
  <c r="B65" i="141"/>
  <c r="H65" i="141"/>
  <c r="G64" i="141"/>
  <c r="M64" i="141"/>
  <c r="F64" i="141"/>
  <c r="L64" i="141"/>
  <c r="E64" i="141"/>
  <c r="K64" i="141"/>
  <c r="D64" i="141"/>
  <c r="J64" i="141"/>
  <c r="C64" i="141"/>
  <c r="I64" i="141"/>
  <c r="B64" i="141"/>
  <c r="H64" i="141"/>
  <c r="G63" i="141"/>
  <c r="M63" i="141"/>
  <c r="F63" i="141"/>
  <c r="L63" i="141"/>
  <c r="E63" i="141"/>
  <c r="K63" i="141"/>
  <c r="D63" i="141"/>
  <c r="J63" i="141"/>
  <c r="C63" i="141"/>
  <c r="I63" i="141"/>
  <c r="B63" i="141"/>
  <c r="H63" i="141"/>
  <c r="G62" i="141"/>
  <c r="M62" i="141"/>
  <c r="F62" i="141"/>
  <c r="L62" i="141"/>
  <c r="E62" i="141"/>
  <c r="K62" i="141"/>
  <c r="D62" i="141"/>
  <c r="J62" i="141"/>
  <c r="C62" i="141"/>
  <c r="I62" i="141"/>
  <c r="B62" i="141"/>
  <c r="H62" i="141"/>
  <c r="G61" i="141"/>
  <c r="M61" i="141"/>
  <c r="F61" i="141"/>
  <c r="L61" i="141"/>
  <c r="E61" i="141"/>
  <c r="K61" i="141"/>
  <c r="D61" i="141"/>
  <c r="J61" i="141"/>
  <c r="C61" i="141"/>
  <c r="I61" i="141"/>
  <c r="B61" i="141"/>
  <c r="H61" i="141"/>
  <c r="G60" i="141"/>
  <c r="M60" i="141"/>
  <c r="F60" i="141"/>
  <c r="L60" i="141"/>
  <c r="E60" i="141"/>
  <c r="K60" i="141"/>
  <c r="D60" i="141"/>
  <c r="J60" i="141"/>
  <c r="C60" i="141"/>
  <c r="I60" i="141"/>
  <c r="B60" i="141"/>
  <c r="H60" i="141"/>
  <c r="G59" i="141"/>
  <c r="M59" i="141"/>
  <c r="F59" i="141"/>
  <c r="L59" i="141"/>
  <c r="E59" i="141"/>
  <c r="K59" i="141"/>
  <c r="D59" i="141"/>
  <c r="J59" i="141"/>
  <c r="C59" i="141"/>
  <c r="I59" i="141"/>
  <c r="B59" i="141"/>
  <c r="H59" i="141"/>
  <c r="G58" i="141"/>
  <c r="M58" i="141"/>
  <c r="F58" i="141"/>
  <c r="L58" i="141"/>
  <c r="E58" i="141"/>
  <c r="K58" i="141"/>
  <c r="D58" i="141"/>
  <c r="J58" i="141"/>
  <c r="C58" i="141"/>
  <c r="I58" i="141"/>
  <c r="B58" i="141"/>
  <c r="H58" i="141"/>
  <c r="G57" i="141"/>
  <c r="M57" i="141"/>
  <c r="C57" i="141"/>
  <c r="I57" i="141"/>
  <c r="B57" i="141"/>
  <c r="H57" i="141"/>
  <c r="G56" i="141"/>
  <c r="M56" i="141"/>
  <c r="C56" i="141"/>
  <c r="I56" i="141"/>
  <c r="B56" i="141"/>
  <c r="H56" i="141"/>
  <c r="G55" i="141"/>
  <c r="M55" i="141"/>
  <c r="C55" i="141"/>
  <c r="I55" i="141"/>
  <c r="B55" i="141"/>
  <c r="H55" i="141"/>
  <c r="G54" i="141"/>
  <c r="M54" i="141"/>
  <c r="C54" i="141"/>
  <c r="I54" i="141"/>
  <c r="B54" i="141"/>
  <c r="H54" i="141"/>
  <c r="G53" i="141"/>
  <c r="M53" i="141"/>
  <c r="C53" i="141"/>
  <c r="I53" i="141"/>
  <c r="B53" i="141"/>
  <c r="H53" i="141"/>
  <c r="G52" i="141"/>
  <c r="M52" i="141"/>
  <c r="C52" i="141"/>
  <c r="I52" i="141"/>
  <c r="B52" i="141"/>
  <c r="H52" i="141"/>
  <c r="G51" i="141"/>
  <c r="M51" i="141"/>
  <c r="C51" i="141"/>
  <c r="I51" i="141"/>
  <c r="B51" i="141"/>
  <c r="H51" i="141"/>
  <c r="G50" i="141"/>
  <c r="M50" i="141"/>
  <c r="C50" i="141"/>
  <c r="I50" i="141"/>
  <c r="B50" i="141"/>
  <c r="H50" i="141"/>
  <c r="G49" i="141"/>
  <c r="M49" i="141"/>
  <c r="C49" i="141"/>
  <c r="I49" i="141"/>
  <c r="B49" i="141"/>
  <c r="H49" i="141"/>
  <c r="G48" i="141"/>
  <c r="M48" i="141"/>
  <c r="C48" i="141"/>
  <c r="I48" i="141"/>
  <c r="B48" i="141"/>
  <c r="H48" i="141"/>
  <c r="G47" i="141"/>
  <c r="M47" i="141"/>
  <c r="C47" i="141"/>
  <c r="I47" i="141"/>
  <c r="B47" i="141"/>
  <c r="H47" i="141"/>
  <c r="G46" i="141"/>
  <c r="M46" i="141"/>
  <c r="C46" i="141"/>
  <c r="I46" i="141"/>
  <c r="B46" i="141"/>
  <c r="H46" i="141"/>
  <c r="G45" i="141"/>
  <c r="M45" i="141"/>
  <c r="C45" i="141"/>
  <c r="I45" i="141"/>
  <c r="B45" i="141"/>
  <c r="H45" i="141"/>
  <c r="G44" i="141"/>
  <c r="M44" i="141"/>
  <c r="C44" i="141"/>
  <c r="I44" i="141"/>
  <c r="B44" i="141"/>
  <c r="H44" i="141"/>
  <c r="G43" i="141"/>
  <c r="M43" i="141"/>
  <c r="C43" i="141"/>
  <c r="I43" i="141"/>
  <c r="B43" i="141"/>
  <c r="H43" i="141"/>
  <c r="G42" i="141"/>
  <c r="M42" i="141"/>
  <c r="C42" i="141"/>
  <c r="I42" i="141"/>
  <c r="B42" i="141"/>
  <c r="H42" i="141"/>
  <c r="G41" i="141"/>
  <c r="M41" i="141"/>
  <c r="C41" i="141"/>
  <c r="I41" i="141"/>
  <c r="B41" i="141"/>
  <c r="H41" i="141"/>
  <c r="G40" i="141"/>
  <c r="M40" i="141"/>
  <c r="C40" i="141"/>
  <c r="I40" i="141"/>
  <c r="B40" i="141"/>
  <c r="H40" i="141"/>
  <c r="G39" i="141"/>
  <c r="M39" i="141"/>
  <c r="C39" i="141"/>
  <c r="I39" i="141"/>
  <c r="B39" i="141"/>
  <c r="H39" i="141"/>
  <c r="G38" i="141"/>
  <c r="M38" i="141"/>
  <c r="C38" i="141"/>
  <c r="I38" i="141"/>
  <c r="B38" i="141"/>
  <c r="H38" i="141"/>
  <c r="G37" i="141"/>
  <c r="M37" i="141"/>
  <c r="C37" i="141"/>
  <c r="I37" i="141"/>
  <c r="B37" i="141"/>
  <c r="H37" i="141"/>
  <c r="G36" i="141"/>
  <c r="M36" i="141"/>
  <c r="C36" i="141"/>
  <c r="I36" i="141"/>
  <c r="B36" i="141"/>
  <c r="H36" i="141"/>
  <c r="G35" i="141"/>
  <c r="M35" i="141"/>
  <c r="C35" i="141"/>
  <c r="I35" i="141"/>
  <c r="B35" i="141"/>
  <c r="H35" i="141"/>
  <c r="G34" i="141"/>
  <c r="M34" i="141"/>
  <c r="C34" i="141"/>
  <c r="I34" i="141"/>
  <c r="B34" i="141"/>
  <c r="H34" i="141"/>
  <c r="G33" i="141"/>
  <c r="M33" i="141"/>
  <c r="C33" i="141"/>
  <c r="I33" i="141"/>
  <c r="B33" i="141"/>
  <c r="H33" i="141"/>
  <c r="G32" i="141"/>
  <c r="M32" i="141"/>
  <c r="C32" i="141"/>
  <c r="I32" i="141"/>
  <c r="B32" i="141"/>
  <c r="H32" i="141"/>
  <c r="G31" i="141"/>
  <c r="M31" i="141"/>
  <c r="C31" i="141"/>
  <c r="I31" i="141"/>
  <c r="B31" i="141"/>
  <c r="H31" i="141"/>
  <c r="G30" i="141"/>
  <c r="M30" i="141"/>
  <c r="C30" i="141"/>
  <c r="I30" i="141"/>
  <c r="B30" i="141"/>
  <c r="H30" i="141"/>
  <c r="G29" i="141"/>
  <c r="M29" i="141"/>
  <c r="C29" i="141"/>
  <c r="I29" i="141"/>
  <c r="B29" i="141"/>
  <c r="H29" i="141"/>
  <c r="G28" i="141"/>
  <c r="M28" i="141"/>
  <c r="C28" i="141"/>
  <c r="I28" i="141"/>
  <c r="B28" i="141"/>
  <c r="H28" i="141"/>
  <c r="G27" i="141"/>
  <c r="M27" i="141"/>
  <c r="C27" i="141"/>
  <c r="I27" i="141"/>
  <c r="B27" i="141"/>
  <c r="H27" i="141"/>
  <c r="G26" i="141"/>
  <c r="M26" i="141"/>
  <c r="C26" i="141"/>
  <c r="I26" i="141"/>
  <c r="B26" i="141"/>
  <c r="H26" i="141"/>
  <c r="G25" i="141"/>
  <c r="M25" i="141"/>
  <c r="C25" i="141"/>
  <c r="I25" i="141"/>
  <c r="B25" i="141"/>
  <c r="H25" i="141"/>
  <c r="G24" i="141"/>
  <c r="M24" i="141"/>
  <c r="C24" i="141"/>
  <c r="I24" i="141"/>
  <c r="B24" i="141"/>
  <c r="H24" i="141"/>
  <c r="G23" i="141"/>
  <c r="M23" i="141"/>
  <c r="C23" i="141"/>
  <c r="I23" i="141"/>
  <c r="B23" i="141"/>
  <c r="H23" i="141"/>
  <c r="G22" i="141"/>
  <c r="M22" i="141"/>
  <c r="C22" i="141"/>
  <c r="I22" i="141"/>
  <c r="B22" i="141"/>
  <c r="H22" i="141"/>
  <c r="G21" i="141"/>
  <c r="M21" i="141"/>
  <c r="C21" i="141"/>
  <c r="I21" i="141"/>
  <c r="B21" i="141"/>
  <c r="H21" i="141"/>
  <c r="G20" i="141"/>
  <c r="M20" i="141"/>
  <c r="C20" i="141"/>
  <c r="I20" i="141"/>
  <c r="B20" i="141"/>
  <c r="H20" i="141"/>
  <c r="G19" i="141"/>
  <c r="M19" i="141"/>
  <c r="C19" i="141"/>
  <c r="I19" i="141"/>
  <c r="B19" i="141"/>
  <c r="H19" i="141"/>
  <c r="G18" i="141"/>
  <c r="M18" i="141"/>
  <c r="C18" i="141"/>
  <c r="I18" i="141"/>
  <c r="B18" i="141"/>
  <c r="H18" i="141"/>
  <c r="G17" i="141"/>
  <c r="M17" i="141"/>
  <c r="C17" i="141"/>
  <c r="I17" i="141"/>
  <c r="B17" i="141"/>
  <c r="H17" i="141"/>
  <c r="G16" i="141"/>
  <c r="M16" i="141"/>
  <c r="C16" i="141"/>
  <c r="I16" i="141"/>
  <c r="B16" i="141"/>
  <c r="H16" i="141"/>
  <c r="G15" i="141"/>
  <c r="M15" i="141"/>
  <c r="C15" i="141"/>
  <c r="I15" i="141"/>
  <c r="B15" i="141"/>
  <c r="H15" i="141"/>
  <c r="G14" i="141"/>
  <c r="M14" i="141"/>
  <c r="C14" i="141"/>
  <c r="I14" i="141"/>
  <c r="B14" i="141"/>
  <c r="H14" i="141"/>
  <c r="G13" i="141"/>
  <c r="M13" i="141"/>
  <c r="C13" i="141"/>
  <c r="I13" i="141"/>
  <c r="B13" i="141"/>
  <c r="H13" i="141"/>
  <c r="G12" i="141"/>
  <c r="M12" i="141"/>
  <c r="C12" i="141"/>
  <c r="I12" i="141"/>
  <c r="B12" i="141"/>
  <c r="H12" i="141"/>
  <c r="G11" i="141"/>
  <c r="M11" i="141"/>
  <c r="C11" i="141"/>
  <c r="I11" i="141"/>
  <c r="B11" i="141"/>
  <c r="H11" i="141"/>
  <c r="G10" i="141"/>
  <c r="M10" i="141"/>
  <c r="C10" i="141"/>
  <c r="I10" i="141"/>
  <c r="B10" i="141"/>
  <c r="H10" i="141"/>
  <c r="G9" i="141"/>
  <c r="M9" i="141"/>
  <c r="C9" i="141"/>
  <c r="I9" i="141"/>
  <c r="B9" i="141"/>
  <c r="H9" i="141"/>
  <c r="G110" i="140"/>
  <c r="M110" i="140"/>
  <c r="F110" i="140"/>
  <c r="L110" i="140"/>
  <c r="E110" i="140"/>
  <c r="K110" i="140"/>
  <c r="D110" i="140"/>
  <c r="J110" i="140"/>
  <c r="C110" i="140"/>
  <c r="I110" i="140"/>
  <c r="B110" i="140"/>
  <c r="H110" i="140"/>
  <c r="G109" i="140"/>
  <c r="M109" i="140"/>
  <c r="F109" i="140"/>
  <c r="L109" i="140"/>
  <c r="E109" i="140"/>
  <c r="K109" i="140"/>
  <c r="D109" i="140"/>
  <c r="J109" i="140"/>
  <c r="C109" i="140"/>
  <c r="I109" i="140"/>
  <c r="B109" i="140"/>
  <c r="H109" i="140"/>
  <c r="G108" i="140"/>
  <c r="M108" i="140"/>
  <c r="F108" i="140"/>
  <c r="L108" i="140"/>
  <c r="E108" i="140"/>
  <c r="K108" i="140"/>
  <c r="D108" i="140"/>
  <c r="J108" i="140"/>
  <c r="C108" i="140"/>
  <c r="I108" i="140"/>
  <c r="B108" i="140"/>
  <c r="H108" i="140"/>
  <c r="G107" i="140"/>
  <c r="M107" i="140"/>
  <c r="F107" i="140"/>
  <c r="L107" i="140"/>
  <c r="E107" i="140"/>
  <c r="K107" i="140"/>
  <c r="D107" i="140"/>
  <c r="J107" i="140"/>
  <c r="C107" i="140"/>
  <c r="I107" i="140"/>
  <c r="B107" i="140"/>
  <c r="H107" i="140"/>
  <c r="G106" i="140"/>
  <c r="M106" i="140"/>
  <c r="F106" i="140"/>
  <c r="L106" i="140"/>
  <c r="E106" i="140"/>
  <c r="K106" i="140"/>
  <c r="D106" i="140"/>
  <c r="J106" i="140"/>
  <c r="C106" i="140"/>
  <c r="I106" i="140"/>
  <c r="B106" i="140"/>
  <c r="H106" i="140"/>
  <c r="G105" i="140"/>
  <c r="M105" i="140"/>
  <c r="F105" i="140"/>
  <c r="L105" i="140"/>
  <c r="E105" i="140"/>
  <c r="K105" i="140"/>
  <c r="D105" i="140"/>
  <c r="J105" i="140"/>
  <c r="C105" i="140"/>
  <c r="I105" i="140"/>
  <c r="B105" i="140"/>
  <c r="H105" i="140"/>
  <c r="G104" i="140"/>
  <c r="M104" i="140"/>
  <c r="F104" i="140"/>
  <c r="L104" i="140"/>
  <c r="E104" i="140"/>
  <c r="K104" i="140"/>
  <c r="D104" i="140"/>
  <c r="J104" i="140"/>
  <c r="C104" i="140"/>
  <c r="I104" i="140"/>
  <c r="B104" i="140"/>
  <c r="H104" i="140"/>
  <c r="G103" i="140"/>
  <c r="M103" i="140"/>
  <c r="F103" i="140"/>
  <c r="L103" i="140"/>
  <c r="E103" i="140"/>
  <c r="K103" i="140"/>
  <c r="D103" i="140"/>
  <c r="J103" i="140"/>
  <c r="C103" i="140"/>
  <c r="I103" i="140"/>
  <c r="B103" i="140"/>
  <c r="H103" i="140"/>
  <c r="G102" i="140"/>
  <c r="M102" i="140"/>
  <c r="F102" i="140"/>
  <c r="L102" i="140"/>
  <c r="E102" i="140"/>
  <c r="K102" i="140"/>
  <c r="D102" i="140"/>
  <c r="J102" i="140"/>
  <c r="C102" i="140"/>
  <c r="I102" i="140"/>
  <c r="B102" i="140"/>
  <c r="H102" i="140"/>
  <c r="G101" i="140"/>
  <c r="M101" i="140"/>
  <c r="F101" i="140"/>
  <c r="L101" i="140"/>
  <c r="E101" i="140"/>
  <c r="K101" i="140"/>
  <c r="D101" i="140"/>
  <c r="J101" i="140"/>
  <c r="C101" i="140"/>
  <c r="I101" i="140"/>
  <c r="B101" i="140"/>
  <c r="H101" i="140"/>
  <c r="G100" i="140"/>
  <c r="M100" i="140"/>
  <c r="F100" i="140"/>
  <c r="L100" i="140"/>
  <c r="E100" i="140"/>
  <c r="K100" i="140"/>
  <c r="D100" i="140"/>
  <c r="J100" i="140"/>
  <c r="C100" i="140"/>
  <c r="I100" i="140"/>
  <c r="B100" i="140"/>
  <c r="H100" i="140"/>
  <c r="G99" i="140"/>
  <c r="M99" i="140"/>
  <c r="F99" i="140"/>
  <c r="L99" i="140"/>
  <c r="E99" i="140"/>
  <c r="K99" i="140"/>
  <c r="D99" i="140"/>
  <c r="J99" i="140"/>
  <c r="C99" i="140"/>
  <c r="I99" i="140"/>
  <c r="B99" i="140"/>
  <c r="H99" i="140"/>
  <c r="G98" i="140"/>
  <c r="M98" i="140"/>
  <c r="F98" i="140"/>
  <c r="L98" i="140"/>
  <c r="E98" i="140"/>
  <c r="K98" i="140"/>
  <c r="D98" i="140"/>
  <c r="J98" i="140"/>
  <c r="C98" i="140"/>
  <c r="I98" i="140"/>
  <c r="B98" i="140"/>
  <c r="H98" i="140"/>
  <c r="G97" i="140"/>
  <c r="M97" i="140"/>
  <c r="F97" i="140"/>
  <c r="L97" i="140"/>
  <c r="E97" i="140"/>
  <c r="K97" i="140"/>
  <c r="D97" i="140"/>
  <c r="J97" i="140"/>
  <c r="C97" i="140"/>
  <c r="I97" i="140"/>
  <c r="B97" i="140"/>
  <c r="H97" i="140"/>
  <c r="G96" i="140"/>
  <c r="M96" i="140"/>
  <c r="F96" i="140"/>
  <c r="L96" i="140"/>
  <c r="E96" i="140"/>
  <c r="K96" i="140"/>
  <c r="D96" i="140"/>
  <c r="J96" i="140"/>
  <c r="C96" i="140"/>
  <c r="I96" i="140"/>
  <c r="B96" i="140"/>
  <c r="H96" i="140"/>
  <c r="G95" i="140"/>
  <c r="M95" i="140"/>
  <c r="F95" i="140"/>
  <c r="L95" i="140"/>
  <c r="E95" i="140"/>
  <c r="K95" i="140"/>
  <c r="D95" i="140"/>
  <c r="J95" i="140"/>
  <c r="C95" i="140"/>
  <c r="I95" i="140"/>
  <c r="B95" i="140"/>
  <c r="H95" i="140"/>
  <c r="G94" i="140"/>
  <c r="M94" i="140"/>
  <c r="F94" i="140"/>
  <c r="L94" i="140"/>
  <c r="E94" i="140"/>
  <c r="K94" i="140"/>
  <c r="D94" i="140"/>
  <c r="J94" i="140"/>
  <c r="C94" i="140"/>
  <c r="I94" i="140"/>
  <c r="B94" i="140"/>
  <c r="H94" i="140"/>
  <c r="G93" i="140"/>
  <c r="M93" i="140"/>
  <c r="F93" i="140"/>
  <c r="L93" i="140"/>
  <c r="E93" i="140"/>
  <c r="K93" i="140"/>
  <c r="D93" i="140"/>
  <c r="J93" i="140"/>
  <c r="C93" i="140"/>
  <c r="I93" i="140"/>
  <c r="B93" i="140"/>
  <c r="H93" i="140"/>
  <c r="G92" i="140"/>
  <c r="M92" i="140"/>
  <c r="F92" i="140"/>
  <c r="L92" i="140"/>
  <c r="E92" i="140"/>
  <c r="K92" i="140"/>
  <c r="D92" i="140"/>
  <c r="J92" i="140"/>
  <c r="C92" i="140"/>
  <c r="I92" i="140"/>
  <c r="B92" i="140"/>
  <c r="H92" i="140"/>
  <c r="G91" i="140"/>
  <c r="M91" i="140"/>
  <c r="F91" i="140"/>
  <c r="L91" i="140"/>
  <c r="E91" i="140"/>
  <c r="K91" i="140"/>
  <c r="D91" i="140"/>
  <c r="J91" i="140"/>
  <c r="C91" i="140"/>
  <c r="I91" i="140"/>
  <c r="B91" i="140"/>
  <c r="H91" i="140"/>
  <c r="G90" i="140"/>
  <c r="M90" i="140"/>
  <c r="F90" i="140"/>
  <c r="L90" i="140"/>
  <c r="E90" i="140"/>
  <c r="K90" i="140"/>
  <c r="D90" i="140"/>
  <c r="J90" i="140"/>
  <c r="C90" i="140"/>
  <c r="I90" i="140"/>
  <c r="B90" i="140"/>
  <c r="H90" i="140"/>
  <c r="G89" i="140"/>
  <c r="M89" i="140"/>
  <c r="F89" i="140"/>
  <c r="L89" i="140"/>
  <c r="E89" i="140"/>
  <c r="K89" i="140"/>
  <c r="D89" i="140"/>
  <c r="J89" i="140"/>
  <c r="C89" i="140"/>
  <c r="I89" i="140"/>
  <c r="B89" i="140"/>
  <c r="H89" i="140"/>
  <c r="G88" i="140"/>
  <c r="M88" i="140"/>
  <c r="F88" i="140"/>
  <c r="L88" i="140"/>
  <c r="E88" i="140"/>
  <c r="K88" i="140"/>
  <c r="D88" i="140"/>
  <c r="J88" i="140"/>
  <c r="C88" i="140"/>
  <c r="I88" i="140"/>
  <c r="B88" i="140"/>
  <c r="H88" i="140"/>
  <c r="G87" i="140"/>
  <c r="M87" i="140"/>
  <c r="F87" i="140"/>
  <c r="L87" i="140"/>
  <c r="E87" i="140"/>
  <c r="K87" i="140"/>
  <c r="D87" i="140"/>
  <c r="J87" i="140"/>
  <c r="C87" i="140"/>
  <c r="I87" i="140"/>
  <c r="B87" i="140"/>
  <c r="H87" i="140"/>
  <c r="G86" i="140"/>
  <c r="M86" i="140"/>
  <c r="F86" i="140"/>
  <c r="L86" i="140"/>
  <c r="E86" i="140"/>
  <c r="K86" i="140"/>
  <c r="D86" i="140"/>
  <c r="J86" i="140"/>
  <c r="C86" i="140"/>
  <c r="I86" i="140"/>
  <c r="B86" i="140"/>
  <c r="H86" i="140"/>
  <c r="G85" i="140"/>
  <c r="M85" i="140"/>
  <c r="F85" i="140"/>
  <c r="L85" i="140"/>
  <c r="E85" i="140"/>
  <c r="K85" i="140"/>
  <c r="D85" i="140"/>
  <c r="J85" i="140"/>
  <c r="C85" i="140"/>
  <c r="I85" i="140"/>
  <c r="B85" i="140"/>
  <c r="H85" i="140"/>
  <c r="G84" i="140"/>
  <c r="M84" i="140"/>
  <c r="F84" i="140"/>
  <c r="L84" i="140"/>
  <c r="E84" i="140"/>
  <c r="K84" i="140"/>
  <c r="D84" i="140"/>
  <c r="J84" i="140"/>
  <c r="C84" i="140"/>
  <c r="I84" i="140"/>
  <c r="B84" i="140"/>
  <c r="H84" i="140"/>
  <c r="G83" i="140"/>
  <c r="M83" i="140"/>
  <c r="F83" i="140"/>
  <c r="L83" i="140"/>
  <c r="E83" i="140"/>
  <c r="K83" i="140"/>
  <c r="D83" i="140"/>
  <c r="J83" i="140"/>
  <c r="C83" i="140"/>
  <c r="I83" i="140"/>
  <c r="B83" i="140"/>
  <c r="H83" i="140"/>
  <c r="G82" i="140"/>
  <c r="M82" i="140"/>
  <c r="F82" i="140"/>
  <c r="L82" i="140"/>
  <c r="E82" i="140"/>
  <c r="K82" i="140"/>
  <c r="D82" i="140"/>
  <c r="J82" i="140"/>
  <c r="C82" i="140"/>
  <c r="I82" i="140"/>
  <c r="B82" i="140"/>
  <c r="H82" i="140"/>
  <c r="G81" i="140"/>
  <c r="M81" i="140"/>
  <c r="F81" i="140"/>
  <c r="L81" i="140"/>
  <c r="E81" i="140"/>
  <c r="K81" i="140"/>
  <c r="D81" i="140"/>
  <c r="J81" i="140"/>
  <c r="C81" i="140"/>
  <c r="I81" i="140"/>
  <c r="B81" i="140"/>
  <c r="H81" i="140"/>
  <c r="G80" i="140"/>
  <c r="M80" i="140"/>
  <c r="F80" i="140"/>
  <c r="L80" i="140"/>
  <c r="E80" i="140"/>
  <c r="K80" i="140"/>
  <c r="D80" i="140"/>
  <c r="J80" i="140"/>
  <c r="C80" i="140"/>
  <c r="I80" i="140"/>
  <c r="B80" i="140"/>
  <c r="H80" i="140"/>
  <c r="G79" i="140"/>
  <c r="M79" i="140"/>
  <c r="F79" i="140"/>
  <c r="L79" i="140"/>
  <c r="E79" i="140"/>
  <c r="K79" i="140"/>
  <c r="D79" i="140"/>
  <c r="J79" i="140"/>
  <c r="C79" i="140"/>
  <c r="I79" i="140"/>
  <c r="B79" i="140"/>
  <c r="H79" i="140"/>
  <c r="G78" i="140"/>
  <c r="M78" i="140"/>
  <c r="F78" i="140"/>
  <c r="L78" i="140"/>
  <c r="E78" i="140"/>
  <c r="K78" i="140"/>
  <c r="D78" i="140"/>
  <c r="J78" i="140"/>
  <c r="C78" i="140"/>
  <c r="I78" i="140"/>
  <c r="B78" i="140"/>
  <c r="H78" i="140"/>
  <c r="G77" i="140"/>
  <c r="M77" i="140"/>
  <c r="F77" i="140"/>
  <c r="L77" i="140"/>
  <c r="E77" i="140"/>
  <c r="K77" i="140"/>
  <c r="D77" i="140"/>
  <c r="J77" i="140"/>
  <c r="C77" i="140"/>
  <c r="I77" i="140"/>
  <c r="B77" i="140"/>
  <c r="H77" i="140"/>
  <c r="G76" i="140"/>
  <c r="M76" i="140"/>
  <c r="F76" i="140"/>
  <c r="L76" i="140"/>
  <c r="E76" i="140"/>
  <c r="K76" i="140"/>
  <c r="D76" i="140"/>
  <c r="J76" i="140"/>
  <c r="C76" i="140"/>
  <c r="I76" i="140"/>
  <c r="B76" i="140"/>
  <c r="H76" i="140"/>
  <c r="G75" i="140"/>
  <c r="M75" i="140"/>
  <c r="F75" i="140"/>
  <c r="L75" i="140"/>
  <c r="E75" i="140"/>
  <c r="K75" i="140"/>
  <c r="D75" i="140"/>
  <c r="J75" i="140"/>
  <c r="C75" i="140"/>
  <c r="I75" i="140"/>
  <c r="B75" i="140"/>
  <c r="H75" i="140"/>
  <c r="G74" i="140"/>
  <c r="M74" i="140"/>
  <c r="F74" i="140"/>
  <c r="L74" i="140"/>
  <c r="E74" i="140"/>
  <c r="K74" i="140"/>
  <c r="D74" i="140"/>
  <c r="J74" i="140"/>
  <c r="C74" i="140"/>
  <c r="I74" i="140"/>
  <c r="B74" i="140"/>
  <c r="H74" i="140"/>
  <c r="G73" i="140"/>
  <c r="M73" i="140"/>
  <c r="F73" i="140"/>
  <c r="L73" i="140"/>
  <c r="E73" i="140"/>
  <c r="K73" i="140"/>
  <c r="D73" i="140"/>
  <c r="J73" i="140"/>
  <c r="C73" i="140"/>
  <c r="I73" i="140"/>
  <c r="B73" i="140"/>
  <c r="H73" i="140"/>
  <c r="G72" i="140"/>
  <c r="M72" i="140"/>
  <c r="F72" i="140"/>
  <c r="L72" i="140"/>
  <c r="E72" i="140"/>
  <c r="K72" i="140"/>
  <c r="D72" i="140"/>
  <c r="J72" i="140"/>
  <c r="C72" i="140"/>
  <c r="I72" i="140"/>
  <c r="B72" i="140"/>
  <c r="H72" i="140"/>
  <c r="G71" i="140"/>
  <c r="M71" i="140"/>
  <c r="F71" i="140"/>
  <c r="L71" i="140"/>
  <c r="E71" i="140"/>
  <c r="K71" i="140"/>
  <c r="D71" i="140"/>
  <c r="J71" i="140"/>
  <c r="C71" i="140"/>
  <c r="I71" i="140"/>
  <c r="B71" i="140"/>
  <c r="H71" i="140"/>
  <c r="G70" i="140"/>
  <c r="M70" i="140"/>
  <c r="F70" i="140"/>
  <c r="L70" i="140"/>
  <c r="E70" i="140"/>
  <c r="K70" i="140"/>
  <c r="D70" i="140"/>
  <c r="J70" i="140"/>
  <c r="C70" i="140"/>
  <c r="I70" i="140"/>
  <c r="B70" i="140"/>
  <c r="H70" i="140"/>
  <c r="G69" i="140"/>
  <c r="M69" i="140"/>
  <c r="F69" i="140"/>
  <c r="L69" i="140"/>
  <c r="E69" i="140"/>
  <c r="K69" i="140"/>
  <c r="D69" i="140"/>
  <c r="J69" i="140"/>
  <c r="C69" i="140"/>
  <c r="I69" i="140"/>
  <c r="B69" i="140"/>
  <c r="H69" i="140"/>
  <c r="G68" i="140"/>
  <c r="M68" i="140"/>
  <c r="F68" i="140"/>
  <c r="L68" i="140"/>
  <c r="E68" i="140"/>
  <c r="K68" i="140"/>
  <c r="D68" i="140"/>
  <c r="J68" i="140"/>
  <c r="C68" i="140"/>
  <c r="I68" i="140"/>
  <c r="B68" i="140"/>
  <c r="H68" i="140"/>
  <c r="G67" i="140"/>
  <c r="M67" i="140"/>
  <c r="F67" i="140"/>
  <c r="L67" i="140"/>
  <c r="E67" i="140"/>
  <c r="K67" i="140"/>
  <c r="D67" i="140"/>
  <c r="J67" i="140"/>
  <c r="C67" i="140"/>
  <c r="I67" i="140"/>
  <c r="B67" i="140"/>
  <c r="H67" i="140"/>
  <c r="G66" i="140"/>
  <c r="M66" i="140"/>
  <c r="F66" i="140"/>
  <c r="L66" i="140"/>
  <c r="E66" i="140"/>
  <c r="K66" i="140"/>
  <c r="D66" i="140"/>
  <c r="J66" i="140"/>
  <c r="C66" i="140"/>
  <c r="I66" i="140"/>
  <c r="B66" i="140"/>
  <c r="H66" i="140"/>
  <c r="G65" i="140"/>
  <c r="M65" i="140"/>
  <c r="F65" i="140"/>
  <c r="L65" i="140"/>
  <c r="E65" i="140"/>
  <c r="K65" i="140"/>
  <c r="D65" i="140"/>
  <c r="J65" i="140"/>
  <c r="C65" i="140"/>
  <c r="I65" i="140"/>
  <c r="B65" i="140"/>
  <c r="H65" i="140"/>
  <c r="G64" i="140"/>
  <c r="M64" i="140"/>
  <c r="F64" i="140"/>
  <c r="L64" i="140"/>
  <c r="E64" i="140"/>
  <c r="K64" i="140"/>
  <c r="D64" i="140"/>
  <c r="J64" i="140"/>
  <c r="C64" i="140"/>
  <c r="I64" i="140"/>
  <c r="B64" i="140"/>
  <c r="H64" i="140"/>
  <c r="G63" i="140"/>
  <c r="M63" i="140"/>
  <c r="F63" i="140"/>
  <c r="L63" i="140"/>
  <c r="E63" i="140"/>
  <c r="K63" i="140"/>
  <c r="D63" i="140"/>
  <c r="J63" i="140"/>
  <c r="C63" i="140"/>
  <c r="I63" i="140"/>
  <c r="B63" i="140"/>
  <c r="H63" i="140"/>
  <c r="G62" i="140"/>
  <c r="M62" i="140"/>
  <c r="F62" i="140"/>
  <c r="L62" i="140"/>
  <c r="E62" i="140"/>
  <c r="K62" i="140"/>
  <c r="D62" i="140"/>
  <c r="J62" i="140"/>
  <c r="C62" i="140"/>
  <c r="I62" i="140"/>
  <c r="B62" i="140"/>
  <c r="H62" i="140"/>
  <c r="G61" i="140"/>
  <c r="M61" i="140"/>
  <c r="F61" i="140"/>
  <c r="L61" i="140"/>
  <c r="E61" i="140"/>
  <c r="K61" i="140"/>
  <c r="D61" i="140"/>
  <c r="J61" i="140"/>
  <c r="C61" i="140"/>
  <c r="I61" i="140"/>
  <c r="B61" i="140"/>
  <c r="H61" i="140"/>
  <c r="G60" i="140"/>
  <c r="M60" i="140"/>
  <c r="F60" i="140"/>
  <c r="L60" i="140"/>
  <c r="E60" i="140"/>
  <c r="K60" i="140"/>
  <c r="D60" i="140"/>
  <c r="J60" i="140"/>
  <c r="C60" i="140"/>
  <c r="I60" i="140"/>
  <c r="B60" i="140"/>
  <c r="H60" i="140"/>
  <c r="G59" i="140"/>
  <c r="M59" i="140"/>
  <c r="F59" i="140"/>
  <c r="L59" i="140"/>
  <c r="E59" i="140"/>
  <c r="K59" i="140"/>
  <c r="D59" i="140"/>
  <c r="J59" i="140"/>
  <c r="C59" i="140"/>
  <c r="I59" i="140"/>
  <c r="B59" i="140"/>
  <c r="H59" i="140"/>
  <c r="G58" i="140"/>
  <c r="M58" i="140"/>
  <c r="F58" i="140"/>
  <c r="L58" i="140"/>
  <c r="E58" i="140"/>
  <c r="K58" i="140"/>
  <c r="D58" i="140"/>
  <c r="J58" i="140"/>
  <c r="C58" i="140"/>
  <c r="I58" i="140"/>
  <c r="B58" i="140"/>
  <c r="H58" i="140"/>
  <c r="G57" i="140"/>
  <c r="M57" i="140"/>
  <c r="C57" i="140"/>
  <c r="I57" i="140"/>
  <c r="B57" i="140"/>
  <c r="H57" i="140"/>
  <c r="G56" i="140"/>
  <c r="M56" i="140"/>
  <c r="C56" i="140"/>
  <c r="I56" i="140"/>
  <c r="B56" i="140"/>
  <c r="H56" i="140"/>
  <c r="G55" i="140"/>
  <c r="M55" i="140"/>
  <c r="C55" i="140"/>
  <c r="I55" i="140"/>
  <c r="B55" i="140"/>
  <c r="H55" i="140"/>
  <c r="G54" i="140"/>
  <c r="M54" i="140"/>
  <c r="C54" i="140"/>
  <c r="I54" i="140"/>
  <c r="B54" i="140"/>
  <c r="H54" i="140"/>
  <c r="G53" i="140"/>
  <c r="M53" i="140"/>
  <c r="C53" i="140"/>
  <c r="I53" i="140"/>
  <c r="B53" i="140"/>
  <c r="H53" i="140"/>
  <c r="G52" i="140"/>
  <c r="M52" i="140"/>
  <c r="C52" i="140"/>
  <c r="I52" i="140"/>
  <c r="B52" i="140"/>
  <c r="H52" i="140"/>
  <c r="G51" i="140"/>
  <c r="M51" i="140"/>
  <c r="C51" i="140"/>
  <c r="I51" i="140"/>
  <c r="B51" i="140"/>
  <c r="H51" i="140"/>
  <c r="G50" i="140"/>
  <c r="M50" i="140"/>
  <c r="C50" i="140"/>
  <c r="I50" i="140"/>
  <c r="B50" i="140"/>
  <c r="H50" i="140"/>
  <c r="G49" i="140"/>
  <c r="M49" i="140"/>
  <c r="C49" i="140"/>
  <c r="I49" i="140"/>
  <c r="B49" i="140"/>
  <c r="H49" i="140"/>
  <c r="G48" i="140"/>
  <c r="M48" i="140"/>
  <c r="C48" i="140"/>
  <c r="I48" i="140"/>
  <c r="B48" i="140"/>
  <c r="H48" i="140"/>
  <c r="G47" i="140"/>
  <c r="M47" i="140"/>
  <c r="C47" i="140"/>
  <c r="I47" i="140"/>
  <c r="B47" i="140"/>
  <c r="H47" i="140"/>
  <c r="G46" i="140"/>
  <c r="M46" i="140"/>
  <c r="C46" i="140"/>
  <c r="I46" i="140"/>
  <c r="B46" i="140"/>
  <c r="H46" i="140"/>
  <c r="G45" i="140"/>
  <c r="M45" i="140"/>
  <c r="C45" i="140"/>
  <c r="I45" i="140"/>
  <c r="B45" i="140"/>
  <c r="H45" i="140"/>
  <c r="G44" i="140"/>
  <c r="M44" i="140"/>
  <c r="C44" i="140"/>
  <c r="I44" i="140"/>
  <c r="B44" i="140"/>
  <c r="H44" i="140"/>
  <c r="G43" i="140"/>
  <c r="M43" i="140"/>
  <c r="C43" i="140"/>
  <c r="I43" i="140"/>
  <c r="B43" i="140"/>
  <c r="H43" i="140"/>
  <c r="G42" i="140"/>
  <c r="M42" i="140"/>
  <c r="C42" i="140"/>
  <c r="I42" i="140"/>
  <c r="B42" i="140"/>
  <c r="H42" i="140"/>
  <c r="G41" i="140"/>
  <c r="M41" i="140"/>
  <c r="C41" i="140"/>
  <c r="I41" i="140"/>
  <c r="B41" i="140"/>
  <c r="H41" i="140"/>
  <c r="G40" i="140"/>
  <c r="M40" i="140"/>
  <c r="C40" i="140"/>
  <c r="I40" i="140"/>
  <c r="B40" i="140"/>
  <c r="H40" i="140"/>
  <c r="G39" i="140"/>
  <c r="M39" i="140"/>
  <c r="C39" i="140"/>
  <c r="I39" i="140"/>
  <c r="B39" i="140"/>
  <c r="H39" i="140"/>
  <c r="G38" i="140"/>
  <c r="M38" i="140"/>
  <c r="C38" i="140"/>
  <c r="I38" i="140"/>
  <c r="B38" i="140"/>
  <c r="H38" i="140"/>
  <c r="G37" i="140"/>
  <c r="M37" i="140"/>
  <c r="C37" i="140"/>
  <c r="I37" i="140"/>
  <c r="B37" i="140"/>
  <c r="H37" i="140"/>
  <c r="G36" i="140"/>
  <c r="M36" i="140"/>
  <c r="C36" i="140"/>
  <c r="I36" i="140"/>
  <c r="B36" i="140"/>
  <c r="H36" i="140"/>
  <c r="G35" i="140"/>
  <c r="M35" i="140"/>
  <c r="C35" i="140"/>
  <c r="I35" i="140"/>
  <c r="B35" i="140"/>
  <c r="H35" i="140"/>
  <c r="G34" i="140"/>
  <c r="M34" i="140"/>
  <c r="C34" i="140"/>
  <c r="I34" i="140"/>
  <c r="B34" i="140"/>
  <c r="H34" i="140"/>
  <c r="G33" i="140"/>
  <c r="M33" i="140"/>
  <c r="C33" i="140"/>
  <c r="I33" i="140"/>
  <c r="B33" i="140"/>
  <c r="H33" i="140"/>
  <c r="G32" i="140"/>
  <c r="M32" i="140"/>
  <c r="C32" i="140"/>
  <c r="I32" i="140"/>
  <c r="B32" i="140"/>
  <c r="H32" i="140"/>
  <c r="G31" i="140"/>
  <c r="M31" i="140"/>
  <c r="C31" i="140"/>
  <c r="I31" i="140"/>
  <c r="B31" i="140"/>
  <c r="H31" i="140"/>
  <c r="G30" i="140"/>
  <c r="M30" i="140"/>
  <c r="C30" i="140"/>
  <c r="I30" i="140"/>
  <c r="B30" i="140"/>
  <c r="H30" i="140"/>
  <c r="G29" i="140"/>
  <c r="M29" i="140"/>
  <c r="C29" i="140"/>
  <c r="I29" i="140"/>
  <c r="B29" i="140"/>
  <c r="H29" i="140"/>
  <c r="G28" i="140"/>
  <c r="M28" i="140"/>
  <c r="C28" i="140"/>
  <c r="I28" i="140"/>
  <c r="B28" i="140"/>
  <c r="H28" i="140"/>
  <c r="G27" i="140"/>
  <c r="M27" i="140"/>
  <c r="C27" i="140"/>
  <c r="I27" i="140"/>
  <c r="B27" i="140"/>
  <c r="H27" i="140"/>
  <c r="G26" i="140"/>
  <c r="M26" i="140"/>
  <c r="C26" i="140"/>
  <c r="I26" i="140"/>
  <c r="B26" i="140"/>
  <c r="H26" i="140"/>
  <c r="G25" i="140"/>
  <c r="M25" i="140"/>
  <c r="C25" i="140"/>
  <c r="I25" i="140"/>
  <c r="B25" i="140"/>
  <c r="H25" i="140"/>
  <c r="G24" i="140"/>
  <c r="M24" i="140"/>
  <c r="C24" i="140"/>
  <c r="I24" i="140"/>
  <c r="B24" i="140"/>
  <c r="H24" i="140"/>
  <c r="G23" i="140"/>
  <c r="M23" i="140"/>
  <c r="C23" i="140"/>
  <c r="I23" i="140"/>
  <c r="B23" i="140"/>
  <c r="H23" i="140"/>
  <c r="G22" i="140"/>
  <c r="M22" i="140"/>
  <c r="C22" i="140"/>
  <c r="I22" i="140"/>
  <c r="B22" i="140"/>
  <c r="H22" i="140"/>
  <c r="G21" i="140"/>
  <c r="M21" i="140"/>
  <c r="C21" i="140"/>
  <c r="I21" i="140"/>
  <c r="B21" i="140"/>
  <c r="H21" i="140"/>
  <c r="G20" i="140"/>
  <c r="M20" i="140"/>
  <c r="C20" i="140"/>
  <c r="I20" i="140"/>
  <c r="B20" i="140"/>
  <c r="H20" i="140"/>
  <c r="G19" i="140"/>
  <c r="M19" i="140"/>
  <c r="C19" i="140"/>
  <c r="I19" i="140"/>
  <c r="B19" i="140"/>
  <c r="H19" i="140"/>
  <c r="G18" i="140"/>
  <c r="M18" i="140"/>
  <c r="C18" i="140"/>
  <c r="I18" i="140"/>
  <c r="B18" i="140"/>
  <c r="H18" i="140"/>
  <c r="G17" i="140"/>
  <c r="M17" i="140"/>
  <c r="C17" i="140"/>
  <c r="I17" i="140"/>
  <c r="B17" i="140"/>
  <c r="H17" i="140"/>
  <c r="G16" i="140"/>
  <c r="M16" i="140"/>
  <c r="C16" i="140"/>
  <c r="I16" i="140"/>
  <c r="B16" i="140"/>
  <c r="H16" i="140"/>
  <c r="G15" i="140"/>
  <c r="M15" i="140"/>
  <c r="C15" i="140"/>
  <c r="I15" i="140"/>
  <c r="B15" i="140"/>
  <c r="H15" i="140"/>
  <c r="G14" i="140"/>
  <c r="M14" i="140"/>
  <c r="C14" i="140"/>
  <c r="I14" i="140"/>
  <c r="B14" i="140"/>
  <c r="H14" i="140"/>
  <c r="G13" i="140"/>
  <c r="M13" i="140"/>
  <c r="C13" i="140"/>
  <c r="I13" i="140"/>
  <c r="B13" i="140"/>
  <c r="H13" i="140"/>
  <c r="G12" i="140"/>
  <c r="M12" i="140"/>
  <c r="C12" i="140"/>
  <c r="I12" i="140"/>
  <c r="B12" i="140"/>
  <c r="H12" i="140"/>
  <c r="G11" i="140"/>
  <c r="M11" i="140"/>
  <c r="C11" i="140"/>
  <c r="I11" i="140"/>
  <c r="B11" i="140"/>
  <c r="H11" i="140"/>
  <c r="G10" i="140"/>
  <c r="M10" i="140"/>
  <c r="C10" i="140"/>
  <c r="I10" i="140"/>
  <c r="B10" i="140"/>
  <c r="H10" i="140"/>
  <c r="G9" i="140"/>
  <c r="M9" i="140"/>
  <c r="C9" i="140"/>
  <c r="I9" i="140"/>
  <c r="B9" i="140"/>
  <c r="H9" i="140"/>
  <c r="G110" i="139"/>
  <c r="M110" i="139"/>
  <c r="F110" i="139"/>
  <c r="L110" i="139"/>
  <c r="E110" i="139"/>
  <c r="K110" i="139"/>
  <c r="D110" i="139"/>
  <c r="J110" i="139"/>
  <c r="C110" i="139"/>
  <c r="I110" i="139"/>
  <c r="B110" i="139"/>
  <c r="H110" i="139"/>
  <c r="G109" i="139"/>
  <c r="M109" i="139"/>
  <c r="F109" i="139"/>
  <c r="L109" i="139"/>
  <c r="E109" i="139"/>
  <c r="K109" i="139"/>
  <c r="D109" i="139"/>
  <c r="J109" i="139"/>
  <c r="C109" i="139"/>
  <c r="I109" i="139"/>
  <c r="B109" i="139"/>
  <c r="H109" i="139"/>
  <c r="G108" i="139"/>
  <c r="M108" i="139"/>
  <c r="F108" i="139"/>
  <c r="L108" i="139"/>
  <c r="E108" i="139"/>
  <c r="K108" i="139"/>
  <c r="D108" i="139"/>
  <c r="J108" i="139"/>
  <c r="C108" i="139"/>
  <c r="I108" i="139"/>
  <c r="B108" i="139"/>
  <c r="H108" i="139"/>
  <c r="G107" i="139"/>
  <c r="M107" i="139"/>
  <c r="F107" i="139"/>
  <c r="L107" i="139"/>
  <c r="E107" i="139"/>
  <c r="K107" i="139"/>
  <c r="D107" i="139"/>
  <c r="J107" i="139"/>
  <c r="C107" i="139"/>
  <c r="I107" i="139"/>
  <c r="B107" i="139"/>
  <c r="H107" i="139"/>
  <c r="G106" i="139"/>
  <c r="M106" i="139"/>
  <c r="F106" i="139"/>
  <c r="L106" i="139"/>
  <c r="E106" i="139"/>
  <c r="K106" i="139"/>
  <c r="D106" i="139"/>
  <c r="J106" i="139"/>
  <c r="C106" i="139"/>
  <c r="I106" i="139"/>
  <c r="B106" i="139"/>
  <c r="H106" i="139"/>
  <c r="G105" i="139"/>
  <c r="M105" i="139"/>
  <c r="F105" i="139"/>
  <c r="L105" i="139"/>
  <c r="E105" i="139"/>
  <c r="K105" i="139"/>
  <c r="D105" i="139"/>
  <c r="J105" i="139"/>
  <c r="C105" i="139"/>
  <c r="I105" i="139"/>
  <c r="B105" i="139"/>
  <c r="H105" i="139"/>
  <c r="G104" i="139"/>
  <c r="M104" i="139"/>
  <c r="F104" i="139"/>
  <c r="L104" i="139"/>
  <c r="E104" i="139"/>
  <c r="K104" i="139"/>
  <c r="D104" i="139"/>
  <c r="J104" i="139"/>
  <c r="C104" i="139"/>
  <c r="I104" i="139"/>
  <c r="B104" i="139"/>
  <c r="H104" i="139"/>
  <c r="G103" i="139"/>
  <c r="M103" i="139"/>
  <c r="F103" i="139"/>
  <c r="L103" i="139"/>
  <c r="E103" i="139"/>
  <c r="K103" i="139"/>
  <c r="D103" i="139"/>
  <c r="J103" i="139"/>
  <c r="C103" i="139"/>
  <c r="I103" i="139"/>
  <c r="B103" i="139"/>
  <c r="H103" i="139"/>
  <c r="G102" i="139"/>
  <c r="M102" i="139"/>
  <c r="F102" i="139"/>
  <c r="L102" i="139"/>
  <c r="E102" i="139"/>
  <c r="K102" i="139"/>
  <c r="D102" i="139"/>
  <c r="J102" i="139"/>
  <c r="C102" i="139"/>
  <c r="I102" i="139"/>
  <c r="B102" i="139"/>
  <c r="H102" i="139"/>
  <c r="G101" i="139"/>
  <c r="M101" i="139"/>
  <c r="F101" i="139"/>
  <c r="L101" i="139"/>
  <c r="E101" i="139"/>
  <c r="K101" i="139"/>
  <c r="D101" i="139"/>
  <c r="J101" i="139"/>
  <c r="C101" i="139"/>
  <c r="I101" i="139"/>
  <c r="B101" i="139"/>
  <c r="H101" i="139"/>
  <c r="G100" i="139"/>
  <c r="M100" i="139"/>
  <c r="F100" i="139"/>
  <c r="L100" i="139"/>
  <c r="E100" i="139"/>
  <c r="K100" i="139"/>
  <c r="D100" i="139"/>
  <c r="J100" i="139"/>
  <c r="C100" i="139"/>
  <c r="I100" i="139"/>
  <c r="B100" i="139"/>
  <c r="H100" i="139"/>
  <c r="G99" i="139"/>
  <c r="M99" i="139"/>
  <c r="F99" i="139"/>
  <c r="L99" i="139"/>
  <c r="E99" i="139"/>
  <c r="K99" i="139"/>
  <c r="D99" i="139"/>
  <c r="J99" i="139"/>
  <c r="C99" i="139"/>
  <c r="I99" i="139"/>
  <c r="B99" i="139"/>
  <c r="H99" i="139"/>
  <c r="G98" i="139"/>
  <c r="M98" i="139"/>
  <c r="F98" i="139"/>
  <c r="L98" i="139"/>
  <c r="E98" i="139"/>
  <c r="K98" i="139"/>
  <c r="D98" i="139"/>
  <c r="J98" i="139"/>
  <c r="C98" i="139"/>
  <c r="I98" i="139"/>
  <c r="B98" i="139"/>
  <c r="H98" i="139"/>
  <c r="G97" i="139"/>
  <c r="M97" i="139"/>
  <c r="F97" i="139"/>
  <c r="L97" i="139"/>
  <c r="E97" i="139"/>
  <c r="K97" i="139"/>
  <c r="D97" i="139"/>
  <c r="J97" i="139"/>
  <c r="C97" i="139"/>
  <c r="I97" i="139"/>
  <c r="B97" i="139"/>
  <c r="H97" i="139"/>
  <c r="G96" i="139"/>
  <c r="M96" i="139"/>
  <c r="F96" i="139"/>
  <c r="L96" i="139"/>
  <c r="E96" i="139"/>
  <c r="K96" i="139"/>
  <c r="D96" i="139"/>
  <c r="J96" i="139"/>
  <c r="C96" i="139"/>
  <c r="I96" i="139"/>
  <c r="B96" i="139"/>
  <c r="H96" i="139"/>
  <c r="G95" i="139"/>
  <c r="M95" i="139"/>
  <c r="F95" i="139"/>
  <c r="L95" i="139"/>
  <c r="E95" i="139"/>
  <c r="K95" i="139"/>
  <c r="D95" i="139"/>
  <c r="J95" i="139"/>
  <c r="C95" i="139"/>
  <c r="I95" i="139"/>
  <c r="B95" i="139"/>
  <c r="H95" i="139"/>
  <c r="G94" i="139"/>
  <c r="M94" i="139"/>
  <c r="F94" i="139"/>
  <c r="L94" i="139"/>
  <c r="E94" i="139"/>
  <c r="K94" i="139"/>
  <c r="D94" i="139"/>
  <c r="J94" i="139"/>
  <c r="C94" i="139"/>
  <c r="I94" i="139"/>
  <c r="B94" i="139"/>
  <c r="H94" i="139"/>
  <c r="G93" i="139"/>
  <c r="M93" i="139"/>
  <c r="F93" i="139"/>
  <c r="L93" i="139"/>
  <c r="E93" i="139"/>
  <c r="K93" i="139"/>
  <c r="D93" i="139"/>
  <c r="J93" i="139"/>
  <c r="C93" i="139"/>
  <c r="I93" i="139"/>
  <c r="B93" i="139"/>
  <c r="H93" i="139"/>
  <c r="G92" i="139"/>
  <c r="M92" i="139"/>
  <c r="F92" i="139"/>
  <c r="L92" i="139"/>
  <c r="E92" i="139"/>
  <c r="K92" i="139"/>
  <c r="D92" i="139"/>
  <c r="J92" i="139"/>
  <c r="C92" i="139"/>
  <c r="I92" i="139"/>
  <c r="B92" i="139"/>
  <c r="H92" i="139"/>
  <c r="G91" i="139"/>
  <c r="M91" i="139"/>
  <c r="F91" i="139"/>
  <c r="L91" i="139"/>
  <c r="E91" i="139"/>
  <c r="K91" i="139"/>
  <c r="D91" i="139"/>
  <c r="J91" i="139"/>
  <c r="C91" i="139"/>
  <c r="I91" i="139"/>
  <c r="B91" i="139"/>
  <c r="H91" i="139"/>
  <c r="G90" i="139"/>
  <c r="M90" i="139"/>
  <c r="F90" i="139"/>
  <c r="L90" i="139"/>
  <c r="E90" i="139"/>
  <c r="K90" i="139"/>
  <c r="D90" i="139"/>
  <c r="J90" i="139"/>
  <c r="C90" i="139"/>
  <c r="I90" i="139"/>
  <c r="B90" i="139"/>
  <c r="H90" i="139"/>
  <c r="G89" i="139"/>
  <c r="M89" i="139"/>
  <c r="F89" i="139"/>
  <c r="L89" i="139"/>
  <c r="E89" i="139"/>
  <c r="K89" i="139"/>
  <c r="D89" i="139"/>
  <c r="J89" i="139"/>
  <c r="C89" i="139"/>
  <c r="I89" i="139"/>
  <c r="B89" i="139"/>
  <c r="H89" i="139"/>
  <c r="G88" i="139"/>
  <c r="M88" i="139"/>
  <c r="F88" i="139"/>
  <c r="L88" i="139"/>
  <c r="E88" i="139"/>
  <c r="K88" i="139"/>
  <c r="D88" i="139"/>
  <c r="J88" i="139"/>
  <c r="C88" i="139"/>
  <c r="I88" i="139"/>
  <c r="B88" i="139"/>
  <c r="H88" i="139"/>
  <c r="G87" i="139"/>
  <c r="M87" i="139"/>
  <c r="F87" i="139"/>
  <c r="L87" i="139"/>
  <c r="E87" i="139"/>
  <c r="K87" i="139"/>
  <c r="D87" i="139"/>
  <c r="J87" i="139"/>
  <c r="C87" i="139"/>
  <c r="I87" i="139"/>
  <c r="B87" i="139"/>
  <c r="H87" i="139"/>
  <c r="G86" i="139"/>
  <c r="M86" i="139"/>
  <c r="F86" i="139"/>
  <c r="L86" i="139"/>
  <c r="E86" i="139"/>
  <c r="K86" i="139"/>
  <c r="D86" i="139"/>
  <c r="J86" i="139"/>
  <c r="C86" i="139"/>
  <c r="I86" i="139"/>
  <c r="B86" i="139"/>
  <c r="H86" i="139"/>
  <c r="G85" i="139"/>
  <c r="M85" i="139"/>
  <c r="F85" i="139"/>
  <c r="L85" i="139"/>
  <c r="E85" i="139"/>
  <c r="K85" i="139"/>
  <c r="D85" i="139"/>
  <c r="J85" i="139"/>
  <c r="C85" i="139"/>
  <c r="I85" i="139"/>
  <c r="B85" i="139"/>
  <c r="H85" i="139"/>
  <c r="G84" i="139"/>
  <c r="M84" i="139"/>
  <c r="F84" i="139"/>
  <c r="L84" i="139"/>
  <c r="E84" i="139"/>
  <c r="K84" i="139"/>
  <c r="D84" i="139"/>
  <c r="J84" i="139"/>
  <c r="C84" i="139"/>
  <c r="I84" i="139"/>
  <c r="B84" i="139"/>
  <c r="H84" i="139"/>
  <c r="G83" i="139"/>
  <c r="M83" i="139"/>
  <c r="F83" i="139"/>
  <c r="L83" i="139"/>
  <c r="E83" i="139"/>
  <c r="K83" i="139"/>
  <c r="D83" i="139"/>
  <c r="J83" i="139"/>
  <c r="C83" i="139"/>
  <c r="I83" i="139"/>
  <c r="B83" i="139"/>
  <c r="H83" i="139"/>
  <c r="G82" i="139"/>
  <c r="M82" i="139"/>
  <c r="F82" i="139"/>
  <c r="L82" i="139"/>
  <c r="E82" i="139"/>
  <c r="K82" i="139"/>
  <c r="D82" i="139"/>
  <c r="J82" i="139"/>
  <c r="C82" i="139"/>
  <c r="I82" i="139"/>
  <c r="B82" i="139"/>
  <c r="H82" i="139"/>
  <c r="G81" i="139"/>
  <c r="M81" i="139"/>
  <c r="F81" i="139"/>
  <c r="L81" i="139"/>
  <c r="E81" i="139"/>
  <c r="K81" i="139"/>
  <c r="D81" i="139"/>
  <c r="J81" i="139"/>
  <c r="C81" i="139"/>
  <c r="I81" i="139"/>
  <c r="B81" i="139"/>
  <c r="H81" i="139"/>
  <c r="G80" i="139"/>
  <c r="M80" i="139"/>
  <c r="F80" i="139"/>
  <c r="L80" i="139"/>
  <c r="E80" i="139"/>
  <c r="K80" i="139"/>
  <c r="D80" i="139"/>
  <c r="J80" i="139"/>
  <c r="C80" i="139"/>
  <c r="I80" i="139"/>
  <c r="B80" i="139"/>
  <c r="H80" i="139"/>
  <c r="G79" i="139"/>
  <c r="M79" i="139"/>
  <c r="F79" i="139"/>
  <c r="L79" i="139"/>
  <c r="E79" i="139"/>
  <c r="K79" i="139"/>
  <c r="D79" i="139"/>
  <c r="J79" i="139"/>
  <c r="C79" i="139"/>
  <c r="I79" i="139"/>
  <c r="B79" i="139"/>
  <c r="H79" i="139"/>
  <c r="G78" i="139"/>
  <c r="M78" i="139"/>
  <c r="F78" i="139"/>
  <c r="L78" i="139"/>
  <c r="E78" i="139"/>
  <c r="K78" i="139"/>
  <c r="D78" i="139"/>
  <c r="J78" i="139"/>
  <c r="C78" i="139"/>
  <c r="I78" i="139"/>
  <c r="B78" i="139"/>
  <c r="H78" i="139"/>
  <c r="G77" i="139"/>
  <c r="M77" i="139"/>
  <c r="F77" i="139"/>
  <c r="L77" i="139"/>
  <c r="E77" i="139"/>
  <c r="K77" i="139"/>
  <c r="D77" i="139"/>
  <c r="J77" i="139"/>
  <c r="C77" i="139"/>
  <c r="I77" i="139"/>
  <c r="B77" i="139"/>
  <c r="H77" i="139"/>
  <c r="G76" i="139"/>
  <c r="M76" i="139"/>
  <c r="F76" i="139"/>
  <c r="L76" i="139"/>
  <c r="E76" i="139"/>
  <c r="K76" i="139"/>
  <c r="D76" i="139"/>
  <c r="J76" i="139"/>
  <c r="C76" i="139"/>
  <c r="I76" i="139"/>
  <c r="B76" i="139"/>
  <c r="H76" i="139"/>
  <c r="G75" i="139"/>
  <c r="M75" i="139"/>
  <c r="F75" i="139"/>
  <c r="L75" i="139"/>
  <c r="E75" i="139"/>
  <c r="K75" i="139"/>
  <c r="D75" i="139"/>
  <c r="J75" i="139"/>
  <c r="C75" i="139"/>
  <c r="I75" i="139"/>
  <c r="B75" i="139"/>
  <c r="H75" i="139"/>
  <c r="G74" i="139"/>
  <c r="M74" i="139"/>
  <c r="F74" i="139"/>
  <c r="L74" i="139"/>
  <c r="E74" i="139"/>
  <c r="K74" i="139"/>
  <c r="D74" i="139"/>
  <c r="J74" i="139"/>
  <c r="C74" i="139"/>
  <c r="I74" i="139"/>
  <c r="B74" i="139"/>
  <c r="H74" i="139"/>
  <c r="G73" i="139"/>
  <c r="M73" i="139"/>
  <c r="F73" i="139"/>
  <c r="L73" i="139"/>
  <c r="E73" i="139"/>
  <c r="K73" i="139"/>
  <c r="D73" i="139"/>
  <c r="J73" i="139"/>
  <c r="C73" i="139"/>
  <c r="I73" i="139"/>
  <c r="B73" i="139"/>
  <c r="H73" i="139"/>
  <c r="G72" i="139"/>
  <c r="M72" i="139"/>
  <c r="F72" i="139"/>
  <c r="L72" i="139"/>
  <c r="E72" i="139"/>
  <c r="K72" i="139"/>
  <c r="D72" i="139"/>
  <c r="J72" i="139"/>
  <c r="C72" i="139"/>
  <c r="I72" i="139"/>
  <c r="B72" i="139"/>
  <c r="H72" i="139"/>
  <c r="G71" i="139"/>
  <c r="M71" i="139"/>
  <c r="F71" i="139"/>
  <c r="L71" i="139"/>
  <c r="E71" i="139"/>
  <c r="K71" i="139"/>
  <c r="D71" i="139"/>
  <c r="J71" i="139"/>
  <c r="C71" i="139"/>
  <c r="I71" i="139"/>
  <c r="B71" i="139"/>
  <c r="H71" i="139"/>
  <c r="G70" i="139"/>
  <c r="M70" i="139"/>
  <c r="F70" i="139"/>
  <c r="L70" i="139"/>
  <c r="E70" i="139"/>
  <c r="K70" i="139"/>
  <c r="D70" i="139"/>
  <c r="J70" i="139"/>
  <c r="C70" i="139"/>
  <c r="I70" i="139"/>
  <c r="B70" i="139"/>
  <c r="H70" i="139"/>
  <c r="G69" i="139"/>
  <c r="M69" i="139"/>
  <c r="F69" i="139"/>
  <c r="L69" i="139"/>
  <c r="E69" i="139"/>
  <c r="K69" i="139"/>
  <c r="D69" i="139"/>
  <c r="J69" i="139"/>
  <c r="C69" i="139"/>
  <c r="I69" i="139"/>
  <c r="B69" i="139"/>
  <c r="H69" i="139"/>
  <c r="G68" i="139"/>
  <c r="M68" i="139"/>
  <c r="F68" i="139"/>
  <c r="L68" i="139"/>
  <c r="E68" i="139"/>
  <c r="K68" i="139"/>
  <c r="D68" i="139"/>
  <c r="J68" i="139"/>
  <c r="C68" i="139"/>
  <c r="I68" i="139"/>
  <c r="B68" i="139"/>
  <c r="H68" i="139"/>
  <c r="G67" i="139"/>
  <c r="M67" i="139"/>
  <c r="F67" i="139"/>
  <c r="L67" i="139"/>
  <c r="E67" i="139"/>
  <c r="K67" i="139"/>
  <c r="D67" i="139"/>
  <c r="J67" i="139"/>
  <c r="C67" i="139"/>
  <c r="I67" i="139"/>
  <c r="B67" i="139"/>
  <c r="H67" i="139"/>
  <c r="G66" i="139"/>
  <c r="M66" i="139"/>
  <c r="F66" i="139"/>
  <c r="L66" i="139"/>
  <c r="E66" i="139"/>
  <c r="K66" i="139"/>
  <c r="D66" i="139"/>
  <c r="J66" i="139"/>
  <c r="C66" i="139"/>
  <c r="I66" i="139"/>
  <c r="B66" i="139"/>
  <c r="H66" i="139"/>
  <c r="G65" i="139"/>
  <c r="M65" i="139"/>
  <c r="F65" i="139"/>
  <c r="L65" i="139"/>
  <c r="E65" i="139"/>
  <c r="K65" i="139"/>
  <c r="D65" i="139"/>
  <c r="J65" i="139"/>
  <c r="C65" i="139"/>
  <c r="I65" i="139"/>
  <c r="B65" i="139"/>
  <c r="H65" i="139"/>
  <c r="G64" i="139"/>
  <c r="M64" i="139"/>
  <c r="F64" i="139"/>
  <c r="L64" i="139"/>
  <c r="E64" i="139"/>
  <c r="K64" i="139"/>
  <c r="D64" i="139"/>
  <c r="J64" i="139"/>
  <c r="C64" i="139"/>
  <c r="I64" i="139"/>
  <c r="B64" i="139"/>
  <c r="H64" i="139"/>
  <c r="G63" i="139"/>
  <c r="M63" i="139"/>
  <c r="F63" i="139"/>
  <c r="L63" i="139"/>
  <c r="E63" i="139"/>
  <c r="K63" i="139"/>
  <c r="D63" i="139"/>
  <c r="J63" i="139"/>
  <c r="C63" i="139"/>
  <c r="I63" i="139"/>
  <c r="B63" i="139"/>
  <c r="H63" i="139"/>
  <c r="G62" i="139"/>
  <c r="M62" i="139"/>
  <c r="F62" i="139"/>
  <c r="L62" i="139"/>
  <c r="E62" i="139"/>
  <c r="K62" i="139"/>
  <c r="D62" i="139"/>
  <c r="J62" i="139"/>
  <c r="C62" i="139"/>
  <c r="I62" i="139"/>
  <c r="B62" i="139"/>
  <c r="H62" i="139"/>
  <c r="G61" i="139"/>
  <c r="M61" i="139"/>
  <c r="F61" i="139"/>
  <c r="L61" i="139"/>
  <c r="E61" i="139"/>
  <c r="K61" i="139"/>
  <c r="D61" i="139"/>
  <c r="J61" i="139"/>
  <c r="C61" i="139"/>
  <c r="I61" i="139"/>
  <c r="B61" i="139"/>
  <c r="H61" i="139"/>
  <c r="G60" i="139"/>
  <c r="M60" i="139"/>
  <c r="F60" i="139"/>
  <c r="L60" i="139"/>
  <c r="E60" i="139"/>
  <c r="K60" i="139"/>
  <c r="D60" i="139"/>
  <c r="J60" i="139"/>
  <c r="C60" i="139"/>
  <c r="I60" i="139"/>
  <c r="B60" i="139"/>
  <c r="H60" i="139"/>
  <c r="G59" i="139"/>
  <c r="M59" i="139"/>
  <c r="F59" i="139"/>
  <c r="L59" i="139"/>
  <c r="E59" i="139"/>
  <c r="K59" i="139"/>
  <c r="D59" i="139"/>
  <c r="J59" i="139"/>
  <c r="C59" i="139"/>
  <c r="I59" i="139"/>
  <c r="B59" i="139"/>
  <c r="H59" i="139"/>
  <c r="G58" i="139"/>
  <c r="M58" i="139"/>
  <c r="F58" i="139"/>
  <c r="L58" i="139"/>
  <c r="E58" i="139"/>
  <c r="K58" i="139"/>
  <c r="D58" i="139"/>
  <c r="J58" i="139"/>
  <c r="C58" i="139"/>
  <c r="I58" i="139"/>
  <c r="B58" i="139"/>
  <c r="H58" i="139"/>
  <c r="G57" i="139"/>
  <c r="M57" i="139"/>
  <c r="C57" i="139"/>
  <c r="I57" i="139"/>
  <c r="B57" i="139"/>
  <c r="H57" i="139"/>
  <c r="G56" i="139"/>
  <c r="M56" i="139"/>
  <c r="C56" i="139"/>
  <c r="I56" i="139"/>
  <c r="B56" i="139"/>
  <c r="H56" i="139"/>
  <c r="G55" i="139"/>
  <c r="M55" i="139"/>
  <c r="C55" i="139"/>
  <c r="I55" i="139"/>
  <c r="B55" i="139"/>
  <c r="H55" i="139"/>
  <c r="G54" i="139"/>
  <c r="M54" i="139"/>
  <c r="C54" i="139"/>
  <c r="I54" i="139"/>
  <c r="B54" i="139"/>
  <c r="H54" i="139"/>
  <c r="G53" i="139"/>
  <c r="M53" i="139"/>
  <c r="C53" i="139"/>
  <c r="I53" i="139"/>
  <c r="B53" i="139"/>
  <c r="H53" i="139"/>
  <c r="G52" i="139"/>
  <c r="M52" i="139"/>
  <c r="C52" i="139"/>
  <c r="I52" i="139"/>
  <c r="B52" i="139"/>
  <c r="H52" i="139"/>
  <c r="G51" i="139"/>
  <c r="M51" i="139"/>
  <c r="C51" i="139"/>
  <c r="I51" i="139"/>
  <c r="B51" i="139"/>
  <c r="H51" i="139"/>
  <c r="G50" i="139"/>
  <c r="M50" i="139"/>
  <c r="C50" i="139"/>
  <c r="I50" i="139"/>
  <c r="B50" i="139"/>
  <c r="H50" i="139"/>
  <c r="G49" i="139"/>
  <c r="M49" i="139"/>
  <c r="C49" i="139"/>
  <c r="I49" i="139"/>
  <c r="B49" i="139"/>
  <c r="H49" i="139"/>
  <c r="G48" i="139"/>
  <c r="M48" i="139"/>
  <c r="C48" i="139"/>
  <c r="I48" i="139"/>
  <c r="B48" i="139"/>
  <c r="H48" i="139"/>
  <c r="G47" i="139"/>
  <c r="M47" i="139"/>
  <c r="C47" i="139"/>
  <c r="I47" i="139"/>
  <c r="B47" i="139"/>
  <c r="H47" i="139"/>
  <c r="G46" i="139"/>
  <c r="M46" i="139"/>
  <c r="C46" i="139"/>
  <c r="I46" i="139"/>
  <c r="B46" i="139"/>
  <c r="H46" i="139"/>
  <c r="G45" i="139"/>
  <c r="M45" i="139"/>
  <c r="C45" i="139"/>
  <c r="I45" i="139"/>
  <c r="B45" i="139"/>
  <c r="H45" i="139"/>
  <c r="G44" i="139"/>
  <c r="M44" i="139"/>
  <c r="C44" i="139"/>
  <c r="I44" i="139"/>
  <c r="B44" i="139"/>
  <c r="H44" i="139"/>
  <c r="G43" i="139"/>
  <c r="M43" i="139"/>
  <c r="C43" i="139"/>
  <c r="I43" i="139"/>
  <c r="B43" i="139"/>
  <c r="H43" i="139"/>
  <c r="G42" i="139"/>
  <c r="M42" i="139"/>
  <c r="C42" i="139"/>
  <c r="I42" i="139"/>
  <c r="B42" i="139"/>
  <c r="H42" i="139"/>
  <c r="G41" i="139"/>
  <c r="M41" i="139"/>
  <c r="C41" i="139"/>
  <c r="I41" i="139"/>
  <c r="B41" i="139"/>
  <c r="H41" i="139"/>
  <c r="G40" i="139"/>
  <c r="M40" i="139"/>
  <c r="C40" i="139"/>
  <c r="I40" i="139"/>
  <c r="B40" i="139"/>
  <c r="H40" i="139"/>
  <c r="G39" i="139"/>
  <c r="M39" i="139"/>
  <c r="C39" i="139"/>
  <c r="I39" i="139"/>
  <c r="B39" i="139"/>
  <c r="H39" i="139"/>
  <c r="G38" i="139"/>
  <c r="M38" i="139"/>
  <c r="C38" i="139"/>
  <c r="I38" i="139"/>
  <c r="B38" i="139"/>
  <c r="H38" i="139"/>
  <c r="G37" i="139"/>
  <c r="M37" i="139"/>
  <c r="C37" i="139"/>
  <c r="I37" i="139"/>
  <c r="B37" i="139"/>
  <c r="H37" i="139"/>
  <c r="G36" i="139"/>
  <c r="M36" i="139"/>
  <c r="C36" i="139"/>
  <c r="I36" i="139"/>
  <c r="B36" i="139"/>
  <c r="H36" i="139"/>
  <c r="G35" i="139"/>
  <c r="M35" i="139"/>
  <c r="C35" i="139"/>
  <c r="I35" i="139"/>
  <c r="B35" i="139"/>
  <c r="H35" i="139"/>
  <c r="G34" i="139"/>
  <c r="M34" i="139"/>
  <c r="C34" i="139"/>
  <c r="I34" i="139"/>
  <c r="B34" i="139"/>
  <c r="H34" i="139"/>
  <c r="G33" i="139"/>
  <c r="M33" i="139"/>
  <c r="C33" i="139"/>
  <c r="I33" i="139"/>
  <c r="B33" i="139"/>
  <c r="H33" i="139"/>
  <c r="G32" i="139"/>
  <c r="M32" i="139"/>
  <c r="C32" i="139"/>
  <c r="I32" i="139"/>
  <c r="B32" i="139"/>
  <c r="H32" i="139"/>
  <c r="G31" i="139"/>
  <c r="M31" i="139"/>
  <c r="C31" i="139"/>
  <c r="I31" i="139"/>
  <c r="B31" i="139"/>
  <c r="H31" i="139"/>
  <c r="G30" i="139"/>
  <c r="M30" i="139"/>
  <c r="C30" i="139"/>
  <c r="I30" i="139"/>
  <c r="B30" i="139"/>
  <c r="H30" i="139"/>
  <c r="G29" i="139"/>
  <c r="M29" i="139"/>
  <c r="C29" i="139"/>
  <c r="I29" i="139"/>
  <c r="B29" i="139"/>
  <c r="H29" i="139"/>
  <c r="G28" i="139"/>
  <c r="M28" i="139"/>
  <c r="C28" i="139"/>
  <c r="I28" i="139"/>
  <c r="B28" i="139"/>
  <c r="H28" i="139"/>
  <c r="G27" i="139"/>
  <c r="M27" i="139"/>
  <c r="C27" i="139"/>
  <c r="I27" i="139"/>
  <c r="B27" i="139"/>
  <c r="H27" i="139"/>
  <c r="G26" i="139"/>
  <c r="M26" i="139"/>
  <c r="C26" i="139"/>
  <c r="I26" i="139"/>
  <c r="B26" i="139"/>
  <c r="H26" i="139"/>
  <c r="G25" i="139"/>
  <c r="M25" i="139"/>
  <c r="C25" i="139"/>
  <c r="I25" i="139"/>
  <c r="B25" i="139"/>
  <c r="H25" i="139"/>
  <c r="G24" i="139"/>
  <c r="M24" i="139"/>
  <c r="C24" i="139"/>
  <c r="I24" i="139"/>
  <c r="B24" i="139"/>
  <c r="H24" i="139"/>
  <c r="G23" i="139"/>
  <c r="M23" i="139"/>
  <c r="C23" i="139"/>
  <c r="I23" i="139"/>
  <c r="B23" i="139"/>
  <c r="H23" i="139"/>
  <c r="G22" i="139"/>
  <c r="M22" i="139"/>
  <c r="C22" i="139"/>
  <c r="I22" i="139"/>
  <c r="B22" i="139"/>
  <c r="H22" i="139"/>
  <c r="G21" i="139"/>
  <c r="M21" i="139"/>
  <c r="C21" i="139"/>
  <c r="I21" i="139"/>
  <c r="B21" i="139"/>
  <c r="H21" i="139"/>
  <c r="G20" i="139"/>
  <c r="M20" i="139"/>
  <c r="C20" i="139"/>
  <c r="I20" i="139"/>
  <c r="B20" i="139"/>
  <c r="H20" i="139"/>
  <c r="G19" i="139"/>
  <c r="M19" i="139"/>
  <c r="C19" i="139"/>
  <c r="I19" i="139"/>
  <c r="B19" i="139"/>
  <c r="H19" i="139"/>
  <c r="G18" i="139"/>
  <c r="M18" i="139"/>
  <c r="C18" i="139"/>
  <c r="I18" i="139"/>
  <c r="B18" i="139"/>
  <c r="H18" i="139"/>
  <c r="G17" i="139"/>
  <c r="M17" i="139"/>
  <c r="C17" i="139"/>
  <c r="I17" i="139"/>
  <c r="B17" i="139"/>
  <c r="H17" i="139"/>
  <c r="G16" i="139"/>
  <c r="M16" i="139"/>
  <c r="C16" i="139"/>
  <c r="I16" i="139"/>
  <c r="B16" i="139"/>
  <c r="H16" i="139"/>
  <c r="G15" i="139"/>
  <c r="M15" i="139"/>
  <c r="C15" i="139"/>
  <c r="I15" i="139"/>
  <c r="B15" i="139"/>
  <c r="H15" i="139"/>
  <c r="G14" i="139"/>
  <c r="M14" i="139"/>
  <c r="C14" i="139"/>
  <c r="I14" i="139"/>
  <c r="B14" i="139"/>
  <c r="H14" i="139"/>
  <c r="G13" i="139"/>
  <c r="M13" i="139"/>
  <c r="C13" i="139"/>
  <c r="I13" i="139"/>
  <c r="B13" i="139"/>
  <c r="H13" i="139"/>
  <c r="G12" i="139"/>
  <c r="M12" i="139"/>
  <c r="C12" i="139"/>
  <c r="I12" i="139"/>
  <c r="B12" i="139"/>
  <c r="H12" i="139"/>
  <c r="G11" i="139"/>
  <c r="M11" i="139"/>
  <c r="C11" i="139"/>
  <c r="I11" i="139"/>
  <c r="B11" i="139"/>
  <c r="H11" i="139"/>
  <c r="G10" i="139"/>
  <c r="M10" i="139"/>
  <c r="C10" i="139"/>
  <c r="I10" i="139"/>
  <c r="B10" i="139"/>
  <c r="H10" i="139"/>
  <c r="G9" i="139"/>
  <c r="M9" i="139"/>
  <c r="C9" i="139"/>
  <c r="I9" i="139"/>
  <c r="B9" i="139"/>
  <c r="H9" i="139"/>
  <c r="G110" i="138"/>
  <c r="M110" i="138"/>
  <c r="F110" i="138"/>
  <c r="L110" i="138"/>
  <c r="E110" i="138"/>
  <c r="K110" i="138"/>
  <c r="D110" i="138"/>
  <c r="J110" i="138"/>
  <c r="C110" i="138"/>
  <c r="I110" i="138"/>
  <c r="B110" i="138"/>
  <c r="H110" i="138"/>
  <c r="G109" i="138"/>
  <c r="M109" i="138"/>
  <c r="F109" i="138"/>
  <c r="L109" i="138"/>
  <c r="E109" i="138"/>
  <c r="K109" i="138"/>
  <c r="D109" i="138"/>
  <c r="J109" i="138"/>
  <c r="C109" i="138"/>
  <c r="I109" i="138"/>
  <c r="B109" i="138"/>
  <c r="H109" i="138"/>
  <c r="G108" i="138"/>
  <c r="M108" i="138"/>
  <c r="F108" i="138"/>
  <c r="L108" i="138"/>
  <c r="E108" i="138"/>
  <c r="K108" i="138"/>
  <c r="D108" i="138"/>
  <c r="J108" i="138"/>
  <c r="C108" i="138"/>
  <c r="I108" i="138"/>
  <c r="B108" i="138"/>
  <c r="H108" i="138"/>
  <c r="G107" i="138"/>
  <c r="M107" i="138"/>
  <c r="F107" i="138"/>
  <c r="L107" i="138"/>
  <c r="E107" i="138"/>
  <c r="K107" i="138"/>
  <c r="D107" i="138"/>
  <c r="J107" i="138"/>
  <c r="C107" i="138"/>
  <c r="I107" i="138"/>
  <c r="B107" i="138"/>
  <c r="H107" i="138"/>
  <c r="G106" i="138"/>
  <c r="M106" i="138"/>
  <c r="F106" i="138"/>
  <c r="L106" i="138"/>
  <c r="E106" i="138"/>
  <c r="K106" i="138"/>
  <c r="D106" i="138"/>
  <c r="J106" i="138"/>
  <c r="C106" i="138"/>
  <c r="I106" i="138"/>
  <c r="B106" i="138"/>
  <c r="H106" i="138"/>
  <c r="G105" i="138"/>
  <c r="M105" i="138"/>
  <c r="F105" i="138"/>
  <c r="L105" i="138"/>
  <c r="E105" i="138"/>
  <c r="K105" i="138"/>
  <c r="D105" i="138"/>
  <c r="J105" i="138"/>
  <c r="C105" i="138"/>
  <c r="I105" i="138"/>
  <c r="B105" i="138"/>
  <c r="H105" i="138"/>
  <c r="G104" i="138"/>
  <c r="M104" i="138"/>
  <c r="F104" i="138"/>
  <c r="L104" i="138"/>
  <c r="E104" i="138"/>
  <c r="K104" i="138"/>
  <c r="D104" i="138"/>
  <c r="J104" i="138"/>
  <c r="C104" i="138"/>
  <c r="I104" i="138"/>
  <c r="B104" i="138"/>
  <c r="H104" i="138"/>
  <c r="G103" i="138"/>
  <c r="M103" i="138"/>
  <c r="F103" i="138"/>
  <c r="L103" i="138"/>
  <c r="E103" i="138"/>
  <c r="K103" i="138"/>
  <c r="D103" i="138"/>
  <c r="J103" i="138"/>
  <c r="C103" i="138"/>
  <c r="I103" i="138"/>
  <c r="B103" i="138"/>
  <c r="H103" i="138"/>
  <c r="G102" i="138"/>
  <c r="M102" i="138"/>
  <c r="F102" i="138"/>
  <c r="L102" i="138"/>
  <c r="E102" i="138"/>
  <c r="K102" i="138"/>
  <c r="D102" i="138"/>
  <c r="J102" i="138"/>
  <c r="C102" i="138"/>
  <c r="I102" i="138"/>
  <c r="B102" i="138"/>
  <c r="H102" i="138"/>
  <c r="G101" i="138"/>
  <c r="M101" i="138"/>
  <c r="F101" i="138"/>
  <c r="L101" i="138"/>
  <c r="E101" i="138"/>
  <c r="K101" i="138"/>
  <c r="D101" i="138"/>
  <c r="J101" i="138"/>
  <c r="C101" i="138"/>
  <c r="I101" i="138"/>
  <c r="B101" i="138"/>
  <c r="H101" i="138"/>
  <c r="G100" i="138"/>
  <c r="M100" i="138"/>
  <c r="F100" i="138"/>
  <c r="L100" i="138"/>
  <c r="E100" i="138"/>
  <c r="K100" i="138"/>
  <c r="D100" i="138"/>
  <c r="J100" i="138"/>
  <c r="C100" i="138"/>
  <c r="I100" i="138"/>
  <c r="B100" i="138"/>
  <c r="H100" i="138"/>
  <c r="G99" i="138"/>
  <c r="M99" i="138"/>
  <c r="F99" i="138"/>
  <c r="L99" i="138"/>
  <c r="E99" i="138"/>
  <c r="K99" i="138"/>
  <c r="D99" i="138"/>
  <c r="J99" i="138"/>
  <c r="C99" i="138"/>
  <c r="I99" i="138"/>
  <c r="B99" i="138"/>
  <c r="H99" i="138"/>
  <c r="G98" i="138"/>
  <c r="M98" i="138"/>
  <c r="F98" i="138"/>
  <c r="L98" i="138"/>
  <c r="E98" i="138"/>
  <c r="K98" i="138"/>
  <c r="D98" i="138"/>
  <c r="J98" i="138"/>
  <c r="C98" i="138"/>
  <c r="I98" i="138"/>
  <c r="B98" i="138"/>
  <c r="H98" i="138"/>
  <c r="G97" i="138"/>
  <c r="M97" i="138"/>
  <c r="F97" i="138"/>
  <c r="L97" i="138"/>
  <c r="E97" i="138"/>
  <c r="K97" i="138"/>
  <c r="D97" i="138"/>
  <c r="J97" i="138"/>
  <c r="C97" i="138"/>
  <c r="I97" i="138"/>
  <c r="B97" i="138"/>
  <c r="H97" i="138"/>
  <c r="G96" i="138"/>
  <c r="M96" i="138"/>
  <c r="F96" i="138"/>
  <c r="L96" i="138"/>
  <c r="E96" i="138"/>
  <c r="K96" i="138"/>
  <c r="D96" i="138"/>
  <c r="J96" i="138"/>
  <c r="C96" i="138"/>
  <c r="I96" i="138"/>
  <c r="B96" i="138"/>
  <c r="H96" i="138"/>
  <c r="G95" i="138"/>
  <c r="M95" i="138"/>
  <c r="F95" i="138"/>
  <c r="L95" i="138"/>
  <c r="E95" i="138"/>
  <c r="K95" i="138"/>
  <c r="D95" i="138"/>
  <c r="J95" i="138"/>
  <c r="C95" i="138"/>
  <c r="I95" i="138"/>
  <c r="B95" i="138"/>
  <c r="H95" i="138"/>
  <c r="G94" i="138"/>
  <c r="M94" i="138"/>
  <c r="F94" i="138"/>
  <c r="L94" i="138"/>
  <c r="E94" i="138"/>
  <c r="K94" i="138"/>
  <c r="D94" i="138"/>
  <c r="J94" i="138"/>
  <c r="C94" i="138"/>
  <c r="I94" i="138"/>
  <c r="B94" i="138"/>
  <c r="H94" i="138"/>
  <c r="G93" i="138"/>
  <c r="M93" i="138"/>
  <c r="F93" i="138"/>
  <c r="L93" i="138"/>
  <c r="E93" i="138"/>
  <c r="K93" i="138"/>
  <c r="D93" i="138"/>
  <c r="J93" i="138"/>
  <c r="C93" i="138"/>
  <c r="I93" i="138"/>
  <c r="B93" i="138"/>
  <c r="H93" i="138"/>
  <c r="G92" i="138"/>
  <c r="M92" i="138"/>
  <c r="F92" i="138"/>
  <c r="L92" i="138"/>
  <c r="E92" i="138"/>
  <c r="K92" i="138"/>
  <c r="D92" i="138"/>
  <c r="J92" i="138"/>
  <c r="C92" i="138"/>
  <c r="I92" i="138"/>
  <c r="B92" i="138"/>
  <c r="H92" i="138"/>
  <c r="G91" i="138"/>
  <c r="M91" i="138"/>
  <c r="F91" i="138"/>
  <c r="L91" i="138"/>
  <c r="E91" i="138"/>
  <c r="K91" i="138"/>
  <c r="D91" i="138"/>
  <c r="J91" i="138"/>
  <c r="C91" i="138"/>
  <c r="I91" i="138"/>
  <c r="B91" i="138"/>
  <c r="H91" i="138"/>
  <c r="G90" i="138"/>
  <c r="M90" i="138"/>
  <c r="F90" i="138"/>
  <c r="L90" i="138"/>
  <c r="E90" i="138"/>
  <c r="K90" i="138"/>
  <c r="D90" i="138"/>
  <c r="J90" i="138"/>
  <c r="C90" i="138"/>
  <c r="I90" i="138"/>
  <c r="B90" i="138"/>
  <c r="H90" i="138"/>
  <c r="G89" i="138"/>
  <c r="M89" i="138"/>
  <c r="F89" i="138"/>
  <c r="L89" i="138"/>
  <c r="E89" i="138"/>
  <c r="K89" i="138"/>
  <c r="D89" i="138"/>
  <c r="J89" i="138"/>
  <c r="C89" i="138"/>
  <c r="I89" i="138"/>
  <c r="B89" i="138"/>
  <c r="H89" i="138"/>
  <c r="G88" i="138"/>
  <c r="M88" i="138"/>
  <c r="F88" i="138"/>
  <c r="L88" i="138"/>
  <c r="E88" i="138"/>
  <c r="K88" i="138"/>
  <c r="D88" i="138"/>
  <c r="J88" i="138"/>
  <c r="C88" i="138"/>
  <c r="I88" i="138"/>
  <c r="B88" i="138"/>
  <c r="H88" i="138"/>
  <c r="G87" i="138"/>
  <c r="M87" i="138"/>
  <c r="F87" i="138"/>
  <c r="L87" i="138"/>
  <c r="E87" i="138"/>
  <c r="K87" i="138"/>
  <c r="D87" i="138"/>
  <c r="J87" i="138"/>
  <c r="C87" i="138"/>
  <c r="I87" i="138"/>
  <c r="B87" i="138"/>
  <c r="H87" i="138"/>
  <c r="G86" i="138"/>
  <c r="M86" i="138"/>
  <c r="F86" i="138"/>
  <c r="L86" i="138"/>
  <c r="E86" i="138"/>
  <c r="K86" i="138"/>
  <c r="D86" i="138"/>
  <c r="J86" i="138"/>
  <c r="C86" i="138"/>
  <c r="I86" i="138"/>
  <c r="B86" i="138"/>
  <c r="H86" i="138"/>
  <c r="G85" i="138"/>
  <c r="M85" i="138"/>
  <c r="F85" i="138"/>
  <c r="L85" i="138"/>
  <c r="E85" i="138"/>
  <c r="K85" i="138"/>
  <c r="D85" i="138"/>
  <c r="J85" i="138"/>
  <c r="C85" i="138"/>
  <c r="I85" i="138"/>
  <c r="B85" i="138"/>
  <c r="H85" i="138"/>
  <c r="G84" i="138"/>
  <c r="M84" i="138"/>
  <c r="F84" i="138"/>
  <c r="L84" i="138"/>
  <c r="E84" i="138"/>
  <c r="K84" i="138"/>
  <c r="D84" i="138"/>
  <c r="J84" i="138"/>
  <c r="C84" i="138"/>
  <c r="I84" i="138"/>
  <c r="B84" i="138"/>
  <c r="H84" i="138"/>
  <c r="G83" i="138"/>
  <c r="M83" i="138"/>
  <c r="F83" i="138"/>
  <c r="L83" i="138"/>
  <c r="E83" i="138"/>
  <c r="K83" i="138"/>
  <c r="D83" i="138"/>
  <c r="J83" i="138"/>
  <c r="C83" i="138"/>
  <c r="I83" i="138"/>
  <c r="B83" i="138"/>
  <c r="H83" i="138"/>
  <c r="G82" i="138"/>
  <c r="M82" i="138"/>
  <c r="F82" i="138"/>
  <c r="L82" i="138"/>
  <c r="E82" i="138"/>
  <c r="K82" i="138"/>
  <c r="D82" i="138"/>
  <c r="J82" i="138"/>
  <c r="C82" i="138"/>
  <c r="I82" i="138"/>
  <c r="B82" i="138"/>
  <c r="H82" i="138"/>
  <c r="G81" i="138"/>
  <c r="M81" i="138"/>
  <c r="F81" i="138"/>
  <c r="L81" i="138"/>
  <c r="E81" i="138"/>
  <c r="K81" i="138"/>
  <c r="D81" i="138"/>
  <c r="J81" i="138"/>
  <c r="C81" i="138"/>
  <c r="I81" i="138"/>
  <c r="B81" i="138"/>
  <c r="H81" i="138"/>
  <c r="G80" i="138"/>
  <c r="M80" i="138"/>
  <c r="F80" i="138"/>
  <c r="L80" i="138"/>
  <c r="E80" i="138"/>
  <c r="K80" i="138"/>
  <c r="D80" i="138"/>
  <c r="J80" i="138"/>
  <c r="C80" i="138"/>
  <c r="I80" i="138"/>
  <c r="B80" i="138"/>
  <c r="H80" i="138"/>
  <c r="G79" i="138"/>
  <c r="M79" i="138"/>
  <c r="F79" i="138"/>
  <c r="L79" i="138"/>
  <c r="E79" i="138"/>
  <c r="K79" i="138"/>
  <c r="D79" i="138"/>
  <c r="J79" i="138"/>
  <c r="C79" i="138"/>
  <c r="I79" i="138"/>
  <c r="B79" i="138"/>
  <c r="H79" i="138"/>
  <c r="G78" i="138"/>
  <c r="M78" i="138"/>
  <c r="F78" i="138"/>
  <c r="L78" i="138"/>
  <c r="E78" i="138"/>
  <c r="K78" i="138"/>
  <c r="D78" i="138"/>
  <c r="J78" i="138"/>
  <c r="C78" i="138"/>
  <c r="I78" i="138"/>
  <c r="B78" i="138"/>
  <c r="H78" i="138"/>
  <c r="G77" i="138"/>
  <c r="M77" i="138"/>
  <c r="F77" i="138"/>
  <c r="L77" i="138"/>
  <c r="E77" i="138"/>
  <c r="K77" i="138"/>
  <c r="D77" i="138"/>
  <c r="J77" i="138"/>
  <c r="C77" i="138"/>
  <c r="I77" i="138"/>
  <c r="B77" i="138"/>
  <c r="H77" i="138"/>
  <c r="G76" i="138"/>
  <c r="M76" i="138"/>
  <c r="F76" i="138"/>
  <c r="L76" i="138"/>
  <c r="E76" i="138"/>
  <c r="K76" i="138"/>
  <c r="D76" i="138"/>
  <c r="J76" i="138"/>
  <c r="C76" i="138"/>
  <c r="I76" i="138"/>
  <c r="B76" i="138"/>
  <c r="H76" i="138"/>
  <c r="G75" i="138"/>
  <c r="M75" i="138"/>
  <c r="F75" i="138"/>
  <c r="L75" i="138"/>
  <c r="E75" i="138"/>
  <c r="K75" i="138"/>
  <c r="D75" i="138"/>
  <c r="J75" i="138"/>
  <c r="C75" i="138"/>
  <c r="I75" i="138"/>
  <c r="B75" i="138"/>
  <c r="H75" i="138"/>
  <c r="G74" i="138"/>
  <c r="M74" i="138"/>
  <c r="F74" i="138"/>
  <c r="L74" i="138"/>
  <c r="E74" i="138"/>
  <c r="K74" i="138"/>
  <c r="D74" i="138"/>
  <c r="J74" i="138"/>
  <c r="C74" i="138"/>
  <c r="I74" i="138"/>
  <c r="B74" i="138"/>
  <c r="H74" i="138"/>
  <c r="G73" i="138"/>
  <c r="M73" i="138"/>
  <c r="F73" i="138"/>
  <c r="L73" i="138"/>
  <c r="E73" i="138"/>
  <c r="K73" i="138"/>
  <c r="D73" i="138"/>
  <c r="J73" i="138"/>
  <c r="C73" i="138"/>
  <c r="I73" i="138"/>
  <c r="B73" i="138"/>
  <c r="H73" i="138"/>
  <c r="G72" i="138"/>
  <c r="M72" i="138"/>
  <c r="F72" i="138"/>
  <c r="L72" i="138"/>
  <c r="E72" i="138"/>
  <c r="K72" i="138"/>
  <c r="D72" i="138"/>
  <c r="J72" i="138"/>
  <c r="C72" i="138"/>
  <c r="I72" i="138"/>
  <c r="B72" i="138"/>
  <c r="H72" i="138"/>
  <c r="G71" i="138"/>
  <c r="M71" i="138"/>
  <c r="F71" i="138"/>
  <c r="L71" i="138"/>
  <c r="E71" i="138"/>
  <c r="K71" i="138"/>
  <c r="D71" i="138"/>
  <c r="J71" i="138"/>
  <c r="C71" i="138"/>
  <c r="I71" i="138"/>
  <c r="B71" i="138"/>
  <c r="H71" i="138"/>
  <c r="G70" i="138"/>
  <c r="M70" i="138"/>
  <c r="F70" i="138"/>
  <c r="L70" i="138"/>
  <c r="E70" i="138"/>
  <c r="K70" i="138"/>
  <c r="D70" i="138"/>
  <c r="J70" i="138"/>
  <c r="C70" i="138"/>
  <c r="I70" i="138"/>
  <c r="B70" i="138"/>
  <c r="H70" i="138"/>
  <c r="G69" i="138"/>
  <c r="M69" i="138"/>
  <c r="F69" i="138"/>
  <c r="L69" i="138"/>
  <c r="E69" i="138"/>
  <c r="K69" i="138"/>
  <c r="D69" i="138"/>
  <c r="J69" i="138"/>
  <c r="C69" i="138"/>
  <c r="I69" i="138"/>
  <c r="B69" i="138"/>
  <c r="H69" i="138"/>
  <c r="G68" i="138"/>
  <c r="M68" i="138"/>
  <c r="F68" i="138"/>
  <c r="L68" i="138"/>
  <c r="E68" i="138"/>
  <c r="K68" i="138"/>
  <c r="D68" i="138"/>
  <c r="J68" i="138"/>
  <c r="C68" i="138"/>
  <c r="I68" i="138"/>
  <c r="B68" i="138"/>
  <c r="H68" i="138"/>
  <c r="G67" i="138"/>
  <c r="M67" i="138"/>
  <c r="F67" i="138"/>
  <c r="L67" i="138"/>
  <c r="E67" i="138"/>
  <c r="K67" i="138"/>
  <c r="D67" i="138"/>
  <c r="J67" i="138"/>
  <c r="C67" i="138"/>
  <c r="I67" i="138"/>
  <c r="B67" i="138"/>
  <c r="H67" i="138"/>
  <c r="G66" i="138"/>
  <c r="M66" i="138"/>
  <c r="F66" i="138"/>
  <c r="L66" i="138"/>
  <c r="E66" i="138"/>
  <c r="K66" i="138"/>
  <c r="D66" i="138"/>
  <c r="J66" i="138"/>
  <c r="C66" i="138"/>
  <c r="I66" i="138"/>
  <c r="B66" i="138"/>
  <c r="H66" i="138"/>
  <c r="G65" i="138"/>
  <c r="M65" i="138"/>
  <c r="F65" i="138"/>
  <c r="L65" i="138"/>
  <c r="E65" i="138"/>
  <c r="K65" i="138"/>
  <c r="D65" i="138"/>
  <c r="J65" i="138"/>
  <c r="C65" i="138"/>
  <c r="I65" i="138"/>
  <c r="B65" i="138"/>
  <c r="H65" i="138"/>
  <c r="G64" i="138"/>
  <c r="M64" i="138"/>
  <c r="F64" i="138"/>
  <c r="L64" i="138"/>
  <c r="E64" i="138"/>
  <c r="K64" i="138"/>
  <c r="D64" i="138"/>
  <c r="J64" i="138"/>
  <c r="C64" i="138"/>
  <c r="I64" i="138"/>
  <c r="B64" i="138"/>
  <c r="H64" i="138"/>
  <c r="G63" i="138"/>
  <c r="M63" i="138"/>
  <c r="F63" i="138"/>
  <c r="L63" i="138"/>
  <c r="E63" i="138"/>
  <c r="K63" i="138"/>
  <c r="D63" i="138"/>
  <c r="J63" i="138"/>
  <c r="C63" i="138"/>
  <c r="I63" i="138"/>
  <c r="B63" i="138"/>
  <c r="H63" i="138"/>
  <c r="G62" i="138"/>
  <c r="M62" i="138"/>
  <c r="F62" i="138"/>
  <c r="L62" i="138"/>
  <c r="E62" i="138"/>
  <c r="K62" i="138"/>
  <c r="D62" i="138"/>
  <c r="J62" i="138"/>
  <c r="C62" i="138"/>
  <c r="I62" i="138"/>
  <c r="B62" i="138"/>
  <c r="H62" i="138"/>
  <c r="G61" i="138"/>
  <c r="M61" i="138"/>
  <c r="F61" i="138"/>
  <c r="L61" i="138"/>
  <c r="E61" i="138"/>
  <c r="K61" i="138"/>
  <c r="D61" i="138"/>
  <c r="J61" i="138"/>
  <c r="C61" i="138"/>
  <c r="I61" i="138"/>
  <c r="B61" i="138"/>
  <c r="H61" i="138"/>
  <c r="G60" i="138"/>
  <c r="M60" i="138"/>
  <c r="F60" i="138"/>
  <c r="L60" i="138"/>
  <c r="E60" i="138"/>
  <c r="K60" i="138"/>
  <c r="D60" i="138"/>
  <c r="J60" i="138"/>
  <c r="C60" i="138"/>
  <c r="I60" i="138"/>
  <c r="B60" i="138"/>
  <c r="H60" i="138"/>
  <c r="G59" i="138"/>
  <c r="M59" i="138"/>
  <c r="F59" i="138"/>
  <c r="L59" i="138"/>
  <c r="E59" i="138"/>
  <c r="K59" i="138"/>
  <c r="D59" i="138"/>
  <c r="J59" i="138"/>
  <c r="C59" i="138"/>
  <c r="I59" i="138"/>
  <c r="B59" i="138"/>
  <c r="H59" i="138"/>
  <c r="G58" i="138"/>
  <c r="M58" i="138"/>
  <c r="F58" i="138"/>
  <c r="L58" i="138"/>
  <c r="E58" i="138"/>
  <c r="K58" i="138"/>
  <c r="D58" i="138"/>
  <c r="J58" i="138"/>
  <c r="C58" i="138"/>
  <c r="I58" i="138"/>
  <c r="B58" i="138"/>
  <c r="H58" i="138"/>
  <c r="B42" i="136"/>
  <c r="B58" i="136"/>
  <c r="B42" i="138"/>
  <c r="G110" i="137"/>
  <c r="G76" i="137"/>
  <c r="G120" i="137"/>
  <c r="F110" i="137"/>
  <c r="F76" i="137"/>
  <c r="F120" i="137"/>
  <c r="E110" i="137"/>
  <c r="E76" i="137"/>
  <c r="E120" i="137"/>
  <c r="D110" i="137"/>
  <c r="D76" i="137"/>
  <c r="D120" i="137"/>
  <c r="C110" i="137"/>
  <c r="C76" i="137"/>
  <c r="C120" i="137"/>
  <c r="B110" i="137"/>
  <c r="B76" i="137"/>
  <c r="B120" i="137"/>
  <c r="M110" i="137"/>
  <c r="L110" i="137"/>
  <c r="K110" i="137"/>
  <c r="J110" i="137"/>
  <c r="I110" i="137"/>
  <c r="H110" i="137"/>
  <c r="G109" i="137"/>
  <c r="M109" i="137"/>
  <c r="F109" i="137"/>
  <c r="L109" i="137"/>
  <c r="E109" i="137"/>
  <c r="K109" i="137"/>
  <c r="D109" i="137"/>
  <c r="J109" i="137"/>
  <c r="C109" i="137"/>
  <c r="I109" i="137"/>
  <c r="B109" i="137"/>
  <c r="H109" i="137"/>
  <c r="G108" i="137"/>
  <c r="M108" i="137"/>
  <c r="F108" i="137"/>
  <c r="L108" i="137"/>
  <c r="E108" i="137"/>
  <c r="K108" i="137"/>
  <c r="D108" i="137"/>
  <c r="J108" i="137"/>
  <c r="C108" i="137"/>
  <c r="I108" i="137"/>
  <c r="B108" i="137"/>
  <c r="H108" i="137"/>
  <c r="G107" i="137"/>
  <c r="M107" i="137"/>
  <c r="F107" i="137"/>
  <c r="L107" i="137"/>
  <c r="E107" i="137"/>
  <c r="K107" i="137"/>
  <c r="D107" i="137"/>
  <c r="J107" i="137"/>
  <c r="C107" i="137"/>
  <c r="I107" i="137"/>
  <c r="B107" i="137"/>
  <c r="H107" i="137"/>
  <c r="G106" i="137"/>
  <c r="M106" i="137"/>
  <c r="F106" i="137"/>
  <c r="L106" i="137"/>
  <c r="E106" i="137"/>
  <c r="K106" i="137"/>
  <c r="D106" i="137"/>
  <c r="J106" i="137"/>
  <c r="C106" i="137"/>
  <c r="I106" i="137"/>
  <c r="B106" i="137"/>
  <c r="H106" i="137"/>
  <c r="G105" i="137"/>
  <c r="M105" i="137"/>
  <c r="F105" i="137"/>
  <c r="L105" i="137"/>
  <c r="E105" i="137"/>
  <c r="K105" i="137"/>
  <c r="D105" i="137"/>
  <c r="J105" i="137"/>
  <c r="C105" i="137"/>
  <c r="I105" i="137"/>
  <c r="B105" i="137"/>
  <c r="H105" i="137"/>
  <c r="G104" i="137"/>
  <c r="M104" i="137"/>
  <c r="F104" i="137"/>
  <c r="L104" i="137"/>
  <c r="E104" i="137"/>
  <c r="K104" i="137"/>
  <c r="D104" i="137"/>
  <c r="J104" i="137"/>
  <c r="C104" i="137"/>
  <c r="I104" i="137"/>
  <c r="B104" i="137"/>
  <c r="H104" i="137"/>
  <c r="G103" i="137"/>
  <c r="M103" i="137"/>
  <c r="F103" i="137"/>
  <c r="L103" i="137"/>
  <c r="E103" i="137"/>
  <c r="K103" i="137"/>
  <c r="D103" i="137"/>
  <c r="J103" i="137"/>
  <c r="C103" i="137"/>
  <c r="I103" i="137"/>
  <c r="B103" i="137"/>
  <c r="H103" i="137"/>
  <c r="G102" i="137"/>
  <c r="M102" i="137"/>
  <c r="F102" i="137"/>
  <c r="L102" i="137"/>
  <c r="E102" i="137"/>
  <c r="K102" i="137"/>
  <c r="D102" i="137"/>
  <c r="J102" i="137"/>
  <c r="C102" i="137"/>
  <c r="I102" i="137"/>
  <c r="B102" i="137"/>
  <c r="H102" i="137"/>
  <c r="G101" i="137"/>
  <c r="M101" i="137"/>
  <c r="F101" i="137"/>
  <c r="L101" i="137"/>
  <c r="E101" i="137"/>
  <c r="K101" i="137"/>
  <c r="D101" i="137"/>
  <c r="J101" i="137"/>
  <c r="C101" i="137"/>
  <c r="I101" i="137"/>
  <c r="B101" i="137"/>
  <c r="H101" i="137"/>
  <c r="G100" i="137"/>
  <c r="M100" i="137"/>
  <c r="F100" i="137"/>
  <c r="L100" i="137"/>
  <c r="E100" i="137"/>
  <c r="K100" i="137"/>
  <c r="D100" i="137"/>
  <c r="J100" i="137"/>
  <c r="C100" i="137"/>
  <c r="I100" i="137"/>
  <c r="B100" i="137"/>
  <c r="H100" i="137"/>
  <c r="G99" i="137"/>
  <c r="M99" i="137"/>
  <c r="F99" i="137"/>
  <c r="L99" i="137"/>
  <c r="E99" i="137"/>
  <c r="K99" i="137"/>
  <c r="D99" i="137"/>
  <c r="J99" i="137"/>
  <c r="C99" i="137"/>
  <c r="I99" i="137"/>
  <c r="B99" i="137"/>
  <c r="H99" i="137"/>
  <c r="G98" i="137"/>
  <c r="M98" i="137"/>
  <c r="F98" i="137"/>
  <c r="L98" i="137"/>
  <c r="E98" i="137"/>
  <c r="K98" i="137"/>
  <c r="D98" i="137"/>
  <c r="J98" i="137"/>
  <c r="C98" i="137"/>
  <c r="I98" i="137"/>
  <c r="B98" i="137"/>
  <c r="H98" i="137"/>
  <c r="G97" i="137"/>
  <c r="M97" i="137"/>
  <c r="F97" i="137"/>
  <c r="L97" i="137"/>
  <c r="E97" i="137"/>
  <c r="K97" i="137"/>
  <c r="D97" i="137"/>
  <c r="J97" i="137"/>
  <c r="C97" i="137"/>
  <c r="I97" i="137"/>
  <c r="B97" i="137"/>
  <c r="H97" i="137"/>
  <c r="G96" i="137"/>
  <c r="M96" i="137"/>
  <c r="F96" i="137"/>
  <c r="L96" i="137"/>
  <c r="E96" i="137"/>
  <c r="K96" i="137"/>
  <c r="D96" i="137"/>
  <c r="J96" i="137"/>
  <c r="C96" i="137"/>
  <c r="I96" i="137"/>
  <c r="B96" i="137"/>
  <c r="H96" i="137"/>
  <c r="G95" i="137"/>
  <c r="M95" i="137"/>
  <c r="F95" i="137"/>
  <c r="L95" i="137"/>
  <c r="E95" i="137"/>
  <c r="K95" i="137"/>
  <c r="D95" i="137"/>
  <c r="J95" i="137"/>
  <c r="C95" i="137"/>
  <c r="I95" i="137"/>
  <c r="B95" i="137"/>
  <c r="H95" i="137"/>
  <c r="G94" i="137"/>
  <c r="M94" i="137"/>
  <c r="F94" i="137"/>
  <c r="L94" i="137"/>
  <c r="E94" i="137"/>
  <c r="K94" i="137"/>
  <c r="D94" i="137"/>
  <c r="J94" i="137"/>
  <c r="C94" i="137"/>
  <c r="I94" i="137"/>
  <c r="B94" i="137"/>
  <c r="H94" i="137"/>
  <c r="G93" i="137"/>
  <c r="M93" i="137"/>
  <c r="F93" i="137"/>
  <c r="L93" i="137"/>
  <c r="E93" i="137"/>
  <c r="K93" i="137"/>
  <c r="D93" i="137"/>
  <c r="J93" i="137"/>
  <c r="C93" i="137"/>
  <c r="I93" i="137"/>
  <c r="B93" i="137"/>
  <c r="H93" i="137"/>
  <c r="G92" i="137"/>
  <c r="M92" i="137"/>
  <c r="F92" i="137"/>
  <c r="L92" i="137"/>
  <c r="E92" i="137"/>
  <c r="K92" i="137"/>
  <c r="D92" i="137"/>
  <c r="J92" i="137"/>
  <c r="C92" i="137"/>
  <c r="I92" i="137"/>
  <c r="B92" i="137"/>
  <c r="H92" i="137"/>
  <c r="G91" i="137"/>
  <c r="M91" i="137"/>
  <c r="F91" i="137"/>
  <c r="L91" i="137"/>
  <c r="E91" i="137"/>
  <c r="K91" i="137"/>
  <c r="D91" i="137"/>
  <c r="J91" i="137"/>
  <c r="C91" i="137"/>
  <c r="I91" i="137"/>
  <c r="B91" i="137"/>
  <c r="H91" i="137"/>
  <c r="G90" i="137"/>
  <c r="M90" i="137"/>
  <c r="F90" i="137"/>
  <c r="L90" i="137"/>
  <c r="E90" i="137"/>
  <c r="K90" i="137"/>
  <c r="D90" i="137"/>
  <c r="J90" i="137"/>
  <c r="C90" i="137"/>
  <c r="I90" i="137"/>
  <c r="B90" i="137"/>
  <c r="H90" i="137"/>
  <c r="G89" i="137"/>
  <c r="M89" i="137"/>
  <c r="F89" i="137"/>
  <c r="L89" i="137"/>
  <c r="E89" i="137"/>
  <c r="K89" i="137"/>
  <c r="D89" i="137"/>
  <c r="J89" i="137"/>
  <c r="C89" i="137"/>
  <c r="I89" i="137"/>
  <c r="B89" i="137"/>
  <c r="H89" i="137"/>
  <c r="G88" i="137"/>
  <c r="M88" i="137"/>
  <c r="F88" i="137"/>
  <c r="L88" i="137"/>
  <c r="E88" i="137"/>
  <c r="K88" i="137"/>
  <c r="D88" i="137"/>
  <c r="J88" i="137"/>
  <c r="C88" i="137"/>
  <c r="I88" i="137"/>
  <c r="B88" i="137"/>
  <c r="H88" i="137"/>
  <c r="G87" i="137"/>
  <c r="M87" i="137"/>
  <c r="F87" i="137"/>
  <c r="L87" i="137"/>
  <c r="E87" i="137"/>
  <c r="K87" i="137"/>
  <c r="D87" i="137"/>
  <c r="J87" i="137"/>
  <c r="C87" i="137"/>
  <c r="I87" i="137"/>
  <c r="B87" i="137"/>
  <c r="H87" i="137"/>
  <c r="G86" i="137"/>
  <c r="M86" i="137"/>
  <c r="F86" i="137"/>
  <c r="L86" i="137"/>
  <c r="E86" i="137"/>
  <c r="K86" i="137"/>
  <c r="D86" i="137"/>
  <c r="J86" i="137"/>
  <c r="C86" i="137"/>
  <c r="I86" i="137"/>
  <c r="B86" i="137"/>
  <c r="H86" i="137"/>
  <c r="G85" i="137"/>
  <c r="M85" i="137"/>
  <c r="F85" i="137"/>
  <c r="L85" i="137"/>
  <c r="E85" i="137"/>
  <c r="K85" i="137"/>
  <c r="D85" i="137"/>
  <c r="J85" i="137"/>
  <c r="C85" i="137"/>
  <c r="I85" i="137"/>
  <c r="B85" i="137"/>
  <c r="H85" i="137"/>
  <c r="G84" i="137"/>
  <c r="M84" i="137"/>
  <c r="F84" i="137"/>
  <c r="L84" i="137"/>
  <c r="E84" i="137"/>
  <c r="K84" i="137"/>
  <c r="D84" i="137"/>
  <c r="J84" i="137"/>
  <c r="C84" i="137"/>
  <c r="I84" i="137"/>
  <c r="B84" i="137"/>
  <c r="H84" i="137"/>
  <c r="G83" i="137"/>
  <c r="M83" i="137"/>
  <c r="F83" i="137"/>
  <c r="L83" i="137"/>
  <c r="E83" i="137"/>
  <c r="K83" i="137"/>
  <c r="D83" i="137"/>
  <c r="J83" i="137"/>
  <c r="C83" i="137"/>
  <c r="I83" i="137"/>
  <c r="B83" i="137"/>
  <c r="H83" i="137"/>
  <c r="G82" i="137"/>
  <c r="M82" i="137"/>
  <c r="F82" i="137"/>
  <c r="L82" i="137"/>
  <c r="E82" i="137"/>
  <c r="K82" i="137"/>
  <c r="D82" i="137"/>
  <c r="J82" i="137"/>
  <c r="C82" i="137"/>
  <c r="I82" i="137"/>
  <c r="B82" i="137"/>
  <c r="H82" i="137"/>
  <c r="G81" i="137"/>
  <c r="M81" i="137"/>
  <c r="F81" i="137"/>
  <c r="L81" i="137"/>
  <c r="E81" i="137"/>
  <c r="K81" i="137"/>
  <c r="D81" i="137"/>
  <c r="J81" i="137"/>
  <c r="C81" i="137"/>
  <c r="I81" i="137"/>
  <c r="B81" i="137"/>
  <c r="H81" i="137"/>
  <c r="G80" i="137"/>
  <c r="M80" i="137"/>
  <c r="F80" i="137"/>
  <c r="L80" i="137"/>
  <c r="E80" i="137"/>
  <c r="K80" i="137"/>
  <c r="D80" i="137"/>
  <c r="J80" i="137"/>
  <c r="C80" i="137"/>
  <c r="I80" i="137"/>
  <c r="B80" i="137"/>
  <c r="H80" i="137"/>
  <c r="G79" i="137"/>
  <c r="M79" i="137"/>
  <c r="F79" i="137"/>
  <c r="L79" i="137"/>
  <c r="E79" i="137"/>
  <c r="K79" i="137"/>
  <c r="D79" i="137"/>
  <c r="J79" i="137"/>
  <c r="C79" i="137"/>
  <c r="I79" i="137"/>
  <c r="B79" i="137"/>
  <c r="H79" i="137"/>
  <c r="G78" i="137"/>
  <c r="M78" i="137"/>
  <c r="F78" i="137"/>
  <c r="L78" i="137"/>
  <c r="E78" i="137"/>
  <c r="K78" i="137"/>
  <c r="D78" i="137"/>
  <c r="J78" i="137"/>
  <c r="C78" i="137"/>
  <c r="I78" i="137"/>
  <c r="B78" i="137"/>
  <c r="H78" i="137"/>
  <c r="G77" i="137"/>
  <c r="M77" i="137"/>
  <c r="F77" i="137"/>
  <c r="L77" i="137"/>
  <c r="E77" i="137"/>
  <c r="K77" i="137"/>
  <c r="D77" i="137"/>
  <c r="J77" i="137"/>
  <c r="C77" i="137"/>
  <c r="I77" i="137"/>
  <c r="B77" i="137"/>
  <c r="H77" i="137"/>
  <c r="M76" i="137"/>
  <c r="L76" i="137"/>
  <c r="K76" i="137"/>
  <c r="J76" i="137"/>
  <c r="I76" i="137"/>
  <c r="H76" i="137"/>
  <c r="G75" i="137"/>
  <c r="M75" i="137"/>
  <c r="F75" i="137"/>
  <c r="L75" i="137"/>
  <c r="E75" i="137"/>
  <c r="K75" i="137"/>
  <c r="D75" i="137"/>
  <c r="J75" i="137"/>
  <c r="C75" i="137"/>
  <c r="I75" i="137"/>
  <c r="B75" i="137"/>
  <c r="H75" i="137"/>
  <c r="G74" i="137"/>
  <c r="M74" i="137"/>
  <c r="F74" i="137"/>
  <c r="L74" i="137"/>
  <c r="E74" i="137"/>
  <c r="K74" i="137"/>
  <c r="D74" i="137"/>
  <c r="J74" i="137"/>
  <c r="C74" i="137"/>
  <c r="I74" i="137"/>
  <c r="B74" i="137"/>
  <c r="H74" i="137"/>
  <c r="G73" i="137"/>
  <c r="M73" i="137"/>
  <c r="F73" i="137"/>
  <c r="L73" i="137"/>
  <c r="E73" i="137"/>
  <c r="K73" i="137"/>
  <c r="D73" i="137"/>
  <c r="J73" i="137"/>
  <c r="C73" i="137"/>
  <c r="I73" i="137"/>
  <c r="B73" i="137"/>
  <c r="H73" i="137"/>
  <c r="G72" i="137"/>
  <c r="M72" i="137"/>
  <c r="F72" i="137"/>
  <c r="L72" i="137"/>
  <c r="E72" i="137"/>
  <c r="K72" i="137"/>
  <c r="D72" i="137"/>
  <c r="J72" i="137"/>
  <c r="C72" i="137"/>
  <c r="I72" i="137"/>
  <c r="B72" i="137"/>
  <c r="H72" i="137"/>
  <c r="G71" i="137"/>
  <c r="M71" i="137"/>
  <c r="F71" i="137"/>
  <c r="L71" i="137"/>
  <c r="E71" i="137"/>
  <c r="K71" i="137"/>
  <c r="D71" i="137"/>
  <c r="J71" i="137"/>
  <c r="C71" i="137"/>
  <c r="I71" i="137"/>
  <c r="B71" i="137"/>
  <c r="H71" i="137"/>
  <c r="G70" i="137"/>
  <c r="M70" i="137"/>
  <c r="F70" i="137"/>
  <c r="L70" i="137"/>
  <c r="E70" i="137"/>
  <c r="K70" i="137"/>
  <c r="D70" i="137"/>
  <c r="J70" i="137"/>
  <c r="C70" i="137"/>
  <c r="I70" i="137"/>
  <c r="B70" i="137"/>
  <c r="H70" i="137"/>
  <c r="G69" i="137"/>
  <c r="M69" i="137"/>
  <c r="F69" i="137"/>
  <c r="L69" i="137"/>
  <c r="E69" i="137"/>
  <c r="K69" i="137"/>
  <c r="D69" i="137"/>
  <c r="J69" i="137"/>
  <c r="C69" i="137"/>
  <c r="I69" i="137"/>
  <c r="B69" i="137"/>
  <c r="H69" i="137"/>
  <c r="G68" i="137"/>
  <c r="M68" i="137"/>
  <c r="F68" i="137"/>
  <c r="L68" i="137"/>
  <c r="E68" i="137"/>
  <c r="K68" i="137"/>
  <c r="D68" i="137"/>
  <c r="J68" i="137"/>
  <c r="C68" i="137"/>
  <c r="I68" i="137"/>
  <c r="B68" i="137"/>
  <c r="H68" i="137"/>
  <c r="G67" i="137"/>
  <c r="M67" i="137"/>
  <c r="F67" i="137"/>
  <c r="L67" i="137"/>
  <c r="E67" i="137"/>
  <c r="K67" i="137"/>
  <c r="D67" i="137"/>
  <c r="J67" i="137"/>
  <c r="C67" i="137"/>
  <c r="I67" i="137"/>
  <c r="B67" i="137"/>
  <c r="H67" i="137"/>
  <c r="G66" i="137"/>
  <c r="M66" i="137"/>
  <c r="F66" i="137"/>
  <c r="L66" i="137"/>
  <c r="E66" i="137"/>
  <c r="K66" i="137"/>
  <c r="D66" i="137"/>
  <c r="J66" i="137"/>
  <c r="C66" i="137"/>
  <c r="I66" i="137"/>
  <c r="B66" i="137"/>
  <c r="H66" i="137"/>
  <c r="G65" i="137"/>
  <c r="M65" i="137"/>
  <c r="F65" i="137"/>
  <c r="L65" i="137"/>
  <c r="E65" i="137"/>
  <c r="K65" i="137"/>
  <c r="D65" i="137"/>
  <c r="J65" i="137"/>
  <c r="C65" i="137"/>
  <c r="I65" i="137"/>
  <c r="B65" i="137"/>
  <c r="H65" i="137"/>
  <c r="G64" i="137"/>
  <c r="M64" i="137"/>
  <c r="F64" i="137"/>
  <c r="L64" i="137"/>
  <c r="E64" i="137"/>
  <c r="K64" i="137"/>
  <c r="D64" i="137"/>
  <c r="J64" i="137"/>
  <c r="C64" i="137"/>
  <c r="I64" i="137"/>
  <c r="B64" i="137"/>
  <c r="H64" i="137"/>
  <c r="G63" i="137"/>
  <c r="M63" i="137"/>
  <c r="F63" i="137"/>
  <c r="L63" i="137"/>
  <c r="E63" i="137"/>
  <c r="K63" i="137"/>
  <c r="D63" i="137"/>
  <c r="J63" i="137"/>
  <c r="C63" i="137"/>
  <c r="I63" i="137"/>
  <c r="B63" i="137"/>
  <c r="H63" i="137"/>
  <c r="G62" i="137"/>
  <c r="M62" i="137"/>
  <c r="F62" i="137"/>
  <c r="L62" i="137"/>
  <c r="E62" i="137"/>
  <c r="K62" i="137"/>
  <c r="D62" i="137"/>
  <c r="J62" i="137"/>
  <c r="C62" i="137"/>
  <c r="I62" i="137"/>
  <c r="B62" i="137"/>
  <c r="H62" i="137"/>
  <c r="G61" i="137"/>
  <c r="M61" i="137"/>
  <c r="F61" i="137"/>
  <c r="L61" i="137"/>
  <c r="E61" i="137"/>
  <c r="K61" i="137"/>
  <c r="D61" i="137"/>
  <c r="J61" i="137"/>
  <c r="C61" i="137"/>
  <c r="I61" i="137"/>
  <c r="B61" i="137"/>
  <c r="H61" i="137"/>
  <c r="G60" i="137"/>
  <c r="M60" i="137"/>
  <c r="F60" i="137"/>
  <c r="L60" i="137"/>
  <c r="E60" i="137"/>
  <c r="K60" i="137"/>
  <c r="D60" i="137"/>
  <c r="J60" i="137"/>
  <c r="C60" i="137"/>
  <c r="I60" i="137"/>
  <c r="B60" i="137"/>
  <c r="H60" i="137"/>
  <c r="G59" i="137"/>
  <c r="M59" i="137"/>
  <c r="F59" i="137"/>
  <c r="L59" i="137"/>
  <c r="E59" i="137"/>
  <c r="K59" i="137"/>
  <c r="D59" i="137"/>
  <c r="J59" i="137"/>
  <c r="C59" i="137"/>
  <c r="I59" i="137"/>
  <c r="B59" i="137"/>
  <c r="H59" i="137"/>
  <c r="G58" i="137"/>
  <c r="M58" i="137"/>
  <c r="F58" i="137"/>
  <c r="L58" i="137"/>
  <c r="E58" i="137"/>
  <c r="K58" i="137"/>
  <c r="D58" i="137"/>
  <c r="J58" i="137"/>
  <c r="C58" i="137"/>
  <c r="I58" i="137"/>
  <c r="B58" i="137"/>
  <c r="H58" i="137"/>
  <c r="B42" i="137"/>
  <c r="G110" i="136"/>
  <c r="M110" i="136"/>
  <c r="F110" i="136"/>
  <c r="L110" i="136"/>
  <c r="E110" i="136"/>
  <c r="K110" i="136"/>
  <c r="D110" i="136"/>
  <c r="J110" i="136"/>
  <c r="C110" i="136"/>
  <c r="I110" i="136"/>
  <c r="B110" i="136"/>
  <c r="H110" i="136"/>
  <c r="B109" i="136"/>
  <c r="H109" i="136"/>
  <c r="B110" i="13"/>
  <c r="B110" i="12"/>
  <c r="P109" i="136"/>
  <c r="G109" i="136"/>
  <c r="M109" i="136"/>
  <c r="F109" i="136"/>
  <c r="L109" i="136"/>
  <c r="E109" i="136"/>
  <c r="K109" i="136"/>
  <c r="D109" i="136"/>
  <c r="J109" i="136"/>
  <c r="C109" i="136"/>
  <c r="I109" i="136"/>
  <c r="B108" i="136"/>
  <c r="H108" i="136"/>
  <c r="B109" i="13"/>
  <c r="B109" i="12"/>
  <c r="P108" i="136"/>
  <c r="G108" i="136"/>
  <c r="M108" i="136"/>
  <c r="F108" i="136"/>
  <c r="L108" i="136"/>
  <c r="E108" i="136"/>
  <c r="K108" i="136"/>
  <c r="D108" i="136"/>
  <c r="J108" i="136"/>
  <c r="C108" i="136"/>
  <c r="I108" i="136"/>
  <c r="B107" i="136"/>
  <c r="H107" i="136"/>
  <c r="B108" i="13"/>
  <c r="B108" i="12"/>
  <c r="P107" i="136"/>
  <c r="G107" i="136"/>
  <c r="M107" i="136"/>
  <c r="F107" i="136"/>
  <c r="L107" i="136"/>
  <c r="E107" i="136"/>
  <c r="K107" i="136"/>
  <c r="D107" i="136"/>
  <c r="J107" i="136"/>
  <c r="C107" i="136"/>
  <c r="I107" i="136"/>
  <c r="B106" i="136"/>
  <c r="H106" i="136"/>
  <c r="B107" i="13"/>
  <c r="B107" i="12"/>
  <c r="P106" i="136"/>
  <c r="G106" i="136"/>
  <c r="M106" i="136"/>
  <c r="F106" i="136"/>
  <c r="L106" i="136"/>
  <c r="E106" i="136"/>
  <c r="K106" i="136"/>
  <c r="D106" i="136"/>
  <c r="J106" i="136"/>
  <c r="C106" i="136"/>
  <c r="I106" i="136"/>
  <c r="B105" i="136"/>
  <c r="H105" i="136"/>
  <c r="B106" i="13"/>
  <c r="B106" i="12"/>
  <c r="P105" i="136"/>
  <c r="G105" i="136"/>
  <c r="M105" i="136"/>
  <c r="F105" i="136"/>
  <c r="L105" i="136"/>
  <c r="E105" i="136"/>
  <c r="K105" i="136"/>
  <c r="D105" i="136"/>
  <c r="J105" i="136"/>
  <c r="C105" i="136"/>
  <c r="I105" i="136"/>
  <c r="B104" i="136"/>
  <c r="H104" i="136"/>
  <c r="B105" i="13"/>
  <c r="B105" i="12"/>
  <c r="P104" i="136"/>
  <c r="G104" i="136"/>
  <c r="M104" i="136"/>
  <c r="F104" i="136"/>
  <c r="L104" i="136"/>
  <c r="E104" i="136"/>
  <c r="K104" i="136"/>
  <c r="D104" i="136"/>
  <c r="J104" i="136"/>
  <c r="C104" i="136"/>
  <c r="I104" i="136"/>
  <c r="B103" i="136"/>
  <c r="H103" i="136"/>
  <c r="B104" i="13"/>
  <c r="B104" i="12"/>
  <c r="P103" i="136"/>
  <c r="G103" i="136"/>
  <c r="M103" i="136"/>
  <c r="F103" i="136"/>
  <c r="L103" i="136"/>
  <c r="E103" i="136"/>
  <c r="K103" i="136"/>
  <c r="D103" i="136"/>
  <c r="J103" i="136"/>
  <c r="C103" i="136"/>
  <c r="I103" i="136"/>
  <c r="B102" i="136"/>
  <c r="H102" i="136"/>
  <c r="B103" i="13"/>
  <c r="B103" i="12"/>
  <c r="P102" i="136"/>
  <c r="G102" i="136"/>
  <c r="M102" i="136"/>
  <c r="F102" i="136"/>
  <c r="L102" i="136"/>
  <c r="E102" i="136"/>
  <c r="K102" i="136"/>
  <c r="D102" i="136"/>
  <c r="J102" i="136"/>
  <c r="C102" i="136"/>
  <c r="I102" i="136"/>
  <c r="B101" i="136"/>
  <c r="H101" i="136"/>
  <c r="B102" i="13"/>
  <c r="B102" i="12"/>
  <c r="P101" i="136"/>
  <c r="G101" i="136"/>
  <c r="M101" i="136"/>
  <c r="F101" i="136"/>
  <c r="L101" i="136"/>
  <c r="E101" i="136"/>
  <c r="K101" i="136"/>
  <c r="D101" i="136"/>
  <c r="J101" i="136"/>
  <c r="C101" i="136"/>
  <c r="I101" i="136"/>
  <c r="B100" i="136"/>
  <c r="H100" i="136"/>
  <c r="B101" i="13"/>
  <c r="B101" i="12"/>
  <c r="P100" i="136"/>
  <c r="G100" i="136"/>
  <c r="M100" i="136"/>
  <c r="F100" i="136"/>
  <c r="L100" i="136"/>
  <c r="E100" i="136"/>
  <c r="K100" i="136"/>
  <c r="D100" i="136"/>
  <c r="J100" i="136"/>
  <c r="C100" i="136"/>
  <c r="I100" i="136"/>
  <c r="B99" i="136"/>
  <c r="H99" i="136"/>
  <c r="B100" i="13"/>
  <c r="B100" i="12"/>
  <c r="P99" i="136"/>
  <c r="G99" i="136"/>
  <c r="M99" i="136"/>
  <c r="F99" i="136"/>
  <c r="L99" i="136"/>
  <c r="E99" i="136"/>
  <c r="K99" i="136"/>
  <c r="D99" i="136"/>
  <c r="J99" i="136"/>
  <c r="C99" i="136"/>
  <c r="I99" i="136"/>
  <c r="B98" i="136"/>
  <c r="H98" i="136"/>
  <c r="B99" i="13"/>
  <c r="B99" i="12"/>
  <c r="P98" i="136"/>
  <c r="G98" i="136"/>
  <c r="M98" i="136"/>
  <c r="F98" i="136"/>
  <c r="L98" i="136"/>
  <c r="E98" i="136"/>
  <c r="K98" i="136"/>
  <c r="D98" i="136"/>
  <c r="J98" i="136"/>
  <c r="C98" i="136"/>
  <c r="I98" i="136"/>
  <c r="B97" i="136"/>
  <c r="H97" i="136"/>
  <c r="B98" i="13"/>
  <c r="B98" i="12"/>
  <c r="P97" i="136"/>
  <c r="G97" i="136"/>
  <c r="M97" i="136"/>
  <c r="F97" i="136"/>
  <c r="L97" i="136"/>
  <c r="E97" i="136"/>
  <c r="K97" i="136"/>
  <c r="D97" i="136"/>
  <c r="J97" i="136"/>
  <c r="C97" i="136"/>
  <c r="I97" i="136"/>
  <c r="B96" i="136"/>
  <c r="H96" i="136"/>
  <c r="B97" i="13"/>
  <c r="B97" i="12"/>
  <c r="P96" i="136"/>
  <c r="G96" i="136"/>
  <c r="M96" i="136"/>
  <c r="F96" i="136"/>
  <c r="L96" i="136"/>
  <c r="E96" i="136"/>
  <c r="K96" i="136"/>
  <c r="D96" i="136"/>
  <c r="J96" i="136"/>
  <c r="C96" i="136"/>
  <c r="I96" i="136"/>
  <c r="B95" i="136"/>
  <c r="H95" i="136"/>
  <c r="B96" i="13"/>
  <c r="B96" i="12"/>
  <c r="P95" i="136"/>
  <c r="G95" i="136"/>
  <c r="M95" i="136"/>
  <c r="F95" i="136"/>
  <c r="L95" i="136"/>
  <c r="E95" i="136"/>
  <c r="K95" i="136"/>
  <c r="D95" i="136"/>
  <c r="J95" i="136"/>
  <c r="C95" i="136"/>
  <c r="I95" i="136"/>
  <c r="B94" i="136"/>
  <c r="H94" i="136"/>
  <c r="B95" i="13"/>
  <c r="B95" i="12"/>
  <c r="P94" i="136"/>
  <c r="G94" i="136"/>
  <c r="M94" i="136"/>
  <c r="F94" i="136"/>
  <c r="L94" i="136"/>
  <c r="E94" i="136"/>
  <c r="K94" i="136"/>
  <c r="D94" i="136"/>
  <c r="J94" i="136"/>
  <c r="C94" i="136"/>
  <c r="I94" i="136"/>
  <c r="B93" i="136"/>
  <c r="H93" i="136"/>
  <c r="B94" i="13"/>
  <c r="B94" i="12"/>
  <c r="P93" i="136"/>
  <c r="G93" i="136"/>
  <c r="M93" i="136"/>
  <c r="F93" i="136"/>
  <c r="L93" i="136"/>
  <c r="E93" i="136"/>
  <c r="K93" i="136"/>
  <c r="D93" i="136"/>
  <c r="J93" i="136"/>
  <c r="C93" i="136"/>
  <c r="I93" i="136"/>
  <c r="B92" i="136"/>
  <c r="H92" i="136"/>
  <c r="B93" i="13"/>
  <c r="B93" i="12"/>
  <c r="P92" i="136"/>
  <c r="G92" i="136"/>
  <c r="M92" i="136"/>
  <c r="F92" i="136"/>
  <c r="L92" i="136"/>
  <c r="E92" i="136"/>
  <c r="K92" i="136"/>
  <c r="D92" i="136"/>
  <c r="J92" i="136"/>
  <c r="C92" i="136"/>
  <c r="I92" i="136"/>
  <c r="B91" i="136"/>
  <c r="H91" i="136"/>
  <c r="B92" i="13"/>
  <c r="B92" i="12"/>
  <c r="P91" i="136"/>
  <c r="G91" i="136"/>
  <c r="M91" i="136"/>
  <c r="F91" i="136"/>
  <c r="L91" i="136"/>
  <c r="E91" i="136"/>
  <c r="K91" i="136"/>
  <c r="D91" i="136"/>
  <c r="J91" i="136"/>
  <c r="C91" i="136"/>
  <c r="I91" i="136"/>
  <c r="B90" i="136"/>
  <c r="H90" i="136"/>
  <c r="B91" i="13"/>
  <c r="B91" i="12"/>
  <c r="P90" i="136"/>
  <c r="G90" i="136"/>
  <c r="M90" i="136"/>
  <c r="F90" i="136"/>
  <c r="L90" i="136"/>
  <c r="E90" i="136"/>
  <c r="K90" i="136"/>
  <c r="D90" i="136"/>
  <c r="J90" i="136"/>
  <c r="C90" i="136"/>
  <c r="I90" i="136"/>
  <c r="B89" i="136"/>
  <c r="H89" i="136"/>
  <c r="B90" i="13"/>
  <c r="B90" i="12"/>
  <c r="P89" i="136"/>
  <c r="G89" i="136"/>
  <c r="M89" i="136"/>
  <c r="F89" i="136"/>
  <c r="L89" i="136"/>
  <c r="E89" i="136"/>
  <c r="K89" i="136"/>
  <c r="D89" i="136"/>
  <c r="J89" i="136"/>
  <c r="C89" i="136"/>
  <c r="I89" i="136"/>
  <c r="B88" i="136"/>
  <c r="H88" i="136"/>
  <c r="B89" i="13"/>
  <c r="B89" i="12"/>
  <c r="P88" i="136"/>
  <c r="G88" i="136"/>
  <c r="M88" i="136"/>
  <c r="F88" i="136"/>
  <c r="L88" i="136"/>
  <c r="E88" i="136"/>
  <c r="K88" i="136"/>
  <c r="D88" i="136"/>
  <c r="J88" i="136"/>
  <c r="C88" i="136"/>
  <c r="I88" i="136"/>
  <c r="B87" i="136"/>
  <c r="H87" i="136"/>
  <c r="B88" i="13"/>
  <c r="B88" i="12"/>
  <c r="P87" i="136"/>
  <c r="G87" i="136"/>
  <c r="M87" i="136"/>
  <c r="F87" i="136"/>
  <c r="L87" i="136"/>
  <c r="E87" i="136"/>
  <c r="K87" i="136"/>
  <c r="D87" i="136"/>
  <c r="J87" i="136"/>
  <c r="C87" i="136"/>
  <c r="I87" i="136"/>
  <c r="B86" i="136"/>
  <c r="H86" i="136"/>
  <c r="B87" i="13"/>
  <c r="B87" i="12"/>
  <c r="P86" i="136"/>
  <c r="G86" i="136"/>
  <c r="M86" i="136"/>
  <c r="F86" i="136"/>
  <c r="L86" i="136"/>
  <c r="E86" i="136"/>
  <c r="K86" i="136"/>
  <c r="D86" i="136"/>
  <c r="J86" i="136"/>
  <c r="C86" i="136"/>
  <c r="I86" i="136"/>
  <c r="B85" i="136"/>
  <c r="H85" i="136"/>
  <c r="B86" i="13"/>
  <c r="B86" i="12"/>
  <c r="P85" i="136"/>
  <c r="G85" i="136"/>
  <c r="M85" i="136"/>
  <c r="F85" i="136"/>
  <c r="L85" i="136"/>
  <c r="E85" i="136"/>
  <c r="K85" i="136"/>
  <c r="D85" i="136"/>
  <c r="J85" i="136"/>
  <c r="C85" i="136"/>
  <c r="I85" i="136"/>
  <c r="B84" i="136"/>
  <c r="H84" i="136"/>
  <c r="B85" i="13"/>
  <c r="B85" i="12"/>
  <c r="P84" i="136"/>
  <c r="G84" i="136"/>
  <c r="M84" i="136"/>
  <c r="F84" i="136"/>
  <c r="L84" i="136"/>
  <c r="E84" i="136"/>
  <c r="K84" i="136"/>
  <c r="D84" i="136"/>
  <c r="J84" i="136"/>
  <c r="C84" i="136"/>
  <c r="I84" i="136"/>
  <c r="B83" i="136"/>
  <c r="H83" i="136"/>
  <c r="B84" i="13"/>
  <c r="B84" i="12"/>
  <c r="P83" i="136"/>
  <c r="G83" i="136"/>
  <c r="M83" i="136"/>
  <c r="F83" i="136"/>
  <c r="L83" i="136"/>
  <c r="E83" i="136"/>
  <c r="K83" i="136"/>
  <c r="D83" i="136"/>
  <c r="J83" i="136"/>
  <c r="C83" i="136"/>
  <c r="I83" i="136"/>
  <c r="B82" i="136"/>
  <c r="H82" i="136"/>
  <c r="B83" i="13"/>
  <c r="B83" i="12"/>
  <c r="P82" i="136"/>
  <c r="G82" i="136"/>
  <c r="M82" i="136"/>
  <c r="F82" i="136"/>
  <c r="L82" i="136"/>
  <c r="E82" i="136"/>
  <c r="K82" i="136"/>
  <c r="D82" i="136"/>
  <c r="J82" i="136"/>
  <c r="C82" i="136"/>
  <c r="I82" i="136"/>
  <c r="B81" i="136"/>
  <c r="H81" i="136"/>
  <c r="B82" i="13"/>
  <c r="B82" i="12"/>
  <c r="P81" i="136"/>
  <c r="G81" i="136"/>
  <c r="M81" i="136"/>
  <c r="F81" i="136"/>
  <c r="L81" i="136"/>
  <c r="E81" i="136"/>
  <c r="K81" i="136"/>
  <c r="D81" i="136"/>
  <c r="J81" i="136"/>
  <c r="C81" i="136"/>
  <c r="I81" i="136"/>
  <c r="B80" i="136"/>
  <c r="H80" i="136"/>
  <c r="B81" i="13"/>
  <c r="B81" i="12"/>
  <c r="P80" i="136"/>
  <c r="G80" i="136"/>
  <c r="M80" i="136"/>
  <c r="F80" i="136"/>
  <c r="L80" i="136"/>
  <c r="E80" i="136"/>
  <c r="K80" i="136"/>
  <c r="D80" i="136"/>
  <c r="J80" i="136"/>
  <c r="C80" i="136"/>
  <c r="I80" i="136"/>
  <c r="B79" i="136"/>
  <c r="H79" i="136"/>
  <c r="B80" i="13"/>
  <c r="B80" i="12"/>
  <c r="P79" i="136"/>
  <c r="G79" i="136"/>
  <c r="M79" i="136"/>
  <c r="F79" i="136"/>
  <c r="L79" i="136"/>
  <c r="E79" i="136"/>
  <c r="K79" i="136"/>
  <c r="D79" i="136"/>
  <c r="J79" i="136"/>
  <c r="C79" i="136"/>
  <c r="I79" i="136"/>
  <c r="B78" i="136"/>
  <c r="H78" i="136"/>
  <c r="B79" i="13"/>
  <c r="B79" i="12"/>
  <c r="P78" i="136"/>
  <c r="G78" i="136"/>
  <c r="M78" i="136"/>
  <c r="F78" i="136"/>
  <c r="L78" i="136"/>
  <c r="E78" i="136"/>
  <c r="K78" i="136"/>
  <c r="D78" i="136"/>
  <c r="J78" i="136"/>
  <c r="C78" i="136"/>
  <c r="I78" i="136"/>
  <c r="B77" i="136"/>
  <c r="H77" i="136"/>
  <c r="B78" i="13"/>
  <c r="B78" i="12"/>
  <c r="P77" i="136"/>
  <c r="G77" i="136"/>
  <c r="M77" i="136"/>
  <c r="F77" i="136"/>
  <c r="L77" i="136"/>
  <c r="E77" i="136"/>
  <c r="K77" i="136"/>
  <c r="D77" i="136"/>
  <c r="J77" i="136"/>
  <c r="C77" i="136"/>
  <c r="I77" i="136"/>
  <c r="B76" i="136"/>
  <c r="H76" i="136"/>
  <c r="B77" i="13"/>
  <c r="B77" i="12"/>
  <c r="P76" i="136"/>
  <c r="G76" i="136"/>
  <c r="M76" i="136"/>
  <c r="F76" i="136"/>
  <c r="L76" i="136"/>
  <c r="E76" i="136"/>
  <c r="K76" i="136"/>
  <c r="D76" i="136"/>
  <c r="J76" i="136"/>
  <c r="C76" i="136"/>
  <c r="I76" i="136"/>
  <c r="B75" i="136"/>
  <c r="H75" i="136"/>
  <c r="B76" i="13"/>
  <c r="B76" i="12"/>
  <c r="P75" i="136"/>
  <c r="G75" i="136"/>
  <c r="M75" i="136"/>
  <c r="F75" i="136"/>
  <c r="L75" i="136"/>
  <c r="E75" i="136"/>
  <c r="K75" i="136"/>
  <c r="D75" i="136"/>
  <c r="J75" i="136"/>
  <c r="C75" i="136"/>
  <c r="I75" i="136"/>
  <c r="B74" i="136"/>
  <c r="H74" i="136"/>
  <c r="B75" i="13"/>
  <c r="B75" i="12"/>
  <c r="P74" i="136"/>
  <c r="G74" i="136"/>
  <c r="M74" i="136"/>
  <c r="F74" i="136"/>
  <c r="L74" i="136"/>
  <c r="E74" i="136"/>
  <c r="K74" i="136"/>
  <c r="D74" i="136"/>
  <c r="J74" i="136"/>
  <c r="C74" i="136"/>
  <c r="I74" i="136"/>
  <c r="B73" i="136"/>
  <c r="H73" i="136"/>
  <c r="B74" i="13"/>
  <c r="B74" i="12"/>
  <c r="P73" i="136"/>
  <c r="G73" i="136"/>
  <c r="M73" i="136"/>
  <c r="F73" i="136"/>
  <c r="L73" i="136"/>
  <c r="E73" i="136"/>
  <c r="K73" i="136"/>
  <c r="D73" i="136"/>
  <c r="J73" i="136"/>
  <c r="C73" i="136"/>
  <c r="I73" i="136"/>
  <c r="B72" i="136"/>
  <c r="H72" i="136"/>
  <c r="B73" i="13"/>
  <c r="B73" i="12"/>
  <c r="P72" i="136"/>
  <c r="G72" i="136"/>
  <c r="M72" i="136"/>
  <c r="F72" i="136"/>
  <c r="L72" i="136"/>
  <c r="E72" i="136"/>
  <c r="K72" i="136"/>
  <c r="D72" i="136"/>
  <c r="J72" i="136"/>
  <c r="C72" i="136"/>
  <c r="I72" i="136"/>
  <c r="B71" i="136"/>
  <c r="H71" i="136"/>
  <c r="B72" i="13"/>
  <c r="B72" i="12"/>
  <c r="P71" i="136"/>
  <c r="G71" i="136"/>
  <c r="M71" i="136"/>
  <c r="F71" i="136"/>
  <c r="L71" i="136"/>
  <c r="E71" i="136"/>
  <c r="K71" i="136"/>
  <c r="D71" i="136"/>
  <c r="J71" i="136"/>
  <c r="C71" i="136"/>
  <c r="I71" i="136"/>
  <c r="B70" i="136"/>
  <c r="H70" i="136"/>
  <c r="B71" i="13"/>
  <c r="B71" i="12"/>
  <c r="P70" i="136"/>
  <c r="G70" i="136"/>
  <c r="M70" i="136"/>
  <c r="F70" i="136"/>
  <c r="L70" i="136"/>
  <c r="E70" i="136"/>
  <c r="K70" i="136"/>
  <c r="D70" i="136"/>
  <c r="J70" i="136"/>
  <c r="C70" i="136"/>
  <c r="I70" i="136"/>
  <c r="B69" i="136"/>
  <c r="H69" i="136"/>
  <c r="B70" i="13"/>
  <c r="B70" i="12"/>
  <c r="P69" i="136"/>
  <c r="G69" i="136"/>
  <c r="M69" i="136"/>
  <c r="F69" i="136"/>
  <c r="L69" i="136"/>
  <c r="E69" i="136"/>
  <c r="K69" i="136"/>
  <c r="D69" i="136"/>
  <c r="J69" i="136"/>
  <c r="C69" i="136"/>
  <c r="I69" i="136"/>
  <c r="B68" i="136"/>
  <c r="H68" i="136"/>
  <c r="B69" i="13"/>
  <c r="B69" i="12"/>
  <c r="P68" i="136"/>
  <c r="G68" i="136"/>
  <c r="M68" i="136"/>
  <c r="F68" i="136"/>
  <c r="L68" i="136"/>
  <c r="E68" i="136"/>
  <c r="K68" i="136"/>
  <c r="D68" i="136"/>
  <c r="J68" i="136"/>
  <c r="C68" i="136"/>
  <c r="I68" i="136"/>
  <c r="B67" i="136"/>
  <c r="H67" i="136"/>
  <c r="B68" i="13"/>
  <c r="B68" i="12"/>
  <c r="P67" i="136"/>
  <c r="G67" i="136"/>
  <c r="M67" i="136"/>
  <c r="F67" i="136"/>
  <c r="L67" i="136"/>
  <c r="E67" i="136"/>
  <c r="K67" i="136"/>
  <c r="D67" i="136"/>
  <c r="J67" i="136"/>
  <c r="C67" i="136"/>
  <c r="I67" i="136"/>
  <c r="B66" i="136"/>
  <c r="H66" i="136"/>
  <c r="B67" i="13"/>
  <c r="B67" i="12"/>
  <c r="P66" i="136"/>
  <c r="G66" i="136"/>
  <c r="M66" i="136"/>
  <c r="F66" i="136"/>
  <c r="L66" i="136"/>
  <c r="E66" i="136"/>
  <c r="K66" i="136"/>
  <c r="D66" i="136"/>
  <c r="J66" i="136"/>
  <c r="C66" i="136"/>
  <c r="I66" i="136"/>
  <c r="B65" i="136"/>
  <c r="H65" i="136"/>
  <c r="B66" i="13"/>
  <c r="B66" i="12"/>
  <c r="P65" i="136"/>
  <c r="G65" i="136"/>
  <c r="M65" i="136"/>
  <c r="F65" i="136"/>
  <c r="L65" i="136"/>
  <c r="E65" i="136"/>
  <c r="K65" i="136"/>
  <c r="D65" i="136"/>
  <c r="J65" i="136"/>
  <c r="C65" i="136"/>
  <c r="I65" i="136"/>
  <c r="B64" i="136"/>
  <c r="H64" i="136"/>
  <c r="B65" i="13"/>
  <c r="B65" i="12"/>
  <c r="P64" i="136"/>
  <c r="G64" i="136"/>
  <c r="M64" i="136"/>
  <c r="F64" i="136"/>
  <c r="L64" i="136"/>
  <c r="E64" i="136"/>
  <c r="K64" i="136"/>
  <c r="D64" i="136"/>
  <c r="J64" i="136"/>
  <c r="C64" i="136"/>
  <c r="I64" i="136"/>
  <c r="B63" i="136"/>
  <c r="H63" i="136"/>
  <c r="B64" i="13"/>
  <c r="B64" i="12"/>
  <c r="P63" i="136"/>
  <c r="G63" i="136"/>
  <c r="M63" i="136"/>
  <c r="F63" i="136"/>
  <c r="L63" i="136"/>
  <c r="E63" i="136"/>
  <c r="K63" i="136"/>
  <c r="D63" i="136"/>
  <c r="J63" i="136"/>
  <c r="C63" i="136"/>
  <c r="I63" i="136"/>
  <c r="B62" i="136"/>
  <c r="H62" i="136"/>
  <c r="B63" i="13"/>
  <c r="B63" i="12"/>
  <c r="P62" i="136"/>
  <c r="G62" i="136"/>
  <c r="M62" i="136"/>
  <c r="F62" i="136"/>
  <c r="L62" i="136"/>
  <c r="E62" i="136"/>
  <c r="K62" i="136"/>
  <c r="D62" i="136"/>
  <c r="J62" i="136"/>
  <c r="C62" i="136"/>
  <c r="I62" i="136"/>
  <c r="B61" i="136"/>
  <c r="H61" i="136"/>
  <c r="B62" i="13"/>
  <c r="B62" i="12"/>
  <c r="P61" i="136"/>
  <c r="G61" i="136"/>
  <c r="M61" i="136"/>
  <c r="F61" i="136"/>
  <c r="L61" i="136"/>
  <c r="E61" i="136"/>
  <c r="K61" i="136"/>
  <c r="D61" i="136"/>
  <c r="J61" i="136"/>
  <c r="C61" i="136"/>
  <c r="I61" i="136"/>
  <c r="B60" i="136"/>
  <c r="H60" i="136"/>
  <c r="B61" i="13"/>
  <c r="B61" i="12"/>
  <c r="P60" i="136"/>
  <c r="G60" i="136"/>
  <c r="M60" i="136"/>
  <c r="F60" i="136"/>
  <c r="L60" i="136"/>
  <c r="E60" i="136"/>
  <c r="K60" i="136"/>
  <c r="D60" i="136"/>
  <c r="J60" i="136"/>
  <c r="C60" i="136"/>
  <c r="I60" i="136"/>
  <c r="B59" i="136"/>
  <c r="H59" i="136"/>
  <c r="B60" i="13"/>
  <c r="B60" i="12"/>
  <c r="P59" i="136"/>
  <c r="G59" i="136"/>
  <c r="M59" i="136"/>
  <c r="F59" i="136"/>
  <c r="L59" i="136"/>
  <c r="E59" i="136"/>
  <c r="K59" i="136"/>
  <c r="D59" i="136"/>
  <c r="J59" i="136"/>
  <c r="C59" i="136"/>
  <c r="I59" i="136"/>
  <c r="H58" i="136"/>
  <c r="B59" i="13"/>
  <c r="B59" i="12"/>
  <c r="P58" i="136"/>
  <c r="G58" i="136"/>
  <c r="M58" i="136"/>
  <c r="F58" i="136"/>
  <c r="L58" i="136"/>
  <c r="E58" i="136"/>
  <c r="K58" i="136"/>
  <c r="D58" i="136"/>
  <c r="J58" i="136"/>
  <c r="C58" i="136"/>
  <c r="I58" i="136"/>
  <c r="B57" i="136"/>
  <c r="H57" i="136"/>
  <c r="B58" i="13"/>
  <c r="B58" i="12"/>
  <c r="P57" i="136"/>
  <c r="G57" i="136"/>
  <c r="M57" i="136"/>
  <c r="C57" i="136"/>
  <c r="I57" i="136"/>
  <c r="B56" i="136"/>
  <c r="H56" i="136"/>
  <c r="B57" i="13"/>
  <c r="B57" i="12"/>
  <c r="P56" i="136"/>
  <c r="G56" i="136"/>
  <c r="M56" i="136"/>
  <c r="C56" i="136"/>
  <c r="I56" i="136"/>
  <c r="B55" i="136"/>
  <c r="H55" i="136"/>
  <c r="B56" i="13"/>
  <c r="B56" i="12"/>
  <c r="P55" i="136"/>
  <c r="G55" i="136"/>
  <c r="M55" i="136"/>
  <c r="C55" i="136"/>
  <c r="I55" i="136"/>
  <c r="B54" i="136"/>
  <c r="H54" i="136"/>
  <c r="B55" i="13"/>
  <c r="B55" i="12"/>
  <c r="P54" i="136"/>
  <c r="G54" i="136"/>
  <c r="M54" i="136"/>
  <c r="C54" i="136"/>
  <c r="I54" i="136"/>
  <c r="B53" i="136"/>
  <c r="H53" i="136"/>
  <c r="B54" i="13"/>
  <c r="B54" i="12"/>
  <c r="P53" i="136"/>
  <c r="G53" i="136"/>
  <c r="M53" i="136"/>
  <c r="C53" i="136"/>
  <c r="I53" i="136"/>
  <c r="B52" i="136"/>
  <c r="H52" i="136"/>
  <c r="B53" i="13"/>
  <c r="B53" i="12"/>
  <c r="P52" i="136"/>
  <c r="G52" i="136"/>
  <c r="M52" i="136"/>
  <c r="C52" i="136"/>
  <c r="I52" i="136"/>
  <c r="B51" i="136"/>
  <c r="H51" i="136"/>
  <c r="B52" i="13"/>
  <c r="B52" i="12"/>
  <c r="P51" i="136"/>
  <c r="G51" i="136"/>
  <c r="M51" i="136"/>
  <c r="C51" i="136"/>
  <c r="I51" i="136"/>
  <c r="B50" i="136"/>
  <c r="H50" i="136"/>
  <c r="B51" i="13"/>
  <c r="B51" i="12"/>
  <c r="P50" i="136"/>
  <c r="G50" i="136"/>
  <c r="M50" i="136"/>
  <c r="C50" i="136"/>
  <c r="I50" i="136"/>
  <c r="B49" i="136"/>
  <c r="H49" i="136"/>
  <c r="B50" i="13"/>
  <c r="B50" i="12"/>
  <c r="P49" i="136"/>
  <c r="G49" i="136"/>
  <c r="M49" i="136"/>
  <c r="C49" i="136"/>
  <c r="I49" i="136"/>
  <c r="B48" i="136"/>
  <c r="H48" i="136"/>
  <c r="B49" i="13"/>
  <c r="B49" i="12"/>
  <c r="P48" i="136"/>
  <c r="G48" i="136"/>
  <c r="M48" i="136"/>
  <c r="C48" i="136"/>
  <c r="I48" i="136"/>
  <c r="B47" i="136"/>
  <c r="H47" i="136"/>
  <c r="B48" i="13"/>
  <c r="B48" i="12"/>
  <c r="P47" i="136"/>
  <c r="G47" i="136"/>
  <c r="M47" i="136"/>
  <c r="C47" i="136"/>
  <c r="I47" i="136"/>
  <c r="B46" i="136"/>
  <c r="H46" i="136"/>
  <c r="B47" i="13"/>
  <c r="B47" i="12"/>
  <c r="P46" i="136"/>
  <c r="G46" i="136"/>
  <c r="M46" i="136"/>
  <c r="C46" i="136"/>
  <c r="I46" i="136"/>
  <c r="B45" i="136"/>
  <c r="H45" i="136"/>
  <c r="B46" i="13"/>
  <c r="B46" i="12"/>
  <c r="P45" i="136"/>
  <c r="G45" i="136"/>
  <c r="M45" i="136"/>
  <c r="C45" i="136"/>
  <c r="I45" i="136"/>
  <c r="B44" i="136"/>
  <c r="H44" i="136"/>
  <c r="B45" i="13"/>
  <c r="B45" i="12"/>
  <c r="P44" i="136"/>
  <c r="G44" i="136"/>
  <c r="M44" i="136"/>
  <c r="C44" i="136"/>
  <c r="I44" i="136"/>
  <c r="B43" i="136"/>
  <c r="H43" i="136"/>
  <c r="B44" i="13"/>
  <c r="B44" i="12"/>
  <c r="P43" i="136"/>
  <c r="G43" i="136"/>
  <c r="M43" i="136"/>
  <c r="C43" i="136"/>
  <c r="I43" i="136"/>
  <c r="H42" i="136"/>
  <c r="B43" i="13"/>
  <c r="B43" i="12"/>
  <c r="P42" i="136"/>
  <c r="G42" i="136"/>
  <c r="M42" i="136"/>
  <c r="C42" i="136"/>
  <c r="I42" i="136"/>
  <c r="B41" i="136"/>
  <c r="H41" i="136"/>
  <c r="B42" i="13"/>
  <c r="B42" i="12"/>
  <c r="P41" i="136"/>
  <c r="G41" i="136"/>
  <c r="M41" i="136"/>
  <c r="C41" i="136"/>
  <c r="I41" i="136"/>
  <c r="B40" i="136"/>
  <c r="H40" i="136"/>
  <c r="B41" i="13"/>
  <c r="B41" i="12"/>
  <c r="P40" i="136"/>
  <c r="G40" i="136"/>
  <c r="M40" i="136"/>
  <c r="C40" i="136"/>
  <c r="I40" i="136"/>
  <c r="B39" i="136"/>
  <c r="H39" i="136"/>
  <c r="B40" i="13"/>
  <c r="B40" i="12"/>
  <c r="P39" i="136"/>
  <c r="G39" i="136"/>
  <c r="M39" i="136"/>
  <c r="C39" i="136"/>
  <c r="I39" i="136"/>
  <c r="B38" i="136"/>
  <c r="H38" i="136"/>
  <c r="B39" i="13"/>
  <c r="B39" i="12"/>
  <c r="P38" i="136"/>
  <c r="G38" i="136"/>
  <c r="M38" i="136"/>
  <c r="C38" i="136"/>
  <c r="I38" i="136"/>
  <c r="B37" i="136"/>
  <c r="H37" i="136"/>
  <c r="B38" i="13"/>
  <c r="B38" i="12"/>
  <c r="P37" i="136"/>
  <c r="G37" i="136"/>
  <c r="M37" i="136"/>
  <c r="C37" i="136"/>
  <c r="I37" i="136"/>
  <c r="B36" i="136"/>
  <c r="H36" i="136"/>
  <c r="B37" i="13"/>
  <c r="B37" i="12"/>
  <c r="P36" i="136"/>
  <c r="G36" i="136"/>
  <c r="M36" i="136"/>
  <c r="C36" i="136"/>
  <c r="I36" i="136"/>
  <c r="B35" i="136"/>
  <c r="H35" i="136"/>
  <c r="B36" i="13"/>
  <c r="B36" i="12"/>
  <c r="P35" i="136"/>
  <c r="G35" i="136"/>
  <c r="M35" i="136"/>
  <c r="C35" i="136"/>
  <c r="I35" i="136"/>
  <c r="B34" i="136"/>
  <c r="H34" i="136"/>
  <c r="B35" i="13"/>
  <c r="B35" i="12"/>
  <c r="P34" i="136"/>
  <c r="G34" i="136"/>
  <c r="M34" i="136"/>
  <c r="C34" i="136"/>
  <c r="I34" i="136"/>
  <c r="B33" i="136"/>
  <c r="H33" i="136"/>
  <c r="B34" i="13"/>
  <c r="B34" i="12"/>
  <c r="P33" i="136"/>
  <c r="G33" i="136"/>
  <c r="M33" i="136"/>
  <c r="C33" i="136"/>
  <c r="I33" i="136"/>
  <c r="B32" i="136"/>
  <c r="H32" i="136"/>
  <c r="B33" i="13"/>
  <c r="B33" i="12"/>
  <c r="P32" i="136"/>
  <c r="G32" i="136"/>
  <c r="M32" i="136"/>
  <c r="C32" i="136"/>
  <c r="I32" i="136"/>
  <c r="B31" i="136"/>
  <c r="H31" i="136"/>
  <c r="B32" i="13"/>
  <c r="B32" i="12"/>
  <c r="P31" i="136"/>
  <c r="G31" i="136"/>
  <c r="M31" i="136"/>
  <c r="C31" i="136"/>
  <c r="I31" i="136"/>
  <c r="B30" i="136"/>
  <c r="H30" i="136"/>
  <c r="B31" i="13"/>
  <c r="B31" i="12"/>
  <c r="P30" i="136"/>
  <c r="G30" i="136"/>
  <c r="M30" i="136"/>
  <c r="C30" i="136"/>
  <c r="I30" i="136"/>
  <c r="B29" i="136"/>
  <c r="H29" i="136"/>
  <c r="B30" i="13"/>
  <c r="B30" i="12"/>
  <c r="P29" i="136"/>
  <c r="G29" i="136"/>
  <c r="M29" i="136"/>
  <c r="C29" i="136"/>
  <c r="I29" i="136"/>
  <c r="B28" i="136"/>
  <c r="H28" i="136"/>
  <c r="B29" i="13"/>
  <c r="B29" i="12"/>
  <c r="P28" i="136"/>
  <c r="G28" i="136"/>
  <c r="M28" i="136"/>
  <c r="C28" i="136"/>
  <c r="I28" i="136"/>
  <c r="B27" i="136"/>
  <c r="H27" i="136"/>
  <c r="B28" i="13"/>
  <c r="B28" i="12"/>
  <c r="P27" i="136"/>
  <c r="G27" i="136"/>
  <c r="M27" i="136"/>
  <c r="C27" i="136"/>
  <c r="I27" i="136"/>
  <c r="B26" i="136"/>
  <c r="H26" i="136"/>
  <c r="B27" i="13"/>
  <c r="B27" i="12"/>
  <c r="P26" i="136"/>
  <c r="G26" i="136"/>
  <c r="M26" i="136"/>
  <c r="C26" i="136"/>
  <c r="I26" i="136"/>
  <c r="B25" i="136"/>
  <c r="H25" i="136"/>
  <c r="B26" i="13"/>
  <c r="B26" i="12"/>
  <c r="P25" i="136"/>
  <c r="G25" i="136"/>
  <c r="M25" i="136"/>
  <c r="C25" i="136"/>
  <c r="I25" i="136"/>
  <c r="B24" i="136"/>
  <c r="H24" i="136"/>
  <c r="B25" i="13"/>
  <c r="B25" i="12"/>
  <c r="P24" i="136"/>
  <c r="G24" i="136"/>
  <c r="M24" i="136"/>
  <c r="C24" i="136"/>
  <c r="I24" i="136"/>
  <c r="B23" i="136"/>
  <c r="H23" i="136"/>
  <c r="B24" i="13"/>
  <c r="B24" i="12"/>
  <c r="P23" i="136"/>
  <c r="G23" i="136"/>
  <c r="M23" i="136"/>
  <c r="C23" i="136"/>
  <c r="I23" i="136"/>
  <c r="B22" i="136"/>
  <c r="H22" i="136"/>
  <c r="B23" i="13"/>
  <c r="B23" i="12"/>
  <c r="P22" i="136"/>
  <c r="G22" i="136"/>
  <c r="M22" i="136"/>
  <c r="C22" i="136"/>
  <c r="I22" i="136"/>
  <c r="B21" i="136"/>
  <c r="H21" i="136"/>
  <c r="B22" i="13"/>
  <c r="B22" i="12"/>
  <c r="P21" i="136"/>
  <c r="G21" i="136"/>
  <c r="M21" i="136"/>
  <c r="C21" i="136"/>
  <c r="I21" i="136"/>
  <c r="B20" i="136"/>
  <c r="H20" i="136"/>
  <c r="B21" i="13"/>
  <c r="B21" i="12"/>
  <c r="P20" i="136"/>
  <c r="G20" i="136"/>
  <c r="M20" i="136"/>
  <c r="C20" i="136"/>
  <c r="I20" i="136"/>
  <c r="B19" i="136"/>
  <c r="H19" i="136"/>
  <c r="B20" i="13"/>
  <c r="B20" i="12"/>
  <c r="P19" i="136"/>
  <c r="G19" i="136"/>
  <c r="M19" i="136"/>
  <c r="C19" i="136"/>
  <c r="I19" i="136"/>
  <c r="B18" i="136"/>
  <c r="H18" i="136"/>
  <c r="B19" i="13"/>
  <c r="B19" i="12"/>
  <c r="P18" i="136"/>
  <c r="G18" i="136"/>
  <c r="M18" i="136"/>
  <c r="C18" i="136"/>
  <c r="I18" i="136"/>
  <c r="B17" i="136"/>
  <c r="H17" i="136"/>
  <c r="B18" i="13"/>
  <c r="B18" i="12"/>
  <c r="P17" i="136"/>
  <c r="G17" i="136"/>
  <c r="M17" i="136"/>
  <c r="C17" i="136"/>
  <c r="I17" i="136"/>
  <c r="B16" i="136"/>
  <c r="H16" i="136"/>
  <c r="B17" i="13"/>
  <c r="B17" i="12"/>
  <c r="P16" i="136"/>
  <c r="G16" i="136"/>
  <c r="M16" i="136"/>
  <c r="C16" i="136"/>
  <c r="I16" i="136"/>
  <c r="B15" i="136"/>
  <c r="H15" i="136"/>
  <c r="B16" i="13"/>
  <c r="B16" i="12"/>
  <c r="P15" i="136"/>
  <c r="G15" i="136"/>
  <c r="M15" i="136"/>
  <c r="C15" i="136"/>
  <c r="I15" i="136"/>
  <c r="B14" i="136"/>
  <c r="H14" i="136"/>
  <c r="B15" i="13"/>
  <c r="B15" i="12"/>
  <c r="P14" i="136"/>
  <c r="G14" i="136"/>
  <c r="M14" i="136"/>
  <c r="C14" i="136"/>
  <c r="I14" i="136"/>
  <c r="B13" i="136"/>
  <c r="H13" i="136"/>
  <c r="B14" i="13"/>
  <c r="B14" i="12"/>
  <c r="P13" i="136"/>
  <c r="G13" i="136"/>
  <c r="M13" i="136"/>
  <c r="C13" i="136"/>
  <c r="I13" i="136"/>
  <c r="B12" i="136"/>
  <c r="H12" i="136"/>
  <c r="B13" i="13"/>
  <c r="B13" i="12"/>
  <c r="P12" i="136"/>
  <c r="G12" i="136"/>
  <c r="M12" i="136"/>
  <c r="C12" i="136"/>
  <c r="I12" i="136"/>
  <c r="B11" i="136"/>
  <c r="H11" i="136"/>
  <c r="B12" i="13"/>
  <c r="B12" i="12"/>
  <c r="P11" i="136"/>
  <c r="G11" i="136"/>
  <c r="M11" i="136"/>
  <c r="C11" i="136"/>
  <c r="I11" i="136"/>
  <c r="B10" i="136"/>
  <c r="H10" i="136"/>
  <c r="B11" i="13"/>
  <c r="B11" i="12"/>
  <c r="P10" i="136"/>
  <c r="G10" i="136"/>
  <c r="M10" i="136"/>
  <c r="C10" i="136"/>
  <c r="I10" i="136"/>
  <c r="B9" i="136"/>
  <c r="H9" i="136"/>
  <c r="B10" i="13"/>
  <c r="B10" i="12"/>
  <c r="P9" i="136"/>
  <c r="G9" i="136"/>
  <c r="M9" i="136"/>
  <c r="C9" i="136"/>
  <c r="I9" i="136"/>
  <c r="K110" i="135"/>
  <c r="J110" i="135"/>
  <c r="I110" i="135"/>
  <c r="H110" i="135"/>
  <c r="G110" i="135"/>
  <c r="K109" i="135"/>
  <c r="J109" i="135"/>
  <c r="I109" i="135"/>
  <c r="H109" i="135"/>
  <c r="G109" i="135"/>
  <c r="K108" i="135"/>
  <c r="J108" i="135"/>
  <c r="I108" i="135"/>
  <c r="H108" i="135"/>
  <c r="G108" i="135"/>
  <c r="K107" i="135"/>
  <c r="J107" i="135"/>
  <c r="I107" i="135"/>
  <c r="H107" i="135"/>
  <c r="G107" i="135"/>
  <c r="K106" i="135"/>
  <c r="J106" i="135"/>
  <c r="I106" i="135"/>
  <c r="H106" i="135"/>
  <c r="G106" i="135"/>
  <c r="K105" i="135"/>
  <c r="J105" i="135"/>
  <c r="I105" i="135"/>
  <c r="H105" i="135"/>
  <c r="G105" i="135"/>
  <c r="K104" i="135"/>
  <c r="J104" i="135"/>
  <c r="I104" i="135"/>
  <c r="H104" i="135"/>
  <c r="G104" i="135"/>
  <c r="K103" i="135"/>
  <c r="J103" i="135"/>
  <c r="I103" i="135"/>
  <c r="H103" i="135"/>
  <c r="G103" i="135"/>
  <c r="K102" i="135"/>
  <c r="J102" i="135"/>
  <c r="I102" i="135"/>
  <c r="H102" i="135"/>
  <c r="G102" i="135"/>
  <c r="K101" i="135"/>
  <c r="J101" i="135"/>
  <c r="I101" i="135"/>
  <c r="H101" i="135"/>
  <c r="G101" i="135"/>
  <c r="K100" i="135"/>
  <c r="J100" i="135"/>
  <c r="I100" i="135"/>
  <c r="H100" i="135"/>
  <c r="G100" i="135"/>
  <c r="K99" i="135"/>
  <c r="J99" i="135"/>
  <c r="I99" i="135"/>
  <c r="H99" i="135"/>
  <c r="G99" i="135"/>
  <c r="K98" i="135"/>
  <c r="J98" i="135"/>
  <c r="I98" i="135"/>
  <c r="H98" i="135"/>
  <c r="G98" i="135"/>
  <c r="K97" i="135"/>
  <c r="J97" i="135"/>
  <c r="I97" i="135"/>
  <c r="H97" i="135"/>
  <c r="G97" i="135"/>
  <c r="K96" i="135"/>
  <c r="J96" i="135"/>
  <c r="I96" i="135"/>
  <c r="H96" i="135"/>
  <c r="G96" i="135"/>
  <c r="K95" i="135"/>
  <c r="J95" i="135"/>
  <c r="I95" i="135"/>
  <c r="H95" i="135"/>
  <c r="G95" i="135"/>
  <c r="K94" i="135"/>
  <c r="J94" i="135"/>
  <c r="I94" i="135"/>
  <c r="H94" i="135"/>
  <c r="G94" i="135"/>
  <c r="K93" i="135"/>
  <c r="J93" i="135"/>
  <c r="I93" i="135"/>
  <c r="H93" i="135"/>
  <c r="G93" i="135"/>
  <c r="K92" i="135"/>
  <c r="J92" i="135"/>
  <c r="I92" i="135"/>
  <c r="H92" i="135"/>
  <c r="G92" i="135"/>
  <c r="K91" i="135"/>
  <c r="J91" i="135"/>
  <c r="I91" i="135"/>
  <c r="H91" i="135"/>
  <c r="G91" i="135"/>
  <c r="K90" i="135"/>
  <c r="J90" i="135"/>
  <c r="I90" i="135"/>
  <c r="H90" i="135"/>
  <c r="G90" i="135"/>
  <c r="K89" i="135"/>
  <c r="J89" i="135"/>
  <c r="I89" i="135"/>
  <c r="H89" i="135"/>
  <c r="G89" i="135"/>
  <c r="K88" i="135"/>
  <c r="J88" i="135"/>
  <c r="I88" i="135"/>
  <c r="H88" i="135"/>
  <c r="G88" i="135"/>
  <c r="K87" i="135"/>
  <c r="J87" i="135"/>
  <c r="I87" i="135"/>
  <c r="H87" i="135"/>
  <c r="G87" i="135"/>
  <c r="K86" i="135"/>
  <c r="J86" i="135"/>
  <c r="I86" i="135"/>
  <c r="H86" i="135"/>
  <c r="G86" i="135"/>
  <c r="K85" i="135"/>
  <c r="J85" i="135"/>
  <c r="I85" i="135"/>
  <c r="H85" i="135"/>
  <c r="G85" i="135"/>
  <c r="K84" i="135"/>
  <c r="J84" i="135"/>
  <c r="I84" i="135"/>
  <c r="H84" i="135"/>
  <c r="G84" i="135"/>
  <c r="K83" i="135"/>
  <c r="J83" i="135"/>
  <c r="I83" i="135"/>
  <c r="H83" i="135"/>
  <c r="G83" i="135"/>
  <c r="K82" i="135"/>
  <c r="J82" i="135"/>
  <c r="I82" i="135"/>
  <c r="H82" i="135"/>
  <c r="G82" i="135"/>
  <c r="K81" i="135"/>
  <c r="J81" i="135"/>
  <c r="I81" i="135"/>
  <c r="H81" i="135"/>
  <c r="G81" i="135"/>
  <c r="K80" i="135"/>
  <c r="J80" i="135"/>
  <c r="I80" i="135"/>
  <c r="H80" i="135"/>
  <c r="G80" i="135"/>
  <c r="K79" i="135"/>
  <c r="J79" i="135"/>
  <c r="I79" i="135"/>
  <c r="H79" i="135"/>
  <c r="G79" i="135"/>
  <c r="K78" i="135"/>
  <c r="J78" i="135"/>
  <c r="I78" i="135"/>
  <c r="H78" i="135"/>
  <c r="G78" i="135"/>
  <c r="K77" i="135"/>
  <c r="J77" i="135"/>
  <c r="I77" i="135"/>
  <c r="H77" i="135"/>
  <c r="G77" i="135"/>
  <c r="K76" i="135"/>
  <c r="J76" i="135"/>
  <c r="I76" i="135"/>
  <c r="H76" i="135"/>
  <c r="G76" i="135"/>
  <c r="K75" i="135"/>
  <c r="J75" i="135"/>
  <c r="I75" i="135"/>
  <c r="H75" i="135"/>
  <c r="G75" i="135"/>
  <c r="K74" i="135"/>
  <c r="J74" i="135"/>
  <c r="I74" i="135"/>
  <c r="H74" i="135"/>
  <c r="G74" i="135"/>
  <c r="K73" i="135"/>
  <c r="J73" i="135"/>
  <c r="I73" i="135"/>
  <c r="H73" i="135"/>
  <c r="G73" i="135"/>
  <c r="K72" i="135"/>
  <c r="J72" i="135"/>
  <c r="I72" i="135"/>
  <c r="H72" i="135"/>
  <c r="G72" i="135"/>
  <c r="K71" i="135"/>
  <c r="J71" i="135"/>
  <c r="I71" i="135"/>
  <c r="H71" i="135"/>
  <c r="G71" i="135"/>
  <c r="K70" i="135"/>
  <c r="J70" i="135"/>
  <c r="I70" i="135"/>
  <c r="H70" i="135"/>
  <c r="G70" i="135"/>
  <c r="K69" i="135"/>
  <c r="J69" i="135"/>
  <c r="I69" i="135"/>
  <c r="H69" i="135"/>
  <c r="G69" i="135"/>
  <c r="K68" i="135"/>
  <c r="J68" i="135"/>
  <c r="I68" i="135"/>
  <c r="H68" i="135"/>
  <c r="G68" i="135"/>
  <c r="K67" i="135"/>
  <c r="J67" i="135"/>
  <c r="I67" i="135"/>
  <c r="H67" i="135"/>
  <c r="G67" i="135"/>
  <c r="K66" i="135"/>
  <c r="J66" i="135"/>
  <c r="I66" i="135"/>
  <c r="H66" i="135"/>
  <c r="G66" i="135"/>
  <c r="K65" i="135"/>
  <c r="J65" i="135"/>
  <c r="I65" i="135"/>
  <c r="H65" i="135"/>
  <c r="G65" i="135"/>
  <c r="K64" i="135"/>
  <c r="J64" i="135"/>
  <c r="I64" i="135"/>
  <c r="H64" i="135"/>
  <c r="G64" i="135"/>
  <c r="K63" i="135"/>
  <c r="J63" i="135"/>
  <c r="I63" i="135"/>
  <c r="H63" i="135"/>
  <c r="G63" i="135"/>
  <c r="K62" i="135"/>
  <c r="J62" i="135"/>
  <c r="I62" i="135"/>
  <c r="H62" i="135"/>
  <c r="G62" i="135"/>
  <c r="K61" i="135"/>
  <c r="J61" i="135"/>
  <c r="I61" i="135"/>
  <c r="H61" i="135"/>
  <c r="G61" i="135"/>
  <c r="K60" i="135"/>
  <c r="J60" i="135"/>
  <c r="I60" i="135"/>
  <c r="H60" i="135"/>
  <c r="G60" i="135"/>
  <c r="K59" i="135"/>
  <c r="J59" i="135"/>
  <c r="I59" i="135"/>
  <c r="H59" i="135"/>
  <c r="G59" i="135"/>
  <c r="K58" i="135"/>
  <c r="J58" i="135"/>
  <c r="I58" i="135"/>
  <c r="H58" i="135"/>
  <c r="G58" i="135"/>
  <c r="K57" i="135"/>
  <c r="G57" i="135"/>
  <c r="K56" i="135"/>
  <c r="G56" i="135"/>
  <c r="K55" i="135"/>
  <c r="G55" i="135"/>
  <c r="K54" i="135"/>
  <c r="G54" i="135"/>
  <c r="K53" i="135"/>
  <c r="G53" i="135"/>
  <c r="K52" i="135"/>
  <c r="G52" i="135"/>
  <c r="K51" i="135"/>
  <c r="G51" i="135"/>
  <c r="K50" i="135"/>
  <c r="G50" i="135"/>
  <c r="K49" i="135"/>
  <c r="G49" i="135"/>
  <c r="K48" i="135"/>
  <c r="G48" i="135"/>
  <c r="K47" i="135"/>
  <c r="G47" i="135"/>
  <c r="K46" i="135"/>
  <c r="G46" i="135"/>
  <c r="K45" i="135"/>
  <c r="G45" i="135"/>
  <c r="K44" i="135"/>
  <c r="G44" i="135"/>
  <c r="K43" i="135"/>
  <c r="G43" i="135"/>
  <c r="K42" i="135"/>
  <c r="G42" i="135"/>
  <c r="K41" i="135"/>
  <c r="G41" i="135"/>
  <c r="K40" i="135"/>
  <c r="G40" i="135"/>
  <c r="K39" i="135"/>
  <c r="G39" i="135"/>
  <c r="K38" i="135"/>
  <c r="G38" i="135"/>
  <c r="K37" i="135"/>
  <c r="G37" i="135"/>
  <c r="K36" i="135"/>
  <c r="G36" i="135"/>
  <c r="K35" i="135"/>
  <c r="G35" i="135"/>
  <c r="K34" i="135"/>
  <c r="G34" i="135"/>
  <c r="K33" i="135"/>
  <c r="G33" i="135"/>
  <c r="K32" i="135"/>
  <c r="G32" i="135"/>
  <c r="K31" i="135"/>
  <c r="G31" i="135"/>
  <c r="K30" i="135"/>
  <c r="G30" i="135"/>
  <c r="K29" i="135"/>
  <c r="G29" i="135"/>
  <c r="K28" i="135"/>
  <c r="G28" i="135"/>
  <c r="K27" i="135"/>
  <c r="G27" i="135"/>
  <c r="K26" i="135"/>
  <c r="G26" i="135"/>
  <c r="K25" i="135"/>
  <c r="G25" i="135"/>
  <c r="K24" i="135"/>
  <c r="G24" i="135"/>
  <c r="K23" i="135"/>
  <c r="G23" i="135"/>
  <c r="K22" i="135"/>
  <c r="G22" i="135"/>
  <c r="K21" i="135"/>
  <c r="G21" i="135"/>
  <c r="K20" i="135"/>
  <c r="G20" i="135"/>
  <c r="K19" i="135"/>
  <c r="G19" i="135"/>
  <c r="K18" i="135"/>
  <c r="G18" i="135"/>
  <c r="K17" i="135"/>
  <c r="G17" i="135"/>
  <c r="K16" i="135"/>
  <c r="G16" i="135"/>
  <c r="K15" i="135"/>
  <c r="G15" i="135"/>
  <c r="K14" i="135"/>
  <c r="G14" i="135"/>
  <c r="K13" i="135"/>
  <c r="G13" i="135"/>
  <c r="K12" i="135"/>
  <c r="G12" i="135"/>
  <c r="K11" i="135"/>
  <c r="G11" i="135"/>
  <c r="K10" i="135"/>
  <c r="G10" i="135"/>
  <c r="K9" i="135"/>
  <c r="G9" i="135"/>
  <c r="E135" i="133"/>
  <c r="C135" i="133"/>
  <c r="E134" i="133"/>
  <c r="C134" i="133"/>
  <c r="E133" i="133"/>
  <c r="C133" i="133"/>
  <c r="E132" i="133"/>
  <c r="C132" i="133"/>
  <c r="E131" i="133"/>
  <c r="C131" i="133"/>
  <c r="E130" i="133"/>
  <c r="C130" i="133"/>
  <c r="E129" i="133"/>
  <c r="C129" i="133"/>
  <c r="E128" i="133"/>
  <c r="C128" i="133"/>
  <c r="E127" i="133"/>
  <c r="C127" i="133"/>
  <c r="E126" i="133"/>
  <c r="C126" i="133"/>
  <c r="E125" i="133"/>
  <c r="C125" i="133"/>
  <c r="E124" i="133"/>
  <c r="C124" i="133"/>
  <c r="E123" i="133"/>
  <c r="C123" i="133"/>
  <c r="E122" i="133"/>
  <c r="C122" i="133"/>
  <c r="E121" i="133"/>
  <c r="C121" i="133"/>
  <c r="E120" i="133"/>
  <c r="C120" i="133"/>
  <c r="E119" i="133"/>
  <c r="C119" i="133"/>
  <c r="E118" i="133"/>
  <c r="C118" i="133"/>
  <c r="E117" i="133"/>
  <c r="C117" i="133"/>
  <c r="E116" i="133"/>
  <c r="C116" i="133"/>
  <c r="E115" i="133"/>
  <c r="C115" i="133"/>
  <c r="E114" i="133"/>
  <c r="C114" i="133"/>
  <c r="E113" i="133"/>
  <c r="C113" i="133"/>
  <c r="E112" i="133"/>
  <c r="C112" i="133"/>
  <c r="E111" i="133"/>
  <c r="C111" i="133"/>
  <c r="E110" i="133"/>
  <c r="C110" i="133"/>
  <c r="E109" i="133"/>
  <c r="C109" i="133"/>
  <c r="E108" i="133"/>
  <c r="C108" i="133"/>
  <c r="E107" i="133"/>
  <c r="C107" i="133"/>
  <c r="E106" i="133"/>
  <c r="C106" i="133"/>
  <c r="E105" i="133"/>
  <c r="C105" i="133"/>
  <c r="E104" i="133"/>
  <c r="C104" i="133"/>
  <c r="E103" i="133"/>
  <c r="C103" i="133"/>
  <c r="E102" i="133"/>
  <c r="C102" i="133"/>
  <c r="E101" i="133"/>
  <c r="C101" i="133"/>
  <c r="E100" i="133"/>
  <c r="C100" i="133"/>
  <c r="E99" i="133"/>
  <c r="C99" i="133"/>
  <c r="E98" i="133"/>
  <c r="C98" i="133"/>
  <c r="E97" i="133"/>
  <c r="C97" i="133"/>
  <c r="E96" i="133"/>
  <c r="C96" i="133"/>
  <c r="E95" i="133"/>
  <c r="C95" i="133"/>
  <c r="E94" i="133"/>
  <c r="C94" i="133"/>
  <c r="E93" i="133"/>
  <c r="C93" i="133"/>
  <c r="E92" i="133"/>
  <c r="C92" i="133"/>
  <c r="E91" i="133"/>
  <c r="C91" i="133"/>
  <c r="E90" i="133"/>
  <c r="C90" i="133"/>
  <c r="E89" i="133"/>
  <c r="C89" i="133"/>
  <c r="E88" i="133"/>
  <c r="C88" i="133"/>
  <c r="E87" i="133"/>
  <c r="C87" i="133"/>
  <c r="E86" i="133"/>
  <c r="C86" i="133"/>
  <c r="E85" i="133"/>
  <c r="C85" i="133"/>
  <c r="E84" i="133"/>
  <c r="C84" i="133"/>
  <c r="E83" i="133"/>
  <c r="C83" i="133"/>
  <c r="E82" i="133"/>
  <c r="C82" i="133"/>
  <c r="E81" i="133"/>
  <c r="C81" i="133"/>
  <c r="E80" i="133"/>
  <c r="C80" i="133"/>
  <c r="E79" i="133"/>
  <c r="C79" i="133"/>
  <c r="E78" i="133"/>
  <c r="C78" i="133"/>
  <c r="E77" i="133"/>
  <c r="C77" i="133"/>
  <c r="E76" i="133"/>
  <c r="C76" i="133"/>
  <c r="E75" i="133"/>
  <c r="C75" i="133"/>
  <c r="E74" i="133"/>
  <c r="C74" i="133"/>
  <c r="E73" i="133"/>
  <c r="C73" i="133"/>
  <c r="E72" i="133"/>
  <c r="C72" i="133"/>
  <c r="E71" i="133"/>
  <c r="C71" i="133"/>
  <c r="E70" i="133"/>
  <c r="C70" i="133"/>
  <c r="E69" i="133"/>
  <c r="C69" i="133"/>
  <c r="E68" i="133"/>
  <c r="C68" i="133"/>
  <c r="E67" i="133"/>
  <c r="C67" i="133"/>
  <c r="E66" i="133"/>
  <c r="C66" i="133"/>
  <c r="E65" i="133"/>
  <c r="C65" i="133"/>
  <c r="E64" i="133"/>
  <c r="C64" i="133"/>
  <c r="E63" i="133"/>
  <c r="C63" i="133"/>
  <c r="E62" i="133"/>
  <c r="C62" i="133"/>
  <c r="E61" i="133"/>
  <c r="C61" i="133"/>
  <c r="E60" i="133"/>
  <c r="C60" i="133"/>
  <c r="E59" i="133"/>
  <c r="C59" i="133"/>
  <c r="E58" i="133"/>
  <c r="C58" i="133"/>
  <c r="E57" i="133"/>
  <c r="C57" i="133"/>
  <c r="E56" i="133"/>
  <c r="C56" i="133"/>
  <c r="E55" i="133"/>
  <c r="C55" i="133"/>
  <c r="E54" i="133"/>
  <c r="C54" i="133"/>
  <c r="E53" i="133"/>
  <c r="C53" i="133"/>
  <c r="E52" i="133"/>
  <c r="C52" i="133"/>
  <c r="E51" i="133"/>
  <c r="C51" i="133"/>
  <c r="E50" i="133"/>
  <c r="C50" i="133"/>
  <c r="E49" i="133"/>
  <c r="C49" i="133"/>
  <c r="E48" i="133"/>
  <c r="C48" i="133"/>
  <c r="E47" i="133"/>
  <c r="C47" i="133"/>
  <c r="E46" i="133"/>
  <c r="C46" i="133"/>
  <c r="E45" i="133"/>
  <c r="C45" i="133"/>
  <c r="E44" i="133"/>
  <c r="C44" i="133"/>
  <c r="E43" i="133"/>
  <c r="C43" i="133"/>
  <c r="E42" i="133"/>
  <c r="C42" i="133"/>
  <c r="E41" i="133"/>
  <c r="C41" i="133"/>
  <c r="E40" i="133"/>
  <c r="C40" i="133"/>
  <c r="E39" i="133"/>
  <c r="C39" i="133"/>
  <c r="E38" i="133"/>
  <c r="C38" i="133"/>
  <c r="E37" i="133"/>
  <c r="C37" i="133"/>
  <c r="E36" i="133"/>
  <c r="C36" i="133"/>
  <c r="E35" i="133"/>
  <c r="C35" i="133"/>
  <c r="E34" i="133"/>
  <c r="C34" i="133"/>
  <c r="E33" i="133"/>
  <c r="C33" i="133"/>
  <c r="E32" i="133"/>
  <c r="C32" i="133"/>
  <c r="E31" i="133"/>
  <c r="C31" i="133"/>
  <c r="E30" i="133"/>
  <c r="C30" i="133"/>
  <c r="E29" i="133"/>
  <c r="C29" i="133"/>
  <c r="E28" i="133"/>
  <c r="C28" i="133"/>
  <c r="E27" i="133"/>
  <c r="C27" i="133"/>
  <c r="E26" i="133"/>
  <c r="C26" i="133"/>
  <c r="E25" i="133"/>
  <c r="C25" i="133"/>
  <c r="E24" i="133"/>
  <c r="C24" i="133"/>
  <c r="E23" i="133"/>
  <c r="C23" i="133"/>
  <c r="E22" i="133"/>
  <c r="C22" i="133"/>
  <c r="E21" i="133"/>
  <c r="C21" i="133"/>
  <c r="E20" i="133"/>
  <c r="C20" i="133"/>
  <c r="E19" i="133"/>
  <c r="C19" i="133"/>
  <c r="E18" i="133"/>
  <c r="C18" i="133"/>
  <c r="E17" i="133"/>
  <c r="C17" i="133"/>
  <c r="E16" i="133"/>
  <c r="C16" i="133"/>
  <c r="E15" i="133"/>
  <c r="C15" i="133"/>
  <c r="E14" i="133"/>
  <c r="C14" i="133"/>
  <c r="E13" i="133"/>
  <c r="C13" i="133"/>
  <c r="E12" i="133"/>
  <c r="C12" i="133"/>
  <c r="E11" i="133"/>
  <c r="C11" i="133"/>
  <c r="E10" i="133"/>
  <c r="C10" i="133"/>
  <c r="E9" i="133"/>
  <c r="C9" i="133"/>
  <c r="K111" i="6"/>
  <c r="J111" i="6"/>
  <c r="I111" i="6"/>
  <c r="H111" i="6"/>
  <c r="G111" i="6"/>
  <c r="F111" i="6"/>
  <c r="E111" i="6"/>
  <c r="D111" i="6"/>
  <c r="C111" i="6"/>
  <c r="B111" i="6"/>
  <c r="K110" i="6"/>
  <c r="J110" i="6"/>
  <c r="I110" i="6"/>
  <c r="H110" i="6"/>
  <c r="G110" i="6"/>
  <c r="F110" i="6"/>
  <c r="E110" i="6"/>
  <c r="D110" i="6"/>
  <c r="C110" i="6"/>
  <c r="B110" i="6"/>
  <c r="K109" i="6"/>
  <c r="J109" i="6"/>
  <c r="I109" i="6"/>
  <c r="H109" i="6"/>
  <c r="G109" i="6"/>
  <c r="F109" i="6"/>
  <c r="E109" i="6"/>
  <c r="D109" i="6"/>
  <c r="C109" i="6"/>
  <c r="B109" i="6"/>
  <c r="K108" i="6"/>
  <c r="J108" i="6"/>
  <c r="I108" i="6"/>
  <c r="H108" i="6"/>
  <c r="G108" i="6"/>
  <c r="F108" i="6"/>
  <c r="E108" i="6"/>
  <c r="D108" i="6"/>
  <c r="C108" i="6"/>
  <c r="B108" i="6"/>
  <c r="K107" i="6"/>
  <c r="J107" i="6"/>
  <c r="I107" i="6"/>
  <c r="H107" i="6"/>
  <c r="G107" i="6"/>
  <c r="F107" i="6"/>
  <c r="E107" i="6"/>
  <c r="D107" i="6"/>
  <c r="C107" i="6"/>
  <c r="B107" i="6"/>
  <c r="K106" i="6"/>
  <c r="J106" i="6"/>
  <c r="I106" i="6"/>
  <c r="H106" i="6"/>
  <c r="G106" i="6"/>
  <c r="F106" i="6"/>
  <c r="E106" i="6"/>
  <c r="D106" i="6"/>
  <c r="C106" i="6"/>
  <c r="B106" i="6"/>
  <c r="K105" i="6"/>
  <c r="J105" i="6"/>
  <c r="I105" i="6"/>
  <c r="H105" i="6"/>
  <c r="G105" i="6"/>
  <c r="F105" i="6"/>
  <c r="E105" i="6"/>
  <c r="D105" i="6"/>
  <c r="C105" i="6"/>
  <c r="B105" i="6"/>
  <c r="K104" i="6"/>
  <c r="J104" i="6"/>
  <c r="I104" i="6"/>
  <c r="H104" i="6"/>
  <c r="G104" i="6"/>
  <c r="F104" i="6"/>
  <c r="E104" i="6"/>
  <c r="D104" i="6"/>
  <c r="C104" i="6"/>
  <c r="B104" i="6"/>
  <c r="K103" i="6"/>
  <c r="J103" i="6"/>
  <c r="I103" i="6"/>
  <c r="H103" i="6"/>
  <c r="G103" i="6"/>
  <c r="F103" i="6"/>
  <c r="E103" i="6"/>
  <c r="D103" i="6"/>
  <c r="C103" i="6"/>
  <c r="B103" i="6"/>
  <c r="K102" i="6"/>
  <c r="J102" i="6"/>
  <c r="I102" i="6"/>
  <c r="H102" i="6"/>
  <c r="G102" i="6"/>
  <c r="F102" i="6"/>
  <c r="E102" i="6"/>
  <c r="D102" i="6"/>
  <c r="C102" i="6"/>
  <c r="B102" i="6"/>
  <c r="K101" i="6"/>
  <c r="J101" i="6"/>
  <c r="I101" i="6"/>
  <c r="H101" i="6"/>
  <c r="G101" i="6"/>
  <c r="F101" i="6"/>
  <c r="E101" i="6"/>
  <c r="D101" i="6"/>
  <c r="C101" i="6"/>
  <c r="B101" i="6"/>
  <c r="K100" i="6"/>
  <c r="J100" i="6"/>
  <c r="I100" i="6"/>
  <c r="H100" i="6"/>
  <c r="G100" i="6"/>
  <c r="F100" i="6"/>
  <c r="E100" i="6"/>
  <c r="D100" i="6"/>
  <c r="C100" i="6"/>
  <c r="B100" i="6"/>
  <c r="K99" i="6"/>
  <c r="J99" i="6"/>
  <c r="I99" i="6"/>
  <c r="H99" i="6"/>
  <c r="G99" i="6"/>
  <c r="F99" i="6"/>
  <c r="E99" i="6"/>
  <c r="D99" i="6"/>
  <c r="C99" i="6"/>
  <c r="B99" i="6"/>
  <c r="K98" i="6"/>
  <c r="J98" i="6"/>
  <c r="I98" i="6"/>
  <c r="H98" i="6"/>
  <c r="G98" i="6"/>
  <c r="F98" i="6"/>
  <c r="E98" i="6"/>
  <c r="D98" i="6"/>
  <c r="C98" i="6"/>
  <c r="B98" i="6"/>
  <c r="K97" i="6"/>
  <c r="J97" i="6"/>
  <c r="I97" i="6"/>
  <c r="H97" i="6"/>
  <c r="G97" i="6"/>
  <c r="F97" i="6"/>
  <c r="E97" i="6"/>
  <c r="D97" i="6"/>
  <c r="C97" i="6"/>
  <c r="B97" i="6"/>
  <c r="K96" i="6"/>
  <c r="J96" i="6"/>
  <c r="I96" i="6"/>
  <c r="H96" i="6"/>
  <c r="G96" i="6"/>
  <c r="F96" i="6"/>
  <c r="E96" i="6"/>
  <c r="D96" i="6"/>
  <c r="C96" i="6"/>
  <c r="B96" i="6"/>
  <c r="K95" i="6"/>
  <c r="J95" i="6"/>
  <c r="I95" i="6"/>
  <c r="H95" i="6"/>
  <c r="G95" i="6"/>
  <c r="F95" i="6"/>
  <c r="E95" i="6"/>
  <c r="D95" i="6"/>
  <c r="C95" i="6"/>
  <c r="B95" i="6"/>
  <c r="K94" i="6"/>
  <c r="J94" i="6"/>
  <c r="I94" i="6"/>
  <c r="H94" i="6"/>
  <c r="G94" i="6"/>
  <c r="F94" i="6"/>
  <c r="E94" i="6"/>
  <c r="D94" i="6"/>
  <c r="C94" i="6"/>
  <c r="B94" i="6"/>
  <c r="K93" i="6"/>
  <c r="J93" i="6"/>
  <c r="I93" i="6"/>
  <c r="H93" i="6"/>
  <c r="G93" i="6"/>
  <c r="F93" i="6"/>
  <c r="E93" i="6"/>
  <c r="D93" i="6"/>
  <c r="C93" i="6"/>
  <c r="B93" i="6"/>
  <c r="K92" i="6"/>
  <c r="J92" i="6"/>
  <c r="I92" i="6"/>
  <c r="H92" i="6"/>
  <c r="G92" i="6"/>
  <c r="F92" i="6"/>
  <c r="E92" i="6"/>
  <c r="D92" i="6"/>
  <c r="C92" i="6"/>
  <c r="B92" i="6"/>
  <c r="K91" i="6"/>
  <c r="J91" i="6"/>
  <c r="I91" i="6"/>
  <c r="H91" i="6"/>
  <c r="G91" i="6"/>
  <c r="F91" i="6"/>
  <c r="E91" i="6"/>
  <c r="D91" i="6"/>
  <c r="C91" i="6"/>
  <c r="B91" i="6"/>
  <c r="K90" i="6"/>
  <c r="J90" i="6"/>
  <c r="I90" i="6"/>
  <c r="H90" i="6"/>
  <c r="G90" i="6"/>
  <c r="F90" i="6"/>
  <c r="E90" i="6"/>
  <c r="D90" i="6"/>
  <c r="C90" i="6"/>
  <c r="B90" i="6"/>
  <c r="K89" i="6"/>
  <c r="J89" i="6"/>
  <c r="I89" i="6"/>
  <c r="H89" i="6"/>
  <c r="G89" i="6"/>
  <c r="F89" i="6"/>
  <c r="E89" i="6"/>
  <c r="D89" i="6"/>
  <c r="C89" i="6"/>
  <c r="B89" i="6"/>
  <c r="K88" i="6"/>
  <c r="J88" i="6"/>
  <c r="I88" i="6"/>
  <c r="H88" i="6"/>
  <c r="G88" i="6"/>
  <c r="F88" i="6"/>
  <c r="E88" i="6"/>
  <c r="D88" i="6"/>
  <c r="C88" i="6"/>
  <c r="B88" i="6"/>
  <c r="K87" i="6"/>
  <c r="J87" i="6"/>
  <c r="I87" i="6"/>
  <c r="H87" i="6"/>
  <c r="G87" i="6"/>
  <c r="F87" i="6"/>
  <c r="E87" i="6"/>
  <c r="D87" i="6"/>
  <c r="C87" i="6"/>
  <c r="B87" i="6"/>
  <c r="K86" i="6"/>
  <c r="J86" i="6"/>
  <c r="I86" i="6"/>
  <c r="H86" i="6"/>
  <c r="G86" i="6"/>
  <c r="F86" i="6"/>
  <c r="E86" i="6"/>
  <c r="D86" i="6"/>
  <c r="C86" i="6"/>
  <c r="B86" i="6"/>
  <c r="K85" i="6"/>
  <c r="J85" i="6"/>
  <c r="I85" i="6"/>
  <c r="H85" i="6"/>
  <c r="G85" i="6"/>
  <c r="F85" i="6"/>
  <c r="E85" i="6"/>
  <c r="D85" i="6"/>
  <c r="C85" i="6"/>
  <c r="B85" i="6"/>
  <c r="K84" i="6"/>
  <c r="J84" i="6"/>
  <c r="I84" i="6"/>
  <c r="H84" i="6"/>
  <c r="G84" i="6"/>
  <c r="F84" i="6"/>
  <c r="E84" i="6"/>
  <c r="D84" i="6"/>
  <c r="C84" i="6"/>
  <c r="B84" i="6"/>
  <c r="K83" i="6"/>
  <c r="J83" i="6"/>
  <c r="I83" i="6"/>
  <c r="H83" i="6"/>
  <c r="G83" i="6"/>
  <c r="F83" i="6"/>
  <c r="E83" i="6"/>
  <c r="D83" i="6"/>
  <c r="C83" i="6"/>
  <c r="B83" i="6"/>
  <c r="K82" i="6"/>
  <c r="J82" i="6"/>
  <c r="I82" i="6"/>
  <c r="H82" i="6"/>
  <c r="G82" i="6"/>
  <c r="F82" i="6"/>
  <c r="E82" i="6"/>
  <c r="D82" i="6"/>
  <c r="C82" i="6"/>
  <c r="B82" i="6"/>
  <c r="K81" i="6"/>
  <c r="J81" i="6"/>
  <c r="I81" i="6"/>
  <c r="H81" i="6"/>
  <c r="G81" i="6"/>
  <c r="F81" i="6"/>
  <c r="E81" i="6"/>
  <c r="D81" i="6"/>
  <c r="C81" i="6"/>
  <c r="B81" i="6"/>
  <c r="K80" i="6"/>
  <c r="J80" i="6"/>
  <c r="I80" i="6"/>
  <c r="H80" i="6"/>
  <c r="G80" i="6"/>
  <c r="F80" i="6"/>
  <c r="E80" i="6"/>
  <c r="D80" i="6"/>
  <c r="C80" i="6"/>
  <c r="B80" i="6"/>
  <c r="K79" i="6"/>
  <c r="J79" i="6"/>
  <c r="I79" i="6"/>
  <c r="H79" i="6"/>
  <c r="G79" i="6"/>
  <c r="F79" i="6"/>
  <c r="E79" i="6"/>
  <c r="D79" i="6"/>
  <c r="C79" i="6"/>
  <c r="B79" i="6"/>
  <c r="K78" i="6"/>
  <c r="J78" i="6"/>
  <c r="I78" i="6"/>
  <c r="H78" i="6"/>
  <c r="G78" i="6"/>
  <c r="F78" i="6"/>
  <c r="E78" i="6"/>
  <c r="D78" i="6"/>
  <c r="C78" i="6"/>
  <c r="B78" i="6"/>
  <c r="K77" i="6"/>
  <c r="J77" i="6"/>
  <c r="I77" i="6"/>
  <c r="H77" i="6"/>
  <c r="G77" i="6"/>
  <c r="F77" i="6"/>
  <c r="E77" i="6"/>
  <c r="D77" i="6"/>
  <c r="C77" i="6"/>
  <c r="B77" i="6"/>
  <c r="K76" i="6"/>
  <c r="J76" i="6"/>
  <c r="I76" i="6"/>
  <c r="H76" i="6"/>
  <c r="G76" i="6"/>
  <c r="F76" i="6"/>
  <c r="E76" i="6"/>
  <c r="D76" i="6"/>
  <c r="C76" i="6"/>
  <c r="B76" i="6"/>
  <c r="K75" i="6"/>
  <c r="J75" i="6"/>
  <c r="I75" i="6"/>
  <c r="H75" i="6"/>
  <c r="G75" i="6"/>
  <c r="F75" i="6"/>
  <c r="E75" i="6"/>
  <c r="D75" i="6"/>
  <c r="C75" i="6"/>
  <c r="B75" i="6"/>
  <c r="K74" i="6"/>
  <c r="J74" i="6"/>
  <c r="I74" i="6"/>
  <c r="H74" i="6"/>
  <c r="G74" i="6"/>
  <c r="F74" i="6"/>
  <c r="E74" i="6"/>
  <c r="D74" i="6"/>
  <c r="C74" i="6"/>
  <c r="B74" i="6"/>
  <c r="K73" i="6"/>
  <c r="J73" i="6"/>
  <c r="I73" i="6"/>
  <c r="H73" i="6"/>
  <c r="G73" i="6"/>
  <c r="F73" i="6"/>
  <c r="E73" i="6"/>
  <c r="D73" i="6"/>
  <c r="C73" i="6"/>
  <c r="B73" i="6"/>
  <c r="K72" i="6"/>
  <c r="J72" i="6"/>
  <c r="I72" i="6"/>
  <c r="H72" i="6"/>
  <c r="G72" i="6"/>
  <c r="F72" i="6"/>
  <c r="E72" i="6"/>
  <c r="D72" i="6"/>
  <c r="C72" i="6"/>
  <c r="B72" i="6"/>
  <c r="K71" i="6"/>
  <c r="J71" i="6"/>
  <c r="I71" i="6"/>
  <c r="H71" i="6"/>
  <c r="G71" i="6"/>
  <c r="F71" i="6"/>
  <c r="E71" i="6"/>
  <c r="D71" i="6"/>
  <c r="C71" i="6"/>
  <c r="B71" i="6"/>
  <c r="K70" i="6"/>
  <c r="J70" i="6"/>
  <c r="I70" i="6"/>
  <c r="H70" i="6"/>
  <c r="G70" i="6"/>
  <c r="F70" i="6"/>
  <c r="E70" i="6"/>
  <c r="D70" i="6"/>
  <c r="C70" i="6"/>
  <c r="B70" i="6"/>
  <c r="K69" i="6"/>
  <c r="J69" i="6"/>
  <c r="I69" i="6"/>
  <c r="H69" i="6"/>
  <c r="G69" i="6"/>
  <c r="F69" i="6"/>
  <c r="E69" i="6"/>
  <c r="D69" i="6"/>
  <c r="C69" i="6"/>
  <c r="B69" i="6"/>
  <c r="K68" i="6"/>
  <c r="J68" i="6"/>
  <c r="I68" i="6"/>
  <c r="H68" i="6"/>
  <c r="G68" i="6"/>
  <c r="F68" i="6"/>
  <c r="E68" i="6"/>
  <c r="D68" i="6"/>
  <c r="C68" i="6"/>
  <c r="B68" i="6"/>
  <c r="K67" i="6"/>
  <c r="J67" i="6"/>
  <c r="I67" i="6"/>
  <c r="H67" i="6"/>
  <c r="G67" i="6"/>
  <c r="F67" i="6"/>
  <c r="E67" i="6"/>
  <c r="D67" i="6"/>
  <c r="C67" i="6"/>
  <c r="B67" i="6"/>
  <c r="K66" i="6"/>
  <c r="J66" i="6"/>
  <c r="I66" i="6"/>
  <c r="H66" i="6"/>
  <c r="G66" i="6"/>
  <c r="F66" i="6"/>
  <c r="E66" i="6"/>
  <c r="D66" i="6"/>
  <c r="C66" i="6"/>
  <c r="B66" i="6"/>
  <c r="K65" i="6"/>
  <c r="J65" i="6"/>
  <c r="I65" i="6"/>
  <c r="H65" i="6"/>
  <c r="G65" i="6"/>
  <c r="F65" i="6"/>
  <c r="E65" i="6"/>
  <c r="D65" i="6"/>
  <c r="C65" i="6"/>
  <c r="B65" i="6"/>
  <c r="K64" i="6"/>
  <c r="J64" i="6"/>
  <c r="I64" i="6"/>
  <c r="H64" i="6"/>
  <c r="G64" i="6"/>
  <c r="F64" i="6"/>
  <c r="E64" i="6"/>
  <c r="D64" i="6"/>
  <c r="C64" i="6"/>
  <c r="B64" i="6"/>
  <c r="K63" i="6"/>
  <c r="J63" i="6"/>
  <c r="I63" i="6"/>
  <c r="H63" i="6"/>
  <c r="G63" i="6"/>
  <c r="F63" i="6"/>
  <c r="E63" i="6"/>
  <c r="D63" i="6"/>
  <c r="C63" i="6"/>
  <c r="B63" i="6"/>
  <c r="K62" i="6"/>
  <c r="J62" i="6"/>
  <c r="I62" i="6"/>
  <c r="H62" i="6"/>
  <c r="G62" i="6"/>
  <c r="F62" i="6"/>
  <c r="E62" i="6"/>
  <c r="D62" i="6"/>
  <c r="C62" i="6"/>
  <c r="B62" i="6"/>
  <c r="K61" i="6"/>
  <c r="J61" i="6"/>
  <c r="I61" i="6"/>
  <c r="H61" i="6"/>
  <c r="G61" i="6"/>
  <c r="F61" i="6"/>
  <c r="E61" i="6"/>
  <c r="D61" i="6"/>
  <c r="C61" i="6"/>
  <c r="B61" i="6"/>
  <c r="K60" i="6"/>
  <c r="J60" i="6"/>
  <c r="I60" i="6"/>
  <c r="H60" i="6"/>
  <c r="G60" i="6"/>
  <c r="F60" i="6"/>
  <c r="E60" i="6"/>
  <c r="D60" i="6"/>
  <c r="C60" i="6"/>
  <c r="B60" i="6"/>
  <c r="L59" i="6" a="1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59" i="6"/>
  <c r="K59" i="6"/>
  <c r="J59" i="6"/>
  <c r="I59" i="6"/>
  <c r="H59" i="6"/>
  <c r="G59" i="6"/>
  <c r="F59" i="6"/>
  <c r="E59" i="6"/>
  <c r="D59" i="6"/>
  <c r="C59" i="6"/>
  <c r="B59" i="6"/>
  <c r="K58" i="6"/>
  <c r="J58" i="6"/>
  <c r="I58" i="6"/>
  <c r="H58" i="6"/>
  <c r="G58" i="6"/>
  <c r="F58" i="6"/>
  <c r="C58" i="6"/>
  <c r="B58" i="6"/>
  <c r="K57" i="6"/>
  <c r="J57" i="6"/>
  <c r="I57" i="6"/>
  <c r="H57" i="6"/>
  <c r="G57" i="6"/>
  <c r="F57" i="6"/>
  <c r="C57" i="6"/>
  <c r="B57" i="6"/>
  <c r="K56" i="6"/>
  <c r="J56" i="6"/>
  <c r="I56" i="6"/>
  <c r="H56" i="6"/>
  <c r="G56" i="6"/>
  <c r="F56" i="6"/>
  <c r="C56" i="6"/>
  <c r="B56" i="6"/>
  <c r="K55" i="6"/>
  <c r="J55" i="6"/>
  <c r="I55" i="6"/>
  <c r="H55" i="6"/>
  <c r="G55" i="6"/>
  <c r="F55" i="6"/>
  <c r="C55" i="6"/>
  <c r="B55" i="6"/>
  <c r="K54" i="6"/>
  <c r="J54" i="6"/>
  <c r="I54" i="6"/>
  <c r="H54" i="6"/>
  <c r="G54" i="6"/>
  <c r="F54" i="6"/>
  <c r="C54" i="6"/>
  <c r="B54" i="6"/>
  <c r="K53" i="6"/>
  <c r="J53" i="6"/>
  <c r="I53" i="6"/>
  <c r="H53" i="6"/>
  <c r="G53" i="6"/>
  <c r="F53" i="6"/>
  <c r="C53" i="6"/>
  <c r="B53" i="6"/>
  <c r="K52" i="6"/>
  <c r="J52" i="6"/>
  <c r="I52" i="6"/>
  <c r="H52" i="6"/>
  <c r="G52" i="6"/>
  <c r="F52" i="6"/>
  <c r="C52" i="6"/>
  <c r="B52" i="6"/>
  <c r="K51" i="6"/>
  <c r="J51" i="6"/>
  <c r="I51" i="6"/>
  <c r="H51" i="6"/>
  <c r="G51" i="6"/>
  <c r="F51" i="6"/>
  <c r="C51" i="6"/>
  <c r="B51" i="6"/>
  <c r="K50" i="6"/>
  <c r="J50" i="6"/>
  <c r="I50" i="6"/>
  <c r="H50" i="6"/>
  <c r="G50" i="6"/>
  <c r="F50" i="6"/>
  <c r="C50" i="6"/>
  <c r="B50" i="6"/>
  <c r="K49" i="6"/>
  <c r="J49" i="6"/>
  <c r="I49" i="6"/>
  <c r="H49" i="6"/>
  <c r="G49" i="6"/>
  <c r="F49" i="6"/>
  <c r="C49" i="6"/>
  <c r="B49" i="6"/>
  <c r="K48" i="6"/>
  <c r="J48" i="6"/>
  <c r="I48" i="6"/>
  <c r="H48" i="6"/>
  <c r="G48" i="6"/>
  <c r="F48" i="6"/>
  <c r="C48" i="6"/>
  <c r="B48" i="6"/>
  <c r="K47" i="6"/>
  <c r="J47" i="6"/>
  <c r="I47" i="6"/>
  <c r="H47" i="6"/>
  <c r="G47" i="6"/>
  <c r="F47" i="6"/>
  <c r="C47" i="6"/>
  <c r="B47" i="6"/>
  <c r="K46" i="6"/>
  <c r="J46" i="6"/>
  <c r="I46" i="6"/>
  <c r="H46" i="6"/>
  <c r="G46" i="6"/>
  <c r="F46" i="6"/>
  <c r="C46" i="6"/>
  <c r="B46" i="6"/>
  <c r="K45" i="6"/>
  <c r="J45" i="6"/>
  <c r="I45" i="6"/>
  <c r="H45" i="6"/>
  <c r="G45" i="6"/>
  <c r="F45" i="6"/>
  <c r="C45" i="6"/>
  <c r="B45" i="6"/>
  <c r="K44" i="6"/>
  <c r="J44" i="6"/>
  <c r="I44" i="6"/>
  <c r="H44" i="6"/>
  <c r="G44" i="6"/>
  <c r="F44" i="6"/>
  <c r="C44" i="6"/>
  <c r="B44" i="6"/>
  <c r="K43" i="6"/>
  <c r="J43" i="6"/>
  <c r="I43" i="6"/>
  <c r="H43" i="6"/>
  <c r="G43" i="6"/>
  <c r="F43" i="6"/>
  <c r="C43" i="6"/>
  <c r="B43" i="6"/>
  <c r="K42" i="6"/>
  <c r="J42" i="6"/>
  <c r="I42" i="6"/>
  <c r="H42" i="6"/>
  <c r="G42" i="6"/>
  <c r="F42" i="6"/>
  <c r="C42" i="6"/>
  <c r="B42" i="6"/>
  <c r="K41" i="6"/>
  <c r="J41" i="6"/>
  <c r="I41" i="6"/>
  <c r="H41" i="6"/>
  <c r="G41" i="6"/>
  <c r="F41" i="6"/>
  <c r="C41" i="6"/>
  <c r="B41" i="6"/>
  <c r="K40" i="6"/>
  <c r="J40" i="6"/>
  <c r="I40" i="6"/>
  <c r="H40" i="6"/>
  <c r="G40" i="6"/>
  <c r="F40" i="6"/>
  <c r="C40" i="6"/>
  <c r="B40" i="6"/>
  <c r="K39" i="6"/>
  <c r="J39" i="6"/>
  <c r="I39" i="6"/>
  <c r="H39" i="6"/>
  <c r="G39" i="6"/>
  <c r="F39" i="6"/>
  <c r="C39" i="6"/>
  <c r="B39" i="6"/>
  <c r="K38" i="6"/>
  <c r="J38" i="6"/>
  <c r="I38" i="6"/>
  <c r="H38" i="6"/>
  <c r="G38" i="6"/>
  <c r="F38" i="6"/>
  <c r="C38" i="6"/>
  <c r="B38" i="6"/>
  <c r="K37" i="6"/>
  <c r="J37" i="6"/>
  <c r="I37" i="6"/>
  <c r="H37" i="6"/>
  <c r="G37" i="6"/>
  <c r="F37" i="6"/>
  <c r="C37" i="6"/>
  <c r="B37" i="6"/>
  <c r="K36" i="6"/>
  <c r="J36" i="6"/>
  <c r="I36" i="6"/>
  <c r="H36" i="6"/>
  <c r="G36" i="6"/>
  <c r="F36" i="6"/>
  <c r="C36" i="6"/>
  <c r="B36" i="6"/>
  <c r="K35" i="6"/>
  <c r="J35" i="6"/>
  <c r="I35" i="6"/>
  <c r="H35" i="6"/>
  <c r="G35" i="6"/>
  <c r="F35" i="6"/>
  <c r="C35" i="6"/>
  <c r="B35" i="6"/>
  <c r="K34" i="6"/>
  <c r="J34" i="6"/>
  <c r="I34" i="6"/>
  <c r="H34" i="6"/>
  <c r="G34" i="6"/>
  <c r="F34" i="6"/>
  <c r="C34" i="6"/>
  <c r="B34" i="6"/>
  <c r="K33" i="6"/>
  <c r="J33" i="6"/>
  <c r="I33" i="6"/>
  <c r="H33" i="6"/>
  <c r="G33" i="6"/>
  <c r="F33" i="6"/>
  <c r="C33" i="6"/>
  <c r="B33" i="6"/>
  <c r="K32" i="6"/>
  <c r="J32" i="6"/>
  <c r="I32" i="6"/>
  <c r="H32" i="6"/>
  <c r="G32" i="6"/>
  <c r="F32" i="6"/>
  <c r="C32" i="6"/>
  <c r="B32" i="6"/>
  <c r="K31" i="6"/>
  <c r="J31" i="6"/>
  <c r="I31" i="6"/>
  <c r="H31" i="6"/>
  <c r="G31" i="6"/>
  <c r="F31" i="6"/>
  <c r="C31" i="6"/>
  <c r="B31" i="6"/>
  <c r="K30" i="6"/>
  <c r="J30" i="6"/>
  <c r="I30" i="6"/>
  <c r="H30" i="6"/>
  <c r="G30" i="6"/>
  <c r="F30" i="6"/>
  <c r="C30" i="6"/>
  <c r="B30" i="6"/>
  <c r="K29" i="6"/>
  <c r="J29" i="6"/>
  <c r="I29" i="6"/>
  <c r="H29" i="6"/>
  <c r="G29" i="6"/>
  <c r="F29" i="6"/>
  <c r="C29" i="6"/>
  <c r="B29" i="6"/>
  <c r="K28" i="6"/>
  <c r="J28" i="6"/>
  <c r="I28" i="6"/>
  <c r="H28" i="6"/>
  <c r="G28" i="6"/>
  <c r="F28" i="6"/>
  <c r="C28" i="6"/>
  <c r="B28" i="6"/>
  <c r="K27" i="6"/>
  <c r="J27" i="6"/>
  <c r="I27" i="6"/>
  <c r="H27" i="6"/>
  <c r="G27" i="6"/>
  <c r="F27" i="6"/>
  <c r="C27" i="6"/>
  <c r="B27" i="6"/>
  <c r="K26" i="6"/>
  <c r="J26" i="6"/>
  <c r="I26" i="6"/>
  <c r="H26" i="6"/>
  <c r="G26" i="6"/>
  <c r="F26" i="6"/>
  <c r="C26" i="6"/>
  <c r="B26" i="6"/>
  <c r="K25" i="6"/>
  <c r="J25" i="6"/>
  <c r="I25" i="6"/>
  <c r="H25" i="6"/>
  <c r="G25" i="6"/>
  <c r="F25" i="6"/>
  <c r="C25" i="6"/>
  <c r="B25" i="6"/>
  <c r="K24" i="6"/>
  <c r="J24" i="6"/>
  <c r="I24" i="6"/>
  <c r="H24" i="6"/>
  <c r="G24" i="6"/>
  <c r="F24" i="6"/>
  <c r="C24" i="6"/>
  <c r="B24" i="6"/>
  <c r="K23" i="6"/>
  <c r="J23" i="6"/>
  <c r="I23" i="6"/>
  <c r="H23" i="6"/>
  <c r="G23" i="6"/>
  <c r="F23" i="6"/>
  <c r="C23" i="6"/>
  <c r="B23" i="6"/>
  <c r="K22" i="6"/>
  <c r="J22" i="6"/>
  <c r="I22" i="6"/>
  <c r="H22" i="6"/>
  <c r="G22" i="6"/>
  <c r="F22" i="6"/>
  <c r="C22" i="6"/>
  <c r="B22" i="6"/>
  <c r="K21" i="6"/>
  <c r="J21" i="6"/>
  <c r="I21" i="6"/>
  <c r="H21" i="6"/>
  <c r="G21" i="6"/>
  <c r="F21" i="6"/>
  <c r="C21" i="6"/>
  <c r="B21" i="6"/>
  <c r="K20" i="6"/>
  <c r="J20" i="6"/>
  <c r="I20" i="6"/>
  <c r="H20" i="6"/>
  <c r="G20" i="6"/>
  <c r="F20" i="6"/>
  <c r="C20" i="6"/>
  <c r="B20" i="6"/>
  <c r="K19" i="6"/>
  <c r="J19" i="6"/>
  <c r="I19" i="6"/>
  <c r="H19" i="6"/>
  <c r="G19" i="6"/>
  <c r="F19" i="6"/>
  <c r="C19" i="6"/>
  <c r="B19" i="6"/>
  <c r="K18" i="6"/>
  <c r="J18" i="6"/>
  <c r="I18" i="6"/>
  <c r="H18" i="6"/>
  <c r="G18" i="6"/>
  <c r="F18" i="6"/>
  <c r="C18" i="6"/>
  <c r="B18" i="6"/>
  <c r="K17" i="6"/>
  <c r="J17" i="6"/>
  <c r="I17" i="6"/>
  <c r="H17" i="6"/>
  <c r="G17" i="6"/>
  <c r="F17" i="6"/>
  <c r="C17" i="6"/>
  <c r="B17" i="6"/>
  <c r="K16" i="6"/>
  <c r="J16" i="6"/>
  <c r="I16" i="6"/>
  <c r="H16" i="6"/>
  <c r="G16" i="6"/>
  <c r="F16" i="6"/>
  <c r="C16" i="6"/>
  <c r="B16" i="6"/>
  <c r="K15" i="6"/>
  <c r="J15" i="6"/>
  <c r="I15" i="6"/>
  <c r="H15" i="6"/>
  <c r="G15" i="6"/>
  <c r="F15" i="6"/>
  <c r="C15" i="6"/>
  <c r="B15" i="6"/>
  <c r="K14" i="6"/>
  <c r="J14" i="6"/>
  <c r="I14" i="6"/>
  <c r="H14" i="6"/>
  <c r="G14" i="6"/>
  <c r="F14" i="6"/>
  <c r="C14" i="6"/>
  <c r="B14" i="6"/>
  <c r="K13" i="6"/>
  <c r="J13" i="6"/>
  <c r="I13" i="6"/>
  <c r="H13" i="6"/>
  <c r="G13" i="6"/>
  <c r="F13" i="6"/>
  <c r="C13" i="6"/>
  <c r="B13" i="6"/>
  <c r="K12" i="6"/>
  <c r="J12" i="6"/>
  <c r="I12" i="6"/>
  <c r="H12" i="6"/>
  <c r="G12" i="6"/>
  <c r="F12" i="6"/>
  <c r="C12" i="6"/>
  <c r="B12" i="6"/>
  <c r="K11" i="6"/>
  <c r="J11" i="6"/>
  <c r="I11" i="6"/>
  <c r="H11" i="6"/>
  <c r="G11" i="6"/>
  <c r="F11" i="6"/>
  <c r="C11" i="6"/>
  <c r="B11" i="6"/>
  <c r="K10" i="6"/>
  <c r="J10" i="6"/>
  <c r="I10" i="6"/>
  <c r="H10" i="6"/>
  <c r="G10" i="6"/>
  <c r="F10" i="6"/>
  <c r="C10" i="6"/>
  <c r="B10" i="6"/>
  <c r="Y111" i="14"/>
  <c r="X111" i="14"/>
  <c r="W111" i="14"/>
  <c r="V111" i="14"/>
  <c r="U111" i="14"/>
  <c r="S111" i="14"/>
  <c r="T111" i="14"/>
  <c r="Q111" i="14"/>
  <c r="P111" i="14"/>
  <c r="O111" i="14"/>
  <c r="N111" i="14"/>
  <c r="M111" i="14"/>
  <c r="J111" i="14"/>
  <c r="K111" i="14"/>
  <c r="L111" i="14"/>
  <c r="I111" i="14"/>
  <c r="H111" i="14"/>
  <c r="G111" i="14"/>
  <c r="F111" i="14"/>
  <c r="E111" i="14"/>
  <c r="B111" i="14"/>
  <c r="C111" i="14"/>
  <c r="D111" i="14"/>
  <c r="Y110" i="14"/>
  <c r="X110" i="14"/>
  <c r="W110" i="14"/>
  <c r="V110" i="14"/>
  <c r="U110" i="14"/>
  <c r="S110" i="14"/>
  <c r="T110" i="14"/>
  <c r="Q110" i="14"/>
  <c r="P110" i="14"/>
  <c r="O110" i="14"/>
  <c r="N110" i="14"/>
  <c r="M110" i="14"/>
  <c r="J110" i="14"/>
  <c r="K110" i="14"/>
  <c r="L110" i="14"/>
  <c r="I110" i="14"/>
  <c r="H110" i="14"/>
  <c r="G110" i="14"/>
  <c r="F110" i="14"/>
  <c r="E110" i="14"/>
  <c r="B110" i="14"/>
  <c r="C110" i="14"/>
  <c r="D110" i="14"/>
  <c r="Y109" i="14"/>
  <c r="X109" i="14"/>
  <c r="W109" i="14"/>
  <c r="V109" i="14"/>
  <c r="U109" i="14"/>
  <c r="S109" i="14"/>
  <c r="T109" i="14"/>
  <c r="Q109" i="14"/>
  <c r="P109" i="14"/>
  <c r="O109" i="14"/>
  <c r="N109" i="14"/>
  <c r="M109" i="14"/>
  <c r="J109" i="14"/>
  <c r="K109" i="14"/>
  <c r="L109" i="14"/>
  <c r="I109" i="14"/>
  <c r="H109" i="14"/>
  <c r="G109" i="14"/>
  <c r="F109" i="14"/>
  <c r="E109" i="14"/>
  <c r="B109" i="14"/>
  <c r="C109" i="14"/>
  <c r="D109" i="14"/>
  <c r="Y108" i="14"/>
  <c r="X108" i="14"/>
  <c r="W108" i="14"/>
  <c r="V108" i="14"/>
  <c r="U108" i="14"/>
  <c r="S108" i="14"/>
  <c r="T108" i="14"/>
  <c r="Q108" i="14"/>
  <c r="P108" i="14"/>
  <c r="O108" i="14"/>
  <c r="N108" i="14"/>
  <c r="M108" i="14"/>
  <c r="J108" i="14"/>
  <c r="K108" i="14"/>
  <c r="L108" i="14"/>
  <c r="I108" i="14"/>
  <c r="H108" i="14"/>
  <c r="G108" i="14"/>
  <c r="F108" i="14"/>
  <c r="E108" i="14"/>
  <c r="B108" i="14"/>
  <c r="C108" i="14"/>
  <c r="D108" i="14"/>
  <c r="Y107" i="14"/>
  <c r="X107" i="14"/>
  <c r="W107" i="14"/>
  <c r="V107" i="14"/>
  <c r="U107" i="14"/>
  <c r="T107" i="14"/>
  <c r="S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Y106" i="14"/>
  <c r="X106" i="14"/>
  <c r="W106" i="14"/>
  <c r="V106" i="14"/>
  <c r="U106" i="14"/>
  <c r="T106" i="14"/>
  <c r="S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Y105" i="14"/>
  <c r="X105" i="14"/>
  <c r="W105" i="14"/>
  <c r="V105" i="14"/>
  <c r="U105" i="14"/>
  <c r="T105" i="14"/>
  <c r="S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Y104" i="14"/>
  <c r="X104" i="14"/>
  <c r="W104" i="14"/>
  <c r="V104" i="14"/>
  <c r="U104" i="14"/>
  <c r="T104" i="14"/>
  <c r="S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Y103" i="14"/>
  <c r="X103" i="14"/>
  <c r="W103" i="14"/>
  <c r="V103" i="14"/>
  <c r="U103" i="14"/>
  <c r="T103" i="14"/>
  <c r="S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Y102" i="14"/>
  <c r="X102" i="14"/>
  <c r="W102" i="14"/>
  <c r="V102" i="14"/>
  <c r="U102" i="14"/>
  <c r="T102" i="14"/>
  <c r="S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Y101" i="14"/>
  <c r="X101" i="14"/>
  <c r="W101" i="14"/>
  <c r="V101" i="14"/>
  <c r="U101" i="14"/>
  <c r="T101" i="14"/>
  <c r="S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Y100" i="14"/>
  <c r="X100" i="14"/>
  <c r="W100" i="14"/>
  <c r="V100" i="14"/>
  <c r="U100" i="14"/>
  <c r="T100" i="14"/>
  <c r="S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Y99" i="14"/>
  <c r="X99" i="14"/>
  <c r="W99" i="14"/>
  <c r="V99" i="14"/>
  <c r="U99" i="14"/>
  <c r="T99" i="14"/>
  <c r="S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Y98" i="14"/>
  <c r="X98" i="14"/>
  <c r="W98" i="14"/>
  <c r="V98" i="14"/>
  <c r="U98" i="14"/>
  <c r="T98" i="14"/>
  <c r="S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Y97" i="14"/>
  <c r="X97" i="14"/>
  <c r="W97" i="14"/>
  <c r="V97" i="14"/>
  <c r="U97" i="14"/>
  <c r="T97" i="14"/>
  <c r="S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Y96" i="14"/>
  <c r="X96" i="14"/>
  <c r="W96" i="14"/>
  <c r="V96" i="14"/>
  <c r="U96" i="14"/>
  <c r="T96" i="14"/>
  <c r="S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Y95" i="14"/>
  <c r="X95" i="14"/>
  <c r="W95" i="14"/>
  <c r="V95" i="14"/>
  <c r="U95" i="14"/>
  <c r="T95" i="14"/>
  <c r="S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Y94" i="14"/>
  <c r="X94" i="14"/>
  <c r="W94" i="14"/>
  <c r="V94" i="14"/>
  <c r="U94" i="14"/>
  <c r="T94" i="14"/>
  <c r="S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Y93" i="14"/>
  <c r="X93" i="14"/>
  <c r="W93" i="14"/>
  <c r="V93" i="14"/>
  <c r="U93" i="14"/>
  <c r="T93" i="14"/>
  <c r="S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Y92" i="14"/>
  <c r="X92" i="14"/>
  <c r="W92" i="14"/>
  <c r="V92" i="14"/>
  <c r="U92" i="14"/>
  <c r="T92" i="14"/>
  <c r="S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Y91" i="14"/>
  <c r="X91" i="14"/>
  <c r="W91" i="14"/>
  <c r="V91" i="14"/>
  <c r="U91" i="14"/>
  <c r="T91" i="14"/>
  <c r="S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Y90" i="14"/>
  <c r="X90" i="14"/>
  <c r="W90" i="14"/>
  <c r="V90" i="14"/>
  <c r="U90" i="14"/>
  <c r="T90" i="14"/>
  <c r="S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Y89" i="14"/>
  <c r="X89" i="14"/>
  <c r="W89" i="14"/>
  <c r="V89" i="14"/>
  <c r="U89" i="14"/>
  <c r="T89" i="14"/>
  <c r="S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Y88" i="14"/>
  <c r="X88" i="14"/>
  <c r="W88" i="14"/>
  <c r="V88" i="14"/>
  <c r="U88" i="14"/>
  <c r="T88" i="14"/>
  <c r="S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Y87" i="14"/>
  <c r="X87" i="14"/>
  <c r="W87" i="14"/>
  <c r="V87" i="14"/>
  <c r="U87" i="14"/>
  <c r="T87" i="14"/>
  <c r="S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Y86" i="14"/>
  <c r="X86" i="14"/>
  <c r="W86" i="14"/>
  <c r="V86" i="14"/>
  <c r="U86" i="14"/>
  <c r="T86" i="14"/>
  <c r="S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Y85" i="14"/>
  <c r="X85" i="14"/>
  <c r="W85" i="14"/>
  <c r="V85" i="14"/>
  <c r="U85" i="14"/>
  <c r="T85" i="14"/>
  <c r="S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Y84" i="14"/>
  <c r="X84" i="14"/>
  <c r="W84" i="14"/>
  <c r="V84" i="14"/>
  <c r="U84" i="14"/>
  <c r="T84" i="14"/>
  <c r="S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Y83" i="14"/>
  <c r="X83" i="14"/>
  <c r="W83" i="14"/>
  <c r="V83" i="14"/>
  <c r="U83" i="14"/>
  <c r="T83" i="14"/>
  <c r="S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Y82" i="14"/>
  <c r="X82" i="14"/>
  <c r="W82" i="14"/>
  <c r="V82" i="14"/>
  <c r="U82" i="14"/>
  <c r="T82" i="14"/>
  <c r="S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Y81" i="14"/>
  <c r="X81" i="14"/>
  <c r="W81" i="14"/>
  <c r="V81" i="14"/>
  <c r="U81" i="14"/>
  <c r="T81" i="14"/>
  <c r="S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Y80" i="14"/>
  <c r="X80" i="14"/>
  <c r="W80" i="14"/>
  <c r="V80" i="14"/>
  <c r="U80" i="14"/>
  <c r="T80" i="14"/>
  <c r="S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Y79" i="14"/>
  <c r="X79" i="14"/>
  <c r="W79" i="14"/>
  <c r="V79" i="14"/>
  <c r="U79" i="14"/>
  <c r="T79" i="14"/>
  <c r="S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Y78" i="14"/>
  <c r="X78" i="14"/>
  <c r="W78" i="14"/>
  <c r="V78" i="14"/>
  <c r="U78" i="14"/>
  <c r="T78" i="14"/>
  <c r="S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Y77" i="14"/>
  <c r="X77" i="14"/>
  <c r="W77" i="14"/>
  <c r="V77" i="14"/>
  <c r="U77" i="14"/>
  <c r="T77" i="14"/>
  <c r="S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Y76" i="14"/>
  <c r="X76" i="14"/>
  <c r="W76" i="14"/>
  <c r="V76" i="14"/>
  <c r="U76" i="14"/>
  <c r="T76" i="14"/>
  <c r="S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Y75" i="14"/>
  <c r="X75" i="14"/>
  <c r="W75" i="14"/>
  <c r="V75" i="14"/>
  <c r="U75" i="14"/>
  <c r="T75" i="14"/>
  <c r="S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Y74" i="14"/>
  <c r="X74" i="14"/>
  <c r="W74" i="14"/>
  <c r="V74" i="14"/>
  <c r="U74" i="14"/>
  <c r="T74" i="14"/>
  <c r="S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Y73" i="14"/>
  <c r="X73" i="14"/>
  <c r="W73" i="14"/>
  <c r="V73" i="14"/>
  <c r="U73" i="14"/>
  <c r="T73" i="14"/>
  <c r="S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Y72" i="14"/>
  <c r="X72" i="14"/>
  <c r="W72" i="14"/>
  <c r="V72" i="14"/>
  <c r="U72" i="14"/>
  <c r="T72" i="14"/>
  <c r="S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Y71" i="14"/>
  <c r="X71" i="14"/>
  <c r="W71" i="14"/>
  <c r="V71" i="14"/>
  <c r="U71" i="14"/>
  <c r="T71" i="14"/>
  <c r="S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Y70" i="14"/>
  <c r="X70" i="14"/>
  <c r="W70" i="14"/>
  <c r="V70" i="14"/>
  <c r="U70" i="14"/>
  <c r="T70" i="14"/>
  <c r="S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Y69" i="14"/>
  <c r="X69" i="14"/>
  <c r="W69" i="14"/>
  <c r="V69" i="14"/>
  <c r="U69" i="14"/>
  <c r="T69" i="14"/>
  <c r="S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Y68" i="14"/>
  <c r="X68" i="14"/>
  <c r="W68" i="14"/>
  <c r="V68" i="14"/>
  <c r="U68" i="14"/>
  <c r="T68" i="14"/>
  <c r="S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Y67" i="14"/>
  <c r="X67" i="14"/>
  <c r="W67" i="14"/>
  <c r="V67" i="14"/>
  <c r="U67" i="14"/>
  <c r="T67" i="14"/>
  <c r="S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Y66" i="14"/>
  <c r="X66" i="14"/>
  <c r="W66" i="14"/>
  <c r="V66" i="14"/>
  <c r="U66" i="14"/>
  <c r="T66" i="14"/>
  <c r="S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Y65" i="14"/>
  <c r="X65" i="14"/>
  <c r="W65" i="14"/>
  <c r="V65" i="14"/>
  <c r="U65" i="14"/>
  <c r="T65" i="14"/>
  <c r="S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Y64" i="14"/>
  <c r="X64" i="14"/>
  <c r="W64" i="14"/>
  <c r="V64" i="14"/>
  <c r="U64" i="14"/>
  <c r="T64" i="14"/>
  <c r="S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Y63" i="14"/>
  <c r="X63" i="14"/>
  <c r="W63" i="14"/>
  <c r="V63" i="14"/>
  <c r="U63" i="14"/>
  <c r="T63" i="14"/>
  <c r="S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Y62" i="14"/>
  <c r="X62" i="14"/>
  <c r="W62" i="14"/>
  <c r="V62" i="14"/>
  <c r="U62" i="14"/>
  <c r="T62" i="14"/>
  <c r="S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Y61" i="14"/>
  <c r="X61" i="14"/>
  <c r="W61" i="14"/>
  <c r="V61" i="14"/>
  <c r="U61" i="14"/>
  <c r="T61" i="14"/>
  <c r="S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Y60" i="14"/>
  <c r="X60" i="14"/>
  <c r="W60" i="14"/>
  <c r="V60" i="14"/>
  <c r="U60" i="14"/>
  <c r="T60" i="14"/>
  <c r="S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Y59" i="14"/>
  <c r="X59" i="14"/>
  <c r="W59" i="14"/>
  <c r="V59" i="14"/>
  <c r="U59" i="14"/>
  <c r="T59" i="14"/>
  <c r="S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Y58" i="14"/>
  <c r="X58" i="14"/>
  <c r="W58" i="14"/>
  <c r="V58" i="14"/>
  <c r="U58" i="14"/>
  <c r="T58" i="14"/>
  <c r="S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Y57" i="14"/>
  <c r="X57" i="14"/>
  <c r="W57" i="14"/>
  <c r="V57" i="14"/>
  <c r="U57" i="14"/>
  <c r="T57" i="14"/>
  <c r="S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Y56" i="14"/>
  <c r="X56" i="14"/>
  <c r="W56" i="14"/>
  <c r="V56" i="14"/>
  <c r="U56" i="14"/>
  <c r="T56" i="14"/>
  <c r="S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Y55" i="14"/>
  <c r="X55" i="14"/>
  <c r="W55" i="14"/>
  <c r="V55" i="14"/>
  <c r="U55" i="14"/>
  <c r="T55" i="14"/>
  <c r="S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Y54" i="14"/>
  <c r="X54" i="14"/>
  <c r="W54" i="14"/>
  <c r="V54" i="14"/>
  <c r="U54" i="14"/>
  <c r="T54" i="14"/>
  <c r="S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Y53" i="14"/>
  <c r="X53" i="14"/>
  <c r="W53" i="14"/>
  <c r="V53" i="14"/>
  <c r="U53" i="14"/>
  <c r="T53" i="14"/>
  <c r="S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Y52" i="14"/>
  <c r="X52" i="14"/>
  <c r="W52" i="14"/>
  <c r="V52" i="14"/>
  <c r="U52" i="14"/>
  <c r="T52" i="14"/>
  <c r="S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Y51" i="14"/>
  <c r="X51" i="14"/>
  <c r="W51" i="14"/>
  <c r="V51" i="14"/>
  <c r="U51" i="14"/>
  <c r="T51" i="14"/>
  <c r="S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Y50" i="14"/>
  <c r="X50" i="14"/>
  <c r="W50" i="14"/>
  <c r="V50" i="14"/>
  <c r="U50" i="14"/>
  <c r="T50" i="14"/>
  <c r="S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Y49" i="14"/>
  <c r="X49" i="14"/>
  <c r="W49" i="14"/>
  <c r="V49" i="14"/>
  <c r="U49" i="14"/>
  <c r="T49" i="14"/>
  <c r="S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Y48" i="14"/>
  <c r="X48" i="14"/>
  <c r="W48" i="14"/>
  <c r="V48" i="14"/>
  <c r="U48" i="14"/>
  <c r="T48" i="14"/>
  <c r="S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Y47" i="14"/>
  <c r="X47" i="14"/>
  <c r="W47" i="14"/>
  <c r="V47" i="14"/>
  <c r="U47" i="14"/>
  <c r="T47" i="14"/>
  <c r="S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Y46" i="14"/>
  <c r="X46" i="14"/>
  <c r="W46" i="14"/>
  <c r="V46" i="14"/>
  <c r="U46" i="14"/>
  <c r="T46" i="14"/>
  <c r="S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Y45" i="14"/>
  <c r="X45" i="14"/>
  <c r="W45" i="14"/>
  <c r="V45" i="14"/>
  <c r="U45" i="14"/>
  <c r="T45" i="14"/>
  <c r="S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Y44" i="14"/>
  <c r="X44" i="14"/>
  <c r="W44" i="14"/>
  <c r="V44" i="14"/>
  <c r="U44" i="14"/>
  <c r="T44" i="14"/>
  <c r="S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Y43" i="14"/>
  <c r="X43" i="14"/>
  <c r="W43" i="14"/>
  <c r="V43" i="14"/>
  <c r="U43" i="14"/>
  <c r="T43" i="14"/>
  <c r="S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Y42" i="14"/>
  <c r="X42" i="14"/>
  <c r="W42" i="14"/>
  <c r="V42" i="14"/>
  <c r="U42" i="14"/>
  <c r="T42" i="14"/>
  <c r="S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Y41" i="14"/>
  <c r="X41" i="14"/>
  <c r="W41" i="14"/>
  <c r="V41" i="14"/>
  <c r="U41" i="14"/>
  <c r="T41" i="14"/>
  <c r="S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Y40" i="14"/>
  <c r="X40" i="14"/>
  <c r="W40" i="14"/>
  <c r="V40" i="14"/>
  <c r="U40" i="14"/>
  <c r="T40" i="14"/>
  <c r="S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Y39" i="14"/>
  <c r="X39" i="14"/>
  <c r="W39" i="14"/>
  <c r="V39" i="14"/>
  <c r="U39" i="14"/>
  <c r="T39" i="14"/>
  <c r="S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Y38" i="14"/>
  <c r="X38" i="14"/>
  <c r="W38" i="14"/>
  <c r="V38" i="14"/>
  <c r="U38" i="14"/>
  <c r="T38" i="14"/>
  <c r="S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Y37" i="14"/>
  <c r="X37" i="14"/>
  <c r="W37" i="14"/>
  <c r="V37" i="14"/>
  <c r="U37" i="14"/>
  <c r="T37" i="14"/>
  <c r="S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Y36" i="14"/>
  <c r="X36" i="14"/>
  <c r="W36" i="14"/>
  <c r="V36" i="14"/>
  <c r="U36" i="14"/>
  <c r="T36" i="14"/>
  <c r="S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Y35" i="14"/>
  <c r="X35" i="14"/>
  <c r="W35" i="14"/>
  <c r="V35" i="14"/>
  <c r="U35" i="14"/>
  <c r="T35" i="14"/>
  <c r="S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Y34" i="14"/>
  <c r="X34" i="14"/>
  <c r="W34" i="14"/>
  <c r="V34" i="14"/>
  <c r="U34" i="14"/>
  <c r="T34" i="14"/>
  <c r="S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Y33" i="14"/>
  <c r="X33" i="14"/>
  <c r="W33" i="14"/>
  <c r="V33" i="14"/>
  <c r="U33" i="14"/>
  <c r="T33" i="14"/>
  <c r="S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Y32" i="14"/>
  <c r="X32" i="14"/>
  <c r="W32" i="14"/>
  <c r="V32" i="14"/>
  <c r="U32" i="14"/>
  <c r="T32" i="14"/>
  <c r="S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Y31" i="14"/>
  <c r="X31" i="14"/>
  <c r="W31" i="14"/>
  <c r="V31" i="14"/>
  <c r="U31" i="14"/>
  <c r="T31" i="14"/>
  <c r="S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Y30" i="14"/>
  <c r="X30" i="14"/>
  <c r="W30" i="14"/>
  <c r="V30" i="14"/>
  <c r="U30" i="14"/>
  <c r="T30" i="14"/>
  <c r="S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Y29" i="14"/>
  <c r="X29" i="14"/>
  <c r="W29" i="14"/>
  <c r="V29" i="14"/>
  <c r="U29" i="14"/>
  <c r="T29" i="14"/>
  <c r="S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7" i="14"/>
  <c r="W27" i="14"/>
  <c r="V27" i="14"/>
  <c r="U27" i="14"/>
  <c r="T27" i="14"/>
  <c r="S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Y26" i="14"/>
  <c r="X26" i="14"/>
  <c r="W26" i="14"/>
  <c r="V26" i="14"/>
  <c r="U26" i="14"/>
  <c r="T26" i="14"/>
  <c r="S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Y25" i="14"/>
  <c r="X25" i="14"/>
  <c r="W25" i="14"/>
  <c r="V25" i="14"/>
  <c r="U25" i="14"/>
  <c r="T25" i="14"/>
  <c r="S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Y24" i="14"/>
  <c r="X24" i="14"/>
  <c r="W24" i="14"/>
  <c r="V24" i="14"/>
  <c r="U24" i="14"/>
  <c r="T24" i="14"/>
  <c r="S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Y23" i="14"/>
  <c r="X23" i="14"/>
  <c r="W23" i="14"/>
  <c r="V23" i="14"/>
  <c r="U23" i="14"/>
  <c r="T23" i="14"/>
  <c r="S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Y22" i="14"/>
  <c r="X22" i="14"/>
  <c r="W22" i="14"/>
  <c r="V22" i="14"/>
  <c r="U22" i="14"/>
  <c r="T22" i="14"/>
  <c r="S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Y21" i="14"/>
  <c r="X21" i="14"/>
  <c r="W21" i="14"/>
  <c r="V21" i="14"/>
  <c r="U21" i="14"/>
  <c r="T21" i="14"/>
  <c r="S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Y20" i="14"/>
  <c r="X20" i="14"/>
  <c r="W20" i="14"/>
  <c r="V20" i="14"/>
  <c r="U20" i="14"/>
  <c r="T20" i="14"/>
  <c r="S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Y19" i="14"/>
  <c r="X19" i="14"/>
  <c r="W19" i="14"/>
  <c r="V19" i="14"/>
  <c r="U19" i="14"/>
  <c r="T19" i="14"/>
  <c r="S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Y18" i="14"/>
  <c r="X18" i="14"/>
  <c r="W18" i="14"/>
  <c r="V18" i="14"/>
  <c r="U18" i="14"/>
  <c r="T18" i="14"/>
  <c r="S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Y17" i="14"/>
  <c r="X17" i="14"/>
  <c r="W17" i="14"/>
  <c r="V17" i="14"/>
  <c r="U17" i="14"/>
  <c r="T17" i="14"/>
  <c r="S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Y16" i="14"/>
  <c r="X16" i="14"/>
  <c r="W16" i="14"/>
  <c r="V16" i="14"/>
  <c r="U16" i="14"/>
  <c r="T16" i="14"/>
  <c r="S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Y15" i="14"/>
  <c r="X15" i="14"/>
  <c r="W15" i="14"/>
  <c r="V15" i="14"/>
  <c r="U15" i="14"/>
  <c r="T15" i="14"/>
  <c r="S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Y14" i="14"/>
  <c r="X14" i="14"/>
  <c r="W14" i="14"/>
  <c r="V14" i="14"/>
  <c r="U14" i="14"/>
  <c r="T14" i="14"/>
  <c r="S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Y13" i="14"/>
  <c r="X13" i="14"/>
  <c r="W13" i="14"/>
  <c r="V13" i="14"/>
  <c r="U13" i="14"/>
  <c r="T13" i="14"/>
  <c r="S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Y12" i="14"/>
  <c r="X12" i="14"/>
  <c r="W12" i="14"/>
  <c r="V12" i="14"/>
  <c r="U12" i="14"/>
  <c r="T12" i="14"/>
  <c r="S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Y11" i="14"/>
  <c r="X11" i="14"/>
  <c r="W11" i="14"/>
  <c r="V11" i="14"/>
  <c r="U11" i="14"/>
  <c r="T11" i="14"/>
  <c r="S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Y10" i="14"/>
  <c r="X10" i="14"/>
  <c r="W10" i="14"/>
  <c r="V10" i="14"/>
  <c r="U10" i="14"/>
  <c r="T10" i="14"/>
  <c r="S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Y111" i="13"/>
  <c r="X111" i="13"/>
  <c r="W111" i="13"/>
  <c r="V111" i="13"/>
  <c r="U111" i="13"/>
  <c r="R111" i="13"/>
  <c r="S111" i="13"/>
  <c r="T111" i="13"/>
  <c r="Q111" i="13"/>
  <c r="P111" i="13"/>
  <c r="O111" i="13"/>
  <c r="N111" i="13"/>
  <c r="M111" i="13"/>
  <c r="J111" i="13"/>
  <c r="K111" i="13"/>
  <c r="L111" i="13"/>
  <c r="I111" i="13"/>
  <c r="H111" i="13"/>
  <c r="G111" i="13"/>
  <c r="F111" i="13"/>
  <c r="E111" i="13"/>
  <c r="B111" i="13"/>
  <c r="C111" i="13"/>
  <c r="D111" i="13"/>
  <c r="Y110" i="13"/>
  <c r="X110" i="13"/>
  <c r="W110" i="13"/>
  <c r="V110" i="13"/>
  <c r="U110" i="13"/>
  <c r="R110" i="13"/>
  <c r="S110" i="13"/>
  <c r="T110" i="13"/>
  <c r="Q110" i="13"/>
  <c r="P110" i="13"/>
  <c r="O110" i="13"/>
  <c r="N110" i="13"/>
  <c r="M110" i="13"/>
  <c r="J110" i="13"/>
  <c r="K110" i="13"/>
  <c r="L110" i="13"/>
  <c r="I110" i="13"/>
  <c r="H110" i="13"/>
  <c r="G110" i="13"/>
  <c r="F110" i="13"/>
  <c r="E110" i="13"/>
  <c r="C110" i="13"/>
  <c r="D110" i="13"/>
  <c r="Y109" i="13"/>
  <c r="X109" i="13"/>
  <c r="W109" i="13"/>
  <c r="V109" i="13"/>
  <c r="U109" i="13"/>
  <c r="R109" i="13"/>
  <c r="S109" i="13"/>
  <c r="T109" i="13"/>
  <c r="Q109" i="13"/>
  <c r="P109" i="13"/>
  <c r="O109" i="13"/>
  <c r="N109" i="13"/>
  <c r="M109" i="13"/>
  <c r="J109" i="13"/>
  <c r="K109" i="13"/>
  <c r="L109" i="13"/>
  <c r="I109" i="13"/>
  <c r="H109" i="13"/>
  <c r="G109" i="13"/>
  <c r="F109" i="13"/>
  <c r="E109" i="13"/>
  <c r="C109" i="13"/>
  <c r="D109" i="13"/>
  <c r="Y108" i="13"/>
  <c r="X108" i="13"/>
  <c r="W108" i="13"/>
  <c r="V108" i="13"/>
  <c r="U108" i="13"/>
  <c r="R108" i="13"/>
  <c r="S108" i="13"/>
  <c r="T108" i="13"/>
  <c r="Q108" i="13"/>
  <c r="P108" i="13"/>
  <c r="O108" i="13"/>
  <c r="N108" i="13"/>
  <c r="M108" i="13"/>
  <c r="J108" i="13"/>
  <c r="K108" i="13"/>
  <c r="L108" i="13"/>
  <c r="I108" i="13"/>
  <c r="H108" i="13"/>
  <c r="G108" i="13"/>
  <c r="F108" i="13"/>
  <c r="E108" i="13"/>
  <c r="C108" i="13"/>
  <c r="D108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R110" i="12"/>
  <c r="S110" i="12"/>
  <c r="T110" i="12"/>
  <c r="U110" i="12"/>
  <c r="V110" i="12"/>
  <c r="W110" i="12"/>
  <c r="X110" i="12"/>
  <c r="Y110" i="12"/>
  <c r="AD110" i="12"/>
  <c r="J110" i="12"/>
  <c r="K110" i="12"/>
  <c r="L110" i="12"/>
  <c r="M110" i="12"/>
  <c r="N110" i="12"/>
  <c r="O110" i="12"/>
  <c r="P110" i="12"/>
  <c r="Q110" i="12"/>
  <c r="AC110" i="12"/>
  <c r="C110" i="12"/>
  <c r="D110" i="12"/>
  <c r="E110" i="12"/>
  <c r="F110" i="12"/>
  <c r="G110" i="12"/>
  <c r="H110" i="12"/>
  <c r="I110" i="12"/>
  <c r="AB110" i="12"/>
  <c r="R109" i="12"/>
  <c r="S109" i="12"/>
  <c r="T109" i="12"/>
  <c r="U109" i="12"/>
  <c r="V109" i="12"/>
  <c r="W109" i="12"/>
  <c r="X109" i="12"/>
  <c r="Y109" i="12"/>
  <c r="AD109" i="12"/>
  <c r="J109" i="12"/>
  <c r="K109" i="12"/>
  <c r="L109" i="12"/>
  <c r="M109" i="12"/>
  <c r="N109" i="12"/>
  <c r="O109" i="12"/>
  <c r="P109" i="12"/>
  <c r="Q109" i="12"/>
  <c r="AC109" i="12"/>
  <c r="C109" i="12"/>
  <c r="D109" i="12"/>
  <c r="E109" i="12"/>
  <c r="F109" i="12"/>
  <c r="G109" i="12"/>
  <c r="H109" i="12"/>
  <c r="I109" i="12"/>
  <c r="AB109" i="12"/>
  <c r="R108" i="12"/>
  <c r="S108" i="12"/>
  <c r="T108" i="12"/>
  <c r="U108" i="12"/>
  <c r="V108" i="12"/>
  <c r="W108" i="12"/>
  <c r="X108" i="12"/>
  <c r="Y108" i="12"/>
  <c r="AD108" i="12"/>
  <c r="J108" i="12"/>
  <c r="K108" i="12"/>
  <c r="L108" i="12"/>
  <c r="M108" i="12"/>
  <c r="N108" i="12"/>
  <c r="O108" i="12"/>
  <c r="P108" i="12"/>
  <c r="Q108" i="12"/>
  <c r="AC108" i="12"/>
  <c r="C108" i="12"/>
  <c r="D108" i="12"/>
  <c r="E108" i="12"/>
  <c r="F108" i="12"/>
  <c r="G108" i="12"/>
  <c r="H108" i="12"/>
  <c r="I108" i="12"/>
  <c r="AB108" i="12"/>
  <c r="R107" i="12"/>
  <c r="S107" i="12"/>
  <c r="T107" i="12"/>
  <c r="U107" i="12"/>
  <c r="V107" i="12"/>
  <c r="W107" i="12"/>
  <c r="X107" i="12"/>
  <c r="Y107" i="12"/>
  <c r="AD107" i="12"/>
  <c r="J107" i="12"/>
  <c r="K107" i="12"/>
  <c r="L107" i="12"/>
  <c r="M107" i="12"/>
  <c r="N107" i="12"/>
  <c r="O107" i="12"/>
  <c r="P107" i="12"/>
  <c r="Q107" i="12"/>
  <c r="AC107" i="12"/>
  <c r="C107" i="12"/>
  <c r="D107" i="12"/>
  <c r="E107" i="12"/>
  <c r="F107" i="12"/>
  <c r="G107" i="12"/>
  <c r="H107" i="12"/>
  <c r="I107" i="12"/>
  <c r="AB107" i="12"/>
  <c r="R106" i="12"/>
  <c r="S106" i="12"/>
  <c r="T106" i="12"/>
  <c r="U106" i="12"/>
  <c r="V106" i="12"/>
  <c r="W106" i="12"/>
  <c r="X106" i="12"/>
  <c r="Y106" i="12"/>
  <c r="AD106" i="12"/>
  <c r="J106" i="12"/>
  <c r="K106" i="12"/>
  <c r="L106" i="12"/>
  <c r="M106" i="12"/>
  <c r="N106" i="12"/>
  <c r="O106" i="12"/>
  <c r="P106" i="12"/>
  <c r="Q106" i="12"/>
  <c r="AC106" i="12"/>
  <c r="C106" i="12"/>
  <c r="D106" i="12"/>
  <c r="E106" i="12"/>
  <c r="F106" i="12"/>
  <c r="G106" i="12"/>
  <c r="H106" i="12"/>
  <c r="I106" i="12"/>
  <c r="AB106" i="12"/>
  <c r="R105" i="12"/>
  <c r="S105" i="12"/>
  <c r="T105" i="12"/>
  <c r="U105" i="12"/>
  <c r="V105" i="12"/>
  <c r="W105" i="12"/>
  <c r="X105" i="12"/>
  <c r="Y105" i="12"/>
  <c r="AD105" i="12"/>
  <c r="J105" i="12"/>
  <c r="K105" i="12"/>
  <c r="L105" i="12"/>
  <c r="M105" i="12"/>
  <c r="N105" i="12"/>
  <c r="O105" i="12"/>
  <c r="P105" i="12"/>
  <c r="Q105" i="12"/>
  <c r="AC105" i="12"/>
  <c r="C105" i="12"/>
  <c r="D105" i="12"/>
  <c r="E105" i="12"/>
  <c r="F105" i="12"/>
  <c r="G105" i="12"/>
  <c r="H105" i="12"/>
  <c r="I105" i="12"/>
  <c r="AB105" i="12"/>
  <c r="R104" i="12"/>
  <c r="S104" i="12"/>
  <c r="T104" i="12"/>
  <c r="U104" i="12"/>
  <c r="V104" i="12"/>
  <c r="W104" i="12"/>
  <c r="X104" i="12"/>
  <c r="Y104" i="12"/>
  <c r="AD104" i="12"/>
  <c r="J104" i="12"/>
  <c r="K104" i="12"/>
  <c r="L104" i="12"/>
  <c r="M104" i="12"/>
  <c r="N104" i="12"/>
  <c r="O104" i="12"/>
  <c r="P104" i="12"/>
  <c r="Q104" i="12"/>
  <c r="AC104" i="12"/>
  <c r="C104" i="12"/>
  <c r="D104" i="12"/>
  <c r="E104" i="12"/>
  <c r="F104" i="12"/>
  <c r="G104" i="12"/>
  <c r="H104" i="12"/>
  <c r="I104" i="12"/>
  <c r="AB104" i="12"/>
  <c r="R103" i="12"/>
  <c r="S103" i="12"/>
  <c r="T103" i="12"/>
  <c r="U103" i="12"/>
  <c r="V103" i="12"/>
  <c r="W103" i="12"/>
  <c r="X103" i="12"/>
  <c r="Y103" i="12"/>
  <c r="AD103" i="12"/>
  <c r="J103" i="12"/>
  <c r="K103" i="12"/>
  <c r="L103" i="12"/>
  <c r="M103" i="12"/>
  <c r="N103" i="12"/>
  <c r="O103" i="12"/>
  <c r="P103" i="12"/>
  <c r="Q103" i="12"/>
  <c r="AC103" i="12"/>
  <c r="C103" i="12"/>
  <c r="D103" i="12"/>
  <c r="E103" i="12"/>
  <c r="F103" i="12"/>
  <c r="G103" i="12"/>
  <c r="H103" i="12"/>
  <c r="I103" i="12"/>
  <c r="AB103" i="12"/>
  <c r="R102" i="12"/>
  <c r="S102" i="12"/>
  <c r="T102" i="12"/>
  <c r="U102" i="12"/>
  <c r="V102" i="12"/>
  <c r="W102" i="12"/>
  <c r="X102" i="12"/>
  <c r="Y102" i="12"/>
  <c r="AD102" i="12"/>
  <c r="J102" i="12"/>
  <c r="K102" i="12"/>
  <c r="L102" i="12"/>
  <c r="M102" i="12"/>
  <c r="N102" i="12"/>
  <c r="O102" i="12"/>
  <c r="P102" i="12"/>
  <c r="Q102" i="12"/>
  <c r="AC102" i="12"/>
  <c r="C102" i="12"/>
  <c r="D102" i="12"/>
  <c r="E102" i="12"/>
  <c r="F102" i="12"/>
  <c r="G102" i="12"/>
  <c r="H102" i="12"/>
  <c r="I102" i="12"/>
  <c r="AB102" i="12"/>
  <c r="R101" i="12"/>
  <c r="S101" i="12"/>
  <c r="T101" i="12"/>
  <c r="U101" i="12"/>
  <c r="V101" i="12"/>
  <c r="W101" i="12"/>
  <c r="X101" i="12"/>
  <c r="Y101" i="12"/>
  <c r="AD101" i="12"/>
  <c r="J101" i="12"/>
  <c r="K101" i="12"/>
  <c r="L101" i="12"/>
  <c r="M101" i="12"/>
  <c r="N101" i="12"/>
  <c r="O101" i="12"/>
  <c r="P101" i="12"/>
  <c r="Q101" i="12"/>
  <c r="AC101" i="12"/>
  <c r="C101" i="12"/>
  <c r="D101" i="12"/>
  <c r="E101" i="12"/>
  <c r="F101" i="12"/>
  <c r="G101" i="12"/>
  <c r="H101" i="12"/>
  <c r="I101" i="12"/>
  <c r="AB101" i="12"/>
  <c r="R100" i="12"/>
  <c r="S100" i="12"/>
  <c r="T100" i="12"/>
  <c r="U100" i="12"/>
  <c r="V100" i="12"/>
  <c r="W100" i="12"/>
  <c r="X100" i="12"/>
  <c r="Y100" i="12"/>
  <c r="AD100" i="12"/>
  <c r="J100" i="12"/>
  <c r="K100" i="12"/>
  <c r="L100" i="12"/>
  <c r="M100" i="12"/>
  <c r="N100" i="12"/>
  <c r="O100" i="12"/>
  <c r="P100" i="12"/>
  <c r="Q100" i="12"/>
  <c r="AC100" i="12"/>
  <c r="C100" i="12"/>
  <c r="D100" i="12"/>
  <c r="E100" i="12"/>
  <c r="F100" i="12"/>
  <c r="G100" i="12"/>
  <c r="H100" i="12"/>
  <c r="I100" i="12"/>
  <c r="AB100" i="12"/>
  <c r="R99" i="12"/>
  <c r="S99" i="12"/>
  <c r="T99" i="12"/>
  <c r="U99" i="12"/>
  <c r="V99" i="12"/>
  <c r="W99" i="12"/>
  <c r="X99" i="12"/>
  <c r="Y99" i="12"/>
  <c r="AD99" i="12"/>
  <c r="J99" i="12"/>
  <c r="K99" i="12"/>
  <c r="L99" i="12"/>
  <c r="M99" i="12"/>
  <c r="N99" i="12"/>
  <c r="O99" i="12"/>
  <c r="P99" i="12"/>
  <c r="Q99" i="12"/>
  <c r="AC99" i="12"/>
  <c r="C99" i="12"/>
  <c r="D99" i="12"/>
  <c r="E99" i="12"/>
  <c r="F99" i="12"/>
  <c r="G99" i="12"/>
  <c r="H99" i="12"/>
  <c r="I99" i="12"/>
  <c r="AB99" i="12"/>
  <c r="R98" i="12"/>
  <c r="S98" i="12"/>
  <c r="T98" i="12"/>
  <c r="U98" i="12"/>
  <c r="V98" i="12"/>
  <c r="W98" i="12"/>
  <c r="X98" i="12"/>
  <c r="Y98" i="12"/>
  <c r="AD98" i="12"/>
  <c r="J98" i="12"/>
  <c r="K98" i="12"/>
  <c r="L98" i="12"/>
  <c r="M98" i="12"/>
  <c r="N98" i="12"/>
  <c r="O98" i="12"/>
  <c r="P98" i="12"/>
  <c r="Q98" i="12"/>
  <c r="AC98" i="12"/>
  <c r="C98" i="12"/>
  <c r="D98" i="12"/>
  <c r="E98" i="12"/>
  <c r="F98" i="12"/>
  <c r="G98" i="12"/>
  <c r="H98" i="12"/>
  <c r="I98" i="12"/>
  <c r="AB98" i="12"/>
  <c r="R97" i="12"/>
  <c r="S97" i="12"/>
  <c r="T97" i="12"/>
  <c r="U97" i="12"/>
  <c r="V97" i="12"/>
  <c r="W97" i="12"/>
  <c r="X97" i="12"/>
  <c r="Y97" i="12"/>
  <c r="AD97" i="12"/>
  <c r="J97" i="12"/>
  <c r="K97" i="12"/>
  <c r="L97" i="12"/>
  <c r="M97" i="12"/>
  <c r="N97" i="12"/>
  <c r="O97" i="12"/>
  <c r="P97" i="12"/>
  <c r="Q97" i="12"/>
  <c r="AC97" i="12"/>
  <c r="C97" i="12"/>
  <c r="D97" i="12"/>
  <c r="E97" i="12"/>
  <c r="F97" i="12"/>
  <c r="G97" i="12"/>
  <c r="H97" i="12"/>
  <c r="I97" i="12"/>
  <c r="AB97" i="12"/>
  <c r="R96" i="12"/>
  <c r="S96" i="12"/>
  <c r="T96" i="12"/>
  <c r="U96" i="12"/>
  <c r="V96" i="12"/>
  <c r="W96" i="12"/>
  <c r="X96" i="12"/>
  <c r="Y96" i="12"/>
  <c r="AD96" i="12"/>
  <c r="J96" i="12"/>
  <c r="K96" i="12"/>
  <c r="L96" i="12"/>
  <c r="M96" i="12"/>
  <c r="N96" i="12"/>
  <c r="O96" i="12"/>
  <c r="P96" i="12"/>
  <c r="Q96" i="12"/>
  <c r="AC96" i="12"/>
  <c r="C96" i="12"/>
  <c r="D96" i="12"/>
  <c r="E96" i="12"/>
  <c r="F96" i="12"/>
  <c r="G96" i="12"/>
  <c r="H96" i="12"/>
  <c r="I96" i="12"/>
  <c r="AB96" i="12"/>
  <c r="R95" i="12"/>
  <c r="S95" i="12"/>
  <c r="T95" i="12"/>
  <c r="U95" i="12"/>
  <c r="V95" i="12"/>
  <c r="W95" i="12"/>
  <c r="X95" i="12"/>
  <c r="Y95" i="12"/>
  <c r="AD95" i="12"/>
  <c r="J95" i="12"/>
  <c r="K95" i="12"/>
  <c r="L95" i="12"/>
  <c r="M95" i="12"/>
  <c r="N95" i="12"/>
  <c r="O95" i="12"/>
  <c r="P95" i="12"/>
  <c r="Q95" i="12"/>
  <c r="AC95" i="12"/>
  <c r="C95" i="12"/>
  <c r="D95" i="12"/>
  <c r="E95" i="12"/>
  <c r="F95" i="12"/>
  <c r="G95" i="12"/>
  <c r="H95" i="12"/>
  <c r="I95" i="12"/>
  <c r="AB95" i="12"/>
  <c r="R94" i="12"/>
  <c r="S94" i="12"/>
  <c r="T94" i="12"/>
  <c r="U94" i="12"/>
  <c r="V94" i="12"/>
  <c r="W94" i="12"/>
  <c r="X94" i="12"/>
  <c r="Y94" i="12"/>
  <c r="AD94" i="12"/>
  <c r="J94" i="12"/>
  <c r="K94" i="12"/>
  <c r="L94" i="12"/>
  <c r="M94" i="12"/>
  <c r="N94" i="12"/>
  <c r="O94" i="12"/>
  <c r="P94" i="12"/>
  <c r="Q94" i="12"/>
  <c r="AC94" i="12"/>
  <c r="C94" i="12"/>
  <c r="D94" i="12"/>
  <c r="E94" i="12"/>
  <c r="F94" i="12"/>
  <c r="G94" i="12"/>
  <c r="H94" i="12"/>
  <c r="I94" i="12"/>
  <c r="AB94" i="12"/>
  <c r="R93" i="12"/>
  <c r="S93" i="12"/>
  <c r="T93" i="12"/>
  <c r="U93" i="12"/>
  <c r="V93" i="12"/>
  <c r="W93" i="12"/>
  <c r="X93" i="12"/>
  <c r="Y93" i="12"/>
  <c r="AD93" i="12"/>
  <c r="J93" i="12"/>
  <c r="K93" i="12"/>
  <c r="L93" i="12"/>
  <c r="M93" i="12"/>
  <c r="N93" i="12"/>
  <c r="O93" i="12"/>
  <c r="P93" i="12"/>
  <c r="Q93" i="12"/>
  <c r="AC93" i="12"/>
  <c r="C93" i="12"/>
  <c r="D93" i="12"/>
  <c r="E93" i="12"/>
  <c r="F93" i="12"/>
  <c r="G93" i="12"/>
  <c r="H93" i="12"/>
  <c r="I93" i="12"/>
  <c r="AB93" i="12"/>
  <c r="R92" i="12"/>
  <c r="S92" i="12"/>
  <c r="T92" i="12"/>
  <c r="U92" i="12"/>
  <c r="V92" i="12"/>
  <c r="W92" i="12"/>
  <c r="X92" i="12"/>
  <c r="Y92" i="12"/>
  <c r="AD92" i="12"/>
  <c r="J92" i="12"/>
  <c r="K92" i="12"/>
  <c r="L92" i="12"/>
  <c r="M92" i="12"/>
  <c r="N92" i="12"/>
  <c r="O92" i="12"/>
  <c r="P92" i="12"/>
  <c r="Q92" i="12"/>
  <c r="AC92" i="12"/>
  <c r="C92" i="12"/>
  <c r="D92" i="12"/>
  <c r="E92" i="12"/>
  <c r="F92" i="12"/>
  <c r="G92" i="12"/>
  <c r="H92" i="12"/>
  <c r="I92" i="12"/>
  <c r="AB92" i="12"/>
  <c r="R91" i="12"/>
  <c r="S91" i="12"/>
  <c r="T91" i="12"/>
  <c r="U91" i="12"/>
  <c r="V91" i="12"/>
  <c r="W91" i="12"/>
  <c r="X91" i="12"/>
  <c r="Y91" i="12"/>
  <c r="AD91" i="12"/>
  <c r="J91" i="12"/>
  <c r="K91" i="12"/>
  <c r="L91" i="12"/>
  <c r="M91" i="12"/>
  <c r="N91" i="12"/>
  <c r="O91" i="12"/>
  <c r="P91" i="12"/>
  <c r="Q91" i="12"/>
  <c r="AC91" i="12"/>
  <c r="C91" i="12"/>
  <c r="D91" i="12"/>
  <c r="E91" i="12"/>
  <c r="F91" i="12"/>
  <c r="G91" i="12"/>
  <c r="H91" i="12"/>
  <c r="I91" i="12"/>
  <c r="AB91" i="12"/>
  <c r="R90" i="12"/>
  <c r="S90" i="12"/>
  <c r="T90" i="12"/>
  <c r="U90" i="12"/>
  <c r="V90" i="12"/>
  <c r="W90" i="12"/>
  <c r="X90" i="12"/>
  <c r="Y90" i="12"/>
  <c r="AD90" i="12"/>
  <c r="J90" i="12"/>
  <c r="K90" i="12"/>
  <c r="L90" i="12"/>
  <c r="M90" i="12"/>
  <c r="N90" i="12"/>
  <c r="O90" i="12"/>
  <c r="P90" i="12"/>
  <c r="Q90" i="12"/>
  <c r="AC90" i="12"/>
  <c r="C90" i="12"/>
  <c r="D90" i="12"/>
  <c r="E90" i="12"/>
  <c r="F90" i="12"/>
  <c r="G90" i="12"/>
  <c r="H90" i="12"/>
  <c r="I90" i="12"/>
  <c r="AB90" i="12"/>
  <c r="R89" i="12"/>
  <c r="S89" i="12"/>
  <c r="T89" i="12"/>
  <c r="U89" i="12"/>
  <c r="V89" i="12"/>
  <c r="W89" i="12"/>
  <c r="X89" i="12"/>
  <c r="Y89" i="12"/>
  <c r="AD89" i="12"/>
  <c r="J89" i="12"/>
  <c r="K89" i="12"/>
  <c r="L89" i="12"/>
  <c r="M89" i="12"/>
  <c r="N89" i="12"/>
  <c r="O89" i="12"/>
  <c r="P89" i="12"/>
  <c r="Q89" i="12"/>
  <c r="AC89" i="12"/>
  <c r="C89" i="12"/>
  <c r="D89" i="12"/>
  <c r="E89" i="12"/>
  <c r="F89" i="12"/>
  <c r="G89" i="12"/>
  <c r="H89" i="12"/>
  <c r="I89" i="12"/>
  <c r="AB89" i="12"/>
  <c r="R88" i="12"/>
  <c r="S88" i="12"/>
  <c r="T88" i="12"/>
  <c r="U88" i="12"/>
  <c r="V88" i="12"/>
  <c r="W88" i="12"/>
  <c r="X88" i="12"/>
  <c r="Y88" i="12"/>
  <c r="AD88" i="12"/>
  <c r="J88" i="12"/>
  <c r="K88" i="12"/>
  <c r="L88" i="12"/>
  <c r="M88" i="12"/>
  <c r="N88" i="12"/>
  <c r="O88" i="12"/>
  <c r="P88" i="12"/>
  <c r="Q88" i="12"/>
  <c r="AC88" i="12"/>
  <c r="C88" i="12"/>
  <c r="D88" i="12"/>
  <c r="E88" i="12"/>
  <c r="F88" i="12"/>
  <c r="G88" i="12"/>
  <c r="H88" i="12"/>
  <c r="I88" i="12"/>
  <c r="AB88" i="12"/>
  <c r="R87" i="12"/>
  <c r="S87" i="12"/>
  <c r="T87" i="12"/>
  <c r="U87" i="12"/>
  <c r="V87" i="12"/>
  <c r="W87" i="12"/>
  <c r="X87" i="12"/>
  <c r="Y87" i="12"/>
  <c r="AD87" i="12"/>
  <c r="J87" i="12"/>
  <c r="K87" i="12"/>
  <c r="L87" i="12"/>
  <c r="M87" i="12"/>
  <c r="N87" i="12"/>
  <c r="O87" i="12"/>
  <c r="P87" i="12"/>
  <c r="Q87" i="12"/>
  <c r="AC87" i="12"/>
  <c r="C87" i="12"/>
  <c r="D87" i="12"/>
  <c r="E87" i="12"/>
  <c r="F87" i="12"/>
  <c r="G87" i="12"/>
  <c r="H87" i="12"/>
  <c r="I87" i="12"/>
  <c r="AB87" i="12"/>
  <c r="R86" i="12"/>
  <c r="S86" i="12"/>
  <c r="T86" i="12"/>
  <c r="U86" i="12"/>
  <c r="V86" i="12"/>
  <c r="W86" i="12"/>
  <c r="X86" i="12"/>
  <c r="Y86" i="12"/>
  <c r="AD86" i="12"/>
  <c r="J86" i="12"/>
  <c r="K86" i="12"/>
  <c r="L86" i="12"/>
  <c r="M86" i="12"/>
  <c r="N86" i="12"/>
  <c r="O86" i="12"/>
  <c r="P86" i="12"/>
  <c r="Q86" i="12"/>
  <c r="AC86" i="12"/>
  <c r="C86" i="12"/>
  <c r="D86" i="12"/>
  <c r="E86" i="12"/>
  <c r="F86" i="12"/>
  <c r="G86" i="12"/>
  <c r="H86" i="12"/>
  <c r="I86" i="12"/>
  <c r="AB86" i="12"/>
  <c r="R85" i="12"/>
  <c r="S85" i="12"/>
  <c r="T85" i="12"/>
  <c r="U85" i="12"/>
  <c r="V85" i="12"/>
  <c r="W85" i="12"/>
  <c r="X85" i="12"/>
  <c r="Y85" i="12"/>
  <c r="AD85" i="12"/>
  <c r="J85" i="12"/>
  <c r="K85" i="12"/>
  <c r="L85" i="12"/>
  <c r="M85" i="12"/>
  <c r="N85" i="12"/>
  <c r="O85" i="12"/>
  <c r="P85" i="12"/>
  <c r="Q85" i="12"/>
  <c r="AC85" i="12"/>
  <c r="C85" i="12"/>
  <c r="D85" i="12"/>
  <c r="E85" i="12"/>
  <c r="F85" i="12"/>
  <c r="G85" i="12"/>
  <c r="H85" i="12"/>
  <c r="I85" i="12"/>
  <c r="AB85" i="12"/>
  <c r="R84" i="12"/>
  <c r="S84" i="12"/>
  <c r="T84" i="12"/>
  <c r="U84" i="12"/>
  <c r="V84" i="12"/>
  <c r="W84" i="12"/>
  <c r="X84" i="12"/>
  <c r="Y84" i="12"/>
  <c r="AD84" i="12"/>
  <c r="J84" i="12"/>
  <c r="K84" i="12"/>
  <c r="L84" i="12"/>
  <c r="M84" i="12"/>
  <c r="N84" i="12"/>
  <c r="O84" i="12"/>
  <c r="P84" i="12"/>
  <c r="Q84" i="12"/>
  <c r="AC84" i="12"/>
  <c r="C84" i="12"/>
  <c r="D84" i="12"/>
  <c r="E84" i="12"/>
  <c r="F84" i="12"/>
  <c r="G84" i="12"/>
  <c r="H84" i="12"/>
  <c r="I84" i="12"/>
  <c r="AB84" i="12"/>
  <c r="R83" i="12"/>
  <c r="S83" i="12"/>
  <c r="T83" i="12"/>
  <c r="U83" i="12"/>
  <c r="V83" i="12"/>
  <c r="W83" i="12"/>
  <c r="X83" i="12"/>
  <c r="Y83" i="12"/>
  <c r="AD83" i="12"/>
  <c r="J83" i="12"/>
  <c r="K83" i="12"/>
  <c r="L83" i="12"/>
  <c r="M83" i="12"/>
  <c r="N83" i="12"/>
  <c r="O83" i="12"/>
  <c r="P83" i="12"/>
  <c r="Q83" i="12"/>
  <c r="AC83" i="12"/>
  <c r="C83" i="12"/>
  <c r="D83" i="12"/>
  <c r="E83" i="12"/>
  <c r="F83" i="12"/>
  <c r="G83" i="12"/>
  <c r="H83" i="12"/>
  <c r="I83" i="12"/>
  <c r="AB83" i="12"/>
  <c r="R82" i="12"/>
  <c r="S82" i="12"/>
  <c r="T82" i="12"/>
  <c r="U82" i="12"/>
  <c r="V82" i="12"/>
  <c r="W82" i="12"/>
  <c r="X82" i="12"/>
  <c r="Y82" i="12"/>
  <c r="AD82" i="12"/>
  <c r="J82" i="12"/>
  <c r="K82" i="12"/>
  <c r="L82" i="12"/>
  <c r="M82" i="12"/>
  <c r="N82" i="12"/>
  <c r="O82" i="12"/>
  <c r="P82" i="12"/>
  <c r="Q82" i="12"/>
  <c r="AC82" i="12"/>
  <c r="C82" i="12"/>
  <c r="D82" i="12"/>
  <c r="E82" i="12"/>
  <c r="F82" i="12"/>
  <c r="G82" i="12"/>
  <c r="H82" i="12"/>
  <c r="I82" i="12"/>
  <c r="AB82" i="12"/>
  <c r="R81" i="12"/>
  <c r="S81" i="12"/>
  <c r="T81" i="12"/>
  <c r="U81" i="12"/>
  <c r="V81" i="12"/>
  <c r="W81" i="12"/>
  <c r="X81" i="12"/>
  <c r="Y81" i="12"/>
  <c r="AD81" i="12"/>
  <c r="J81" i="12"/>
  <c r="K81" i="12"/>
  <c r="L81" i="12"/>
  <c r="M81" i="12"/>
  <c r="N81" i="12"/>
  <c r="O81" i="12"/>
  <c r="P81" i="12"/>
  <c r="Q81" i="12"/>
  <c r="AC81" i="12"/>
  <c r="C81" i="12"/>
  <c r="D81" i="12"/>
  <c r="E81" i="12"/>
  <c r="F81" i="12"/>
  <c r="G81" i="12"/>
  <c r="H81" i="12"/>
  <c r="I81" i="12"/>
  <c r="AB81" i="12"/>
  <c r="R80" i="12"/>
  <c r="S80" i="12"/>
  <c r="T80" i="12"/>
  <c r="U80" i="12"/>
  <c r="V80" i="12"/>
  <c r="W80" i="12"/>
  <c r="X80" i="12"/>
  <c r="Y80" i="12"/>
  <c r="AD80" i="12"/>
  <c r="J80" i="12"/>
  <c r="K80" i="12"/>
  <c r="L80" i="12"/>
  <c r="M80" i="12"/>
  <c r="N80" i="12"/>
  <c r="O80" i="12"/>
  <c r="P80" i="12"/>
  <c r="Q80" i="12"/>
  <c r="AC80" i="12"/>
  <c r="C80" i="12"/>
  <c r="D80" i="12"/>
  <c r="E80" i="12"/>
  <c r="F80" i="12"/>
  <c r="G80" i="12"/>
  <c r="H80" i="12"/>
  <c r="I80" i="12"/>
  <c r="AB80" i="12"/>
  <c r="R79" i="12"/>
  <c r="S79" i="12"/>
  <c r="T79" i="12"/>
  <c r="U79" i="12"/>
  <c r="V79" i="12"/>
  <c r="W79" i="12"/>
  <c r="X79" i="12"/>
  <c r="Y79" i="12"/>
  <c r="AD79" i="12"/>
  <c r="J79" i="12"/>
  <c r="K79" i="12"/>
  <c r="L79" i="12"/>
  <c r="M79" i="12"/>
  <c r="N79" i="12"/>
  <c r="O79" i="12"/>
  <c r="P79" i="12"/>
  <c r="Q79" i="12"/>
  <c r="AC79" i="12"/>
  <c r="C79" i="12"/>
  <c r="D79" i="12"/>
  <c r="E79" i="12"/>
  <c r="F79" i="12"/>
  <c r="G79" i="12"/>
  <c r="H79" i="12"/>
  <c r="I79" i="12"/>
  <c r="AB79" i="12"/>
  <c r="R78" i="12"/>
  <c r="S78" i="12"/>
  <c r="T78" i="12"/>
  <c r="U78" i="12"/>
  <c r="V78" i="12"/>
  <c r="W78" i="12"/>
  <c r="X78" i="12"/>
  <c r="Y78" i="12"/>
  <c r="AD78" i="12"/>
  <c r="J78" i="12"/>
  <c r="K78" i="12"/>
  <c r="L78" i="12"/>
  <c r="M78" i="12"/>
  <c r="N78" i="12"/>
  <c r="O78" i="12"/>
  <c r="P78" i="12"/>
  <c r="Q78" i="12"/>
  <c r="AC78" i="12"/>
  <c r="C78" i="12"/>
  <c r="D78" i="12"/>
  <c r="E78" i="12"/>
  <c r="F78" i="12"/>
  <c r="G78" i="12"/>
  <c r="H78" i="12"/>
  <c r="I78" i="12"/>
  <c r="AB78" i="12"/>
  <c r="R77" i="12"/>
  <c r="S77" i="12"/>
  <c r="T77" i="12"/>
  <c r="U77" i="12"/>
  <c r="V77" i="12"/>
  <c r="W77" i="12"/>
  <c r="X77" i="12"/>
  <c r="Y77" i="12"/>
  <c r="AD77" i="12"/>
  <c r="J77" i="12"/>
  <c r="K77" i="12"/>
  <c r="L77" i="12"/>
  <c r="M77" i="12"/>
  <c r="N77" i="12"/>
  <c r="O77" i="12"/>
  <c r="P77" i="12"/>
  <c r="Q77" i="12"/>
  <c r="AC77" i="12"/>
  <c r="C77" i="12"/>
  <c r="D77" i="12"/>
  <c r="E77" i="12"/>
  <c r="F77" i="12"/>
  <c r="G77" i="12"/>
  <c r="H77" i="12"/>
  <c r="I77" i="12"/>
  <c r="AB77" i="12"/>
  <c r="R76" i="12"/>
  <c r="S76" i="12"/>
  <c r="T76" i="12"/>
  <c r="U76" i="12"/>
  <c r="V76" i="12"/>
  <c r="W76" i="12"/>
  <c r="X76" i="12"/>
  <c r="Y76" i="12"/>
  <c r="AD76" i="12"/>
  <c r="J76" i="12"/>
  <c r="K76" i="12"/>
  <c r="L76" i="12"/>
  <c r="M76" i="12"/>
  <c r="N76" i="12"/>
  <c r="O76" i="12"/>
  <c r="P76" i="12"/>
  <c r="Q76" i="12"/>
  <c r="AC76" i="12"/>
  <c r="C76" i="12"/>
  <c r="D76" i="12"/>
  <c r="E76" i="12"/>
  <c r="F76" i="12"/>
  <c r="G76" i="12"/>
  <c r="H76" i="12"/>
  <c r="I76" i="12"/>
  <c r="AB76" i="12"/>
  <c r="R75" i="12"/>
  <c r="S75" i="12"/>
  <c r="T75" i="12"/>
  <c r="U75" i="12"/>
  <c r="V75" i="12"/>
  <c r="W75" i="12"/>
  <c r="X75" i="12"/>
  <c r="Y75" i="12"/>
  <c r="AD75" i="12"/>
  <c r="J75" i="12"/>
  <c r="K75" i="12"/>
  <c r="L75" i="12"/>
  <c r="M75" i="12"/>
  <c r="N75" i="12"/>
  <c r="O75" i="12"/>
  <c r="P75" i="12"/>
  <c r="Q75" i="12"/>
  <c r="AC75" i="12"/>
  <c r="C75" i="12"/>
  <c r="D75" i="12"/>
  <c r="E75" i="12"/>
  <c r="F75" i="12"/>
  <c r="G75" i="12"/>
  <c r="H75" i="12"/>
  <c r="I75" i="12"/>
  <c r="AB75" i="12"/>
  <c r="R74" i="12"/>
  <c r="S74" i="12"/>
  <c r="T74" i="12"/>
  <c r="U74" i="12"/>
  <c r="V74" i="12"/>
  <c r="W74" i="12"/>
  <c r="X74" i="12"/>
  <c r="Y74" i="12"/>
  <c r="AD74" i="12"/>
  <c r="J74" i="12"/>
  <c r="K74" i="12"/>
  <c r="L74" i="12"/>
  <c r="M74" i="12"/>
  <c r="N74" i="12"/>
  <c r="O74" i="12"/>
  <c r="P74" i="12"/>
  <c r="Q74" i="12"/>
  <c r="AC74" i="12"/>
  <c r="C74" i="12"/>
  <c r="D74" i="12"/>
  <c r="E74" i="12"/>
  <c r="F74" i="12"/>
  <c r="G74" i="12"/>
  <c r="H74" i="12"/>
  <c r="I74" i="12"/>
  <c r="AB74" i="12"/>
  <c r="R73" i="12"/>
  <c r="S73" i="12"/>
  <c r="T73" i="12"/>
  <c r="U73" i="12"/>
  <c r="V73" i="12"/>
  <c r="W73" i="12"/>
  <c r="X73" i="12"/>
  <c r="Y73" i="12"/>
  <c r="AD73" i="12"/>
  <c r="J73" i="12"/>
  <c r="K73" i="12"/>
  <c r="L73" i="12"/>
  <c r="M73" i="12"/>
  <c r="N73" i="12"/>
  <c r="O73" i="12"/>
  <c r="P73" i="12"/>
  <c r="Q73" i="12"/>
  <c r="AC73" i="12"/>
  <c r="C73" i="12"/>
  <c r="D73" i="12"/>
  <c r="E73" i="12"/>
  <c r="F73" i="12"/>
  <c r="G73" i="12"/>
  <c r="H73" i="12"/>
  <c r="I73" i="12"/>
  <c r="AB73" i="12"/>
  <c r="R72" i="12"/>
  <c r="S72" i="12"/>
  <c r="T72" i="12"/>
  <c r="U72" i="12"/>
  <c r="V72" i="12"/>
  <c r="W72" i="12"/>
  <c r="X72" i="12"/>
  <c r="Y72" i="12"/>
  <c r="AD72" i="12"/>
  <c r="J72" i="12"/>
  <c r="K72" i="12"/>
  <c r="L72" i="12"/>
  <c r="M72" i="12"/>
  <c r="N72" i="12"/>
  <c r="O72" i="12"/>
  <c r="P72" i="12"/>
  <c r="Q72" i="12"/>
  <c r="AC72" i="12"/>
  <c r="C72" i="12"/>
  <c r="D72" i="12"/>
  <c r="E72" i="12"/>
  <c r="F72" i="12"/>
  <c r="G72" i="12"/>
  <c r="H72" i="12"/>
  <c r="I72" i="12"/>
  <c r="AB72" i="12"/>
  <c r="R71" i="12"/>
  <c r="S71" i="12"/>
  <c r="T71" i="12"/>
  <c r="U71" i="12"/>
  <c r="V71" i="12"/>
  <c r="W71" i="12"/>
  <c r="X71" i="12"/>
  <c r="Y71" i="12"/>
  <c r="AD71" i="12"/>
  <c r="J71" i="12"/>
  <c r="K71" i="12"/>
  <c r="L71" i="12"/>
  <c r="M71" i="12"/>
  <c r="N71" i="12"/>
  <c r="O71" i="12"/>
  <c r="P71" i="12"/>
  <c r="Q71" i="12"/>
  <c r="AC71" i="12"/>
  <c r="C71" i="12"/>
  <c r="D71" i="12"/>
  <c r="E71" i="12"/>
  <c r="F71" i="12"/>
  <c r="G71" i="12"/>
  <c r="H71" i="12"/>
  <c r="I71" i="12"/>
  <c r="AB71" i="12"/>
  <c r="R70" i="12"/>
  <c r="S70" i="12"/>
  <c r="T70" i="12"/>
  <c r="U70" i="12"/>
  <c r="V70" i="12"/>
  <c r="W70" i="12"/>
  <c r="X70" i="12"/>
  <c r="Y70" i="12"/>
  <c r="AD70" i="12"/>
  <c r="J70" i="12"/>
  <c r="K70" i="12"/>
  <c r="L70" i="12"/>
  <c r="M70" i="12"/>
  <c r="N70" i="12"/>
  <c r="O70" i="12"/>
  <c r="P70" i="12"/>
  <c r="Q70" i="12"/>
  <c r="AC70" i="12"/>
  <c r="C70" i="12"/>
  <c r="D70" i="12"/>
  <c r="E70" i="12"/>
  <c r="F70" i="12"/>
  <c r="G70" i="12"/>
  <c r="H70" i="12"/>
  <c r="I70" i="12"/>
  <c r="AB70" i="12"/>
  <c r="R69" i="12"/>
  <c r="S69" i="12"/>
  <c r="T69" i="12"/>
  <c r="U69" i="12"/>
  <c r="V69" i="12"/>
  <c r="W69" i="12"/>
  <c r="X69" i="12"/>
  <c r="Y69" i="12"/>
  <c r="AD69" i="12"/>
  <c r="J69" i="12"/>
  <c r="K69" i="12"/>
  <c r="L69" i="12"/>
  <c r="M69" i="12"/>
  <c r="N69" i="12"/>
  <c r="O69" i="12"/>
  <c r="P69" i="12"/>
  <c r="Q69" i="12"/>
  <c r="AC69" i="12"/>
  <c r="C69" i="12"/>
  <c r="D69" i="12"/>
  <c r="E69" i="12"/>
  <c r="F69" i="12"/>
  <c r="G69" i="12"/>
  <c r="H69" i="12"/>
  <c r="I69" i="12"/>
  <c r="AB69" i="12"/>
  <c r="R68" i="12"/>
  <c r="S68" i="12"/>
  <c r="T68" i="12"/>
  <c r="U68" i="12"/>
  <c r="V68" i="12"/>
  <c r="W68" i="12"/>
  <c r="X68" i="12"/>
  <c r="Y68" i="12"/>
  <c r="AD68" i="12"/>
  <c r="J68" i="12"/>
  <c r="K68" i="12"/>
  <c r="L68" i="12"/>
  <c r="M68" i="12"/>
  <c r="N68" i="12"/>
  <c r="O68" i="12"/>
  <c r="P68" i="12"/>
  <c r="Q68" i="12"/>
  <c r="AC68" i="12"/>
  <c r="C68" i="12"/>
  <c r="D68" i="12"/>
  <c r="E68" i="12"/>
  <c r="F68" i="12"/>
  <c r="G68" i="12"/>
  <c r="H68" i="12"/>
  <c r="I68" i="12"/>
  <c r="AB68" i="12"/>
  <c r="R67" i="12"/>
  <c r="S67" i="12"/>
  <c r="T67" i="12"/>
  <c r="U67" i="12"/>
  <c r="V67" i="12"/>
  <c r="W67" i="12"/>
  <c r="X67" i="12"/>
  <c r="Y67" i="12"/>
  <c r="AD67" i="12"/>
  <c r="J67" i="12"/>
  <c r="K67" i="12"/>
  <c r="L67" i="12"/>
  <c r="M67" i="12"/>
  <c r="N67" i="12"/>
  <c r="O67" i="12"/>
  <c r="P67" i="12"/>
  <c r="Q67" i="12"/>
  <c r="AC67" i="12"/>
  <c r="C67" i="12"/>
  <c r="D67" i="12"/>
  <c r="E67" i="12"/>
  <c r="F67" i="12"/>
  <c r="G67" i="12"/>
  <c r="H67" i="12"/>
  <c r="I67" i="12"/>
  <c r="AB67" i="12"/>
  <c r="R66" i="12"/>
  <c r="S66" i="12"/>
  <c r="T66" i="12"/>
  <c r="U66" i="12"/>
  <c r="V66" i="12"/>
  <c r="W66" i="12"/>
  <c r="X66" i="12"/>
  <c r="Y66" i="12"/>
  <c r="AD66" i="12"/>
  <c r="J66" i="12"/>
  <c r="K66" i="12"/>
  <c r="L66" i="12"/>
  <c r="M66" i="12"/>
  <c r="N66" i="12"/>
  <c r="O66" i="12"/>
  <c r="P66" i="12"/>
  <c r="Q66" i="12"/>
  <c r="AC66" i="12"/>
  <c r="C66" i="12"/>
  <c r="D66" i="12"/>
  <c r="E66" i="12"/>
  <c r="F66" i="12"/>
  <c r="G66" i="12"/>
  <c r="H66" i="12"/>
  <c r="I66" i="12"/>
  <c r="AB66" i="12"/>
  <c r="R65" i="12"/>
  <c r="S65" i="12"/>
  <c r="T65" i="12"/>
  <c r="U65" i="12"/>
  <c r="V65" i="12"/>
  <c r="W65" i="12"/>
  <c r="X65" i="12"/>
  <c r="Y65" i="12"/>
  <c r="AD65" i="12"/>
  <c r="J65" i="12"/>
  <c r="K65" i="12"/>
  <c r="L65" i="12"/>
  <c r="M65" i="12"/>
  <c r="N65" i="12"/>
  <c r="O65" i="12"/>
  <c r="P65" i="12"/>
  <c r="Q65" i="12"/>
  <c r="AC65" i="12"/>
  <c r="C65" i="12"/>
  <c r="D65" i="12"/>
  <c r="E65" i="12"/>
  <c r="F65" i="12"/>
  <c r="G65" i="12"/>
  <c r="H65" i="12"/>
  <c r="I65" i="12"/>
  <c r="AB65" i="12"/>
  <c r="R64" i="12"/>
  <c r="S64" i="12"/>
  <c r="T64" i="12"/>
  <c r="U64" i="12"/>
  <c r="V64" i="12"/>
  <c r="W64" i="12"/>
  <c r="X64" i="12"/>
  <c r="Y64" i="12"/>
  <c r="AD64" i="12"/>
  <c r="J64" i="12"/>
  <c r="K64" i="12"/>
  <c r="L64" i="12"/>
  <c r="M64" i="12"/>
  <c r="N64" i="12"/>
  <c r="O64" i="12"/>
  <c r="P64" i="12"/>
  <c r="Q64" i="12"/>
  <c r="AC64" i="12"/>
  <c r="C64" i="12"/>
  <c r="D64" i="12"/>
  <c r="E64" i="12"/>
  <c r="F64" i="12"/>
  <c r="G64" i="12"/>
  <c r="H64" i="12"/>
  <c r="I64" i="12"/>
  <c r="AB64" i="12"/>
  <c r="R63" i="12"/>
  <c r="S63" i="12"/>
  <c r="T63" i="12"/>
  <c r="U63" i="12"/>
  <c r="V63" i="12"/>
  <c r="W63" i="12"/>
  <c r="X63" i="12"/>
  <c r="Y63" i="12"/>
  <c r="AD63" i="12"/>
  <c r="J63" i="12"/>
  <c r="K63" i="12"/>
  <c r="L63" i="12"/>
  <c r="M63" i="12"/>
  <c r="N63" i="12"/>
  <c r="O63" i="12"/>
  <c r="P63" i="12"/>
  <c r="Q63" i="12"/>
  <c r="AC63" i="12"/>
  <c r="C63" i="12"/>
  <c r="D63" i="12"/>
  <c r="E63" i="12"/>
  <c r="F63" i="12"/>
  <c r="G63" i="12"/>
  <c r="H63" i="12"/>
  <c r="I63" i="12"/>
  <c r="AB63" i="12"/>
  <c r="R62" i="12"/>
  <c r="S62" i="12"/>
  <c r="T62" i="12"/>
  <c r="U62" i="12"/>
  <c r="V62" i="12"/>
  <c r="W62" i="12"/>
  <c r="X62" i="12"/>
  <c r="Y62" i="12"/>
  <c r="AD62" i="12"/>
  <c r="J62" i="12"/>
  <c r="K62" i="12"/>
  <c r="L62" i="12"/>
  <c r="M62" i="12"/>
  <c r="N62" i="12"/>
  <c r="O62" i="12"/>
  <c r="P62" i="12"/>
  <c r="Q62" i="12"/>
  <c r="AC62" i="12"/>
  <c r="C62" i="12"/>
  <c r="D62" i="12"/>
  <c r="E62" i="12"/>
  <c r="F62" i="12"/>
  <c r="G62" i="12"/>
  <c r="H62" i="12"/>
  <c r="I62" i="12"/>
  <c r="AB62" i="12"/>
  <c r="R61" i="12"/>
  <c r="S61" i="12"/>
  <c r="T61" i="12"/>
  <c r="U61" i="12"/>
  <c r="V61" i="12"/>
  <c r="W61" i="12"/>
  <c r="X61" i="12"/>
  <c r="Y61" i="12"/>
  <c r="AD61" i="12"/>
  <c r="J61" i="12"/>
  <c r="K61" i="12"/>
  <c r="L61" i="12"/>
  <c r="M61" i="12"/>
  <c r="N61" i="12"/>
  <c r="O61" i="12"/>
  <c r="P61" i="12"/>
  <c r="Q61" i="12"/>
  <c r="AC61" i="12"/>
  <c r="C61" i="12"/>
  <c r="D61" i="12"/>
  <c r="E61" i="12"/>
  <c r="F61" i="12"/>
  <c r="G61" i="12"/>
  <c r="H61" i="12"/>
  <c r="I61" i="12"/>
  <c r="AB61" i="12"/>
  <c r="R60" i="12"/>
  <c r="S60" i="12"/>
  <c r="T60" i="12"/>
  <c r="U60" i="12"/>
  <c r="V60" i="12"/>
  <c r="W60" i="12"/>
  <c r="X60" i="12"/>
  <c r="Y60" i="12"/>
  <c r="AD60" i="12"/>
  <c r="J60" i="12"/>
  <c r="K60" i="12"/>
  <c r="L60" i="12"/>
  <c r="M60" i="12"/>
  <c r="N60" i="12"/>
  <c r="O60" i="12"/>
  <c r="P60" i="12"/>
  <c r="Q60" i="12"/>
  <c r="AC60" i="12"/>
  <c r="C60" i="12"/>
  <c r="D60" i="12"/>
  <c r="E60" i="12"/>
  <c r="F60" i="12"/>
  <c r="G60" i="12"/>
  <c r="H60" i="12"/>
  <c r="I60" i="12"/>
  <c r="AB60" i="12"/>
  <c r="R59" i="12"/>
  <c r="S59" i="12"/>
  <c r="T59" i="12"/>
  <c r="U59" i="12"/>
  <c r="V59" i="12"/>
  <c r="W59" i="12"/>
  <c r="X59" i="12"/>
  <c r="Y59" i="12"/>
  <c r="AD59" i="12"/>
  <c r="J59" i="12"/>
  <c r="K59" i="12"/>
  <c r="L59" i="12"/>
  <c r="M59" i="12"/>
  <c r="N59" i="12"/>
  <c r="O59" i="12"/>
  <c r="P59" i="12"/>
  <c r="Q59" i="12"/>
  <c r="AC59" i="12"/>
  <c r="C59" i="12"/>
  <c r="D59" i="12"/>
  <c r="E59" i="12"/>
  <c r="F59" i="12"/>
  <c r="G59" i="12"/>
  <c r="H59" i="12"/>
  <c r="I59" i="12"/>
  <c r="AB59" i="12"/>
  <c r="AD58" i="12"/>
  <c r="AC58" i="12"/>
  <c r="C58" i="12"/>
  <c r="D58" i="12"/>
  <c r="E58" i="12"/>
  <c r="F58" i="12"/>
  <c r="G58" i="12"/>
  <c r="H58" i="12"/>
  <c r="I58" i="12"/>
  <c r="AB58" i="12"/>
  <c r="AD57" i="12"/>
  <c r="AC57" i="12"/>
  <c r="C57" i="12"/>
  <c r="D57" i="12"/>
  <c r="E57" i="12"/>
  <c r="F57" i="12"/>
  <c r="G57" i="12"/>
  <c r="H57" i="12"/>
  <c r="I57" i="12"/>
  <c r="AB57" i="12"/>
  <c r="AD56" i="12"/>
  <c r="AC56" i="12"/>
  <c r="C56" i="12"/>
  <c r="D56" i="12"/>
  <c r="E56" i="12"/>
  <c r="F56" i="12"/>
  <c r="G56" i="12"/>
  <c r="H56" i="12"/>
  <c r="I56" i="12"/>
  <c r="AB56" i="12"/>
  <c r="AD55" i="12"/>
  <c r="AC55" i="12"/>
  <c r="C55" i="12"/>
  <c r="D55" i="12"/>
  <c r="E55" i="12"/>
  <c r="F55" i="12"/>
  <c r="G55" i="12"/>
  <c r="H55" i="12"/>
  <c r="I55" i="12"/>
  <c r="AB55" i="12"/>
  <c r="AD54" i="12"/>
  <c r="AC54" i="12"/>
  <c r="C54" i="12"/>
  <c r="D54" i="12"/>
  <c r="E54" i="12"/>
  <c r="F54" i="12"/>
  <c r="G54" i="12"/>
  <c r="H54" i="12"/>
  <c r="I54" i="12"/>
  <c r="AB54" i="12"/>
  <c r="AD53" i="12"/>
  <c r="AC53" i="12"/>
  <c r="C53" i="12"/>
  <c r="D53" i="12"/>
  <c r="E53" i="12"/>
  <c r="F53" i="12"/>
  <c r="G53" i="12"/>
  <c r="H53" i="12"/>
  <c r="I53" i="12"/>
  <c r="AB53" i="12"/>
  <c r="AD52" i="12"/>
  <c r="AC52" i="12"/>
  <c r="C52" i="12"/>
  <c r="D52" i="12"/>
  <c r="E52" i="12"/>
  <c r="F52" i="12"/>
  <c r="G52" i="12"/>
  <c r="H52" i="12"/>
  <c r="I52" i="12"/>
  <c r="AB52" i="12"/>
  <c r="AD51" i="12"/>
  <c r="AC51" i="12"/>
  <c r="C51" i="12"/>
  <c r="D51" i="12"/>
  <c r="E51" i="12"/>
  <c r="F51" i="12"/>
  <c r="G51" i="12"/>
  <c r="H51" i="12"/>
  <c r="I51" i="12"/>
  <c r="AB51" i="12"/>
  <c r="AD50" i="12"/>
  <c r="AC50" i="12"/>
  <c r="C50" i="12"/>
  <c r="D50" i="12"/>
  <c r="E50" i="12"/>
  <c r="F50" i="12"/>
  <c r="G50" i="12"/>
  <c r="H50" i="12"/>
  <c r="I50" i="12"/>
  <c r="AB50" i="12"/>
  <c r="AD49" i="12"/>
  <c r="AC49" i="12"/>
  <c r="C49" i="12"/>
  <c r="D49" i="12"/>
  <c r="E49" i="12"/>
  <c r="F49" i="12"/>
  <c r="G49" i="12"/>
  <c r="H49" i="12"/>
  <c r="I49" i="12"/>
  <c r="AB49" i="12"/>
  <c r="AD48" i="12"/>
  <c r="AC48" i="12"/>
  <c r="C48" i="12"/>
  <c r="D48" i="12"/>
  <c r="E48" i="12"/>
  <c r="F48" i="12"/>
  <c r="G48" i="12"/>
  <c r="H48" i="12"/>
  <c r="I48" i="12"/>
  <c r="AB48" i="12"/>
  <c r="AD47" i="12"/>
  <c r="AC47" i="12"/>
  <c r="C47" i="12"/>
  <c r="D47" i="12"/>
  <c r="E47" i="12"/>
  <c r="F47" i="12"/>
  <c r="G47" i="12"/>
  <c r="H47" i="12"/>
  <c r="I47" i="12"/>
  <c r="AB47" i="12"/>
  <c r="AD46" i="12"/>
  <c r="AC46" i="12"/>
  <c r="C46" i="12"/>
  <c r="D46" i="12"/>
  <c r="E46" i="12"/>
  <c r="F46" i="12"/>
  <c r="G46" i="12"/>
  <c r="H46" i="12"/>
  <c r="I46" i="12"/>
  <c r="AB46" i="12"/>
  <c r="AD45" i="12"/>
  <c r="AC45" i="12"/>
  <c r="C45" i="12"/>
  <c r="D45" i="12"/>
  <c r="E45" i="12"/>
  <c r="F45" i="12"/>
  <c r="G45" i="12"/>
  <c r="H45" i="12"/>
  <c r="I45" i="12"/>
  <c r="AB45" i="12"/>
  <c r="AD44" i="12"/>
  <c r="AC44" i="12"/>
  <c r="C44" i="12"/>
  <c r="D44" i="12"/>
  <c r="E44" i="12"/>
  <c r="F44" i="12"/>
  <c r="G44" i="12"/>
  <c r="H44" i="12"/>
  <c r="I44" i="12"/>
  <c r="AB44" i="12"/>
  <c r="AD43" i="12"/>
  <c r="AC43" i="12"/>
  <c r="C43" i="12"/>
  <c r="D43" i="12"/>
  <c r="E43" i="12"/>
  <c r="F43" i="12"/>
  <c r="G43" i="12"/>
  <c r="H43" i="12"/>
  <c r="I43" i="12"/>
  <c r="AB43" i="12"/>
  <c r="AD42" i="12"/>
  <c r="AC42" i="12"/>
  <c r="C42" i="12"/>
  <c r="D42" i="12"/>
  <c r="E42" i="12"/>
  <c r="F42" i="12"/>
  <c r="G42" i="12"/>
  <c r="H42" i="12"/>
  <c r="I42" i="12"/>
  <c r="AB42" i="12"/>
  <c r="AD41" i="12"/>
  <c r="AC41" i="12"/>
  <c r="C41" i="12"/>
  <c r="D41" i="12"/>
  <c r="E41" i="12"/>
  <c r="F41" i="12"/>
  <c r="G41" i="12"/>
  <c r="H41" i="12"/>
  <c r="I41" i="12"/>
  <c r="AB41" i="12"/>
  <c r="AD40" i="12"/>
  <c r="AC40" i="12"/>
  <c r="C40" i="12"/>
  <c r="D40" i="12"/>
  <c r="E40" i="12"/>
  <c r="F40" i="12"/>
  <c r="G40" i="12"/>
  <c r="H40" i="12"/>
  <c r="I40" i="12"/>
  <c r="AB40" i="12"/>
  <c r="AD39" i="12"/>
  <c r="AC39" i="12"/>
  <c r="C39" i="12"/>
  <c r="D39" i="12"/>
  <c r="E39" i="12"/>
  <c r="F39" i="12"/>
  <c r="G39" i="12"/>
  <c r="H39" i="12"/>
  <c r="I39" i="12"/>
  <c r="AB39" i="12"/>
  <c r="AD38" i="12"/>
  <c r="AC38" i="12"/>
  <c r="C38" i="12"/>
  <c r="D38" i="12"/>
  <c r="E38" i="12"/>
  <c r="F38" i="12"/>
  <c r="G38" i="12"/>
  <c r="H38" i="12"/>
  <c r="I38" i="12"/>
  <c r="AB38" i="12"/>
  <c r="AD37" i="12"/>
  <c r="AC37" i="12"/>
  <c r="C37" i="12"/>
  <c r="D37" i="12"/>
  <c r="E37" i="12"/>
  <c r="F37" i="12"/>
  <c r="G37" i="12"/>
  <c r="H37" i="12"/>
  <c r="I37" i="12"/>
  <c r="AB37" i="12"/>
  <c r="AD36" i="12"/>
  <c r="AC36" i="12"/>
  <c r="C36" i="12"/>
  <c r="D36" i="12"/>
  <c r="E36" i="12"/>
  <c r="F36" i="12"/>
  <c r="G36" i="12"/>
  <c r="H36" i="12"/>
  <c r="I36" i="12"/>
  <c r="AB36" i="12"/>
  <c r="AD35" i="12"/>
  <c r="AC35" i="12"/>
  <c r="C35" i="12"/>
  <c r="D35" i="12"/>
  <c r="E35" i="12"/>
  <c r="F35" i="12"/>
  <c r="G35" i="12"/>
  <c r="H35" i="12"/>
  <c r="I35" i="12"/>
  <c r="AB35" i="12"/>
  <c r="AD34" i="12"/>
  <c r="AC34" i="12"/>
  <c r="C34" i="12"/>
  <c r="D34" i="12"/>
  <c r="E34" i="12"/>
  <c r="F34" i="12"/>
  <c r="G34" i="12"/>
  <c r="H34" i="12"/>
  <c r="I34" i="12"/>
  <c r="AB34" i="12"/>
  <c r="AD33" i="12"/>
  <c r="AC33" i="12"/>
  <c r="C33" i="12"/>
  <c r="D33" i="12"/>
  <c r="E33" i="12"/>
  <c r="F33" i="12"/>
  <c r="G33" i="12"/>
  <c r="H33" i="12"/>
  <c r="I33" i="12"/>
  <c r="AB33" i="12"/>
  <c r="AD32" i="12"/>
  <c r="AC32" i="12"/>
  <c r="C32" i="12"/>
  <c r="D32" i="12"/>
  <c r="E32" i="12"/>
  <c r="F32" i="12"/>
  <c r="G32" i="12"/>
  <c r="H32" i="12"/>
  <c r="I32" i="12"/>
  <c r="AB32" i="12"/>
  <c r="AD31" i="12"/>
  <c r="AC31" i="12"/>
  <c r="C31" i="12"/>
  <c r="D31" i="12"/>
  <c r="E31" i="12"/>
  <c r="F31" i="12"/>
  <c r="G31" i="12"/>
  <c r="H31" i="12"/>
  <c r="I31" i="12"/>
  <c r="AB31" i="12"/>
  <c r="AD30" i="12"/>
  <c r="AC30" i="12"/>
  <c r="C30" i="12"/>
  <c r="D30" i="12"/>
  <c r="E30" i="12"/>
  <c r="F30" i="12"/>
  <c r="G30" i="12"/>
  <c r="H30" i="12"/>
  <c r="I30" i="12"/>
  <c r="AB30" i="12"/>
  <c r="AD29" i="12"/>
  <c r="AC29" i="12"/>
  <c r="C29" i="12"/>
  <c r="D29" i="12"/>
  <c r="E29" i="12"/>
  <c r="F29" i="12"/>
  <c r="G29" i="12"/>
  <c r="H29" i="12"/>
  <c r="I29" i="12"/>
  <c r="AB29" i="12"/>
  <c r="AD28" i="12"/>
  <c r="AC28" i="12"/>
  <c r="C28" i="12"/>
  <c r="D28" i="12"/>
  <c r="E28" i="12"/>
  <c r="F28" i="12"/>
  <c r="G28" i="12"/>
  <c r="H28" i="12"/>
  <c r="I28" i="12"/>
  <c r="AB28" i="12"/>
  <c r="AD27" i="12"/>
  <c r="AC27" i="12"/>
  <c r="C27" i="12"/>
  <c r="D27" i="12"/>
  <c r="E27" i="12"/>
  <c r="F27" i="12"/>
  <c r="G27" i="12"/>
  <c r="H27" i="12"/>
  <c r="I27" i="12"/>
  <c r="AB27" i="12"/>
  <c r="AD26" i="12"/>
  <c r="AC26" i="12"/>
  <c r="C26" i="12"/>
  <c r="D26" i="12"/>
  <c r="E26" i="12"/>
  <c r="F26" i="12"/>
  <c r="G26" i="12"/>
  <c r="H26" i="12"/>
  <c r="I26" i="12"/>
  <c r="AB26" i="12"/>
  <c r="AD25" i="12"/>
  <c r="AC25" i="12"/>
  <c r="C25" i="12"/>
  <c r="D25" i="12"/>
  <c r="E25" i="12"/>
  <c r="F25" i="12"/>
  <c r="G25" i="12"/>
  <c r="H25" i="12"/>
  <c r="I25" i="12"/>
  <c r="AB25" i="12"/>
  <c r="AD24" i="12"/>
  <c r="AC24" i="12"/>
  <c r="C24" i="12"/>
  <c r="D24" i="12"/>
  <c r="E24" i="12"/>
  <c r="F24" i="12"/>
  <c r="G24" i="12"/>
  <c r="H24" i="12"/>
  <c r="I24" i="12"/>
  <c r="AB24" i="12"/>
  <c r="AD23" i="12"/>
  <c r="AC23" i="12"/>
  <c r="C23" i="12"/>
  <c r="D23" i="12"/>
  <c r="E23" i="12"/>
  <c r="F23" i="12"/>
  <c r="G23" i="12"/>
  <c r="H23" i="12"/>
  <c r="I23" i="12"/>
  <c r="AB23" i="12"/>
  <c r="AD22" i="12"/>
  <c r="AC22" i="12"/>
  <c r="C22" i="12"/>
  <c r="D22" i="12"/>
  <c r="E22" i="12"/>
  <c r="F22" i="12"/>
  <c r="G22" i="12"/>
  <c r="H22" i="12"/>
  <c r="I22" i="12"/>
  <c r="AB22" i="12"/>
  <c r="AD21" i="12"/>
  <c r="AC21" i="12"/>
  <c r="C21" i="12"/>
  <c r="D21" i="12"/>
  <c r="E21" i="12"/>
  <c r="F21" i="12"/>
  <c r="G21" i="12"/>
  <c r="H21" i="12"/>
  <c r="I21" i="12"/>
  <c r="AB21" i="12"/>
  <c r="AD20" i="12"/>
  <c r="AC20" i="12"/>
  <c r="C20" i="12"/>
  <c r="D20" i="12"/>
  <c r="E20" i="12"/>
  <c r="F20" i="12"/>
  <c r="G20" i="12"/>
  <c r="H20" i="12"/>
  <c r="I20" i="12"/>
  <c r="AB20" i="12"/>
  <c r="AD19" i="12"/>
  <c r="AC19" i="12"/>
  <c r="C19" i="12"/>
  <c r="D19" i="12"/>
  <c r="E19" i="12"/>
  <c r="F19" i="12"/>
  <c r="G19" i="12"/>
  <c r="H19" i="12"/>
  <c r="I19" i="12"/>
  <c r="AB19" i="12"/>
  <c r="AD18" i="12"/>
  <c r="AC18" i="12"/>
  <c r="C18" i="12"/>
  <c r="D18" i="12"/>
  <c r="E18" i="12"/>
  <c r="F18" i="12"/>
  <c r="G18" i="12"/>
  <c r="H18" i="12"/>
  <c r="I18" i="12"/>
  <c r="AB18" i="12"/>
  <c r="AD17" i="12"/>
  <c r="AC17" i="12"/>
  <c r="C17" i="12"/>
  <c r="D17" i="12"/>
  <c r="E17" i="12"/>
  <c r="F17" i="12"/>
  <c r="G17" i="12"/>
  <c r="H17" i="12"/>
  <c r="I17" i="12"/>
  <c r="AB17" i="12"/>
  <c r="AD16" i="12"/>
  <c r="AC16" i="12"/>
  <c r="C16" i="12"/>
  <c r="D16" i="12"/>
  <c r="E16" i="12"/>
  <c r="F16" i="12"/>
  <c r="G16" i="12"/>
  <c r="H16" i="12"/>
  <c r="I16" i="12"/>
  <c r="AB16" i="12"/>
  <c r="AD15" i="12"/>
  <c r="AC15" i="12"/>
  <c r="C15" i="12"/>
  <c r="D15" i="12"/>
  <c r="E15" i="12"/>
  <c r="F15" i="12"/>
  <c r="G15" i="12"/>
  <c r="H15" i="12"/>
  <c r="I15" i="12"/>
  <c r="AB15" i="12"/>
  <c r="AD14" i="12"/>
  <c r="AC14" i="12"/>
  <c r="C14" i="12"/>
  <c r="D14" i="12"/>
  <c r="E14" i="12"/>
  <c r="F14" i="12"/>
  <c r="G14" i="12"/>
  <c r="H14" i="12"/>
  <c r="I14" i="12"/>
  <c r="AB14" i="12"/>
  <c r="AD13" i="12"/>
  <c r="AC13" i="12"/>
  <c r="C13" i="12"/>
  <c r="D13" i="12"/>
  <c r="E13" i="12"/>
  <c r="F13" i="12"/>
  <c r="G13" i="12"/>
  <c r="H13" i="12"/>
  <c r="I13" i="12"/>
  <c r="AB13" i="12"/>
  <c r="AD12" i="12"/>
  <c r="AC12" i="12"/>
  <c r="C12" i="12"/>
  <c r="D12" i="12"/>
  <c r="E12" i="12"/>
  <c r="F12" i="12"/>
  <c r="G12" i="12"/>
  <c r="H12" i="12"/>
  <c r="I12" i="12"/>
  <c r="AB12" i="12"/>
  <c r="AD11" i="12"/>
  <c r="AC11" i="12"/>
  <c r="C11" i="12"/>
  <c r="D11" i="12"/>
  <c r="E11" i="12"/>
  <c r="F11" i="12"/>
  <c r="G11" i="12"/>
  <c r="H11" i="12"/>
  <c r="I11" i="12"/>
  <c r="AB11" i="12"/>
  <c r="AD10" i="12"/>
  <c r="AC10" i="12"/>
  <c r="C10" i="12"/>
  <c r="D10" i="12"/>
  <c r="E10" i="12"/>
  <c r="F10" i="12"/>
  <c r="G10" i="12"/>
  <c r="H10" i="12"/>
  <c r="I10" i="12"/>
  <c r="AB10" i="12"/>
  <c r="S111" i="4"/>
  <c r="I111" i="4"/>
  <c r="R111" i="4"/>
  <c r="H111" i="4"/>
  <c r="Q111" i="4"/>
  <c r="G111" i="4"/>
  <c r="P111" i="4"/>
  <c r="O111" i="4"/>
  <c r="F111" i="4"/>
  <c r="N111" i="4"/>
  <c r="E111" i="4"/>
  <c r="M111" i="4"/>
  <c r="L111" i="4"/>
  <c r="D111" i="4"/>
  <c r="C111" i="4"/>
  <c r="B111" i="4"/>
  <c r="K110" i="4"/>
  <c r="S110" i="4"/>
  <c r="I110" i="4"/>
  <c r="R110" i="4"/>
  <c r="H110" i="4"/>
  <c r="Q110" i="4"/>
  <c r="G110" i="4"/>
  <c r="P110" i="4"/>
  <c r="O110" i="4"/>
  <c r="F110" i="4"/>
  <c r="N110" i="4"/>
  <c r="E110" i="4"/>
  <c r="M110" i="4"/>
  <c r="L110" i="4"/>
  <c r="D110" i="4"/>
  <c r="C110" i="4"/>
  <c r="B110" i="4"/>
  <c r="K109" i="4"/>
  <c r="S109" i="4"/>
  <c r="I109" i="4"/>
  <c r="R109" i="4"/>
  <c r="H109" i="4"/>
  <c r="Q109" i="4"/>
  <c r="G109" i="4"/>
  <c r="P109" i="4"/>
  <c r="O109" i="4"/>
  <c r="F109" i="4"/>
  <c r="N109" i="4"/>
  <c r="E109" i="4"/>
  <c r="M109" i="4"/>
  <c r="L109" i="4"/>
  <c r="D109" i="4"/>
  <c r="C109" i="4"/>
  <c r="B109" i="4"/>
  <c r="K108" i="4"/>
  <c r="S108" i="4"/>
  <c r="I108" i="4"/>
  <c r="R108" i="4"/>
  <c r="H108" i="4"/>
  <c r="Q108" i="4"/>
  <c r="G108" i="4"/>
  <c r="P108" i="4"/>
  <c r="O108" i="4"/>
  <c r="F108" i="4"/>
  <c r="N108" i="4"/>
  <c r="E108" i="4"/>
  <c r="M108" i="4"/>
  <c r="L108" i="4"/>
  <c r="D108" i="4"/>
  <c r="C108" i="4"/>
  <c r="B108" i="4"/>
  <c r="K107" i="4"/>
  <c r="S107" i="4"/>
  <c r="I107" i="4"/>
  <c r="R107" i="4"/>
  <c r="H107" i="4"/>
  <c r="Q107" i="4"/>
  <c r="G107" i="4"/>
  <c r="P107" i="4"/>
  <c r="O107" i="4"/>
  <c r="F107" i="4"/>
  <c r="N107" i="4"/>
  <c r="E107" i="4"/>
  <c r="M107" i="4"/>
  <c r="L107" i="4"/>
  <c r="D107" i="4"/>
  <c r="C107" i="4"/>
  <c r="B107" i="4"/>
  <c r="K106" i="4"/>
  <c r="S106" i="4"/>
  <c r="I106" i="4"/>
  <c r="R106" i="4"/>
  <c r="H106" i="4"/>
  <c r="Q106" i="4"/>
  <c r="G106" i="4"/>
  <c r="P106" i="4"/>
  <c r="O106" i="4"/>
  <c r="F106" i="4"/>
  <c r="N106" i="4"/>
  <c r="E106" i="4"/>
  <c r="M106" i="4"/>
  <c r="L106" i="4"/>
  <c r="D106" i="4"/>
  <c r="C106" i="4"/>
  <c r="B106" i="4"/>
  <c r="K105" i="4"/>
  <c r="S105" i="4"/>
  <c r="I105" i="4"/>
  <c r="R105" i="4"/>
  <c r="H105" i="4"/>
  <c r="Q105" i="4"/>
  <c r="G105" i="4"/>
  <c r="P105" i="4"/>
  <c r="O105" i="4"/>
  <c r="F105" i="4"/>
  <c r="N105" i="4"/>
  <c r="E105" i="4"/>
  <c r="M105" i="4"/>
  <c r="L105" i="4"/>
  <c r="D105" i="4"/>
  <c r="C105" i="4"/>
  <c r="B105" i="4"/>
  <c r="K104" i="4"/>
  <c r="S104" i="4"/>
  <c r="I104" i="4"/>
  <c r="R104" i="4"/>
  <c r="H104" i="4"/>
  <c r="Q104" i="4"/>
  <c r="G104" i="4"/>
  <c r="P104" i="4"/>
  <c r="O104" i="4"/>
  <c r="F104" i="4"/>
  <c r="N104" i="4"/>
  <c r="E104" i="4"/>
  <c r="M104" i="4"/>
  <c r="L104" i="4"/>
  <c r="D104" i="4"/>
  <c r="C104" i="4"/>
  <c r="B104" i="4"/>
  <c r="K103" i="4"/>
  <c r="S103" i="4"/>
  <c r="I103" i="4"/>
  <c r="R103" i="4"/>
  <c r="H103" i="4"/>
  <c r="Q103" i="4"/>
  <c r="G103" i="4"/>
  <c r="P103" i="4"/>
  <c r="O103" i="4"/>
  <c r="F103" i="4"/>
  <c r="N103" i="4"/>
  <c r="E103" i="4"/>
  <c r="M103" i="4"/>
  <c r="L103" i="4"/>
  <c r="D103" i="4"/>
  <c r="C103" i="4"/>
  <c r="B103" i="4"/>
  <c r="K102" i="4"/>
  <c r="S102" i="4"/>
  <c r="I102" i="4"/>
  <c r="R102" i="4"/>
  <c r="H102" i="4"/>
  <c r="Q102" i="4"/>
  <c r="G102" i="4"/>
  <c r="P102" i="4"/>
  <c r="O102" i="4"/>
  <c r="F102" i="4"/>
  <c r="N102" i="4"/>
  <c r="E102" i="4"/>
  <c r="M102" i="4"/>
  <c r="L102" i="4"/>
  <c r="D102" i="4"/>
  <c r="C102" i="4"/>
  <c r="B102" i="4"/>
  <c r="K101" i="4"/>
  <c r="S101" i="4"/>
  <c r="I101" i="4"/>
  <c r="R101" i="4"/>
  <c r="H101" i="4"/>
  <c r="Q101" i="4"/>
  <c r="G101" i="4"/>
  <c r="P101" i="4"/>
  <c r="O101" i="4"/>
  <c r="F101" i="4"/>
  <c r="N101" i="4"/>
  <c r="E101" i="4"/>
  <c r="M101" i="4"/>
  <c r="L101" i="4"/>
  <c r="D101" i="4"/>
  <c r="C101" i="4"/>
  <c r="B101" i="4"/>
  <c r="K100" i="4"/>
  <c r="S100" i="4"/>
  <c r="I100" i="4"/>
  <c r="R100" i="4"/>
  <c r="H100" i="4"/>
  <c r="Q100" i="4"/>
  <c r="G100" i="4"/>
  <c r="P100" i="4"/>
  <c r="O100" i="4"/>
  <c r="F100" i="4"/>
  <c r="N100" i="4"/>
  <c r="E100" i="4"/>
  <c r="M100" i="4"/>
  <c r="L100" i="4"/>
  <c r="D100" i="4"/>
  <c r="C100" i="4"/>
  <c r="B100" i="4"/>
  <c r="K99" i="4"/>
  <c r="S99" i="4"/>
  <c r="I99" i="4"/>
  <c r="R99" i="4"/>
  <c r="H99" i="4"/>
  <c r="Q99" i="4"/>
  <c r="G99" i="4"/>
  <c r="P99" i="4"/>
  <c r="O99" i="4"/>
  <c r="F99" i="4"/>
  <c r="N99" i="4"/>
  <c r="E99" i="4"/>
  <c r="M99" i="4"/>
  <c r="L99" i="4"/>
  <c r="D99" i="4"/>
  <c r="C99" i="4"/>
  <c r="B99" i="4"/>
  <c r="K98" i="4"/>
  <c r="S98" i="4"/>
  <c r="I98" i="4"/>
  <c r="R98" i="4"/>
  <c r="H98" i="4"/>
  <c r="Q98" i="4"/>
  <c r="G98" i="4"/>
  <c r="P98" i="4"/>
  <c r="O98" i="4"/>
  <c r="F98" i="4"/>
  <c r="N98" i="4"/>
  <c r="E98" i="4"/>
  <c r="M98" i="4"/>
  <c r="L98" i="4"/>
  <c r="D98" i="4"/>
  <c r="C98" i="4"/>
  <c r="B98" i="4"/>
  <c r="K97" i="4"/>
  <c r="S97" i="4"/>
  <c r="I97" i="4"/>
  <c r="R97" i="4"/>
  <c r="H97" i="4"/>
  <c r="Q97" i="4"/>
  <c r="G97" i="4"/>
  <c r="P97" i="4"/>
  <c r="O97" i="4"/>
  <c r="F97" i="4"/>
  <c r="N97" i="4"/>
  <c r="E97" i="4"/>
  <c r="M97" i="4"/>
  <c r="L97" i="4"/>
  <c r="D97" i="4"/>
  <c r="C97" i="4"/>
  <c r="B97" i="4"/>
  <c r="K96" i="4"/>
  <c r="S96" i="4"/>
  <c r="I96" i="4"/>
  <c r="R96" i="4"/>
  <c r="H96" i="4"/>
  <c r="Q96" i="4"/>
  <c r="G96" i="4"/>
  <c r="P96" i="4"/>
  <c r="O96" i="4"/>
  <c r="F96" i="4"/>
  <c r="N96" i="4"/>
  <c r="E96" i="4"/>
  <c r="M96" i="4"/>
  <c r="L96" i="4"/>
  <c r="D96" i="4"/>
  <c r="C96" i="4"/>
  <c r="B96" i="4"/>
  <c r="K95" i="4"/>
  <c r="S95" i="4"/>
  <c r="I95" i="4"/>
  <c r="R95" i="4"/>
  <c r="H95" i="4"/>
  <c r="Q95" i="4"/>
  <c r="G95" i="4"/>
  <c r="P95" i="4"/>
  <c r="O95" i="4"/>
  <c r="F95" i="4"/>
  <c r="N95" i="4"/>
  <c r="E95" i="4"/>
  <c r="M95" i="4"/>
  <c r="L95" i="4"/>
  <c r="D95" i="4"/>
  <c r="C95" i="4"/>
  <c r="B95" i="4"/>
  <c r="K94" i="4"/>
  <c r="S94" i="4"/>
  <c r="I94" i="4"/>
  <c r="R94" i="4"/>
  <c r="H94" i="4"/>
  <c r="Q94" i="4"/>
  <c r="G94" i="4"/>
  <c r="P94" i="4"/>
  <c r="O94" i="4"/>
  <c r="F94" i="4"/>
  <c r="N94" i="4"/>
  <c r="E94" i="4"/>
  <c r="M94" i="4"/>
  <c r="L94" i="4"/>
  <c r="D94" i="4"/>
  <c r="C94" i="4"/>
  <c r="B94" i="4"/>
  <c r="K93" i="4"/>
  <c r="S93" i="4"/>
  <c r="I93" i="4"/>
  <c r="R93" i="4"/>
  <c r="H93" i="4"/>
  <c r="Q93" i="4"/>
  <c r="G93" i="4"/>
  <c r="P93" i="4"/>
  <c r="O93" i="4"/>
  <c r="F93" i="4"/>
  <c r="N93" i="4"/>
  <c r="E93" i="4"/>
  <c r="M93" i="4"/>
  <c r="L93" i="4"/>
  <c r="D93" i="4"/>
  <c r="C93" i="4"/>
  <c r="B93" i="4"/>
  <c r="K92" i="4"/>
  <c r="S92" i="4"/>
  <c r="I92" i="4"/>
  <c r="R92" i="4"/>
  <c r="H92" i="4"/>
  <c r="Q92" i="4"/>
  <c r="G92" i="4"/>
  <c r="P92" i="4"/>
  <c r="O92" i="4"/>
  <c r="F92" i="4"/>
  <c r="N92" i="4"/>
  <c r="E92" i="4"/>
  <c r="M92" i="4"/>
  <c r="L92" i="4"/>
  <c r="D92" i="4"/>
  <c r="C92" i="4"/>
  <c r="B92" i="4"/>
  <c r="K91" i="4"/>
  <c r="S91" i="4"/>
  <c r="I91" i="4"/>
  <c r="R91" i="4"/>
  <c r="H91" i="4"/>
  <c r="Q91" i="4"/>
  <c r="G91" i="4"/>
  <c r="P91" i="4"/>
  <c r="O91" i="4"/>
  <c r="F91" i="4"/>
  <c r="N91" i="4"/>
  <c r="E91" i="4"/>
  <c r="M91" i="4"/>
  <c r="L91" i="4"/>
  <c r="D91" i="4"/>
  <c r="C91" i="4"/>
  <c r="B91" i="4"/>
  <c r="K90" i="4"/>
  <c r="S90" i="4"/>
  <c r="I90" i="4"/>
  <c r="R90" i="4"/>
  <c r="H90" i="4"/>
  <c r="Q90" i="4"/>
  <c r="G90" i="4"/>
  <c r="P90" i="4"/>
  <c r="O90" i="4"/>
  <c r="F90" i="4"/>
  <c r="N90" i="4"/>
  <c r="E90" i="4"/>
  <c r="M90" i="4"/>
  <c r="L90" i="4"/>
  <c r="D90" i="4"/>
  <c r="C90" i="4"/>
  <c r="B90" i="4"/>
  <c r="K89" i="4"/>
  <c r="S89" i="4"/>
  <c r="I89" i="4"/>
  <c r="R89" i="4"/>
  <c r="H89" i="4"/>
  <c r="Q89" i="4"/>
  <c r="G89" i="4"/>
  <c r="P89" i="4"/>
  <c r="O89" i="4"/>
  <c r="F89" i="4"/>
  <c r="N89" i="4"/>
  <c r="E89" i="4"/>
  <c r="M89" i="4"/>
  <c r="L89" i="4"/>
  <c r="D89" i="4"/>
  <c r="C89" i="4"/>
  <c r="B89" i="4"/>
  <c r="K88" i="4"/>
  <c r="S88" i="4"/>
  <c r="I88" i="4"/>
  <c r="R88" i="4"/>
  <c r="H88" i="4"/>
  <c r="Q88" i="4"/>
  <c r="G88" i="4"/>
  <c r="P88" i="4"/>
  <c r="O88" i="4"/>
  <c r="F88" i="4"/>
  <c r="N88" i="4"/>
  <c r="E88" i="4"/>
  <c r="M88" i="4"/>
  <c r="L88" i="4"/>
  <c r="D88" i="4"/>
  <c r="C88" i="4"/>
  <c r="B88" i="4"/>
  <c r="K87" i="4"/>
  <c r="S87" i="4"/>
  <c r="I87" i="4"/>
  <c r="R87" i="4"/>
  <c r="H87" i="4"/>
  <c r="Q87" i="4"/>
  <c r="G87" i="4"/>
  <c r="P87" i="4"/>
  <c r="O87" i="4"/>
  <c r="F87" i="4"/>
  <c r="N87" i="4"/>
  <c r="E87" i="4"/>
  <c r="M87" i="4"/>
  <c r="L87" i="4"/>
  <c r="D87" i="4"/>
  <c r="C87" i="4"/>
  <c r="B87" i="4"/>
  <c r="K86" i="4"/>
  <c r="S86" i="4"/>
  <c r="I86" i="4"/>
  <c r="R86" i="4"/>
  <c r="H86" i="4"/>
  <c r="Q86" i="4"/>
  <c r="G86" i="4"/>
  <c r="P86" i="4"/>
  <c r="O86" i="4"/>
  <c r="F86" i="4"/>
  <c r="N86" i="4"/>
  <c r="E86" i="4"/>
  <c r="M86" i="4"/>
  <c r="L86" i="4"/>
  <c r="D86" i="4"/>
  <c r="C86" i="4"/>
  <c r="B86" i="4"/>
  <c r="K85" i="4"/>
  <c r="S85" i="4"/>
  <c r="I85" i="4"/>
  <c r="R85" i="4"/>
  <c r="H85" i="4"/>
  <c r="Q85" i="4"/>
  <c r="G85" i="4"/>
  <c r="P85" i="4"/>
  <c r="O85" i="4"/>
  <c r="F85" i="4"/>
  <c r="N85" i="4"/>
  <c r="E85" i="4"/>
  <c r="M85" i="4"/>
  <c r="L85" i="4"/>
  <c r="D85" i="4"/>
  <c r="C85" i="4"/>
  <c r="B85" i="4"/>
  <c r="K84" i="4"/>
  <c r="S84" i="4"/>
  <c r="I84" i="4"/>
  <c r="R84" i="4"/>
  <c r="H84" i="4"/>
  <c r="Q84" i="4"/>
  <c r="G84" i="4"/>
  <c r="P84" i="4"/>
  <c r="O84" i="4"/>
  <c r="F84" i="4"/>
  <c r="N84" i="4"/>
  <c r="E84" i="4"/>
  <c r="M84" i="4"/>
  <c r="L84" i="4"/>
  <c r="D84" i="4"/>
  <c r="C84" i="4"/>
  <c r="B84" i="4"/>
  <c r="K83" i="4"/>
  <c r="S83" i="4"/>
  <c r="I83" i="4"/>
  <c r="R83" i="4"/>
  <c r="H83" i="4"/>
  <c r="Q83" i="4"/>
  <c r="G83" i="4"/>
  <c r="P83" i="4"/>
  <c r="O83" i="4"/>
  <c r="F83" i="4"/>
  <c r="N83" i="4"/>
  <c r="E83" i="4"/>
  <c r="M83" i="4"/>
  <c r="L83" i="4"/>
  <c r="D83" i="4"/>
  <c r="C83" i="4"/>
  <c r="B83" i="4"/>
  <c r="K82" i="4"/>
  <c r="S82" i="4"/>
  <c r="I82" i="4"/>
  <c r="R82" i="4"/>
  <c r="H82" i="4"/>
  <c r="Q82" i="4"/>
  <c r="G82" i="4"/>
  <c r="P82" i="4"/>
  <c r="O82" i="4"/>
  <c r="F82" i="4"/>
  <c r="N82" i="4"/>
  <c r="E82" i="4"/>
  <c r="M82" i="4"/>
  <c r="L82" i="4"/>
  <c r="D82" i="4"/>
  <c r="C82" i="4"/>
  <c r="B82" i="4"/>
  <c r="K81" i="4"/>
  <c r="S81" i="4"/>
  <c r="I81" i="4"/>
  <c r="R81" i="4"/>
  <c r="H81" i="4"/>
  <c r="Q81" i="4"/>
  <c r="G81" i="4"/>
  <c r="P81" i="4"/>
  <c r="O81" i="4"/>
  <c r="F81" i="4"/>
  <c r="N81" i="4"/>
  <c r="E81" i="4"/>
  <c r="M81" i="4"/>
  <c r="L81" i="4"/>
  <c r="D81" i="4"/>
  <c r="C81" i="4"/>
  <c r="B81" i="4"/>
  <c r="K80" i="4"/>
  <c r="S80" i="4"/>
  <c r="I80" i="4"/>
  <c r="R80" i="4"/>
  <c r="H80" i="4"/>
  <c r="Q80" i="4"/>
  <c r="G80" i="4"/>
  <c r="P80" i="4"/>
  <c r="O80" i="4"/>
  <c r="F80" i="4"/>
  <c r="N80" i="4"/>
  <c r="E80" i="4"/>
  <c r="M80" i="4"/>
  <c r="L80" i="4"/>
  <c r="D80" i="4"/>
  <c r="C80" i="4"/>
  <c r="B80" i="4"/>
  <c r="K79" i="4"/>
  <c r="S79" i="4"/>
  <c r="I79" i="4"/>
  <c r="R79" i="4"/>
  <c r="H79" i="4"/>
  <c r="Q79" i="4"/>
  <c r="G79" i="4"/>
  <c r="P79" i="4"/>
  <c r="O79" i="4"/>
  <c r="F79" i="4"/>
  <c r="N79" i="4"/>
  <c r="E79" i="4"/>
  <c r="M79" i="4"/>
  <c r="L79" i="4"/>
  <c r="D79" i="4"/>
  <c r="C79" i="4"/>
  <c r="B79" i="4"/>
  <c r="K78" i="4"/>
  <c r="S78" i="4"/>
  <c r="I78" i="4"/>
  <c r="R78" i="4"/>
  <c r="H78" i="4"/>
  <c r="Q78" i="4"/>
  <c r="G78" i="4"/>
  <c r="P78" i="4"/>
  <c r="O78" i="4"/>
  <c r="F78" i="4"/>
  <c r="N78" i="4"/>
  <c r="E78" i="4"/>
  <c r="M78" i="4"/>
  <c r="L78" i="4"/>
  <c r="D78" i="4"/>
  <c r="C78" i="4"/>
  <c r="B78" i="4"/>
  <c r="K77" i="4"/>
  <c r="S77" i="4"/>
  <c r="I77" i="4"/>
  <c r="R77" i="4"/>
  <c r="H77" i="4"/>
  <c r="Q77" i="4"/>
  <c r="G77" i="4"/>
  <c r="P77" i="4"/>
  <c r="O77" i="4"/>
  <c r="F77" i="4"/>
  <c r="N77" i="4"/>
  <c r="E77" i="4"/>
  <c r="M77" i="4"/>
  <c r="L77" i="4"/>
  <c r="D77" i="4"/>
  <c r="C77" i="4"/>
  <c r="B77" i="4"/>
  <c r="K76" i="4"/>
  <c r="S76" i="4"/>
  <c r="I76" i="4"/>
  <c r="R76" i="4"/>
  <c r="H76" i="4"/>
  <c r="Q76" i="4"/>
  <c r="G76" i="4"/>
  <c r="P76" i="4"/>
  <c r="O76" i="4"/>
  <c r="F76" i="4"/>
  <c r="N76" i="4"/>
  <c r="E76" i="4"/>
  <c r="M76" i="4"/>
  <c r="L76" i="4"/>
  <c r="D76" i="4"/>
  <c r="C76" i="4"/>
  <c r="B76" i="4"/>
  <c r="K75" i="4"/>
  <c r="S75" i="4"/>
  <c r="I75" i="4"/>
  <c r="R75" i="4"/>
  <c r="H75" i="4"/>
  <c r="Q75" i="4"/>
  <c r="G75" i="4"/>
  <c r="P75" i="4"/>
  <c r="O75" i="4"/>
  <c r="F75" i="4"/>
  <c r="N75" i="4"/>
  <c r="E75" i="4"/>
  <c r="M75" i="4"/>
  <c r="L75" i="4"/>
  <c r="D75" i="4"/>
  <c r="C75" i="4"/>
  <c r="B75" i="4"/>
  <c r="K74" i="4"/>
  <c r="S74" i="4"/>
  <c r="I74" i="4"/>
  <c r="R74" i="4"/>
  <c r="H74" i="4"/>
  <c r="Q74" i="4"/>
  <c r="G74" i="4"/>
  <c r="P74" i="4"/>
  <c r="O74" i="4"/>
  <c r="F74" i="4"/>
  <c r="N74" i="4"/>
  <c r="E74" i="4"/>
  <c r="M74" i="4"/>
  <c r="L74" i="4"/>
  <c r="D74" i="4"/>
  <c r="C74" i="4"/>
  <c r="B74" i="4"/>
  <c r="K73" i="4"/>
  <c r="S73" i="4"/>
  <c r="I73" i="4"/>
  <c r="R73" i="4"/>
  <c r="H73" i="4"/>
  <c r="Q73" i="4"/>
  <c r="G73" i="4"/>
  <c r="P73" i="4"/>
  <c r="O73" i="4"/>
  <c r="F73" i="4"/>
  <c r="N73" i="4"/>
  <c r="E73" i="4"/>
  <c r="M73" i="4"/>
  <c r="L73" i="4"/>
  <c r="D73" i="4"/>
  <c r="C73" i="4"/>
  <c r="B73" i="4"/>
  <c r="K72" i="4"/>
  <c r="S72" i="4"/>
  <c r="I72" i="4"/>
  <c r="R72" i="4"/>
  <c r="H72" i="4"/>
  <c r="Q72" i="4"/>
  <c r="G72" i="4"/>
  <c r="P72" i="4"/>
  <c r="O72" i="4"/>
  <c r="F72" i="4"/>
  <c r="N72" i="4"/>
  <c r="E72" i="4"/>
  <c r="M72" i="4"/>
  <c r="L72" i="4"/>
  <c r="D72" i="4"/>
  <c r="C72" i="4"/>
  <c r="B72" i="4"/>
  <c r="K71" i="4"/>
  <c r="S71" i="4"/>
  <c r="I71" i="4"/>
  <c r="R71" i="4"/>
  <c r="H71" i="4"/>
  <c r="Q71" i="4"/>
  <c r="G71" i="4"/>
  <c r="P71" i="4"/>
  <c r="O71" i="4"/>
  <c r="F71" i="4"/>
  <c r="N71" i="4"/>
  <c r="E71" i="4"/>
  <c r="M71" i="4"/>
  <c r="L71" i="4"/>
  <c r="D71" i="4"/>
  <c r="C71" i="4"/>
  <c r="B71" i="4"/>
  <c r="K70" i="4"/>
  <c r="S70" i="4"/>
  <c r="I70" i="4"/>
  <c r="R70" i="4"/>
  <c r="H70" i="4"/>
  <c r="Q70" i="4"/>
  <c r="G70" i="4"/>
  <c r="P70" i="4"/>
  <c r="O70" i="4"/>
  <c r="F70" i="4"/>
  <c r="N70" i="4"/>
  <c r="E70" i="4"/>
  <c r="M70" i="4"/>
  <c r="L70" i="4"/>
  <c r="D70" i="4"/>
  <c r="C70" i="4"/>
  <c r="B70" i="4"/>
  <c r="K69" i="4"/>
  <c r="S69" i="4"/>
  <c r="I69" i="4"/>
  <c r="R69" i="4"/>
  <c r="H69" i="4"/>
  <c r="Q69" i="4"/>
  <c r="G69" i="4"/>
  <c r="P69" i="4"/>
  <c r="O69" i="4"/>
  <c r="F69" i="4"/>
  <c r="N69" i="4"/>
  <c r="E69" i="4"/>
  <c r="M69" i="4"/>
  <c r="L69" i="4"/>
  <c r="D69" i="4"/>
  <c r="C69" i="4"/>
  <c r="B69" i="4"/>
  <c r="K68" i="4"/>
  <c r="S68" i="4"/>
  <c r="I68" i="4"/>
  <c r="R68" i="4"/>
  <c r="H68" i="4"/>
  <c r="Q68" i="4"/>
  <c r="G68" i="4"/>
  <c r="P68" i="4"/>
  <c r="O68" i="4"/>
  <c r="F68" i="4"/>
  <c r="N68" i="4"/>
  <c r="E68" i="4"/>
  <c r="M68" i="4"/>
  <c r="L68" i="4"/>
  <c r="D68" i="4"/>
  <c r="C68" i="4"/>
  <c r="B68" i="4"/>
  <c r="K67" i="4"/>
  <c r="S67" i="4"/>
  <c r="I67" i="4"/>
  <c r="R67" i="4"/>
  <c r="H67" i="4"/>
  <c r="Q67" i="4"/>
  <c r="G67" i="4"/>
  <c r="P67" i="4"/>
  <c r="O67" i="4"/>
  <c r="F67" i="4"/>
  <c r="N67" i="4"/>
  <c r="E67" i="4"/>
  <c r="M67" i="4"/>
  <c r="L67" i="4"/>
  <c r="D67" i="4"/>
  <c r="C67" i="4"/>
  <c r="B67" i="4"/>
  <c r="K66" i="4"/>
  <c r="S66" i="4"/>
  <c r="I66" i="4"/>
  <c r="R66" i="4"/>
  <c r="H66" i="4"/>
  <c r="Q66" i="4"/>
  <c r="G66" i="4"/>
  <c r="P66" i="4"/>
  <c r="O66" i="4"/>
  <c r="F66" i="4"/>
  <c r="N66" i="4"/>
  <c r="E66" i="4"/>
  <c r="M66" i="4"/>
  <c r="L66" i="4"/>
  <c r="D66" i="4"/>
  <c r="C66" i="4"/>
  <c r="B66" i="4"/>
  <c r="K65" i="4"/>
  <c r="S65" i="4"/>
  <c r="I65" i="4"/>
  <c r="R65" i="4"/>
  <c r="H65" i="4"/>
  <c r="Q65" i="4"/>
  <c r="G65" i="4"/>
  <c r="P65" i="4"/>
  <c r="O65" i="4"/>
  <c r="F65" i="4"/>
  <c r="N65" i="4"/>
  <c r="E65" i="4"/>
  <c r="M65" i="4"/>
  <c r="L65" i="4"/>
  <c r="D65" i="4"/>
  <c r="C65" i="4"/>
  <c r="B65" i="4"/>
  <c r="K64" i="4"/>
  <c r="S64" i="4"/>
  <c r="I64" i="4"/>
  <c r="R64" i="4"/>
  <c r="H64" i="4"/>
  <c r="Q64" i="4"/>
  <c r="G64" i="4"/>
  <c r="P64" i="4"/>
  <c r="O64" i="4"/>
  <c r="F64" i="4"/>
  <c r="N64" i="4"/>
  <c r="E64" i="4"/>
  <c r="M64" i="4"/>
  <c r="L64" i="4"/>
  <c r="D64" i="4"/>
  <c r="C64" i="4"/>
  <c r="B64" i="4"/>
  <c r="K63" i="4"/>
  <c r="S63" i="4"/>
  <c r="I63" i="4"/>
  <c r="R63" i="4"/>
  <c r="H63" i="4"/>
  <c r="Q63" i="4"/>
  <c r="G63" i="4"/>
  <c r="P63" i="4"/>
  <c r="O63" i="4"/>
  <c r="F63" i="4"/>
  <c r="N63" i="4"/>
  <c r="E63" i="4"/>
  <c r="M63" i="4"/>
  <c r="L63" i="4"/>
  <c r="D63" i="4"/>
  <c r="C63" i="4"/>
  <c r="B63" i="4"/>
  <c r="K62" i="4"/>
  <c r="S62" i="4"/>
  <c r="I62" i="4"/>
  <c r="R62" i="4"/>
  <c r="H62" i="4"/>
  <c r="Q62" i="4"/>
  <c r="G62" i="4"/>
  <c r="P62" i="4"/>
  <c r="O62" i="4"/>
  <c r="F62" i="4"/>
  <c r="N62" i="4"/>
  <c r="E62" i="4"/>
  <c r="M62" i="4"/>
  <c r="L62" i="4"/>
  <c r="D62" i="4"/>
  <c r="C62" i="4"/>
  <c r="B62" i="4"/>
  <c r="K61" i="4"/>
  <c r="S61" i="4"/>
  <c r="I61" i="4"/>
  <c r="R61" i="4"/>
  <c r="H61" i="4"/>
  <c r="Q61" i="4"/>
  <c r="G61" i="4"/>
  <c r="P61" i="4"/>
  <c r="O61" i="4"/>
  <c r="F61" i="4"/>
  <c r="N61" i="4"/>
  <c r="E61" i="4"/>
  <c r="M61" i="4"/>
  <c r="L61" i="4"/>
  <c r="D61" i="4"/>
  <c r="C61" i="4"/>
  <c r="B61" i="4"/>
  <c r="K60" i="4"/>
  <c r="S60" i="4"/>
  <c r="I60" i="4"/>
  <c r="R60" i="4"/>
  <c r="H60" i="4"/>
  <c r="Q60" i="4"/>
  <c r="G60" i="4"/>
  <c r="P60" i="4"/>
  <c r="O60" i="4"/>
  <c r="F60" i="4"/>
  <c r="N60" i="4"/>
  <c r="E60" i="4"/>
  <c r="M60" i="4"/>
  <c r="L60" i="4"/>
  <c r="D60" i="4"/>
  <c r="C60" i="4"/>
  <c r="B60" i="4"/>
  <c r="K59" i="4"/>
  <c r="S59" i="4"/>
  <c r="I59" i="4"/>
  <c r="R59" i="4"/>
  <c r="H59" i="4"/>
  <c r="Q59" i="4"/>
  <c r="G59" i="4"/>
  <c r="P59" i="4"/>
  <c r="O59" i="4"/>
  <c r="F59" i="4"/>
  <c r="N59" i="4"/>
  <c r="E59" i="4"/>
  <c r="M59" i="4"/>
  <c r="L59" i="4"/>
  <c r="D59" i="4"/>
  <c r="C59" i="4"/>
  <c r="B59" i="4"/>
  <c r="I58" i="4"/>
  <c r="R58" i="4"/>
  <c r="H58" i="4"/>
  <c r="Q58" i="4"/>
  <c r="G58" i="4"/>
  <c r="P58" i="4"/>
  <c r="O58" i="4"/>
  <c r="F58" i="4"/>
  <c r="N58" i="4"/>
  <c r="E58" i="4"/>
  <c r="M58" i="4"/>
  <c r="L58" i="4"/>
  <c r="B58" i="4"/>
  <c r="I57" i="4"/>
  <c r="R57" i="4"/>
  <c r="H57" i="4"/>
  <c r="Q57" i="4"/>
  <c r="G57" i="4"/>
  <c r="P57" i="4"/>
  <c r="O57" i="4"/>
  <c r="F57" i="4"/>
  <c r="N57" i="4"/>
  <c r="E57" i="4"/>
  <c r="M57" i="4"/>
  <c r="L57" i="4"/>
  <c r="B57" i="4"/>
  <c r="I56" i="4"/>
  <c r="R56" i="4"/>
  <c r="H56" i="4"/>
  <c r="Q56" i="4"/>
  <c r="G56" i="4"/>
  <c r="P56" i="4"/>
  <c r="O56" i="4"/>
  <c r="F56" i="4"/>
  <c r="N56" i="4"/>
  <c r="E56" i="4"/>
  <c r="M56" i="4"/>
  <c r="L56" i="4"/>
  <c r="B56" i="4"/>
  <c r="I55" i="4"/>
  <c r="R55" i="4"/>
  <c r="H55" i="4"/>
  <c r="Q55" i="4"/>
  <c r="G55" i="4"/>
  <c r="P55" i="4"/>
  <c r="O55" i="4"/>
  <c r="F55" i="4"/>
  <c r="N55" i="4"/>
  <c r="E55" i="4"/>
  <c r="M55" i="4"/>
  <c r="L55" i="4"/>
  <c r="B55" i="4"/>
  <c r="I54" i="4"/>
  <c r="R54" i="4"/>
  <c r="H54" i="4"/>
  <c r="Q54" i="4"/>
  <c r="G54" i="4"/>
  <c r="P54" i="4"/>
  <c r="O54" i="4"/>
  <c r="F54" i="4"/>
  <c r="N54" i="4"/>
  <c r="E54" i="4"/>
  <c r="M54" i="4"/>
  <c r="L54" i="4"/>
  <c r="B54" i="4"/>
  <c r="I53" i="4"/>
  <c r="R53" i="4"/>
  <c r="H53" i="4"/>
  <c r="Q53" i="4"/>
  <c r="G53" i="4"/>
  <c r="P53" i="4"/>
  <c r="O53" i="4"/>
  <c r="F53" i="4"/>
  <c r="N53" i="4"/>
  <c r="E53" i="4"/>
  <c r="M53" i="4"/>
  <c r="L53" i="4"/>
  <c r="B53" i="4"/>
  <c r="I52" i="4"/>
  <c r="R52" i="4"/>
  <c r="H52" i="4"/>
  <c r="Q52" i="4"/>
  <c r="G52" i="4"/>
  <c r="P52" i="4"/>
  <c r="O52" i="4"/>
  <c r="F52" i="4"/>
  <c r="N52" i="4"/>
  <c r="E52" i="4"/>
  <c r="M52" i="4"/>
  <c r="L52" i="4"/>
  <c r="B52" i="4"/>
  <c r="I51" i="4"/>
  <c r="R51" i="4"/>
  <c r="H51" i="4"/>
  <c r="Q51" i="4"/>
  <c r="G51" i="4"/>
  <c r="P51" i="4"/>
  <c r="O51" i="4"/>
  <c r="F51" i="4"/>
  <c r="N51" i="4"/>
  <c r="E51" i="4"/>
  <c r="M51" i="4"/>
  <c r="L51" i="4"/>
  <c r="B51" i="4"/>
  <c r="I50" i="4"/>
  <c r="R50" i="4"/>
  <c r="H50" i="4"/>
  <c r="Q50" i="4"/>
  <c r="G50" i="4"/>
  <c r="P50" i="4"/>
  <c r="O50" i="4"/>
  <c r="F50" i="4"/>
  <c r="N50" i="4"/>
  <c r="E50" i="4"/>
  <c r="M50" i="4"/>
  <c r="L50" i="4"/>
  <c r="B50" i="4"/>
  <c r="I49" i="4"/>
  <c r="R49" i="4"/>
  <c r="H49" i="4"/>
  <c r="Q49" i="4"/>
  <c r="G49" i="4"/>
  <c r="P49" i="4"/>
  <c r="O49" i="4"/>
  <c r="F49" i="4"/>
  <c r="N49" i="4"/>
  <c r="E49" i="4"/>
  <c r="M49" i="4"/>
  <c r="L49" i="4"/>
  <c r="B49" i="4"/>
  <c r="I48" i="4"/>
  <c r="R48" i="4"/>
  <c r="H48" i="4"/>
  <c r="Q48" i="4"/>
  <c r="G48" i="4"/>
  <c r="P48" i="4"/>
  <c r="O48" i="4"/>
  <c r="F48" i="4"/>
  <c r="N48" i="4"/>
  <c r="E48" i="4"/>
  <c r="M48" i="4"/>
  <c r="L48" i="4"/>
  <c r="B48" i="4"/>
  <c r="I47" i="4"/>
  <c r="R47" i="4"/>
  <c r="H47" i="4"/>
  <c r="Q47" i="4"/>
  <c r="G47" i="4"/>
  <c r="P47" i="4"/>
  <c r="O47" i="4"/>
  <c r="F47" i="4"/>
  <c r="N47" i="4"/>
  <c r="E47" i="4"/>
  <c r="M47" i="4"/>
  <c r="L47" i="4"/>
  <c r="B47" i="4"/>
  <c r="I46" i="4"/>
  <c r="R46" i="4"/>
  <c r="H46" i="4"/>
  <c r="Q46" i="4"/>
  <c r="G46" i="4"/>
  <c r="P46" i="4"/>
  <c r="O46" i="4"/>
  <c r="F46" i="4"/>
  <c r="N46" i="4"/>
  <c r="E46" i="4"/>
  <c r="M46" i="4"/>
  <c r="L46" i="4"/>
  <c r="B46" i="4"/>
  <c r="I45" i="4"/>
  <c r="R45" i="4"/>
  <c r="H45" i="4"/>
  <c r="Q45" i="4"/>
  <c r="G45" i="4"/>
  <c r="P45" i="4"/>
  <c r="O45" i="4"/>
  <c r="F45" i="4"/>
  <c r="N45" i="4"/>
  <c r="E45" i="4"/>
  <c r="M45" i="4"/>
  <c r="L45" i="4"/>
  <c r="B45" i="4"/>
  <c r="I44" i="4"/>
  <c r="R44" i="4"/>
  <c r="H44" i="4"/>
  <c r="Q44" i="4"/>
  <c r="G44" i="4"/>
  <c r="P44" i="4"/>
  <c r="O44" i="4"/>
  <c r="F44" i="4"/>
  <c r="N44" i="4"/>
  <c r="E44" i="4"/>
  <c r="M44" i="4"/>
  <c r="L44" i="4"/>
  <c r="B44" i="4"/>
  <c r="I43" i="4"/>
  <c r="R43" i="4"/>
  <c r="H43" i="4"/>
  <c r="Q43" i="4"/>
  <c r="G43" i="4"/>
  <c r="P43" i="4"/>
  <c r="O43" i="4"/>
  <c r="F43" i="4"/>
  <c r="N43" i="4"/>
  <c r="E43" i="4"/>
  <c r="M43" i="4"/>
  <c r="L43" i="4"/>
  <c r="B43" i="4"/>
  <c r="I42" i="4"/>
  <c r="R42" i="4"/>
  <c r="H42" i="4"/>
  <c r="Q42" i="4"/>
  <c r="G42" i="4"/>
  <c r="P42" i="4"/>
  <c r="O42" i="4"/>
  <c r="F42" i="4"/>
  <c r="N42" i="4"/>
  <c r="E42" i="4"/>
  <c r="M42" i="4"/>
  <c r="L42" i="4"/>
  <c r="B42" i="4"/>
  <c r="I41" i="4"/>
  <c r="R41" i="4"/>
  <c r="H41" i="4"/>
  <c r="Q41" i="4"/>
  <c r="G41" i="4"/>
  <c r="P41" i="4"/>
  <c r="O41" i="4"/>
  <c r="F41" i="4"/>
  <c r="N41" i="4"/>
  <c r="E41" i="4"/>
  <c r="M41" i="4"/>
  <c r="L41" i="4"/>
  <c r="B41" i="4"/>
  <c r="I40" i="4"/>
  <c r="R40" i="4"/>
  <c r="H40" i="4"/>
  <c r="Q40" i="4"/>
  <c r="G40" i="4"/>
  <c r="P40" i="4"/>
  <c r="O40" i="4"/>
  <c r="F40" i="4"/>
  <c r="N40" i="4"/>
  <c r="E40" i="4"/>
  <c r="M40" i="4"/>
  <c r="L40" i="4"/>
  <c r="B40" i="4"/>
  <c r="I39" i="4"/>
  <c r="R39" i="4"/>
  <c r="H39" i="4"/>
  <c r="Q39" i="4"/>
  <c r="G39" i="4"/>
  <c r="P39" i="4"/>
  <c r="O39" i="4"/>
  <c r="F39" i="4"/>
  <c r="N39" i="4"/>
  <c r="E39" i="4"/>
  <c r="M39" i="4"/>
  <c r="L39" i="4"/>
  <c r="B39" i="4"/>
  <c r="I38" i="4"/>
  <c r="R38" i="4"/>
  <c r="H38" i="4"/>
  <c r="Q38" i="4"/>
  <c r="G38" i="4"/>
  <c r="P38" i="4"/>
  <c r="O38" i="4"/>
  <c r="F38" i="4"/>
  <c r="N38" i="4"/>
  <c r="E38" i="4"/>
  <c r="M38" i="4"/>
  <c r="L38" i="4"/>
  <c r="B38" i="4"/>
  <c r="I37" i="4"/>
  <c r="R37" i="4"/>
  <c r="H37" i="4"/>
  <c r="Q37" i="4"/>
  <c r="G37" i="4"/>
  <c r="P37" i="4"/>
  <c r="O37" i="4"/>
  <c r="F37" i="4"/>
  <c r="N37" i="4"/>
  <c r="E37" i="4"/>
  <c r="M37" i="4"/>
  <c r="L37" i="4"/>
  <c r="B37" i="4"/>
  <c r="I36" i="4"/>
  <c r="R36" i="4"/>
  <c r="H36" i="4"/>
  <c r="Q36" i="4"/>
  <c r="G36" i="4"/>
  <c r="P36" i="4"/>
  <c r="O36" i="4"/>
  <c r="F36" i="4"/>
  <c r="N36" i="4"/>
  <c r="E36" i="4"/>
  <c r="M36" i="4"/>
  <c r="L36" i="4"/>
  <c r="B36" i="4"/>
  <c r="I35" i="4"/>
  <c r="R35" i="4"/>
  <c r="H35" i="4"/>
  <c r="Q35" i="4"/>
  <c r="G35" i="4"/>
  <c r="P35" i="4"/>
  <c r="O35" i="4"/>
  <c r="F35" i="4"/>
  <c r="N35" i="4"/>
  <c r="E35" i="4"/>
  <c r="M35" i="4"/>
  <c r="L35" i="4"/>
  <c r="B35" i="4"/>
  <c r="I34" i="4"/>
  <c r="R34" i="4"/>
  <c r="H34" i="4"/>
  <c r="Q34" i="4"/>
  <c r="G34" i="4"/>
  <c r="P34" i="4"/>
  <c r="O34" i="4"/>
  <c r="F34" i="4"/>
  <c r="N34" i="4"/>
  <c r="E34" i="4"/>
  <c r="M34" i="4"/>
  <c r="L34" i="4"/>
  <c r="B34" i="4"/>
  <c r="I33" i="4"/>
  <c r="R33" i="4"/>
  <c r="H33" i="4"/>
  <c r="Q33" i="4"/>
  <c r="G33" i="4"/>
  <c r="P33" i="4"/>
  <c r="O33" i="4"/>
  <c r="F33" i="4"/>
  <c r="N33" i="4"/>
  <c r="E33" i="4"/>
  <c r="M33" i="4"/>
  <c r="L33" i="4"/>
  <c r="B33" i="4"/>
  <c r="I32" i="4"/>
  <c r="R32" i="4"/>
  <c r="H32" i="4"/>
  <c r="Q32" i="4"/>
  <c r="G32" i="4"/>
  <c r="P32" i="4"/>
  <c r="O32" i="4"/>
  <c r="F32" i="4"/>
  <c r="N32" i="4"/>
  <c r="E32" i="4"/>
  <c r="M32" i="4"/>
  <c r="L32" i="4"/>
  <c r="B32" i="4"/>
  <c r="I31" i="4"/>
  <c r="R31" i="4"/>
  <c r="H31" i="4"/>
  <c r="Q31" i="4"/>
  <c r="G31" i="4"/>
  <c r="P31" i="4"/>
  <c r="O31" i="4"/>
  <c r="F31" i="4"/>
  <c r="N31" i="4"/>
  <c r="E31" i="4"/>
  <c r="M31" i="4"/>
  <c r="L31" i="4"/>
  <c r="B31" i="4"/>
  <c r="I30" i="4"/>
  <c r="R30" i="4"/>
  <c r="H30" i="4"/>
  <c r="Q30" i="4"/>
  <c r="G30" i="4"/>
  <c r="P30" i="4"/>
  <c r="O30" i="4"/>
  <c r="F30" i="4"/>
  <c r="N30" i="4"/>
  <c r="E30" i="4"/>
  <c r="M30" i="4"/>
  <c r="L30" i="4"/>
  <c r="B30" i="4"/>
  <c r="I29" i="4"/>
  <c r="R29" i="4"/>
  <c r="H29" i="4"/>
  <c r="Q29" i="4"/>
  <c r="G29" i="4"/>
  <c r="P29" i="4"/>
  <c r="O29" i="4"/>
  <c r="F29" i="4"/>
  <c r="N29" i="4"/>
  <c r="E29" i="4"/>
  <c r="M29" i="4"/>
  <c r="L29" i="4"/>
  <c r="B29" i="4"/>
  <c r="I28" i="4"/>
  <c r="R28" i="4"/>
  <c r="H28" i="4"/>
  <c r="Q28" i="4"/>
  <c r="G28" i="4"/>
  <c r="P28" i="4"/>
  <c r="O28" i="4"/>
  <c r="F28" i="4"/>
  <c r="N28" i="4"/>
  <c r="E28" i="4"/>
  <c r="M28" i="4"/>
  <c r="L28" i="4"/>
  <c r="B28" i="4"/>
  <c r="I27" i="4"/>
  <c r="R27" i="4"/>
  <c r="H27" i="4"/>
  <c r="Q27" i="4"/>
  <c r="G27" i="4"/>
  <c r="P27" i="4"/>
  <c r="O27" i="4"/>
  <c r="F27" i="4"/>
  <c r="N27" i="4"/>
  <c r="E27" i="4"/>
  <c r="M27" i="4"/>
  <c r="L27" i="4"/>
  <c r="B27" i="4"/>
  <c r="I26" i="4"/>
  <c r="R26" i="4"/>
  <c r="H26" i="4"/>
  <c r="Q26" i="4"/>
  <c r="G26" i="4"/>
  <c r="P26" i="4"/>
  <c r="O26" i="4"/>
  <c r="F26" i="4"/>
  <c r="N26" i="4"/>
  <c r="E26" i="4"/>
  <c r="M26" i="4"/>
  <c r="L26" i="4"/>
  <c r="B26" i="4"/>
  <c r="I25" i="4"/>
  <c r="R25" i="4"/>
  <c r="H25" i="4"/>
  <c r="Q25" i="4"/>
  <c r="G25" i="4"/>
  <c r="P25" i="4"/>
  <c r="O25" i="4"/>
  <c r="F25" i="4"/>
  <c r="N25" i="4"/>
  <c r="E25" i="4"/>
  <c r="M25" i="4"/>
  <c r="L25" i="4"/>
  <c r="B25" i="4"/>
  <c r="I24" i="4"/>
  <c r="R24" i="4"/>
  <c r="H24" i="4"/>
  <c r="Q24" i="4"/>
  <c r="G24" i="4"/>
  <c r="P24" i="4"/>
  <c r="O24" i="4"/>
  <c r="F24" i="4"/>
  <c r="N24" i="4"/>
  <c r="E24" i="4"/>
  <c r="M24" i="4"/>
  <c r="L24" i="4"/>
  <c r="B24" i="4"/>
  <c r="I23" i="4"/>
  <c r="R23" i="4"/>
  <c r="H23" i="4"/>
  <c r="Q23" i="4"/>
  <c r="G23" i="4"/>
  <c r="P23" i="4"/>
  <c r="O23" i="4"/>
  <c r="F23" i="4"/>
  <c r="N23" i="4"/>
  <c r="E23" i="4"/>
  <c r="M23" i="4"/>
  <c r="L23" i="4"/>
  <c r="B23" i="4"/>
  <c r="I22" i="4"/>
  <c r="R22" i="4"/>
  <c r="H22" i="4"/>
  <c r="Q22" i="4"/>
  <c r="G22" i="4"/>
  <c r="P22" i="4"/>
  <c r="O22" i="4"/>
  <c r="F22" i="4"/>
  <c r="N22" i="4"/>
  <c r="E22" i="4"/>
  <c r="M22" i="4"/>
  <c r="L22" i="4"/>
  <c r="B22" i="4"/>
  <c r="I21" i="4"/>
  <c r="R21" i="4"/>
  <c r="H21" i="4"/>
  <c r="Q21" i="4"/>
  <c r="G21" i="4"/>
  <c r="P21" i="4"/>
  <c r="O21" i="4"/>
  <c r="F21" i="4"/>
  <c r="N21" i="4"/>
  <c r="E21" i="4"/>
  <c r="M21" i="4"/>
  <c r="L21" i="4"/>
  <c r="B21" i="4"/>
  <c r="I20" i="4"/>
  <c r="R20" i="4"/>
  <c r="H20" i="4"/>
  <c r="Q20" i="4"/>
  <c r="G20" i="4"/>
  <c r="P20" i="4"/>
  <c r="O20" i="4"/>
  <c r="F20" i="4"/>
  <c r="N20" i="4"/>
  <c r="E20" i="4"/>
  <c r="M20" i="4"/>
  <c r="L20" i="4"/>
  <c r="B20" i="4"/>
  <c r="I19" i="4"/>
  <c r="R19" i="4"/>
  <c r="H19" i="4"/>
  <c r="Q19" i="4"/>
  <c r="G19" i="4"/>
  <c r="P19" i="4"/>
  <c r="O19" i="4"/>
  <c r="F19" i="4"/>
  <c r="N19" i="4"/>
  <c r="E19" i="4"/>
  <c r="M19" i="4"/>
  <c r="L19" i="4"/>
  <c r="B19" i="4"/>
  <c r="I18" i="4"/>
  <c r="R18" i="4"/>
  <c r="H18" i="4"/>
  <c r="Q18" i="4"/>
  <c r="G18" i="4"/>
  <c r="P18" i="4"/>
  <c r="O18" i="4"/>
  <c r="F18" i="4"/>
  <c r="N18" i="4"/>
  <c r="E18" i="4"/>
  <c r="M18" i="4"/>
  <c r="L18" i="4"/>
  <c r="B18" i="4"/>
  <c r="I17" i="4"/>
  <c r="R17" i="4"/>
  <c r="H17" i="4"/>
  <c r="Q17" i="4"/>
  <c r="G17" i="4"/>
  <c r="P17" i="4"/>
  <c r="O17" i="4"/>
  <c r="F17" i="4"/>
  <c r="N17" i="4"/>
  <c r="E17" i="4"/>
  <c r="M17" i="4"/>
  <c r="L17" i="4"/>
  <c r="B17" i="4"/>
  <c r="I16" i="4"/>
  <c r="R16" i="4"/>
  <c r="H16" i="4"/>
  <c r="Q16" i="4"/>
  <c r="G16" i="4"/>
  <c r="P16" i="4"/>
  <c r="O16" i="4"/>
  <c r="F16" i="4"/>
  <c r="N16" i="4"/>
  <c r="E16" i="4"/>
  <c r="M16" i="4"/>
  <c r="L16" i="4"/>
  <c r="B16" i="4"/>
  <c r="I15" i="4"/>
  <c r="R15" i="4"/>
  <c r="H15" i="4"/>
  <c r="Q15" i="4"/>
  <c r="G15" i="4"/>
  <c r="P15" i="4"/>
  <c r="O15" i="4"/>
  <c r="F15" i="4"/>
  <c r="N15" i="4"/>
  <c r="E15" i="4"/>
  <c r="M15" i="4"/>
  <c r="L15" i="4"/>
  <c r="B15" i="4"/>
  <c r="I14" i="4"/>
  <c r="R14" i="4"/>
  <c r="H14" i="4"/>
  <c r="Q14" i="4"/>
  <c r="G14" i="4"/>
  <c r="P14" i="4"/>
  <c r="O14" i="4"/>
  <c r="F14" i="4"/>
  <c r="N14" i="4"/>
  <c r="E14" i="4"/>
  <c r="M14" i="4"/>
  <c r="L14" i="4"/>
  <c r="B14" i="4"/>
  <c r="I13" i="4"/>
  <c r="R13" i="4"/>
  <c r="H13" i="4"/>
  <c r="Q13" i="4"/>
  <c r="G13" i="4"/>
  <c r="P13" i="4"/>
  <c r="O13" i="4"/>
  <c r="E13" i="4"/>
  <c r="F13" i="4"/>
  <c r="M13" i="4"/>
  <c r="L13" i="4"/>
  <c r="B13" i="4"/>
  <c r="I12" i="4"/>
  <c r="R12" i="4"/>
  <c r="H12" i="4"/>
  <c r="Q12" i="4"/>
  <c r="G12" i="4"/>
  <c r="P12" i="4"/>
  <c r="O12" i="4"/>
  <c r="E12" i="4"/>
  <c r="F12" i="4"/>
  <c r="M12" i="4"/>
  <c r="L12" i="4"/>
  <c r="B12" i="4"/>
  <c r="I11" i="4"/>
  <c r="R11" i="4"/>
  <c r="H11" i="4"/>
  <c r="Q11" i="4"/>
  <c r="G11" i="4"/>
  <c r="P11" i="4"/>
  <c r="O11" i="4"/>
  <c r="E11" i="4"/>
  <c r="F11" i="4"/>
  <c r="M11" i="4"/>
  <c r="L11" i="4"/>
  <c r="B11" i="4"/>
  <c r="I10" i="4"/>
  <c r="R10" i="4"/>
  <c r="H10" i="4"/>
  <c r="Q10" i="4"/>
  <c r="G10" i="4"/>
  <c r="P10" i="4"/>
  <c r="O10" i="4"/>
  <c r="E10" i="4"/>
  <c r="F10" i="4"/>
  <c r="M10" i="4"/>
  <c r="L10" i="4"/>
  <c r="B10" i="4"/>
  <c r="C24" i="132"/>
  <c r="C23" i="132"/>
  <c r="C22" i="132"/>
  <c r="C21" i="132"/>
  <c r="C20" i="132"/>
  <c r="C19" i="132"/>
  <c r="C18" i="132"/>
  <c r="C17" i="132"/>
  <c r="C16" i="132"/>
  <c r="C15" i="132"/>
  <c r="C14" i="132"/>
  <c r="C13" i="132"/>
  <c r="C12" i="132"/>
  <c r="C11" i="132"/>
  <c r="C10" i="132"/>
  <c r="B139" i="163"/>
  <c r="BA139" i="163"/>
  <c r="AZ139" i="163"/>
  <c r="AY139" i="163"/>
  <c r="AX139" i="163"/>
  <c r="AW139" i="163"/>
  <c r="AV139" i="163"/>
  <c r="AU139" i="163"/>
  <c r="AT139" i="163"/>
  <c r="AS139" i="163"/>
  <c r="AR139" i="163"/>
  <c r="AQ139" i="163"/>
  <c r="AP139" i="163"/>
  <c r="AO139" i="163"/>
  <c r="AN139" i="163"/>
  <c r="AM139" i="163"/>
  <c r="AL139" i="163"/>
  <c r="AK139" i="163"/>
  <c r="AJ139" i="163"/>
  <c r="AI139" i="163"/>
  <c r="AH139" i="163"/>
  <c r="AG139" i="163"/>
  <c r="AF139" i="163"/>
  <c r="AE139" i="163"/>
  <c r="AD139" i="163"/>
  <c r="AC139" i="163"/>
  <c r="AB139" i="163"/>
  <c r="AA139" i="163"/>
  <c r="Z139" i="163"/>
  <c r="X139" i="163"/>
  <c r="W139" i="163"/>
  <c r="V139" i="163"/>
  <c r="U139" i="163"/>
  <c r="S139" i="163"/>
  <c r="R139" i="163"/>
  <c r="Q139" i="163"/>
  <c r="P139" i="163"/>
  <c r="O139" i="163"/>
  <c r="N139" i="163"/>
  <c r="M139" i="163"/>
  <c r="L139" i="163"/>
  <c r="K139" i="163"/>
  <c r="J139" i="163"/>
  <c r="I139" i="163"/>
  <c r="H139" i="163"/>
  <c r="G139" i="163"/>
  <c r="F139" i="163"/>
  <c r="E139" i="163"/>
  <c r="D139" i="163"/>
  <c r="C139" i="163"/>
  <c r="BB139" i="163"/>
</calcChain>
</file>

<file path=xl/sharedStrings.xml><?xml version="1.0" encoding="utf-8"?>
<sst xmlns="http://schemas.openxmlformats.org/spreadsheetml/2006/main" count="4263" uniqueCount="1275">
  <si>
    <t>top 1% PS mix (official)</t>
  </si>
  <si>
    <t>year</t>
  </si>
  <si>
    <t>Top 0.1% to 0.01%</t>
  </si>
  <si>
    <t>Top 0.5% to 0.1%</t>
  </si>
  <si>
    <t>Top 1% to 0.5%</t>
  </si>
  <si>
    <t>Top 1% to 0.1%</t>
  </si>
  <si>
    <t>Top 5% to 1%</t>
  </si>
  <si>
    <t>Top 10% to 5%</t>
  </si>
  <si>
    <t>Top 10% to 1%</t>
  </si>
  <si>
    <t>Top 0.01%</t>
  </si>
  <si>
    <t>Top 0.1%</t>
  </si>
  <si>
    <t>Top 0.5%</t>
  </si>
  <si>
    <t>Top 1%</t>
  </si>
  <si>
    <t>Top 5%</t>
  </si>
  <si>
    <t>Top 10%</t>
  </si>
  <si>
    <t>Bottom 50%</t>
  </si>
  <si>
    <t>Bottom 90%</t>
  </si>
  <si>
    <t>top 0.01% PS mix (official)</t>
  </si>
  <si>
    <t>top 0.1% PS mix (official)</t>
  </si>
  <si>
    <t>top 5% PS mix (official)</t>
  </si>
  <si>
    <t>top 10% PS mix (official)</t>
  </si>
  <si>
    <t>[16]</t>
  </si>
  <si>
    <t>[15]</t>
  </si>
  <si>
    <t>[14]</t>
  </si>
  <si>
    <t>[13]</t>
  </si>
  <si>
    <t>[12]</t>
  </si>
  <si>
    <t>[11]</t>
  </si>
  <si>
    <t>[10]</t>
  </si>
  <si>
    <t>[9]</t>
  </si>
  <si>
    <t>[8]</t>
  </si>
  <si>
    <t>[7]</t>
  </si>
  <si>
    <t>[6]</t>
  </si>
  <si>
    <t>[5]</t>
  </si>
  <si>
    <t>[4]</t>
  </si>
  <si>
    <t>[3]</t>
  </si>
  <si>
    <t>[2]</t>
  </si>
  <si>
    <t>[1]</t>
  </si>
  <si>
    <t>Back to index</t>
  </si>
  <si>
    <t>All</t>
  </si>
  <si>
    <t>check</t>
  </si>
  <si>
    <t xml:space="preserve">Labor component of mixed income </t>
  </si>
  <si>
    <t xml:space="preserve">Compensation of employees </t>
  </si>
  <si>
    <t>Capital component of mixed income</t>
  </si>
  <si>
    <t>Net interest</t>
  </si>
  <si>
    <r>
      <t>(% of</t>
    </r>
    <r>
      <rPr>
        <sz val="12"/>
        <rFont val="Arial"/>
      </rPr>
      <t xml:space="preserve"> national income</t>
    </r>
    <r>
      <rPr>
        <sz val="12"/>
        <rFont val="Arial"/>
      </rPr>
      <t>)</t>
    </r>
  </si>
  <si>
    <t xml:space="preserve">Top 0.5% </t>
  </si>
  <si>
    <t>(% of national income)</t>
  </si>
  <si>
    <t>[24]</t>
  </si>
  <si>
    <t>[23]</t>
  </si>
  <si>
    <t>[22]</t>
  </si>
  <si>
    <t>[21]</t>
  </si>
  <si>
    <t>[20]</t>
  </si>
  <si>
    <t>[19]</t>
  </si>
  <si>
    <t>[18]</t>
  </si>
  <si>
    <t>[17]</t>
  </si>
  <si>
    <r>
      <t>[</t>
    </r>
    <r>
      <rPr>
        <sz val="12"/>
        <rFont val="Arial"/>
      </rPr>
      <t>16</t>
    </r>
    <r>
      <rPr>
        <sz val="12"/>
        <rFont val="Arial"/>
      </rPr>
      <t>]</t>
    </r>
  </si>
  <si>
    <t>In following sheets: raw Stata outputs</t>
  </si>
  <si>
    <t>Tax units</t>
  </si>
  <si>
    <t>bottom 50%</t>
  </si>
  <si>
    <t>Middle 40%</t>
  </si>
  <si>
    <t>Post-tax income (matching national income)</t>
  </si>
  <si>
    <t>princ0</t>
  </si>
  <si>
    <t>princ1</t>
  </si>
  <si>
    <t>princ2</t>
  </si>
  <si>
    <t>princ3</t>
  </si>
  <si>
    <t>princ4</t>
  </si>
  <si>
    <t>princ5</t>
  </si>
  <si>
    <t>princ6</t>
  </si>
  <si>
    <t>princ7</t>
  </si>
  <si>
    <t>Factor labor income</t>
  </si>
  <si>
    <t>Factor capital income</t>
  </si>
  <si>
    <t>Post-tax income</t>
  </si>
  <si>
    <t>poinc0</t>
  </si>
  <si>
    <t>netinc0</t>
  </si>
  <si>
    <t>transf0</t>
  </si>
  <si>
    <t>poinc1</t>
  </si>
  <si>
    <t>netinc1</t>
  </si>
  <si>
    <t>transf1</t>
  </si>
  <si>
    <t>poinc2</t>
  </si>
  <si>
    <t>netinc2</t>
  </si>
  <si>
    <t>transf2</t>
  </si>
  <si>
    <t>poinc3</t>
  </si>
  <si>
    <t>netinc3</t>
  </si>
  <si>
    <t>transf3</t>
  </si>
  <si>
    <t>poinc4</t>
  </si>
  <si>
    <t>netinc4</t>
  </si>
  <si>
    <t>transf4</t>
  </si>
  <si>
    <t>poinc5</t>
  </si>
  <si>
    <t>netinc5</t>
  </si>
  <si>
    <t>transf5</t>
  </si>
  <si>
    <t>poinc6</t>
  </si>
  <si>
    <t>netinc6</t>
  </si>
  <si>
    <t>transf6</t>
  </si>
  <si>
    <t>poinc7</t>
  </si>
  <si>
    <t>netinc7</t>
  </si>
  <si>
    <t>transf7</t>
  </si>
  <si>
    <r>
      <t xml:space="preserve">(% of </t>
    </r>
    <r>
      <rPr>
        <sz val="12"/>
        <rFont val="Arial"/>
      </rPr>
      <t>national income)</t>
    </r>
  </si>
  <si>
    <t>Income net of taxes</t>
  </si>
  <si>
    <t>Transfers</t>
  </si>
  <si>
    <t>National income</t>
  </si>
  <si>
    <t>National income per adult</t>
  </si>
  <si>
    <t>This database supports our paper "Distributional National Accounts: Methods and Estimates for the United States"</t>
  </si>
  <si>
    <t>Appendix II: Detailed distributional series</t>
  </si>
  <si>
    <t>Deflator</t>
  </si>
  <si>
    <t>Income from equity</t>
  </si>
  <si>
    <t>Housing rents</t>
  </si>
  <si>
    <t>Property income paid to pensions</t>
  </si>
  <si>
    <t>Composition of top 0.5%, top 0.1% and top 0.01% factor income shares</t>
  </si>
  <si>
    <t>Table A1</t>
  </si>
  <si>
    <t>Table A2</t>
  </si>
  <si>
    <t>Table A3</t>
  </si>
  <si>
    <t>Table A4</t>
  </si>
  <si>
    <t>Table A5</t>
  </si>
  <si>
    <t>Table A6</t>
  </si>
  <si>
    <t>Table A7</t>
  </si>
  <si>
    <t>Table A8</t>
  </si>
  <si>
    <t>Table A9</t>
  </si>
  <si>
    <t>Table A10</t>
  </si>
  <si>
    <t>Table A11</t>
  </si>
  <si>
    <t>Table A12</t>
  </si>
  <si>
    <t>Table A13</t>
  </si>
  <si>
    <t>Table A2b</t>
  </si>
  <si>
    <t>Table A2c</t>
  </si>
  <si>
    <t>Working-age individuals</t>
  </si>
  <si>
    <t>Men</t>
  </si>
  <si>
    <t>Women</t>
  </si>
  <si>
    <t>2012 US$</t>
  </si>
  <si>
    <t>Share of population income</t>
  </si>
  <si>
    <t>Shares of total factor income</t>
  </si>
  <si>
    <t>Composition of top 10%, top 5% and top 1% factor income shares</t>
  </si>
  <si>
    <t>Average factor income by factor income group</t>
  </si>
  <si>
    <t>Average factor income by g-percentile of factor income</t>
  </si>
  <si>
    <t>Average factor income by population</t>
  </si>
  <si>
    <t>Bottom 90% factor income by population</t>
  </si>
  <si>
    <t>Bottom 50% factor income by population</t>
  </si>
  <si>
    <t>Middle 40% factor income by population</t>
  </si>
  <si>
    <t>Top 10% factor income by population</t>
  </si>
  <si>
    <t>Composition of bottom 90%, bottom 50%, and middle 40% factor income shares</t>
  </si>
  <si>
    <t>Top 1% factor income by population</t>
  </si>
  <si>
    <t>Top 0.1% factor income by population</t>
  </si>
  <si>
    <t>Top 0.01% factor income by population</t>
  </si>
  <si>
    <t>Median factor income by population</t>
  </si>
  <si>
    <t>Memo:</t>
  </si>
  <si>
    <t>Top 0.001%</t>
  </si>
  <si>
    <t>Top 0.01% to top 0.001%</t>
  </si>
  <si>
    <t>princ8</t>
  </si>
  <si>
    <t>princ9</t>
  </si>
  <si>
    <t>princ10</t>
  </si>
  <si>
    <t>avgprinc0indiv</t>
  </si>
  <si>
    <t>avgprinc0working</t>
  </si>
  <si>
    <t>avgprinc0male</t>
  </si>
  <si>
    <t>avgprinc0female</t>
  </si>
  <si>
    <t>avgprinc0taxu</t>
  </si>
  <si>
    <t>avgprinc1indiv</t>
  </si>
  <si>
    <t>avgprinc1equal</t>
  </si>
  <si>
    <t>avgprinc1working</t>
  </si>
  <si>
    <t>avgprinc1male</t>
  </si>
  <si>
    <t>avgprinc1female</t>
  </si>
  <si>
    <t>avgprinc1taxu</t>
  </si>
  <si>
    <t>avgprinc2indiv</t>
  </si>
  <si>
    <t>avgprinc2equal</t>
  </si>
  <si>
    <t>avgprinc2working</t>
  </si>
  <si>
    <t>avgprinc2male</t>
  </si>
  <si>
    <t>avgprinc2female</t>
  </si>
  <si>
    <t>avgprinc2taxu</t>
  </si>
  <si>
    <t>avgprinc3indiv</t>
  </si>
  <si>
    <t>avgprinc3equal</t>
  </si>
  <si>
    <t>avgprinc3working</t>
  </si>
  <si>
    <t>avgprinc3male</t>
  </si>
  <si>
    <t>avgprinc3female</t>
  </si>
  <si>
    <t>avgprinc3taxu</t>
  </si>
  <si>
    <t>avgprinc4indiv</t>
  </si>
  <si>
    <t>avgprinc4equal</t>
  </si>
  <si>
    <t>avgprinc4working</t>
  </si>
  <si>
    <t>avgprinc4male</t>
  </si>
  <si>
    <t>avgprinc4female</t>
  </si>
  <si>
    <t>avgprinc4taxu</t>
  </si>
  <si>
    <t>avgprinc5indiv</t>
  </si>
  <si>
    <t>avgprinc5equal</t>
  </si>
  <si>
    <t>avgprinc5working</t>
  </si>
  <si>
    <t>avgprinc5male</t>
  </si>
  <si>
    <t>avgprinc5female</t>
  </si>
  <si>
    <t>avgprinc5taxu</t>
  </si>
  <si>
    <t>avgprinc6indiv</t>
  </si>
  <si>
    <t>avgprinc6equal</t>
  </si>
  <si>
    <t>avgprinc6working</t>
  </si>
  <si>
    <t>avgprinc6male</t>
  </si>
  <si>
    <t>avgprinc6female</t>
  </si>
  <si>
    <t>avgprinc6taxu</t>
  </si>
  <si>
    <t>avgprinc7indiv</t>
  </si>
  <si>
    <t>avgprinc7equal</t>
  </si>
  <si>
    <t>avgprinc7working</t>
  </si>
  <si>
    <t>avgprinc7male</t>
  </si>
  <si>
    <t>avgprinc7female</t>
  </si>
  <si>
    <t>avgprinc7taxu</t>
  </si>
  <si>
    <t>avgprinc8indiv</t>
  </si>
  <si>
    <t>avgprinc8equal</t>
  </si>
  <si>
    <t>avgprinc8working</t>
  </si>
  <si>
    <t>avgprinc8male</t>
  </si>
  <si>
    <t>avgprinc8female</t>
  </si>
  <si>
    <t>avgprinc8taxu</t>
  </si>
  <si>
    <t>avgprinc9indiv</t>
  </si>
  <si>
    <t>avgprinc9equal</t>
  </si>
  <si>
    <t>avgprinc9working</t>
  </si>
  <si>
    <t>avgprinc9male</t>
  </si>
  <si>
    <t>avgprinc9female</t>
  </si>
  <si>
    <t>avgprinc9taxu</t>
  </si>
  <si>
    <t>avgprinc10indiv</t>
  </si>
  <si>
    <t>avgprinc10equal</t>
  </si>
  <si>
    <t>avgprinc10working</t>
  </si>
  <si>
    <t>avgprinc10male</t>
  </si>
  <si>
    <t>avgprinc10female</t>
  </si>
  <si>
    <t>avgprinc10taxu</t>
  </si>
  <si>
    <t>Fiscal income</t>
  </si>
  <si>
    <r>
      <t xml:space="preserve">% average </t>
    </r>
    <r>
      <rPr>
        <sz val="12"/>
        <rFont val="Arial"/>
      </rPr>
      <t>factor</t>
    </r>
    <r>
      <rPr>
        <sz val="12"/>
        <rFont val="Arial"/>
      </rPr>
      <t xml:space="preserve"> income</t>
    </r>
  </si>
  <si>
    <t>thresprinc1indiv</t>
  </si>
  <si>
    <t>thresprinc1equal</t>
  </si>
  <si>
    <t>thresprinc1working</t>
  </si>
  <si>
    <t>thresprinc1male</t>
  </si>
  <si>
    <t>thresprinc1female</t>
  </si>
  <si>
    <t>thresprinc1taxu</t>
  </si>
  <si>
    <t>Average pre-tax income by pre-tax income group</t>
  </si>
  <si>
    <t>Factor income (matching national income)</t>
  </si>
  <si>
    <t>Pre-tax income (matching national income)</t>
  </si>
  <si>
    <r>
      <t>Top 0.</t>
    </r>
    <r>
      <rPr>
        <sz val="12"/>
        <color theme="1"/>
        <rFont val="Arial"/>
        <family val="2"/>
      </rPr>
      <t>0</t>
    </r>
    <r>
      <rPr>
        <sz val="12"/>
        <color theme="1"/>
        <rFont val="Arial"/>
        <family val="2"/>
      </rPr>
      <t>01%</t>
    </r>
  </si>
  <si>
    <t>Average pre-tax income by g-percentile of pre-tax income</t>
  </si>
  <si>
    <t>% average pre-tax income</t>
  </si>
  <si>
    <t>Average pre-tax income by population</t>
  </si>
  <si>
    <t>Bottom 90% pre-tax income by population</t>
  </si>
  <si>
    <t>Bottom 50% pre-tax income by population</t>
  </si>
  <si>
    <t>Middle 40% pre-tax income by population</t>
  </si>
  <si>
    <t>Top 10% pre-tax income by population</t>
  </si>
  <si>
    <t>Top 1% pre-tax income by population</t>
  </si>
  <si>
    <t>Top 0.1% pre-tax income by population</t>
  </si>
  <si>
    <t>Top 0.01% pre-tax income by population</t>
  </si>
  <si>
    <t>Median pre-tax income by population</t>
  </si>
  <si>
    <t>Shares of total pre-tax income</t>
  </si>
  <si>
    <t>Composition of bottom 90%, bottom 50%, and middle 40% pre-tax income shares</t>
  </si>
  <si>
    <t>Composition of top 10%, top 5% and top 1% pre-tax income shares</t>
  </si>
  <si>
    <t>Composition of top 0.5%, top 0.1% and top 0.01% pre-tax income shares</t>
  </si>
  <si>
    <t>Table B1</t>
  </si>
  <si>
    <t>Table B2</t>
  </si>
  <si>
    <t>Table B2b</t>
  </si>
  <si>
    <t>Table B2c</t>
  </si>
  <si>
    <t>Table B3</t>
  </si>
  <si>
    <t>Table B4</t>
  </si>
  <si>
    <t>Table B5</t>
  </si>
  <si>
    <t>Table B6</t>
  </si>
  <si>
    <t>Table B7</t>
  </si>
  <si>
    <t>Table B8</t>
  </si>
  <si>
    <t>Table B9</t>
  </si>
  <si>
    <t>Table B10</t>
  </si>
  <si>
    <t>Table B11</t>
  </si>
  <si>
    <t>Table B12</t>
  </si>
  <si>
    <t>Table B13</t>
  </si>
  <si>
    <t>Pension income</t>
  </si>
  <si>
    <t>Table C1</t>
  </si>
  <si>
    <t>Table C2</t>
  </si>
  <si>
    <t>Table C3</t>
  </si>
  <si>
    <t>Table C4</t>
  </si>
  <si>
    <t>Table C5</t>
  </si>
  <si>
    <t>Table C6</t>
  </si>
  <si>
    <t>Table C7</t>
  </si>
  <si>
    <t>Table C8</t>
  </si>
  <si>
    <t>Table C9</t>
  </si>
  <si>
    <t>Table C10</t>
  </si>
  <si>
    <t>Table C11</t>
  </si>
  <si>
    <t>Table C12</t>
  </si>
  <si>
    <t>Table C13</t>
  </si>
  <si>
    <t>Shares of total post-tax income</t>
  </si>
  <si>
    <t>Composition of bottom 90%, bottom 50%, and middle 40% post-tax income shares</t>
  </si>
  <si>
    <t>Average post-tax income by post-tax income group</t>
  </si>
  <si>
    <t>Average post-tax income by g-percentile of post-tax income</t>
  </si>
  <si>
    <t>Average post-tax income by population</t>
  </si>
  <si>
    <t>Bottom 90% post-tax income by population</t>
  </si>
  <si>
    <t>Bottom 50% post-tax income by population</t>
  </si>
  <si>
    <t>Middle 40% post-tax income by population</t>
  </si>
  <si>
    <t>Top 10% post-tax income by population</t>
  </si>
  <si>
    <t>Top 1% post-tax income by population</t>
  </si>
  <si>
    <t>Top 0.1% post-tax income by population</t>
  </si>
  <si>
    <t>Top 0.01% post-tax income by population</t>
  </si>
  <si>
    <t>Median post-tax income by population</t>
  </si>
  <si>
    <t>Population: individuals (20+)</t>
  </si>
  <si>
    <t>Composition of bottom 90%, bottom 50%, and middle 40% and top 10% post-tax income shares</t>
  </si>
  <si>
    <r>
      <t>Top 0.0</t>
    </r>
    <r>
      <rPr>
        <sz val="12"/>
        <color theme="1"/>
        <rFont val="Arial"/>
        <family val="2"/>
      </rPr>
      <t>0</t>
    </r>
    <r>
      <rPr>
        <sz val="12"/>
        <color theme="1"/>
        <rFont val="Arial"/>
        <family val="2"/>
      </rPr>
      <t>1%</t>
    </r>
  </si>
  <si>
    <t>faequ0</t>
  </si>
  <si>
    <t>faint0</t>
  </si>
  <si>
    <t>fahou0</t>
  </si>
  <si>
    <t>fabus0</t>
  </si>
  <si>
    <t>fapen0</t>
  </si>
  <si>
    <t>faemp0</t>
  </si>
  <si>
    <t>famil0</t>
  </si>
  <si>
    <t>faequ1</t>
  </si>
  <si>
    <t>faint1</t>
  </si>
  <si>
    <t>fahou1</t>
  </si>
  <si>
    <t>fabus1</t>
  </si>
  <si>
    <t>fapen1</t>
  </si>
  <si>
    <t>faemp1</t>
  </si>
  <si>
    <t>famil1</t>
  </si>
  <si>
    <t>faequ2</t>
  </si>
  <si>
    <t>faint2</t>
  </si>
  <si>
    <t>fahou2</t>
  </si>
  <si>
    <t>fabus2</t>
  </si>
  <si>
    <t>fapen2</t>
  </si>
  <si>
    <t>faemp2</t>
  </si>
  <si>
    <t>famil2</t>
  </si>
  <si>
    <t>faequ3</t>
  </si>
  <si>
    <t>faint3</t>
  </si>
  <si>
    <t>fahou3</t>
  </si>
  <si>
    <t>fabus3</t>
  </si>
  <si>
    <t>fapen3</t>
  </si>
  <si>
    <t>faemp3</t>
  </si>
  <si>
    <t>famil3</t>
  </si>
  <si>
    <t>faequ4</t>
  </si>
  <si>
    <t>faint4</t>
  </si>
  <si>
    <t>fahou4</t>
  </si>
  <si>
    <t>fabus4</t>
  </si>
  <si>
    <t>fapen4</t>
  </si>
  <si>
    <t>faemp4</t>
  </si>
  <si>
    <t>famil4</t>
  </si>
  <si>
    <t>faequ5</t>
  </si>
  <si>
    <t>faint5</t>
  </si>
  <si>
    <t>fahou5</t>
  </si>
  <si>
    <t>fabus5</t>
  </si>
  <si>
    <t>fapen5</t>
  </si>
  <si>
    <t>faemp5</t>
  </si>
  <si>
    <t>famil5</t>
  </si>
  <si>
    <t>faequ6</t>
  </si>
  <si>
    <t>faint6</t>
  </si>
  <si>
    <t>fahou6</t>
  </si>
  <si>
    <t>fabus6</t>
  </si>
  <si>
    <t>fapen6</t>
  </si>
  <si>
    <t>faemp6</t>
  </si>
  <si>
    <t>famil6</t>
  </si>
  <si>
    <t>faequ7</t>
  </si>
  <si>
    <t>faint7</t>
  </si>
  <si>
    <t>fahou7</t>
  </si>
  <si>
    <t>fabus7</t>
  </si>
  <si>
    <t>fapen7</t>
  </si>
  <si>
    <t>faemp7</t>
  </si>
  <si>
    <t>famil7</t>
  </si>
  <si>
    <t>faequ8</t>
  </si>
  <si>
    <t>faint8</t>
  </si>
  <si>
    <t>fahou8</t>
  </si>
  <si>
    <t>fabus8</t>
  </si>
  <si>
    <t>fapen8</t>
  </si>
  <si>
    <t>faemp8</t>
  </si>
  <si>
    <t>famil8</t>
  </si>
  <si>
    <t>faequ9</t>
  </si>
  <si>
    <t>faint9</t>
  </si>
  <si>
    <t>fahou9</t>
  </si>
  <si>
    <t>fabus9</t>
  </si>
  <si>
    <t>fapen9</t>
  </si>
  <si>
    <t>faemp9</t>
  </si>
  <si>
    <t>famil9</t>
  </si>
  <si>
    <t>faequ10</t>
  </si>
  <si>
    <t>faint10</t>
  </si>
  <si>
    <t>fahou10</t>
  </si>
  <si>
    <t>fabus10</t>
  </si>
  <si>
    <t>fapen10</t>
  </si>
  <si>
    <t>faemp10</t>
  </si>
  <si>
    <t>famil10</t>
  </si>
  <si>
    <t>peinc0</t>
  </si>
  <si>
    <t>ptequ0</t>
  </si>
  <si>
    <t>ptint0</t>
  </si>
  <si>
    <t>pthou0</t>
  </si>
  <si>
    <t>ptbus0</t>
  </si>
  <si>
    <t>ptben0</t>
  </si>
  <si>
    <t>ptemp0</t>
  </si>
  <si>
    <t>ptmil0</t>
  </si>
  <si>
    <t>peinc1</t>
  </si>
  <si>
    <t>ptequ1</t>
  </si>
  <si>
    <t>ptint1</t>
  </si>
  <si>
    <t>pthou1</t>
  </si>
  <si>
    <t>ptbus1</t>
  </si>
  <si>
    <t>ptben1</t>
  </si>
  <si>
    <t>ptemp1</t>
  </si>
  <si>
    <t>ptmil1</t>
  </si>
  <si>
    <t>peinc2</t>
  </si>
  <si>
    <t>ptequ2</t>
  </si>
  <si>
    <t>ptint2</t>
  </si>
  <si>
    <t>pthou2</t>
  </si>
  <si>
    <t>ptbus2</t>
  </si>
  <si>
    <t>ptben2</t>
  </si>
  <si>
    <t>ptemp2</t>
  </si>
  <si>
    <t>ptmil2</t>
  </si>
  <si>
    <t>peinc3</t>
  </si>
  <si>
    <t>ptequ3</t>
  </si>
  <si>
    <t>ptint3</t>
  </si>
  <si>
    <t>pthou3</t>
  </si>
  <si>
    <t>ptbus3</t>
  </si>
  <si>
    <t>ptben3</t>
  </si>
  <si>
    <t>ptemp3</t>
  </si>
  <si>
    <t>ptmil3</t>
  </si>
  <si>
    <t>peinc4</t>
  </si>
  <si>
    <t>ptequ4</t>
  </si>
  <si>
    <t>ptint4</t>
  </si>
  <si>
    <t>pthou4</t>
  </si>
  <si>
    <t>ptbus4</t>
  </si>
  <si>
    <t>ptben4</t>
  </si>
  <si>
    <t>ptemp4</t>
  </si>
  <si>
    <t>ptmil4</t>
  </si>
  <si>
    <t>peinc5</t>
  </si>
  <si>
    <t>ptequ5</t>
  </si>
  <si>
    <t>ptint5</t>
  </si>
  <si>
    <t>pthou5</t>
  </si>
  <si>
    <t>ptbus5</t>
  </si>
  <si>
    <t>ptben5</t>
  </si>
  <si>
    <t>ptemp5</t>
  </si>
  <si>
    <t>ptmil5</t>
  </si>
  <si>
    <t>peinc6</t>
  </si>
  <si>
    <t>ptequ6</t>
  </si>
  <si>
    <t>ptint6</t>
  </si>
  <si>
    <t>pthou6</t>
  </si>
  <si>
    <t>ptbus6</t>
  </si>
  <si>
    <t>ptben6</t>
  </si>
  <si>
    <t>ptemp6</t>
  </si>
  <si>
    <t>ptmil6</t>
  </si>
  <si>
    <t>peinc7</t>
  </si>
  <si>
    <t>ptequ7</t>
  </si>
  <si>
    <t>ptint7</t>
  </si>
  <si>
    <t>pthou7</t>
  </si>
  <si>
    <t>ptbus7</t>
  </si>
  <si>
    <t>ptben7</t>
  </si>
  <si>
    <t>ptemp7</t>
  </si>
  <si>
    <t>ptmil7</t>
  </si>
  <si>
    <t>peinc8</t>
  </si>
  <si>
    <t>ptequ8</t>
  </si>
  <si>
    <t>ptint8</t>
  </si>
  <si>
    <t>pthou8</t>
  </si>
  <si>
    <t>ptbus8</t>
  </si>
  <si>
    <t>ptben8</t>
  </si>
  <si>
    <t>ptemp8</t>
  </si>
  <si>
    <t>ptmil8</t>
  </si>
  <si>
    <t>peinc9</t>
  </si>
  <si>
    <t>ptequ9</t>
  </si>
  <si>
    <t>ptint9</t>
  </si>
  <si>
    <t>pthou9</t>
  </si>
  <si>
    <t>ptbus9</t>
  </si>
  <si>
    <t>ptben9</t>
  </si>
  <si>
    <t>ptemp9</t>
  </si>
  <si>
    <t>ptmil9</t>
  </si>
  <si>
    <t>peinc10</t>
  </si>
  <si>
    <t>ptequ10</t>
  </si>
  <si>
    <t>ptint10</t>
  </si>
  <si>
    <t>pthou10</t>
  </si>
  <si>
    <t>ptbus10</t>
  </si>
  <si>
    <t>ptben10</t>
  </si>
  <si>
    <t>ptemp10</t>
  </si>
  <si>
    <t>ptmil10</t>
  </si>
  <si>
    <t>avgpeinc0indiv</t>
  </si>
  <si>
    <t>avgpeinc0working</t>
  </si>
  <si>
    <t>avgpeinc0male</t>
  </si>
  <si>
    <t>avgpeinc0female</t>
  </si>
  <si>
    <t>avgpeinc0taxu</t>
  </si>
  <si>
    <t>avgpeinc1indiv</t>
  </si>
  <si>
    <t>avgpeinc1equal</t>
  </si>
  <si>
    <t>avgpeinc1working</t>
  </si>
  <si>
    <t>avgpeinc1male</t>
  </si>
  <si>
    <t>avgpeinc1female</t>
  </si>
  <si>
    <t>avgpeinc1taxu</t>
  </si>
  <si>
    <t>avgpeinc2indiv</t>
  </si>
  <si>
    <t>avgpeinc2equal</t>
  </si>
  <si>
    <t>avgpeinc2working</t>
  </si>
  <si>
    <t>avgpeinc2male</t>
  </si>
  <si>
    <t>avgpeinc2female</t>
  </si>
  <si>
    <t>avgpeinc2taxu</t>
  </si>
  <si>
    <t>avgpeinc3indiv</t>
  </si>
  <si>
    <t>avgpeinc3equal</t>
  </si>
  <si>
    <t>avgpeinc3working</t>
  </si>
  <si>
    <t>avgpeinc3male</t>
  </si>
  <si>
    <t>avgpeinc3female</t>
  </si>
  <si>
    <t>avgpeinc3taxu</t>
  </si>
  <si>
    <t>avgpeinc4indiv</t>
  </si>
  <si>
    <t>avgpeinc4equal</t>
  </si>
  <si>
    <t>avgpeinc4working</t>
  </si>
  <si>
    <t>avgpeinc4male</t>
  </si>
  <si>
    <t>avgpeinc4female</t>
  </si>
  <si>
    <t>avgpeinc4taxu</t>
  </si>
  <si>
    <t>avgpeinc5indiv</t>
  </si>
  <si>
    <t>avgpeinc5equal</t>
  </si>
  <si>
    <t>avgpeinc5working</t>
  </si>
  <si>
    <t>avgpeinc5male</t>
  </si>
  <si>
    <t>avgpeinc5female</t>
  </si>
  <si>
    <t>avgpeinc5taxu</t>
  </si>
  <si>
    <t>avgpeinc6indiv</t>
  </si>
  <si>
    <t>avgpeinc6equal</t>
  </si>
  <si>
    <t>avgpeinc6working</t>
  </si>
  <si>
    <t>avgpeinc6male</t>
  </si>
  <si>
    <t>avgpeinc6female</t>
  </si>
  <si>
    <t>avgpeinc6taxu</t>
  </si>
  <si>
    <t>avgpeinc7indiv</t>
  </si>
  <si>
    <t>avgpeinc7equal</t>
  </si>
  <si>
    <t>avgpeinc7working</t>
  </si>
  <si>
    <t>avgpeinc7male</t>
  </si>
  <si>
    <t>avgpeinc7female</t>
  </si>
  <si>
    <t>avgpeinc7taxu</t>
  </si>
  <si>
    <t>avgpeinc8indiv</t>
  </si>
  <si>
    <t>avgpeinc8equal</t>
  </si>
  <si>
    <t>avgpeinc8working</t>
  </si>
  <si>
    <t>avgpeinc8male</t>
  </si>
  <si>
    <t>avgpeinc8female</t>
  </si>
  <si>
    <t>avgpeinc8taxu</t>
  </si>
  <si>
    <t>avgpeinc9indiv</t>
  </si>
  <si>
    <t>avgpeinc9equal</t>
  </si>
  <si>
    <t>avgpeinc9working</t>
  </si>
  <si>
    <t>avgpeinc9male</t>
  </si>
  <si>
    <t>avgpeinc9female</t>
  </si>
  <si>
    <t>avgpeinc9taxu</t>
  </si>
  <si>
    <t>avgpeinc10indiv</t>
  </si>
  <si>
    <t>avgpeinc10equal</t>
  </si>
  <si>
    <t>avgpeinc10working</t>
  </si>
  <si>
    <t>avgpeinc10male</t>
  </si>
  <si>
    <t>avgpeinc10female</t>
  </si>
  <si>
    <t>avgpeinc10taxu</t>
  </si>
  <si>
    <t>threspeinc1indiv</t>
  </si>
  <si>
    <t>threspeinc1equal</t>
  </si>
  <si>
    <t>threspeinc1working</t>
  </si>
  <si>
    <t>threspeinc1male</t>
  </si>
  <si>
    <t>threspeinc1female</t>
  </si>
  <si>
    <t>threspeinc1taxu</t>
  </si>
  <si>
    <t>poinc10</t>
  </si>
  <si>
    <t>poinc8</t>
  </si>
  <si>
    <t>poinc9</t>
  </si>
  <si>
    <t>transf8</t>
  </si>
  <si>
    <t>netinc8</t>
  </si>
  <si>
    <t>transf9</t>
  </si>
  <si>
    <t>netinc9</t>
  </si>
  <si>
    <t>transf10</t>
  </si>
  <si>
    <t>netinc10</t>
  </si>
  <si>
    <t>avgpoinc0indiv</t>
  </si>
  <si>
    <t>avgpoinc0working</t>
  </si>
  <si>
    <t>avgpoinc0male</t>
  </si>
  <si>
    <t>avgpoinc0female</t>
  </si>
  <si>
    <t>avgpoinc0taxu</t>
  </si>
  <si>
    <t>avgpoinc1indiv</t>
  </si>
  <si>
    <t>avgpoinc1equal</t>
  </si>
  <si>
    <t>avgpoinc1working</t>
  </si>
  <si>
    <t>avgpoinc1male</t>
  </si>
  <si>
    <t>avgpoinc1female</t>
  </si>
  <si>
    <t>avgpoinc1taxu</t>
  </si>
  <si>
    <t>avgpoinc2indiv</t>
  </si>
  <si>
    <t>avgpoinc2equal</t>
  </si>
  <si>
    <t>avgpoinc2working</t>
  </si>
  <si>
    <t>avgpoinc2male</t>
  </si>
  <si>
    <t>avgpoinc2female</t>
  </si>
  <si>
    <t>avgpoinc2taxu</t>
  </si>
  <si>
    <t>avgpoinc3indiv</t>
  </si>
  <si>
    <t>avgpoinc3equal</t>
  </si>
  <si>
    <t>avgpoinc3working</t>
  </si>
  <si>
    <t>avgpoinc3male</t>
  </si>
  <si>
    <t>avgpoinc3female</t>
  </si>
  <si>
    <t>avgpoinc3taxu</t>
  </si>
  <si>
    <t>avgpoinc4indiv</t>
  </si>
  <si>
    <t>avgpoinc4equal</t>
  </si>
  <si>
    <t>avgpoinc4working</t>
  </si>
  <si>
    <t>avgpoinc4male</t>
  </si>
  <si>
    <t>avgpoinc4female</t>
  </si>
  <si>
    <t>avgpoinc4taxu</t>
  </si>
  <si>
    <t>avgpoinc5indiv</t>
  </si>
  <si>
    <t>avgpoinc5equal</t>
  </si>
  <si>
    <t>avgpoinc5working</t>
  </si>
  <si>
    <t>avgpoinc5male</t>
  </si>
  <si>
    <t>avgpoinc5female</t>
  </si>
  <si>
    <t>avgpoinc5taxu</t>
  </si>
  <si>
    <t>avgpoinc6indiv</t>
  </si>
  <si>
    <t>avgpoinc6equal</t>
  </si>
  <si>
    <t>avgpoinc6working</t>
  </si>
  <si>
    <t>avgpoinc6male</t>
  </si>
  <si>
    <t>avgpoinc6female</t>
  </si>
  <si>
    <t>avgpoinc6taxu</t>
  </si>
  <si>
    <t>avgpoinc7indiv</t>
  </si>
  <si>
    <t>avgpoinc7equal</t>
  </si>
  <si>
    <t>avgpoinc7working</t>
  </si>
  <si>
    <t>avgpoinc7male</t>
  </si>
  <si>
    <t>avgpoinc7female</t>
  </si>
  <si>
    <t>avgpoinc7taxu</t>
  </si>
  <si>
    <t>avgpoinc8indiv</t>
  </si>
  <si>
    <t>avgpoinc8equal</t>
  </si>
  <si>
    <t>avgpoinc8working</t>
  </si>
  <si>
    <t>avgpoinc8male</t>
  </si>
  <si>
    <t>avgpoinc8female</t>
  </si>
  <si>
    <t>avgpoinc8taxu</t>
  </si>
  <si>
    <t>avgpoinc9indiv</t>
  </si>
  <si>
    <t>avgpoinc9equal</t>
  </si>
  <si>
    <t>avgpoinc9working</t>
  </si>
  <si>
    <t>avgpoinc9male</t>
  </si>
  <si>
    <t>avgpoinc9female</t>
  </si>
  <si>
    <t>avgpoinc9taxu</t>
  </si>
  <si>
    <t>avgpoinc10indiv</t>
  </si>
  <si>
    <t>avgpoinc10equal</t>
  </si>
  <si>
    <t>avgpoinc10working</t>
  </si>
  <si>
    <t>avgpoinc10male</t>
  </si>
  <si>
    <t>avgpoinc10female</t>
  </si>
  <si>
    <t>avgpoinc10taxu</t>
  </si>
  <si>
    <t>threspoinc1indiv</t>
  </si>
  <si>
    <t>threspoinc1equal</t>
  </si>
  <si>
    <t>threspoinc1working</t>
  </si>
  <si>
    <t>threspoinc1male</t>
  </si>
  <si>
    <t>threspoinc1female</t>
  </si>
  <si>
    <t>threspoinc1taxu</t>
  </si>
  <si>
    <t>Average post-tax real national income per adult (matching national income)</t>
  </si>
  <si>
    <t>Average post-tax income: net income vs. Transfers</t>
  </si>
  <si>
    <t>Check</t>
  </si>
  <si>
    <t>ptpen0</t>
  </si>
  <si>
    <t>fiinc0</t>
  </si>
  <si>
    <t>fiinc1</t>
  </si>
  <si>
    <t>fiinc2</t>
  </si>
  <si>
    <t>fiinc3</t>
  </si>
  <si>
    <t>fiinc4</t>
  </si>
  <si>
    <t>fiinc5</t>
  </si>
  <si>
    <t>fiinc6</t>
  </si>
  <si>
    <t>fiinc7</t>
  </si>
  <si>
    <t>fiinc8</t>
  </si>
  <si>
    <t>fiinc9</t>
  </si>
  <si>
    <t>fiinc10</t>
  </si>
  <si>
    <t>avgfiinc0indiv</t>
  </si>
  <si>
    <t>avgfiinc0working</t>
  </si>
  <si>
    <t>avgfiinc0male</t>
  </si>
  <si>
    <t>avgfiinc0female</t>
  </si>
  <si>
    <t>avgfiinc0taxu</t>
  </si>
  <si>
    <t>avgfiinc1indiv</t>
  </si>
  <si>
    <t>avgfiinc1equal</t>
  </si>
  <si>
    <t>avgfiinc1working</t>
  </si>
  <si>
    <t>avgfiinc1male</t>
  </si>
  <si>
    <t>avgfiinc1female</t>
  </si>
  <si>
    <t>avgfiinc1taxu</t>
  </si>
  <si>
    <t>avgfiinc2indiv</t>
  </si>
  <si>
    <t>avgfiinc2equal</t>
  </si>
  <si>
    <t>avgfiinc2working</t>
  </si>
  <si>
    <t>avgfiinc2male</t>
  </si>
  <si>
    <t>avgfiinc2female</t>
  </si>
  <si>
    <t>avgfiinc2taxu</t>
  </si>
  <si>
    <t>avgfiinc3indiv</t>
  </si>
  <si>
    <t>avgfiinc3equal</t>
  </si>
  <si>
    <t>avgfiinc3working</t>
  </si>
  <si>
    <t>avgfiinc3male</t>
  </si>
  <si>
    <t>avgfiinc3female</t>
  </si>
  <si>
    <t>avgfiinc3taxu</t>
  </si>
  <si>
    <t>avgfiinc4indiv</t>
  </si>
  <si>
    <t>avgfiinc4equal</t>
  </si>
  <si>
    <t>avgfiinc4working</t>
  </si>
  <si>
    <t>avgfiinc4male</t>
  </si>
  <si>
    <t>avgfiinc4female</t>
  </si>
  <si>
    <t>avgfiinc4taxu</t>
  </si>
  <si>
    <t>avgfiinc5indiv</t>
  </si>
  <si>
    <t>avgfiinc5equal</t>
  </si>
  <si>
    <t>avgfiinc5working</t>
  </si>
  <si>
    <t>avgfiinc5male</t>
  </si>
  <si>
    <t>avgfiinc5female</t>
  </si>
  <si>
    <t>avgfiinc5taxu</t>
  </si>
  <si>
    <t>avgfiinc6indiv</t>
  </si>
  <si>
    <t>avgfiinc6equal</t>
  </si>
  <si>
    <t>avgfiinc6working</t>
  </si>
  <si>
    <t>avgfiinc6male</t>
  </si>
  <si>
    <t>avgfiinc6female</t>
  </si>
  <si>
    <t>avgfiinc6taxu</t>
  </si>
  <si>
    <t>avgfiinc7indiv</t>
  </si>
  <si>
    <t>avgfiinc7equal</t>
  </si>
  <si>
    <t>avgfiinc7working</t>
  </si>
  <si>
    <t>avgfiinc7male</t>
  </si>
  <si>
    <t>avgfiinc7female</t>
  </si>
  <si>
    <t>avgfiinc7taxu</t>
  </si>
  <si>
    <t>avgfiinc8indiv</t>
  </si>
  <si>
    <t>avgfiinc8equal</t>
  </si>
  <si>
    <t>avgfiinc8working</t>
  </si>
  <si>
    <t>avgfiinc8male</t>
  </si>
  <si>
    <t>avgfiinc8female</t>
  </si>
  <si>
    <t>avgfiinc8taxu</t>
  </si>
  <si>
    <t>avgfiinc9indiv</t>
  </si>
  <si>
    <t>avgfiinc9equal</t>
  </si>
  <si>
    <t>avgfiinc9working</t>
  </si>
  <si>
    <t>avgfiinc9male</t>
  </si>
  <si>
    <t>avgfiinc9female</t>
  </si>
  <si>
    <t>avgfiinc9taxu</t>
  </si>
  <si>
    <t>avgfiinc10indiv</t>
  </si>
  <si>
    <t>avgfiinc10equal</t>
  </si>
  <si>
    <t>avgfiinc10working</t>
  </si>
  <si>
    <t>avgfiinc10male</t>
  </si>
  <si>
    <t>avgfiinc10female</t>
  </si>
  <si>
    <t>avgfiinc10taxu</t>
  </si>
  <si>
    <t>thresfiinc1indiv</t>
  </si>
  <si>
    <t>thresfiinc1equal</t>
  </si>
  <si>
    <t>thresfiinc1working</t>
  </si>
  <si>
    <t>thresfiinc1male</t>
  </si>
  <si>
    <t>thresfiinc1female</t>
  </si>
  <si>
    <t>thresfiinc1taxu</t>
  </si>
  <si>
    <t>fninc0</t>
  </si>
  <si>
    <t>fnwag0</t>
  </si>
  <si>
    <t>fnbus0</t>
  </si>
  <si>
    <t>fndiv0</t>
  </si>
  <si>
    <t>fnint0</t>
  </si>
  <si>
    <t>fnren0</t>
  </si>
  <si>
    <t>fninc1</t>
  </si>
  <si>
    <t>fnwag1</t>
  </si>
  <si>
    <t>fnbus1</t>
  </si>
  <si>
    <t>fndiv1</t>
  </si>
  <si>
    <t>fnint1</t>
  </si>
  <si>
    <t>fnren1</t>
  </si>
  <si>
    <t>fninc2</t>
  </si>
  <si>
    <t>fnwag2</t>
  </si>
  <si>
    <t>fnbus2</t>
  </si>
  <si>
    <t>fndiv2</t>
  </si>
  <si>
    <t>fnint2</t>
  </si>
  <si>
    <t>fnren2</t>
  </si>
  <si>
    <t>fninc3</t>
  </si>
  <si>
    <t>fnwag3</t>
  </si>
  <si>
    <t>fnbus3</t>
  </si>
  <si>
    <t>fndiv3</t>
  </si>
  <si>
    <t>fnint3</t>
  </si>
  <si>
    <t>fnren3</t>
  </si>
  <si>
    <t>fninc4</t>
  </si>
  <si>
    <t>fnwag4</t>
  </si>
  <si>
    <t>fnbus4</t>
  </si>
  <si>
    <t>fndiv4</t>
  </si>
  <si>
    <t>fnint4</t>
  </si>
  <si>
    <t>fnren4</t>
  </si>
  <si>
    <t>fninc5</t>
  </si>
  <si>
    <t>fnwag5</t>
  </si>
  <si>
    <t>fnbus5</t>
  </si>
  <si>
    <t>fndiv5</t>
  </si>
  <si>
    <t>fnint5</t>
  </si>
  <si>
    <t>fnren5</t>
  </si>
  <si>
    <t>fninc6</t>
  </si>
  <si>
    <t>fnwag6</t>
  </si>
  <si>
    <t>fnbus6</t>
  </si>
  <si>
    <t>fndiv6</t>
  </si>
  <si>
    <t>fnint6</t>
  </si>
  <si>
    <t>fnren6</t>
  </si>
  <si>
    <t>fninc7</t>
  </si>
  <si>
    <t>fnwag7</t>
  </si>
  <si>
    <t>fnbus7</t>
  </si>
  <si>
    <t>fndiv7</t>
  </si>
  <si>
    <t>fnint7</t>
  </si>
  <si>
    <t>fnren7</t>
  </si>
  <si>
    <t>fninc8</t>
  </si>
  <si>
    <t>fnwag8</t>
  </si>
  <si>
    <t>fnbus8</t>
  </si>
  <si>
    <t>fndiv8</t>
  </si>
  <si>
    <t>fnint8</t>
  </si>
  <si>
    <t>fnren8</t>
  </si>
  <si>
    <t>fninc9</t>
  </si>
  <si>
    <t>fnwag9</t>
  </si>
  <si>
    <t>fnbus9</t>
  </si>
  <si>
    <t>fndiv9</t>
  </si>
  <si>
    <t>fnint9</t>
  </si>
  <si>
    <t>fnren9</t>
  </si>
  <si>
    <t>fninc10</t>
  </si>
  <si>
    <t>fnwag10</t>
  </si>
  <si>
    <t>fnbus10</t>
  </si>
  <si>
    <t>fndiv10</t>
  </si>
  <si>
    <t>fnint10</t>
  </si>
  <si>
    <t>fnren10</t>
  </si>
  <si>
    <t>Median fiscal income by population</t>
  </si>
  <si>
    <t>Top 0.01% fiscal income by population</t>
  </si>
  <si>
    <t>Top 0.1% fiscal income by population</t>
  </si>
  <si>
    <t>Top 1% fiscal income by population</t>
  </si>
  <si>
    <t>Top 10% fiscal income by population</t>
  </si>
  <si>
    <t>Middle 40% fiscal income by population</t>
  </si>
  <si>
    <t>Bottom 50% fiscal income by population</t>
  </si>
  <si>
    <t>Bottom 90% fiscal income by population</t>
  </si>
  <si>
    <t>Average fiscal income by population</t>
  </si>
  <si>
    <t>Average fiscal income by g-percentile of fiscal income</t>
  </si>
  <si>
    <t>Average fiscal income by fiscal income group</t>
  </si>
  <si>
    <t>Composition of top 0.5%, top 0.1% and top 0.01% fiscal income shares</t>
  </si>
  <si>
    <t>Composition of top 10%, top 5% and top 1% fiscal income shares</t>
  </si>
  <si>
    <t>Composition of bottom 90%, bottom 50%, and middle 40% fiscal income shares</t>
  </si>
  <si>
    <t>Population: Tax units</t>
  </si>
  <si>
    <t>(% of fiscal income)</t>
  </si>
  <si>
    <t>Bottom 90% (KG)</t>
  </si>
  <si>
    <t>Bottom 90% (no KG)</t>
  </si>
  <si>
    <t>Bottom 50% (KG)</t>
  </si>
  <si>
    <t>Bottom 50% (no KG)</t>
  </si>
  <si>
    <t>Wages &amp; pensions</t>
  </si>
  <si>
    <t>Business income</t>
  </si>
  <si>
    <t>Dividends</t>
  </si>
  <si>
    <t>Interest</t>
  </si>
  <si>
    <t>Rents</t>
  </si>
  <si>
    <t>Middle 40% (KG)</t>
  </si>
  <si>
    <t>Middle 40% (no KG)</t>
  </si>
  <si>
    <t>Top 10% (KG)</t>
  </si>
  <si>
    <t>Top 5% (KG)</t>
  </si>
  <si>
    <t>Top 1% (KG)</t>
  </si>
  <si>
    <t>Top 0.5% (KG)</t>
  </si>
  <si>
    <t>Top 0.1% (KG)</t>
  </si>
  <si>
    <t>Top 0.01% (KG)</t>
  </si>
  <si>
    <t>Top 0.5% (no KG)</t>
  </si>
  <si>
    <t>Top 0.1% (no KG)</t>
  </si>
  <si>
    <t>Top 0.01% (no KG)</t>
  </si>
  <si>
    <t>Top 10% (no KG)</t>
  </si>
  <si>
    <t>Top 5% (no KG)</t>
  </si>
  <si>
    <t>Top 1% (no KG)</t>
  </si>
  <si>
    <t>top 10% PS KG (official)</t>
  </si>
  <si>
    <t>top 5% PS KG (official)</t>
  </si>
  <si>
    <t>top 1% PS KG (official)</t>
  </si>
  <si>
    <t>top 0.1% PS KG (official)</t>
  </si>
  <si>
    <t>top 0.01% PS KG (official)</t>
  </si>
  <si>
    <t>Shares of total fiscal income, including capital gains</t>
  </si>
  <si>
    <r>
      <t>(% of fiscal income</t>
    </r>
    <r>
      <rPr>
        <sz val="12"/>
        <color theme="1"/>
        <rFont val="Arial"/>
        <family val="2"/>
      </rPr>
      <t xml:space="preserve"> including capital gains</t>
    </r>
    <r>
      <rPr>
        <sz val="12"/>
        <color theme="1"/>
        <rFont val="Arial"/>
        <family val="2"/>
      </rPr>
      <t>)</t>
    </r>
  </si>
  <si>
    <t>Memo: average fiscal income (incl. KG) per tax unit, PS, national income deflator</t>
  </si>
  <si>
    <t>Gap</t>
  </si>
  <si>
    <t>(e.g., 167.8 million in 2010 vs. 156.2 million in Piketty Saez)</t>
  </si>
  <si>
    <t>The fiscal income total is also slightly different, but gap is small (eg., $7,953bn in DINA vs. 8,037bn in PS in 2010)</t>
  </si>
  <si>
    <t>fnkgi0</t>
  </si>
  <si>
    <t>fnkgi2</t>
  </si>
  <si>
    <t>fnkgi3</t>
  </si>
  <si>
    <t>fnkgi4</t>
  </si>
  <si>
    <t>fnkgi5</t>
  </si>
  <si>
    <t>fnkgi6</t>
  </si>
  <si>
    <t>fnkgi7</t>
  </si>
  <si>
    <t>fnkgi9</t>
  </si>
  <si>
    <t>Shares of total fiscal income</t>
  </si>
  <si>
    <t>Table D1</t>
  </si>
  <si>
    <t>Table D2</t>
  </si>
  <si>
    <t>Table D3</t>
  </si>
  <si>
    <t>Table D4</t>
  </si>
  <si>
    <t>Table D5</t>
  </si>
  <si>
    <t>Table D6</t>
  </si>
  <si>
    <t>Table D7</t>
  </si>
  <si>
    <t>Table D8</t>
  </si>
  <si>
    <t>Table D9</t>
  </si>
  <si>
    <t>Table D10</t>
  </si>
  <si>
    <t>Table D11</t>
  </si>
  <si>
    <t>Table D12</t>
  </si>
  <si>
    <t>Table D13</t>
  </si>
  <si>
    <t>Shares of capital in pre-tax income, by pre-tax income group</t>
  </si>
  <si>
    <r>
      <t xml:space="preserve">(% of </t>
    </r>
    <r>
      <rPr>
        <sz val="12"/>
        <color theme="1"/>
        <rFont val="Arial"/>
        <family val="2"/>
      </rPr>
      <t>each group's income</t>
    </r>
    <r>
      <rPr>
        <sz val="12"/>
        <color theme="1"/>
        <rFont val="Arial"/>
        <family val="2"/>
      </rPr>
      <t>)</t>
    </r>
  </si>
  <si>
    <t>Memo: Capital share of social insurance income (macro)</t>
  </si>
  <si>
    <t>Average age by pre-tax income group</t>
  </si>
  <si>
    <t>Pre-tax income</t>
  </si>
  <si>
    <t>Factor income</t>
  </si>
  <si>
    <t>Pre-tax labor income</t>
  </si>
  <si>
    <t>Pre-tax capital income</t>
  </si>
  <si>
    <t>% of average income</t>
  </si>
  <si>
    <t>Wealth</t>
  </si>
  <si>
    <r>
      <rPr>
        <u/>
        <sz val="11"/>
        <rFont val="Arial"/>
      </rPr>
      <t>Note</t>
    </r>
    <r>
      <rPr>
        <sz val="11"/>
        <rFont val="Arial"/>
      </rPr>
      <t>: factor income, pre-tax income, and post-tax income do not match national income in this table</t>
    </r>
  </si>
  <si>
    <r>
      <t>Average age by</t>
    </r>
    <r>
      <rPr>
        <sz val="12"/>
        <rFont val="Arial"/>
      </rPr>
      <t xml:space="preserve"> pre-tax</t>
    </r>
    <r>
      <rPr>
        <sz val="12"/>
        <rFont val="Arial"/>
      </rPr>
      <t>-income groups</t>
    </r>
  </si>
  <si>
    <t>Table E1</t>
  </si>
  <si>
    <t>Taxes</t>
  </si>
  <si>
    <t>Average tax rates by pre-tax income group</t>
  </si>
  <si>
    <r>
      <t xml:space="preserve">(% of </t>
    </r>
    <r>
      <rPr>
        <sz val="12"/>
        <color theme="1"/>
        <rFont val="Arial"/>
        <family val="2"/>
      </rPr>
      <t>pre-tax income</t>
    </r>
    <r>
      <rPr>
        <sz val="12"/>
        <color theme="1"/>
        <rFont val="Arial"/>
        <family val="2"/>
      </rPr>
      <t>)</t>
    </r>
  </si>
  <si>
    <t>Average tax rate by pre-tax income group</t>
  </si>
  <si>
    <t>Table F1</t>
  </si>
  <si>
    <t>Table F2</t>
  </si>
  <si>
    <t>Share of taxes paid by pre-tax income group</t>
  </si>
  <si>
    <t>Of which: medicare + medicaid</t>
  </si>
  <si>
    <t>health0</t>
  </si>
  <si>
    <t>health1</t>
  </si>
  <si>
    <t>health2</t>
  </si>
  <si>
    <t>health3</t>
  </si>
  <si>
    <t>health4</t>
  </si>
  <si>
    <t>health5</t>
  </si>
  <si>
    <t>health6</t>
  </si>
  <si>
    <t>health7</t>
  </si>
  <si>
    <t>health8</t>
  </si>
  <si>
    <t>health9</t>
  </si>
  <si>
    <t>health10</t>
  </si>
  <si>
    <t>Composition of top 5%, top 1%, top 0.5%, top 0.1% and top 0.01% post-tax income shares</t>
  </si>
  <si>
    <t>Population: equal-split individuals</t>
  </si>
  <si>
    <t>Equities</t>
  </si>
  <si>
    <t>Fixed income claims</t>
  </si>
  <si>
    <t>Housing</t>
  </si>
  <si>
    <t>Business assets</t>
  </si>
  <si>
    <t>Pensions</t>
  </si>
  <si>
    <t>(% of household wealth)</t>
  </si>
  <si>
    <t>Top 0.01% household wealth by population</t>
  </si>
  <si>
    <t>Top 0.1% household wealth by population</t>
  </si>
  <si>
    <t>Top 1% household wealth by population</t>
  </si>
  <si>
    <t>Top 10% household wealth by population</t>
  </si>
  <si>
    <t>Middle 40% household wealth by population</t>
  </si>
  <si>
    <t>Bottom 50% household wealth by population</t>
  </si>
  <si>
    <t>Bottom 90% household wealth by population</t>
  </si>
  <si>
    <t>Average household wealth by population</t>
  </si>
  <si>
    <t>Average household wealth by g-percentile of household wealth</t>
  </si>
  <si>
    <t>Average household wealth by household wealth group</t>
  </si>
  <si>
    <t>Composition of top 0.5%, top 0.1% and top 0.01% household wealth shares</t>
  </si>
  <si>
    <t>Composition of top 10%, top 5% and top 1% household wealth shares</t>
  </si>
  <si>
    <t>Composition of bottom 90%, bottom 50%, and middle 40% household wealth shares</t>
  </si>
  <si>
    <t>hwealnokg0</t>
  </si>
  <si>
    <t>hweal0</t>
  </si>
  <si>
    <t>hwequ0</t>
  </si>
  <si>
    <t>fix0</t>
  </si>
  <si>
    <t>housing0</t>
  </si>
  <si>
    <t>hwbus0</t>
  </si>
  <si>
    <t>hwpen0</t>
  </si>
  <si>
    <t>hwealnokg1</t>
  </si>
  <si>
    <t>hweal1</t>
  </si>
  <si>
    <t>hwequ1</t>
  </si>
  <si>
    <t>fix1</t>
  </si>
  <si>
    <t>housing1</t>
  </si>
  <si>
    <t>hwbus1</t>
  </si>
  <si>
    <t>hwpen1</t>
  </si>
  <si>
    <t>hwealnokg2</t>
  </si>
  <si>
    <t>hweal2</t>
  </si>
  <si>
    <t>hwequ2</t>
  </si>
  <si>
    <t>fix2</t>
  </si>
  <si>
    <t>housing2</t>
  </si>
  <si>
    <t>hwbus2</t>
  </si>
  <si>
    <t>hwpen2</t>
  </si>
  <si>
    <t>hwealnokg3</t>
  </si>
  <si>
    <t>hweal3</t>
  </si>
  <si>
    <t>hwequ3</t>
  </si>
  <si>
    <t>fix3</t>
  </si>
  <si>
    <t>housing3</t>
  </si>
  <si>
    <t>hwbus3</t>
  </si>
  <si>
    <t>hwpen3</t>
  </si>
  <si>
    <t>hwealnokg4</t>
  </si>
  <si>
    <t>hweal4</t>
  </si>
  <si>
    <t>hwequ4</t>
  </si>
  <si>
    <t>fix4</t>
  </si>
  <si>
    <t>housing4</t>
  </si>
  <si>
    <t>hwbus4</t>
  </si>
  <si>
    <t>hwpen4</t>
  </si>
  <si>
    <t>hwealnokg5</t>
  </si>
  <si>
    <t>hweal5</t>
  </si>
  <si>
    <t>hwequ5</t>
  </si>
  <si>
    <t>fix5</t>
  </si>
  <si>
    <t>housing5</t>
  </si>
  <si>
    <t>hwbus5</t>
  </si>
  <si>
    <t>hwpen5</t>
  </si>
  <si>
    <t>hwealnokg6</t>
  </si>
  <si>
    <t>hweal6</t>
  </si>
  <si>
    <t>hwequ6</t>
  </si>
  <si>
    <t>fix6</t>
  </si>
  <si>
    <t>housing6</t>
  </si>
  <si>
    <t>hwbus6</t>
  </si>
  <si>
    <t>hwpen6</t>
  </si>
  <si>
    <t>hwealnokg7</t>
  </si>
  <si>
    <t>hweal7</t>
  </si>
  <si>
    <t>hwequ7</t>
  </si>
  <si>
    <t>fix7</t>
  </si>
  <si>
    <t>housing7</t>
  </si>
  <si>
    <t>hwbus7</t>
  </si>
  <si>
    <t>hwpen7</t>
  </si>
  <si>
    <t>hwealnokg8</t>
  </si>
  <si>
    <t>hweal8</t>
  </si>
  <si>
    <t>hwequ8</t>
  </si>
  <si>
    <t>fix8</t>
  </si>
  <si>
    <t>housing8</t>
  </si>
  <si>
    <t>hwbus8</t>
  </si>
  <si>
    <t>hwpen8</t>
  </si>
  <si>
    <t>hwealnokg9</t>
  </si>
  <si>
    <t>hweal9</t>
  </si>
  <si>
    <t>hwequ9</t>
  </si>
  <si>
    <t>fix9</t>
  </si>
  <si>
    <t>housing9</t>
  </si>
  <si>
    <t>hwbus9</t>
  </si>
  <si>
    <t>hwpen9</t>
  </si>
  <si>
    <t>hwealnokg10</t>
  </si>
  <si>
    <t>hweal10</t>
  </si>
  <si>
    <t>hwequ10</t>
  </si>
  <si>
    <t>fix10</t>
  </si>
  <si>
    <t>housing10</t>
  </si>
  <si>
    <t>hwbus10</t>
  </si>
  <si>
    <t>hwpen10</t>
  </si>
  <si>
    <t>avghweal0indiv</t>
  </si>
  <si>
    <t>avghweal0working</t>
  </si>
  <si>
    <t>avghweal0male</t>
  </si>
  <si>
    <t>avghweal0female</t>
  </si>
  <si>
    <t>avghweal0taxu</t>
  </si>
  <si>
    <t>avghweal1indiv</t>
  </si>
  <si>
    <t>avghweal1equal</t>
  </si>
  <si>
    <t>avghweal1working</t>
  </si>
  <si>
    <t>avghweal1male</t>
  </si>
  <si>
    <t>avghweal1female</t>
  </si>
  <si>
    <t>avghweal1taxu</t>
  </si>
  <si>
    <t>avghweal2indiv</t>
  </si>
  <si>
    <t>avghweal2equal</t>
  </si>
  <si>
    <t>avghweal2working</t>
  </si>
  <si>
    <t>avghweal2male</t>
  </si>
  <si>
    <t>avghweal2female</t>
  </si>
  <si>
    <t>avghweal2taxu</t>
  </si>
  <si>
    <t>avghweal3indiv</t>
  </si>
  <si>
    <t>avghweal3equal</t>
  </si>
  <si>
    <t>avghweal3working</t>
  </si>
  <si>
    <t>avghweal3male</t>
  </si>
  <si>
    <t>avghweal3female</t>
  </si>
  <si>
    <t>avghweal3taxu</t>
  </si>
  <si>
    <t>avghweal4indiv</t>
  </si>
  <si>
    <t>avghweal4equal</t>
  </si>
  <si>
    <t>avghweal4working</t>
  </si>
  <si>
    <t>avghweal4male</t>
  </si>
  <si>
    <t>avghweal4female</t>
  </si>
  <si>
    <t>avghweal4taxu</t>
  </si>
  <si>
    <t>avghweal5indiv</t>
  </si>
  <si>
    <t>avghweal5equal</t>
  </si>
  <si>
    <t>avghweal5working</t>
  </si>
  <si>
    <t>avghweal5male</t>
  </si>
  <si>
    <t>avghweal5female</t>
  </si>
  <si>
    <t>avghweal5taxu</t>
  </si>
  <si>
    <t>avghweal6indiv</t>
  </si>
  <si>
    <t>avghweal6equal</t>
  </si>
  <si>
    <t>avghweal6working</t>
  </si>
  <si>
    <t>avghweal6male</t>
  </si>
  <si>
    <t>avghweal6female</t>
  </si>
  <si>
    <t>avghweal6taxu</t>
  </si>
  <si>
    <t>avghweal7indiv</t>
  </si>
  <si>
    <t>avghweal7equal</t>
  </si>
  <si>
    <t>avghweal7working</t>
  </si>
  <si>
    <t>avghweal7male</t>
  </si>
  <si>
    <t>avghweal7female</t>
  </si>
  <si>
    <t>avghweal7taxu</t>
  </si>
  <si>
    <t>avghweal8indiv</t>
  </si>
  <si>
    <t>avghweal8equal</t>
  </si>
  <si>
    <t>avghweal8working</t>
  </si>
  <si>
    <t>avghweal8male</t>
  </si>
  <si>
    <t>avghweal8female</t>
  </si>
  <si>
    <t>avghweal8taxu</t>
  </si>
  <si>
    <t>avghweal9indiv</t>
  </si>
  <si>
    <t>avghweal9equal</t>
  </si>
  <si>
    <t>avghweal9working</t>
  </si>
  <si>
    <t>avghweal9male</t>
  </si>
  <si>
    <t>avghweal9female</t>
  </si>
  <si>
    <t>avghweal9taxu</t>
  </si>
  <si>
    <t>avghweal10indiv</t>
  </si>
  <si>
    <t>avghweal10equal</t>
  </si>
  <si>
    <t>avghweal10working</t>
  </si>
  <si>
    <t>avghweal10male</t>
  </si>
  <si>
    <t>avghweal10female</t>
  </si>
  <si>
    <t>avghweal10taxu</t>
  </si>
  <si>
    <t xml:space="preserve">Middle 40% </t>
  </si>
  <si>
    <t>Shares of total household wealth</t>
  </si>
  <si>
    <t>Copied from hwealbypeincindiv99.xls</t>
  </si>
  <si>
    <t>Table E2</t>
  </si>
  <si>
    <t>Table E3</t>
  </si>
  <si>
    <t>Table E4</t>
  </si>
  <si>
    <t>Table E5</t>
  </si>
  <si>
    <t>Table E6</t>
  </si>
  <si>
    <t>Table E7</t>
  </si>
  <si>
    <t>Table E8</t>
  </si>
  <si>
    <t>Table E9</t>
  </si>
  <si>
    <t>Table E10</t>
  </si>
  <si>
    <t>Table E11</t>
  </si>
  <si>
    <t>Table E12</t>
  </si>
  <si>
    <r>
      <t>Table E1</t>
    </r>
    <r>
      <rPr>
        <sz val="12"/>
        <rFont val="Arial"/>
      </rPr>
      <t>b</t>
    </r>
  </si>
  <si>
    <t>Table E2b</t>
  </si>
  <si>
    <t>Table E2c</t>
  </si>
  <si>
    <r>
      <t xml:space="preserve">Composition of top 10%, top 5% and top 1% </t>
    </r>
    <r>
      <rPr>
        <sz val="12"/>
        <rFont val="Arial"/>
      </rPr>
      <t>household wealth</t>
    </r>
    <r>
      <rPr>
        <sz val="12"/>
        <rFont val="Arial"/>
      </rPr>
      <t xml:space="preserve"> shares</t>
    </r>
  </si>
  <si>
    <r>
      <t>Composition of top 0.5%, top 0.1% and top 0.01%</t>
    </r>
    <r>
      <rPr>
        <sz val="12"/>
        <rFont val="Arial"/>
      </rPr>
      <t xml:space="preserve"> household wealth</t>
    </r>
    <r>
      <rPr>
        <sz val="12"/>
        <rFont val="Arial"/>
      </rPr>
      <t xml:space="preserve"> shares</t>
    </r>
  </si>
  <si>
    <t>Age and gender profiles</t>
  </si>
  <si>
    <t>Fraction of women in each factor labor income groups</t>
  </si>
  <si>
    <t>Frac women with &gt; 0 labor income</t>
  </si>
  <si>
    <t>Factor labor income gender gap</t>
  </si>
  <si>
    <t>All age</t>
  </si>
  <si>
    <t>Average factor labor income of men/women</t>
  </si>
  <si>
    <t>Fraction of women in each factor labor income group</t>
  </si>
  <si>
    <t>Table F3</t>
  </si>
  <si>
    <t>Average income and wealth by age group, % of average income in the population</t>
  </si>
  <si>
    <t>Table G1</t>
  </si>
  <si>
    <t>Table G3</t>
  </si>
  <si>
    <t>20-64 years old</t>
  </si>
  <si>
    <t>1946-1980</t>
  </si>
  <si>
    <t>1980-2013</t>
  </si>
  <si>
    <t>Individualized transfers received, by post-tax income groups</t>
  </si>
  <si>
    <t>(% of average national income)</t>
  </si>
  <si>
    <t>adult pop</t>
  </si>
  <si>
    <t>national inc $2012</t>
  </si>
  <si>
    <t>Average tax rate by pre-tax income, decomposition by tax</t>
  </si>
  <si>
    <t>Table G4</t>
  </si>
  <si>
    <t>Shares of total household wealth, equal-split individuals ranked by pre-tax income</t>
  </si>
  <si>
    <t>Population: equal-split individuals (20+)</t>
  </si>
  <si>
    <t>equal-split individuals</t>
  </si>
  <si>
    <r>
      <rPr>
        <sz val="12"/>
        <color theme="1"/>
        <rFont val="Arial"/>
        <family val="2"/>
      </rPr>
      <t>I</t>
    </r>
    <r>
      <rPr>
        <sz val="12"/>
        <color theme="1"/>
        <rFont val="Arial"/>
        <family val="2"/>
      </rPr>
      <t>ndividuals</t>
    </r>
  </si>
  <si>
    <r>
      <t>Working-age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>individuals</t>
    </r>
  </si>
  <si>
    <t>individuals</t>
  </si>
  <si>
    <t>20-45 years-old</t>
  </si>
  <si>
    <t>45-65 years-old</t>
  </si>
  <si>
    <t>65+ years-old</t>
  </si>
  <si>
    <t>Bottom 50% pre-tax income by age</t>
  </si>
  <si>
    <t>Population: equal-split individuals (age bins defined by average age of spouses for married couples)</t>
  </si>
  <si>
    <t>Pop</t>
  </si>
  <si>
    <t>Bottom 50% post-tax income by age</t>
  </si>
  <si>
    <t>Population: equal-split equaliduals (20+)</t>
  </si>
  <si>
    <t>Composition of taxes paid by bottom 90%, bottom 50%, and middle 40% of pre-tax income distribution</t>
  </si>
  <si>
    <r>
      <t xml:space="preserve">(% of </t>
    </r>
    <r>
      <rPr>
        <sz val="12"/>
        <rFont val="Arial"/>
      </rPr>
      <t>pre-tax incom</t>
    </r>
    <r>
      <rPr>
        <sz val="12"/>
        <rFont val="Arial"/>
      </rPr>
      <t>e)</t>
    </r>
  </si>
  <si>
    <t>Residential property tax</t>
  </si>
  <si>
    <t>Income tax</t>
  </si>
  <si>
    <t>Corporate (&amp; business property) tax</t>
  </si>
  <si>
    <t>Estate tax</t>
  </si>
  <si>
    <t>Sales tax</t>
  </si>
  <si>
    <t>Payroll tax</t>
  </si>
  <si>
    <t>Composition of taxes paid by top 10%, top 5% and top 1% of pre-tax income distribution</t>
  </si>
  <si>
    <t>Composition of taxes paid by top 0.5%, top 0.1% and top 0.01% of pre-tax income distribution</t>
  </si>
  <si>
    <t>Average income</t>
  </si>
  <si>
    <t>Average tax paid</t>
  </si>
  <si>
    <t>Average tax rate</t>
  </si>
  <si>
    <t>G-percentile</t>
  </si>
  <si>
    <t>Number of individuals</t>
  </si>
  <si>
    <t>Average tax rates by g-percentile of pre-tax income</t>
  </si>
  <si>
    <t>Individualized transfers received (excluding Social Security), by post-tax income groups</t>
  </si>
  <si>
    <t>Individualized transfers received (including Social Security), by post-tax income groups</t>
  </si>
  <si>
    <t>Population: working-age individuals (20-64)</t>
  </si>
  <si>
    <t>estatetaxP99p99_P99p999</t>
  </si>
  <si>
    <t>corptaxP99p99_P99p999</t>
  </si>
  <si>
    <t>ditaxP99p99_P99p999</t>
  </si>
  <si>
    <t>paytaxP99p99_P99p999</t>
  </si>
  <si>
    <t>proprestaxP99p99_P99p999</t>
  </si>
  <si>
    <t>salestaxP99p99_P99p999</t>
  </si>
  <si>
    <t>taxP99p99_P99p999</t>
  </si>
  <si>
    <t>estatetaxP99p9_P99p99</t>
  </si>
  <si>
    <t>corptaxP99p9_P99p99</t>
  </si>
  <si>
    <t>ditaxP99p9_P99p99</t>
  </si>
  <si>
    <t>paytaxP99p9_P99p99</t>
  </si>
  <si>
    <t>proprestaxP99p9_P99p99</t>
  </si>
  <si>
    <t>salestaxP99p9_P99p99</t>
  </si>
  <si>
    <t>taxP99p9_P99p99</t>
  </si>
  <si>
    <t>estatetaxP99p5_P99p9</t>
  </si>
  <si>
    <t>corptaxP99p5_P99p9</t>
  </si>
  <si>
    <t>ditaxP99p5_P99p9</t>
  </si>
  <si>
    <t>paytaxP99p5_P99p9</t>
  </si>
  <si>
    <t>proprestaxP99p5_P99p9</t>
  </si>
  <si>
    <t>salestaxP99p5_P99p9</t>
  </si>
  <si>
    <t>taxP99p5_P99p9</t>
  </si>
  <si>
    <t>estatetaxP99_P99p5</t>
  </si>
  <si>
    <t>corptaxP99_P99p5</t>
  </si>
  <si>
    <t>ditaxP99_P99p5</t>
  </si>
  <si>
    <t>paytaxP99_P99p5</t>
  </si>
  <si>
    <t>proprestaxP99_P99p5</t>
  </si>
  <si>
    <t>salestaxP99_P99p5</t>
  </si>
  <si>
    <t>taxP99_P99p5</t>
  </si>
  <si>
    <t>estatetaxP95_P99</t>
  </si>
  <si>
    <t>corptaxP95_P99</t>
  </si>
  <si>
    <t>ditaxP95_P99</t>
  </si>
  <si>
    <t>paytaxP95_P99</t>
  </si>
  <si>
    <t>proprestaxP95_P99</t>
  </si>
  <si>
    <t>salestaxP95_P99</t>
  </si>
  <si>
    <t>taxP95_P99</t>
  </si>
  <si>
    <t>estatetaxP90_P95</t>
  </si>
  <si>
    <t>corptaxP90_P95</t>
  </si>
  <si>
    <t>ditaxP90_P95</t>
  </si>
  <si>
    <t>paytaxP90_P95</t>
  </si>
  <si>
    <t>proprestaxP90_P95</t>
  </si>
  <si>
    <t>salestaxP90_P95</t>
  </si>
  <si>
    <t>taxP90_P95</t>
  </si>
  <si>
    <t>estatetaxtop0p001</t>
  </si>
  <si>
    <t>corptaxtop0p001</t>
  </si>
  <si>
    <t>ditaxtop0p001</t>
  </si>
  <si>
    <t>paytaxtop0p001</t>
  </si>
  <si>
    <t>proprestaxtop0p001</t>
  </si>
  <si>
    <t>salestaxtop0p001</t>
  </si>
  <si>
    <t>taxtop0p001</t>
  </si>
  <si>
    <t>estatetaxtop0p01</t>
  </si>
  <si>
    <t>corptaxtop0p01</t>
  </si>
  <si>
    <t>ditaxtop0p01</t>
  </si>
  <si>
    <t>paytaxtop0p01</t>
  </si>
  <si>
    <t>proprestaxtop0p01</t>
  </si>
  <si>
    <t>salestaxtop0p01</t>
  </si>
  <si>
    <t>taxtop0p01</t>
  </si>
  <si>
    <t>estatetaxtop0p1</t>
  </si>
  <si>
    <t>corptaxtop0p1</t>
  </si>
  <si>
    <t>ditaxtop0p1</t>
  </si>
  <si>
    <t>paytaxtop0p1</t>
  </si>
  <si>
    <t>proprestaxtop0p1</t>
  </si>
  <si>
    <t>salestaxtop0p1</t>
  </si>
  <si>
    <t>taxtop0p1</t>
  </si>
  <si>
    <t>estatetaxtop0p5</t>
  </si>
  <si>
    <t>corptaxtop0p5</t>
  </si>
  <si>
    <t>ditaxtop0p5</t>
  </si>
  <si>
    <t>paytaxtop0p5</t>
  </si>
  <si>
    <t>proprestaxtop0p5</t>
  </si>
  <si>
    <t>salestaxtop0p5</t>
  </si>
  <si>
    <t>taxtop0p5</t>
  </si>
  <si>
    <t>estatetaxtop1</t>
  </si>
  <si>
    <t>corptaxtop1</t>
  </si>
  <si>
    <t>ditaxtop1</t>
  </si>
  <si>
    <t>paytaxtop1</t>
  </si>
  <si>
    <t>proprestaxtop1</t>
  </si>
  <si>
    <t>salestaxtop1</t>
  </si>
  <si>
    <t>taxtop1</t>
  </si>
  <si>
    <t>estatetaxtop5</t>
  </si>
  <si>
    <t>corptaxtop5</t>
  </si>
  <si>
    <t>ditaxtop5</t>
  </si>
  <si>
    <t>paytaxtop5</t>
  </si>
  <si>
    <t>proprestaxtop5</t>
  </si>
  <si>
    <t>salestaxtop5</t>
  </si>
  <si>
    <t>taxtop5</t>
  </si>
  <si>
    <t>estatetaxtop10</t>
  </si>
  <si>
    <t>corptaxtop10</t>
  </si>
  <si>
    <t>ditaxtop10</t>
  </si>
  <si>
    <t>paytaxtop10</t>
  </si>
  <si>
    <t>proprestaxtop10</t>
  </si>
  <si>
    <t>salestaxtop10</t>
  </si>
  <si>
    <t>taxtop10</t>
  </si>
  <si>
    <t>estatetaxmiddle40</t>
  </si>
  <si>
    <t>corptaxmiddle40</t>
  </si>
  <si>
    <t>ditaxmiddle40</t>
  </si>
  <si>
    <t>paytaxmiddle40</t>
  </si>
  <si>
    <t>proprestaxmiddle40</t>
  </si>
  <si>
    <t>salestaxmiddle40</t>
  </si>
  <si>
    <t>taxmiddle40</t>
  </si>
  <si>
    <t>estatetaxbot50</t>
  </si>
  <si>
    <t>corptaxbot50</t>
  </si>
  <si>
    <t>ditaxbot50</t>
  </si>
  <si>
    <t>paytaxbot50</t>
  </si>
  <si>
    <t>proprestaxbot50</t>
  </si>
  <si>
    <t>salestaxbot50</t>
  </si>
  <si>
    <t>taxbot50</t>
  </si>
  <si>
    <t>estatetaxbot90</t>
  </si>
  <si>
    <t>corptaxbot90</t>
  </si>
  <si>
    <t>ditaxbot90</t>
  </si>
  <si>
    <t>paytaxbot90</t>
  </si>
  <si>
    <t>proprestaxbot90</t>
  </si>
  <si>
    <t>salestaxbot90</t>
  </si>
  <si>
    <t>taxbot90</t>
  </si>
  <si>
    <t>estatetaxall</t>
  </si>
  <si>
    <t>corptaxall</t>
  </si>
  <si>
    <t>ditaxall</t>
  </si>
  <si>
    <t>paytaxall</t>
  </si>
  <si>
    <t>proprestaxall</t>
  </si>
  <si>
    <t>salestaxall</t>
  </si>
  <si>
    <t>taxall</t>
  </si>
  <si>
    <t>% average wealth</t>
  </si>
  <si>
    <t>Average income and wealth by age group, 2014</t>
  </si>
  <si>
    <t>20-44 years old</t>
  </si>
  <si>
    <t>45-64 years old</t>
  </si>
  <si>
    <r>
      <rPr>
        <u/>
        <sz val="12"/>
        <color theme="1"/>
        <rFont val="Arial"/>
      </rPr>
      <t>Notes</t>
    </r>
    <r>
      <rPr>
        <sz val="12"/>
        <color theme="1"/>
        <rFont val="Arial"/>
        <family val="2"/>
      </rPr>
      <t>: For columns 2 to 12, 1985 is the average of 1984 and 1986. For top 0.5% and above groups, the share of women is smoothed over 1984-1986.</t>
    </r>
  </si>
  <si>
    <t>($2014, national income deflator)</t>
  </si>
  <si>
    <t>$2014, national income deflator</t>
  </si>
  <si>
    <t xml:space="preserve">($2014, national income deflator)    </t>
  </si>
  <si>
    <t xml:space="preserve"> </t>
  </si>
  <si>
    <t>1980-2014</t>
  </si>
  <si>
    <r>
      <t>&gt;&gt; po</t>
    </r>
    <r>
      <rPr>
        <sz val="12"/>
        <color theme="1"/>
        <rFont val="Arial"/>
        <family val="2"/>
      </rPr>
      <t>s</t>
    </r>
    <r>
      <rPr>
        <sz val="12"/>
        <color theme="1"/>
        <rFont val="Arial"/>
        <family val="2"/>
      </rPr>
      <t>t 62 gap is due to the fact that we have more tax units in DINA</t>
    </r>
  </si>
  <si>
    <r>
      <t>201</t>
    </r>
    <r>
      <rPr>
        <sz val="12"/>
        <rFont val="Arial"/>
      </rPr>
      <t>4</t>
    </r>
    <r>
      <rPr>
        <sz val="12"/>
        <rFont val="Arial"/>
      </rPr>
      <t xml:space="preserve"> US$</t>
    </r>
  </si>
  <si>
    <r>
      <t>Factor income, 2014</t>
    </r>
    <r>
      <rPr>
        <sz val="12"/>
        <rFont val="Arial"/>
      </rPr>
      <t xml:space="preserve"> US$</t>
    </r>
  </si>
  <si>
    <r>
      <t xml:space="preserve">Working-age </t>
    </r>
    <r>
      <rPr>
        <sz val="12"/>
        <color theme="1"/>
        <rFont val="Arial"/>
        <family val="2"/>
      </rPr>
      <t>men</t>
    </r>
  </si>
  <si>
    <t>Working-age women</t>
  </si>
  <si>
    <t>Pre-tax labor income, 2014 US$</t>
  </si>
  <si>
    <r>
      <t>Pre-tax income, 2014</t>
    </r>
    <r>
      <rPr>
        <sz val="12"/>
        <rFont val="Arial"/>
      </rPr>
      <t xml:space="preserve"> US$</t>
    </r>
  </si>
  <si>
    <r>
      <t xml:space="preserve">Average </t>
    </r>
    <r>
      <rPr>
        <sz val="12"/>
        <color theme="1"/>
        <rFont val="Arial"/>
        <family val="2"/>
      </rPr>
      <t>pre-tax</t>
    </r>
    <r>
      <rPr>
        <sz val="12"/>
        <color theme="1"/>
        <rFont val="Arial"/>
        <family val="2"/>
      </rPr>
      <t xml:space="preserve"> labor income of men/women</t>
    </r>
  </si>
  <si>
    <r>
      <t>(201</t>
    </r>
    <r>
      <rPr>
        <sz val="12"/>
        <color theme="1"/>
        <rFont val="Arial"/>
        <family val="2"/>
      </rPr>
      <t>4</t>
    </r>
    <r>
      <rPr>
        <sz val="12"/>
        <color theme="1"/>
        <rFont val="Arial"/>
        <family val="2"/>
      </rPr>
      <t xml:space="preserve"> $)</t>
    </r>
  </si>
  <si>
    <t>Health transfers</t>
  </si>
  <si>
    <t>Other transfers</t>
  </si>
  <si>
    <t>Avg inc of all 65+</t>
  </si>
  <si>
    <t>Post-tax income of bottom 50% elederly Americans (aged 65+)</t>
  </si>
  <si>
    <t>Population: equal-split individuals aged 65+ (age defined by average age of spouses for married couples)</t>
  </si>
  <si>
    <t>Post-tax income excluding transfers</t>
  </si>
  <si>
    <t>Share of income (% 65+ post-tax income)</t>
  </si>
  <si>
    <t>Bottom 50% Average post-tax income</t>
  </si>
  <si>
    <t>Bottom 50% Post-tax income</t>
  </si>
  <si>
    <t>Pre-tax income of bottom 50% elederly Americans (aged 65+)</t>
  </si>
  <si>
    <t>Bottom 50% average pre-tax income</t>
  </si>
  <si>
    <t>Bottom 50% pre-tax income</t>
  </si>
  <si>
    <t>Pension benefits</t>
  </si>
  <si>
    <t>Labor income</t>
  </si>
  <si>
    <t>Capital income</t>
  </si>
  <si>
    <t>Share benefits</t>
  </si>
  <si>
    <t>Share labor</t>
  </si>
  <si>
    <t>Share capital</t>
  </si>
  <si>
    <t>Taxable labor income</t>
  </si>
  <si>
    <t>Tax-exempt labor income</t>
  </si>
  <si>
    <t>$2014 US</t>
  </si>
  <si>
    <t>Composition of bottom 90%, bottom 50%, and middle 40% pre-tax income shares: Taxable  vs. Tax-exempt income</t>
  </si>
  <si>
    <t>(% of pre-tax income)</t>
  </si>
  <si>
    <t>Not used for now</t>
  </si>
  <si>
    <t>Macro share</t>
  </si>
  <si>
    <t>Weighted avg</t>
  </si>
  <si>
    <t>Population: equal-split individuals aged 65+</t>
  </si>
  <si>
    <t>Top 50%</t>
  </si>
  <si>
    <t>Shares of labor income, taxable labor income, and tax-exempt labor income earned by pre-tax income groups</t>
  </si>
  <si>
    <t>Population: equal-split individuals (20+) (ranked by total pre-tax income)</t>
  </si>
  <si>
    <t>Average post-tax real national income per adult (matching national income, education lump sum per kid)</t>
  </si>
  <si>
    <t>Average wealth by wealth group</t>
  </si>
  <si>
    <t>Shares of total post-tax cash income</t>
  </si>
  <si>
    <t>Population: Equal splits</t>
  </si>
  <si>
    <t>Check equal split vs. Tax u; why is bottom 50% tax unit so low? In CPS = 13K</t>
  </si>
  <si>
    <t xml:space="preserve">Average post-tax disposable income per adult </t>
  </si>
  <si>
    <t>Bottom 50% post-tax disposable income by age</t>
  </si>
  <si>
    <r>
      <t>(201</t>
    </r>
    <r>
      <rPr>
        <sz val="12"/>
        <rFont val="Arial"/>
      </rPr>
      <t>4</t>
    </r>
    <r>
      <rPr>
        <sz val="12"/>
        <rFont val="Arial"/>
      </rPr>
      <t xml:space="preserve"> US$)</t>
    </r>
  </si>
  <si>
    <r>
      <t>(201</t>
    </r>
    <r>
      <rPr>
        <sz val="12"/>
        <color theme="1"/>
        <rFont val="Arial"/>
        <family val="2"/>
      </rPr>
      <t>4</t>
    </r>
    <r>
      <rPr>
        <sz val="12"/>
        <color theme="1"/>
        <rFont val="Arial"/>
        <family val="2"/>
      </rPr>
      <t xml:space="preserve"> $)</t>
    </r>
  </si>
  <si>
    <t>Individualized transfers received (excluding Social Security), by pre-tax income groups</t>
  </si>
  <si>
    <t>Post-tax disposable income (2014$)</t>
  </si>
  <si>
    <t>Table G2</t>
  </si>
  <si>
    <t>PIKETTY-SAEZ-ZUCMAN 2017 APPENDIX DATA</t>
  </si>
  <si>
    <r>
      <t xml:space="preserve">Last update: </t>
    </r>
    <r>
      <rPr>
        <sz val="12"/>
        <rFont val="Arial"/>
      </rPr>
      <t>June 30</t>
    </r>
    <r>
      <rPr>
        <sz val="12"/>
        <rFont val="Arial"/>
      </rPr>
      <t>, 2017</t>
    </r>
  </si>
  <si>
    <t>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</si>
</sst>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6" formatCode="&quot;$&quot;#,##0_);[Red]\(&quot;$&quot;#,##0\)"/>
    <numFmt numFmtId="164" formatCode="_ * #,##0.00_)\ _€_ ;_ * \(#,##0.00\)\ _€_ ;_ * &quot;-&quot;??_)\ _€_ ;_ @_ "/>
    <numFmt numFmtId="165" formatCode="\$#,##0\ ;\(\$#,##0\)"/>
    <numFmt numFmtId="166" formatCode="0.0%"/>
    <numFmt numFmtId="167" formatCode="#,##0.0"/>
    <numFmt numFmtId="168" formatCode="0.0"/>
    <numFmt numFmtId="169" formatCode="0.000"/>
    <numFmt numFmtId="170" formatCode="0.00000000000000%"/>
    <numFmt numFmtId="171" formatCode="#,##0.000"/>
  </numFmts>
  <fonts count="76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name val="Arial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indexed="24"/>
      <name val="Arial"/>
    </font>
    <font>
      <b/>
      <sz val="8"/>
      <color indexed="24"/>
      <name val="Times New Roman"/>
      <charset val="161"/>
    </font>
    <font>
      <sz val="8"/>
      <color indexed="24"/>
      <name val="Times New Roman"/>
      <charset val="16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2"/>
      <color indexed="12"/>
      <name val="Calibri"/>
      <family val="2"/>
    </font>
    <font>
      <sz val="11"/>
      <color indexed="52"/>
      <name val="Calibri"/>
      <family val="2"/>
    </font>
    <font>
      <sz val="12"/>
      <color theme="1"/>
      <name val="Arial"/>
      <family val="2"/>
    </font>
    <font>
      <sz val="10"/>
      <name val="Arial"/>
    </font>
    <font>
      <sz val="11"/>
      <color indexed="60"/>
      <name val="Calibri"/>
      <family val="2"/>
    </font>
    <font>
      <sz val="12"/>
      <color indexed="8"/>
      <name val="Calibri"/>
      <family val="2"/>
    </font>
    <font>
      <sz val="10"/>
      <name val="Verdana"/>
    </font>
    <font>
      <b/>
      <sz val="11"/>
      <color indexed="63"/>
      <name val="Calibri"/>
      <family val="2"/>
    </font>
    <font>
      <sz val="7"/>
      <name val="Helvetica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1"/>
      <name val="Arial"/>
    </font>
    <font>
      <sz val="12"/>
      <name val="Arial"/>
    </font>
    <font>
      <sz val="12"/>
      <color theme="1"/>
      <name val="Arial Narrow"/>
      <charset val="161"/>
    </font>
    <font>
      <b/>
      <sz val="12"/>
      <color theme="1"/>
      <name val="Arial"/>
      <family val="2"/>
    </font>
    <font>
      <sz val="10"/>
      <color theme="1"/>
      <name val="Arial"/>
    </font>
    <font>
      <u/>
      <sz val="12"/>
      <color indexed="12"/>
      <name val="Arial"/>
    </font>
    <font>
      <b/>
      <sz val="12"/>
      <name val="Arial"/>
      <family val="2"/>
    </font>
    <font>
      <sz val="12"/>
      <color rgb="FFFF0000"/>
      <name val="Arial"/>
    </font>
    <font>
      <b/>
      <sz val="12"/>
      <color rgb="FFFF0000"/>
      <name val="Arial"/>
    </font>
    <font>
      <b/>
      <sz val="14"/>
      <color theme="1"/>
      <name val="Arial"/>
    </font>
    <font>
      <u/>
      <sz val="12"/>
      <color theme="11"/>
      <name val="Calibri"/>
      <family val="2"/>
      <scheme val="minor"/>
    </font>
    <font>
      <sz val="4"/>
      <name val="Arial"/>
    </font>
    <font>
      <b/>
      <sz val="24"/>
      <name val="Arial"/>
    </font>
    <font>
      <sz val="14"/>
      <name val="Arial"/>
    </font>
    <font>
      <b/>
      <sz val="20"/>
      <name val="Arial"/>
    </font>
    <font>
      <u/>
      <sz val="11"/>
      <name val="Arial"/>
    </font>
    <font>
      <b/>
      <sz val="12"/>
      <color theme="1"/>
      <name val="Arial Narrow"/>
    </font>
    <font>
      <sz val="12"/>
      <color rgb="FF000000"/>
      <name val="Arial"/>
      <family val="2"/>
    </font>
    <font>
      <sz val="8"/>
      <name val="Calibri"/>
      <family val="2"/>
      <scheme val="minor"/>
    </font>
    <font>
      <sz val="12"/>
      <name val="Arial Narrow"/>
    </font>
    <font>
      <sz val="10"/>
      <name val="Calibri"/>
    </font>
    <font>
      <sz val="10"/>
      <color rgb="FF000000"/>
      <name val="Arial"/>
    </font>
    <font>
      <u/>
      <sz val="12"/>
      <color theme="1"/>
      <name val="Arial"/>
    </font>
    <font>
      <sz val="12"/>
      <name val="Calibri"/>
      <scheme val="minor"/>
    </font>
    <font>
      <sz val="10"/>
      <color rgb="FFFF0000"/>
      <name val="Arial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F5F9FC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medium">
        <color auto="1"/>
      </left>
      <right/>
      <top/>
      <bottom style="dashed">
        <color auto="1"/>
      </bottom>
      <diagonal/>
    </border>
    <border>
      <left style="thin">
        <color auto="1"/>
      </left>
      <right/>
      <top/>
      <bottom style="dashed">
        <color auto="1"/>
      </bottom>
      <diagonal/>
    </border>
    <border>
      <left style="thick">
        <color auto="1"/>
      </left>
      <right/>
      <top/>
      <bottom style="dashed">
        <color auto="1"/>
      </bottom>
      <diagonal/>
    </border>
    <border>
      <left/>
      <right style="thick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 style="thick">
        <color auto="1"/>
      </left>
      <right/>
      <top style="dashed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medium">
        <color auto="1"/>
      </right>
      <top style="dashed">
        <color auto="1"/>
      </top>
      <bottom/>
      <diagonal/>
    </border>
    <border>
      <left/>
      <right style="medium">
        <color auto="1"/>
      </right>
      <top/>
      <bottom style="dashed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">
        <color auto="1"/>
      </left>
      <right style="thin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dashed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ck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medium">
        <color auto="1"/>
      </right>
      <top style="dashed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dashed">
        <color auto="1"/>
      </top>
      <bottom/>
      <diagonal/>
    </border>
    <border>
      <left style="thick">
        <color auto="1"/>
      </left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792">
    <xf numFmtId="0" fontId="0" fillId="0" borderId="0"/>
    <xf numFmtId="0" fontId="25" fillId="0" borderId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8" fillId="3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26" fillId="18" borderId="3" applyNumberFormat="0" applyFont="0" applyAlignment="0" applyProtection="0"/>
    <xf numFmtId="0" fontId="31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3" fontId="31" fillId="0" borderId="0" applyFont="0" applyFill="0" applyBorder="0" applyAlignment="0" applyProtection="0"/>
    <xf numFmtId="0" fontId="35" fillId="4" borderId="0" applyNumberFormat="0" applyBorder="0" applyAlignment="0" applyProtection="0"/>
    <xf numFmtId="0" fontId="36" fillId="0" borderId="4" applyNumberFormat="0" applyFill="0" applyAlignment="0" applyProtection="0"/>
    <xf numFmtId="0" fontId="37" fillId="0" borderId="5" applyNumberFormat="0" applyFill="0" applyAlignment="0" applyProtection="0"/>
    <xf numFmtId="0" fontId="38" fillId="0" borderId="6" applyNumberFormat="0" applyFill="0" applyAlignment="0" applyProtection="0"/>
    <xf numFmtId="0" fontId="38" fillId="0" borderId="0" applyNumberFormat="0" applyFill="0" applyBorder="0" applyAlignment="0" applyProtection="0"/>
    <xf numFmtId="0" fontId="39" fillId="7" borderId="1" applyNumberFormat="0" applyAlignment="0" applyProtection="0"/>
    <xf numFmtId="0" fontId="40" fillId="0" borderId="0" applyNumberFormat="0" applyFill="0" applyBorder="0" applyAlignment="0" applyProtection="0"/>
    <xf numFmtId="0" fontId="41" fillId="0" borderId="7" applyNumberFormat="0" applyFill="0" applyAlignment="0" applyProtection="0"/>
    <xf numFmtId="164" fontId="42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43" fillId="0" borderId="0"/>
    <xf numFmtId="0" fontId="44" fillId="19" borderId="0" applyNumberFormat="0" applyBorder="0" applyAlignment="0" applyProtection="0"/>
    <xf numFmtId="0" fontId="42" fillId="0" borderId="0"/>
    <xf numFmtId="0" fontId="42" fillId="0" borderId="0"/>
    <xf numFmtId="0" fontId="23" fillId="0" borderId="0"/>
    <xf numFmtId="0" fontId="31" fillId="0" borderId="0"/>
    <xf numFmtId="0" fontId="31" fillId="0" borderId="0"/>
    <xf numFmtId="0" fontId="43" fillId="0" borderId="0"/>
    <xf numFmtId="0" fontId="42" fillId="0" borderId="0"/>
    <xf numFmtId="0" fontId="42" fillId="0" borderId="0"/>
    <xf numFmtId="0" fontId="43" fillId="0" borderId="0"/>
    <xf numFmtId="0" fontId="45" fillId="0" borderId="0"/>
    <xf numFmtId="0" fontId="46" fillId="0" borderId="0"/>
    <xf numFmtId="0" fontId="23" fillId="0" borderId="0"/>
    <xf numFmtId="0" fontId="23" fillId="0" borderId="0"/>
    <xf numFmtId="0" fontId="43" fillId="0" borderId="0"/>
    <xf numFmtId="0" fontId="23" fillId="0" borderId="0"/>
    <xf numFmtId="0" fontId="42" fillId="0" borderId="0"/>
    <xf numFmtId="0" fontId="42" fillId="0" borderId="0"/>
    <xf numFmtId="0" fontId="42" fillId="0" borderId="0"/>
    <xf numFmtId="0" fontId="43" fillId="18" borderId="3" applyNumberFormat="0" applyFont="0" applyAlignment="0" applyProtection="0"/>
    <xf numFmtId="0" fontId="47" fillId="16" borderId="8" applyNumberFormat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35" fillId="4" borderId="0" applyNumberFormat="0" applyBorder="0" applyAlignment="0" applyProtection="0"/>
    <xf numFmtId="0" fontId="43" fillId="0" borderId="0"/>
    <xf numFmtId="0" fontId="43" fillId="0" borderId="0"/>
    <xf numFmtId="0" fontId="48" fillId="0" borderId="9">
      <alignment horizontal="center"/>
    </xf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6" fillId="0" borderId="4" applyNumberFormat="0" applyFill="0" applyAlignment="0" applyProtection="0"/>
    <xf numFmtId="0" fontId="37" fillId="0" borderId="5" applyNumberFormat="0" applyFill="0" applyAlignment="0" applyProtection="0"/>
    <xf numFmtId="0" fontId="38" fillId="0" borderId="6" applyNumberFormat="0" applyFill="0" applyAlignment="0" applyProtection="0"/>
    <xf numFmtId="0" fontId="38" fillId="0" borderId="0" applyNumberFormat="0" applyFill="0" applyBorder="0" applyAlignment="0" applyProtection="0"/>
    <xf numFmtId="0" fontId="30" fillId="17" borderId="2" applyNumberFormat="0" applyAlignment="0" applyProtection="0"/>
    <xf numFmtId="2" fontId="31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9" fontId="23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</cellStyleXfs>
  <cellXfs count="1315">
    <xf numFmtId="0" fontId="0" fillId="0" borderId="0" xfId="0"/>
    <xf numFmtId="0" fontId="25" fillId="0" borderId="0" xfId="1"/>
    <xf numFmtId="166" fontId="25" fillId="0" borderId="0" xfId="1" applyNumberFormat="1" applyAlignment="1">
      <alignment horizontal="center"/>
    </xf>
    <xf numFmtId="166" fontId="0" fillId="0" borderId="0" xfId="72" applyNumberFormat="1" applyFont="1"/>
    <xf numFmtId="0" fontId="42" fillId="0" borderId="0" xfId="57" applyFont="1"/>
    <xf numFmtId="9" fontId="51" fillId="0" borderId="0" xfId="73" applyFont="1" applyAlignment="1">
      <alignment horizontal="center"/>
    </xf>
    <xf numFmtId="166" fontId="42" fillId="0" borderId="15" xfId="72" applyNumberFormat="1" applyFont="1" applyFill="1" applyBorder="1" applyAlignment="1">
      <alignment horizontal="center"/>
    </xf>
    <xf numFmtId="166" fontId="42" fillId="0" borderId="16" xfId="72" applyNumberFormat="1" applyFont="1" applyFill="1" applyBorder="1" applyAlignment="1">
      <alignment horizontal="center"/>
    </xf>
    <xf numFmtId="166" fontId="42" fillId="0" borderId="16" xfId="72" applyNumberFormat="1" applyFont="1" applyBorder="1" applyAlignment="1">
      <alignment horizontal="center"/>
    </xf>
    <xf numFmtId="166" fontId="52" fillId="0" borderId="16" xfId="72" applyNumberFormat="1" applyFont="1" applyBorder="1" applyAlignment="1">
      <alignment horizontal="center"/>
    </xf>
    <xf numFmtId="166" fontId="52" fillId="0" borderId="16" xfId="73" applyNumberFormat="1" applyFont="1" applyBorder="1" applyAlignment="1">
      <alignment horizontal="center"/>
    </xf>
    <xf numFmtId="166" fontId="52" fillId="0" borderId="17" xfId="73" applyNumberFormat="1" applyFont="1" applyBorder="1" applyAlignment="1">
      <alignment horizontal="center"/>
    </xf>
    <xf numFmtId="0" fontId="42" fillId="0" borderId="18" xfId="57" applyFont="1" applyBorder="1" applyAlignment="1">
      <alignment horizontal="center"/>
    </xf>
    <xf numFmtId="9" fontId="51" fillId="0" borderId="0" xfId="73" applyFont="1" applyAlignment="1">
      <alignment horizontal="center" wrapText="1"/>
    </xf>
    <xf numFmtId="166" fontId="42" fillId="0" borderId="19" xfId="72" applyNumberFormat="1" applyFont="1" applyFill="1" applyBorder="1" applyAlignment="1">
      <alignment horizontal="center"/>
    </xf>
    <xf numFmtId="166" fontId="42" fillId="0" borderId="0" xfId="72" applyNumberFormat="1" applyFont="1" applyFill="1" applyBorder="1" applyAlignment="1">
      <alignment horizontal="center"/>
    </xf>
    <xf numFmtId="166" fontId="52" fillId="0" borderId="0" xfId="73" applyNumberFormat="1" applyFont="1" applyFill="1" applyBorder="1" applyAlignment="1">
      <alignment horizontal="center"/>
    </xf>
    <xf numFmtId="166" fontId="52" fillId="0" borderId="11" xfId="73" applyNumberFormat="1" applyFont="1" applyFill="1" applyBorder="1" applyAlignment="1">
      <alignment horizontal="center"/>
    </xf>
    <xf numFmtId="166" fontId="52" fillId="0" borderId="9" xfId="73" applyNumberFormat="1" applyFont="1" applyFill="1" applyBorder="1" applyAlignment="1">
      <alignment horizontal="center"/>
    </xf>
    <xf numFmtId="0" fontId="42" fillId="0" borderId="20" xfId="57" applyFont="1" applyBorder="1" applyAlignment="1">
      <alignment horizontal="center"/>
    </xf>
    <xf numFmtId="166" fontId="42" fillId="0" borderId="21" xfId="72" applyNumberFormat="1" applyFont="1" applyFill="1" applyBorder="1" applyAlignment="1">
      <alignment horizontal="center"/>
    </xf>
    <xf numFmtId="166" fontId="42" fillId="0" borderId="22" xfId="72" applyNumberFormat="1" applyFont="1" applyFill="1" applyBorder="1" applyAlignment="1">
      <alignment horizontal="center"/>
    </xf>
    <xf numFmtId="166" fontId="52" fillId="0" borderId="22" xfId="73" applyNumberFormat="1" applyFont="1" applyFill="1" applyBorder="1" applyAlignment="1">
      <alignment horizontal="center"/>
    </xf>
    <xf numFmtId="0" fontId="42" fillId="0" borderId="25" xfId="57" applyFont="1" applyBorder="1" applyAlignment="1">
      <alignment horizontal="center"/>
    </xf>
    <xf numFmtId="166" fontId="42" fillId="0" borderId="26" xfId="72" applyNumberFormat="1" applyFont="1" applyFill="1" applyBorder="1" applyAlignment="1">
      <alignment horizontal="center"/>
    </xf>
    <xf numFmtId="166" fontId="42" fillId="0" borderId="27" xfId="72" applyNumberFormat="1" applyFont="1" applyFill="1" applyBorder="1" applyAlignment="1">
      <alignment horizontal="center"/>
    </xf>
    <xf numFmtId="166" fontId="52" fillId="0" borderId="27" xfId="73" applyNumberFormat="1" applyFont="1" applyFill="1" applyBorder="1" applyAlignment="1">
      <alignment horizontal="center"/>
    </xf>
    <xf numFmtId="0" fontId="42" fillId="0" borderId="30" xfId="57" applyFont="1" applyBorder="1" applyAlignment="1">
      <alignment horizontal="center"/>
    </xf>
    <xf numFmtId="166" fontId="52" fillId="0" borderId="0" xfId="73" applyNumberFormat="1" applyFont="1" applyBorder="1" applyAlignment="1">
      <alignment horizontal="center"/>
    </xf>
    <xf numFmtId="166" fontId="52" fillId="0" borderId="27" xfId="73" applyNumberFormat="1" applyFont="1" applyBorder="1" applyAlignment="1">
      <alignment horizontal="center"/>
    </xf>
    <xf numFmtId="0" fontId="42" fillId="0" borderId="0" xfId="57" applyFont="1" applyAlignment="1">
      <alignment wrapText="1"/>
    </xf>
    <xf numFmtId="166" fontId="52" fillId="0" borderId="22" xfId="73" applyNumberFormat="1" applyFont="1" applyBorder="1" applyAlignment="1">
      <alignment horizontal="center"/>
    </xf>
    <xf numFmtId="0" fontId="42" fillId="0" borderId="25" xfId="57" applyFont="1" applyBorder="1" applyAlignment="1">
      <alignment horizontal="center" wrapText="1"/>
    </xf>
    <xf numFmtId="0" fontId="42" fillId="0" borderId="20" xfId="57" applyFont="1" applyBorder="1" applyAlignment="1">
      <alignment horizontal="center" wrapText="1"/>
    </xf>
    <xf numFmtId="0" fontId="42" fillId="0" borderId="30" xfId="57" applyFont="1" applyBorder="1" applyAlignment="1">
      <alignment horizontal="center" wrapText="1"/>
    </xf>
    <xf numFmtId="0" fontId="42" fillId="0" borderId="0" xfId="57" applyFont="1" applyFill="1" applyBorder="1" applyAlignment="1">
      <alignment horizontal="center" vertical="center" wrapText="1"/>
    </xf>
    <xf numFmtId="166" fontId="52" fillId="0" borderId="0" xfId="73" applyNumberFormat="1" applyFont="1" applyBorder="1" applyAlignment="1">
      <alignment horizontal="center" vertical="center" wrapText="1"/>
    </xf>
    <xf numFmtId="166" fontId="42" fillId="0" borderId="31" xfId="72" applyNumberFormat="1" applyFont="1" applyFill="1" applyBorder="1" applyAlignment="1">
      <alignment horizontal="center"/>
    </xf>
    <xf numFmtId="166" fontId="42" fillId="0" borderId="32" xfId="72" applyNumberFormat="1" applyFont="1" applyFill="1" applyBorder="1" applyAlignment="1">
      <alignment horizontal="center"/>
    </xf>
    <xf numFmtId="0" fontId="42" fillId="0" borderId="32" xfId="57" applyFont="1" applyFill="1" applyBorder="1" applyAlignment="1">
      <alignment horizontal="center" vertical="center" wrapText="1"/>
    </xf>
    <xf numFmtId="166" fontId="52" fillId="0" borderId="32" xfId="73" applyNumberFormat="1" applyFont="1" applyBorder="1" applyAlignment="1">
      <alignment horizontal="center" vertical="center" wrapText="1"/>
    </xf>
    <xf numFmtId="0" fontId="42" fillId="0" borderId="35" xfId="57" applyFont="1" applyBorder="1" applyAlignment="1">
      <alignment horizontal="center" wrapText="1"/>
    </xf>
    <xf numFmtId="0" fontId="53" fillId="0" borderId="36" xfId="1" applyFont="1" applyBorder="1" applyAlignment="1">
      <alignment horizontal="center" vertical="center" wrapText="1"/>
    </xf>
    <xf numFmtId="0" fontId="53" fillId="0" borderId="37" xfId="1" applyFont="1" applyBorder="1" applyAlignment="1">
      <alignment horizontal="center" vertical="center" wrapText="1"/>
    </xf>
    <xf numFmtId="0" fontId="42" fillId="0" borderId="37" xfId="57" applyFont="1" applyBorder="1" applyAlignment="1">
      <alignment horizontal="center" vertical="center" wrapText="1"/>
    </xf>
    <xf numFmtId="0" fontId="42" fillId="0" borderId="40" xfId="57" applyFont="1" applyBorder="1" applyAlignment="1">
      <alignment wrapText="1"/>
    </xf>
    <xf numFmtId="0" fontId="42" fillId="0" borderId="44" xfId="57" applyFont="1" applyBorder="1"/>
    <xf numFmtId="0" fontId="43" fillId="0" borderId="19" xfId="46" applyFont="1" applyFill="1" applyBorder="1" applyAlignment="1">
      <alignment horizontal="center"/>
    </xf>
    <xf numFmtId="0" fontId="43" fillId="0" borderId="0" xfId="49" applyFont="1" applyFill="1" applyBorder="1" applyAlignment="1">
      <alignment horizontal="center"/>
    </xf>
    <xf numFmtId="0" fontId="43" fillId="0" borderId="0" xfId="46" applyFont="1" applyFill="1" applyBorder="1" applyAlignment="1">
      <alignment horizontal="center"/>
    </xf>
    <xf numFmtId="0" fontId="55" fillId="0" borderId="0" xfId="49" applyNumberFormat="1" applyFont="1" applyFill="1" applyBorder="1" applyAlignment="1" applyProtection="1">
      <alignment horizontal="center"/>
    </xf>
    <xf numFmtId="0" fontId="43" fillId="0" borderId="0" xfId="49" applyNumberFormat="1" applyFont="1" applyFill="1" applyBorder="1" applyAlignment="1" applyProtection="1">
      <alignment horizontal="center"/>
    </xf>
    <xf numFmtId="0" fontId="54" fillId="0" borderId="20" xfId="57" applyFont="1" applyBorder="1" applyAlignment="1">
      <alignment horizontal="center" vertical="center"/>
    </xf>
    <xf numFmtId="0" fontId="54" fillId="0" borderId="0" xfId="57" applyFont="1" applyBorder="1" applyAlignment="1">
      <alignment horizontal="center" vertical="center"/>
    </xf>
    <xf numFmtId="0" fontId="42" fillId="0" borderId="0" xfId="57" applyFont="1" applyFill="1"/>
    <xf numFmtId="0" fontId="56" fillId="0" borderId="0" xfId="35" applyFont="1"/>
    <xf numFmtId="166" fontId="42" fillId="0" borderId="12" xfId="72" applyNumberFormat="1" applyFont="1" applyFill="1" applyBorder="1" applyAlignment="1">
      <alignment horizontal="center"/>
    </xf>
    <xf numFmtId="166" fontId="42" fillId="0" borderId="23" xfId="72" applyNumberFormat="1" applyFont="1" applyFill="1" applyBorder="1" applyAlignment="1">
      <alignment horizontal="center"/>
    </xf>
    <xf numFmtId="166" fontId="42" fillId="0" borderId="28" xfId="72" applyNumberFormat="1" applyFont="1" applyFill="1" applyBorder="1" applyAlignment="1">
      <alignment horizontal="center"/>
    </xf>
    <xf numFmtId="0" fontId="42" fillId="0" borderId="0" xfId="41"/>
    <xf numFmtId="9" fontId="0" fillId="0" borderId="0" xfId="75" applyFont="1" applyAlignment="1">
      <alignment horizontal="center"/>
    </xf>
    <xf numFmtId="166" fontId="42" fillId="0" borderId="0" xfId="41" applyNumberFormat="1" applyBorder="1"/>
    <xf numFmtId="0" fontId="42" fillId="0" borderId="0" xfId="41" applyBorder="1"/>
    <xf numFmtId="9" fontId="0" fillId="0" borderId="0" xfId="75" applyFont="1" applyBorder="1" applyAlignment="1">
      <alignment horizontal="center"/>
    </xf>
    <xf numFmtId="0" fontId="42" fillId="0" borderId="0" xfId="41" applyBorder="1" applyAlignment="1">
      <alignment horizontal="center"/>
    </xf>
    <xf numFmtId="3" fontId="54" fillId="0" borderId="16" xfId="75" applyNumberFormat="1" applyFont="1" applyBorder="1" applyAlignment="1">
      <alignment horizontal="center"/>
    </xf>
    <xf numFmtId="3" fontId="42" fillId="0" borderId="16" xfId="41" applyNumberFormat="1" applyFont="1" applyBorder="1" applyAlignment="1">
      <alignment horizontal="center" vertical="center"/>
    </xf>
    <xf numFmtId="3" fontId="54" fillId="0" borderId="16" xfId="41" applyNumberFormat="1" applyFont="1" applyBorder="1" applyAlignment="1">
      <alignment horizontal="center" vertical="center"/>
    </xf>
    <xf numFmtId="3" fontId="42" fillId="0" borderId="16" xfId="75" applyNumberFormat="1" applyFont="1" applyFill="1" applyBorder="1" applyAlignment="1">
      <alignment horizontal="center"/>
    </xf>
    <xf numFmtId="3" fontId="42" fillId="0" borderId="16" xfId="41" applyNumberFormat="1" applyFont="1" applyBorder="1" applyAlignment="1">
      <alignment horizontal="center" wrapText="1"/>
    </xf>
    <xf numFmtId="3" fontId="54" fillId="0" borderId="53" xfId="75" applyNumberFormat="1" applyFont="1" applyBorder="1" applyAlignment="1">
      <alignment horizontal="center"/>
    </xf>
    <xf numFmtId="0" fontId="42" fillId="0" borderId="18" xfId="41" applyBorder="1" applyAlignment="1">
      <alignment horizontal="center"/>
    </xf>
    <xf numFmtId="3" fontId="54" fillId="0" borderId="0" xfId="75" applyNumberFormat="1" applyFont="1" applyBorder="1" applyAlignment="1">
      <alignment horizontal="center"/>
    </xf>
    <xf numFmtId="3" fontId="42" fillId="0" borderId="0" xfId="41" applyNumberFormat="1" applyFont="1" applyBorder="1" applyAlignment="1">
      <alignment horizontal="center" vertical="center"/>
    </xf>
    <xf numFmtId="3" fontId="54" fillId="0" borderId="0" xfId="41" applyNumberFormat="1" applyFont="1" applyBorder="1" applyAlignment="1">
      <alignment horizontal="center" vertical="center"/>
    </xf>
    <xf numFmtId="3" fontId="42" fillId="0" borderId="0" xfId="75" applyNumberFormat="1" applyFont="1" applyFill="1" applyBorder="1" applyAlignment="1">
      <alignment horizontal="center"/>
    </xf>
    <xf numFmtId="3" fontId="42" fillId="0" borderId="0" xfId="41" applyNumberFormat="1" applyFont="1" applyBorder="1" applyAlignment="1">
      <alignment horizontal="center" wrapText="1"/>
    </xf>
    <xf numFmtId="3" fontId="54" fillId="0" borderId="54" xfId="75" applyNumberFormat="1" applyFont="1" applyBorder="1" applyAlignment="1">
      <alignment horizontal="center"/>
    </xf>
    <xf numFmtId="0" fontId="42" fillId="0" borderId="20" xfId="41" applyBorder="1" applyAlignment="1">
      <alignment horizontal="center"/>
    </xf>
    <xf numFmtId="3" fontId="42" fillId="0" borderId="22" xfId="41" applyNumberFormat="1" applyFont="1" applyBorder="1" applyAlignment="1">
      <alignment horizontal="center" vertical="center"/>
    </xf>
    <xf numFmtId="3" fontId="54" fillId="0" borderId="22" xfId="41" applyNumberFormat="1" applyFont="1" applyBorder="1" applyAlignment="1">
      <alignment horizontal="center" vertical="center"/>
    </xf>
    <xf numFmtId="3" fontId="42" fillId="0" borderId="22" xfId="75" applyNumberFormat="1" applyFont="1" applyFill="1" applyBorder="1" applyAlignment="1">
      <alignment horizontal="center"/>
    </xf>
    <xf numFmtId="3" fontId="54" fillId="0" borderId="55" xfId="75" applyNumberFormat="1" applyFont="1" applyBorder="1" applyAlignment="1">
      <alignment horizontal="center"/>
    </xf>
    <xf numFmtId="0" fontId="42" fillId="0" borderId="25" xfId="41" applyBorder="1" applyAlignment="1">
      <alignment horizontal="center"/>
    </xf>
    <xf numFmtId="3" fontId="54" fillId="0" borderId="54" xfId="41" applyNumberFormat="1" applyFont="1" applyBorder="1" applyAlignment="1">
      <alignment horizontal="center" vertical="center"/>
    </xf>
    <xf numFmtId="3" fontId="42" fillId="0" borderId="27" xfId="41" applyNumberFormat="1" applyFont="1" applyBorder="1" applyAlignment="1">
      <alignment horizontal="center" vertical="center"/>
    </xf>
    <xf numFmtId="3" fontId="54" fillId="0" borderId="27" xfId="41" applyNumberFormat="1" applyFont="1" applyBorder="1" applyAlignment="1">
      <alignment horizontal="center" vertical="center"/>
    </xf>
    <xf numFmtId="3" fontId="54" fillId="0" borderId="56" xfId="41" applyNumberFormat="1" applyFont="1" applyBorder="1" applyAlignment="1">
      <alignment horizontal="center" vertical="center"/>
    </xf>
    <xf numFmtId="0" fontId="42" fillId="0" borderId="30" xfId="41" applyBorder="1" applyAlignment="1">
      <alignment horizontal="center"/>
    </xf>
    <xf numFmtId="3" fontId="54" fillId="0" borderId="55" xfId="41" applyNumberFormat="1" applyFont="1" applyBorder="1" applyAlignment="1">
      <alignment horizontal="center" vertical="center"/>
    </xf>
    <xf numFmtId="3" fontId="57" fillId="0" borderId="0" xfId="41" applyNumberFormat="1" applyFont="1" applyBorder="1" applyAlignment="1">
      <alignment horizontal="center" vertical="center"/>
    </xf>
    <xf numFmtId="3" fontId="57" fillId="0" borderId="22" xfId="41" applyNumberFormat="1" applyFont="1" applyBorder="1" applyAlignment="1">
      <alignment horizontal="center" vertical="center"/>
    </xf>
    <xf numFmtId="3" fontId="42" fillId="0" borderId="0" xfId="41" applyNumberFormat="1" applyFont="1" applyFill="1" applyBorder="1" applyAlignment="1">
      <alignment horizontal="center" vertical="center"/>
    </xf>
    <xf numFmtId="3" fontId="54" fillId="0" borderId="0" xfId="41" applyNumberFormat="1" applyFont="1" applyFill="1" applyBorder="1" applyAlignment="1">
      <alignment horizontal="center" vertical="center"/>
    </xf>
    <xf numFmtId="3" fontId="54" fillId="0" borderId="54" xfId="41" applyNumberFormat="1" applyFont="1" applyFill="1" applyBorder="1" applyAlignment="1">
      <alignment horizontal="center" vertical="center"/>
    </xf>
    <xf numFmtId="3" fontId="42" fillId="0" borderId="0" xfId="75" applyNumberFormat="1" applyFont="1" applyBorder="1" applyAlignment="1">
      <alignment horizontal="center" wrapText="1"/>
    </xf>
    <xf numFmtId="3" fontId="54" fillId="0" borderId="0" xfId="75" applyNumberFormat="1" applyFont="1" applyBorder="1" applyAlignment="1">
      <alignment horizontal="center" wrapText="1"/>
    </xf>
    <xf numFmtId="3" fontId="54" fillId="0" borderId="54" xfId="75" applyNumberFormat="1" applyFont="1" applyBorder="1" applyAlignment="1">
      <alignment horizontal="center" wrapText="1"/>
    </xf>
    <xf numFmtId="0" fontId="42" fillId="0" borderId="0" xfId="41" applyAlignment="1">
      <alignment wrapText="1"/>
    </xf>
    <xf numFmtId="3" fontId="42" fillId="0" borderId="22" xfId="75" applyNumberFormat="1" applyFont="1" applyBorder="1" applyAlignment="1">
      <alignment horizontal="center" wrapText="1"/>
    </xf>
    <xf numFmtId="3" fontId="54" fillId="0" borderId="22" xfId="75" applyNumberFormat="1" applyFont="1" applyBorder="1" applyAlignment="1">
      <alignment horizontal="center" wrapText="1"/>
    </xf>
    <xf numFmtId="3" fontId="54" fillId="0" borderId="55" xfId="75" applyNumberFormat="1" applyFont="1" applyBorder="1" applyAlignment="1">
      <alignment horizontal="center" wrapText="1"/>
    </xf>
    <xf numFmtId="0" fontId="42" fillId="0" borderId="25" xfId="41" applyBorder="1" applyAlignment="1">
      <alignment horizontal="center" wrapText="1"/>
    </xf>
    <xf numFmtId="0" fontId="42" fillId="0" borderId="20" xfId="41" applyBorder="1" applyAlignment="1">
      <alignment horizontal="center" wrapText="1"/>
    </xf>
    <xf numFmtId="0" fontId="42" fillId="0" borderId="35" xfId="41" applyBorder="1" applyAlignment="1">
      <alignment horizontal="center" wrapText="1"/>
    </xf>
    <xf numFmtId="0" fontId="42" fillId="0" borderId="42" xfId="41" applyBorder="1" applyAlignment="1">
      <alignment horizontal="center" vertical="center" wrapText="1"/>
    </xf>
    <xf numFmtId="0" fontId="42" fillId="0" borderId="40" xfId="41" applyBorder="1" applyAlignment="1">
      <alignment wrapText="1"/>
    </xf>
    <xf numFmtId="0" fontId="54" fillId="0" borderId="20" xfId="41" applyFont="1" applyBorder="1" applyAlignment="1">
      <alignment horizontal="center" vertical="center"/>
    </xf>
    <xf numFmtId="0" fontId="54" fillId="0" borderId="0" xfId="41" applyFont="1" applyBorder="1" applyAlignment="1">
      <alignment horizontal="center" vertical="center"/>
    </xf>
    <xf numFmtId="0" fontId="58" fillId="0" borderId="0" xfId="41" applyFont="1"/>
    <xf numFmtId="0" fontId="42" fillId="0" borderId="0" xfId="41" applyAlignment="1">
      <alignment vertical="center" wrapText="1"/>
    </xf>
    <xf numFmtId="0" fontId="43" fillId="0" borderId="0" xfId="41" applyFont="1" applyAlignment="1">
      <alignment horizontal="center"/>
    </xf>
    <xf numFmtId="0" fontId="25" fillId="0" borderId="0" xfId="1" applyBorder="1"/>
    <xf numFmtId="0" fontId="42" fillId="0" borderId="0" xfId="58"/>
    <xf numFmtId="0" fontId="42" fillId="0" borderId="16" xfId="58" applyBorder="1"/>
    <xf numFmtId="0" fontId="42" fillId="0" borderId="16" xfId="58" applyBorder="1" applyAlignment="1">
      <alignment horizontal="center"/>
    </xf>
    <xf numFmtId="166" fontId="52" fillId="0" borderId="0" xfId="74" applyNumberFormat="1" applyFont="1" applyFill="1" applyBorder="1" applyAlignment="1">
      <alignment horizontal="center"/>
    </xf>
    <xf numFmtId="166" fontId="57" fillId="0" borderId="54" xfId="74" applyNumberFormat="1" applyFont="1" applyFill="1" applyBorder="1" applyAlignment="1">
      <alignment horizontal="center"/>
    </xf>
    <xf numFmtId="0" fontId="52" fillId="0" borderId="20" xfId="58" applyFont="1" applyFill="1" applyBorder="1" applyAlignment="1">
      <alignment horizontal="center"/>
    </xf>
    <xf numFmtId="166" fontId="52" fillId="0" borderId="22" xfId="74" applyNumberFormat="1" applyFont="1" applyFill="1" applyBorder="1" applyAlignment="1">
      <alignment horizontal="center"/>
    </xf>
    <xf numFmtId="166" fontId="57" fillId="0" borderId="55" xfId="74" applyNumberFormat="1" applyFont="1" applyFill="1" applyBorder="1" applyAlignment="1">
      <alignment horizontal="center"/>
    </xf>
    <xf numFmtId="0" fontId="52" fillId="0" borderId="25" xfId="58" applyFont="1" applyFill="1" applyBorder="1" applyAlignment="1">
      <alignment horizontal="center"/>
    </xf>
    <xf numFmtId="166" fontId="52" fillId="0" borderId="27" xfId="74" applyNumberFormat="1" applyFont="1" applyFill="1" applyBorder="1" applyAlignment="1">
      <alignment horizontal="center"/>
    </xf>
    <xf numFmtId="166" fontId="57" fillId="0" borderId="56" xfId="74" applyNumberFormat="1" applyFont="1" applyFill="1" applyBorder="1" applyAlignment="1">
      <alignment horizontal="center"/>
    </xf>
    <xf numFmtId="0" fontId="52" fillId="0" borderId="30" xfId="58" applyFont="1" applyFill="1" applyBorder="1" applyAlignment="1">
      <alignment horizontal="center"/>
    </xf>
    <xf numFmtId="166" fontId="52" fillId="0" borderId="0" xfId="74" applyNumberFormat="1" applyFont="1" applyFill="1" applyBorder="1" applyAlignment="1">
      <alignment horizontal="center" wrapText="1"/>
    </xf>
    <xf numFmtId="0" fontId="52" fillId="0" borderId="20" xfId="58" applyFont="1" applyFill="1" applyBorder="1" applyAlignment="1">
      <alignment horizontal="center" wrapText="1"/>
    </xf>
    <xf numFmtId="166" fontId="52" fillId="0" borderId="22" xfId="74" applyNumberFormat="1" applyFont="1" applyFill="1" applyBorder="1" applyAlignment="1">
      <alignment horizontal="center" wrapText="1"/>
    </xf>
    <xf numFmtId="0" fontId="52" fillId="0" borderId="25" xfId="58" applyFont="1" applyFill="1" applyBorder="1" applyAlignment="1">
      <alignment horizontal="center" wrapText="1"/>
    </xf>
    <xf numFmtId="166" fontId="52" fillId="0" borderId="27" xfId="74" applyNumberFormat="1" applyFont="1" applyFill="1" applyBorder="1" applyAlignment="1">
      <alignment horizontal="center" wrapText="1"/>
    </xf>
    <xf numFmtId="0" fontId="52" fillId="0" borderId="30" xfId="58" applyFont="1" applyFill="1" applyBorder="1" applyAlignment="1">
      <alignment horizontal="center" wrapText="1"/>
    </xf>
    <xf numFmtId="0" fontId="52" fillId="0" borderId="58" xfId="58" applyFont="1" applyFill="1" applyBorder="1" applyAlignment="1">
      <alignment horizontal="center" wrapText="1"/>
    </xf>
    <xf numFmtId="166" fontId="52" fillId="0" borderId="14" xfId="74" applyNumberFormat="1" applyFont="1" applyFill="1" applyBorder="1" applyAlignment="1">
      <alignment horizontal="center" wrapText="1"/>
    </xf>
    <xf numFmtId="166" fontId="52" fillId="0" borderId="59" xfId="74" applyNumberFormat="1" applyFont="1" applyFill="1" applyBorder="1" applyAlignment="1">
      <alignment horizontal="center" vertical="center" wrapText="1"/>
    </xf>
    <xf numFmtId="166" fontId="57" fillId="0" borderId="60" xfId="74" applyNumberFormat="1" applyFont="1" applyFill="1" applyBorder="1" applyAlignment="1">
      <alignment horizontal="center" vertical="center" wrapText="1"/>
    </xf>
    <xf numFmtId="0" fontId="52" fillId="0" borderId="20" xfId="58" applyFont="1" applyFill="1" applyBorder="1"/>
    <xf numFmtId="0" fontId="42" fillId="0" borderId="0" xfId="58" applyAlignment="1">
      <alignment horizontal="center" vertical="center"/>
    </xf>
    <xf numFmtId="0" fontId="52" fillId="0" borderId="20" xfId="58" applyFont="1" applyFill="1" applyBorder="1" applyAlignment="1">
      <alignment horizontal="center" vertical="center"/>
    </xf>
    <xf numFmtId="0" fontId="52" fillId="0" borderId="0" xfId="49" applyFont="1" applyFill="1" applyBorder="1" applyAlignment="1">
      <alignment horizontal="center"/>
    </xf>
    <xf numFmtId="0" fontId="42" fillId="0" borderId="0" xfId="58" applyFont="1" applyFill="1" applyBorder="1"/>
    <xf numFmtId="0" fontId="42" fillId="0" borderId="20" xfId="58" applyFont="1" applyFill="1" applyBorder="1"/>
    <xf numFmtId="0" fontId="54" fillId="0" borderId="0" xfId="58" applyFont="1" applyAlignment="1">
      <alignment vertical="center"/>
    </xf>
    <xf numFmtId="0" fontId="42" fillId="0" borderId="0" xfId="58" applyFill="1"/>
    <xf numFmtId="0" fontId="42" fillId="0" borderId="16" xfId="58" applyFill="1" applyBorder="1"/>
    <xf numFmtId="0" fontId="42" fillId="0" borderId="16" xfId="58" applyFill="1" applyBorder="1" applyAlignment="1">
      <alignment horizontal="center"/>
    </xf>
    <xf numFmtId="166" fontId="52" fillId="0" borderId="19" xfId="74" applyNumberFormat="1" applyFont="1" applyFill="1" applyBorder="1" applyAlignment="1">
      <alignment horizontal="center"/>
    </xf>
    <xf numFmtId="166" fontId="54" fillId="0" borderId="54" xfId="58" applyNumberFormat="1" applyFont="1" applyFill="1" applyBorder="1" applyAlignment="1">
      <alignment horizontal="center"/>
    </xf>
    <xf numFmtId="166" fontId="42" fillId="0" borderId="0" xfId="58" applyNumberFormat="1" applyFont="1" applyFill="1" applyBorder="1" applyAlignment="1">
      <alignment horizontal="center"/>
    </xf>
    <xf numFmtId="0" fontId="42" fillId="0" borderId="20" xfId="58" applyFont="1" applyFill="1" applyBorder="1" applyAlignment="1">
      <alignment horizontal="center"/>
    </xf>
    <xf numFmtId="166" fontId="52" fillId="0" borderId="21" xfId="74" applyNumberFormat="1" applyFont="1" applyFill="1" applyBorder="1" applyAlignment="1">
      <alignment horizontal="center"/>
    </xf>
    <xf numFmtId="166" fontId="54" fillId="0" borderId="55" xfId="58" applyNumberFormat="1" applyFont="1" applyFill="1" applyBorder="1" applyAlignment="1">
      <alignment horizontal="center"/>
    </xf>
    <xf numFmtId="166" fontId="42" fillId="0" borderId="22" xfId="58" applyNumberFormat="1" applyFont="1" applyFill="1" applyBorder="1" applyAlignment="1">
      <alignment horizontal="center"/>
    </xf>
    <xf numFmtId="0" fontId="42" fillId="0" borderId="25" xfId="58" applyFont="1" applyFill="1" applyBorder="1" applyAlignment="1">
      <alignment horizontal="center"/>
    </xf>
    <xf numFmtId="166" fontId="42" fillId="0" borderId="19" xfId="58" applyNumberFormat="1" applyFont="1" applyFill="1" applyBorder="1" applyAlignment="1">
      <alignment horizontal="center"/>
    </xf>
    <xf numFmtId="166" fontId="42" fillId="0" borderId="21" xfId="58" applyNumberFormat="1" applyFont="1" applyFill="1" applyBorder="1" applyAlignment="1">
      <alignment horizontal="center"/>
    </xf>
    <xf numFmtId="166" fontId="42" fillId="0" borderId="26" xfId="58" applyNumberFormat="1" applyFont="1" applyFill="1" applyBorder="1" applyAlignment="1">
      <alignment horizontal="center"/>
    </xf>
    <xf numFmtId="166" fontId="42" fillId="0" borderId="27" xfId="58" applyNumberFormat="1" applyFont="1" applyFill="1" applyBorder="1" applyAlignment="1">
      <alignment horizontal="center"/>
    </xf>
    <xf numFmtId="166" fontId="54" fillId="0" borderId="56" xfId="58" applyNumberFormat="1" applyFont="1" applyFill="1" applyBorder="1" applyAlignment="1">
      <alignment horizontal="center"/>
    </xf>
    <xf numFmtId="0" fontId="42" fillId="0" borderId="30" xfId="58" applyFont="1" applyFill="1" applyBorder="1" applyAlignment="1">
      <alignment horizontal="center"/>
    </xf>
    <xf numFmtId="166" fontId="52" fillId="0" borderId="0" xfId="58" applyNumberFormat="1" applyFont="1" applyFill="1" applyBorder="1" applyAlignment="1">
      <alignment horizontal="center"/>
    </xf>
    <xf numFmtId="166" fontId="57" fillId="0" borderId="54" xfId="58" applyNumberFormat="1" applyFont="1" applyFill="1" applyBorder="1" applyAlignment="1">
      <alignment horizontal="center"/>
    </xf>
    <xf numFmtId="166" fontId="52" fillId="0" borderId="22" xfId="58" applyNumberFormat="1" applyFont="1" applyFill="1" applyBorder="1" applyAlignment="1">
      <alignment horizontal="center"/>
    </xf>
    <xf numFmtId="166" fontId="57" fillId="0" borderId="55" xfId="58" applyNumberFormat="1" applyFont="1" applyFill="1" applyBorder="1" applyAlignment="1">
      <alignment horizontal="center"/>
    </xf>
    <xf numFmtId="166" fontId="52" fillId="0" borderId="27" xfId="58" applyNumberFormat="1" applyFont="1" applyFill="1" applyBorder="1" applyAlignment="1">
      <alignment horizontal="center"/>
    </xf>
    <xf numFmtId="166" fontId="57" fillId="0" borderId="56" xfId="58" applyNumberFormat="1" applyFont="1" applyFill="1" applyBorder="1" applyAlignment="1">
      <alignment horizontal="center"/>
    </xf>
    <xf numFmtId="166" fontId="52" fillId="0" borderId="19" xfId="74" applyNumberFormat="1" applyFont="1" applyFill="1" applyBorder="1" applyAlignment="1">
      <alignment horizontal="center" wrapText="1"/>
    </xf>
    <xf numFmtId="0" fontId="42" fillId="0" borderId="20" xfId="58" applyFont="1" applyFill="1" applyBorder="1" applyAlignment="1">
      <alignment horizontal="center" wrapText="1"/>
    </xf>
    <xf numFmtId="166" fontId="52" fillId="0" borderId="21" xfId="74" applyNumberFormat="1" applyFont="1" applyFill="1" applyBorder="1" applyAlignment="1">
      <alignment horizontal="center" wrapText="1"/>
    </xf>
    <xf numFmtId="0" fontId="42" fillId="0" borderId="25" xfId="58" applyFont="1" applyFill="1" applyBorder="1" applyAlignment="1">
      <alignment horizontal="center" wrapText="1"/>
    </xf>
    <xf numFmtId="166" fontId="52" fillId="0" borderId="26" xfId="74" applyNumberFormat="1" applyFont="1" applyFill="1" applyBorder="1" applyAlignment="1">
      <alignment horizontal="center" wrapText="1"/>
    </xf>
    <xf numFmtId="0" fontId="42" fillId="0" borderId="30" xfId="58" applyFont="1" applyFill="1" applyBorder="1" applyAlignment="1">
      <alignment horizontal="center" wrapText="1"/>
    </xf>
    <xf numFmtId="0" fontId="42" fillId="0" borderId="58" xfId="58" applyFont="1" applyFill="1" applyBorder="1" applyAlignment="1">
      <alignment horizontal="center" wrapText="1"/>
    </xf>
    <xf numFmtId="166" fontId="52" fillId="0" borderId="0" xfId="72" applyNumberFormat="1" applyFont="1" applyFill="1" applyBorder="1" applyAlignment="1">
      <alignment horizontal="center" wrapText="1"/>
    </xf>
    <xf numFmtId="166" fontId="52" fillId="0" borderId="63" xfId="74" applyNumberFormat="1" applyFont="1" applyFill="1" applyBorder="1" applyAlignment="1">
      <alignment horizontal="center" vertical="center" wrapText="1"/>
    </xf>
    <xf numFmtId="166" fontId="54" fillId="0" borderId="60" xfId="58" applyNumberFormat="1" applyFont="1" applyFill="1" applyBorder="1" applyAlignment="1">
      <alignment horizontal="center" vertical="center" wrapText="1"/>
    </xf>
    <xf numFmtId="0" fontId="54" fillId="0" borderId="60" xfId="58" applyFont="1" applyFill="1" applyBorder="1" applyAlignment="1">
      <alignment horizontal="center" vertical="center" wrapText="1"/>
    </xf>
    <xf numFmtId="0" fontId="42" fillId="0" borderId="20" xfId="58" applyFont="1" applyFill="1" applyBorder="1" applyAlignment="1">
      <alignment horizontal="center" vertical="center"/>
    </xf>
    <xf numFmtId="0" fontId="42" fillId="0" borderId="0" xfId="49" applyNumberFormat="1" applyFont="1" applyFill="1" applyBorder="1" applyAlignment="1" applyProtection="1">
      <alignment horizontal="center"/>
    </xf>
    <xf numFmtId="0" fontId="52" fillId="0" borderId="0" xfId="49" applyNumberFormat="1" applyFont="1" applyFill="1" applyBorder="1" applyAlignment="1" applyProtection="1">
      <alignment horizontal="center"/>
    </xf>
    <xf numFmtId="0" fontId="42" fillId="0" borderId="19" xfId="58" applyFont="1" applyFill="1" applyBorder="1"/>
    <xf numFmtId="0" fontId="56" fillId="0" borderId="0" xfId="35" applyFont="1" applyFill="1"/>
    <xf numFmtId="166" fontId="54" fillId="0" borderId="54" xfId="74" applyNumberFormat="1" applyFont="1" applyFill="1" applyBorder="1" applyAlignment="1">
      <alignment horizontal="center"/>
    </xf>
    <xf numFmtId="166" fontId="54" fillId="0" borderId="55" xfId="74" applyNumberFormat="1" applyFont="1" applyFill="1" applyBorder="1" applyAlignment="1">
      <alignment horizontal="center"/>
    </xf>
    <xf numFmtId="166" fontId="52" fillId="0" borderId="26" xfId="74" applyNumberFormat="1" applyFont="1" applyFill="1" applyBorder="1" applyAlignment="1">
      <alignment horizontal="center"/>
    </xf>
    <xf numFmtId="166" fontId="54" fillId="0" borderId="56" xfId="74" applyNumberFormat="1" applyFont="1" applyFill="1" applyBorder="1" applyAlignment="1">
      <alignment horizontal="center"/>
    </xf>
    <xf numFmtId="166" fontId="54" fillId="0" borderId="54" xfId="74" applyNumberFormat="1" applyFont="1" applyFill="1" applyBorder="1" applyAlignment="1">
      <alignment horizontal="center" wrapText="1"/>
    </xf>
    <xf numFmtId="166" fontId="54" fillId="0" borderId="55" xfId="74" applyNumberFormat="1" applyFont="1" applyFill="1" applyBorder="1" applyAlignment="1">
      <alignment horizontal="center" wrapText="1"/>
    </xf>
    <xf numFmtId="166" fontId="54" fillId="0" borderId="56" xfId="74" applyNumberFormat="1" applyFont="1" applyFill="1" applyBorder="1" applyAlignment="1">
      <alignment horizontal="center" wrapText="1"/>
    </xf>
    <xf numFmtId="166" fontId="52" fillId="0" borderId="61" xfId="74" applyNumberFormat="1" applyFont="1" applyFill="1" applyBorder="1" applyAlignment="1">
      <alignment horizontal="center" wrapText="1"/>
    </xf>
    <xf numFmtId="166" fontId="57" fillId="0" borderId="62" xfId="74" applyNumberFormat="1" applyFont="1" applyFill="1" applyBorder="1" applyAlignment="1">
      <alignment horizontal="center"/>
    </xf>
    <xf numFmtId="0" fontId="42" fillId="0" borderId="0" xfId="58" applyFill="1" applyAlignment="1">
      <alignment horizontal="center" vertical="center"/>
    </xf>
    <xf numFmtId="0" fontId="52" fillId="0" borderId="41" xfId="49" applyFont="1" applyFill="1" applyBorder="1" applyAlignment="1">
      <alignment horizontal="center" vertical="center"/>
    </xf>
    <xf numFmtId="0" fontId="42" fillId="0" borderId="0" xfId="58" applyFont="1" applyBorder="1" applyAlignment="1">
      <alignment horizontal="center"/>
    </xf>
    <xf numFmtId="0" fontId="42" fillId="0" borderId="0" xfId="58" applyBorder="1"/>
    <xf numFmtId="166" fontId="52" fillId="0" borderId="11" xfId="74" applyNumberFormat="1" applyFont="1" applyFill="1" applyBorder="1" applyAlignment="1">
      <alignment horizontal="center"/>
    </xf>
    <xf numFmtId="166" fontId="52" fillId="0" borderId="49" xfId="74" applyNumberFormat="1" applyFont="1" applyFill="1" applyBorder="1" applyAlignment="1">
      <alignment horizontal="center"/>
    </xf>
    <xf numFmtId="166" fontId="52" fillId="0" borderId="48" xfId="74" applyNumberFormat="1" applyFont="1" applyFill="1" applyBorder="1" applyAlignment="1">
      <alignment horizontal="center"/>
    </xf>
    <xf numFmtId="166" fontId="57" fillId="0" borderId="54" xfId="74" applyNumberFormat="1" applyFont="1" applyFill="1" applyBorder="1" applyAlignment="1">
      <alignment horizontal="center" wrapText="1"/>
    </xf>
    <xf numFmtId="166" fontId="52" fillId="0" borderId="11" xfId="74" applyNumberFormat="1" applyFont="1" applyFill="1" applyBorder="1" applyAlignment="1">
      <alignment horizontal="center" wrapText="1"/>
    </xf>
    <xf numFmtId="166" fontId="57" fillId="0" borderId="55" xfId="74" applyNumberFormat="1" applyFont="1" applyFill="1" applyBorder="1" applyAlignment="1">
      <alignment horizontal="center" wrapText="1"/>
    </xf>
    <xf numFmtId="166" fontId="52" fillId="0" borderId="49" xfId="74" applyNumberFormat="1" applyFont="1" applyFill="1" applyBorder="1" applyAlignment="1">
      <alignment horizontal="center" wrapText="1"/>
    </xf>
    <xf numFmtId="166" fontId="57" fillId="0" borderId="56" xfId="74" applyNumberFormat="1" applyFont="1" applyFill="1" applyBorder="1" applyAlignment="1">
      <alignment horizontal="center" wrapText="1"/>
    </xf>
    <xf numFmtId="166" fontId="52" fillId="0" borderId="48" xfId="74" applyNumberFormat="1" applyFont="1" applyFill="1" applyBorder="1" applyAlignment="1">
      <alignment horizontal="center" wrapText="1"/>
    </xf>
    <xf numFmtId="166" fontId="57" fillId="0" borderId="62" xfId="74" applyNumberFormat="1" applyFont="1" applyFill="1" applyBorder="1" applyAlignment="1">
      <alignment horizontal="center" wrapText="1"/>
    </xf>
    <xf numFmtId="166" fontId="52" fillId="0" borderId="13" xfId="74" applyNumberFormat="1" applyFont="1" applyFill="1" applyBorder="1" applyAlignment="1">
      <alignment horizontal="center" wrapText="1"/>
    </xf>
    <xf numFmtId="0" fontId="42" fillId="0" borderId="19" xfId="58" applyFont="1" applyFill="1" applyBorder="1" applyAlignment="1">
      <alignment horizontal="center"/>
    </xf>
    <xf numFmtId="0" fontId="42" fillId="0" borderId="0" xfId="58" applyFont="1" applyFill="1" applyBorder="1" applyAlignment="1">
      <alignment horizontal="center"/>
    </xf>
    <xf numFmtId="0" fontId="42" fillId="0" borderId="0" xfId="58" applyFont="1" applyFill="1" applyAlignment="1">
      <alignment horizontal="center"/>
    </xf>
    <xf numFmtId="0" fontId="22" fillId="0" borderId="0" xfId="58" applyFont="1" applyFill="1"/>
    <xf numFmtId="0" fontId="22" fillId="0" borderId="0" xfId="57" applyFont="1"/>
    <xf numFmtId="0" fontId="22" fillId="0" borderId="0" xfId="57" applyFont="1" applyFill="1"/>
    <xf numFmtId="0" fontId="42" fillId="0" borderId="51" xfId="41" applyBorder="1" applyAlignment="1">
      <alignment horizontal="center" vertical="center" wrapText="1"/>
    </xf>
    <xf numFmtId="166" fontId="42" fillId="0" borderId="50" xfId="75" applyNumberFormat="1" applyFont="1" applyBorder="1" applyAlignment="1">
      <alignment horizontal="center" vertical="center" wrapText="1"/>
    </xf>
    <xf numFmtId="166" fontId="42" fillId="0" borderId="11" xfId="75" applyNumberFormat="1" applyFont="1" applyBorder="1" applyAlignment="1">
      <alignment horizontal="center" vertical="center" wrapText="1"/>
    </xf>
    <xf numFmtId="3" fontId="42" fillId="0" borderId="11" xfId="75" applyNumberFormat="1" applyFont="1" applyBorder="1" applyAlignment="1">
      <alignment horizontal="center" wrapText="1"/>
    </xf>
    <xf numFmtId="3" fontId="42" fillId="0" borderId="11" xfId="41" applyNumberFormat="1" applyFont="1" applyBorder="1" applyAlignment="1">
      <alignment horizontal="center" wrapText="1"/>
    </xf>
    <xf numFmtId="3" fontId="42" fillId="0" borderId="49" xfId="41" applyNumberFormat="1" applyFont="1" applyBorder="1" applyAlignment="1">
      <alignment horizontal="center" wrapText="1"/>
    </xf>
    <xf numFmtId="3" fontId="42" fillId="0" borderId="11" xfId="41" applyNumberFormat="1" applyFont="1" applyFill="1" applyBorder="1" applyAlignment="1">
      <alignment horizontal="center" wrapText="1"/>
    </xf>
    <xf numFmtId="3" fontId="42" fillId="0" borderId="48" xfId="41" applyNumberFormat="1" applyFont="1" applyBorder="1" applyAlignment="1">
      <alignment horizontal="center" wrapText="1"/>
    </xf>
    <xf numFmtId="3" fontId="42" fillId="0" borderId="65" xfId="41" applyNumberFormat="1" applyFont="1" applyBorder="1" applyAlignment="1">
      <alignment horizontal="center" wrapText="1"/>
    </xf>
    <xf numFmtId="0" fontId="42" fillId="0" borderId="19" xfId="41" applyBorder="1"/>
    <xf numFmtId="0" fontId="42" fillId="0" borderId="41" xfId="41" applyBorder="1" applyAlignment="1">
      <alignment horizontal="center" vertical="center" wrapText="1"/>
    </xf>
    <xf numFmtId="3" fontId="42" fillId="0" borderId="19" xfId="75" applyNumberFormat="1" applyFont="1" applyBorder="1" applyAlignment="1">
      <alignment horizontal="center" wrapText="1"/>
    </xf>
    <xf numFmtId="0" fontId="20" fillId="0" borderId="0" xfId="41" applyFont="1"/>
    <xf numFmtId="166" fontId="42" fillId="0" borderId="0" xfId="90" applyNumberFormat="1" applyFont="1"/>
    <xf numFmtId="0" fontId="0" fillId="0" borderId="12" xfId="0" applyBorder="1"/>
    <xf numFmtId="0" fontId="51" fillId="0" borderId="0" xfId="1" applyFont="1"/>
    <xf numFmtId="0" fontId="18" fillId="0" borderId="0" xfId="0" applyFont="1"/>
    <xf numFmtId="0" fontId="42" fillId="0" borderId="0" xfId="58" applyFont="1" applyFill="1" applyBorder="1" applyAlignment="1">
      <alignment horizontal="center" vertical="center"/>
    </xf>
    <xf numFmtId="9" fontId="19" fillId="0" borderId="62" xfId="58" applyNumberFormat="1" applyFont="1" applyFill="1" applyBorder="1" applyAlignment="1">
      <alignment horizontal="center"/>
    </xf>
    <xf numFmtId="9" fontId="19" fillId="0" borderId="54" xfId="58" applyNumberFormat="1" applyFont="1" applyFill="1" applyBorder="1" applyAlignment="1">
      <alignment horizontal="center"/>
    </xf>
    <xf numFmtId="9" fontId="19" fillId="0" borderId="55" xfId="58" applyNumberFormat="1" applyFont="1" applyFill="1" applyBorder="1" applyAlignment="1">
      <alignment horizontal="center"/>
    </xf>
    <xf numFmtId="9" fontId="19" fillId="0" borderId="56" xfId="58" applyNumberFormat="1" applyFont="1" applyFill="1" applyBorder="1" applyAlignment="1">
      <alignment horizontal="center"/>
    </xf>
    <xf numFmtId="166" fontId="19" fillId="0" borderId="54" xfId="72" applyNumberFormat="1" applyFont="1" applyFill="1" applyBorder="1" applyAlignment="1">
      <alignment horizontal="center" wrapText="1"/>
    </xf>
    <xf numFmtId="166" fontId="19" fillId="0" borderId="54" xfId="74" applyNumberFormat="1" applyFont="1" applyFill="1" applyBorder="1" applyAlignment="1">
      <alignment horizontal="center" wrapText="1"/>
    </xf>
    <xf numFmtId="166" fontId="19" fillId="0" borderId="55" xfId="74" applyNumberFormat="1" applyFont="1" applyFill="1" applyBorder="1" applyAlignment="1">
      <alignment horizontal="center" wrapText="1"/>
    </xf>
    <xf numFmtId="166" fontId="19" fillId="0" borderId="56" xfId="74" applyNumberFormat="1" applyFont="1" applyFill="1" applyBorder="1" applyAlignment="1">
      <alignment horizontal="center" wrapText="1"/>
    </xf>
    <xf numFmtId="166" fontId="19" fillId="0" borderId="54" xfId="74" applyNumberFormat="1" applyFont="1" applyFill="1" applyBorder="1" applyAlignment="1">
      <alignment horizontal="center"/>
    </xf>
    <xf numFmtId="166" fontId="52" fillId="0" borderId="54" xfId="72" applyNumberFormat="1" applyFont="1" applyFill="1" applyBorder="1" applyAlignment="1">
      <alignment horizontal="center" wrapText="1"/>
    </xf>
    <xf numFmtId="166" fontId="52" fillId="0" borderId="54" xfId="74" applyNumberFormat="1" applyFont="1" applyFill="1" applyBorder="1" applyAlignment="1">
      <alignment horizontal="center" wrapText="1"/>
    </xf>
    <xf numFmtId="166" fontId="52" fillId="0" borderId="55" xfId="74" applyNumberFormat="1" applyFont="1" applyFill="1" applyBorder="1" applyAlignment="1">
      <alignment horizontal="center" wrapText="1"/>
    </xf>
    <xf numFmtId="166" fontId="52" fillId="0" borderId="56" xfId="74" applyNumberFormat="1" applyFont="1" applyFill="1" applyBorder="1" applyAlignment="1">
      <alignment horizontal="center" wrapText="1"/>
    </xf>
    <xf numFmtId="166" fontId="52" fillId="0" borderId="54" xfId="74" applyNumberFormat="1" applyFont="1" applyFill="1" applyBorder="1" applyAlignment="1">
      <alignment horizontal="center"/>
    </xf>
    <xf numFmtId="0" fontId="55" fillId="0" borderId="0" xfId="58" applyFont="1" applyBorder="1" applyAlignment="1">
      <alignment horizontal="center"/>
    </xf>
    <xf numFmtId="0" fontId="43" fillId="0" borderId="19" xfId="49" applyFont="1" applyFill="1" applyBorder="1" applyAlignment="1">
      <alignment horizontal="center"/>
    </xf>
    <xf numFmtId="0" fontId="42" fillId="0" borderId="15" xfId="58" applyBorder="1"/>
    <xf numFmtId="167" fontId="42" fillId="0" borderId="0" xfId="58" applyNumberFormat="1" applyFont="1" applyFill="1" applyBorder="1" applyAlignment="1">
      <alignment horizontal="center" wrapText="1"/>
    </xf>
    <xf numFmtId="167" fontId="42" fillId="0" borderId="22" xfId="58" applyNumberFormat="1" applyFont="1" applyFill="1" applyBorder="1" applyAlignment="1">
      <alignment horizontal="center" wrapText="1"/>
    </xf>
    <xf numFmtId="167" fontId="42" fillId="0" borderId="27" xfId="58" applyNumberFormat="1" applyFont="1" applyFill="1" applyBorder="1" applyAlignment="1">
      <alignment horizontal="center" wrapText="1"/>
    </xf>
    <xf numFmtId="167" fontId="42" fillId="0" borderId="0" xfId="58" applyNumberFormat="1" applyFont="1" applyFill="1" applyBorder="1" applyAlignment="1">
      <alignment horizontal="center"/>
    </xf>
    <xf numFmtId="167" fontId="42" fillId="0" borderId="27" xfId="58" applyNumberFormat="1" applyFont="1" applyFill="1" applyBorder="1" applyAlignment="1">
      <alignment horizontal="center"/>
    </xf>
    <xf numFmtId="167" fontId="42" fillId="0" borderId="22" xfId="58" applyNumberFormat="1" applyFont="1" applyFill="1" applyBorder="1" applyAlignment="1">
      <alignment horizontal="center"/>
    </xf>
    <xf numFmtId="0" fontId="18" fillId="0" borderId="0" xfId="58" applyFont="1" applyFill="1" applyBorder="1" applyAlignment="1">
      <alignment horizontal="center" wrapText="1"/>
    </xf>
    <xf numFmtId="3" fontId="42" fillId="0" borderId="0" xfId="58" applyNumberFormat="1" applyFont="1" applyFill="1" applyBorder="1" applyAlignment="1">
      <alignment horizontal="center" wrapText="1"/>
    </xf>
    <xf numFmtId="3" fontId="42" fillId="0" borderId="22" xfId="58" applyNumberFormat="1" applyFont="1" applyFill="1" applyBorder="1" applyAlignment="1">
      <alignment horizontal="center" wrapText="1"/>
    </xf>
    <xf numFmtId="3" fontId="42" fillId="0" borderId="27" xfId="58" applyNumberFormat="1" applyFont="1" applyFill="1" applyBorder="1" applyAlignment="1">
      <alignment horizontal="center" wrapText="1"/>
    </xf>
    <xf numFmtId="3" fontId="42" fillId="0" borderId="0" xfId="58" applyNumberFormat="1" applyFont="1" applyFill="1" applyBorder="1" applyAlignment="1">
      <alignment horizontal="center"/>
    </xf>
    <xf numFmtId="3" fontId="42" fillId="0" borderId="27" xfId="58" applyNumberFormat="1" applyFont="1" applyFill="1" applyBorder="1" applyAlignment="1">
      <alignment horizontal="center"/>
    </xf>
    <xf numFmtId="3" fontId="42" fillId="0" borderId="22" xfId="58" applyNumberFormat="1" applyFont="1" applyFill="1" applyBorder="1" applyAlignment="1">
      <alignment horizontal="center"/>
    </xf>
    <xf numFmtId="3" fontId="19" fillId="0" borderId="62" xfId="58" applyNumberFormat="1" applyFont="1" applyFill="1" applyBorder="1" applyAlignment="1">
      <alignment horizontal="center"/>
    </xf>
    <xf numFmtId="3" fontId="52" fillId="0" borderId="14" xfId="74" applyNumberFormat="1" applyFont="1" applyFill="1" applyBorder="1" applyAlignment="1">
      <alignment horizontal="center" wrapText="1"/>
    </xf>
    <xf numFmtId="3" fontId="54" fillId="0" borderId="62" xfId="58" applyNumberFormat="1" applyFont="1" applyFill="1" applyBorder="1" applyAlignment="1">
      <alignment horizontal="center"/>
    </xf>
    <xf numFmtId="3" fontId="19" fillId="0" borderId="62" xfId="74" applyNumberFormat="1" applyFont="1" applyFill="1" applyBorder="1" applyAlignment="1">
      <alignment horizontal="center" wrapText="1"/>
    </xf>
    <xf numFmtId="3" fontId="52" fillId="0" borderId="62" xfId="74" applyNumberFormat="1" applyFont="1" applyFill="1" applyBorder="1" applyAlignment="1">
      <alignment horizontal="center" wrapText="1"/>
    </xf>
    <xf numFmtId="3" fontId="52" fillId="0" borderId="61" xfId="74" applyNumberFormat="1" applyFont="1" applyFill="1" applyBorder="1" applyAlignment="1">
      <alignment horizontal="center" wrapText="1"/>
    </xf>
    <xf numFmtId="3" fontId="19" fillId="0" borderId="54" xfId="58" applyNumberFormat="1" applyFont="1" applyFill="1" applyBorder="1" applyAlignment="1">
      <alignment horizontal="center"/>
    </xf>
    <xf numFmtId="3" fontId="52" fillId="0" borderId="0" xfId="74" applyNumberFormat="1" applyFont="1" applyFill="1" applyBorder="1" applyAlignment="1">
      <alignment horizontal="center" wrapText="1"/>
    </xf>
    <xf numFmtId="3" fontId="54" fillId="0" borderId="54" xfId="58" applyNumberFormat="1" applyFont="1" applyFill="1" applyBorder="1" applyAlignment="1">
      <alignment horizontal="center"/>
    </xf>
    <xf numFmtId="3" fontId="19" fillId="0" borderId="54" xfId="74" applyNumberFormat="1" applyFont="1" applyFill="1" applyBorder="1" applyAlignment="1">
      <alignment horizontal="center" wrapText="1"/>
    </xf>
    <xf numFmtId="3" fontId="52" fillId="0" borderId="54" xfId="74" applyNumberFormat="1" applyFont="1" applyFill="1" applyBorder="1" applyAlignment="1">
      <alignment horizontal="center" wrapText="1"/>
    </xf>
    <xf numFmtId="3" fontId="52" fillId="0" borderId="19" xfId="74" applyNumberFormat="1" applyFont="1" applyFill="1" applyBorder="1" applyAlignment="1">
      <alignment horizontal="center" wrapText="1"/>
    </xf>
    <xf numFmtId="3" fontId="52" fillId="0" borderId="0" xfId="72" applyNumberFormat="1" applyFont="1" applyFill="1" applyBorder="1" applyAlignment="1">
      <alignment horizontal="center" wrapText="1"/>
    </xf>
    <xf numFmtId="3" fontId="59" fillId="0" borderId="54" xfId="58" applyNumberFormat="1" applyFont="1" applyFill="1" applyBorder="1" applyAlignment="1">
      <alignment horizontal="center"/>
    </xf>
    <xf numFmtId="3" fontId="59" fillId="0" borderId="0" xfId="58" applyNumberFormat="1" applyFont="1" applyFill="1" applyBorder="1" applyAlignment="1">
      <alignment horizontal="center"/>
    </xf>
    <xf numFmtId="3" fontId="59" fillId="0" borderId="19" xfId="58" applyNumberFormat="1" applyFont="1" applyFill="1" applyBorder="1" applyAlignment="1">
      <alignment horizontal="center"/>
    </xf>
    <xf numFmtId="3" fontId="19" fillId="0" borderId="54" xfId="72" applyNumberFormat="1" applyFont="1" applyFill="1" applyBorder="1" applyAlignment="1">
      <alignment horizontal="center" wrapText="1"/>
    </xf>
    <xf numFmtId="3" fontId="52" fillId="0" borderId="54" xfId="72" applyNumberFormat="1" applyFont="1" applyFill="1" applyBorder="1" applyAlignment="1">
      <alignment horizontal="center" wrapText="1"/>
    </xf>
    <xf numFmtId="3" fontId="19" fillId="0" borderId="55" xfId="58" applyNumberFormat="1" applyFont="1" applyFill="1" applyBorder="1" applyAlignment="1">
      <alignment horizontal="center"/>
    </xf>
    <xf numFmtId="3" fontId="52" fillId="0" borderId="22" xfId="74" applyNumberFormat="1" applyFont="1" applyFill="1" applyBorder="1" applyAlignment="1">
      <alignment horizontal="center" wrapText="1"/>
    </xf>
    <xf numFmtId="3" fontId="54" fillId="0" borderId="55" xfId="58" applyNumberFormat="1" applyFont="1" applyFill="1" applyBorder="1" applyAlignment="1">
      <alignment horizontal="center"/>
    </xf>
    <xf numFmtId="3" fontId="19" fillId="0" borderId="55" xfId="74" applyNumberFormat="1" applyFont="1" applyFill="1" applyBorder="1" applyAlignment="1">
      <alignment horizontal="center" wrapText="1"/>
    </xf>
    <xf numFmtId="3" fontId="52" fillId="0" borderId="55" xfId="74" applyNumberFormat="1" applyFont="1" applyFill="1" applyBorder="1" applyAlignment="1">
      <alignment horizontal="center" wrapText="1"/>
    </xf>
    <xf numFmtId="3" fontId="52" fillId="0" borderId="21" xfId="74" applyNumberFormat="1" applyFont="1" applyFill="1" applyBorder="1" applyAlignment="1">
      <alignment horizontal="center" wrapText="1"/>
    </xf>
    <xf numFmtId="3" fontId="19" fillId="0" borderId="56" xfId="58" applyNumberFormat="1" applyFont="1" applyFill="1" applyBorder="1" applyAlignment="1">
      <alignment horizontal="center"/>
    </xf>
    <xf numFmtId="3" fontId="52" fillId="0" borderId="27" xfId="74" applyNumberFormat="1" applyFont="1" applyFill="1" applyBorder="1" applyAlignment="1">
      <alignment horizontal="center" wrapText="1"/>
    </xf>
    <xf numFmtId="3" fontId="54" fillId="0" borderId="56" xfId="58" applyNumberFormat="1" applyFont="1" applyFill="1" applyBorder="1" applyAlignment="1">
      <alignment horizontal="center"/>
    </xf>
    <xf numFmtId="3" fontId="19" fillId="0" borderId="56" xfId="74" applyNumberFormat="1" applyFont="1" applyFill="1" applyBorder="1" applyAlignment="1">
      <alignment horizontal="center" wrapText="1"/>
    </xf>
    <xf numFmtId="3" fontId="52" fillId="0" borderId="56" xfId="74" applyNumberFormat="1" applyFont="1" applyFill="1" applyBorder="1" applyAlignment="1">
      <alignment horizontal="center" wrapText="1"/>
    </xf>
    <xf numFmtId="3" fontId="52" fillId="0" borderId="26" xfId="74" applyNumberFormat="1" applyFont="1" applyFill="1" applyBorder="1" applyAlignment="1">
      <alignment horizontal="center" wrapText="1"/>
    </xf>
    <xf numFmtId="3" fontId="52" fillId="0" borderId="0" xfId="74" applyNumberFormat="1" applyFont="1" applyFill="1" applyBorder="1" applyAlignment="1">
      <alignment horizontal="center"/>
    </xf>
    <xf numFmtId="3" fontId="57" fillId="0" borderId="54" xfId="74" applyNumberFormat="1" applyFont="1" applyFill="1" applyBorder="1" applyAlignment="1">
      <alignment horizontal="center"/>
    </xf>
    <xf numFmtId="3" fontId="42" fillId="0" borderId="19" xfId="58" applyNumberFormat="1" applyFont="1" applyFill="1" applyBorder="1" applyAlignment="1">
      <alignment horizontal="center"/>
    </xf>
    <xf numFmtId="3" fontId="57" fillId="0" borderId="54" xfId="58" applyNumberFormat="1" applyFont="1" applyFill="1" applyBorder="1" applyAlignment="1">
      <alignment horizontal="center"/>
    </xf>
    <xf numFmtId="3" fontId="52" fillId="0" borderId="0" xfId="58" applyNumberFormat="1" applyFont="1" applyFill="1" applyBorder="1" applyAlignment="1">
      <alignment horizontal="center"/>
    </xf>
    <xf numFmtId="3" fontId="52" fillId="0" borderId="19" xfId="58" applyNumberFormat="1" applyFont="1" applyFill="1" applyBorder="1" applyAlignment="1">
      <alignment horizontal="center"/>
    </xf>
    <xf numFmtId="3" fontId="52" fillId="0" borderId="27" xfId="74" applyNumberFormat="1" applyFont="1" applyFill="1" applyBorder="1" applyAlignment="1">
      <alignment horizontal="center"/>
    </xf>
    <xf numFmtId="3" fontId="57" fillId="0" borderId="56" xfId="74" applyNumberFormat="1" applyFont="1" applyFill="1" applyBorder="1" applyAlignment="1">
      <alignment horizontal="center"/>
    </xf>
    <xf numFmtId="3" fontId="57" fillId="0" borderId="56" xfId="58" applyNumberFormat="1" applyFont="1" applyFill="1" applyBorder="1" applyAlignment="1">
      <alignment horizontal="center"/>
    </xf>
    <xf numFmtId="3" fontId="52" fillId="0" borderId="27" xfId="58" applyNumberFormat="1" applyFont="1" applyFill="1" applyBorder="1" applyAlignment="1">
      <alignment horizontal="center"/>
    </xf>
    <xf numFmtId="3" fontId="52" fillId="0" borderId="26" xfId="58" applyNumberFormat="1" applyFont="1" applyFill="1" applyBorder="1" applyAlignment="1">
      <alignment horizontal="center"/>
    </xf>
    <xf numFmtId="3" fontId="52" fillId="0" borderId="22" xfId="74" applyNumberFormat="1" applyFont="1" applyFill="1" applyBorder="1" applyAlignment="1">
      <alignment horizontal="center"/>
    </xf>
    <xf numFmtId="3" fontId="57" fillId="0" borderId="55" xfId="74" applyNumberFormat="1" applyFont="1" applyFill="1" applyBorder="1" applyAlignment="1">
      <alignment horizontal="center"/>
    </xf>
    <xf numFmtId="3" fontId="57" fillId="0" borderId="55" xfId="58" applyNumberFormat="1" applyFont="1" applyFill="1" applyBorder="1" applyAlignment="1">
      <alignment horizontal="center"/>
    </xf>
    <xf numFmtId="3" fontId="52" fillId="0" borderId="22" xfId="58" applyNumberFormat="1" applyFont="1" applyFill="1" applyBorder="1" applyAlignment="1">
      <alignment horizontal="center"/>
    </xf>
    <xf numFmtId="3" fontId="52" fillId="0" borderId="21" xfId="58" applyNumberFormat="1" applyFont="1" applyFill="1" applyBorder="1" applyAlignment="1">
      <alignment horizontal="center"/>
    </xf>
    <xf numFmtId="3" fontId="42" fillId="0" borderId="26" xfId="58" applyNumberFormat="1" applyFont="1" applyFill="1" applyBorder="1" applyAlignment="1">
      <alignment horizontal="center"/>
    </xf>
    <xf numFmtId="3" fontId="42" fillId="0" borderId="21" xfId="58" applyNumberFormat="1" applyFont="1" applyFill="1" applyBorder="1" applyAlignment="1">
      <alignment horizontal="center"/>
    </xf>
    <xf numFmtId="3" fontId="52" fillId="0" borderId="21" xfId="74" applyNumberFormat="1" applyFont="1" applyFill="1" applyBorder="1" applyAlignment="1">
      <alignment horizontal="center"/>
    </xf>
    <xf numFmtId="3" fontId="52" fillId="0" borderId="19" xfId="74" applyNumberFormat="1" applyFont="1" applyFill="1" applyBorder="1" applyAlignment="1">
      <alignment horizontal="center"/>
    </xf>
    <xf numFmtId="3" fontId="19" fillId="0" borderId="54" xfId="74" applyNumberFormat="1" applyFont="1" applyFill="1" applyBorder="1" applyAlignment="1">
      <alignment horizontal="center"/>
    </xf>
    <xf numFmtId="3" fontId="52" fillId="0" borderId="54" xfId="74" applyNumberFormat="1" applyFont="1" applyFill="1" applyBorder="1" applyAlignment="1">
      <alignment horizontal="center"/>
    </xf>
    <xf numFmtId="3" fontId="42" fillId="0" borderId="16" xfId="58" applyNumberFormat="1" applyBorder="1"/>
    <xf numFmtId="3" fontId="42" fillId="0" borderId="16" xfId="58" applyNumberFormat="1" applyFill="1" applyBorder="1"/>
    <xf numFmtId="3" fontId="42" fillId="0" borderId="15" xfId="58" applyNumberFormat="1" applyBorder="1"/>
    <xf numFmtId="0" fontId="18" fillId="0" borderId="0" xfId="41" applyFont="1"/>
    <xf numFmtId="166" fontId="42" fillId="0" borderId="65" xfId="72" applyNumberFormat="1" applyFont="1" applyBorder="1" applyAlignment="1">
      <alignment horizontal="center"/>
    </xf>
    <xf numFmtId="0" fontId="54" fillId="0" borderId="39" xfId="57" applyFont="1" applyBorder="1" applyAlignment="1">
      <alignment horizontal="center" vertical="center" wrapText="1"/>
    </xf>
    <xf numFmtId="0" fontId="54" fillId="0" borderId="37" xfId="57" applyFont="1" applyBorder="1" applyAlignment="1">
      <alignment horizontal="center" vertical="center" wrapText="1"/>
    </xf>
    <xf numFmtId="166" fontId="57" fillId="0" borderId="0" xfId="73" applyNumberFormat="1" applyFont="1" applyBorder="1" applyAlignment="1">
      <alignment horizontal="center"/>
    </xf>
    <xf numFmtId="166" fontId="57" fillId="0" borderId="0" xfId="73" applyNumberFormat="1" applyFont="1" applyFill="1" applyBorder="1" applyAlignment="1">
      <alignment horizontal="center"/>
    </xf>
    <xf numFmtId="166" fontId="57" fillId="0" borderId="22" xfId="73" applyNumberFormat="1" applyFont="1" applyFill="1" applyBorder="1" applyAlignment="1">
      <alignment horizontal="center"/>
    </xf>
    <xf numFmtId="166" fontId="57" fillId="0" borderId="27" xfId="73" applyNumberFormat="1" applyFont="1" applyFill="1" applyBorder="1" applyAlignment="1">
      <alignment horizontal="center"/>
    </xf>
    <xf numFmtId="166" fontId="57" fillId="0" borderId="12" xfId="73" applyNumberFormat="1" applyFont="1" applyBorder="1" applyAlignment="1">
      <alignment horizontal="center"/>
    </xf>
    <xf numFmtId="166" fontId="57" fillId="0" borderId="23" xfId="73" applyNumberFormat="1" applyFont="1" applyBorder="1" applyAlignment="1">
      <alignment horizontal="center"/>
    </xf>
    <xf numFmtId="166" fontId="57" fillId="0" borderId="28" xfId="73" applyNumberFormat="1" applyFont="1" applyBorder="1" applyAlignment="1">
      <alignment horizontal="center"/>
    </xf>
    <xf numFmtId="166" fontId="57" fillId="0" borderId="9" xfId="73" applyNumberFormat="1" applyFont="1" applyFill="1" applyBorder="1" applyAlignment="1">
      <alignment horizontal="center"/>
    </xf>
    <xf numFmtId="166" fontId="57" fillId="0" borderId="24" xfId="73" applyNumberFormat="1" applyFont="1" applyFill="1" applyBorder="1" applyAlignment="1">
      <alignment horizontal="center"/>
    </xf>
    <xf numFmtId="166" fontId="57" fillId="0" borderId="29" xfId="73" applyNumberFormat="1" applyFont="1" applyFill="1" applyBorder="1" applyAlignment="1">
      <alignment horizontal="center"/>
    </xf>
    <xf numFmtId="166" fontId="57" fillId="0" borderId="34" xfId="73" applyNumberFormat="1" applyFont="1" applyBorder="1" applyAlignment="1">
      <alignment horizontal="center" vertical="center" wrapText="1"/>
    </xf>
    <xf numFmtId="166" fontId="57" fillId="0" borderId="33" xfId="73" applyNumberFormat="1" applyFont="1" applyBorder="1" applyAlignment="1">
      <alignment horizontal="center" vertical="center" wrapText="1"/>
    </xf>
    <xf numFmtId="166" fontId="57" fillId="0" borderId="9" xfId="73" applyNumberFormat="1" applyFont="1" applyBorder="1" applyAlignment="1">
      <alignment horizontal="center" vertical="center" wrapText="1"/>
    </xf>
    <xf numFmtId="166" fontId="57" fillId="0" borderId="12" xfId="73" applyNumberFormat="1" applyFont="1" applyBorder="1" applyAlignment="1">
      <alignment horizontal="center" vertical="center" wrapText="1"/>
    </xf>
    <xf numFmtId="166" fontId="42" fillId="0" borderId="52" xfId="72" applyNumberFormat="1" applyFont="1" applyFill="1" applyBorder="1" applyAlignment="1">
      <alignment horizontal="center"/>
    </xf>
    <xf numFmtId="166" fontId="42" fillId="0" borderId="33" xfId="90" applyNumberFormat="1" applyFont="1" applyFill="1" applyBorder="1" applyAlignment="1">
      <alignment horizontal="center" vertical="center" wrapText="1"/>
    </xf>
    <xf numFmtId="166" fontId="42" fillId="0" borderId="32" xfId="90" applyNumberFormat="1" applyFont="1" applyFill="1" applyBorder="1" applyAlignment="1">
      <alignment horizontal="center" vertical="center" wrapText="1"/>
    </xf>
    <xf numFmtId="166" fontId="42" fillId="0" borderId="12" xfId="90" applyNumberFormat="1" applyFont="1" applyFill="1" applyBorder="1" applyAlignment="1">
      <alignment horizontal="center" vertical="center" wrapText="1"/>
    </xf>
    <xf numFmtId="166" fontId="42" fillId="0" borderId="0" xfId="90" applyNumberFormat="1" applyFont="1" applyFill="1" applyBorder="1" applyAlignment="1">
      <alignment horizontal="center" vertical="center" wrapText="1"/>
    </xf>
    <xf numFmtId="3" fontId="42" fillId="0" borderId="12" xfId="41" applyNumberFormat="1" applyFont="1" applyBorder="1" applyAlignment="1">
      <alignment horizontal="center" wrapText="1"/>
    </xf>
    <xf numFmtId="3" fontId="42" fillId="0" borderId="52" xfId="41" applyNumberFormat="1" applyFont="1" applyBorder="1" applyAlignment="1">
      <alignment horizontal="center" wrapText="1"/>
    </xf>
    <xf numFmtId="0" fontId="54" fillId="0" borderId="57" xfId="41" applyFont="1" applyBorder="1" applyAlignment="1">
      <alignment horizontal="center" vertical="center" wrapText="1"/>
    </xf>
    <xf numFmtId="0" fontId="54" fillId="0" borderId="42" xfId="41" applyFont="1" applyBorder="1" applyAlignment="1">
      <alignment horizontal="center" vertical="center" wrapText="1"/>
    </xf>
    <xf numFmtId="3" fontId="54" fillId="0" borderId="0" xfId="41" applyNumberFormat="1" applyFont="1" applyBorder="1" applyAlignment="1">
      <alignment horizontal="center" wrapText="1"/>
    </xf>
    <xf numFmtId="3" fontId="54" fillId="0" borderId="22" xfId="41" applyNumberFormat="1" applyFont="1" applyBorder="1" applyAlignment="1">
      <alignment horizontal="center" wrapText="1"/>
    </xf>
    <xf numFmtId="3" fontId="18" fillId="0" borderId="22" xfId="75" applyNumberFormat="1" applyFont="1" applyBorder="1" applyAlignment="1">
      <alignment horizontal="center" wrapText="1"/>
    </xf>
    <xf numFmtId="3" fontId="18" fillId="0" borderId="0" xfId="75" applyNumberFormat="1" applyFont="1" applyBorder="1" applyAlignment="1">
      <alignment horizontal="center" wrapText="1"/>
    </xf>
    <xf numFmtId="3" fontId="18" fillId="0" borderId="0" xfId="41" applyNumberFormat="1" applyFont="1" applyFill="1" applyBorder="1" applyAlignment="1">
      <alignment horizontal="center" vertical="center"/>
    </xf>
    <xf numFmtId="3" fontId="18" fillId="0" borderId="0" xfId="41" applyNumberFormat="1" applyFont="1" applyBorder="1" applyAlignment="1">
      <alignment horizontal="center" vertical="center"/>
    </xf>
    <xf numFmtId="3" fontId="18" fillId="0" borderId="22" xfId="41" applyNumberFormat="1" applyFont="1" applyBorder="1" applyAlignment="1">
      <alignment horizontal="center" vertical="center"/>
    </xf>
    <xf numFmtId="3" fontId="18" fillId="0" borderId="27" xfId="41" applyNumberFormat="1" applyFont="1" applyBorder="1" applyAlignment="1">
      <alignment horizontal="center" vertical="center"/>
    </xf>
    <xf numFmtId="3" fontId="18" fillId="0" borderId="22" xfId="75" applyNumberFormat="1" applyFont="1" applyBorder="1" applyAlignment="1">
      <alignment horizontal="center"/>
    </xf>
    <xf numFmtId="3" fontId="18" fillId="0" borderId="0" xfId="75" applyNumberFormat="1" applyFont="1" applyBorder="1" applyAlignment="1">
      <alignment horizontal="center"/>
    </xf>
    <xf numFmtId="0" fontId="54" fillId="0" borderId="38" xfId="41" applyFont="1" applyBorder="1" applyAlignment="1">
      <alignment horizontal="center" vertical="center" wrapText="1"/>
    </xf>
    <xf numFmtId="3" fontId="54" fillId="0" borderId="12" xfId="75" applyNumberFormat="1" applyFont="1" applyBorder="1" applyAlignment="1">
      <alignment horizontal="center" wrapText="1"/>
    </xf>
    <xf numFmtId="3" fontId="54" fillId="0" borderId="12" xfId="41" applyNumberFormat="1" applyFont="1" applyBorder="1" applyAlignment="1">
      <alignment horizontal="center" wrapText="1"/>
    </xf>
    <xf numFmtId="3" fontId="54" fillId="0" borderId="23" xfId="41" applyNumberFormat="1" applyFont="1" applyBorder="1" applyAlignment="1">
      <alignment horizontal="center" wrapText="1"/>
    </xf>
    <xf numFmtId="3" fontId="54" fillId="0" borderId="12" xfId="41" applyNumberFormat="1" applyFont="1" applyFill="1" applyBorder="1" applyAlignment="1">
      <alignment horizontal="center" wrapText="1"/>
    </xf>
    <xf numFmtId="3" fontId="54" fillId="0" borderId="28" xfId="41" applyNumberFormat="1" applyFont="1" applyBorder="1" applyAlignment="1">
      <alignment horizontal="center" wrapText="1"/>
    </xf>
    <xf numFmtId="3" fontId="42" fillId="0" borderId="21" xfId="75" applyNumberFormat="1" applyFont="1" applyBorder="1" applyAlignment="1">
      <alignment horizontal="center" wrapText="1"/>
    </xf>
    <xf numFmtId="3" fontId="42" fillId="0" borderId="19" xfId="41" applyNumberFormat="1" applyFont="1" applyFill="1" applyBorder="1" applyAlignment="1">
      <alignment horizontal="center" vertical="center"/>
    </xf>
    <xf numFmtId="3" fontId="42" fillId="0" borderId="19" xfId="41" applyNumberFormat="1" applyFont="1" applyBorder="1" applyAlignment="1">
      <alignment horizontal="center" vertical="center"/>
    </xf>
    <xf numFmtId="3" fontId="42" fillId="0" borderId="21" xfId="41" applyNumberFormat="1" applyFont="1" applyBorder="1" applyAlignment="1">
      <alignment horizontal="center" vertical="center"/>
    </xf>
    <xf numFmtId="3" fontId="42" fillId="0" borderId="26" xfId="41" applyNumberFormat="1" applyFont="1" applyBorder="1" applyAlignment="1">
      <alignment horizontal="center" vertical="center"/>
    </xf>
    <xf numFmtId="3" fontId="42" fillId="0" borderId="15" xfId="41" applyNumberFormat="1" applyFont="1" applyBorder="1" applyAlignment="1">
      <alignment horizontal="center" vertical="center"/>
    </xf>
    <xf numFmtId="0" fontId="54" fillId="0" borderId="41" xfId="57" applyFont="1" applyBorder="1" applyAlignment="1">
      <alignment horizontal="center" vertical="center"/>
    </xf>
    <xf numFmtId="0" fontId="19" fillId="20" borderId="0" xfId="46" applyFont="1" applyFill="1"/>
    <xf numFmtId="0" fontId="43" fillId="0" borderId="0" xfId="46" applyFont="1"/>
    <xf numFmtId="0" fontId="63" fillId="20" borderId="0" xfId="46" applyFont="1" applyFill="1" applyBorder="1" applyAlignment="1">
      <alignment horizontal="center"/>
    </xf>
    <xf numFmtId="0" fontId="64" fillId="20" borderId="0" xfId="46" applyFont="1" applyFill="1" applyAlignment="1">
      <alignment horizontal="center"/>
    </xf>
    <xf numFmtId="0" fontId="19" fillId="20" borderId="0" xfId="46" applyFont="1" applyFill="1" applyBorder="1"/>
    <xf numFmtId="0" fontId="65" fillId="20" borderId="0" xfId="46" applyFont="1" applyFill="1" applyBorder="1" applyAlignment="1">
      <alignment horizontal="center"/>
    </xf>
    <xf numFmtId="0" fontId="19" fillId="20" borderId="0" xfId="46" applyFont="1" applyFill="1" applyBorder="1" applyAlignment="1">
      <alignment horizontal="center" vertical="center"/>
    </xf>
    <xf numFmtId="0" fontId="19" fillId="20" borderId="0" xfId="46" applyFont="1" applyFill="1" applyAlignment="1">
      <alignment vertical="center"/>
    </xf>
    <xf numFmtId="0" fontId="57" fillId="21" borderId="0" xfId="35" applyFont="1" applyFill="1" applyAlignment="1" applyProtection="1">
      <alignment horizontal="center" vertical="center"/>
    </xf>
    <xf numFmtId="0" fontId="19" fillId="21" borderId="0" xfId="35" applyFont="1" applyFill="1" applyAlignment="1" applyProtection="1"/>
    <xf numFmtId="0" fontId="57" fillId="22" borderId="0" xfId="46" applyFont="1" applyFill="1" applyBorder="1" applyAlignment="1">
      <alignment horizontal="center" vertical="center"/>
    </xf>
    <xf numFmtId="0" fontId="19" fillId="22" borderId="0" xfId="46" applyFont="1" applyFill="1" applyBorder="1" applyAlignment="1">
      <alignment horizontal="left" vertical="center"/>
    </xf>
    <xf numFmtId="0" fontId="62" fillId="0" borderId="0" xfId="46" applyFont="1"/>
    <xf numFmtId="0" fontId="43" fillId="23" borderId="0" xfId="46" applyFont="1" applyFill="1"/>
    <xf numFmtId="0" fontId="62" fillId="23" borderId="0" xfId="46" applyFont="1" applyFill="1"/>
    <xf numFmtId="0" fontId="18" fillId="0" borderId="0" xfId="58" applyFont="1"/>
    <xf numFmtId="0" fontId="18" fillId="0" borderId="42" xfId="41" applyFont="1" applyBorder="1" applyAlignment="1">
      <alignment horizontal="center" vertical="center" wrapText="1"/>
    </xf>
    <xf numFmtId="3" fontId="18" fillId="0" borderId="0" xfId="41" applyNumberFormat="1" applyFont="1" applyBorder="1" applyAlignment="1">
      <alignment horizontal="center" wrapText="1"/>
    </xf>
    <xf numFmtId="3" fontId="18" fillId="0" borderId="22" xfId="41" applyNumberFormat="1" applyFont="1" applyBorder="1" applyAlignment="1">
      <alignment horizontal="center" wrapText="1"/>
    </xf>
    <xf numFmtId="3" fontId="18" fillId="0" borderId="0" xfId="41" applyNumberFormat="1" applyFont="1" applyFill="1" applyBorder="1" applyAlignment="1">
      <alignment horizontal="center" wrapText="1"/>
    </xf>
    <xf numFmtId="3" fontId="18" fillId="0" borderId="27" xfId="41" applyNumberFormat="1" applyFont="1" applyBorder="1" applyAlignment="1">
      <alignment horizontal="center" wrapText="1"/>
    </xf>
    <xf numFmtId="3" fontId="18" fillId="0" borderId="0" xfId="75" applyNumberFormat="1" applyFont="1" applyFill="1" applyBorder="1" applyAlignment="1">
      <alignment horizontal="center"/>
    </xf>
    <xf numFmtId="3" fontId="18" fillId="0" borderId="32" xfId="75" applyNumberFormat="1" applyFont="1" applyBorder="1" applyAlignment="1">
      <alignment horizontal="center" wrapText="1"/>
    </xf>
    <xf numFmtId="0" fontId="18" fillId="0" borderId="41" xfId="41" applyFont="1" applyBorder="1" applyAlignment="1">
      <alignment horizontal="center" vertical="center" wrapText="1"/>
    </xf>
    <xf numFmtId="3" fontId="18" fillId="0" borderId="27" xfId="75" applyNumberFormat="1" applyFont="1" applyBorder="1" applyAlignment="1">
      <alignment horizontal="center" wrapText="1"/>
    </xf>
    <xf numFmtId="3" fontId="18" fillId="0" borderId="22" xfId="41" applyNumberFormat="1" applyFont="1" applyFill="1" applyBorder="1" applyAlignment="1">
      <alignment horizontal="center" vertical="center"/>
    </xf>
    <xf numFmtId="3" fontId="18" fillId="0" borderId="22" xfId="41" applyNumberFormat="1" applyFont="1" applyFill="1" applyBorder="1" applyAlignment="1">
      <alignment horizontal="center" wrapText="1"/>
    </xf>
    <xf numFmtId="3" fontId="18" fillId="0" borderId="27" xfId="75" applyNumberFormat="1" applyFont="1" applyBorder="1" applyAlignment="1">
      <alignment horizontal="center"/>
    </xf>
    <xf numFmtId="3" fontId="18" fillId="0" borderId="27" xfId="75" applyNumberFormat="1" applyFont="1" applyFill="1" applyBorder="1" applyAlignment="1">
      <alignment horizontal="center"/>
    </xf>
    <xf numFmtId="0" fontId="42" fillId="0" borderId="66" xfId="41" applyBorder="1" applyAlignment="1">
      <alignment horizontal="center" vertical="center" wrapText="1"/>
    </xf>
    <xf numFmtId="3" fontId="18" fillId="0" borderId="67" xfId="75" applyNumberFormat="1" applyFont="1" applyBorder="1" applyAlignment="1">
      <alignment horizontal="center" wrapText="1"/>
    </xf>
    <xf numFmtId="3" fontId="18" fillId="0" borderId="68" xfId="75" applyNumberFormat="1" applyFont="1" applyBorder="1" applyAlignment="1">
      <alignment horizontal="center" wrapText="1"/>
    </xf>
    <xf numFmtId="3" fontId="18" fillId="0" borderId="69" xfId="75" applyNumberFormat="1" applyFont="1" applyBorder="1" applyAlignment="1">
      <alignment horizontal="center" wrapText="1"/>
    </xf>
    <xf numFmtId="3" fontId="18" fillId="0" borderId="70" xfId="75" applyNumberFormat="1" applyFont="1" applyBorder="1" applyAlignment="1">
      <alignment horizontal="center" wrapText="1"/>
    </xf>
    <xf numFmtId="3" fontId="18" fillId="0" borderId="69" xfId="41" applyNumberFormat="1" applyFont="1" applyFill="1" applyBorder="1" applyAlignment="1">
      <alignment horizontal="center" vertical="center"/>
    </xf>
    <xf numFmtId="3" fontId="18" fillId="0" borderId="68" xfId="41" applyNumberFormat="1" applyFont="1" applyBorder="1" applyAlignment="1">
      <alignment horizontal="center" vertical="center"/>
    </xf>
    <xf numFmtId="3" fontId="19" fillId="0" borderId="68" xfId="41" applyNumberFormat="1" applyFont="1" applyBorder="1" applyAlignment="1">
      <alignment horizontal="center" vertical="center"/>
    </xf>
    <xf numFmtId="3" fontId="19" fillId="0" borderId="69" xfId="41" applyNumberFormat="1" applyFont="1" applyBorder="1" applyAlignment="1">
      <alignment horizontal="center" vertical="center"/>
    </xf>
    <xf numFmtId="3" fontId="18" fillId="0" borderId="69" xfId="41" applyNumberFormat="1" applyFont="1" applyBorder="1" applyAlignment="1">
      <alignment horizontal="center" vertical="center"/>
    </xf>
    <xf numFmtId="3" fontId="18" fillId="0" borderId="70" xfId="41" applyNumberFormat="1" applyFont="1" applyBorder="1" applyAlignment="1">
      <alignment horizontal="center" vertical="center"/>
    </xf>
    <xf numFmtId="3" fontId="18" fillId="0" borderId="32" xfId="75" applyNumberFormat="1" applyFont="1" applyBorder="1" applyAlignment="1">
      <alignment horizontal="center" vertical="center" wrapText="1"/>
    </xf>
    <xf numFmtId="3" fontId="18" fillId="0" borderId="0" xfId="75" applyNumberFormat="1" applyFont="1" applyBorder="1" applyAlignment="1">
      <alignment horizontal="center" vertical="center" wrapText="1"/>
    </xf>
    <xf numFmtId="3" fontId="18" fillId="0" borderId="32" xfId="41" applyNumberFormat="1" applyFont="1" applyBorder="1" applyAlignment="1">
      <alignment horizontal="center" wrapText="1"/>
    </xf>
    <xf numFmtId="3" fontId="18" fillId="0" borderId="67" xfId="41" applyNumberFormat="1" applyFont="1" applyBorder="1" applyAlignment="1">
      <alignment horizontal="center" wrapText="1"/>
    </xf>
    <xf numFmtId="3" fontId="18" fillId="0" borderId="31" xfId="41" applyNumberFormat="1" applyFont="1" applyBorder="1" applyAlignment="1">
      <alignment horizontal="center" wrapText="1"/>
    </xf>
    <xf numFmtId="3" fontId="18" fillId="0" borderId="68" xfId="41" applyNumberFormat="1" applyFont="1" applyBorder="1" applyAlignment="1">
      <alignment horizontal="center" wrapText="1"/>
    </xf>
    <xf numFmtId="3" fontId="18" fillId="0" borderId="19" xfId="41" applyNumberFormat="1" applyFont="1" applyBorder="1" applyAlignment="1">
      <alignment horizontal="center" wrapText="1"/>
    </xf>
    <xf numFmtId="3" fontId="18" fillId="0" borderId="69" xfId="41" applyNumberFormat="1" applyFont="1" applyBorder="1" applyAlignment="1">
      <alignment horizontal="center" wrapText="1"/>
    </xf>
    <xf numFmtId="3" fontId="18" fillId="0" borderId="21" xfId="41" applyNumberFormat="1" applyFont="1" applyBorder="1" applyAlignment="1">
      <alignment horizontal="center" wrapText="1"/>
    </xf>
    <xf numFmtId="3" fontId="18" fillId="0" borderId="70" xfId="41" applyNumberFormat="1" applyFont="1" applyBorder="1" applyAlignment="1">
      <alignment horizontal="center" wrapText="1"/>
    </xf>
    <xf numFmtId="3" fontId="18" fillId="0" borderId="26" xfId="41" applyNumberFormat="1" applyFont="1" applyBorder="1" applyAlignment="1">
      <alignment horizontal="center" wrapText="1"/>
    </xf>
    <xf numFmtId="3" fontId="18" fillId="0" borderId="0" xfId="41" applyNumberFormat="1" applyFont="1" applyBorder="1" applyAlignment="1">
      <alignment horizontal="center"/>
    </xf>
    <xf numFmtId="3" fontId="18" fillId="0" borderId="68" xfId="41" applyNumberFormat="1" applyFont="1" applyBorder="1" applyAlignment="1">
      <alignment horizontal="center"/>
    </xf>
    <xf numFmtId="3" fontId="18" fillId="0" borderId="19" xfId="41" applyNumberFormat="1" applyFont="1" applyBorder="1" applyAlignment="1">
      <alignment horizontal="center"/>
    </xf>
    <xf numFmtId="3" fontId="18" fillId="0" borderId="22" xfId="41" applyNumberFormat="1" applyFont="1" applyBorder="1" applyAlignment="1">
      <alignment horizontal="center"/>
    </xf>
    <xf numFmtId="3" fontId="18" fillId="0" borderId="69" xfId="41" applyNumberFormat="1" applyFont="1" applyBorder="1" applyAlignment="1">
      <alignment horizontal="center"/>
    </xf>
    <xf numFmtId="3" fontId="18" fillId="0" borderId="21" xfId="41" applyNumberFormat="1" applyFont="1" applyBorder="1" applyAlignment="1">
      <alignment horizontal="center"/>
    </xf>
    <xf numFmtId="3" fontId="18" fillId="0" borderId="27" xfId="41" applyNumberFormat="1" applyFont="1" applyBorder="1" applyAlignment="1">
      <alignment horizontal="center"/>
    </xf>
    <xf numFmtId="3" fontId="18" fillId="0" borderId="70" xfId="41" applyNumberFormat="1" applyFont="1" applyBorder="1" applyAlignment="1">
      <alignment horizontal="center"/>
    </xf>
    <xf numFmtId="3" fontId="18" fillId="0" borderId="26" xfId="41" applyNumberFormat="1" applyFont="1" applyBorder="1" applyAlignment="1">
      <alignment horizontal="center"/>
    </xf>
    <xf numFmtId="3" fontId="16" fillId="0" borderId="27" xfId="75" applyNumberFormat="1" applyFont="1" applyBorder="1" applyAlignment="1">
      <alignment horizontal="center"/>
    </xf>
    <xf numFmtId="3" fontId="16" fillId="0" borderId="70" xfId="75" applyNumberFormat="1" applyFont="1" applyBorder="1" applyAlignment="1">
      <alignment horizontal="center"/>
    </xf>
    <xf numFmtId="3" fontId="16" fillId="0" borderId="0" xfId="75" applyNumberFormat="1" applyFont="1" applyBorder="1" applyAlignment="1">
      <alignment horizontal="center"/>
    </xf>
    <xf numFmtId="3" fontId="16" fillId="0" borderId="68" xfId="75" applyNumberFormat="1" applyFont="1" applyBorder="1" applyAlignment="1">
      <alignment horizontal="center"/>
    </xf>
    <xf numFmtId="3" fontId="18" fillId="0" borderId="0" xfId="90" applyNumberFormat="1" applyFont="1" applyBorder="1" applyAlignment="1">
      <alignment horizontal="center"/>
    </xf>
    <xf numFmtId="3" fontId="18" fillId="0" borderId="68" xfId="90" applyNumberFormat="1" applyFont="1" applyBorder="1" applyAlignment="1">
      <alignment horizontal="center"/>
    </xf>
    <xf numFmtId="3" fontId="18" fillId="0" borderId="16" xfId="41" applyNumberFormat="1" applyFont="1" applyBorder="1" applyAlignment="1">
      <alignment horizontal="center"/>
    </xf>
    <xf numFmtId="3" fontId="18" fillId="0" borderId="71" xfId="41" applyNumberFormat="1" applyFont="1" applyBorder="1" applyAlignment="1">
      <alignment horizontal="center"/>
    </xf>
    <xf numFmtId="3" fontId="18" fillId="0" borderId="15" xfId="41" applyNumberFormat="1" applyFont="1" applyBorder="1" applyAlignment="1">
      <alignment horizontal="center"/>
    </xf>
    <xf numFmtId="0" fontId="0" fillId="0" borderId="0" xfId="0" applyBorder="1"/>
    <xf numFmtId="0" fontId="42" fillId="0" borderId="20" xfId="57" applyFont="1" applyBorder="1"/>
    <xf numFmtId="0" fontId="53" fillId="0" borderId="73" xfId="1" applyFont="1" applyBorder="1" applyAlignment="1">
      <alignment horizontal="center" vertical="center" wrapText="1"/>
    </xf>
    <xf numFmtId="166" fontId="52" fillId="0" borderId="10" xfId="74" applyNumberFormat="1" applyFont="1" applyFill="1" applyBorder="1" applyAlignment="1">
      <alignment horizontal="center" vertical="center" wrapText="1"/>
    </xf>
    <xf numFmtId="166" fontId="54" fillId="0" borderId="74" xfId="58" applyNumberFormat="1" applyFont="1" applyFill="1" applyBorder="1" applyAlignment="1">
      <alignment horizontal="center" vertical="center" wrapText="1"/>
    </xf>
    <xf numFmtId="166" fontId="19" fillId="0" borderId="10" xfId="74" applyNumberFormat="1" applyFont="1" applyFill="1" applyBorder="1" applyAlignment="1">
      <alignment horizontal="center" vertical="center" wrapText="1"/>
    </xf>
    <xf numFmtId="166" fontId="54" fillId="0" borderId="62" xfId="58" applyNumberFormat="1" applyFont="1" applyFill="1" applyBorder="1" applyAlignment="1">
      <alignment horizontal="center"/>
    </xf>
    <xf numFmtId="166" fontId="19" fillId="0" borderId="0" xfId="58" applyNumberFormat="1" applyFont="1" applyFill="1" applyBorder="1" applyAlignment="1">
      <alignment horizontal="center"/>
    </xf>
    <xf numFmtId="166" fontId="19" fillId="0" borderId="19" xfId="58" applyNumberFormat="1" applyFont="1" applyFill="1" applyBorder="1" applyAlignment="1">
      <alignment horizontal="center"/>
    </xf>
    <xf numFmtId="0" fontId="24" fillId="0" borderId="22" xfId="0" applyFont="1" applyBorder="1"/>
    <xf numFmtId="0" fontId="24" fillId="0" borderId="49" xfId="0" applyFont="1" applyBorder="1"/>
    <xf numFmtId="0" fontId="24" fillId="0" borderId="0" xfId="0" applyFont="1" applyBorder="1"/>
    <xf numFmtId="0" fontId="24" fillId="0" borderId="11" xfId="0" applyFont="1" applyBorder="1"/>
    <xf numFmtId="0" fontId="57" fillId="23" borderId="0" xfId="46" applyFont="1" applyFill="1" applyBorder="1" applyAlignment="1">
      <alignment horizontal="center" vertical="center"/>
    </xf>
    <xf numFmtId="0" fontId="19" fillId="23" borderId="0" xfId="35" applyFont="1" applyFill="1" applyBorder="1" applyAlignment="1" applyProtection="1"/>
    <xf numFmtId="0" fontId="57" fillId="23" borderId="0" xfId="35" applyFont="1" applyFill="1" applyAlignment="1" applyProtection="1">
      <alignment horizontal="center" vertical="center"/>
    </xf>
    <xf numFmtId="0" fontId="19" fillId="23" borderId="0" xfId="35" applyFont="1" applyFill="1" applyAlignment="1" applyProtection="1"/>
    <xf numFmtId="0" fontId="19" fillId="23" borderId="0" xfId="46" applyFont="1" applyFill="1" applyBorder="1" applyAlignment="1">
      <alignment horizontal="center" vertical="center"/>
    </xf>
    <xf numFmtId="0" fontId="19" fillId="23" borderId="0" xfId="46" applyFont="1" applyFill="1" applyBorder="1" applyAlignment="1">
      <alignment horizontal="left" vertical="center"/>
    </xf>
    <xf numFmtId="3" fontId="42" fillId="0" borderId="19" xfId="75" applyNumberFormat="1" applyFont="1" applyFill="1" applyBorder="1" applyAlignment="1">
      <alignment horizontal="center"/>
    </xf>
    <xf numFmtId="3" fontId="42" fillId="0" borderId="15" xfId="75" applyNumberFormat="1" applyFont="1" applyFill="1" applyBorder="1" applyAlignment="1">
      <alignment horizontal="center"/>
    </xf>
    <xf numFmtId="0" fontId="18" fillId="0" borderId="57" xfId="41" applyFont="1" applyBorder="1" applyAlignment="1">
      <alignment horizontal="center" vertical="center" wrapText="1"/>
    </xf>
    <xf numFmtId="0" fontId="18" fillId="0" borderId="38" xfId="41" applyFont="1" applyBorder="1" applyAlignment="1">
      <alignment horizontal="center" vertical="center" wrapText="1"/>
    </xf>
    <xf numFmtId="3" fontId="18" fillId="0" borderId="12" xfId="75" applyNumberFormat="1" applyFont="1" applyBorder="1" applyAlignment="1">
      <alignment horizontal="center" wrapText="1"/>
    </xf>
    <xf numFmtId="3" fontId="18" fillId="0" borderId="23" xfId="75" applyNumberFormat="1" applyFont="1" applyBorder="1" applyAlignment="1">
      <alignment horizontal="center" wrapText="1"/>
    </xf>
    <xf numFmtId="3" fontId="18" fillId="0" borderId="12" xfId="41" applyNumberFormat="1" applyFont="1" applyFill="1" applyBorder="1" applyAlignment="1">
      <alignment horizontal="center" vertical="center"/>
    </xf>
    <xf numFmtId="3" fontId="18" fillId="0" borderId="12" xfId="41" applyNumberFormat="1" applyFont="1" applyBorder="1" applyAlignment="1">
      <alignment horizontal="center" vertical="center"/>
    </xf>
    <xf numFmtId="3" fontId="18" fillId="0" borderId="23" xfId="41" applyNumberFormat="1" applyFont="1" applyBorder="1" applyAlignment="1">
      <alignment horizontal="center" vertical="center"/>
    </xf>
    <xf numFmtId="3" fontId="18" fillId="0" borderId="28" xfId="41" applyNumberFormat="1" applyFont="1" applyBorder="1" applyAlignment="1">
      <alignment horizontal="center" vertical="center"/>
    </xf>
    <xf numFmtId="3" fontId="18" fillId="0" borderId="23" xfId="75" applyNumberFormat="1" applyFont="1" applyBorder="1" applyAlignment="1">
      <alignment horizontal="center"/>
    </xf>
    <xf numFmtId="3" fontId="18" fillId="0" borderId="12" xfId="75" applyNumberFormat="1" applyFont="1" applyBorder="1" applyAlignment="1">
      <alignment horizontal="center"/>
    </xf>
    <xf numFmtId="3" fontId="54" fillId="0" borderId="12" xfId="75" applyNumberFormat="1" applyFont="1" applyBorder="1" applyAlignment="1">
      <alignment horizontal="center"/>
    </xf>
    <xf numFmtId="3" fontId="54" fillId="0" borderId="52" xfId="75" applyNumberFormat="1" applyFont="1" applyBorder="1" applyAlignment="1">
      <alignment horizontal="center"/>
    </xf>
    <xf numFmtId="3" fontId="18" fillId="0" borderId="16" xfId="41" applyNumberFormat="1" applyFont="1" applyBorder="1" applyAlignment="1">
      <alignment horizontal="center" wrapText="1"/>
    </xf>
    <xf numFmtId="3" fontId="54" fillId="0" borderId="12" xfId="41" applyNumberFormat="1" applyFont="1" applyBorder="1" applyAlignment="1">
      <alignment horizontal="center" vertical="center"/>
    </xf>
    <xf numFmtId="3" fontId="54" fillId="0" borderId="52" xfId="41" applyNumberFormat="1" applyFont="1" applyBorder="1" applyAlignment="1">
      <alignment horizontal="center" vertical="center"/>
    </xf>
    <xf numFmtId="0" fontId="43" fillId="0" borderId="19" xfId="49" applyNumberFormat="1" applyFont="1" applyFill="1" applyBorder="1" applyAlignment="1" applyProtection="1">
      <alignment horizontal="center"/>
    </xf>
    <xf numFmtId="3" fontId="54" fillId="0" borderId="19" xfId="41" applyNumberFormat="1" applyFont="1" applyBorder="1" applyAlignment="1">
      <alignment horizontal="center" vertical="center"/>
    </xf>
    <xf numFmtId="3" fontId="54" fillId="0" borderId="15" xfId="41" applyNumberFormat="1" applyFont="1" applyBorder="1" applyAlignment="1">
      <alignment horizontal="center" vertical="center"/>
    </xf>
    <xf numFmtId="9" fontId="18" fillId="0" borderId="12" xfId="90" applyFont="1" applyBorder="1" applyAlignment="1">
      <alignment horizontal="center" wrapText="1"/>
    </xf>
    <xf numFmtId="9" fontId="18" fillId="0" borderId="23" xfId="90" applyFont="1" applyBorder="1" applyAlignment="1">
      <alignment horizontal="center" wrapText="1"/>
    </xf>
    <xf numFmtId="9" fontId="18" fillId="0" borderId="12" xfId="90" applyFont="1" applyFill="1" applyBorder="1" applyAlignment="1">
      <alignment horizontal="center" vertical="center"/>
    </xf>
    <xf numFmtId="9" fontId="18" fillId="0" borderId="12" xfId="90" applyFont="1" applyBorder="1" applyAlignment="1">
      <alignment horizontal="center" vertical="center"/>
    </xf>
    <xf numFmtId="9" fontId="19" fillId="0" borderId="12" xfId="90" applyFont="1" applyBorder="1" applyAlignment="1">
      <alignment horizontal="center" vertical="center"/>
    </xf>
    <xf numFmtId="9" fontId="19" fillId="0" borderId="23" xfId="90" applyFont="1" applyBorder="1" applyAlignment="1">
      <alignment horizontal="center" vertical="center"/>
    </xf>
    <xf numFmtId="9" fontId="18" fillId="0" borderId="23" xfId="90" applyFont="1" applyBorder="1" applyAlignment="1">
      <alignment horizontal="center" vertical="center"/>
    </xf>
    <xf numFmtId="9" fontId="18" fillId="0" borderId="28" xfId="90" applyFont="1" applyBorder="1" applyAlignment="1">
      <alignment horizontal="center" vertical="center"/>
    </xf>
    <xf numFmtId="9" fontId="42" fillId="0" borderId="0" xfId="90" applyFont="1" applyBorder="1" applyAlignment="1">
      <alignment horizontal="center" wrapText="1"/>
    </xf>
    <xf numFmtId="9" fontId="18" fillId="0" borderId="0" xfId="90" applyFont="1" applyBorder="1" applyAlignment="1">
      <alignment horizontal="center" wrapText="1"/>
    </xf>
    <xf numFmtId="9" fontId="18" fillId="0" borderId="19" xfId="90" applyFont="1" applyBorder="1" applyAlignment="1">
      <alignment horizontal="center" wrapText="1"/>
    </xf>
    <xf numFmtId="9" fontId="42" fillId="0" borderId="22" xfId="90" applyFont="1" applyBorder="1" applyAlignment="1">
      <alignment horizontal="center" wrapText="1"/>
    </xf>
    <xf numFmtId="9" fontId="18" fillId="0" borderId="22" xfId="90" applyFont="1" applyBorder="1" applyAlignment="1">
      <alignment horizontal="center" wrapText="1"/>
    </xf>
    <xf numFmtId="9" fontId="18" fillId="0" borderId="21" xfId="90" applyFont="1" applyBorder="1" applyAlignment="1">
      <alignment horizontal="center" wrapText="1"/>
    </xf>
    <xf numFmtId="9" fontId="42" fillId="0" borderId="0" xfId="90" applyFont="1" applyFill="1" applyBorder="1" applyAlignment="1">
      <alignment horizontal="center" vertical="center"/>
    </xf>
    <xf numFmtId="9" fontId="18" fillId="0" borderId="0" xfId="90" applyFont="1" applyFill="1" applyBorder="1" applyAlignment="1">
      <alignment horizontal="center" vertical="center"/>
    </xf>
    <xf numFmtId="9" fontId="18" fillId="0" borderId="19" xfId="90" applyFont="1" applyFill="1" applyBorder="1" applyAlignment="1">
      <alignment horizontal="center" vertical="center"/>
    </xf>
    <xf numFmtId="9" fontId="42" fillId="0" borderId="0" xfId="90" applyFont="1" applyBorder="1" applyAlignment="1">
      <alignment horizontal="center" vertical="center"/>
    </xf>
    <xf numFmtId="9" fontId="18" fillId="0" borderId="0" xfId="90" applyFont="1" applyBorder="1" applyAlignment="1">
      <alignment horizontal="center" vertical="center"/>
    </xf>
    <xf numFmtId="9" fontId="18" fillId="0" borderId="19" xfId="90" applyFont="1" applyBorder="1" applyAlignment="1">
      <alignment horizontal="center" vertical="center"/>
    </xf>
    <xf numFmtId="9" fontId="42" fillId="0" borderId="22" xfId="90" applyFont="1" applyBorder="1" applyAlignment="1">
      <alignment horizontal="center" vertical="center"/>
    </xf>
    <xf numFmtId="9" fontId="18" fillId="0" borderId="22" xfId="90" applyFont="1" applyBorder="1" applyAlignment="1">
      <alignment horizontal="center" vertical="center"/>
    </xf>
    <xf numFmtId="9" fontId="18" fillId="0" borderId="21" xfId="90" applyFont="1" applyBorder="1" applyAlignment="1">
      <alignment horizontal="center" vertical="center"/>
    </xf>
    <xf numFmtId="9" fontId="42" fillId="0" borderId="27" xfId="90" applyFont="1" applyBorder="1" applyAlignment="1">
      <alignment horizontal="center" vertical="center"/>
    </xf>
    <xf numFmtId="9" fontId="18" fillId="0" borderId="27" xfId="90" applyFont="1" applyBorder="1" applyAlignment="1">
      <alignment horizontal="center" vertical="center"/>
    </xf>
    <xf numFmtId="9" fontId="18" fillId="0" borderId="26" xfId="90" applyFont="1" applyBorder="1" applyAlignment="1">
      <alignment horizontal="center" vertical="center"/>
    </xf>
    <xf numFmtId="9" fontId="42" fillId="0" borderId="22" xfId="90" applyFont="1" applyFill="1" applyBorder="1" applyAlignment="1">
      <alignment horizontal="center"/>
    </xf>
    <xf numFmtId="9" fontId="18" fillId="0" borderId="22" xfId="90" applyFont="1" applyBorder="1" applyAlignment="1">
      <alignment horizontal="center"/>
    </xf>
    <xf numFmtId="9" fontId="42" fillId="0" borderId="0" xfId="90" applyFont="1" applyFill="1" applyBorder="1" applyAlignment="1">
      <alignment horizontal="center"/>
    </xf>
    <xf numFmtId="9" fontId="18" fillId="0" borderId="0" xfId="90" applyFont="1" applyBorder="1" applyAlignment="1">
      <alignment horizontal="center"/>
    </xf>
    <xf numFmtId="166" fontId="57" fillId="0" borderId="74" xfId="74" applyNumberFormat="1" applyFont="1" applyFill="1" applyBorder="1" applyAlignment="1">
      <alignment horizontal="center" vertical="center" wrapText="1"/>
    </xf>
    <xf numFmtId="0" fontId="42" fillId="0" borderId="52" xfId="58" applyBorder="1"/>
    <xf numFmtId="0" fontId="25" fillId="0" borderId="19" xfId="1" applyBorder="1"/>
    <xf numFmtId="0" fontId="42" fillId="0" borderId="18" xfId="58" applyFill="1" applyBorder="1" applyAlignment="1">
      <alignment horizontal="center"/>
    </xf>
    <xf numFmtId="0" fontId="55" fillId="0" borderId="0" xfId="41" applyFont="1" applyAlignment="1">
      <alignment horizontal="center"/>
    </xf>
    <xf numFmtId="0" fontId="54" fillId="0" borderId="76" xfId="41" applyFont="1" applyBorder="1" applyAlignment="1">
      <alignment horizontal="center" vertical="center"/>
    </xf>
    <xf numFmtId="0" fontId="42" fillId="0" borderId="77" xfId="41" applyBorder="1" applyAlignment="1">
      <alignment wrapText="1"/>
    </xf>
    <xf numFmtId="0" fontId="42" fillId="0" borderId="78" xfId="41" applyBorder="1" applyAlignment="1">
      <alignment horizontal="center" wrapText="1"/>
    </xf>
    <xf numFmtId="0" fontId="42" fillId="0" borderId="76" xfId="41" applyBorder="1" applyAlignment="1">
      <alignment horizontal="center" wrapText="1"/>
    </xf>
    <xf numFmtId="0" fontId="42" fillId="0" borderId="58" xfId="41" applyBorder="1" applyAlignment="1">
      <alignment horizontal="center" wrapText="1"/>
    </xf>
    <xf numFmtId="0" fontId="42" fillId="0" borderId="79" xfId="41" applyBorder="1" applyAlignment="1">
      <alignment horizontal="center" wrapText="1"/>
    </xf>
    <xf numFmtId="0" fontId="42" fillId="0" borderId="76" xfId="41" applyBorder="1" applyAlignment="1">
      <alignment horizontal="center"/>
    </xf>
    <xf numFmtId="0" fontId="42" fillId="0" borderId="58" xfId="41" applyBorder="1" applyAlignment="1">
      <alignment horizontal="center"/>
    </xf>
    <xf numFmtId="0" fontId="42" fillId="0" borderId="79" xfId="41" applyBorder="1" applyAlignment="1">
      <alignment horizontal="center"/>
    </xf>
    <xf numFmtId="0" fontId="20" fillId="0" borderId="76" xfId="41" applyFont="1" applyBorder="1" applyAlignment="1">
      <alignment horizontal="center"/>
    </xf>
    <xf numFmtId="0" fontId="42" fillId="0" borderId="75" xfId="41" applyBorder="1"/>
    <xf numFmtId="0" fontId="18" fillId="0" borderId="0" xfId="57" applyFont="1"/>
    <xf numFmtId="0" fontId="19" fillId="0" borderId="37" xfId="57" applyFont="1" applyBorder="1" applyAlignment="1">
      <alignment horizontal="center" vertical="center" wrapText="1"/>
    </xf>
    <xf numFmtId="0" fontId="19" fillId="0" borderId="72" xfId="57" applyFont="1" applyBorder="1" applyAlignment="1">
      <alignment horizontal="center" vertical="center" wrapText="1"/>
    </xf>
    <xf numFmtId="166" fontId="19" fillId="0" borderId="0" xfId="73" applyNumberFormat="1" applyFont="1" applyFill="1" applyBorder="1" applyAlignment="1">
      <alignment horizontal="center"/>
    </xf>
    <xf numFmtId="166" fontId="19" fillId="0" borderId="11" xfId="73" applyNumberFormat="1" applyFont="1" applyFill="1" applyBorder="1" applyAlignment="1">
      <alignment horizontal="center"/>
    </xf>
    <xf numFmtId="166" fontId="19" fillId="0" borderId="0" xfId="73" applyNumberFormat="1" applyFont="1" applyBorder="1" applyAlignment="1">
      <alignment horizontal="center"/>
    </xf>
    <xf numFmtId="166" fontId="19" fillId="0" borderId="11" xfId="73" applyNumberFormat="1" applyFont="1" applyBorder="1" applyAlignment="1">
      <alignment horizontal="center"/>
    </xf>
    <xf numFmtId="166" fontId="19" fillId="0" borderId="22" xfId="73" applyNumberFormat="1" applyFont="1" applyFill="1" applyBorder="1" applyAlignment="1">
      <alignment horizontal="center"/>
    </xf>
    <xf numFmtId="166" fontId="19" fillId="0" borderId="49" xfId="73" applyNumberFormat="1" applyFont="1" applyFill="1" applyBorder="1" applyAlignment="1">
      <alignment horizontal="center"/>
    </xf>
    <xf numFmtId="166" fontId="19" fillId="0" borderId="27" xfId="73" applyNumberFormat="1" applyFont="1" applyFill="1" applyBorder="1" applyAlignment="1">
      <alignment horizontal="center"/>
    </xf>
    <xf numFmtId="166" fontId="19" fillId="0" borderId="48" xfId="73" applyNumberFormat="1" applyFont="1" applyFill="1" applyBorder="1" applyAlignment="1">
      <alignment horizontal="center"/>
    </xf>
    <xf numFmtId="0" fontId="18" fillId="0" borderId="37" xfId="57" applyFont="1" applyBorder="1" applyAlignment="1">
      <alignment horizontal="center" vertical="center" wrapText="1"/>
    </xf>
    <xf numFmtId="0" fontId="18" fillId="0" borderId="0" xfId="41" applyFont="1" applyAlignment="1">
      <alignment wrapText="1"/>
    </xf>
    <xf numFmtId="3" fontId="55" fillId="0" borderId="0" xfId="41" applyNumberFormat="1" applyFont="1" applyAlignment="1">
      <alignment wrapText="1"/>
    </xf>
    <xf numFmtId="0" fontId="18" fillId="0" borderId="41" xfId="57" applyFont="1" applyBorder="1" applyAlignment="1">
      <alignment horizontal="center" vertical="center"/>
    </xf>
    <xf numFmtId="0" fontId="42" fillId="0" borderId="0" xfId="57" applyFont="1" applyBorder="1"/>
    <xf numFmtId="0" fontId="60" fillId="0" borderId="0" xfId="57" applyFont="1" applyBorder="1" applyAlignment="1">
      <alignment horizontal="center" vertical="center"/>
    </xf>
    <xf numFmtId="0" fontId="18" fillId="0" borderId="0" xfId="57" applyFont="1" applyBorder="1" applyAlignment="1">
      <alignment horizontal="center" vertical="center"/>
    </xf>
    <xf numFmtId="0" fontId="53" fillId="0" borderId="0" xfId="1" applyFont="1" applyBorder="1" applyAlignment="1">
      <alignment horizontal="center" vertical="center" wrapText="1"/>
    </xf>
    <xf numFmtId="0" fontId="42" fillId="0" borderId="19" xfId="57" applyFont="1" applyBorder="1"/>
    <xf numFmtId="0" fontId="55" fillId="0" borderId="19" xfId="41" applyFont="1" applyBorder="1" applyAlignment="1">
      <alignment horizontal="center"/>
    </xf>
    <xf numFmtId="166" fontId="19" fillId="0" borderId="14" xfId="74" applyNumberFormat="1" applyFont="1" applyFill="1" applyBorder="1" applyAlignment="1">
      <alignment horizontal="center" wrapText="1"/>
    </xf>
    <xf numFmtId="166" fontId="19" fillId="0" borderId="61" xfId="74" applyNumberFormat="1" applyFont="1" applyFill="1" applyBorder="1" applyAlignment="1">
      <alignment horizontal="center" wrapText="1"/>
    </xf>
    <xf numFmtId="166" fontId="19" fillId="0" borderId="0" xfId="74" applyNumberFormat="1" applyFont="1" applyFill="1" applyBorder="1" applyAlignment="1">
      <alignment horizontal="center" wrapText="1"/>
    </xf>
    <xf numFmtId="166" fontId="19" fillId="0" borderId="19" xfId="74" applyNumberFormat="1" applyFont="1" applyFill="1" applyBorder="1" applyAlignment="1">
      <alignment horizontal="center" wrapText="1"/>
    </xf>
    <xf numFmtId="166" fontId="19" fillId="0" borderId="22" xfId="74" applyNumberFormat="1" applyFont="1" applyFill="1" applyBorder="1" applyAlignment="1">
      <alignment horizontal="center" wrapText="1"/>
    </xf>
    <xf numFmtId="166" fontId="19" fillId="0" borderId="21" xfId="74" applyNumberFormat="1" applyFont="1" applyFill="1" applyBorder="1" applyAlignment="1">
      <alignment horizontal="center" wrapText="1"/>
    </xf>
    <xf numFmtId="166" fontId="19" fillId="0" borderId="27" xfId="74" applyNumberFormat="1" applyFont="1" applyFill="1" applyBorder="1" applyAlignment="1">
      <alignment horizontal="center" wrapText="1"/>
    </xf>
    <xf numFmtId="166" fontId="19" fillId="0" borderId="26" xfId="74" applyNumberFormat="1" applyFont="1" applyFill="1" applyBorder="1" applyAlignment="1">
      <alignment horizontal="center" wrapText="1"/>
    </xf>
    <xf numFmtId="166" fontId="19" fillId="0" borderId="27" xfId="58" applyNumberFormat="1" applyFont="1" applyFill="1" applyBorder="1" applyAlignment="1">
      <alignment horizontal="center"/>
    </xf>
    <xf numFmtId="166" fontId="19" fillId="0" borderId="26" xfId="58" applyNumberFormat="1" applyFont="1" applyFill="1" applyBorder="1" applyAlignment="1">
      <alignment horizontal="center"/>
    </xf>
    <xf numFmtId="166" fontId="19" fillId="0" borderId="22" xfId="58" applyNumberFormat="1" applyFont="1" applyFill="1" applyBorder="1" applyAlignment="1">
      <alignment horizontal="center"/>
    </xf>
    <xf numFmtId="166" fontId="19" fillId="0" borderId="21" xfId="58" applyNumberFormat="1" applyFont="1" applyFill="1" applyBorder="1" applyAlignment="1">
      <alignment horizontal="center"/>
    </xf>
    <xf numFmtId="166" fontId="19" fillId="0" borderId="22" xfId="74" applyNumberFormat="1" applyFont="1" applyFill="1" applyBorder="1" applyAlignment="1">
      <alignment horizontal="center"/>
    </xf>
    <xf numFmtId="166" fontId="19" fillId="0" borderId="21" xfId="74" applyNumberFormat="1" applyFont="1" applyFill="1" applyBorder="1" applyAlignment="1">
      <alignment horizontal="center"/>
    </xf>
    <xf numFmtId="166" fontId="19" fillId="0" borderId="0" xfId="74" applyNumberFormat="1" applyFont="1" applyFill="1" applyBorder="1" applyAlignment="1">
      <alignment horizontal="center"/>
    </xf>
    <xf numFmtId="166" fontId="19" fillId="0" borderId="19" xfId="74" applyNumberFormat="1" applyFont="1" applyFill="1" applyBorder="1" applyAlignment="1">
      <alignment horizontal="center"/>
    </xf>
    <xf numFmtId="166" fontId="52" fillId="0" borderId="83" xfId="74" applyNumberFormat="1" applyFont="1" applyFill="1" applyBorder="1" applyAlignment="1">
      <alignment horizontal="center" vertical="center" wrapText="1"/>
    </xf>
    <xf numFmtId="0" fontId="55" fillId="0" borderId="84" xfId="41" applyFont="1" applyBorder="1"/>
    <xf numFmtId="0" fontId="55" fillId="0" borderId="85" xfId="41" applyFont="1" applyBorder="1"/>
    <xf numFmtId="0" fontId="42" fillId="0" borderId="85" xfId="41" applyBorder="1"/>
    <xf numFmtId="0" fontId="42" fillId="0" borderId="86" xfId="41" applyBorder="1"/>
    <xf numFmtId="3" fontId="14" fillId="0" borderId="0" xfId="41" applyNumberFormat="1" applyFont="1" applyFill="1" applyBorder="1" applyAlignment="1">
      <alignment horizontal="center" wrapText="1"/>
    </xf>
    <xf numFmtId="3" fontId="14" fillId="0" borderId="0" xfId="41" applyNumberFormat="1" applyFont="1" applyFill="1" applyBorder="1" applyAlignment="1">
      <alignment horizontal="center" vertical="center"/>
    </xf>
    <xf numFmtId="3" fontId="14" fillId="0" borderId="0" xfId="41" applyNumberFormat="1" applyFont="1" applyBorder="1" applyAlignment="1">
      <alignment horizontal="center" wrapText="1"/>
    </xf>
    <xf numFmtId="3" fontId="14" fillId="0" borderId="0" xfId="41" applyNumberFormat="1" applyFont="1" applyBorder="1" applyAlignment="1">
      <alignment horizontal="center" vertical="center"/>
    </xf>
    <xf numFmtId="3" fontId="14" fillId="0" borderId="22" xfId="41" applyNumberFormat="1" applyFont="1" applyBorder="1" applyAlignment="1">
      <alignment horizontal="center" wrapText="1"/>
    </xf>
    <xf numFmtId="3" fontId="14" fillId="0" borderId="22" xfId="41" applyNumberFormat="1" applyFont="1" applyBorder="1" applyAlignment="1">
      <alignment horizontal="center" vertical="center"/>
    </xf>
    <xf numFmtId="3" fontId="14" fillId="0" borderId="27" xfId="41" applyNumberFormat="1" applyFont="1" applyBorder="1" applyAlignment="1">
      <alignment horizontal="center" wrapText="1"/>
    </xf>
    <xf numFmtId="3" fontId="14" fillId="0" borderId="27" xfId="41" applyNumberFormat="1" applyFont="1" applyBorder="1" applyAlignment="1">
      <alignment horizontal="center" vertical="center"/>
    </xf>
    <xf numFmtId="166" fontId="18" fillId="0" borderId="12" xfId="90" applyNumberFormat="1" applyFont="1" applyBorder="1" applyAlignment="1">
      <alignment horizontal="center" wrapText="1"/>
    </xf>
    <xf numFmtId="166" fontId="18" fillId="0" borderId="23" xfId="90" applyNumberFormat="1" applyFont="1" applyBorder="1" applyAlignment="1">
      <alignment horizontal="center" wrapText="1"/>
    </xf>
    <xf numFmtId="166" fontId="18" fillId="0" borderId="12" xfId="90" applyNumberFormat="1" applyFont="1" applyFill="1" applyBorder="1" applyAlignment="1">
      <alignment horizontal="center" vertical="center"/>
    </xf>
    <xf numFmtId="166" fontId="18" fillId="0" borderId="12" xfId="90" applyNumberFormat="1" applyFont="1" applyBorder="1" applyAlignment="1">
      <alignment horizontal="center" vertical="center"/>
    </xf>
    <xf numFmtId="166" fontId="19" fillId="0" borderId="12" xfId="90" applyNumberFormat="1" applyFont="1" applyBorder="1" applyAlignment="1">
      <alignment horizontal="center" vertical="center"/>
    </xf>
    <xf numFmtId="166" fontId="19" fillId="0" borderId="23" xfId="90" applyNumberFormat="1" applyFont="1" applyBorder="1" applyAlignment="1">
      <alignment horizontal="center" vertical="center"/>
    </xf>
    <xf numFmtId="166" fontId="18" fillId="0" borderId="23" xfId="90" applyNumberFormat="1" applyFont="1" applyBorder="1" applyAlignment="1">
      <alignment horizontal="center" vertical="center"/>
    </xf>
    <xf numFmtId="166" fontId="18" fillId="0" borderId="28" xfId="90" applyNumberFormat="1" applyFont="1" applyBorder="1" applyAlignment="1">
      <alignment horizontal="center" vertical="center"/>
    </xf>
    <xf numFmtId="0" fontId="14" fillId="0" borderId="0" xfId="41" applyFont="1" applyAlignment="1">
      <alignment wrapText="1"/>
    </xf>
    <xf numFmtId="166" fontId="42" fillId="0" borderId="0" xfId="41" applyNumberFormat="1" applyAlignment="1">
      <alignment wrapText="1"/>
    </xf>
    <xf numFmtId="10" fontId="42" fillId="0" borderId="0" xfId="41" applyNumberFormat="1" applyAlignment="1">
      <alignment wrapText="1"/>
    </xf>
    <xf numFmtId="166" fontId="18" fillId="0" borderId="0" xfId="90" applyNumberFormat="1" applyFont="1" applyBorder="1" applyAlignment="1">
      <alignment horizontal="center" wrapText="1"/>
    </xf>
    <xf numFmtId="166" fontId="18" fillId="0" borderId="22" xfId="90" applyNumberFormat="1" applyFont="1" applyBorder="1" applyAlignment="1">
      <alignment horizontal="center" wrapText="1"/>
    </xf>
    <xf numFmtId="166" fontId="18" fillId="0" borderId="0" xfId="90" applyNumberFormat="1" applyFont="1" applyFill="1" applyBorder="1" applyAlignment="1">
      <alignment horizontal="center" vertical="center"/>
    </xf>
    <xf numFmtId="166" fontId="18" fillId="0" borderId="0" xfId="90" applyNumberFormat="1" applyFont="1" applyBorder="1" applyAlignment="1">
      <alignment horizontal="center" vertical="center"/>
    </xf>
    <xf numFmtId="166" fontId="19" fillId="0" borderId="0" xfId="90" applyNumberFormat="1" applyFont="1" applyBorder="1" applyAlignment="1">
      <alignment horizontal="center" vertical="center"/>
    </xf>
    <xf numFmtId="166" fontId="19" fillId="0" borderId="22" xfId="90" applyNumberFormat="1" applyFont="1" applyBorder="1" applyAlignment="1">
      <alignment horizontal="center" vertical="center"/>
    </xf>
    <xf numFmtId="166" fontId="18" fillId="0" borderId="22" xfId="90" applyNumberFormat="1" applyFont="1" applyBorder="1" applyAlignment="1">
      <alignment horizontal="center" vertical="center"/>
    </xf>
    <xf numFmtId="166" fontId="18" fillId="0" borderId="27" xfId="90" applyNumberFormat="1" applyFont="1" applyBorder="1" applyAlignment="1">
      <alignment horizontal="center" vertical="center"/>
    </xf>
    <xf numFmtId="166" fontId="42" fillId="0" borderId="0" xfId="90" applyNumberFormat="1" applyFont="1" applyFill="1" applyBorder="1" applyAlignment="1">
      <alignment horizontal="center" vertical="center"/>
    </xf>
    <xf numFmtId="166" fontId="18" fillId="0" borderId="19" xfId="90" applyNumberFormat="1" applyFont="1" applyFill="1" applyBorder="1" applyAlignment="1">
      <alignment horizontal="center" vertical="center"/>
    </xf>
    <xf numFmtId="166" fontId="42" fillId="0" borderId="0" xfId="90" applyNumberFormat="1" applyFont="1" applyBorder="1" applyAlignment="1">
      <alignment horizontal="center" vertical="center"/>
    </xf>
    <xf numFmtId="166" fontId="18" fillId="0" borderId="19" xfId="90" applyNumberFormat="1" applyFont="1" applyBorder="1" applyAlignment="1">
      <alignment horizontal="center" vertical="center"/>
    </xf>
    <xf numFmtId="166" fontId="42" fillId="0" borderId="22" xfId="90" applyNumberFormat="1" applyFont="1" applyBorder="1" applyAlignment="1">
      <alignment horizontal="center" vertical="center"/>
    </xf>
    <xf numFmtId="166" fontId="18" fillId="0" borderId="21" xfId="90" applyNumberFormat="1" applyFont="1" applyBorder="1" applyAlignment="1">
      <alignment horizontal="center" vertical="center"/>
    </xf>
    <xf numFmtId="166" fontId="42" fillId="0" borderId="27" xfId="90" applyNumberFormat="1" applyFont="1" applyBorder="1" applyAlignment="1">
      <alignment horizontal="center" vertical="center"/>
    </xf>
    <xf numFmtId="166" fontId="18" fillId="0" borderId="26" xfId="90" applyNumberFormat="1" applyFont="1" applyBorder="1" applyAlignment="1">
      <alignment horizontal="center" vertical="center"/>
    </xf>
    <xf numFmtId="166" fontId="42" fillId="0" borderId="22" xfId="90" applyNumberFormat="1" applyFont="1" applyFill="1" applyBorder="1" applyAlignment="1">
      <alignment horizontal="center"/>
    </xf>
    <xf numFmtId="166" fontId="18" fillId="0" borderId="22" xfId="90" applyNumberFormat="1" applyFont="1" applyBorder="1" applyAlignment="1">
      <alignment horizontal="center"/>
    </xf>
    <xf numFmtId="166" fontId="42" fillId="0" borderId="0" xfId="90" applyNumberFormat="1" applyFont="1" applyFill="1" applyBorder="1" applyAlignment="1">
      <alignment horizontal="center"/>
    </xf>
    <xf numFmtId="166" fontId="18" fillId="0" borderId="0" xfId="90" applyNumberFormat="1" applyFont="1" applyBorder="1" applyAlignment="1">
      <alignment horizontal="center"/>
    </xf>
    <xf numFmtId="166" fontId="18" fillId="0" borderId="19" xfId="90" applyNumberFormat="1" applyFont="1" applyBorder="1" applyAlignment="1">
      <alignment horizontal="center" wrapText="1"/>
    </xf>
    <xf numFmtId="166" fontId="18" fillId="0" borderId="21" xfId="90" applyNumberFormat="1" applyFont="1" applyBorder="1" applyAlignment="1">
      <alignment horizontal="center" wrapText="1"/>
    </xf>
    <xf numFmtId="3" fontId="14" fillId="0" borderId="12" xfId="41" applyNumberFormat="1" applyFont="1" applyFill="1" applyBorder="1" applyAlignment="1">
      <alignment horizontal="center" vertical="center"/>
    </xf>
    <xf numFmtId="3" fontId="14" fillId="0" borderId="12" xfId="41" applyNumberFormat="1" applyFont="1" applyBorder="1" applyAlignment="1">
      <alignment horizontal="center" vertical="center"/>
    </xf>
    <xf numFmtId="3" fontId="14" fillId="0" borderId="23" xfId="41" applyNumberFormat="1" applyFont="1" applyBorder="1" applyAlignment="1">
      <alignment horizontal="center" vertical="center"/>
    </xf>
    <xf numFmtId="3" fontId="14" fillId="0" borderId="28" xfId="41" applyNumberFormat="1" applyFont="1" applyBorder="1" applyAlignment="1">
      <alignment horizontal="center" vertical="center"/>
    </xf>
    <xf numFmtId="3" fontId="14" fillId="0" borderId="23" xfId="75" applyNumberFormat="1" applyFont="1" applyBorder="1" applyAlignment="1">
      <alignment horizontal="center"/>
    </xf>
    <xf numFmtId="3" fontId="14" fillId="0" borderId="22" xfId="75" applyNumberFormat="1" applyFont="1" applyBorder="1" applyAlignment="1">
      <alignment horizontal="center"/>
    </xf>
    <xf numFmtId="3" fontId="14" fillId="0" borderId="12" xfId="75" applyNumberFormat="1" applyFont="1" applyBorder="1" applyAlignment="1">
      <alignment horizontal="center"/>
    </xf>
    <xf numFmtId="3" fontId="14" fillId="0" borderId="0" xfId="75" applyNumberFormat="1" applyFont="1" applyBorder="1" applyAlignment="1">
      <alignment horizontal="center"/>
    </xf>
    <xf numFmtId="3" fontId="14" fillId="0" borderId="12" xfId="75" applyNumberFormat="1" applyFont="1" applyBorder="1" applyAlignment="1">
      <alignment horizontal="center" wrapText="1"/>
    </xf>
    <xf numFmtId="3" fontId="14" fillId="0" borderId="0" xfId="75" applyNumberFormat="1" applyFont="1" applyBorder="1" applyAlignment="1">
      <alignment horizontal="center" wrapText="1"/>
    </xf>
    <xf numFmtId="3" fontId="14" fillId="0" borderId="23" xfId="75" applyNumberFormat="1" applyFont="1" applyBorder="1" applyAlignment="1">
      <alignment horizontal="center" wrapText="1"/>
    </xf>
    <xf numFmtId="3" fontId="14" fillId="0" borderId="22" xfId="75" applyNumberFormat="1" applyFont="1" applyBorder="1" applyAlignment="1">
      <alignment horizontal="center" wrapText="1"/>
    </xf>
    <xf numFmtId="166" fontId="42" fillId="0" borderId="0" xfId="90" applyNumberFormat="1" applyFont="1" applyBorder="1" applyAlignment="1">
      <alignment horizontal="center" wrapText="1"/>
    </xf>
    <xf numFmtId="166" fontId="42" fillId="0" borderId="22" xfId="90" applyNumberFormat="1" applyFont="1" applyBorder="1" applyAlignment="1">
      <alignment horizontal="center" wrapText="1"/>
    </xf>
    <xf numFmtId="0" fontId="52" fillId="0" borderId="41" xfId="49" applyFont="1" applyFill="1" applyBorder="1" applyAlignment="1">
      <alignment horizontal="center" vertical="center"/>
    </xf>
    <xf numFmtId="3" fontId="14" fillId="0" borderId="19" xfId="41" applyNumberFormat="1" applyFont="1" applyFill="1" applyBorder="1" applyAlignment="1">
      <alignment horizontal="center" vertical="center"/>
    </xf>
    <xf numFmtId="3" fontId="14" fillId="0" borderId="19" xfId="41" applyNumberFormat="1" applyFont="1" applyBorder="1" applyAlignment="1">
      <alignment horizontal="center" vertical="center"/>
    </xf>
    <xf numFmtId="3" fontId="15" fillId="0" borderId="0" xfId="41" applyNumberFormat="1" applyFont="1" applyBorder="1" applyAlignment="1">
      <alignment horizontal="center" vertical="center"/>
    </xf>
    <xf numFmtId="3" fontId="15" fillId="0" borderId="22" xfId="41" applyNumberFormat="1" applyFont="1" applyBorder="1" applyAlignment="1">
      <alignment horizontal="center" vertical="center"/>
    </xf>
    <xf numFmtId="3" fontId="14" fillId="0" borderId="21" xfId="41" applyNumberFormat="1" applyFont="1" applyBorder="1" applyAlignment="1">
      <alignment horizontal="center" vertical="center"/>
    </xf>
    <xf numFmtId="3" fontId="14" fillId="0" borderId="26" xfId="41" applyNumberFormat="1" applyFont="1" applyBorder="1" applyAlignment="1">
      <alignment horizontal="center" vertical="center"/>
    </xf>
    <xf numFmtId="3" fontId="14" fillId="0" borderId="21" xfId="75" applyNumberFormat="1" applyFont="1" applyFill="1" applyBorder="1" applyAlignment="1">
      <alignment horizontal="center"/>
    </xf>
    <xf numFmtId="3" fontId="14" fillId="0" borderId="19" xfId="75" applyNumberFormat="1" applyFont="1" applyFill="1" applyBorder="1" applyAlignment="1">
      <alignment horizontal="center"/>
    </xf>
    <xf numFmtId="0" fontId="14" fillId="0" borderId="42" xfId="41" applyFont="1" applyBorder="1" applyAlignment="1">
      <alignment horizontal="center" vertical="center" wrapText="1"/>
    </xf>
    <xf numFmtId="0" fontId="14" fillId="0" borderId="41" xfId="41" applyFont="1" applyBorder="1" applyAlignment="1">
      <alignment horizontal="center" vertical="center" wrapText="1"/>
    </xf>
    <xf numFmtId="166" fontId="15" fillId="0" borderId="10" xfId="74" applyNumberFormat="1" applyFont="1" applyFill="1" applyBorder="1" applyAlignment="1">
      <alignment horizontal="center" vertical="center" wrapText="1"/>
    </xf>
    <xf numFmtId="0" fontId="57" fillId="24" borderId="0" xfId="46" applyFont="1" applyFill="1" applyBorder="1" applyAlignment="1">
      <alignment horizontal="center" vertical="center"/>
    </xf>
    <xf numFmtId="0" fontId="19" fillId="24" borderId="0" xfId="35" applyFont="1" applyFill="1" applyBorder="1" applyAlignment="1" applyProtection="1"/>
    <xf numFmtId="0" fontId="57" fillId="25" borderId="0" xfId="35" applyFont="1" applyFill="1" applyAlignment="1" applyProtection="1">
      <alignment horizontal="center" vertical="center"/>
    </xf>
    <xf numFmtId="0" fontId="19" fillId="25" borderId="0" xfId="35" applyFont="1" applyFill="1" applyAlignment="1" applyProtection="1"/>
    <xf numFmtId="0" fontId="57" fillId="26" borderId="0" xfId="46" applyFont="1" applyFill="1" applyBorder="1" applyAlignment="1">
      <alignment horizontal="center" vertical="center"/>
    </xf>
    <xf numFmtId="0" fontId="19" fillId="26" borderId="0" xfId="46" applyFont="1" applyFill="1" applyBorder="1" applyAlignment="1">
      <alignment horizontal="left" vertical="center"/>
    </xf>
    <xf numFmtId="0" fontId="19" fillId="26" borderId="0" xfId="46" applyFont="1" applyFill="1" applyBorder="1" applyAlignment="1">
      <alignment horizontal="center" vertical="center"/>
    </xf>
    <xf numFmtId="166" fontId="25" fillId="0" borderId="0" xfId="1" applyNumberFormat="1" applyAlignment="1">
      <alignment vertical="center" wrapText="1"/>
    </xf>
    <xf numFmtId="0" fontId="55" fillId="0" borderId="0" xfId="58" applyFont="1"/>
    <xf numFmtId="166" fontId="55" fillId="0" borderId="0" xfId="58" applyNumberFormat="1" applyFont="1"/>
    <xf numFmtId="0" fontId="55" fillId="0" borderId="0" xfId="58" applyFont="1" applyAlignment="1">
      <alignment horizontal="center"/>
    </xf>
    <xf numFmtId="166" fontId="55" fillId="0" borderId="0" xfId="58" applyNumberFormat="1" applyFont="1" applyAlignment="1">
      <alignment horizontal="center"/>
    </xf>
    <xf numFmtId="0" fontId="14" fillId="0" borderId="0" xfId="58" applyFont="1" applyAlignment="1">
      <alignment horizontal="left" vertical="center"/>
    </xf>
    <xf numFmtId="0" fontId="14" fillId="0" borderId="57" xfId="41" applyFont="1" applyBorder="1" applyAlignment="1">
      <alignment horizontal="center" vertical="center" wrapText="1"/>
    </xf>
    <xf numFmtId="3" fontId="14" fillId="0" borderId="54" xfId="75" applyNumberFormat="1" applyFont="1" applyBorder="1" applyAlignment="1">
      <alignment horizontal="center" wrapText="1"/>
    </xf>
    <xf numFmtId="3" fontId="14" fillId="0" borderId="55" xfId="75" applyNumberFormat="1" applyFont="1" applyBorder="1" applyAlignment="1">
      <alignment horizontal="center" wrapText="1"/>
    </xf>
    <xf numFmtId="3" fontId="14" fillId="0" borderId="54" xfId="41" applyNumberFormat="1" applyFont="1" applyFill="1" applyBorder="1" applyAlignment="1">
      <alignment horizontal="center" vertical="center"/>
    </xf>
    <xf numFmtId="3" fontId="14" fillId="0" borderId="54" xfId="41" applyNumberFormat="1" applyFont="1" applyBorder="1" applyAlignment="1">
      <alignment horizontal="center" vertical="center"/>
    </xf>
    <xf numFmtId="3" fontId="14" fillId="0" borderId="55" xfId="41" applyNumberFormat="1" applyFont="1" applyBorder="1" applyAlignment="1">
      <alignment horizontal="center" vertical="center"/>
    </xf>
    <xf numFmtId="3" fontId="14" fillId="0" borderId="56" xfId="41" applyNumberFormat="1" applyFont="1" applyBorder="1" applyAlignment="1">
      <alignment horizontal="center" vertical="center"/>
    </xf>
    <xf numFmtId="3" fontId="14" fillId="0" borderId="55" xfId="75" applyNumberFormat="1" applyFont="1" applyBorder="1" applyAlignment="1">
      <alignment horizontal="center"/>
    </xf>
    <xf numFmtId="3" fontId="14" fillId="0" borderId="54" xfId="75" applyNumberFormat="1" applyFont="1" applyBorder="1" applyAlignment="1">
      <alignment horizontal="center"/>
    </xf>
    <xf numFmtId="3" fontId="42" fillId="0" borderId="0" xfId="41" applyNumberFormat="1" applyAlignment="1">
      <alignment wrapText="1"/>
    </xf>
    <xf numFmtId="9" fontId="57" fillId="0" borderId="62" xfId="58" applyNumberFormat="1" applyFont="1" applyFill="1" applyBorder="1" applyAlignment="1">
      <alignment horizontal="center"/>
    </xf>
    <xf numFmtId="9" fontId="57" fillId="0" borderId="54" xfId="58" applyNumberFormat="1" applyFont="1" applyFill="1" applyBorder="1" applyAlignment="1">
      <alignment horizontal="center"/>
    </xf>
    <xf numFmtId="9" fontId="57" fillId="0" borderId="55" xfId="58" applyNumberFormat="1" applyFont="1" applyFill="1" applyBorder="1" applyAlignment="1">
      <alignment horizontal="center"/>
    </xf>
    <xf numFmtId="9" fontId="57" fillId="0" borderId="56" xfId="58" applyNumberFormat="1" applyFont="1" applyFill="1" applyBorder="1" applyAlignment="1">
      <alignment horizontal="center"/>
    </xf>
    <xf numFmtId="0" fontId="18" fillId="0" borderId="35" xfId="344" applyBorder="1" applyAlignment="1">
      <alignment horizontal="center" wrapText="1"/>
    </xf>
    <xf numFmtId="3" fontId="14" fillId="0" borderId="54" xfId="350" applyNumberFormat="1" applyFont="1" applyBorder="1" applyAlignment="1">
      <alignment horizontal="center" wrapText="1"/>
    </xf>
    <xf numFmtId="0" fontId="18" fillId="0" borderId="20" xfId="344" applyBorder="1" applyAlignment="1">
      <alignment horizontal="center" wrapText="1"/>
    </xf>
    <xf numFmtId="0" fontId="18" fillId="0" borderId="25" xfId="344" applyBorder="1" applyAlignment="1">
      <alignment horizontal="center" wrapText="1"/>
    </xf>
    <xf numFmtId="3" fontId="14" fillId="0" borderId="55" xfId="350" applyNumberFormat="1" applyFont="1" applyBorder="1" applyAlignment="1">
      <alignment horizontal="center" wrapText="1"/>
    </xf>
    <xf numFmtId="0" fontId="18" fillId="0" borderId="20" xfId="344" applyBorder="1" applyAlignment="1">
      <alignment horizontal="center"/>
    </xf>
    <xf numFmtId="3" fontId="14" fillId="0" borderId="54" xfId="344" applyNumberFormat="1" applyFont="1" applyFill="1" applyBorder="1" applyAlignment="1">
      <alignment horizontal="center" vertical="center"/>
    </xf>
    <xf numFmtId="3" fontId="14" fillId="0" borderId="54" xfId="344" applyNumberFormat="1" applyFont="1" applyBorder="1" applyAlignment="1">
      <alignment horizontal="center" vertical="center"/>
    </xf>
    <xf numFmtId="0" fontId="18" fillId="0" borderId="25" xfId="344" applyBorder="1" applyAlignment="1">
      <alignment horizontal="center"/>
    </xf>
    <xf numFmtId="3" fontId="14" fillId="0" borderId="55" xfId="344" applyNumberFormat="1" applyFont="1" applyBorder="1" applyAlignment="1">
      <alignment horizontal="center" vertical="center"/>
    </xf>
    <xf numFmtId="0" fontId="18" fillId="0" borderId="30" xfId="344" applyBorder="1" applyAlignment="1">
      <alignment horizontal="center"/>
    </xf>
    <xf numFmtId="3" fontId="14" fillId="0" borderId="56" xfId="344" applyNumberFormat="1" applyFont="1" applyBorder="1" applyAlignment="1">
      <alignment horizontal="center" vertical="center"/>
    </xf>
    <xf numFmtId="3" fontId="14" fillId="0" borderId="55" xfId="350" applyNumberFormat="1" applyFont="1" applyBorder="1" applyAlignment="1">
      <alignment horizontal="center"/>
    </xf>
    <xf numFmtId="3" fontId="14" fillId="0" borderId="54" xfId="350" applyNumberFormat="1" applyFont="1" applyBorder="1" applyAlignment="1">
      <alignment horizontal="center"/>
    </xf>
    <xf numFmtId="3" fontId="54" fillId="0" borderId="54" xfId="350" applyNumberFormat="1" applyFont="1" applyBorder="1" applyAlignment="1">
      <alignment horizontal="center"/>
    </xf>
    <xf numFmtId="0" fontId="18" fillId="0" borderId="18" xfId="344" applyBorder="1" applyAlignment="1">
      <alignment horizontal="center"/>
    </xf>
    <xf numFmtId="3" fontId="54" fillId="0" borderId="53" xfId="350" applyNumberFormat="1" applyFont="1" applyBorder="1" applyAlignment="1">
      <alignment horizontal="center"/>
    </xf>
    <xf numFmtId="0" fontId="54" fillId="0" borderId="42" xfId="57" applyFont="1" applyBorder="1" applyAlignment="1">
      <alignment horizontal="center" vertical="center" wrapText="1"/>
    </xf>
    <xf numFmtId="166" fontId="57" fillId="0" borderId="32" xfId="73" applyNumberFormat="1" applyFont="1" applyBorder="1" applyAlignment="1">
      <alignment horizontal="center" vertical="center" wrapText="1"/>
    </xf>
    <xf numFmtId="166" fontId="57" fillId="0" borderId="0" xfId="73" applyNumberFormat="1" applyFont="1" applyBorder="1" applyAlignment="1">
      <alignment horizontal="center" vertical="center" wrapText="1"/>
    </xf>
    <xf numFmtId="166" fontId="57" fillId="0" borderId="22" xfId="73" applyNumberFormat="1" applyFont="1" applyBorder="1" applyAlignment="1">
      <alignment horizontal="center"/>
    </xf>
    <xf numFmtId="166" fontId="57" fillId="0" borderId="27" xfId="73" applyNumberFormat="1" applyFont="1" applyBorder="1" applyAlignment="1">
      <alignment horizontal="center"/>
    </xf>
    <xf numFmtId="0" fontId="54" fillId="0" borderId="41" xfId="57" applyFont="1" applyBorder="1" applyAlignment="1">
      <alignment horizontal="center" vertical="center"/>
    </xf>
    <xf numFmtId="0" fontId="18" fillId="0" borderId="41" xfId="57" applyFont="1" applyBorder="1" applyAlignment="1">
      <alignment horizontal="center" vertical="center"/>
    </xf>
    <xf numFmtId="0" fontId="42" fillId="0" borderId="36" xfId="57" applyFont="1" applyBorder="1" applyAlignment="1">
      <alignment horizontal="center" vertical="center" wrapText="1"/>
    </xf>
    <xf numFmtId="166" fontId="52" fillId="0" borderId="31" xfId="73" applyNumberFormat="1" applyFont="1" applyBorder="1" applyAlignment="1">
      <alignment horizontal="center" vertical="center" wrapText="1"/>
    </xf>
    <xf numFmtId="166" fontId="52" fillId="0" borderId="19" xfId="73" applyNumberFormat="1" applyFont="1" applyBorder="1" applyAlignment="1">
      <alignment horizontal="center" vertical="center" wrapText="1"/>
    </xf>
    <xf numFmtId="166" fontId="52" fillId="0" borderId="19" xfId="73" applyNumberFormat="1" applyFont="1" applyBorder="1" applyAlignment="1">
      <alignment horizontal="center"/>
    </xf>
    <xf numFmtId="166" fontId="52" fillId="0" borderId="21" xfId="73" applyNumberFormat="1" applyFont="1" applyBorder="1" applyAlignment="1">
      <alignment horizontal="center"/>
    </xf>
    <xf numFmtId="166" fontId="52" fillId="0" borderId="26" xfId="73" applyNumberFormat="1" applyFont="1" applyBorder="1" applyAlignment="1">
      <alignment horizontal="center"/>
    </xf>
    <xf numFmtId="166" fontId="52" fillId="0" borderId="19" xfId="73" applyNumberFormat="1" applyFont="1" applyFill="1" applyBorder="1" applyAlignment="1">
      <alignment horizontal="center"/>
    </xf>
    <xf numFmtId="166" fontId="52" fillId="0" borderId="21" xfId="73" applyNumberFormat="1" applyFont="1" applyFill="1" applyBorder="1" applyAlignment="1">
      <alignment horizontal="center"/>
    </xf>
    <xf numFmtId="166" fontId="52" fillId="0" borderId="26" xfId="73" applyNumberFormat="1" applyFont="1" applyFill="1" applyBorder="1" applyAlignment="1">
      <alignment horizontal="center"/>
    </xf>
    <xf numFmtId="0" fontId="0" fillId="0" borderId="19" xfId="0" applyBorder="1"/>
    <xf numFmtId="166" fontId="42" fillId="0" borderId="15" xfId="72" applyNumberFormat="1" applyFont="1" applyBorder="1" applyAlignment="1">
      <alignment horizontal="center"/>
    </xf>
    <xf numFmtId="166" fontId="57" fillId="0" borderId="9" xfId="73" applyNumberFormat="1" applyFont="1" applyBorder="1" applyAlignment="1">
      <alignment horizontal="center"/>
    </xf>
    <xf numFmtId="0" fontId="0" fillId="0" borderId="9" xfId="0" applyBorder="1"/>
    <xf numFmtId="166" fontId="54" fillId="0" borderId="87" xfId="58" applyNumberFormat="1" applyFont="1" applyFill="1" applyBorder="1" applyAlignment="1">
      <alignment horizontal="center" vertical="center" wrapText="1"/>
    </xf>
    <xf numFmtId="166" fontId="54" fillId="0" borderId="88" xfId="58" applyNumberFormat="1" applyFont="1" applyFill="1" applyBorder="1" applyAlignment="1">
      <alignment horizontal="center"/>
    </xf>
    <xf numFmtId="166" fontId="54" fillId="0" borderId="12" xfId="58" applyNumberFormat="1" applyFont="1" applyFill="1" applyBorder="1" applyAlignment="1">
      <alignment horizontal="center"/>
    </xf>
    <xf numFmtId="166" fontId="57" fillId="0" borderId="12" xfId="58" applyNumberFormat="1" applyFont="1" applyFill="1" applyBorder="1" applyAlignment="1">
      <alignment horizontal="center"/>
    </xf>
    <xf numFmtId="166" fontId="57" fillId="0" borderId="12" xfId="74" applyNumberFormat="1" applyFont="1" applyFill="1" applyBorder="1" applyAlignment="1">
      <alignment horizontal="center" wrapText="1"/>
    </xf>
    <xf numFmtId="166" fontId="54" fillId="0" borderId="23" xfId="58" applyNumberFormat="1" applyFont="1" applyFill="1" applyBorder="1" applyAlignment="1">
      <alignment horizontal="center"/>
    </xf>
    <xf numFmtId="166" fontId="54" fillId="0" borderId="28" xfId="58" applyNumberFormat="1" applyFont="1" applyFill="1" applyBorder="1" applyAlignment="1">
      <alignment horizontal="center"/>
    </xf>
    <xf numFmtId="166" fontId="57" fillId="0" borderId="28" xfId="58" applyNumberFormat="1" applyFont="1" applyFill="1" applyBorder="1" applyAlignment="1">
      <alignment horizontal="center"/>
    </xf>
    <xf numFmtId="166" fontId="57" fillId="0" borderId="23" xfId="58" applyNumberFormat="1" applyFont="1" applyFill="1" applyBorder="1" applyAlignment="1">
      <alignment horizontal="center"/>
    </xf>
    <xf numFmtId="166" fontId="19" fillId="0" borderId="90" xfId="74" applyNumberFormat="1" applyFont="1" applyFill="1" applyBorder="1" applyAlignment="1">
      <alignment horizontal="center" wrapText="1"/>
    </xf>
    <xf numFmtId="166" fontId="19" fillId="0" borderId="68" xfId="74" applyNumberFormat="1" applyFont="1" applyFill="1" applyBorder="1" applyAlignment="1">
      <alignment horizontal="center" wrapText="1"/>
    </xf>
    <xf numFmtId="166" fontId="19" fillId="0" borderId="68" xfId="58" applyNumberFormat="1" applyFont="1" applyFill="1" applyBorder="1" applyAlignment="1">
      <alignment horizontal="center"/>
    </xf>
    <xf numFmtId="166" fontId="19" fillId="0" borderId="69" xfId="74" applyNumberFormat="1" applyFont="1" applyFill="1" applyBorder="1" applyAlignment="1">
      <alignment horizontal="center" wrapText="1"/>
    </xf>
    <xf numFmtId="166" fontId="19" fillId="0" borderId="70" xfId="74" applyNumberFormat="1" applyFont="1" applyFill="1" applyBorder="1" applyAlignment="1">
      <alignment horizontal="center" wrapText="1"/>
    </xf>
    <xf numFmtId="166" fontId="19" fillId="0" borderId="70" xfId="58" applyNumberFormat="1" applyFont="1" applyFill="1" applyBorder="1" applyAlignment="1">
      <alignment horizontal="center"/>
    </xf>
    <xf numFmtId="166" fontId="19" fillId="0" borderId="69" xfId="58" applyNumberFormat="1" applyFont="1" applyFill="1" applyBorder="1" applyAlignment="1">
      <alignment horizontal="center"/>
    </xf>
    <xf numFmtId="166" fontId="19" fillId="0" borderId="69" xfId="74" applyNumberFormat="1" applyFont="1" applyFill="1" applyBorder="1" applyAlignment="1">
      <alignment horizontal="center"/>
    </xf>
    <xf numFmtId="166" fontId="19" fillId="0" borderId="68" xfId="74" applyNumberFormat="1" applyFont="1" applyFill="1" applyBorder="1" applyAlignment="1">
      <alignment horizontal="center"/>
    </xf>
    <xf numFmtId="166" fontId="52" fillId="0" borderId="68" xfId="74" applyNumberFormat="1" applyFont="1" applyFill="1" applyBorder="1" applyAlignment="1">
      <alignment horizontal="center"/>
    </xf>
    <xf numFmtId="0" fontId="42" fillId="0" borderId="71" xfId="58" applyBorder="1"/>
    <xf numFmtId="166" fontId="15" fillId="0" borderId="89" xfId="74" applyNumberFormat="1" applyFont="1" applyFill="1" applyBorder="1" applyAlignment="1">
      <alignment horizontal="center" vertical="center" wrapText="1"/>
    </xf>
    <xf numFmtId="166" fontId="54" fillId="0" borderId="12" xfId="74" applyNumberFormat="1" applyFont="1" applyFill="1" applyBorder="1" applyAlignment="1">
      <alignment horizontal="center" wrapText="1"/>
    </xf>
    <xf numFmtId="166" fontId="54" fillId="0" borderId="23" xfId="74" applyNumberFormat="1" applyFont="1" applyFill="1" applyBorder="1" applyAlignment="1">
      <alignment horizontal="center" wrapText="1"/>
    </xf>
    <xf numFmtId="166" fontId="54" fillId="0" borderId="28" xfId="74" applyNumberFormat="1" applyFont="1" applyFill="1" applyBorder="1" applyAlignment="1">
      <alignment horizontal="center" wrapText="1"/>
    </xf>
    <xf numFmtId="166" fontId="54" fillId="0" borderId="12" xfId="74" applyNumberFormat="1" applyFont="1" applyFill="1" applyBorder="1" applyAlignment="1">
      <alignment horizontal="center"/>
    </xf>
    <xf numFmtId="166" fontId="54" fillId="0" borderId="28" xfId="74" applyNumberFormat="1" applyFont="1" applyFill="1" applyBorder="1" applyAlignment="1">
      <alignment horizontal="center"/>
    </xf>
    <xf numFmtId="166" fontId="54" fillId="0" borderId="23" xfId="74" applyNumberFormat="1" applyFont="1" applyFill="1" applyBorder="1" applyAlignment="1">
      <alignment horizontal="center"/>
    </xf>
    <xf numFmtId="166" fontId="52" fillId="0" borderId="68" xfId="74" applyNumberFormat="1" applyFont="1" applyFill="1" applyBorder="1" applyAlignment="1">
      <alignment horizontal="center" wrapText="1"/>
    </xf>
    <xf numFmtId="166" fontId="52" fillId="0" borderId="69" xfId="74" applyNumberFormat="1" applyFont="1" applyFill="1" applyBorder="1" applyAlignment="1">
      <alignment horizontal="center" wrapText="1"/>
    </xf>
    <xf numFmtId="166" fontId="52" fillId="0" borderId="70" xfId="74" applyNumberFormat="1" applyFont="1" applyFill="1" applyBorder="1" applyAlignment="1">
      <alignment horizontal="center" wrapText="1"/>
    </xf>
    <xf numFmtId="166" fontId="42" fillId="0" borderId="68" xfId="58" applyNumberFormat="1" applyFont="1" applyFill="1" applyBorder="1" applyAlignment="1">
      <alignment horizontal="center"/>
    </xf>
    <xf numFmtId="166" fontId="52" fillId="0" borderId="68" xfId="58" applyNumberFormat="1" applyFont="1" applyFill="1" applyBorder="1" applyAlignment="1">
      <alignment horizontal="center"/>
    </xf>
    <xf numFmtId="166" fontId="52" fillId="0" borderId="70" xfId="58" applyNumberFormat="1" applyFont="1" applyFill="1" applyBorder="1" applyAlignment="1">
      <alignment horizontal="center"/>
    </xf>
    <xf numFmtId="166" fontId="52" fillId="0" borderId="69" xfId="58" applyNumberFormat="1" applyFont="1" applyFill="1" applyBorder="1" applyAlignment="1">
      <alignment horizontal="center"/>
    </xf>
    <xf numFmtId="166" fontId="42" fillId="0" borderId="70" xfId="58" applyNumberFormat="1" applyFont="1" applyFill="1" applyBorder="1" applyAlignment="1">
      <alignment horizontal="center"/>
    </xf>
    <xf numFmtId="166" fontId="42" fillId="0" borderId="69" xfId="58" applyNumberFormat="1" applyFont="1" applyFill="1" applyBorder="1" applyAlignment="1">
      <alignment horizontal="center"/>
    </xf>
    <xf numFmtId="166" fontId="52" fillId="0" borderId="69" xfId="74" applyNumberFormat="1" applyFont="1" applyFill="1" applyBorder="1" applyAlignment="1">
      <alignment horizontal="center"/>
    </xf>
    <xf numFmtId="166" fontId="57" fillId="0" borderId="87" xfId="74" applyNumberFormat="1" applyFont="1" applyFill="1" applyBorder="1" applyAlignment="1">
      <alignment horizontal="center" vertical="center" wrapText="1"/>
    </xf>
    <xf numFmtId="166" fontId="57" fillId="0" borderId="88" xfId="74" applyNumberFormat="1" applyFont="1" applyFill="1" applyBorder="1" applyAlignment="1">
      <alignment horizontal="center"/>
    </xf>
    <xf numFmtId="166" fontId="57" fillId="0" borderId="12" xfId="74" applyNumberFormat="1" applyFont="1" applyFill="1" applyBorder="1" applyAlignment="1">
      <alignment horizontal="center"/>
    </xf>
    <xf numFmtId="166" fontId="57" fillId="0" borderId="23" xfId="74" applyNumberFormat="1" applyFont="1" applyFill="1" applyBorder="1" applyAlignment="1">
      <alignment horizontal="center"/>
    </xf>
    <xf numFmtId="166" fontId="57" fillId="0" borderId="28" xfId="74" applyNumberFormat="1" applyFont="1" applyFill="1" applyBorder="1" applyAlignment="1">
      <alignment horizontal="center"/>
    </xf>
    <xf numFmtId="166" fontId="52" fillId="0" borderId="90" xfId="74" applyNumberFormat="1" applyFont="1" applyFill="1" applyBorder="1" applyAlignment="1">
      <alignment horizontal="center" wrapText="1"/>
    </xf>
    <xf numFmtId="166" fontId="52" fillId="0" borderId="70" xfId="74" applyNumberFormat="1" applyFont="1" applyFill="1" applyBorder="1" applyAlignment="1">
      <alignment horizontal="center"/>
    </xf>
    <xf numFmtId="0" fontId="52" fillId="0" borderId="19" xfId="49" applyFont="1" applyFill="1" applyBorder="1" applyAlignment="1">
      <alignment horizontal="center"/>
    </xf>
    <xf numFmtId="166" fontId="15" fillId="0" borderId="83" xfId="74" applyNumberFormat="1" applyFont="1" applyFill="1" applyBorder="1" applyAlignment="1">
      <alignment horizontal="center" vertical="center" wrapText="1"/>
    </xf>
    <xf numFmtId="0" fontId="42" fillId="0" borderId="18" xfId="58" applyBorder="1" applyAlignment="1">
      <alignment horizontal="center"/>
    </xf>
    <xf numFmtId="0" fontId="14" fillId="0" borderId="0" xfId="41" applyFont="1"/>
    <xf numFmtId="166" fontId="42" fillId="0" borderId="0" xfId="90" applyNumberFormat="1" applyFont="1" applyAlignment="1">
      <alignment wrapText="1"/>
    </xf>
    <xf numFmtId="3" fontId="42" fillId="0" borderId="0" xfId="41" applyNumberFormat="1" applyAlignment="1">
      <alignment horizontal="center" wrapText="1"/>
    </xf>
    <xf numFmtId="0" fontId="18" fillId="0" borderId="0" xfId="0" applyFont="1" applyBorder="1" applyAlignment="1">
      <alignment horizontal="center" vertical="center" wrapText="1"/>
    </xf>
    <xf numFmtId="0" fontId="57" fillId="27" borderId="0" xfId="46" applyFont="1" applyFill="1" applyBorder="1" applyAlignment="1">
      <alignment horizontal="center" vertical="center"/>
    </xf>
    <xf numFmtId="0" fontId="19" fillId="27" borderId="0" xfId="46" applyFont="1" applyFill="1" applyBorder="1" applyAlignment="1">
      <alignment horizontal="left" vertical="center"/>
    </xf>
    <xf numFmtId="0" fontId="15" fillId="22" borderId="0" xfId="46" applyFont="1" applyFill="1" applyBorder="1" applyAlignment="1">
      <alignment horizontal="left" vertical="center"/>
    </xf>
    <xf numFmtId="166" fontId="15" fillId="0" borderId="0" xfId="73" applyNumberFormat="1" applyFont="1" applyBorder="1" applyAlignment="1">
      <alignment horizontal="center"/>
    </xf>
    <xf numFmtId="166" fontId="15" fillId="0" borderId="0" xfId="73" applyNumberFormat="1" applyFont="1" applyFill="1" applyBorder="1" applyAlignment="1">
      <alignment horizontal="center"/>
    </xf>
    <xf numFmtId="166" fontId="15" fillId="0" borderId="22" xfId="73" applyNumberFormat="1" applyFont="1" applyFill="1" applyBorder="1" applyAlignment="1">
      <alignment horizontal="center"/>
    </xf>
    <xf numFmtId="166" fontId="15" fillId="0" borderId="27" xfId="73" applyNumberFormat="1" applyFont="1" applyFill="1" applyBorder="1" applyAlignment="1">
      <alignment horizontal="center"/>
    </xf>
    <xf numFmtId="166" fontId="15" fillId="0" borderId="32" xfId="73" applyNumberFormat="1" applyFont="1" applyBorder="1" applyAlignment="1">
      <alignment horizontal="center" vertical="center" wrapText="1"/>
    </xf>
    <xf numFmtId="0" fontId="54" fillId="0" borderId="19" xfId="57" applyFont="1" applyBorder="1" applyAlignment="1">
      <alignment horizontal="center" vertical="center"/>
    </xf>
    <xf numFmtId="0" fontId="55" fillId="0" borderId="19" xfId="49" applyNumberFormat="1" applyFont="1" applyFill="1" applyBorder="1" applyAlignment="1" applyProtection="1">
      <alignment horizontal="center"/>
    </xf>
    <xf numFmtId="0" fontId="18" fillId="0" borderId="36" xfId="57" applyFont="1" applyBorder="1" applyAlignment="1">
      <alignment horizontal="center" vertical="center" wrapText="1"/>
    </xf>
    <xf numFmtId="9" fontId="0" fillId="0" borderId="0" xfId="72" applyFont="1" applyAlignment="1">
      <alignment horizontal="center"/>
    </xf>
    <xf numFmtId="168" fontId="57" fillId="0" borderId="24" xfId="73" applyNumberFormat="1" applyFont="1" applyFill="1" applyBorder="1" applyAlignment="1">
      <alignment horizontal="center"/>
    </xf>
    <xf numFmtId="168" fontId="19" fillId="0" borderId="22" xfId="73" applyNumberFormat="1" applyFont="1" applyFill="1" applyBorder="1" applyAlignment="1">
      <alignment horizontal="center"/>
    </xf>
    <xf numFmtId="168" fontId="19" fillId="0" borderId="49" xfId="73" applyNumberFormat="1" applyFont="1" applyFill="1" applyBorder="1" applyAlignment="1">
      <alignment horizontal="center"/>
    </xf>
    <xf numFmtId="168" fontId="57" fillId="0" borderId="22" xfId="73" applyNumberFormat="1" applyFont="1" applyFill="1" applyBorder="1" applyAlignment="1">
      <alignment horizontal="center"/>
    </xf>
    <xf numFmtId="168" fontId="52" fillId="0" borderId="22" xfId="73" applyNumberFormat="1" applyFont="1" applyFill="1" applyBorder="1" applyAlignment="1">
      <alignment horizontal="center"/>
    </xf>
    <xf numFmtId="168" fontId="42" fillId="0" borderId="23" xfId="72" applyNumberFormat="1" applyFont="1" applyFill="1" applyBorder="1" applyAlignment="1">
      <alignment horizontal="center"/>
    </xf>
    <xf numFmtId="168" fontId="42" fillId="0" borderId="22" xfId="72" applyNumberFormat="1" applyFont="1" applyFill="1" applyBorder="1" applyAlignment="1">
      <alignment horizontal="center"/>
    </xf>
    <xf numFmtId="168" fontId="42" fillId="0" borderId="21" xfId="72" applyNumberFormat="1" applyFont="1" applyFill="1" applyBorder="1" applyAlignment="1">
      <alignment horizontal="center"/>
    </xf>
    <xf numFmtId="168" fontId="57" fillId="0" borderId="29" xfId="73" applyNumberFormat="1" applyFont="1" applyFill="1" applyBorder="1" applyAlignment="1">
      <alignment horizontal="center"/>
    </xf>
    <xf numFmtId="168" fontId="19" fillId="0" borderId="27" xfId="73" applyNumberFormat="1" applyFont="1" applyFill="1" applyBorder="1" applyAlignment="1">
      <alignment horizontal="center"/>
    </xf>
    <xf numFmtId="168" fontId="19" fillId="0" borderId="48" xfId="73" applyNumberFormat="1" applyFont="1" applyFill="1" applyBorder="1" applyAlignment="1">
      <alignment horizontal="center"/>
    </xf>
    <xf numFmtId="168" fontId="57" fillId="0" borderId="27" xfId="73" applyNumberFormat="1" applyFont="1" applyFill="1" applyBorder="1" applyAlignment="1">
      <alignment horizontal="center"/>
    </xf>
    <xf numFmtId="168" fontId="52" fillId="0" borderId="27" xfId="73" applyNumberFormat="1" applyFont="1" applyFill="1" applyBorder="1" applyAlignment="1">
      <alignment horizontal="center"/>
    </xf>
    <xf numFmtId="168" fontId="42" fillId="0" borderId="28" xfId="72" applyNumberFormat="1" applyFont="1" applyFill="1" applyBorder="1" applyAlignment="1">
      <alignment horizontal="center"/>
    </xf>
    <xf numFmtId="168" fontId="42" fillId="0" borderId="27" xfId="72" applyNumberFormat="1" applyFont="1" applyFill="1" applyBorder="1" applyAlignment="1">
      <alignment horizontal="center"/>
    </xf>
    <xf numFmtId="168" fontId="42" fillId="0" borderId="26" xfId="72" applyNumberFormat="1" applyFont="1" applyFill="1" applyBorder="1" applyAlignment="1">
      <alignment horizontal="center"/>
    </xf>
    <xf numFmtId="168" fontId="42" fillId="0" borderId="0" xfId="57" applyNumberFormat="1" applyFont="1" applyBorder="1" applyAlignment="1">
      <alignment horizontal="center"/>
    </xf>
    <xf numFmtId="168" fontId="57" fillId="0" borderId="9" xfId="73" applyNumberFormat="1" applyFont="1" applyFill="1" applyBorder="1" applyAlignment="1">
      <alignment horizontal="center"/>
    </xf>
    <xf numFmtId="168" fontId="19" fillId="0" borderId="0" xfId="73" applyNumberFormat="1" applyFont="1" applyFill="1" applyBorder="1" applyAlignment="1">
      <alignment horizontal="center"/>
    </xf>
    <xf numFmtId="168" fontId="19" fillId="0" borderId="11" xfId="73" applyNumberFormat="1" applyFont="1" applyFill="1" applyBorder="1" applyAlignment="1">
      <alignment horizontal="center"/>
    </xf>
    <xf numFmtId="168" fontId="57" fillId="0" borderId="0" xfId="73" applyNumberFormat="1" applyFont="1" applyFill="1" applyBorder="1" applyAlignment="1">
      <alignment horizontal="center"/>
    </xf>
    <xf numFmtId="168" fontId="52" fillId="0" borderId="0" xfId="73" applyNumberFormat="1" applyFont="1" applyFill="1" applyBorder="1" applyAlignment="1">
      <alignment horizontal="center"/>
    </xf>
    <xf numFmtId="168" fontId="42" fillId="0" borderId="12" xfId="72" applyNumberFormat="1" applyFont="1" applyFill="1" applyBorder="1" applyAlignment="1">
      <alignment horizontal="center"/>
    </xf>
    <xf numFmtId="168" fontId="42" fillId="0" borderId="0" xfId="72" applyNumberFormat="1" applyFont="1" applyFill="1" applyBorder="1" applyAlignment="1">
      <alignment horizontal="center"/>
    </xf>
    <xf numFmtId="168" fontId="42" fillId="0" borderId="19" xfId="72" applyNumberFormat="1" applyFont="1" applyFill="1" applyBorder="1" applyAlignment="1">
      <alignment horizontal="center"/>
    </xf>
    <xf numFmtId="168" fontId="0" fillId="0" borderId="9" xfId="0" applyNumberFormat="1" applyBorder="1"/>
    <xf numFmtId="168" fontId="0" fillId="0" borderId="0" xfId="0" applyNumberFormat="1" applyBorder="1"/>
    <xf numFmtId="168" fontId="0" fillId="0" borderId="12" xfId="0" applyNumberFormat="1" applyBorder="1"/>
    <xf numFmtId="168" fontId="52" fillId="0" borderId="9" xfId="73" applyNumberFormat="1" applyFont="1" applyFill="1" applyBorder="1" applyAlignment="1">
      <alignment horizontal="center"/>
    </xf>
    <xf numFmtId="168" fontId="52" fillId="0" borderId="11" xfId="73" applyNumberFormat="1" applyFont="1" applyFill="1" applyBorder="1" applyAlignment="1">
      <alignment horizontal="center"/>
    </xf>
    <xf numFmtId="168" fontId="42" fillId="0" borderId="16" xfId="57" applyNumberFormat="1" applyFont="1" applyBorder="1" applyAlignment="1">
      <alignment horizontal="center"/>
    </xf>
    <xf numFmtId="168" fontId="52" fillId="0" borderId="17" xfId="73" applyNumberFormat="1" applyFont="1" applyBorder="1" applyAlignment="1">
      <alignment horizontal="center"/>
    </xf>
    <xf numFmtId="168" fontId="52" fillId="0" borderId="16" xfId="73" applyNumberFormat="1" applyFont="1" applyBorder="1" applyAlignment="1">
      <alignment horizontal="center"/>
    </xf>
    <xf numFmtId="168" fontId="42" fillId="0" borderId="65" xfId="72" applyNumberFormat="1" applyFont="1" applyBorder="1" applyAlignment="1">
      <alignment horizontal="center"/>
    </xf>
    <xf numFmtId="168" fontId="52" fillId="0" borderId="16" xfId="72" applyNumberFormat="1" applyFont="1" applyBorder="1" applyAlignment="1">
      <alignment horizontal="center"/>
    </xf>
    <xf numFmtId="168" fontId="42" fillId="0" borderId="16" xfId="72" applyNumberFormat="1" applyFont="1" applyBorder="1" applyAlignment="1">
      <alignment horizontal="center"/>
    </xf>
    <xf numFmtId="168" fontId="42" fillId="0" borderId="52" xfId="72" applyNumberFormat="1" applyFont="1" applyFill="1" applyBorder="1" applyAlignment="1">
      <alignment horizontal="center"/>
    </xf>
    <xf numFmtId="168" fontId="42" fillId="0" borderId="16" xfId="72" applyNumberFormat="1" applyFont="1" applyFill="1" applyBorder="1" applyAlignment="1">
      <alignment horizontal="center"/>
    </xf>
    <xf numFmtId="168" fontId="42" fillId="0" borderId="15" xfId="72" applyNumberFormat="1" applyFont="1" applyFill="1" applyBorder="1" applyAlignment="1">
      <alignment horizontal="center"/>
    </xf>
    <xf numFmtId="168" fontId="54" fillId="0" borderId="22" xfId="57" applyNumberFormat="1" applyFont="1" applyBorder="1" applyAlignment="1">
      <alignment horizontal="center"/>
    </xf>
    <xf numFmtId="168" fontId="54" fillId="0" borderId="27" xfId="57" applyNumberFormat="1" applyFont="1" applyBorder="1" applyAlignment="1">
      <alignment horizontal="center"/>
    </xf>
    <xf numFmtId="168" fontId="54" fillId="0" borderId="0" xfId="57" applyNumberFormat="1" applyFont="1" applyBorder="1" applyAlignment="1">
      <alignment horizontal="center"/>
    </xf>
    <xf numFmtId="0" fontId="18" fillId="0" borderId="0" xfId="0" applyFont="1" applyAlignment="1">
      <alignment wrapText="1"/>
    </xf>
    <xf numFmtId="0" fontId="43" fillId="0" borderId="0" xfId="0" applyFont="1" applyAlignment="1">
      <alignment horizontal="center"/>
    </xf>
    <xf numFmtId="0" fontId="60" fillId="0" borderId="20" xfId="0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18" fillId="0" borderId="20" xfId="0" applyFont="1" applyBorder="1"/>
    <xf numFmtId="0" fontId="43" fillId="0" borderId="0" xfId="0" applyFont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18" fillId="0" borderId="20" xfId="0" applyFont="1" applyBorder="1" applyAlignment="1">
      <alignment wrapText="1"/>
    </xf>
    <xf numFmtId="0" fontId="51" fillId="0" borderId="20" xfId="1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14" fillId="0" borderId="0" xfId="0" applyFont="1" applyBorder="1" applyAlignment="1">
      <alignment horizontal="center" vertical="center" wrapText="1"/>
    </xf>
    <xf numFmtId="9" fontId="14" fillId="0" borderId="0" xfId="90" applyFont="1" applyBorder="1" applyAlignment="1">
      <alignment horizontal="center" vertical="center"/>
    </xf>
    <xf numFmtId="9" fontId="14" fillId="0" borderId="19" xfId="90" applyFont="1" applyBorder="1" applyAlignment="1">
      <alignment horizontal="center" vertical="center"/>
    </xf>
    <xf numFmtId="9" fontId="14" fillId="0" borderId="0" xfId="90" applyFont="1" applyBorder="1" applyAlignment="1">
      <alignment horizontal="center"/>
    </xf>
    <xf numFmtId="9" fontId="14" fillId="0" borderId="19" xfId="90" applyFont="1" applyBorder="1" applyAlignment="1">
      <alignment horizontal="center"/>
    </xf>
    <xf numFmtId="9" fontId="14" fillId="0" borderId="16" xfId="90" applyFont="1" applyBorder="1" applyAlignment="1">
      <alignment horizontal="center"/>
    </xf>
    <xf numFmtId="9" fontId="14" fillId="0" borderId="15" xfId="90" applyFont="1" applyBorder="1" applyAlignment="1">
      <alignment horizontal="center"/>
    </xf>
    <xf numFmtId="9" fontId="15" fillId="0" borderId="0" xfId="90" applyFont="1" applyBorder="1" applyAlignment="1">
      <alignment horizontal="center" vertical="center"/>
    </xf>
    <xf numFmtId="9" fontId="15" fillId="0" borderId="0" xfId="90" applyFont="1" applyBorder="1" applyAlignment="1">
      <alignment horizontal="center"/>
    </xf>
    <xf numFmtId="9" fontId="15" fillId="0" borderId="16" xfId="90" applyFont="1" applyBorder="1" applyAlignment="1">
      <alignment horizontal="center"/>
    </xf>
    <xf numFmtId="0" fontId="14" fillId="0" borderId="19" xfId="0" applyFont="1" applyBorder="1" applyAlignment="1">
      <alignment horizontal="center" vertical="center" wrapText="1"/>
    </xf>
    <xf numFmtId="0" fontId="15" fillId="27" borderId="0" xfId="46" applyFont="1" applyFill="1" applyBorder="1" applyAlignment="1">
      <alignment horizontal="left" vertical="center"/>
    </xf>
    <xf numFmtId="0" fontId="15" fillId="23" borderId="0" xfId="46" applyFont="1" applyFill="1" applyBorder="1" applyAlignment="1">
      <alignment horizontal="center" vertical="center"/>
    </xf>
    <xf numFmtId="3" fontId="15" fillId="0" borderId="0" xfId="72" applyNumberFormat="1" applyFont="1" applyFill="1" applyBorder="1" applyAlignment="1">
      <alignment horizontal="center" wrapText="1"/>
    </xf>
    <xf numFmtId="3" fontId="15" fillId="0" borderId="0" xfId="74" applyNumberFormat="1" applyFont="1" applyFill="1" applyBorder="1" applyAlignment="1">
      <alignment horizontal="center"/>
    </xf>
    <xf numFmtId="3" fontId="14" fillId="0" borderId="0" xfId="58" applyNumberFormat="1" applyFont="1" applyFill="1" applyBorder="1" applyAlignment="1">
      <alignment horizontal="center"/>
    </xf>
    <xf numFmtId="3" fontId="15" fillId="0" borderId="22" xfId="74" applyNumberFormat="1" applyFont="1" applyFill="1" applyBorder="1" applyAlignment="1">
      <alignment horizontal="center"/>
    </xf>
    <xf numFmtId="3" fontId="14" fillId="0" borderId="22" xfId="58" applyNumberFormat="1" applyFont="1" applyFill="1" applyBorder="1" applyAlignment="1">
      <alignment horizontal="center"/>
    </xf>
    <xf numFmtId="3" fontId="15" fillId="0" borderId="27" xfId="74" applyNumberFormat="1" applyFont="1" applyFill="1" applyBorder="1" applyAlignment="1">
      <alignment horizontal="center"/>
    </xf>
    <xf numFmtId="3" fontId="14" fillId="0" borderId="27" xfId="58" applyNumberFormat="1" applyFont="1" applyFill="1" applyBorder="1" applyAlignment="1">
      <alignment horizontal="center"/>
    </xf>
    <xf numFmtId="3" fontId="15" fillId="0" borderId="0" xfId="74" applyNumberFormat="1" applyFont="1" applyFill="1" applyBorder="1" applyAlignment="1">
      <alignment horizontal="center" wrapText="1"/>
    </xf>
    <xf numFmtId="3" fontId="15" fillId="0" borderId="22" xfId="74" applyNumberFormat="1" applyFont="1" applyFill="1" applyBorder="1" applyAlignment="1">
      <alignment horizontal="center" wrapText="1"/>
    </xf>
    <xf numFmtId="3" fontId="15" fillId="0" borderId="27" xfId="74" applyNumberFormat="1" applyFont="1" applyFill="1" applyBorder="1" applyAlignment="1">
      <alignment horizontal="center" wrapText="1"/>
    </xf>
    <xf numFmtId="0" fontId="54" fillId="0" borderId="31" xfId="57" applyFont="1" applyBorder="1" applyAlignment="1">
      <alignment horizontal="center" vertical="center"/>
    </xf>
    <xf numFmtId="0" fontId="54" fillId="0" borderId="73" xfId="57" applyFont="1" applyBorder="1" applyAlignment="1">
      <alignment horizontal="center" vertical="center" wrapText="1"/>
    </xf>
    <xf numFmtId="166" fontId="57" fillId="0" borderId="12" xfId="73" applyNumberFormat="1" applyFont="1" applyFill="1" applyBorder="1" applyAlignment="1">
      <alignment horizontal="center"/>
    </xf>
    <xf numFmtId="166" fontId="57" fillId="0" borderId="23" xfId="73" applyNumberFormat="1" applyFont="1" applyFill="1" applyBorder="1" applyAlignment="1">
      <alignment horizontal="center"/>
    </xf>
    <xf numFmtId="166" fontId="57" fillId="0" borderId="28" xfId="73" applyNumberFormat="1" applyFont="1" applyFill="1" applyBorder="1" applyAlignment="1">
      <alignment horizontal="center"/>
    </xf>
    <xf numFmtId="166" fontId="52" fillId="0" borderId="12" xfId="73" applyNumberFormat="1" applyFont="1" applyFill="1" applyBorder="1" applyAlignment="1">
      <alignment horizontal="center"/>
    </xf>
    <xf numFmtId="166" fontId="52" fillId="0" borderId="52" xfId="72" applyNumberFormat="1" applyFont="1" applyBorder="1" applyAlignment="1">
      <alignment horizontal="center"/>
    </xf>
    <xf numFmtId="166" fontId="15" fillId="0" borderId="59" xfId="74" applyNumberFormat="1" applyFont="1" applyFill="1" applyBorder="1" applyAlignment="1">
      <alignment horizontal="center" vertical="center" wrapText="1"/>
    </xf>
    <xf numFmtId="166" fontId="15" fillId="0" borderId="63" xfId="74" applyNumberFormat="1" applyFont="1" applyFill="1" applyBorder="1" applyAlignment="1">
      <alignment horizontal="center" vertical="center" wrapText="1"/>
    </xf>
    <xf numFmtId="0" fontId="54" fillId="0" borderId="41" xfId="57" applyFont="1" applyBorder="1" applyAlignment="1">
      <alignment horizontal="center" vertical="center"/>
    </xf>
    <xf numFmtId="0" fontId="18" fillId="0" borderId="41" xfId="57" applyFont="1" applyBorder="1" applyAlignment="1">
      <alignment horizontal="center" vertical="center"/>
    </xf>
    <xf numFmtId="0" fontId="57" fillId="28" borderId="0" xfId="35" applyFont="1" applyFill="1" applyAlignment="1" applyProtection="1">
      <alignment horizontal="center" vertical="center"/>
    </xf>
    <xf numFmtId="0" fontId="19" fillId="28" borderId="0" xfId="35" applyFont="1" applyFill="1" applyAlignment="1" applyProtection="1"/>
    <xf numFmtId="0" fontId="14" fillId="0" borderId="20" xfId="58" applyFont="1" applyFill="1" applyBorder="1"/>
    <xf numFmtId="0" fontId="15" fillId="0" borderId="0" xfId="49" applyFont="1" applyFill="1" applyBorder="1" applyAlignment="1">
      <alignment horizontal="center"/>
    </xf>
    <xf numFmtId="0" fontId="14" fillId="0" borderId="0" xfId="58" applyFont="1" applyBorder="1" applyAlignment="1">
      <alignment horizontal="center"/>
    </xf>
    <xf numFmtId="0" fontId="14" fillId="0" borderId="0" xfId="49" applyNumberFormat="1" applyFont="1" applyFill="1" applyBorder="1" applyAlignment="1" applyProtection="1">
      <alignment horizontal="center"/>
    </xf>
    <xf numFmtId="0" fontId="14" fillId="0" borderId="0" xfId="58" applyFont="1" applyFill="1" applyBorder="1" applyAlignment="1">
      <alignment horizontal="center"/>
    </xf>
    <xf numFmtId="0" fontId="15" fillId="0" borderId="19" xfId="49" applyFont="1" applyFill="1" applyBorder="1" applyAlignment="1">
      <alignment horizontal="center"/>
    </xf>
    <xf numFmtId="0" fontId="14" fillId="0" borderId="20" xfId="58" applyFont="1" applyFill="1" applyBorder="1" applyAlignment="1">
      <alignment horizontal="center" vertical="center"/>
    </xf>
    <xf numFmtId="0" fontId="14" fillId="0" borderId="59" xfId="0" applyFont="1" applyBorder="1" applyAlignment="1">
      <alignment horizontal="center" vertical="center" wrapText="1"/>
    </xf>
    <xf numFmtId="0" fontId="14" fillId="0" borderId="92" xfId="0" applyFont="1" applyBorder="1" applyAlignment="1">
      <alignment horizontal="center" vertical="center" wrapText="1"/>
    </xf>
    <xf numFmtId="0" fontId="14" fillId="0" borderId="20" xfId="58" applyFont="1" applyFill="1" applyBorder="1" applyAlignment="1">
      <alignment horizontal="center" wrapText="1"/>
    </xf>
    <xf numFmtId="166" fontId="15" fillId="0" borderId="14" xfId="74" applyNumberFormat="1" applyFont="1" applyFill="1" applyBorder="1" applyAlignment="1">
      <alignment horizontal="center" wrapText="1"/>
    </xf>
    <xf numFmtId="166" fontId="15" fillId="0" borderId="0" xfId="74" applyNumberFormat="1" applyFont="1" applyFill="1" applyBorder="1" applyAlignment="1">
      <alignment horizontal="center" wrapText="1"/>
    </xf>
    <xf numFmtId="166" fontId="15" fillId="0" borderId="61" xfId="74" applyNumberFormat="1" applyFont="1" applyFill="1" applyBorder="1" applyAlignment="1">
      <alignment horizontal="center" wrapText="1"/>
    </xf>
    <xf numFmtId="166" fontId="15" fillId="0" borderId="19" xfId="74" applyNumberFormat="1" applyFont="1" applyFill="1" applyBorder="1" applyAlignment="1">
      <alignment horizontal="center" wrapText="1"/>
    </xf>
    <xf numFmtId="166" fontId="15" fillId="0" borderId="0" xfId="58" applyNumberFormat="1" applyFont="1" applyFill="1" applyBorder="1" applyAlignment="1">
      <alignment horizontal="center"/>
    </xf>
    <xf numFmtId="166" fontId="15" fillId="0" borderId="0" xfId="74" applyNumberFormat="1" applyFont="1" applyFill="1" applyBorder="1" applyAlignment="1">
      <alignment horizontal="center"/>
    </xf>
    <xf numFmtId="166" fontId="15" fillId="0" borderId="19" xfId="74" applyNumberFormat="1" applyFont="1" applyFill="1" applyBorder="1" applyAlignment="1">
      <alignment horizontal="center"/>
    </xf>
    <xf numFmtId="166" fontId="15" fillId="0" borderId="22" xfId="74" applyNumberFormat="1" applyFont="1" applyFill="1" applyBorder="1" applyAlignment="1">
      <alignment horizontal="center" wrapText="1"/>
    </xf>
    <xf numFmtId="166" fontId="15" fillId="0" borderId="21" xfId="74" applyNumberFormat="1" applyFont="1" applyFill="1" applyBorder="1" applyAlignment="1">
      <alignment horizontal="center" wrapText="1"/>
    </xf>
    <xf numFmtId="0" fontId="14" fillId="0" borderId="30" xfId="58" applyFont="1" applyFill="1" applyBorder="1" applyAlignment="1">
      <alignment horizontal="center" wrapText="1"/>
    </xf>
    <xf numFmtId="166" fontId="15" fillId="0" borderId="27" xfId="74" applyNumberFormat="1" applyFont="1" applyFill="1" applyBorder="1" applyAlignment="1">
      <alignment horizontal="center" wrapText="1"/>
    </xf>
    <xf numFmtId="166" fontId="15" fillId="0" borderId="26" xfId="74" applyNumberFormat="1" applyFont="1" applyFill="1" applyBorder="1" applyAlignment="1">
      <alignment horizontal="center" wrapText="1"/>
    </xf>
    <xf numFmtId="0" fontId="14" fillId="0" borderId="25" xfId="58" applyFont="1" applyFill="1" applyBorder="1" applyAlignment="1">
      <alignment horizontal="center" wrapText="1"/>
    </xf>
    <xf numFmtId="0" fontId="14" fillId="0" borderId="20" xfId="58" applyFont="1" applyFill="1" applyBorder="1" applyAlignment="1">
      <alignment horizontal="center"/>
    </xf>
    <xf numFmtId="166" fontId="14" fillId="0" borderId="0" xfId="58" applyNumberFormat="1" applyFont="1" applyFill="1" applyBorder="1" applyAlignment="1">
      <alignment horizontal="center"/>
    </xf>
    <xf numFmtId="0" fontId="14" fillId="0" borderId="30" xfId="58" applyFont="1" applyFill="1" applyBorder="1" applyAlignment="1">
      <alignment horizontal="center"/>
    </xf>
    <xf numFmtId="166" fontId="15" fillId="0" borderId="27" xfId="58" applyNumberFormat="1" applyFont="1" applyFill="1" applyBorder="1" applyAlignment="1">
      <alignment horizontal="center"/>
    </xf>
    <xf numFmtId="166" fontId="15" fillId="0" borderId="27" xfId="74" applyNumberFormat="1" applyFont="1" applyFill="1" applyBorder="1" applyAlignment="1">
      <alignment horizontal="center"/>
    </xf>
    <xf numFmtId="166" fontId="15" fillId="0" borderId="26" xfId="74" applyNumberFormat="1" applyFont="1" applyFill="1" applyBorder="1" applyAlignment="1">
      <alignment horizontal="center"/>
    </xf>
    <xf numFmtId="0" fontId="14" fillId="0" borderId="25" xfId="58" applyFont="1" applyFill="1" applyBorder="1" applyAlignment="1">
      <alignment horizontal="center"/>
    </xf>
    <xf numFmtId="166" fontId="15" fillId="0" borderId="22" xfId="58" applyNumberFormat="1" applyFont="1" applyFill="1" applyBorder="1" applyAlignment="1">
      <alignment horizontal="center"/>
    </xf>
    <xf numFmtId="166" fontId="15" fillId="0" borderId="22" xfId="74" applyNumberFormat="1" applyFont="1" applyFill="1" applyBorder="1" applyAlignment="1">
      <alignment horizontal="center"/>
    </xf>
    <xf numFmtId="166" fontId="15" fillId="0" borderId="21" xfId="74" applyNumberFormat="1" applyFont="1" applyFill="1" applyBorder="1" applyAlignment="1">
      <alignment horizontal="center"/>
    </xf>
    <xf numFmtId="166" fontId="14" fillId="0" borderId="27" xfId="58" applyNumberFormat="1" applyFont="1" applyFill="1" applyBorder="1" applyAlignment="1">
      <alignment horizontal="center"/>
    </xf>
    <xf numFmtId="166" fontId="14" fillId="0" borderId="22" xfId="58" applyNumberFormat="1" applyFont="1" applyFill="1" applyBorder="1" applyAlignment="1">
      <alignment horizontal="center"/>
    </xf>
    <xf numFmtId="0" fontId="15" fillId="0" borderId="20" xfId="58" applyFont="1" applyFill="1" applyBorder="1"/>
    <xf numFmtId="0" fontId="15" fillId="0" borderId="20" xfId="58" applyFont="1" applyFill="1" applyBorder="1" applyAlignment="1">
      <alignment horizontal="center" vertical="center"/>
    </xf>
    <xf numFmtId="0" fontId="15" fillId="0" borderId="20" xfId="58" applyFont="1" applyFill="1" applyBorder="1" applyAlignment="1">
      <alignment horizontal="center" wrapText="1"/>
    </xf>
    <xf numFmtId="0" fontId="15" fillId="0" borderId="25" xfId="58" applyFont="1" applyFill="1" applyBorder="1" applyAlignment="1">
      <alignment horizontal="center" wrapText="1"/>
    </xf>
    <xf numFmtId="0" fontId="15" fillId="0" borderId="30" xfId="58" applyFont="1" applyFill="1" applyBorder="1" applyAlignment="1">
      <alignment horizontal="center" wrapText="1"/>
    </xf>
    <xf numFmtId="0" fontId="15" fillId="0" borderId="20" xfId="58" applyFont="1" applyFill="1" applyBorder="1" applyAlignment="1">
      <alignment horizontal="center"/>
    </xf>
    <xf numFmtId="0" fontId="15" fillId="0" borderId="30" xfId="58" applyFont="1" applyFill="1" applyBorder="1" applyAlignment="1">
      <alignment horizontal="center"/>
    </xf>
    <xf numFmtId="0" fontId="15" fillId="0" borderId="25" xfId="58" applyFont="1" applyFill="1" applyBorder="1" applyAlignment="1">
      <alignment horizontal="center"/>
    </xf>
    <xf numFmtId="166" fontId="57" fillId="0" borderId="89" xfId="74" applyNumberFormat="1" applyFont="1" applyFill="1" applyBorder="1" applyAlignment="1">
      <alignment horizontal="center" vertical="center" wrapText="1"/>
    </xf>
    <xf numFmtId="166" fontId="57" fillId="0" borderId="90" xfId="74" applyNumberFormat="1" applyFont="1" applyFill="1" applyBorder="1" applyAlignment="1">
      <alignment horizontal="center" wrapText="1"/>
    </xf>
    <xf numFmtId="166" fontId="57" fillId="0" borderId="68" xfId="74" applyNumberFormat="1" applyFont="1" applyFill="1" applyBorder="1" applyAlignment="1">
      <alignment horizontal="center" wrapText="1"/>
    </xf>
    <xf numFmtId="166" fontId="57" fillId="0" borderId="68" xfId="58" applyNumberFormat="1" applyFont="1" applyFill="1" applyBorder="1" applyAlignment="1">
      <alignment horizontal="center"/>
    </xf>
    <xf numFmtId="166" fontId="57" fillId="0" borderId="69" xfId="74" applyNumberFormat="1" applyFont="1" applyFill="1" applyBorder="1" applyAlignment="1">
      <alignment horizontal="center" wrapText="1"/>
    </xf>
    <xf numFmtId="166" fontId="57" fillId="0" borderId="70" xfId="74" applyNumberFormat="1" applyFont="1" applyFill="1" applyBorder="1" applyAlignment="1">
      <alignment horizontal="center" wrapText="1"/>
    </xf>
    <xf numFmtId="166" fontId="57" fillId="0" borderId="70" xfId="58" applyNumberFormat="1" applyFont="1" applyFill="1" applyBorder="1" applyAlignment="1">
      <alignment horizontal="center"/>
    </xf>
    <xf numFmtId="166" fontId="57" fillId="0" borderId="69" xfId="58" applyNumberFormat="1" applyFont="1" applyFill="1" applyBorder="1" applyAlignment="1">
      <alignment horizontal="center"/>
    </xf>
    <xf numFmtId="166" fontId="57" fillId="0" borderId="69" xfId="74" applyNumberFormat="1" applyFont="1" applyFill="1" applyBorder="1" applyAlignment="1">
      <alignment horizontal="center"/>
    </xf>
    <xf numFmtId="166" fontId="57" fillId="0" borderId="68" xfId="74" applyNumberFormat="1" applyFont="1" applyFill="1" applyBorder="1" applyAlignment="1">
      <alignment horizontal="center"/>
    </xf>
    <xf numFmtId="0" fontId="54" fillId="0" borderId="71" xfId="58" applyFont="1" applyBorder="1"/>
    <xf numFmtId="0" fontId="54" fillId="0" borderId="53" xfId="58" applyFont="1" applyBorder="1"/>
    <xf numFmtId="0" fontId="14" fillId="0" borderId="38" xfId="41" applyFont="1" applyBorder="1" applyAlignment="1">
      <alignment horizontal="center" vertical="center" wrapText="1"/>
    </xf>
    <xf numFmtId="166" fontId="58" fillId="0" borderId="0" xfId="58" applyNumberFormat="1" applyFont="1" applyFill="1" applyBorder="1" applyAlignment="1">
      <alignment horizontal="center"/>
    </xf>
    <xf numFmtId="0" fontId="15" fillId="23" borderId="0" xfId="35" applyFont="1" applyFill="1" applyAlignment="1" applyProtection="1"/>
    <xf numFmtId="0" fontId="15" fillId="28" borderId="0" xfId="35" applyFont="1" applyFill="1" applyAlignment="1" applyProtection="1"/>
    <xf numFmtId="0" fontId="18" fillId="0" borderId="72" xfId="57" applyFont="1" applyBorder="1" applyAlignment="1">
      <alignment horizontal="center" vertical="center" wrapText="1"/>
    </xf>
    <xf numFmtId="166" fontId="52" fillId="0" borderId="48" xfId="73" applyNumberFormat="1" applyFont="1" applyBorder="1" applyAlignment="1">
      <alignment horizontal="center"/>
    </xf>
    <xf numFmtId="166" fontId="52" fillId="0" borderId="11" xfId="73" applyNumberFormat="1" applyFont="1" applyBorder="1" applyAlignment="1">
      <alignment horizontal="center"/>
    </xf>
    <xf numFmtId="166" fontId="52" fillId="0" borderId="49" xfId="73" applyNumberFormat="1" applyFont="1" applyFill="1" applyBorder="1" applyAlignment="1">
      <alignment horizontal="center"/>
    </xf>
    <xf numFmtId="166" fontId="52" fillId="0" borderId="48" xfId="73" applyNumberFormat="1" applyFont="1" applyFill="1" applyBorder="1" applyAlignment="1">
      <alignment horizontal="center"/>
    </xf>
    <xf numFmtId="0" fontId="67" fillId="0" borderId="73" xfId="57" applyFont="1" applyBorder="1" applyAlignment="1">
      <alignment horizontal="center" vertical="center" wrapText="1"/>
    </xf>
    <xf numFmtId="0" fontId="54" fillId="0" borderId="43" xfId="57" applyFont="1" applyBorder="1" applyAlignment="1">
      <alignment horizontal="center" vertical="center" wrapText="1"/>
    </xf>
    <xf numFmtId="166" fontId="57" fillId="0" borderId="29" xfId="73" applyNumberFormat="1" applyFont="1" applyBorder="1" applyAlignment="1">
      <alignment horizontal="center"/>
    </xf>
    <xf numFmtId="166" fontId="52" fillId="0" borderId="17" xfId="72" applyNumberFormat="1" applyFont="1" applyBorder="1" applyAlignment="1">
      <alignment horizontal="center"/>
    </xf>
    <xf numFmtId="0" fontId="67" fillId="0" borderId="37" xfId="1" applyFont="1" applyBorder="1" applyAlignment="1">
      <alignment horizontal="center" vertical="center" wrapText="1"/>
    </xf>
    <xf numFmtId="166" fontId="54" fillId="0" borderId="28" xfId="90" applyNumberFormat="1" applyFont="1" applyBorder="1" applyAlignment="1">
      <alignment horizontal="center"/>
    </xf>
    <xf numFmtId="166" fontId="54" fillId="0" borderId="12" xfId="90" applyNumberFormat="1" applyFont="1" applyBorder="1" applyAlignment="1">
      <alignment horizontal="center"/>
    </xf>
    <xf numFmtId="166" fontId="54" fillId="0" borderId="23" xfId="90" applyNumberFormat="1" applyFont="1" applyBorder="1" applyAlignment="1">
      <alignment horizontal="center"/>
    </xf>
    <xf numFmtId="166" fontId="54" fillId="0" borderId="52" xfId="90" applyNumberFormat="1" applyFont="1" applyBorder="1" applyAlignment="1">
      <alignment horizontal="center"/>
    </xf>
    <xf numFmtId="9" fontId="42" fillId="0" borderId="27" xfId="90" applyFont="1" applyFill="1" applyBorder="1" applyAlignment="1">
      <alignment horizontal="center"/>
    </xf>
    <xf numFmtId="9" fontId="42" fillId="0" borderId="26" xfId="90" applyFont="1" applyFill="1" applyBorder="1" applyAlignment="1">
      <alignment horizontal="center"/>
    </xf>
    <xf numFmtId="9" fontId="42" fillId="0" borderId="19" xfId="90" applyFont="1" applyFill="1" applyBorder="1" applyAlignment="1">
      <alignment horizontal="center"/>
    </xf>
    <xf numFmtId="9" fontId="42" fillId="0" borderId="21" xfId="90" applyFont="1" applyFill="1" applyBorder="1" applyAlignment="1">
      <alignment horizontal="center"/>
    </xf>
    <xf numFmtId="9" fontId="42" fillId="0" borderId="16" xfId="90" applyFont="1" applyFill="1" applyBorder="1" applyAlignment="1">
      <alignment horizontal="center"/>
    </xf>
    <xf numFmtId="9" fontId="42" fillId="0" borderId="15" xfId="90" applyFont="1" applyFill="1" applyBorder="1" applyAlignment="1">
      <alignment horizontal="center"/>
    </xf>
    <xf numFmtId="0" fontId="67" fillId="0" borderId="38" xfId="57" applyFont="1" applyBorder="1" applyAlignment="1">
      <alignment horizontal="center" vertical="center" wrapText="1"/>
    </xf>
    <xf numFmtId="9" fontId="42" fillId="0" borderId="0" xfId="90" applyFont="1" applyBorder="1"/>
    <xf numFmtId="9" fontId="42" fillId="0" borderId="0" xfId="90" applyFont="1" applyBorder="1" applyAlignment="1">
      <alignment horizontal="center"/>
    </xf>
    <xf numFmtId="166" fontId="42" fillId="0" borderId="29" xfId="72" applyNumberFormat="1" applyFont="1" applyFill="1" applyBorder="1" applyAlignment="1">
      <alignment horizontal="center"/>
    </xf>
    <xf numFmtId="166" fontId="42" fillId="0" borderId="9" xfId="72" applyNumberFormat="1" applyFont="1" applyFill="1" applyBorder="1" applyAlignment="1">
      <alignment horizontal="center"/>
    </xf>
    <xf numFmtId="166" fontId="42" fillId="0" borderId="24" xfId="72" applyNumberFormat="1" applyFont="1" applyFill="1" applyBorder="1" applyAlignment="1">
      <alignment horizontal="center"/>
    </xf>
    <xf numFmtId="166" fontId="42" fillId="0" borderId="17" xfId="72" applyNumberFormat="1" applyFont="1" applyFill="1" applyBorder="1" applyAlignment="1">
      <alignment horizontal="center"/>
    </xf>
    <xf numFmtId="0" fontId="42" fillId="0" borderId="32" xfId="57" applyFont="1" applyBorder="1"/>
    <xf numFmtId="0" fontId="42" fillId="0" borderId="27" xfId="57" applyFont="1" applyBorder="1" applyAlignment="1">
      <alignment horizontal="center"/>
    </xf>
    <xf numFmtId="0" fontId="42" fillId="0" borderId="0" xfId="57" applyFont="1" applyBorder="1" applyAlignment="1">
      <alignment horizontal="center"/>
    </xf>
    <xf numFmtId="0" fontId="42" fillId="0" borderId="22" xfId="57" applyFont="1" applyBorder="1" applyAlignment="1">
      <alignment horizontal="center"/>
    </xf>
    <xf numFmtId="0" fontId="42" fillId="0" borderId="16" xfId="57" applyFont="1" applyBorder="1" applyAlignment="1">
      <alignment horizontal="center"/>
    </xf>
    <xf numFmtId="0" fontId="14" fillId="0" borderId="37" xfId="57" applyFont="1" applyBorder="1" applyAlignment="1">
      <alignment wrapText="1"/>
    </xf>
    <xf numFmtId="3" fontId="42" fillId="0" borderId="27" xfId="57" applyNumberFormat="1" applyFont="1" applyBorder="1" applyAlignment="1">
      <alignment horizontal="center"/>
    </xf>
    <xf numFmtId="3" fontId="42" fillId="0" borderId="0" xfId="57" applyNumberFormat="1" applyFont="1" applyBorder="1" applyAlignment="1">
      <alignment horizontal="center"/>
    </xf>
    <xf numFmtId="3" fontId="57" fillId="0" borderId="28" xfId="73" applyNumberFormat="1" applyFont="1" applyBorder="1" applyAlignment="1">
      <alignment horizontal="center"/>
    </xf>
    <xf numFmtId="3" fontId="57" fillId="0" borderId="29" xfId="73" applyNumberFormat="1" applyFont="1" applyFill="1" applyBorder="1" applyAlignment="1">
      <alignment horizontal="center"/>
    </xf>
    <xf numFmtId="3" fontId="24" fillId="0" borderId="0" xfId="0" applyNumberFormat="1" applyFont="1" applyBorder="1"/>
    <xf numFmtId="3" fontId="57" fillId="0" borderId="29" xfId="73" applyNumberFormat="1" applyFont="1" applyBorder="1" applyAlignment="1">
      <alignment horizontal="center"/>
    </xf>
    <xf numFmtId="3" fontId="52" fillId="0" borderId="27" xfId="73" applyNumberFormat="1" applyFont="1" applyBorder="1" applyAlignment="1">
      <alignment horizontal="center"/>
    </xf>
    <xf numFmtId="3" fontId="57" fillId="0" borderId="12" xfId="73" applyNumberFormat="1" applyFont="1" applyBorder="1" applyAlignment="1">
      <alignment horizontal="center"/>
    </xf>
    <xf numFmtId="3" fontId="57" fillId="0" borderId="9" xfId="73" applyNumberFormat="1" applyFont="1" applyFill="1" applyBorder="1" applyAlignment="1">
      <alignment horizontal="center"/>
    </xf>
    <xf numFmtId="3" fontId="57" fillId="0" borderId="9" xfId="73" applyNumberFormat="1" applyFont="1" applyBorder="1" applyAlignment="1">
      <alignment horizontal="center"/>
    </xf>
    <xf numFmtId="3" fontId="52" fillId="0" borderId="0" xfId="73" applyNumberFormat="1" applyFont="1" applyBorder="1" applyAlignment="1">
      <alignment horizontal="center"/>
    </xf>
    <xf numFmtId="3" fontId="57" fillId="0" borderId="12" xfId="73" applyNumberFormat="1" applyFont="1" applyFill="1" applyBorder="1" applyAlignment="1">
      <alignment horizontal="center"/>
    </xf>
    <xf numFmtId="3" fontId="19" fillId="0" borderId="0" xfId="73" applyNumberFormat="1" applyFont="1" applyFill="1" applyBorder="1" applyAlignment="1">
      <alignment horizontal="center"/>
    </xf>
    <xf numFmtId="3" fontId="52" fillId="0" borderId="0" xfId="73" applyNumberFormat="1" applyFont="1" applyFill="1" applyBorder="1" applyAlignment="1">
      <alignment horizontal="center"/>
    </xf>
    <xf numFmtId="3" fontId="57" fillId="0" borderId="23" xfId="73" applyNumberFormat="1" applyFont="1" applyFill="1" applyBorder="1" applyAlignment="1">
      <alignment horizontal="center"/>
    </xf>
    <xf numFmtId="3" fontId="57" fillId="0" borderId="24" xfId="73" applyNumberFormat="1" applyFont="1" applyFill="1" applyBorder="1" applyAlignment="1">
      <alignment horizontal="center"/>
    </xf>
    <xf numFmtId="3" fontId="19" fillId="0" borderId="22" xfId="73" applyNumberFormat="1" applyFont="1" applyFill="1" applyBorder="1" applyAlignment="1">
      <alignment horizontal="center"/>
    </xf>
    <xf numFmtId="3" fontId="52" fillId="0" borderId="22" xfId="73" applyNumberFormat="1" applyFont="1" applyFill="1" applyBorder="1" applyAlignment="1">
      <alignment horizontal="center"/>
    </xf>
    <xf numFmtId="3" fontId="57" fillId="0" borderId="28" xfId="73" applyNumberFormat="1" applyFont="1" applyFill="1" applyBorder="1" applyAlignment="1">
      <alignment horizontal="center"/>
    </xf>
    <xf numFmtId="3" fontId="19" fillId="0" borderId="27" xfId="73" applyNumberFormat="1" applyFont="1" applyFill="1" applyBorder="1" applyAlignment="1">
      <alignment horizontal="center"/>
    </xf>
    <xf numFmtId="3" fontId="52" fillId="0" borderId="27" xfId="73" applyNumberFormat="1" applyFont="1" applyFill="1" applyBorder="1" applyAlignment="1">
      <alignment horizontal="center"/>
    </xf>
    <xf numFmtId="3" fontId="0" fillId="0" borderId="12" xfId="0" applyNumberFormat="1" applyBorder="1"/>
    <xf numFmtId="3" fontId="0" fillId="0" borderId="9" xfId="0" applyNumberFormat="1" applyBorder="1"/>
    <xf numFmtId="3" fontId="0" fillId="0" borderId="0" xfId="0" applyNumberFormat="1" applyBorder="1"/>
    <xf numFmtId="3" fontId="52" fillId="0" borderId="12" xfId="73" applyNumberFormat="1" applyFont="1" applyFill="1" applyBorder="1" applyAlignment="1">
      <alignment horizontal="center"/>
    </xf>
    <xf numFmtId="3" fontId="52" fillId="0" borderId="9" xfId="73" applyNumberFormat="1" applyFont="1" applyFill="1" applyBorder="1" applyAlignment="1">
      <alignment horizontal="center"/>
    </xf>
    <xf numFmtId="3" fontId="52" fillId="0" borderId="52" xfId="72" applyNumberFormat="1" applyFont="1" applyBorder="1" applyAlignment="1">
      <alignment horizontal="center"/>
    </xf>
    <xf numFmtId="3" fontId="52" fillId="0" borderId="17" xfId="73" applyNumberFormat="1" applyFont="1" applyBorder="1" applyAlignment="1">
      <alignment horizontal="center"/>
    </xf>
    <xf numFmtId="3" fontId="52" fillId="0" borderId="16" xfId="73" applyNumberFormat="1" applyFont="1" applyBorder="1" applyAlignment="1">
      <alignment horizontal="center"/>
    </xf>
    <xf numFmtId="3" fontId="42" fillId="0" borderId="16" xfId="72" applyNumberFormat="1" applyFont="1" applyBorder="1" applyAlignment="1">
      <alignment horizontal="center"/>
    </xf>
    <xf numFmtId="3" fontId="52" fillId="0" borderId="17" xfId="72" applyNumberFormat="1" applyFont="1" applyBorder="1" applyAlignment="1">
      <alignment horizontal="center"/>
    </xf>
    <xf numFmtId="3" fontId="52" fillId="0" borderId="16" xfId="72" applyNumberFormat="1" applyFont="1" applyBorder="1" applyAlignment="1">
      <alignment horizontal="center"/>
    </xf>
    <xf numFmtId="3" fontId="42" fillId="0" borderId="22" xfId="57" applyNumberFormat="1" applyFont="1" applyBorder="1" applyAlignment="1">
      <alignment horizontal="center"/>
    </xf>
    <xf numFmtId="3" fontId="42" fillId="0" borderId="16" xfId="57" applyNumberFormat="1" applyFont="1" applyBorder="1" applyAlignment="1">
      <alignment horizontal="center"/>
    </xf>
    <xf numFmtId="0" fontId="42" fillId="0" borderId="34" xfId="57" applyFont="1" applyBorder="1"/>
    <xf numFmtId="166" fontId="54" fillId="0" borderId="28" xfId="72" applyNumberFormat="1" applyFont="1" applyFill="1" applyBorder="1" applyAlignment="1">
      <alignment horizontal="center"/>
    </xf>
    <xf numFmtId="166" fontId="54" fillId="0" borderId="12" xfId="72" applyNumberFormat="1" applyFont="1" applyFill="1" applyBorder="1" applyAlignment="1">
      <alignment horizontal="center"/>
    </xf>
    <xf numFmtId="166" fontId="54" fillId="0" borderId="23" xfId="72" applyNumberFormat="1" applyFont="1" applyFill="1" applyBorder="1" applyAlignment="1">
      <alignment horizontal="center"/>
    </xf>
    <xf numFmtId="0" fontId="13" fillId="0" borderId="38" xfId="41" applyFont="1" applyBorder="1" applyAlignment="1">
      <alignment horizontal="center" vertical="center" wrapText="1"/>
    </xf>
    <xf numFmtId="0" fontId="13" fillId="0" borderId="42" xfId="41" applyFont="1" applyBorder="1" applyAlignment="1">
      <alignment horizontal="center" vertical="center" wrapText="1"/>
    </xf>
    <xf numFmtId="0" fontId="12" fillId="0" borderId="42" xfId="41" applyFont="1" applyBorder="1" applyAlignment="1">
      <alignment horizontal="center" vertical="center" wrapText="1"/>
    </xf>
    <xf numFmtId="0" fontId="55" fillId="0" borderId="0" xfId="41" applyFont="1" applyBorder="1" applyAlignment="1">
      <alignment horizontal="center"/>
    </xf>
    <xf numFmtId="0" fontId="12" fillId="0" borderId="41" xfId="41" applyFont="1" applyBorder="1" applyAlignment="1">
      <alignment horizontal="center" vertical="center" wrapText="1"/>
    </xf>
    <xf numFmtId="166" fontId="18" fillId="0" borderId="21" xfId="90" applyNumberFormat="1" applyFont="1" applyBorder="1" applyAlignment="1">
      <alignment horizontal="center"/>
    </xf>
    <xf numFmtId="166" fontId="18" fillId="0" borderId="19" xfId="90" applyNumberFormat="1" applyFont="1" applyBorder="1" applyAlignment="1">
      <alignment horizontal="center"/>
    </xf>
    <xf numFmtId="3" fontId="54" fillId="0" borderId="19" xfId="75" applyNumberFormat="1" applyFont="1" applyBorder="1" applyAlignment="1">
      <alignment horizontal="center"/>
    </xf>
    <xf numFmtId="3" fontId="54" fillId="0" borderId="15" xfId="75" applyNumberFormat="1" applyFont="1" applyBorder="1" applyAlignment="1">
      <alignment horizontal="center"/>
    </xf>
    <xf numFmtId="0" fontId="12" fillId="0" borderId="0" xfId="41" applyFont="1" applyBorder="1" applyAlignment="1">
      <alignment wrapText="1"/>
    </xf>
    <xf numFmtId="0" fontId="42" fillId="0" borderId="0" xfId="41" applyBorder="1" applyAlignment="1">
      <alignment wrapText="1"/>
    </xf>
    <xf numFmtId="0" fontId="18" fillId="0" borderId="0" xfId="41" applyFont="1" applyBorder="1" applyAlignment="1">
      <alignment horizontal="center" vertical="center" wrapText="1"/>
    </xf>
    <xf numFmtId="0" fontId="12" fillId="0" borderId="0" xfId="41" applyFont="1" applyBorder="1" applyAlignment="1">
      <alignment horizontal="center" vertical="center" wrapText="1"/>
    </xf>
    <xf numFmtId="4" fontId="42" fillId="0" borderId="0" xfId="41" applyNumberFormat="1"/>
    <xf numFmtId="3" fontId="42" fillId="0" borderId="0" xfId="41" applyNumberFormat="1"/>
    <xf numFmtId="0" fontId="11" fillId="0" borderId="0" xfId="57" applyFont="1"/>
    <xf numFmtId="169" fontId="42" fillId="0" borderId="76" xfId="41" applyNumberFormat="1" applyBorder="1" applyAlignment="1">
      <alignment horizontal="center"/>
    </xf>
    <xf numFmtId="0" fontId="68" fillId="0" borderId="79" xfId="0" applyFont="1" applyBorder="1" applyAlignment="1">
      <alignment horizontal="center"/>
    </xf>
    <xf numFmtId="0" fontId="68" fillId="0" borderId="76" xfId="0" applyFont="1" applyBorder="1" applyAlignment="1">
      <alignment horizontal="center"/>
    </xf>
    <xf numFmtId="169" fontId="68" fillId="0" borderId="76" xfId="0" applyNumberFormat="1" applyFont="1" applyBorder="1" applyAlignment="1">
      <alignment horizontal="center"/>
    </xf>
    <xf numFmtId="0" fontId="55" fillId="0" borderId="0" xfId="57" applyFont="1" applyBorder="1" applyAlignment="1">
      <alignment horizontal="center" vertical="center"/>
    </xf>
    <xf numFmtId="0" fontId="18" fillId="0" borderId="31" xfId="57" applyFont="1" applyBorder="1" applyAlignment="1">
      <alignment horizontal="center" vertical="center"/>
    </xf>
    <xf numFmtId="0" fontId="11" fillId="0" borderId="37" xfId="57" applyFont="1" applyBorder="1" applyAlignment="1">
      <alignment horizontal="center" vertical="center" wrapText="1"/>
    </xf>
    <xf numFmtId="166" fontId="70" fillId="0" borderId="10" xfId="74" applyNumberFormat="1" applyFont="1" applyFill="1" applyBorder="1" applyAlignment="1">
      <alignment horizontal="center" vertical="center" wrapText="1"/>
    </xf>
    <xf numFmtId="0" fontId="55" fillId="0" borderId="0" xfId="58" applyFont="1" applyFill="1" applyAlignment="1">
      <alignment horizontal="center"/>
    </xf>
    <xf numFmtId="0" fontId="71" fillId="0" borderId="0" xfId="1" applyFont="1" applyAlignment="1">
      <alignment horizontal="center"/>
    </xf>
    <xf numFmtId="0" fontId="55" fillId="0" borderId="37" xfId="58" applyFont="1" applyFill="1" applyBorder="1" applyAlignment="1">
      <alignment horizontal="center"/>
    </xf>
    <xf numFmtId="0" fontId="43" fillId="0" borderId="37" xfId="49" applyFont="1" applyFill="1" applyBorder="1" applyAlignment="1">
      <alignment horizontal="center"/>
    </xf>
    <xf numFmtId="0" fontId="43" fillId="0" borderId="36" xfId="49" applyFont="1" applyFill="1" applyBorder="1" applyAlignment="1">
      <alignment horizontal="center"/>
    </xf>
    <xf numFmtId="0" fontId="15" fillId="0" borderId="0" xfId="1" applyFont="1"/>
    <xf numFmtId="0" fontId="15" fillId="0" borderId="0" xfId="1" applyFont="1" applyAlignment="1">
      <alignment vertical="center"/>
    </xf>
    <xf numFmtId="0" fontId="15" fillId="0" borderId="0" xfId="1" applyFont="1" applyAlignment="1">
      <alignment vertical="center" wrapText="1"/>
    </xf>
    <xf numFmtId="0" fontId="11" fillId="0" borderId="0" xfId="0" applyFont="1" applyBorder="1" applyAlignment="1">
      <alignment horizontal="center" vertical="center" wrapText="1"/>
    </xf>
    <xf numFmtId="3" fontId="11" fillId="0" borderId="0" xfId="0" applyNumberFormat="1" applyFont="1" applyBorder="1" applyAlignment="1">
      <alignment horizontal="center"/>
    </xf>
    <xf numFmtId="0" fontId="11" fillId="0" borderId="12" xfId="0" applyFont="1" applyBorder="1" applyAlignment="1">
      <alignment horizontal="center" vertical="center" wrapText="1"/>
    </xf>
    <xf numFmtId="3" fontId="11" fillId="0" borderId="12" xfId="0" applyNumberFormat="1" applyFont="1" applyBorder="1" applyAlignment="1">
      <alignment horizontal="center"/>
    </xf>
    <xf numFmtId="0" fontId="15" fillId="0" borderId="0" xfId="1" applyFont="1" applyBorder="1"/>
    <xf numFmtId="0" fontId="15" fillId="0" borderId="19" xfId="1" applyFont="1" applyBorder="1"/>
    <xf numFmtId="0" fontId="15" fillId="0" borderId="20" xfId="1" applyFont="1" applyBorder="1"/>
    <xf numFmtId="0" fontId="15" fillId="0" borderId="20" xfId="1" applyFont="1" applyBorder="1" applyAlignment="1">
      <alignment vertical="center"/>
    </xf>
    <xf numFmtId="3" fontId="11" fillId="0" borderId="52" xfId="0" applyNumberFormat="1" applyFont="1" applyBorder="1" applyAlignment="1">
      <alignment horizontal="center"/>
    </xf>
    <xf numFmtId="3" fontId="11" fillId="0" borderId="16" xfId="0" applyNumberFormat="1" applyFont="1" applyBorder="1" applyAlignment="1">
      <alignment horizontal="center"/>
    </xf>
    <xf numFmtId="0" fontId="54" fillId="0" borderId="11" xfId="0" applyFont="1" applyBorder="1" applyAlignment="1">
      <alignment horizontal="center" vertical="center" wrapText="1"/>
    </xf>
    <xf numFmtId="166" fontId="54" fillId="0" borderId="11" xfId="90" applyNumberFormat="1" applyFont="1" applyBorder="1" applyAlignment="1">
      <alignment horizontal="center"/>
    </xf>
    <xf numFmtId="166" fontId="54" fillId="0" borderId="65" xfId="90" applyNumberFormat="1" applyFont="1" applyBorder="1" applyAlignment="1">
      <alignment horizontal="center"/>
    </xf>
    <xf numFmtId="0" fontId="54" fillId="0" borderId="20" xfId="0" applyFont="1" applyBorder="1" applyAlignment="1">
      <alignment vertical="center" wrapText="1"/>
    </xf>
    <xf numFmtId="0" fontId="54" fillId="0" borderId="20" xfId="0" applyFont="1" applyBorder="1" applyAlignment="1">
      <alignment horizontal="center"/>
    </xf>
    <xf numFmtId="168" fontId="54" fillId="0" borderId="20" xfId="0" applyNumberFormat="1" applyFont="1" applyBorder="1" applyAlignment="1">
      <alignment horizontal="center"/>
    </xf>
    <xf numFmtId="2" fontId="54" fillId="0" borderId="20" xfId="0" applyNumberFormat="1" applyFont="1" applyBorder="1" applyAlignment="1">
      <alignment horizontal="center"/>
    </xf>
    <xf numFmtId="169" fontId="54" fillId="0" borderId="20" xfId="0" applyNumberFormat="1" applyFont="1" applyBorder="1" applyAlignment="1">
      <alignment horizontal="center"/>
    </xf>
    <xf numFmtId="169" fontId="54" fillId="0" borderId="18" xfId="0" applyNumberFormat="1" applyFont="1" applyBorder="1" applyAlignment="1">
      <alignment horizontal="center"/>
    </xf>
    <xf numFmtId="0" fontId="15" fillId="0" borderId="35" xfId="1" applyFont="1" applyBorder="1"/>
    <xf numFmtId="0" fontId="71" fillId="0" borderId="0" xfId="1" applyFont="1" applyBorder="1" applyAlignment="1">
      <alignment horizontal="center"/>
    </xf>
    <xf numFmtId="0" fontId="55" fillId="0" borderId="36" xfId="58" applyFont="1" applyFill="1" applyBorder="1" applyAlignment="1">
      <alignment horizontal="center"/>
    </xf>
    <xf numFmtId="0" fontId="54" fillId="0" borderId="19" xfId="0" applyFont="1" applyBorder="1" applyAlignment="1">
      <alignment horizontal="center" vertical="center" wrapText="1"/>
    </xf>
    <xf numFmtId="166" fontId="54" fillId="0" borderId="19" xfId="90" applyNumberFormat="1" applyFont="1" applyBorder="1" applyAlignment="1">
      <alignment horizontal="center"/>
    </xf>
    <xf numFmtId="166" fontId="54" fillId="0" borderId="15" xfId="90" applyNumberFormat="1" applyFont="1" applyBorder="1" applyAlignment="1">
      <alignment horizontal="center"/>
    </xf>
    <xf numFmtId="0" fontId="55" fillId="0" borderId="20" xfId="58" applyFont="1" applyFill="1" applyBorder="1" applyAlignment="1">
      <alignment horizontal="center"/>
    </xf>
    <xf numFmtId="0" fontId="11" fillId="0" borderId="0" xfId="57" applyFont="1" applyAlignment="1">
      <alignment wrapText="1"/>
    </xf>
    <xf numFmtId="166" fontId="51" fillId="0" borderId="0" xfId="73" applyNumberFormat="1" applyFont="1" applyAlignment="1">
      <alignment horizontal="center" wrapText="1"/>
    </xf>
    <xf numFmtId="166" fontId="51" fillId="0" borderId="0" xfId="90" applyNumberFormat="1" applyFont="1" applyAlignment="1">
      <alignment horizontal="center" wrapText="1"/>
    </xf>
    <xf numFmtId="166" fontId="25" fillId="0" borderId="0" xfId="1" applyNumberFormat="1" applyAlignment="1">
      <alignment horizontal="center" vertical="center" wrapText="1"/>
    </xf>
    <xf numFmtId="0" fontId="43" fillId="0" borderId="0" xfId="46"/>
    <xf numFmtId="0" fontId="42" fillId="0" borderId="35" xfId="57" applyFont="1" applyBorder="1" applyAlignment="1">
      <alignment horizontal="center"/>
    </xf>
    <xf numFmtId="166" fontId="57" fillId="0" borderId="33" xfId="73" applyNumberFormat="1" applyFont="1" applyBorder="1" applyAlignment="1">
      <alignment horizontal="center"/>
    </xf>
    <xf numFmtId="166" fontId="57" fillId="0" borderId="32" xfId="73" applyNumberFormat="1" applyFont="1" applyBorder="1" applyAlignment="1">
      <alignment horizontal="center"/>
    </xf>
    <xf numFmtId="166" fontId="52" fillId="0" borderId="32" xfId="73" applyNumberFormat="1" applyFont="1" applyBorder="1" applyAlignment="1">
      <alignment horizontal="center"/>
    </xf>
    <xf numFmtId="166" fontId="52" fillId="0" borderId="50" xfId="73" applyNumberFormat="1" applyFont="1" applyBorder="1" applyAlignment="1">
      <alignment horizontal="center"/>
    </xf>
    <xf numFmtId="166" fontId="52" fillId="0" borderId="49" xfId="73" applyNumberFormat="1" applyFont="1" applyBorder="1" applyAlignment="1">
      <alignment horizontal="center"/>
    </xf>
    <xf numFmtId="166" fontId="15" fillId="0" borderId="0" xfId="90" applyNumberFormat="1" applyFont="1" applyBorder="1" applyAlignment="1">
      <alignment horizontal="center"/>
    </xf>
    <xf numFmtId="166" fontId="15" fillId="0" borderId="22" xfId="90" applyNumberFormat="1" applyFont="1" applyBorder="1" applyAlignment="1">
      <alignment horizontal="center"/>
    </xf>
    <xf numFmtId="166" fontId="15" fillId="0" borderId="27" xfId="90" applyNumberFormat="1" applyFont="1" applyBorder="1" applyAlignment="1">
      <alignment horizontal="center"/>
    </xf>
    <xf numFmtId="166" fontId="15" fillId="0" borderId="48" xfId="90" applyNumberFormat="1" applyFont="1" applyBorder="1" applyAlignment="1">
      <alignment horizontal="center"/>
    </xf>
    <xf numFmtId="0" fontId="11" fillId="0" borderId="0" xfId="58" applyFont="1"/>
    <xf numFmtId="166" fontId="25" fillId="0" borderId="0" xfId="90" applyNumberFormat="1" applyFont="1" applyAlignment="1">
      <alignment horizontal="center"/>
    </xf>
    <xf numFmtId="0" fontId="72" fillId="0" borderId="0" xfId="0" applyFont="1" applyAlignment="1">
      <alignment horizontal="center"/>
    </xf>
    <xf numFmtId="170" fontId="42" fillId="0" borderId="0" xfId="58" applyNumberFormat="1"/>
    <xf numFmtId="9" fontId="42" fillId="0" borderId="0" xfId="90" applyNumberFormat="1" applyFont="1"/>
    <xf numFmtId="3" fontId="25" fillId="0" borderId="0" xfId="1" applyNumberFormat="1"/>
    <xf numFmtId="0" fontId="11" fillId="0" borderId="0" xfId="57" applyFont="1" applyFill="1"/>
    <xf numFmtId="9" fontId="42" fillId="0" borderId="0" xfId="90" applyFont="1"/>
    <xf numFmtId="0" fontId="55" fillId="0" borderId="0" xfId="57" applyFont="1" applyAlignment="1">
      <alignment horizontal="center"/>
    </xf>
    <xf numFmtId="0" fontId="55" fillId="0" borderId="19" xfId="57" applyFont="1" applyBorder="1" applyAlignment="1">
      <alignment horizontal="center"/>
    </xf>
    <xf numFmtId="166" fontId="52" fillId="0" borderId="0" xfId="90" applyNumberFormat="1" applyFont="1" applyFill="1" applyBorder="1" applyAlignment="1">
      <alignment horizontal="center"/>
    </xf>
    <xf numFmtId="10" fontId="42" fillId="0" borderId="0" xfId="90" applyNumberFormat="1" applyFont="1"/>
    <xf numFmtId="166" fontId="10" fillId="0" borderId="0" xfId="74" applyNumberFormat="1" applyFont="1" applyFill="1" applyBorder="1" applyAlignment="1">
      <alignment horizontal="center" wrapText="1"/>
    </xf>
    <xf numFmtId="166" fontId="10" fillId="0" borderId="22" xfId="74" applyNumberFormat="1" applyFont="1" applyFill="1" applyBorder="1" applyAlignment="1">
      <alignment horizontal="center" wrapText="1"/>
    </xf>
    <xf numFmtId="166" fontId="10" fillId="0" borderId="27" xfId="74" applyNumberFormat="1" applyFont="1" applyFill="1" applyBorder="1" applyAlignment="1">
      <alignment horizontal="center" wrapText="1"/>
    </xf>
    <xf numFmtId="166" fontId="10" fillId="0" borderId="32" xfId="73" applyNumberFormat="1" applyFont="1" applyBorder="1" applyAlignment="1">
      <alignment horizontal="center"/>
    </xf>
    <xf numFmtId="166" fontId="10" fillId="0" borderId="0" xfId="90" applyNumberFormat="1" applyFont="1" applyBorder="1" applyAlignment="1">
      <alignment horizontal="center"/>
    </xf>
    <xf numFmtId="166" fontId="10" fillId="0" borderId="22" xfId="90" applyNumberFormat="1" applyFont="1" applyBorder="1" applyAlignment="1">
      <alignment horizontal="center"/>
    </xf>
    <xf numFmtId="166" fontId="10" fillId="0" borderId="27" xfId="90" applyNumberFormat="1" applyFont="1" applyBorder="1" applyAlignment="1">
      <alignment horizontal="center"/>
    </xf>
    <xf numFmtId="166" fontId="10" fillId="0" borderId="0" xfId="73" applyNumberFormat="1" applyFont="1" applyFill="1" applyBorder="1" applyAlignment="1">
      <alignment horizontal="center"/>
    </xf>
    <xf numFmtId="0" fontId="9" fillId="0" borderId="0" xfId="41" applyFont="1"/>
    <xf numFmtId="166" fontId="42" fillId="0" borderId="0" xfId="90" applyNumberFormat="1" applyFont="1" applyAlignment="1">
      <alignment horizontal="center"/>
    </xf>
    <xf numFmtId="0" fontId="42" fillId="0" borderId="0" xfId="41" applyAlignment="1">
      <alignment horizontal="center"/>
    </xf>
    <xf numFmtId="0" fontId="60" fillId="0" borderId="46" xfId="57" applyFont="1" applyBorder="1" applyAlignment="1">
      <alignment horizontal="center" vertical="center"/>
    </xf>
    <xf numFmtId="0" fontId="9" fillId="0" borderId="42" xfId="41" applyFont="1" applyBorder="1" applyAlignment="1">
      <alignment horizontal="center" vertical="center" wrapText="1"/>
    </xf>
    <xf numFmtId="0" fontId="9" fillId="0" borderId="41" xfId="41" applyFont="1" applyBorder="1" applyAlignment="1">
      <alignment horizontal="center" vertical="center" wrapText="1"/>
    </xf>
    <xf numFmtId="0" fontId="42" fillId="0" borderId="16" xfId="41" applyBorder="1"/>
    <xf numFmtId="0" fontId="42" fillId="0" borderId="15" xfId="41" applyBorder="1"/>
    <xf numFmtId="0" fontId="9" fillId="0" borderId="43" xfId="41" applyFont="1" applyBorder="1" applyAlignment="1">
      <alignment horizontal="center" vertical="center" wrapText="1"/>
    </xf>
    <xf numFmtId="3" fontId="42" fillId="0" borderId="9" xfId="75" applyNumberFormat="1" applyFont="1" applyBorder="1" applyAlignment="1">
      <alignment horizontal="center" wrapText="1"/>
    </xf>
    <xf numFmtId="3" fontId="14" fillId="0" borderId="9" xfId="41" applyNumberFormat="1" applyFont="1" applyFill="1" applyBorder="1" applyAlignment="1">
      <alignment horizontal="center" wrapText="1"/>
    </xf>
    <xf numFmtId="3" fontId="14" fillId="0" borderId="9" xfId="41" applyNumberFormat="1" applyFont="1" applyBorder="1" applyAlignment="1">
      <alignment horizontal="center" wrapText="1"/>
    </xf>
    <xf numFmtId="3" fontId="14" fillId="0" borderId="24" xfId="41" applyNumberFormat="1" applyFont="1" applyBorder="1" applyAlignment="1">
      <alignment horizontal="center" wrapText="1"/>
    </xf>
    <xf numFmtId="3" fontId="14" fillId="0" borderId="29" xfId="41" applyNumberFormat="1" applyFont="1" applyBorder="1" applyAlignment="1">
      <alignment horizontal="center" wrapText="1"/>
    </xf>
    <xf numFmtId="3" fontId="42" fillId="0" borderId="9" xfId="75" applyNumberFormat="1" applyFont="1" applyFill="1" applyBorder="1" applyAlignment="1">
      <alignment horizontal="center"/>
    </xf>
    <xf numFmtId="3" fontId="42" fillId="0" borderId="17" xfId="75" applyNumberFormat="1" applyFont="1" applyFill="1" applyBorder="1" applyAlignment="1">
      <alignment horizontal="center"/>
    </xf>
    <xf numFmtId="0" fontId="55" fillId="0" borderId="0" xfId="57" applyFont="1" applyBorder="1" applyAlignment="1">
      <alignment horizontal="center"/>
    </xf>
    <xf numFmtId="0" fontId="42" fillId="0" borderId="45" xfId="57" applyFont="1" applyBorder="1"/>
    <xf numFmtId="0" fontId="67" fillId="0" borderId="73" xfId="1" applyFont="1" applyBorder="1" applyAlignment="1">
      <alignment horizontal="center" vertical="center" wrapText="1"/>
    </xf>
    <xf numFmtId="9" fontId="42" fillId="0" borderId="28" xfId="90" applyFont="1" applyFill="1" applyBorder="1" applyAlignment="1">
      <alignment horizontal="center"/>
    </xf>
    <xf numFmtId="9" fontId="42" fillId="0" borderId="12" xfId="90" applyFont="1" applyFill="1" applyBorder="1" applyAlignment="1">
      <alignment horizontal="center"/>
    </xf>
    <xf numFmtId="9" fontId="42" fillId="0" borderId="23" xfId="90" applyFont="1" applyFill="1" applyBorder="1" applyAlignment="1">
      <alignment horizontal="center"/>
    </xf>
    <xf numFmtId="9" fontId="42" fillId="0" borderId="52" xfId="90" applyFont="1" applyFill="1" applyBorder="1" applyAlignment="1">
      <alignment horizontal="center"/>
    </xf>
    <xf numFmtId="0" fontId="67" fillId="0" borderId="36" xfId="1" applyFont="1" applyBorder="1" applyAlignment="1">
      <alignment horizontal="center" vertical="center" wrapText="1"/>
    </xf>
    <xf numFmtId="0" fontId="9" fillId="0" borderId="0" xfId="41" applyFont="1" applyBorder="1" applyAlignment="1">
      <alignment horizontal="center" vertical="center" wrapText="1"/>
    </xf>
    <xf numFmtId="0" fontId="42" fillId="0" borderId="19" xfId="41" applyBorder="1" applyAlignment="1">
      <alignment wrapText="1"/>
    </xf>
    <xf numFmtId="9" fontId="18" fillId="0" borderId="54" xfId="90" applyFont="1" applyBorder="1" applyAlignment="1">
      <alignment horizontal="center" wrapText="1"/>
    </xf>
    <xf numFmtId="9" fontId="18" fillId="0" borderId="55" xfId="90" applyFont="1" applyBorder="1" applyAlignment="1">
      <alignment horizontal="center" wrapText="1"/>
    </xf>
    <xf numFmtId="166" fontId="18" fillId="0" borderId="54" xfId="90" applyNumberFormat="1" applyFont="1" applyFill="1" applyBorder="1" applyAlignment="1">
      <alignment horizontal="center" vertical="center"/>
    </xf>
    <xf numFmtId="166" fontId="18" fillId="0" borderId="54" xfId="90" applyNumberFormat="1" applyFont="1" applyBorder="1" applyAlignment="1">
      <alignment horizontal="center" vertical="center"/>
    </xf>
    <xf numFmtId="166" fontId="18" fillId="0" borderId="55" xfId="90" applyNumberFormat="1" applyFont="1" applyBorder="1" applyAlignment="1">
      <alignment horizontal="center" vertical="center"/>
    </xf>
    <xf numFmtId="166" fontId="18" fillId="0" borderId="56" xfId="90" applyNumberFormat="1" applyFont="1" applyBorder="1" applyAlignment="1">
      <alignment horizontal="center" vertical="center"/>
    </xf>
    <xf numFmtId="166" fontId="18" fillId="0" borderId="55" xfId="90" applyNumberFormat="1" applyFont="1" applyBorder="1" applyAlignment="1">
      <alignment horizontal="center"/>
    </xf>
    <xf numFmtId="166" fontId="18" fillId="0" borderId="54" xfId="90" applyNumberFormat="1" applyFont="1" applyBorder="1" applyAlignment="1">
      <alignment horizontal="center"/>
    </xf>
    <xf numFmtId="3" fontId="54" fillId="0" borderId="53" xfId="41" applyNumberFormat="1" applyFont="1" applyBorder="1" applyAlignment="1">
      <alignment horizontal="center" vertical="center"/>
    </xf>
    <xf numFmtId="0" fontId="9" fillId="0" borderId="57" xfId="41" applyFont="1" applyBorder="1" applyAlignment="1">
      <alignment horizontal="center" vertical="center" wrapText="1"/>
    </xf>
    <xf numFmtId="0" fontId="9" fillId="0" borderId="51" xfId="41" applyFont="1" applyBorder="1" applyAlignment="1">
      <alignment horizontal="center" vertical="center" wrapText="1"/>
    </xf>
    <xf numFmtId="3" fontId="54" fillId="0" borderId="11" xfId="75" applyNumberFormat="1" applyFont="1" applyBorder="1" applyAlignment="1">
      <alignment horizontal="center" wrapText="1"/>
    </xf>
    <xf numFmtId="3" fontId="54" fillId="0" borderId="54" xfId="41" applyNumberFormat="1" applyFont="1" applyBorder="1" applyAlignment="1">
      <alignment horizontal="center" wrapText="1"/>
    </xf>
    <xf numFmtId="3" fontId="54" fillId="0" borderId="11" xfId="41" applyNumberFormat="1" applyFont="1" applyBorder="1" applyAlignment="1">
      <alignment horizontal="center" wrapText="1"/>
    </xf>
    <xf numFmtId="3" fontId="54" fillId="0" borderId="55" xfId="41" applyNumberFormat="1" applyFont="1" applyBorder="1" applyAlignment="1">
      <alignment horizontal="center" wrapText="1"/>
    </xf>
    <xf numFmtId="3" fontId="54" fillId="0" borderId="49" xfId="41" applyNumberFormat="1" applyFont="1" applyBorder="1" applyAlignment="1">
      <alignment horizontal="center" wrapText="1"/>
    </xf>
    <xf numFmtId="3" fontId="14" fillId="0" borderId="54" xfId="41" applyNumberFormat="1" applyFont="1" applyFill="1" applyBorder="1" applyAlignment="1">
      <alignment horizontal="center" wrapText="1"/>
    </xf>
    <xf numFmtId="3" fontId="14" fillId="0" borderId="11" xfId="41" applyNumberFormat="1" applyFont="1" applyFill="1" applyBorder="1" applyAlignment="1">
      <alignment horizontal="center" wrapText="1"/>
    </xf>
    <xf numFmtId="3" fontId="14" fillId="0" borderId="54" xfId="41" applyNumberFormat="1" applyFont="1" applyBorder="1" applyAlignment="1">
      <alignment horizontal="center" wrapText="1"/>
    </xf>
    <xf numFmtId="3" fontId="14" fillId="0" borderId="11" xfId="41" applyNumberFormat="1" applyFont="1" applyBorder="1" applyAlignment="1">
      <alignment horizontal="center" wrapText="1"/>
    </xf>
    <xf numFmtId="3" fontId="14" fillId="0" borderId="55" xfId="41" applyNumberFormat="1" applyFont="1" applyBorder="1" applyAlignment="1">
      <alignment horizontal="center" wrapText="1"/>
    </xf>
    <xf numFmtId="3" fontId="14" fillId="0" borderId="49" xfId="41" applyNumberFormat="1" applyFont="1" applyBorder="1" applyAlignment="1">
      <alignment horizontal="center" wrapText="1"/>
    </xf>
    <xf numFmtId="3" fontId="14" fillId="0" borderId="56" xfId="41" applyNumberFormat="1" applyFont="1" applyBorder="1" applyAlignment="1">
      <alignment horizontal="center" wrapText="1"/>
    </xf>
    <xf numFmtId="3" fontId="14" fillId="0" borderId="48" xfId="41" applyNumberFormat="1" applyFont="1" applyBorder="1" applyAlignment="1">
      <alignment horizontal="center" wrapText="1"/>
    </xf>
    <xf numFmtId="3" fontId="42" fillId="0" borderId="54" xfId="41" applyNumberFormat="1" applyFont="1" applyBorder="1" applyAlignment="1">
      <alignment horizontal="center" wrapText="1"/>
    </xf>
    <xf numFmtId="3" fontId="42" fillId="0" borderId="53" xfId="41" applyNumberFormat="1" applyFont="1" applyBorder="1" applyAlignment="1">
      <alignment horizontal="center" wrapText="1"/>
    </xf>
    <xf numFmtId="168" fontId="42" fillId="0" borderId="0" xfId="41" applyNumberFormat="1" applyAlignment="1">
      <alignment horizontal="center"/>
    </xf>
    <xf numFmtId="3" fontId="42" fillId="0" borderId="0" xfId="41" applyNumberFormat="1" applyAlignment="1">
      <alignment horizontal="center"/>
    </xf>
    <xf numFmtId="0" fontId="53" fillId="0" borderId="42" xfId="41" applyFont="1" applyBorder="1" applyAlignment="1">
      <alignment horizontal="center" vertical="center" wrapText="1"/>
    </xf>
    <xf numFmtId="0" fontId="9" fillId="0" borderId="0" xfId="41" applyFont="1" applyAlignment="1">
      <alignment wrapText="1"/>
    </xf>
    <xf numFmtId="166" fontId="10" fillId="0" borderId="10" xfId="74" applyNumberFormat="1" applyFont="1" applyFill="1" applyBorder="1" applyAlignment="1">
      <alignment horizontal="center" vertical="center" wrapText="1"/>
    </xf>
    <xf numFmtId="166" fontId="10" fillId="0" borderId="83" xfId="74" applyNumberFormat="1" applyFont="1" applyFill="1" applyBorder="1" applyAlignment="1">
      <alignment horizontal="center" vertical="center" wrapText="1"/>
    </xf>
    <xf numFmtId="3" fontId="19" fillId="0" borderId="0" xfId="74" applyNumberFormat="1" applyFont="1" applyFill="1" applyBorder="1" applyAlignment="1">
      <alignment horizontal="center" wrapText="1"/>
    </xf>
    <xf numFmtId="3" fontId="54" fillId="0" borderId="54" xfId="74" applyNumberFormat="1" applyFont="1" applyFill="1" applyBorder="1" applyAlignment="1">
      <alignment horizontal="center" wrapText="1"/>
    </xf>
    <xf numFmtId="3" fontId="19" fillId="0" borderId="0" xfId="58" applyNumberFormat="1" applyFont="1" applyFill="1" applyBorder="1" applyAlignment="1">
      <alignment horizontal="center"/>
    </xf>
    <xf numFmtId="3" fontId="54" fillId="0" borderId="54" xfId="74" applyNumberFormat="1" applyFont="1" applyFill="1" applyBorder="1" applyAlignment="1">
      <alignment horizontal="center"/>
    </xf>
    <xf numFmtId="3" fontId="19" fillId="0" borderId="27" xfId="58" applyNumberFormat="1" applyFont="1" applyFill="1" applyBorder="1" applyAlignment="1">
      <alignment horizontal="center"/>
    </xf>
    <xf numFmtId="3" fontId="54" fillId="0" borderId="56" xfId="74" applyNumberFormat="1" applyFont="1" applyFill="1" applyBorder="1" applyAlignment="1">
      <alignment horizontal="center"/>
    </xf>
    <xf numFmtId="3" fontId="19" fillId="0" borderId="22" xfId="58" applyNumberFormat="1" applyFont="1" applyFill="1" applyBorder="1" applyAlignment="1">
      <alignment horizontal="center"/>
    </xf>
    <xf numFmtId="3" fontId="54" fillId="0" borderId="55" xfId="74" applyNumberFormat="1" applyFont="1" applyFill="1" applyBorder="1" applyAlignment="1">
      <alignment horizontal="center"/>
    </xf>
    <xf numFmtId="3" fontId="19" fillId="0" borderId="22" xfId="74" applyNumberFormat="1" applyFont="1" applyFill="1" applyBorder="1" applyAlignment="1">
      <alignment horizontal="center"/>
    </xf>
    <xf numFmtId="3" fontId="19" fillId="0" borderId="0" xfId="74" applyNumberFormat="1" applyFont="1" applyFill="1" applyBorder="1" applyAlignment="1">
      <alignment horizontal="center"/>
    </xf>
    <xf numFmtId="0" fontId="42" fillId="0" borderId="19" xfId="58" applyBorder="1"/>
    <xf numFmtId="3" fontId="52" fillId="0" borderId="26" xfId="74" applyNumberFormat="1" applyFont="1" applyFill="1" applyBorder="1" applyAlignment="1">
      <alignment horizontal="center"/>
    </xf>
    <xf numFmtId="0" fontId="55" fillId="0" borderId="0" xfId="58" applyFont="1" applyFill="1" applyBorder="1" applyAlignment="1">
      <alignment horizontal="center"/>
    </xf>
    <xf numFmtId="0" fontId="55" fillId="0" borderId="19" xfId="58" applyFont="1" applyFill="1" applyBorder="1" applyAlignment="1">
      <alignment horizontal="center"/>
    </xf>
    <xf numFmtId="166" fontId="54" fillId="0" borderId="94" xfId="58" applyNumberFormat="1" applyFont="1" applyFill="1" applyBorder="1" applyAlignment="1">
      <alignment horizontal="center" vertical="center" wrapText="1"/>
    </xf>
    <xf numFmtId="3" fontId="54" fillId="0" borderId="95" xfId="58" applyNumberFormat="1" applyFont="1" applyFill="1" applyBorder="1" applyAlignment="1">
      <alignment horizontal="center"/>
    </xf>
    <xf numFmtId="3" fontId="57" fillId="0" borderId="95" xfId="58" applyNumberFormat="1" applyFont="1" applyFill="1" applyBorder="1" applyAlignment="1">
      <alignment horizontal="center"/>
    </xf>
    <xf numFmtId="3" fontId="57" fillId="0" borderId="96" xfId="58" applyNumberFormat="1" applyFont="1" applyFill="1" applyBorder="1" applyAlignment="1">
      <alignment horizontal="center"/>
    </xf>
    <xf numFmtId="3" fontId="57" fillId="0" borderId="97" xfId="58" applyNumberFormat="1" applyFont="1" applyFill="1" applyBorder="1" applyAlignment="1">
      <alignment horizontal="center"/>
    </xf>
    <xf numFmtId="3" fontId="54" fillId="0" borderId="96" xfId="58" applyNumberFormat="1" applyFont="1" applyFill="1" applyBorder="1" applyAlignment="1">
      <alignment horizontal="center"/>
    </xf>
    <xf numFmtId="3" fontId="54" fillId="0" borderId="97" xfId="58" applyNumberFormat="1" applyFont="1" applyFill="1" applyBorder="1" applyAlignment="1">
      <alignment horizontal="center"/>
    </xf>
    <xf numFmtId="3" fontId="42" fillId="0" borderId="18" xfId="58" applyNumberFormat="1" applyBorder="1"/>
    <xf numFmtId="0" fontId="7" fillId="0" borderId="0" xfId="0" applyFont="1"/>
    <xf numFmtId="9" fontId="25" fillId="0" borderId="0" xfId="90" applyFont="1" applyAlignment="1">
      <alignment horizontal="center"/>
    </xf>
    <xf numFmtId="166" fontId="0" fillId="0" borderId="0" xfId="90" applyNumberFormat="1" applyFont="1" applyAlignment="1">
      <alignment horizontal="center"/>
    </xf>
    <xf numFmtId="0" fontId="5" fillId="0" borderId="0" xfId="58" applyFont="1"/>
    <xf numFmtId="0" fontId="0" fillId="0" borderId="0" xfId="0" applyAlignment="1">
      <alignment horizontal="center" vertical="center" wrapText="1"/>
    </xf>
    <xf numFmtId="166" fontId="42" fillId="0" borderId="0" xfId="57" applyNumberFormat="1" applyFont="1"/>
    <xf numFmtId="0" fontId="42" fillId="0" borderId="67" xfId="57" applyFont="1" applyBorder="1"/>
    <xf numFmtId="0" fontId="42" fillId="0" borderId="9" xfId="57" applyFont="1" applyBorder="1"/>
    <xf numFmtId="0" fontId="42" fillId="0" borderId="68" xfId="57" applyFont="1" applyBorder="1"/>
    <xf numFmtId="0" fontId="0" fillId="0" borderId="0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166" fontId="25" fillId="0" borderId="0" xfId="1" applyNumberFormat="1" applyBorder="1" applyAlignment="1">
      <alignment vertical="center" wrapText="1"/>
    </xf>
    <xf numFmtId="166" fontId="25" fillId="0" borderId="68" xfId="1" applyNumberFormat="1" applyBorder="1" applyAlignment="1">
      <alignment vertical="center" wrapText="1"/>
    </xf>
    <xf numFmtId="9" fontId="0" fillId="0" borderId="9" xfId="72" applyFont="1" applyBorder="1" applyAlignment="1">
      <alignment horizontal="center"/>
    </xf>
    <xf numFmtId="9" fontId="0" fillId="0" borderId="0" xfId="72" applyFont="1" applyBorder="1" applyAlignment="1">
      <alignment horizontal="center"/>
    </xf>
    <xf numFmtId="9" fontId="0" fillId="0" borderId="68" xfId="72" applyFont="1" applyBorder="1" applyAlignment="1">
      <alignment horizontal="center"/>
    </xf>
    <xf numFmtId="9" fontId="0" fillId="0" borderId="9" xfId="90" applyNumberFormat="1" applyFont="1" applyBorder="1" applyAlignment="1">
      <alignment horizontal="center"/>
    </xf>
    <xf numFmtId="166" fontId="25" fillId="0" borderId="9" xfId="1" applyNumberFormat="1" applyBorder="1" applyAlignment="1">
      <alignment horizontal="center"/>
    </xf>
    <xf numFmtId="166" fontId="25" fillId="0" borderId="0" xfId="1" applyNumberFormat="1" applyBorder="1" applyAlignment="1">
      <alignment horizontal="center"/>
    </xf>
    <xf numFmtId="166" fontId="25" fillId="0" borderId="68" xfId="1" applyNumberFormat="1" applyBorder="1" applyAlignment="1">
      <alignment horizontal="center"/>
    </xf>
    <xf numFmtId="166" fontId="25" fillId="0" borderId="39" xfId="1" applyNumberFormat="1" applyBorder="1" applyAlignment="1">
      <alignment horizontal="center"/>
    </xf>
    <xf numFmtId="166" fontId="25" fillId="0" borderId="37" xfId="1" applyNumberFormat="1" applyBorder="1" applyAlignment="1">
      <alignment horizontal="center"/>
    </xf>
    <xf numFmtId="166" fontId="25" fillId="0" borderId="98" xfId="1" applyNumberFormat="1" applyBorder="1" applyAlignment="1">
      <alignment horizontal="center"/>
    </xf>
    <xf numFmtId="9" fontId="74" fillId="0" borderId="0" xfId="90" applyFont="1" applyBorder="1" applyAlignment="1">
      <alignment horizontal="center"/>
    </xf>
    <xf numFmtId="9" fontId="74" fillId="0" borderId="68" xfId="90" applyFont="1" applyBorder="1" applyAlignment="1">
      <alignment horizontal="center"/>
    </xf>
    <xf numFmtId="9" fontId="74" fillId="0" borderId="0" xfId="72" applyFont="1" applyBorder="1" applyAlignment="1">
      <alignment horizontal="center"/>
    </xf>
    <xf numFmtId="9" fontId="74" fillId="0" borderId="68" xfId="72" applyFont="1" applyBorder="1" applyAlignment="1">
      <alignment horizontal="center"/>
    </xf>
    <xf numFmtId="166" fontId="6" fillId="0" borderId="0" xfId="74" applyNumberFormat="1" applyFont="1" applyFill="1" applyBorder="1" applyAlignment="1">
      <alignment horizontal="center" wrapText="1"/>
    </xf>
    <xf numFmtId="166" fontId="6" fillId="0" borderId="22" xfId="74" applyNumberFormat="1" applyFont="1" applyFill="1" applyBorder="1" applyAlignment="1">
      <alignment horizontal="center" wrapText="1"/>
    </xf>
    <xf numFmtId="166" fontId="6" fillId="0" borderId="27" xfId="74" applyNumberFormat="1" applyFont="1" applyFill="1" applyBorder="1" applyAlignment="1">
      <alignment horizontal="center" wrapText="1"/>
    </xf>
    <xf numFmtId="166" fontId="6" fillId="0" borderId="0" xfId="90" applyNumberFormat="1" applyFont="1" applyFill="1" applyBorder="1" applyAlignment="1">
      <alignment horizontal="center" wrapText="1"/>
    </xf>
    <xf numFmtId="0" fontId="60" fillId="0" borderId="0" xfId="58" applyFont="1" applyFill="1" applyBorder="1" applyAlignment="1">
      <alignment horizontal="center" vertical="center"/>
    </xf>
    <xf numFmtId="0" fontId="57" fillId="0" borderId="0" xfId="49" applyFont="1" applyFill="1" applyBorder="1" applyAlignment="1">
      <alignment horizontal="center" vertical="center"/>
    </xf>
    <xf numFmtId="0" fontId="10" fillId="0" borderId="0" xfId="49" applyFont="1" applyFill="1" applyBorder="1" applyAlignment="1">
      <alignment horizontal="center" vertical="center"/>
    </xf>
    <xf numFmtId="166" fontId="10" fillId="0" borderId="0" xfId="74" applyNumberFormat="1" applyFont="1" applyFill="1" applyBorder="1" applyAlignment="1">
      <alignment horizontal="center" vertical="center" wrapText="1"/>
    </xf>
    <xf numFmtId="3" fontId="42" fillId="0" borderId="0" xfId="58" applyNumberFormat="1" applyBorder="1"/>
    <xf numFmtId="0" fontId="54" fillId="0" borderId="66" xfId="57" applyFont="1" applyBorder="1" applyAlignment="1">
      <alignment horizontal="center" vertical="center" wrapText="1"/>
    </xf>
    <xf numFmtId="0" fontId="42" fillId="0" borderId="29" xfId="57" applyFont="1" applyBorder="1" applyAlignment="1">
      <alignment horizontal="center"/>
    </xf>
    <xf numFmtId="0" fontId="42" fillId="0" borderId="70" xfId="57" applyFont="1" applyBorder="1" applyAlignment="1">
      <alignment horizontal="center"/>
    </xf>
    <xf numFmtId="0" fontId="42" fillId="0" borderId="9" xfId="57" applyFont="1" applyBorder="1" applyAlignment="1">
      <alignment horizontal="center"/>
    </xf>
    <xf numFmtId="0" fontId="42" fillId="0" borderId="68" xfId="57" applyFont="1" applyBorder="1" applyAlignment="1">
      <alignment horizontal="center"/>
    </xf>
    <xf numFmtId="0" fontId="42" fillId="0" borderId="17" xfId="57" applyFont="1" applyBorder="1" applyAlignment="1">
      <alignment horizontal="center"/>
    </xf>
    <xf numFmtId="0" fontId="42" fillId="0" borderId="71" xfId="57" applyFont="1" applyBorder="1" applyAlignment="1">
      <alignment horizontal="center"/>
    </xf>
    <xf numFmtId="0" fontId="54" fillId="0" borderId="41" xfId="57" applyFont="1" applyBorder="1" applyAlignment="1">
      <alignment horizontal="center" vertical="center" wrapText="1"/>
    </xf>
    <xf numFmtId="166" fontId="57" fillId="0" borderId="26" xfId="73" applyNumberFormat="1" applyFont="1" applyBorder="1" applyAlignment="1">
      <alignment horizontal="center"/>
    </xf>
    <xf numFmtId="166" fontId="57" fillId="0" borderId="19" xfId="73" applyNumberFormat="1" applyFont="1" applyBorder="1" applyAlignment="1">
      <alignment horizontal="center"/>
    </xf>
    <xf numFmtId="166" fontId="52" fillId="0" borderId="15" xfId="72" applyNumberFormat="1" applyFont="1" applyBorder="1" applyAlignment="1">
      <alignment horizontal="center"/>
    </xf>
    <xf numFmtId="166" fontId="54" fillId="0" borderId="0" xfId="90" applyNumberFormat="1" applyFont="1" applyBorder="1" applyAlignment="1">
      <alignment horizontal="center"/>
    </xf>
    <xf numFmtId="166" fontId="54" fillId="0" borderId="22" xfId="90" applyNumberFormat="1" applyFont="1" applyBorder="1" applyAlignment="1">
      <alignment horizontal="center"/>
    </xf>
    <xf numFmtId="166" fontId="54" fillId="0" borderId="27" xfId="90" applyNumberFormat="1" applyFont="1" applyBorder="1" applyAlignment="1">
      <alignment horizontal="center"/>
    </xf>
    <xf numFmtId="166" fontId="42" fillId="0" borderId="0" xfId="90" applyNumberFormat="1" applyFont="1" applyBorder="1" applyAlignment="1">
      <alignment horizontal="center"/>
    </xf>
    <xf numFmtId="166" fontId="42" fillId="0" borderId="22" xfId="90" applyNumberFormat="1" applyFont="1" applyBorder="1" applyAlignment="1">
      <alignment horizontal="center"/>
    </xf>
    <xf numFmtId="166" fontId="42" fillId="0" borderId="27" xfId="90" applyNumberFormat="1" applyFont="1" applyBorder="1" applyAlignment="1">
      <alignment horizontal="center"/>
    </xf>
    <xf numFmtId="166" fontId="6" fillId="0" borderId="19" xfId="73" applyNumberFormat="1" applyFont="1" applyFill="1" applyBorder="1" applyAlignment="1">
      <alignment horizontal="center"/>
    </xf>
    <xf numFmtId="166" fontId="6" fillId="0" borderId="21" xfId="73" applyNumberFormat="1" applyFont="1" applyFill="1" applyBorder="1" applyAlignment="1">
      <alignment horizontal="center"/>
    </xf>
    <xf numFmtId="166" fontId="6" fillId="0" borderId="26" xfId="73" applyNumberFormat="1" applyFont="1" applyFill="1" applyBorder="1" applyAlignment="1">
      <alignment horizontal="center"/>
    </xf>
    <xf numFmtId="166" fontId="42" fillId="0" borderId="68" xfId="90" applyNumberFormat="1" applyFont="1" applyBorder="1" applyAlignment="1">
      <alignment horizontal="center"/>
    </xf>
    <xf numFmtId="166" fontId="42" fillId="0" borderId="69" xfId="90" applyNumberFormat="1" applyFont="1" applyBorder="1" applyAlignment="1">
      <alignment horizontal="center"/>
    </xf>
    <xf numFmtId="166" fontId="42" fillId="0" borderId="70" xfId="90" applyNumberFormat="1" applyFont="1" applyBorder="1" applyAlignment="1">
      <alignment horizontal="center"/>
    </xf>
    <xf numFmtId="166" fontId="54" fillId="0" borderId="9" xfId="90" applyNumberFormat="1" applyFont="1" applyBorder="1" applyAlignment="1">
      <alignment horizontal="center"/>
    </xf>
    <xf numFmtId="166" fontId="54" fillId="0" borderId="24" xfId="90" applyNumberFormat="1" applyFont="1" applyBorder="1" applyAlignment="1">
      <alignment horizontal="center"/>
    </xf>
    <xf numFmtId="166" fontId="54" fillId="0" borderId="29" xfId="90" applyNumberFormat="1" applyFont="1" applyBorder="1" applyAlignment="1">
      <alignment horizontal="center"/>
    </xf>
    <xf numFmtId="0" fontId="58" fillId="0" borderId="0" xfId="58" applyFont="1" applyFill="1"/>
    <xf numFmtId="0" fontId="54" fillId="0" borderId="41" xfId="57" applyFont="1" applyBorder="1" applyAlignment="1">
      <alignment horizontal="center" vertical="center"/>
    </xf>
    <xf numFmtId="0" fontId="18" fillId="0" borderId="41" xfId="57" applyFont="1" applyBorder="1" applyAlignment="1">
      <alignment horizontal="center" vertical="center"/>
    </xf>
    <xf numFmtId="166" fontId="59" fillId="0" borderId="9" xfId="73" applyNumberFormat="1" applyFont="1" applyFill="1" applyBorder="1" applyAlignment="1">
      <alignment horizontal="center"/>
    </xf>
    <xf numFmtId="166" fontId="58" fillId="0" borderId="0" xfId="73" applyNumberFormat="1" applyFont="1" applyFill="1" applyBorder="1" applyAlignment="1">
      <alignment horizontal="center"/>
    </xf>
    <xf numFmtId="166" fontId="58" fillId="0" borderId="11" xfId="73" applyNumberFormat="1" applyFont="1" applyFill="1" applyBorder="1" applyAlignment="1">
      <alignment horizontal="center"/>
    </xf>
    <xf numFmtId="166" fontId="59" fillId="0" borderId="0" xfId="73" applyNumberFormat="1" applyFont="1" applyFill="1" applyBorder="1" applyAlignment="1">
      <alignment horizontal="center"/>
    </xf>
    <xf numFmtId="0" fontId="75" fillId="0" borderId="0" xfId="41" applyFont="1" applyAlignment="1">
      <alignment horizontal="center"/>
    </xf>
    <xf numFmtId="166" fontId="58" fillId="0" borderId="0" xfId="74" applyNumberFormat="1" applyFont="1" applyFill="1" applyBorder="1" applyAlignment="1">
      <alignment horizontal="center"/>
    </xf>
    <xf numFmtId="0" fontId="19" fillId="22" borderId="64" xfId="35" applyFont="1" applyFill="1" applyBorder="1" applyAlignment="1" applyProtection="1">
      <alignment horizontal="left"/>
    </xf>
    <xf numFmtId="0" fontId="3" fillId="0" borderId="0" xfId="41" applyFont="1" applyAlignment="1">
      <alignment wrapText="1"/>
    </xf>
    <xf numFmtId="9" fontId="42" fillId="0" borderId="0" xfId="90" applyFont="1" applyFill="1"/>
    <xf numFmtId="4" fontId="52" fillId="0" borderId="0" xfId="73" applyNumberFormat="1" applyFont="1" applyFill="1" applyBorder="1" applyAlignment="1">
      <alignment horizontal="center"/>
    </xf>
    <xf numFmtId="171" fontId="52" fillId="0" borderId="0" xfId="74" applyNumberFormat="1" applyFont="1" applyFill="1" applyBorder="1" applyAlignment="1">
      <alignment horizontal="center"/>
    </xf>
    <xf numFmtId="0" fontId="2" fillId="20" borderId="64" xfId="46" applyFont="1" applyFill="1" applyBorder="1" applyAlignment="1">
      <alignment horizontal="center" vertical="center"/>
    </xf>
    <xf numFmtId="0" fontId="60" fillId="0" borderId="47" xfId="57" applyFont="1" applyBorder="1" applyAlignment="1">
      <alignment horizontal="center" vertical="center"/>
    </xf>
    <xf numFmtId="0" fontId="60" fillId="0" borderId="46" xfId="57" applyFont="1" applyBorder="1" applyAlignment="1">
      <alignment horizontal="center" vertical="center"/>
    </xf>
    <xf numFmtId="0" fontId="60" fillId="0" borderId="45" xfId="57" applyFont="1" applyBorder="1" applyAlignment="1">
      <alignment horizontal="center" vertical="center"/>
    </xf>
    <xf numFmtId="166" fontId="25" fillId="0" borderId="0" xfId="1" applyNumberFormat="1" applyAlignment="1">
      <alignment horizontal="center" vertical="center" wrapText="1"/>
    </xf>
    <xf numFmtId="0" fontId="54" fillId="0" borderId="43" xfId="57" applyFont="1" applyBorder="1" applyAlignment="1">
      <alignment horizontal="center" vertical="center"/>
    </xf>
    <xf numFmtId="0" fontId="54" fillId="0" borderId="42" xfId="57" applyFont="1" applyBorder="1" applyAlignment="1">
      <alignment horizontal="center" vertical="center"/>
    </xf>
    <xf numFmtId="0" fontId="18" fillId="0" borderId="43" xfId="57" applyFont="1" applyBorder="1" applyAlignment="1">
      <alignment horizontal="center" vertical="center"/>
    </xf>
    <xf numFmtId="0" fontId="18" fillId="0" borderId="42" xfId="57" applyFont="1" applyBorder="1" applyAlignment="1">
      <alignment horizontal="center" vertical="center"/>
    </xf>
    <xf numFmtId="0" fontId="19" fillId="0" borderId="38" xfId="49" applyFont="1" applyFill="1" applyBorder="1" applyAlignment="1">
      <alignment horizontal="center" vertical="center"/>
    </xf>
    <xf numFmtId="0" fontId="19" fillId="0" borderId="42" xfId="49" applyFont="1" applyFill="1" applyBorder="1" applyAlignment="1">
      <alignment horizontal="center" vertical="center"/>
    </xf>
    <xf numFmtId="0" fontId="19" fillId="0" borderId="41" xfId="49" applyFont="1" applyFill="1" applyBorder="1" applyAlignment="1">
      <alignment horizontal="center" vertical="center"/>
    </xf>
    <xf numFmtId="0" fontId="57" fillId="0" borderId="32" xfId="49" applyFont="1" applyFill="1" applyBorder="1" applyAlignment="1">
      <alignment horizontal="center" vertical="center"/>
    </xf>
    <xf numFmtId="0" fontId="57" fillId="0" borderId="31" xfId="49" applyFont="1" applyFill="1" applyBorder="1" applyAlignment="1">
      <alignment horizontal="center" vertical="center"/>
    </xf>
    <xf numFmtId="0" fontId="60" fillId="0" borderId="47" xfId="58" applyFont="1" applyFill="1" applyBorder="1" applyAlignment="1">
      <alignment horizontal="center" vertical="center"/>
    </xf>
    <xf numFmtId="0" fontId="60" fillId="0" borderId="46" xfId="58" applyFont="1" applyFill="1" applyBorder="1" applyAlignment="1">
      <alignment horizontal="center" vertical="center"/>
    </xf>
    <xf numFmtId="0" fontId="60" fillId="0" borderId="45" xfId="58" applyFont="1" applyFill="1" applyBorder="1" applyAlignment="1">
      <alignment horizontal="center" vertical="center"/>
    </xf>
    <xf numFmtId="0" fontId="52" fillId="0" borderId="38" xfId="49" applyFont="1" applyFill="1" applyBorder="1" applyAlignment="1">
      <alignment horizontal="center" vertical="center"/>
    </xf>
    <xf numFmtId="0" fontId="52" fillId="0" borderId="42" xfId="49" applyFont="1" applyFill="1" applyBorder="1" applyAlignment="1">
      <alignment horizontal="center" vertical="center"/>
    </xf>
    <xf numFmtId="0" fontId="57" fillId="0" borderId="42" xfId="49" applyFont="1" applyFill="1" applyBorder="1" applyAlignment="1">
      <alignment horizontal="center" vertical="center"/>
    </xf>
    <xf numFmtId="0" fontId="57" fillId="0" borderId="41" xfId="49" applyFont="1" applyFill="1" applyBorder="1" applyAlignment="1">
      <alignment horizontal="center" vertical="center"/>
    </xf>
    <xf numFmtId="0" fontId="52" fillId="0" borderId="41" xfId="49" applyFont="1" applyFill="1" applyBorder="1" applyAlignment="1">
      <alignment horizontal="center" vertical="center"/>
    </xf>
    <xf numFmtId="0" fontId="60" fillId="0" borderId="47" xfId="41" applyFont="1" applyBorder="1" applyAlignment="1">
      <alignment horizontal="center" vertical="center"/>
    </xf>
    <xf numFmtId="0" fontId="60" fillId="0" borderId="46" xfId="41" applyFont="1" applyBorder="1" applyAlignment="1">
      <alignment horizontal="center" vertical="center"/>
    </xf>
    <xf numFmtId="0" fontId="60" fillId="0" borderId="45" xfId="41" applyFont="1" applyBorder="1" applyAlignment="1">
      <alignment horizontal="center" vertical="center"/>
    </xf>
    <xf numFmtId="0" fontId="52" fillId="0" borderId="80" xfId="49" applyFont="1" applyFill="1" applyBorder="1" applyAlignment="1">
      <alignment horizontal="center" vertical="center"/>
    </xf>
    <xf numFmtId="0" fontId="52" fillId="0" borderId="81" xfId="49" applyFont="1" applyFill="1" applyBorder="1" applyAlignment="1">
      <alignment horizontal="center" vertical="center"/>
    </xf>
    <xf numFmtId="0" fontId="52" fillId="0" borderId="82" xfId="49" applyFont="1" applyFill="1" applyBorder="1" applyAlignment="1">
      <alignment horizontal="center" vertical="center"/>
    </xf>
    <xf numFmtId="0" fontId="57" fillId="0" borderId="59" xfId="49" applyFont="1" applyFill="1" applyBorder="1" applyAlignment="1">
      <alignment horizontal="center" vertical="center"/>
    </xf>
    <xf numFmtId="0" fontId="57" fillId="0" borderId="63" xfId="49" applyFont="1" applyFill="1" applyBorder="1" applyAlignment="1">
      <alignment horizontal="center" vertical="center"/>
    </xf>
    <xf numFmtId="0" fontId="15" fillId="0" borderId="42" xfId="49" applyFont="1" applyFill="1" applyBorder="1" applyAlignment="1">
      <alignment horizontal="center" vertical="center"/>
    </xf>
    <xf numFmtId="0" fontId="10" fillId="0" borderId="42" xfId="49" applyFont="1" applyFill="1" applyBorder="1" applyAlignment="1">
      <alignment horizontal="center" vertical="center"/>
    </xf>
    <xf numFmtId="0" fontId="54" fillId="0" borderId="41" xfId="57" applyFont="1" applyBorder="1" applyAlignment="1">
      <alignment horizontal="center" vertical="center"/>
    </xf>
    <xf numFmtId="0" fontId="14" fillId="0" borderId="43" xfId="57" applyFont="1" applyBorder="1" applyAlignment="1">
      <alignment horizontal="center" vertical="center"/>
    </xf>
    <xf numFmtId="0" fontId="18" fillId="0" borderId="41" xfId="57" applyFont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8" fillId="0" borderId="38" xfId="49" applyFont="1" applyFill="1" applyBorder="1" applyAlignment="1">
      <alignment horizontal="center" vertical="center"/>
    </xf>
    <xf numFmtId="0" fontId="8" fillId="0" borderId="42" xfId="49" applyFont="1" applyFill="1" applyBorder="1" applyAlignment="1">
      <alignment horizontal="center" vertical="center"/>
    </xf>
    <xf numFmtId="0" fontId="10" fillId="0" borderId="93" xfId="49" applyFont="1" applyFill="1" applyBorder="1" applyAlignment="1">
      <alignment horizontal="center" vertical="center"/>
    </xf>
    <xf numFmtId="0" fontId="10" fillId="0" borderId="41" xfId="49" applyFont="1" applyFill="1" applyBorder="1" applyAlignment="1">
      <alignment horizontal="center" vertical="center"/>
    </xf>
    <xf numFmtId="0" fontId="15" fillId="0" borderId="41" xfId="49" applyFont="1" applyFill="1" applyBorder="1" applyAlignment="1">
      <alignment horizontal="center" vertical="center"/>
    </xf>
    <xf numFmtId="0" fontId="6" fillId="0" borderId="42" xfId="49" applyFont="1" applyFill="1" applyBorder="1" applyAlignment="1">
      <alignment horizontal="center" vertical="center"/>
    </xf>
    <xf numFmtId="0" fontId="52" fillId="0" borderId="51" xfId="49" applyFont="1" applyFill="1" applyBorder="1" applyAlignment="1">
      <alignment horizontal="center" vertical="center"/>
    </xf>
    <xf numFmtId="0" fontId="10" fillId="0" borderId="38" xfId="49" applyFont="1" applyFill="1" applyBorder="1" applyAlignment="1">
      <alignment horizontal="center" vertical="center"/>
    </xf>
    <xf numFmtId="0" fontId="10" fillId="0" borderId="43" xfId="49" applyFont="1" applyFill="1" applyBorder="1" applyAlignment="1">
      <alignment horizontal="center" vertical="center"/>
    </xf>
    <xf numFmtId="0" fontId="5" fillId="0" borderId="43" xfId="57" applyFont="1" applyBorder="1" applyAlignment="1">
      <alignment horizontal="center" vertical="center"/>
    </xf>
    <xf numFmtId="0" fontId="5" fillId="0" borderId="42" xfId="57" applyFont="1" applyBorder="1" applyAlignment="1">
      <alignment horizontal="center" vertical="center"/>
    </xf>
    <xf numFmtId="0" fontId="5" fillId="0" borderId="66" xfId="57" applyFont="1" applyBorder="1" applyAlignment="1">
      <alignment horizontal="center" vertical="center"/>
    </xf>
    <xf numFmtId="0" fontId="5" fillId="0" borderId="41" xfId="57" applyFont="1" applyBorder="1" applyAlignment="1">
      <alignment horizontal="center" vertical="center"/>
    </xf>
    <xf numFmtId="0" fontId="21" fillId="0" borderId="42" xfId="49" applyFont="1" applyFill="1" applyBorder="1" applyAlignment="1">
      <alignment horizontal="center" vertical="center"/>
    </xf>
    <xf numFmtId="0" fontId="21" fillId="0" borderId="41" xfId="49" applyFont="1" applyFill="1" applyBorder="1" applyAlignment="1">
      <alignment horizontal="center" vertical="center"/>
    </xf>
    <xf numFmtId="6" fontId="6" fillId="0" borderId="0" xfId="49" applyNumberFormat="1" applyFont="1" applyFill="1" applyBorder="1" applyAlignment="1">
      <alignment horizontal="center" vertical="center"/>
    </xf>
    <xf numFmtId="0" fontId="19" fillId="0" borderId="0" xfId="49" applyFont="1" applyFill="1" applyBorder="1" applyAlignment="1">
      <alignment horizontal="center" vertical="center"/>
    </xf>
    <xf numFmtId="0" fontId="19" fillId="0" borderId="19" xfId="49" applyFont="1" applyFill="1" applyBorder="1" applyAlignment="1">
      <alignment horizontal="center" vertical="center"/>
    </xf>
    <xf numFmtId="0" fontId="14" fillId="0" borderId="42" xfId="57" applyFont="1" applyBorder="1" applyAlignment="1">
      <alignment horizontal="center" vertical="center"/>
    </xf>
    <xf numFmtId="0" fontId="14" fillId="0" borderId="41" xfId="57" applyFont="1" applyBorder="1" applyAlignment="1">
      <alignment horizontal="center" vertical="center"/>
    </xf>
    <xf numFmtId="0" fontId="15" fillId="0" borderId="38" xfId="49" applyFont="1" applyFill="1" applyBorder="1" applyAlignment="1">
      <alignment horizontal="center" vertical="center"/>
    </xf>
    <xf numFmtId="0" fontId="14" fillId="0" borderId="38" xfId="57" applyFont="1" applyBorder="1" applyAlignment="1">
      <alignment horizontal="center" vertical="center"/>
    </xf>
    <xf numFmtId="0" fontId="14" fillId="0" borderId="51" xfId="57" applyFont="1" applyBorder="1" applyAlignment="1">
      <alignment horizontal="center" vertical="center"/>
    </xf>
    <xf numFmtId="0" fontId="11" fillId="0" borderId="84" xfId="57" applyFont="1" applyBorder="1" applyAlignment="1">
      <alignment horizontal="left" vertical="center"/>
    </xf>
    <xf numFmtId="0" fontId="42" fillId="0" borderId="85" xfId="57" applyFont="1" applyBorder="1" applyAlignment="1">
      <alignment horizontal="left" vertical="center"/>
    </xf>
    <xf numFmtId="0" fontId="42" fillId="0" borderId="86" xfId="57" applyFont="1" applyBorder="1" applyAlignment="1">
      <alignment horizontal="left" vertical="center"/>
    </xf>
    <xf numFmtId="0" fontId="9" fillId="0" borderId="38" xfId="57" applyFont="1" applyBorder="1" applyAlignment="1">
      <alignment horizontal="center" vertical="center" wrapText="1"/>
    </xf>
    <xf numFmtId="0" fontId="14" fillId="0" borderId="41" xfId="57" applyFont="1" applyBorder="1" applyAlignment="1">
      <alignment horizontal="center" vertical="center" wrapText="1"/>
    </xf>
    <xf numFmtId="0" fontId="54" fillId="0" borderId="34" xfId="57" applyFont="1" applyBorder="1" applyAlignment="1">
      <alignment horizontal="center" vertical="center"/>
    </xf>
    <xf numFmtId="0" fontId="54" fillId="0" borderId="32" xfId="57" applyFont="1" applyBorder="1" applyAlignment="1">
      <alignment horizontal="center" vertical="center"/>
    </xf>
    <xf numFmtId="0" fontId="54" fillId="0" borderId="31" xfId="57" applyFont="1" applyBorder="1" applyAlignment="1">
      <alignment horizontal="center" vertical="center"/>
    </xf>
    <xf numFmtId="0" fontId="54" fillId="0" borderId="42" xfId="0" applyFont="1" applyBorder="1" applyAlignment="1">
      <alignment horizontal="center" vertical="center"/>
    </xf>
    <xf numFmtId="0" fontId="54" fillId="0" borderId="4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51" fillId="0" borderId="88" xfId="1" applyFont="1" applyBorder="1" applyAlignment="1">
      <alignment horizontal="left" vertical="center"/>
    </xf>
    <xf numFmtId="0" fontId="51" fillId="0" borderId="14" xfId="1" applyFont="1" applyBorder="1" applyAlignment="1">
      <alignment horizontal="left" vertical="center"/>
    </xf>
    <xf numFmtId="0" fontId="51" fillId="0" borderId="13" xfId="1" applyFont="1" applyBorder="1" applyAlignment="1">
      <alignment horizontal="left" vertical="center"/>
    </xf>
    <xf numFmtId="0" fontId="51" fillId="0" borderId="87" xfId="1" applyFont="1" applyBorder="1" applyAlignment="1">
      <alignment horizontal="left" vertical="center"/>
    </xf>
    <xf numFmtId="0" fontId="51" fillId="0" borderId="10" xfId="1" applyFont="1" applyBorder="1" applyAlignment="1">
      <alignment horizontal="left" vertical="center"/>
    </xf>
    <xf numFmtId="0" fontId="51" fillId="0" borderId="91" xfId="1" applyFont="1" applyBorder="1" applyAlignment="1">
      <alignment horizontal="left" vertical="center"/>
    </xf>
    <xf numFmtId="0" fontId="14" fillId="0" borderId="33" xfId="57" applyFont="1" applyBorder="1" applyAlignment="1">
      <alignment horizontal="center" vertical="center"/>
    </xf>
    <xf numFmtId="0" fontId="14" fillId="0" borderId="32" xfId="57" applyFont="1" applyBorder="1" applyAlignment="1">
      <alignment horizontal="center" vertical="center"/>
    </xf>
    <xf numFmtId="0" fontId="57" fillId="0" borderId="38" xfId="1" applyFont="1" applyBorder="1" applyAlignment="1">
      <alignment horizontal="center" vertical="center"/>
    </xf>
    <xf numFmtId="0" fontId="57" fillId="0" borderId="42" xfId="1" applyFont="1" applyBorder="1" applyAlignment="1">
      <alignment horizontal="center" vertical="center"/>
    </xf>
    <xf numFmtId="0" fontId="57" fillId="0" borderId="51" xfId="1" applyFont="1" applyBorder="1" applyAlignment="1">
      <alignment horizontal="center" vertical="center"/>
    </xf>
    <xf numFmtId="0" fontId="57" fillId="0" borderId="41" xfId="1" applyFont="1" applyBorder="1" applyAlignment="1">
      <alignment horizontal="center" vertical="center"/>
    </xf>
    <xf numFmtId="0" fontId="57" fillId="0" borderId="33" xfId="1" applyFont="1" applyBorder="1" applyAlignment="1">
      <alignment horizontal="center" vertical="center"/>
    </xf>
    <xf numFmtId="0" fontId="57" fillId="0" borderId="32" xfId="1" applyFont="1" applyBorder="1" applyAlignment="1">
      <alignment horizontal="center" vertical="center"/>
    </xf>
    <xf numFmtId="0" fontId="57" fillId="0" borderId="31" xfId="1" applyFont="1" applyBorder="1" applyAlignment="1">
      <alignment horizontal="center" vertical="center"/>
    </xf>
    <xf numFmtId="0" fontId="9" fillId="0" borderId="33" xfId="57" applyFont="1" applyBorder="1" applyAlignment="1">
      <alignment horizontal="center" vertical="center"/>
    </xf>
    <xf numFmtId="0" fontId="14" fillId="0" borderId="31" xfId="57" applyFont="1" applyBorder="1" applyAlignment="1">
      <alignment horizontal="center" vertical="center"/>
    </xf>
    <xf numFmtId="0" fontId="4" fillId="0" borderId="33" xfId="57" applyFont="1" applyBorder="1" applyAlignment="1">
      <alignment horizontal="center" vertical="center"/>
    </xf>
  </cellXfs>
  <cellStyles count="792">
    <cellStyle name="20% - Accent1" xfId="2"/>
    <cellStyle name="20% - Accent2" xfId="3"/>
    <cellStyle name="20% - Accent3" xfId="4"/>
    <cellStyle name="20% - Accent4" xfId="5"/>
    <cellStyle name="20% - Accent5" xfId="6"/>
    <cellStyle name="20% - Accent6" xfId="7"/>
    <cellStyle name="40% - Accent1" xfId="8"/>
    <cellStyle name="40% - Accent2" xfId="9"/>
    <cellStyle name="40% - Accent3" xfId="10"/>
    <cellStyle name="40% - Accent4" xfId="11"/>
    <cellStyle name="40% - Accent5" xfId="12"/>
    <cellStyle name="40% - Accent6" xfId="13"/>
    <cellStyle name="60% - Accent1" xfId="14"/>
    <cellStyle name="60% - Accent2" xfId="15"/>
    <cellStyle name="60% - Accent3" xfId="16"/>
    <cellStyle name="60% - Accent4" xfId="17"/>
    <cellStyle name="60% - Accent5" xfId="18"/>
    <cellStyle name="60% - Accent6" xfId="19"/>
    <cellStyle name="Bad" xfId="20"/>
    <cellStyle name="Calculation" xfId="21"/>
    <cellStyle name="Check Cell" xfId="22"/>
    <cellStyle name="Commentaire" xfId="23"/>
    <cellStyle name="Date" xfId="24"/>
    <cellStyle name="En-tête 1" xfId="25"/>
    <cellStyle name="En-tête 2" xfId="26"/>
    <cellStyle name="Explanatory Text" xfId="27"/>
    <cellStyle name="Financier0" xfId="28"/>
    <cellStyle name="Good" xfId="29"/>
    <cellStyle name="Heading 1" xfId="30"/>
    <cellStyle name="Heading 2" xfId="31"/>
    <cellStyle name="Heading 3" xfId="32"/>
    <cellStyle name="Heading 4" xfId="33"/>
    <cellStyle name="Input" xfId="34"/>
    <cellStyle name="Lien hypertexte 2" xfId="35"/>
    <cellStyle name="Lien hypertexte visité" xfId="89" builtinId="9" hidden="1"/>
    <cellStyle name="Lien hypertexte visité" xfId="91" builtinId="9" hidden="1"/>
    <cellStyle name="Lien hypertexte visité" xfId="92" builtinId="9" hidden="1"/>
    <cellStyle name="Lien hypertexte visité" xfId="93" builtinId="9" hidden="1"/>
    <cellStyle name="Lien hypertexte visité" xfId="94" builtinId="9" hidden="1"/>
    <cellStyle name="Lien hypertexte visité" xfId="95" builtinId="9" hidden="1"/>
    <cellStyle name="Lien hypertexte visité" xfId="96" builtinId="9" hidden="1"/>
    <cellStyle name="Lien hypertexte visité" xfId="97" builtinId="9" hidden="1"/>
    <cellStyle name="Lien hypertexte visité" xfId="98" builtinId="9" hidden="1"/>
    <cellStyle name="Lien hypertexte visité" xfId="99" builtinId="9" hidden="1"/>
    <cellStyle name="Lien hypertexte visité" xfId="100" builtinId="9" hidden="1"/>
    <cellStyle name="Lien hypertexte visité" xfId="101" builtinId="9" hidden="1"/>
    <cellStyle name="Lien hypertexte visité" xfId="102" builtinId="9" hidden="1"/>
    <cellStyle name="Lien hypertexte visité" xfId="103" builtinId="9" hidden="1"/>
    <cellStyle name="Lien hypertexte visité" xfId="104" builtinId="9" hidden="1"/>
    <cellStyle name="Lien hypertexte visité" xfId="105" builtinId="9" hidden="1"/>
    <cellStyle name="Lien hypertexte visité" xfId="106" builtinId="9" hidden="1"/>
    <cellStyle name="Lien hypertexte visité" xfId="107" builtinId="9" hidden="1"/>
    <cellStyle name="Lien hypertexte visité" xfId="108" builtinId="9" hidden="1"/>
    <cellStyle name="Lien hypertexte visité" xfId="109" builtinId="9" hidden="1"/>
    <cellStyle name="Lien hypertexte visité" xfId="110" builtinId="9" hidden="1"/>
    <cellStyle name="Lien hypertexte visité" xfId="111" builtinId="9" hidden="1"/>
    <cellStyle name="Lien hypertexte visité" xfId="112" builtinId="9" hidden="1"/>
    <cellStyle name="Lien hypertexte visité" xfId="113" builtinId="9" hidden="1"/>
    <cellStyle name="Lien hypertexte visité" xfId="114" builtinId="9" hidden="1"/>
    <cellStyle name="Lien hypertexte visité" xfId="115" builtinId="9" hidden="1"/>
    <cellStyle name="Lien hypertexte visité" xfId="116" builtinId="9" hidden="1"/>
    <cellStyle name="Lien hypertexte visité" xfId="117" builtinId="9" hidden="1"/>
    <cellStyle name="Lien hypertexte visité" xfId="118" builtinId="9" hidden="1"/>
    <cellStyle name="Lien hypertexte visité" xfId="119" builtinId="9" hidden="1"/>
    <cellStyle name="Lien hypertexte visité" xfId="120" builtinId="9" hidden="1"/>
    <cellStyle name="Lien hypertexte visité" xfId="121" builtinId="9" hidden="1"/>
    <cellStyle name="Lien hypertexte visité" xfId="122" builtinId="9" hidden="1"/>
    <cellStyle name="Lien hypertexte visité" xfId="123" builtinId="9" hidden="1"/>
    <cellStyle name="Lien hypertexte visité" xfId="124" builtinId="9" hidden="1"/>
    <cellStyle name="Lien hypertexte visité" xfId="125" builtinId="9" hidden="1"/>
    <cellStyle name="Lien hypertexte visité" xfId="126" builtinId="9" hidden="1"/>
    <cellStyle name="Lien hypertexte visité" xfId="127" builtinId="9" hidden="1"/>
    <cellStyle name="Lien hypertexte visité" xfId="128" builtinId="9" hidden="1"/>
    <cellStyle name="Lien hypertexte visité" xfId="129" builtinId="9" hidden="1"/>
    <cellStyle name="Lien hypertexte visité" xfId="130" builtinId="9" hidden="1"/>
    <cellStyle name="Lien hypertexte visité" xfId="131" builtinId="9" hidden="1"/>
    <cellStyle name="Lien hypertexte visité" xfId="132" builtinId="9" hidden="1"/>
    <cellStyle name="Lien hypertexte visité" xfId="133" builtinId="9" hidden="1"/>
    <cellStyle name="Lien hypertexte visité" xfId="134" builtinId="9" hidden="1"/>
    <cellStyle name="Lien hypertexte visité" xfId="135" builtinId="9" hidden="1"/>
    <cellStyle name="Lien hypertexte visité" xfId="136" builtinId="9" hidden="1"/>
    <cellStyle name="Lien hypertexte visité" xfId="137" builtinId="9" hidden="1"/>
    <cellStyle name="Lien hypertexte visité" xfId="138" builtinId="9" hidden="1"/>
    <cellStyle name="Lien hypertexte visité" xfId="139" builtinId="9" hidden="1"/>
    <cellStyle name="Lien hypertexte visité" xfId="140" builtinId="9" hidden="1"/>
    <cellStyle name="Lien hypertexte visité" xfId="141" builtinId="9" hidden="1"/>
    <cellStyle name="Lien hypertexte visité" xfId="142" builtinId="9" hidden="1"/>
    <cellStyle name="Lien hypertexte visité" xfId="143" builtinId="9" hidden="1"/>
    <cellStyle name="Lien hypertexte visité" xfId="144" builtinId="9" hidden="1"/>
    <cellStyle name="Lien hypertexte visité" xfId="145" builtinId="9" hidden="1"/>
    <cellStyle name="Lien hypertexte visité" xfId="146" builtinId="9" hidden="1"/>
    <cellStyle name="Lien hypertexte visité" xfId="147" builtinId="9" hidden="1"/>
    <cellStyle name="Lien hypertexte visité" xfId="148" builtinId="9" hidden="1"/>
    <cellStyle name="Lien hypertexte visité" xfId="149" builtinId="9" hidden="1"/>
    <cellStyle name="Lien hypertexte visité" xfId="150" builtinId="9" hidden="1"/>
    <cellStyle name="Lien hypertexte visité" xfId="151" builtinId="9" hidden="1"/>
    <cellStyle name="Lien hypertexte visité" xfId="152" builtinId="9" hidden="1"/>
    <cellStyle name="Lien hypertexte visité" xfId="153" builtinId="9" hidden="1"/>
    <cellStyle name="Lien hypertexte visité" xfId="154" builtinId="9" hidden="1"/>
    <cellStyle name="Lien hypertexte visité" xfId="155" builtinId="9" hidden="1"/>
    <cellStyle name="Lien hypertexte visité" xfId="156" builtinId="9" hidden="1"/>
    <cellStyle name="Lien hypertexte visité" xfId="157" builtinId="9" hidden="1"/>
    <cellStyle name="Lien hypertexte visité" xfId="158" builtinId="9" hidden="1"/>
    <cellStyle name="Lien hypertexte visité" xfId="159" builtinId="9" hidden="1"/>
    <cellStyle name="Lien hypertexte visité" xfId="160" builtinId="9" hidden="1"/>
    <cellStyle name="Lien hypertexte visité" xfId="161" builtinId="9" hidden="1"/>
    <cellStyle name="Lien hypertexte visité" xfId="162" builtinId="9" hidden="1"/>
    <cellStyle name="Lien hypertexte visité" xfId="163" builtinId="9" hidden="1"/>
    <cellStyle name="Lien hypertexte visité" xfId="164" builtinId="9" hidden="1"/>
    <cellStyle name="Lien hypertexte visité" xfId="165" builtinId="9" hidden="1"/>
    <cellStyle name="Lien hypertexte visité" xfId="166" builtinId="9" hidden="1"/>
    <cellStyle name="Lien hypertexte visité" xfId="167" builtinId="9" hidden="1"/>
    <cellStyle name="Lien hypertexte visité" xfId="168" builtinId="9" hidden="1"/>
    <cellStyle name="Lien hypertexte visité" xfId="169" builtinId="9" hidden="1"/>
    <cellStyle name="Lien hypertexte visité" xfId="170" builtinId="9" hidden="1"/>
    <cellStyle name="Lien hypertexte visité" xfId="171" builtinId="9" hidden="1"/>
    <cellStyle name="Lien hypertexte visité" xfId="172" builtinId="9" hidden="1"/>
    <cellStyle name="Lien hypertexte visité" xfId="173" builtinId="9" hidden="1"/>
    <cellStyle name="Lien hypertexte visité" xfId="174" builtinId="9" hidden="1"/>
    <cellStyle name="Lien hypertexte visité" xfId="175" builtinId="9" hidden="1"/>
    <cellStyle name="Lien hypertexte visité" xfId="176" builtinId="9" hidden="1"/>
    <cellStyle name="Lien hypertexte visité" xfId="177" builtinId="9" hidden="1"/>
    <cellStyle name="Lien hypertexte visité" xfId="178" builtinId="9" hidden="1"/>
    <cellStyle name="Lien hypertexte visité" xfId="179" builtinId="9" hidden="1"/>
    <cellStyle name="Lien hypertexte visité" xfId="180" builtinId="9" hidden="1"/>
    <cellStyle name="Lien hypertexte visité" xfId="181" builtinId="9" hidden="1"/>
    <cellStyle name="Lien hypertexte visité" xfId="182" builtinId="9" hidden="1"/>
    <cellStyle name="Lien hypertexte visité" xfId="183" builtinId="9" hidden="1"/>
    <cellStyle name="Lien hypertexte visité" xfId="184" builtinId="9" hidden="1"/>
    <cellStyle name="Lien hypertexte visité" xfId="185" builtinId="9" hidden="1"/>
    <cellStyle name="Lien hypertexte visité" xfId="186" builtinId="9" hidden="1"/>
    <cellStyle name="Lien hypertexte visité" xfId="187" builtinId="9" hidden="1"/>
    <cellStyle name="Lien hypertexte visité" xfId="188" builtinId="9" hidden="1"/>
    <cellStyle name="Lien hypertexte visité" xfId="189" builtinId="9" hidden="1"/>
    <cellStyle name="Lien hypertexte visité" xfId="190" builtinId="9" hidden="1"/>
    <cellStyle name="Lien hypertexte visité" xfId="191" builtinId="9" hidden="1"/>
    <cellStyle name="Lien hypertexte visité" xfId="192" builtinId="9" hidden="1"/>
    <cellStyle name="Lien hypertexte visité" xfId="193" builtinId="9" hidden="1"/>
    <cellStyle name="Lien hypertexte visité" xfId="194" builtinId="9" hidden="1"/>
    <cellStyle name="Lien hypertexte visité" xfId="195" builtinId="9" hidden="1"/>
    <cellStyle name="Lien hypertexte visité" xfId="196" builtinId="9" hidden="1"/>
    <cellStyle name="Lien hypertexte visité" xfId="197" builtinId="9" hidden="1"/>
    <cellStyle name="Lien hypertexte visité" xfId="198" builtinId="9" hidden="1"/>
    <cellStyle name="Lien hypertexte visité" xfId="199" builtinId="9" hidden="1"/>
    <cellStyle name="Lien hypertexte visité" xfId="200" builtinId="9" hidden="1"/>
    <cellStyle name="Lien hypertexte visité" xfId="201" builtinId="9" hidden="1"/>
    <cellStyle name="Lien hypertexte visité" xfId="202" builtinId="9" hidden="1"/>
    <cellStyle name="Lien hypertexte visité" xfId="203" builtinId="9" hidden="1"/>
    <cellStyle name="Lien hypertexte visité" xfId="204" builtinId="9" hidden="1"/>
    <cellStyle name="Lien hypertexte visité" xfId="205" builtinId="9" hidden="1"/>
    <cellStyle name="Lien hypertexte visité" xfId="206" builtinId="9" hidden="1"/>
    <cellStyle name="Lien hypertexte visité" xfId="207" builtinId="9" hidden="1"/>
    <cellStyle name="Lien hypertexte visité" xfId="208" builtinId="9" hidden="1"/>
    <cellStyle name="Lien hypertexte visité" xfId="209" builtinId="9" hidden="1"/>
    <cellStyle name="Lien hypertexte visité" xfId="210" builtinId="9" hidden="1"/>
    <cellStyle name="Lien hypertexte visité" xfId="211" builtinId="9" hidden="1"/>
    <cellStyle name="Lien hypertexte visité" xfId="212" builtinId="9" hidden="1"/>
    <cellStyle name="Lien hypertexte visité" xfId="213" builtinId="9" hidden="1"/>
    <cellStyle name="Lien hypertexte visité" xfId="214" builtinId="9" hidden="1"/>
    <cellStyle name="Lien hypertexte visité" xfId="215" builtinId="9" hidden="1"/>
    <cellStyle name="Lien hypertexte visité" xfId="216" builtinId="9" hidden="1"/>
    <cellStyle name="Lien hypertexte visité" xfId="217" builtinId="9" hidden="1"/>
    <cellStyle name="Lien hypertexte visité" xfId="218" builtinId="9" hidden="1"/>
    <cellStyle name="Lien hypertexte visité" xfId="219" builtinId="9" hidden="1"/>
    <cellStyle name="Lien hypertexte visité" xfId="220" builtinId="9" hidden="1"/>
    <cellStyle name="Lien hypertexte visité" xfId="221" builtinId="9" hidden="1"/>
    <cellStyle name="Lien hypertexte visité" xfId="222" builtinId="9" hidden="1"/>
    <cellStyle name="Lien hypertexte visité" xfId="223" builtinId="9" hidden="1"/>
    <cellStyle name="Lien hypertexte visité" xfId="224" builtinId="9" hidden="1"/>
    <cellStyle name="Lien hypertexte visité" xfId="225" builtinId="9" hidden="1"/>
    <cellStyle name="Lien hypertexte visité" xfId="226" builtinId="9" hidden="1"/>
    <cellStyle name="Lien hypertexte visité" xfId="227" builtinId="9" hidden="1"/>
    <cellStyle name="Lien hypertexte visité" xfId="228" builtinId="9" hidden="1"/>
    <cellStyle name="Lien hypertexte visité" xfId="229" builtinId="9" hidden="1"/>
    <cellStyle name="Lien hypertexte visité" xfId="230" builtinId="9" hidden="1"/>
    <cellStyle name="Lien hypertexte visité" xfId="231" builtinId="9" hidden="1"/>
    <cellStyle name="Lien hypertexte visité" xfId="232" builtinId="9" hidden="1"/>
    <cellStyle name="Lien hypertexte visité" xfId="233" builtinId="9" hidden="1"/>
    <cellStyle name="Lien hypertexte visité" xfId="234" builtinId="9" hidden="1"/>
    <cellStyle name="Lien hypertexte visité" xfId="235" builtinId="9" hidden="1"/>
    <cellStyle name="Lien hypertexte visité" xfId="236" builtinId="9" hidden="1"/>
    <cellStyle name="Lien hypertexte visité" xfId="237" builtinId="9" hidden="1"/>
    <cellStyle name="Lien hypertexte visité" xfId="238" builtinId="9" hidden="1"/>
    <cellStyle name="Lien hypertexte visité" xfId="239" builtinId="9" hidden="1"/>
    <cellStyle name="Lien hypertexte visité" xfId="240" builtinId="9" hidden="1"/>
    <cellStyle name="Lien hypertexte visité" xfId="241" builtinId="9" hidden="1"/>
    <cellStyle name="Lien hypertexte visité" xfId="242" builtinId="9" hidden="1"/>
    <cellStyle name="Lien hypertexte visité" xfId="243" builtinId="9" hidden="1"/>
    <cellStyle name="Lien hypertexte visité" xfId="244" builtinId="9" hidden="1"/>
    <cellStyle name="Lien hypertexte visité" xfId="245" builtinId="9" hidden="1"/>
    <cellStyle name="Lien hypertexte visité" xfId="246" builtinId="9" hidden="1"/>
    <cellStyle name="Lien hypertexte visité" xfId="247" builtinId="9" hidden="1"/>
    <cellStyle name="Lien hypertexte visité" xfId="248" builtinId="9" hidden="1"/>
    <cellStyle name="Lien hypertexte visité" xfId="249" builtinId="9" hidden="1"/>
    <cellStyle name="Lien hypertexte visité" xfId="250" builtinId="9" hidden="1"/>
    <cellStyle name="Lien hypertexte visité" xfId="251" builtinId="9" hidden="1"/>
    <cellStyle name="Lien hypertexte visité" xfId="252" builtinId="9" hidden="1"/>
    <cellStyle name="Lien hypertexte visité" xfId="253" builtinId="9" hidden="1"/>
    <cellStyle name="Lien hypertexte visité" xfId="254" builtinId="9" hidden="1"/>
    <cellStyle name="Lien hypertexte visité" xfId="255" builtinId="9" hidden="1"/>
    <cellStyle name="Lien hypertexte visité" xfId="256" builtinId="9" hidden="1"/>
    <cellStyle name="Lien hypertexte visité" xfId="257" builtinId="9" hidden="1"/>
    <cellStyle name="Lien hypertexte visité" xfId="258" builtinId="9" hidden="1"/>
    <cellStyle name="Lien hypertexte visité" xfId="259" builtinId="9" hidden="1"/>
    <cellStyle name="Lien hypertexte visité" xfId="260" builtinId="9" hidden="1"/>
    <cellStyle name="Lien hypertexte visité" xfId="261" builtinId="9" hidden="1"/>
    <cellStyle name="Lien hypertexte visité" xfId="262" builtinId="9" hidden="1"/>
    <cellStyle name="Lien hypertexte visité" xfId="263" builtinId="9" hidden="1"/>
    <cellStyle name="Lien hypertexte visité" xfId="264" builtinId="9" hidden="1"/>
    <cellStyle name="Lien hypertexte visité" xfId="265" builtinId="9" hidden="1"/>
    <cellStyle name="Lien hypertexte visité" xfId="266" builtinId="9" hidden="1"/>
    <cellStyle name="Lien hypertexte visité" xfId="267" builtinId="9" hidden="1"/>
    <cellStyle name="Lien hypertexte visité" xfId="268" builtinId="9" hidden="1"/>
    <cellStyle name="Lien hypertexte visité" xfId="269" builtinId="9" hidden="1"/>
    <cellStyle name="Lien hypertexte visité" xfId="270" builtinId="9" hidden="1"/>
    <cellStyle name="Lien hypertexte visité" xfId="271" builtinId="9" hidden="1"/>
    <cellStyle name="Lien hypertexte visité" xfId="272" builtinId="9" hidden="1"/>
    <cellStyle name="Lien hypertexte visité" xfId="273" builtinId="9" hidden="1"/>
    <cellStyle name="Lien hypertexte visité" xfId="274" builtinId="9" hidden="1"/>
    <cellStyle name="Lien hypertexte visité" xfId="275" builtinId="9" hidden="1"/>
    <cellStyle name="Lien hypertexte visité" xfId="276" builtinId="9" hidden="1"/>
    <cellStyle name="Lien hypertexte visité" xfId="277" builtinId="9" hidden="1"/>
    <cellStyle name="Lien hypertexte visité" xfId="278" builtinId="9" hidden="1"/>
    <cellStyle name="Lien hypertexte visité" xfId="279" builtinId="9" hidden="1"/>
    <cellStyle name="Lien hypertexte visité" xfId="280" builtinId="9" hidden="1"/>
    <cellStyle name="Lien hypertexte visité" xfId="281" builtinId="9" hidden="1"/>
    <cellStyle name="Lien hypertexte visité" xfId="282" builtinId="9" hidden="1"/>
    <cellStyle name="Lien hypertexte visité" xfId="283" builtinId="9" hidden="1"/>
    <cellStyle name="Lien hypertexte visité" xfId="284" builtinId="9" hidden="1"/>
    <cellStyle name="Lien hypertexte visité" xfId="285" builtinId="9" hidden="1"/>
    <cellStyle name="Lien hypertexte visité" xfId="286" builtinId="9" hidden="1"/>
    <cellStyle name="Lien hypertexte visité" xfId="287" builtinId="9" hidden="1"/>
    <cellStyle name="Lien hypertexte visité" xfId="288" builtinId="9" hidden="1"/>
    <cellStyle name="Lien hypertexte visité" xfId="289" builtinId="9" hidden="1"/>
    <cellStyle name="Lien hypertexte visité" xfId="290" builtinId="9" hidden="1"/>
    <cellStyle name="Lien hypertexte visité" xfId="291" builtinId="9" hidden="1"/>
    <cellStyle name="Lien hypertexte visité" xfId="292" builtinId="9" hidden="1"/>
    <cellStyle name="Lien hypertexte visité" xfId="293" builtinId="9" hidden="1"/>
    <cellStyle name="Lien hypertexte visité" xfId="294" builtinId="9" hidden="1"/>
    <cellStyle name="Lien hypertexte visité" xfId="295" builtinId="9" hidden="1"/>
    <cellStyle name="Lien hypertexte visité" xfId="296" builtinId="9" hidden="1"/>
    <cellStyle name="Lien hypertexte visité" xfId="297" builtinId="9" hidden="1"/>
    <cellStyle name="Lien hypertexte visité" xfId="298" builtinId="9" hidden="1"/>
    <cellStyle name="Lien hypertexte visité" xfId="299" builtinId="9" hidden="1"/>
    <cellStyle name="Lien hypertexte visité" xfId="300" builtinId="9" hidden="1"/>
    <cellStyle name="Lien hypertexte visité" xfId="301" builtinId="9" hidden="1"/>
    <cellStyle name="Lien hypertexte visité" xfId="302" builtinId="9" hidden="1"/>
    <cellStyle name="Lien hypertexte visité" xfId="303" builtinId="9" hidden="1"/>
    <cellStyle name="Lien hypertexte visité" xfId="304" builtinId="9" hidden="1"/>
    <cellStyle name="Lien hypertexte visité" xfId="305" builtinId="9" hidden="1"/>
    <cellStyle name="Lien hypertexte visité" xfId="306" builtinId="9" hidden="1"/>
    <cellStyle name="Lien hypertexte visité" xfId="307" builtinId="9" hidden="1"/>
    <cellStyle name="Lien hypertexte visité" xfId="308" builtinId="9" hidden="1"/>
    <cellStyle name="Lien hypertexte visité" xfId="309" builtinId="9" hidden="1"/>
    <cellStyle name="Lien hypertexte visité" xfId="310" builtinId="9" hidden="1"/>
    <cellStyle name="Lien hypertexte visité" xfId="311" builtinId="9" hidden="1"/>
    <cellStyle name="Lien hypertexte visité" xfId="312" builtinId="9" hidden="1"/>
    <cellStyle name="Lien hypertexte visité" xfId="313" builtinId="9" hidden="1"/>
    <cellStyle name="Lien hypertexte visité" xfId="314" builtinId="9" hidden="1"/>
    <cellStyle name="Lien hypertexte visité" xfId="315" builtinId="9" hidden="1"/>
    <cellStyle name="Lien hypertexte visité" xfId="316" builtinId="9" hidden="1"/>
    <cellStyle name="Lien hypertexte visité" xfId="317" builtinId="9" hidden="1"/>
    <cellStyle name="Lien hypertexte visité" xfId="318" builtinId="9" hidden="1"/>
    <cellStyle name="Lien hypertexte visité" xfId="319" builtinId="9" hidden="1"/>
    <cellStyle name="Lien hypertexte visité" xfId="320" builtinId="9" hidden="1"/>
    <cellStyle name="Lien hypertexte visité" xfId="321" builtinId="9" hidden="1"/>
    <cellStyle name="Lien hypertexte visité" xfId="322" builtinId="9" hidden="1"/>
    <cellStyle name="Lien hypertexte visité" xfId="323" builtinId="9" hidden="1"/>
    <cellStyle name="Lien hypertexte visité" xfId="324" builtinId="9" hidden="1"/>
    <cellStyle name="Lien hypertexte visité" xfId="325" builtinId="9" hidden="1"/>
    <cellStyle name="Lien hypertexte visité" xfId="326" builtinId="9" hidden="1"/>
    <cellStyle name="Lien hypertexte visité" xfId="327" builtinId="9" hidden="1"/>
    <cellStyle name="Lien hypertexte visité" xfId="328" builtinId="9" hidden="1"/>
    <cellStyle name="Lien hypertexte visité" xfId="329" builtinId="9" hidden="1"/>
    <cellStyle name="Lien hypertexte visité" xfId="330" builtinId="9" hidden="1"/>
    <cellStyle name="Lien hypertexte visité" xfId="331" builtinId="9" hidden="1"/>
    <cellStyle name="Lien hypertexte visité" xfId="332" builtinId="9" hidden="1"/>
    <cellStyle name="Lien hypertexte visité" xfId="333" builtinId="9" hidden="1"/>
    <cellStyle name="Lien hypertexte visité" xfId="334" builtinId="9" hidden="1"/>
    <cellStyle name="Lien hypertexte visité" xfId="335" builtinId="9" hidden="1"/>
    <cellStyle name="Lien hypertexte visité" xfId="336" builtinId="9" hidden="1"/>
    <cellStyle name="Lien hypertexte visité" xfId="337" builtinId="9" hidden="1"/>
    <cellStyle name="Lien hypertexte visité" xfId="338" builtinId="9" hidden="1"/>
    <cellStyle name="Lien hypertexte visité" xfId="339" builtinId="9" hidden="1"/>
    <cellStyle name="Lien hypertexte visité" xfId="340" builtinId="9" hidden="1"/>
    <cellStyle name="Lien hypertexte visité" xfId="341" builtinId="9" hidden="1"/>
    <cellStyle name="Lien hypertexte visité" xfId="351" builtinId="9" hidden="1"/>
    <cellStyle name="Lien hypertexte visité" xfId="352" builtinId="9" hidden="1"/>
    <cellStyle name="Lien hypertexte visité" xfId="353" builtinId="9" hidden="1"/>
    <cellStyle name="Lien hypertexte visité" xfId="354" builtinId="9" hidden="1"/>
    <cellStyle name="Lien hypertexte visité" xfId="355" builtinId="9" hidden="1"/>
    <cellStyle name="Lien hypertexte visité" xfId="356" builtinId="9" hidden="1"/>
    <cellStyle name="Lien hypertexte visité" xfId="357" builtinId="9" hidden="1"/>
    <cellStyle name="Lien hypertexte visité" xfId="358" builtinId="9" hidden="1"/>
    <cellStyle name="Lien hypertexte visité" xfId="359" builtinId="9" hidden="1"/>
    <cellStyle name="Lien hypertexte visité" xfId="360" builtinId="9" hidden="1"/>
    <cellStyle name="Lien hypertexte visité" xfId="361" builtinId="9" hidden="1"/>
    <cellStyle name="Lien hypertexte visité" xfId="362" builtinId="9" hidden="1"/>
    <cellStyle name="Lien hypertexte visité" xfId="363" builtinId="9" hidden="1"/>
    <cellStyle name="Lien hypertexte visité" xfId="364" builtinId="9" hidden="1"/>
    <cellStyle name="Lien hypertexte visité" xfId="365" builtinId="9" hidden="1"/>
    <cellStyle name="Lien hypertexte visité" xfId="366" builtinId="9" hidden="1"/>
    <cellStyle name="Lien hypertexte visité" xfId="367" builtinId="9" hidden="1"/>
    <cellStyle name="Lien hypertexte visité" xfId="368" builtinId="9" hidden="1"/>
    <cellStyle name="Lien hypertexte visité" xfId="369" builtinId="9" hidden="1"/>
    <cellStyle name="Lien hypertexte visité" xfId="370" builtinId="9" hidden="1"/>
    <cellStyle name="Lien hypertexte visité" xfId="371" builtinId="9" hidden="1"/>
    <cellStyle name="Lien hypertexte visité" xfId="372" builtinId="9" hidden="1"/>
    <cellStyle name="Lien hypertexte visité" xfId="373" builtinId="9" hidden="1"/>
    <cellStyle name="Lien hypertexte visité" xfId="374" builtinId="9" hidden="1"/>
    <cellStyle name="Lien hypertexte visité" xfId="375" builtinId="9" hidden="1"/>
    <cellStyle name="Lien hypertexte visité" xfId="376" builtinId="9" hidden="1"/>
    <cellStyle name="Lien hypertexte visité" xfId="377" builtinId="9" hidden="1"/>
    <cellStyle name="Lien hypertexte visité" xfId="378" builtinId="9" hidden="1"/>
    <cellStyle name="Lien hypertexte visité" xfId="379" builtinId="9" hidden="1"/>
    <cellStyle name="Lien hypertexte visité" xfId="380" builtinId="9" hidden="1"/>
    <cellStyle name="Lien hypertexte visité" xfId="381" builtinId="9" hidden="1"/>
    <cellStyle name="Lien hypertexte visité" xfId="382" builtinId="9" hidden="1"/>
    <cellStyle name="Lien hypertexte visité" xfId="383" builtinId="9" hidden="1"/>
    <cellStyle name="Lien hypertexte visité" xfId="384" builtinId="9" hidden="1"/>
    <cellStyle name="Lien hypertexte visité" xfId="385" builtinId="9" hidden="1"/>
    <cellStyle name="Lien hypertexte visité" xfId="386" builtinId="9" hidden="1"/>
    <cellStyle name="Lien hypertexte visité" xfId="387" builtinId="9" hidden="1"/>
    <cellStyle name="Lien hypertexte visité" xfId="388" builtinId="9" hidden="1"/>
    <cellStyle name="Lien hypertexte visité" xfId="389" builtinId="9" hidden="1"/>
    <cellStyle name="Lien hypertexte visité" xfId="390" builtinId="9" hidden="1"/>
    <cellStyle name="Lien hypertexte visité" xfId="391" builtinId="9" hidden="1"/>
    <cellStyle name="Lien hypertexte visité" xfId="392" builtinId="9" hidden="1"/>
    <cellStyle name="Lien hypertexte visité" xfId="393" builtinId="9" hidden="1"/>
    <cellStyle name="Lien hypertexte visité" xfId="394" builtinId="9" hidden="1"/>
    <cellStyle name="Lien hypertexte visité" xfId="395" builtinId="9" hidden="1"/>
    <cellStyle name="Lien hypertexte visité" xfId="396" builtinId="9" hidden="1"/>
    <cellStyle name="Lien hypertexte visité" xfId="397" builtinId="9" hidden="1"/>
    <cellStyle name="Lien hypertexte visité" xfId="398" builtinId="9" hidden="1"/>
    <cellStyle name="Lien hypertexte visité" xfId="399" builtinId="9" hidden="1"/>
    <cellStyle name="Lien hypertexte visité" xfId="400" builtinId="9" hidden="1"/>
    <cellStyle name="Lien hypertexte visité" xfId="401" builtinId="9" hidden="1"/>
    <cellStyle name="Lien hypertexte visité" xfId="402" builtinId="9" hidden="1"/>
    <cellStyle name="Lien hypertexte visité" xfId="403" builtinId="9" hidden="1"/>
    <cellStyle name="Lien hypertexte visité" xfId="404" builtinId="9" hidden="1"/>
    <cellStyle name="Lien hypertexte visité" xfId="405" builtinId="9" hidden="1"/>
    <cellStyle name="Lien hypertexte visité" xfId="406" builtinId="9" hidden="1"/>
    <cellStyle name="Lien hypertexte visité" xfId="407" builtinId="9" hidden="1"/>
    <cellStyle name="Lien hypertexte visité" xfId="408" builtinId="9" hidden="1"/>
    <cellStyle name="Lien hypertexte visité" xfId="409" builtinId="9" hidden="1"/>
    <cellStyle name="Lien hypertexte visité" xfId="410" builtinId="9" hidden="1"/>
    <cellStyle name="Lien hypertexte visité" xfId="411" builtinId="9" hidden="1"/>
    <cellStyle name="Lien hypertexte visité" xfId="412" builtinId="9" hidden="1"/>
    <cellStyle name="Lien hypertexte visité" xfId="413" builtinId="9" hidden="1"/>
    <cellStyle name="Lien hypertexte visité" xfId="414" builtinId="9" hidden="1"/>
    <cellStyle name="Lien hypertexte visité" xfId="415" builtinId="9" hidden="1"/>
    <cellStyle name="Lien hypertexte visité" xfId="416" builtinId="9" hidden="1"/>
    <cellStyle name="Lien hypertexte visité" xfId="417" builtinId="9" hidden="1"/>
    <cellStyle name="Lien hypertexte visité" xfId="418" builtinId="9" hidden="1"/>
    <cellStyle name="Lien hypertexte visité" xfId="419" builtinId="9" hidden="1"/>
    <cellStyle name="Lien hypertexte visité" xfId="420" builtinId="9" hidden="1"/>
    <cellStyle name="Lien hypertexte visité" xfId="421" builtinId="9" hidden="1"/>
    <cellStyle name="Lien hypertexte visité" xfId="422" builtinId="9" hidden="1"/>
    <cellStyle name="Lien hypertexte visité" xfId="423" builtinId="9" hidden="1"/>
    <cellStyle name="Lien hypertexte visité" xfId="424" builtinId="9" hidden="1"/>
    <cellStyle name="Lien hypertexte visité" xfId="425" builtinId="9" hidden="1"/>
    <cellStyle name="Lien hypertexte visité" xfId="426" builtinId="9" hidden="1"/>
    <cellStyle name="Lien hypertexte visité" xfId="427" builtinId="9" hidden="1"/>
    <cellStyle name="Lien hypertexte visité" xfId="428" builtinId="9" hidden="1"/>
    <cellStyle name="Lien hypertexte visité" xfId="429" builtinId="9" hidden="1"/>
    <cellStyle name="Lien hypertexte visité" xfId="430" builtinId="9" hidden="1"/>
    <cellStyle name="Lien hypertexte visité" xfId="431" builtinId="9" hidden="1"/>
    <cellStyle name="Lien hypertexte visité" xfId="432" builtinId="9" hidden="1"/>
    <cellStyle name="Lien hypertexte visité" xfId="433" builtinId="9" hidden="1"/>
    <cellStyle name="Lien hypertexte visité" xfId="434" builtinId="9" hidden="1"/>
    <cellStyle name="Lien hypertexte visité" xfId="435" builtinId="9" hidden="1"/>
    <cellStyle name="Lien hypertexte visité" xfId="436" builtinId="9" hidden="1"/>
    <cellStyle name="Lien hypertexte visité" xfId="437" builtinId="9" hidden="1"/>
    <cellStyle name="Lien hypertexte visité" xfId="438" builtinId="9" hidden="1"/>
    <cellStyle name="Lien hypertexte visité" xfId="439" builtinId="9" hidden="1"/>
    <cellStyle name="Lien hypertexte visité" xfId="440" builtinId="9" hidden="1"/>
    <cellStyle name="Lien hypertexte visité" xfId="441" builtinId="9" hidden="1"/>
    <cellStyle name="Lien hypertexte visité" xfId="442" builtinId="9" hidden="1"/>
    <cellStyle name="Lien hypertexte visité" xfId="443" builtinId="9" hidden="1"/>
    <cellStyle name="Lien hypertexte visité" xfId="444" builtinId="9" hidden="1"/>
    <cellStyle name="Lien hypertexte visité" xfId="445" builtinId="9" hidden="1"/>
    <cellStyle name="Lien hypertexte visité" xfId="446" builtinId="9" hidden="1"/>
    <cellStyle name="Lien hypertexte visité" xfId="447" builtinId="9" hidden="1"/>
    <cellStyle name="Lien hypertexte visité" xfId="448" builtinId="9" hidden="1"/>
    <cellStyle name="Lien hypertexte visité" xfId="449" builtinId="9" hidden="1"/>
    <cellStyle name="Lien hypertexte visité" xfId="450" builtinId="9" hidden="1"/>
    <cellStyle name="Lien hypertexte visité" xfId="451" builtinId="9" hidden="1"/>
    <cellStyle name="Lien hypertexte visité" xfId="452" builtinId="9" hidden="1"/>
    <cellStyle name="Lien hypertexte visité" xfId="453" builtinId="9" hidden="1"/>
    <cellStyle name="Lien hypertexte visité" xfId="454" builtinId="9" hidden="1"/>
    <cellStyle name="Lien hypertexte visité" xfId="455" builtinId="9" hidden="1"/>
    <cellStyle name="Lien hypertexte visité" xfId="456" builtinId="9" hidden="1"/>
    <cellStyle name="Lien hypertexte visité" xfId="457" builtinId="9" hidden="1"/>
    <cellStyle name="Lien hypertexte visité" xfId="458" builtinId="9" hidden="1"/>
    <cellStyle name="Lien hypertexte visité" xfId="459" builtinId="9" hidden="1"/>
    <cellStyle name="Lien hypertexte visité" xfId="460" builtinId="9" hidden="1"/>
    <cellStyle name="Lien hypertexte visité" xfId="461" builtinId="9" hidden="1"/>
    <cellStyle name="Lien hypertexte visité" xfId="462" builtinId="9" hidden="1"/>
    <cellStyle name="Lien hypertexte visité" xfId="463" builtinId="9" hidden="1"/>
    <cellStyle name="Lien hypertexte visité" xfId="464" builtinId="9" hidden="1"/>
    <cellStyle name="Lien hypertexte visité" xfId="465" builtinId="9" hidden="1"/>
    <cellStyle name="Lien hypertexte visité" xfId="466" builtinId="9" hidden="1"/>
    <cellStyle name="Lien hypertexte visité" xfId="467" builtinId="9" hidden="1"/>
    <cellStyle name="Lien hypertexte visité" xfId="468" builtinId="9" hidden="1"/>
    <cellStyle name="Lien hypertexte visité" xfId="469" builtinId="9" hidden="1"/>
    <cellStyle name="Lien hypertexte visité" xfId="470" builtinId="9" hidden="1"/>
    <cellStyle name="Lien hypertexte visité" xfId="471" builtinId="9" hidden="1"/>
    <cellStyle name="Lien hypertexte visité" xfId="472" builtinId="9" hidden="1"/>
    <cellStyle name="Lien hypertexte visité" xfId="473" builtinId="9" hidden="1"/>
    <cellStyle name="Lien hypertexte visité" xfId="474" builtinId="9" hidden="1"/>
    <cellStyle name="Lien hypertexte visité" xfId="475" builtinId="9" hidden="1"/>
    <cellStyle name="Lien hypertexte visité" xfId="476" builtinId="9" hidden="1"/>
    <cellStyle name="Lien hypertexte visité" xfId="477" builtinId="9" hidden="1"/>
    <cellStyle name="Lien hypertexte visité" xfId="478" builtinId="9" hidden="1"/>
    <cellStyle name="Lien hypertexte visité" xfId="479" builtinId="9" hidden="1"/>
    <cellStyle name="Lien hypertexte visité" xfId="480" builtinId="9" hidden="1"/>
    <cellStyle name="Lien hypertexte visité" xfId="481" builtinId="9" hidden="1"/>
    <cellStyle name="Lien hypertexte visité" xfId="482" builtinId="9" hidden="1"/>
    <cellStyle name="Lien hypertexte visité" xfId="483" builtinId="9" hidden="1"/>
    <cellStyle name="Lien hypertexte visité" xfId="484" builtinId="9" hidden="1"/>
    <cellStyle name="Lien hypertexte visité" xfId="485" builtinId="9" hidden="1"/>
    <cellStyle name="Lien hypertexte visité" xfId="486" builtinId="9" hidden="1"/>
    <cellStyle name="Lien hypertexte visité" xfId="487" builtinId="9" hidden="1"/>
    <cellStyle name="Lien hypertexte visité" xfId="488" builtinId="9" hidden="1"/>
    <cellStyle name="Lien hypertexte visité" xfId="489" builtinId="9" hidden="1"/>
    <cellStyle name="Lien hypertexte visité" xfId="490" builtinId="9" hidden="1"/>
    <cellStyle name="Lien hypertexte visité" xfId="491" builtinId="9" hidden="1"/>
    <cellStyle name="Lien hypertexte visité" xfId="492" builtinId="9" hidden="1"/>
    <cellStyle name="Lien hypertexte visité" xfId="493" builtinId="9" hidden="1"/>
    <cellStyle name="Lien hypertexte visité" xfId="494" builtinId="9" hidden="1"/>
    <cellStyle name="Lien hypertexte visité" xfId="495" builtinId="9" hidden="1"/>
    <cellStyle name="Lien hypertexte visité" xfId="499" builtinId="9" hidden="1"/>
    <cellStyle name="Lien hypertexte visité" xfId="500" builtinId="9" hidden="1"/>
    <cellStyle name="Lien hypertexte visité" xfId="501" builtinId="9" hidden="1"/>
    <cellStyle name="Lien hypertexte visité" xfId="502" builtinId="9" hidden="1"/>
    <cellStyle name="Lien hypertexte visité" xfId="503" builtinId="9" hidden="1"/>
    <cellStyle name="Lien hypertexte visité" xfId="504" builtinId="9" hidden="1"/>
    <cellStyle name="Lien hypertexte visité" xfId="505" builtinId="9" hidden="1"/>
    <cellStyle name="Lien hypertexte visité" xfId="506" builtinId="9" hidden="1"/>
    <cellStyle name="Lien hypertexte visité" xfId="507" builtinId="9" hidden="1"/>
    <cellStyle name="Lien hypertexte visité" xfId="508" builtinId="9" hidden="1"/>
    <cellStyle name="Lien hypertexte visité" xfId="509" builtinId="9" hidden="1"/>
    <cellStyle name="Lien hypertexte visité" xfId="510" builtinId="9" hidden="1"/>
    <cellStyle name="Lien hypertexte visité" xfId="511" builtinId="9" hidden="1"/>
    <cellStyle name="Lien hypertexte visité" xfId="512" builtinId="9" hidden="1"/>
    <cellStyle name="Lien hypertexte visité" xfId="513" builtinId="9" hidden="1"/>
    <cellStyle name="Lien hypertexte visité" xfId="514" builtinId="9" hidden="1"/>
    <cellStyle name="Lien hypertexte visité" xfId="515" builtinId="9" hidden="1"/>
    <cellStyle name="Lien hypertexte visité" xfId="516" builtinId="9" hidden="1"/>
    <cellStyle name="Lien hypertexte visité" xfId="517" builtinId="9" hidden="1"/>
    <cellStyle name="Lien hypertexte visité" xfId="518" builtinId="9" hidden="1"/>
    <cellStyle name="Lien hypertexte visité" xfId="519" builtinId="9" hidden="1"/>
    <cellStyle name="Lien hypertexte visité" xfId="520" builtinId="9" hidden="1"/>
    <cellStyle name="Lien hypertexte visité" xfId="521" builtinId="9" hidden="1"/>
    <cellStyle name="Lien hypertexte visité" xfId="522" builtinId="9" hidden="1"/>
    <cellStyle name="Lien hypertexte visité" xfId="523" builtinId="9" hidden="1"/>
    <cellStyle name="Lien hypertexte visité" xfId="524" builtinId="9" hidden="1"/>
    <cellStyle name="Lien hypertexte visité" xfId="525" builtinId="9" hidden="1"/>
    <cellStyle name="Lien hypertexte visité" xfId="526" builtinId="9" hidden="1"/>
    <cellStyle name="Lien hypertexte visité" xfId="527" builtinId="9" hidden="1"/>
    <cellStyle name="Lien hypertexte visité" xfId="528" builtinId="9" hidden="1"/>
    <cellStyle name="Lien hypertexte visité" xfId="529" builtinId="9" hidden="1"/>
    <cellStyle name="Lien hypertexte visité" xfId="530" builtinId="9" hidden="1"/>
    <cellStyle name="Lien hypertexte visité" xfId="531" builtinId="9" hidden="1"/>
    <cellStyle name="Lien hypertexte visité" xfId="532" builtinId="9" hidden="1"/>
    <cellStyle name="Lien hypertexte visité" xfId="533" builtinId="9" hidden="1"/>
    <cellStyle name="Lien hypertexte visité" xfId="534" builtinId="9" hidden="1"/>
    <cellStyle name="Lien hypertexte visité" xfId="535" builtinId="9" hidden="1"/>
    <cellStyle name="Lien hypertexte visité" xfId="536" builtinId="9" hidden="1"/>
    <cellStyle name="Lien hypertexte visité" xfId="537" builtinId="9" hidden="1"/>
    <cellStyle name="Lien hypertexte visité" xfId="538" builtinId="9" hidden="1"/>
    <cellStyle name="Lien hypertexte visité" xfId="539" builtinId="9" hidden="1"/>
    <cellStyle name="Lien hypertexte visité" xfId="540" builtinId="9" hidden="1"/>
    <cellStyle name="Lien hypertexte visité" xfId="541" builtinId="9" hidden="1"/>
    <cellStyle name="Lien hypertexte visité" xfId="542" builtinId="9" hidden="1"/>
    <cellStyle name="Lien hypertexte visité" xfId="543" builtinId="9" hidden="1"/>
    <cellStyle name="Lien hypertexte visité" xfId="544" builtinId="9" hidden="1"/>
    <cellStyle name="Lien hypertexte visité" xfId="545" builtinId="9" hidden="1"/>
    <cellStyle name="Lien hypertexte visité" xfId="546" builtinId="9" hidden="1"/>
    <cellStyle name="Lien hypertexte visité" xfId="547" builtinId="9" hidden="1"/>
    <cellStyle name="Lien hypertexte visité" xfId="548" builtinId="9" hidden="1"/>
    <cellStyle name="Lien hypertexte visité" xfId="549" builtinId="9" hidden="1"/>
    <cellStyle name="Lien hypertexte visité" xfId="550" builtinId="9" hidden="1"/>
    <cellStyle name="Lien hypertexte visité" xfId="551" builtinId="9" hidden="1"/>
    <cellStyle name="Lien hypertexte visité" xfId="552" builtinId="9" hidden="1"/>
    <cellStyle name="Lien hypertexte visité" xfId="553" builtinId="9" hidden="1"/>
    <cellStyle name="Lien hypertexte visité" xfId="554" builtinId="9" hidden="1"/>
    <cellStyle name="Lien hypertexte visité" xfId="555" builtinId="9" hidden="1"/>
    <cellStyle name="Lien hypertexte visité" xfId="556" builtinId="9" hidden="1"/>
    <cellStyle name="Lien hypertexte visité" xfId="557" builtinId="9" hidden="1"/>
    <cellStyle name="Lien hypertexte visité" xfId="558" builtinId="9" hidden="1"/>
    <cellStyle name="Lien hypertexte visité" xfId="559" builtinId="9" hidden="1"/>
    <cellStyle name="Lien hypertexte visité" xfId="560" builtinId="9" hidden="1"/>
    <cellStyle name="Lien hypertexte visité" xfId="561" builtinId="9" hidden="1"/>
    <cellStyle name="Lien hypertexte visité" xfId="562" builtinId="9" hidden="1"/>
    <cellStyle name="Lien hypertexte visité" xfId="563" builtinId="9" hidden="1"/>
    <cellStyle name="Lien hypertexte visité" xfId="564" builtinId="9" hidden="1"/>
    <cellStyle name="Lien hypertexte visité" xfId="565" builtinId="9" hidden="1"/>
    <cellStyle name="Lien hypertexte visité" xfId="566" builtinId="9" hidden="1"/>
    <cellStyle name="Lien hypertexte visité" xfId="567" builtinId="9" hidden="1"/>
    <cellStyle name="Lien hypertexte visité" xfId="568" builtinId="9" hidden="1"/>
    <cellStyle name="Lien hypertexte visité" xfId="569" builtinId="9" hidden="1"/>
    <cellStyle name="Lien hypertexte visité" xfId="570" builtinId="9" hidden="1"/>
    <cellStyle name="Lien hypertexte visité" xfId="571" builtinId="9" hidden="1"/>
    <cellStyle name="Lien hypertexte visité" xfId="572" builtinId="9" hidden="1"/>
    <cellStyle name="Lien hypertexte visité" xfId="573" builtinId="9" hidden="1"/>
    <cellStyle name="Lien hypertexte visité" xfId="574" builtinId="9" hidden="1"/>
    <cellStyle name="Lien hypertexte visité" xfId="575" builtinId="9" hidden="1"/>
    <cellStyle name="Lien hypertexte visité" xfId="576" builtinId="9" hidden="1"/>
    <cellStyle name="Lien hypertexte visité" xfId="577" builtinId="9" hidden="1"/>
    <cellStyle name="Lien hypertexte visité" xfId="578" builtinId="9" hidden="1"/>
    <cellStyle name="Lien hypertexte visité" xfId="579" builtinId="9" hidden="1"/>
    <cellStyle name="Lien hypertexte visité" xfId="580" builtinId="9" hidden="1"/>
    <cellStyle name="Lien hypertexte visité" xfId="581" builtinId="9" hidden="1"/>
    <cellStyle name="Lien hypertexte visité" xfId="582" builtinId="9" hidden="1"/>
    <cellStyle name="Lien hypertexte visité" xfId="583" builtinId="9" hidden="1"/>
    <cellStyle name="Lien hypertexte visité" xfId="584" builtinId="9" hidden="1"/>
    <cellStyle name="Lien hypertexte visité" xfId="585" builtinId="9" hidden="1"/>
    <cellStyle name="Lien hypertexte visité" xfId="586" builtinId="9" hidden="1"/>
    <cellStyle name="Lien hypertexte visité" xfId="587" builtinId="9" hidden="1"/>
    <cellStyle name="Lien hypertexte visité" xfId="588" builtinId="9" hidden="1"/>
    <cellStyle name="Lien hypertexte visité" xfId="589" builtinId="9" hidden="1"/>
    <cellStyle name="Lien hypertexte visité" xfId="590" builtinId="9" hidden="1"/>
    <cellStyle name="Lien hypertexte visité" xfId="591" builtinId="9" hidden="1"/>
    <cellStyle name="Lien hypertexte visité" xfId="592" builtinId="9" hidden="1"/>
    <cellStyle name="Lien hypertexte visité" xfId="593" builtinId="9" hidden="1"/>
    <cellStyle name="Lien hypertexte visité" xfId="594" builtinId="9" hidden="1"/>
    <cellStyle name="Lien hypertexte visité" xfId="595" builtinId="9" hidden="1"/>
    <cellStyle name="Lien hypertexte visité" xfId="596" builtinId="9" hidden="1"/>
    <cellStyle name="Lien hypertexte visité" xfId="597" builtinId="9" hidden="1"/>
    <cellStyle name="Lien hypertexte visité" xfId="598" builtinId="9" hidden="1"/>
    <cellStyle name="Lien hypertexte visité" xfId="599" builtinId="9" hidden="1"/>
    <cellStyle name="Lien hypertexte visité" xfId="600" builtinId="9" hidden="1"/>
    <cellStyle name="Lien hypertexte visité" xfId="601" builtinId="9" hidden="1"/>
    <cellStyle name="Lien hypertexte visité" xfId="602" builtinId="9" hidden="1"/>
    <cellStyle name="Lien hypertexte visité" xfId="603" builtinId="9" hidden="1"/>
    <cellStyle name="Lien hypertexte visité" xfId="604" builtinId="9" hidden="1"/>
    <cellStyle name="Lien hypertexte visité" xfId="605" builtinId="9" hidden="1"/>
    <cellStyle name="Lien hypertexte visité" xfId="606" builtinId="9" hidden="1"/>
    <cellStyle name="Lien hypertexte visité" xfId="607" builtinId="9" hidden="1"/>
    <cellStyle name="Lien hypertexte visité" xfId="608" builtinId="9" hidden="1"/>
    <cellStyle name="Lien hypertexte visité" xfId="609" builtinId="9" hidden="1"/>
    <cellStyle name="Lien hypertexte visité" xfId="610" builtinId="9" hidden="1"/>
    <cellStyle name="Lien hypertexte visité" xfId="611" builtinId="9" hidden="1"/>
    <cellStyle name="Lien hypertexte visité" xfId="612" builtinId="9" hidden="1"/>
    <cellStyle name="Lien hypertexte visité" xfId="613" builtinId="9" hidden="1"/>
    <cellStyle name="Lien hypertexte visité" xfId="614" builtinId="9" hidden="1"/>
    <cellStyle name="Lien hypertexte visité" xfId="615" builtinId="9" hidden="1"/>
    <cellStyle name="Lien hypertexte visité" xfId="616" builtinId="9" hidden="1"/>
    <cellStyle name="Lien hypertexte visité" xfId="617" builtinId="9" hidden="1"/>
    <cellStyle name="Lien hypertexte visité" xfId="618" builtinId="9" hidden="1"/>
    <cellStyle name="Lien hypertexte visité" xfId="619" builtinId="9" hidden="1"/>
    <cellStyle name="Lien hypertexte visité" xfId="620" builtinId="9" hidden="1"/>
    <cellStyle name="Lien hypertexte visité" xfId="621" builtinId="9" hidden="1"/>
    <cellStyle name="Lien hypertexte visité" xfId="622" builtinId="9" hidden="1"/>
    <cellStyle name="Lien hypertexte visité" xfId="623" builtinId="9" hidden="1"/>
    <cellStyle name="Lien hypertexte visité" xfId="624" builtinId="9" hidden="1"/>
    <cellStyle name="Lien hypertexte visité" xfId="625" builtinId="9" hidden="1"/>
    <cellStyle name="Lien hypertexte visité" xfId="626" builtinId="9" hidden="1"/>
    <cellStyle name="Lien hypertexte visité" xfId="627" builtinId="9" hidden="1"/>
    <cellStyle name="Lien hypertexte visité" xfId="628" builtinId="9" hidden="1"/>
    <cellStyle name="Lien hypertexte visité" xfId="629" builtinId="9" hidden="1"/>
    <cellStyle name="Lien hypertexte visité" xfId="630" builtinId="9" hidden="1"/>
    <cellStyle name="Lien hypertexte visité" xfId="631" builtinId="9" hidden="1"/>
    <cellStyle name="Lien hypertexte visité" xfId="632" builtinId="9" hidden="1"/>
    <cellStyle name="Lien hypertexte visité" xfId="633" builtinId="9" hidden="1"/>
    <cellStyle name="Lien hypertexte visité" xfId="634" builtinId="9" hidden="1"/>
    <cellStyle name="Lien hypertexte visité" xfId="635" builtinId="9" hidden="1"/>
    <cellStyle name="Lien hypertexte visité" xfId="636" builtinId="9" hidden="1"/>
    <cellStyle name="Lien hypertexte visité" xfId="637" builtinId="9" hidden="1"/>
    <cellStyle name="Lien hypertexte visité" xfId="638" builtinId="9" hidden="1"/>
    <cellStyle name="Lien hypertexte visité" xfId="639" builtinId="9" hidden="1"/>
    <cellStyle name="Lien hypertexte visité" xfId="640" builtinId="9" hidden="1"/>
    <cellStyle name="Lien hypertexte visité" xfId="641" builtinId="9" hidden="1"/>
    <cellStyle name="Lien hypertexte visité" xfId="642" builtinId="9" hidden="1"/>
    <cellStyle name="Lien hypertexte visité" xfId="643" builtinId="9" hidden="1"/>
    <cellStyle name="Lien hypertexte visité" xfId="644" builtinId="9" hidden="1"/>
    <cellStyle name="Lien hypertexte visité" xfId="645" builtinId="9" hidden="1"/>
    <cellStyle name="Lien hypertexte visité" xfId="646" builtinId="9" hidden="1"/>
    <cellStyle name="Lien hypertexte visité" xfId="647" builtinId="9" hidden="1"/>
    <cellStyle name="Lien hypertexte visité" xfId="648" builtinId="9" hidden="1"/>
    <cellStyle name="Lien hypertexte visité" xfId="649" builtinId="9" hidden="1"/>
    <cellStyle name="Lien hypertexte visité" xfId="650" builtinId="9" hidden="1"/>
    <cellStyle name="Lien hypertexte visité" xfId="651" builtinId="9" hidden="1"/>
    <cellStyle name="Lien hypertexte visité" xfId="652" builtinId="9" hidden="1"/>
    <cellStyle name="Lien hypertexte visité" xfId="653" builtinId="9" hidden="1"/>
    <cellStyle name="Lien hypertexte visité" xfId="654" builtinId="9" hidden="1"/>
    <cellStyle name="Lien hypertexte visité" xfId="655" builtinId="9" hidden="1"/>
    <cellStyle name="Lien hypertexte visité" xfId="656" builtinId="9" hidden="1"/>
    <cellStyle name="Lien hypertexte visité" xfId="657" builtinId="9" hidden="1"/>
    <cellStyle name="Lien hypertexte visité" xfId="658" builtinId="9" hidden="1"/>
    <cellStyle name="Lien hypertexte visité" xfId="659" builtinId="9" hidden="1"/>
    <cellStyle name="Lien hypertexte visité" xfId="660" builtinId="9" hidden="1"/>
    <cellStyle name="Lien hypertexte visité" xfId="661" builtinId="9" hidden="1"/>
    <cellStyle name="Lien hypertexte visité" xfId="662" builtinId="9" hidden="1"/>
    <cellStyle name="Lien hypertexte visité" xfId="663" builtinId="9" hidden="1"/>
    <cellStyle name="Lien hypertexte visité" xfId="664" builtinId="9" hidden="1"/>
    <cellStyle name="Lien hypertexte visité" xfId="665" builtinId="9" hidden="1"/>
    <cellStyle name="Lien hypertexte visité" xfId="666" builtinId="9" hidden="1"/>
    <cellStyle name="Lien hypertexte visité" xfId="667" builtinId="9" hidden="1"/>
    <cellStyle name="Lien hypertexte visité" xfId="668" builtinId="9" hidden="1"/>
    <cellStyle name="Lien hypertexte visité" xfId="669" builtinId="9" hidden="1"/>
    <cellStyle name="Lien hypertexte visité" xfId="670" builtinId="9" hidden="1"/>
    <cellStyle name="Lien hypertexte visité" xfId="671" builtinId="9" hidden="1"/>
    <cellStyle name="Lien hypertexte visité" xfId="672" builtinId="9" hidden="1"/>
    <cellStyle name="Lien hypertexte visité" xfId="673" builtinId="9" hidden="1"/>
    <cellStyle name="Lien hypertexte visité" xfId="674" builtinId="9" hidden="1"/>
    <cellStyle name="Lien hypertexte visité" xfId="675" builtinId="9" hidden="1"/>
    <cellStyle name="Lien hypertexte visité" xfId="676" builtinId="9" hidden="1"/>
    <cellStyle name="Lien hypertexte visité" xfId="677" builtinId="9" hidden="1"/>
    <cellStyle name="Lien hypertexte visité" xfId="678" builtinId="9" hidden="1"/>
    <cellStyle name="Lien hypertexte visité" xfId="679" builtinId="9" hidden="1"/>
    <cellStyle name="Lien hypertexte visité" xfId="680" builtinId="9" hidden="1"/>
    <cellStyle name="Lien hypertexte visité" xfId="681" builtinId="9" hidden="1"/>
    <cellStyle name="Lien hypertexte visité" xfId="682" builtinId="9" hidden="1"/>
    <cellStyle name="Lien hypertexte visité" xfId="683" builtinId="9" hidden="1"/>
    <cellStyle name="Lien hypertexte visité" xfId="684" builtinId="9" hidden="1"/>
    <cellStyle name="Lien hypertexte visité" xfId="685" builtinId="9" hidden="1"/>
    <cellStyle name="Lien hypertexte visité" xfId="686" builtinId="9" hidden="1"/>
    <cellStyle name="Lien hypertexte visité" xfId="687" builtinId="9" hidden="1"/>
    <cellStyle name="Lien hypertexte visité" xfId="688" builtinId="9" hidden="1"/>
    <cellStyle name="Lien hypertexte visité" xfId="689" builtinId="9" hidden="1"/>
    <cellStyle name="Lien hypertexte visité" xfId="690" builtinId="9" hidden="1"/>
    <cellStyle name="Lien hypertexte visité" xfId="691" builtinId="9" hidden="1"/>
    <cellStyle name="Lien hypertexte visité" xfId="692" builtinId="9" hidden="1"/>
    <cellStyle name="Lien hypertexte visité" xfId="693" builtinId="9" hidden="1"/>
    <cellStyle name="Lien hypertexte visité" xfId="694" builtinId="9" hidden="1"/>
    <cellStyle name="Lien hypertexte visité" xfId="695" builtinId="9" hidden="1"/>
    <cellStyle name="Lien hypertexte visité" xfId="696" builtinId="9" hidden="1"/>
    <cellStyle name="Lien hypertexte visité" xfId="697" builtinId="9" hidden="1"/>
    <cellStyle name="Lien hypertexte visité" xfId="698" builtinId="9" hidden="1"/>
    <cellStyle name="Lien hypertexte visité" xfId="699" builtinId="9" hidden="1"/>
    <cellStyle name="Lien hypertexte visité" xfId="700" builtinId="9" hidden="1"/>
    <cellStyle name="Lien hypertexte visité" xfId="701" builtinId="9" hidden="1"/>
    <cellStyle name="Lien hypertexte visité" xfId="702" builtinId="9" hidden="1"/>
    <cellStyle name="Lien hypertexte visité" xfId="703" builtinId="9" hidden="1"/>
    <cellStyle name="Lien hypertexte visité" xfId="704" builtinId="9" hidden="1"/>
    <cellStyle name="Lien hypertexte visité" xfId="705" builtinId="9" hidden="1"/>
    <cellStyle name="Lien hypertexte visité" xfId="706" builtinId="9" hidden="1"/>
    <cellStyle name="Lien hypertexte visité" xfId="707" builtinId="9" hidden="1"/>
    <cellStyle name="Lien hypertexte visité" xfId="708" builtinId="9" hidden="1"/>
    <cellStyle name="Lien hypertexte visité" xfId="709" builtinId="9" hidden="1"/>
    <cellStyle name="Lien hypertexte visité" xfId="710" builtinId="9" hidden="1"/>
    <cellStyle name="Lien hypertexte visité" xfId="711" builtinId="9" hidden="1"/>
    <cellStyle name="Lien hypertexte visité" xfId="712" builtinId="9" hidden="1"/>
    <cellStyle name="Lien hypertexte visité" xfId="713" builtinId="9" hidden="1"/>
    <cellStyle name="Lien hypertexte visité" xfId="714" builtinId="9" hidden="1"/>
    <cellStyle name="Lien hypertexte visité" xfId="715" builtinId="9" hidden="1"/>
    <cellStyle name="Lien hypertexte visité" xfId="716" builtinId="9" hidden="1"/>
    <cellStyle name="Lien hypertexte visité" xfId="717" builtinId="9" hidden="1"/>
    <cellStyle name="Lien hypertexte visité" xfId="718" builtinId="9" hidden="1"/>
    <cellStyle name="Lien hypertexte visité" xfId="719" builtinId="9" hidden="1"/>
    <cellStyle name="Lien hypertexte visité" xfId="720" builtinId="9" hidden="1"/>
    <cellStyle name="Lien hypertexte visité" xfId="721" builtinId="9" hidden="1"/>
    <cellStyle name="Lien hypertexte visité" xfId="722" builtinId="9" hidden="1"/>
    <cellStyle name="Lien hypertexte visité" xfId="723" builtinId="9" hidden="1"/>
    <cellStyle name="Lien hypertexte visité" xfId="724" builtinId="9" hidden="1"/>
    <cellStyle name="Lien hypertexte visité" xfId="725" builtinId="9" hidden="1"/>
    <cellStyle name="Lien hypertexte visité" xfId="726" builtinId="9" hidden="1"/>
    <cellStyle name="Lien hypertexte visité" xfId="727" builtinId="9" hidden="1"/>
    <cellStyle name="Lien hypertexte visité" xfId="728" builtinId="9" hidden="1"/>
    <cellStyle name="Lien hypertexte visité" xfId="729" builtinId="9" hidden="1"/>
    <cellStyle name="Lien hypertexte visité" xfId="730" builtinId="9" hidden="1"/>
    <cellStyle name="Lien hypertexte visité" xfId="731" builtinId="9" hidden="1"/>
    <cellStyle name="Lien hypertexte visité" xfId="732" builtinId="9" hidden="1"/>
    <cellStyle name="Lien hypertexte visité" xfId="733" builtinId="9" hidden="1"/>
    <cellStyle name="Lien hypertexte visité" xfId="734" builtinId="9" hidden="1"/>
    <cellStyle name="Lien hypertexte visité" xfId="735" builtinId="9" hidden="1"/>
    <cellStyle name="Lien hypertexte visité" xfId="736" builtinId="9" hidden="1"/>
    <cellStyle name="Lien hypertexte visité" xfId="737" builtinId="9" hidden="1"/>
    <cellStyle name="Lien hypertexte visité" xfId="738" builtinId="9" hidden="1"/>
    <cellStyle name="Lien hypertexte visité" xfId="739" builtinId="9" hidden="1"/>
    <cellStyle name="Lien hypertexte visité" xfId="740" builtinId="9" hidden="1"/>
    <cellStyle name="Lien hypertexte visité" xfId="741" builtinId="9" hidden="1"/>
    <cellStyle name="Lien hypertexte visité" xfId="742" builtinId="9" hidden="1"/>
    <cellStyle name="Lien hypertexte visité" xfId="743" builtinId="9" hidden="1"/>
    <cellStyle name="Lien hypertexte visité" xfId="744" builtinId="9" hidden="1"/>
    <cellStyle name="Lien hypertexte visité" xfId="745" builtinId="9" hidden="1"/>
    <cellStyle name="Lien hypertexte visité" xfId="746" builtinId="9" hidden="1"/>
    <cellStyle name="Lien hypertexte visité" xfId="747" builtinId="9" hidden="1"/>
    <cellStyle name="Lien hypertexte visité" xfId="748" builtinId="9" hidden="1"/>
    <cellStyle name="Lien hypertexte visité" xfId="749" builtinId="9" hidden="1"/>
    <cellStyle name="Lien hypertexte visité" xfId="750" builtinId="9" hidden="1"/>
    <cellStyle name="Lien hypertexte visité" xfId="751" builtinId="9" hidden="1"/>
    <cellStyle name="Lien hypertexte visité" xfId="752" builtinId="9" hidden="1"/>
    <cellStyle name="Lien hypertexte visité" xfId="753" builtinId="9" hidden="1"/>
    <cellStyle name="Lien hypertexte visité" xfId="754" builtinId="9" hidden="1"/>
    <cellStyle name="Lien hypertexte visité" xfId="755" builtinId="9" hidden="1"/>
    <cellStyle name="Lien hypertexte visité" xfId="756" builtinId="9" hidden="1"/>
    <cellStyle name="Lien hypertexte visité" xfId="757" builtinId="9" hidden="1"/>
    <cellStyle name="Lien hypertexte visité" xfId="758" builtinId="9" hidden="1"/>
    <cellStyle name="Lien hypertexte visité" xfId="759" builtinId="9" hidden="1"/>
    <cellStyle name="Lien hypertexte visité" xfId="760" builtinId="9" hidden="1"/>
    <cellStyle name="Lien hypertexte visité" xfId="761" builtinId="9" hidden="1"/>
    <cellStyle name="Lien hypertexte visité" xfId="762" builtinId="9" hidden="1"/>
    <cellStyle name="Lien hypertexte visité" xfId="763" builtinId="9" hidden="1"/>
    <cellStyle name="Lien hypertexte visité" xfId="764" builtinId="9" hidden="1"/>
    <cellStyle name="Lien hypertexte visité" xfId="765" builtinId="9" hidden="1"/>
    <cellStyle name="Lien hypertexte visité" xfId="766" builtinId="9" hidden="1"/>
    <cellStyle name="Lien hypertexte visité" xfId="767" builtinId="9" hidden="1"/>
    <cellStyle name="Lien hypertexte visité" xfId="768" builtinId="9" hidden="1"/>
    <cellStyle name="Lien hypertexte visité" xfId="769" builtinId="9" hidden="1"/>
    <cellStyle name="Lien hypertexte visité" xfId="770" builtinId="9" hidden="1"/>
    <cellStyle name="Lien hypertexte visité" xfId="771" builtinId="9" hidden="1"/>
    <cellStyle name="Lien hypertexte visité" xfId="772" builtinId="9" hidden="1"/>
    <cellStyle name="Lien hypertexte visité" xfId="773" builtinId="9" hidden="1"/>
    <cellStyle name="Lien hypertexte visité" xfId="774" builtinId="9" hidden="1"/>
    <cellStyle name="Lien hypertexte visité" xfId="775" builtinId="9" hidden="1"/>
    <cellStyle name="Lien hypertexte visité" xfId="776" builtinId="9" hidden="1"/>
    <cellStyle name="Lien hypertexte visité" xfId="777" builtinId="9" hidden="1"/>
    <cellStyle name="Lien hypertexte visité" xfId="778" builtinId="9" hidden="1"/>
    <cellStyle name="Lien hypertexte visité" xfId="779" builtinId="9" hidden="1"/>
    <cellStyle name="Lien hypertexte visité" xfId="780" builtinId="9" hidden="1"/>
    <cellStyle name="Lien hypertexte visité" xfId="781" builtinId="9" hidden="1"/>
    <cellStyle name="Lien hypertexte visité" xfId="782" builtinId="9" hidden="1"/>
    <cellStyle name="Lien hypertexte visité" xfId="783" builtinId="9" hidden="1"/>
    <cellStyle name="Lien hypertexte visité" xfId="784" builtinId="9" hidden="1"/>
    <cellStyle name="Lien hypertexte visité" xfId="785" builtinId="9" hidden="1"/>
    <cellStyle name="Lien hypertexte visité" xfId="786" builtinId="9" hidden="1"/>
    <cellStyle name="Lien hypertexte visité" xfId="787" builtinId="9" hidden="1"/>
    <cellStyle name="Lien hypertexte visité" xfId="788" builtinId="9" hidden="1"/>
    <cellStyle name="Lien hypertexte visité" xfId="789" builtinId="9" hidden="1"/>
    <cellStyle name="Lien hypertexte visité" xfId="790" builtinId="9" hidden="1"/>
    <cellStyle name="Lien hypertexte visité" xfId="791" builtinId="9" hidden="1"/>
    <cellStyle name="Linked Cell" xfId="36"/>
    <cellStyle name="Milliers 2" xfId="37"/>
    <cellStyle name="Monétaire0" xfId="38"/>
    <cellStyle name="Motif" xfId="39"/>
    <cellStyle name="Neutral" xfId="40"/>
    <cellStyle name="Normal" xfId="0" builtinId="0"/>
    <cellStyle name="Normal 10" xfId="41"/>
    <cellStyle name="Normal 10 2" xfId="344"/>
    <cellStyle name="Normal 11" xfId="42"/>
    <cellStyle name="Normal 11 2" xfId="345"/>
    <cellStyle name="Normal 12" xfId="43"/>
    <cellStyle name="Normal 13" xfId="342"/>
    <cellStyle name="Normal 14" xfId="496"/>
    <cellStyle name="Normal 2" xfId="1"/>
    <cellStyle name="Normal 2 2" xfId="44"/>
    <cellStyle name="Normal 2 2 2" xfId="45"/>
    <cellStyle name="Normal 2 3" xfId="46"/>
    <cellStyle name="Normal 2 4" xfId="47"/>
    <cellStyle name="Normal 2 4 2" xfId="48"/>
    <cellStyle name="Normal 2 4 3" xfId="346"/>
    <cellStyle name="Normal 2_AccumulationEquation" xfId="49"/>
    <cellStyle name="Normal 3" xfId="50"/>
    <cellStyle name="Normal 3 2" xfId="51"/>
    <cellStyle name="Normal 4" xfId="52"/>
    <cellStyle name="Normal 4 2" xfId="53"/>
    <cellStyle name="Normal 5" xfId="54"/>
    <cellStyle name="Normal 6" xfId="55"/>
    <cellStyle name="Normal 7" xfId="56"/>
    <cellStyle name="Normal 8" xfId="57"/>
    <cellStyle name="Normal 9" xfId="58"/>
    <cellStyle name="Note" xfId="59"/>
    <cellStyle name="Output" xfId="60"/>
    <cellStyle name="Percent 2" xfId="61"/>
    <cellStyle name="Percent 2 2" xfId="62"/>
    <cellStyle name="Percent 2 3" xfId="347"/>
    <cellStyle name="Pourcentage" xfId="90" builtinId="5"/>
    <cellStyle name="Pourcentage 10" xfId="63"/>
    <cellStyle name="Pourcentage 10 2" xfId="348"/>
    <cellStyle name="Pourcentage 11" xfId="349"/>
    <cellStyle name="Pourcentage 12" xfId="343"/>
    <cellStyle name="Pourcentage 13" xfId="497"/>
    <cellStyle name="Pourcentage 2" xfId="64"/>
    <cellStyle name="Pourcentage 2 2" xfId="65"/>
    <cellStyle name="Pourcentage 2 3" xfId="498"/>
    <cellStyle name="Pourcentage 3" xfId="66"/>
    <cellStyle name="Pourcentage 3 2" xfId="67"/>
    <cellStyle name="Pourcentage 4" xfId="68"/>
    <cellStyle name="Pourcentage 5" xfId="69"/>
    <cellStyle name="Pourcentage 5 2" xfId="70"/>
    <cellStyle name="Pourcentage 6" xfId="71"/>
    <cellStyle name="Pourcentage 6 2" xfId="72"/>
    <cellStyle name="Pourcentage 7" xfId="73"/>
    <cellStyle name="Pourcentage 8" xfId="74"/>
    <cellStyle name="Pourcentage 9" xfId="75"/>
    <cellStyle name="Pourcentage 9 2" xfId="350"/>
    <cellStyle name="Satisfaisant" xfId="76"/>
    <cellStyle name="Standard 11" xfId="77"/>
    <cellStyle name="Standard_2 + 3" xfId="78"/>
    <cellStyle name="style_col_headings" xfId="79"/>
    <cellStyle name="Title" xfId="80"/>
    <cellStyle name="Titre" xfId="81"/>
    <cellStyle name="Titre 1" xfId="82"/>
    <cellStyle name="Titre 2" xfId="83"/>
    <cellStyle name="Titre 3" xfId="84"/>
    <cellStyle name="Titre 4" xfId="85"/>
    <cellStyle name="Vérification" xfId="86"/>
    <cellStyle name="Virgule fixe" xfId="87"/>
    <cellStyle name="Warning Text" xfId="88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theme" Target="theme/theme1.xml"/><Relationship Id="rId127" Type="http://schemas.openxmlformats.org/officeDocument/2006/relationships/styles" Target="styles.xml"/><Relationship Id="rId128" Type="http://schemas.openxmlformats.org/officeDocument/2006/relationships/sharedStrings" Target="sharedStrings.xml"/><Relationship Id="rId129" Type="http://schemas.openxmlformats.org/officeDocument/2006/relationships/calcChain" Target="calcChain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worksheet" Target="worksheets/sheet100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</sheetPr>
  <dimension ref="A1:D118"/>
  <sheetViews>
    <sheetView tabSelected="1" workbookViewId="0">
      <pane xSplit="2" ySplit="7" topLeftCell="C8" activePane="bottomRight" state="frozen"/>
      <selection activeCell="D32" sqref="D32"/>
      <selection pane="topRight" activeCell="D32" sqref="D32"/>
      <selection pane="bottomLeft" activeCell="D32" sqref="D32"/>
      <selection pane="bottomRight" activeCell="C8" sqref="C8"/>
    </sheetView>
  </sheetViews>
  <sheetFormatPr baseColWidth="10" defaultColWidth="0" defaultRowHeight="0" customHeight="1" zeroHeight="1" x14ac:dyDescent="0"/>
  <cols>
    <col min="1" max="1" width="1.83203125" style="377" customWidth="1"/>
    <col min="2" max="2" width="10.83203125" style="378" customWidth="1"/>
    <col min="3" max="3" width="130" style="365" customWidth="1"/>
    <col min="4" max="4" width="10.83203125" style="365" customWidth="1"/>
    <col min="5" max="16384" width="10.83203125" style="365" hidden="1"/>
  </cols>
  <sheetData>
    <row r="1" spans="2:4" ht="15">
      <c r="C1" s="364"/>
      <c r="D1" s="364"/>
    </row>
    <row r="2" spans="2:4" ht="28">
      <c r="C2" s="366" t="s">
        <v>1272</v>
      </c>
      <c r="D2" s="364"/>
    </row>
    <row r="3" spans="2:4" ht="17">
      <c r="C3" s="367" t="s">
        <v>101</v>
      </c>
      <c r="D3" s="364"/>
    </row>
    <row r="4" spans="2:4" ht="15">
      <c r="C4" s="368"/>
      <c r="D4" s="364"/>
    </row>
    <row r="5" spans="2:4" ht="15">
      <c r="C5" s="368"/>
      <c r="D5" s="364"/>
    </row>
    <row r="6" spans="2:4" ht="23">
      <c r="C6" s="369" t="s">
        <v>102</v>
      </c>
      <c r="D6" s="364"/>
    </row>
    <row r="7" spans="2:4" ht="23" customHeight="1" thickBot="1">
      <c r="C7" s="1223" t="s">
        <v>1273</v>
      </c>
      <c r="D7" s="364"/>
    </row>
    <row r="8" spans="2:4" ht="23" customHeight="1" thickTop="1">
      <c r="C8" s="370"/>
      <c r="D8" s="364"/>
    </row>
    <row r="9" spans="2:4" ht="30" customHeight="1">
      <c r="B9" s="446"/>
      <c r="C9" s="627" t="s">
        <v>222</v>
      </c>
      <c r="D9" s="364"/>
    </row>
    <row r="10" spans="2:4" ht="15">
      <c r="B10" s="447" t="s">
        <v>108</v>
      </c>
      <c r="C10" s="628" t="str">
        <f>'TA1'!A4</f>
        <v>Shares of total factor income</v>
      </c>
      <c r="D10" s="364"/>
    </row>
    <row r="11" spans="2:4" ht="15">
      <c r="B11" s="447" t="s">
        <v>109</v>
      </c>
      <c r="C11" s="628" t="str">
        <f>'TA2'!A4</f>
        <v>Composition of bottom 90%, bottom 50%, and middle 40% factor income shares</v>
      </c>
      <c r="D11" s="364"/>
    </row>
    <row r="12" spans="2:4" ht="15">
      <c r="B12" s="447" t="s">
        <v>121</v>
      </c>
      <c r="C12" s="628" t="str">
        <f>TA2b!A4</f>
        <v>Composition of top 10%, top 5% and top 1% factor income shares</v>
      </c>
      <c r="D12" s="364"/>
    </row>
    <row r="13" spans="2:4" ht="15">
      <c r="B13" s="447" t="s">
        <v>122</v>
      </c>
      <c r="C13" s="628" t="str">
        <f>TA2c!A4</f>
        <v>Composition of top 0.5%, top 0.1% and top 0.01% factor income shares</v>
      </c>
      <c r="D13" s="364"/>
    </row>
    <row r="14" spans="2:4" ht="15">
      <c r="B14" s="447" t="s">
        <v>110</v>
      </c>
      <c r="C14" s="628" t="str">
        <f>'TA3'!A4</f>
        <v>Average factor income by factor income group</v>
      </c>
      <c r="D14" s="364"/>
    </row>
    <row r="15" spans="2:4" ht="15">
      <c r="B15" s="447" t="s">
        <v>111</v>
      </c>
      <c r="C15" s="628" t="str">
        <f>'TA4'!A4</f>
        <v>Average factor income by g-percentile of factor income</v>
      </c>
      <c r="D15" s="364"/>
    </row>
    <row r="16" spans="2:4" ht="15">
      <c r="B16" s="447" t="s">
        <v>112</v>
      </c>
      <c r="C16" s="628" t="str">
        <f>'TA5'!A4</f>
        <v>Average factor income by population</v>
      </c>
      <c r="D16" s="364"/>
    </row>
    <row r="17" spans="2:4" ht="15">
      <c r="B17" s="447" t="s">
        <v>113</v>
      </c>
      <c r="C17" s="628" t="str">
        <f>'TA6'!A4</f>
        <v>Bottom 90% factor income by population</v>
      </c>
      <c r="D17" s="364"/>
    </row>
    <row r="18" spans="2:4" ht="15">
      <c r="B18" s="447" t="s">
        <v>114</v>
      </c>
      <c r="C18" s="628" t="str">
        <f>'TA7'!A4</f>
        <v>Bottom 50% factor income by population</v>
      </c>
      <c r="D18" s="364"/>
    </row>
    <row r="19" spans="2:4" ht="15">
      <c r="B19" s="447" t="s">
        <v>115</v>
      </c>
      <c r="C19" s="628" t="str">
        <f>'TA8'!A4</f>
        <v>Middle 40% factor income by population</v>
      </c>
      <c r="D19" s="364"/>
    </row>
    <row r="20" spans="2:4" ht="15">
      <c r="B20" s="447" t="s">
        <v>116</v>
      </c>
      <c r="C20" s="628" t="str">
        <f>'TA9'!A4</f>
        <v>Top 10% factor income by population</v>
      </c>
      <c r="D20" s="364"/>
    </row>
    <row r="21" spans="2:4" ht="15">
      <c r="B21" s="447" t="s">
        <v>117</v>
      </c>
      <c r="C21" s="628" t="str">
        <f>'TA10'!A4</f>
        <v>Top 1% factor income by population</v>
      </c>
      <c r="D21" s="364"/>
    </row>
    <row r="22" spans="2:4" ht="15">
      <c r="B22" s="447" t="s">
        <v>118</v>
      </c>
      <c r="C22" s="628" t="str">
        <f>'TA11'!A4</f>
        <v>Top 0.1% factor income by population</v>
      </c>
      <c r="D22" s="364"/>
    </row>
    <row r="23" spans="2:4" ht="15">
      <c r="B23" s="447" t="s">
        <v>119</v>
      </c>
      <c r="C23" s="628" t="str">
        <f>'TA12'!A4</f>
        <v>Top 0.01% factor income by population</v>
      </c>
      <c r="D23" s="364"/>
    </row>
    <row r="24" spans="2:4" ht="15">
      <c r="B24" s="447" t="s">
        <v>120</v>
      </c>
      <c r="C24" s="628" t="str">
        <f>'TA13'!A4</f>
        <v>Median factor income by population</v>
      </c>
      <c r="D24" s="364"/>
    </row>
    <row r="25" spans="2:4" ht="15">
      <c r="B25" s="447"/>
      <c r="C25" s="628"/>
      <c r="D25" s="364"/>
    </row>
    <row r="26" spans="2:4" ht="25" customHeight="1">
      <c r="B26" s="448"/>
      <c r="C26" s="629" t="s">
        <v>223</v>
      </c>
      <c r="D26" s="371"/>
    </row>
    <row r="27" spans="2:4" ht="15">
      <c r="B27" s="447" t="s">
        <v>240</v>
      </c>
      <c r="C27" s="630" t="s">
        <v>236</v>
      </c>
      <c r="D27" s="364"/>
    </row>
    <row r="28" spans="2:4" ht="15">
      <c r="B28" s="447" t="s">
        <v>241</v>
      </c>
      <c r="C28" s="630" t="s">
        <v>237</v>
      </c>
      <c r="D28" s="364"/>
    </row>
    <row r="29" spans="2:4" ht="15">
      <c r="B29" s="447" t="s">
        <v>242</v>
      </c>
      <c r="C29" s="630" t="s">
        <v>238</v>
      </c>
      <c r="D29" s="364"/>
    </row>
    <row r="30" spans="2:4" ht="15">
      <c r="B30" s="447" t="s">
        <v>243</v>
      </c>
      <c r="C30" s="630" t="s">
        <v>239</v>
      </c>
      <c r="D30" s="364"/>
    </row>
    <row r="31" spans="2:4" ht="15">
      <c r="B31" s="447" t="s">
        <v>244</v>
      </c>
      <c r="C31" s="630" t="s">
        <v>221</v>
      </c>
      <c r="D31" s="364"/>
    </row>
    <row r="32" spans="2:4" ht="15">
      <c r="B32" s="447" t="s">
        <v>245</v>
      </c>
      <c r="C32" s="630" t="s">
        <v>225</v>
      </c>
      <c r="D32" s="364"/>
    </row>
    <row r="33" spans="2:4" ht="15">
      <c r="B33" s="447" t="s">
        <v>246</v>
      </c>
      <c r="C33" s="630" t="s">
        <v>227</v>
      </c>
      <c r="D33" s="364"/>
    </row>
    <row r="34" spans="2:4" ht="15">
      <c r="B34" s="447" t="s">
        <v>247</v>
      </c>
      <c r="C34" s="630" t="s">
        <v>228</v>
      </c>
      <c r="D34" s="364"/>
    </row>
    <row r="35" spans="2:4" ht="15">
      <c r="B35" s="447" t="s">
        <v>248</v>
      </c>
      <c r="C35" s="630" t="s">
        <v>229</v>
      </c>
      <c r="D35" s="364"/>
    </row>
    <row r="36" spans="2:4" ht="15">
      <c r="B36" s="447" t="s">
        <v>249</v>
      </c>
      <c r="C36" s="630" t="s">
        <v>230</v>
      </c>
      <c r="D36" s="364"/>
    </row>
    <row r="37" spans="2:4" ht="15">
      <c r="B37" s="447" t="s">
        <v>250</v>
      </c>
      <c r="C37" s="630" t="s">
        <v>231</v>
      </c>
      <c r="D37" s="364"/>
    </row>
    <row r="38" spans="2:4" ht="15">
      <c r="B38" s="447" t="s">
        <v>251</v>
      </c>
      <c r="C38" s="630" t="s">
        <v>232</v>
      </c>
      <c r="D38" s="364"/>
    </row>
    <row r="39" spans="2:4" ht="15">
      <c r="B39" s="447" t="s">
        <v>252</v>
      </c>
      <c r="C39" s="630" t="s">
        <v>233</v>
      </c>
      <c r="D39" s="364"/>
    </row>
    <row r="40" spans="2:4" ht="15">
      <c r="B40" s="447" t="s">
        <v>253</v>
      </c>
      <c r="C40" s="630" t="s">
        <v>234</v>
      </c>
      <c r="D40" s="364"/>
    </row>
    <row r="41" spans="2:4" ht="15">
      <c r="B41" s="447" t="s">
        <v>254</v>
      </c>
      <c r="C41" s="630" t="s">
        <v>235</v>
      </c>
      <c r="D41" s="364"/>
    </row>
    <row r="42" spans="2:4" ht="15">
      <c r="B42" s="449"/>
      <c r="C42" s="630"/>
      <c r="D42" s="364"/>
    </row>
    <row r="43" spans="2:4" ht="25" customHeight="1">
      <c r="B43" s="450"/>
      <c r="C43" s="631" t="s">
        <v>60</v>
      </c>
      <c r="D43" s="364"/>
    </row>
    <row r="44" spans="2:4" ht="15">
      <c r="B44" s="451" t="s">
        <v>256</v>
      </c>
      <c r="C44" s="632" t="s">
        <v>269</v>
      </c>
      <c r="D44" s="364"/>
    </row>
    <row r="45" spans="2:4" ht="15">
      <c r="B45" s="451" t="s">
        <v>257</v>
      </c>
      <c r="C45" s="632" t="s">
        <v>270</v>
      </c>
      <c r="D45" s="364"/>
    </row>
    <row r="46" spans="2:4" ht="15">
      <c r="B46" s="451" t="s">
        <v>258</v>
      </c>
      <c r="C46" s="632" t="s">
        <v>271</v>
      </c>
      <c r="D46" s="364"/>
    </row>
    <row r="47" spans="2:4" ht="15">
      <c r="B47" s="451" t="s">
        <v>259</v>
      </c>
      <c r="C47" s="632" t="s">
        <v>272</v>
      </c>
      <c r="D47" s="364"/>
    </row>
    <row r="48" spans="2:4" ht="15">
      <c r="B48" s="451" t="s">
        <v>260</v>
      </c>
      <c r="C48" s="632" t="s">
        <v>273</v>
      </c>
      <c r="D48" s="364"/>
    </row>
    <row r="49" spans="2:4" ht="15">
      <c r="B49" s="451" t="s">
        <v>261</v>
      </c>
      <c r="C49" s="632" t="s">
        <v>274</v>
      </c>
      <c r="D49" s="364"/>
    </row>
    <row r="50" spans="2:4" ht="15">
      <c r="B50" s="451" t="s">
        <v>262</v>
      </c>
      <c r="C50" s="632" t="s">
        <v>275</v>
      </c>
      <c r="D50" s="364"/>
    </row>
    <row r="51" spans="2:4" ht="15">
      <c r="B51" s="451" t="s">
        <v>263</v>
      </c>
      <c r="C51" s="632" t="s">
        <v>276</v>
      </c>
      <c r="D51" s="364"/>
    </row>
    <row r="52" spans="2:4" ht="15">
      <c r="B52" s="451" t="s">
        <v>264</v>
      </c>
      <c r="C52" s="632" t="s">
        <v>277</v>
      </c>
      <c r="D52" s="364"/>
    </row>
    <row r="53" spans="2:4" ht="15">
      <c r="B53" s="451" t="s">
        <v>265</v>
      </c>
      <c r="C53" s="632" t="s">
        <v>278</v>
      </c>
      <c r="D53" s="364"/>
    </row>
    <row r="54" spans="2:4" ht="15">
      <c r="B54" s="451" t="s">
        <v>266</v>
      </c>
      <c r="C54" s="632" t="s">
        <v>279</v>
      </c>
      <c r="D54" s="364"/>
    </row>
    <row r="55" spans="2:4" ht="15">
      <c r="B55" s="451" t="s">
        <v>267</v>
      </c>
      <c r="C55" s="632" t="s">
        <v>280</v>
      </c>
      <c r="D55" s="364"/>
    </row>
    <row r="56" spans="2:4" ht="15">
      <c r="B56" s="451" t="s">
        <v>268</v>
      </c>
      <c r="C56" s="632" t="s">
        <v>281</v>
      </c>
      <c r="D56" s="364"/>
    </row>
    <row r="57" spans="2:4" ht="15">
      <c r="C57" s="633"/>
      <c r="D57" s="364"/>
    </row>
    <row r="58" spans="2:4" ht="15">
      <c r="B58" s="450"/>
      <c r="C58" s="633"/>
      <c r="D58" s="364"/>
    </row>
    <row r="59" spans="2:4" ht="25" customHeight="1">
      <c r="C59" s="372" t="s">
        <v>213</v>
      </c>
      <c r="D59" s="371"/>
    </row>
    <row r="60" spans="2:4" ht="15">
      <c r="B60" s="449" t="s">
        <v>812</v>
      </c>
      <c r="C60" s="373" t="s">
        <v>811</v>
      </c>
      <c r="D60" s="364"/>
    </row>
    <row r="61" spans="2:4" ht="15">
      <c r="B61" s="449" t="s">
        <v>813</v>
      </c>
      <c r="C61" s="373" t="s">
        <v>766</v>
      </c>
      <c r="D61" s="364"/>
    </row>
    <row r="62" spans="2:4" ht="15">
      <c r="B62" s="449" t="s">
        <v>814</v>
      </c>
      <c r="C62" s="373" t="s">
        <v>763</v>
      </c>
      <c r="D62" s="364"/>
    </row>
    <row r="63" spans="2:4" ht="15">
      <c r="B63" s="449" t="s">
        <v>815</v>
      </c>
      <c r="C63" s="373" t="s">
        <v>762</v>
      </c>
      <c r="D63" s="364"/>
    </row>
    <row r="64" spans="2:4" ht="15">
      <c r="B64" s="449" t="s">
        <v>816</v>
      </c>
      <c r="C64" s="373" t="s">
        <v>761</v>
      </c>
      <c r="D64" s="364"/>
    </row>
    <row r="65" spans="2:4" ht="15">
      <c r="B65" s="449" t="s">
        <v>817</v>
      </c>
      <c r="C65" s="373" t="s">
        <v>760</v>
      </c>
      <c r="D65" s="364"/>
    </row>
    <row r="66" spans="2:4" ht="15">
      <c r="B66" s="449" t="s">
        <v>818</v>
      </c>
      <c r="C66" s="373" t="s">
        <v>759</v>
      </c>
      <c r="D66" s="364"/>
    </row>
    <row r="67" spans="2:4" ht="15">
      <c r="B67" s="449" t="s">
        <v>819</v>
      </c>
      <c r="C67" s="373" t="s">
        <v>758</v>
      </c>
      <c r="D67" s="364"/>
    </row>
    <row r="68" spans="2:4" ht="15">
      <c r="B68" s="449" t="s">
        <v>820</v>
      </c>
      <c r="C68" s="373" t="s">
        <v>757</v>
      </c>
      <c r="D68" s="364"/>
    </row>
    <row r="69" spans="2:4" ht="15">
      <c r="B69" s="449" t="s">
        <v>821</v>
      </c>
      <c r="C69" s="373" t="s">
        <v>756</v>
      </c>
      <c r="D69" s="364"/>
    </row>
    <row r="70" spans="2:4" ht="15">
      <c r="B70" s="449" t="s">
        <v>822</v>
      </c>
      <c r="C70" s="373" t="s">
        <v>755</v>
      </c>
      <c r="D70" s="364"/>
    </row>
    <row r="71" spans="2:4" ht="15">
      <c r="B71" s="449" t="s">
        <v>823</v>
      </c>
      <c r="C71" s="373" t="s">
        <v>754</v>
      </c>
      <c r="D71" s="364"/>
    </row>
    <row r="72" spans="2:4" ht="15">
      <c r="B72" s="449" t="s">
        <v>824</v>
      </c>
      <c r="C72" s="373" t="s">
        <v>753</v>
      </c>
      <c r="D72" s="364"/>
    </row>
    <row r="73" spans="2:4" ht="15">
      <c r="B73" s="449"/>
      <c r="C73" s="373"/>
      <c r="D73" s="364"/>
    </row>
    <row r="74" spans="2:4" ht="25" customHeight="1">
      <c r="C74" s="842" t="s">
        <v>834</v>
      </c>
      <c r="D74" s="371"/>
    </row>
    <row r="75" spans="2:4" ht="15">
      <c r="B75" s="449" t="s">
        <v>837</v>
      </c>
      <c r="C75" s="843" t="s">
        <v>1021</v>
      </c>
      <c r="D75" s="364"/>
    </row>
    <row r="76" spans="2:4" ht="15">
      <c r="B76" s="901" t="s">
        <v>1034</v>
      </c>
      <c r="C76" s="902" t="s">
        <v>1059</v>
      </c>
      <c r="D76" s="364"/>
    </row>
    <row r="77" spans="2:4" ht="15">
      <c r="B77" s="449" t="s">
        <v>1023</v>
      </c>
      <c r="C77" s="843" t="s">
        <v>877</v>
      </c>
      <c r="D77" s="364"/>
    </row>
    <row r="78" spans="2:4" ht="15">
      <c r="B78" s="449" t="s">
        <v>1035</v>
      </c>
      <c r="C78" s="902" t="s">
        <v>1037</v>
      </c>
      <c r="D78" s="364"/>
    </row>
    <row r="79" spans="2:4" ht="15">
      <c r="B79" s="449" t="s">
        <v>1036</v>
      </c>
      <c r="C79" s="902" t="s">
        <v>1038</v>
      </c>
      <c r="D79" s="364"/>
    </row>
    <row r="80" spans="2:4" ht="15">
      <c r="B80" s="449" t="s">
        <v>1024</v>
      </c>
      <c r="C80" s="843" t="s">
        <v>874</v>
      </c>
      <c r="D80" s="364"/>
    </row>
    <row r="81" spans="2:4" ht="15">
      <c r="B81" s="449" t="s">
        <v>1025</v>
      </c>
      <c r="C81" s="843" t="s">
        <v>873</v>
      </c>
      <c r="D81" s="364"/>
    </row>
    <row r="82" spans="2:4" ht="15">
      <c r="B82" s="449" t="s">
        <v>1026</v>
      </c>
      <c r="C82" s="843" t="s">
        <v>872</v>
      </c>
      <c r="D82" s="364"/>
    </row>
    <row r="83" spans="2:4" ht="15">
      <c r="B83" s="449" t="s">
        <v>1027</v>
      </c>
      <c r="C83" s="843" t="s">
        <v>871</v>
      </c>
      <c r="D83" s="364"/>
    </row>
    <row r="84" spans="2:4" ht="15">
      <c r="B84" s="449" t="s">
        <v>1028</v>
      </c>
      <c r="C84" s="843" t="s">
        <v>870</v>
      </c>
      <c r="D84" s="364"/>
    </row>
    <row r="85" spans="2:4" ht="15">
      <c r="B85" s="449" t="s">
        <v>1029</v>
      </c>
      <c r="C85" s="843" t="s">
        <v>869</v>
      </c>
      <c r="D85" s="364"/>
    </row>
    <row r="86" spans="2:4" ht="15">
      <c r="B86" s="449" t="s">
        <v>1030</v>
      </c>
      <c r="C86" s="843" t="s">
        <v>868</v>
      </c>
      <c r="D86" s="364"/>
    </row>
    <row r="87" spans="2:4" ht="15">
      <c r="B87" s="449" t="s">
        <v>1031</v>
      </c>
      <c r="C87" s="843" t="s">
        <v>867</v>
      </c>
      <c r="D87" s="364"/>
    </row>
    <row r="88" spans="2:4" ht="15" customHeight="1">
      <c r="B88" s="449" t="s">
        <v>1032</v>
      </c>
      <c r="C88" s="843" t="s">
        <v>866</v>
      </c>
      <c r="D88" s="364"/>
    </row>
    <row r="89" spans="2:4" ht="15" customHeight="1">
      <c r="B89" s="449" t="s">
        <v>1033</v>
      </c>
      <c r="C89" s="843" t="s">
        <v>865</v>
      </c>
      <c r="D89" s="364"/>
    </row>
    <row r="90" spans="2:4" ht="15" customHeight="1">
      <c r="B90" s="449"/>
      <c r="C90" s="843"/>
      <c r="D90" s="364"/>
    </row>
    <row r="91" spans="2:4" ht="15" customHeight="1">
      <c r="B91" s="449"/>
      <c r="C91" s="843"/>
      <c r="D91" s="364"/>
    </row>
    <row r="92" spans="2:4" ht="25" customHeight="1">
      <c r="B92" s="450"/>
      <c r="C92" s="742" t="s">
        <v>1039</v>
      </c>
      <c r="D92" s="364"/>
    </row>
    <row r="93" spans="2:4" ht="15">
      <c r="B93" s="450"/>
      <c r="C93" s="743"/>
      <c r="D93" s="364"/>
    </row>
    <row r="94" spans="2:4" ht="15">
      <c r="B94" s="820" t="s">
        <v>842</v>
      </c>
      <c r="C94" s="819" t="s">
        <v>1040</v>
      </c>
      <c r="D94" s="364"/>
    </row>
    <row r="95" spans="2:4" ht="15">
      <c r="B95" s="820" t="s">
        <v>843</v>
      </c>
      <c r="C95" s="819" t="s">
        <v>836</v>
      </c>
      <c r="D95" s="364"/>
    </row>
    <row r="96" spans="2:4" ht="15">
      <c r="B96" s="820" t="s">
        <v>1046</v>
      </c>
      <c r="C96" s="819" t="s">
        <v>1047</v>
      </c>
      <c r="D96" s="364"/>
    </row>
    <row r="97" spans="2:4" ht="15">
      <c r="B97" s="450"/>
      <c r="C97" s="743"/>
      <c r="D97" s="364"/>
    </row>
    <row r="98" spans="2:4" ht="25" customHeight="1">
      <c r="B98" s="450"/>
      <c r="C98" s="374" t="s">
        <v>838</v>
      </c>
      <c r="D98" s="364"/>
    </row>
    <row r="99" spans="2:4" ht="15">
      <c r="B99" s="450"/>
      <c r="C99" s="375"/>
      <c r="D99" s="364"/>
    </row>
    <row r="100" spans="2:4" ht="15">
      <c r="B100" s="820" t="s">
        <v>1048</v>
      </c>
      <c r="C100" s="744" t="s">
        <v>841</v>
      </c>
      <c r="D100" s="364"/>
    </row>
    <row r="101" spans="2:4" ht="15">
      <c r="B101" s="820" t="s">
        <v>1271</v>
      </c>
      <c r="C101" s="744" t="s">
        <v>1057</v>
      </c>
      <c r="D101" s="364"/>
    </row>
    <row r="102" spans="2:4" ht="15">
      <c r="B102" s="820" t="s">
        <v>1049</v>
      </c>
      <c r="C102" s="744" t="s">
        <v>844</v>
      </c>
      <c r="D102" s="364"/>
    </row>
    <row r="103" spans="2:4" ht="15">
      <c r="B103" s="820" t="s">
        <v>1058</v>
      </c>
      <c r="C103" s="744" t="s">
        <v>1053</v>
      </c>
      <c r="D103" s="364"/>
    </row>
    <row r="104" spans="2:4" ht="16" thickBot="1">
      <c r="B104" s="450"/>
      <c r="C104" s="1218"/>
      <c r="D104" s="364"/>
    </row>
    <row r="105" spans="2:4" ht="16" thickTop="1">
      <c r="C105" s="364"/>
      <c r="D105" s="364"/>
    </row>
    <row r="106" spans="2:4" ht="12" customHeight="1"/>
    <row r="107" spans="2:4" ht="12" customHeight="1"/>
    <row r="108" spans="2:4" ht="12" customHeight="1"/>
    <row r="109" spans="2:4" ht="12" customHeight="1"/>
    <row r="110" spans="2:4" ht="12" customHeight="1"/>
    <row r="111" spans="2:4" ht="12" customHeight="1"/>
    <row r="112" spans="2:4" ht="12" customHeight="1"/>
    <row r="113" spans="1:4" s="376" customFormat="1" ht="12" customHeight="1">
      <c r="A113" s="378"/>
      <c r="B113" s="378"/>
      <c r="C113" s="365"/>
      <c r="D113" s="365"/>
    </row>
    <row r="114" spans="1:4" s="376" customFormat="1" ht="12" customHeight="1">
      <c r="A114" s="378"/>
      <c r="B114" s="378"/>
      <c r="C114" s="365"/>
      <c r="D114" s="365"/>
    </row>
    <row r="115" spans="1:4" s="376" customFormat="1" ht="12" customHeight="1">
      <c r="A115" s="378"/>
      <c r="B115" s="378"/>
      <c r="C115" s="365"/>
      <c r="D115" s="365"/>
    </row>
    <row r="116" spans="1:4" s="376" customFormat="1" ht="12" customHeight="1">
      <c r="A116" s="378"/>
      <c r="B116" s="378"/>
      <c r="C116" s="365"/>
      <c r="D116" s="365"/>
    </row>
    <row r="117" spans="1:4" s="376" customFormat="1" ht="12" customHeight="1">
      <c r="A117" s="378"/>
      <c r="B117" s="378"/>
      <c r="C117" s="365"/>
      <c r="D117" s="365"/>
    </row>
    <row r="118" spans="1:4" s="376" customFormat="1" ht="0" hidden="1" customHeight="1">
      <c r="A118" s="378"/>
      <c r="B118" s="378"/>
      <c r="C118" s="365"/>
      <c r="D118" s="365"/>
    </row>
  </sheetData>
  <pageMargins left="0.75" right="0.75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Z119"/>
  <sheetViews>
    <sheetView workbookViewId="0">
      <pane xSplit="1" ySplit="9" topLeftCell="B100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S4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6" thickBot="1">
      <c r="D3" s="209"/>
    </row>
    <row r="4" spans="1:26" ht="25" customHeight="1" thickTop="1">
      <c r="A4" s="1224" t="s">
        <v>128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6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 t="s">
        <v>142</v>
      </c>
    </row>
    <row r="7" spans="1:26" ht="35" customHeight="1">
      <c r="A7" s="46"/>
      <c r="B7" s="1228" t="s">
        <v>1060</v>
      </c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363"/>
      <c r="T7" s="53"/>
      <c r="V7" s="1227" t="s">
        <v>20</v>
      </c>
      <c r="W7" s="1227" t="s">
        <v>19</v>
      </c>
      <c r="X7" s="1227" t="s">
        <v>0</v>
      </c>
      <c r="Y7" s="1227" t="s">
        <v>18</v>
      </c>
      <c r="Z7" s="1227" t="s">
        <v>17</v>
      </c>
    </row>
    <row r="8" spans="1:26" ht="21" customHeight="1">
      <c r="A8" s="434"/>
      <c r="B8" s="1230" t="s">
        <v>46</v>
      </c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532"/>
      <c r="T8" s="535"/>
      <c r="V8" s="1227"/>
      <c r="W8" s="1227"/>
      <c r="X8" s="1227"/>
      <c r="Y8" s="1227"/>
      <c r="Z8" s="1227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1227"/>
      <c r="W9" s="1227"/>
      <c r="X9" s="1227"/>
      <c r="Y9" s="1227"/>
      <c r="Z9" s="1227"/>
    </row>
    <row r="10" spans="1:26" s="30" customFormat="1" ht="15" customHeight="1">
      <c r="A10" s="41">
        <v>1913</v>
      </c>
      <c r="B10" s="328">
        <f>'TA2'!B10</f>
        <v>0.57900938594434725</v>
      </c>
      <c r="C10" s="444"/>
      <c r="D10" s="444"/>
      <c r="E10" s="329">
        <f>TA2b!B10</f>
        <v>0.42099061405565269</v>
      </c>
      <c r="F10" s="40">
        <f>TA2b!J10</f>
        <v>0.31460942880054799</v>
      </c>
      <c r="G10" s="40">
        <f>TA2b!R10</f>
        <v>0.18734309955270503</v>
      </c>
      <c r="H10" s="40">
        <f>TA2c!B10</f>
        <v>0.15736432046773097</v>
      </c>
      <c r="I10" s="40">
        <f>TA2c!J10</f>
        <v>9.2639470691139994E-2</v>
      </c>
      <c r="J10" s="40">
        <f>TA2c!R10</f>
        <v>2.9240667486350184E-2</v>
      </c>
      <c r="K10" s="40"/>
      <c r="L10" s="333">
        <f>E10-G10</f>
        <v>0.23364751450294766</v>
      </c>
      <c r="M10" s="334">
        <f>E10-F10</f>
        <v>0.1063811852551047</v>
      </c>
      <c r="N10" s="39"/>
      <c r="O10" s="38">
        <f t="shared" ref="O10:O41" si="0">G10-I10</f>
        <v>9.470362886156504E-2</v>
      </c>
      <c r="P10" s="38">
        <f t="shared" ref="P10:P41" si="1">G10-H10</f>
        <v>2.9978779084974067E-2</v>
      </c>
      <c r="Q10" s="38">
        <f t="shared" ref="Q10:Q41" si="2">H10-I10</f>
        <v>6.4724849776590973E-2</v>
      </c>
      <c r="R10" s="38">
        <f t="shared" ref="R10:R41" si="3">I10-J10</f>
        <v>6.3398803204789814E-2</v>
      </c>
      <c r="S10" s="37"/>
      <c r="T10" s="15"/>
      <c r="V10" s="2"/>
      <c r="W10" s="2"/>
      <c r="X10" s="2">
        <v>0.17960041861867684</v>
      </c>
      <c r="Y10" s="2">
        <v>8.6166081714558071E-2</v>
      </c>
      <c r="Z10" s="2">
        <v>2.7550162054507686E-2</v>
      </c>
    </row>
    <row r="11" spans="1:26" s="30" customFormat="1" ht="15" customHeight="1">
      <c r="A11" s="33">
        <v>1914</v>
      </c>
      <c r="B11" s="330">
        <f>'TA2'!B11</f>
        <v>0.57315708065703264</v>
      </c>
      <c r="C11" s="444"/>
      <c r="D11" s="444"/>
      <c r="E11" s="331">
        <f>TA2b!B11</f>
        <v>0.42684291934296736</v>
      </c>
      <c r="F11" s="36">
        <f>TA2b!J11</f>
        <v>0.32087176178350052</v>
      </c>
      <c r="G11" s="36">
        <f>TA2b!R11</f>
        <v>0.19197143902871622</v>
      </c>
      <c r="H11" s="36">
        <f>TA2c!B11</f>
        <v>0.16247138193490801</v>
      </c>
      <c r="I11" s="36">
        <f>TA2c!J11</f>
        <v>9.8496413322807147E-2</v>
      </c>
      <c r="J11" s="36">
        <f>TA2c!R11</f>
        <v>3.1190775210296708E-2</v>
      </c>
      <c r="K11" s="36"/>
      <c r="L11" s="335">
        <f t="shared" ref="L11:L74" si="4">E11-G11</f>
        <v>0.23487148031425115</v>
      </c>
      <c r="M11" s="336">
        <f t="shared" ref="M11:M74" si="5">E11-F11</f>
        <v>0.10597115755946684</v>
      </c>
      <c r="N11" s="35"/>
      <c r="O11" s="15">
        <f t="shared" si="0"/>
        <v>9.3475025705909071E-2</v>
      </c>
      <c r="P11" s="15">
        <f t="shared" si="1"/>
        <v>2.9500057093808207E-2</v>
      </c>
      <c r="Q11" s="15">
        <f t="shared" si="2"/>
        <v>6.3974968612100863E-2</v>
      </c>
      <c r="R11" s="15">
        <f t="shared" si="3"/>
        <v>6.7305638112510446E-2</v>
      </c>
      <c r="S11" s="14"/>
      <c r="T11" s="15"/>
      <c r="V11" s="2"/>
      <c r="W11" s="2"/>
      <c r="X11" s="2">
        <v>0.1815794105921632</v>
      </c>
      <c r="Y11" s="2">
        <v>8.6033408914061305E-2</v>
      </c>
      <c r="Z11" s="2">
        <v>2.7292084736544594E-2</v>
      </c>
    </row>
    <row r="12" spans="1:26" s="30" customFormat="1" ht="15" customHeight="1">
      <c r="A12" s="33">
        <v>1915</v>
      </c>
      <c r="B12" s="330">
        <f>'TA2'!B12</f>
        <v>0.58040133884939782</v>
      </c>
      <c r="C12" s="444"/>
      <c r="D12" s="444"/>
      <c r="E12" s="331">
        <f>TA2b!B12</f>
        <v>0.41959866115060224</v>
      </c>
      <c r="F12" s="36">
        <f>TA2b!J12</f>
        <v>0.31339564692684024</v>
      </c>
      <c r="G12" s="36">
        <f>TA2b!R12</f>
        <v>0.18609102844388523</v>
      </c>
      <c r="H12" s="36">
        <f>TA2c!B12</f>
        <v>0.15793592050215838</v>
      </c>
      <c r="I12" s="36">
        <f>TA2c!J12</f>
        <v>0.10531621395034577</v>
      </c>
      <c r="J12" s="36">
        <f>TA2c!R12</f>
        <v>4.9736557243494808E-2</v>
      </c>
      <c r="K12" s="36"/>
      <c r="L12" s="335">
        <f t="shared" si="4"/>
        <v>0.23350763270671701</v>
      </c>
      <c r="M12" s="336">
        <f t="shared" si="5"/>
        <v>0.10620301422376199</v>
      </c>
      <c r="N12" s="35"/>
      <c r="O12" s="15">
        <f t="shared" si="0"/>
        <v>8.077481449353946E-2</v>
      </c>
      <c r="P12" s="15">
        <f t="shared" si="1"/>
        <v>2.8155107941726848E-2</v>
      </c>
      <c r="Q12" s="15">
        <f t="shared" si="2"/>
        <v>5.2619706551812612E-2</v>
      </c>
      <c r="R12" s="15">
        <f t="shared" si="3"/>
        <v>5.5579656706850958E-2</v>
      </c>
      <c r="S12" s="14"/>
      <c r="T12" s="15"/>
      <c r="V12" s="2"/>
      <c r="W12" s="2"/>
      <c r="X12" s="2">
        <v>0.1757772211527503</v>
      </c>
      <c r="Y12" s="2">
        <v>9.2193842850742128E-2</v>
      </c>
      <c r="Z12" s="2">
        <v>4.360051390265416E-2</v>
      </c>
    </row>
    <row r="13" spans="1:26" s="30" customFormat="1" ht="15" customHeight="1">
      <c r="A13" s="33">
        <v>1916</v>
      </c>
      <c r="B13" s="330">
        <f>'TA2'!B13</f>
        <v>0.55823410764526504</v>
      </c>
      <c r="C13" s="444"/>
      <c r="D13" s="444"/>
      <c r="E13" s="331">
        <f>TA2b!B13</f>
        <v>0.44176589235473496</v>
      </c>
      <c r="F13" s="36">
        <f>TA2b!J13</f>
        <v>0.33829982335143666</v>
      </c>
      <c r="G13" s="36">
        <f>TA2b!R13</f>
        <v>0.20526532180126775</v>
      </c>
      <c r="H13" s="36">
        <f>TA2c!B13</f>
        <v>0.17334378920043017</v>
      </c>
      <c r="I13" s="36">
        <f>TA2c!J13</f>
        <v>0.10967410115118728</v>
      </c>
      <c r="J13" s="36">
        <f>TA2c!R13</f>
        <v>4.8785058557548673E-2</v>
      </c>
      <c r="K13" s="36"/>
      <c r="L13" s="335">
        <f t="shared" si="4"/>
        <v>0.23650057055346721</v>
      </c>
      <c r="M13" s="336">
        <f t="shared" si="5"/>
        <v>0.1034660690032983</v>
      </c>
      <c r="N13" s="35"/>
      <c r="O13" s="15">
        <f t="shared" si="0"/>
        <v>9.5591220650080466E-2</v>
      </c>
      <c r="P13" s="15">
        <f t="shared" si="1"/>
        <v>3.1921532600837577E-2</v>
      </c>
      <c r="Q13" s="15">
        <f t="shared" si="2"/>
        <v>6.366968804924289E-2</v>
      </c>
      <c r="R13" s="15">
        <f t="shared" si="3"/>
        <v>6.0889042593638608E-2</v>
      </c>
      <c r="S13" s="14"/>
      <c r="T13" s="15"/>
      <c r="V13" s="2"/>
      <c r="W13" s="2"/>
      <c r="X13" s="2">
        <v>0.18889374566570749</v>
      </c>
      <c r="Y13" s="2">
        <v>0.1012663844622242</v>
      </c>
      <c r="Z13" s="2">
        <v>4.5148184602104673E-2</v>
      </c>
    </row>
    <row r="14" spans="1:26" s="30" customFormat="1" ht="15" customHeight="1">
      <c r="A14" s="33">
        <v>1917</v>
      </c>
      <c r="B14" s="325">
        <f>'TA2'!B14</f>
        <v>0.55350717612406919</v>
      </c>
      <c r="C14" s="444"/>
      <c r="D14" s="444"/>
      <c r="E14" s="322">
        <f>TA2b!B14</f>
        <v>0.44649282387593081</v>
      </c>
      <c r="F14" s="28">
        <f>TA2b!J14</f>
        <v>0.34435798698177705</v>
      </c>
      <c r="G14" s="28">
        <f>TA2b!R14</f>
        <v>0.19941773630571552</v>
      </c>
      <c r="H14" s="28">
        <f>TA2c!B14</f>
        <v>0.16288991763520258</v>
      </c>
      <c r="I14" s="28">
        <f>TA2c!J14</f>
        <v>9.7367736899834453E-2</v>
      </c>
      <c r="J14" s="28">
        <f>TA2c!R14</f>
        <v>3.9520180872281103E-2</v>
      </c>
      <c r="K14" s="28"/>
      <c r="L14" s="56">
        <f t="shared" si="4"/>
        <v>0.24707508757021529</v>
      </c>
      <c r="M14" s="15">
        <f t="shared" si="5"/>
        <v>0.10213483689415376</v>
      </c>
      <c r="N14" s="15">
        <f t="shared" ref="N14:N45" si="6">F14-G14</f>
        <v>0.14494025067606153</v>
      </c>
      <c r="O14" s="15">
        <f t="shared" si="0"/>
        <v>0.10204999940588107</v>
      </c>
      <c r="P14" s="15">
        <f t="shared" si="1"/>
        <v>3.652781867051294E-2</v>
      </c>
      <c r="Q14" s="15">
        <f t="shared" si="2"/>
        <v>6.5522180735368127E-2</v>
      </c>
      <c r="R14" s="15">
        <f t="shared" si="3"/>
        <v>5.784755602755335E-2</v>
      </c>
      <c r="S14" s="14"/>
      <c r="T14" s="15"/>
      <c r="U14" s="13"/>
      <c r="V14" s="2">
        <v>0.40434034322940432</v>
      </c>
      <c r="W14" s="2">
        <v>0.30567916160998743</v>
      </c>
      <c r="X14" s="2">
        <v>0.17719495951948278</v>
      </c>
      <c r="Y14" s="2">
        <v>8.3883137990618778E-2</v>
      </c>
      <c r="Z14" s="2">
        <v>3.3280421889743644E-2</v>
      </c>
    </row>
    <row r="15" spans="1:26" s="30" customFormat="1" ht="15" customHeight="1">
      <c r="A15" s="33">
        <v>1918</v>
      </c>
      <c r="B15" s="325">
        <f>'TA2'!B15</f>
        <v>0.56565605147218001</v>
      </c>
      <c r="C15" s="444"/>
      <c r="D15" s="444"/>
      <c r="E15" s="322">
        <f>TA2b!B15</f>
        <v>0.43434394852782005</v>
      </c>
      <c r="F15" s="28">
        <f>TA2b!J15</f>
        <v>0.33584575928468957</v>
      </c>
      <c r="G15" s="28">
        <f>TA2b!R15</f>
        <v>0.18788301802800472</v>
      </c>
      <c r="H15" s="28">
        <f>TA2c!B15</f>
        <v>0.1481937998371306</v>
      </c>
      <c r="I15" s="28">
        <f>TA2c!J15</f>
        <v>8.2692445325755398E-2</v>
      </c>
      <c r="J15" s="28">
        <f>TA2c!R15</f>
        <v>3.0843254165733809E-2</v>
      </c>
      <c r="K15" s="28"/>
      <c r="L15" s="56">
        <f t="shared" si="4"/>
        <v>0.24646093049981532</v>
      </c>
      <c r="M15" s="15">
        <f t="shared" si="5"/>
        <v>9.8498189243130474E-2</v>
      </c>
      <c r="N15" s="15">
        <f t="shared" si="6"/>
        <v>0.14796274125668485</v>
      </c>
      <c r="O15" s="15">
        <f t="shared" si="0"/>
        <v>0.10519057270224932</v>
      </c>
      <c r="P15" s="15">
        <f t="shared" si="1"/>
        <v>3.968921819087412E-2</v>
      </c>
      <c r="Q15" s="15">
        <f t="shared" si="2"/>
        <v>6.5501354511375204E-2</v>
      </c>
      <c r="R15" s="15">
        <f t="shared" si="3"/>
        <v>5.1849191160021589E-2</v>
      </c>
      <c r="S15" s="14"/>
      <c r="T15" s="15"/>
      <c r="U15" s="13"/>
      <c r="V15" s="2">
        <v>0.40080617368760074</v>
      </c>
      <c r="W15" s="2">
        <v>0.29475524675350778</v>
      </c>
      <c r="X15" s="2">
        <v>0.15986705670687723</v>
      </c>
      <c r="Y15" s="2">
        <v>6.7447006238796112E-2</v>
      </c>
      <c r="Z15" s="2">
        <v>2.4401809615872228E-2</v>
      </c>
    </row>
    <row r="16" spans="1:26" s="30" customFormat="1" ht="15" customHeight="1">
      <c r="A16" s="32">
        <v>1919</v>
      </c>
      <c r="B16" s="326">
        <f>'TA2'!B16</f>
        <v>0.54768472198348928</v>
      </c>
      <c r="C16" s="442"/>
      <c r="D16" s="443"/>
      <c r="E16" s="323">
        <f>TA2b!B16</f>
        <v>0.45231527801651072</v>
      </c>
      <c r="F16" s="31">
        <f>TA2b!J16</f>
        <v>0.3607389651722559</v>
      </c>
      <c r="G16" s="31">
        <f>TA2b!R16</f>
        <v>0.20807485668110984</v>
      </c>
      <c r="H16" s="31">
        <f>TA2c!B16</f>
        <v>0.16358706030162382</v>
      </c>
      <c r="I16" s="31">
        <f>TA2c!J16</f>
        <v>8.9301684279163338E-2</v>
      </c>
      <c r="J16" s="31">
        <f>TA2c!R16</f>
        <v>3.1523428724005591E-2</v>
      </c>
      <c r="K16" s="31"/>
      <c r="L16" s="57">
        <f t="shared" si="4"/>
        <v>0.24424042133540089</v>
      </c>
      <c r="M16" s="21">
        <f t="shared" si="5"/>
        <v>9.1576312844254826E-2</v>
      </c>
      <c r="N16" s="21">
        <f t="shared" si="6"/>
        <v>0.15266410849114606</v>
      </c>
      <c r="O16" s="21">
        <f t="shared" si="0"/>
        <v>0.1187731724019465</v>
      </c>
      <c r="P16" s="21">
        <f t="shared" si="1"/>
        <v>4.4487796379486022E-2</v>
      </c>
      <c r="Q16" s="21">
        <f t="shared" si="2"/>
        <v>7.4285376022460478E-2</v>
      </c>
      <c r="R16" s="21">
        <f t="shared" si="3"/>
        <v>5.7778255555157747E-2</v>
      </c>
      <c r="S16" s="20"/>
      <c r="T16" s="15"/>
      <c r="U16" s="13"/>
      <c r="V16" s="2">
        <v>0.39924993985750662</v>
      </c>
      <c r="W16" s="2">
        <v>0.29794630533672622</v>
      </c>
      <c r="X16" s="2">
        <v>0.16154283363586541</v>
      </c>
      <c r="Y16" s="2">
        <v>6.5112867558762957E-2</v>
      </c>
      <c r="Z16" s="2">
        <v>2.2212995893613186E-2</v>
      </c>
    </row>
    <row r="17" spans="1:26" s="30" customFormat="1" ht="15" customHeight="1">
      <c r="A17" s="34">
        <v>1920</v>
      </c>
      <c r="B17" s="327">
        <f>'TA2'!B17</f>
        <v>0.56797275563345395</v>
      </c>
      <c r="C17" s="444"/>
      <c r="D17" s="444"/>
      <c r="E17" s="324">
        <f>TA2b!B17</f>
        <v>0.43202724436654599</v>
      </c>
      <c r="F17" s="29">
        <f>TA2b!J17</f>
        <v>0.33428887545395519</v>
      </c>
      <c r="G17" s="29">
        <f>TA2b!R17</f>
        <v>0.18288841451903048</v>
      </c>
      <c r="H17" s="29">
        <f>TA2c!B17</f>
        <v>0.13994843961819811</v>
      </c>
      <c r="I17" s="29">
        <f>TA2c!J17</f>
        <v>6.9734878331422612E-2</v>
      </c>
      <c r="J17" s="29">
        <f>TA2c!R17</f>
        <v>2.1809432725357267E-2</v>
      </c>
      <c r="K17" s="29"/>
      <c r="L17" s="58">
        <f t="shared" si="4"/>
        <v>0.24913882984751551</v>
      </c>
      <c r="M17" s="25">
        <f t="shared" si="5"/>
        <v>9.7738368912590801E-2</v>
      </c>
      <c r="N17" s="25">
        <f t="shared" si="6"/>
        <v>0.15140046093492471</v>
      </c>
      <c r="O17" s="25">
        <f t="shared" si="0"/>
        <v>0.11315353618760787</v>
      </c>
      <c r="P17" s="25">
        <f t="shared" si="1"/>
        <v>4.2939974900832373E-2</v>
      </c>
      <c r="Q17" s="25">
        <f t="shared" si="2"/>
        <v>7.02135612867755E-2</v>
      </c>
      <c r="R17" s="25">
        <f t="shared" si="3"/>
        <v>4.7925445606065348E-2</v>
      </c>
      <c r="S17" s="24"/>
      <c r="T17" s="15"/>
      <c r="U17" s="13"/>
      <c r="V17" s="2">
        <v>0.38686359380954138</v>
      </c>
      <c r="W17" s="2">
        <v>0.2802332663664166</v>
      </c>
      <c r="X17" s="2">
        <v>0.14677641724981247</v>
      </c>
      <c r="Y17" s="2">
        <v>5.3457444777239627E-2</v>
      </c>
      <c r="Z17" s="2">
        <v>1.6485362020141347E-2</v>
      </c>
    </row>
    <row r="18" spans="1:26" s="30" customFormat="1" ht="15" customHeight="1">
      <c r="A18" s="33">
        <v>1921</v>
      </c>
      <c r="B18" s="325">
        <f>'TA2'!B18</f>
        <v>0.53665008961605476</v>
      </c>
      <c r="C18" s="444"/>
      <c r="D18" s="444"/>
      <c r="E18" s="322">
        <f>TA2b!B18</f>
        <v>0.46334991038394524</v>
      </c>
      <c r="F18" s="28">
        <f>TA2b!J18</f>
        <v>0.34584208491182439</v>
      </c>
      <c r="G18" s="28">
        <f>TA2b!R18</f>
        <v>0.1801119086322493</v>
      </c>
      <c r="H18" s="28">
        <f>TA2c!B18</f>
        <v>0.13668616766926456</v>
      </c>
      <c r="I18" s="28">
        <f>TA2c!J18</f>
        <v>6.6588117445707071E-2</v>
      </c>
      <c r="J18" s="28">
        <f>TA2c!R18</f>
        <v>1.9716927155294814E-2</v>
      </c>
      <c r="K18" s="28"/>
      <c r="L18" s="56">
        <f t="shared" si="4"/>
        <v>0.28323800175169594</v>
      </c>
      <c r="M18" s="15">
        <f t="shared" si="5"/>
        <v>0.11750782547212085</v>
      </c>
      <c r="N18" s="15">
        <f t="shared" si="6"/>
        <v>0.16573017627957509</v>
      </c>
      <c r="O18" s="15">
        <f t="shared" si="0"/>
        <v>0.11352379118654223</v>
      </c>
      <c r="P18" s="15">
        <f t="shared" si="1"/>
        <v>4.3425740962984738E-2</v>
      </c>
      <c r="Q18" s="15">
        <f t="shared" si="2"/>
        <v>7.0098050223557487E-2</v>
      </c>
      <c r="R18" s="15">
        <f t="shared" si="3"/>
        <v>4.6871190290412257E-2</v>
      </c>
      <c r="S18" s="14"/>
      <c r="T18" s="15"/>
      <c r="U18" s="13"/>
      <c r="V18" s="2">
        <v>0.4308431564835305</v>
      </c>
      <c r="W18" s="2">
        <v>0.3071714679605333</v>
      </c>
      <c r="X18" s="2">
        <v>0.15617163349565791</v>
      </c>
      <c r="Y18" s="2">
        <v>5.6119721348351186E-2</v>
      </c>
      <c r="Z18" s="2">
        <v>1.6790426954191518E-2</v>
      </c>
    </row>
    <row r="19" spans="1:26" s="30" customFormat="1" ht="15" customHeight="1">
      <c r="A19" s="33">
        <v>1922</v>
      </c>
      <c r="B19" s="325">
        <f>'TA2'!B19</f>
        <v>0.54682828618759405</v>
      </c>
      <c r="C19" s="444"/>
      <c r="D19" s="444"/>
      <c r="E19" s="322">
        <f>TA2b!B19</f>
        <v>0.45317171381240595</v>
      </c>
      <c r="F19" s="28">
        <f>TA2b!J19</f>
        <v>0.33814214813948973</v>
      </c>
      <c r="G19" s="28">
        <f>TA2b!R19</f>
        <v>0.17493141559235786</v>
      </c>
      <c r="H19" s="28">
        <f>TA2c!B19</f>
        <v>0.1326765590512182</v>
      </c>
      <c r="I19" s="28">
        <f>TA2c!J19</f>
        <v>6.4882612154290031E-2</v>
      </c>
      <c r="J19" s="28">
        <f>TA2c!R19</f>
        <v>2.0411702141261732E-2</v>
      </c>
      <c r="K19" s="28"/>
      <c r="L19" s="56">
        <f t="shared" si="4"/>
        <v>0.27824029822004809</v>
      </c>
      <c r="M19" s="15">
        <f t="shared" si="5"/>
        <v>0.11502956567291622</v>
      </c>
      <c r="N19" s="15">
        <f t="shared" si="6"/>
        <v>0.16321073254713186</v>
      </c>
      <c r="O19" s="15">
        <f t="shared" si="0"/>
        <v>0.11004880343806783</v>
      </c>
      <c r="P19" s="15">
        <f t="shared" si="1"/>
        <v>4.2254856541139668E-2</v>
      </c>
      <c r="Q19" s="15">
        <f t="shared" si="2"/>
        <v>6.7793946896928164E-2</v>
      </c>
      <c r="R19" s="15">
        <f t="shared" si="3"/>
        <v>4.4470910013028303E-2</v>
      </c>
      <c r="S19" s="14"/>
      <c r="T19" s="15"/>
      <c r="U19" s="13"/>
      <c r="V19" s="2">
        <v>0.43211012670664167</v>
      </c>
      <c r="W19" s="2">
        <v>0.31447849847305798</v>
      </c>
      <c r="X19" s="2">
        <v>0.16648551726860947</v>
      </c>
      <c r="Y19" s="2">
        <v>6.3484879133767574E-2</v>
      </c>
      <c r="Z19" s="2">
        <v>2.0887819198388446E-2</v>
      </c>
    </row>
    <row r="20" spans="1:26" s="30" customFormat="1" ht="15" customHeight="1">
      <c r="A20" s="33">
        <v>1923</v>
      </c>
      <c r="B20" s="325">
        <f>'TA2'!B20</f>
        <v>0.57089342084512318</v>
      </c>
      <c r="C20" s="444"/>
      <c r="D20" s="444"/>
      <c r="E20" s="322">
        <f>TA2b!B20</f>
        <v>0.42910657915487682</v>
      </c>
      <c r="F20" s="28">
        <f>TA2b!J20</f>
        <v>0.32188381001638128</v>
      </c>
      <c r="G20" s="28">
        <f>TA2b!R20</f>
        <v>0.16836171670285066</v>
      </c>
      <c r="H20" s="28">
        <f>TA2c!B20</f>
        <v>0.12917846068237746</v>
      </c>
      <c r="I20" s="28">
        <f>TA2c!J20</f>
        <v>6.4630218624291802E-2</v>
      </c>
      <c r="J20" s="28">
        <f>TA2c!R20</f>
        <v>2.1168120846628658E-2</v>
      </c>
      <c r="K20" s="28"/>
      <c r="L20" s="56">
        <f t="shared" si="4"/>
        <v>0.26074486245202616</v>
      </c>
      <c r="M20" s="15">
        <f t="shared" si="5"/>
        <v>0.10722276913849554</v>
      </c>
      <c r="N20" s="15">
        <f t="shared" si="6"/>
        <v>0.15352209331353062</v>
      </c>
      <c r="O20" s="15">
        <f t="shared" si="0"/>
        <v>0.10373149807855886</v>
      </c>
      <c r="P20" s="15">
        <f t="shared" si="1"/>
        <v>3.9183256020473206E-2</v>
      </c>
      <c r="Q20" s="15">
        <f t="shared" si="2"/>
        <v>6.4548242058085653E-2</v>
      </c>
      <c r="R20" s="15">
        <f t="shared" si="3"/>
        <v>4.3462097777663147E-2</v>
      </c>
      <c r="S20" s="14"/>
      <c r="T20" s="15"/>
      <c r="U20" s="13"/>
      <c r="V20" s="2">
        <v>0.40977370533150109</v>
      </c>
      <c r="W20" s="2">
        <v>0.29322791771457973</v>
      </c>
      <c r="X20" s="2">
        <v>0.15284841614401537</v>
      </c>
      <c r="Y20" s="2">
        <v>5.6545040638163784E-2</v>
      </c>
      <c r="Z20" s="2">
        <v>1.8261077453431793E-2</v>
      </c>
    </row>
    <row r="21" spans="1:26" s="30" customFormat="1" ht="15" customHeight="1">
      <c r="A21" s="33">
        <v>1924</v>
      </c>
      <c r="B21" s="325">
        <f>'TA2'!B21</f>
        <v>0.54974105686016039</v>
      </c>
      <c r="C21" s="444"/>
      <c r="D21" s="444"/>
      <c r="E21" s="322">
        <f>TA2b!B21</f>
        <v>0.45025894313983961</v>
      </c>
      <c r="F21" s="28">
        <f>TA2b!J21</f>
        <v>0.33565334973141087</v>
      </c>
      <c r="G21" s="28">
        <f>TA2b!R21</f>
        <v>0.1752757274500843</v>
      </c>
      <c r="H21" s="28">
        <f>TA2c!B21</f>
        <v>0.13421869827994748</v>
      </c>
      <c r="I21" s="28">
        <f>TA2c!J21</f>
        <v>6.6848588686091823E-2</v>
      </c>
      <c r="J21" s="28">
        <f>TA2c!R21</f>
        <v>2.1805763513850562E-2</v>
      </c>
      <c r="K21" s="28"/>
      <c r="L21" s="56">
        <f t="shared" si="4"/>
        <v>0.27498321568975531</v>
      </c>
      <c r="M21" s="15">
        <f t="shared" si="5"/>
        <v>0.11460559340842874</v>
      </c>
      <c r="N21" s="15">
        <f t="shared" si="6"/>
        <v>0.16037762228132657</v>
      </c>
      <c r="O21" s="15">
        <f t="shared" si="0"/>
        <v>0.10842713876399247</v>
      </c>
      <c r="P21" s="15">
        <f t="shared" si="1"/>
        <v>4.1057029170136816E-2</v>
      </c>
      <c r="Q21" s="15">
        <f t="shared" si="2"/>
        <v>6.7370109593855657E-2</v>
      </c>
      <c r="R21" s="15">
        <f t="shared" si="3"/>
        <v>4.5042825172241258E-2</v>
      </c>
      <c r="S21" s="14"/>
      <c r="T21" s="15"/>
      <c r="U21" s="13"/>
      <c r="V21" s="2">
        <v>0.43656594612566585</v>
      </c>
      <c r="W21" s="2">
        <v>0.31393347565839141</v>
      </c>
      <c r="X21" s="2">
        <v>0.16804630840540569</v>
      </c>
      <c r="Y21" s="2">
        <v>6.3794415947871941E-2</v>
      </c>
      <c r="Z21" s="2">
        <v>2.0980707836779154E-2</v>
      </c>
    </row>
    <row r="22" spans="1:26" s="30" customFormat="1" ht="15" customHeight="1">
      <c r="A22" s="33">
        <v>1925</v>
      </c>
      <c r="B22" s="325">
        <f>'TA2'!B22</f>
        <v>0.5319897527930797</v>
      </c>
      <c r="C22" s="444"/>
      <c r="D22" s="444"/>
      <c r="E22" s="322">
        <f>TA2b!B22</f>
        <v>0.4680102472069203</v>
      </c>
      <c r="F22" s="28">
        <f>TA2b!J22</f>
        <v>0.36082778703354657</v>
      </c>
      <c r="G22" s="28">
        <f>TA2b!R22</f>
        <v>0.19803396412395929</v>
      </c>
      <c r="H22" s="28">
        <f>TA2c!B22</f>
        <v>0.15240767844949735</v>
      </c>
      <c r="I22" s="28">
        <f>TA2c!J22</f>
        <v>7.8636231573232379E-2</v>
      </c>
      <c r="J22" s="28">
        <f>TA2c!R22</f>
        <v>2.8410717019398471E-2</v>
      </c>
      <c r="K22" s="28"/>
      <c r="L22" s="56">
        <f t="shared" si="4"/>
        <v>0.26997628308296101</v>
      </c>
      <c r="M22" s="15">
        <f t="shared" si="5"/>
        <v>0.10718246017337374</v>
      </c>
      <c r="N22" s="15">
        <f t="shared" si="6"/>
        <v>0.16279382290958727</v>
      </c>
      <c r="O22" s="15">
        <f t="shared" si="0"/>
        <v>0.11939773255072691</v>
      </c>
      <c r="P22" s="15">
        <f t="shared" si="1"/>
        <v>4.5626285674461947E-2</v>
      </c>
      <c r="Q22" s="15">
        <f t="shared" si="2"/>
        <v>7.3771446876264968E-2</v>
      </c>
      <c r="R22" s="15">
        <f t="shared" si="3"/>
        <v>5.0225514553833908E-2</v>
      </c>
      <c r="S22" s="14"/>
      <c r="T22" s="15"/>
      <c r="U22" s="13"/>
      <c r="V22" s="2">
        <v>0.44553790806461568</v>
      </c>
      <c r="W22" s="2">
        <v>0.33238608743090653</v>
      </c>
      <c r="X22" s="2">
        <v>0.18619295545598177</v>
      </c>
      <c r="Y22" s="2">
        <v>7.3704494173476853E-2</v>
      </c>
      <c r="Z22" s="2">
        <v>2.6308051760179443E-2</v>
      </c>
    </row>
    <row r="23" spans="1:26" s="30" customFormat="1" ht="15" customHeight="1">
      <c r="A23" s="33">
        <v>1926</v>
      </c>
      <c r="B23" s="325">
        <f>'TA2'!B23</f>
        <v>0.52853874963534153</v>
      </c>
      <c r="C23" s="444"/>
      <c r="D23" s="444"/>
      <c r="E23" s="322">
        <f>TA2b!B23</f>
        <v>0.47146125036465852</v>
      </c>
      <c r="F23" s="28">
        <f>TA2b!J23</f>
        <v>0.37025939381034578</v>
      </c>
      <c r="G23" s="28">
        <f>TA2b!R23</f>
        <v>0.21048670109583806</v>
      </c>
      <c r="H23" s="28">
        <f>TA2c!B23</f>
        <v>0.16340898025315331</v>
      </c>
      <c r="I23" s="28">
        <f>TA2c!J23</f>
        <v>8.7823099304887034E-2</v>
      </c>
      <c r="J23" s="28">
        <f>TA2c!R23</f>
        <v>3.3425690633695278E-2</v>
      </c>
      <c r="K23" s="28"/>
      <c r="L23" s="56">
        <f t="shared" si="4"/>
        <v>0.26097454926882047</v>
      </c>
      <c r="M23" s="15">
        <f t="shared" si="5"/>
        <v>0.10120185655431274</v>
      </c>
      <c r="N23" s="15">
        <f t="shared" si="6"/>
        <v>0.15977269271450772</v>
      </c>
      <c r="O23" s="15">
        <f t="shared" si="0"/>
        <v>0.12266360179095102</v>
      </c>
      <c r="P23" s="15">
        <f t="shared" si="1"/>
        <v>4.7077720842684745E-2</v>
      </c>
      <c r="Q23" s="15">
        <f t="shared" si="2"/>
        <v>7.5585880948266279E-2</v>
      </c>
      <c r="R23" s="15">
        <f t="shared" si="3"/>
        <v>5.4397408671191756E-2</v>
      </c>
      <c r="S23" s="14"/>
      <c r="T23" s="15"/>
      <c r="U23" s="13"/>
      <c r="V23" s="2">
        <v>0.44348775886909975</v>
      </c>
      <c r="W23" s="2">
        <v>0.33280735870198241</v>
      </c>
      <c r="X23" s="2">
        <v>0.18700619184333572</v>
      </c>
      <c r="Y23" s="2">
        <v>7.5471338463855148E-2</v>
      </c>
      <c r="Z23" s="2">
        <v>2.7852702967074806E-2</v>
      </c>
    </row>
    <row r="24" spans="1:26" s="30" customFormat="1" ht="15" customHeight="1">
      <c r="A24" s="33">
        <v>1927</v>
      </c>
      <c r="B24" s="325">
        <f>'TA2'!B24</f>
        <v>0.53547823415863816</v>
      </c>
      <c r="C24" s="444"/>
      <c r="D24" s="445"/>
      <c r="E24" s="322">
        <f>TA2b!B24</f>
        <v>0.46452176584136179</v>
      </c>
      <c r="F24" s="28">
        <f>TA2b!J24</f>
        <v>0.36166649825461611</v>
      </c>
      <c r="G24" s="28">
        <f>TA2b!R24</f>
        <v>0.20146438994302709</v>
      </c>
      <c r="H24" s="28">
        <f>TA2c!B24</f>
        <v>0.15517409224493864</v>
      </c>
      <c r="I24" s="28">
        <f>TA2c!J24</f>
        <v>8.1949261391686637E-2</v>
      </c>
      <c r="J24" s="28">
        <f>TA2c!R24</f>
        <v>3.0864309712016872E-2</v>
      </c>
      <c r="K24" s="28"/>
      <c r="L24" s="56">
        <f t="shared" si="4"/>
        <v>0.26305737589833467</v>
      </c>
      <c r="M24" s="15">
        <f t="shared" si="5"/>
        <v>0.10285526758674568</v>
      </c>
      <c r="N24" s="15">
        <f t="shared" si="6"/>
        <v>0.16020210831158901</v>
      </c>
      <c r="O24" s="15">
        <f t="shared" si="0"/>
        <v>0.11951512855134046</v>
      </c>
      <c r="P24" s="15">
        <f t="shared" si="1"/>
        <v>4.6290297698088456E-2</v>
      </c>
      <c r="Q24" s="15">
        <f t="shared" si="2"/>
        <v>7.3224830853252001E-2</v>
      </c>
      <c r="R24" s="15">
        <f t="shared" si="3"/>
        <v>5.1084951679669768E-2</v>
      </c>
      <c r="S24" s="14"/>
      <c r="T24" s="15"/>
      <c r="U24" s="13"/>
      <c r="V24" s="2">
        <v>0.44963173431428638</v>
      </c>
      <c r="W24" s="2">
        <v>0.34020190484278984</v>
      </c>
      <c r="X24" s="2">
        <v>0.1949471810002813</v>
      </c>
      <c r="Y24" s="2">
        <v>8.0828641126156509E-2</v>
      </c>
      <c r="Z24" s="2">
        <v>3.0468965534128589E-2</v>
      </c>
    </row>
    <row r="25" spans="1:26" s="30" customFormat="1" ht="15" customHeight="1">
      <c r="A25" s="33">
        <v>1928</v>
      </c>
      <c r="B25" s="325">
        <f>'TA2'!B25</f>
        <v>0.52355234159883768</v>
      </c>
      <c r="C25" s="444"/>
      <c r="D25" s="445"/>
      <c r="E25" s="322">
        <f>TA2b!B25</f>
        <v>0.47644765840116232</v>
      </c>
      <c r="F25" s="28">
        <f>TA2b!J25</f>
        <v>0.37177431161571117</v>
      </c>
      <c r="G25" s="28">
        <f>TA2b!R25</f>
        <v>0.21181465113539732</v>
      </c>
      <c r="H25" s="28">
        <f>TA2c!B25</f>
        <v>0.16501711944089176</v>
      </c>
      <c r="I25" s="28">
        <f>TA2c!J25</f>
        <v>9.1347206267840556E-2</v>
      </c>
      <c r="J25" s="28">
        <f>TA2c!R25</f>
        <v>3.71940967099798E-2</v>
      </c>
      <c r="K25" s="28"/>
      <c r="L25" s="56">
        <f t="shared" si="4"/>
        <v>0.264633007265765</v>
      </c>
      <c r="M25" s="15">
        <f t="shared" si="5"/>
        <v>0.10467334678545115</v>
      </c>
      <c r="N25" s="15">
        <f t="shared" si="6"/>
        <v>0.15995966048031385</v>
      </c>
      <c r="O25" s="15">
        <f t="shared" si="0"/>
        <v>0.12046744486755677</v>
      </c>
      <c r="P25" s="15">
        <f t="shared" si="1"/>
        <v>4.6797531694505567E-2</v>
      </c>
      <c r="Q25" s="15">
        <f t="shared" si="2"/>
        <v>7.3669913173051202E-2</v>
      </c>
      <c r="R25" s="15">
        <f t="shared" si="3"/>
        <v>5.4153109557860755E-2</v>
      </c>
      <c r="S25" s="14"/>
      <c r="T25" s="15"/>
      <c r="U25" s="13"/>
      <c r="V25" s="2">
        <v>0.46267313467666499</v>
      </c>
      <c r="W25" s="2">
        <v>0.3557549611230002</v>
      </c>
      <c r="X25" s="2">
        <v>0.21091164267741028</v>
      </c>
      <c r="Y25" s="2">
        <v>9.3360951503904263E-2</v>
      </c>
      <c r="Z25" s="2">
        <v>3.7333662969452022E-2</v>
      </c>
    </row>
    <row r="26" spans="1:26" s="30" customFormat="1" ht="15" customHeight="1">
      <c r="A26" s="32">
        <v>1929</v>
      </c>
      <c r="B26" s="326">
        <f>'TA2'!B26</f>
        <v>0.53711702534131922</v>
      </c>
      <c r="C26" s="442"/>
      <c r="D26" s="443"/>
      <c r="E26" s="323">
        <f>TA2b!B26</f>
        <v>0.46288297465868078</v>
      </c>
      <c r="F26" s="31">
        <f>TA2b!J26</f>
        <v>0.36456587688996989</v>
      </c>
      <c r="G26" s="31">
        <f>TA2b!R26</f>
        <v>0.20926527297356809</v>
      </c>
      <c r="H26" s="31">
        <f>TA2c!B26</f>
        <v>0.16386989688510459</v>
      </c>
      <c r="I26" s="31">
        <f>TA2c!J26</f>
        <v>9.289983104097764E-2</v>
      </c>
      <c r="J26" s="31">
        <f>TA2c!R26</f>
        <v>3.9711858659912135E-2</v>
      </c>
      <c r="K26" s="31"/>
      <c r="L26" s="57">
        <f t="shared" si="4"/>
        <v>0.25361770168511266</v>
      </c>
      <c r="M26" s="21">
        <f t="shared" si="5"/>
        <v>9.8317097768710893E-2</v>
      </c>
      <c r="N26" s="21">
        <f t="shared" si="6"/>
        <v>0.1553006039164018</v>
      </c>
      <c r="O26" s="21">
        <f t="shared" si="0"/>
        <v>0.11636544193259045</v>
      </c>
      <c r="P26" s="21">
        <f t="shared" si="1"/>
        <v>4.5395376088463502E-2</v>
      </c>
      <c r="Q26" s="21">
        <f t="shared" si="2"/>
        <v>7.0970065844126948E-2</v>
      </c>
      <c r="R26" s="21">
        <f t="shared" si="3"/>
        <v>5.3187972381065506E-2</v>
      </c>
      <c r="S26" s="20"/>
      <c r="T26" s="15"/>
      <c r="U26" s="13"/>
      <c r="V26" s="2">
        <v>0.43973459543652443</v>
      </c>
      <c r="W26" s="2">
        <v>0.33775517108278003</v>
      </c>
      <c r="X26" s="2">
        <v>0.19755574736048817</v>
      </c>
      <c r="Y26" s="2">
        <v>8.772661212580575E-2</v>
      </c>
      <c r="Z26" s="2">
        <v>3.6095318092467736E-2</v>
      </c>
    </row>
    <row r="27" spans="1:26" s="30" customFormat="1" ht="15" customHeight="1">
      <c r="A27" s="34">
        <v>1930</v>
      </c>
      <c r="B27" s="327">
        <f>'TA2'!B27</f>
        <v>0.55026997115690857</v>
      </c>
      <c r="C27" s="444"/>
      <c r="D27" s="444"/>
      <c r="E27" s="324">
        <f>TA2b!B27</f>
        <v>0.44973002884309149</v>
      </c>
      <c r="F27" s="29">
        <f>TA2b!J27</f>
        <v>0.33807536345089106</v>
      </c>
      <c r="G27" s="29">
        <f>TA2b!R27</f>
        <v>0.17924871634503112</v>
      </c>
      <c r="H27" s="29">
        <f>TA2c!B27</f>
        <v>0.135575382132442</v>
      </c>
      <c r="I27" s="29">
        <f>TA2c!J27</f>
        <v>6.9596570770309424E-2</v>
      </c>
      <c r="J27" s="29">
        <f>TA2c!R27</f>
        <v>2.5466171933771639E-2</v>
      </c>
      <c r="K27" s="29"/>
      <c r="L27" s="58">
        <f t="shared" si="4"/>
        <v>0.2704813124980604</v>
      </c>
      <c r="M27" s="25">
        <f t="shared" si="5"/>
        <v>0.11165466539220043</v>
      </c>
      <c r="N27" s="25">
        <f t="shared" si="6"/>
        <v>0.15882664710585995</v>
      </c>
      <c r="O27" s="25">
        <f t="shared" si="0"/>
        <v>0.10965214557472169</v>
      </c>
      <c r="P27" s="25">
        <f t="shared" si="1"/>
        <v>4.3673334212589121E-2</v>
      </c>
      <c r="Q27" s="25">
        <f t="shared" si="2"/>
        <v>6.5978811362132572E-2</v>
      </c>
      <c r="R27" s="25">
        <f t="shared" si="3"/>
        <v>4.4130398836537785E-2</v>
      </c>
      <c r="S27" s="24"/>
      <c r="T27" s="15"/>
      <c r="U27" s="13"/>
      <c r="V27" s="2">
        <v>0.43244736927172944</v>
      </c>
      <c r="W27" s="2">
        <v>0.31463600620038035</v>
      </c>
      <c r="X27" s="2">
        <v>0.16715336087223565</v>
      </c>
      <c r="Y27" s="2">
        <v>6.6430881114153489E-2</v>
      </c>
      <c r="Z27" s="2">
        <v>2.5305437662697106E-2</v>
      </c>
    </row>
    <row r="28" spans="1:26" s="30" customFormat="1" ht="15" customHeight="1">
      <c r="A28" s="33">
        <v>1931</v>
      </c>
      <c r="B28" s="325">
        <f>'TA2'!B28</f>
        <v>0.55450961063264637</v>
      </c>
      <c r="C28" s="444"/>
      <c r="D28" s="444"/>
      <c r="E28" s="322">
        <f>TA2b!B28</f>
        <v>0.44549038936735363</v>
      </c>
      <c r="F28" s="28">
        <f>TA2b!J28</f>
        <v>0.31601138283195535</v>
      </c>
      <c r="G28" s="28">
        <f>TA2b!R28</f>
        <v>0.14885604247973297</v>
      </c>
      <c r="H28" s="28">
        <f>TA2c!B28</f>
        <v>0.10771482954614153</v>
      </c>
      <c r="I28" s="28">
        <f>TA2c!J28</f>
        <v>4.9061777108145861E-2</v>
      </c>
      <c r="J28" s="28">
        <f>TA2c!R28</f>
        <v>1.5188426548687265E-2</v>
      </c>
      <c r="K28" s="28"/>
      <c r="L28" s="56">
        <f t="shared" si="4"/>
        <v>0.29663434688762069</v>
      </c>
      <c r="M28" s="15">
        <f t="shared" si="5"/>
        <v>0.12947900653539829</v>
      </c>
      <c r="N28" s="15">
        <f t="shared" si="6"/>
        <v>0.16715534035222238</v>
      </c>
      <c r="O28" s="15">
        <f t="shared" si="0"/>
        <v>9.9794265371587115E-2</v>
      </c>
      <c r="P28" s="15">
        <f t="shared" si="1"/>
        <v>4.1141212933591437E-2</v>
      </c>
      <c r="Q28" s="15">
        <f t="shared" si="2"/>
        <v>5.8653052437995672E-2</v>
      </c>
      <c r="R28" s="15">
        <f t="shared" si="3"/>
        <v>3.3873350559458594E-2</v>
      </c>
      <c r="S28" s="14"/>
      <c r="T28" s="15"/>
      <c r="U28" s="13"/>
      <c r="V28" s="2">
        <v>0.44400930269610428</v>
      </c>
      <c r="W28" s="2">
        <v>0.3109504964521424</v>
      </c>
      <c r="X28" s="2">
        <v>0.15394874651702928</v>
      </c>
      <c r="Y28" s="2">
        <v>5.7707810529042336E-2</v>
      </c>
      <c r="Z28" s="2">
        <v>2.1317198079347174E-2</v>
      </c>
    </row>
    <row r="29" spans="1:26" s="30" customFormat="1" ht="15" customHeight="1">
      <c r="A29" s="33">
        <v>1932</v>
      </c>
      <c r="B29" s="325">
        <f>'TA2'!B29</f>
        <v>0.53807268905429728</v>
      </c>
      <c r="C29" s="444"/>
      <c r="D29" s="444"/>
      <c r="E29" s="322">
        <f>TA2b!B29</f>
        <v>0.46192731094570272</v>
      </c>
      <c r="F29" s="28">
        <f>TA2b!J29</f>
        <v>0.32437778170759818</v>
      </c>
      <c r="G29" s="28">
        <f>TA2b!R29</f>
        <v>0.13715004413834617</v>
      </c>
      <c r="H29" s="28">
        <f>TA2c!B29</f>
        <v>9.8971983929198953E-2</v>
      </c>
      <c r="I29" s="28">
        <f>TA2c!J29</f>
        <v>4.1411525976118163E-2</v>
      </c>
      <c r="J29" s="28">
        <f>TA2c!R29</f>
        <v>9.750487839327979E-3</v>
      </c>
      <c r="K29" s="28"/>
      <c r="L29" s="56">
        <f t="shared" si="4"/>
        <v>0.32477726680735652</v>
      </c>
      <c r="M29" s="15">
        <f t="shared" si="5"/>
        <v>0.13754952923810454</v>
      </c>
      <c r="N29" s="15">
        <f t="shared" si="6"/>
        <v>0.18722773756925201</v>
      </c>
      <c r="O29" s="15">
        <f t="shared" si="0"/>
        <v>9.5738518162228003E-2</v>
      </c>
      <c r="P29" s="15">
        <f t="shared" si="1"/>
        <v>3.8178060209147213E-2</v>
      </c>
      <c r="Q29" s="15">
        <f t="shared" si="2"/>
        <v>5.756045795308079E-2</v>
      </c>
      <c r="R29" s="15">
        <f t="shared" si="3"/>
        <v>3.1661038136790186E-2</v>
      </c>
      <c r="S29" s="14"/>
      <c r="T29" s="15"/>
      <c r="U29" s="13"/>
      <c r="V29" s="2">
        <v>0.46360832971445498</v>
      </c>
      <c r="W29" s="2">
        <v>0.32662846579628169</v>
      </c>
      <c r="X29" s="2">
        <v>0.15562770096061632</v>
      </c>
      <c r="Y29" s="2">
        <v>5.9559651708921878E-2</v>
      </c>
      <c r="Z29" s="2">
        <v>1.9483188767247483E-2</v>
      </c>
    </row>
    <row r="30" spans="1:26" s="30" customFormat="1" ht="15" customHeight="1">
      <c r="A30" s="33">
        <v>1933</v>
      </c>
      <c r="B30" s="325">
        <f>'TA2'!B30</f>
        <v>0.53610691116943188</v>
      </c>
      <c r="C30" s="444"/>
      <c r="D30" s="444"/>
      <c r="E30" s="322">
        <f>TA2b!B30</f>
        <v>0.46389308883056807</v>
      </c>
      <c r="F30" s="28">
        <f>TA2b!J30</f>
        <v>0.33740563533399653</v>
      </c>
      <c r="G30" s="28">
        <f>TA2b!R30</f>
        <v>0.14880632385838843</v>
      </c>
      <c r="H30" s="28">
        <f>TA2c!B30</f>
        <v>0.10824119448866169</v>
      </c>
      <c r="I30" s="28">
        <f>TA2c!J30</f>
        <v>4.7464620121490442E-2</v>
      </c>
      <c r="J30" s="28">
        <f>TA2c!R30</f>
        <v>1.2489912643387793E-2</v>
      </c>
      <c r="K30" s="28"/>
      <c r="L30" s="56">
        <f t="shared" si="4"/>
        <v>0.31508676497217963</v>
      </c>
      <c r="M30" s="15">
        <f t="shared" si="5"/>
        <v>0.12648745349657153</v>
      </c>
      <c r="N30" s="15">
        <f t="shared" si="6"/>
        <v>0.1885993114756081</v>
      </c>
      <c r="O30" s="15">
        <f t="shared" si="0"/>
        <v>0.10134170373689799</v>
      </c>
      <c r="P30" s="15">
        <f t="shared" si="1"/>
        <v>4.0565129369726741E-2</v>
      </c>
      <c r="Q30" s="15">
        <f t="shared" si="2"/>
        <v>6.0776574367171252E-2</v>
      </c>
      <c r="R30" s="15">
        <f t="shared" si="3"/>
        <v>3.4974707478102648E-2</v>
      </c>
      <c r="S30" s="14"/>
      <c r="T30" s="15"/>
      <c r="U30" s="13"/>
      <c r="V30" s="2">
        <v>0.45168236739527096</v>
      </c>
      <c r="W30" s="2">
        <v>0.32761451006499942</v>
      </c>
      <c r="X30" s="2">
        <v>0.160924641754773</v>
      </c>
      <c r="Y30" s="2">
        <v>6.2895552629160717E-2</v>
      </c>
      <c r="Z30" s="2">
        <v>2.1429163380583247E-2</v>
      </c>
    </row>
    <row r="31" spans="1:26" s="30" customFormat="1" ht="15" customHeight="1">
      <c r="A31" s="33">
        <v>1934</v>
      </c>
      <c r="B31" s="325">
        <f>'TA2'!B31</f>
        <v>0.523739788041786</v>
      </c>
      <c r="C31" s="444"/>
      <c r="D31" s="444"/>
      <c r="E31" s="322">
        <f>TA2b!B31</f>
        <v>0.47626021195821405</v>
      </c>
      <c r="F31" s="28">
        <f>TA2b!J31</f>
        <v>0.35916796245425286</v>
      </c>
      <c r="G31" s="28">
        <f>TA2b!R31</f>
        <v>0.16871226553466595</v>
      </c>
      <c r="H31" s="28">
        <f>TA2c!B31</f>
        <v>0.12671462860823468</v>
      </c>
      <c r="I31" s="28">
        <f>TA2c!J31</f>
        <v>5.835398620684052E-2</v>
      </c>
      <c r="J31" s="28">
        <f>TA2c!R31</f>
        <v>1.653382550479501E-2</v>
      </c>
      <c r="K31" s="28"/>
      <c r="L31" s="56">
        <f t="shared" si="4"/>
        <v>0.3075479464235481</v>
      </c>
      <c r="M31" s="15">
        <f t="shared" si="5"/>
        <v>0.11709224950396119</v>
      </c>
      <c r="N31" s="15">
        <f t="shared" si="6"/>
        <v>0.19045569691958691</v>
      </c>
      <c r="O31" s="15">
        <f t="shared" si="0"/>
        <v>0.11035827932782544</v>
      </c>
      <c r="P31" s="15">
        <f t="shared" si="1"/>
        <v>4.199763692643127E-2</v>
      </c>
      <c r="Q31" s="15">
        <f t="shared" si="2"/>
        <v>6.8360642401394167E-2</v>
      </c>
      <c r="R31" s="15">
        <f t="shared" si="3"/>
        <v>4.1820160702045514E-2</v>
      </c>
      <c r="S31" s="14"/>
      <c r="T31" s="15"/>
      <c r="U31" s="13"/>
      <c r="V31" s="2">
        <v>0.4517399719890271</v>
      </c>
      <c r="W31" s="2">
        <v>0.33107340603396196</v>
      </c>
      <c r="X31" s="2">
        <v>0.16001074812598323</v>
      </c>
      <c r="Y31" s="2">
        <v>5.8927968438780606E-2</v>
      </c>
      <c r="Z31" s="2">
        <v>1.9339340189978575E-2</v>
      </c>
    </row>
    <row r="32" spans="1:26" s="30" customFormat="1" ht="15" customHeight="1">
      <c r="A32" s="33">
        <v>1935</v>
      </c>
      <c r="B32" s="325">
        <f>'TA2'!B32</f>
        <v>0.53430752607971943</v>
      </c>
      <c r="C32" s="444"/>
      <c r="D32" s="444"/>
      <c r="E32" s="322">
        <f>TA2b!B32</f>
        <v>0.46569247392028057</v>
      </c>
      <c r="F32" s="28">
        <f>TA2b!J32</f>
        <v>0.34518741922351281</v>
      </c>
      <c r="G32" s="28">
        <f>TA2b!R32</f>
        <v>0.17107860351960222</v>
      </c>
      <c r="H32" s="28">
        <f>TA2c!B32</f>
        <v>0.1293178161685262</v>
      </c>
      <c r="I32" s="28">
        <f>TA2c!J32</f>
        <v>6.1555183126686216E-2</v>
      </c>
      <c r="J32" s="28">
        <f>TA2c!R32</f>
        <v>1.866097875837262E-2</v>
      </c>
      <c r="K32" s="28"/>
      <c r="L32" s="56">
        <f t="shared" si="4"/>
        <v>0.29461387040067832</v>
      </c>
      <c r="M32" s="15">
        <f t="shared" si="5"/>
        <v>0.12050505469676775</v>
      </c>
      <c r="N32" s="15">
        <f t="shared" si="6"/>
        <v>0.1741088157039106</v>
      </c>
      <c r="O32" s="15">
        <f t="shared" si="0"/>
        <v>0.109523420392916</v>
      </c>
      <c r="P32" s="15">
        <f t="shared" si="1"/>
        <v>4.1760787351076023E-2</v>
      </c>
      <c r="Q32" s="15">
        <f t="shared" si="2"/>
        <v>6.7762633041839979E-2</v>
      </c>
      <c r="R32" s="15">
        <f t="shared" si="3"/>
        <v>4.2894204368313593E-2</v>
      </c>
      <c r="S32" s="14"/>
      <c r="T32" s="15"/>
      <c r="U32" s="13"/>
      <c r="V32" s="2">
        <v>0.43544972431210993</v>
      </c>
      <c r="W32" s="2">
        <v>0.31341366460781556</v>
      </c>
      <c r="X32" s="2">
        <v>0.1596768275504705</v>
      </c>
      <c r="Y32" s="2">
        <v>5.9641835390475385E-2</v>
      </c>
      <c r="Z32" s="2">
        <v>1.9755016645628291E-2</v>
      </c>
    </row>
    <row r="33" spans="1:26" s="30" customFormat="1" ht="15" customHeight="1">
      <c r="A33" s="33">
        <v>1936</v>
      </c>
      <c r="B33" s="325">
        <f>'TA2'!B33</f>
        <v>0.52629792824875021</v>
      </c>
      <c r="C33" s="444"/>
      <c r="D33" s="444"/>
      <c r="E33" s="322">
        <f>TA2b!B33</f>
        <v>0.47370207175124979</v>
      </c>
      <c r="F33" s="28">
        <f>TA2b!J33</f>
        <v>0.35534304761842661</v>
      </c>
      <c r="G33" s="28">
        <f>TA2b!R33</f>
        <v>0.1903674422428748</v>
      </c>
      <c r="H33" s="28">
        <f>TA2c!B33</f>
        <v>0.14593447216938329</v>
      </c>
      <c r="I33" s="28">
        <f>TA2c!J33</f>
        <v>7.0728521911918682E-2</v>
      </c>
      <c r="J33" s="28">
        <f>TA2c!R33</f>
        <v>2.179714881102281E-2</v>
      </c>
      <c r="K33" s="28"/>
      <c r="L33" s="56">
        <f t="shared" si="4"/>
        <v>0.28333462950837496</v>
      </c>
      <c r="M33" s="15">
        <f t="shared" si="5"/>
        <v>0.11835902413282318</v>
      </c>
      <c r="N33" s="15">
        <f t="shared" si="6"/>
        <v>0.16497560537555181</v>
      </c>
      <c r="O33" s="15">
        <f t="shared" si="0"/>
        <v>0.11963892033095612</v>
      </c>
      <c r="P33" s="15">
        <f t="shared" si="1"/>
        <v>4.4432970073491507E-2</v>
      </c>
      <c r="Q33" s="15">
        <f t="shared" si="2"/>
        <v>7.5205950257464613E-2</v>
      </c>
      <c r="R33" s="15">
        <f t="shared" si="3"/>
        <v>4.8931373100895875E-2</v>
      </c>
      <c r="S33" s="14"/>
      <c r="T33" s="15"/>
      <c r="U33" s="13"/>
      <c r="V33" s="2">
        <v>0.45148456484514654</v>
      </c>
      <c r="W33" s="2">
        <v>0.33219928237784557</v>
      </c>
      <c r="X33" s="2">
        <v>0.18163690434639354</v>
      </c>
      <c r="Y33" s="2">
        <v>6.916217674902092E-2</v>
      </c>
      <c r="Z33" s="2">
        <v>2.2540123001462402E-2</v>
      </c>
    </row>
    <row r="34" spans="1:26" s="30" customFormat="1" ht="15" customHeight="1">
      <c r="A34" s="33">
        <v>1937</v>
      </c>
      <c r="B34" s="325">
        <f>'TA2'!B34</f>
        <v>0.53886454671608086</v>
      </c>
      <c r="C34" s="444"/>
      <c r="D34" s="445"/>
      <c r="E34" s="322">
        <f>TA2b!B34</f>
        <v>0.46113545328391914</v>
      </c>
      <c r="F34" s="28">
        <f>TA2b!J34</f>
        <v>0.34598859431024503</v>
      </c>
      <c r="G34" s="28">
        <f>TA2b!R34</f>
        <v>0.18660669571496455</v>
      </c>
      <c r="H34" s="28">
        <f>TA2c!B34</f>
        <v>0.1418471341447301</v>
      </c>
      <c r="I34" s="28">
        <f>TA2c!J34</f>
        <v>6.8833553415065599E-2</v>
      </c>
      <c r="J34" s="28">
        <f>TA2c!R34</f>
        <v>2.1558953293762832E-2</v>
      </c>
      <c r="K34" s="28"/>
      <c r="L34" s="56">
        <f t="shared" si="4"/>
        <v>0.27452875756895456</v>
      </c>
      <c r="M34" s="15">
        <f t="shared" si="5"/>
        <v>0.1151468589736741</v>
      </c>
      <c r="N34" s="15">
        <f t="shared" si="6"/>
        <v>0.15938189859528049</v>
      </c>
      <c r="O34" s="15">
        <f t="shared" si="0"/>
        <v>0.11777314229989895</v>
      </c>
      <c r="P34" s="15">
        <f t="shared" si="1"/>
        <v>4.4759561570234446E-2</v>
      </c>
      <c r="Q34" s="15">
        <f t="shared" si="2"/>
        <v>7.3013580729664504E-2</v>
      </c>
      <c r="R34" s="15">
        <f t="shared" si="3"/>
        <v>4.7274600121302766E-2</v>
      </c>
      <c r="S34" s="14"/>
      <c r="T34" s="15"/>
      <c r="U34" s="13"/>
      <c r="V34" s="2">
        <v>0.43542824607292985</v>
      </c>
      <c r="W34" s="2">
        <v>0.31593929704805068</v>
      </c>
      <c r="X34" s="2">
        <v>0.16668356532238626</v>
      </c>
      <c r="Y34" s="2">
        <v>6.2337584623255032E-2</v>
      </c>
      <c r="Z34" s="2">
        <v>2.0258395638993152E-2</v>
      </c>
    </row>
    <row r="35" spans="1:26" s="30" customFormat="1" ht="15" customHeight="1">
      <c r="A35" s="33">
        <v>1938</v>
      </c>
      <c r="B35" s="325">
        <f>'TA2'!B35</f>
        <v>0.53936097343374745</v>
      </c>
      <c r="C35" s="444"/>
      <c r="D35" s="445"/>
      <c r="E35" s="322">
        <f>TA2b!B35</f>
        <v>0.46063902656625261</v>
      </c>
      <c r="F35" s="28">
        <f>TA2b!J35</f>
        <v>0.3333205860323834</v>
      </c>
      <c r="G35" s="28">
        <f>TA2b!R35</f>
        <v>0.16816560901732322</v>
      </c>
      <c r="H35" s="28">
        <f>TA2c!B35</f>
        <v>0.1248502120421817</v>
      </c>
      <c r="I35" s="28">
        <f>TA2c!J35</f>
        <v>5.8783611447207014E-2</v>
      </c>
      <c r="J35" s="28">
        <f>TA2c!R35</f>
        <v>1.925820519584541E-2</v>
      </c>
      <c r="K35" s="28"/>
      <c r="L35" s="56">
        <f t="shared" si="4"/>
        <v>0.29247341754892942</v>
      </c>
      <c r="M35" s="15">
        <f t="shared" si="5"/>
        <v>0.1273184405338692</v>
      </c>
      <c r="N35" s="15">
        <f t="shared" si="6"/>
        <v>0.16515497701506018</v>
      </c>
      <c r="O35" s="15">
        <f t="shared" si="0"/>
        <v>0.10938199757011621</v>
      </c>
      <c r="P35" s="15">
        <f t="shared" si="1"/>
        <v>4.3315396975141515E-2</v>
      </c>
      <c r="Q35" s="15">
        <f t="shared" si="2"/>
        <v>6.6066600594974684E-2</v>
      </c>
      <c r="R35" s="15">
        <f t="shared" si="3"/>
        <v>3.9525406251361604E-2</v>
      </c>
      <c r="S35" s="14"/>
      <c r="T35" s="15"/>
      <c r="U35" s="13"/>
      <c r="V35" s="2">
        <v>0.43125500055513116</v>
      </c>
      <c r="W35" s="2">
        <v>0.30408192427626424</v>
      </c>
      <c r="X35" s="2">
        <v>0.15021531373925681</v>
      </c>
      <c r="Y35" s="2">
        <v>5.3556141157958898E-2</v>
      </c>
      <c r="Z35" s="2">
        <v>1.79580584983998E-2</v>
      </c>
    </row>
    <row r="36" spans="1:26" s="30" customFormat="1" ht="15" customHeight="1">
      <c r="A36" s="32">
        <v>1939</v>
      </c>
      <c r="B36" s="326">
        <f>'TA2'!B36</f>
        <v>0.52446782917223145</v>
      </c>
      <c r="C36" s="442"/>
      <c r="D36" s="443"/>
      <c r="E36" s="323">
        <f>TA2b!B36</f>
        <v>0.47553217082776855</v>
      </c>
      <c r="F36" s="31">
        <f>TA2b!J36</f>
        <v>0.3488185420024319</v>
      </c>
      <c r="G36" s="31">
        <f>TA2b!R36</f>
        <v>0.18061713596852758</v>
      </c>
      <c r="H36" s="31">
        <f>TA2c!B36</f>
        <v>0.13505805497673612</v>
      </c>
      <c r="I36" s="31">
        <f>TA2c!J36</f>
        <v>6.4095053031524296E-2</v>
      </c>
      <c r="J36" s="31">
        <f>TA2c!R36</f>
        <v>1.9881280288510123E-2</v>
      </c>
      <c r="K36" s="31"/>
      <c r="L36" s="57">
        <f t="shared" si="4"/>
        <v>0.29491503485924098</v>
      </c>
      <c r="M36" s="21">
        <f t="shared" si="5"/>
        <v>0.12671362882533665</v>
      </c>
      <c r="N36" s="21">
        <f t="shared" si="6"/>
        <v>0.16820140603390432</v>
      </c>
      <c r="O36" s="21">
        <f t="shared" si="0"/>
        <v>0.11652208293700328</v>
      </c>
      <c r="P36" s="21">
        <f t="shared" si="1"/>
        <v>4.5559080991791456E-2</v>
      </c>
      <c r="Q36" s="21">
        <f t="shared" si="2"/>
        <v>7.0963001945211823E-2</v>
      </c>
      <c r="R36" s="21">
        <f t="shared" si="3"/>
        <v>4.4213772743014176E-2</v>
      </c>
      <c r="S36" s="20"/>
      <c r="T36" s="15"/>
      <c r="U36" s="13"/>
      <c r="V36" s="2">
        <v>0.44754055297410589</v>
      </c>
      <c r="W36" s="2">
        <v>0.31528958464470469</v>
      </c>
      <c r="X36" s="2">
        <v>0.15639193731154669</v>
      </c>
      <c r="Y36" s="2">
        <v>5.5569379512862206E-2</v>
      </c>
      <c r="Z36" s="2">
        <v>1.7736677858619529E-2</v>
      </c>
    </row>
    <row r="37" spans="1:26" s="30" customFormat="1" ht="15" customHeight="1">
      <c r="A37" s="34">
        <v>1940</v>
      </c>
      <c r="B37" s="327">
        <f>'TA2'!B37</f>
        <v>0.52262806649556337</v>
      </c>
      <c r="C37" s="444"/>
      <c r="D37" s="444"/>
      <c r="E37" s="324">
        <f>TA2b!B37</f>
        <v>0.47737193350443657</v>
      </c>
      <c r="F37" s="29">
        <f>TA2b!J37</f>
        <v>0.35437700617922058</v>
      </c>
      <c r="G37" s="29">
        <f>TA2b!R37</f>
        <v>0.19051233522043617</v>
      </c>
      <c r="H37" s="29">
        <f>TA2c!B37</f>
        <v>0.14449616899149428</v>
      </c>
      <c r="I37" s="29">
        <f>TA2c!J37</f>
        <v>7.1277874827353288E-2</v>
      </c>
      <c r="J37" s="29">
        <f>TA2c!R37</f>
        <v>2.3933117494886469E-2</v>
      </c>
      <c r="K37" s="29"/>
      <c r="L37" s="58">
        <f t="shared" si="4"/>
        <v>0.28685959828400043</v>
      </c>
      <c r="M37" s="25">
        <f t="shared" si="5"/>
        <v>0.122994927325216</v>
      </c>
      <c r="N37" s="25">
        <f t="shared" si="6"/>
        <v>0.1638646709587844</v>
      </c>
      <c r="O37" s="25">
        <f t="shared" si="0"/>
        <v>0.11923446039308289</v>
      </c>
      <c r="P37" s="25">
        <f t="shared" si="1"/>
        <v>4.601616622894189E-2</v>
      </c>
      <c r="Q37" s="25">
        <f t="shared" si="2"/>
        <v>7.3218294164140996E-2</v>
      </c>
      <c r="R37" s="25">
        <f t="shared" si="3"/>
        <v>4.7344757332466819E-2</v>
      </c>
      <c r="S37" s="24"/>
      <c r="T37" s="15"/>
      <c r="U37" s="13"/>
      <c r="V37" s="2">
        <v>0.44557152056538007</v>
      </c>
      <c r="W37" s="2">
        <v>0.31495697802987982</v>
      </c>
      <c r="X37" s="2">
        <v>0.15952586818017742</v>
      </c>
      <c r="Y37" s="2">
        <v>5.6796317008398239E-2</v>
      </c>
      <c r="Z37" s="2">
        <v>1.8226883191697699E-2</v>
      </c>
    </row>
    <row r="38" spans="1:26" s="30" customFormat="1" ht="15" customHeight="1">
      <c r="A38" s="33">
        <v>1941</v>
      </c>
      <c r="B38" s="325">
        <f>'TA2'!B38</f>
        <v>0.54283064523645475</v>
      </c>
      <c r="C38" s="444"/>
      <c r="D38" s="444"/>
      <c r="E38" s="322">
        <f>TA2b!B38</f>
        <v>0.45716935476354525</v>
      </c>
      <c r="F38" s="28">
        <f>TA2b!J38</f>
        <v>0.34553901429605827</v>
      </c>
      <c r="G38" s="28">
        <f>TA2b!R38</f>
        <v>0.19291600914539631</v>
      </c>
      <c r="H38" s="28">
        <f>TA2c!B38</f>
        <v>0.14672361837449674</v>
      </c>
      <c r="I38" s="28">
        <f>TA2c!J38</f>
        <v>7.2947225927202319E-2</v>
      </c>
      <c r="J38" s="28">
        <f>TA2c!R38</f>
        <v>2.4609063168029056E-2</v>
      </c>
      <c r="K38" s="28"/>
      <c r="L38" s="56">
        <f t="shared" si="4"/>
        <v>0.26425334561814895</v>
      </c>
      <c r="M38" s="15">
        <f t="shared" si="5"/>
        <v>0.11163034046748699</v>
      </c>
      <c r="N38" s="15">
        <f t="shared" si="6"/>
        <v>0.15262300515066196</v>
      </c>
      <c r="O38" s="15">
        <f t="shared" si="0"/>
        <v>0.11996878321819399</v>
      </c>
      <c r="P38" s="15">
        <f t="shared" si="1"/>
        <v>4.6192390770899566E-2</v>
      </c>
      <c r="Q38" s="15">
        <f t="shared" si="2"/>
        <v>7.377639244729442E-2</v>
      </c>
      <c r="R38" s="15">
        <f t="shared" si="3"/>
        <v>4.8338162759173263E-2</v>
      </c>
      <c r="S38" s="14"/>
      <c r="T38" s="15"/>
      <c r="U38" s="13"/>
      <c r="V38" s="2">
        <v>0.41172218919881959</v>
      </c>
      <c r="W38" s="2">
        <v>0.29248413255124839</v>
      </c>
      <c r="X38" s="2">
        <v>0.15229235442857444</v>
      </c>
      <c r="Y38" s="2">
        <v>5.4276060882364641E-2</v>
      </c>
      <c r="Z38" s="2">
        <v>1.7057896107671059E-2</v>
      </c>
    </row>
    <row r="39" spans="1:26" s="30" customFormat="1" ht="15" customHeight="1">
      <c r="A39" s="33">
        <v>1942</v>
      </c>
      <c r="B39" s="325">
        <f>'TA2'!B39</f>
        <v>0.59130901365693966</v>
      </c>
      <c r="C39" s="444"/>
      <c r="D39" s="444"/>
      <c r="E39" s="322">
        <f>TA2b!B39</f>
        <v>0.40869098634306034</v>
      </c>
      <c r="F39" s="28">
        <f>TA2b!J39</f>
        <v>0.31511854602633144</v>
      </c>
      <c r="G39" s="28">
        <f>TA2b!R39</f>
        <v>0.18243332707659241</v>
      </c>
      <c r="H39" s="28">
        <f>TA2c!B39</f>
        <v>0.14070498712348878</v>
      </c>
      <c r="I39" s="28">
        <f>TA2c!J39</f>
        <v>7.0855688292825125E-2</v>
      </c>
      <c r="J39" s="28">
        <f>TA2c!R39</f>
        <v>2.3531001880307507E-2</v>
      </c>
      <c r="K39" s="28"/>
      <c r="L39" s="56">
        <f t="shared" si="4"/>
        <v>0.22625765926646793</v>
      </c>
      <c r="M39" s="15">
        <f t="shared" si="5"/>
        <v>9.35724403167289E-2</v>
      </c>
      <c r="N39" s="15">
        <f t="shared" si="6"/>
        <v>0.13268521894973903</v>
      </c>
      <c r="O39" s="15">
        <f t="shared" si="0"/>
        <v>0.11157763878376728</v>
      </c>
      <c r="P39" s="15">
        <f t="shared" si="1"/>
        <v>4.1728339953103627E-2</v>
      </c>
      <c r="Q39" s="15">
        <f t="shared" si="2"/>
        <v>6.9849298830663653E-2</v>
      </c>
      <c r="R39" s="15">
        <f t="shared" si="3"/>
        <v>4.7324686412517622E-2</v>
      </c>
      <c r="S39" s="14"/>
      <c r="T39" s="15"/>
      <c r="U39" s="13"/>
      <c r="V39" s="2">
        <v>0.35604828773283975</v>
      </c>
      <c r="W39" s="2">
        <v>0.25282318729363801</v>
      </c>
      <c r="X39" s="2">
        <v>0.13058792446021689</v>
      </c>
      <c r="Y39" s="2">
        <v>4.5657389606007064E-2</v>
      </c>
      <c r="Z39" s="2">
        <v>1.3669587236697948E-2</v>
      </c>
    </row>
    <row r="40" spans="1:26" s="30" customFormat="1" ht="15" customHeight="1">
      <c r="A40" s="33">
        <v>1943</v>
      </c>
      <c r="B40" s="325">
        <f>'TA2'!B40</f>
        <v>0.62183397516817895</v>
      </c>
      <c r="C40" s="444"/>
      <c r="D40" s="444"/>
      <c r="E40" s="322">
        <f>TA2b!B40</f>
        <v>0.37816602483182099</v>
      </c>
      <c r="F40" s="28">
        <f>TA2b!J40</f>
        <v>0.29387632714004569</v>
      </c>
      <c r="G40" s="28">
        <f>TA2b!R40</f>
        <v>0.16907165658401102</v>
      </c>
      <c r="H40" s="28">
        <f>TA2c!B40</f>
        <v>0.12881588470855043</v>
      </c>
      <c r="I40" s="28">
        <f>TA2c!J40</f>
        <v>6.2921050913178525E-2</v>
      </c>
      <c r="J40" s="28">
        <f>TA2c!R40</f>
        <v>1.8849551676450658E-2</v>
      </c>
      <c r="K40" s="28"/>
      <c r="L40" s="56">
        <f t="shared" si="4"/>
        <v>0.20909436824780997</v>
      </c>
      <c r="M40" s="15">
        <f t="shared" si="5"/>
        <v>8.42896976917753E-2</v>
      </c>
      <c r="N40" s="15">
        <f t="shared" si="6"/>
        <v>0.12480467055603467</v>
      </c>
      <c r="O40" s="15">
        <f t="shared" si="0"/>
        <v>0.1061506056708325</v>
      </c>
      <c r="P40" s="15">
        <f t="shared" si="1"/>
        <v>4.0255771875460589E-2</v>
      </c>
      <c r="Q40" s="15">
        <f t="shared" si="2"/>
        <v>6.5894833795371907E-2</v>
      </c>
      <c r="R40" s="15">
        <f t="shared" si="3"/>
        <v>4.4071499236727867E-2</v>
      </c>
      <c r="S40" s="14"/>
      <c r="T40" s="15"/>
      <c r="U40" s="13"/>
      <c r="V40" s="2">
        <v>0.3297968558204481</v>
      </c>
      <c r="W40" s="2">
        <v>0.23381862604396964</v>
      </c>
      <c r="X40" s="2">
        <v>0.11782071941477495</v>
      </c>
      <c r="Y40" s="2">
        <v>3.9310095641289448E-2</v>
      </c>
      <c r="Z40" s="2">
        <v>1.0317402983818912E-2</v>
      </c>
    </row>
    <row r="41" spans="1:26" s="30" customFormat="1" ht="15" customHeight="1">
      <c r="A41" s="33">
        <v>1944</v>
      </c>
      <c r="B41" s="325">
        <f>'TA2'!B41</f>
        <v>0.64116850263543324</v>
      </c>
      <c r="C41" s="444"/>
      <c r="D41" s="444"/>
      <c r="E41" s="322">
        <f>TA2b!B41</f>
        <v>0.35883149736456682</v>
      </c>
      <c r="F41" s="28">
        <f>TA2b!J41</f>
        <v>0.26777456964837631</v>
      </c>
      <c r="G41" s="28">
        <f>TA2b!R41</f>
        <v>0.14582162674841373</v>
      </c>
      <c r="H41" s="28">
        <f>TA2c!B41</f>
        <v>0.10955268141789126</v>
      </c>
      <c r="I41" s="28">
        <f>TA2c!J41</f>
        <v>5.3003800407687249E-2</v>
      </c>
      <c r="J41" s="28">
        <f>TA2c!R41</f>
        <v>1.76450398515757E-2</v>
      </c>
      <c r="K41" s="28"/>
      <c r="L41" s="56">
        <f t="shared" si="4"/>
        <v>0.21300987061615309</v>
      </c>
      <c r="M41" s="15">
        <f t="shared" si="5"/>
        <v>9.1056927716190506E-2</v>
      </c>
      <c r="N41" s="15">
        <f t="shared" si="6"/>
        <v>0.12195294289996259</v>
      </c>
      <c r="O41" s="15">
        <f t="shared" si="0"/>
        <v>9.2817826340726481E-2</v>
      </c>
      <c r="P41" s="15">
        <f t="shared" si="1"/>
        <v>3.6268945330522467E-2</v>
      </c>
      <c r="Q41" s="15">
        <f t="shared" si="2"/>
        <v>5.6548881010204013E-2</v>
      </c>
      <c r="R41" s="15">
        <f t="shared" si="3"/>
        <v>3.5358760556111549E-2</v>
      </c>
      <c r="S41" s="14"/>
      <c r="T41" s="15"/>
      <c r="U41" s="13"/>
      <c r="V41" s="2">
        <v>0.31854891267316854</v>
      </c>
      <c r="W41" s="2">
        <v>0.22116313052566239</v>
      </c>
      <c r="X41" s="2">
        <v>0.10806195806441325</v>
      </c>
      <c r="Y41" s="2">
        <v>3.4589877878167113E-2</v>
      </c>
      <c r="Z41" s="2">
        <v>9.7779607487633261E-3</v>
      </c>
    </row>
    <row r="42" spans="1:26" s="30" customFormat="1" ht="15" customHeight="1">
      <c r="A42" s="33">
        <v>1945</v>
      </c>
      <c r="B42" s="325">
        <f>'TA2'!B42</f>
        <v>0.64428563215646795</v>
      </c>
      <c r="C42" s="444"/>
      <c r="D42" s="444"/>
      <c r="E42" s="322">
        <f>TA2b!B42</f>
        <v>0.35571436784353205</v>
      </c>
      <c r="F42" s="28">
        <f>TA2b!J42</f>
        <v>0.26589703230784628</v>
      </c>
      <c r="G42" s="28">
        <f>TA2b!R42</f>
        <v>0.14030417927665584</v>
      </c>
      <c r="H42" s="28">
        <f>TA2c!B42</f>
        <v>0.10298584910122986</v>
      </c>
      <c r="I42" s="28">
        <f>TA2c!J42</f>
        <v>4.7339422543689426E-2</v>
      </c>
      <c r="J42" s="28">
        <f>TA2c!R42</f>
        <v>1.42347326905366E-2</v>
      </c>
      <c r="K42" s="28"/>
      <c r="L42" s="56">
        <f t="shared" si="4"/>
        <v>0.21541018856687622</v>
      </c>
      <c r="M42" s="15">
        <f t="shared" si="5"/>
        <v>8.9817335535685772E-2</v>
      </c>
      <c r="N42" s="15">
        <f t="shared" si="6"/>
        <v>0.12559285303119044</v>
      </c>
      <c r="O42" s="15">
        <f t="shared" ref="O42:O73" si="7">G42-I42</f>
        <v>9.2964756732966419E-2</v>
      </c>
      <c r="P42" s="15">
        <f t="shared" ref="P42:P73" si="8">G42-H42</f>
        <v>3.7318330175425976E-2</v>
      </c>
      <c r="Q42" s="15">
        <f t="shared" ref="Q42:Q73" si="9">H42-I42</f>
        <v>5.5646426557540436E-2</v>
      </c>
      <c r="R42" s="15">
        <f t="shared" ref="R42:R73" si="10">I42-J42</f>
        <v>3.3104689853152826E-2</v>
      </c>
      <c r="S42" s="14"/>
      <c r="T42" s="15"/>
      <c r="U42" s="13"/>
      <c r="V42" s="2">
        <v>0.33239659257443921</v>
      </c>
      <c r="W42" s="2">
        <v>0.23629777354147652</v>
      </c>
      <c r="X42" s="2">
        <v>0.11610649729298242</v>
      </c>
      <c r="Y42" s="2">
        <v>3.5933960869653558E-2</v>
      </c>
      <c r="Z42" s="2">
        <v>9.4673159672194248E-3</v>
      </c>
    </row>
    <row r="43" spans="1:26" s="30" customFormat="1" ht="15" customHeight="1">
      <c r="A43" s="33">
        <v>1946</v>
      </c>
      <c r="B43" s="325">
        <f>'TA2'!B43</f>
        <v>0.62967844027275177</v>
      </c>
      <c r="C43" s="444"/>
      <c r="D43" s="445"/>
      <c r="E43" s="322">
        <f>TA2b!B43</f>
        <v>0.37032155972724823</v>
      </c>
      <c r="F43" s="28">
        <f>TA2b!J43</f>
        <v>0.27838349871012169</v>
      </c>
      <c r="G43" s="28">
        <f>TA2b!R43</f>
        <v>0.13942330145090973</v>
      </c>
      <c r="H43" s="28">
        <f>TA2c!B43</f>
        <v>0.10020222067967345</v>
      </c>
      <c r="I43" s="28">
        <f>TA2c!J43</f>
        <v>4.4225034299499894E-2</v>
      </c>
      <c r="J43" s="28">
        <f>TA2c!R43</f>
        <v>1.3777684877860283E-2</v>
      </c>
      <c r="K43" s="28"/>
      <c r="L43" s="56">
        <f t="shared" si="4"/>
        <v>0.2308982582763385</v>
      </c>
      <c r="M43" s="15">
        <f t="shared" si="5"/>
        <v>9.1938061017126538E-2</v>
      </c>
      <c r="N43" s="15">
        <f t="shared" si="6"/>
        <v>0.13896019725921196</v>
      </c>
      <c r="O43" s="15">
        <f t="shared" si="7"/>
        <v>9.5198267151409832E-2</v>
      </c>
      <c r="P43" s="15">
        <f t="shared" si="8"/>
        <v>3.9221080771236275E-2</v>
      </c>
      <c r="Q43" s="15">
        <f t="shared" si="9"/>
        <v>5.5977186380173558E-2</v>
      </c>
      <c r="R43" s="15">
        <f t="shared" si="10"/>
        <v>3.0447349421639611E-2</v>
      </c>
      <c r="S43" s="14"/>
      <c r="T43" s="15"/>
      <c r="U43" s="13"/>
      <c r="V43" s="2">
        <v>0.35278104631685503</v>
      </c>
      <c r="W43" s="2">
        <v>0.25384988525241292</v>
      </c>
      <c r="X43" s="2">
        <v>0.1223474568676558</v>
      </c>
      <c r="Y43" s="2">
        <v>3.7141841712114945E-2</v>
      </c>
      <c r="Z43" s="2">
        <v>1.0518070035309315E-2</v>
      </c>
    </row>
    <row r="44" spans="1:26" s="30" customFormat="1" ht="15" customHeight="1">
      <c r="A44" s="33">
        <v>1947</v>
      </c>
      <c r="B44" s="325">
        <f>'TA2'!B44</f>
        <v>0.63123313030430783</v>
      </c>
      <c r="C44" s="444"/>
      <c r="D44" s="445"/>
      <c r="E44" s="322">
        <f>TA2b!B44</f>
        <v>0.36876686969569217</v>
      </c>
      <c r="F44" s="28">
        <f>TA2b!J44</f>
        <v>0.28011391080679221</v>
      </c>
      <c r="G44" s="28">
        <f>TA2b!R44</f>
        <v>0.14373251501180181</v>
      </c>
      <c r="H44" s="28">
        <f>TA2c!B44</f>
        <v>0.10478721251284749</v>
      </c>
      <c r="I44" s="28">
        <f>TA2c!J44</f>
        <v>4.9093545084695447E-2</v>
      </c>
      <c r="J44" s="28">
        <f>TA2c!R44</f>
        <v>1.6815548589875648E-2</v>
      </c>
      <c r="K44" s="28"/>
      <c r="L44" s="56">
        <f t="shared" si="4"/>
        <v>0.22503435468389035</v>
      </c>
      <c r="M44" s="15">
        <f t="shared" si="5"/>
        <v>8.8652958888899958E-2</v>
      </c>
      <c r="N44" s="15">
        <f t="shared" si="6"/>
        <v>0.1363813957949904</v>
      </c>
      <c r="O44" s="15">
        <f t="shared" si="7"/>
        <v>9.4638969927106367E-2</v>
      </c>
      <c r="P44" s="15">
        <f t="shared" si="8"/>
        <v>3.8945302498954323E-2</v>
      </c>
      <c r="Q44" s="15">
        <f t="shared" si="9"/>
        <v>5.5693667428152044E-2</v>
      </c>
      <c r="R44" s="15">
        <f t="shared" si="10"/>
        <v>3.2277996494819799E-2</v>
      </c>
      <c r="S44" s="14"/>
      <c r="T44" s="15"/>
      <c r="U44" s="13"/>
      <c r="V44" s="2">
        <v>0.33379159498676453</v>
      </c>
      <c r="W44" s="2">
        <v>0.23731889010861829</v>
      </c>
      <c r="X44" s="2">
        <v>0.11253937148418819</v>
      </c>
      <c r="Y44" s="2">
        <v>3.4398597441028744E-2</v>
      </c>
      <c r="Z44" s="2">
        <v>9.9869333385350801E-3</v>
      </c>
    </row>
    <row r="45" spans="1:26" s="30" customFormat="1" ht="15" customHeight="1">
      <c r="A45" s="33">
        <v>1948</v>
      </c>
      <c r="B45" s="325">
        <f>'TA2'!B45</f>
        <v>0.61304605307422044</v>
      </c>
      <c r="C45" s="444"/>
      <c r="D45" s="445"/>
      <c r="E45" s="322">
        <f>TA2b!B45</f>
        <v>0.38695394692577956</v>
      </c>
      <c r="F45" s="28">
        <f>TA2b!J45</f>
        <v>0.29439209107836778</v>
      </c>
      <c r="G45" s="28">
        <f>TA2b!R45</f>
        <v>0.15566429901314083</v>
      </c>
      <c r="H45" s="28">
        <f>TA2c!B45</f>
        <v>0.11571228226101316</v>
      </c>
      <c r="I45" s="28">
        <f>TA2c!J45</f>
        <v>5.5865512625617612E-2</v>
      </c>
      <c r="J45" s="28">
        <f>TA2c!R45</f>
        <v>1.9218599861692724E-2</v>
      </c>
      <c r="K45" s="28"/>
      <c r="L45" s="56">
        <f t="shared" si="4"/>
        <v>0.23128964791263873</v>
      </c>
      <c r="M45" s="15">
        <f t="shared" si="5"/>
        <v>9.2561855847411778E-2</v>
      </c>
      <c r="N45" s="15">
        <f t="shared" si="6"/>
        <v>0.13872779206522695</v>
      </c>
      <c r="O45" s="15">
        <f t="shared" si="7"/>
        <v>9.9798786387523208E-2</v>
      </c>
      <c r="P45" s="15">
        <f t="shared" si="8"/>
        <v>3.9952016752127673E-2</v>
      </c>
      <c r="Q45" s="15">
        <f t="shared" si="9"/>
        <v>5.9846769635395543E-2</v>
      </c>
      <c r="R45" s="15">
        <f t="shared" si="10"/>
        <v>3.6646912763924885E-2</v>
      </c>
      <c r="S45" s="14"/>
      <c r="T45" s="15"/>
      <c r="U45" s="13"/>
      <c r="V45" s="2">
        <v>0.34083977605292093</v>
      </c>
      <c r="W45" s="2">
        <v>0.24144607153693065</v>
      </c>
      <c r="X45" s="2">
        <v>0.11574134122992027</v>
      </c>
      <c r="Y45" s="2">
        <v>3.6188260890355997E-2</v>
      </c>
      <c r="Z45" s="2">
        <v>1.0340117838447793E-2</v>
      </c>
    </row>
    <row r="46" spans="1:26" s="30" customFormat="1" ht="15" customHeight="1">
      <c r="A46" s="32">
        <v>1949</v>
      </c>
      <c r="B46" s="326">
        <f>'TA2'!B46</f>
        <v>0.61792059829230483</v>
      </c>
      <c r="C46" s="442"/>
      <c r="D46" s="443"/>
      <c r="E46" s="323">
        <f>TA2b!B46</f>
        <v>0.38207940170769522</v>
      </c>
      <c r="F46" s="31">
        <f>TA2b!J46</f>
        <v>0.28572117619014847</v>
      </c>
      <c r="G46" s="31">
        <f>TA2b!R46</f>
        <v>0.14998294131083567</v>
      </c>
      <c r="H46" s="31">
        <f>TA2c!B46</f>
        <v>0.1117647668486257</v>
      </c>
      <c r="I46" s="31">
        <f>TA2c!J46</f>
        <v>5.4611396547956312E-2</v>
      </c>
      <c r="J46" s="31">
        <f>TA2c!R46</f>
        <v>1.9252819208444898E-2</v>
      </c>
      <c r="K46" s="31"/>
      <c r="L46" s="57">
        <f t="shared" si="4"/>
        <v>0.23209646039685955</v>
      </c>
      <c r="M46" s="21">
        <f t="shared" si="5"/>
        <v>9.6358225517546747E-2</v>
      </c>
      <c r="N46" s="21">
        <f t="shared" ref="N46:N77" si="11">F46-G46</f>
        <v>0.1357382348793128</v>
      </c>
      <c r="O46" s="21">
        <f t="shared" si="7"/>
        <v>9.5371544762879359E-2</v>
      </c>
      <c r="P46" s="21">
        <f t="shared" si="8"/>
        <v>3.8218174462209972E-2</v>
      </c>
      <c r="Q46" s="21">
        <f t="shared" si="9"/>
        <v>5.7153370300669387E-2</v>
      </c>
      <c r="R46" s="21">
        <f t="shared" si="10"/>
        <v>3.5358577339511414E-2</v>
      </c>
      <c r="S46" s="20"/>
      <c r="T46" s="15"/>
      <c r="U46" s="13"/>
      <c r="V46" s="2">
        <v>0.34002517098322643</v>
      </c>
      <c r="W46" s="2">
        <v>0.23770614153806874</v>
      </c>
      <c r="X46" s="2">
        <v>0.11192658949013407</v>
      </c>
      <c r="Y46" s="2">
        <v>3.4823507410375813E-2</v>
      </c>
      <c r="Z46" s="2">
        <v>1.0190062763423666E-2</v>
      </c>
    </row>
    <row r="47" spans="1:26" s="30" customFormat="1" ht="15" customHeight="1">
      <c r="A47" s="34">
        <v>1950</v>
      </c>
      <c r="B47" s="327">
        <f>'TA2'!B47</f>
        <v>0.61237890267479778</v>
      </c>
      <c r="C47" s="444"/>
      <c r="D47" s="444"/>
      <c r="E47" s="324">
        <f>TA2b!B47</f>
        <v>0.38762109732520222</v>
      </c>
      <c r="F47" s="29">
        <f>TA2b!J47</f>
        <v>0.2930102318239412</v>
      </c>
      <c r="G47" s="29">
        <f>TA2b!R47</f>
        <v>0.15595943261848061</v>
      </c>
      <c r="H47" s="29">
        <f>TA2c!B47</f>
        <v>0.11564961687253517</v>
      </c>
      <c r="I47" s="29">
        <f>TA2c!J47</f>
        <v>5.5961416325982338E-2</v>
      </c>
      <c r="J47" s="29">
        <f>TA2c!R47</f>
        <v>1.6045614359688692E-2</v>
      </c>
      <c r="K47" s="29"/>
      <c r="L47" s="58">
        <f t="shared" si="4"/>
        <v>0.23166166470672162</v>
      </c>
      <c r="M47" s="25">
        <f t="shared" si="5"/>
        <v>9.4610865501261021E-2</v>
      </c>
      <c r="N47" s="25">
        <f t="shared" si="11"/>
        <v>0.13705079920546059</v>
      </c>
      <c r="O47" s="25">
        <f t="shared" si="7"/>
        <v>9.9998016292498271E-2</v>
      </c>
      <c r="P47" s="25">
        <f t="shared" si="8"/>
        <v>4.0309815745945443E-2</v>
      </c>
      <c r="Q47" s="25">
        <f t="shared" si="9"/>
        <v>5.9688200546552828E-2</v>
      </c>
      <c r="R47" s="25">
        <f t="shared" si="10"/>
        <v>3.9915801966293643E-2</v>
      </c>
      <c r="S47" s="24"/>
      <c r="T47" s="15"/>
      <c r="U47" s="13"/>
      <c r="V47" s="2">
        <v>0.34405713572783936</v>
      </c>
      <c r="W47" s="2">
        <v>0.24409462152187839</v>
      </c>
      <c r="X47" s="2">
        <v>0.11913518019239615</v>
      </c>
      <c r="Y47" s="2">
        <v>3.8176867059995456E-2</v>
      </c>
      <c r="Z47" s="2">
        <v>9.2137555546295616E-3</v>
      </c>
    </row>
    <row r="48" spans="1:26" s="30" customFormat="1" ht="15" customHeight="1">
      <c r="A48" s="33">
        <v>1951</v>
      </c>
      <c r="B48" s="325">
        <f>'TA2'!B48</f>
        <v>0.62510960955524364</v>
      </c>
      <c r="C48" s="444"/>
      <c r="D48" s="444"/>
      <c r="E48" s="322">
        <f>TA2b!B48</f>
        <v>0.37489039044475636</v>
      </c>
      <c r="F48" s="28">
        <f>TA2b!J48</f>
        <v>0.28175688345011335</v>
      </c>
      <c r="G48" s="28">
        <f>TA2b!R48</f>
        <v>0.14725503602779355</v>
      </c>
      <c r="H48" s="28">
        <f>TA2c!B48</f>
        <v>0.1081562103377909</v>
      </c>
      <c r="I48" s="28">
        <f>TA2c!J48</f>
        <v>5.0686806980204516E-2</v>
      </c>
      <c r="J48" s="28">
        <f>TA2c!R48</f>
        <v>1.7055142758468242E-2</v>
      </c>
      <c r="K48" s="28"/>
      <c r="L48" s="56">
        <f t="shared" si="4"/>
        <v>0.22763535441696281</v>
      </c>
      <c r="M48" s="15">
        <f t="shared" si="5"/>
        <v>9.3133506994643012E-2</v>
      </c>
      <c r="N48" s="15">
        <f t="shared" si="11"/>
        <v>0.1345018474223198</v>
      </c>
      <c r="O48" s="15">
        <f t="shared" si="7"/>
        <v>9.6568229047589035E-2</v>
      </c>
      <c r="P48" s="15">
        <f t="shared" si="8"/>
        <v>3.9098825690002656E-2</v>
      </c>
      <c r="Q48" s="15">
        <f t="shared" si="9"/>
        <v>5.7469403357586379E-2</v>
      </c>
      <c r="R48" s="15">
        <f t="shared" si="10"/>
        <v>3.3631664221736274E-2</v>
      </c>
      <c r="S48" s="14"/>
      <c r="T48" s="15"/>
      <c r="U48" s="13"/>
      <c r="V48" s="2">
        <v>0.33175634176407681</v>
      </c>
      <c r="W48" s="2">
        <v>0.23174045922150024</v>
      </c>
      <c r="X48" s="2">
        <v>0.10978715248937217</v>
      </c>
      <c r="Y48" s="2">
        <v>3.3663611377226267E-2</v>
      </c>
      <c r="Z48" s="2">
        <v>9.6714295647257181E-3</v>
      </c>
    </row>
    <row r="49" spans="1:26" s="30" customFormat="1" ht="15" customHeight="1">
      <c r="A49" s="33">
        <v>1952</v>
      </c>
      <c r="B49" s="325">
        <f>'TA2'!B49</f>
        <v>0.63648981337593602</v>
      </c>
      <c r="C49" s="444"/>
      <c r="D49" s="444"/>
      <c r="E49" s="322">
        <f>TA2b!B49</f>
        <v>0.36351018662406404</v>
      </c>
      <c r="F49" s="28">
        <f>TA2b!J49</f>
        <v>0.27080601050701825</v>
      </c>
      <c r="G49" s="28">
        <f>TA2b!R49</f>
        <v>0.13989918018090014</v>
      </c>
      <c r="H49" s="28">
        <f>TA2c!B49</f>
        <v>0.1025249045778981</v>
      </c>
      <c r="I49" s="28">
        <f>TA2c!J49</f>
        <v>4.8134353131018111E-2</v>
      </c>
      <c r="J49" s="28">
        <f>TA2c!R49</f>
        <v>1.6272047700230045E-2</v>
      </c>
      <c r="K49" s="28"/>
      <c r="L49" s="56">
        <f t="shared" si="4"/>
        <v>0.2236110064431639</v>
      </c>
      <c r="M49" s="15">
        <f t="shared" si="5"/>
        <v>9.2704176117045789E-2</v>
      </c>
      <c r="N49" s="15">
        <f t="shared" si="11"/>
        <v>0.13090683032611811</v>
      </c>
      <c r="O49" s="15">
        <f t="shared" si="7"/>
        <v>9.1764827049882036E-2</v>
      </c>
      <c r="P49" s="15">
        <f t="shared" si="8"/>
        <v>3.7374275603002036E-2</v>
      </c>
      <c r="Q49" s="15">
        <f t="shared" si="9"/>
        <v>5.4390551446879994E-2</v>
      </c>
      <c r="R49" s="15">
        <f t="shared" si="10"/>
        <v>3.1862305430788065E-2</v>
      </c>
      <c r="S49" s="14"/>
      <c r="T49" s="15"/>
      <c r="U49" s="13"/>
      <c r="V49" s="2">
        <v>0.32350877249795978</v>
      </c>
      <c r="W49" s="2">
        <v>0.22222485710948178</v>
      </c>
      <c r="X49" s="2">
        <v>0.1013276417274024</v>
      </c>
      <c r="Y49" s="2">
        <v>2.9843367461157608E-2</v>
      </c>
      <c r="Z49" s="2">
        <v>8.3153620290664781E-3</v>
      </c>
    </row>
    <row r="50" spans="1:26" s="30" customFormat="1" ht="15" customHeight="1">
      <c r="A50" s="33">
        <v>1953</v>
      </c>
      <c r="B50" s="325">
        <f>'TA2'!B50</f>
        <v>0.6463523815748029</v>
      </c>
      <c r="C50" s="444"/>
      <c r="D50" s="444"/>
      <c r="E50" s="322">
        <f>TA2b!B50</f>
        <v>0.35364761842519715</v>
      </c>
      <c r="F50" s="28">
        <f>TA2b!J50</f>
        <v>0.25922597077098014</v>
      </c>
      <c r="G50" s="28">
        <f>TA2b!R50</f>
        <v>0.13076556451236682</v>
      </c>
      <c r="H50" s="28">
        <f>TA2c!B50</f>
        <v>9.5536233044275248E-2</v>
      </c>
      <c r="I50" s="28">
        <f>TA2c!J50</f>
        <v>4.4739022842790389E-2</v>
      </c>
      <c r="J50" s="28">
        <f>TA2c!R50</f>
        <v>1.5441435199419075E-2</v>
      </c>
      <c r="K50" s="28"/>
      <c r="L50" s="56">
        <f t="shared" si="4"/>
        <v>0.22288205391283034</v>
      </c>
      <c r="M50" s="15">
        <f t="shared" si="5"/>
        <v>9.4421647654217011E-2</v>
      </c>
      <c r="N50" s="15">
        <f t="shared" si="11"/>
        <v>0.12846040625861332</v>
      </c>
      <c r="O50" s="15">
        <f t="shared" si="7"/>
        <v>8.6026541669576434E-2</v>
      </c>
      <c r="P50" s="15">
        <f t="shared" si="8"/>
        <v>3.5229331468091568E-2</v>
      </c>
      <c r="Q50" s="15">
        <f t="shared" si="9"/>
        <v>5.0797210201484859E-2</v>
      </c>
      <c r="R50" s="15">
        <f t="shared" si="10"/>
        <v>2.9297587643371314E-2</v>
      </c>
      <c r="S50" s="14"/>
      <c r="T50" s="15"/>
      <c r="U50" s="13"/>
      <c r="V50" s="2">
        <v>0.31595099776826346</v>
      </c>
      <c r="W50" s="2">
        <v>0.21311005094506466</v>
      </c>
      <c r="X50" s="2">
        <v>9.3735142511489331E-2</v>
      </c>
      <c r="Y50" s="2">
        <v>2.6928803634542139E-2</v>
      </c>
      <c r="Z50" s="2">
        <v>7.4751014430452642E-3</v>
      </c>
    </row>
    <row r="51" spans="1:26" s="30" customFormat="1" ht="15" customHeight="1">
      <c r="A51" s="33">
        <v>1954</v>
      </c>
      <c r="B51" s="325">
        <f>'TA2'!B51</f>
        <v>0.64142113547490198</v>
      </c>
      <c r="C51" s="444"/>
      <c r="D51" s="444"/>
      <c r="E51" s="322">
        <f>TA2b!B51</f>
        <v>0.35857886452509807</v>
      </c>
      <c r="F51" s="28">
        <f>TA2b!J51</f>
        <v>0.26183258034385998</v>
      </c>
      <c r="G51" s="28">
        <f>TA2b!R51</f>
        <v>0.13286129807835043</v>
      </c>
      <c r="H51" s="28">
        <f>TA2c!B51</f>
        <v>9.6581853214848024E-2</v>
      </c>
      <c r="I51" s="28">
        <f>TA2c!J51</f>
        <v>4.5357089058700721E-2</v>
      </c>
      <c r="J51" s="28">
        <f>TA2c!R51</f>
        <v>1.5603053359162187E-2</v>
      </c>
      <c r="K51" s="28"/>
      <c r="L51" s="56">
        <f t="shared" si="4"/>
        <v>0.22571756644674765</v>
      </c>
      <c r="M51" s="15">
        <f t="shared" si="5"/>
        <v>9.6746284181238096E-2</v>
      </c>
      <c r="N51" s="15">
        <f t="shared" si="11"/>
        <v>0.12897128226550955</v>
      </c>
      <c r="O51" s="15">
        <f t="shared" si="7"/>
        <v>8.7504209019649698E-2</v>
      </c>
      <c r="P51" s="15">
        <f t="shared" si="8"/>
        <v>3.6279444863502402E-2</v>
      </c>
      <c r="Q51" s="15">
        <f t="shared" si="9"/>
        <v>5.1224764156147302E-2</v>
      </c>
      <c r="R51" s="15">
        <f t="shared" si="10"/>
        <v>2.9754035699538536E-2</v>
      </c>
      <c r="S51" s="14"/>
      <c r="T51" s="15"/>
      <c r="U51" s="13"/>
      <c r="V51" s="2">
        <v>0.32533228762438393</v>
      </c>
      <c r="W51" s="2">
        <v>0.22201984404309427</v>
      </c>
      <c r="X51" s="2">
        <v>9.9151678274066304E-2</v>
      </c>
      <c r="Y51" s="2">
        <v>2.8942464129096644E-2</v>
      </c>
      <c r="Z51" s="2">
        <v>8.2865765418522926E-3</v>
      </c>
    </row>
    <row r="52" spans="1:26" s="30" customFormat="1" ht="15" customHeight="1">
      <c r="A52" s="33">
        <v>1955</v>
      </c>
      <c r="B52" s="325">
        <f>'TA2'!B52</f>
        <v>0.63514289381185063</v>
      </c>
      <c r="C52" s="444"/>
      <c r="D52" s="444"/>
      <c r="E52" s="322">
        <f>TA2b!B52</f>
        <v>0.36485710618814932</v>
      </c>
      <c r="F52" s="28">
        <f>TA2b!J52</f>
        <v>0.26916931224646828</v>
      </c>
      <c r="G52" s="28">
        <f>TA2b!R52</f>
        <v>0.13926305412593973</v>
      </c>
      <c r="H52" s="28">
        <f>TA2c!B52</f>
        <v>0.10171366180166892</v>
      </c>
      <c r="I52" s="28">
        <f>TA2c!J52</f>
        <v>4.9625489948875369E-2</v>
      </c>
      <c r="J52" s="28">
        <f>TA2c!R52</f>
        <v>1.8248272280112908E-2</v>
      </c>
      <c r="K52" s="28"/>
      <c r="L52" s="56">
        <f t="shared" si="4"/>
        <v>0.22559405206220959</v>
      </c>
      <c r="M52" s="15">
        <f t="shared" si="5"/>
        <v>9.5687793941681032E-2</v>
      </c>
      <c r="N52" s="15">
        <f t="shared" si="11"/>
        <v>0.12990625812052856</v>
      </c>
      <c r="O52" s="15">
        <f t="shared" si="7"/>
        <v>8.9637564177064366E-2</v>
      </c>
      <c r="P52" s="15">
        <f t="shared" si="8"/>
        <v>3.7549392324270806E-2</v>
      </c>
      <c r="Q52" s="15">
        <f t="shared" si="9"/>
        <v>5.2088171852793554E-2</v>
      </c>
      <c r="R52" s="15">
        <f t="shared" si="10"/>
        <v>3.1377217668762461E-2</v>
      </c>
      <c r="S52" s="14"/>
      <c r="T52" s="15"/>
      <c r="U52" s="13"/>
      <c r="V52" s="2">
        <v>0.32515991432809166</v>
      </c>
      <c r="W52" s="2">
        <v>0.22206609773775626</v>
      </c>
      <c r="X52" s="2">
        <v>9.9238198902372815E-2</v>
      </c>
      <c r="Y52" s="2">
        <v>2.9322599891399289E-2</v>
      </c>
      <c r="Z52" s="2">
        <v>8.8172834284829076E-3</v>
      </c>
    </row>
    <row r="53" spans="1:26" s="30" customFormat="1" ht="15" customHeight="1">
      <c r="A53" s="33">
        <v>1956</v>
      </c>
      <c r="B53" s="325">
        <f>'TA2'!B53</f>
        <v>0.64267103902287936</v>
      </c>
      <c r="C53" s="444"/>
      <c r="D53" s="445"/>
      <c r="E53" s="322">
        <f>TA2b!B53</f>
        <v>0.35732896097712058</v>
      </c>
      <c r="F53" s="28">
        <f>TA2b!J53</f>
        <v>0.26229872356250256</v>
      </c>
      <c r="G53" s="28">
        <f>TA2b!R53</f>
        <v>0.13202576710440758</v>
      </c>
      <c r="H53" s="28">
        <f>TA2c!B53</f>
        <v>9.6531933238548862E-2</v>
      </c>
      <c r="I53" s="28">
        <f>TA2c!J53</f>
        <v>4.6214871851286803E-2</v>
      </c>
      <c r="J53" s="28">
        <f>TA2c!R53</f>
        <v>1.6568876994689279E-2</v>
      </c>
      <c r="K53" s="28"/>
      <c r="L53" s="56">
        <f t="shared" si="4"/>
        <v>0.225303193872713</v>
      </c>
      <c r="M53" s="15">
        <f t="shared" si="5"/>
        <v>9.5030237414618024E-2</v>
      </c>
      <c r="N53" s="15">
        <f t="shared" si="11"/>
        <v>0.13027295645809497</v>
      </c>
      <c r="O53" s="15">
        <f t="shared" si="7"/>
        <v>8.5810895253120772E-2</v>
      </c>
      <c r="P53" s="15">
        <f t="shared" si="8"/>
        <v>3.549383386585872E-2</v>
      </c>
      <c r="Q53" s="15">
        <f t="shared" si="9"/>
        <v>5.0317061387262059E-2</v>
      </c>
      <c r="R53" s="15">
        <f t="shared" si="10"/>
        <v>2.9645994856597524E-2</v>
      </c>
      <c r="S53" s="14"/>
      <c r="T53" s="15"/>
      <c r="U53" s="13"/>
      <c r="V53" s="2">
        <v>0.32236701637565085</v>
      </c>
      <c r="W53" s="2">
        <v>0.21922432584812435</v>
      </c>
      <c r="X53" s="2">
        <v>9.6831669721870656E-2</v>
      </c>
      <c r="Y53" s="2">
        <v>2.7883791752470639E-2</v>
      </c>
      <c r="Z53" s="2">
        <v>8.2023123562254083E-3</v>
      </c>
    </row>
    <row r="54" spans="1:26" s="30" customFormat="1" ht="15" customHeight="1">
      <c r="A54" s="33">
        <v>1957</v>
      </c>
      <c r="B54" s="325">
        <f>'TA2'!B54</f>
        <v>0.64344032589519062</v>
      </c>
      <c r="C54" s="444"/>
      <c r="D54" s="445"/>
      <c r="E54" s="322">
        <f>TA2b!B54</f>
        <v>0.35655967410480943</v>
      </c>
      <c r="F54" s="28">
        <f>TA2b!J54</f>
        <v>0.26165498092169631</v>
      </c>
      <c r="G54" s="28">
        <f>TA2b!R54</f>
        <v>0.12997026479796961</v>
      </c>
      <c r="H54" s="28">
        <f>TA2c!B54</f>
        <v>9.46950728128651E-2</v>
      </c>
      <c r="I54" s="28">
        <f>TA2c!J54</f>
        <v>4.4792660579395342E-2</v>
      </c>
      <c r="J54" s="28">
        <f>TA2c!R54</f>
        <v>1.5602379015851714E-2</v>
      </c>
      <c r="K54" s="28"/>
      <c r="L54" s="56">
        <f t="shared" si="4"/>
        <v>0.22658940930683982</v>
      </c>
      <c r="M54" s="15">
        <f t="shared" si="5"/>
        <v>9.490469318311312E-2</v>
      </c>
      <c r="N54" s="15">
        <f t="shared" si="11"/>
        <v>0.1316847161237267</v>
      </c>
      <c r="O54" s="15">
        <f t="shared" si="7"/>
        <v>8.517760421857426E-2</v>
      </c>
      <c r="P54" s="15">
        <f t="shared" si="8"/>
        <v>3.5275191985104509E-2</v>
      </c>
      <c r="Q54" s="15">
        <f t="shared" si="9"/>
        <v>4.9902412233469758E-2</v>
      </c>
      <c r="R54" s="15">
        <f t="shared" si="10"/>
        <v>2.9190281563543627E-2</v>
      </c>
      <c r="S54" s="14"/>
      <c r="T54" s="15"/>
      <c r="U54" s="13"/>
      <c r="V54" s="2">
        <v>0.32025824698974054</v>
      </c>
      <c r="W54" s="2">
        <v>0.21653139746804176</v>
      </c>
      <c r="X54" s="2">
        <v>9.417666913272188E-2</v>
      </c>
      <c r="Y54" s="2">
        <v>2.6588038057969304E-2</v>
      </c>
      <c r="Z54" s="2">
        <v>7.6569892599078725E-3</v>
      </c>
    </row>
    <row r="55" spans="1:26" s="30" customFormat="1" ht="15" customHeight="1">
      <c r="A55" s="33">
        <v>1958</v>
      </c>
      <c r="B55" s="325">
        <f>'TA2'!B55</f>
        <v>0.64386690090557153</v>
      </c>
      <c r="C55" s="444"/>
      <c r="D55" s="445"/>
      <c r="E55" s="322">
        <f>TA2b!B55</f>
        <v>0.35613309909442853</v>
      </c>
      <c r="F55" s="28">
        <f>TA2b!J55</f>
        <v>0.25678048466012765</v>
      </c>
      <c r="G55" s="28">
        <f>TA2b!R55</f>
        <v>0.12293824527584193</v>
      </c>
      <c r="H55" s="28">
        <f>TA2c!B55</f>
        <v>8.8338343224465224E-2</v>
      </c>
      <c r="I55" s="28">
        <f>TA2c!J55</f>
        <v>4.07775793302858E-2</v>
      </c>
      <c r="J55" s="28">
        <f>TA2c!R55</f>
        <v>1.4017926575822086E-2</v>
      </c>
      <c r="K55" s="28"/>
      <c r="L55" s="56">
        <f t="shared" si="4"/>
        <v>0.23319485381858659</v>
      </c>
      <c r="M55" s="15">
        <f t="shared" si="5"/>
        <v>9.9352614434300879E-2</v>
      </c>
      <c r="N55" s="15">
        <f t="shared" si="11"/>
        <v>0.13384223938428572</v>
      </c>
      <c r="O55" s="15">
        <f t="shared" si="7"/>
        <v>8.2160665945556127E-2</v>
      </c>
      <c r="P55" s="15">
        <f t="shared" si="8"/>
        <v>3.459990205137671E-2</v>
      </c>
      <c r="Q55" s="15">
        <f t="shared" si="9"/>
        <v>4.7560763894179424E-2</v>
      </c>
      <c r="R55" s="15">
        <f t="shared" si="10"/>
        <v>2.6759652754463716E-2</v>
      </c>
      <c r="S55" s="14"/>
      <c r="T55" s="15"/>
      <c r="U55" s="13"/>
      <c r="V55" s="2">
        <v>0.32463720258444823</v>
      </c>
      <c r="W55" s="2">
        <v>0.21838846438027648</v>
      </c>
      <c r="X55" s="2">
        <v>9.3502204205012929E-2</v>
      </c>
      <c r="Y55" s="2">
        <v>2.6287400747211496E-2</v>
      </c>
      <c r="Z55" s="2">
        <v>7.5921937481321557E-3</v>
      </c>
    </row>
    <row r="56" spans="1:26" s="30" customFormat="1" ht="15" customHeight="1">
      <c r="A56" s="32">
        <v>1959</v>
      </c>
      <c r="B56" s="326">
        <f>'TA2'!B56</f>
        <v>0.6390911269400068</v>
      </c>
      <c r="C56" s="442"/>
      <c r="D56" s="443"/>
      <c r="E56" s="323">
        <f>TA2b!B56</f>
        <v>0.3609088730599932</v>
      </c>
      <c r="F56" s="31">
        <f>TA2b!J56</f>
        <v>0.26229152414029788</v>
      </c>
      <c r="G56" s="31">
        <f>TA2b!R56</f>
        <v>0.12906633037739201</v>
      </c>
      <c r="H56" s="31">
        <f>TA2c!B56</f>
        <v>9.4238115024691427E-2</v>
      </c>
      <c r="I56" s="31">
        <f>TA2c!J56</f>
        <v>4.4183390229035217E-2</v>
      </c>
      <c r="J56" s="31">
        <f>TA2c!R56</f>
        <v>1.5588444865606933E-2</v>
      </c>
      <c r="K56" s="31"/>
      <c r="L56" s="57">
        <f t="shared" si="4"/>
        <v>0.23184254268260118</v>
      </c>
      <c r="M56" s="21">
        <f t="shared" si="5"/>
        <v>9.8617348919695313E-2</v>
      </c>
      <c r="N56" s="21">
        <f t="shared" si="11"/>
        <v>0.13322519376290587</v>
      </c>
      <c r="O56" s="21">
        <f t="shared" si="7"/>
        <v>8.4882940148356789E-2</v>
      </c>
      <c r="P56" s="21">
        <f t="shared" si="8"/>
        <v>3.4828215352700587E-2</v>
      </c>
      <c r="Q56" s="21">
        <f t="shared" si="9"/>
        <v>5.0054724795656209E-2</v>
      </c>
      <c r="R56" s="21">
        <f t="shared" si="10"/>
        <v>2.8594945363428284E-2</v>
      </c>
      <c r="S56" s="20"/>
      <c r="T56" s="15"/>
      <c r="U56" s="13"/>
      <c r="V56" s="2">
        <v>0.32556309397658334</v>
      </c>
      <c r="W56" s="2">
        <v>0.21945906270180313</v>
      </c>
      <c r="X56" s="2">
        <v>9.4931982856731878E-2</v>
      </c>
      <c r="Y56" s="2">
        <v>2.6597274609292527E-2</v>
      </c>
      <c r="Z56" s="2">
        <v>7.7501496768143992E-3</v>
      </c>
    </row>
    <row r="57" spans="1:26">
      <c r="A57" s="27">
        <v>1960</v>
      </c>
      <c r="B57" s="327">
        <f>'TA2'!B57</f>
        <v>0.64387561241201219</v>
      </c>
      <c r="C57" s="444"/>
      <c r="D57" s="444"/>
      <c r="E57" s="324">
        <f>TA2b!B57</f>
        <v>0.35612438758798787</v>
      </c>
      <c r="F57" s="29">
        <f>TA2b!J57</f>
        <v>0.25606908205138851</v>
      </c>
      <c r="G57" s="29">
        <f>TA2b!R57</f>
        <v>0.12466103045183821</v>
      </c>
      <c r="H57" s="29">
        <f>TA2c!B57</f>
        <v>9.0217095032455799E-2</v>
      </c>
      <c r="I57" s="29">
        <f>TA2c!J57</f>
        <v>4.3764091246568583E-2</v>
      </c>
      <c r="J57" s="29">
        <f>TA2c!R57</f>
        <v>1.6506173845322041E-2</v>
      </c>
      <c r="K57" s="29"/>
      <c r="L57" s="58">
        <f t="shared" si="4"/>
        <v>0.23146335713614966</v>
      </c>
      <c r="M57" s="25">
        <f t="shared" si="5"/>
        <v>0.10005530553659936</v>
      </c>
      <c r="N57" s="25">
        <f t="shared" si="11"/>
        <v>0.1314080515995503</v>
      </c>
      <c r="O57" s="25">
        <f t="shared" si="7"/>
        <v>8.0896939205269636E-2</v>
      </c>
      <c r="P57" s="25">
        <f t="shared" si="8"/>
        <v>3.4443935419382413E-2</v>
      </c>
      <c r="Q57" s="25">
        <f t="shared" si="9"/>
        <v>4.6453003785887216E-2</v>
      </c>
      <c r="R57" s="25">
        <f t="shared" si="10"/>
        <v>2.7257917401246542E-2</v>
      </c>
      <c r="S57" s="24"/>
      <c r="T57" s="15"/>
      <c r="U57" s="13"/>
      <c r="V57" s="2">
        <v>0.32185832553689214</v>
      </c>
      <c r="W57" s="2">
        <v>0.21296215338243282</v>
      </c>
      <c r="X57" s="2">
        <v>9.0105832408147998E-2</v>
      </c>
      <c r="Y57" s="2">
        <v>2.5221412402363488E-2</v>
      </c>
      <c r="Z57" s="2">
        <v>7.5904892555809199E-3</v>
      </c>
    </row>
    <row r="58" spans="1:26">
      <c r="A58" s="19">
        <v>1961</v>
      </c>
      <c r="B58" s="325">
        <f>'TA2'!B58</f>
        <v>0.6419051097310533</v>
      </c>
      <c r="C58" s="444"/>
      <c r="D58" s="444"/>
      <c r="E58" s="322">
        <f>TA2b!B58</f>
        <v>0.35809489026894664</v>
      </c>
      <c r="F58" s="28">
        <f>TA2b!J58</f>
        <v>0.25784031664810064</v>
      </c>
      <c r="G58" s="28">
        <f>TA2b!R58</f>
        <v>0.12327735711540898</v>
      </c>
      <c r="H58" s="28">
        <f>TA2c!B58</f>
        <v>8.8585896553335181E-2</v>
      </c>
      <c r="I58" s="28">
        <f>TA2c!J58</f>
        <v>4.3506883989782516E-2</v>
      </c>
      <c r="J58" s="28">
        <f>TA2c!R58</f>
        <v>1.6686190924330352E-2</v>
      </c>
      <c r="K58" s="28"/>
      <c r="L58" s="56">
        <f t="shared" si="4"/>
        <v>0.23481753315353765</v>
      </c>
      <c r="M58" s="15">
        <f t="shared" si="5"/>
        <v>0.100254573620846</v>
      </c>
      <c r="N58" s="15">
        <f t="shared" si="11"/>
        <v>0.13456295953269165</v>
      </c>
      <c r="O58" s="15">
        <f t="shared" si="7"/>
        <v>7.9770473125626462E-2</v>
      </c>
      <c r="P58" s="15">
        <f t="shared" si="8"/>
        <v>3.4691460562073798E-2</v>
      </c>
      <c r="Q58" s="15">
        <f t="shared" si="9"/>
        <v>4.5079012563552665E-2</v>
      </c>
      <c r="R58" s="15">
        <f t="shared" si="10"/>
        <v>2.6820693065452164E-2</v>
      </c>
      <c r="S58" s="14"/>
      <c r="T58" s="15"/>
      <c r="U58" s="13"/>
      <c r="V58" s="2">
        <v>0.32563952632825982</v>
      </c>
      <c r="W58" s="2">
        <v>0.21835019316644863</v>
      </c>
      <c r="X58" s="2">
        <v>9.2444206572269622E-2</v>
      </c>
      <c r="Y58" s="2">
        <v>2.652211161842382E-2</v>
      </c>
      <c r="Z58" s="2">
        <v>8.166046938405969E-3</v>
      </c>
    </row>
    <row r="59" spans="1:26">
      <c r="A59" s="19">
        <v>1962</v>
      </c>
      <c r="B59" s="325">
        <f>'TA2'!B59</f>
        <v>0.63714867830276489</v>
      </c>
      <c r="C59" s="521">
        <f>'TA2'!J59</f>
        <v>0.17429256439208984</v>
      </c>
      <c r="D59" s="522">
        <f>'TA2'!R59</f>
        <v>0.46285611391067505</v>
      </c>
      <c r="E59" s="319">
        <f>TA2b!B59</f>
        <v>0.36285132169723511</v>
      </c>
      <c r="F59" s="16">
        <f>TA2b!J59</f>
        <v>0.26158627867698669</v>
      </c>
      <c r="G59" s="16">
        <f>TA2b!R59</f>
        <v>0.12543894350528717</v>
      </c>
      <c r="H59" s="16">
        <f>TA2c!B59</f>
        <v>9.0840227901935577E-2</v>
      </c>
      <c r="I59" s="16">
        <f>TA2c!J59</f>
        <v>4.432050883769989E-2</v>
      </c>
      <c r="J59" s="16">
        <f>TA2c!R59</f>
        <v>1.6900926828384399E-2</v>
      </c>
      <c r="K59" s="16">
        <f t="array" ref="K59:K111">TRANSPOSE('TA4'!B135:BB135)*0.00001/'TA3'!B59:B111</f>
        <v>6.173712762982609E-3</v>
      </c>
      <c r="L59" s="56">
        <f t="shared" si="4"/>
        <v>0.23741237819194794</v>
      </c>
      <c r="M59" s="15">
        <f t="shared" si="5"/>
        <v>0.10126504302024841</v>
      </c>
      <c r="N59" s="15">
        <f t="shared" si="11"/>
        <v>0.13614733517169952</v>
      </c>
      <c r="O59" s="15">
        <f t="shared" si="7"/>
        <v>8.111843466758728E-2</v>
      </c>
      <c r="P59" s="15">
        <f t="shared" si="8"/>
        <v>3.4598715603351593E-2</v>
      </c>
      <c r="Q59" s="15">
        <f t="shared" si="9"/>
        <v>4.6519719064235687E-2</v>
      </c>
      <c r="R59" s="15">
        <f t="shared" si="10"/>
        <v>2.7419582009315491E-2</v>
      </c>
      <c r="S59" s="14">
        <f>J59-K59</f>
        <v>1.072721406540179E-2</v>
      </c>
      <c r="T59" s="15"/>
      <c r="U59" s="13"/>
      <c r="V59" s="2">
        <v>0.32436758339982819</v>
      </c>
      <c r="W59" s="2">
        <v>0.21555698186154743</v>
      </c>
      <c r="X59" s="2">
        <v>8.9177964232870735E-2</v>
      </c>
      <c r="Y59" s="2">
        <v>2.4387097658957732E-2</v>
      </c>
      <c r="Z59" s="2">
        <v>7.3283424297339661E-3</v>
      </c>
    </row>
    <row r="60" spans="1:26">
      <c r="A60" s="19">
        <v>1963</v>
      </c>
      <c r="B60" s="318">
        <f>'TA2'!B60</f>
        <v>0.63598234951496124</v>
      </c>
      <c r="C60" s="523">
        <f>'TA2'!J60</f>
        <v>0.17583614587783813</v>
      </c>
      <c r="D60" s="524">
        <f>'TA2'!R60</f>
        <v>0.46014606952667236</v>
      </c>
      <c r="E60" s="318">
        <f>TA2b!B60</f>
        <v>0.36401765048503876</v>
      </c>
      <c r="F60" s="28">
        <f>TA2b!J60</f>
        <v>0.26278376579284668</v>
      </c>
      <c r="G60" s="28">
        <f>TA2b!R60</f>
        <v>0.12632009387016296</v>
      </c>
      <c r="H60" s="28">
        <f>TA2c!B60</f>
        <v>9.1863416135311127E-2</v>
      </c>
      <c r="I60" s="28">
        <f>TA2c!J60</f>
        <v>4.5472661033272743E-2</v>
      </c>
      <c r="J60" s="28">
        <f>TA2c!R60</f>
        <v>1.7611603252589703E-2</v>
      </c>
      <c r="K60" s="28">
        <v>6.58429964504899E-3</v>
      </c>
      <c r="L60" s="56">
        <f t="shared" si="4"/>
        <v>0.23769755661487579</v>
      </c>
      <c r="M60" s="15">
        <f t="shared" si="5"/>
        <v>0.10123388469219208</v>
      </c>
      <c r="N60" s="15">
        <f t="shared" si="11"/>
        <v>0.13646367192268372</v>
      </c>
      <c r="O60" s="15">
        <f t="shared" si="7"/>
        <v>8.0847432836890221E-2</v>
      </c>
      <c r="P60" s="15">
        <f t="shared" si="8"/>
        <v>3.4456677734851837E-2</v>
      </c>
      <c r="Q60" s="15">
        <f t="shared" si="9"/>
        <v>4.6390755102038383E-2</v>
      </c>
      <c r="R60" s="15">
        <f t="shared" si="10"/>
        <v>2.7861057780683041E-2</v>
      </c>
      <c r="S60" s="14">
        <f t="shared" ref="S60:S110" si="12">J60-K60</f>
        <v>1.1027303607540713E-2</v>
      </c>
      <c r="T60" s="15"/>
      <c r="U60" s="13"/>
      <c r="V60" s="2">
        <v>0.32482890170911571</v>
      </c>
      <c r="W60" s="2">
        <v>0.21561633416571307</v>
      </c>
      <c r="X60" s="2">
        <v>8.8607620182328192E-2</v>
      </c>
      <c r="Y60" s="2">
        <v>2.4056610413729321E-2</v>
      </c>
      <c r="Z60" s="2">
        <v>7.3133675793346431E-3</v>
      </c>
    </row>
    <row r="61" spans="1:26">
      <c r="A61" s="19">
        <v>1964</v>
      </c>
      <c r="B61" s="325">
        <f>'TA2'!B61</f>
        <v>0.6348157525062561</v>
      </c>
      <c r="C61" s="521">
        <f>'TA2'!J61</f>
        <v>0.17737972736358643</v>
      </c>
      <c r="D61" s="522">
        <f>'TA2'!R61</f>
        <v>0.45743602514266968</v>
      </c>
      <c r="E61" s="319">
        <f>TA2b!B61</f>
        <v>0.3651842474937439</v>
      </c>
      <c r="F61" s="16">
        <f>TA2b!J61</f>
        <v>0.26398643851280212</v>
      </c>
      <c r="G61" s="16">
        <f>TA2b!R61</f>
        <v>0.12721125781536102</v>
      </c>
      <c r="H61" s="16">
        <f>TA2c!B61</f>
        <v>9.2894986271858215E-2</v>
      </c>
      <c r="I61" s="16">
        <f>TA2c!J61</f>
        <v>4.6628683805465698E-2</v>
      </c>
      <c r="J61" s="16">
        <f>TA2c!R61</f>
        <v>1.8308507278561592E-2</v>
      </c>
      <c r="K61" s="16">
        <v>6.9140511946338013E-3</v>
      </c>
      <c r="L61" s="56">
        <f t="shared" si="4"/>
        <v>0.23797298967838287</v>
      </c>
      <c r="M61" s="15">
        <f t="shared" si="5"/>
        <v>0.10119780898094177</v>
      </c>
      <c r="N61" s="15">
        <f t="shared" si="11"/>
        <v>0.1367751806974411</v>
      </c>
      <c r="O61" s="15">
        <f t="shared" si="7"/>
        <v>8.0582574009895325E-2</v>
      </c>
      <c r="P61" s="15">
        <f t="shared" si="8"/>
        <v>3.4316271543502808E-2</v>
      </c>
      <c r="Q61" s="15">
        <f t="shared" si="9"/>
        <v>4.6266302466392517E-2</v>
      </c>
      <c r="R61" s="15">
        <f t="shared" si="10"/>
        <v>2.8320176526904106E-2</v>
      </c>
      <c r="S61" s="14">
        <f t="shared" si="12"/>
        <v>1.1394456083927791E-2</v>
      </c>
      <c r="T61" s="15"/>
      <c r="U61" s="13"/>
      <c r="V61" s="2">
        <v>0.32731582757280719</v>
      </c>
      <c r="W61" s="2">
        <v>0.21842355794473658</v>
      </c>
      <c r="X61" s="2">
        <v>9.1037087301424735E-2</v>
      </c>
      <c r="Y61" s="2">
        <v>2.4842850186318599E-2</v>
      </c>
      <c r="Z61" s="2">
        <v>7.5777188685290549E-3</v>
      </c>
    </row>
    <row r="62" spans="1:26">
      <c r="A62" s="19">
        <v>1965</v>
      </c>
      <c r="B62" s="318">
        <f>'TA2'!B62</f>
        <v>0.63867835700511932</v>
      </c>
      <c r="C62" s="523">
        <f>'TA2'!J62</f>
        <v>0.18223750591278076</v>
      </c>
      <c r="D62" s="524">
        <f>'TA2'!R62</f>
        <v>0.45643529295921326</v>
      </c>
      <c r="E62" s="318">
        <f>TA2b!B62</f>
        <v>0.36132164299488068</v>
      </c>
      <c r="F62" s="28">
        <f>TA2b!J62</f>
        <v>0.26084291934967041</v>
      </c>
      <c r="G62" s="28">
        <f>TA2b!R62</f>
        <v>0.12569686397910118</v>
      </c>
      <c r="H62" s="28">
        <f>TA2c!B62</f>
        <v>9.1925229877233505E-2</v>
      </c>
      <c r="I62" s="28">
        <f>TA2c!J62</f>
        <v>4.6176478266716003E-2</v>
      </c>
      <c r="J62" s="28">
        <f>TA2c!R62</f>
        <v>1.8058010376989841E-2</v>
      </c>
      <c r="K62" s="28">
        <v>6.7209535052383373E-3</v>
      </c>
      <c r="L62" s="56">
        <f t="shared" si="4"/>
        <v>0.2356247790157795</v>
      </c>
      <c r="M62" s="15">
        <f t="shared" si="5"/>
        <v>0.10047872364521027</v>
      </c>
      <c r="N62" s="15">
        <f t="shared" si="11"/>
        <v>0.13514605537056923</v>
      </c>
      <c r="O62" s="15">
        <f t="shared" si="7"/>
        <v>7.9520385712385178E-2</v>
      </c>
      <c r="P62" s="15">
        <f t="shared" si="8"/>
        <v>3.3771634101867676E-2</v>
      </c>
      <c r="Q62" s="15">
        <f t="shared" si="9"/>
        <v>4.5748751610517502E-2</v>
      </c>
      <c r="R62" s="15">
        <f t="shared" si="10"/>
        <v>2.8118467889726162E-2</v>
      </c>
      <c r="S62" s="14">
        <f t="shared" si="12"/>
        <v>1.1337056871751504E-2</v>
      </c>
      <c r="T62" s="15"/>
      <c r="U62" s="13"/>
      <c r="V62" s="2">
        <v>0.32847576917648147</v>
      </c>
      <c r="W62" s="2">
        <v>0.22000715032386456</v>
      </c>
      <c r="X62" s="2">
        <v>9.3038000414193717E-2</v>
      </c>
      <c r="Y62" s="2">
        <v>2.6196736711012362E-2</v>
      </c>
      <c r="Z62" s="2">
        <v>8.2116836682279998E-3</v>
      </c>
    </row>
    <row r="63" spans="1:26">
      <c r="A63" s="19">
        <v>1966</v>
      </c>
      <c r="B63" s="325">
        <f>'TA2'!B63</f>
        <v>0.64252984523773193</v>
      </c>
      <c r="C63" s="521">
        <f>'TA2'!J63</f>
        <v>0.1870952844619751</v>
      </c>
      <c r="D63" s="522">
        <f>'TA2'!R63</f>
        <v>0.45543456077575684</v>
      </c>
      <c r="E63" s="319">
        <f>TA2b!B63</f>
        <v>0.35747015476226807</v>
      </c>
      <c r="F63" s="16">
        <f>TA2b!J63</f>
        <v>0.2577037513256073</v>
      </c>
      <c r="G63" s="16">
        <f>TA2b!R63</f>
        <v>0.12418757379055023</v>
      </c>
      <c r="H63" s="16">
        <f>TA2c!B63</f>
        <v>9.0962640941143036E-2</v>
      </c>
      <c r="I63" s="16">
        <f>TA2c!J63</f>
        <v>4.5728802680969238E-2</v>
      </c>
      <c r="J63" s="16">
        <f>TA2c!R63</f>
        <v>1.780383475124836E-2</v>
      </c>
      <c r="K63" s="16">
        <v>6.5620846150109061E-3</v>
      </c>
      <c r="L63" s="56">
        <f t="shared" si="4"/>
        <v>0.23328258097171783</v>
      </c>
      <c r="M63" s="15">
        <f t="shared" si="5"/>
        <v>9.9766403436660767E-2</v>
      </c>
      <c r="N63" s="15">
        <f t="shared" si="11"/>
        <v>0.13351617753505707</v>
      </c>
      <c r="O63" s="15">
        <f t="shared" si="7"/>
        <v>7.8458771109580994E-2</v>
      </c>
      <c r="P63" s="15">
        <f t="shared" si="8"/>
        <v>3.3224932849407196E-2</v>
      </c>
      <c r="Q63" s="15">
        <f t="shared" si="9"/>
        <v>4.5233838260173798E-2</v>
      </c>
      <c r="R63" s="15">
        <f t="shared" si="10"/>
        <v>2.7924967929720879E-2</v>
      </c>
      <c r="S63" s="14">
        <f t="shared" si="12"/>
        <v>1.1241750136237454E-2</v>
      </c>
      <c r="T63" s="15"/>
      <c r="U63" s="13"/>
      <c r="V63" s="2">
        <v>0.32818476173093986</v>
      </c>
      <c r="W63" s="2">
        <v>0.22082097069396134</v>
      </c>
      <c r="X63" s="2">
        <v>9.4211121977307091E-2</v>
      </c>
      <c r="Y63" s="2">
        <v>2.7506071164949328E-2</v>
      </c>
      <c r="Z63" s="2">
        <v>8.3468033124296532E-3</v>
      </c>
    </row>
    <row r="64" spans="1:26">
      <c r="A64" s="19">
        <v>1967</v>
      </c>
      <c r="B64" s="325">
        <f>'TA2'!B64</f>
        <v>0.64579614251852036</v>
      </c>
      <c r="C64" s="521">
        <f>'TA2'!J64</f>
        <v>0.19037309288978577</v>
      </c>
      <c r="D64" s="522">
        <f>'TA2'!R64</f>
        <v>0.45542304962873459</v>
      </c>
      <c r="E64" s="319">
        <f>TA2b!B64</f>
        <v>0.35420385748147964</v>
      </c>
      <c r="F64" s="16">
        <f>TA2b!J64</f>
        <v>0.25469862669706345</v>
      </c>
      <c r="G64" s="16">
        <f>TA2b!R64</f>
        <v>0.12185502611100674</v>
      </c>
      <c r="H64" s="16">
        <f>TA2c!B64</f>
        <v>8.854779414832592E-2</v>
      </c>
      <c r="I64" s="16">
        <f>TA2c!J64</f>
        <v>4.340860340744257E-2</v>
      </c>
      <c r="J64" s="16">
        <f>TA2c!R64</f>
        <v>1.6614829190075397E-2</v>
      </c>
      <c r="K64" s="16">
        <v>5.485061518678034E-3</v>
      </c>
      <c r="L64" s="56">
        <f t="shared" si="4"/>
        <v>0.23234883137047291</v>
      </c>
      <c r="M64" s="15">
        <f t="shared" si="5"/>
        <v>9.9505230784416199E-2</v>
      </c>
      <c r="N64" s="15">
        <f t="shared" si="11"/>
        <v>0.13284360058605671</v>
      </c>
      <c r="O64" s="15">
        <f t="shared" si="7"/>
        <v>7.8446422703564167E-2</v>
      </c>
      <c r="P64" s="15">
        <f t="shared" si="8"/>
        <v>3.3307231962680817E-2</v>
      </c>
      <c r="Q64" s="15">
        <f t="shared" si="9"/>
        <v>4.513919074088335E-2</v>
      </c>
      <c r="R64" s="15">
        <f t="shared" si="10"/>
        <v>2.6793774217367172E-2</v>
      </c>
      <c r="S64" s="14">
        <f t="shared" si="12"/>
        <v>1.1129767671397364E-2</v>
      </c>
      <c r="T64" s="15"/>
      <c r="U64" s="13"/>
      <c r="V64" s="2">
        <v>0.33389184478120076</v>
      </c>
      <c r="W64" s="2">
        <v>0.22661436256207668</v>
      </c>
      <c r="X64" s="2">
        <v>9.83155222315856E-2</v>
      </c>
      <c r="Y64" s="2">
        <v>2.8737618816344686E-2</v>
      </c>
      <c r="Z64" s="2">
        <v>8.3844975355604982E-3</v>
      </c>
    </row>
    <row r="65" spans="1:26">
      <c r="A65" s="19">
        <v>1968</v>
      </c>
      <c r="B65" s="325">
        <f>'TA2'!B65</f>
        <v>0.64916208945214748</v>
      </c>
      <c r="C65" s="521">
        <f>'TA2'!J65</f>
        <v>0.19164971262216568</v>
      </c>
      <c r="D65" s="522">
        <f>'TA2'!R65</f>
        <v>0.4575123768299818</v>
      </c>
      <c r="E65" s="319">
        <f>TA2b!B65</f>
        <v>0.35083791054785252</v>
      </c>
      <c r="F65" s="16">
        <f>TA2b!J65</f>
        <v>0.2514221053570509</v>
      </c>
      <c r="G65" s="16">
        <f>TA2b!R65</f>
        <v>0.12022018199786544</v>
      </c>
      <c r="H65" s="16">
        <f>TA2c!B65</f>
        <v>8.7434116285294294E-2</v>
      </c>
      <c r="I65" s="16">
        <f>TA2c!J65</f>
        <v>4.3140083784237504E-2</v>
      </c>
      <c r="J65" s="16">
        <f>TA2c!R65</f>
        <v>1.67970668990165E-2</v>
      </c>
      <c r="K65" s="16">
        <v>5.9370683197421479E-3</v>
      </c>
      <c r="L65" s="56">
        <f t="shared" si="4"/>
        <v>0.23061772854998708</v>
      </c>
      <c r="M65" s="15">
        <f t="shared" si="5"/>
        <v>9.941580519080162E-2</v>
      </c>
      <c r="N65" s="15">
        <f t="shared" si="11"/>
        <v>0.13120192335918546</v>
      </c>
      <c r="O65" s="15">
        <f t="shared" si="7"/>
        <v>7.7080098213627934E-2</v>
      </c>
      <c r="P65" s="15">
        <f t="shared" si="8"/>
        <v>3.2786065712571144E-2</v>
      </c>
      <c r="Q65" s="15">
        <f t="shared" si="9"/>
        <v>4.429403250105679E-2</v>
      </c>
      <c r="R65" s="15">
        <f t="shared" si="10"/>
        <v>2.6343016885221004E-2</v>
      </c>
      <c r="S65" s="14">
        <f t="shared" si="12"/>
        <v>1.0859998579274352E-2</v>
      </c>
      <c r="T65" s="15"/>
      <c r="U65" s="13"/>
      <c r="V65" s="2">
        <v>0.33586725874472562</v>
      </c>
      <c r="W65" s="2">
        <v>0.2286353678009744</v>
      </c>
      <c r="X65" s="2">
        <v>0.10071040556088344</v>
      </c>
      <c r="Y65" s="2">
        <v>3.0000312471159071E-2</v>
      </c>
      <c r="Z65" s="2">
        <v>8.7123036046293355E-3</v>
      </c>
    </row>
    <row r="66" spans="1:26">
      <c r="A66" s="23">
        <v>1969</v>
      </c>
      <c r="B66" s="326">
        <f>'TA2'!B66</f>
        <v>0.65740605583414435</v>
      </c>
      <c r="C66" s="525">
        <f>'TA2'!J66</f>
        <v>0.19413099624216557</v>
      </c>
      <c r="D66" s="526">
        <f>'TA2'!R66</f>
        <v>0.46327505959197879</v>
      </c>
      <c r="E66" s="320">
        <f>TA2b!B66</f>
        <v>0.34259394416585565</v>
      </c>
      <c r="F66" s="22">
        <f>TA2b!J66</f>
        <v>0.24270281521603465</v>
      </c>
      <c r="G66" s="22">
        <f>TA2b!R66</f>
        <v>0.11385878676082939</v>
      </c>
      <c r="H66" s="22">
        <f>TA2c!B66</f>
        <v>8.2329655881039798E-2</v>
      </c>
      <c r="I66" s="22">
        <f>TA2c!J66</f>
        <v>4.0534814877901226E-2</v>
      </c>
      <c r="J66" s="22">
        <f>TA2c!R66</f>
        <v>1.5977005532477051E-2</v>
      </c>
      <c r="K66" s="22">
        <v>6.2857466472964439E-3</v>
      </c>
      <c r="L66" s="57">
        <f t="shared" si="4"/>
        <v>0.22873515740502626</v>
      </c>
      <c r="M66" s="21">
        <f t="shared" si="5"/>
        <v>9.9891128949820995E-2</v>
      </c>
      <c r="N66" s="21">
        <f t="shared" si="11"/>
        <v>0.12884402845520526</v>
      </c>
      <c r="O66" s="21">
        <f t="shared" si="7"/>
        <v>7.3323971882928163E-2</v>
      </c>
      <c r="P66" s="21">
        <f t="shared" si="8"/>
        <v>3.1529130879789591E-2</v>
      </c>
      <c r="Q66" s="21">
        <f t="shared" si="9"/>
        <v>4.1794841003138572E-2</v>
      </c>
      <c r="R66" s="21">
        <f t="shared" si="10"/>
        <v>2.4557809345424175E-2</v>
      </c>
      <c r="S66" s="20">
        <f t="shared" si="12"/>
        <v>9.6912588851806071E-3</v>
      </c>
      <c r="T66" s="15"/>
      <c r="U66" s="13"/>
      <c r="V66" s="2">
        <v>0.32918162758885733</v>
      </c>
      <c r="W66" s="2">
        <v>0.22082435733694666</v>
      </c>
      <c r="X66" s="2">
        <v>9.4004230313392861E-2</v>
      </c>
      <c r="Y66" s="2">
        <v>2.7860595319203554E-2</v>
      </c>
      <c r="Z66" s="2">
        <v>8.6781690622207888E-3</v>
      </c>
    </row>
    <row r="67" spans="1:26">
      <c r="A67" s="27">
        <v>1970</v>
      </c>
      <c r="B67" s="327">
        <f>'TA2'!B67</f>
        <v>0.658973379409872</v>
      </c>
      <c r="C67" s="527">
        <f>'TA2'!J67</f>
        <v>0.1901679583825171</v>
      </c>
      <c r="D67" s="528">
        <f>'TA2'!R67</f>
        <v>0.4688054210273549</v>
      </c>
      <c r="E67" s="321">
        <f>TA2b!B67</f>
        <v>0.341026620590128</v>
      </c>
      <c r="F67" s="26">
        <f>TA2b!J67</f>
        <v>0.23951528675388545</v>
      </c>
      <c r="G67" s="26">
        <f>TA2b!R67</f>
        <v>0.10976421026862226</v>
      </c>
      <c r="H67" s="26">
        <f>TA2c!B67</f>
        <v>7.8351790754823014E-2</v>
      </c>
      <c r="I67" s="26">
        <f>TA2c!J67</f>
        <v>3.7343171905376948E-2</v>
      </c>
      <c r="J67" s="26">
        <f>TA2c!R67</f>
        <v>1.4035798158147372E-2</v>
      </c>
      <c r="K67" s="26">
        <v>4.6984606773678213E-3</v>
      </c>
      <c r="L67" s="58">
        <f t="shared" si="4"/>
        <v>0.23126241032150574</v>
      </c>
      <c r="M67" s="25">
        <f t="shared" si="5"/>
        <v>0.10151133383624256</v>
      </c>
      <c r="N67" s="25">
        <f t="shared" si="11"/>
        <v>0.12975107648526318</v>
      </c>
      <c r="O67" s="25">
        <f t="shared" si="7"/>
        <v>7.2421038363245316E-2</v>
      </c>
      <c r="P67" s="25">
        <f t="shared" si="8"/>
        <v>3.141241951379925E-2</v>
      </c>
      <c r="Q67" s="25">
        <f t="shared" si="9"/>
        <v>4.1008618849446066E-2</v>
      </c>
      <c r="R67" s="25">
        <f t="shared" si="10"/>
        <v>2.3307373747229576E-2</v>
      </c>
      <c r="S67" s="24">
        <f t="shared" si="12"/>
        <v>9.337337480779551E-3</v>
      </c>
      <c r="T67" s="15"/>
      <c r="U67" s="13"/>
      <c r="V67" s="2">
        <v>0.31908310857482858</v>
      </c>
      <c r="W67" s="2">
        <v>0.20971548682654337</v>
      </c>
      <c r="X67" s="2">
        <v>8.4378963453325906E-2</v>
      </c>
      <c r="Y67" s="2">
        <v>2.2868032397756907E-2</v>
      </c>
      <c r="Z67" s="2">
        <v>6.6486297650338189E-3</v>
      </c>
    </row>
    <row r="68" spans="1:26">
      <c r="A68" s="19">
        <v>1971</v>
      </c>
      <c r="B68" s="325">
        <f>'TA2'!B68</f>
        <v>0.65552815384580754</v>
      </c>
      <c r="C68" s="521">
        <f>'TA2'!J68</f>
        <v>0.18404769769404083</v>
      </c>
      <c r="D68" s="522">
        <f>'TA2'!R68</f>
        <v>0.4714804561517667</v>
      </c>
      <c r="E68" s="319">
        <f>TA2b!B68</f>
        <v>0.34447184615419246</v>
      </c>
      <c r="F68" s="16">
        <f>TA2b!J68</f>
        <v>0.24195740671711974</v>
      </c>
      <c r="G68" s="16">
        <f>TA2b!R68</f>
        <v>0.11045731030026218</v>
      </c>
      <c r="H68" s="16">
        <f>TA2c!B68</f>
        <v>7.8706563152081799E-2</v>
      </c>
      <c r="I68" s="16">
        <f>TA2c!J68</f>
        <v>3.7372641618276248E-2</v>
      </c>
      <c r="J68" s="16">
        <f>TA2c!R68</f>
        <v>1.3943352390924701E-2</v>
      </c>
      <c r="K68" s="16">
        <v>4.7751096922099582E-3</v>
      </c>
      <c r="L68" s="56">
        <f t="shared" si="4"/>
        <v>0.23401453585393028</v>
      </c>
      <c r="M68" s="15">
        <f t="shared" si="5"/>
        <v>0.10251443943707272</v>
      </c>
      <c r="N68" s="15">
        <f t="shared" si="11"/>
        <v>0.13150009641685756</v>
      </c>
      <c r="O68" s="15">
        <f t="shared" si="7"/>
        <v>7.3084668681985931E-2</v>
      </c>
      <c r="P68" s="15">
        <f t="shared" si="8"/>
        <v>3.175074714818038E-2</v>
      </c>
      <c r="Q68" s="15">
        <f t="shared" si="9"/>
        <v>4.1333921533805551E-2</v>
      </c>
      <c r="R68" s="15">
        <f t="shared" si="10"/>
        <v>2.3429289227351546E-2</v>
      </c>
      <c r="S68" s="14">
        <f t="shared" si="12"/>
        <v>9.1682426987147424E-3</v>
      </c>
      <c r="T68" s="15"/>
      <c r="U68" s="13"/>
      <c r="V68" s="2">
        <v>0.32419576567028741</v>
      </c>
      <c r="W68" s="2">
        <v>0.21385266055692534</v>
      </c>
      <c r="X68" s="2">
        <v>8.6532162950564581E-2</v>
      </c>
      <c r="Y68" s="2">
        <v>2.3787539595435191E-2</v>
      </c>
      <c r="Z68" s="2">
        <v>6.9296874165233144E-3</v>
      </c>
    </row>
    <row r="69" spans="1:26">
      <c r="A69" s="19">
        <v>1972</v>
      </c>
      <c r="B69" s="325">
        <f>'TA2'!B69</f>
        <v>0.65309795634675538</v>
      </c>
      <c r="C69" s="521">
        <f>'TA2'!J69</f>
        <v>0.18170805243426003</v>
      </c>
      <c r="D69" s="522">
        <f>'TA2'!R69</f>
        <v>0.47138990391249536</v>
      </c>
      <c r="E69" s="319">
        <f>TA2b!B69</f>
        <v>0.34690204365324462</v>
      </c>
      <c r="F69" s="16">
        <f>TA2b!J69</f>
        <v>0.24365368746657623</v>
      </c>
      <c r="G69" s="16">
        <f>TA2b!R69</f>
        <v>0.11041887706051057</v>
      </c>
      <c r="H69" s="16">
        <f>TA2c!B69</f>
        <v>7.8411847511233645E-2</v>
      </c>
      <c r="I69" s="16">
        <f>TA2c!J69</f>
        <v>3.6909658550030144E-2</v>
      </c>
      <c r="J69" s="16">
        <f>TA2c!R69</f>
        <v>1.3601265295619669E-2</v>
      </c>
      <c r="K69" s="16">
        <v>5.0911896932504539E-3</v>
      </c>
      <c r="L69" s="56">
        <f t="shared" si="4"/>
        <v>0.23648316659273405</v>
      </c>
      <c r="M69" s="15">
        <f t="shared" si="5"/>
        <v>0.10324835618666839</v>
      </c>
      <c r="N69" s="15">
        <f t="shared" si="11"/>
        <v>0.13323481040606566</v>
      </c>
      <c r="O69" s="15">
        <f t="shared" si="7"/>
        <v>7.3509218510480423E-2</v>
      </c>
      <c r="P69" s="15">
        <f t="shared" si="8"/>
        <v>3.2007029549276922E-2</v>
      </c>
      <c r="Q69" s="15">
        <f t="shared" si="9"/>
        <v>4.1502188961203501E-2</v>
      </c>
      <c r="R69" s="15">
        <f t="shared" si="10"/>
        <v>2.3308393254410475E-2</v>
      </c>
      <c r="S69" s="14">
        <f t="shared" si="12"/>
        <v>8.5100756023692159E-3</v>
      </c>
      <c r="T69" s="15"/>
      <c r="U69" s="13"/>
      <c r="V69" s="2">
        <v>0.32449152238235479</v>
      </c>
      <c r="W69" s="2">
        <v>0.21400620583507099</v>
      </c>
      <c r="X69" s="2">
        <v>8.7008334911934548E-2</v>
      </c>
      <c r="Y69" s="2">
        <v>2.3938827439958899E-2</v>
      </c>
      <c r="Z69" s="2">
        <v>7.1715446796406894E-3</v>
      </c>
    </row>
    <row r="70" spans="1:26">
      <c r="A70" s="19">
        <v>1973</v>
      </c>
      <c r="B70" s="325">
        <f>'TA2'!B70</f>
        <v>0.65316291872841248</v>
      </c>
      <c r="C70" s="521">
        <f>'TA2'!J70</f>
        <v>0.18194277949078241</v>
      </c>
      <c r="D70" s="522">
        <f>'TA2'!R70</f>
        <v>0.47122013923763006</v>
      </c>
      <c r="E70" s="319">
        <f>TA2b!B70</f>
        <v>0.34683708127158752</v>
      </c>
      <c r="F70" s="16">
        <f>TA2b!J70</f>
        <v>0.24326184457277122</v>
      </c>
      <c r="G70" s="16">
        <f>TA2b!R70</f>
        <v>0.10860855841519879</v>
      </c>
      <c r="H70" s="16">
        <f>TA2c!B70</f>
        <v>7.6580612028465112E-2</v>
      </c>
      <c r="I70" s="16">
        <f>TA2c!J70</f>
        <v>3.5177823178173639E-2</v>
      </c>
      <c r="J70" s="16">
        <f>TA2c!R70</f>
        <v>1.2337718719436452E-2</v>
      </c>
      <c r="K70" s="16">
        <v>4.0876858775807925E-3</v>
      </c>
      <c r="L70" s="56">
        <f t="shared" si="4"/>
        <v>0.23822852285638874</v>
      </c>
      <c r="M70" s="15">
        <f t="shared" si="5"/>
        <v>0.1035752366988163</v>
      </c>
      <c r="N70" s="15">
        <f t="shared" si="11"/>
        <v>0.13465328615757244</v>
      </c>
      <c r="O70" s="15">
        <f t="shared" si="7"/>
        <v>7.3430735237025146E-2</v>
      </c>
      <c r="P70" s="15">
        <f t="shared" si="8"/>
        <v>3.2027946386733674E-2</v>
      </c>
      <c r="Q70" s="15">
        <f t="shared" si="9"/>
        <v>4.1402788850291472E-2</v>
      </c>
      <c r="R70" s="15">
        <f t="shared" si="10"/>
        <v>2.2840104458737187E-2</v>
      </c>
      <c r="S70" s="14">
        <f t="shared" si="12"/>
        <v>8.250032841855659E-3</v>
      </c>
      <c r="T70" s="15"/>
      <c r="U70" s="13"/>
      <c r="V70" s="2">
        <v>0.32273123150329008</v>
      </c>
      <c r="W70" s="2">
        <v>0.21220141811349766</v>
      </c>
      <c r="X70" s="2">
        <v>8.3408372023335953E-2</v>
      </c>
      <c r="Y70" s="2">
        <v>2.1882629661278165E-2</v>
      </c>
      <c r="Z70" s="2">
        <v>5.9829613227305335E-3</v>
      </c>
    </row>
    <row r="71" spans="1:26">
      <c r="A71" s="19">
        <v>1974</v>
      </c>
      <c r="B71" s="325">
        <f>'TA2'!B71</f>
        <v>0.65571112738098236</v>
      </c>
      <c r="C71" s="521">
        <f>'TA2'!J71</f>
        <v>0.18127225803073088</v>
      </c>
      <c r="D71" s="522">
        <f>'TA2'!R71</f>
        <v>0.47443886935025148</v>
      </c>
      <c r="E71" s="319">
        <f>TA2b!B71</f>
        <v>0.34428887261901764</v>
      </c>
      <c r="F71" s="16">
        <f>TA2b!J71</f>
        <v>0.23999778197639898</v>
      </c>
      <c r="G71" s="16">
        <f>TA2b!R71</f>
        <v>0.10615066243678939</v>
      </c>
      <c r="H71" s="16">
        <f>TA2c!B71</f>
        <v>7.4563463694062193E-2</v>
      </c>
      <c r="I71" s="16">
        <f>TA2c!J71</f>
        <v>3.3749155705720568E-2</v>
      </c>
      <c r="J71" s="16">
        <f>TA2c!R71</f>
        <v>1.1479406990531515E-2</v>
      </c>
      <c r="K71" s="16">
        <v>3.6568496850776589E-3</v>
      </c>
      <c r="L71" s="56">
        <f t="shared" si="4"/>
        <v>0.23813821018222825</v>
      </c>
      <c r="M71" s="15">
        <f t="shared" si="5"/>
        <v>0.10429109064261866</v>
      </c>
      <c r="N71" s="15">
        <f t="shared" si="11"/>
        <v>0.13384711953960959</v>
      </c>
      <c r="O71" s="15">
        <f t="shared" si="7"/>
        <v>7.2401506731068821E-2</v>
      </c>
      <c r="P71" s="15">
        <f t="shared" si="8"/>
        <v>3.1587198742727196E-2</v>
      </c>
      <c r="Q71" s="15">
        <f t="shared" si="9"/>
        <v>4.0814307988341625E-2</v>
      </c>
      <c r="R71" s="15">
        <f t="shared" si="10"/>
        <v>2.2269748715189053E-2</v>
      </c>
      <c r="S71" s="14">
        <f t="shared" si="12"/>
        <v>7.8225573054538575E-3</v>
      </c>
      <c r="T71" s="15"/>
      <c r="U71" s="13"/>
      <c r="V71" s="2">
        <v>0.32549459694630223</v>
      </c>
      <c r="W71" s="2">
        <v>0.21400451214419558</v>
      </c>
      <c r="X71" s="2">
        <v>8.5290385295910306E-2</v>
      </c>
      <c r="Y71" s="2">
        <v>2.3066216574268755E-2</v>
      </c>
      <c r="Z71" s="2">
        <v>6.3670152783518001E-3</v>
      </c>
    </row>
    <row r="72" spans="1:26">
      <c r="A72" s="19">
        <v>1975</v>
      </c>
      <c r="B72" s="325">
        <f>'TA2'!B72</f>
        <v>0.65381498959175133</v>
      </c>
      <c r="C72" s="521">
        <f>'TA2'!J72</f>
        <v>0.17673623305245201</v>
      </c>
      <c r="D72" s="522">
        <f>'TA2'!R72</f>
        <v>0.47707875653929932</v>
      </c>
      <c r="E72" s="319">
        <f>TA2b!B72</f>
        <v>0.34618501040824867</v>
      </c>
      <c r="F72" s="16">
        <f>TA2b!J72</f>
        <v>0.24040361311642755</v>
      </c>
      <c r="G72" s="16">
        <f>TA2b!R72</f>
        <v>0.10575755077965709</v>
      </c>
      <c r="H72" s="16">
        <f>TA2c!B72</f>
        <v>7.4013057516566505E-2</v>
      </c>
      <c r="I72" s="16">
        <f>TA2c!J72</f>
        <v>3.3363129013665116E-2</v>
      </c>
      <c r="J72" s="16">
        <f>TA2c!R72</f>
        <v>1.1483537126437682E-2</v>
      </c>
      <c r="K72" s="16">
        <v>3.9517135214826443E-3</v>
      </c>
      <c r="L72" s="56">
        <f t="shared" si="4"/>
        <v>0.24042745962859158</v>
      </c>
      <c r="M72" s="15">
        <f t="shared" si="5"/>
        <v>0.10578139729182112</v>
      </c>
      <c r="N72" s="15">
        <f t="shared" si="11"/>
        <v>0.13464606233677046</v>
      </c>
      <c r="O72" s="15">
        <f t="shared" si="7"/>
        <v>7.2394421765991979E-2</v>
      </c>
      <c r="P72" s="15">
        <f t="shared" si="8"/>
        <v>3.174449326309059E-2</v>
      </c>
      <c r="Q72" s="15">
        <f t="shared" si="9"/>
        <v>4.0649928502901389E-2</v>
      </c>
      <c r="R72" s="15">
        <f t="shared" si="10"/>
        <v>2.1879591887227434E-2</v>
      </c>
      <c r="S72" s="14">
        <f t="shared" si="12"/>
        <v>7.5318236049550374E-3</v>
      </c>
      <c r="T72" s="15"/>
      <c r="U72" s="13"/>
      <c r="V72" s="2">
        <v>0.32749847967703588</v>
      </c>
      <c r="W72" s="2">
        <v>0.21325567232234716</v>
      </c>
      <c r="X72" s="2">
        <v>8.3664366142884583E-2</v>
      </c>
      <c r="Y72" s="2">
        <v>2.2298094810769404E-2</v>
      </c>
      <c r="Z72" s="2">
        <v>6.4307291763488492E-3</v>
      </c>
    </row>
    <row r="73" spans="1:26">
      <c r="A73" s="19">
        <v>1976</v>
      </c>
      <c r="B73" s="325">
        <f>'TA2'!B73</f>
        <v>0.65328746742633825</v>
      </c>
      <c r="C73" s="521">
        <f>'TA2'!J73</f>
        <v>0.17620830173711965</v>
      </c>
      <c r="D73" s="522">
        <f>'TA2'!R73</f>
        <v>0.4770791656892186</v>
      </c>
      <c r="E73" s="319">
        <f>TA2b!B73</f>
        <v>0.34671253257366175</v>
      </c>
      <c r="F73" s="16">
        <f>TA2b!J73</f>
        <v>0.24060668191961554</v>
      </c>
      <c r="G73" s="16">
        <f>TA2b!R73</f>
        <v>0.10553042624982112</v>
      </c>
      <c r="H73" s="16">
        <f>TA2c!B73</f>
        <v>7.3861942481634912E-2</v>
      </c>
      <c r="I73" s="16">
        <f>TA2c!J73</f>
        <v>3.3357598586352566E-2</v>
      </c>
      <c r="J73" s="16">
        <f>TA2c!R73</f>
        <v>1.1634169868219857E-2</v>
      </c>
      <c r="K73" s="16">
        <v>3.9300276133464526E-3</v>
      </c>
      <c r="L73" s="56">
        <f t="shared" si="4"/>
        <v>0.24118210632384063</v>
      </c>
      <c r="M73" s="15">
        <f t="shared" si="5"/>
        <v>0.10610585065404621</v>
      </c>
      <c r="N73" s="15">
        <f t="shared" si="11"/>
        <v>0.13507625566979442</v>
      </c>
      <c r="O73" s="15">
        <f t="shared" si="7"/>
        <v>7.2172827663468553E-2</v>
      </c>
      <c r="P73" s="15">
        <f t="shared" si="8"/>
        <v>3.1668483768186206E-2</v>
      </c>
      <c r="Q73" s="15">
        <f t="shared" si="9"/>
        <v>4.0504343895282346E-2</v>
      </c>
      <c r="R73" s="15">
        <f t="shared" si="10"/>
        <v>2.1723428718132709E-2</v>
      </c>
      <c r="S73" s="14">
        <f t="shared" si="12"/>
        <v>7.7041422548734043E-3</v>
      </c>
      <c r="T73" s="15"/>
      <c r="U73" s="13"/>
      <c r="V73" s="2">
        <v>0.32634352954001167</v>
      </c>
      <c r="W73" s="2">
        <v>0.21240494953376865</v>
      </c>
      <c r="X73" s="2">
        <v>8.3258655587151509E-2</v>
      </c>
      <c r="Y73" s="2">
        <v>2.2432738210389852E-2</v>
      </c>
      <c r="Z73" s="2">
        <v>6.5130180031116877E-3</v>
      </c>
    </row>
    <row r="74" spans="1:26">
      <c r="A74" s="19">
        <v>1977</v>
      </c>
      <c r="B74" s="325">
        <f>'TA2'!B74</f>
        <v>0.65193673895455362</v>
      </c>
      <c r="C74" s="521">
        <f>'TA2'!J74</f>
        <v>0.17552807538564252</v>
      </c>
      <c r="D74" s="522">
        <f>'TA2'!R74</f>
        <v>0.47640866356891109</v>
      </c>
      <c r="E74" s="319">
        <f>TA2b!B74</f>
        <v>0.34806326104544638</v>
      </c>
      <c r="F74" s="16">
        <f>TA2b!J74</f>
        <v>0.24212421884549684</v>
      </c>
      <c r="G74" s="16">
        <f>TA2b!R74</f>
        <v>0.10662131578870593</v>
      </c>
      <c r="H74" s="16">
        <f>TA2c!B74</f>
        <v>7.49067237704093E-2</v>
      </c>
      <c r="I74" s="16">
        <f>TA2c!J74</f>
        <v>3.407787921614247E-2</v>
      </c>
      <c r="J74" s="16">
        <f>TA2c!R74</f>
        <v>1.1948669044074656E-2</v>
      </c>
      <c r="K74" s="16">
        <v>4.1913198555630811E-3</v>
      </c>
      <c r="L74" s="56">
        <f t="shared" si="4"/>
        <v>0.24144194525674045</v>
      </c>
      <c r="M74" s="15">
        <f t="shared" si="5"/>
        <v>0.10593904219994954</v>
      </c>
      <c r="N74" s="15">
        <f t="shared" si="11"/>
        <v>0.13550290305679091</v>
      </c>
      <c r="O74" s="15">
        <f t="shared" ref="O74:O109" si="13">G74-I74</f>
        <v>7.2543436572563458E-2</v>
      </c>
      <c r="P74" s="15">
        <f t="shared" ref="P74:P109" si="14">G74-H74</f>
        <v>3.1714592018296628E-2</v>
      </c>
      <c r="Q74" s="15">
        <f t="shared" ref="Q74:Q109" si="15">H74-I74</f>
        <v>4.082884455426683E-2</v>
      </c>
      <c r="R74" s="15">
        <f t="shared" ref="R74:R109" si="16">I74-J74</f>
        <v>2.2129210172067815E-2</v>
      </c>
      <c r="S74" s="14">
        <f t="shared" si="12"/>
        <v>7.7573491885115746E-3</v>
      </c>
      <c r="T74" s="15"/>
      <c r="U74" s="13"/>
      <c r="V74" s="2">
        <v>0.32688275703477132</v>
      </c>
      <c r="W74" s="2">
        <v>0.21270184256979452</v>
      </c>
      <c r="X74" s="2">
        <v>8.3637714427930984E-2</v>
      </c>
      <c r="Y74" s="2">
        <v>2.2667596757527643E-2</v>
      </c>
      <c r="Z74" s="2">
        <v>6.4731939045946131E-3</v>
      </c>
    </row>
    <row r="75" spans="1:26">
      <c r="A75" s="19">
        <v>1978</v>
      </c>
      <c r="B75" s="325">
        <f>'TA2'!B75</f>
        <v>0.65197724830770731</v>
      </c>
      <c r="C75" s="521">
        <f>'TA2'!J75</f>
        <v>0.17584214262380016</v>
      </c>
      <c r="D75" s="522">
        <f>'TA2'!R75</f>
        <v>0.47613510568390716</v>
      </c>
      <c r="E75" s="319">
        <f>TA2b!B75</f>
        <v>0.34802275169229269</v>
      </c>
      <c r="F75" s="16">
        <f>TA2b!J75</f>
        <v>0.2422206374764766</v>
      </c>
      <c r="G75" s="16">
        <f>TA2b!R75</f>
        <v>0.10731452472793057</v>
      </c>
      <c r="H75" s="16">
        <f>TA2c!B75</f>
        <v>7.5899329551286865E-2</v>
      </c>
      <c r="I75" s="16">
        <f>TA2c!J75</f>
        <v>3.5097926898764564E-2</v>
      </c>
      <c r="J75" s="16">
        <f>TA2c!R75</f>
        <v>1.2488993977605611E-2</v>
      </c>
      <c r="K75" s="16">
        <v>3.8262054000759798E-3</v>
      </c>
      <c r="L75" s="56">
        <f t="shared" ref="L75:L110" si="17">E75-G75</f>
        <v>0.24070822696436212</v>
      </c>
      <c r="M75" s="15">
        <f t="shared" ref="M75:M110" si="18">E75-F75</f>
        <v>0.10580211421581609</v>
      </c>
      <c r="N75" s="15">
        <f t="shared" si="11"/>
        <v>0.13490611274854603</v>
      </c>
      <c r="O75" s="15">
        <f t="shared" si="13"/>
        <v>7.2216597829166007E-2</v>
      </c>
      <c r="P75" s="15">
        <f t="shared" si="14"/>
        <v>3.1415195176643707E-2</v>
      </c>
      <c r="Q75" s="15">
        <f t="shared" si="15"/>
        <v>4.0801402652522301E-2</v>
      </c>
      <c r="R75" s="15">
        <f t="shared" si="16"/>
        <v>2.2608932921158953E-2</v>
      </c>
      <c r="S75" s="14">
        <f t="shared" si="12"/>
        <v>8.6627885775296311E-3</v>
      </c>
      <c r="T75" s="15"/>
      <c r="U75" s="13"/>
      <c r="V75" s="2">
        <v>0.32630370615684501</v>
      </c>
      <c r="W75" s="2">
        <v>0.21227849158099157</v>
      </c>
      <c r="X75" s="2">
        <v>8.3597660274637844E-2</v>
      </c>
      <c r="Y75" s="2">
        <v>2.2758458534052294E-2</v>
      </c>
      <c r="Z75" s="2">
        <v>6.4733187317758713E-3</v>
      </c>
    </row>
    <row r="76" spans="1:26">
      <c r="A76" s="23">
        <v>1979</v>
      </c>
      <c r="B76" s="326">
        <f>'TA2'!B76</f>
        <v>0.65038448572158813</v>
      </c>
      <c r="C76" s="525">
        <f>'TA2'!J76</f>
        <v>0.17659711837768555</v>
      </c>
      <c r="D76" s="526">
        <f>'TA2'!R76</f>
        <v>0.47378736734390259</v>
      </c>
      <c r="E76" s="320">
        <f>TA2b!B76</f>
        <v>0.34961551427841187</v>
      </c>
      <c r="F76" s="22">
        <f>TA2b!J76</f>
        <v>0.24500182271003723</v>
      </c>
      <c r="G76" s="22">
        <f>TA2b!R76</f>
        <v>0.11087052524089813</v>
      </c>
      <c r="H76" s="22">
        <f>TA2c!B76</f>
        <v>7.956908643245697E-2</v>
      </c>
      <c r="I76" s="22">
        <f>TA2c!J76</f>
        <v>3.8381505757570267E-2</v>
      </c>
      <c r="J76" s="22">
        <f>TA2c!R76</f>
        <v>1.4650746248662472E-2</v>
      </c>
      <c r="K76" s="22">
        <v>5.5850691333092133E-3</v>
      </c>
      <c r="L76" s="57">
        <f t="shared" si="17"/>
        <v>0.23874498903751373</v>
      </c>
      <c r="M76" s="21">
        <f t="shared" si="18"/>
        <v>0.10461369156837463</v>
      </c>
      <c r="N76" s="21">
        <f t="shared" si="11"/>
        <v>0.1341312974691391</v>
      </c>
      <c r="O76" s="21">
        <f t="shared" si="13"/>
        <v>7.2489019483327866E-2</v>
      </c>
      <c r="P76" s="21">
        <f t="shared" si="14"/>
        <v>3.1301438808441162E-2</v>
      </c>
      <c r="Q76" s="21">
        <f t="shared" si="15"/>
        <v>4.1187580674886703E-2</v>
      </c>
      <c r="R76" s="21">
        <f t="shared" si="16"/>
        <v>2.3730759508907795E-2</v>
      </c>
      <c r="S76" s="20">
        <f t="shared" si="12"/>
        <v>9.0656771153532593E-3</v>
      </c>
      <c r="T76" s="15"/>
      <c r="U76" s="13"/>
      <c r="V76" s="2">
        <v>0.33011451464707631</v>
      </c>
      <c r="W76" s="2">
        <v>0.2176795924817693</v>
      </c>
      <c r="X76" s="2">
        <v>8.9960423031537951E-2</v>
      </c>
      <c r="Y76" s="2">
        <v>2.7447906059297141E-2</v>
      </c>
      <c r="Z76" s="2">
        <v>8.9882181822639566E-3</v>
      </c>
    </row>
    <row r="77" spans="1:26">
      <c r="A77" s="27">
        <v>1980</v>
      </c>
      <c r="B77" s="327">
        <f>'TA2'!B77</f>
        <v>0.65487757325172424</v>
      </c>
      <c r="C77" s="527">
        <f>'TA2'!J77</f>
        <v>0.17197352647781372</v>
      </c>
      <c r="D77" s="528">
        <f>'TA2'!R77</f>
        <v>0.48290404677391052</v>
      </c>
      <c r="E77" s="321">
        <f>TA2b!B77</f>
        <v>0.34512242674827576</v>
      </c>
      <c r="F77" s="26">
        <f>TA2b!J77</f>
        <v>0.23874537646770477</v>
      </c>
      <c r="G77" s="26">
        <f>TA2b!R77</f>
        <v>0.10633742809295654</v>
      </c>
      <c r="H77" s="26">
        <f>TA2c!B77</f>
        <v>7.5690604746341705E-2</v>
      </c>
      <c r="I77" s="26">
        <f>TA2c!J77</f>
        <v>3.5578180104494095E-2</v>
      </c>
      <c r="J77" s="26">
        <f>TA2c!R77</f>
        <v>1.2658996507525444E-2</v>
      </c>
      <c r="K77" s="26">
        <v>4.1330238498181468E-3</v>
      </c>
      <c r="L77" s="58">
        <f t="shared" si="17"/>
        <v>0.23878499865531921</v>
      </c>
      <c r="M77" s="25">
        <f t="shared" si="18"/>
        <v>0.10637705028057098</v>
      </c>
      <c r="N77" s="25">
        <f t="shared" si="11"/>
        <v>0.13240794837474823</v>
      </c>
      <c r="O77" s="25">
        <f t="shared" si="13"/>
        <v>7.0759247988462448E-2</v>
      </c>
      <c r="P77" s="25">
        <f t="shared" si="14"/>
        <v>3.0646823346614838E-2</v>
      </c>
      <c r="Q77" s="25">
        <f t="shared" si="15"/>
        <v>4.011242464184761E-2</v>
      </c>
      <c r="R77" s="25">
        <f t="shared" si="16"/>
        <v>2.2919183596968651E-2</v>
      </c>
      <c r="S77" s="24">
        <f t="shared" si="12"/>
        <v>8.5259726577072981E-3</v>
      </c>
      <c r="T77" s="15"/>
      <c r="U77" s="13"/>
      <c r="V77" s="2">
        <v>0.33543732482458516</v>
      </c>
      <c r="W77" s="2">
        <v>0.22101705183315545</v>
      </c>
      <c r="X77" s="2">
        <v>9.1534435937670189E-2</v>
      </c>
      <c r="Y77" s="2">
        <v>2.7687207655503799E-2</v>
      </c>
      <c r="Z77" s="2">
        <v>8.7416637010065707E-3</v>
      </c>
    </row>
    <row r="78" spans="1:26">
      <c r="A78" s="19">
        <v>1981</v>
      </c>
      <c r="B78" s="325">
        <f>'TA2'!B78</f>
        <v>0.6511174738407135</v>
      </c>
      <c r="C78" s="521">
        <f>'TA2'!J78</f>
        <v>0.16825896501541138</v>
      </c>
      <c r="D78" s="522">
        <f>'TA2'!R78</f>
        <v>0.48285850882530212</v>
      </c>
      <c r="E78" s="319">
        <f>TA2b!B78</f>
        <v>0.3488825261592865</v>
      </c>
      <c r="F78" s="16">
        <f>TA2b!J78</f>
        <v>0.24229785799980164</v>
      </c>
      <c r="G78" s="16">
        <f>TA2b!R78</f>
        <v>0.10995281487703323</v>
      </c>
      <c r="H78" s="16">
        <f>TA2c!B78</f>
        <v>7.9286009073257446E-2</v>
      </c>
      <c r="I78" s="16">
        <f>TA2c!J78</f>
        <v>3.8322027772665024E-2</v>
      </c>
      <c r="J78" s="16">
        <f>TA2c!R78</f>
        <v>1.397998072206974E-2</v>
      </c>
      <c r="K78" s="16">
        <v>4.772581659084116E-3</v>
      </c>
      <c r="L78" s="56">
        <f t="shared" si="17"/>
        <v>0.23892971128225327</v>
      </c>
      <c r="M78" s="15">
        <f t="shared" si="18"/>
        <v>0.10658466815948486</v>
      </c>
      <c r="N78" s="15">
        <f t="shared" ref="N78:N109" si="19">F78-G78</f>
        <v>0.1323450431227684</v>
      </c>
      <c r="O78" s="15">
        <f t="shared" si="13"/>
        <v>7.163078710436821E-2</v>
      </c>
      <c r="P78" s="15">
        <f t="shared" si="14"/>
        <v>3.0666805803775787E-2</v>
      </c>
      <c r="Q78" s="15">
        <f t="shared" si="15"/>
        <v>4.0963981300592422E-2</v>
      </c>
      <c r="R78" s="15">
        <f t="shared" si="16"/>
        <v>2.4342047050595284E-2</v>
      </c>
      <c r="S78" s="14">
        <f t="shared" si="12"/>
        <v>9.2073990629856252E-3</v>
      </c>
      <c r="T78" s="15"/>
      <c r="U78" s="13"/>
      <c r="V78" s="2">
        <v>0.33322739527638134</v>
      </c>
      <c r="W78" s="2">
        <v>0.21822906418884611</v>
      </c>
      <c r="X78" s="2">
        <v>8.9310266913414246E-2</v>
      </c>
      <c r="Y78" s="2">
        <v>2.7223019788246351E-2</v>
      </c>
      <c r="Z78" s="2">
        <v>8.5882793795773009E-3</v>
      </c>
    </row>
    <row r="79" spans="1:26">
      <c r="A79" s="19">
        <v>1982</v>
      </c>
      <c r="B79" s="325">
        <f>'TA2'!B79</f>
        <v>0.64742022752761841</v>
      </c>
      <c r="C79" s="521">
        <f>'TA2'!J79</f>
        <v>0.16026592254638672</v>
      </c>
      <c r="D79" s="522">
        <f>'TA2'!R79</f>
        <v>0.48715430498123169</v>
      </c>
      <c r="E79" s="319">
        <f>TA2b!B79</f>
        <v>0.35257977247238159</v>
      </c>
      <c r="F79" s="16">
        <f>TA2b!J79</f>
        <v>0.24439641833305359</v>
      </c>
      <c r="G79" s="16">
        <f>TA2b!R79</f>
        <v>0.11188746243715286</v>
      </c>
      <c r="H79" s="16">
        <f>TA2c!B79</f>
        <v>8.1650719046592712E-2</v>
      </c>
      <c r="I79" s="16">
        <f>TA2c!J79</f>
        <v>4.0522351861000061E-2</v>
      </c>
      <c r="J79" s="16">
        <f>TA2c!R79</f>
        <v>1.5029908157885075E-2</v>
      </c>
      <c r="K79" s="16">
        <v>5.0012875464694878E-3</v>
      </c>
      <c r="L79" s="56">
        <f t="shared" si="17"/>
        <v>0.24069231003522873</v>
      </c>
      <c r="M79" s="15">
        <f t="shared" si="18"/>
        <v>0.108183354139328</v>
      </c>
      <c r="N79" s="15">
        <f t="shared" si="19"/>
        <v>0.13250895589590073</v>
      </c>
      <c r="O79" s="15">
        <f t="shared" si="13"/>
        <v>7.1365110576152802E-2</v>
      </c>
      <c r="P79" s="15">
        <f t="shared" si="14"/>
        <v>3.023674339056015E-2</v>
      </c>
      <c r="Q79" s="15">
        <f t="shared" si="15"/>
        <v>4.1128367185592651E-2</v>
      </c>
      <c r="R79" s="15">
        <f t="shared" si="16"/>
        <v>2.5492443703114986E-2</v>
      </c>
      <c r="S79" s="14">
        <f t="shared" si="12"/>
        <v>1.0028620611415587E-2</v>
      </c>
      <c r="T79" s="15"/>
      <c r="U79" s="13"/>
      <c r="V79" s="2">
        <v>0.34272148200520136</v>
      </c>
      <c r="W79" s="2">
        <v>0.22752139127569435</v>
      </c>
      <c r="X79" s="2">
        <v>9.7572076572603694E-2</v>
      </c>
      <c r="Y79" s="2">
        <v>3.2823450408407451E-2</v>
      </c>
      <c r="Z79" s="2">
        <v>1.1331624395765355E-2</v>
      </c>
    </row>
    <row r="80" spans="1:26">
      <c r="A80" s="19">
        <v>1983</v>
      </c>
      <c r="B80" s="325">
        <f>'TA2'!B80</f>
        <v>0.64201343059539795</v>
      </c>
      <c r="C80" s="521">
        <f>'TA2'!J80</f>
        <v>0.15502649545669556</v>
      </c>
      <c r="D80" s="522">
        <f>'TA2'!R80</f>
        <v>0.48698693513870239</v>
      </c>
      <c r="E80" s="319">
        <f>TA2b!B80</f>
        <v>0.35798656940460205</v>
      </c>
      <c r="F80" s="16">
        <f>TA2b!J80</f>
        <v>0.24786561727523804</v>
      </c>
      <c r="G80" s="16">
        <f>TA2b!R80</f>
        <v>0.11380410939455032</v>
      </c>
      <c r="H80" s="16">
        <f>TA2c!B80</f>
        <v>8.2841522991657257E-2</v>
      </c>
      <c r="I80" s="16">
        <f>TA2c!J80</f>
        <v>4.0954731404781342E-2</v>
      </c>
      <c r="J80" s="16">
        <f>TA2c!R80</f>
        <v>1.4979681931436062E-2</v>
      </c>
      <c r="K80" s="16">
        <v>4.8481176323244999E-3</v>
      </c>
      <c r="L80" s="56">
        <f t="shared" si="17"/>
        <v>0.24418246001005173</v>
      </c>
      <c r="M80" s="15">
        <f t="shared" si="18"/>
        <v>0.11012095212936401</v>
      </c>
      <c r="N80" s="15">
        <f t="shared" si="19"/>
        <v>0.13406150788068771</v>
      </c>
      <c r="O80" s="15">
        <f t="shared" si="13"/>
        <v>7.2849377989768982E-2</v>
      </c>
      <c r="P80" s="15">
        <f t="shared" si="14"/>
        <v>3.0962586402893066E-2</v>
      </c>
      <c r="Q80" s="15">
        <f t="shared" si="15"/>
        <v>4.1886791586875916E-2</v>
      </c>
      <c r="R80" s="15">
        <f t="shared" si="16"/>
        <v>2.597504947334528E-2</v>
      </c>
      <c r="S80" s="14">
        <f t="shared" si="12"/>
        <v>1.0131564299111561E-2</v>
      </c>
      <c r="T80" s="15"/>
      <c r="U80" s="13"/>
      <c r="V80" s="2">
        <v>0.34981760082848062</v>
      </c>
      <c r="W80" s="2">
        <v>0.23455071793360235</v>
      </c>
      <c r="X80" s="2">
        <v>0.10282245251280001</v>
      </c>
      <c r="Y80" s="2">
        <v>3.5414063667141962E-2</v>
      </c>
      <c r="Z80" s="2">
        <v>1.2441848253439532E-2</v>
      </c>
    </row>
    <row r="81" spans="1:26">
      <c r="A81" s="19">
        <v>1984</v>
      </c>
      <c r="B81" s="325">
        <f>'TA2'!B81</f>
        <v>0.6346103847026825</v>
      </c>
      <c r="C81" s="521">
        <f>'TA2'!J81</f>
        <v>0.15487378835678101</v>
      </c>
      <c r="D81" s="522">
        <f>'TA2'!R81</f>
        <v>0.47973659634590149</v>
      </c>
      <c r="E81" s="319">
        <f>TA2b!B81</f>
        <v>0.3653896152973175</v>
      </c>
      <c r="F81" s="16">
        <f>TA2b!J81</f>
        <v>0.25682121515274048</v>
      </c>
      <c r="G81" s="16">
        <f>TA2b!R81</f>
        <v>0.12178215384483337</v>
      </c>
      <c r="H81" s="16">
        <f>TA2c!B81</f>
        <v>9.0179771184921265E-2</v>
      </c>
      <c r="I81" s="16">
        <f>TA2c!J81</f>
        <v>4.632299393415451E-2</v>
      </c>
      <c r="J81" s="16">
        <f>TA2c!R81</f>
        <v>1.7292531207203865E-2</v>
      </c>
      <c r="K81" s="16">
        <v>5.8371215845474571E-3</v>
      </c>
      <c r="L81" s="56">
        <f t="shared" si="17"/>
        <v>0.24360746145248413</v>
      </c>
      <c r="M81" s="15">
        <f t="shared" si="18"/>
        <v>0.10856840014457703</v>
      </c>
      <c r="N81" s="15">
        <f t="shared" si="19"/>
        <v>0.1350390613079071</v>
      </c>
      <c r="O81" s="15">
        <f t="shared" si="13"/>
        <v>7.5459159910678864E-2</v>
      </c>
      <c r="P81" s="15">
        <f t="shared" si="14"/>
        <v>3.1602382659912109E-2</v>
      </c>
      <c r="Q81" s="15">
        <f t="shared" si="15"/>
        <v>4.3856777250766754E-2</v>
      </c>
      <c r="R81" s="15">
        <f t="shared" si="16"/>
        <v>2.9030462726950645E-2</v>
      </c>
      <c r="S81" s="14">
        <f t="shared" si="12"/>
        <v>1.1455409622656409E-2</v>
      </c>
      <c r="T81" s="15"/>
      <c r="U81" s="13"/>
      <c r="V81" s="2">
        <v>0.35333576515705317</v>
      </c>
      <c r="W81" s="2">
        <v>0.23835970314327437</v>
      </c>
      <c r="X81" s="2">
        <v>0.10629430295039832</v>
      </c>
      <c r="Y81" s="2">
        <v>3.8673054887381736E-2</v>
      </c>
      <c r="Z81" s="2">
        <v>1.384809898709174E-2</v>
      </c>
    </row>
    <row r="82" spans="1:26">
      <c r="A82" s="19">
        <v>1985</v>
      </c>
      <c r="B82" s="325">
        <f>'TA2'!B82</f>
        <v>0.63368165493011475</v>
      </c>
      <c r="C82" s="521">
        <f>'TA2'!J82</f>
        <v>0.15573877096176147</v>
      </c>
      <c r="D82" s="522">
        <f>'TA2'!R82</f>
        <v>0.47794288396835327</v>
      </c>
      <c r="E82" s="319">
        <f>TA2b!B82</f>
        <v>0.36631834506988525</v>
      </c>
      <c r="F82" s="16">
        <f>TA2b!J82</f>
        <v>0.25730720162391663</v>
      </c>
      <c r="G82" s="16">
        <f>TA2b!R82</f>
        <v>0.12237803637981415</v>
      </c>
      <c r="H82" s="16">
        <f>TA2c!B82</f>
        <v>9.0730726718902588E-2</v>
      </c>
      <c r="I82" s="16">
        <f>TA2c!J82</f>
        <v>4.5923683792352676E-2</v>
      </c>
      <c r="J82" s="16">
        <f>TA2c!R82</f>
        <v>1.6122600063681602E-2</v>
      </c>
      <c r="K82" s="16">
        <v>2.1575802863263434E-3</v>
      </c>
      <c r="L82" s="56">
        <f t="shared" si="17"/>
        <v>0.24394030869007111</v>
      </c>
      <c r="M82" s="15">
        <f t="shared" si="18"/>
        <v>0.10901114344596863</v>
      </c>
      <c r="N82" s="15">
        <f t="shared" si="19"/>
        <v>0.13492916524410248</v>
      </c>
      <c r="O82" s="15">
        <f t="shared" si="13"/>
        <v>7.6454352587461472E-2</v>
      </c>
      <c r="P82" s="15">
        <f t="shared" si="14"/>
        <v>3.164730966091156E-2</v>
      </c>
      <c r="Q82" s="15">
        <f t="shared" si="15"/>
        <v>4.4807042926549911E-2</v>
      </c>
      <c r="R82" s="15">
        <f t="shared" si="16"/>
        <v>2.9801083728671074E-2</v>
      </c>
      <c r="S82" s="14">
        <f t="shared" si="12"/>
        <v>1.3965019777355259E-2</v>
      </c>
      <c r="T82" s="15"/>
      <c r="U82" s="13"/>
      <c r="V82" s="2">
        <v>0.35970763059564687</v>
      </c>
      <c r="W82" s="2">
        <v>0.24456723493695093</v>
      </c>
      <c r="X82" s="2">
        <v>0.11093374495182488</v>
      </c>
      <c r="Y82" s="2">
        <v>4.0709515097490545E-2</v>
      </c>
      <c r="Z82" s="2">
        <v>1.4210807878367386E-2</v>
      </c>
    </row>
    <row r="83" spans="1:26">
      <c r="A83" s="19">
        <v>1986</v>
      </c>
      <c r="B83" s="325">
        <f>'TA2'!B83</f>
        <v>0.63526818156242371</v>
      </c>
      <c r="C83" s="521">
        <f>'TA2'!J83</f>
        <v>0.15218245983123779</v>
      </c>
      <c r="D83" s="522">
        <f>'TA2'!R83</f>
        <v>0.48308572173118591</v>
      </c>
      <c r="E83" s="319">
        <f>TA2b!B83</f>
        <v>0.36473181843757629</v>
      </c>
      <c r="F83" s="16">
        <f>TA2b!J83</f>
        <v>0.25397849082946777</v>
      </c>
      <c r="G83" s="16">
        <f>TA2b!R83</f>
        <v>0.11771672964096069</v>
      </c>
      <c r="H83" s="16">
        <f>TA2c!B83</f>
        <v>8.5792884230613708E-2</v>
      </c>
      <c r="I83" s="16">
        <f>TA2c!J83</f>
        <v>4.1828259825706482E-2</v>
      </c>
      <c r="J83" s="16">
        <f>TA2c!R83</f>
        <v>1.5189302153885365E-2</v>
      </c>
      <c r="K83" s="16">
        <v>5.0632028472833964E-3</v>
      </c>
      <c r="L83" s="56">
        <f t="shared" si="17"/>
        <v>0.2470150887966156</v>
      </c>
      <c r="M83" s="15">
        <f t="shared" si="18"/>
        <v>0.11075332760810852</v>
      </c>
      <c r="N83" s="15">
        <f t="shared" si="19"/>
        <v>0.13626176118850708</v>
      </c>
      <c r="O83" s="15">
        <f t="shared" si="13"/>
        <v>7.5888469815254211E-2</v>
      </c>
      <c r="P83" s="15">
        <f t="shared" si="14"/>
        <v>3.1923845410346985E-2</v>
      </c>
      <c r="Q83" s="15">
        <f t="shared" si="15"/>
        <v>4.3964624404907227E-2</v>
      </c>
      <c r="R83" s="15">
        <f t="shared" si="16"/>
        <v>2.6638957671821117E-2</v>
      </c>
      <c r="S83" s="14">
        <f t="shared" si="12"/>
        <v>1.0126099306601969E-2</v>
      </c>
      <c r="T83" s="15"/>
      <c r="U83" s="13"/>
      <c r="V83" s="2">
        <v>0.37863731617617075</v>
      </c>
      <c r="W83" s="2">
        <v>0.2662907434431489</v>
      </c>
      <c r="X83" s="2">
        <v>0.1314262208412354</v>
      </c>
      <c r="Y83" s="2">
        <v>4.8919275208926756E-2</v>
      </c>
      <c r="Z83" s="2">
        <v>1.9359340757611313E-2</v>
      </c>
    </row>
    <row r="84" spans="1:26">
      <c r="A84" s="19">
        <v>1987</v>
      </c>
      <c r="B84" s="325">
        <f>'TA2'!B84</f>
        <v>0.62471815943717957</v>
      </c>
      <c r="C84" s="521">
        <f>'TA2'!J84</f>
        <v>0.14911514520645142</v>
      </c>
      <c r="D84" s="522">
        <f>'TA2'!R84</f>
        <v>0.47560301423072815</v>
      </c>
      <c r="E84" s="319">
        <f>TA2b!B84</f>
        <v>0.37528184056282043</v>
      </c>
      <c r="F84" s="16">
        <f>TA2b!J84</f>
        <v>0.26597979664802551</v>
      </c>
      <c r="G84" s="16">
        <f>TA2b!R84</f>
        <v>0.12727098166942596</v>
      </c>
      <c r="H84" s="16">
        <f>TA2c!B84</f>
        <v>9.3490466475486755E-2</v>
      </c>
      <c r="I84" s="16">
        <f>TA2c!J84</f>
        <v>4.6091217547655106E-2</v>
      </c>
      <c r="J84" s="16">
        <f>TA2c!R84</f>
        <v>1.6760397702455521E-2</v>
      </c>
      <c r="K84" s="16">
        <v>5.7789205869786297E-3</v>
      </c>
      <c r="L84" s="56">
        <f t="shared" si="17"/>
        <v>0.24801085889339447</v>
      </c>
      <c r="M84" s="15">
        <f t="shared" si="18"/>
        <v>0.10930204391479492</v>
      </c>
      <c r="N84" s="15">
        <f t="shared" si="19"/>
        <v>0.13870881497859955</v>
      </c>
      <c r="O84" s="15">
        <f t="shared" si="13"/>
        <v>8.1179764121770859E-2</v>
      </c>
      <c r="P84" s="15">
        <f t="shared" si="14"/>
        <v>3.3780515193939209E-2</v>
      </c>
      <c r="Q84" s="15">
        <f t="shared" si="15"/>
        <v>4.739924892783165E-2</v>
      </c>
      <c r="R84" s="15">
        <f t="shared" si="16"/>
        <v>2.9330819845199585E-2</v>
      </c>
      <c r="S84" s="14">
        <f t="shared" si="12"/>
        <v>1.0981477115476892E-2</v>
      </c>
      <c r="T84" s="15"/>
      <c r="U84" s="13"/>
      <c r="V84" s="2">
        <v>0.37304580019867584</v>
      </c>
      <c r="W84" s="2">
        <v>0.25566338062459637</v>
      </c>
      <c r="X84" s="2">
        <v>0.11750102422462874</v>
      </c>
      <c r="Y84" s="2">
        <v>4.2452021853704197E-2</v>
      </c>
      <c r="Z84" s="2">
        <v>1.5039419472849178E-2</v>
      </c>
    </row>
    <row r="85" spans="1:26">
      <c r="A85" s="19">
        <v>1988</v>
      </c>
      <c r="B85" s="325">
        <f>'TA2'!B85</f>
        <v>0.61120045185089111</v>
      </c>
      <c r="C85" s="521">
        <f>'TA2'!J85</f>
        <v>0.14648151397705078</v>
      </c>
      <c r="D85" s="522">
        <f>'TA2'!R85</f>
        <v>0.46471893787384033</v>
      </c>
      <c r="E85" s="319">
        <f>TA2b!B85</f>
        <v>0.38879954814910889</v>
      </c>
      <c r="F85" s="16">
        <f>TA2b!J85</f>
        <v>0.2813086211681366</v>
      </c>
      <c r="G85" s="16">
        <f>TA2b!R85</f>
        <v>0.14363168179988861</v>
      </c>
      <c r="H85" s="16">
        <f>TA2c!B85</f>
        <v>0.10895701497793198</v>
      </c>
      <c r="I85" s="16">
        <f>TA2c!J85</f>
        <v>5.7341832667589188E-2</v>
      </c>
      <c r="J85" s="16">
        <f>TA2c!R85</f>
        <v>2.2382557392120361E-2</v>
      </c>
      <c r="K85" s="16">
        <v>8.2666637969900942E-3</v>
      </c>
      <c r="L85" s="56">
        <f t="shared" si="17"/>
        <v>0.24516786634922028</v>
      </c>
      <c r="M85" s="15">
        <f t="shared" si="18"/>
        <v>0.10749092698097229</v>
      </c>
      <c r="N85" s="15">
        <f t="shared" si="19"/>
        <v>0.13767693936824799</v>
      </c>
      <c r="O85" s="15">
        <f t="shared" si="13"/>
        <v>8.6289849132299423E-2</v>
      </c>
      <c r="P85" s="15">
        <f t="shared" si="14"/>
        <v>3.4674666821956635E-2</v>
      </c>
      <c r="Q85" s="15">
        <f t="shared" si="15"/>
        <v>5.1615182310342789E-2</v>
      </c>
      <c r="R85" s="15">
        <f t="shared" si="16"/>
        <v>3.4959275275468826E-2</v>
      </c>
      <c r="S85" s="14">
        <f t="shared" si="12"/>
        <v>1.4115893595130267E-2</v>
      </c>
      <c r="T85" s="15"/>
      <c r="U85" s="13"/>
      <c r="V85" s="2">
        <v>0.39779173031059578</v>
      </c>
      <c r="W85" s="2">
        <v>0.28406267638058369</v>
      </c>
      <c r="X85" s="2">
        <v>0.14653249100073071</v>
      </c>
      <c r="Y85" s="2">
        <v>6.0999488667388316E-2</v>
      </c>
      <c r="Z85" s="2">
        <v>2.388458732889278E-2</v>
      </c>
    </row>
    <row r="86" spans="1:26">
      <c r="A86" s="23">
        <v>1989</v>
      </c>
      <c r="B86" s="326">
        <f>'TA2'!B86</f>
        <v>0.61434918642044067</v>
      </c>
      <c r="C86" s="525">
        <f>'TA2'!J86</f>
        <v>0.14686053991317749</v>
      </c>
      <c r="D86" s="526">
        <f>'TA2'!R86</f>
        <v>0.46748864650726318</v>
      </c>
      <c r="E86" s="320">
        <f>TA2b!B86</f>
        <v>0.38565081357955933</v>
      </c>
      <c r="F86" s="22">
        <f>TA2b!J86</f>
        <v>0.27713310718536377</v>
      </c>
      <c r="G86" s="22">
        <f>TA2b!R86</f>
        <v>0.13834379613399506</v>
      </c>
      <c r="H86" s="22">
        <f>TA2c!B86</f>
        <v>0.10357879847288132</v>
      </c>
      <c r="I86" s="22">
        <f>TA2c!J86</f>
        <v>5.2499476820230484E-2</v>
      </c>
      <c r="J86" s="22">
        <f>TA2c!R86</f>
        <v>1.9980499520897865E-2</v>
      </c>
      <c r="K86" s="22">
        <v>7.0005161134914853E-3</v>
      </c>
      <c r="L86" s="57">
        <f t="shared" si="17"/>
        <v>0.24730701744556427</v>
      </c>
      <c r="M86" s="21">
        <f t="shared" si="18"/>
        <v>0.10851770639419556</v>
      </c>
      <c r="N86" s="21">
        <f t="shared" si="19"/>
        <v>0.13878931105136871</v>
      </c>
      <c r="O86" s="21">
        <f t="shared" si="13"/>
        <v>8.5844319313764572E-2</v>
      </c>
      <c r="P86" s="21">
        <f t="shared" si="14"/>
        <v>3.4764997661113739E-2</v>
      </c>
      <c r="Q86" s="21">
        <f t="shared" si="15"/>
        <v>5.1079321652650833E-2</v>
      </c>
      <c r="R86" s="21">
        <f t="shared" si="16"/>
        <v>3.2518977299332619E-2</v>
      </c>
      <c r="S86" s="20">
        <f t="shared" si="12"/>
        <v>1.297998340740638E-2</v>
      </c>
      <c r="T86" s="15"/>
      <c r="U86" s="13"/>
      <c r="V86" s="2">
        <v>0.3934302478443843</v>
      </c>
      <c r="W86" s="2">
        <v>0.27795194198464357</v>
      </c>
      <c r="X86" s="2">
        <v>0.1381328299421444</v>
      </c>
      <c r="Y86" s="2">
        <v>5.4703204788940356E-2</v>
      </c>
      <c r="Z86" s="2">
        <v>2.0985826987158833E-2</v>
      </c>
    </row>
    <row r="87" spans="1:26">
      <c r="A87" s="27">
        <v>1990</v>
      </c>
      <c r="B87" s="327">
        <f>'TA2'!B87</f>
        <v>0.61323651671409607</v>
      </c>
      <c r="C87" s="527">
        <f>'TA2'!J87</f>
        <v>0.14492160081863403</v>
      </c>
      <c r="D87" s="528">
        <f>'TA2'!R87</f>
        <v>0.46831491589546204</v>
      </c>
      <c r="E87" s="321">
        <f>TA2b!B87</f>
        <v>0.38676348328590393</v>
      </c>
      <c r="F87" s="26">
        <f>TA2b!J87</f>
        <v>0.27769520878791809</v>
      </c>
      <c r="G87" s="26">
        <f>TA2b!R87</f>
        <v>0.13918960094451904</v>
      </c>
      <c r="H87" s="26">
        <f>TA2c!B87</f>
        <v>0.10423720628023148</v>
      </c>
      <c r="I87" s="26">
        <f>TA2c!J87</f>
        <v>5.2657846361398697E-2</v>
      </c>
      <c r="J87" s="26">
        <f>TA2c!R87</f>
        <v>2.0046869292855263E-2</v>
      </c>
      <c r="K87" s="26">
        <v>7.284607423869818E-3</v>
      </c>
      <c r="L87" s="58">
        <f t="shared" si="17"/>
        <v>0.24757388234138489</v>
      </c>
      <c r="M87" s="25">
        <f t="shared" si="18"/>
        <v>0.10906827449798584</v>
      </c>
      <c r="N87" s="25">
        <f t="shared" si="19"/>
        <v>0.13850560784339905</v>
      </c>
      <c r="O87" s="25">
        <f t="shared" si="13"/>
        <v>8.6531754583120346E-2</v>
      </c>
      <c r="P87" s="25">
        <f t="shared" si="14"/>
        <v>3.4952394664287567E-2</v>
      </c>
      <c r="Q87" s="25">
        <f t="shared" si="15"/>
        <v>5.1579359918832779E-2</v>
      </c>
      <c r="R87" s="25">
        <f t="shared" si="16"/>
        <v>3.2610977068543434E-2</v>
      </c>
      <c r="S87" s="24">
        <f t="shared" si="12"/>
        <v>1.2762261868985445E-2</v>
      </c>
      <c r="T87" s="15"/>
      <c r="U87" s="13"/>
      <c r="V87" s="2">
        <v>0.3937974074215928</v>
      </c>
      <c r="W87" s="2">
        <v>0.27811424373765886</v>
      </c>
      <c r="X87" s="2">
        <v>0.13809777272165719</v>
      </c>
      <c r="Y87" s="2">
        <v>5.3985926784496485E-2</v>
      </c>
      <c r="Z87" s="2">
        <v>2.0801831907503569E-2</v>
      </c>
    </row>
    <row r="88" spans="1:26">
      <c r="A88" s="19">
        <v>1991</v>
      </c>
      <c r="B88" s="325">
        <f>'TA2'!B88</f>
        <v>0.61303409934043884</v>
      </c>
      <c r="C88" s="521">
        <f>'TA2'!J88</f>
        <v>0.14164674282073975</v>
      </c>
      <c r="D88" s="522">
        <f>'TA2'!R88</f>
        <v>0.4713873565196991</v>
      </c>
      <c r="E88" s="319">
        <f>TA2b!B88</f>
        <v>0.38696590065956116</v>
      </c>
      <c r="F88" s="16">
        <f>TA2b!J88</f>
        <v>0.27561831474304199</v>
      </c>
      <c r="G88" s="16">
        <f>TA2b!R88</f>
        <v>0.13348178565502167</v>
      </c>
      <c r="H88" s="16">
        <f>TA2c!B88</f>
        <v>9.8605558276176453E-2</v>
      </c>
      <c r="I88" s="16">
        <f>TA2c!J88</f>
        <v>4.9359127879142761E-2</v>
      </c>
      <c r="J88" s="16">
        <f>TA2c!R88</f>
        <v>1.8848469480872154E-2</v>
      </c>
      <c r="K88" s="16">
        <v>6.8356152447660821E-3</v>
      </c>
      <c r="L88" s="56">
        <f t="shared" si="17"/>
        <v>0.25348411500453949</v>
      </c>
      <c r="M88" s="15">
        <f t="shared" si="18"/>
        <v>0.11134758591651917</v>
      </c>
      <c r="N88" s="15">
        <f t="shared" si="19"/>
        <v>0.14213652908802032</v>
      </c>
      <c r="O88" s="15">
        <f t="shared" si="13"/>
        <v>8.4122657775878906E-2</v>
      </c>
      <c r="P88" s="15">
        <f t="shared" si="14"/>
        <v>3.4876227378845215E-2</v>
      </c>
      <c r="Q88" s="15">
        <f t="shared" si="15"/>
        <v>4.9246430397033691E-2</v>
      </c>
      <c r="R88" s="15">
        <f t="shared" si="16"/>
        <v>3.0510658398270607E-2</v>
      </c>
      <c r="S88" s="14">
        <f t="shared" si="12"/>
        <v>1.2012854236106072E-2</v>
      </c>
      <c r="T88" s="15"/>
      <c r="U88" s="13"/>
      <c r="V88" s="2">
        <v>0.38779603176544697</v>
      </c>
      <c r="W88" s="2">
        <v>0.26978166293476497</v>
      </c>
      <c r="X88" s="2">
        <v>0.1271712014755865</v>
      </c>
      <c r="Y88" s="2">
        <v>4.6662719309980977E-2</v>
      </c>
      <c r="Z88" s="2">
        <v>1.7162571837456377E-2</v>
      </c>
    </row>
    <row r="89" spans="1:26">
      <c r="A89" s="19">
        <v>1992</v>
      </c>
      <c r="B89" s="325">
        <f>'TA2'!B89</f>
        <v>0.6006927490234375</v>
      </c>
      <c r="C89" s="521">
        <f>'TA2'!J89</f>
        <v>0.13249683380126953</v>
      </c>
      <c r="D89" s="522">
        <f>'TA2'!R89</f>
        <v>0.46819591522216797</v>
      </c>
      <c r="E89" s="319">
        <f>TA2b!B89</f>
        <v>0.3993072509765625</v>
      </c>
      <c r="F89" s="16">
        <f>TA2b!J89</f>
        <v>0.2879565954208374</v>
      </c>
      <c r="G89" s="16">
        <f>TA2b!R89</f>
        <v>0.14417050778865814</v>
      </c>
      <c r="H89" s="16">
        <f>TA2c!B89</f>
        <v>0.10804940760135651</v>
      </c>
      <c r="I89" s="16">
        <f>TA2c!J89</f>
        <v>5.5976837873458862E-2</v>
      </c>
      <c r="J89" s="16">
        <f>TA2c!R89</f>
        <v>2.2545110434293747E-2</v>
      </c>
      <c r="K89" s="16">
        <v>8.2683335708396855E-3</v>
      </c>
      <c r="L89" s="56">
        <f t="shared" si="17"/>
        <v>0.25513674318790436</v>
      </c>
      <c r="M89" s="15">
        <f t="shared" si="18"/>
        <v>0.1113506555557251</v>
      </c>
      <c r="N89" s="15">
        <f t="shared" si="19"/>
        <v>0.14378608763217926</v>
      </c>
      <c r="O89" s="15">
        <f t="shared" si="13"/>
        <v>8.819366991519928E-2</v>
      </c>
      <c r="P89" s="15">
        <f t="shared" si="14"/>
        <v>3.6121100187301636E-2</v>
      </c>
      <c r="Q89" s="15">
        <f t="shared" si="15"/>
        <v>5.2072569727897644E-2</v>
      </c>
      <c r="R89" s="15">
        <f t="shared" si="16"/>
        <v>3.3431727439165115E-2</v>
      </c>
      <c r="S89" s="14">
        <f t="shared" si="12"/>
        <v>1.4276776863454061E-2</v>
      </c>
      <c r="T89" s="15"/>
      <c r="U89" s="13"/>
      <c r="V89" s="2">
        <v>0.40314083088873487</v>
      </c>
      <c r="W89" s="2">
        <v>0.28561730916329997</v>
      </c>
      <c r="X89" s="2">
        <v>0.14224378100303567</v>
      </c>
      <c r="Y89" s="2">
        <v>5.6669144449461258E-2</v>
      </c>
      <c r="Z89" s="2">
        <v>2.199168135390428E-2</v>
      </c>
    </row>
    <row r="90" spans="1:26">
      <c r="A90" s="19">
        <v>1993</v>
      </c>
      <c r="B90" s="325">
        <f>'TA2'!B90</f>
        <v>0.60249793529510498</v>
      </c>
      <c r="C90" s="521">
        <f>'TA2'!J90</f>
        <v>0.13312160968780518</v>
      </c>
      <c r="D90" s="522">
        <f>'TA2'!R90</f>
        <v>0.4693763256072998</v>
      </c>
      <c r="E90" s="319">
        <f>TA2b!B90</f>
        <v>0.39750206470489502</v>
      </c>
      <c r="F90" s="16">
        <f>TA2b!J90</f>
        <v>0.28550946712493896</v>
      </c>
      <c r="G90" s="16">
        <f>TA2b!R90</f>
        <v>0.14048711955547333</v>
      </c>
      <c r="H90" s="16">
        <f>TA2c!B90</f>
        <v>0.10478846728801727</v>
      </c>
      <c r="I90" s="16">
        <f>TA2c!J90</f>
        <v>5.405791848897934E-2</v>
      </c>
      <c r="J90" s="16">
        <f>TA2c!R90</f>
        <v>2.1981349214911461E-2</v>
      </c>
      <c r="K90" s="16">
        <v>8.0213981335360302E-3</v>
      </c>
      <c r="L90" s="56">
        <f t="shared" si="17"/>
        <v>0.25701494514942169</v>
      </c>
      <c r="M90" s="15">
        <f t="shared" si="18"/>
        <v>0.11199259757995605</v>
      </c>
      <c r="N90" s="15">
        <f t="shared" si="19"/>
        <v>0.14502234756946564</v>
      </c>
      <c r="O90" s="15">
        <f t="shared" si="13"/>
        <v>8.6429201066493988E-2</v>
      </c>
      <c r="P90" s="15">
        <f t="shared" si="14"/>
        <v>3.5698652267456055E-2</v>
      </c>
      <c r="Q90" s="15">
        <f t="shared" si="15"/>
        <v>5.0730548799037933E-2</v>
      </c>
      <c r="R90" s="15">
        <f t="shared" si="16"/>
        <v>3.2076569274067879E-2</v>
      </c>
      <c r="S90" s="14">
        <f t="shared" si="12"/>
        <v>1.3959951081375431E-2</v>
      </c>
      <c r="T90" s="15"/>
      <c r="U90" s="13"/>
      <c r="V90" s="2">
        <v>0.40052688123875319</v>
      </c>
      <c r="W90" s="2">
        <v>0.28221284584160444</v>
      </c>
      <c r="X90" s="2">
        <v>0.13684379989648174</v>
      </c>
      <c r="Y90" s="2">
        <v>5.2709349326827103E-2</v>
      </c>
      <c r="Z90" s="2">
        <v>1.9683332467271372E-2</v>
      </c>
    </row>
    <row r="91" spans="1:26">
      <c r="A91" s="19">
        <v>1994</v>
      </c>
      <c r="B91" s="325">
        <f>'TA2'!B91</f>
        <v>0.60065281391143799</v>
      </c>
      <c r="C91" s="521">
        <f>'TA2'!J91</f>
        <v>0.13339567184448242</v>
      </c>
      <c r="D91" s="522">
        <f>'TA2'!R91</f>
        <v>0.46725714206695557</v>
      </c>
      <c r="E91" s="319">
        <f>TA2b!B91</f>
        <v>0.39934718608856201</v>
      </c>
      <c r="F91" s="16">
        <f>TA2b!J91</f>
        <v>0.28700342774391174</v>
      </c>
      <c r="G91" s="16">
        <f>TA2b!R91</f>
        <v>0.14135541021823883</v>
      </c>
      <c r="H91" s="16">
        <f>TA2c!B91</f>
        <v>0.10527510195970535</v>
      </c>
      <c r="I91" s="16">
        <f>TA2c!J91</f>
        <v>5.4482866078615189E-2</v>
      </c>
      <c r="J91" s="16">
        <f>TA2c!R91</f>
        <v>2.1997068077325821E-2</v>
      </c>
      <c r="K91" s="16">
        <v>8.1632301754115E-3</v>
      </c>
      <c r="L91" s="56">
        <f t="shared" si="17"/>
        <v>0.25799177587032318</v>
      </c>
      <c r="M91" s="15">
        <f t="shared" si="18"/>
        <v>0.11234375834465027</v>
      </c>
      <c r="N91" s="15">
        <f t="shared" si="19"/>
        <v>0.14564801752567291</v>
      </c>
      <c r="O91" s="15">
        <f t="shared" si="13"/>
        <v>8.6872544139623642E-2</v>
      </c>
      <c r="P91" s="15">
        <f t="shared" si="14"/>
        <v>3.6080308258533478E-2</v>
      </c>
      <c r="Q91" s="15">
        <f t="shared" si="15"/>
        <v>5.0792235881090164E-2</v>
      </c>
      <c r="R91" s="15">
        <f t="shared" si="16"/>
        <v>3.2485798001289368E-2</v>
      </c>
      <c r="S91" s="14">
        <f t="shared" si="12"/>
        <v>1.3833837901914321E-2</v>
      </c>
      <c r="T91" s="15"/>
      <c r="U91" s="13"/>
      <c r="V91" s="2">
        <v>0.40132684465197571</v>
      </c>
      <c r="W91" s="2">
        <v>0.28227077321181804</v>
      </c>
      <c r="X91" s="2">
        <v>0.1364511900969064</v>
      </c>
      <c r="Y91" s="2">
        <v>5.1760269187222381E-2</v>
      </c>
      <c r="Z91" s="2">
        <v>1.9325345473267939E-2</v>
      </c>
    </row>
    <row r="92" spans="1:26">
      <c r="A92" s="19">
        <v>1995</v>
      </c>
      <c r="B92" s="325">
        <f>'TA2'!B92</f>
        <v>0.59347015619277954</v>
      </c>
      <c r="C92" s="521">
        <f>'TA2'!J92</f>
        <v>0.13128858804702759</v>
      </c>
      <c r="D92" s="522">
        <f>'TA2'!R92</f>
        <v>0.46218156814575195</v>
      </c>
      <c r="E92" s="319">
        <f>TA2b!B92</f>
        <v>0.40652984380722046</v>
      </c>
      <c r="F92" s="16">
        <f>TA2b!J92</f>
        <v>0.29435378313064575</v>
      </c>
      <c r="G92" s="16">
        <f>TA2b!R92</f>
        <v>0.1470179408788681</v>
      </c>
      <c r="H92" s="16">
        <f>TA2c!B92</f>
        <v>0.11029623448848724</v>
      </c>
      <c r="I92" s="16">
        <f>TA2c!J92</f>
        <v>5.7589586824178696E-2</v>
      </c>
      <c r="J92" s="16">
        <f>TA2c!R92</f>
        <v>2.3041808977723122E-2</v>
      </c>
      <c r="K92" s="16">
        <v>8.3569314372752296E-3</v>
      </c>
      <c r="L92" s="56">
        <f t="shared" si="17"/>
        <v>0.25951190292835236</v>
      </c>
      <c r="M92" s="15">
        <f t="shared" si="18"/>
        <v>0.11217606067657471</v>
      </c>
      <c r="N92" s="15">
        <f t="shared" si="19"/>
        <v>0.14733584225177765</v>
      </c>
      <c r="O92" s="15">
        <f t="shared" si="13"/>
        <v>8.9428354054689407E-2</v>
      </c>
      <c r="P92" s="15">
        <f t="shared" si="14"/>
        <v>3.6721706390380859E-2</v>
      </c>
      <c r="Q92" s="15">
        <f t="shared" si="15"/>
        <v>5.2706647664308548E-2</v>
      </c>
      <c r="R92" s="15">
        <f t="shared" si="16"/>
        <v>3.4547777846455574E-2</v>
      </c>
      <c r="S92" s="14">
        <f t="shared" si="12"/>
        <v>1.4684877540447892E-2</v>
      </c>
      <c r="T92" s="15"/>
      <c r="U92" s="13"/>
      <c r="V92" s="2">
        <v>0.41497999999999996</v>
      </c>
      <c r="W92" s="2">
        <v>0.29577999999999999</v>
      </c>
      <c r="X92" s="2">
        <v>0.14617000000000002</v>
      </c>
      <c r="Y92" s="2">
        <v>5.5820000000000002E-2</v>
      </c>
      <c r="Z92" s="2">
        <v>2.0289999999999999E-2</v>
      </c>
    </row>
    <row r="93" spans="1:26">
      <c r="A93" s="19">
        <v>1996</v>
      </c>
      <c r="B93" s="325">
        <f>'TA2'!B93</f>
        <v>0.5855257511138916</v>
      </c>
      <c r="C93" s="521">
        <f>'TA2'!J93</f>
        <v>0.12933379411697388</v>
      </c>
      <c r="D93" s="522">
        <f>'TA2'!R93</f>
        <v>0.45619195699691772</v>
      </c>
      <c r="E93" s="319">
        <f>TA2b!B93</f>
        <v>0.4144742488861084</v>
      </c>
      <c r="F93" s="16">
        <f>TA2b!J93</f>
        <v>0.30267930030822754</v>
      </c>
      <c r="G93" s="16">
        <f>TA2b!R93</f>
        <v>0.15391573309898376</v>
      </c>
      <c r="H93" s="16">
        <f>TA2c!B93</f>
        <v>0.11620496958494186</v>
      </c>
      <c r="I93" s="16">
        <f>TA2c!J93</f>
        <v>6.2191471457481384E-2</v>
      </c>
      <c r="J93" s="16">
        <f>TA2c!R93</f>
        <v>2.5634827092289925E-2</v>
      </c>
      <c r="K93" s="16">
        <v>9.5046017162891353E-3</v>
      </c>
      <c r="L93" s="56">
        <f t="shared" si="17"/>
        <v>0.26055851578712463</v>
      </c>
      <c r="M93" s="15">
        <f t="shared" si="18"/>
        <v>0.11179494857788086</v>
      </c>
      <c r="N93" s="15">
        <f t="shared" si="19"/>
        <v>0.14876356720924377</v>
      </c>
      <c r="O93" s="15">
        <f t="shared" si="13"/>
        <v>9.172426164150238E-2</v>
      </c>
      <c r="P93" s="15">
        <f t="shared" si="14"/>
        <v>3.7710763514041901E-2</v>
      </c>
      <c r="Q93" s="15">
        <f t="shared" si="15"/>
        <v>5.401349812746048E-2</v>
      </c>
      <c r="R93" s="15">
        <f t="shared" si="16"/>
        <v>3.655664436519146E-2</v>
      </c>
      <c r="S93" s="14">
        <f t="shared" si="12"/>
        <v>1.6130225376000791E-2</v>
      </c>
      <c r="T93" s="15"/>
      <c r="U93" s="13"/>
      <c r="V93" s="2">
        <v>0.42692000000000002</v>
      </c>
      <c r="W93" s="2">
        <v>0.30935000000000001</v>
      </c>
      <c r="X93" s="2">
        <v>0.15836</v>
      </c>
      <c r="Y93" s="2">
        <v>6.3469999999999999E-2</v>
      </c>
      <c r="Z93" s="2">
        <v>2.4140000000000002E-2</v>
      </c>
    </row>
    <row r="94" spans="1:26">
      <c r="A94" s="19">
        <v>1997</v>
      </c>
      <c r="B94" s="325">
        <f>'TA2'!B94</f>
        <v>0.57921856641769409</v>
      </c>
      <c r="C94" s="521">
        <f>'TA2'!J94</f>
        <v>0.12845265865325928</v>
      </c>
      <c r="D94" s="522">
        <f>'TA2'!R94</f>
        <v>0.45076590776443481</v>
      </c>
      <c r="E94" s="319">
        <f>TA2b!B94</f>
        <v>0.42078143358230591</v>
      </c>
      <c r="F94" s="16">
        <f>TA2b!J94</f>
        <v>0.30920067429542542</v>
      </c>
      <c r="G94" s="16">
        <f>TA2b!R94</f>
        <v>0.15984773635864258</v>
      </c>
      <c r="H94" s="16">
        <f>TA2c!B94</f>
        <v>0.12177622318267822</v>
      </c>
      <c r="I94" s="16">
        <f>TA2c!J94</f>
        <v>6.5900214016437531E-2</v>
      </c>
      <c r="J94" s="16">
        <f>TA2c!R94</f>
        <v>2.7029883116483688E-2</v>
      </c>
      <c r="K94" s="16">
        <v>9.7809676669304568E-3</v>
      </c>
      <c r="L94" s="56">
        <f t="shared" si="17"/>
        <v>0.26093369722366333</v>
      </c>
      <c r="M94" s="15">
        <f t="shared" si="18"/>
        <v>0.11158075928688049</v>
      </c>
      <c r="N94" s="15">
        <f t="shared" si="19"/>
        <v>0.14935293793678284</v>
      </c>
      <c r="O94" s="15">
        <f t="shared" si="13"/>
        <v>9.3947522342205048E-2</v>
      </c>
      <c r="P94" s="15">
        <f t="shared" si="14"/>
        <v>3.8071513175964355E-2</v>
      </c>
      <c r="Q94" s="15">
        <f t="shared" si="15"/>
        <v>5.5876009166240692E-2</v>
      </c>
      <c r="R94" s="15">
        <f t="shared" si="16"/>
        <v>3.8870330899953842E-2</v>
      </c>
      <c r="S94" s="14">
        <f t="shared" si="12"/>
        <v>1.7248915449553232E-2</v>
      </c>
      <c r="T94" s="15"/>
      <c r="U94" s="13"/>
      <c r="V94" s="2">
        <v>0.43767</v>
      </c>
      <c r="W94" s="2">
        <v>0.32207999999999998</v>
      </c>
      <c r="X94" s="2">
        <v>0.16985</v>
      </c>
      <c r="Y94" s="2">
        <v>7.1459999999999996E-2</v>
      </c>
      <c r="Z94" s="2">
        <v>2.6840000000000003E-2</v>
      </c>
    </row>
    <row r="95" spans="1:26">
      <c r="A95" s="19">
        <v>1998</v>
      </c>
      <c r="B95" s="325">
        <f>'TA2'!B95</f>
        <v>0.57736960053443909</v>
      </c>
      <c r="C95" s="521">
        <f>'TA2'!J95</f>
        <v>0.12936669588088989</v>
      </c>
      <c r="D95" s="522">
        <f>'TA2'!R95</f>
        <v>0.44800290465354919</v>
      </c>
      <c r="E95" s="319">
        <f>TA2b!B95</f>
        <v>0.42263039946556091</v>
      </c>
      <c r="F95" s="16">
        <f>TA2b!J95</f>
        <v>0.3114875853061676</v>
      </c>
      <c r="G95" s="16">
        <f>TA2b!R95</f>
        <v>0.16141434013843536</v>
      </c>
      <c r="H95" s="16">
        <f>TA2c!B95</f>
        <v>0.1230800449848175</v>
      </c>
      <c r="I95" s="16">
        <f>TA2c!J95</f>
        <v>6.7087128758430481E-2</v>
      </c>
      <c r="J95" s="16">
        <f>TA2c!R95</f>
        <v>2.7482990175485611E-2</v>
      </c>
      <c r="K95" s="16">
        <v>9.6692480264463122E-3</v>
      </c>
      <c r="L95" s="56">
        <f t="shared" si="17"/>
        <v>0.26121605932712555</v>
      </c>
      <c r="M95" s="15">
        <f t="shared" si="18"/>
        <v>0.11114281415939331</v>
      </c>
      <c r="N95" s="15">
        <f t="shared" si="19"/>
        <v>0.15007324516773224</v>
      </c>
      <c r="O95" s="15">
        <f t="shared" si="13"/>
        <v>9.4327211380004883E-2</v>
      </c>
      <c r="P95" s="15">
        <f t="shared" si="14"/>
        <v>3.8334295153617859E-2</v>
      </c>
      <c r="Q95" s="15">
        <f t="shared" si="15"/>
        <v>5.5992916226387024E-2</v>
      </c>
      <c r="R95" s="15">
        <f t="shared" si="16"/>
        <v>3.960413858294487E-2</v>
      </c>
      <c r="S95" s="14">
        <f t="shared" si="12"/>
        <v>1.7813742149039299E-2</v>
      </c>
      <c r="T95" s="15"/>
      <c r="U95" s="13"/>
      <c r="V95" s="2">
        <v>0.44353000000000004</v>
      </c>
      <c r="W95" s="2">
        <v>0.32915999999999995</v>
      </c>
      <c r="X95" s="2">
        <v>0.17693999999999999</v>
      </c>
      <c r="Y95" s="2">
        <v>7.5830000000000009E-2</v>
      </c>
      <c r="Z95" s="2">
        <v>2.9169999999999998E-2</v>
      </c>
    </row>
    <row r="96" spans="1:26">
      <c r="A96" s="23">
        <v>1999</v>
      </c>
      <c r="B96" s="326">
        <f>'TA2'!B96</f>
        <v>0.571401447057724</v>
      </c>
      <c r="C96" s="525">
        <f>'TA2'!J96</f>
        <v>0.12747323513031006</v>
      </c>
      <c r="D96" s="526">
        <f>'TA2'!R96</f>
        <v>0.44392821192741394</v>
      </c>
      <c r="E96" s="320">
        <f>TA2b!B96</f>
        <v>0.428598552942276</v>
      </c>
      <c r="F96" s="22">
        <f>TA2b!J96</f>
        <v>0.31775251030921936</v>
      </c>
      <c r="G96" s="22">
        <f>TA2b!R96</f>
        <v>0.16770446300506592</v>
      </c>
      <c r="H96" s="22">
        <f>TA2c!B96</f>
        <v>0.12893722951412201</v>
      </c>
      <c r="I96" s="22">
        <f>TA2c!J96</f>
        <v>7.1547195315361023E-2</v>
      </c>
      <c r="J96" s="22">
        <f>TA2c!R96</f>
        <v>3.0065683647990227E-2</v>
      </c>
      <c r="K96" s="22">
        <v>1.0921752925309685E-2</v>
      </c>
      <c r="L96" s="57">
        <f t="shared" si="17"/>
        <v>0.26089408993721008</v>
      </c>
      <c r="M96" s="21">
        <f t="shared" si="18"/>
        <v>0.11084604263305664</v>
      </c>
      <c r="N96" s="21">
        <f t="shared" si="19"/>
        <v>0.15004804730415344</v>
      </c>
      <c r="O96" s="21">
        <f t="shared" si="13"/>
        <v>9.6157267689704895E-2</v>
      </c>
      <c r="P96" s="21">
        <f t="shared" si="14"/>
        <v>3.8767233490943909E-2</v>
      </c>
      <c r="Q96" s="21">
        <f t="shared" si="15"/>
        <v>5.7390034198760986E-2</v>
      </c>
      <c r="R96" s="21">
        <f t="shared" si="16"/>
        <v>4.1481511667370796E-2</v>
      </c>
      <c r="S96" s="20">
        <f t="shared" si="12"/>
        <v>1.9143930722680544E-2</v>
      </c>
      <c r="T96" s="15"/>
      <c r="U96" s="13"/>
      <c r="V96" s="2">
        <v>0.45008999999999999</v>
      </c>
      <c r="W96" s="2">
        <v>0.33674999999999999</v>
      </c>
      <c r="X96" s="2">
        <v>0.18365999999999999</v>
      </c>
      <c r="Y96" s="2">
        <v>7.9960000000000003E-2</v>
      </c>
      <c r="Z96" s="2">
        <v>3.0990000000000004E-2</v>
      </c>
    </row>
    <row r="97" spans="1:26">
      <c r="A97" s="27">
        <v>2000</v>
      </c>
      <c r="B97" s="327">
        <f>'TA2'!B97</f>
        <v>0.56591895222663879</v>
      </c>
      <c r="C97" s="527">
        <f>'TA2'!J97</f>
        <v>0.12649238109588623</v>
      </c>
      <c r="D97" s="528">
        <f>'TA2'!R97</f>
        <v>0.43942657113075256</v>
      </c>
      <c r="E97" s="321">
        <f>TA2b!B97</f>
        <v>0.43408104777336121</v>
      </c>
      <c r="F97" s="26">
        <f>TA2b!J97</f>
        <v>0.32350251078605652</v>
      </c>
      <c r="G97" s="26">
        <f>TA2b!R97</f>
        <v>0.1736798882484436</v>
      </c>
      <c r="H97" s="26">
        <f>TA2c!B97</f>
        <v>0.13481861352920532</v>
      </c>
      <c r="I97" s="26">
        <f>TA2c!J97</f>
        <v>7.633865624666214E-2</v>
      </c>
      <c r="J97" s="26">
        <f>TA2c!R97</f>
        <v>3.2443702220916748E-2</v>
      </c>
      <c r="K97" s="26">
        <v>1.1910500293266906E-2</v>
      </c>
      <c r="L97" s="58">
        <f t="shared" si="17"/>
        <v>0.2604011595249176</v>
      </c>
      <c r="M97" s="25">
        <f t="shared" si="18"/>
        <v>0.11057853698730469</v>
      </c>
      <c r="N97" s="25">
        <f t="shared" si="19"/>
        <v>0.14982262253761292</v>
      </c>
      <c r="O97" s="25">
        <f t="shared" si="13"/>
        <v>9.7341232001781464E-2</v>
      </c>
      <c r="P97" s="25">
        <f t="shared" si="14"/>
        <v>3.8861274719238281E-2</v>
      </c>
      <c r="Q97" s="25">
        <f t="shared" si="15"/>
        <v>5.8479957282543182E-2</v>
      </c>
      <c r="R97" s="25">
        <f t="shared" si="16"/>
        <v>4.3894954025745392E-2</v>
      </c>
      <c r="S97" s="24">
        <f t="shared" si="12"/>
        <v>2.053320192764984E-2</v>
      </c>
      <c r="T97" s="15"/>
      <c r="U97" s="13"/>
      <c r="V97" s="2">
        <v>0.45293999999999995</v>
      </c>
      <c r="W97" s="2">
        <v>0.34256999999999999</v>
      </c>
      <c r="X97" s="2">
        <v>0.19295000000000001</v>
      </c>
      <c r="Y97" s="2">
        <v>8.7809999999999999E-2</v>
      </c>
      <c r="Z97" s="2">
        <v>3.4349999999999999E-2</v>
      </c>
    </row>
    <row r="98" spans="1:26">
      <c r="A98" s="19">
        <v>2001</v>
      </c>
      <c r="B98" s="325">
        <f>'TA2'!B98</f>
        <v>0.57312282919883728</v>
      </c>
      <c r="C98" s="521">
        <f>'TA2'!J98</f>
        <v>0.1280444860458374</v>
      </c>
      <c r="D98" s="522">
        <f>'TA2'!R98</f>
        <v>0.44507834315299988</v>
      </c>
      <c r="E98" s="319">
        <f>TA2b!B98</f>
        <v>0.42687717080116272</v>
      </c>
      <c r="F98" s="16">
        <f>TA2b!J98</f>
        <v>0.31497541069984436</v>
      </c>
      <c r="G98" s="16">
        <f>TA2b!R98</f>
        <v>0.16570086777210236</v>
      </c>
      <c r="H98" s="16">
        <f>TA2c!B98</f>
        <v>0.12760786712169647</v>
      </c>
      <c r="I98" s="16">
        <f>TA2c!J98</f>
        <v>7.0708446204662323E-2</v>
      </c>
      <c r="J98" s="16">
        <f>TA2c!R98</f>
        <v>2.9852315783500671E-2</v>
      </c>
      <c r="K98" s="16">
        <v>1.1469491367398088E-2</v>
      </c>
      <c r="L98" s="56">
        <f t="shared" si="17"/>
        <v>0.26117630302906036</v>
      </c>
      <c r="M98" s="15">
        <f t="shared" si="18"/>
        <v>0.11190176010131836</v>
      </c>
      <c r="N98" s="15">
        <f t="shared" si="19"/>
        <v>0.149274542927742</v>
      </c>
      <c r="O98" s="15">
        <f t="shared" si="13"/>
        <v>9.4992421567440033E-2</v>
      </c>
      <c r="P98" s="15">
        <f t="shared" si="14"/>
        <v>3.8093000650405884E-2</v>
      </c>
      <c r="Q98" s="15">
        <f t="shared" si="15"/>
        <v>5.6899420917034149E-2</v>
      </c>
      <c r="R98" s="15">
        <f t="shared" si="16"/>
        <v>4.0856130421161652E-2</v>
      </c>
      <c r="S98" s="14">
        <f t="shared" si="12"/>
        <v>1.8382824416102582E-2</v>
      </c>
      <c r="T98" s="15"/>
      <c r="U98" s="13"/>
      <c r="V98" s="2">
        <v>0.43148000000000003</v>
      </c>
      <c r="W98" s="2">
        <v>0.31653999999999999</v>
      </c>
      <c r="X98" s="2">
        <v>0.16760000000000003</v>
      </c>
      <c r="Y98" s="2">
        <v>7.0910000000000001E-2</v>
      </c>
      <c r="Z98" s="2">
        <v>2.7440000000000003E-2</v>
      </c>
    </row>
    <row r="99" spans="1:26">
      <c r="A99" s="19">
        <v>2002</v>
      </c>
      <c r="B99" s="325">
        <f>'TA2'!B99</f>
        <v>0.5730016827583313</v>
      </c>
      <c r="C99" s="521">
        <f>'TA2'!J99</f>
        <v>0.12499195337295532</v>
      </c>
      <c r="D99" s="522">
        <f>'TA2'!R99</f>
        <v>0.44800972938537598</v>
      </c>
      <c r="E99" s="319">
        <f>TA2b!B99</f>
        <v>0.4269983172416687</v>
      </c>
      <c r="F99" s="16">
        <f>TA2b!J99</f>
        <v>0.31415197253227234</v>
      </c>
      <c r="G99" s="16">
        <f>TA2b!R99</f>
        <v>0.16378296911716461</v>
      </c>
      <c r="H99" s="16">
        <f>TA2c!B99</f>
        <v>0.12524081766605377</v>
      </c>
      <c r="I99" s="16">
        <f>TA2c!J99</f>
        <v>6.8853139877319336E-2</v>
      </c>
      <c r="J99" s="16">
        <f>TA2c!R99</f>
        <v>2.9100256040692329E-2</v>
      </c>
      <c r="K99" s="16">
        <v>1.1474193727323443E-2</v>
      </c>
      <c r="L99" s="56">
        <f t="shared" si="17"/>
        <v>0.26321534812450409</v>
      </c>
      <c r="M99" s="15">
        <f t="shared" si="18"/>
        <v>0.11284634470939636</v>
      </c>
      <c r="N99" s="15">
        <f t="shared" si="19"/>
        <v>0.15036900341510773</v>
      </c>
      <c r="O99" s="15">
        <f t="shared" si="13"/>
        <v>9.4929829239845276E-2</v>
      </c>
      <c r="P99" s="15">
        <f t="shared" si="14"/>
        <v>3.854215145111084E-2</v>
      </c>
      <c r="Q99" s="15">
        <f t="shared" si="15"/>
        <v>5.6387677788734436E-2</v>
      </c>
      <c r="R99" s="15">
        <f t="shared" si="16"/>
        <v>3.9752883836627007E-2</v>
      </c>
      <c r="S99" s="14">
        <f t="shared" si="12"/>
        <v>1.7626062313368884E-2</v>
      </c>
      <c r="T99" s="15"/>
      <c r="U99" s="13"/>
      <c r="V99" s="2">
        <v>0.42948999999999998</v>
      </c>
      <c r="W99" s="2">
        <v>0.31175000000000003</v>
      </c>
      <c r="X99" s="2">
        <v>0.15912999999999999</v>
      </c>
      <c r="Y99" s="2">
        <v>6.5610000000000002E-2</v>
      </c>
      <c r="Z99" s="2">
        <v>2.579E-2</v>
      </c>
    </row>
    <row r="100" spans="1:26">
      <c r="A100" s="19">
        <v>2003</v>
      </c>
      <c r="B100" s="325">
        <f>'TA2'!B100</f>
        <v>0.56954768300056458</v>
      </c>
      <c r="C100" s="521">
        <f>'TA2'!J100</f>
        <v>0.12182015180587769</v>
      </c>
      <c r="D100" s="522">
        <f>'TA2'!R100</f>
        <v>0.44772753119468689</v>
      </c>
      <c r="E100" s="319">
        <f>TA2b!B100</f>
        <v>0.43045231699943542</v>
      </c>
      <c r="F100" s="16">
        <f>TA2b!J100</f>
        <v>0.31666085124015808</v>
      </c>
      <c r="G100" s="16">
        <f>TA2b!R100</f>
        <v>0.16602939367294312</v>
      </c>
      <c r="H100" s="16">
        <f>TA2c!B100</f>
        <v>0.12765754759311676</v>
      </c>
      <c r="I100" s="16">
        <f>TA2c!J100</f>
        <v>7.077547162771225E-2</v>
      </c>
      <c r="J100" s="16">
        <f>TA2c!R100</f>
        <v>3.0575541779398918E-2</v>
      </c>
      <c r="K100" s="16">
        <v>1.2309189819246218E-2</v>
      </c>
      <c r="L100" s="56">
        <f t="shared" si="17"/>
        <v>0.26442292332649231</v>
      </c>
      <c r="M100" s="15">
        <f t="shared" si="18"/>
        <v>0.11379146575927734</v>
      </c>
      <c r="N100" s="15">
        <f t="shared" si="19"/>
        <v>0.15063145756721497</v>
      </c>
      <c r="O100" s="15">
        <f t="shared" si="13"/>
        <v>9.5253922045230865E-2</v>
      </c>
      <c r="P100" s="15">
        <f t="shared" si="14"/>
        <v>3.8371846079826355E-2</v>
      </c>
      <c r="Q100" s="15">
        <f t="shared" si="15"/>
        <v>5.688207596540451E-2</v>
      </c>
      <c r="R100" s="15">
        <f t="shared" si="16"/>
        <v>4.0199929848313332E-2</v>
      </c>
      <c r="S100" s="14">
        <f t="shared" si="12"/>
        <v>1.8266351960152701E-2</v>
      </c>
      <c r="T100" s="15"/>
      <c r="U100" s="13"/>
      <c r="V100" s="2">
        <v>0.43518999999999997</v>
      </c>
      <c r="W100" s="2">
        <v>0.31690999999999997</v>
      </c>
      <c r="X100" s="2">
        <v>0.16390999999999997</v>
      </c>
      <c r="Y100" s="2">
        <v>6.9150000000000003E-2</v>
      </c>
      <c r="Z100" s="2">
        <v>2.81E-2</v>
      </c>
    </row>
    <row r="101" spans="1:26">
      <c r="A101" s="19">
        <v>2004</v>
      </c>
      <c r="B101" s="325">
        <f>'TA2'!B101</f>
        <v>0.5615077018737793</v>
      </c>
      <c r="C101" s="521">
        <f>'TA2'!J101</f>
        <v>0.11998915672302246</v>
      </c>
      <c r="D101" s="522">
        <f>'TA2'!R101</f>
        <v>0.44151854515075684</v>
      </c>
      <c r="E101" s="319">
        <f>TA2b!B101</f>
        <v>0.4384922981262207</v>
      </c>
      <c r="F101" s="16">
        <f>TA2b!J101</f>
        <v>0.32643690705299377</v>
      </c>
      <c r="G101" s="16">
        <f>TA2b!R101</f>
        <v>0.17632946372032166</v>
      </c>
      <c r="H101" s="16">
        <f>TA2c!B101</f>
        <v>0.13733291625976562</v>
      </c>
      <c r="I101" s="16">
        <f>TA2c!J101</f>
        <v>7.8219451010227203E-2</v>
      </c>
      <c r="J101" s="16">
        <f>TA2c!R101</f>
        <v>3.4470073878765106E-2</v>
      </c>
      <c r="K101" s="16">
        <v>1.3699544116832326E-2</v>
      </c>
      <c r="L101" s="56">
        <f t="shared" si="17"/>
        <v>0.26216283440589905</v>
      </c>
      <c r="M101" s="15">
        <f t="shared" si="18"/>
        <v>0.11205539107322693</v>
      </c>
      <c r="N101" s="15">
        <f t="shared" si="19"/>
        <v>0.15010744333267212</v>
      </c>
      <c r="O101" s="15">
        <f t="shared" si="13"/>
        <v>9.8110012710094452E-2</v>
      </c>
      <c r="P101" s="15">
        <f t="shared" si="14"/>
        <v>3.899654746055603E-2</v>
      </c>
      <c r="Q101" s="15">
        <f t="shared" si="15"/>
        <v>5.9113465249538422E-2</v>
      </c>
      <c r="R101" s="15">
        <f t="shared" si="16"/>
        <v>4.3749377131462097E-2</v>
      </c>
      <c r="S101" s="14">
        <f t="shared" si="12"/>
        <v>2.077052976193278E-2</v>
      </c>
      <c r="T101" s="15"/>
      <c r="U101" s="13"/>
      <c r="V101" s="2">
        <v>0.44871</v>
      </c>
      <c r="W101" s="2">
        <v>0.33317000000000002</v>
      </c>
      <c r="X101" s="2">
        <v>0.18118999999999999</v>
      </c>
      <c r="Y101" s="2">
        <v>8.1430000000000002E-2</v>
      </c>
      <c r="Z101" s="2">
        <v>3.4700000000000002E-2</v>
      </c>
    </row>
    <row r="102" spans="1:26">
      <c r="A102" s="19">
        <v>2005</v>
      </c>
      <c r="B102" s="325">
        <f>'TA2'!B102</f>
        <v>0.55096352100372314</v>
      </c>
      <c r="C102" s="521">
        <f>'TA2'!J102</f>
        <v>0.11826574802398682</v>
      </c>
      <c r="D102" s="522">
        <f>'TA2'!R102</f>
        <v>0.43269777297973633</v>
      </c>
      <c r="E102" s="319">
        <f>TA2b!B102</f>
        <v>0.44903647899627686</v>
      </c>
      <c r="F102" s="16">
        <f>TA2b!J102</f>
        <v>0.33763453364372253</v>
      </c>
      <c r="G102" s="16">
        <f>TA2b!R102</f>
        <v>0.18664777278900146</v>
      </c>
      <c r="H102" s="16">
        <f>TA2c!B102</f>
        <v>0.14684589207172394</v>
      </c>
      <c r="I102" s="16">
        <f>TA2c!J102</f>
        <v>8.5592404007911682E-2</v>
      </c>
      <c r="J102" s="16">
        <f>TA2c!R102</f>
        <v>3.7996634840965271E-2</v>
      </c>
      <c r="K102" s="16">
        <v>1.5060114718060014E-2</v>
      </c>
      <c r="L102" s="56">
        <f t="shared" si="17"/>
        <v>0.26238870620727539</v>
      </c>
      <c r="M102" s="15">
        <f t="shared" si="18"/>
        <v>0.11140194535255432</v>
      </c>
      <c r="N102" s="15">
        <f t="shared" si="19"/>
        <v>0.15098676085472107</v>
      </c>
      <c r="O102" s="15">
        <f t="shared" si="13"/>
        <v>0.10105536878108978</v>
      </c>
      <c r="P102" s="15">
        <f t="shared" si="14"/>
        <v>3.9801880717277527E-2</v>
      </c>
      <c r="Q102" s="15">
        <f t="shared" si="15"/>
        <v>6.1253488063812256E-2</v>
      </c>
      <c r="R102" s="15">
        <f t="shared" si="16"/>
        <v>4.7595769166946411E-2</v>
      </c>
      <c r="S102" s="14">
        <f t="shared" si="12"/>
        <v>2.2936520122905257E-2</v>
      </c>
      <c r="T102" s="15"/>
      <c r="U102" s="13"/>
      <c r="V102" s="2">
        <v>0.46582000000000001</v>
      </c>
      <c r="W102" s="2">
        <v>0.35243000000000002</v>
      </c>
      <c r="X102" s="2">
        <v>0.20036999999999999</v>
      </c>
      <c r="Y102" s="2">
        <v>9.4320000000000001E-2</v>
      </c>
      <c r="Z102" s="2">
        <v>4.1029999999999997E-2</v>
      </c>
    </row>
    <row r="103" spans="1:26">
      <c r="A103" s="19">
        <v>2006</v>
      </c>
      <c r="B103" s="325">
        <f>'TA2'!B103</f>
        <v>0.54323160648345947</v>
      </c>
      <c r="C103" s="521">
        <f>'TA2'!J103</f>
        <v>0.11673200130462646</v>
      </c>
      <c r="D103" s="522">
        <f>'TA2'!R103</f>
        <v>0.42649960517883301</v>
      </c>
      <c r="E103" s="319">
        <f>TA2b!B103</f>
        <v>0.45676839351654053</v>
      </c>
      <c r="F103" s="16">
        <f>TA2b!J103</f>
        <v>0.34555330872535706</v>
      </c>
      <c r="G103" s="16">
        <f>TA2b!R103</f>
        <v>0.19302812218666077</v>
      </c>
      <c r="H103" s="16">
        <f>TA2c!B103</f>
        <v>0.15240965783596039</v>
      </c>
      <c r="I103" s="16">
        <f>TA2c!J103</f>
        <v>8.905772864818573E-2</v>
      </c>
      <c r="J103" s="16">
        <f>TA2c!R103</f>
        <v>3.9540987461805344E-2</v>
      </c>
      <c r="K103" s="16">
        <v>1.5805089052398816E-2</v>
      </c>
      <c r="L103" s="56">
        <f t="shared" si="17"/>
        <v>0.26374027132987976</v>
      </c>
      <c r="M103" s="15">
        <f t="shared" si="18"/>
        <v>0.11121508479118347</v>
      </c>
      <c r="N103" s="15">
        <f t="shared" si="19"/>
        <v>0.15252518653869629</v>
      </c>
      <c r="O103" s="15">
        <f t="shared" si="13"/>
        <v>0.10397039353847504</v>
      </c>
      <c r="P103" s="15">
        <f t="shared" si="14"/>
        <v>4.0618464350700378E-2</v>
      </c>
      <c r="Q103" s="15">
        <f t="shared" si="15"/>
        <v>6.3351929187774658E-2</v>
      </c>
      <c r="R103" s="15">
        <f t="shared" si="16"/>
        <v>4.9516741186380386E-2</v>
      </c>
      <c r="S103" s="14">
        <f t="shared" si="12"/>
        <v>2.3735898409406528E-2</v>
      </c>
      <c r="T103" s="15"/>
      <c r="U103" s="13"/>
      <c r="V103" s="2">
        <v>0.47554999999999997</v>
      </c>
      <c r="W103" s="2">
        <v>0.36162</v>
      </c>
      <c r="X103" s="2">
        <v>0.20864000000000002</v>
      </c>
      <c r="Y103" s="2">
        <v>9.9250000000000005E-2</v>
      </c>
      <c r="Z103" s="2">
        <v>4.3570000000000005E-2</v>
      </c>
    </row>
    <row r="104" spans="1:26">
      <c r="A104" s="19">
        <v>2007</v>
      </c>
      <c r="B104" s="325">
        <f>'TA2'!B104</f>
        <v>0.54491832852363586</v>
      </c>
      <c r="C104" s="521">
        <f>'TA2'!J104</f>
        <v>0.11674952507019043</v>
      </c>
      <c r="D104" s="522">
        <f>'TA2'!R104</f>
        <v>0.42816880345344543</v>
      </c>
      <c r="E104" s="319">
        <f>TA2b!B104</f>
        <v>0.45508167147636414</v>
      </c>
      <c r="F104" s="16">
        <f>TA2b!J104</f>
        <v>0.34345746040344238</v>
      </c>
      <c r="G104" s="16">
        <f>TA2b!R104</f>
        <v>0.19120031595230103</v>
      </c>
      <c r="H104" s="16">
        <f>TA2c!B104</f>
        <v>0.15109269320964813</v>
      </c>
      <c r="I104" s="16">
        <f>TA2c!J104</f>
        <v>8.8918007910251617E-2</v>
      </c>
      <c r="J104" s="16">
        <f>TA2c!R104</f>
        <v>4.0854588150978088E-2</v>
      </c>
      <c r="K104" s="16">
        <v>1.7351229609565887E-2</v>
      </c>
      <c r="L104" s="56">
        <f t="shared" si="17"/>
        <v>0.26388135552406311</v>
      </c>
      <c r="M104" s="15">
        <f t="shared" si="18"/>
        <v>0.11162421107292175</v>
      </c>
      <c r="N104" s="15">
        <f t="shared" si="19"/>
        <v>0.15225714445114136</v>
      </c>
      <c r="O104" s="15">
        <f t="shared" si="13"/>
        <v>0.10228230804204941</v>
      </c>
      <c r="P104" s="15">
        <f t="shared" si="14"/>
        <v>4.0107622742652893E-2</v>
      </c>
      <c r="Q104" s="15">
        <f t="shared" si="15"/>
        <v>6.2174685299396515E-2</v>
      </c>
      <c r="R104" s="15">
        <f t="shared" si="16"/>
        <v>4.8063419759273529E-2</v>
      </c>
      <c r="S104" s="14">
        <f t="shared" si="12"/>
        <v>2.3503358541412202E-2</v>
      </c>
      <c r="T104" s="15"/>
      <c r="U104" s="13"/>
      <c r="V104" s="2">
        <v>0.48027000000000003</v>
      </c>
      <c r="W104" s="2">
        <v>0.36792999999999998</v>
      </c>
      <c r="X104" s="2">
        <v>0.21513000000000002</v>
      </c>
      <c r="Y104" s="2">
        <v>0.10490000000000001</v>
      </c>
      <c r="Z104" s="2">
        <v>4.7710000000000002E-2</v>
      </c>
    </row>
    <row r="105" spans="1:26">
      <c r="A105" s="19">
        <v>2008</v>
      </c>
      <c r="B105" s="325">
        <f>'TA2'!B105</f>
        <v>0.54637080430984497</v>
      </c>
      <c r="C105" s="521">
        <f>'TA2'!J105</f>
        <v>0.11449098587036133</v>
      </c>
      <c r="D105" s="522">
        <f>'TA2'!R105</f>
        <v>0.43187981843948364</v>
      </c>
      <c r="E105" s="319">
        <f>TA2b!B105</f>
        <v>0.45362919569015503</v>
      </c>
      <c r="F105" s="16">
        <f>TA2b!J105</f>
        <v>0.34040313959121704</v>
      </c>
      <c r="G105" s="16">
        <f>TA2b!R105</f>
        <v>0.18789622187614441</v>
      </c>
      <c r="H105" s="16">
        <f>TA2c!B105</f>
        <v>0.1482720673084259</v>
      </c>
      <c r="I105" s="16">
        <f>TA2c!J105</f>
        <v>8.7667897343635559E-2</v>
      </c>
      <c r="J105" s="16">
        <f>TA2c!R105</f>
        <v>4.0951777249574661E-2</v>
      </c>
      <c r="K105" s="16">
        <v>1.8065122822580614E-2</v>
      </c>
      <c r="L105" s="56">
        <f t="shared" si="17"/>
        <v>0.26573297381401062</v>
      </c>
      <c r="M105" s="15">
        <f t="shared" si="18"/>
        <v>0.11322605609893799</v>
      </c>
      <c r="N105" s="15">
        <f t="shared" si="19"/>
        <v>0.15250691771507263</v>
      </c>
      <c r="O105" s="15">
        <f t="shared" si="13"/>
        <v>0.10022832453250885</v>
      </c>
      <c r="P105" s="15">
        <f t="shared" si="14"/>
        <v>3.9624154567718506E-2</v>
      </c>
      <c r="Q105" s="15">
        <f t="shared" si="15"/>
        <v>6.0604169964790344E-2</v>
      </c>
      <c r="R105" s="15">
        <f t="shared" si="16"/>
        <v>4.6716120094060898E-2</v>
      </c>
      <c r="S105" s="14">
        <f t="shared" si="12"/>
        <v>2.2886654426994047E-2</v>
      </c>
      <c r="T105" s="15"/>
      <c r="U105" s="13"/>
      <c r="V105" s="2">
        <v>0.46973999999999999</v>
      </c>
      <c r="W105" s="2">
        <v>0.35202</v>
      </c>
      <c r="X105" s="2">
        <v>0.19574000000000003</v>
      </c>
      <c r="Y105" s="2">
        <v>9.1249999999999998E-2</v>
      </c>
      <c r="Z105" s="2">
        <v>4.0970000000000006E-2</v>
      </c>
    </row>
    <row r="106" spans="1:26">
      <c r="A106" s="23">
        <v>2009</v>
      </c>
      <c r="B106" s="326">
        <f>'TA2'!B106</f>
        <v>0.54985114932060242</v>
      </c>
      <c r="C106" s="525">
        <f>'TA2'!J106</f>
        <v>0.10864907503128052</v>
      </c>
      <c r="D106" s="526">
        <f>'TA2'!R106</f>
        <v>0.4412020742893219</v>
      </c>
      <c r="E106" s="320">
        <f>TA2b!B106</f>
        <v>0.45014885067939758</v>
      </c>
      <c r="F106" s="22">
        <f>TA2b!J106</f>
        <v>0.33396005630493164</v>
      </c>
      <c r="G106" s="22">
        <f>TA2b!R106</f>
        <v>0.18039804697036743</v>
      </c>
      <c r="H106" s="22">
        <f>TA2c!B106</f>
        <v>0.141847163438797</v>
      </c>
      <c r="I106" s="22">
        <f>TA2c!J106</f>
        <v>8.4177948534488678E-2</v>
      </c>
      <c r="J106" s="22">
        <f>TA2c!R106</f>
        <v>4.1089445352554321E-2</v>
      </c>
      <c r="K106" s="22">
        <v>1.924472775411433E-2</v>
      </c>
      <c r="L106" s="57">
        <f t="shared" si="17"/>
        <v>0.26975080370903015</v>
      </c>
      <c r="M106" s="21">
        <f t="shared" si="18"/>
        <v>0.11618879437446594</v>
      </c>
      <c r="N106" s="21">
        <f t="shared" si="19"/>
        <v>0.15356200933456421</v>
      </c>
      <c r="O106" s="21">
        <f t="shared" si="13"/>
        <v>9.6220098435878754E-2</v>
      </c>
      <c r="P106" s="21">
        <f t="shared" si="14"/>
        <v>3.8550883531570435E-2</v>
      </c>
      <c r="Q106" s="21">
        <f t="shared" si="15"/>
        <v>5.7669214904308319E-2</v>
      </c>
      <c r="R106" s="21">
        <f t="shared" si="16"/>
        <v>4.3088503181934357E-2</v>
      </c>
      <c r="S106" s="20">
        <f t="shared" si="12"/>
        <v>2.1844717598439992E-2</v>
      </c>
      <c r="T106" s="15"/>
      <c r="U106" s="13"/>
      <c r="V106" s="2">
        <v>0.45851999999999998</v>
      </c>
      <c r="W106" s="2">
        <v>0.33438000000000001</v>
      </c>
      <c r="X106" s="2">
        <v>0.17478000000000002</v>
      </c>
      <c r="Y106" s="2">
        <v>7.6730000000000007E-2</v>
      </c>
      <c r="Z106" s="2">
        <v>3.4360000000000002E-2</v>
      </c>
    </row>
    <row r="107" spans="1:26">
      <c r="A107" s="19">
        <v>2010</v>
      </c>
      <c r="B107" s="325">
        <f>'TA2'!B107</f>
        <v>0.53757545351982117</v>
      </c>
      <c r="C107" s="521">
        <f>'TA2'!J107</f>
        <v>0.10433334112167358</v>
      </c>
      <c r="D107" s="522">
        <f>'TA2'!R107</f>
        <v>0.43324211239814758</v>
      </c>
      <c r="E107" s="319">
        <f>TA2b!B107</f>
        <v>0.46242454648017883</v>
      </c>
      <c r="F107" s="16">
        <f>TA2b!J107</f>
        <v>0.34685683250427246</v>
      </c>
      <c r="G107" s="16">
        <f>TA2b!R107</f>
        <v>0.19265429675579071</v>
      </c>
      <c r="H107" s="16">
        <f>TA2c!B107</f>
        <v>0.15338335931301117</v>
      </c>
      <c r="I107" s="16">
        <f>TA2c!J107</f>
        <v>9.3701541423797607E-2</v>
      </c>
      <c r="J107" s="16">
        <f>TA2c!R107</f>
        <v>4.6813853085041046E-2</v>
      </c>
      <c r="K107" s="16">
        <v>2.1608371957166039E-2</v>
      </c>
      <c r="L107" s="56">
        <f t="shared" si="17"/>
        <v>0.26977024972438812</v>
      </c>
      <c r="M107" s="15">
        <f t="shared" si="18"/>
        <v>0.11556771397590637</v>
      </c>
      <c r="N107" s="15">
        <f t="shared" si="19"/>
        <v>0.15420253574848175</v>
      </c>
      <c r="O107" s="15">
        <f t="shared" si="13"/>
        <v>9.8952755331993103E-2</v>
      </c>
      <c r="P107" s="15">
        <f t="shared" si="14"/>
        <v>3.9270937442779541E-2</v>
      </c>
      <c r="Q107" s="15">
        <f t="shared" si="15"/>
        <v>5.9681817889213562E-2</v>
      </c>
      <c r="R107" s="15">
        <f t="shared" si="16"/>
        <v>4.6887688338756561E-2</v>
      </c>
      <c r="S107" s="14">
        <f t="shared" si="12"/>
        <v>2.5205481127875008E-2</v>
      </c>
      <c r="T107" s="15"/>
      <c r="U107" s="13"/>
      <c r="V107" s="2">
        <v>0.47076999999999997</v>
      </c>
      <c r="W107" s="2">
        <v>0.34836</v>
      </c>
      <c r="X107" s="2">
        <v>0.18827000000000002</v>
      </c>
      <c r="Y107" s="2">
        <v>8.6389999999999995E-2</v>
      </c>
      <c r="Z107" s="2">
        <v>3.9300000000000002E-2</v>
      </c>
    </row>
    <row r="108" spans="1:26">
      <c r="A108" s="19">
        <v>2011</v>
      </c>
      <c r="B108" s="325">
        <f>'TA2'!B108</f>
        <v>0.5351422131061554</v>
      </c>
      <c r="C108" s="521">
        <f>'TA2'!J108</f>
        <v>0.10306620597839355</v>
      </c>
      <c r="D108" s="522">
        <f>'TA2'!R108</f>
        <v>0.43207600712776184</v>
      </c>
      <c r="E108" s="319">
        <f>TA2b!B108</f>
        <v>0.4648577868938446</v>
      </c>
      <c r="F108" s="16">
        <f>TA2b!J108</f>
        <v>0.34846201539039612</v>
      </c>
      <c r="G108" s="16">
        <f>TA2b!R108</f>
        <v>0.1916688084602356</v>
      </c>
      <c r="H108" s="16">
        <f>TA2c!B108</f>
        <v>0.15137557685375214</v>
      </c>
      <c r="I108" s="16">
        <f>TA2c!J108</f>
        <v>9.030335396528244E-2</v>
      </c>
      <c r="J108" s="16">
        <f>TA2c!R108</f>
        <v>4.247988760471344E-2</v>
      </c>
      <c r="K108" s="16">
        <v>1.8154100642080315E-2</v>
      </c>
      <c r="L108" s="56">
        <f t="shared" si="17"/>
        <v>0.27318897843360901</v>
      </c>
      <c r="M108" s="15">
        <f t="shared" si="18"/>
        <v>0.11639577150344849</v>
      </c>
      <c r="N108" s="15">
        <f t="shared" si="19"/>
        <v>0.15679320693016052</v>
      </c>
      <c r="O108" s="15">
        <f t="shared" si="13"/>
        <v>0.10136545449495316</v>
      </c>
      <c r="P108" s="15">
        <f t="shared" si="14"/>
        <v>4.0293231606483459E-2</v>
      </c>
      <c r="Q108" s="15">
        <f t="shared" si="15"/>
        <v>6.1072222888469696E-2</v>
      </c>
      <c r="R108" s="15">
        <f t="shared" si="16"/>
        <v>4.7823466360569E-2</v>
      </c>
      <c r="S108" s="14">
        <f t="shared" si="12"/>
        <v>2.4325786962633125E-2</v>
      </c>
      <c r="T108" s="15"/>
      <c r="U108" s="13"/>
      <c r="V108" s="2">
        <v>0.47409999999999997</v>
      </c>
      <c r="W108" s="2">
        <v>0.35119999999999996</v>
      </c>
      <c r="X108" s="2">
        <v>0.18845999999999999</v>
      </c>
      <c r="Y108" s="2">
        <v>8.4540000000000004E-2</v>
      </c>
      <c r="Z108" s="2">
        <v>3.7450000000000004E-2</v>
      </c>
    </row>
    <row r="109" spans="1:26">
      <c r="A109" s="19">
        <v>2012</v>
      </c>
      <c r="B109" s="325">
        <f>'TA2'!B109</f>
        <v>0.52388933300971985</v>
      </c>
      <c r="C109" s="521">
        <f>'TA2'!J109</f>
        <v>0.10006511211395264</v>
      </c>
      <c r="D109" s="522">
        <f>'TA2'!R109</f>
        <v>0.42382422089576721</v>
      </c>
      <c r="E109" s="319">
        <f>TA2b!B109</f>
        <v>0.47611066699028015</v>
      </c>
      <c r="F109" s="16">
        <f>TA2b!J109</f>
        <v>0.36068132519721985</v>
      </c>
      <c r="G109" s="16">
        <f>TA2b!R109</f>
        <v>0.20300604403018951</v>
      </c>
      <c r="H109" s="16">
        <f>TA2c!B109</f>
        <v>0.16191418468952179</v>
      </c>
      <c r="I109" s="16">
        <f>TA2c!J109</f>
        <v>9.8225012421607971E-2</v>
      </c>
      <c r="J109" s="16">
        <f>TA2c!R109</f>
        <v>4.7275688499212265E-2</v>
      </c>
      <c r="K109" s="16">
        <v>2.0564721632125329E-2</v>
      </c>
      <c r="L109" s="56">
        <f t="shared" si="17"/>
        <v>0.27310462296009064</v>
      </c>
      <c r="M109" s="15">
        <f t="shared" si="18"/>
        <v>0.1154293417930603</v>
      </c>
      <c r="N109" s="15">
        <f t="shared" si="19"/>
        <v>0.15767528116703033</v>
      </c>
      <c r="O109" s="15">
        <f t="shared" si="13"/>
        <v>0.10478103160858154</v>
      </c>
      <c r="P109" s="15">
        <f t="shared" si="14"/>
        <v>4.1091859340667725E-2</v>
      </c>
      <c r="Q109" s="15">
        <f t="shared" si="15"/>
        <v>6.3689172267913818E-2</v>
      </c>
      <c r="R109" s="15">
        <f t="shared" si="16"/>
        <v>5.0949323922395706E-2</v>
      </c>
      <c r="S109" s="14">
        <f t="shared" si="12"/>
        <v>2.6710966867086936E-2</v>
      </c>
      <c r="T109" s="15"/>
      <c r="U109" s="13"/>
      <c r="V109" s="2">
        <v>0.49582999999999999</v>
      </c>
      <c r="W109" s="2">
        <v>0.37645000000000001</v>
      </c>
      <c r="X109" s="2">
        <v>0.21454000000000001</v>
      </c>
      <c r="Y109" s="2">
        <v>0.10328</v>
      </c>
      <c r="Z109" s="2">
        <v>4.8129999999999999E-2</v>
      </c>
    </row>
    <row r="110" spans="1:26">
      <c r="A110" s="19">
        <v>2013</v>
      </c>
      <c r="B110" s="325">
        <f>'TA2'!B110</f>
        <v>0.53340384364128113</v>
      </c>
      <c r="C110" s="521">
        <f>'TA2'!J110</f>
        <v>0.10421198606491089</v>
      </c>
      <c r="D110" s="522">
        <f>'TA2'!R110</f>
        <v>0.42919185757637024</v>
      </c>
      <c r="E110" s="319">
        <f>TA2b!B110</f>
        <v>0.46659615635871887</v>
      </c>
      <c r="F110" s="16">
        <f>TA2b!J110</f>
        <v>0.34969300031661987</v>
      </c>
      <c r="G110" s="16">
        <f>TA2b!R110</f>
        <v>0.19019941985607147</v>
      </c>
      <c r="H110" s="16">
        <f>TA2c!B110</f>
        <v>0.14953325688838959</v>
      </c>
      <c r="I110" s="16">
        <f>TA2c!J110</f>
        <v>8.852861076593399E-2</v>
      </c>
      <c r="J110" s="16">
        <f>TA2c!R110</f>
        <v>4.1935097426176071E-2</v>
      </c>
      <c r="K110" s="16">
        <v>1.8474908348465106E-2</v>
      </c>
      <c r="L110" s="56">
        <f t="shared" si="17"/>
        <v>0.2763967365026474</v>
      </c>
      <c r="M110" s="15">
        <f t="shared" si="18"/>
        <v>0.116903156042099</v>
      </c>
      <c r="N110" s="15">
        <f t="shared" ref="N110" si="20">F110-G110</f>
        <v>0.1594935804605484</v>
      </c>
      <c r="O110" s="15">
        <f t="shared" ref="O110" si="21">G110-I110</f>
        <v>0.10167080909013748</v>
      </c>
      <c r="P110" s="15">
        <f t="shared" ref="P110" si="22">G110-H110</f>
        <v>4.0666162967681885E-2</v>
      </c>
      <c r="Q110" s="15">
        <f t="shared" ref="Q110" si="23">H110-I110</f>
        <v>6.1004646122455597E-2</v>
      </c>
      <c r="R110" s="15">
        <f t="shared" ref="R110" si="24">I110-J110</f>
        <v>4.6593513339757919E-2</v>
      </c>
      <c r="S110" s="14">
        <f t="shared" si="12"/>
        <v>2.3460189077710965E-2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'TA2'!B111</f>
        <v>0.52756175398826599</v>
      </c>
      <c r="C111" s="521">
        <f>'TA2'!J111</f>
        <v>0.10310649871826172</v>
      </c>
      <c r="D111" s="522">
        <f>'TA2'!R111</f>
        <v>0.42445525527000427</v>
      </c>
      <c r="E111" s="319">
        <f>TA2b!B111</f>
        <v>0.47243824601173401</v>
      </c>
      <c r="F111" s="16">
        <f>TA2b!J111</f>
        <v>0.35589936375617981</v>
      </c>
      <c r="G111" s="16">
        <f>TA2b!R111</f>
        <v>0.19583438336849213</v>
      </c>
      <c r="H111" s="16">
        <f>TA2c!B111</f>
        <v>0.15465842187404633</v>
      </c>
      <c r="I111" s="16">
        <f>TA2c!J111</f>
        <v>9.2351004481315613E-2</v>
      </c>
      <c r="J111" s="16">
        <f>TA2c!R111</f>
        <v>4.3605148792266846E-2</v>
      </c>
      <c r="K111" s="16">
        <v>1.8918834706709329E-2</v>
      </c>
      <c r="L111" s="56">
        <f t="shared" ref="L111" si="25">E111-G111</f>
        <v>0.27660386264324188</v>
      </c>
      <c r="M111" s="15">
        <f t="shared" ref="M111" si="26">E111-F111</f>
        <v>0.1165388822555542</v>
      </c>
      <c r="N111" s="15">
        <f t="shared" ref="N111" si="27">F111-G111</f>
        <v>0.16006498038768768</v>
      </c>
      <c r="O111" s="15">
        <f t="shared" ref="O111" si="28">G111-I111</f>
        <v>0.10348337888717651</v>
      </c>
      <c r="P111" s="15">
        <f t="shared" ref="P111" si="29">G111-H111</f>
        <v>4.1175961494445801E-2</v>
      </c>
      <c r="Q111" s="15">
        <f t="shared" ref="Q111" si="30">H111-I111</f>
        <v>6.2307417392730713E-2</v>
      </c>
      <c r="R111" s="15">
        <f t="shared" ref="R111" si="31">I111-J111</f>
        <v>4.8745855689048767E-2</v>
      </c>
      <c r="S111" s="14">
        <f t="shared" ref="S111" si="32">J111-K111</f>
        <v>2.4686314085557517E-2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6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8">
    <mergeCell ref="A4:S4"/>
    <mergeCell ref="Y7:Y9"/>
    <mergeCell ref="Z7:Z9"/>
    <mergeCell ref="B7:R7"/>
    <mergeCell ref="V7:V9"/>
    <mergeCell ref="W7:W9"/>
    <mergeCell ref="X7:X9"/>
    <mergeCell ref="B8:R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  <pageSetUpPr fitToPage="1"/>
  </sheetPr>
  <dimension ref="A1:AF119"/>
  <sheetViews>
    <sheetView workbookViewId="0">
      <pane xSplit="1" ySplit="9" topLeftCell="B55" activePane="bottomRight" state="frozen"/>
      <selection activeCell="Y103" sqref="Y103"/>
      <selection pane="topRight" activeCell="Y103" sqref="Y103"/>
      <selection pane="bottomLeft" activeCell="Y103" sqref="Y103"/>
      <selection pane="bottomRight" activeCell="AB9" sqref="AB9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9" width="10.83203125" style="142" customWidth="1"/>
    <col min="10" max="17" width="10.83203125" style="113"/>
    <col min="18" max="25" width="11.5" style="1" customWidth="1"/>
    <col min="26" max="31" width="10.83203125" style="113"/>
    <col min="32" max="32" width="23.5" style="113" bestFit="1" customWidth="1"/>
    <col min="33" max="16384" width="10.83203125" style="113"/>
  </cols>
  <sheetData>
    <row r="1" spans="1:32">
      <c r="A1" s="180" t="s">
        <v>37</v>
      </c>
      <c r="C1" s="208"/>
    </row>
    <row r="2" spans="1:32">
      <c r="C2" s="208"/>
    </row>
    <row r="3" spans="1:32" ht="16" thickBot="1"/>
    <row r="4" spans="1:32" s="141" customFormat="1" ht="25" customHeight="1" thickTop="1">
      <c r="A4" s="1237" t="s">
        <v>137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/>
      <c r="Y4" s="1239"/>
    </row>
    <row r="5" spans="1:3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12"/>
      <c r="S5" s="112"/>
      <c r="T5" s="112"/>
      <c r="U5" s="112"/>
      <c r="V5" s="112"/>
      <c r="W5" s="112"/>
      <c r="X5" s="112"/>
      <c r="Y5" s="504"/>
    </row>
    <row r="6" spans="1:32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138" t="s">
        <v>50</v>
      </c>
      <c r="W6" s="206" t="s">
        <v>49</v>
      </c>
      <c r="X6" s="206" t="s">
        <v>48</v>
      </c>
      <c r="Y6" s="205" t="s">
        <v>47</v>
      </c>
    </row>
    <row r="7" spans="1:32" ht="35" customHeight="1">
      <c r="A7" s="140"/>
      <c r="B7" s="1235" t="s">
        <v>1060</v>
      </c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5"/>
      <c r="W7" s="1235"/>
      <c r="X7" s="1235"/>
      <c r="Y7" s="1236"/>
    </row>
    <row r="8" spans="1:32" s="136" customFormat="1" ht="21" customHeight="1">
      <c r="A8" s="176"/>
      <c r="B8" s="1232" t="s">
        <v>46</v>
      </c>
      <c r="C8" s="1233"/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3"/>
      <c r="W8" s="1233"/>
      <c r="X8" s="1233"/>
      <c r="Y8" s="1234"/>
      <c r="AB8" s="639"/>
    </row>
    <row r="9" spans="1:32" ht="61" thickBot="1">
      <c r="A9" s="140"/>
      <c r="B9" s="437" t="s">
        <v>16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437" t="s">
        <v>15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502" t="s">
        <v>59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555" t="s">
        <v>40</v>
      </c>
      <c r="AB9" s="635" t="s">
        <v>39</v>
      </c>
      <c r="AC9" s="635"/>
      <c r="AD9" s="635"/>
    </row>
    <row r="10" spans="1:32">
      <c r="A10" s="166">
        <v>1913</v>
      </c>
      <c r="B10" s="439">
        <f>1-TA2b!B10</f>
        <v>0.57900938594434725</v>
      </c>
      <c r="C10" s="539">
        <f>compoprinc!BW2</f>
        <v>2.5029281075599845E-3</v>
      </c>
      <c r="D10" s="539">
        <f>compoprinc!BX2</f>
        <v>6.2192912768027657E-3</v>
      </c>
      <c r="E10" s="539">
        <f>compoprinc!BY2</f>
        <v>4.2500660857977948E-2</v>
      </c>
      <c r="F10" s="539">
        <f>compoprinc!BZ2</f>
        <v>2.7548451501250463E-2</v>
      </c>
      <c r="G10" s="539">
        <f>compoprinc!CA2</f>
        <v>3.7714009610353805E-3</v>
      </c>
      <c r="H10" s="539">
        <f>compoprinc!CB2</f>
        <v>0.44157897407899549</v>
      </c>
      <c r="I10" s="540">
        <f>compoprinc!CC2</f>
        <v>5.4858012333018562E-2</v>
      </c>
      <c r="J10" s="185"/>
      <c r="K10" s="125"/>
      <c r="L10" s="125"/>
      <c r="M10" s="125"/>
      <c r="N10" s="125"/>
      <c r="O10" s="125"/>
      <c r="P10" s="125"/>
      <c r="Q10" s="125"/>
      <c r="R10" s="189"/>
      <c r="S10" s="132"/>
      <c r="T10" s="132"/>
      <c r="U10" s="132"/>
      <c r="V10" s="132"/>
      <c r="W10" s="132"/>
      <c r="X10" s="132"/>
      <c r="Y10" s="188"/>
      <c r="AB10" s="636">
        <f>B10-SUM(C10:I10)</f>
        <v>2.9666827706664733E-5</v>
      </c>
      <c r="AC10" s="636">
        <f>J10-SUM(K10:Q10)</f>
        <v>0</v>
      </c>
      <c r="AD10" s="636">
        <f>R10-SUM(S10:Y10)</f>
        <v>0</v>
      </c>
      <c r="AF10" s="638"/>
    </row>
    <row r="11" spans="1:32">
      <c r="A11" s="166">
        <v>1914</v>
      </c>
      <c r="B11" s="146">
        <f>1-TA2b!B11</f>
        <v>0.57315708065703264</v>
      </c>
      <c r="C11" s="541">
        <f>compoprinc!BW3</f>
        <v>2.4721371517172027E-3</v>
      </c>
      <c r="D11" s="541">
        <f>compoprinc!BX3</f>
        <v>4.3304201423047944E-3</v>
      </c>
      <c r="E11" s="541">
        <f>compoprinc!BY3</f>
        <v>4.5179795546951583E-2</v>
      </c>
      <c r="F11" s="541">
        <f>compoprinc!BZ3</f>
        <v>2.8271957015355537E-2</v>
      </c>
      <c r="G11" s="541">
        <f>compoprinc!CA3</f>
        <v>3.969441516001382E-3</v>
      </c>
      <c r="H11" s="541">
        <f>compoprinc!CB3</f>
        <v>0.43387567939648136</v>
      </c>
      <c r="I11" s="542">
        <f>compoprinc!CC3</f>
        <v>5.5057696395203103E-2</v>
      </c>
      <c r="J11" s="185"/>
      <c r="K11" s="125"/>
      <c r="L11" s="125"/>
      <c r="M11" s="125"/>
      <c r="N11" s="125"/>
      <c r="O11" s="125"/>
      <c r="P11" s="125"/>
      <c r="Q11" s="125"/>
      <c r="R11" s="117"/>
      <c r="S11" s="125"/>
      <c r="T11" s="125"/>
      <c r="U11" s="125"/>
      <c r="V11" s="125"/>
      <c r="W11" s="125"/>
      <c r="X11" s="125"/>
      <c r="Y11" s="165"/>
      <c r="AB11" s="636">
        <f t="shared" ref="AB11:AB74" si="0">B11-SUM(C11:I11)</f>
        <v>-4.6506982265270835E-8</v>
      </c>
      <c r="AC11" s="636">
        <f t="shared" ref="AC11:AC74" si="1">J11-SUM(K11:Q11)</f>
        <v>0</v>
      </c>
      <c r="AD11" s="636">
        <f t="shared" ref="AD11:AD74" si="2">R11-SUM(S11:Y11)</f>
        <v>0</v>
      </c>
      <c r="AF11" s="638"/>
    </row>
    <row r="12" spans="1:32">
      <c r="A12" s="166">
        <v>1915</v>
      </c>
      <c r="B12" s="146">
        <f>1-TA2b!B12</f>
        <v>0.58040133884939782</v>
      </c>
      <c r="C12" s="541">
        <f>compoprinc!BW4</f>
        <v>2.5697650164189919E-3</v>
      </c>
      <c r="D12" s="541">
        <f>compoprinc!BX4</f>
        <v>7.1216590176419476E-3</v>
      </c>
      <c r="E12" s="541">
        <f>compoprinc!BY4</f>
        <v>4.5669360039021153E-2</v>
      </c>
      <c r="F12" s="541">
        <f>compoprinc!BZ4</f>
        <v>2.7903102745152692E-2</v>
      </c>
      <c r="G12" s="541">
        <f>compoprinc!CA4</f>
        <v>4.0840144369390383E-3</v>
      </c>
      <c r="H12" s="541">
        <f>compoprinc!CB4</f>
        <v>0.43889231047917809</v>
      </c>
      <c r="I12" s="542">
        <f>compoprinc!CC4</f>
        <v>5.416102074325406E-2</v>
      </c>
      <c r="J12" s="185"/>
      <c r="K12" s="125"/>
      <c r="L12" s="125"/>
      <c r="M12" s="125"/>
      <c r="N12" s="125"/>
      <c r="O12" s="125"/>
      <c r="P12" s="125"/>
      <c r="Q12" s="125"/>
      <c r="R12" s="117"/>
      <c r="S12" s="125"/>
      <c r="T12" s="125"/>
      <c r="U12" s="125"/>
      <c r="V12" s="125"/>
      <c r="W12" s="125"/>
      <c r="X12" s="125"/>
      <c r="Y12" s="165"/>
      <c r="AB12" s="636">
        <f t="shared" si="0"/>
        <v>1.0637179193029311E-7</v>
      </c>
      <c r="AC12" s="636">
        <f t="shared" si="1"/>
        <v>0</v>
      </c>
      <c r="AD12" s="636">
        <f t="shared" si="2"/>
        <v>0</v>
      </c>
      <c r="AF12" s="638"/>
    </row>
    <row r="13" spans="1:32">
      <c r="A13" s="166">
        <v>1916</v>
      </c>
      <c r="B13" s="160">
        <f>1-TA2b!B13</f>
        <v>0.55823410764526504</v>
      </c>
      <c r="C13" s="440">
        <f>compoprinc!BW5</f>
        <v>7.0588355251487876E-3</v>
      </c>
      <c r="D13" s="440">
        <f>compoprinc!BX5</f>
        <v>4.1673807576095645E-3</v>
      </c>
      <c r="E13" s="440">
        <f>compoprinc!BY5</f>
        <v>3.7624834153414395E-2</v>
      </c>
      <c r="F13" s="440">
        <f>compoprinc!BZ5</f>
        <v>2.4685469589243419E-2</v>
      </c>
      <c r="G13" s="440">
        <f>compoprinc!CA5</f>
        <v>3.384455416663123E-3</v>
      </c>
      <c r="H13" s="440">
        <f>compoprinc!CB5</f>
        <v>0.43293325405887684</v>
      </c>
      <c r="I13" s="441">
        <f>compoprinc!CC5</f>
        <v>4.8379924643072891E-2</v>
      </c>
      <c r="J13" s="185"/>
      <c r="K13" s="125"/>
      <c r="L13" s="125"/>
      <c r="M13" s="125"/>
      <c r="N13" s="125"/>
      <c r="O13" s="125"/>
      <c r="P13" s="125"/>
      <c r="Q13" s="125"/>
      <c r="R13" s="117"/>
      <c r="S13" s="116"/>
      <c r="T13" s="116"/>
      <c r="U13" s="116"/>
      <c r="V13" s="116"/>
      <c r="W13" s="116"/>
      <c r="X13" s="116"/>
      <c r="Y13" s="145"/>
      <c r="AB13" s="636">
        <f t="shared" si="0"/>
        <v>-4.649876395035335E-8</v>
      </c>
      <c r="AC13" s="636">
        <f t="shared" si="1"/>
        <v>0</v>
      </c>
      <c r="AD13" s="636">
        <f t="shared" si="2"/>
        <v>0</v>
      </c>
      <c r="AF13" s="638"/>
    </row>
    <row r="14" spans="1:32">
      <c r="A14" s="166">
        <v>1917</v>
      </c>
      <c r="B14" s="197">
        <f>1-TA2b!B14</f>
        <v>0.55350717612406919</v>
      </c>
      <c r="C14" s="541">
        <f>compoprinc!BW6</f>
        <v>6.1143367085269894E-3</v>
      </c>
      <c r="D14" s="541">
        <f>compoprinc!BX6</f>
        <v>1.3486344083359306E-3</v>
      </c>
      <c r="E14" s="541">
        <f>compoprinc!BY6</f>
        <v>3.1094125898559248E-2</v>
      </c>
      <c r="F14" s="541">
        <f>compoprinc!BZ6</f>
        <v>2.692070844411076E-2</v>
      </c>
      <c r="G14" s="541">
        <f>compoprinc!CA6</f>
        <v>3.3772977658030759E-3</v>
      </c>
      <c r="H14" s="541">
        <f>compoprinc!CB6</f>
        <v>0.43237461902602936</v>
      </c>
      <c r="I14" s="542">
        <f>compoprinc!CC6</f>
        <v>5.2277573567029924E-2</v>
      </c>
      <c r="J14" s="185"/>
      <c r="K14" s="125"/>
      <c r="L14" s="125"/>
      <c r="M14" s="125"/>
      <c r="N14" s="125"/>
      <c r="O14" s="125"/>
      <c r="P14" s="125"/>
      <c r="Q14" s="125"/>
      <c r="R14" s="117"/>
      <c r="S14" s="125"/>
      <c r="T14" s="125"/>
      <c r="U14" s="125"/>
      <c r="V14" s="125"/>
      <c r="W14" s="125"/>
      <c r="X14" s="125"/>
      <c r="Y14" s="165"/>
      <c r="AB14" s="636">
        <f t="shared" si="0"/>
        <v>-1.1969432600622554E-7</v>
      </c>
      <c r="AC14" s="636">
        <f t="shared" si="1"/>
        <v>0</v>
      </c>
      <c r="AD14" s="636">
        <f t="shared" si="2"/>
        <v>0</v>
      </c>
      <c r="AF14" s="638"/>
    </row>
    <row r="15" spans="1:32">
      <c r="A15" s="166">
        <v>1918</v>
      </c>
      <c r="B15" s="146">
        <f>1-TA2b!B15</f>
        <v>0.56565605147218001</v>
      </c>
      <c r="C15" s="541">
        <f>compoprinc!BW7</f>
        <v>4.5593536898544751E-3</v>
      </c>
      <c r="D15" s="541">
        <f>compoprinc!BX7</f>
        <v>-2.1823314131661402E-3</v>
      </c>
      <c r="E15" s="541">
        <f>compoprinc!BY7</f>
        <v>2.8433390274248928E-2</v>
      </c>
      <c r="F15" s="541">
        <f>compoprinc!BZ7</f>
        <v>2.5938943973102629E-2</v>
      </c>
      <c r="G15" s="541">
        <f>compoprinc!CA7</f>
        <v>3.3544929598395947E-3</v>
      </c>
      <c r="H15" s="541">
        <f>compoprinc!CB7</f>
        <v>0.45725092698952718</v>
      </c>
      <c r="I15" s="542">
        <f>compoprinc!CC7</f>
        <v>4.8301274998773375E-2</v>
      </c>
      <c r="J15" s="185"/>
      <c r="K15" s="125"/>
      <c r="L15" s="125"/>
      <c r="M15" s="125"/>
      <c r="N15" s="125"/>
      <c r="O15" s="125"/>
      <c r="P15" s="125"/>
      <c r="Q15" s="125"/>
      <c r="R15" s="117"/>
      <c r="S15" s="125"/>
      <c r="T15" s="125"/>
      <c r="U15" s="125"/>
      <c r="V15" s="125"/>
      <c r="W15" s="125"/>
      <c r="X15" s="125"/>
      <c r="Y15" s="165"/>
      <c r="AB15" s="636">
        <f t="shared" si="0"/>
        <v>0</v>
      </c>
      <c r="AC15" s="636">
        <f t="shared" si="1"/>
        <v>0</v>
      </c>
      <c r="AD15" s="636">
        <f t="shared" si="2"/>
        <v>0</v>
      </c>
      <c r="AF15" s="638"/>
    </row>
    <row r="16" spans="1:32">
      <c r="A16" s="171">
        <v>1919</v>
      </c>
      <c r="B16" s="150">
        <f>1-TA2b!B16</f>
        <v>0.54768472198348928</v>
      </c>
      <c r="C16" s="543">
        <f>compoprinc!BW8</f>
        <v>4.9031239507459452E-3</v>
      </c>
      <c r="D16" s="543">
        <f>compoprinc!BX8</f>
        <v>-3.3281527719825543E-3</v>
      </c>
      <c r="E16" s="543">
        <f>compoprinc!BY8</f>
        <v>2.7393073617098123E-2</v>
      </c>
      <c r="F16" s="543">
        <f>compoprinc!BZ8</f>
        <v>2.3396632081332597E-2</v>
      </c>
      <c r="G16" s="543">
        <f>compoprinc!CA8</f>
        <v>3.5666056174048452E-3</v>
      </c>
      <c r="H16" s="543">
        <f>compoprinc!CB8</f>
        <v>0.44727703564225935</v>
      </c>
      <c r="I16" s="544">
        <f>compoprinc!CC8</f>
        <v>4.447645061898195E-2</v>
      </c>
      <c r="J16" s="186"/>
      <c r="K16" s="127"/>
      <c r="L16" s="127"/>
      <c r="M16" s="127"/>
      <c r="N16" s="127"/>
      <c r="O16" s="127"/>
      <c r="P16" s="127"/>
      <c r="Q16" s="127"/>
      <c r="R16" s="120"/>
      <c r="S16" s="127"/>
      <c r="T16" s="127"/>
      <c r="U16" s="127"/>
      <c r="V16" s="127"/>
      <c r="W16" s="127"/>
      <c r="X16" s="127"/>
      <c r="Y16" s="167"/>
      <c r="AB16" s="636">
        <f t="shared" si="0"/>
        <v>-4.6772350992263512E-8</v>
      </c>
      <c r="AC16" s="636">
        <f t="shared" si="1"/>
        <v>0</v>
      </c>
      <c r="AD16" s="636">
        <f t="shared" si="2"/>
        <v>0</v>
      </c>
      <c r="AF16" s="638"/>
    </row>
    <row r="17" spans="1:32">
      <c r="A17" s="166">
        <v>1920</v>
      </c>
      <c r="B17" s="146">
        <f>1-TA2b!B17</f>
        <v>0.56797275563345395</v>
      </c>
      <c r="C17" s="541">
        <f>compoprinc!BW9</f>
        <v>4.5221455554430943E-3</v>
      </c>
      <c r="D17" s="541">
        <f>compoprinc!BX9</f>
        <v>-3.3656511904063499E-3</v>
      </c>
      <c r="E17" s="541">
        <f>compoprinc!BY9</f>
        <v>2.7248677374275675E-2</v>
      </c>
      <c r="F17" s="541">
        <f>compoprinc!BZ9</f>
        <v>2.7940223526028565E-2</v>
      </c>
      <c r="G17" s="541">
        <f>compoprinc!CA9</f>
        <v>3.3639726168590602E-3</v>
      </c>
      <c r="H17" s="541">
        <f>compoprinc!CB9</f>
        <v>0.45440342358385616</v>
      </c>
      <c r="I17" s="542">
        <f>compoprinc!CC9</f>
        <v>5.3859843769461735E-2</v>
      </c>
      <c r="J17" s="185"/>
      <c r="K17" s="125"/>
      <c r="L17" s="125"/>
      <c r="M17" s="125"/>
      <c r="N17" s="125"/>
      <c r="O17" s="125"/>
      <c r="P17" s="125"/>
      <c r="Q17" s="125"/>
      <c r="R17" s="117"/>
      <c r="S17" s="125"/>
      <c r="T17" s="125"/>
      <c r="U17" s="125"/>
      <c r="V17" s="125"/>
      <c r="W17" s="125"/>
      <c r="X17" s="125"/>
      <c r="Y17" s="165"/>
      <c r="AB17" s="636">
        <f t="shared" si="0"/>
        <v>1.2039793606533067E-7</v>
      </c>
      <c r="AC17" s="636">
        <f t="shared" si="1"/>
        <v>0</v>
      </c>
      <c r="AD17" s="636">
        <f t="shared" si="2"/>
        <v>0</v>
      </c>
      <c r="AF17" s="638"/>
    </row>
    <row r="18" spans="1:32">
      <c r="A18" s="166">
        <v>1921</v>
      </c>
      <c r="B18" s="146">
        <f>1-TA2b!B18</f>
        <v>0.53665008961605476</v>
      </c>
      <c r="C18" s="541">
        <f>compoprinc!BW10</f>
        <v>3.2077423677897301E-3</v>
      </c>
      <c r="D18" s="541">
        <f>compoprinc!BX10</f>
        <v>3.4243162845455644E-6</v>
      </c>
      <c r="E18" s="541">
        <f>compoprinc!BY10</f>
        <v>3.7443715662649632E-2</v>
      </c>
      <c r="F18" s="541">
        <f>compoprinc!BZ10</f>
        <v>2.7781419690857883E-2</v>
      </c>
      <c r="G18" s="541">
        <f>compoprinc!CA10</f>
        <v>3.0567315756385043E-3</v>
      </c>
      <c r="H18" s="541">
        <f>compoprinc!CB10</f>
        <v>0.4121788840684219</v>
      </c>
      <c r="I18" s="542">
        <f>compoprinc!CC10</f>
        <v>5.2978051220123813E-2</v>
      </c>
      <c r="J18" s="185"/>
      <c r="K18" s="125"/>
      <c r="L18" s="125"/>
      <c r="M18" s="125"/>
      <c r="N18" s="125"/>
      <c r="O18" s="125"/>
      <c r="P18" s="125"/>
      <c r="Q18" s="125"/>
      <c r="R18" s="117"/>
      <c r="S18" s="125"/>
      <c r="T18" s="125"/>
      <c r="U18" s="125"/>
      <c r="V18" s="125"/>
      <c r="W18" s="125"/>
      <c r="X18" s="125"/>
      <c r="Y18" s="165"/>
      <c r="AB18" s="636">
        <f t="shared" si="0"/>
        <v>1.2071428878712709E-7</v>
      </c>
      <c r="AC18" s="636">
        <f t="shared" si="1"/>
        <v>0</v>
      </c>
      <c r="AD18" s="636">
        <f t="shared" si="2"/>
        <v>0</v>
      </c>
      <c r="AF18" s="638"/>
    </row>
    <row r="19" spans="1:32">
      <c r="A19" s="166">
        <v>1922</v>
      </c>
      <c r="B19" s="146">
        <f>1-TA2b!B19</f>
        <v>0.54682828618759405</v>
      </c>
      <c r="C19" s="541">
        <f>compoprinc!BW11</f>
        <v>2.3971918160238265E-3</v>
      </c>
      <c r="D19" s="541">
        <f>compoprinc!BX11</f>
        <v>-3.0119832688673392E-3</v>
      </c>
      <c r="E19" s="541">
        <f>compoprinc!BY11</f>
        <v>3.7422911920351049E-2</v>
      </c>
      <c r="F19" s="541">
        <f>compoprinc!BZ11</f>
        <v>2.6456995513244666E-2</v>
      </c>
      <c r="G19" s="541">
        <f>compoprinc!CA11</f>
        <v>3.315700495190619E-3</v>
      </c>
      <c r="H19" s="541">
        <f>compoprinc!CB11</f>
        <v>0.42885804842395803</v>
      </c>
      <c r="I19" s="542">
        <f>compoprinc!CC11</f>
        <v>5.1374213152049139E-2</v>
      </c>
      <c r="J19" s="185"/>
      <c r="K19" s="125"/>
      <c r="L19" s="125"/>
      <c r="M19" s="125"/>
      <c r="N19" s="125"/>
      <c r="O19" s="125"/>
      <c r="P19" s="125"/>
      <c r="Q19" s="125"/>
      <c r="R19" s="117"/>
      <c r="S19" s="125"/>
      <c r="T19" s="125"/>
      <c r="U19" s="125"/>
      <c r="V19" s="125"/>
      <c r="W19" s="125"/>
      <c r="X19" s="125"/>
      <c r="Y19" s="165"/>
      <c r="AB19" s="636">
        <f t="shared" si="0"/>
        <v>1.5208135644040333E-5</v>
      </c>
      <c r="AC19" s="636">
        <f t="shared" si="1"/>
        <v>0</v>
      </c>
      <c r="AD19" s="636">
        <f t="shared" si="2"/>
        <v>0</v>
      </c>
      <c r="AF19" s="638"/>
    </row>
    <row r="20" spans="1:32">
      <c r="A20" s="166">
        <v>1923</v>
      </c>
      <c r="B20" s="146">
        <f>1-TA2b!B20</f>
        <v>0.57089342084512318</v>
      </c>
      <c r="C20" s="541">
        <f>compoprinc!BW12</f>
        <v>4.231627594164864E-3</v>
      </c>
      <c r="D20" s="541">
        <f>compoprinc!BX12</f>
        <v>2.868465634006858E-4</v>
      </c>
      <c r="E20" s="541">
        <f>compoprinc!BY12</f>
        <v>3.6377844854897944E-2</v>
      </c>
      <c r="F20" s="541">
        <f>compoprinc!BZ12</f>
        <v>2.2307502145649121E-2</v>
      </c>
      <c r="G20" s="541">
        <f>compoprinc!CA12</f>
        <v>4.2909345851322453E-3</v>
      </c>
      <c r="H20" s="541">
        <f>compoprinc!CB12</f>
        <v>0.46118544167301034</v>
      </c>
      <c r="I20" s="542">
        <f>compoprinc!CC12</f>
        <v>4.2213270265098086E-2</v>
      </c>
      <c r="J20" s="185"/>
      <c r="K20" s="125"/>
      <c r="L20" s="125"/>
      <c r="M20" s="125"/>
      <c r="N20" s="125"/>
      <c r="O20" s="125"/>
      <c r="P20" s="125"/>
      <c r="Q20" s="125"/>
      <c r="R20" s="117"/>
      <c r="S20" s="125"/>
      <c r="T20" s="125"/>
      <c r="U20" s="125"/>
      <c r="V20" s="125"/>
      <c r="W20" s="125"/>
      <c r="X20" s="125"/>
      <c r="Y20" s="165"/>
      <c r="AB20" s="636">
        <f t="shared" si="0"/>
        <v>-4.6836230116475974E-8</v>
      </c>
      <c r="AC20" s="636">
        <f t="shared" si="1"/>
        <v>0</v>
      </c>
      <c r="AD20" s="636">
        <f t="shared" si="2"/>
        <v>0</v>
      </c>
      <c r="AF20" s="638"/>
    </row>
    <row r="21" spans="1:32">
      <c r="A21" s="166">
        <v>1924</v>
      </c>
      <c r="B21" s="146">
        <f>1-TA2b!B21</f>
        <v>0.54974105686016039</v>
      </c>
      <c r="C21" s="541">
        <f>compoprinc!BW13</f>
        <v>3.8325161318324853E-3</v>
      </c>
      <c r="D21" s="541">
        <f>compoprinc!BX13</f>
        <v>-2.4487718970808044E-3</v>
      </c>
      <c r="E21" s="541">
        <f>compoprinc!BY13</f>
        <v>3.6788410732940126E-2</v>
      </c>
      <c r="F21" s="541">
        <f>compoprinc!BZ13</f>
        <v>2.0790362604663222E-2</v>
      </c>
      <c r="G21" s="541">
        <f>compoprinc!CA13</f>
        <v>4.5242992271445461E-3</v>
      </c>
      <c r="H21" s="541">
        <f>compoprinc!CB13</f>
        <v>0.446396660872312</v>
      </c>
      <c r="I21" s="542">
        <f>compoprinc!CC13</f>
        <v>3.987049871325437E-2</v>
      </c>
      <c r="J21" s="185"/>
      <c r="K21" s="125"/>
      <c r="L21" s="125"/>
      <c r="M21" s="125"/>
      <c r="N21" s="125"/>
      <c r="O21" s="125"/>
      <c r="P21" s="125"/>
      <c r="Q21" s="125"/>
      <c r="R21" s="117"/>
      <c r="S21" s="125"/>
      <c r="T21" s="125"/>
      <c r="U21" s="125"/>
      <c r="V21" s="125"/>
      <c r="W21" s="125"/>
      <c r="X21" s="125"/>
      <c r="Y21" s="165"/>
      <c r="AB21" s="636">
        <f t="shared" si="0"/>
        <v>-1.2919524905452562E-5</v>
      </c>
      <c r="AC21" s="636">
        <f t="shared" si="1"/>
        <v>0</v>
      </c>
      <c r="AD21" s="636">
        <f t="shared" si="2"/>
        <v>0</v>
      </c>
      <c r="AF21" s="638"/>
    </row>
    <row r="22" spans="1:32">
      <c r="A22" s="166">
        <v>1925</v>
      </c>
      <c r="B22" s="146">
        <f>1-TA2b!B22</f>
        <v>0.5319897527930797</v>
      </c>
      <c r="C22" s="541">
        <f>compoprinc!BW14</f>
        <v>6.0330925880328198E-3</v>
      </c>
      <c r="D22" s="541">
        <f>compoprinc!BX14</f>
        <v>-3.3599085746689999E-3</v>
      </c>
      <c r="E22" s="541">
        <f>compoprinc!BY14</f>
        <v>3.1663864743502849E-2</v>
      </c>
      <c r="F22" s="541">
        <f>compoprinc!BZ14</f>
        <v>1.7276379801272602E-2</v>
      </c>
      <c r="G22" s="541">
        <f>compoprinc!CA14</f>
        <v>4.9547537881303259E-3</v>
      </c>
      <c r="H22" s="541">
        <f>compoprinc!CB14</f>
        <v>0.44248256208498044</v>
      </c>
      <c r="I22" s="542">
        <f>compoprinc!CC14</f>
        <v>3.2951240019973377E-2</v>
      </c>
      <c r="J22" s="185"/>
      <c r="K22" s="125"/>
      <c r="L22" s="125"/>
      <c r="M22" s="125"/>
      <c r="N22" s="125"/>
      <c r="O22" s="125"/>
      <c r="P22" s="125"/>
      <c r="Q22" s="125"/>
      <c r="R22" s="117"/>
      <c r="S22" s="125"/>
      <c r="T22" s="125"/>
      <c r="U22" s="125"/>
      <c r="V22" s="125"/>
      <c r="W22" s="125"/>
      <c r="X22" s="125"/>
      <c r="Y22" s="165"/>
      <c r="AB22" s="636">
        <f t="shared" si="0"/>
        <v>-1.223165814367988E-5</v>
      </c>
      <c r="AC22" s="636">
        <f t="shared" si="1"/>
        <v>0</v>
      </c>
      <c r="AD22" s="636">
        <f t="shared" si="2"/>
        <v>0</v>
      </c>
      <c r="AF22" s="638"/>
    </row>
    <row r="23" spans="1:32">
      <c r="A23" s="166">
        <v>1926</v>
      </c>
      <c r="B23" s="146">
        <f>1-TA2b!B23</f>
        <v>0.52853874963534153</v>
      </c>
      <c r="C23" s="541">
        <f>compoprinc!BW15</f>
        <v>6.6199306340163286E-3</v>
      </c>
      <c r="D23" s="541">
        <f>compoprinc!BX15</f>
        <v>-3.405915552596229E-3</v>
      </c>
      <c r="E23" s="541">
        <f>compoprinc!BY15</f>
        <v>2.7246749127436212E-2</v>
      </c>
      <c r="F23" s="541">
        <f>compoprinc!BZ15</f>
        <v>1.7065409351460326E-2</v>
      </c>
      <c r="G23" s="541">
        <f>compoprinc!CA15</f>
        <v>5.1392717095881659E-3</v>
      </c>
      <c r="H23" s="541">
        <f>compoprinc!CB15</f>
        <v>0.44353553693750009</v>
      </c>
      <c r="I23" s="542">
        <f>compoprinc!CC15</f>
        <v>3.2337693865179672E-2</v>
      </c>
      <c r="J23" s="185"/>
      <c r="K23" s="125"/>
      <c r="L23" s="125"/>
      <c r="M23" s="125"/>
      <c r="N23" s="125"/>
      <c r="O23" s="125"/>
      <c r="P23" s="125"/>
      <c r="Q23" s="125"/>
      <c r="R23" s="117"/>
      <c r="S23" s="125"/>
      <c r="T23" s="125"/>
      <c r="U23" s="125"/>
      <c r="V23" s="125"/>
      <c r="W23" s="125"/>
      <c r="X23" s="125"/>
      <c r="Y23" s="165"/>
      <c r="AB23" s="636">
        <f t="shared" si="0"/>
        <v>7.3562756996992107E-8</v>
      </c>
      <c r="AC23" s="636">
        <f t="shared" si="1"/>
        <v>0</v>
      </c>
      <c r="AD23" s="636">
        <f t="shared" si="2"/>
        <v>0</v>
      </c>
      <c r="AF23" s="638"/>
    </row>
    <row r="24" spans="1:32">
      <c r="A24" s="166">
        <v>1927</v>
      </c>
      <c r="B24" s="146">
        <f>1-TA2b!B24</f>
        <v>0.53547823415863816</v>
      </c>
      <c r="C24" s="541">
        <f>compoprinc!BW16</f>
        <v>5.7032283973318665E-3</v>
      </c>
      <c r="D24" s="541">
        <f>compoprinc!BX16</f>
        <v>-3.434525314177123E-3</v>
      </c>
      <c r="E24" s="541">
        <f>compoprinc!BY16</f>
        <v>2.7098554529869118E-2</v>
      </c>
      <c r="F24" s="541">
        <f>compoprinc!BZ16</f>
        <v>1.7735671249327681E-2</v>
      </c>
      <c r="G24" s="541">
        <f>compoprinc!CA16</f>
        <v>5.2545834296927763E-3</v>
      </c>
      <c r="H24" s="541">
        <f>compoprinc!CB16</f>
        <v>0.44852765564377189</v>
      </c>
      <c r="I24" s="542">
        <f>compoprinc!CC16</f>
        <v>3.4604715210431347E-2</v>
      </c>
      <c r="J24" s="185"/>
      <c r="K24" s="125"/>
      <c r="L24" s="125"/>
      <c r="M24" s="125"/>
      <c r="N24" s="125"/>
      <c r="O24" s="125"/>
      <c r="P24" s="125"/>
      <c r="Q24" s="125"/>
      <c r="R24" s="117"/>
      <c r="S24" s="125"/>
      <c r="T24" s="125"/>
      <c r="U24" s="125"/>
      <c r="V24" s="125"/>
      <c r="W24" s="125"/>
      <c r="X24" s="125"/>
      <c r="Y24" s="165"/>
      <c r="AB24" s="636">
        <f t="shared" si="0"/>
        <v>-1.1648987609413908E-5</v>
      </c>
      <c r="AC24" s="636">
        <f t="shared" si="1"/>
        <v>0</v>
      </c>
      <c r="AD24" s="636">
        <f t="shared" si="2"/>
        <v>0</v>
      </c>
      <c r="AF24" s="638"/>
    </row>
    <row r="25" spans="1:32">
      <c r="A25" s="166">
        <v>1928</v>
      </c>
      <c r="B25" s="146">
        <f>1-TA2b!B25</f>
        <v>0.52355234159883768</v>
      </c>
      <c r="C25" s="541">
        <f>compoprinc!BW17</f>
        <v>6.7952663591155579E-3</v>
      </c>
      <c r="D25" s="541">
        <f>compoprinc!BX17</f>
        <v>-3.3321972440642678E-3</v>
      </c>
      <c r="E25" s="541">
        <f>compoprinc!BY17</f>
        <v>2.6208016323708339E-2</v>
      </c>
      <c r="F25" s="541">
        <f>compoprinc!BZ17</f>
        <v>1.86942232730785E-2</v>
      </c>
      <c r="G25" s="541">
        <f>compoprinc!CA17</f>
        <v>4.9578721305140322E-3</v>
      </c>
      <c r="H25" s="541">
        <f>compoprinc!CB17</f>
        <v>0.43334665288725915</v>
      </c>
      <c r="I25" s="542">
        <f>compoprinc!CC17</f>
        <v>3.6882554612098647E-2</v>
      </c>
      <c r="J25" s="185"/>
      <c r="K25" s="125"/>
      <c r="L25" s="125"/>
      <c r="M25" s="125"/>
      <c r="N25" s="125"/>
      <c r="O25" s="125"/>
      <c r="P25" s="125"/>
      <c r="Q25" s="125"/>
      <c r="R25" s="117"/>
      <c r="S25" s="125"/>
      <c r="T25" s="125"/>
      <c r="U25" s="125"/>
      <c r="V25" s="125"/>
      <c r="W25" s="125"/>
      <c r="X25" s="125"/>
      <c r="Y25" s="165"/>
      <c r="AB25" s="636">
        <f t="shared" si="0"/>
        <v>-4.6742872239491362E-8</v>
      </c>
      <c r="AC25" s="636">
        <f t="shared" si="1"/>
        <v>0</v>
      </c>
      <c r="AD25" s="636">
        <f t="shared" si="2"/>
        <v>0</v>
      </c>
      <c r="AF25" s="638"/>
    </row>
    <row r="26" spans="1:32">
      <c r="A26" s="166">
        <v>1929</v>
      </c>
      <c r="B26" s="146">
        <f>1-TA2b!B26</f>
        <v>0.53711702534131922</v>
      </c>
      <c r="C26" s="541">
        <f>compoprinc!BW18</f>
        <v>7.2961572187293898E-3</v>
      </c>
      <c r="D26" s="541">
        <f>compoprinc!BX18</f>
        <v>-3.3179582490465423E-3</v>
      </c>
      <c r="E26" s="541">
        <f>compoprinc!BY18</f>
        <v>2.488212710436797E-2</v>
      </c>
      <c r="F26" s="541">
        <f>compoprinc!BZ18</f>
        <v>2.0240032630413643E-2</v>
      </c>
      <c r="G26" s="541">
        <f>compoprinc!CA18</f>
        <v>5.6993974103111376E-3</v>
      </c>
      <c r="H26" s="541">
        <f>compoprinc!CB18</f>
        <v>0.44226617810654567</v>
      </c>
      <c r="I26" s="542">
        <f>compoprinc!CC18</f>
        <v>4.00510643342082E-2</v>
      </c>
      <c r="J26" s="185"/>
      <c r="K26" s="125"/>
      <c r="L26" s="125"/>
      <c r="M26" s="125"/>
      <c r="N26" s="125"/>
      <c r="O26" s="125"/>
      <c r="P26" s="125"/>
      <c r="Q26" s="125"/>
      <c r="R26" s="117"/>
      <c r="S26" s="125"/>
      <c r="T26" s="125"/>
      <c r="U26" s="125"/>
      <c r="V26" s="125"/>
      <c r="W26" s="125"/>
      <c r="X26" s="125"/>
      <c r="Y26" s="165"/>
      <c r="AB26" s="636">
        <f t="shared" si="0"/>
        <v>2.6785789697392204E-8</v>
      </c>
      <c r="AC26" s="636">
        <f t="shared" si="1"/>
        <v>0</v>
      </c>
      <c r="AD26" s="636">
        <f t="shared" si="2"/>
        <v>0</v>
      </c>
      <c r="AF26" s="638"/>
    </row>
    <row r="27" spans="1:32">
      <c r="A27" s="170">
        <v>1930</v>
      </c>
      <c r="B27" s="157">
        <f>1-TA2b!B27</f>
        <v>0.55026997115690857</v>
      </c>
      <c r="C27" s="545">
        <f>compoprinc!BW19</f>
        <v>4.4700739802488844E-3</v>
      </c>
      <c r="D27" s="545">
        <f>compoprinc!BX19</f>
        <v>-3.9720173234176334E-3</v>
      </c>
      <c r="E27" s="545">
        <f>compoprinc!BY19</f>
        <v>2.6002572584215219E-2</v>
      </c>
      <c r="F27" s="545">
        <f>compoprinc!BZ19</f>
        <v>2.0905524558124156E-2</v>
      </c>
      <c r="G27" s="545">
        <f>compoprinc!CA19</f>
        <v>6.2275996080966341E-3</v>
      </c>
      <c r="H27" s="545">
        <f>compoprinc!CB19</f>
        <v>0.45565411936089933</v>
      </c>
      <c r="I27" s="546">
        <f>compoprinc!CC19</f>
        <v>4.098215857265048E-2</v>
      </c>
      <c r="J27" s="187"/>
      <c r="K27" s="129"/>
      <c r="L27" s="129"/>
      <c r="M27" s="129"/>
      <c r="N27" s="129"/>
      <c r="O27" s="129"/>
      <c r="P27" s="129"/>
      <c r="Q27" s="129"/>
      <c r="R27" s="123"/>
      <c r="S27" s="129"/>
      <c r="T27" s="129"/>
      <c r="U27" s="129"/>
      <c r="V27" s="129"/>
      <c r="W27" s="129"/>
      <c r="X27" s="129"/>
      <c r="Y27" s="169"/>
      <c r="AB27" s="636">
        <f t="shared" si="0"/>
        <v>-6.0183908523470109E-8</v>
      </c>
      <c r="AC27" s="636">
        <f t="shared" si="1"/>
        <v>0</v>
      </c>
      <c r="AD27" s="636">
        <f t="shared" si="2"/>
        <v>0</v>
      </c>
      <c r="AF27" s="638"/>
    </row>
    <row r="28" spans="1:32">
      <c r="A28" s="166">
        <v>1931</v>
      </c>
      <c r="B28" s="146">
        <f>1-TA2b!B28</f>
        <v>0.55450961063264637</v>
      </c>
      <c r="C28" s="541">
        <f>compoprinc!BW20</f>
        <v>2.0891928078878947E-3</v>
      </c>
      <c r="D28" s="541">
        <f>compoprinc!BX20</f>
        <v>-6.5268270879267117E-3</v>
      </c>
      <c r="E28" s="541">
        <f>compoprinc!BY20</f>
        <v>2.8587383602062408E-2</v>
      </c>
      <c r="F28" s="541">
        <f>compoprinc!BZ20</f>
        <v>1.979739017421132E-2</v>
      </c>
      <c r="G28" s="541">
        <f>compoprinc!CA20</f>
        <v>7.6281871586505508E-3</v>
      </c>
      <c r="H28" s="541">
        <f>compoprinc!CB20</f>
        <v>0.46482426953463196</v>
      </c>
      <c r="I28" s="542">
        <f>compoprinc!CC20</f>
        <v>3.8110088517805507E-2</v>
      </c>
      <c r="J28" s="185"/>
      <c r="K28" s="125"/>
      <c r="L28" s="125"/>
      <c r="M28" s="125"/>
      <c r="N28" s="125"/>
      <c r="O28" s="125"/>
      <c r="P28" s="125"/>
      <c r="Q28" s="125"/>
      <c r="R28" s="117"/>
      <c r="S28" s="125"/>
      <c r="T28" s="125"/>
      <c r="U28" s="125"/>
      <c r="V28" s="125"/>
      <c r="W28" s="125"/>
      <c r="X28" s="125"/>
      <c r="Y28" s="165"/>
      <c r="AB28" s="636">
        <f t="shared" si="0"/>
        <v>-7.4074676614799273E-8</v>
      </c>
      <c r="AC28" s="636">
        <f t="shared" si="1"/>
        <v>0</v>
      </c>
      <c r="AD28" s="636">
        <f t="shared" si="2"/>
        <v>0</v>
      </c>
      <c r="AF28" s="638"/>
    </row>
    <row r="29" spans="1:32">
      <c r="A29" s="166">
        <v>1932</v>
      </c>
      <c r="B29" s="146">
        <f>1-TA2b!B29</f>
        <v>0.53807268905429728</v>
      </c>
      <c r="C29" s="541">
        <f>compoprinc!BW21</f>
        <v>-5.5708257221404338E-4</v>
      </c>
      <c r="D29" s="541">
        <f>compoprinc!BX21</f>
        <v>-9.1171827276536003E-3</v>
      </c>
      <c r="E29" s="541">
        <f>compoprinc!BY21</f>
        <v>3.0997553785801112E-2</v>
      </c>
      <c r="F29" s="541">
        <f>compoprinc!BZ21</f>
        <v>1.7988718254499304E-2</v>
      </c>
      <c r="G29" s="541">
        <f>compoprinc!CA21</f>
        <v>8.4368252140144141E-3</v>
      </c>
      <c r="H29" s="541">
        <f>compoprinc!CB21</f>
        <v>0.45807505692045669</v>
      </c>
      <c r="I29" s="542">
        <f>compoprinc!CC21</f>
        <v>3.2248800179393557E-2</v>
      </c>
      <c r="J29" s="185"/>
      <c r="K29" s="125"/>
      <c r="L29" s="125"/>
      <c r="M29" s="125"/>
      <c r="N29" s="125"/>
      <c r="O29" s="125"/>
      <c r="P29" s="125"/>
      <c r="Q29" s="125"/>
      <c r="R29" s="117"/>
      <c r="S29" s="125"/>
      <c r="T29" s="125"/>
      <c r="U29" s="125"/>
      <c r="V29" s="125"/>
      <c r="W29" s="125"/>
      <c r="X29" s="125"/>
      <c r="Y29" s="165"/>
      <c r="AB29" s="636">
        <f t="shared" si="0"/>
        <v>0</v>
      </c>
      <c r="AC29" s="636">
        <f t="shared" si="1"/>
        <v>0</v>
      </c>
      <c r="AD29" s="636">
        <f t="shared" si="2"/>
        <v>0</v>
      </c>
      <c r="AF29" s="638"/>
    </row>
    <row r="30" spans="1:32">
      <c r="A30" s="166">
        <v>1933</v>
      </c>
      <c r="B30" s="146">
        <f>1-TA2b!B30</f>
        <v>0.53610691116943188</v>
      </c>
      <c r="C30" s="541">
        <f>compoprinc!BW22</f>
        <v>-4.2938609796074138E-4</v>
      </c>
      <c r="D30" s="541">
        <f>compoprinc!BX22</f>
        <v>-1.079175048000329E-2</v>
      </c>
      <c r="E30" s="541">
        <f>compoprinc!BY22</f>
        <v>2.3453900082949248E-2</v>
      </c>
      <c r="F30" s="541">
        <f>compoprinc!BZ22</f>
        <v>1.5559492880359724E-2</v>
      </c>
      <c r="G30" s="541">
        <f>compoprinc!CA22</f>
        <v>9.2215721534930906E-3</v>
      </c>
      <c r="H30" s="541">
        <f>compoprinc!CB22</f>
        <v>0.47066138534281188</v>
      </c>
      <c r="I30" s="542">
        <f>compoprinc!CC22</f>
        <v>2.843171092030166E-2</v>
      </c>
      <c r="J30" s="185"/>
      <c r="K30" s="125"/>
      <c r="L30" s="125"/>
      <c r="M30" s="125"/>
      <c r="N30" s="125"/>
      <c r="O30" s="125"/>
      <c r="P30" s="125"/>
      <c r="Q30" s="125"/>
      <c r="R30" s="117"/>
      <c r="S30" s="125"/>
      <c r="T30" s="125"/>
      <c r="U30" s="125"/>
      <c r="V30" s="125"/>
      <c r="W30" s="125"/>
      <c r="X30" s="125"/>
      <c r="Y30" s="165"/>
      <c r="AB30" s="636">
        <f t="shared" si="0"/>
        <v>-1.3632519668682619E-8</v>
      </c>
      <c r="AC30" s="636">
        <f t="shared" si="1"/>
        <v>0</v>
      </c>
      <c r="AD30" s="636">
        <f t="shared" si="2"/>
        <v>0</v>
      </c>
      <c r="AF30" s="638"/>
    </row>
    <row r="31" spans="1:32">
      <c r="A31" s="166">
        <v>1934</v>
      </c>
      <c r="B31" s="146">
        <f>1-TA2b!B31</f>
        <v>0.523739788041786</v>
      </c>
      <c r="C31" s="541">
        <f>compoprinc!BW23</f>
        <v>1.8909125279968468E-3</v>
      </c>
      <c r="D31" s="541">
        <f>compoprinc!BX23</f>
        <v>-9.8758071168391325E-3</v>
      </c>
      <c r="E31" s="541">
        <f>compoprinc!BY23</f>
        <v>1.7379142553828334E-2</v>
      </c>
      <c r="F31" s="541">
        <f>compoprinc!BZ23</f>
        <v>1.7967536788381411E-2</v>
      </c>
      <c r="G31" s="541">
        <f>compoprinc!CA23</f>
        <v>7.6691802822028542E-3</v>
      </c>
      <c r="H31" s="541">
        <f>compoprinc!CB23</f>
        <v>0.45402433460343289</v>
      </c>
      <c r="I31" s="542">
        <f>compoprinc!CC23</f>
        <v>3.468461028131168E-2</v>
      </c>
      <c r="J31" s="185"/>
      <c r="K31" s="125"/>
      <c r="L31" s="125"/>
      <c r="M31" s="125"/>
      <c r="N31" s="125"/>
      <c r="O31" s="125"/>
      <c r="P31" s="125"/>
      <c r="Q31" s="125"/>
      <c r="R31" s="117"/>
      <c r="S31" s="125"/>
      <c r="T31" s="125"/>
      <c r="U31" s="125"/>
      <c r="V31" s="125"/>
      <c r="W31" s="125"/>
      <c r="X31" s="125"/>
      <c r="Y31" s="165"/>
      <c r="AB31" s="636">
        <f t="shared" si="0"/>
        <v>-1.2187852882483696E-7</v>
      </c>
      <c r="AC31" s="636">
        <f t="shared" si="1"/>
        <v>0</v>
      </c>
      <c r="AD31" s="636">
        <f t="shared" si="2"/>
        <v>0</v>
      </c>
      <c r="AF31" s="638"/>
    </row>
    <row r="32" spans="1:32">
      <c r="A32" s="166">
        <v>1935</v>
      </c>
      <c r="B32" s="146">
        <f>1-TA2b!B32</f>
        <v>0.53430752607971943</v>
      </c>
      <c r="C32" s="541">
        <f>compoprinc!BW24</f>
        <v>2.5447537888642763E-3</v>
      </c>
      <c r="D32" s="541">
        <f>compoprinc!BX24</f>
        <v>-8.2557248691715896E-3</v>
      </c>
      <c r="E32" s="541">
        <f>compoprinc!BY24</f>
        <v>1.8728552754974134E-2</v>
      </c>
      <c r="F32" s="541">
        <f>compoprinc!BZ24</f>
        <v>2.471149804630263E-2</v>
      </c>
      <c r="G32" s="541">
        <f>compoprinc!CA24</f>
        <v>7.5060874539941962E-3</v>
      </c>
      <c r="H32" s="541">
        <f>compoprinc!CB24</f>
        <v>0.43980157483519144</v>
      </c>
      <c r="I32" s="542">
        <f>compoprinc!CC24</f>
        <v>4.9270736902317293E-2</v>
      </c>
      <c r="J32" s="185"/>
      <c r="K32" s="125"/>
      <c r="L32" s="125"/>
      <c r="M32" s="125"/>
      <c r="N32" s="125"/>
      <c r="O32" s="125"/>
      <c r="P32" s="125"/>
      <c r="Q32" s="125"/>
      <c r="R32" s="117"/>
      <c r="S32" s="125"/>
      <c r="T32" s="125"/>
      <c r="U32" s="125"/>
      <c r="V32" s="125"/>
      <c r="W32" s="125"/>
      <c r="X32" s="125"/>
      <c r="Y32" s="165"/>
      <c r="AB32" s="636">
        <f t="shared" si="0"/>
        <v>4.7167246997048551E-8</v>
      </c>
      <c r="AC32" s="636">
        <f t="shared" si="1"/>
        <v>0</v>
      </c>
      <c r="AD32" s="636">
        <f t="shared" si="2"/>
        <v>0</v>
      </c>
      <c r="AF32" s="638"/>
    </row>
    <row r="33" spans="1:32">
      <c r="A33" s="166">
        <v>1936</v>
      </c>
      <c r="B33" s="146">
        <f>1-TA2b!B33</f>
        <v>0.52629792824875021</v>
      </c>
      <c r="C33" s="541">
        <f>compoprinc!BW25</f>
        <v>3.8736803780752413E-3</v>
      </c>
      <c r="D33" s="541">
        <f>compoprinc!BX25</f>
        <v>-7.3495368370798449E-3</v>
      </c>
      <c r="E33" s="541">
        <f>compoprinc!BY25</f>
        <v>1.6300295650428464E-2</v>
      </c>
      <c r="F33" s="541">
        <f>compoprinc!BZ25</f>
        <v>2.0084367235676744E-2</v>
      </c>
      <c r="G33" s="541">
        <f>compoprinc!CA25</f>
        <v>6.9594017036551121E-3</v>
      </c>
      <c r="H33" s="541">
        <f>compoprinc!CB25</f>
        <v>0.448008892855704</v>
      </c>
      <c r="I33" s="542">
        <f>compoprinc!CC25</f>
        <v>3.8420753209098629E-2</v>
      </c>
      <c r="J33" s="185"/>
      <c r="K33" s="125"/>
      <c r="L33" s="125"/>
      <c r="M33" s="125"/>
      <c r="N33" s="125"/>
      <c r="O33" s="125"/>
      <c r="P33" s="125"/>
      <c r="Q33" s="125"/>
      <c r="R33" s="117"/>
      <c r="S33" s="125"/>
      <c r="T33" s="125"/>
      <c r="U33" s="125"/>
      <c r="V33" s="125"/>
      <c r="W33" s="125"/>
      <c r="X33" s="125"/>
      <c r="Y33" s="165"/>
      <c r="AB33" s="636">
        <f t="shared" si="0"/>
        <v>7.4053191911893634E-8</v>
      </c>
      <c r="AC33" s="636">
        <f t="shared" si="1"/>
        <v>0</v>
      </c>
      <c r="AD33" s="636">
        <f t="shared" si="2"/>
        <v>0</v>
      </c>
      <c r="AF33" s="638"/>
    </row>
    <row r="34" spans="1:32">
      <c r="A34" s="166">
        <v>1937</v>
      </c>
      <c r="B34" s="146">
        <f>1-TA2b!B34</f>
        <v>0.53886454671608086</v>
      </c>
      <c r="C34" s="541">
        <f>compoprinc!BW26</f>
        <v>3.7978667698174264E-3</v>
      </c>
      <c r="D34" s="541">
        <f>compoprinc!BX26</f>
        <v>-8.2347241819942466E-3</v>
      </c>
      <c r="E34" s="541">
        <f>compoprinc!BY26</f>
        <v>2.0319031601263974E-2</v>
      </c>
      <c r="F34" s="541">
        <f>compoprinc!BZ26</f>
        <v>2.4006769336657203E-2</v>
      </c>
      <c r="G34" s="541">
        <f>compoprinc!CA26</f>
        <v>6.7929069628820714E-3</v>
      </c>
      <c r="H34" s="541">
        <f>compoprinc!CB26</f>
        <v>0.44561671347770249</v>
      </c>
      <c r="I34" s="542">
        <f>compoprinc!CC26</f>
        <v>4.6565861535578339E-2</v>
      </c>
      <c r="J34" s="185"/>
      <c r="K34" s="125"/>
      <c r="L34" s="125"/>
      <c r="M34" s="125"/>
      <c r="N34" s="125"/>
      <c r="O34" s="125"/>
      <c r="P34" s="125"/>
      <c r="Q34" s="125"/>
      <c r="R34" s="117"/>
      <c r="S34" s="125"/>
      <c r="T34" s="125"/>
      <c r="U34" s="125"/>
      <c r="V34" s="125"/>
      <c r="W34" s="125"/>
      <c r="X34" s="125"/>
      <c r="Y34" s="165"/>
      <c r="AB34" s="636">
        <f t="shared" si="0"/>
        <v>1.2121417358734732E-7</v>
      </c>
      <c r="AC34" s="636">
        <f t="shared" si="1"/>
        <v>0</v>
      </c>
      <c r="AD34" s="636">
        <f t="shared" si="2"/>
        <v>0</v>
      </c>
      <c r="AF34" s="638"/>
    </row>
    <row r="35" spans="1:32">
      <c r="A35" s="166">
        <v>1938</v>
      </c>
      <c r="B35" s="146">
        <f>1-TA2b!B35</f>
        <v>0.53936097343374745</v>
      </c>
      <c r="C35" s="541">
        <f>compoprinc!BW27</f>
        <v>2.8021747363119165E-3</v>
      </c>
      <c r="D35" s="541">
        <f>compoprinc!BX27</f>
        <v>-9.1250140925912705E-3</v>
      </c>
      <c r="E35" s="541">
        <f>compoprinc!BY27</f>
        <v>2.3214019649743466E-2</v>
      </c>
      <c r="F35" s="541">
        <f>compoprinc!BZ27</f>
        <v>2.1306319621859242E-2</v>
      </c>
      <c r="G35" s="541">
        <f>compoprinc!CA27</f>
        <v>7.2472844708379716E-3</v>
      </c>
      <c r="H35" s="541">
        <f>compoprinc!CB27</f>
        <v>0.45201676489517245</v>
      </c>
      <c r="I35" s="542">
        <f>compoprinc!CC27</f>
        <v>4.18995455373442E-2</v>
      </c>
      <c r="J35" s="185"/>
      <c r="K35" s="125"/>
      <c r="L35" s="125"/>
      <c r="M35" s="125"/>
      <c r="N35" s="125"/>
      <c r="O35" s="125"/>
      <c r="P35" s="125"/>
      <c r="Q35" s="125"/>
      <c r="R35" s="117"/>
      <c r="S35" s="125"/>
      <c r="T35" s="125"/>
      <c r="U35" s="125"/>
      <c r="V35" s="125"/>
      <c r="W35" s="125"/>
      <c r="X35" s="125"/>
      <c r="Y35" s="165"/>
      <c r="AB35" s="636">
        <f t="shared" si="0"/>
        <v>-1.2138493055147137E-7</v>
      </c>
      <c r="AC35" s="636">
        <f t="shared" si="1"/>
        <v>0</v>
      </c>
      <c r="AD35" s="636">
        <f t="shared" si="2"/>
        <v>0</v>
      </c>
      <c r="AF35" s="638"/>
    </row>
    <row r="36" spans="1:32">
      <c r="A36" s="168">
        <v>1939</v>
      </c>
      <c r="B36" s="150">
        <f>1-TA2b!B36</f>
        <v>0.52446782917223145</v>
      </c>
      <c r="C36" s="543">
        <f>compoprinc!BW28</f>
        <v>3.5060096108949228E-3</v>
      </c>
      <c r="D36" s="543">
        <f>compoprinc!BX28</f>
        <v>-8.581661044443389E-3</v>
      </c>
      <c r="E36" s="543">
        <f>compoprinc!BY28</f>
        <v>2.3162115187565776E-2</v>
      </c>
      <c r="F36" s="543">
        <f>compoprinc!BZ28</f>
        <v>1.9487362454661171E-2</v>
      </c>
      <c r="G36" s="543">
        <f>compoprinc!CA28</f>
        <v>6.5887511674674066E-3</v>
      </c>
      <c r="H36" s="543">
        <f>compoprinc!CB28</f>
        <v>0.44214079334526346</v>
      </c>
      <c r="I36" s="544">
        <f>compoprinc!CC28</f>
        <v>3.8164626809840174E-2</v>
      </c>
      <c r="J36" s="186"/>
      <c r="K36" s="127"/>
      <c r="L36" s="127"/>
      <c r="M36" s="127"/>
      <c r="N36" s="127"/>
      <c r="O36" s="127"/>
      <c r="P36" s="127"/>
      <c r="Q36" s="127"/>
      <c r="R36" s="120"/>
      <c r="S36" s="127"/>
      <c r="T36" s="127"/>
      <c r="U36" s="127"/>
      <c r="V36" s="127"/>
      <c r="W36" s="127"/>
      <c r="X36" s="127"/>
      <c r="Y36" s="167"/>
      <c r="AB36" s="636">
        <f t="shared" si="0"/>
        <v>-1.6835901806011577E-7</v>
      </c>
      <c r="AC36" s="636">
        <f t="shared" si="1"/>
        <v>0</v>
      </c>
      <c r="AD36" s="636">
        <f t="shared" si="2"/>
        <v>0</v>
      </c>
      <c r="AF36" s="638"/>
    </row>
    <row r="37" spans="1:32">
      <c r="A37" s="166">
        <v>1940</v>
      </c>
      <c r="B37" s="146">
        <f>1-TA2b!B37</f>
        <v>0.52262806649556337</v>
      </c>
      <c r="C37" s="541">
        <f>compoprinc!BW29</f>
        <v>4.5259688187093416E-3</v>
      </c>
      <c r="D37" s="541">
        <f>compoprinc!BX29</f>
        <v>2.3699659602943388E-4</v>
      </c>
      <c r="E37" s="541">
        <f>compoprinc!BY29</f>
        <v>2.6364191456889653E-2</v>
      </c>
      <c r="F37" s="541">
        <f>compoprinc!BZ29</f>
        <v>2.083207966806205E-2</v>
      </c>
      <c r="G37" s="541">
        <f>compoprinc!CA29</f>
        <v>6.3136489494885189E-3</v>
      </c>
      <c r="H37" s="541">
        <f>compoprinc!CB29</f>
        <v>0.42571838957123753</v>
      </c>
      <c r="I37" s="542">
        <f>compoprinc!CC29</f>
        <v>3.8636791435146908E-2</v>
      </c>
      <c r="J37" s="185"/>
      <c r="K37" s="125"/>
      <c r="L37" s="125"/>
      <c r="M37" s="125"/>
      <c r="N37" s="125"/>
      <c r="O37" s="125"/>
      <c r="P37" s="125"/>
      <c r="Q37" s="125"/>
      <c r="R37" s="117"/>
      <c r="S37" s="125"/>
      <c r="T37" s="125"/>
      <c r="U37" s="125"/>
      <c r="V37" s="125"/>
      <c r="W37" s="125"/>
      <c r="X37" s="125"/>
      <c r="Y37" s="165"/>
      <c r="AB37" s="636">
        <f t="shared" si="0"/>
        <v>0</v>
      </c>
      <c r="AC37" s="636">
        <f t="shared" si="1"/>
        <v>0</v>
      </c>
      <c r="AD37" s="636">
        <f t="shared" si="2"/>
        <v>0</v>
      </c>
      <c r="AF37" s="638"/>
    </row>
    <row r="38" spans="1:32">
      <c r="A38" s="166">
        <v>1941</v>
      </c>
      <c r="B38" s="146">
        <f>1-TA2b!B38</f>
        <v>0.54283064523645475</v>
      </c>
      <c r="C38" s="541">
        <f>compoprinc!BW30</f>
        <v>5.2589978031577032E-3</v>
      </c>
      <c r="D38" s="541">
        <f>compoprinc!BX30</f>
        <v>6.2546807441614498E-3</v>
      </c>
      <c r="E38" s="541">
        <f>compoprinc!BY30</f>
        <v>2.5053793122861413E-2</v>
      </c>
      <c r="F38" s="541">
        <f>compoprinc!BZ30</f>
        <v>2.0490318159812858E-2</v>
      </c>
      <c r="G38" s="541">
        <f>compoprinc!CA30</f>
        <v>9.0069992830035406E-3</v>
      </c>
      <c r="H38" s="541">
        <f>compoprinc!CB30</f>
        <v>0.44323355753087362</v>
      </c>
      <c r="I38" s="542">
        <f>compoprinc!CC30</f>
        <v>3.3532345593252973E-2</v>
      </c>
      <c r="J38" s="185"/>
      <c r="K38" s="125"/>
      <c r="L38" s="125"/>
      <c r="M38" s="125"/>
      <c r="N38" s="125"/>
      <c r="O38" s="125"/>
      <c r="P38" s="125"/>
      <c r="Q38" s="125"/>
      <c r="R38" s="117"/>
      <c r="S38" s="125"/>
      <c r="T38" s="125"/>
      <c r="U38" s="125"/>
      <c r="V38" s="125"/>
      <c r="W38" s="125"/>
      <c r="X38" s="125"/>
      <c r="Y38" s="165"/>
      <c r="AB38" s="636">
        <f t="shared" si="0"/>
        <v>-4.7000668912389187E-8</v>
      </c>
      <c r="AC38" s="636">
        <f t="shared" si="1"/>
        <v>0</v>
      </c>
      <c r="AD38" s="636">
        <f t="shared" si="2"/>
        <v>0</v>
      </c>
      <c r="AF38" s="638"/>
    </row>
    <row r="39" spans="1:32">
      <c r="A39" s="166">
        <v>1942</v>
      </c>
      <c r="B39" s="146">
        <f>1-TA2b!B39</f>
        <v>0.59130901365693966</v>
      </c>
      <c r="C39" s="541">
        <f>compoprinc!BW31</f>
        <v>4.7771577305374081E-3</v>
      </c>
      <c r="D39" s="541">
        <f>compoprinc!BX31</f>
        <v>6.7164118574255562E-3</v>
      </c>
      <c r="E39" s="541">
        <f>compoprinc!BY31</f>
        <v>2.2385811337366519E-2</v>
      </c>
      <c r="F39" s="541">
        <f>compoprinc!BZ31</f>
        <v>2.284319341261714E-2</v>
      </c>
      <c r="G39" s="541">
        <f>compoprinc!CA31</f>
        <v>1.072337048107052E-2</v>
      </c>
      <c r="H39" s="541">
        <f>compoprinc!CB31</f>
        <v>0.48708405433044061</v>
      </c>
      <c r="I39" s="542">
        <f>compoprinc!CC31</f>
        <v>3.6778907107603016E-2</v>
      </c>
      <c r="J39" s="185"/>
      <c r="K39" s="125"/>
      <c r="L39" s="125"/>
      <c r="M39" s="125"/>
      <c r="N39" s="125"/>
      <c r="O39" s="125"/>
      <c r="P39" s="125"/>
      <c r="Q39" s="125"/>
      <c r="R39" s="117"/>
      <c r="S39" s="125"/>
      <c r="T39" s="125"/>
      <c r="U39" s="125"/>
      <c r="V39" s="125"/>
      <c r="W39" s="125"/>
      <c r="X39" s="125"/>
      <c r="Y39" s="165"/>
      <c r="AB39" s="636">
        <f t="shared" si="0"/>
        <v>1.0739987887919966E-7</v>
      </c>
      <c r="AC39" s="636">
        <f t="shared" si="1"/>
        <v>0</v>
      </c>
      <c r="AD39" s="636">
        <f t="shared" si="2"/>
        <v>0</v>
      </c>
      <c r="AF39" s="638"/>
    </row>
    <row r="40" spans="1:32">
      <c r="A40" s="166">
        <v>1943</v>
      </c>
      <c r="B40" s="146">
        <f>1-TA2b!B40</f>
        <v>0.62183397516817895</v>
      </c>
      <c r="C40" s="541">
        <f>compoprinc!BW32</f>
        <v>5.2589083520592494E-3</v>
      </c>
      <c r="D40" s="541">
        <f>compoprinc!BX32</f>
        <v>2.6433690159707E-3</v>
      </c>
      <c r="E40" s="541">
        <f>compoprinc!BY32</f>
        <v>1.9512673716054574E-2</v>
      </c>
      <c r="F40" s="541">
        <f>compoprinc!BZ32</f>
        <v>1.9795768660144882E-2</v>
      </c>
      <c r="G40" s="541">
        <f>compoprinc!CA32</f>
        <v>1.0567418726373286E-2</v>
      </c>
      <c r="H40" s="541">
        <f>compoprinc!CB32</f>
        <v>0.53224775536411018</v>
      </c>
      <c r="I40" s="542">
        <f>compoprinc!CC32</f>
        <v>3.1808007353735915E-2</v>
      </c>
      <c r="J40" s="185"/>
      <c r="K40" s="125"/>
      <c r="L40" s="125"/>
      <c r="M40" s="125"/>
      <c r="N40" s="125"/>
      <c r="O40" s="125"/>
      <c r="P40" s="125"/>
      <c r="Q40" s="125"/>
      <c r="R40" s="117"/>
      <c r="S40" s="125"/>
      <c r="T40" s="125"/>
      <c r="U40" s="125"/>
      <c r="V40" s="125"/>
      <c r="W40" s="125"/>
      <c r="X40" s="125"/>
      <c r="Y40" s="165"/>
      <c r="AB40" s="636">
        <f t="shared" si="0"/>
        <v>7.3979730230711027E-8</v>
      </c>
      <c r="AC40" s="636">
        <f t="shared" si="1"/>
        <v>0</v>
      </c>
      <c r="AD40" s="636">
        <f t="shared" si="2"/>
        <v>0</v>
      </c>
      <c r="AF40" s="638"/>
    </row>
    <row r="41" spans="1:32">
      <c r="A41" s="166">
        <v>1944</v>
      </c>
      <c r="B41" s="146">
        <f>1-TA2b!B41</f>
        <v>0.64116850263543324</v>
      </c>
      <c r="C41" s="541">
        <f>compoprinc!BW33</f>
        <v>8.2927085199380468E-3</v>
      </c>
      <c r="D41" s="541">
        <f>compoprinc!BX33</f>
        <v>-4.6168958373914316E-3</v>
      </c>
      <c r="E41" s="541">
        <f>compoprinc!BY33</f>
        <v>2.0846655037632379E-2</v>
      </c>
      <c r="F41" s="541">
        <f>compoprinc!BZ33</f>
        <v>2.6897669578798793E-2</v>
      </c>
      <c r="G41" s="541">
        <f>compoprinc!CA33</f>
        <v>8.1377544060237481E-3</v>
      </c>
      <c r="H41" s="541">
        <f>compoprinc!CB33</f>
        <v>0.53654461931980701</v>
      </c>
      <c r="I41" s="542">
        <f>compoprinc!CC33</f>
        <v>4.5065991610624759E-2</v>
      </c>
      <c r="J41" s="185"/>
      <c r="K41" s="125"/>
      <c r="L41" s="125"/>
      <c r="M41" s="125"/>
      <c r="N41" s="125"/>
      <c r="O41" s="125"/>
      <c r="P41" s="125"/>
      <c r="Q41" s="125"/>
      <c r="R41" s="117"/>
      <c r="S41" s="125"/>
      <c r="T41" s="125"/>
      <c r="U41" s="125"/>
      <c r="V41" s="125"/>
      <c r="W41" s="125"/>
      <c r="X41" s="125"/>
      <c r="Y41" s="165"/>
      <c r="AB41" s="636">
        <f t="shared" si="0"/>
        <v>0</v>
      </c>
      <c r="AC41" s="636">
        <f t="shared" si="1"/>
        <v>0</v>
      </c>
      <c r="AD41" s="636">
        <f t="shared" si="2"/>
        <v>0</v>
      </c>
      <c r="AF41" s="638"/>
    </row>
    <row r="42" spans="1:32">
      <c r="A42" s="166">
        <v>1945</v>
      </c>
      <c r="B42" s="146">
        <f>1-TA2b!B42</f>
        <v>0.64428563215646795</v>
      </c>
      <c r="C42" s="541">
        <f>compoprinc!BW34</f>
        <v>7.9205830950085394E-3</v>
      </c>
      <c r="D42" s="541">
        <f>compoprinc!BX34</f>
        <v>-8.399229276099391E-3</v>
      </c>
      <c r="E42" s="541">
        <f>compoprinc!BY34</f>
        <v>2.1407588325323579E-2</v>
      </c>
      <c r="F42" s="541">
        <f>compoprinc!BZ34</f>
        <v>2.301540722004819E-2</v>
      </c>
      <c r="G42" s="541">
        <f>compoprinc!CA34</f>
        <v>7.4405098313100474E-3</v>
      </c>
      <c r="H42" s="541">
        <f>compoprinc!CB34</f>
        <v>0.55193548820517591</v>
      </c>
      <c r="I42" s="542">
        <f>compoprinc!CC34</f>
        <v>4.0965237390579258E-2</v>
      </c>
      <c r="J42" s="185"/>
      <c r="K42" s="125"/>
      <c r="L42" s="125"/>
      <c r="M42" s="125"/>
      <c r="N42" s="125"/>
      <c r="O42" s="125"/>
      <c r="P42" s="125"/>
      <c r="Q42" s="125"/>
      <c r="R42" s="117"/>
      <c r="S42" s="125"/>
      <c r="T42" s="125"/>
      <c r="U42" s="125"/>
      <c r="V42" s="125"/>
      <c r="W42" s="125"/>
      <c r="X42" s="125"/>
      <c r="Y42" s="165"/>
      <c r="AB42" s="636">
        <f t="shared" si="0"/>
        <v>4.7365121824682888E-8</v>
      </c>
      <c r="AC42" s="636">
        <f t="shared" si="1"/>
        <v>0</v>
      </c>
      <c r="AD42" s="636">
        <f t="shared" si="2"/>
        <v>0</v>
      </c>
      <c r="AF42" s="638"/>
    </row>
    <row r="43" spans="1:32">
      <c r="A43" s="166">
        <v>1946</v>
      </c>
      <c r="B43" s="146">
        <f>1-TA2b!B43</f>
        <v>0.62967844027275177</v>
      </c>
      <c r="C43" s="541">
        <f>compoprinc!BW35</f>
        <v>6.3801896471283618E-3</v>
      </c>
      <c r="D43" s="541">
        <f>compoprinc!BX35</f>
        <v>-6.1569604539814943E-3</v>
      </c>
      <c r="E43" s="541">
        <f>compoprinc!BY35</f>
        <v>2.0180042375304637E-2</v>
      </c>
      <c r="F43" s="541">
        <f>compoprinc!BZ35</f>
        <v>2.2814580669249334E-2</v>
      </c>
      <c r="G43" s="541">
        <f>compoprinc!CA35</f>
        <v>7.3573796085539839E-3</v>
      </c>
      <c r="H43" s="541">
        <f>compoprinc!CB35</f>
        <v>0.53649014180623389</v>
      </c>
      <c r="I43" s="542">
        <f>compoprinc!CC35</f>
        <v>4.2613127736089537E-2</v>
      </c>
      <c r="J43" s="185"/>
      <c r="K43" s="125"/>
      <c r="L43" s="125"/>
      <c r="M43" s="125"/>
      <c r="N43" s="125"/>
      <c r="O43" s="125"/>
      <c r="P43" s="125"/>
      <c r="Q43" s="125"/>
      <c r="R43" s="117"/>
      <c r="S43" s="125"/>
      <c r="T43" s="125"/>
      <c r="U43" s="125"/>
      <c r="V43" s="125"/>
      <c r="W43" s="125"/>
      <c r="X43" s="125"/>
      <c r="Y43" s="165"/>
      <c r="AB43" s="636">
        <f t="shared" si="0"/>
        <v>-6.1115826399671391E-8</v>
      </c>
      <c r="AC43" s="636">
        <f t="shared" si="1"/>
        <v>0</v>
      </c>
      <c r="AD43" s="636">
        <f t="shared" si="2"/>
        <v>0</v>
      </c>
      <c r="AF43" s="638"/>
    </row>
    <row r="44" spans="1:32">
      <c r="A44" s="166">
        <v>1947</v>
      </c>
      <c r="B44" s="146">
        <f>1-TA2b!B44</f>
        <v>0.63123313030430783</v>
      </c>
      <c r="C44" s="541">
        <f>compoprinc!BW36</f>
        <v>7.4444264766595023E-3</v>
      </c>
      <c r="D44" s="541">
        <f>compoprinc!BX36</f>
        <v>-4.5203390672185744E-3</v>
      </c>
      <c r="E44" s="541">
        <f>compoprinc!BY36</f>
        <v>1.820389697724618E-2</v>
      </c>
      <c r="F44" s="541">
        <f>compoprinc!BZ36</f>
        <v>2.3121162515994255E-2</v>
      </c>
      <c r="G44" s="541">
        <f>compoprinc!CA36</f>
        <v>8.9696288962604342E-3</v>
      </c>
      <c r="H44" s="541">
        <f>compoprinc!CB36</f>
        <v>0.53868998797320067</v>
      </c>
      <c r="I44" s="542">
        <f>compoprinc!CC36</f>
        <v>3.9324366532165554E-2</v>
      </c>
      <c r="J44" s="185"/>
      <c r="K44" s="125"/>
      <c r="L44" s="125"/>
      <c r="M44" s="125"/>
      <c r="N44" s="125"/>
      <c r="O44" s="125"/>
      <c r="P44" s="125"/>
      <c r="Q44" s="125"/>
      <c r="R44" s="117"/>
      <c r="S44" s="125"/>
      <c r="T44" s="125"/>
      <c r="U44" s="125"/>
      <c r="V44" s="125"/>
      <c r="W44" s="125"/>
      <c r="X44" s="125"/>
      <c r="Y44" s="165"/>
      <c r="AB44" s="636">
        <f t="shared" si="0"/>
        <v>0</v>
      </c>
      <c r="AC44" s="636">
        <f t="shared" si="1"/>
        <v>0</v>
      </c>
      <c r="AD44" s="636">
        <f t="shared" si="2"/>
        <v>0</v>
      </c>
      <c r="AF44" s="638"/>
    </row>
    <row r="45" spans="1:32">
      <c r="A45" s="166">
        <v>1948</v>
      </c>
      <c r="B45" s="146">
        <f>1-TA2b!B45</f>
        <v>0.61304605307422044</v>
      </c>
      <c r="C45" s="541">
        <f>compoprinc!BW37</f>
        <v>8.4427197582484965E-3</v>
      </c>
      <c r="D45" s="541">
        <f>compoprinc!BX37</f>
        <v>-4.0299052914984437E-3</v>
      </c>
      <c r="E45" s="541">
        <f>compoprinc!BY37</f>
        <v>1.8146020996154456E-2</v>
      </c>
      <c r="F45" s="541">
        <f>compoprinc!BZ37</f>
        <v>2.7097202505704021E-2</v>
      </c>
      <c r="G45" s="541">
        <f>compoprinc!CA37</f>
        <v>8.4707566603864914E-3</v>
      </c>
      <c r="H45" s="541">
        <f>compoprinc!CB37</f>
        <v>0.5090411761581678</v>
      </c>
      <c r="I45" s="542">
        <f>compoprinc!CC37</f>
        <v>4.5878082287057587E-2</v>
      </c>
      <c r="J45" s="185"/>
      <c r="K45" s="125"/>
      <c r="L45" s="125"/>
      <c r="M45" s="125"/>
      <c r="N45" s="125"/>
      <c r="O45" s="125"/>
      <c r="P45" s="125"/>
      <c r="Q45" s="125"/>
      <c r="R45" s="117"/>
      <c r="S45" s="125"/>
      <c r="T45" s="125"/>
      <c r="U45" s="125"/>
      <c r="V45" s="125"/>
      <c r="W45" s="125"/>
      <c r="X45" s="125"/>
      <c r="Y45" s="165"/>
      <c r="AB45" s="636">
        <f t="shared" si="0"/>
        <v>0</v>
      </c>
      <c r="AC45" s="636">
        <f t="shared" si="1"/>
        <v>0</v>
      </c>
      <c r="AD45" s="636">
        <f t="shared" si="2"/>
        <v>0</v>
      </c>
      <c r="AF45" s="638"/>
    </row>
    <row r="46" spans="1:32">
      <c r="A46" s="166">
        <v>1949</v>
      </c>
      <c r="B46" s="146">
        <f>1-TA2b!B46</f>
        <v>0.61792059829230483</v>
      </c>
      <c r="C46" s="541">
        <f>compoprinc!BW38</f>
        <v>8.2875467664779955E-3</v>
      </c>
      <c r="D46" s="541">
        <f>compoprinc!BX38</f>
        <v>-4.7684474563927815E-3</v>
      </c>
      <c r="E46" s="541">
        <f>compoprinc!BY38</f>
        <v>2.0809159979329049E-2</v>
      </c>
      <c r="F46" s="541">
        <f>compoprinc!BZ38</f>
        <v>2.6854798404394958E-2</v>
      </c>
      <c r="G46" s="541">
        <f>compoprinc!CA38</f>
        <v>8.57367981608681E-3</v>
      </c>
      <c r="H46" s="541">
        <f>compoprinc!CB38</f>
        <v>0.51257754196803795</v>
      </c>
      <c r="I46" s="542">
        <f>compoprinc!CC38</f>
        <v>4.5586271362852697E-2</v>
      </c>
      <c r="J46" s="185"/>
      <c r="K46" s="125"/>
      <c r="L46" s="125"/>
      <c r="M46" s="125"/>
      <c r="N46" s="125"/>
      <c r="O46" s="125"/>
      <c r="P46" s="125"/>
      <c r="Q46" s="125"/>
      <c r="R46" s="117"/>
      <c r="S46" s="125"/>
      <c r="T46" s="125"/>
      <c r="U46" s="125"/>
      <c r="V46" s="125"/>
      <c r="W46" s="125"/>
      <c r="X46" s="125"/>
      <c r="Y46" s="165"/>
      <c r="AB46" s="636">
        <f t="shared" si="0"/>
        <v>4.745151815921389E-8</v>
      </c>
      <c r="AC46" s="636">
        <f t="shared" si="1"/>
        <v>0</v>
      </c>
      <c r="AD46" s="636">
        <f t="shared" si="2"/>
        <v>0</v>
      </c>
      <c r="AF46" s="638"/>
    </row>
    <row r="47" spans="1:32">
      <c r="A47" s="170">
        <v>1950</v>
      </c>
      <c r="B47" s="157">
        <f>1-TA2b!B47</f>
        <v>0.61237890267479778</v>
      </c>
      <c r="C47" s="545">
        <f>compoprinc!BW39</f>
        <v>8.9742707525999315E-3</v>
      </c>
      <c r="D47" s="545">
        <f>compoprinc!BX39</f>
        <v>-4.181752141692148E-3</v>
      </c>
      <c r="E47" s="545">
        <f>compoprinc!BY39</f>
        <v>2.1057200045118078E-2</v>
      </c>
      <c r="F47" s="545">
        <f>compoprinc!BZ39</f>
        <v>2.8291937686553255E-2</v>
      </c>
      <c r="G47" s="545">
        <f>compoprinc!CA39</f>
        <v>1.028410329013838E-2</v>
      </c>
      <c r="H47" s="545">
        <f>compoprinc!CB39</f>
        <v>0.50512221640861155</v>
      </c>
      <c r="I47" s="546">
        <f>compoprinc!CC39</f>
        <v>4.2830899466125241E-2</v>
      </c>
      <c r="J47" s="187"/>
      <c r="K47" s="129"/>
      <c r="L47" s="129"/>
      <c r="M47" s="129"/>
      <c r="N47" s="129"/>
      <c r="O47" s="129"/>
      <c r="P47" s="129"/>
      <c r="Q47" s="129"/>
      <c r="R47" s="123"/>
      <c r="S47" s="129"/>
      <c r="T47" s="129"/>
      <c r="U47" s="129"/>
      <c r="V47" s="129"/>
      <c r="W47" s="129"/>
      <c r="X47" s="129"/>
      <c r="Y47" s="169"/>
      <c r="AB47" s="636">
        <f t="shared" si="0"/>
        <v>2.7167343485956508E-8</v>
      </c>
      <c r="AC47" s="636">
        <f t="shared" si="1"/>
        <v>0</v>
      </c>
      <c r="AD47" s="636">
        <f t="shared" si="2"/>
        <v>0</v>
      </c>
      <c r="AF47" s="638"/>
    </row>
    <row r="48" spans="1:32">
      <c r="A48" s="166">
        <v>1951</v>
      </c>
      <c r="B48" s="146">
        <f>1-TA2b!B48</f>
        <v>0.62510960955524364</v>
      </c>
      <c r="C48" s="541">
        <f>compoprinc!BW40</f>
        <v>8.201991933611175E-3</v>
      </c>
      <c r="D48" s="541">
        <f>compoprinc!BX40</f>
        <v>-3.2157811130788805E-3</v>
      </c>
      <c r="E48" s="541">
        <f>compoprinc!BY40</f>
        <v>2.0812954460399883E-2</v>
      </c>
      <c r="F48" s="541">
        <f>compoprinc!BZ40</f>
        <v>2.7965200834314415E-2</v>
      </c>
      <c r="G48" s="541">
        <f>compoprinc!CA40</f>
        <v>1.0862572361041635E-2</v>
      </c>
      <c r="H48" s="541">
        <f>compoprinc!CB40</f>
        <v>0.51921772337541761</v>
      </c>
      <c r="I48" s="542">
        <f>compoprinc!CC40</f>
        <v>4.1264961263770279E-2</v>
      </c>
      <c r="J48" s="185"/>
      <c r="K48" s="125"/>
      <c r="L48" s="125"/>
      <c r="M48" s="125"/>
      <c r="N48" s="125"/>
      <c r="O48" s="125"/>
      <c r="P48" s="125"/>
      <c r="Q48" s="125"/>
      <c r="R48" s="117"/>
      <c r="S48" s="125"/>
      <c r="T48" s="125"/>
      <c r="U48" s="125"/>
      <c r="V48" s="125"/>
      <c r="W48" s="125"/>
      <c r="X48" s="125"/>
      <c r="Y48" s="165"/>
      <c r="AB48" s="636">
        <f t="shared" si="0"/>
        <v>-1.3560232492437763E-8</v>
      </c>
      <c r="AC48" s="636">
        <f t="shared" si="1"/>
        <v>0</v>
      </c>
      <c r="AD48" s="636">
        <f t="shared" si="2"/>
        <v>0</v>
      </c>
      <c r="AF48" s="638"/>
    </row>
    <row r="49" spans="1:32">
      <c r="A49" s="166">
        <v>1952</v>
      </c>
      <c r="B49" s="146">
        <f>1-TA2b!B49</f>
        <v>0.63648981337593602</v>
      </c>
      <c r="C49" s="541">
        <f>compoprinc!BW41</f>
        <v>7.9285732939500374E-3</v>
      </c>
      <c r="D49" s="541">
        <f>compoprinc!BX41</f>
        <v>-3.6538518847319991E-3</v>
      </c>
      <c r="E49" s="541">
        <f>compoprinc!BY41</f>
        <v>2.2757127296475207E-2</v>
      </c>
      <c r="F49" s="541">
        <f>compoprinc!BZ41</f>
        <v>2.5293330905095477E-2</v>
      </c>
      <c r="G49" s="541">
        <f>compoprinc!CA41</f>
        <v>1.0735168688113196E-2</v>
      </c>
      <c r="H49" s="541">
        <f>compoprinc!CB41</f>
        <v>0.53437377253075646</v>
      </c>
      <c r="I49" s="542">
        <f>compoprinc!CC41</f>
        <v>3.905557079393765E-2</v>
      </c>
      <c r="J49" s="185"/>
      <c r="K49" s="125"/>
      <c r="L49" s="125"/>
      <c r="M49" s="125"/>
      <c r="N49" s="125"/>
      <c r="O49" s="125"/>
      <c r="P49" s="125"/>
      <c r="Q49" s="125"/>
      <c r="R49" s="117"/>
      <c r="S49" s="125"/>
      <c r="T49" s="125"/>
      <c r="U49" s="125"/>
      <c r="V49" s="125"/>
      <c r="W49" s="125"/>
      <c r="X49" s="125"/>
      <c r="Y49" s="165"/>
      <c r="AB49" s="636">
        <f t="shared" si="0"/>
        <v>1.2175233998767965E-7</v>
      </c>
      <c r="AC49" s="636">
        <f t="shared" si="1"/>
        <v>0</v>
      </c>
      <c r="AD49" s="636">
        <f t="shared" si="2"/>
        <v>0</v>
      </c>
      <c r="AF49" s="638"/>
    </row>
    <row r="50" spans="1:32">
      <c r="A50" s="166">
        <v>1953</v>
      </c>
      <c r="B50" s="146">
        <f>1-TA2b!B50</f>
        <v>0.6463523815748029</v>
      </c>
      <c r="C50" s="541">
        <f>compoprinc!BW42</f>
        <v>7.6315353055823928E-3</v>
      </c>
      <c r="D50" s="541">
        <f>compoprinc!BX42</f>
        <v>-3.3920153603083855E-3</v>
      </c>
      <c r="E50" s="541">
        <f>compoprinc!BY42</f>
        <v>2.5054498685016632E-2</v>
      </c>
      <c r="F50" s="541">
        <f>compoprinc!BZ42</f>
        <v>2.5032541839207157E-2</v>
      </c>
      <c r="G50" s="541">
        <f>compoprinc!CA42</f>
        <v>1.1768421888337733E-2</v>
      </c>
      <c r="H50" s="541">
        <f>compoprinc!CB42</f>
        <v>0.5424263101631146</v>
      </c>
      <c r="I50" s="542">
        <f>compoprinc!CC42</f>
        <v>3.7830967265581342E-2</v>
      </c>
      <c r="J50" s="185"/>
      <c r="K50" s="125"/>
      <c r="L50" s="125"/>
      <c r="M50" s="125"/>
      <c r="N50" s="125"/>
      <c r="O50" s="125"/>
      <c r="P50" s="125"/>
      <c r="Q50" s="125"/>
      <c r="R50" s="117"/>
      <c r="S50" s="125"/>
      <c r="T50" s="125"/>
      <c r="U50" s="125"/>
      <c r="V50" s="125"/>
      <c r="W50" s="125"/>
      <c r="X50" s="125"/>
      <c r="Y50" s="165"/>
      <c r="AB50" s="636">
        <f t="shared" si="0"/>
        <v>1.2178827146769322E-7</v>
      </c>
      <c r="AC50" s="636">
        <f t="shared" si="1"/>
        <v>0</v>
      </c>
      <c r="AD50" s="636">
        <f t="shared" si="2"/>
        <v>0</v>
      </c>
      <c r="AF50" s="638"/>
    </row>
    <row r="51" spans="1:32">
      <c r="A51" s="166">
        <v>1954</v>
      </c>
      <c r="B51" s="146">
        <f>1-TA2b!B51</f>
        <v>0.64142113547490198</v>
      </c>
      <c r="C51" s="541">
        <f>compoprinc!BW43</f>
        <v>8.90038030072067E-3</v>
      </c>
      <c r="D51" s="541">
        <f>compoprinc!BX43</f>
        <v>-1.5473492818257016E-3</v>
      </c>
      <c r="E51" s="541">
        <f>compoprinc!BY43</f>
        <v>2.5215356085909336E-2</v>
      </c>
      <c r="F51" s="541">
        <f>compoprinc!BZ43</f>
        <v>2.346667401888046E-2</v>
      </c>
      <c r="G51" s="541">
        <f>compoprinc!CA43</f>
        <v>1.2010201819621067E-2</v>
      </c>
      <c r="H51" s="541">
        <f>compoprinc!CB43</f>
        <v>0.53608835452977754</v>
      </c>
      <c r="I51" s="542">
        <f>compoprinc!CC43</f>
        <v>3.7287518001818572E-2</v>
      </c>
      <c r="J51" s="185"/>
      <c r="K51" s="125"/>
      <c r="L51" s="125"/>
      <c r="M51" s="125"/>
      <c r="N51" s="125"/>
      <c r="O51" s="125"/>
      <c r="P51" s="125"/>
      <c r="Q51" s="125"/>
      <c r="R51" s="117"/>
      <c r="S51" s="125"/>
      <c r="T51" s="125"/>
      <c r="U51" s="125"/>
      <c r="V51" s="125"/>
      <c r="W51" s="125"/>
      <c r="X51" s="125"/>
      <c r="Y51" s="165"/>
      <c r="AB51" s="636">
        <f t="shared" si="0"/>
        <v>0</v>
      </c>
      <c r="AC51" s="636">
        <f t="shared" si="1"/>
        <v>0</v>
      </c>
      <c r="AD51" s="636">
        <f t="shared" si="2"/>
        <v>0</v>
      </c>
      <c r="AF51" s="638"/>
    </row>
    <row r="52" spans="1:32">
      <c r="A52" s="166">
        <v>1955</v>
      </c>
      <c r="B52" s="146">
        <f>1-TA2b!B52</f>
        <v>0.63514289381185063</v>
      </c>
      <c r="C52" s="541">
        <f>compoprinc!BW44</f>
        <v>1.0053544901666807E-2</v>
      </c>
      <c r="D52" s="541">
        <f>compoprinc!BX44</f>
        <v>-4.3184592802333194E-5</v>
      </c>
      <c r="E52" s="541">
        <f>compoprinc!BY44</f>
        <v>2.5777812725967447E-2</v>
      </c>
      <c r="F52" s="541">
        <f>compoprinc!BZ44</f>
        <v>2.3039734023650792E-2</v>
      </c>
      <c r="G52" s="541">
        <f>compoprinc!CA44</f>
        <v>1.3026625040089774E-2</v>
      </c>
      <c r="H52" s="541">
        <f>compoprinc!CB44</f>
        <v>0.52760262159793481</v>
      </c>
      <c r="I52" s="542">
        <f>compoprinc!CC44</f>
        <v>3.5685631899644694E-2</v>
      </c>
      <c r="J52" s="185"/>
      <c r="K52" s="125"/>
      <c r="L52" s="125"/>
      <c r="M52" s="125"/>
      <c r="N52" s="125"/>
      <c r="O52" s="125"/>
      <c r="P52" s="125"/>
      <c r="Q52" s="125"/>
      <c r="R52" s="117"/>
      <c r="S52" s="125"/>
      <c r="T52" s="125"/>
      <c r="U52" s="125"/>
      <c r="V52" s="125"/>
      <c r="W52" s="125"/>
      <c r="X52" s="125"/>
      <c r="Y52" s="165"/>
      <c r="AB52" s="636">
        <f t="shared" si="0"/>
        <v>1.0821569862429214E-7</v>
      </c>
      <c r="AC52" s="636">
        <f t="shared" si="1"/>
        <v>0</v>
      </c>
      <c r="AD52" s="636">
        <f t="shared" si="2"/>
        <v>0</v>
      </c>
      <c r="AF52" s="638"/>
    </row>
    <row r="53" spans="1:32">
      <c r="A53" s="166">
        <v>1956</v>
      </c>
      <c r="B53" s="146">
        <f>1-TA2b!B53</f>
        <v>0.64267103902287936</v>
      </c>
      <c r="C53" s="541">
        <f>compoprinc!BW45</f>
        <v>1.061109335451762E-2</v>
      </c>
      <c r="D53" s="541">
        <f>compoprinc!BX45</f>
        <v>-1.0859643999879681E-3</v>
      </c>
      <c r="E53" s="541">
        <f>compoprinc!BY45</f>
        <v>2.4413583685429081E-2</v>
      </c>
      <c r="F53" s="541">
        <f>compoprinc!BZ45</f>
        <v>2.2011603906973345E-2</v>
      </c>
      <c r="G53" s="541">
        <f>compoprinc!CA45</f>
        <v>1.3262577055385841E-2</v>
      </c>
      <c r="H53" s="541">
        <f>compoprinc!CB45</f>
        <v>0.53856429051356747</v>
      </c>
      <c r="I53" s="542">
        <f>compoprinc!CC45</f>
        <v>3.4893854906993885E-2</v>
      </c>
      <c r="J53" s="185"/>
      <c r="K53" s="125"/>
      <c r="L53" s="125"/>
      <c r="M53" s="125"/>
      <c r="N53" s="125"/>
      <c r="O53" s="125"/>
      <c r="P53" s="125"/>
      <c r="Q53" s="125"/>
      <c r="R53" s="117"/>
      <c r="S53" s="125"/>
      <c r="T53" s="125"/>
      <c r="U53" s="125"/>
      <c r="V53" s="125"/>
      <c r="W53" s="125"/>
      <c r="X53" s="125"/>
      <c r="Y53" s="165"/>
      <c r="AB53" s="636">
        <f t="shared" si="0"/>
        <v>0</v>
      </c>
      <c r="AC53" s="636">
        <f t="shared" si="1"/>
        <v>0</v>
      </c>
      <c r="AD53" s="636">
        <f t="shared" si="2"/>
        <v>0</v>
      </c>
      <c r="AF53" s="638"/>
    </row>
    <row r="54" spans="1:32">
      <c r="A54" s="166">
        <v>1957</v>
      </c>
      <c r="B54" s="146">
        <f>1-TA2b!B54</f>
        <v>0.64344032589519062</v>
      </c>
      <c r="C54" s="541">
        <f>compoprinc!BW46</f>
        <v>9.1697402025996012E-3</v>
      </c>
      <c r="D54" s="541">
        <f>compoprinc!BX46</f>
        <v>-4.5368420510662338E-3</v>
      </c>
      <c r="E54" s="541">
        <f>compoprinc!BY46</f>
        <v>2.6372228401290491E-2</v>
      </c>
      <c r="F54" s="541">
        <f>compoprinc!BZ46</f>
        <v>2.1702236365462951E-2</v>
      </c>
      <c r="G54" s="541">
        <f>compoprinc!CA46</f>
        <v>1.3557783625839714E-2</v>
      </c>
      <c r="H54" s="541">
        <f>compoprinc!CB46</f>
        <v>0.54234266831329669</v>
      </c>
      <c r="I54" s="542">
        <f>compoprinc!CC46</f>
        <v>3.4832585729840465E-2</v>
      </c>
      <c r="J54" s="185"/>
      <c r="K54" s="125"/>
      <c r="L54" s="125"/>
      <c r="M54" s="125"/>
      <c r="N54" s="125"/>
      <c r="O54" s="125"/>
      <c r="P54" s="125"/>
      <c r="Q54" s="125"/>
      <c r="R54" s="117"/>
      <c r="S54" s="125"/>
      <c r="T54" s="125"/>
      <c r="U54" s="125"/>
      <c r="V54" s="125"/>
      <c r="W54" s="125"/>
      <c r="X54" s="125"/>
      <c r="Y54" s="165"/>
      <c r="AB54" s="636">
        <f t="shared" si="0"/>
        <v>-7.4692073082083255E-8</v>
      </c>
      <c r="AC54" s="636">
        <f t="shared" si="1"/>
        <v>0</v>
      </c>
      <c r="AD54" s="636">
        <f t="shared" si="2"/>
        <v>0</v>
      </c>
      <c r="AF54" s="638"/>
    </row>
    <row r="55" spans="1:32">
      <c r="A55" s="166">
        <v>1958</v>
      </c>
      <c r="B55" s="146">
        <f>1-TA2b!B55</f>
        <v>0.64386690090557153</v>
      </c>
      <c r="C55" s="541">
        <f>compoprinc!BW47</f>
        <v>9.047687294292759E-3</v>
      </c>
      <c r="D55" s="541">
        <f>compoprinc!BX47</f>
        <v>-3.6384360757982966E-3</v>
      </c>
      <c r="E55" s="541">
        <f>compoprinc!BY47</f>
        <v>2.7540055962458187E-2</v>
      </c>
      <c r="F55" s="541">
        <f>compoprinc!BZ47</f>
        <v>2.2593533017768227E-2</v>
      </c>
      <c r="G55" s="541">
        <f>compoprinc!CA47</f>
        <v>1.3332654525591714E-2</v>
      </c>
      <c r="H55" s="541">
        <f>compoprinc!CB47</f>
        <v>0.53726886899637871</v>
      </c>
      <c r="I55" s="542">
        <f>compoprinc!CC47</f>
        <v>3.7722462461137363E-2</v>
      </c>
      <c r="J55" s="185"/>
      <c r="K55" s="125"/>
      <c r="L55" s="125"/>
      <c r="M55" s="125"/>
      <c r="N55" s="125"/>
      <c r="O55" s="125"/>
      <c r="P55" s="125"/>
      <c r="Q55" s="125"/>
      <c r="R55" s="117"/>
      <c r="S55" s="125"/>
      <c r="T55" s="125"/>
      <c r="U55" s="125"/>
      <c r="V55" s="125"/>
      <c r="W55" s="125"/>
      <c r="X55" s="125"/>
      <c r="Y55" s="165"/>
      <c r="AB55" s="636">
        <f t="shared" si="0"/>
        <v>7.4723742748972199E-8</v>
      </c>
      <c r="AC55" s="636">
        <f t="shared" si="1"/>
        <v>0</v>
      </c>
      <c r="AD55" s="636">
        <f t="shared" si="2"/>
        <v>0</v>
      </c>
      <c r="AF55" s="638"/>
    </row>
    <row r="56" spans="1:32">
      <c r="A56" s="168">
        <v>1959</v>
      </c>
      <c r="B56" s="150">
        <f>1-TA2b!B56</f>
        <v>0.6390911269400068</v>
      </c>
      <c r="C56" s="543">
        <f>compoprinc!BW48</f>
        <v>1.0485773280101834E-2</v>
      </c>
      <c r="D56" s="543">
        <f>compoprinc!BX48</f>
        <v>-3.5214618582856388E-3</v>
      </c>
      <c r="E56" s="543">
        <f>compoprinc!BY48</f>
        <v>2.8276567764666655E-2</v>
      </c>
      <c r="F56" s="543">
        <f>compoprinc!BZ48</f>
        <v>2.0473919248437489E-2</v>
      </c>
      <c r="G56" s="543">
        <f>compoprinc!CA48</f>
        <v>1.4635676393746473E-2</v>
      </c>
      <c r="H56" s="543">
        <f>compoprinc!CB48</f>
        <v>0.5361047458984638</v>
      </c>
      <c r="I56" s="544">
        <f>compoprinc!CC48</f>
        <v>3.2635872289786982E-2</v>
      </c>
      <c r="J56" s="186"/>
      <c r="K56" s="127"/>
      <c r="L56" s="127"/>
      <c r="M56" s="127"/>
      <c r="N56" s="127"/>
      <c r="O56" s="127"/>
      <c r="P56" s="127"/>
      <c r="Q56" s="127"/>
      <c r="R56" s="120"/>
      <c r="S56" s="127"/>
      <c r="T56" s="127"/>
      <c r="U56" s="127"/>
      <c r="V56" s="127"/>
      <c r="W56" s="127"/>
      <c r="X56" s="127"/>
      <c r="Y56" s="167"/>
      <c r="AB56" s="636">
        <f t="shared" si="0"/>
        <v>3.3923089226561842E-8</v>
      </c>
      <c r="AC56" s="636">
        <f t="shared" si="1"/>
        <v>0</v>
      </c>
      <c r="AD56" s="636">
        <f t="shared" si="2"/>
        <v>0</v>
      </c>
      <c r="AF56" s="638"/>
    </row>
    <row r="57" spans="1:32">
      <c r="A57" s="166">
        <v>1960</v>
      </c>
      <c r="B57" s="146">
        <f>1-TA2b!B57</f>
        <v>0.64387561241201219</v>
      </c>
      <c r="C57" s="541">
        <f>compoprinc!BW49</f>
        <v>9.7700016100746457E-3</v>
      </c>
      <c r="D57" s="541">
        <f>compoprinc!BX49</f>
        <v>-2.798095954162666E-3</v>
      </c>
      <c r="E57" s="541">
        <f>compoprinc!BY49</f>
        <v>2.7749947195699828E-2</v>
      </c>
      <c r="F57" s="541">
        <f>compoprinc!BZ49</f>
        <v>1.9804490674865612E-2</v>
      </c>
      <c r="G57" s="541">
        <f>compoprinc!CA49</f>
        <v>1.5269011326489669E-2</v>
      </c>
      <c r="H57" s="541">
        <f>compoprinc!CB49</f>
        <v>0.54221146181436741</v>
      </c>
      <c r="I57" s="542">
        <f>compoprinc!CC49</f>
        <v>3.1868720904077281E-2</v>
      </c>
      <c r="J57" s="185"/>
      <c r="K57" s="125"/>
      <c r="L57" s="125"/>
      <c r="M57" s="125"/>
      <c r="N57" s="125"/>
      <c r="O57" s="125"/>
      <c r="P57" s="125"/>
      <c r="Q57" s="125"/>
      <c r="R57" s="117"/>
      <c r="S57" s="125"/>
      <c r="T57" s="125"/>
      <c r="U57" s="125"/>
      <c r="V57" s="125"/>
      <c r="W57" s="125"/>
      <c r="X57" s="125"/>
      <c r="Y57" s="165"/>
      <c r="AB57" s="636">
        <f t="shared" si="0"/>
        <v>7.4840600383652145E-8</v>
      </c>
      <c r="AC57" s="636">
        <f t="shared" si="1"/>
        <v>0</v>
      </c>
      <c r="AD57" s="636">
        <f t="shared" si="2"/>
        <v>0</v>
      </c>
      <c r="AF57" s="638"/>
    </row>
    <row r="58" spans="1:32">
      <c r="A58" s="166">
        <v>1961</v>
      </c>
      <c r="B58" s="146">
        <f>1-TA2b!B58</f>
        <v>0.6419051097310533</v>
      </c>
      <c r="C58" s="541">
        <f>compoprinc!BW50</f>
        <v>1.07372436043168E-2</v>
      </c>
      <c r="D58" s="541">
        <f>compoprinc!BX50</f>
        <v>-1.6956018911378663E-3</v>
      </c>
      <c r="E58" s="541">
        <f>compoprinc!BY50</f>
        <v>2.8608035370390712E-2</v>
      </c>
      <c r="F58" s="541">
        <f>compoprinc!BZ50</f>
        <v>1.9922390425142444E-2</v>
      </c>
      <c r="G58" s="541">
        <f>compoprinc!CA50</f>
        <v>1.5328194471032185E-2</v>
      </c>
      <c r="H58" s="541">
        <f>compoprinc!CB50</f>
        <v>0.5360356295588804</v>
      </c>
      <c r="I58" s="542">
        <f>compoprinc!CC50</f>
        <v>3.2969218192428679E-2</v>
      </c>
      <c r="J58" s="185"/>
      <c r="K58" s="125"/>
      <c r="L58" s="125"/>
      <c r="M58" s="125"/>
      <c r="N58" s="125"/>
      <c r="O58" s="125"/>
      <c r="P58" s="125"/>
      <c r="Q58" s="125"/>
      <c r="R58" s="117"/>
      <c r="S58" s="125"/>
      <c r="T58" s="125"/>
      <c r="U58" s="125"/>
      <c r="V58" s="125"/>
      <c r="W58" s="125"/>
      <c r="X58" s="125"/>
      <c r="Y58" s="165"/>
      <c r="AB58" s="636">
        <f t="shared" si="0"/>
        <v>0</v>
      </c>
      <c r="AC58" s="636">
        <f t="shared" si="1"/>
        <v>0</v>
      </c>
      <c r="AD58" s="636">
        <f t="shared" si="2"/>
        <v>0</v>
      </c>
      <c r="AF58" s="638"/>
    </row>
    <row r="59" spans="1:32">
      <c r="A59" s="148">
        <v>1962</v>
      </c>
      <c r="B59" s="146">
        <f>1-TA2b!B59</f>
        <v>0.63714867830276489</v>
      </c>
      <c r="C59" s="440">
        <f>compoprinc!BW51</f>
        <v>1.2002829272974583E-2</v>
      </c>
      <c r="D59" s="440">
        <f>compoprinc!BX51</f>
        <v>-2.5043899982938808E-4</v>
      </c>
      <c r="E59" s="440">
        <f>compoprinc!BY51</f>
        <v>2.8771307037738666E-2</v>
      </c>
      <c r="F59" s="440">
        <f>compoprinc!BZ51</f>
        <v>1.8852268685808846E-2</v>
      </c>
      <c r="G59" s="440">
        <f>compoprinc!CA51</f>
        <v>1.5418795619143649E-2</v>
      </c>
      <c r="H59" s="440">
        <f>compoprinc!CB51</f>
        <v>0.53109393360126989</v>
      </c>
      <c r="I59" s="441">
        <f>compoprinc!CC51</f>
        <v>3.1254599027048302E-2</v>
      </c>
      <c r="J59" s="181">
        <f>compoprinc!BN51</f>
        <v>0.17429256439208984</v>
      </c>
      <c r="K59" s="147">
        <f>compoprinc!BO51</f>
        <v>2.186108905963091E-3</v>
      </c>
      <c r="L59" s="147">
        <f>compoprinc!BP51</f>
        <v>-1.2300734536361234E-3</v>
      </c>
      <c r="M59" s="147">
        <f>compoprinc!BQ51</f>
        <v>8.7415343994424397E-3</v>
      </c>
      <c r="N59" s="147">
        <f>compoprinc!BR51</f>
        <v>5.784135557465612E-3</v>
      </c>
      <c r="O59" s="147">
        <f>compoprinc!BS51</f>
        <v>1.7085688970616528E-3</v>
      </c>
      <c r="P59" s="147">
        <f>compoprinc!BT51</f>
        <v>0.14748886111231735</v>
      </c>
      <c r="Q59" s="147">
        <f>compoprinc!BU51</f>
        <v>9.594330011467778E-3</v>
      </c>
      <c r="R59" s="117">
        <f>compoprinc!CD51</f>
        <v>0.46285611391067505</v>
      </c>
      <c r="S59" s="116">
        <f>compoprinc!CE51</f>
        <v>9.8167195646117911E-3</v>
      </c>
      <c r="T59" s="116">
        <f>compoprinc!CF51</f>
        <v>9.7963426158756937E-4</v>
      </c>
      <c r="U59" s="116">
        <f>compoprinc!CG51</f>
        <v>2.0029773237344912E-2</v>
      </c>
      <c r="V59" s="116">
        <f>compoprinc!CH51</f>
        <v>1.3068133561415866E-2</v>
      </c>
      <c r="W59" s="116">
        <f>compoprinc!CI51</f>
        <v>1.3710224899075264E-2</v>
      </c>
      <c r="X59" s="116">
        <f>compoprinc!CJ51</f>
        <v>0.38360507355287704</v>
      </c>
      <c r="Y59" s="145">
        <f>compoprinc!CK51</f>
        <v>2.1660269737152401E-2</v>
      </c>
      <c r="AB59" s="636">
        <f t="shared" si="0"/>
        <v>5.3840586103914845E-6</v>
      </c>
      <c r="AC59" s="636">
        <f t="shared" si="1"/>
        <v>1.9098962008051723E-5</v>
      </c>
      <c r="AD59" s="636">
        <f t="shared" si="2"/>
        <v>-1.3714903389805411E-5</v>
      </c>
      <c r="AF59" s="638"/>
    </row>
    <row r="60" spans="1:32">
      <c r="A60" s="148">
        <v>1963</v>
      </c>
      <c r="B60" s="146">
        <f>1-TA2b!B60</f>
        <v>0.63598234951496124</v>
      </c>
      <c r="C60" s="440">
        <f>compoprinc!BW52</f>
        <v>1.202335592630697E-2</v>
      </c>
      <c r="D60" s="440">
        <f>compoprinc!BX52</f>
        <v>8.1842795120828926E-4</v>
      </c>
      <c r="E60" s="440">
        <f>compoprinc!BY52</f>
        <v>2.8640865394077335E-2</v>
      </c>
      <c r="F60" s="440">
        <f>compoprinc!BZ52</f>
        <v>1.833010323043124E-2</v>
      </c>
      <c r="G60" s="440">
        <f>compoprinc!CA52</f>
        <v>1.6765816363912049E-2</v>
      </c>
      <c r="H60" s="440">
        <f>compoprinc!CB52</f>
        <v>0.52938522399849619</v>
      </c>
      <c r="I60" s="441">
        <f>compoprinc!CC52</f>
        <v>3.0017536221088957E-2</v>
      </c>
      <c r="J60" s="181">
        <f>compoprinc!BN52</f>
        <v>0.17583614587783813</v>
      </c>
      <c r="K60" s="147">
        <f>compoprinc!BO52</f>
        <v>2.0240758386943581E-3</v>
      </c>
      <c r="L60" s="147">
        <f>compoprinc!BP52</f>
        <v>-7.8768339015459002E-4</v>
      </c>
      <c r="M60" s="147">
        <f>compoprinc!BQ52</f>
        <v>8.5798137496909312E-3</v>
      </c>
      <c r="N60" s="147">
        <f>compoprinc!BR52</f>
        <v>5.4403280851223323E-3</v>
      </c>
      <c r="O60" s="147">
        <f>compoprinc!BS52</f>
        <v>2.1748735191771634E-3</v>
      </c>
      <c r="P60" s="147">
        <f>compoprinc!BT52</f>
        <v>0.1493955559290123</v>
      </c>
      <c r="Q60" s="147">
        <f>compoprinc!BU52</f>
        <v>9.0018886544824123E-3</v>
      </c>
      <c r="R60" s="117">
        <f>compoprinc!CD52</f>
        <v>0.46014606952667236</v>
      </c>
      <c r="S60" s="116">
        <f>compoprinc!CE52</f>
        <v>9.3499041977097106E-3</v>
      </c>
      <c r="T60" s="116">
        <f>compoprinc!CF52</f>
        <v>1.7420399454961561E-3</v>
      </c>
      <c r="U60" s="116">
        <f>compoprinc!CG52</f>
        <v>1.9755890579663642E-2</v>
      </c>
      <c r="V60" s="116">
        <f>compoprinc!CH52</f>
        <v>1.2560949836578737E-2</v>
      </c>
      <c r="W60" s="116">
        <f>compoprinc!CI52</f>
        <v>1.4501994337820205E-2</v>
      </c>
      <c r="X60" s="116">
        <f>compoprinc!CJ52</f>
        <v>0.38146819880935462</v>
      </c>
      <c r="Y60" s="145">
        <f>compoprinc!CK52</f>
        <v>2.0774524698748447E-2</v>
      </c>
      <c r="AB60" s="636">
        <f t="shared" si="0"/>
        <v>1.0204294401683356E-6</v>
      </c>
      <c r="AC60" s="636">
        <f t="shared" si="1"/>
        <v>7.2934918132205873E-6</v>
      </c>
      <c r="AD60" s="636">
        <f t="shared" si="2"/>
        <v>-7.4328786991428863E-6</v>
      </c>
      <c r="AF60" s="638"/>
    </row>
    <row r="61" spans="1:32">
      <c r="A61" s="148">
        <v>1964</v>
      </c>
      <c r="B61" s="146">
        <f>1-TA2b!B61</f>
        <v>0.6348157525062561</v>
      </c>
      <c r="C61" s="440">
        <f>compoprinc!BW53</f>
        <v>1.0744740380353605E-2</v>
      </c>
      <c r="D61" s="440">
        <f>compoprinc!BX53</f>
        <v>2.1602471979176689E-3</v>
      </c>
      <c r="E61" s="440">
        <f>compoprinc!BY53</f>
        <v>2.7899746660979705E-2</v>
      </c>
      <c r="F61" s="440">
        <f>compoprinc!BZ53</f>
        <v>1.7149618226358895E-2</v>
      </c>
      <c r="G61" s="440">
        <f>compoprinc!CA53</f>
        <v>1.7936111570523709E-2</v>
      </c>
      <c r="H61" s="440">
        <f>compoprinc!CB53</f>
        <v>0.53063388487456509</v>
      </c>
      <c r="I61" s="441">
        <f>compoprinc!CC53</f>
        <v>2.8297066411358887E-2</v>
      </c>
      <c r="J61" s="181">
        <f>compoprinc!BN53</f>
        <v>0.17737972736358643</v>
      </c>
      <c r="K61" s="147">
        <f>compoprinc!BO53</f>
        <v>1.8618958150376638E-3</v>
      </c>
      <c r="L61" s="147">
        <f>compoprinc!BP53</f>
        <v>-3.4492412966429398E-4</v>
      </c>
      <c r="M61" s="147">
        <f>compoprinc!BQ53</f>
        <v>8.4178989596534574E-3</v>
      </c>
      <c r="N61" s="147">
        <f>compoprinc!BR53</f>
        <v>5.0962005058779406E-3</v>
      </c>
      <c r="O61" s="147">
        <f>compoprinc!BS53</f>
        <v>2.6415431688586537E-3</v>
      </c>
      <c r="P61" s="147">
        <f>compoprinc!BT53</f>
        <v>0.15130272661097707</v>
      </c>
      <c r="Q61" s="147">
        <f>compoprinc!BU53</f>
        <v>8.4088983938453016E-3</v>
      </c>
      <c r="R61" s="117">
        <f>compoprinc!CD53</f>
        <v>0.45743602514266968</v>
      </c>
      <c r="S61" s="116">
        <f>compoprinc!CE53</f>
        <v>8.882774668347056E-3</v>
      </c>
      <c r="T61" s="116">
        <f>compoprinc!CF53</f>
        <v>2.505162715142931E-3</v>
      </c>
      <c r="U61" s="116">
        <f>compoprinc!CG53</f>
        <v>1.9481883220059868E-2</v>
      </c>
      <c r="V61" s="116">
        <f>compoprinc!CH53</f>
        <v>1.2053434818972844E-2</v>
      </c>
      <c r="W61" s="116">
        <f>compoprinc!CI53</f>
        <v>1.5294423470644049E-2</v>
      </c>
      <c r="X61" s="116">
        <f>compoprinc!CJ53</f>
        <v>0.37933130086499334</v>
      </c>
      <c r="Y61" s="145">
        <f>compoprinc!CK53</f>
        <v>1.9888196236835267E-2</v>
      </c>
      <c r="AB61" s="636">
        <f t="shared" si="0"/>
        <v>-5.6628158013882768E-6</v>
      </c>
      <c r="AC61" s="636">
        <f t="shared" si="1"/>
        <v>-4.5119609993760079E-6</v>
      </c>
      <c r="AD61" s="636">
        <f t="shared" si="2"/>
        <v>-1.1508523256598124E-6</v>
      </c>
      <c r="AF61" s="638"/>
    </row>
    <row r="62" spans="1:32">
      <c r="A62" s="148">
        <v>1965</v>
      </c>
      <c r="B62" s="146">
        <f>1-TA2b!B62</f>
        <v>0.63867835700511932</v>
      </c>
      <c r="C62" s="440">
        <f>compoprinc!BW54</f>
        <v>1.9173006271928517E-2</v>
      </c>
      <c r="D62" s="440">
        <f>compoprinc!BX54</f>
        <v>2.7464145287982855E-3</v>
      </c>
      <c r="E62" s="440">
        <f>compoprinc!BY54</f>
        <v>2.674567724143876E-2</v>
      </c>
      <c r="F62" s="440">
        <f>compoprinc!BZ54</f>
        <v>1.6926210584889363E-2</v>
      </c>
      <c r="G62" s="440">
        <f>compoprinc!CA54</f>
        <v>1.9707797329663532E-2</v>
      </c>
      <c r="H62" s="440">
        <f>compoprinc!CB54</f>
        <v>0.52423166073066207</v>
      </c>
      <c r="I62" s="441">
        <f>compoprinc!CC54</f>
        <v>2.9148617848975874E-2</v>
      </c>
      <c r="J62" s="181">
        <f>compoprinc!BN54</f>
        <v>0.18223750591278076</v>
      </c>
      <c r="K62" s="147">
        <f>compoprinc!BO54</f>
        <v>2.1460422939790441E-3</v>
      </c>
      <c r="L62" s="147">
        <f>compoprinc!BP54</f>
        <v>1.7501895743150895E-4</v>
      </c>
      <c r="M62" s="147">
        <f>compoprinc!BQ54</f>
        <v>8.6900831881839991E-3</v>
      </c>
      <c r="N62" s="147">
        <f>compoprinc!BR54</f>
        <v>4.8996632534239314E-3</v>
      </c>
      <c r="O62" s="147">
        <f>compoprinc!BS54</f>
        <v>3.2964383960235261E-3</v>
      </c>
      <c r="P62" s="147">
        <f>compoprinc!BT54</f>
        <v>0.15489073120921212</v>
      </c>
      <c r="Q62" s="147">
        <f>compoprinc!BU54</f>
        <v>8.1367039780124023E-3</v>
      </c>
      <c r="R62" s="117">
        <f>compoprinc!CD54</f>
        <v>0.45643529295921326</v>
      </c>
      <c r="S62" s="116">
        <f>compoprinc!CE54</f>
        <v>9.9119175199013868E-3</v>
      </c>
      <c r="T62" s="116">
        <f>compoprinc!CF54</f>
        <v>3.2219732331097584E-3</v>
      </c>
      <c r="U62" s="116">
        <f>compoprinc!CG54</f>
        <v>1.8357524837055491E-2</v>
      </c>
      <c r="V62" s="116">
        <f>compoprinc!CH54</f>
        <v>1.1818620478790556E-2</v>
      </c>
      <c r="W62" s="116">
        <f>compoprinc!CI54</f>
        <v>1.6179252740534909E-2</v>
      </c>
      <c r="X62" s="116">
        <f>compoprinc!CJ54</f>
        <v>0.37733655331488875</v>
      </c>
      <c r="Y62" s="145">
        <f>compoprinc!CK54</f>
        <v>1.9617821225738425E-2</v>
      </c>
      <c r="AB62" s="636">
        <f t="shared" si="0"/>
        <v>-1.0275312369856238E-6</v>
      </c>
      <c r="AC62" s="636">
        <f t="shared" si="1"/>
        <v>2.8246365142425844E-6</v>
      </c>
      <c r="AD62" s="636">
        <f t="shared" si="2"/>
        <v>-8.370390805978456E-6</v>
      </c>
      <c r="AF62" s="638"/>
    </row>
    <row r="63" spans="1:32">
      <c r="A63" s="148">
        <v>1966</v>
      </c>
      <c r="B63" s="146">
        <f>1-TA2b!B63</f>
        <v>0.64252984523773193</v>
      </c>
      <c r="C63" s="440">
        <f>compoprinc!BW55</f>
        <v>1.3369595457732983E-2</v>
      </c>
      <c r="D63" s="440">
        <f>compoprinc!BX55</f>
        <v>4.6326517737873343E-3</v>
      </c>
      <c r="E63" s="440">
        <f>compoprinc!BY55</f>
        <v>2.6196741278670818E-2</v>
      </c>
      <c r="F63" s="440">
        <f>compoprinc!BZ55</f>
        <v>1.6287626484585968E-2</v>
      </c>
      <c r="G63" s="440">
        <f>compoprinc!CA55</f>
        <v>2.1013476266354986E-2</v>
      </c>
      <c r="H63" s="440">
        <f>compoprinc!CB55</f>
        <v>0.53382230068129444</v>
      </c>
      <c r="I63" s="441">
        <f>compoprinc!CC55</f>
        <v>2.7212881994212061E-2</v>
      </c>
      <c r="J63" s="181">
        <f>compoprinc!BN55</f>
        <v>0.1870952844619751</v>
      </c>
      <c r="K63" s="147">
        <f>compoprinc!BO55</f>
        <v>2.4298824579635195E-3</v>
      </c>
      <c r="L63" s="147">
        <f>compoprinc!BP55</f>
        <v>6.9445317238839722E-4</v>
      </c>
      <c r="M63" s="147">
        <f>compoprinc!BQ55</f>
        <v>8.9622039729966262E-3</v>
      </c>
      <c r="N63" s="147">
        <f>compoprinc!BR55</f>
        <v>4.7035591688817163E-3</v>
      </c>
      <c r="O63" s="147">
        <f>compoprinc!BS55</f>
        <v>3.950570448340433E-3</v>
      </c>
      <c r="P63" s="147">
        <f>compoprinc!BT55</f>
        <v>0.15847929768219177</v>
      </c>
      <c r="Q63" s="147">
        <f>compoprinc!BU55</f>
        <v>7.8651563066786685E-3</v>
      </c>
      <c r="R63" s="117">
        <f>compoprinc!CD55</f>
        <v>0.45543456077575684</v>
      </c>
      <c r="S63" s="116">
        <f>compoprinc!CE55</f>
        <v>1.0939697513862187E-2</v>
      </c>
      <c r="T63" s="116">
        <f>compoprinc!CF55</f>
        <v>3.9382000701992589E-3</v>
      </c>
      <c r="U63" s="116">
        <f>compoprinc!CG55</f>
        <v>1.7234550932464499E-2</v>
      </c>
      <c r="V63" s="116">
        <f>compoprinc!CH55</f>
        <v>1.1584066696560976E-2</v>
      </c>
      <c r="W63" s="116">
        <f>compoprinc!CI55</f>
        <v>1.7062882853940826E-2</v>
      </c>
      <c r="X63" s="116">
        <f>compoprinc!CJ55</f>
        <v>0.37534302793798374</v>
      </c>
      <c r="Y63" s="145">
        <f>compoprinc!CK55</f>
        <v>1.9347724722056737E-2</v>
      </c>
      <c r="AB63" s="636">
        <f t="shared" si="0"/>
        <v>-5.4286989066287816E-6</v>
      </c>
      <c r="AC63" s="636">
        <f t="shared" si="1"/>
        <v>1.0161252533974485E-5</v>
      </c>
      <c r="AD63" s="636">
        <f t="shared" si="2"/>
        <v>-1.5589951311401062E-5</v>
      </c>
      <c r="AF63" s="638"/>
    </row>
    <row r="64" spans="1:32">
      <c r="A64" s="148">
        <v>1967</v>
      </c>
      <c r="B64" s="160">
        <f>1-TA2b!B64</f>
        <v>0.64579614251852036</v>
      </c>
      <c r="C64" s="440">
        <f>compoprinc!BW56</f>
        <v>1.3121193658851445E-2</v>
      </c>
      <c r="D64" s="440">
        <f>compoprinc!BX56</f>
        <v>4.9654130029548847E-3</v>
      </c>
      <c r="E64" s="440">
        <f>compoprinc!BY56</f>
        <v>2.6577469436945982E-2</v>
      </c>
      <c r="F64" s="440">
        <f>compoprinc!BZ56</f>
        <v>1.5360119613100581E-2</v>
      </c>
      <c r="G64" s="440">
        <f>compoprinc!CA56</f>
        <v>2.1610703503304199E-2</v>
      </c>
      <c r="H64" s="440">
        <f>compoprinc!CB56</f>
        <v>0.53841958847892235</v>
      </c>
      <c r="I64" s="441">
        <f>compoprinc!CC56</f>
        <v>2.5758585993944528E-2</v>
      </c>
      <c r="J64" s="181">
        <f>compoprinc!BN56</f>
        <v>0.19037309288978577</v>
      </c>
      <c r="K64" s="159">
        <f>compoprinc!BO56</f>
        <v>2.643766585774227E-3</v>
      </c>
      <c r="L64" s="159">
        <f>compoprinc!BP56</f>
        <v>9.0519361052512209E-4</v>
      </c>
      <c r="M64" s="159">
        <f>compoprinc!BQ56</f>
        <v>8.5403942927643386E-3</v>
      </c>
      <c r="N64" s="159">
        <f>compoprinc!BR56</f>
        <v>4.4481278187336569E-3</v>
      </c>
      <c r="O64" s="159">
        <f>compoprinc!BS56</f>
        <v>4.265980159500098E-3</v>
      </c>
      <c r="P64" s="159">
        <f>compoprinc!BT56</f>
        <v>0.16211177016336492</v>
      </c>
      <c r="Q64" s="147">
        <f>compoprinc!BU56</f>
        <v>7.4664253135155855E-3</v>
      </c>
      <c r="R64" s="117">
        <f>compoprinc!CD56</f>
        <v>0.45542304962873459</v>
      </c>
      <c r="S64" s="116">
        <f>compoprinc!CE56</f>
        <v>1.047735854567052E-2</v>
      </c>
      <c r="T64" s="116">
        <f>compoprinc!CF56</f>
        <v>4.0602418947947097E-3</v>
      </c>
      <c r="U64" s="116">
        <f>compoprinc!CG56</f>
        <v>1.803711179706477E-2</v>
      </c>
      <c r="V64" s="116">
        <f>compoprinc!CH56</f>
        <v>1.0911986114269948E-2</v>
      </c>
      <c r="W64" s="116">
        <f>compoprinc!CI56</f>
        <v>1.7344605613576029E-2</v>
      </c>
      <c r="X64" s="116">
        <f>compoprinc!CJ56</f>
        <v>0.3763079602371962</v>
      </c>
      <c r="Y64" s="145">
        <f>compoprinc!CK56</f>
        <v>1.8292151541262642E-2</v>
      </c>
      <c r="AB64" s="636">
        <f t="shared" si="0"/>
        <v>-1.693116950363116E-5</v>
      </c>
      <c r="AC64" s="636">
        <f t="shared" si="1"/>
        <v>-8.5650543921733657E-6</v>
      </c>
      <c r="AD64" s="636">
        <f t="shared" si="2"/>
        <v>-8.3661151002445422E-6</v>
      </c>
      <c r="AF64" s="638"/>
    </row>
    <row r="65" spans="1:32">
      <c r="A65" s="148">
        <v>1968</v>
      </c>
      <c r="B65" s="160">
        <f>1-TA2b!B65</f>
        <v>0.64916208945214748</v>
      </c>
      <c r="C65" s="440">
        <f>compoprinc!BW57</f>
        <v>1.3276756317068419E-2</v>
      </c>
      <c r="D65" s="440">
        <f>compoprinc!BX57</f>
        <v>5.1102566966905703E-3</v>
      </c>
      <c r="E65" s="440">
        <f>compoprinc!BY57</f>
        <v>2.60464614879936E-2</v>
      </c>
      <c r="F65" s="440">
        <f>compoprinc!BZ57</f>
        <v>1.4549481476225938E-2</v>
      </c>
      <c r="G65" s="440">
        <f>compoprinc!CA57</f>
        <v>2.2034388854467405E-2</v>
      </c>
      <c r="H65" s="440">
        <f>compoprinc!CB57</f>
        <v>0.54391373432274848</v>
      </c>
      <c r="I65" s="441">
        <f>compoprinc!CC57</f>
        <v>2.426419884652084E-2</v>
      </c>
      <c r="J65" s="181">
        <f>compoprinc!BN57</f>
        <v>0.19164971262216568</v>
      </c>
      <c r="K65" s="159">
        <f>compoprinc!BO57</f>
        <v>2.7440305096889934E-3</v>
      </c>
      <c r="L65" s="159">
        <f>compoprinc!BP57</f>
        <v>8.8633728609808279E-4</v>
      </c>
      <c r="M65" s="159">
        <f>compoprinc!BQ57</f>
        <v>8.4543683415755442E-3</v>
      </c>
      <c r="N65" s="159">
        <f>compoprinc!BR57</f>
        <v>4.1562331201440931E-3</v>
      </c>
      <c r="O65" s="159">
        <f>compoprinc!BS57</f>
        <v>4.9464110500138485E-3</v>
      </c>
      <c r="P65" s="159">
        <f>compoprinc!BT57</f>
        <v>0.16353646898294799</v>
      </c>
      <c r="Q65" s="147">
        <f>compoprinc!BU57</f>
        <v>6.9404502685974567E-3</v>
      </c>
      <c r="R65" s="117">
        <f>compoprinc!CD57</f>
        <v>0.4575123768299818</v>
      </c>
      <c r="S65" s="116">
        <f>compoprinc!CE57</f>
        <v>1.0532654046607305E-2</v>
      </c>
      <c r="T65" s="116">
        <f>compoprinc!CF57</f>
        <v>4.2239467463289458E-3</v>
      </c>
      <c r="U65" s="116">
        <f>compoprinc!CG57</f>
        <v>1.7592136333707209E-2</v>
      </c>
      <c r="V65" s="116">
        <f>compoprinc!CH57</f>
        <v>1.0393238554121843E-2</v>
      </c>
      <c r="W65" s="116">
        <f>compoprinc!CI57</f>
        <v>1.7087882212222957E-2</v>
      </c>
      <c r="X65" s="116">
        <f>compoprinc!CJ57</f>
        <v>0.3803773877750522</v>
      </c>
      <c r="Y65" s="145">
        <f>compoprinc!CK57</f>
        <v>1.7323732775820739E-2</v>
      </c>
      <c r="AB65" s="636">
        <f t="shared" si="0"/>
        <v>-3.3188549567797487E-5</v>
      </c>
      <c r="AC65" s="636">
        <f t="shared" si="1"/>
        <v>-1.4586936900345959E-5</v>
      </c>
      <c r="AD65" s="636">
        <f t="shared" si="2"/>
        <v>-1.8601613879398737E-5</v>
      </c>
      <c r="AF65" s="638"/>
    </row>
    <row r="66" spans="1:32">
      <c r="A66" s="148">
        <v>1969</v>
      </c>
      <c r="B66" s="160">
        <f>1-TA2b!B66</f>
        <v>0.65740605583414435</v>
      </c>
      <c r="C66" s="440">
        <f>compoprinc!BW58</f>
        <v>1.3245130184462845E-2</v>
      </c>
      <c r="D66" s="440">
        <f>compoprinc!BX58</f>
        <v>4.7161285159917042E-3</v>
      </c>
      <c r="E66" s="440">
        <f>compoprinc!BY58</f>
        <v>2.5842290286758891E-2</v>
      </c>
      <c r="F66" s="440">
        <f>compoprinc!BZ58</f>
        <v>1.4304043575196308E-2</v>
      </c>
      <c r="G66" s="440">
        <f>compoprinc!CA58</f>
        <v>2.3217617539558904E-2</v>
      </c>
      <c r="H66" s="440">
        <f>compoprinc!CB58</f>
        <v>0.5522036747461625</v>
      </c>
      <c r="I66" s="441">
        <f>compoprinc!CC58</f>
        <v>2.3896818490462695E-2</v>
      </c>
      <c r="J66" s="181">
        <f>compoprinc!BN58</f>
        <v>0.19413099624216557</v>
      </c>
      <c r="K66" s="159">
        <f>compoprinc!BO58</f>
        <v>2.8276521448873373E-3</v>
      </c>
      <c r="L66" s="159">
        <f>compoprinc!BP58</f>
        <v>5.3995686453511132E-4</v>
      </c>
      <c r="M66" s="159">
        <f>compoprinc!BQ58</f>
        <v>8.3676544793263169E-3</v>
      </c>
      <c r="N66" s="159">
        <f>compoprinc!BR58</f>
        <v>4.1661257768820931E-3</v>
      </c>
      <c r="O66" s="159">
        <f>compoprinc!BS58</f>
        <v>5.3794549686267843E-3</v>
      </c>
      <c r="P66" s="159">
        <f>compoprinc!BT58</f>
        <v>0.16589473563018858</v>
      </c>
      <c r="Q66" s="147">
        <f>compoprinc!BU58</f>
        <v>6.9733252721114573E-3</v>
      </c>
      <c r="R66" s="117">
        <f>compoprinc!CD58</f>
        <v>0.46327505959197879</v>
      </c>
      <c r="S66" s="116">
        <f>compoprinc!CE58</f>
        <v>1.0417484423197678E-2</v>
      </c>
      <c r="T66" s="116">
        <f>compoprinc!CF58</f>
        <v>4.1761692152124039E-3</v>
      </c>
      <c r="U66" s="116">
        <f>compoprinc!CG58</f>
        <v>1.7474631864500642E-2</v>
      </c>
      <c r="V66" s="116">
        <f>compoprinc!CH58</f>
        <v>1.0137918293412556E-2</v>
      </c>
      <c r="W66" s="116">
        <f>compoprinc!CI58</f>
        <v>1.7838171328752057E-2</v>
      </c>
      <c r="X66" s="116">
        <f>compoprinc!CJ58</f>
        <v>0.38630892910773212</v>
      </c>
      <c r="Y66" s="145">
        <f>compoprinc!CK58</f>
        <v>1.6923493969234218E-2</v>
      </c>
      <c r="AB66" s="636">
        <f t="shared" si="0"/>
        <v>-1.9647504449493702E-5</v>
      </c>
      <c r="AC66" s="636">
        <f t="shared" si="1"/>
        <v>-1.7908894392099084E-5</v>
      </c>
      <c r="AD66" s="636">
        <f t="shared" si="2"/>
        <v>-1.7386100628624668E-6</v>
      </c>
      <c r="AF66" s="638"/>
    </row>
    <row r="67" spans="1:32">
      <c r="A67" s="158">
        <v>1970</v>
      </c>
      <c r="B67" s="164">
        <f>1-TA2b!B67</f>
        <v>0.658973379409872</v>
      </c>
      <c r="C67" s="547">
        <f>compoprinc!BW59</f>
        <v>1.212178671042639E-2</v>
      </c>
      <c r="D67" s="547">
        <f>compoprinc!BX59</f>
        <v>3.3358344068873357E-3</v>
      </c>
      <c r="E67" s="547">
        <f>compoprinc!BY59</f>
        <v>2.5473049596329577E-2</v>
      </c>
      <c r="F67" s="547">
        <f>compoprinc!BZ59</f>
        <v>1.3772770307418171E-2</v>
      </c>
      <c r="G67" s="547">
        <f>compoprinc!CA59</f>
        <v>2.4069732680451685E-2</v>
      </c>
      <c r="H67" s="547">
        <f>compoprinc!CB59</f>
        <v>0.55702598835742012</v>
      </c>
      <c r="I67" s="548">
        <f>compoprinc!CC59</f>
        <v>2.319161055176968E-2</v>
      </c>
      <c r="J67" s="184">
        <f>compoprinc!BN59</f>
        <v>0.1901679583825171</v>
      </c>
      <c r="K67" s="163">
        <f>compoprinc!BO59</f>
        <v>2.5806348604039044E-3</v>
      </c>
      <c r="L67" s="163">
        <f>compoprinc!BP59</f>
        <v>-4.3384181566124939E-4</v>
      </c>
      <c r="M67" s="163">
        <f>compoprinc!BQ59</f>
        <v>7.9595940713920264E-3</v>
      </c>
      <c r="N67" s="163">
        <f>compoprinc!BR59</f>
        <v>3.9443330850870645E-3</v>
      </c>
      <c r="O67" s="163">
        <f>compoprinc!BS59</f>
        <v>5.2123332982578589E-3</v>
      </c>
      <c r="P67" s="163">
        <f>compoprinc!BT59</f>
        <v>0.16426755450753841</v>
      </c>
      <c r="Q67" s="156">
        <f>compoprinc!BU59</f>
        <v>6.650509336644142E-3</v>
      </c>
      <c r="R67" s="123">
        <f>compoprinc!CD59</f>
        <v>0.4688054210273549</v>
      </c>
      <c r="S67" s="122">
        <f>compoprinc!CE59</f>
        <v>9.5411912278696963E-3</v>
      </c>
      <c r="T67" s="122">
        <f>compoprinc!CF59</f>
        <v>3.7696681672198008E-3</v>
      </c>
      <c r="U67" s="122">
        <f>compoprinc!CG59</f>
        <v>1.751343280468837E-2</v>
      </c>
      <c r="V67" s="122">
        <f>compoprinc!CH59</f>
        <v>9.8284398758670087E-3</v>
      </c>
      <c r="W67" s="122">
        <f>compoprinc!CI59</f>
        <v>1.8857473911126001E-2</v>
      </c>
      <c r="X67" s="122">
        <f>compoprinc!CJ59</f>
        <v>0.39275834396042769</v>
      </c>
      <c r="Y67" s="183">
        <f>compoprinc!CK59</f>
        <v>1.6541105319557527E-2</v>
      </c>
      <c r="AB67" s="636">
        <f t="shared" si="0"/>
        <v>-1.7393200830939648E-5</v>
      </c>
      <c r="AC67" s="636">
        <f t="shared" si="1"/>
        <v>-1.315896114506554E-5</v>
      </c>
      <c r="AD67" s="636">
        <f t="shared" si="2"/>
        <v>-4.2342394012129247E-6</v>
      </c>
      <c r="AF67" s="638"/>
    </row>
    <row r="68" spans="1:32">
      <c r="A68" s="148">
        <v>1971</v>
      </c>
      <c r="B68" s="160">
        <f>1-TA2b!B68</f>
        <v>0.65552815384580754</v>
      </c>
      <c r="C68" s="440">
        <f>compoprinc!BW60</f>
        <v>1.2573044820118492E-2</v>
      </c>
      <c r="D68" s="440">
        <f>compoprinc!BX60</f>
        <v>3.5821543814900381E-3</v>
      </c>
      <c r="E68" s="440">
        <f>compoprinc!BY60</f>
        <v>2.4922285959219578E-2</v>
      </c>
      <c r="F68" s="440">
        <f>compoprinc!BZ60</f>
        <v>1.349052010466946E-2</v>
      </c>
      <c r="G68" s="440">
        <f>compoprinc!CA60</f>
        <v>2.5204325254102822E-2</v>
      </c>
      <c r="H68" s="440">
        <f>compoprinc!CB60</f>
        <v>0.55294473628524399</v>
      </c>
      <c r="I68" s="441">
        <f>compoprinc!CC60</f>
        <v>2.2824102377862285E-2</v>
      </c>
      <c r="J68" s="181">
        <f>compoprinc!BN60</f>
        <v>0.18404769769404083</v>
      </c>
      <c r="K68" s="159">
        <f>compoprinc!BO60</f>
        <v>2.7585825410312609E-3</v>
      </c>
      <c r="L68" s="159">
        <f>compoprinc!BP60</f>
        <v>-8.6038230190102309E-4</v>
      </c>
      <c r="M68" s="159">
        <f>compoprinc!BQ60</f>
        <v>7.5079406017044608E-3</v>
      </c>
      <c r="N68" s="159">
        <f>compoprinc!BR60</f>
        <v>3.7056729223518764E-3</v>
      </c>
      <c r="O68" s="159">
        <f>compoprinc!BS60</f>
        <v>4.8708515629951599E-3</v>
      </c>
      <c r="P68" s="159">
        <f>compoprinc!BT60</f>
        <v>0.15979706337189226</v>
      </c>
      <c r="Q68" s="147">
        <f>compoprinc!BU60</f>
        <v>6.2715489175349699E-3</v>
      </c>
      <c r="R68" s="117">
        <f>compoprinc!CD60</f>
        <v>0.4714804561517667</v>
      </c>
      <c r="S68" s="116">
        <f>compoprinc!CE60</f>
        <v>9.8144564065993645E-3</v>
      </c>
      <c r="T68" s="116">
        <f>compoprinc!CF60</f>
        <v>4.4425359806135149E-3</v>
      </c>
      <c r="U68" s="116">
        <f>compoprinc!CG60</f>
        <v>1.7414348587242581E-2</v>
      </c>
      <c r="V68" s="116">
        <f>compoprinc!CH60</f>
        <v>9.7848463179298437E-3</v>
      </c>
      <c r="W68" s="116">
        <f>compoprinc!CI60</f>
        <v>2.0333457114337563E-2</v>
      </c>
      <c r="X68" s="116">
        <f>compoprinc!CJ60</f>
        <v>0.39314769514760678</v>
      </c>
      <c r="Y68" s="145">
        <f>compoprinc!CK60</f>
        <v>1.6552552012923528E-2</v>
      </c>
      <c r="AB68" s="636">
        <f t="shared" si="0"/>
        <v>-1.3015336899124819E-5</v>
      </c>
      <c r="AC68" s="636">
        <f t="shared" si="1"/>
        <v>-3.5799215681309171E-6</v>
      </c>
      <c r="AD68" s="636">
        <f t="shared" si="2"/>
        <v>-9.4354154864806361E-6</v>
      </c>
      <c r="AF68" s="638"/>
    </row>
    <row r="69" spans="1:32">
      <c r="A69" s="148">
        <v>1972</v>
      </c>
      <c r="B69" s="160">
        <f>1-TA2b!B69</f>
        <v>0.65309795634675538</v>
      </c>
      <c r="C69" s="440">
        <f>compoprinc!BW61</f>
        <v>1.3293375893461461E-2</v>
      </c>
      <c r="D69" s="440">
        <f>compoprinc!BX61</f>
        <v>3.3776588275644184E-3</v>
      </c>
      <c r="E69" s="440">
        <f>compoprinc!BY61</f>
        <v>2.2782393221095449E-2</v>
      </c>
      <c r="F69" s="440">
        <f>compoprinc!BZ61</f>
        <v>1.3509218265585342E-2</v>
      </c>
      <c r="G69" s="440">
        <f>compoprinc!CA61</f>
        <v>2.5910786839675858E-2</v>
      </c>
      <c r="H69" s="440">
        <f>compoprinc!CB61</f>
        <v>0.5512803898921117</v>
      </c>
      <c r="I69" s="441">
        <f>compoprinc!CC61</f>
        <v>2.2958112018335437E-2</v>
      </c>
      <c r="J69" s="181">
        <f>compoprinc!BN61</f>
        <v>0.18170805243426003</v>
      </c>
      <c r="K69" s="159">
        <f>compoprinc!BO61</f>
        <v>2.9574309180286861E-3</v>
      </c>
      <c r="L69" s="159">
        <f>compoprinc!BP61</f>
        <v>-9.3489043094093383E-4</v>
      </c>
      <c r="M69" s="159">
        <f>compoprinc!BQ61</f>
        <v>6.806559680716793E-3</v>
      </c>
      <c r="N69" s="159">
        <f>compoprinc!BR61</f>
        <v>3.5824291621340287E-3</v>
      </c>
      <c r="O69" s="159">
        <f>compoprinc!BS61</f>
        <v>4.8578888602327499E-3</v>
      </c>
      <c r="P69" s="159">
        <f>compoprinc!BT61</f>
        <v>0.1583479159286639</v>
      </c>
      <c r="Q69" s="147">
        <f>compoprinc!BU61</f>
        <v>6.0895416367548992E-3</v>
      </c>
      <c r="R69" s="117">
        <f>compoprinc!CD61</f>
        <v>0.47138990391249536</v>
      </c>
      <c r="S69" s="116">
        <f>compoprinc!CE61</f>
        <v>1.0335846223492413E-2</v>
      </c>
      <c r="T69" s="116">
        <f>compoprinc!CF61</f>
        <v>4.3125489839677747E-3</v>
      </c>
      <c r="U69" s="116">
        <f>compoprinc!CG61</f>
        <v>1.5975884537492623E-2</v>
      </c>
      <c r="V69" s="116">
        <f>compoprinc!CH61</f>
        <v>9.9267618600837933E-3</v>
      </c>
      <c r="W69" s="116">
        <f>compoprinc!CI61</f>
        <v>2.1052590618564938E-2</v>
      </c>
      <c r="X69" s="116">
        <f>compoprinc!CJ61</f>
        <v>0.39293290271947168</v>
      </c>
      <c r="Y69" s="145">
        <f>compoprinc!CK61</f>
        <v>1.6868524262603921E-2</v>
      </c>
      <c r="AB69" s="636">
        <f t="shared" si="0"/>
        <v>-1.3978611074216829E-5</v>
      </c>
      <c r="AC69" s="636">
        <f t="shared" si="1"/>
        <v>1.1766786698896858E-6</v>
      </c>
      <c r="AD69" s="636">
        <f t="shared" si="2"/>
        <v>-1.5155293181801088E-5</v>
      </c>
      <c r="AF69" s="638"/>
    </row>
    <row r="70" spans="1:32">
      <c r="A70" s="148">
        <v>1973</v>
      </c>
      <c r="B70" s="160">
        <f>1-TA2b!B70</f>
        <v>0.65316291872841248</v>
      </c>
      <c r="C70" s="440">
        <f>compoprinc!BW62</f>
        <v>1.3547577718501543E-2</v>
      </c>
      <c r="D70" s="440">
        <f>compoprinc!BX62</f>
        <v>4.8668831227187993E-3</v>
      </c>
      <c r="E70" s="440">
        <f>compoprinc!BY62</f>
        <v>2.0645779481524452E-2</v>
      </c>
      <c r="F70" s="440">
        <f>compoprinc!BZ62</f>
        <v>1.3534794721342775E-2</v>
      </c>
      <c r="G70" s="440">
        <f>compoprinc!CA62</f>
        <v>2.7947750881128258E-2</v>
      </c>
      <c r="H70" s="440">
        <f>compoprinc!CB62</f>
        <v>0.55021783091394705</v>
      </c>
      <c r="I70" s="441">
        <f>compoprinc!CC62</f>
        <v>2.2411223107477889E-2</v>
      </c>
      <c r="J70" s="181">
        <f>compoprinc!BN62</f>
        <v>0.18194277949078241</v>
      </c>
      <c r="K70" s="159">
        <f>compoprinc!BO62</f>
        <v>2.850746745252296E-3</v>
      </c>
      <c r="L70" s="159">
        <f>compoprinc!BP62</f>
        <v>-4.4813678157889017E-4</v>
      </c>
      <c r="M70" s="159">
        <f>compoprinc!BQ62</f>
        <v>6.1736496516508164E-3</v>
      </c>
      <c r="N70" s="159">
        <f>compoprinc!BR62</f>
        <v>3.5064072401818137E-3</v>
      </c>
      <c r="O70" s="159">
        <f>compoprinc!BS62</f>
        <v>5.358927502702563E-3</v>
      </c>
      <c r="P70" s="159">
        <f>compoprinc!BT62</f>
        <v>0.15868606435315485</v>
      </c>
      <c r="Q70" s="147">
        <f>compoprinc!BU62</f>
        <v>5.8076739117768877E-3</v>
      </c>
      <c r="R70" s="117">
        <f>compoprinc!CD62</f>
        <v>0.47122013923763006</v>
      </c>
      <c r="S70" s="116">
        <f>compoprinc!CE62</f>
        <v>1.0696780986255197E-2</v>
      </c>
      <c r="T70" s="116">
        <f>compoprinc!CF62</f>
        <v>5.315030149994994E-3</v>
      </c>
      <c r="U70" s="116">
        <f>compoprinc!CG62</f>
        <v>1.4472148443890043E-2</v>
      </c>
      <c r="V70" s="116">
        <f>compoprinc!CH62</f>
        <v>1.0028371656685846E-2</v>
      </c>
      <c r="W70" s="116">
        <f>compoprinc!CI62</f>
        <v>2.2588693210218946E-2</v>
      </c>
      <c r="X70" s="116">
        <f>compoprinc!CJ62</f>
        <v>0.39153195979676486</v>
      </c>
      <c r="Y70" s="145">
        <f>compoprinc!CK62</f>
        <v>1.6603523080462045E-2</v>
      </c>
      <c r="AB70" s="636">
        <f t="shared" si="0"/>
        <v>-8.9212182282638608E-6</v>
      </c>
      <c r="AC70" s="636">
        <f t="shared" si="1"/>
        <v>7.4468676420635926E-6</v>
      </c>
      <c r="AD70" s="636">
        <f t="shared" si="2"/>
        <v>-1.6368086641849189E-5</v>
      </c>
      <c r="AF70" s="638"/>
    </row>
    <row r="71" spans="1:32">
      <c r="A71" s="148">
        <v>1974</v>
      </c>
      <c r="B71" s="160">
        <f>1-TA2b!B71</f>
        <v>0.65571112738098236</v>
      </c>
      <c r="C71" s="440">
        <f>compoprinc!BW63</f>
        <v>1.2885599461021292E-2</v>
      </c>
      <c r="D71" s="440">
        <f>compoprinc!BX63</f>
        <v>7.8872727247684404E-3</v>
      </c>
      <c r="E71" s="440">
        <f>compoprinc!BY63</f>
        <v>1.908871626969412E-2</v>
      </c>
      <c r="F71" s="440">
        <f>compoprinc!BZ63</f>
        <v>1.3443458140213386E-2</v>
      </c>
      <c r="G71" s="440">
        <f>compoprinc!CA63</f>
        <v>3.1233647566615657E-2</v>
      </c>
      <c r="H71" s="440">
        <f>compoprinc!CB63</f>
        <v>0.54958369975984944</v>
      </c>
      <c r="I71" s="441">
        <f>compoprinc!CC63</f>
        <v>2.1591503642879043E-2</v>
      </c>
      <c r="J71" s="181">
        <f>compoprinc!BN63</f>
        <v>0.18127225803073088</v>
      </c>
      <c r="K71" s="159">
        <f>compoprinc!BO63</f>
        <v>2.5985645570132695E-3</v>
      </c>
      <c r="L71" s="159">
        <f>compoprinc!BP63</f>
        <v>-2.8340900168704296E-4</v>
      </c>
      <c r="M71" s="159">
        <f>compoprinc!BQ63</f>
        <v>5.7215944680345434E-3</v>
      </c>
      <c r="N71" s="159">
        <f>compoprinc!BR63</f>
        <v>3.4240037695060788E-3</v>
      </c>
      <c r="O71" s="159">
        <f>compoprinc!BS63</f>
        <v>6.0438779031780467E-3</v>
      </c>
      <c r="P71" s="159">
        <f>compoprinc!BT63</f>
        <v>0.15827075995598275</v>
      </c>
      <c r="Q71" s="147">
        <f>compoprinc!BU63</f>
        <v>5.4980349094489464E-3</v>
      </c>
      <c r="R71" s="117">
        <f>compoprinc!CD63</f>
        <v>0.47443886935025148</v>
      </c>
      <c r="S71" s="116">
        <f>compoprinc!CE63</f>
        <v>1.0287004819063108E-2</v>
      </c>
      <c r="T71" s="116">
        <f>compoprinc!CF63</f>
        <v>8.1706732579778577E-3</v>
      </c>
      <c r="U71" s="116">
        <f>compoprinc!CG63</f>
        <v>1.3367133160851814E-2</v>
      </c>
      <c r="V71" s="116">
        <f>compoprinc!CH63</f>
        <v>1.0019444281780924E-2</v>
      </c>
      <c r="W71" s="116">
        <f>compoprinc!CI63</f>
        <v>2.5189689127075272E-2</v>
      </c>
      <c r="X71" s="116">
        <f>compoprinc!CJ63</f>
        <v>0.39131307386501252</v>
      </c>
      <c r="Y71" s="145">
        <f>compoprinc!CK63</f>
        <v>1.609345249232547E-2</v>
      </c>
      <c r="AB71" s="636">
        <f t="shared" si="0"/>
        <v>-2.7701840590310667E-6</v>
      </c>
      <c r="AC71" s="636">
        <f t="shared" si="1"/>
        <v>-1.1685307457209859E-6</v>
      </c>
      <c r="AD71" s="636">
        <f t="shared" si="2"/>
        <v>-1.6016538355034804E-6</v>
      </c>
      <c r="AF71" s="638"/>
    </row>
    <row r="72" spans="1:32">
      <c r="A72" s="148">
        <v>1975</v>
      </c>
      <c r="B72" s="160">
        <f>1-TA2b!B72</f>
        <v>0.65381498959175133</v>
      </c>
      <c r="C72" s="440">
        <f>compoprinc!BW64</f>
        <v>1.3048231900962411E-2</v>
      </c>
      <c r="D72" s="440">
        <f>compoprinc!BX64</f>
        <v>8.954834696361734E-3</v>
      </c>
      <c r="E72" s="440">
        <f>compoprinc!BY64</f>
        <v>1.7474877047048538E-2</v>
      </c>
      <c r="F72" s="440">
        <f>compoprinc!BZ64</f>
        <v>1.3269018544852353E-2</v>
      </c>
      <c r="G72" s="440">
        <f>compoprinc!CA64</f>
        <v>3.4203523167026122E-2</v>
      </c>
      <c r="H72" s="440">
        <f>compoprinc!CB64</f>
        <v>0.54581152571038616</v>
      </c>
      <c r="I72" s="441">
        <f>compoprinc!CC64</f>
        <v>2.105689012351214E-2</v>
      </c>
      <c r="J72" s="181">
        <f>compoprinc!BN64</f>
        <v>0.17673623305245201</v>
      </c>
      <c r="K72" s="159">
        <f>compoprinc!BO64</f>
        <v>2.5117873439819065E-3</v>
      </c>
      <c r="L72" s="159">
        <f>compoprinc!BP64</f>
        <v>-2.0681073493620389E-4</v>
      </c>
      <c r="M72" s="159">
        <f>compoprinc!BQ64</f>
        <v>5.4201979305713221E-3</v>
      </c>
      <c r="N72" s="159">
        <f>compoprinc!BR64</f>
        <v>3.2748316764490905E-3</v>
      </c>
      <c r="O72" s="159">
        <f>compoprinc!BS64</f>
        <v>6.6348334985032618E-3</v>
      </c>
      <c r="P72" s="159">
        <f>compoprinc!BT64</f>
        <v>0.15391318490079595</v>
      </c>
      <c r="Q72" s="147">
        <f>compoprinc!BU64</f>
        <v>5.1902770962159693E-3</v>
      </c>
      <c r="R72" s="117">
        <f>compoprinc!CD64</f>
        <v>0.47707875653929932</v>
      </c>
      <c r="S72" s="116">
        <f>compoprinc!CE64</f>
        <v>1.0536309798026592E-2</v>
      </c>
      <c r="T72" s="116">
        <f>compoprinc!CF64</f>
        <v>9.1616179126974735E-3</v>
      </c>
      <c r="U72" s="116">
        <f>compoprinc!CG64</f>
        <v>1.205475904105353E-2</v>
      </c>
      <c r="V72" s="116">
        <f>compoprinc!CH64</f>
        <v>9.9941410764819213E-3</v>
      </c>
      <c r="W72" s="116">
        <f>compoprinc!CI64</f>
        <v>2.7568342836812795E-2</v>
      </c>
      <c r="X72" s="116">
        <f>compoprinc!CJ64</f>
        <v>0.39189888929541589</v>
      </c>
      <c r="Y72" s="145">
        <f>compoprinc!CK64</f>
        <v>1.5866539520331218E-2</v>
      </c>
      <c r="AB72" s="636">
        <f t="shared" si="0"/>
        <v>-3.9115983980764213E-6</v>
      </c>
      <c r="AC72" s="636">
        <f t="shared" si="1"/>
        <v>-2.068659129300654E-6</v>
      </c>
      <c r="AD72" s="636">
        <f t="shared" si="2"/>
        <v>-1.8429415201137722E-6</v>
      </c>
      <c r="AF72" s="638"/>
    </row>
    <row r="73" spans="1:32">
      <c r="A73" s="148">
        <v>1976</v>
      </c>
      <c r="B73" s="160">
        <f>1-TA2b!B73</f>
        <v>0.65328746742633825</v>
      </c>
      <c r="C73" s="440">
        <f>compoprinc!BW65</f>
        <v>1.3800939805140786E-2</v>
      </c>
      <c r="D73" s="440">
        <f>compoprinc!BX65</f>
        <v>9.6610003389248286E-3</v>
      </c>
      <c r="E73" s="440">
        <f>compoprinc!BY65</f>
        <v>1.5650468834779878E-2</v>
      </c>
      <c r="F73" s="440">
        <f>compoprinc!BZ65</f>
        <v>1.3372808285356051E-2</v>
      </c>
      <c r="G73" s="440">
        <f>compoprinc!CA65</f>
        <v>3.6709784156187843E-2</v>
      </c>
      <c r="H73" s="440">
        <f>compoprinc!CB65</f>
        <v>0.5430176624916041</v>
      </c>
      <c r="I73" s="441">
        <f>compoprinc!CC65</f>
        <v>2.1084846993022391E-2</v>
      </c>
      <c r="J73" s="181">
        <f>compoprinc!BN65</f>
        <v>0.17620830173711965</v>
      </c>
      <c r="K73" s="159">
        <f>compoprinc!BO65</f>
        <v>2.6089866673700865E-3</v>
      </c>
      <c r="L73" s="159">
        <f>compoprinc!BP65</f>
        <v>-3.7998940034247516E-5</v>
      </c>
      <c r="M73" s="159">
        <f>compoprinc!BQ65</f>
        <v>4.932193698753866E-3</v>
      </c>
      <c r="N73" s="159">
        <f>compoprinc!BR65</f>
        <v>3.2640557982474639E-3</v>
      </c>
      <c r="O73" s="159">
        <f>compoprinc!BS65</f>
        <v>7.4909362034884198E-3</v>
      </c>
      <c r="P73" s="159">
        <f>compoprinc!BT65</f>
        <v>0.15280510382309603</v>
      </c>
      <c r="Q73" s="147">
        <f>compoprinc!BU65</f>
        <v>5.1500047736986231E-3</v>
      </c>
      <c r="R73" s="117">
        <f>compoprinc!CD65</f>
        <v>0.4770791656892186</v>
      </c>
      <c r="S73" s="116">
        <f>compoprinc!CE65</f>
        <v>1.1191864361831614E-2</v>
      </c>
      <c r="T73" s="116">
        <f>compoprinc!CF65</f>
        <v>9.6989875303051393E-3</v>
      </c>
      <c r="U73" s="116">
        <f>compoprinc!CG65</f>
        <v>1.0718324607792956E-2</v>
      </c>
      <c r="V73" s="116">
        <f>compoprinc!CH65</f>
        <v>1.0108722459005594E-2</v>
      </c>
      <c r="W73" s="116">
        <f>compoprinc!CI65</f>
        <v>2.9218653745029351E-2</v>
      </c>
      <c r="X73" s="116">
        <f>compoprinc!CJ65</f>
        <v>0.39021288102917517</v>
      </c>
      <c r="Y73" s="145">
        <f>compoprinc!CK65</f>
        <v>1.5934795146705458E-2</v>
      </c>
      <c r="AB73" s="636">
        <f t="shared" si="0"/>
        <v>-1.0043478677612683E-5</v>
      </c>
      <c r="AC73" s="636">
        <f t="shared" si="1"/>
        <v>-4.9802875005944269E-6</v>
      </c>
      <c r="AD73" s="636">
        <f t="shared" si="2"/>
        <v>-5.0631906267084581E-6</v>
      </c>
      <c r="AF73" s="638"/>
    </row>
    <row r="74" spans="1:32">
      <c r="A74" s="148">
        <v>1977</v>
      </c>
      <c r="B74" s="160">
        <f>1-TA2b!B74</f>
        <v>0.65193673895455362</v>
      </c>
      <c r="C74" s="440">
        <f>compoprinc!BW66</f>
        <v>1.3362659811965836E-2</v>
      </c>
      <c r="D74" s="440">
        <f>compoprinc!BX66</f>
        <v>1.0106348817143979E-2</v>
      </c>
      <c r="E74" s="440">
        <f>compoprinc!BY66</f>
        <v>1.3240355876814377E-2</v>
      </c>
      <c r="F74" s="440">
        <f>compoprinc!BZ66</f>
        <v>1.3320365667043917E-2</v>
      </c>
      <c r="G74" s="440">
        <f>compoprinc!CA66</f>
        <v>3.9323873279243443E-2</v>
      </c>
      <c r="H74" s="440">
        <f>compoprinc!CB66</f>
        <v>0.5417608106245555</v>
      </c>
      <c r="I74" s="441">
        <f>compoprinc!CC66</f>
        <v>2.0849806219803771E-2</v>
      </c>
      <c r="J74" s="181">
        <f>compoprinc!BN66</f>
        <v>0.17552807538564252</v>
      </c>
      <c r="K74" s="159">
        <f>compoprinc!BO66</f>
        <v>2.4443618463524074E-3</v>
      </c>
      <c r="L74" s="159">
        <f>compoprinc!BP66</f>
        <v>-8.1417518264828917E-5</v>
      </c>
      <c r="M74" s="159">
        <f>compoprinc!BQ66</f>
        <v>4.2692133470542829E-3</v>
      </c>
      <c r="N74" s="159">
        <f>compoprinc!BR66</f>
        <v>3.2144901037182666E-3</v>
      </c>
      <c r="O74" s="159">
        <f>compoprinc!BS66</f>
        <v>7.9554046478570364E-3</v>
      </c>
      <c r="P74" s="159">
        <f>compoprinc!BT66</f>
        <v>0.1526980763376109</v>
      </c>
      <c r="Q74" s="147">
        <f>compoprinc!BU66</f>
        <v>5.036377262177991E-3</v>
      </c>
      <c r="R74" s="117">
        <f>compoprinc!CD66</f>
        <v>0.47640866356891109</v>
      </c>
      <c r="S74" s="116">
        <f>compoprinc!CE66</f>
        <v>1.0918200916215747E-2</v>
      </c>
      <c r="T74" s="116">
        <f>compoprinc!CF66</f>
        <v>1.0187737917930401E-2</v>
      </c>
      <c r="U74" s="116">
        <f>compoprinc!CG66</f>
        <v>8.9711952116721238E-3</v>
      </c>
      <c r="V74" s="116">
        <f>compoprinc!CH66</f>
        <v>1.0105841498819225E-2</v>
      </c>
      <c r="W74" s="116">
        <f>compoprinc!CI66</f>
        <v>3.1368244439569939E-2</v>
      </c>
      <c r="X74" s="116">
        <f>compoprinc!CJ66</f>
        <v>0.38906311825586182</v>
      </c>
      <c r="Y74" s="145">
        <f>compoprinc!CK66</f>
        <v>1.5813376030425614E-2</v>
      </c>
      <c r="AB74" s="636">
        <f t="shared" si="0"/>
        <v>-2.7481342017243726E-5</v>
      </c>
      <c r="AC74" s="636">
        <f t="shared" si="1"/>
        <v>-8.4306408635326235E-6</v>
      </c>
      <c r="AD74" s="636">
        <f t="shared" si="2"/>
        <v>-1.9050701583755991E-5</v>
      </c>
      <c r="AF74" s="638"/>
    </row>
    <row r="75" spans="1:32">
      <c r="A75" s="148">
        <v>1978</v>
      </c>
      <c r="B75" s="160">
        <f>1-TA2b!B75</f>
        <v>0.65197724830770731</v>
      </c>
      <c r="C75" s="440">
        <f>compoprinc!BW67</f>
        <v>1.2917704519760782E-2</v>
      </c>
      <c r="D75" s="440">
        <f>compoprinc!BX67</f>
        <v>9.9495272888685815E-3</v>
      </c>
      <c r="E75" s="440">
        <f>compoprinc!BY67</f>
        <v>1.1695090088039477E-2</v>
      </c>
      <c r="F75" s="440">
        <f>compoprinc!BZ67</f>
        <v>1.3393073993957475E-2</v>
      </c>
      <c r="G75" s="440">
        <f>compoprinc!CA67</f>
        <v>4.1102043656948389E-2</v>
      </c>
      <c r="H75" s="440">
        <f>compoprinc!CB67</f>
        <v>0.54216771824009335</v>
      </c>
      <c r="I75" s="441">
        <f>compoprinc!CC67</f>
        <v>2.0781337074607904E-2</v>
      </c>
      <c r="J75" s="181">
        <f>compoprinc!BN67</f>
        <v>0.17584214262380016</v>
      </c>
      <c r="K75" s="159">
        <f>compoprinc!BO67</f>
        <v>2.3435966465659886E-3</v>
      </c>
      <c r="L75" s="159">
        <f>compoprinc!BP67</f>
        <v>1.2718939244458528E-4</v>
      </c>
      <c r="M75" s="159">
        <f>compoprinc!BQ67</f>
        <v>3.8436457411977392E-3</v>
      </c>
      <c r="N75" s="159">
        <f>compoprinc!BR67</f>
        <v>3.1340210334998299E-3</v>
      </c>
      <c r="O75" s="159">
        <f>compoprinc!BS67</f>
        <v>8.3274261549729899E-3</v>
      </c>
      <c r="P75" s="159">
        <f>compoprinc!BT67</f>
        <v>0.15320914011811879</v>
      </c>
      <c r="Q75" s="147">
        <f>compoprinc!BU67</f>
        <v>4.8661826674193066E-3</v>
      </c>
      <c r="R75" s="117">
        <f>compoprinc!CD67</f>
        <v>0.47613510568390716</v>
      </c>
      <c r="S75" s="116">
        <f>compoprinc!CE67</f>
        <v>1.0574027960866712E-2</v>
      </c>
      <c r="T75" s="116">
        <f>compoprinc!CF67</f>
        <v>9.8223323443216819E-3</v>
      </c>
      <c r="U75" s="116">
        <f>compoprinc!CG67</f>
        <v>7.8514876095762375E-3</v>
      </c>
      <c r="V75" s="116">
        <f>compoprinc!CH67</f>
        <v>1.0259017388422881E-2</v>
      </c>
      <c r="W75" s="116">
        <f>compoprinc!CI67</f>
        <v>3.2774421680941572E-2</v>
      </c>
      <c r="X75" s="116">
        <f>compoprinc!CJ67</f>
        <v>0.38895890669377148</v>
      </c>
      <c r="Y75" s="145">
        <f>compoprinc!CK67</f>
        <v>1.591509943248038E-2</v>
      </c>
      <c r="AB75" s="636">
        <f t="shared" ref="AB75:AB110" si="3">B75-SUM(C75:I75)</f>
        <v>-2.9246554568707062E-5</v>
      </c>
      <c r="AC75" s="636">
        <f t="shared" ref="AC75:AC110" si="4">J75-SUM(K75:Q75)</f>
        <v>-9.0591304190701383E-6</v>
      </c>
      <c r="AD75" s="636">
        <f t="shared" ref="AD75:AD110" si="5">R75-SUM(S75:Y75)</f>
        <v>-2.0187426473805559E-5</v>
      </c>
      <c r="AF75" s="638"/>
    </row>
    <row r="76" spans="1:32">
      <c r="A76" s="152">
        <v>1979</v>
      </c>
      <c r="B76" s="162">
        <f>1-TA2b!B76</f>
        <v>0.65038448572158813</v>
      </c>
      <c r="C76" s="549">
        <f>compoprinc!BW68</f>
        <v>1.1676599712613752E-2</v>
      </c>
      <c r="D76" s="549">
        <f>compoprinc!BX68</f>
        <v>1.0696622945757059E-2</v>
      </c>
      <c r="E76" s="549">
        <f>compoprinc!BY68</f>
        <v>9.6096724776370494E-3</v>
      </c>
      <c r="F76" s="549">
        <f>compoprinc!BZ68</f>
        <v>1.3052308067203018E-2</v>
      </c>
      <c r="G76" s="549">
        <f>compoprinc!CA68</f>
        <v>4.1627231889559968E-2</v>
      </c>
      <c r="H76" s="549">
        <f>compoprinc!CB68</f>
        <v>0.54385938228893993</v>
      </c>
      <c r="I76" s="550">
        <f>compoprinc!CC68</f>
        <v>1.9861684839594235E-2</v>
      </c>
      <c r="J76" s="182">
        <f>compoprinc!BN68</f>
        <v>0.17659711837768555</v>
      </c>
      <c r="K76" s="161">
        <f>compoprinc!BO68</f>
        <v>2.3550625917705178E-3</v>
      </c>
      <c r="L76" s="161">
        <f>compoprinc!BP68</f>
        <v>6.2932078618353933E-4</v>
      </c>
      <c r="M76" s="161">
        <f>compoprinc!BQ68</f>
        <v>3.3330665096419545E-3</v>
      </c>
      <c r="N76" s="161">
        <f>compoprinc!BR68</f>
        <v>2.9545378343224962E-3</v>
      </c>
      <c r="O76" s="161">
        <f>compoprinc!BS68</f>
        <v>8.7190898552381556E-3</v>
      </c>
      <c r="P76" s="161">
        <f>compoprinc!BT68</f>
        <v>0.15411962947971466</v>
      </c>
      <c r="Q76" s="151">
        <f>compoprinc!BU68</f>
        <v>4.4896131275687532E-3</v>
      </c>
      <c r="R76" s="120">
        <f>compoprinc!CD68</f>
        <v>0.47378736734390259</v>
      </c>
      <c r="S76" s="119">
        <f>compoprinc!CE68</f>
        <v>9.3214984125028575E-3</v>
      </c>
      <c r="T76" s="119">
        <f>compoprinc!CF68</f>
        <v>1.0067310059832791E-2</v>
      </c>
      <c r="U76" s="119">
        <f>compoprinc!CG68</f>
        <v>6.2766368767067917E-3</v>
      </c>
      <c r="V76" s="119">
        <f>compoprinc!CH68</f>
        <v>1.0097741453279841E-2</v>
      </c>
      <c r="W76" s="119">
        <f>compoprinc!CI68</f>
        <v>3.2908018584226331E-2</v>
      </c>
      <c r="X76" s="119">
        <f>compoprinc!CJ68</f>
        <v>0.38973994901655667</v>
      </c>
      <c r="Y76" s="149">
        <f>compoprinc!CK68</f>
        <v>1.5372027634461945E-2</v>
      </c>
      <c r="AB76" s="636">
        <f t="shared" si="3"/>
        <v>9.8350028310267845E-7</v>
      </c>
      <c r="AC76" s="636">
        <f t="shared" si="4"/>
        <v>-3.2018067545325213E-6</v>
      </c>
      <c r="AD76" s="636">
        <f t="shared" si="5"/>
        <v>4.1853063353358699E-6</v>
      </c>
      <c r="AF76" s="638"/>
    </row>
    <row r="77" spans="1:32">
      <c r="A77" s="148">
        <v>1980</v>
      </c>
      <c r="B77" s="160">
        <f>1-TA2b!B77</f>
        <v>0.65487757325172424</v>
      </c>
      <c r="C77" s="440">
        <f>compoprinc!BW69</f>
        <v>1.0744394728716185E-2</v>
      </c>
      <c r="D77" s="440">
        <f>compoprinc!BX69</f>
        <v>1.4390891626898224E-2</v>
      </c>
      <c r="E77" s="440">
        <f>compoprinc!BY69</f>
        <v>9.6905941250353539E-3</v>
      </c>
      <c r="F77" s="440">
        <f>compoprinc!BZ69</f>
        <v>1.3017198452990469E-2</v>
      </c>
      <c r="G77" s="440">
        <f>compoprinc!CA69</f>
        <v>4.1758579167659203E-2</v>
      </c>
      <c r="H77" s="440">
        <f>compoprinc!CB69</f>
        <v>0.54534091917990124</v>
      </c>
      <c r="I77" s="441">
        <f>compoprinc!CC69</f>
        <v>1.9941372083797461E-2</v>
      </c>
      <c r="J77" s="181">
        <f>compoprinc!BN69</f>
        <v>0.17197352647781372</v>
      </c>
      <c r="K77" s="159">
        <f>compoprinc!BO69</f>
        <v>2.3571593775875538E-3</v>
      </c>
      <c r="L77" s="159">
        <f>compoprinc!BP69</f>
        <v>1.3374213700852455E-3</v>
      </c>
      <c r="M77" s="159">
        <f>compoprinc!BQ69</f>
        <v>3.5090188408901297E-3</v>
      </c>
      <c r="N77" s="159">
        <f>compoprinc!BR69</f>
        <v>3.0535180841227893E-3</v>
      </c>
      <c r="O77" s="159">
        <f>compoprinc!BS69</f>
        <v>8.626481323568443E-3</v>
      </c>
      <c r="P77" s="159">
        <f>compoprinc!BT69</f>
        <v>0.1484221437822475</v>
      </c>
      <c r="Q77" s="147">
        <f>compoprinc!BU69</f>
        <v>4.6699755765921844E-3</v>
      </c>
      <c r="R77" s="117">
        <f>compoprinc!CD69</f>
        <v>0.48290404677391052</v>
      </c>
      <c r="S77" s="116">
        <f>compoprinc!CE69</f>
        <v>8.3871824957431253E-3</v>
      </c>
      <c r="T77" s="116">
        <f>compoprinc!CF69</f>
        <v>1.3053500476110202E-2</v>
      </c>
      <c r="U77" s="116">
        <f>compoprinc!CG69</f>
        <v>6.1816708859103531E-3</v>
      </c>
      <c r="V77" s="116">
        <f>compoprinc!CH69</f>
        <v>9.9636368170846288E-3</v>
      </c>
      <c r="W77" s="116">
        <f>compoprinc!CI69</f>
        <v>3.3131837025719008E-2</v>
      </c>
      <c r="X77" s="116">
        <f>compoprinc!CJ69</f>
        <v>0.39691907432515355</v>
      </c>
      <c r="Y77" s="145">
        <f>compoprinc!CK69</f>
        <v>1.5271328982652245E-2</v>
      </c>
      <c r="AB77" s="636">
        <f t="shared" si="3"/>
        <v>-6.3761132739204029E-6</v>
      </c>
      <c r="AC77" s="636">
        <f t="shared" si="4"/>
        <v>-2.1918772801221564E-6</v>
      </c>
      <c r="AD77" s="636">
        <f t="shared" si="5"/>
        <v>-4.1842344625786509E-6</v>
      </c>
      <c r="AF77" s="638"/>
    </row>
    <row r="78" spans="1:32">
      <c r="A78" s="148">
        <v>1981</v>
      </c>
      <c r="B78" s="160">
        <f>1-TA2b!B78</f>
        <v>0.6511174738407135</v>
      </c>
      <c r="C78" s="440">
        <f>compoprinc!BW70</f>
        <v>1.0901982168981663E-2</v>
      </c>
      <c r="D78" s="440">
        <f>compoprinc!BX70</f>
        <v>1.6952560681582886E-2</v>
      </c>
      <c r="E78" s="440">
        <f>compoprinc!BY70</f>
        <v>9.6450922177893431E-3</v>
      </c>
      <c r="F78" s="440">
        <f>compoprinc!BZ70</f>
        <v>1.233338736995176E-2</v>
      </c>
      <c r="G78" s="440">
        <f>compoprinc!CA70</f>
        <v>4.4678875607632396E-2</v>
      </c>
      <c r="H78" s="440">
        <f>compoprinc!CB70</f>
        <v>0.53718502095888809</v>
      </c>
      <c r="I78" s="441">
        <f>compoprinc!CC70</f>
        <v>1.9425372951446508E-2</v>
      </c>
      <c r="J78" s="181">
        <f>compoprinc!BN70</f>
        <v>0.16825896501541138</v>
      </c>
      <c r="K78" s="159">
        <f>compoprinc!BO70</f>
        <v>2.5661572091841538E-3</v>
      </c>
      <c r="L78" s="159">
        <f>compoprinc!BP70</f>
        <v>2.6337037783611579E-3</v>
      </c>
      <c r="M78" s="159">
        <f>compoprinc!BQ70</f>
        <v>3.6397902476218509E-3</v>
      </c>
      <c r="N78" s="159">
        <f>compoprinc!BR70</f>
        <v>2.8796381341473659E-3</v>
      </c>
      <c r="O78" s="159">
        <f>compoprinc!BS70</f>
        <v>8.7773615534731293E-3</v>
      </c>
      <c r="P78" s="159">
        <f>compoprinc!BT70</f>
        <v>0.14323869624469585</v>
      </c>
      <c r="Q78" s="147">
        <f>compoprinc!BU70</f>
        <v>4.5262409910446838E-3</v>
      </c>
      <c r="R78" s="117">
        <f>compoprinc!CD70</f>
        <v>0.48285850882530212</v>
      </c>
      <c r="S78" s="116">
        <f>compoprinc!CE70</f>
        <v>8.3357905880278912E-3</v>
      </c>
      <c r="T78" s="116">
        <f>compoprinc!CF70</f>
        <v>1.4318991028472353E-2</v>
      </c>
      <c r="U78" s="116">
        <f>compoprinc!CG70</f>
        <v>6.0054277581958965E-3</v>
      </c>
      <c r="V78" s="116">
        <f>compoprinc!CH70</f>
        <v>9.4537076765470515E-3</v>
      </c>
      <c r="W78" s="116">
        <f>compoprinc!CI70</f>
        <v>3.5901174808327711E-2</v>
      </c>
      <c r="X78" s="116">
        <f>compoprinc!CJ70</f>
        <v>0.39394654648656846</v>
      </c>
      <c r="Y78" s="145">
        <f>compoprinc!CK70</f>
        <v>1.489906544787409E-2</v>
      </c>
      <c r="AB78" s="636">
        <f t="shared" si="3"/>
        <v>-4.818115559190872E-6</v>
      </c>
      <c r="AC78" s="636">
        <f t="shared" si="4"/>
        <v>-2.6231431168033392E-6</v>
      </c>
      <c r="AD78" s="636">
        <f t="shared" si="5"/>
        <v>-2.1949687113442806E-6</v>
      </c>
      <c r="AF78" s="638"/>
    </row>
    <row r="79" spans="1:32">
      <c r="A79" s="148">
        <v>1982</v>
      </c>
      <c r="B79" s="146">
        <f>1-TA2b!B79</f>
        <v>0.64742022752761841</v>
      </c>
      <c r="C79" s="440">
        <f>compoprinc!BW71</f>
        <v>9.94585968717023E-3</v>
      </c>
      <c r="D79" s="440">
        <f>compoprinc!BX71</f>
        <v>1.9630822876161323E-2</v>
      </c>
      <c r="E79" s="440">
        <f>compoprinc!BY71</f>
        <v>9.7443322648608291E-3</v>
      </c>
      <c r="F79" s="440">
        <f>compoprinc!BZ71</f>
        <v>1.1881900989449568E-2</v>
      </c>
      <c r="G79" s="440">
        <f>compoprinc!CA71</f>
        <v>4.763439396442859E-2</v>
      </c>
      <c r="H79" s="440">
        <f>compoprinc!CB71</f>
        <v>0.52909437307006357</v>
      </c>
      <c r="I79" s="441">
        <f>compoprinc!CC71</f>
        <v>1.9492294746470334E-2</v>
      </c>
      <c r="J79" s="181">
        <f>compoprinc!BN71</f>
        <v>0.16026592254638672</v>
      </c>
      <c r="K79" s="147">
        <f>compoprinc!BO71</f>
        <v>2.5708581431009331E-3</v>
      </c>
      <c r="L79" s="147">
        <f>compoprinc!BP71</f>
        <v>3.349029704160766E-3</v>
      </c>
      <c r="M79" s="147">
        <f>compoprinc!BQ71</f>
        <v>3.6820864632640068E-3</v>
      </c>
      <c r="N79" s="147">
        <f>compoprinc!BR71</f>
        <v>2.9578869291333651E-3</v>
      </c>
      <c r="O79" s="147">
        <f>compoprinc!BS71</f>
        <v>8.8411974323218609E-3</v>
      </c>
      <c r="P79" s="147">
        <f>compoprinc!BT71</f>
        <v>0.13402076299129911</v>
      </c>
      <c r="Q79" s="147">
        <f>compoprinc!BU71</f>
        <v>4.8418082284561754E-3</v>
      </c>
      <c r="R79" s="117">
        <f>compoprinc!CD71</f>
        <v>0.48715430498123169</v>
      </c>
      <c r="S79" s="116">
        <f>compoprinc!CE71</f>
        <v>7.375007884435892E-3</v>
      </c>
      <c r="T79" s="116">
        <f>compoprinc!CF71</f>
        <v>1.6281982096415473E-2</v>
      </c>
      <c r="U79" s="116">
        <f>compoprinc!CG71</f>
        <v>6.0623798623093347E-3</v>
      </c>
      <c r="V79" s="116">
        <f>compoprinc!CH71</f>
        <v>8.9240091712046669E-3</v>
      </c>
      <c r="W79" s="116">
        <f>compoprinc!CI71</f>
        <v>3.8792845370786817E-2</v>
      </c>
      <c r="X79" s="116">
        <f>compoprinc!CJ71</f>
        <v>0.39507364598771227</v>
      </c>
      <c r="Y79" s="145">
        <f>compoprinc!CK71</f>
        <v>1.4650477330902663E-2</v>
      </c>
      <c r="AB79" s="636">
        <f t="shared" si="3"/>
        <v>-3.7500709859639159E-6</v>
      </c>
      <c r="AC79" s="636">
        <f t="shared" si="4"/>
        <v>2.2926546504875578E-6</v>
      </c>
      <c r="AD79" s="636">
        <f t="shared" si="5"/>
        <v>-6.042722535459788E-6</v>
      </c>
      <c r="AF79" s="638"/>
    </row>
    <row r="80" spans="1:32">
      <c r="A80" s="148">
        <v>1983</v>
      </c>
      <c r="B80" s="146">
        <f>1-TA2b!B80</f>
        <v>0.64201343059539795</v>
      </c>
      <c r="C80" s="440">
        <f>compoprinc!BW72</f>
        <v>1.0778627960909027E-2</v>
      </c>
      <c r="D80" s="440">
        <f>compoprinc!BX72</f>
        <v>1.8080331190888331E-2</v>
      </c>
      <c r="E80" s="440">
        <f>compoprinc!BY72</f>
        <v>9.7320213768760291E-3</v>
      </c>
      <c r="F80" s="440">
        <f>compoprinc!BZ72</f>
        <v>1.2275993261565227E-2</v>
      </c>
      <c r="G80" s="440">
        <f>compoprinc!CA72</f>
        <v>5.2335319558800712E-2</v>
      </c>
      <c r="H80" s="440">
        <f>compoprinc!CB72</f>
        <v>0.5185944368169364</v>
      </c>
      <c r="I80" s="441">
        <f>compoprinc!CC72</f>
        <v>2.0229242496330471E-2</v>
      </c>
      <c r="J80" s="181">
        <f>compoprinc!BN72</f>
        <v>0.15502649545669556</v>
      </c>
      <c r="K80" s="147">
        <f>compoprinc!BO72</f>
        <v>2.5674560799437561E-3</v>
      </c>
      <c r="L80" s="147">
        <f>compoprinc!BP72</f>
        <v>3.0793875532392437E-3</v>
      </c>
      <c r="M80" s="147">
        <f>compoprinc!BQ72</f>
        <v>3.7718237466894595E-3</v>
      </c>
      <c r="N80" s="147">
        <f>compoprinc!BR72</f>
        <v>2.9807589252306937E-3</v>
      </c>
      <c r="O80" s="147">
        <f>compoprinc!BS72</f>
        <v>9.5311255041593736E-3</v>
      </c>
      <c r="P80" s="147">
        <f>compoprinc!BT72</f>
        <v>0.12819831793457198</v>
      </c>
      <c r="Q80" s="147">
        <f>compoprinc!BU72</f>
        <v>4.9006374653501536E-3</v>
      </c>
      <c r="R80" s="117">
        <f>compoprinc!CD72</f>
        <v>0.48698693513870239</v>
      </c>
      <c r="S80" s="116">
        <f>compoprinc!CE72</f>
        <v>8.2111689516203932E-3</v>
      </c>
      <c r="T80" s="116">
        <f>compoprinc!CF72</f>
        <v>1.5001009978319331E-2</v>
      </c>
      <c r="U80" s="116">
        <f>compoprinc!CG72</f>
        <v>5.9602400900983449E-3</v>
      </c>
      <c r="V80" s="116">
        <f>compoprinc!CH72</f>
        <v>9.2952327572467172E-3</v>
      </c>
      <c r="W80" s="116">
        <f>compoprinc!CI72</f>
        <v>4.2804088760689904E-2</v>
      </c>
      <c r="X80" s="116">
        <f>compoprinc!CJ72</f>
        <v>0.39039612283657088</v>
      </c>
      <c r="Y80" s="145">
        <f>compoprinc!CK72</f>
        <v>1.5328602079280879E-2</v>
      </c>
      <c r="AB80" s="636">
        <f t="shared" si="3"/>
        <v>-1.2542066908260985E-5</v>
      </c>
      <c r="AC80" s="636">
        <f t="shared" si="4"/>
        <v>-3.0117524890960201E-6</v>
      </c>
      <c r="AD80" s="636">
        <f t="shared" si="5"/>
        <v>-9.5303151240733186E-6</v>
      </c>
      <c r="AF80" s="638"/>
    </row>
    <row r="81" spans="1:32">
      <c r="A81" s="148">
        <v>1984</v>
      </c>
      <c r="B81" s="146">
        <f>1-TA2b!B81</f>
        <v>0.6346103847026825</v>
      </c>
      <c r="C81" s="440">
        <f>compoprinc!BW73</f>
        <v>1.047917575003848E-2</v>
      </c>
      <c r="D81" s="440">
        <f>compoprinc!BX73</f>
        <v>1.8607203330672846E-2</v>
      </c>
      <c r="E81" s="440">
        <f>compoprinc!BY73</f>
        <v>9.140425870902219E-3</v>
      </c>
      <c r="F81" s="440">
        <f>compoprinc!BZ73</f>
        <v>1.2344073365356915E-2</v>
      </c>
      <c r="G81" s="440">
        <f>compoprinc!CA73</f>
        <v>5.6052036080084369E-2</v>
      </c>
      <c r="H81" s="440">
        <f>compoprinc!CB73</f>
        <v>0.50721978784149968</v>
      </c>
      <c r="I81" s="441">
        <f>compoprinc!CC73</f>
        <v>2.0776077390807932E-2</v>
      </c>
      <c r="J81" s="181">
        <f>compoprinc!BN73</f>
        <v>0.15487378835678101</v>
      </c>
      <c r="K81" s="147">
        <f>compoprinc!BO73</f>
        <v>2.5005081544009957E-3</v>
      </c>
      <c r="L81" s="147">
        <f>compoprinc!BP73</f>
        <v>2.4829432883907224E-3</v>
      </c>
      <c r="M81" s="147">
        <f>compoprinc!BQ73</f>
        <v>3.5147455346966994E-3</v>
      </c>
      <c r="N81" s="147">
        <f>compoprinc!BR73</f>
        <v>2.7375694180457643E-3</v>
      </c>
      <c r="O81" s="147">
        <f>compoprinc!BS73</f>
        <v>1.1205832139730336E-2</v>
      </c>
      <c r="P81" s="147">
        <f>compoprinc!BT73</f>
        <v>0.12787633060564763</v>
      </c>
      <c r="Q81" s="147">
        <f>compoprinc!BU73</f>
        <v>4.5888759426375705E-3</v>
      </c>
      <c r="R81" s="117">
        <f>compoprinc!CD73</f>
        <v>0.47973659634590149</v>
      </c>
      <c r="S81" s="116">
        <f>compoprinc!CE73</f>
        <v>7.9786416597211543E-3</v>
      </c>
      <c r="T81" s="116">
        <f>compoprinc!CF73</f>
        <v>1.6124574020395202E-2</v>
      </c>
      <c r="U81" s="116">
        <f>compoprinc!CG73</f>
        <v>5.6259548980418378E-3</v>
      </c>
      <c r="V81" s="116">
        <f>compoprinc!CH73</f>
        <v>9.6064270618045795E-3</v>
      </c>
      <c r="W81" s="116">
        <f>compoprinc!CI73</f>
        <v>4.4845581866030187E-2</v>
      </c>
      <c r="X81" s="116">
        <f>compoprinc!CJ73</f>
        <v>0.37934372716519171</v>
      </c>
      <c r="Y81" s="145">
        <f>compoprinc!CK73</f>
        <v>1.6187067882153339E-2</v>
      </c>
      <c r="AB81" s="636">
        <f t="shared" si="3"/>
        <v>-8.3949266799221434E-6</v>
      </c>
      <c r="AC81" s="636">
        <f t="shared" si="4"/>
        <v>-3.3016726768697602E-5</v>
      </c>
      <c r="AD81" s="636">
        <f t="shared" si="5"/>
        <v>2.4621792563461753E-5</v>
      </c>
      <c r="AF81" s="638"/>
    </row>
    <row r="82" spans="1:32">
      <c r="A82" s="148">
        <v>1985</v>
      </c>
      <c r="B82" s="146">
        <f>1-TA2b!B82</f>
        <v>0.63368165493011475</v>
      </c>
      <c r="C82" s="440">
        <f>compoprinc!BW74</f>
        <v>9.8783185622554025E-3</v>
      </c>
      <c r="D82" s="440">
        <f>compoprinc!BX74</f>
        <v>1.6590450854252051E-2</v>
      </c>
      <c r="E82" s="440">
        <f>compoprinc!BY74</f>
        <v>9.2630585274272037E-3</v>
      </c>
      <c r="F82" s="440">
        <f>compoprinc!BZ74</f>
        <v>1.244975121620462E-2</v>
      </c>
      <c r="G82" s="440">
        <f>compoprinc!CA74</f>
        <v>5.7830540390383635E-2</v>
      </c>
      <c r="H82" s="440">
        <f>compoprinc!CB74</f>
        <v>0.50641862870716559</v>
      </c>
      <c r="I82" s="441">
        <f>compoprinc!CC74</f>
        <v>2.1250998336268881E-2</v>
      </c>
      <c r="J82" s="181">
        <f>compoprinc!BN74</f>
        <v>0.15573877096176147</v>
      </c>
      <c r="K82" s="147">
        <f>compoprinc!BO74</f>
        <v>2.1905695068303883E-3</v>
      </c>
      <c r="L82" s="147">
        <f>compoprinc!BP74</f>
        <v>2.0805718768786355E-3</v>
      </c>
      <c r="M82" s="147">
        <f>compoprinc!BQ74</f>
        <v>3.5748103896549367E-3</v>
      </c>
      <c r="N82" s="147">
        <f>compoprinc!BR74</f>
        <v>2.9449946861657599E-3</v>
      </c>
      <c r="O82" s="147">
        <f>compoprinc!BS74</f>
        <v>1.2333581795218363E-2</v>
      </c>
      <c r="P82" s="147">
        <f>compoprinc!BT74</f>
        <v>0.12760184491456042</v>
      </c>
      <c r="Q82" s="147">
        <f>compoprinc!BU74</f>
        <v>5.0124009070546356E-3</v>
      </c>
      <c r="R82" s="117">
        <f>compoprinc!CD74</f>
        <v>0.47794288396835327</v>
      </c>
      <c r="S82" s="116">
        <f>compoprinc!CE74</f>
        <v>7.6877216312927887E-3</v>
      </c>
      <c r="T82" s="116">
        <f>compoprinc!CF74</f>
        <v>1.4510014155895916E-2</v>
      </c>
      <c r="U82" s="116">
        <f>compoprinc!CG74</f>
        <v>5.6883651285239535E-3</v>
      </c>
      <c r="V82" s="116">
        <f>compoprinc!CH74</f>
        <v>9.5047392528679782E-3</v>
      </c>
      <c r="W82" s="116">
        <f>compoprinc!CI74</f>
        <v>4.5496752001965207E-2</v>
      </c>
      <c r="X82" s="116">
        <f>compoprinc!CJ74</f>
        <v>0.37881681377003174</v>
      </c>
      <c r="Y82" s="145">
        <f>compoprinc!CK74</f>
        <v>1.6238566574249876E-2</v>
      </c>
      <c r="AB82" s="636">
        <f t="shared" si="3"/>
        <v>-9.1663842627376368E-8</v>
      </c>
      <c r="AC82" s="636">
        <f t="shared" si="4"/>
        <v>-3.1146016599148396E-9</v>
      </c>
      <c r="AD82" s="636">
        <f t="shared" si="5"/>
        <v>-8.8546474208417436E-8</v>
      </c>
      <c r="AF82" s="638"/>
    </row>
    <row r="83" spans="1:32">
      <c r="A83" s="148">
        <v>1986</v>
      </c>
      <c r="B83" s="146">
        <f>1-TA2b!B83</f>
        <v>0.63526818156242371</v>
      </c>
      <c r="C83" s="440">
        <f>compoprinc!BW75</f>
        <v>8.43113787919781E-3</v>
      </c>
      <c r="D83" s="440">
        <f>compoprinc!BX75</f>
        <v>1.8127893829039482E-2</v>
      </c>
      <c r="E83" s="440">
        <f>compoprinc!BY75</f>
        <v>8.284588207513429E-3</v>
      </c>
      <c r="F83" s="440">
        <f>compoprinc!BZ75</f>
        <v>1.2738332816641275E-2</v>
      </c>
      <c r="G83" s="440">
        <f>compoprinc!CA75</f>
        <v>5.5102956597552807E-2</v>
      </c>
      <c r="H83" s="440">
        <f>compoprinc!CB75</f>
        <v>0.51041139133652291</v>
      </c>
      <c r="I83" s="441">
        <f>compoprinc!CC75</f>
        <v>2.216626672630136E-2</v>
      </c>
      <c r="J83" s="181">
        <f>compoprinc!BN75</f>
        <v>0.15218245983123779</v>
      </c>
      <c r="K83" s="147">
        <f>compoprinc!BO75</f>
        <v>2.0974826393812258E-3</v>
      </c>
      <c r="L83" s="147">
        <f>compoprinc!BP75</f>
        <v>2.6529179192386673E-3</v>
      </c>
      <c r="M83" s="147">
        <f>compoprinc!BQ75</f>
        <v>3.7464006954899495E-3</v>
      </c>
      <c r="N83" s="147">
        <f>compoprinc!BR75</f>
        <v>2.9230171240305866E-3</v>
      </c>
      <c r="O83" s="147">
        <f>compoprinc!BS75</f>
        <v>1.3273600347860884E-2</v>
      </c>
      <c r="P83" s="147">
        <f>compoprinc!BT75</f>
        <v>0.12239366607026279</v>
      </c>
      <c r="Q83" s="147">
        <f>compoprinc!BU75</f>
        <v>5.0964196089010854E-3</v>
      </c>
      <c r="R83" s="117">
        <f>compoprinc!CD75</f>
        <v>0.48308572173118591</v>
      </c>
      <c r="S83" s="116">
        <f>compoprinc!CE75</f>
        <v>6.3336555634962814E-3</v>
      </c>
      <c r="T83" s="116">
        <f>compoprinc!CF75</f>
        <v>1.5474996446805445E-2</v>
      </c>
      <c r="U83" s="116">
        <f>compoprinc!CG75</f>
        <v>4.5382064704088416E-3</v>
      </c>
      <c r="V83" s="116">
        <f>compoprinc!CH75</f>
        <v>9.8153134608625625E-3</v>
      </c>
      <c r="W83" s="116">
        <f>compoprinc!CI75</f>
        <v>4.1829353556136234E-2</v>
      </c>
      <c r="X83" s="116">
        <f>compoprinc!CJ75</f>
        <v>0.38801769414540965</v>
      </c>
      <c r="Y83" s="145">
        <f>compoprinc!CK75</f>
        <v>1.7069843344595957E-2</v>
      </c>
      <c r="AB83" s="636">
        <f t="shared" si="3"/>
        <v>5.6141696546108122E-6</v>
      </c>
      <c r="AC83" s="636">
        <f t="shared" si="4"/>
        <v>-1.0445739274111965E-6</v>
      </c>
      <c r="AD83" s="636">
        <f t="shared" si="5"/>
        <v>6.6587434709441951E-6</v>
      </c>
      <c r="AF83" s="638"/>
    </row>
    <row r="84" spans="1:32">
      <c r="A84" s="148">
        <v>1987</v>
      </c>
      <c r="B84" s="146">
        <f>1-TA2b!B84</f>
        <v>0.62471815943717957</v>
      </c>
      <c r="C84" s="440">
        <f>compoprinc!BW76</f>
        <v>1.0314457291620865E-2</v>
      </c>
      <c r="D84" s="440">
        <f>compoprinc!BX76</f>
        <v>1.1668203062288558E-2</v>
      </c>
      <c r="E84" s="440">
        <f>compoprinc!BY76</f>
        <v>8.0680408204123026E-3</v>
      </c>
      <c r="F84" s="440">
        <f>compoprinc!BZ76</f>
        <v>1.2678087571474286E-2</v>
      </c>
      <c r="G84" s="440">
        <f>compoprinc!CA76</f>
        <v>5.3843588448205977E-2</v>
      </c>
      <c r="H84" s="440">
        <f>compoprinc!CB76</f>
        <v>0.50577372942969023</v>
      </c>
      <c r="I84" s="441">
        <f>compoprinc!CC76</f>
        <v>2.2372452968601079E-2</v>
      </c>
      <c r="J84" s="181">
        <f>compoprinc!BN76</f>
        <v>0.14911514520645142</v>
      </c>
      <c r="K84" s="147">
        <f>compoprinc!BO76</f>
        <v>2.6507292297604382E-3</v>
      </c>
      <c r="L84" s="147">
        <f>compoprinc!BP76</f>
        <v>2.0516823864107411E-3</v>
      </c>
      <c r="M84" s="147">
        <f>compoprinc!BQ76</f>
        <v>3.4310196715270722E-3</v>
      </c>
      <c r="N84" s="147">
        <f>compoprinc!BR76</f>
        <v>3.0632364031652746E-3</v>
      </c>
      <c r="O84" s="147">
        <f>compoprinc!BS76</f>
        <v>1.3517935970653096E-2</v>
      </c>
      <c r="P84" s="147">
        <f>compoprinc!BT76</f>
        <v>0.11899950234547647</v>
      </c>
      <c r="Q84" s="147">
        <f>compoprinc!BU76</f>
        <v>5.4011725580781047E-3</v>
      </c>
      <c r="R84" s="117">
        <f>compoprinc!CD76</f>
        <v>0.47560301423072815</v>
      </c>
      <c r="S84" s="116">
        <f>compoprinc!CE76</f>
        <v>7.6637427143368816E-3</v>
      </c>
      <c r="T84" s="116">
        <f>compoprinc!CF76</f>
        <v>9.6168535939932173E-3</v>
      </c>
      <c r="U84" s="116">
        <f>compoprinc!CG76</f>
        <v>4.6371884756310046E-3</v>
      </c>
      <c r="V84" s="116">
        <f>compoprinc!CH76</f>
        <v>9.6148467991398704E-3</v>
      </c>
      <c r="W84" s="116">
        <f>compoprinc!CI76</f>
        <v>4.0325692294521903E-2</v>
      </c>
      <c r="X84" s="116">
        <f>compoprinc!CJ76</f>
        <v>0.38677368495288894</v>
      </c>
      <c r="Y84" s="145">
        <f>compoprinc!CK76</f>
        <v>1.6971272197184962E-2</v>
      </c>
      <c r="AB84" s="636">
        <f t="shared" si="3"/>
        <v>-4.0015511382218705E-7</v>
      </c>
      <c r="AC84" s="636">
        <f t="shared" si="4"/>
        <v>-1.3335861975827257E-7</v>
      </c>
      <c r="AD84" s="636">
        <f t="shared" si="5"/>
        <v>-2.6679696862874636E-7</v>
      </c>
      <c r="AF84" s="638"/>
    </row>
    <row r="85" spans="1:32">
      <c r="A85" s="148">
        <v>1988</v>
      </c>
      <c r="B85" s="146">
        <f>1-TA2b!B85</f>
        <v>0.61120045185089111</v>
      </c>
      <c r="C85" s="440">
        <f>compoprinc!BW77</f>
        <v>8.6512323523330239E-3</v>
      </c>
      <c r="D85" s="440">
        <f>compoprinc!BX77</f>
        <v>1.1019825821701516E-2</v>
      </c>
      <c r="E85" s="440">
        <f>compoprinc!BY77</f>
        <v>8.2603876459304924E-3</v>
      </c>
      <c r="F85" s="440">
        <f>compoprinc!BZ77</f>
        <v>1.2629598218588743E-2</v>
      </c>
      <c r="G85" s="440">
        <f>compoprinc!CA77</f>
        <v>5.3885268251741933E-2</v>
      </c>
      <c r="H85" s="440">
        <f>compoprinc!CB77</f>
        <v>0.49421795452064299</v>
      </c>
      <c r="I85" s="441">
        <f>compoprinc!CC77</f>
        <v>2.2536227247516052E-2</v>
      </c>
      <c r="J85" s="181">
        <f>compoprinc!BN77</f>
        <v>0.14648151397705078</v>
      </c>
      <c r="K85" s="147">
        <f>compoprinc!BO77</f>
        <v>2.2514593239711827E-3</v>
      </c>
      <c r="L85" s="147">
        <f>compoprinc!BP77</f>
        <v>1.6646283647152402E-3</v>
      </c>
      <c r="M85" s="147">
        <f>compoprinc!BQ77</f>
        <v>3.6313884182289403E-3</v>
      </c>
      <c r="N85" s="147">
        <f>compoprinc!BR77</f>
        <v>3.1879247774423141E-3</v>
      </c>
      <c r="O85" s="147">
        <f>compoprinc!BS77</f>
        <v>1.4408090586733821E-2</v>
      </c>
      <c r="P85" s="147">
        <f>compoprinc!BT77</f>
        <v>0.11563224203893818</v>
      </c>
      <c r="Q85" s="147">
        <f>compoprinc!BU77</f>
        <v>5.7058481589011183E-3</v>
      </c>
      <c r="R85" s="117">
        <f>compoprinc!CD77</f>
        <v>0.46471893787384033</v>
      </c>
      <c r="S85" s="116">
        <f>compoprinc!CE77</f>
        <v>6.3997930133510286E-3</v>
      </c>
      <c r="T85" s="116">
        <f>compoprinc!CF77</f>
        <v>9.3556014629031306E-3</v>
      </c>
      <c r="U85" s="116">
        <f>compoprinc!CG77</f>
        <v>4.6292514553742297E-3</v>
      </c>
      <c r="V85" s="116">
        <f>compoprinc!CH77</f>
        <v>9.4416870550209104E-3</v>
      </c>
      <c r="W85" s="116">
        <f>compoprinc!CI77</f>
        <v>3.9477362662781589E-2</v>
      </c>
      <c r="X85" s="116">
        <f>compoprinc!CJ77</f>
        <v>0.37858481064195104</v>
      </c>
      <c r="Y85" s="145">
        <f>compoprinc!CK77</f>
        <v>1.6830406106933139E-2</v>
      </c>
      <c r="AB85" s="636">
        <f t="shared" si="3"/>
        <v>-4.2207563666352144E-8</v>
      </c>
      <c r="AC85" s="636">
        <f t="shared" si="4"/>
        <v>-6.7691880017983763E-8</v>
      </c>
      <c r="AD85" s="636">
        <f t="shared" si="5"/>
        <v>2.5475525244900155E-8</v>
      </c>
      <c r="AF85" s="638"/>
    </row>
    <row r="86" spans="1:32">
      <c r="A86" s="148">
        <v>1989</v>
      </c>
      <c r="B86" s="146">
        <f>1-TA2b!B86</f>
        <v>0.61434918642044067</v>
      </c>
      <c r="C86" s="440">
        <f>compoprinc!BW78</f>
        <v>9.3561145366601421E-3</v>
      </c>
      <c r="D86" s="440">
        <f>compoprinc!BX78</f>
        <v>9.0799458433784216E-3</v>
      </c>
      <c r="E86" s="440">
        <f>compoprinc!BY78</f>
        <v>8.0819262001518531E-3</v>
      </c>
      <c r="F86" s="440">
        <f>compoprinc!BZ78</f>
        <v>1.2812534948225412E-2</v>
      </c>
      <c r="G86" s="440">
        <f>compoprinc!CA78</f>
        <v>5.5001744888219586E-2</v>
      </c>
      <c r="H86" s="440">
        <f>compoprinc!CB78</f>
        <v>0.49692475377331807</v>
      </c>
      <c r="I86" s="441">
        <f>compoprinc!CC78</f>
        <v>2.309217980768485E-2</v>
      </c>
      <c r="J86" s="181">
        <f>compoprinc!BN78</f>
        <v>0.14686053991317749</v>
      </c>
      <c r="K86" s="147">
        <f>compoprinc!BO78</f>
        <v>2.4502194249568787E-3</v>
      </c>
      <c r="L86" s="147">
        <f>compoprinc!BP78</f>
        <v>7.4467174683769989E-4</v>
      </c>
      <c r="M86" s="147">
        <f>compoprinc!BQ78</f>
        <v>3.8459507279839183E-3</v>
      </c>
      <c r="N86" s="147">
        <f>compoprinc!BR78</f>
        <v>3.2718178306015322E-3</v>
      </c>
      <c r="O86" s="147">
        <f>compoprinc!BS78</f>
        <v>1.4257350221768744E-2</v>
      </c>
      <c r="P86" s="147">
        <f>compoprinc!BT78</f>
        <v>0.11641514625056464</v>
      </c>
      <c r="Q86" s="147">
        <f>compoprinc!BU78</f>
        <v>5.8754138087224869E-3</v>
      </c>
      <c r="R86" s="117">
        <f>compoprinc!CD78</f>
        <v>0.46748864650726318</v>
      </c>
      <c r="S86" s="116">
        <f>compoprinc!CE78</f>
        <v>6.9059170006887747E-3</v>
      </c>
      <c r="T86" s="116">
        <f>compoprinc!CF78</f>
        <v>8.3356118049614618E-3</v>
      </c>
      <c r="U86" s="116">
        <f>compoprinc!CG78</f>
        <v>4.236239081760019E-3</v>
      </c>
      <c r="V86" s="116">
        <f>compoprinc!CH78</f>
        <v>9.5407352664829588E-3</v>
      </c>
      <c r="W86" s="116">
        <f>compoprinc!CI78</f>
        <v>4.0744502581997029E-2</v>
      </c>
      <c r="X86" s="116">
        <f>compoprinc!CJ78</f>
        <v>0.38050882857604423</v>
      </c>
      <c r="Y86" s="145">
        <f>compoprinc!CK78</f>
        <v>1.7216795677892111E-2</v>
      </c>
      <c r="AB86" s="636">
        <f t="shared" si="3"/>
        <v>-1.3577197699454757E-8</v>
      </c>
      <c r="AC86" s="636">
        <f t="shared" si="4"/>
        <v>-3.0098258385624632E-8</v>
      </c>
      <c r="AD86" s="636">
        <f t="shared" si="5"/>
        <v>1.6517436640661742E-8</v>
      </c>
      <c r="AF86" s="638"/>
    </row>
    <row r="87" spans="1:32">
      <c r="A87" s="158">
        <v>1990</v>
      </c>
      <c r="B87" s="157">
        <f>1-TA2b!B87</f>
        <v>0.61323651671409607</v>
      </c>
      <c r="C87" s="547">
        <f>compoprinc!BW79</f>
        <v>9.2710641998799467E-3</v>
      </c>
      <c r="D87" s="547">
        <f>compoprinc!BX79</f>
        <v>7.1115247666138151E-3</v>
      </c>
      <c r="E87" s="547">
        <f>compoprinc!BY79</f>
        <v>9.4426995388277816E-3</v>
      </c>
      <c r="F87" s="547">
        <f>compoprinc!BZ79</f>
        <v>1.2284175975473341E-2</v>
      </c>
      <c r="G87" s="547">
        <f>compoprinc!CA79</f>
        <v>5.5738987712903101E-2</v>
      </c>
      <c r="H87" s="547">
        <f>compoprinc!CB79</f>
        <v>0.49700080808895841</v>
      </c>
      <c r="I87" s="548">
        <f>compoprinc!CC79</f>
        <v>2.238725044838322E-2</v>
      </c>
      <c r="J87" s="184">
        <f>compoprinc!BN79</f>
        <v>0.14492160081863403</v>
      </c>
      <c r="K87" s="156">
        <f>compoprinc!BO79</f>
        <v>2.4151651364685508E-3</v>
      </c>
      <c r="L87" s="156">
        <f>compoprinc!BP79</f>
        <v>-8.2123719029420471E-4</v>
      </c>
      <c r="M87" s="156">
        <f>compoprinc!BQ79</f>
        <v>3.6022063557512155E-3</v>
      </c>
      <c r="N87" s="156">
        <f>compoprinc!BR79</f>
        <v>3.1946639293655961E-3</v>
      </c>
      <c r="O87" s="156">
        <f>compoprinc!BS79</f>
        <v>1.4762482695171421E-2</v>
      </c>
      <c r="P87" s="156">
        <f>compoprinc!BT79</f>
        <v>0.11594256349028445</v>
      </c>
      <c r="Q87" s="156">
        <f>compoprinc!BU79</f>
        <v>5.8258251406773888E-3</v>
      </c>
      <c r="R87" s="123">
        <f>compoprinc!CD79</f>
        <v>0.46831491589546204</v>
      </c>
      <c r="S87" s="122">
        <f>compoprinc!CE79</f>
        <v>6.855915280826839E-3</v>
      </c>
      <c r="T87" s="122">
        <f>compoprinc!CF79</f>
        <v>7.9329130476853277E-3</v>
      </c>
      <c r="U87" s="122">
        <f>compoprinc!CG79</f>
        <v>5.8406235331625008E-3</v>
      </c>
      <c r="V87" s="122">
        <f>compoprinc!CH79</f>
        <v>9.0895329927140125E-3</v>
      </c>
      <c r="W87" s="122">
        <f>compoprinc!CI79</f>
        <v>4.0976626650124644E-2</v>
      </c>
      <c r="X87" s="122">
        <f>compoprinc!CJ79</f>
        <v>0.38105776582241707</v>
      </c>
      <c r="Y87" s="183">
        <f>compoprinc!CK79</f>
        <v>1.656146385264912E-2</v>
      </c>
      <c r="AB87" s="636">
        <f t="shared" si="3"/>
        <v>5.9830564946850018E-9</v>
      </c>
      <c r="AC87" s="636">
        <f t="shared" si="4"/>
        <v>-6.8738790381939197E-8</v>
      </c>
      <c r="AD87" s="636">
        <f t="shared" si="5"/>
        <v>7.4715882536491307E-8</v>
      </c>
      <c r="AF87" s="638"/>
    </row>
    <row r="88" spans="1:32">
      <c r="A88" s="148">
        <v>1991</v>
      </c>
      <c r="B88" s="146">
        <f>1-TA2b!B88</f>
        <v>0.61303409934043884</v>
      </c>
      <c r="C88" s="440">
        <f>compoprinc!BW80</f>
        <v>1.10056880762793E-2</v>
      </c>
      <c r="D88" s="440">
        <f>compoprinc!BX80</f>
        <v>2.6035781009426245E-3</v>
      </c>
      <c r="E88" s="440">
        <f>compoprinc!BY80</f>
        <v>1.109157138188172E-2</v>
      </c>
      <c r="F88" s="440">
        <f>compoprinc!BZ80</f>
        <v>1.1787469050073066E-2</v>
      </c>
      <c r="G88" s="440">
        <f>compoprinc!CA80</f>
        <v>5.7181243889128902E-2</v>
      </c>
      <c r="H88" s="440">
        <f>compoprinc!CB80</f>
        <v>0.49756851777688027</v>
      </c>
      <c r="I88" s="441">
        <f>compoprinc!CC80</f>
        <v>2.1794721231532459E-2</v>
      </c>
      <c r="J88" s="181">
        <f>compoprinc!BN80</f>
        <v>0.14164674282073975</v>
      </c>
      <c r="K88" s="147">
        <f>compoprinc!BO80</f>
        <v>2.7089882988198481E-3</v>
      </c>
      <c r="L88" s="147">
        <f>compoprinc!BP80</f>
        <v>-3.3011155003067182E-3</v>
      </c>
      <c r="M88" s="147">
        <f>compoprinc!BQ80</f>
        <v>4.4445216895994738E-3</v>
      </c>
      <c r="N88" s="147">
        <f>compoprinc!BR80</f>
        <v>3.1048291434653983E-3</v>
      </c>
      <c r="O88" s="147">
        <f>compoprinc!BS80</f>
        <v>1.5263552349928974E-2</v>
      </c>
      <c r="P88" s="147">
        <f>compoprinc!BT80</f>
        <v>0.11368906218426966</v>
      </c>
      <c r="Q88" s="147">
        <f>compoprinc!BU80</f>
        <v>5.7306714523306388E-3</v>
      </c>
      <c r="R88" s="117">
        <f>compoprinc!CD80</f>
        <v>0.4713873565196991</v>
      </c>
      <c r="S88" s="116">
        <f>compoprinc!CE80</f>
        <v>8.2967252116038816E-3</v>
      </c>
      <c r="T88" s="116">
        <f>compoprinc!CF80</f>
        <v>5.9049305283537697E-3</v>
      </c>
      <c r="U88" s="116">
        <f>compoprinc!CG80</f>
        <v>6.6476070738666375E-3</v>
      </c>
      <c r="V88" s="116">
        <f>compoprinc!CH80</f>
        <v>8.6827302385434364E-3</v>
      </c>
      <c r="W88" s="116">
        <f>compoprinc!CI80</f>
        <v>4.1918192384204161E-2</v>
      </c>
      <c r="X88" s="116">
        <f>compoprinc!CJ80</f>
        <v>0.38387788076685203</v>
      </c>
      <c r="Y88" s="145">
        <f>compoprinc!CK80</f>
        <v>1.6064213675264487E-2</v>
      </c>
      <c r="AB88" s="636">
        <f t="shared" si="3"/>
        <v>1.3098337204864308E-6</v>
      </c>
      <c r="AC88" s="636">
        <f t="shared" si="4"/>
        <v>6.2332026324607437E-6</v>
      </c>
      <c r="AD88" s="636">
        <f t="shared" si="5"/>
        <v>-4.9233589893282748E-6</v>
      </c>
      <c r="AF88" s="638"/>
    </row>
    <row r="89" spans="1:32">
      <c r="A89" s="148">
        <v>1992</v>
      </c>
      <c r="B89" s="146">
        <f>1-TA2b!B89</f>
        <v>0.6006927490234375</v>
      </c>
      <c r="C89" s="440">
        <f>compoprinc!BW81</f>
        <v>1.1036447303736848E-2</v>
      </c>
      <c r="D89" s="440">
        <f>compoprinc!BX81</f>
        <v>-2.5315206957185477E-3</v>
      </c>
      <c r="E89" s="440">
        <f>compoprinc!BY81</f>
        <v>1.2780674427079839E-2</v>
      </c>
      <c r="F89" s="440">
        <f>compoprinc!BZ81</f>
        <v>1.1579046508155947E-2</v>
      </c>
      <c r="G89" s="440">
        <f>compoprinc!CA81</f>
        <v>5.5115829292261685E-2</v>
      </c>
      <c r="H89" s="440">
        <f>compoprinc!CB81</f>
        <v>0.49074633200175272</v>
      </c>
      <c r="I89" s="441">
        <f>compoprinc!CC81</f>
        <v>2.1961399238321518E-2</v>
      </c>
      <c r="J89" s="181">
        <f>compoprinc!BN81</f>
        <v>0.13249683380126953</v>
      </c>
      <c r="K89" s="147">
        <f>compoprinc!BO81</f>
        <v>2.5896085207410186E-3</v>
      </c>
      <c r="L89" s="147">
        <f>compoprinc!BP81</f>
        <v>-5.9311789615717385E-3</v>
      </c>
      <c r="M89" s="147">
        <f>compoprinc!BQ81</f>
        <v>4.9969425753861076E-3</v>
      </c>
      <c r="N89" s="147">
        <f>compoprinc!BR81</f>
        <v>3.0041903626059495E-3</v>
      </c>
      <c r="O89" s="147">
        <f>compoprinc!BS81</f>
        <v>1.4448213141720246E-2</v>
      </c>
      <c r="P89" s="147">
        <f>compoprinc!BT81</f>
        <v>0.10770799361026259</v>
      </c>
      <c r="Q89" s="147">
        <f>compoprinc!BU81</f>
        <v>5.6825474093701997E-3</v>
      </c>
      <c r="R89" s="117">
        <f>compoprinc!CD81</f>
        <v>0.46819591522216797</v>
      </c>
      <c r="S89" s="116">
        <f>compoprinc!CE81</f>
        <v>8.4468480052379939E-3</v>
      </c>
      <c r="T89" s="116">
        <f>compoprinc!CF81</f>
        <v>3.3996172324641076E-3</v>
      </c>
      <c r="U89" s="116">
        <f>compoprinc!CG81</f>
        <v>7.7840399307886428E-3</v>
      </c>
      <c r="V89" s="116">
        <f>compoprinc!CH81</f>
        <v>8.5749085788378848E-3</v>
      </c>
      <c r="W89" s="116">
        <f>compoprinc!CI81</f>
        <v>4.0667887816318568E-2</v>
      </c>
      <c r="X89" s="116">
        <f>compoprinc!CJ81</f>
        <v>0.38303764085360953</v>
      </c>
      <c r="Y89" s="145">
        <f>compoprinc!CK81</f>
        <v>1.6278948991738304E-2</v>
      </c>
      <c r="AB89" s="636">
        <f t="shared" si="3"/>
        <v>4.540947847520016E-6</v>
      </c>
      <c r="AC89" s="636">
        <f t="shared" si="4"/>
        <v>-1.4828572448277733E-6</v>
      </c>
      <c r="AD89" s="636">
        <f t="shared" si="5"/>
        <v>6.0238131729395406E-6</v>
      </c>
      <c r="AF89" s="638"/>
    </row>
    <row r="90" spans="1:32">
      <c r="A90" s="148">
        <v>1993</v>
      </c>
      <c r="B90" s="146">
        <f>1-TA2b!B90</f>
        <v>0.60249793529510498</v>
      </c>
      <c r="C90" s="440">
        <f>compoprinc!BW82</f>
        <v>1.1898311970936283E-2</v>
      </c>
      <c r="D90" s="440">
        <f>compoprinc!BX82</f>
        <v>-6.0407201921007687E-3</v>
      </c>
      <c r="E90" s="440">
        <f>compoprinc!BY82</f>
        <v>1.5409080913739402E-2</v>
      </c>
      <c r="F90" s="440">
        <f>compoprinc!BZ82</f>
        <v>1.1394369241224785E-2</v>
      </c>
      <c r="G90" s="440">
        <f>compoprinc!CA82</f>
        <v>5.6898152996498259E-2</v>
      </c>
      <c r="H90" s="440">
        <f>compoprinc!CB82</f>
        <v>0.49118095590429461</v>
      </c>
      <c r="I90" s="441">
        <f>compoprinc!CC82</f>
        <v>2.1756557314325662E-2</v>
      </c>
      <c r="J90" s="181">
        <f>compoprinc!BN82</f>
        <v>0.13312160968780518</v>
      </c>
      <c r="K90" s="147">
        <f>compoprinc!BO82</f>
        <v>2.7268647186157909E-3</v>
      </c>
      <c r="L90" s="147">
        <f>compoprinc!BP82</f>
        <v>-6.8171881802807704E-3</v>
      </c>
      <c r="M90" s="147">
        <f>compoprinc!BQ82</f>
        <v>5.7698757828413523E-3</v>
      </c>
      <c r="N90" s="147">
        <f>compoprinc!BR82</f>
        <v>3.1251632776662704E-3</v>
      </c>
      <c r="O90" s="147">
        <f>compoprinc!BS82</f>
        <v>1.4836889256842768E-2</v>
      </c>
      <c r="P90" s="147">
        <f>compoprinc!BT82</f>
        <v>0.10754682267623332</v>
      </c>
      <c r="Q90" s="147">
        <f>compoprinc!BU82</f>
        <v>5.9424377926625372E-3</v>
      </c>
      <c r="R90" s="117">
        <f>compoprinc!CD82</f>
        <v>0.4693763256072998</v>
      </c>
      <c r="S90" s="116">
        <f>compoprinc!CE82</f>
        <v>9.171446237731147E-3</v>
      </c>
      <c r="T90" s="116">
        <f>compoprinc!CF82</f>
        <v>7.7640069254679769E-4</v>
      </c>
      <c r="U90" s="116">
        <f>compoprinc!CG82</f>
        <v>9.6397561896406133E-3</v>
      </c>
      <c r="V90" s="116">
        <f>compoprinc!CH82</f>
        <v>8.2693317805801556E-3</v>
      </c>
      <c r="W90" s="116">
        <f>compoprinc!CI82</f>
        <v>4.2061702315141392E-2</v>
      </c>
      <c r="X90" s="116">
        <f>compoprinc!CJ82</f>
        <v>0.38363285196009517</v>
      </c>
      <c r="Y90" s="145">
        <f>compoprinc!CK82</f>
        <v>1.5814353640957072E-2</v>
      </c>
      <c r="AB90" s="636">
        <f t="shared" si="3"/>
        <v>1.2271461866664168E-6</v>
      </c>
      <c r="AC90" s="636">
        <f t="shared" si="4"/>
        <v>-9.2556367760898706E-6</v>
      </c>
      <c r="AD90" s="636">
        <f t="shared" si="5"/>
        <v>1.0482790607446724E-5</v>
      </c>
      <c r="AF90" s="638"/>
    </row>
    <row r="91" spans="1:32">
      <c r="A91" s="148">
        <v>1994</v>
      </c>
      <c r="B91" s="146">
        <f>1-TA2b!B91</f>
        <v>0.60065281391143799</v>
      </c>
      <c r="C91" s="440">
        <f>compoprinc!BW83</f>
        <v>1.1731890065454628E-2</v>
      </c>
      <c r="D91" s="440">
        <f>compoprinc!BX83</f>
        <v>-7.6056681707814544E-3</v>
      </c>
      <c r="E91" s="440">
        <f>compoprinc!BY83</f>
        <v>1.7731304240508724E-2</v>
      </c>
      <c r="F91" s="440">
        <f>compoprinc!BZ83</f>
        <v>1.1456467713911164E-2</v>
      </c>
      <c r="G91" s="440">
        <f>compoprinc!CA83</f>
        <v>5.942404129435204E-2</v>
      </c>
      <c r="H91" s="440">
        <f>compoprinc!CB83</f>
        <v>0.48625553692832785</v>
      </c>
      <c r="I91" s="441">
        <f>compoprinc!CC83</f>
        <v>2.1659390187733926E-2</v>
      </c>
      <c r="J91" s="181">
        <f>compoprinc!BN83</f>
        <v>0.13339567184448242</v>
      </c>
      <c r="K91" s="147">
        <f>compoprinc!BO83</f>
        <v>2.7452025614035629E-3</v>
      </c>
      <c r="L91" s="147">
        <f>compoprinc!BP83</f>
        <v>-7.7917625711557111E-3</v>
      </c>
      <c r="M91" s="147">
        <f>compoprinc!BQ83</f>
        <v>6.4266618422921563E-3</v>
      </c>
      <c r="N91" s="147">
        <f>compoprinc!BR83</f>
        <v>3.1267192418004339E-3</v>
      </c>
      <c r="O91" s="147">
        <f>compoprinc!BS83</f>
        <v>1.5193400247412151E-2</v>
      </c>
      <c r="P91" s="147">
        <f>compoprinc!BT83</f>
        <v>0.10780047814982677</v>
      </c>
      <c r="Q91" s="147">
        <f>compoprinc!BU83</f>
        <v>5.8950789326750594E-3</v>
      </c>
      <c r="R91" s="117">
        <f>compoprinc!CD83</f>
        <v>0.46725714206695557</v>
      </c>
      <c r="S91" s="116">
        <f>compoprinc!CE83</f>
        <v>8.9867022762367375E-3</v>
      </c>
      <c r="T91" s="116">
        <f>compoprinc!CF83</f>
        <v>1.857249518344567E-4</v>
      </c>
      <c r="U91" s="116">
        <f>compoprinc!CG83</f>
        <v>1.1305455471589159E-2</v>
      </c>
      <c r="V91" s="116">
        <f>compoprinc!CH83</f>
        <v>8.329917727421865E-3</v>
      </c>
      <c r="W91" s="116">
        <f>compoprinc!CI83</f>
        <v>4.4231163204361698E-2</v>
      </c>
      <c r="X91" s="116">
        <f>compoprinc!CJ83</f>
        <v>0.37845359461588535</v>
      </c>
      <c r="Y91" s="145">
        <f>compoprinc!CK83</f>
        <v>1.5764625607948755E-2</v>
      </c>
      <c r="AB91" s="636">
        <f t="shared" si="3"/>
        <v>-1.4834806882912943E-7</v>
      </c>
      <c r="AC91" s="636">
        <f t="shared" si="4"/>
        <v>-1.0655977197848721E-7</v>
      </c>
      <c r="AD91" s="636">
        <f t="shared" si="5"/>
        <v>-4.1788322469038519E-8</v>
      </c>
      <c r="AF91" s="638"/>
    </row>
    <row r="92" spans="1:32">
      <c r="A92" s="148">
        <v>1995</v>
      </c>
      <c r="B92" s="146">
        <f>1-TA2b!B92</f>
        <v>0.59347015619277954</v>
      </c>
      <c r="C92" s="440">
        <f>compoprinc!BW84</f>
        <v>1.2460263702840237E-2</v>
      </c>
      <c r="D92" s="440">
        <f>compoprinc!BX84</f>
        <v>-1.0627637292546562E-2</v>
      </c>
      <c r="E92" s="440">
        <f>compoprinc!BY84</f>
        <v>1.7755465175847203E-2</v>
      </c>
      <c r="F92" s="440">
        <f>compoprinc!BZ84</f>
        <v>1.1444251395296048E-2</v>
      </c>
      <c r="G92" s="440">
        <f>compoprinc!CA84</f>
        <v>6.2957690274095146E-2</v>
      </c>
      <c r="H92" s="440">
        <f>compoprinc!CB84</f>
        <v>0.47796121253728618</v>
      </c>
      <c r="I92" s="441">
        <f>compoprinc!CC84</f>
        <v>2.1510164638043196E-2</v>
      </c>
      <c r="J92" s="181">
        <f>compoprinc!BN84</f>
        <v>0.13128858804702759</v>
      </c>
      <c r="K92" s="147">
        <f>compoprinc!BO84</f>
        <v>2.725534751220629E-3</v>
      </c>
      <c r="L92" s="147">
        <f>compoprinc!BP84</f>
        <v>-9.6841508905780183E-3</v>
      </c>
      <c r="M92" s="147">
        <f>compoprinc!BQ84</f>
        <v>6.3227258480100506E-3</v>
      </c>
      <c r="N92" s="147">
        <f>compoprinc!BR84</f>
        <v>3.1168920557437941E-3</v>
      </c>
      <c r="O92" s="147">
        <f>compoprinc!BS84</f>
        <v>1.5141797265806551E-2</v>
      </c>
      <c r="P92" s="147">
        <f>compoprinc!BT84</f>
        <v>0.10781822394930445</v>
      </c>
      <c r="Q92" s="147">
        <f>compoprinc!BU84</f>
        <v>5.8487882931781109E-3</v>
      </c>
      <c r="R92" s="117">
        <f>compoprinc!CD84</f>
        <v>0.46218156814575195</v>
      </c>
      <c r="S92" s="116">
        <f>compoprinc!CE84</f>
        <v>9.7346868513188637E-3</v>
      </c>
      <c r="T92" s="116">
        <f>compoprinc!CF84</f>
        <v>-9.440947339564125E-4</v>
      </c>
      <c r="U92" s="116">
        <f>compoprinc!CG84</f>
        <v>1.1433410578937818E-2</v>
      </c>
      <c r="V92" s="116">
        <f>compoprinc!CH84</f>
        <v>8.3275046418197999E-3</v>
      </c>
      <c r="W92" s="116">
        <f>compoprinc!CI84</f>
        <v>4.7816091209071702E-2</v>
      </c>
      <c r="X92" s="116">
        <f>compoprinc!CJ84</f>
        <v>0.37014235404994905</v>
      </c>
      <c r="Y92" s="145">
        <f>compoprinc!CK84</f>
        <v>1.5661646571192626E-2</v>
      </c>
      <c r="AB92" s="636">
        <f t="shared" si="3"/>
        <v>8.7457619181163793E-6</v>
      </c>
      <c r="AC92" s="636">
        <f t="shared" si="4"/>
        <v>-1.2232256579869372E-6</v>
      </c>
      <c r="AD92" s="636">
        <f t="shared" si="5"/>
        <v>9.9689774185063307E-6</v>
      </c>
      <c r="AF92" s="638"/>
    </row>
    <row r="93" spans="1:32">
      <c r="A93" s="148">
        <v>1996</v>
      </c>
      <c r="B93" s="146">
        <f>1-TA2b!B93</f>
        <v>0.5855257511138916</v>
      </c>
      <c r="C93" s="440">
        <f>compoprinc!BW85</f>
        <v>1.2263049471169147E-2</v>
      </c>
      <c r="D93" s="440">
        <f>compoprinc!BX85</f>
        <v>-1.1033371080987855E-2</v>
      </c>
      <c r="E93" s="440">
        <f>compoprinc!BY85</f>
        <v>1.8450864320322963E-2</v>
      </c>
      <c r="F93" s="440">
        <f>compoprinc!BZ85</f>
        <v>1.1468806426639663E-2</v>
      </c>
      <c r="G93" s="440">
        <f>compoprinc!CA85</f>
        <v>6.390067377110234E-2</v>
      </c>
      <c r="H93" s="440">
        <f>compoprinc!CB85</f>
        <v>0.46846147940619348</v>
      </c>
      <c r="I93" s="441">
        <f>compoprinc!CC85</f>
        <v>2.2012610662414601E-2</v>
      </c>
      <c r="J93" s="181">
        <f>compoprinc!BN85</f>
        <v>0.12933379411697388</v>
      </c>
      <c r="K93" s="147">
        <f>compoprinc!BO85</f>
        <v>2.6625892585918063E-3</v>
      </c>
      <c r="L93" s="147">
        <f>compoprinc!BP85</f>
        <v>-9.6661895342264742E-3</v>
      </c>
      <c r="M93" s="147">
        <f>compoprinc!BQ85</f>
        <v>6.5107942928387882E-3</v>
      </c>
      <c r="N93" s="147">
        <f>compoprinc!BR85</f>
        <v>2.9831200657261772E-3</v>
      </c>
      <c r="O93" s="147">
        <f>compoprinc!BS85</f>
        <v>1.5043131783802628E-2</v>
      </c>
      <c r="P93" s="147">
        <f>compoprinc!BT85</f>
        <v>0.10608912373591176</v>
      </c>
      <c r="Q93" s="147">
        <f>compoprinc!BU85</f>
        <v>5.7117877078368805E-3</v>
      </c>
      <c r="R93" s="117">
        <f>compoprinc!CD85</f>
        <v>0.45619195699691772</v>
      </c>
      <c r="S93" s="116">
        <f>compoprinc!CE85</f>
        <v>9.6004236672401523E-3</v>
      </c>
      <c r="T93" s="116">
        <f>compoprinc!CF85</f>
        <v>-1.3677527774006715E-3</v>
      </c>
      <c r="U93" s="116">
        <f>compoprinc!CG85</f>
        <v>1.1940636053013726E-2</v>
      </c>
      <c r="V93" s="116">
        <f>compoprinc!CH85</f>
        <v>8.4857744115400327E-3</v>
      </c>
      <c r="W93" s="116">
        <f>compoprinc!CI85</f>
        <v>4.8857641354924743E-2</v>
      </c>
      <c r="X93" s="116">
        <f>compoprinc!CJ85</f>
        <v>0.3623720444327338</v>
      </c>
      <c r="Y93" s="145">
        <f>compoprinc!CK85</f>
        <v>1.6300988519606471E-2</v>
      </c>
      <c r="AB93" s="636">
        <f t="shared" si="3"/>
        <v>1.6381370373519388E-6</v>
      </c>
      <c r="AC93" s="636">
        <f t="shared" si="4"/>
        <v>-5.6319350769107324E-7</v>
      </c>
      <c r="AD93" s="636">
        <f t="shared" si="5"/>
        <v>2.2013352594663083E-6</v>
      </c>
      <c r="AF93" s="638"/>
    </row>
    <row r="94" spans="1:32">
      <c r="A94" s="148">
        <v>1997</v>
      </c>
      <c r="B94" s="146">
        <f>1-TA2b!B94</f>
        <v>0.57921856641769409</v>
      </c>
      <c r="C94" s="440">
        <f>compoprinc!BW86</f>
        <v>1.2840965261327986E-2</v>
      </c>
      <c r="D94" s="440">
        <f>compoprinc!BX86</f>
        <v>-1.0503828156555942E-2</v>
      </c>
      <c r="E94" s="440">
        <f>compoprinc!BY86</f>
        <v>1.8429240794478632E-2</v>
      </c>
      <c r="F94" s="440">
        <f>compoprinc!BZ86</f>
        <v>1.1418203270788333E-2</v>
      </c>
      <c r="G94" s="440">
        <f>compoprinc!CA86</f>
        <v>6.3503040866791649E-2</v>
      </c>
      <c r="H94" s="440">
        <f>compoprinc!CB86</f>
        <v>0.46140567731798909</v>
      </c>
      <c r="I94" s="441">
        <f>compoprinc!CC86</f>
        <v>2.2123145964570393E-2</v>
      </c>
      <c r="J94" s="181">
        <f>compoprinc!BN86</f>
        <v>0.12845265865325928</v>
      </c>
      <c r="K94" s="147">
        <f>compoprinc!BO86</f>
        <v>2.9670197006824934E-3</v>
      </c>
      <c r="L94" s="147">
        <f>compoprinc!BP86</f>
        <v>-9.3088300797950323E-3</v>
      </c>
      <c r="M94" s="147">
        <f>compoprinc!BQ86</f>
        <v>6.3718754061841973E-3</v>
      </c>
      <c r="N94" s="147">
        <f>compoprinc!BR86</f>
        <v>2.9833149147060283E-3</v>
      </c>
      <c r="O94" s="147">
        <f>compoprinc!BS86</f>
        <v>1.5260506694253809E-2</v>
      </c>
      <c r="P94" s="147">
        <f>compoprinc!BT86</f>
        <v>0.10441861513987316</v>
      </c>
      <c r="Q94" s="147">
        <f>compoprinc!BU86</f>
        <v>5.7594744016590095E-3</v>
      </c>
      <c r="R94" s="117">
        <f>compoprinc!CD86</f>
        <v>0.45076590776443481</v>
      </c>
      <c r="S94" s="116">
        <f>compoprinc!CE86</f>
        <v>9.8739501933060182E-3</v>
      </c>
      <c r="T94" s="116">
        <f>compoprinc!CF86</f>
        <v>-1.1955600720687312E-3</v>
      </c>
      <c r="U94" s="116">
        <f>compoprinc!CG86</f>
        <v>1.205786392096935E-2</v>
      </c>
      <c r="V94" s="116">
        <f>compoprinc!CH86</f>
        <v>8.4349727722904267E-3</v>
      </c>
      <c r="W94" s="116">
        <f>compoprinc!CI86</f>
        <v>4.8242693819759819E-2</v>
      </c>
      <c r="X94" s="116">
        <f>compoprinc!CJ86</f>
        <v>0.35698671821975519</v>
      </c>
      <c r="Y94" s="145">
        <f>compoprinc!CK86</f>
        <v>1.6363830282287412E-2</v>
      </c>
      <c r="AB94" s="636">
        <f t="shared" si="3"/>
        <v>2.121098303886626E-6</v>
      </c>
      <c r="AC94" s="636">
        <f t="shared" si="4"/>
        <v>6.8247569562362997E-7</v>
      </c>
      <c r="AD94" s="636">
        <f t="shared" si="5"/>
        <v>1.4386281352862795E-6</v>
      </c>
      <c r="AF94" s="638"/>
    </row>
    <row r="95" spans="1:32">
      <c r="A95" s="148">
        <v>1998</v>
      </c>
      <c r="B95" s="146">
        <f>1-TA2b!B95</f>
        <v>0.57736960053443909</v>
      </c>
      <c r="C95" s="440">
        <f>compoprinc!BW87</f>
        <v>1.133977884280251E-2</v>
      </c>
      <c r="D95" s="440">
        <f>compoprinc!BX87</f>
        <v>-8.7392804994886886E-3</v>
      </c>
      <c r="E95" s="440">
        <f>compoprinc!BY87</f>
        <v>1.907775077720061E-2</v>
      </c>
      <c r="F95" s="440">
        <f>compoprinc!BZ87</f>
        <v>1.1138661168493415E-2</v>
      </c>
      <c r="G95" s="440">
        <f>compoprinc!CA87</f>
        <v>5.9133474352918838E-2</v>
      </c>
      <c r="H95" s="440">
        <f>compoprinc!CB87</f>
        <v>0.46348762678807914</v>
      </c>
      <c r="I95" s="441">
        <f>compoprinc!CC87</f>
        <v>2.1937587722071092E-2</v>
      </c>
      <c r="J95" s="181">
        <f>compoprinc!BN87</f>
        <v>0.12936669588088989</v>
      </c>
      <c r="K95" s="147">
        <f>compoprinc!BO87</f>
        <v>2.8565581214330758E-3</v>
      </c>
      <c r="L95" s="147">
        <f>compoprinc!BP87</f>
        <v>-7.6358628437907467E-3</v>
      </c>
      <c r="M95" s="147">
        <f>compoprinc!BQ87</f>
        <v>6.6198353706416625E-3</v>
      </c>
      <c r="N95" s="147">
        <f>compoprinc!BR87</f>
        <v>2.9444279904540381E-3</v>
      </c>
      <c r="O95" s="147">
        <f>compoprinc!BS87</f>
        <v>1.5234989513300779E-2</v>
      </c>
      <c r="P95" s="147">
        <f>compoprinc!BT87</f>
        <v>0.10357130295450336</v>
      </c>
      <c r="Q95" s="147">
        <f>compoprinc!BU87</f>
        <v>5.7778047698270286E-3</v>
      </c>
      <c r="R95" s="117">
        <f>compoprinc!CD87</f>
        <v>0.44800290465354919</v>
      </c>
      <c r="S95" s="116">
        <f>compoprinc!CE87</f>
        <v>8.4832557280633651E-3</v>
      </c>
      <c r="T95" s="116">
        <f>compoprinc!CF87</f>
        <v>-1.1036634815742644E-3</v>
      </c>
      <c r="U95" s="116">
        <f>compoprinc!CG87</f>
        <v>1.2458240851674433E-2</v>
      </c>
      <c r="V95" s="116">
        <f>compoprinc!CH87</f>
        <v>8.1942879195712349E-3</v>
      </c>
      <c r="W95" s="116">
        <f>compoprinc!CI87</f>
        <v>4.3898717188087903E-2</v>
      </c>
      <c r="X95" s="116">
        <f>compoprinc!CJ87</f>
        <v>0.35991581742173734</v>
      </c>
      <c r="Y95" s="145">
        <f>compoprinc!CK87</f>
        <v>1.6159887644008518E-2</v>
      </c>
      <c r="AB95" s="636">
        <f t="shared" si="3"/>
        <v>-5.9986176378368228E-6</v>
      </c>
      <c r="AC95" s="636">
        <f t="shared" si="4"/>
        <v>-2.3599954792896671E-6</v>
      </c>
      <c r="AD95" s="636">
        <f t="shared" si="5"/>
        <v>-3.6386180192748974E-6</v>
      </c>
      <c r="AF95" s="638"/>
    </row>
    <row r="96" spans="1:32">
      <c r="A96" s="152">
        <v>1999</v>
      </c>
      <c r="B96" s="150">
        <f>1-TA2b!B96</f>
        <v>0.571401447057724</v>
      </c>
      <c r="C96" s="549">
        <f>compoprinc!BW88</f>
        <v>1.1456273969794522E-2</v>
      </c>
      <c r="D96" s="549">
        <f>compoprinc!BX88</f>
        <v>-7.7764059048489095E-3</v>
      </c>
      <c r="E96" s="549">
        <f>compoprinc!BY88</f>
        <v>2.0132047232152842E-2</v>
      </c>
      <c r="F96" s="549">
        <f>compoprinc!BZ88</f>
        <v>1.0841859699186973E-2</v>
      </c>
      <c r="G96" s="549">
        <f>compoprinc!CA88</f>
        <v>5.5275170672626807E-2</v>
      </c>
      <c r="H96" s="549">
        <f>compoprinc!CB88</f>
        <v>0.45983429381733149</v>
      </c>
      <c r="I96" s="550">
        <f>compoprinc!CC88</f>
        <v>2.1638174509004821E-2</v>
      </c>
      <c r="J96" s="182">
        <f>compoprinc!BN88</f>
        <v>0.12747323513031006</v>
      </c>
      <c r="K96" s="151">
        <f>compoprinc!BO88</f>
        <v>2.861561475263643E-3</v>
      </c>
      <c r="L96" s="151">
        <f>compoprinc!BP88</f>
        <v>-6.6636697312600487E-3</v>
      </c>
      <c r="M96" s="151">
        <f>compoprinc!BQ88</f>
        <v>7.0402983164934247E-3</v>
      </c>
      <c r="N96" s="151">
        <f>compoprinc!BR88</f>
        <v>2.8708276997181895E-3</v>
      </c>
      <c r="O96" s="151">
        <f>compoprinc!BS88</f>
        <v>1.4711959979486856E-2</v>
      </c>
      <c r="P96" s="151">
        <f>compoprinc!BT88</f>
        <v>0.10094093226975305</v>
      </c>
      <c r="Q96" s="151">
        <f>compoprinc!BU88</f>
        <v>5.7112981417084246E-3</v>
      </c>
      <c r="R96" s="120">
        <f>compoprinc!CD88</f>
        <v>0.44392821192741394</v>
      </c>
      <c r="S96" s="119">
        <f>compoprinc!CE88</f>
        <v>8.5947555702240545E-3</v>
      </c>
      <c r="T96" s="119">
        <f>compoprinc!CF88</f>
        <v>-1.1130055909155841E-3</v>
      </c>
      <c r="U96" s="119">
        <f>compoprinc!CG88</f>
        <v>1.3092189150783012E-2</v>
      </c>
      <c r="V96" s="119">
        <f>compoprinc!CH88</f>
        <v>7.9711022542069687E-3</v>
      </c>
      <c r="W96" s="119">
        <f>compoprinc!CI88</f>
        <v>4.0563582570930519E-2</v>
      </c>
      <c r="X96" s="119">
        <f>compoprinc!CJ88</f>
        <v>0.35889256862846114</v>
      </c>
      <c r="Y96" s="149">
        <f>compoprinc!CK88</f>
        <v>1.5927013265978781E-2</v>
      </c>
      <c r="AB96" s="636">
        <f t="shared" si="3"/>
        <v>3.306247542411711E-8</v>
      </c>
      <c r="AC96" s="636">
        <f t="shared" si="4"/>
        <v>2.697914652793898E-8</v>
      </c>
      <c r="AD96" s="636">
        <f t="shared" si="5"/>
        <v>6.0777450294757784E-9</v>
      </c>
      <c r="AF96" s="638"/>
    </row>
    <row r="97" spans="1:32">
      <c r="A97" s="148">
        <v>2000</v>
      </c>
      <c r="B97" s="146">
        <f>1-TA2b!B97</f>
        <v>0.56591895222663879</v>
      </c>
      <c r="C97" s="440">
        <f>compoprinc!BW89</f>
        <v>9.8909893341386172E-3</v>
      </c>
      <c r="D97" s="440">
        <f>compoprinc!BX89</f>
        <v>-7.2844210137863082E-3</v>
      </c>
      <c r="E97" s="440">
        <f>compoprinc!BY89</f>
        <v>1.9778750923087247E-2</v>
      </c>
      <c r="F97" s="440">
        <f>compoprinc!BZ89</f>
        <v>1.0743288097661105E-2</v>
      </c>
      <c r="G97" s="440">
        <f>compoprinc!CA89</f>
        <v>5.3118544080672916E-2</v>
      </c>
      <c r="H97" s="440">
        <f>compoprinc!CB89</f>
        <v>0.45815489792180708</v>
      </c>
      <c r="I97" s="441">
        <f>compoprinc!CC89</f>
        <v>2.1516659105610188E-2</v>
      </c>
      <c r="J97" s="181">
        <f>compoprinc!BN89</f>
        <v>0.12649238109588623</v>
      </c>
      <c r="K97" s="147">
        <f>compoprinc!BO89</f>
        <v>2.5763237054463391E-3</v>
      </c>
      <c r="L97" s="147">
        <f>compoprinc!BP89</f>
        <v>-6.380240577507133E-3</v>
      </c>
      <c r="M97" s="147">
        <f>compoprinc!BQ89</f>
        <v>7.0145229029904554E-3</v>
      </c>
      <c r="N97" s="147">
        <f>compoprinc!BR89</f>
        <v>2.8034484744256984E-3</v>
      </c>
      <c r="O97" s="147">
        <f>compoprinc!BS89</f>
        <v>1.4545189253521613E-2</v>
      </c>
      <c r="P97" s="147">
        <f>compoprinc!BT89</f>
        <v>0.10033280662367552</v>
      </c>
      <c r="Q97" s="147">
        <f>compoprinc!BU89</f>
        <v>5.6048082517574345E-3</v>
      </c>
      <c r="R97" s="117">
        <f>compoprinc!CD89</f>
        <v>0.43942657113075256</v>
      </c>
      <c r="S97" s="116">
        <f>compoprinc!CE89</f>
        <v>7.3147236495916448E-3</v>
      </c>
      <c r="T97" s="116">
        <f>compoprinc!CF89</f>
        <v>-9.0451801657192264E-4</v>
      </c>
      <c r="U97" s="116">
        <f>compoprinc!CG89</f>
        <v>1.2764687059858211E-2</v>
      </c>
      <c r="V97" s="116">
        <f>compoprinc!CH89</f>
        <v>7.939903587509416E-3</v>
      </c>
      <c r="W97" s="116">
        <f>compoprinc!CI89</f>
        <v>3.8573797040442247E-2</v>
      </c>
      <c r="X97" s="116">
        <f>compoprinc!CJ89</f>
        <v>0.35782127935803287</v>
      </c>
      <c r="Y97" s="145">
        <f>compoprinc!CK89</f>
        <v>1.5911977131293602E-2</v>
      </c>
      <c r="AB97" s="636">
        <f t="shared" si="3"/>
        <v>2.4377744800574419E-7</v>
      </c>
      <c r="AC97" s="636">
        <f t="shared" si="4"/>
        <v>-4.4775384236972471E-6</v>
      </c>
      <c r="AD97" s="636">
        <f t="shared" si="5"/>
        <v>4.7213205964791172E-6</v>
      </c>
      <c r="AF97" s="638"/>
    </row>
    <row r="98" spans="1:32">
      <c r="A98" s="148">
        <v>2001</v>
      </c>
      <c r="B98" s="146">
        <f>1-TA2b!B98</f>
        <v>0.57312282919883728</v>
      </c>
      <c r="C98" s="440">
        <f>compoprinc!BW90</f>
        <v>8.356127629054029E-3</v>
      </c>
      <c r="D98" s="440">
        <f>compoprinc!BX90</f>
        <v>-8.1961646292562727E-3</v>
      </c>
      <c r="E98" s="440">
        <f>compoprinc!BY90</f>
        <v>2.0506316183358943E-2</v>
      </c>
      <c r="F98" s="440">
        <f>compoprinc!BZ90</f>
        <v>1.0918847431940425E-2</v>
      </c>
      <c r="G98" s="440">
        <f>compoprinc!CA90</f>
        <v>5.4906850109268775E-2</v>
      </c>
      <c r="H98" s="440">
        <f>compoprinc!CB90</f>
        <v>0.46426810266228002</v>
      </c>
      <c r="I98" s="441">
        <f>compoprinc!CC90</f>
        <v>2.2362693039369091E-2</v>
      </c>
      <c r="J98" s="181">
        <f>compoprinc!BN90</f>
        <v>0.1280444860458374</v>
      </c>
      <c r="K98" s="147">
        <f>compoprinc!BO90</f>
        <v>2.0562597754328811E-3</v>
      </c>
      <c r="L98" s="147">
        <f>compoprinc!BP90</f>
        <v>-6.5984466211854937E-3</v>
      </c>
      <c r="M98" s="147">
        <f>compoprinc!BQ90</f>
        <v>7.2471015653799613E-3</v>
      </c>
      <c r="N98" s="147">
        <f>compoprinc!BR90</f>
        <v>2.8668837395988364E-3</v>
      </c>
      <c r="O98" s="147">
        <f>compoprinc!BS90</f>
        <v>1.5189731994385692E-2</v>
      </c>
      <c r="P98" s="147">
        <f>compoprinc!BT90</f>
        <v>0.10142700016796233</v>
      </c>
      <c r="Q98" s="147">
        <f>compoprinc!BU90</f>
        <v>5.8558698976137738E-3</v>
      </c>
      <c r="R98" s="117">
        <f>compoprinc!CD90</f>
        <v>0.44507834315299988</v>
      </c>
      <c r="S98" s="116">
        <f>compoprinc!CE90</f>
        <v>6.299890339764672E-3</v>
      </c>
      <c r="T98" s="116">
        <f>compoprinc!CF90</f>
        <v>-1.598009710589661E-3</v>
      </c>
      <c r="U98" s="116">
        <f>compoprinc!CG90</f>
        <v>1.3259602971763398E-2</v>
      </c>
      <c r="V98" s="116">
        <f>compoprinc!CH90</f>
        <v>8.0520203217009714E-3</v>
      </c>
      <c r="W98" s="116">
        <f>compoprinc!CI90</f>
        <v>3.9717519932328652E-2</v>
      </c>
      <c r="X98" s="116">
        <f>compoprinc!CJ90</f>
        <v>0.36284041130253214</v>
      </c>
      <c r="Y98" s="145">
        <f>compoprinc!CK90</f>
        <v>1.6506936740256554E-2</v>
      </c>
      <c r="AB98" s="636">
        <f t="shared" si="3"/>
        <v>5.6772822221162755E-8</v>
      </c>
      <c r="AC98" s="636">
        <f t="shared" si="4"/>
        <v>8.5526649429290558E-8</v>
      </c>
      <c r="AD98" s="636">
        <f t="shared" si="5"/>
        <v>-2.8744756852550069E-8</v>
      </c>
      <c r="AF98" s="638"/>
    </row>
    <row r="99" spans="1:32">
      <c r="A99" s="148">
        <v>2002</v>
      </c>
      <c r="B99" s="146">
        <f>1-TA2b!B99</f>
        <v>0.5730016827583313</v>
      </c>
      <c r="C99" s="440">
        <f>compoprinc!BW91</f>
        <v>8.6824287859435592E-3</v>
      </c>
      <c r="D99" s="440">
        <f>compoprinc!BX91</f>
        <v>-1.101524043789833E-2</v>
      </c>
      <c r="E99" s="440">
        <f>compoprinc!BY91</f>
        <v>2.1241622106906694E-2</v>
      </c>
      <c r="F99" s="440">
        <f>compoprinc!BZ91</f>
        <v>1.1133110629754427E-2</v>
      </c>
      <c r="G99" s="440">
        <f>compoprinc!CA91</f>
        <v>5.7838355299622529E-2</v>
      </c>
      <c r="H99" s="440">
        <f>compoprinc!CB91</f>
        <v>0.46283457803389949</v>
      </c>
      <c r="I99" s="441">
        <f>compoprinc!CC91</f>
        <v>2.2287126861443889E-2</v>
      </c>
      <c r="J99" s="181">
        <f>compoprinc!BN91</f>
        <v>0.12499195337295532</v>
      </c>
      <c r="K99" s="147">
        <f>compoprinc!BO91</f>
        <v>1.6349742134448124E-3</v>
      </c>
      <c r="L99" s="147">
        <f>compoprinc!BP91</f>
        <v>-7.7316970783921791E-3</v>
      </c>
      <c r="M99" s="147">
        <f>compoprinc!BQ91</f>
        <v>7.3621050862185755E-3</v>
      </c>
      <c r="N99" s="147">
        <f>compoprinc!BR91</f>
        <v>2.9601515609920669E-3</v>
      </c>
      <c r="O99" s="147">
        <f>compoprinc!BS91</f>
        <v>1.5907046248875647E-2</v>
      </c>
      <c r="P99" s="147">
        <f>compoprinc!BT91</f>
        <v>9.8959690159017927E-2</v>
      </c>
      <c r="Q99" s="147">
        <f>compoprinc!BU91</f>
        <v>5.8997971065170417E-3</v>
      </c>
      <c r="R99" s="117">
        <f>compoprinc!CD91</f>
        <v>0.44800972938537598</v>
      </c>
      <c r="S99" s="116">
        <f>compoprinc!CE91</f>
        <v>7.0474178760867425E-3</v>
      </c>
      <c r="T99" s="116">
        <f>compoprinc!CF91</f>
        <v>-3.2838305679799111E-3</v>
      </c>
      <c r="U99" s="116">
        <f>compoprinc!CG91</f>
        <v>1.3879834504566133E-2</v>
      </c>
      <c r="V99" s="116">
        <f>compoprinc!CH91</f>
        <v>8.1730166355308727E-3</v>
      </c>
      <c r="W99" s="116">
        <f>compoprinc!CI91</f>
        <v>4.1931672146243215E-2</v>
      </c>
      <c r="X99" s="116">
        <f>compoprinc!CJ91</f>
        <v>0.36387436154808855</v>
      </c>
      <c r="Y99" s="145">
        <f>compoprinc!CK91</f>
        <v>1.6387441839307716E-2</v>
      </c>
      <c r="AB99" s="636">
        <f t="shared" si="3"/>
        <v>-2.9852134086905124E-7</v>
      </c>
      <c r="AC99" s="636">
        <f t="shared" si="4"/>
        <v>-1.1392371856988603E-7</v>
      </c>
      <c r="AD99" s="636">
        <f t="shared" si="5"/>
        <v>-1.8459646733415269E-7</v>
      </c>
      <c r="AF99" s="638"/>
    </row>
    <row r="100" spans="1:32">
      <c r="A100" s="148">
        <v>2003</v>
      </c>
      <c r="B100" s="146">
        <f>1-TA2b!B100</f>
        <v>0.56954768300056458</v>
      </c>
      <c r="C100" s="440">
        <f>compoprinc!BW92</f>
        <v>8.6097657132165623E-3</v>
      </c>
      <c r="D100" s="440">
        <f>compoprinc!BX92</f>
        <v>-1.3180471297597279E-2</v>
      </c>
      <c r="E100" s="440">
        <f>compoprinc!BY92</f>
        <v>2.1297275863863048E-2</v>
      </c>
      <c r="F100" s="440">
        <f>compoprinc!BZ92</f>
        <v>1.1412425348477697E-2</v>
      </c>
      <c r="G100" s="440">
        <f>compoprinc!CA92</f>
        <v>6.1499480049888228E-2</v>
      </c>
      <c r="H100" s="440">
        <f>compoprinc!CB92</f>
        <v>0.45763531145247188</v>
      </c>
      <c r="I100" s="441">
        <f>compoprinc!CC92</f>
        <v>2.2292204585652609E-2</v>
      </c>
      <c r="J100" s="181">
        <f>compoprinc!BN92</f>
        <v>0.12182015180587769</v>
      </c>
      <c r="K100" s="147">
        <f>compoprinc!BO92</f>
        <v>1.5557455662326928E-3</v>
      </c>
      <c r="L100" s="147">
        <f>compoprinc!BP92</f>
        <v>-8.7273736810707936E-3</v>
      </c>
      <c r="M100" s="147">
        <f>compoprinc!BQ92</f>
        <v>7.0571881638646725E-3</v>
      </c>
      <c r="N100" s="147">
        <f>compoprinc!BR92</f>
        <v>3.1825888951561533E-3</v>
      </c>
      <c r="O100" s="147">
        <f>compoprinc!BS92</f>
        <v>1.6361514800275007E-2</v>
      </c>
      <c r="P100" s="147">
        <f>compoprinc!BT92</f>
        <v>9.6204834568340614E-2</v>
      </c>
      <c r="Q100" s="147">
        <f>compoprinc!BU92</f>
        <v>6.189468632191524E-3</v>
      </c>
      <c r="R100" s="117">
        <f>compoprinc!CD92</f>
        <v>0.44772753119468689</v>
      </c>
      <c r="S100" s="116">
        <f>compoprinc!CE92</f>
        <v>7.0539564752209417E-3</v>
      </c>
      <c r="T100" s="116">
        <f>compoprinc!CF92</f>
        <v>-4.4536287082201599E-3</v>
      </c>
      <c r="U100" s="116">
        <f>compoprinc!CG92</f>
        <v>1.4240545330814924E-2</v>
      </c>
      <c r="V100" s="116">
        <f>compoprinc!CH92</f>
        <v>8.229966835437353E-3</v>
      </c>
      <c r="W100" s="116">
        <f>compoprinc!CI92</f>
        <v>4.5138516629715499E-2</v>
      </c>
      <c r="X100" s="116">
        <f>compoprinc!CJ92</f>
        <v>0.36142968278732229</v>
      </c>
      <c r="Y100" s="145">
        <f>compoprinc!CK92</f>
        <v>1.6102985424053175E-2</v>
      </c>
      <c r="AB100" s="636">
        <f t="shared" si="3"/>
        <v>-1.8308715408199561E-5</v>
      </c>
      <c r="AC100" s="636">
        <f t="shared" si="4"/>
        <v>-3.8151391121843403E-6</v>
      </c>
      <c r="AD100" s="636">
        <f t="shared" si="5"/>
        <v>-1.4493579657159916E-5</v>
      </c>
      <c r="AF100" s="638"/>
    </row>
    <row r="101" spans="1:32">
      <c r="A101" s="148">
        <v>2004</v>
      </c>
      <c r="B101" s="146">
        <f>1-TA2b!B101</f>
        <v>0.5615077018737793</v>
      </c>
      <c r="C101" s="440">
        <f>compoprinc!BW93</f>
        <v>9.5878116376034439E-3</v>
      </c>
      <c r="D101" s="440">
        <f>compoprinc!BX93</f>
        <v>-1.4451892600202281E-2</v>
      </c>
      <c r="E101" s="440">
        <f>compoprinc!BY93</f>
        <v>2.1303929706003165E-2</v>
      </c>
      <c r="F101" s="440">
        <f>compoprinc!BZ93</f>
        <v>1.151460968063453E-2</v>
      </c>
      <c r="G101" s="440">
        <f>compoprinc!CA93</f>
        <v>6.0035193080994656E-2</v>
      </c>
      <c r="H101" s="440">
        <f>compoprinc!CB93</f>
        <v>0.45142286319418495</v>
      </c>
      <c r="I101" s="441">
        <f>compoprinc!CC93</f>
        <v>2.2090501466108685E-2</v>
      </c>
      <c r="J101" s="181">
        <f>compoprinc!BN93</f>
        <v>0.11998915672302246</v>
      </c>
      <c r="K101" s="147">
        <f>compoprinc!BO93</f>
        <v>1.9370974746282009E-3</v>
      </c>
      <c r="L101" s="147">
        <f>compoprinc!BP93</f>
        <v>-9.1782571115409314E-3</v>
      </c>
      <c r="M101" s="147">
        <f>compoprinc!BQ93</f>
        <v>7.0278499623759524E-3</v>
      </c>
      <c r="N101" s="147">
        <f>compoprinc!BR93</f>
        <v>3.1889000036365153E-3</v>
      </c>
      <c r="O101" s="147">
        <f>compoprinc!BS93</f>
        <v>1.630529221566069E-2</v>
      </c>
      <c r="P101" s="147">
        <f>compoprinc!BT93</f>
        <v>9.4622762986376521E-2</v>
      </c>
      <c r="Q101" s="147">
        <f>compoprinc!BU93</f>
        <v>6.0843118569735869E-3</v>
      </c>
      <c r="R101" s="117">
        <f>compoprinc!CD93</f>
        <v>0.44151854515075684</v>
      </c>
      <c r="S101" s="116">
        <f>compoprinc!CE93</f>
        <v>7.6506916670135072E-3</v>
      </c>
      <c r="T101" s="116">
        <f>compoprinc!CF93</f>
        <v>-5.2740727185926865E-3</v>
      </c>
      <c r="U101" s="116">
        <f>compoprinc!CG93</f>
        <v>1.427641029458589E-2</v>
      </c>
      <c r="V101" s="116">
        <f>compoprinc!CH93</f>
        <v>8.3258031669890802E-3</v>
      </c>
      <c r="W101" s="116">
        <f>compoprinc!CI93</f>
        <v>4.3730343445777316E-2</v>
      </c>
      <c r="X101" s="116">
        <f>compoprinc!CJ93</f>
        <v>0.35679951863572479</v>
      </c>
      <c r="Y101" s="145">
        <f>compoprinc!CK93</f>
        <v>1.6006364284730786E-2</v>
      </c>
      <c r="AB101" s="636">
        <f t="shared" si="3"/>
        <v>4.6857084521345627E-6</v>
      </c>
      <c r="AC101" s="636">
        <f t="shared" si="4"/>
        <v>1.1993349119249208E-6</v>
      </c>
      <c r="AD101" s="636">
        <f t="shared" si="5"/>
        <v>3.4863745281832337E-6</v>
      </c>
      <c r="AF101" s="638"/>
    </row>
    <row r="102" spans="1:32">
      <c r="A102" s="148">
        <v>2005</v>
      </c>
      <c r="B102" s="146">
        <f>1-TA2b!B102</f>
        <v>0.55096352100372314</v>
      </c>
      <c r="C102" s="440">
        <f>compoprinc!BW94</f>
        <v>9.8840993039105342E-3</v>
      </c>
      <c r="D102" s="440">
        <f>compoprinc!BX94</f>
        <v>-1.480872413829817E-2</v>
      </c>
      <c r="E102" s="440">
        <f>compoprinc!BY94</f>
        <v>1.9489836162820358E-2</v>
      </c>
      <c r="F102" s="440">
        <f>compoprinc!BZ94</f>
        <v>1.1412784761183802E-2</v>
      </c>
      <c r="G102" s="440">
        <f>compoprinc!CA94</f>
        <v>6.1390992238184797E-2</v>
      </c>
      <c r="H102" s="440">
        <f>compoprinc!CB94</f>
        <v>0.4423878011705254</v>
      </c>
      <c r="I102" s="441">
        <f>compoprinc!CC94</f>
        <v>2.1204077155095952E-2</v>
      </c>
      <c r="J102" s="181">
        <f>compoprinc!BN94</f>
        <v>0.11826574802398682</v>
      </c>
      <c r="K102" s="147">
        <f>compoprinc!BO94</f>
        <v>1.8952564343119314E-3</v>
      </c>
      <c r="L102" s="147">
        <f>compoprinc!BP94</f>
        <v>-9.8422569187705256E-3</v>
      </c>
      <c r="M102" s="147">
        <f>compoprinc!BQ94</f>
        <v>6.6575638304341546E-3</v>
      </c>
      <c r="N102" s="147">
        <f>compoprinc!BR94</f>
        <v>3.3386910676191286E-3</v>
      </c>
      <c r="O102" s="147">
        <f>compoprinc!BS94</f>
        <v>1.5985378335959317E-2</v>
      </c>
      <c r="P102" s="147">
        <f>compoprinc!BT94</f>
        <v>9.4071345494166E-2</v>
      </c>
      <c r="Q102" s="147">
        <f>compoprinc!BU94</f>
        <v>6.1591916132125238E-3</v>
      </c>
      <c r="R102" s="117">
        <f>compoprinc!CD94</f>
        <v>0.43269777297973633</v>
      </c>
      <c r="S102" s="116">
        <f>compoprinc!CE94</f>
        <v>7.9888003278543868E-3</v>
      </c>
      <c r="T102" s="116">
        <f>compoprinc!CF94</f>
        <v>-4.9670301788390233E-3</v>
      </c>
      <c r="U102" s="116">
        <f>compoprinc!CG94</f>
        <v>1.2832634656717603E-2</v>
      </c>
      <c r="V102" s="116">
        <f>compoprinc!CH94</f>
        <v>8.0742203275997407E-3</v>
      </c>
      <c r="W102" s="116">
        <f>compoprinc!CI94</f>
        <v>4.5405993491627356E-2</v>
      </c>
      <c r="X102" s="116">
        <f>compoprinc!CJ94</f>
        <v>0.34831596405234105</v>
      </c>
      <c r="Y102" s="145">
        <f>compoprinc!CK94</f>
        <v>1.5045114119932448E-2</v>
      </c>
      <c r="AB102" s="636">
        <f t="shared" si="3"/>
        <v>2.65435030044614E-6</v>
      </c>
      <c r="AC102" s="636">
        <f t="shared" si="4"/>
        <v>5.7816705428814785E-7</v>
      </c>
      <c r="AD102" s="636">
        <f t="shared" si="5"/>
        <v>2.0761825027526548E-6</v>
      </c>
      <c r="AF102" s="638"/>
    </row>
    <row r="103" spans="1:32">
      <c r="A103" s="148">
        <v>2006</v>
      </c>
      <c r="B103" s="146">
        <f>1-TA2b!B103</f>
        <v>0.54323160648345947</v>
      </c>
      <c r="C103" s="440">
        <f>compoprinc!BW95</f>
        <v>1.0227663796755602E-2</v>
      </c>
      <c r="D103" s="440">
        <f>compoprinc!BX95</f>
        <v>-1.4153580394775737E-2</v>
      </c>
      <c r="E103" s="440">
        <f>compoprinc!BY95</f>
        <v>1.6735848669257179E-2</v>
      </c>
      <c r="F103" s="440">
        <f>compoprinc!BZ95</f>
        <v>1.1550093610620864E-2</v>
      </c>
      <c r="G103" s="440">
        <f>compoprinc!CA95</f>
        <v>6.0762922961029198E-2</v>
      </c>
      <c r="H103" s="440">
        <f>compoprinc!CB95</f>
        <v>0.43695952879883526</v>
      </c>
      <c r="I103" s="441">
        <f>compoprinc!CC95</f>
        <v>2.1148397423932382E-2</v>
      </c>
      <c r="J103" s="181">
        <f>compoprinc!BN95</f>
        <v>0.11673200130462646</v>
      </c>
      <c r="K103" s="147">
        <f>compoprinc!BO95</f>
        <v>2.151780082981699E-3</v>
      </c>
      <c r="L103" s="147">
        <f>compoprinc!BP95</f>
        <v>-9.7032523178149852E-3</v>
      </c>
      <c r="M103" s="147">
        <f>compoprinc!BQ95</f>
        <v>6.1324357840376563E-3</v>
      </c>
      <c r="N103" s="147">
        <f>compoprinc!BR95</f>
        <v>3.427476365973188E-3</v>
      </c>
      <c r="O103" s="147">
        <f>compoprinc!BS95</f>
        <v>1.5388978900045074E-2</v>
      </c>
      <c r="P103" s="147">
        <f>compoprinc!BT95</f>
        <v>9.310974672053686E-2</v>
      </c>
      <c r="Q103" s="147">
        <f>compoprinc!BU95</f>
        <v>6.2252524668405798E-3</v>
      </c>
      <c r="R103" s="117">
        <f>compoprinc!CD95</f>
        <v>0.42649960517883301</v>
      </c>
      <c r="S103" s="116">
        <f>compoprinc!CE95</f>
        <v>8.0758698825101841E-3</v>
      </c>
      <c r="T103" s="116">
        <f>compoprinc!CF95</f>
        <v>-4.4508664471810842E-3</v>
      </c>
      <c r="U103" s="116">
        <f>compoprinc!CG95</f>
        <v>1.0603758284247644E-2</v>
      </c>
      <c r="V103" s="116">
        <f>compoprinc!CH95</f>
        <v>8.1227422009355604E-3</v>
      </c>
      <c r="W103" s="116">
        <f>compoprinc!CI95</f>
        <v>4.53742290417758E-2</v>
      </c>
      <c r="X103" s="116">
        <f>compoprinc!CJ95</f>
        <v>0.34384935726437421</v>
      </c>
      <c r="Y103" s="145">
        <f>compoprinc!CK95</f>
        <v>1.4923366635619967E-2</v>
      </c>
      <c r="AB103" s="636">
        <f t="shared" si="3"/>
        <v>7.316178047833688E-7</v>
      </c>
      <c r="AC103" s="636">
        <f t="shared" si="4"/>
        <v>-4.1669797359866756E-7</v>
      </c>
      <c r="AD103" s="636">
        <f t="shared" si="5"/>
        <v>1.148316550736439E-6</v>
      </c>
      <c r="AF103" s="638"/>
    </row>
    <row r="104" spans="1:32">
      <c r="A104" s="148">
        <v>2007</v>
      </c>
      <c r="B104" s="146">
        <f>1-TA2b!B104</f>
        <v>0.54491832852363586</v>
      </c>
      <c r="C104" s="440">
        <f>compoprinc!BW96</f>
        <v>9.8763437140272584E-3</v>
      </c>
      <c r="D104" s="440">
        <f>compoprinc!BX96</f>
        <v>-1.4519430605485478E-2</v>
      </c>
      <c r="E104" s="440">
        <f>compoprinc!BY96</f>
        <v>1.5859090563410741E-2</v>
      </c>
      <c r="F104" s="440">
        <f>compoprinc!BZ96</f>
        <v>1.1144355255991206E-2</v>
      </c>
      <c r="G104" s="440">
        <f>compoprinc!CA96</f>
        <v>5.9649375729301644E-2</v>
      </c>
      <c r="H104" s="440">
        <f>compoprinc!CB96</f>
        <v>0.44287705322555387</v>
      </c>
      <c r="I104" s="441">
        <f>compoprinc!CC96</f>
        <v>2.0033408885055209E-2</v>
      </c>
      <c r="J104" s="181">
        <f>compoprinc!BN96</f>
        <v>0.11674952507019043</v>
      </c>
      <c r="K104" s="147">
        <f>compoprinc!BO96</f>
        <v>2.2537505359119196E-3</v>
      </c>
      <c r="L104" s="147">
        <f>compoprinc!BP96</f>
        <v>-1.0020771358892865E-2</v>
      </c>
      <c r="M104" s="147">
        <f>compoprinc!BQ96</f>
        <v>6.1912369551048486E-3</v>
      </c>
      <c r="N104" s="147">
        <f>compoprinc!BR96</f>
        <v>3.7010232994078894E-3</v>
      </c>
      <c r="O104" s="147">
        <f>compoprinc!BS96</f>
        <v>1.6155993458220774E-2</v>
      </c>
      <c r="P104" s="147">
        <f>compoprinc!BT96</f>
        <v>9.1869753216731617E-2</v>
      </c>
      <c r="Q104" s="147">
        <f>compoprinc!BU96</f>
        <v>6.6009076381709766E-3</v>
      </c>
      <c r="R104" s="117">
        <f>compoprinc!CD96</f>
        <v>0.42816880345344543</v>
      </c>
      <c r="S104" s="116">
        <f>compoprinc!CE96</f>
        <v>7.6226063922227539E-3</v>
      </c>
      <c r="T104" s="116">
        <f>compoprinc!CF96</f>
        <v>-4.4992684260147572E-3</v>
      </c>
      <c r="U104" s="116">
        <f>compoprinc!CG96</f>
        <v>9.6682776402575426E-3</v>
      </c>
      <c r="V104" s="116">
        <f>compoprinc!CH96</f>
        <v>7.4435281969752959E-3</v>
      </c>
      <c r="W104" s="116">
        <f>compoprinc!CI96</f>
        <v>4.3493860500057366E-2</v>
      </c>
      <c r="X104" s="116">
        <f>compoprinc!CJ96</f>
        <v>0.35100645287267951</v>
      </c>
      <c r="Y104" s="145">
        <f>compoprinc!CK96</f>
        <v>1.3432845846427881E-2</v>
      </c>
      <c r="AB104" s="636">
        <f t="shared" si="3"/>
        <v>-1.8682442185502524E-6</v>
      </c>
      <c r="AC104" s="636">
        <f t="shared" si="4"/>
        <v>-2.3686744647366531E-6</v>
      </c>
      <c r="AD104" s="636">
        <f t="shared" si="5"/>
        <v>5.0043083982265202E-7</v>
      </c>
      <c r="AF104" s="638"/>
    </row>
    <row r="105" spans="1:32">
      <c r="A105" s="148">
        <v>2008</v>
      </c>
      <c r="B105" s="146">
        <f>1-TA2b!B105</f>
        <v>0.54637080430984497</v>
      </c>
      <c r="C105" s="440">
        <f>compoprinc!BW97</f>
        <v>7.7635425243798122E-3</v>
      </c>
      <c r="D105" s="440">
        <f>compoprinc!BX97</f>
        <v>-1.371441526794346E-2</v>
      </c>
      <c r="E105" s="440">
        <f>compoprinc!BY97</f>
        <v>1.9235364362567387E-2</v>
      </c>
      <c r="F105" s="440">
        <f>compoprinc!BZ97</f>
        <v>1.0490897198503213E-2</v>
      </c>
      <c r="G105" s="440">
        <f>compoprinc!CA97</f>
        <v>5.701530660213322E-2</v>
      </c>
      <c r="H105" s="440">
        <f>compoprinc!CB97</f>
        <v>0.44625417415576901</v>
      </c>
      <c r="I105" s="441">
        <f>compoprinc!CC97</f>
        <v>1.9328175855322823E-2</v>
      </c>
      <c r="J105" s="181">
        <f>compoprinc!BN97</f>
        <v>0.11449098587036133</v>
      </c>
      <c r="K105" s="147">
        <f>compoprinc!BO97</f>
        <v>1.604177192348235E-3</v>
      </c>
      <c r="L105" s="147">
        <f>compoprinc!BP97</f>
        <v>-1.0210957149740933E-2</v>
      </c>
      <c r="M105" s="147">
        <f>compoprinc!BQ97</f>
        <v>7.2115777343579922E-3</v>
      </c>
      <c r="N105" s="147">
        <f>compoprinc!BR97</f>
        <v>3.4460609813155925E-3</v>
      </c>
      <c r="O105" s="147">
        <f>compoprinc!BS97</f>
        <v>1.516482866094457E-2</v>
      </c>
      <c r="P105" s="147">
        <f>compoprinc!BT97</f>
        <v>9.0983433408851136E-2</v>
      </c>
      <c r="Q105" s="147">
        <f>compoprinc!BU97</f>
        <v>6.2946845708066555E-3</v>
      </c>
      <c r="R105" s="117">
        <f>compoprinc!CD97</f>
        <v>0.43187981843948364</v>
      </c>
      <c r="S105" s="116">
        <f>compoprinc!CE97</f>
        <v>6.1593490638028265E-3</v>
      </c>
      <c r="T105" s="116">
        <f>compoprinc!CF97</f>
        <v>-3.5044022981917449E-3</v>
      </c>
      <c r="U105" s="116">
        <f>compoprinc!CG97</f>
        <v>1.2024510223694562E-2</v>
      </c>
      <c r="V105" s="116">
        <f>compoprinc!CH97</f>
        <v>7.0451159100876973E-3</v>
      </c>
      <c r="W105" s="116">
        <f>compoprinc!CI97</f>
        <v>4.1851157013541182E-2</v>
      </c>
      <c r="X105" s="116">
        <f>compoprinc!CJ97</f>
        <v>0.35526951634386855</v>
      </c>
      <c r="Y105" s="145">
        <f>compoprinc!CK97</f>
        <v>1.3033993780207897E-2</v>
      </c>
      <c r="AB105" s="636">
        <f t="shared" si="3"/>
        <v>-2.2411208870920518E-6</v>
      </c>
      <c r="AC105" s="636">
        <f t="shared" si="4"/>
        <v>-2.8195285219217991E-6</v>
      </c>
      <c r="AD105" s="636">
        <f t="shared" si="5"/>
        <v>5.7840247263962752E-7</v>
      </c>
      <c r="AF105" s="638"/>
    </row>
    <row r="106" spans="1:32">
      <c r="A106" s="152">
        <v>2009</v>
      </c>
      <c r="B106" s="150">
        <f>1-TA2b!B106</f>
        <v>0.54985114932060242</v>
      </c>
      <c r="C106" s="551">
        <f>compoprinc!BW98</f>
        <v>8.5985466635876365E-3</v>
      </c>
      <c r="D106" s="551">
        <f>compoprinc!BX98</f>
        <v>-1.6174248324187207E-2</v>
      </c>
      <c r="E106" s="551">
        <f>compoprinc!BY98</f>
        <v>2.5014661697948651E-2</v>
      </c>
      <c r="F106" s="551">
        <f>compoprinc!BZ98</f>
        <v>1.0563100207056352E-2</v>
      </c>
      <c r="G106" s="551">
        <f>compoprinc!CA98</f>
        <v>6.1329861726337323E-2</v>
      </c>
      <c r="H106" s="551">
        <f>compoprinc!CB98</f>
        <v>0.44089676290682078</v>
      </c>
      <c r="I106" s="552">
        <f>compoprinc!CC98</f>
        <v>1.9623423933665302E-2</v>
      </c>
      <c r="J106" s="182">
        <f>compoprinc!BN98</f>
        <v>0.10864907503128052</v>
      </c>
      <c r="K106" s="119">
        <f>compoprinc!BO98</f>
        <v>1.2490065801335E-3</v>
      </c>
      <c r="L106" s="119">
        <f>compoprinc!BP98</f>
        <v>-1.125149072093448E-2</v>
      </c>
      <c r="M106" s="119">
        <f>compoprinc!BQ98</f>
        <v>8.4421367426075894E-3</v>
      </c>
      <c r="N106" s="119">
        <f>compoprinc!BR98</f>
        <v>3.479440977193922E-3</v>
      </c>
      <c r="O106" s="119">
        <f>compoprinc!BS98</f>
        <v>1.5251032158217022E-2</v>
      </c>
      <c r="P106" s="119">
        <f>compoprinc!BT98</f>
        <v>8.5066283834572418E-2</v>
      </c>
      <c r="Q106" s="119">
        <f>compoprinc!BU98</f>
        <v>6.4161999683429631E-3</v>
      </c>
      <c r="R106" s="120">
        <f>compoprinc!CD98</f>
        <v>0.4412020742893219</v>
      </c>
      <c r="S106" s="119">
        <f>compoprinc!CE98</f>
        <v>7.3493880905536645E-3</v>
      </c>
      <c r="T106" s="119">
        <f>compoprinc!CF98</f>
        <v>-4.9240336380587191E-3</v>
      </c>
      <c r="U106" s="119">
        <f>compoprinc!CG98</f>
        <v>1.6573522305357573E-2</v>
      </c>
      <c r="V106" s="119">
        <f>compoprinc!CH98</f>
        <v>7.0840547991778136E-3</v>
      </c>
      <c r="W106" s="119">
        <f>compoprinc!CI98</f>
        <v>4.6079644166530702E-2</v>
      </c>
      <c r="X106" s="119">
        <f>compoprinc!CJ98</f>
        <v>0.35582897898312588</v>
      </c>
      <c r="Y106" s="149">
        <f>compoprinc!CK98</f>
        <v>1.3207944555717973E-2</v>
      </c>
      <c r="AB106" s="636">
        <f t="shared" si="3"/>
        <v>-9.594906263954428E-7</v>
      </c>
      <c r="AC106" s="636">
        <f t="shared" si="4"/>
        <v>-3.5345088524180168E-6</v>
      </c>
      <c r="AD106" s="636">
        <f t="shared" si="5"/>
        <v>2.5750269169733109E-6</v>
      </c>
      <c r="AF106" s="638"/>
    </row>
    <row r="107" spans="1:32">
      <c r="A107" s="148">
        <v>2010</v>
      </c>
      <c r="B107" s="146">
        <f>1-TA2b!B107</f>
        <v>0.53757545351982117</v>
      </c>
      <c r="C107" s="553">
        <f>compoprinc!BW99</f>
        <v>9.0292678062661499E-3</v>
      </c>
      <c r="D107" s="553">
        <f>compoprinc!BX99</f>
        <v>-1.8259381412876273E-2</v>
      </c>
      <c r="E107" s="553">
        <f>compoprinc!BY99</f>
        <v>2.7410965885013724E-2</v>
      </c>
      <c r="F107" s="553">
        <f>compoprinc!BZ99</f>
        <v>1.0671473792805763E-2</v>
      </c>
      <c r="G107" s="553">
        <f>compoprinc!CA99</f>
        <v>6.5077747242287765E-2</v>
      </c>
      <c r="H107" s="553">
        <f>compoprinc!CB99</f>
        <v>0.42403243289960124</v>
      </c>
      <c r="I107" s="554">
        <f>compoprinc!CC99</f>
        <v>1.9619733099043291E-2</v>
      </c>
      <c r="J107" s="181">
        <f>compoprinc!BN99</f>
        <v>0.10433334112167358</v>
      </c>
      <c r="K107" s="116">
        <f>compoprinc!BO99</f>
        <v>1.3012890497216974E-3</v>
      </c>
      <c r="L107" s="116">
        <f>compoprinc!BP99</f>
        <v>-1.1668315099220578E-2</v>
      </c>
      <c r="M107" s="116">
        <f>compoprinc!BQ99</f>
        <v>8.747716531180472E-3</v>
      </c>
      <c r="N107" s="116">
        <f>compoprinc!BR99</f>
        <v>3.5271027195268772E-3</v>
      </c>
      <c r="O107" s="116">
        <f>compoprinc!BS99</f>
        <v>1.5446214457565053E-2</v>
      </c>
      <c r="P107" s="116">
        <f>compoprinc!BT99</f>
        <v>8.0552558034348132E-2</v>
      </c>
      <c r="Q107" s="116">
        <f>compoprinc!BU99</f>
        <v>6.4346835213636364E-3</v>
      </c>
      <c r="R107" s="117">
        <f>compoprinc!CD99</f>
        <v>0.43324211239814758</v>
      </c>
      <c r="S107" s="116">
        <f>compoprinc!CE99</f>
        <v>7.7278026545861299E-3</v>
      </c>
      <c r="T107" s="116">
        <f>compoprinc!CF99</f>
        <v>-6.5924494725977121E-3</v>
      </c>
      <c r="U107" s="116">
        <f>compoprinc!CG99</f>
        <v>1.8664348121729016E-2</v>
      </c>
      <c r="V107" s="116">
        <f>compoprinc!CH99</f>
        <v>7.1448402052853863E-3</v>
      </c>
      <c r="W107" s="116">
        <f>compoprinc!CI99</f>
        <v>4.9632329329402633E-2</v>
      </c>
      <c r="X107" s="116">
        <f>compoprinc!CJ99</f>
        <v>0.34347822418395435</v>
      </c>
      <c r="Y107" s="145">
        <f>compoprinc!CK99</f>
        <v>1.3185895073009411E-2</v>
      </c>
      <c r="AB107" s="636">
        <f t="shared" si="3"/>
        <v>-6.7857923204961423E-6</v>
      </c>
      <c r="AC107" s="636">
        <f t="shared" si="4"/>
        <v>-7.9080928117036819E-6</v>
      </c>
      <c r="AD107" s="636">
        <f t="shared" si="5"/>
        <v>1.1223027783224815E-6</v>
      </c>
      <c r="AF107" s="638"/>
    </row>
    <row r="108" spans="1:32">
      <c r="A108" s="148">
        <v>2011</v>
      </c>
      <c r="B108" s="146">
        <f>1-TA2b!B108</f>
        <v>0.5351422131061554</v>
      </c>
      <c r="C108" s="553">
        <f>compoprinc!BW100</f>
        <v>1.0419904358637799E-2</v>
      </c>
      <c r="D108" s="553">
        <f>compoprinc!BX100</f>
        <v>-1.9833706355239924E-2</v>
      </c>
      <c r="E108" s="553">
        <f>compoprinc!BY100</f>
        <v>2.9209716808584658E-2</v>
      </c>
      <c r="F108" s="553">
        <f>compoprinc!BZ100</f>
        <v>1.0845620070989501E-2</v>
      </c>
      <c r="G108" s="553">
        <f>compoprinc!CA100</f>
        <v>6.5695301980721696E-2</v>
      </c>
      <c r="H108" s="553">
        <f>compoprinc!CB100</f>
        <v>0.4186612036203271</v>
      </c>
      <c r="I108" s="554">
        <f>compoprinc!CC100</f>
        <v>2.0150047572717322E-2</v>
      </c>
      <c r="J108" s="181">
        <f>compoprinc!BN100</f>
        <v>0.10306620597839355</v>
      </c>
      <c r="K108" s="116">
        <f>compoprinc!BO100</f>
        <v>1.7423651929780596E-3</v>
      </c>
      <c r="L108" s="116">
        <f>compoprinc!BP100</f>
        <v>-1.2118422836143601E-2</v>
      </c>
      <c r="M108" s="116">
        <f>compoprinc!BQ100</f>
        <v>8.7788841065554735E-3</v>
      </c>
      <c r="N108" s="116">
        <f>compoprinc!BR100</f>
        <v>3.4918055392849923E-3</v>
      </c>
      <c r="O108" s="116">
        <f>compoprinc!BS100</f>
        <v>1.5417547796617165E-2</v>
      </c>
      <c r="P108" s="116">
        <f>compoprinc!BT100</f>
        <v>7.9313369080874316E-2</v>
      </c>
      <c r="Q108" s="116">
        <f>compoprinc!BU100</f>
        <v>6.446741980539762E-3</v>
      </c>
      <c r="R108" s="117">
        <f>compoprinc!CD100</f>
        <v>0.43207600712776184</v>
      </c>
      <c r="S108" s="116">
        <f>compoprinc!CE100</f>
        <v>8.6774048128493327E-3</v>
      </c>
      <c r="T108" s="116">
        <f>compoprinc!CF100</f>
        <v>-7.7168287519734646E-3</v>
      </c>
      <c r="U108" s="116">
        <f>compoprinc!CG100</f>
        <v>2.0431969611690335E-2</v>
      </c>
      <c r="V108" s="116">
        <f>compoprinc!CH100</f>
        <v>7.3543269035010106E-3</v>
      </c>
      <c r="W108" s="116">
        <f>compoprinc!CI100</f>
        <v>5.0278629627135349E-2</v>
      </c>
      <c r="X108" s="116">
        <f>compoprinc!CJ100</f>
        <v>0.33934605328575917</v>
      </c>
      <c r="Y108" s="145">
        <f>compoprinc!CK100</f>
        <v>1.370424171938159E-2</v>
      </c>
      <c r="AB108" s="636">
        <f t="shared" si="3"/>
        <v>-5.874950582795968E-6</v>
      </c>
      <c r="AC108" s="636">
        <f t="shared" si="4"/>
        <v>-6.0848823126152807E-6</v>
      </c>
      <c r="AD108" s="636">
        <f t="shared" si="5"/>
        <v>2.0991941845904805E-7</v>
      </c>
      <c r="AF108" s="638"/>
    </row>
    <row r="109" spans="1:32">
      <c r="A109" s="148">
        <v>2012</v>
      </c>
      <c r="B109" s="146">
        <f>1-TA2b!B109</f>
        <v>0.52388933300971985</v>
      </c>
      <c r="C109" s="553">
        <f>compoprinc!BW101</f>
        <v>8.9260682870507726E-3</v>
      </c>
      <c r="D109" s="553">
        <f>compoprinc!BX101</f>
        <v>-1.9783233630169341E-2</v>
      </c>
      <c r="E109" s="553">
        <f>compoprinc!BY101</f>
        <v>3.0035192846116745E-2</v>
      </c>
      <c r="F109" s="553">
        <f>compoprinc!BZ101</f>
        <v>1.0746350225069964E-2</v>
      </c>
      <c r="G109" s="553">
        <f>compoprinc!CA101</f>
        <v>6.4829637249750785E-2</v>
      </c>
      <c r="H109" s="553">
        <f>compoprinc!CB101</f>
        <v>0.4093475381374827</v>
      </c>
      <c r="I109" s="554">
        <f>compoprinc!CC101</f>
        <v>1.9789611235359668E-2</v>
      </c>
      <c r="J109" s="181">
        <f>compoprinc!BN101</f>
        <v>0.10006511211395264</v>
      </c>
      <c r="K109" s="116">
        <f>compoprinc!BO101</f>
        <v>1.6150388429332439E-3</v>
      </c>
      <c r="L109" s="116">
        <f>compoprinc!BP101</f>
        <v>-1.1660712473951472E-2</v>
      </c>
      <c r="M109" s="116">
        <f>compoprinc!BQ101</f>
        <v>8.6843250886189174E-3</v>
      </c>
      <c r="N109" s="116">
        <f>compoprinc!BR101</f>
        <v>3.4416472899474566E-3</v>
      </c>
      <c r="O109" s="116">
        <f>compoprinc!BS101</f>
        <v>1.5176012745863552E-2</v>
      </c>
      <c r="P109" s="116">
        <f>compoprinc!BT101</f>
        <v>7.6530359938580025E-2</v>
      </c>
      <c r="Q109" s="116">
        <f>compoprinc!BU101</f>
        <v>6.2816210549477757E-3</v>
      </c>
      <c r="R109" s="117">
        <f>compoprinc!CD101</f>
        <v>0.42382422089576721</v>
      </c>
      <c r="S109" s="116">
        <f>compoprinc!CE101</f>
        <v>7.310966419716603E-3</v>
      </c>
      <c r="T109" s="116">
        <f>compoprinc!CF101</f>
        <v>-8.1240245929316158E-3</v>
      </c>
      <c r="U109" s="116">
        <f>compoprinc!CG101</f>
        <v>2.1351955276860738E-2</v>
      </c>
      <c r="V109" s="116">
        <f>compoprinc!CH101</f>
        <v>7.3052257886955926E-3</v>
      </c>
      <c r="W109" s="116">
        <f>compoprinc!CI101</f>
        <v>4.965454478806873E-2</v>
      </c>
      <c r="X109" s="116">
        <f>compoprinc!CJ101</f>
        <v>0.33281527364368468</v>
      </c>
      <c r="Y109" s="145">
        <f>compoprinc!CK101</f>
        <v>1.3508930536277294E-2</v>
      </c>
      <c r="AB109" s="636">
        <f t="shared" si="3"/>
        <v>-1.8313409415604553E-6</v>
      </c>
      <c r="AC109" s="636">
        <f t="shared" si="4"/>
        <v>-3.18037298685514E-6</v>
      </c>
      <c r="AD109" s="636">
        <f t="shared" si="5"/>
        <v>1.349035395226128E-6</v>
      </c>
      <c r="AF109" s="638"/>
    </row>
    <row r="110" spans="1:32">
      <c r="A110" s="148">
        <v>2013</v>
      </c>
      <c r="B110" s="146">
        <f>1-TA2b!B110</f>
        <v>0.53340384364128113</v>
      </c>
      <c r="C110" s="553">
        <f>compoprinc!BW102</f>
        <v>1.1102825132961342E-2</v>
      </c>
      <c r="D110" s="553">
        <f>compoprinc!BX102</f>
        <v>-1.6189619847060476E-2</v>
      </c>
      <c r="E110" s="553">
        <f>compoprinc!BY102</f>
        <v>3.0950388730767033E-2</v>
      </c>
      <c r="F110" s="553">
        <f>compoprinc!BZ102</f>
        <v>1.0896677343052092E-2</v>
      </c>
      <c r="G110" s="553">
        <f>compoprinc!CA102</f>
        <v>6.2307427087633933E-2</v>
      </c>
      <c r="H110" s="553">
        <f>compoprinc!CB102</f>
        <v>0.41424795213827315</v>
      </c>
      <c r="I110" s="554">
        <f>compoprinc!CC102</f>
        <v>2.0086855650435626E-2</v>
      </c>
      <c r="J110" s="181">
        <f>compoprinc!BN102</f>
        <v>0.10421198606491089</v>
      </c>
      <c r="K110" s="116">
        <f>compoprinc!BO102</f>
        <v>1.7660367360110886E-3</v>
      </c>
      <c r="L110" s="116">
        <f>compoprinc!BP102</f>
        <v>-9.7389416974043453E-3</v>
      </c>
      <c r="M110" s="116">
        <f>compoprinc!BQ102</f>
        <v>8.8999423826067077E-3</v>
      </c>
      <c r="N110" s="116">
        <f>compoprinc!BR102</f>
        <v>3.4777159424943015E-3</v>
      </c>
      <c r="O110" s="116">
        <f>compoprinc!BS102</f>
        <v>1.532313076068161E-2</v>
      </c>
      <c r="P110" s="116">
        <f>compoprinc!BT102</f>
        <v>7.8122370145152484E-2</v>
      </c>
      <c r="Q110" s="116">
        <f>compoprinc!BU102</f>
        <v>6.3628410801173461E-3</v>
      </c>
      <c r="R110" s="117">
        <f>compoprinc!CD102</f>
        <v>0.42919185757637024</v>
      </c>
      <c r="S110" s="116">
        <f>compoprinc!CE102</f>
        <v>9.3366971959583257E-3</v>
      </c>
      <c r="T110" s="116">
        <f>compoprinc!CF102</f>
        <v>-6.4513901278990529E-3</v>
      </c>
      <c r="U110" s="116">
        <f>compoprinc!CG102</f>
        <v>2.2050975486452483E-2</v>
      </c>
      <c r="V110" s="116">
        <f>compoprinc!CH102</f>
        <v>7.4192155180314648E-3</v>
      </c>
      <c r="W110" s="116">
        <f>compoprinc!CI102</f>
        <v>4.6984850651761112E-2</v>
      </c>
      <c r="X110" s="116">
        <f>compoprinc!CJ102</f>
        <v>0.33612458858829564</v>
      </c>
      <c r="Y110" s="145">
        <f>compoprinc!CK102</f>
        <v>1.3724473562424214E-2</v>
      </c>
      <c r="AB110" s="636">
        <f t="shared" si="3"/>
        <v>1.3374052183490193E-6</v>
      </c>
      <c r="AC110" s="636">
        <f t="shared" si="4"/>
        <v>-1.1092847483074042E-6</v>
      </c>
      <c r="AD110" s="636">
        <f t="shared" si="5"/>
        <v>2.4467013460260922E-6</v>
      </c>
      <c r="AF110" s="638"/>
    </row>
    <row r="111" spans="1:32">
      <c r="A111" s="148">
        <v>2014</v>
      </c>
      <c r="B111" s="146">
        <f>1-TA2b!B111</f>
        <v>0.52756175398826599</v>
      </c>
      <c r="C111" s="553">
        <f>compoprinc!BW103</f>
        <v>1.1775322804436616E-2</v>
      </c>
      <c r="D111" s="553">
        <f>compoprinc!BX103</f>
        <v>-1.9562964695189221E-2</v>
      </c>
      <c r="E111" s="553">
        <f>compoprinc!BY103</f>
        <v>3.073132255098926E-2</v>
      </c>
      <c r="F111" s="553">
        <f>compoprinc!BZ103</f>
        <v>1.0921510946412506E-2</v>
      </c>
      <c r="G111" s="553">
        <f>compoprinc!CA103</f>
        <v>6.2942389514592995E-2</v>
      </c>
      <c r="H111" s="553">
        <f>compoprinc!CB103</f>
        <v>0.4108540164700295</v>
      </c>
      <c r="I111" s="554">
        <f>compoprinc!CC103</f>
        <v>1.9902501765357964E-2</v>
      </c>
      <c r="J111" s="181">
        <f>compoprinc!BN103</f>
        <v>0.10310649871826172</v>
      </c>
      <c r="K111" s="116">
        <f>compoprinc!BO103</f>
        <v>1.9306130941090262E-3</v>
      </c>
      <c r="L111" s="116">
        <f>compoprinc!BP103</f>
        <v>-1.1172839150391942E-2</v>
      </c>
      <c r="M111" s="116">
        <f>compoprinc!BQ103</f>
        <v>8.7459205547388078E-3</v>
      </c>
      <c r="N111" s="116">
        <f>compoprinc!BR103</f>
        <v>3.4690961317228653E-3</v>
      </c>
      <c r="O111" s="116">
        <f>compoprinc!BS103</f>
        <v>1.5399504331495607E-2</v>
      </c>
      <c r="P111" s="116">
        <f>compoprinc!BT103</f>
        <v>7.8457503629115119E-2</v>
      </c>
      <c r="Q111" s="116">
        <f>compoprinc!BU103</f>
        <v>6.2797023461109869E-3</v>
      </c>
      <c r="R111" s="117">
        <f>compoprinc!CD103</f>
        <v>0.42445525527000427</v>
      </c>
      <c r="S111" s="116">
        <f>compoprinc!CE103</f>
        <v>9.844573067884348E-3</v>
      </c>
      <c r="T111" s="116">
        <f>compoprinc!CF103</f>
        <v>-8.3912424625544463E-3</v>
      </c>
      <c r="U111" s="116">
        <f>compoprinc!CG103</f>
        <v>2.1986171521831726E-2</v>
      </c>
      <c r="V111" s="116">
        <f>compoprinc!CH103</f>
        <v>7.4527979219966073E-3</v>
      </c>
      <c r="W111" s="116">
        <f>compoprinc!CI103</f>
        <v>4.7543697813166121E-2</v>
      </c>
      <c r="X111" s="116">
        <f>compoprinc!CJ103</f>
        <v>0.33239511577692954</v>
      </c>
      <c r="Y111" s="145">
        <f>compoprinc!CK103</f>
        <v>1.3623484774168974E-2</v>
      </c>
    </row>
    <row r="112" spans="1:32">
      <c r="A112" s="14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4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4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4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4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4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50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B8:Y8"/>
    <mergeCell ref="B7:Y7"/>
    <mergeCell ref="A4:Y4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AG119"/>
  <sheetViews>
    <sheetView workbookViewId="0">
      <pane xSplit="1" ySplit="9" topLeftCell="B10" activePane="bottomRight" state="frozen"/>
      <selection activeCell="Y103" sqref="Y103"/>
      <selection pane="topRight" activeCell="Y103" sqref="Y103"/>
      <selection pane="bottomLeft" activeCell="Y103" sqref="Y103"/>
      <selection pane="bottomRight" activeCell="S24" sqref="S24:Y24"/>
    </sheetView>
  </sheetViews>
  <sheetFormatPr baseColWidth="10" defaultColWidth="10.83203125" defaultRowHeight="15" x14ac:dyDescent="0"/>
  <cols>
    <col min="1" max="1" width="12.6640625" style="113" bestFit="1" customWidth="1"/>
    <col min="2" max="9" width="10.83203125" style="113" customWidth="1"/>
    <col min="10" max="17" width="10.83203125" style="113"/>
    <col min="18" max="25" width="10.83203125" style="113" customWidth="1"/>
    <col min="26" max="16384" width="10.83203125" style="113"/>
  </cols>
  <sheetData>
    <row r="1" spans="1:33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3" ht="16" thickBot="1"/>
    <row r="4" spans="1:33" s="141" customFormat="1" ht="25" customHeight="1" thickTop="1">
      <c r="A4" s="1237" t="s">
        <v>129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/>
      <c r="Y4" s="1239"/>
    </row>
    <row r="5" spans="1:33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39"/>
      <c r="W5" s="139"/>
      <c r="X5" s="139"/>
      <c r="Y5" s="179"/>
    </row>
    <row r="6" spans="1:33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33" ht="35" customHeight="1">
      <c r="A7" s="140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3"/>
      <c r="Z7" s="1"/>
      <c r="AA7" s="1"/>
      <c r="AB7" s="1"/>
      <c r="AC7" s="1"/>
      <c r="AD7" s="1"/>
      <c r="AE7" s="1"/>
      <c r="AF7" s="1"/>
      <c r="AG7" s="1"/>
    </row>
    <row r="8" spans="1:33" s="190" customFormat="1" ht="20" customHeight="1">
      <c r="A8" s="137"/>
      <c r="B8" s="1240" t="s">
        <v>44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1"/>
      <c r="M8" s="1241"/>
      <c r="N8" s="1241"/>
      <c r="O8" s="1241"/>
      <c r="P8" s="1241"/>
      <c r="Q8" s="1241"/>
      <c r="R8" s="1241"/>
      <c r="S8" s="1241"/>
      <c r="T8" s="1241"/>
      <c r="U8" s="1241"/>
      <c r="V8" s="1241"/>
      <c r="W8" s="1241"/>
      <c r="X8" s="1241"/>
      <c r="Y8" s="191"/>
    </row>
    <row r="9" spans="1:33" ht="61" thickBot="1">
      <c r="A9" s="135"/>
      <c r="B9" s="437" t="s">
        <v>14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437" t="s">
        <v>13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502" t="s">
        <v>12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173" t="s">
        <v>40</v>
      </c>
    </row>
    <row r="10" spans="1:33">
      <c r="A10" s="126">
        <v>1913</v>
      </c>
      <c r="B10" s="439">
        <f>compoprinc!R2</f>
        <v>0.42099061405565269</v>
      </c>
      <c r="C10" s="132">
        <f>compoprinc!S2</f>
        <v>4.75455001092406E-2</v>
      </c>
      <c r="D10" s="132">
        <f>compoprinc!T2</f>
        <v>4.4084649755038743E-2</v>
      </c>
      <c r="E10" s="132">
        <f>compoprinc!U2</f>
        <v>4.3744861171575798E-2</v>
      </c>
      <c r="F10" s="132">
        <f>compoprinc!V2</f>
        <v>5.8356733020853965E-2</v>
      </c>
      <c r="G10" s="132">
        <f>compoprinc!W2</f>
        <v>3.7551001544169661E-3</v>
      </c>
      <c r="H10" s="132">
        <f>compoprinc!X2</f>
        <v>0.10727694127362992</v>
      </c>
      <c r="I10" s="188">
        <f>compoprinc!Y2</f>
        <v>0.11622682857089667</v>
      </c>
      <c r="J10" s="185">
        <f>compoprinc!Z2</f>
        <v>0.31460942880054799</v>
      </c>
      <c r="K10" s="125">
        <f>compoprinc!AA2</f>
        <v>4.7543648007729714E-2</v>
      </c>
      <c r="L10" s="125">
        <f>compoprinc!AB2</f>
        <v>3.3534181200815694E-2</v>
      </c>
      <c r="M10" s="125">
        <f>compoprinc!AC2</f>
        <v>3.1030237947157677E-2</v>
      </c>
      <c r="N10" s="125">
        <f>compoprinc!AD2</f>
        <v>5.1777360848983094E-2</v>
      </c>
      <c r="O10" s="125">
        <f>compoprinc!AE2</f>
        <v>2.2739793731384604E-3</v>
      </c>
      <c r="P10" s="125">
        <f>compoprinc!AF2</f>
        <v>4.5382210802236547E-2</v>
      </c>
      <c r="Q10" s="125">
        <f>compoprinc!AG2</f>
        <v>0.10306781062048684</v>
      </c>
      <c r="R10" s="189">
        <f>compoprinc!AH2</f>
        <v>0.18734309955270503</v>
      </c>
      <c r="S10" s="132">
        <f>compoprinc!AI2</f>
        <v>4.7548004599723019E-2</v>
      </c>
      <c r="T10" s="132">
        <f>compoprinc!AJ2</f>
        <v>2.2215279722681079E-2</v>
      </c>
      <c r="U10" s="132">
        <f>compoprinc!AK2</f>
        <v>1.496172721371174E-2</v>
      </c>
      <c r="V10" s="132">
        <f>compoprinc!AL2</f>
        <v>2.8092274125529067E-2</v>
      </c>
      <c r="W10" s="132">
        <f>compoprinc!AM2</f>
        <v>7.5323263568366201E-4</v>
      </c>
      <c r="X10" s="132">
        <f>compoprinc!AN2</f>
        <v>1.7985494509276004E-2</v>
      </c>
      <c r="Y10" s="188">
        <f>compoprinc!AO2</f>
        <v>5.5787086746100445E-2</v>
      </c>
    </row>
    <row r="11" spans="1:33">
      <c r="A11" s="126">
        <v>1914</v>
      </c>
      <c r="B11" s="146">
        <f>compoprinc!R3</f>
        <v>0.42684291934296736</v>
      </c>
      <c r="C11" s="125">
        <f>compoprinc!S3</f>
        <v>4.6960728294209282E-2</v>
      </c>
      <c r="D11" s="125">
        <f>compoprinc!T3</f>
        <v>4.7737725049280914E-2</v>
      </c>
      <c r="E11" s="125">
        <f>compoprinc!U3</f>
        <v>4.625595774887778E-2</v>
      </c>
      <c r="F11" s="125">
        <f>compoprinc!V3</f>
        <v>6.0470318119697677E-2</v>
      </c>
      <c r="G11" s="125">
        <f>compoprinc!W3</f>
        <v>3.8753278621861029E-3</v>
      </c>
      <c r="H11" s="125">
        <f>compoprinc!X3</f>
        <v>0.10376145586511511</v>
      </c>
      <c r="I11" s="165">
        <f>compoprinc!Y3</f>
        <v>0.11778140640360044</v>
      </c>
      <c r="J11" s="185">
        <f>compoprinc!Z3</f>
        <v>0.32087176178350052</v>
      </c>
      <c r="K11" s="125">
        <f>compoprinc!AA3</f>
        <v>4.695898129081786E-2</v>
      </c>
      <c r="L11" s="125">
        <f>compoprinc!AB3</f>
        <v>3.6442312541259583E-2</v>
      </c>
      <c r="M11" s="125">
        <f>compoprinc!AC3</f>
        <v>3.283158787309523E-2</v>
      </c>
      <c r="N11" s="125">
        <f>compoprinc!AD3</f>
        <v>5.3740478596677355E-2</v>
      </c>
      <c r="O11" s="125">
        <f>compoprinc!AE3</f>
        <v>2.3560597942591166E-3</v>
      </c>
      <c r="P11" s="125">
        <f>compoprinc!AF3</f>
        <v>4.392433594266501E-2</v>
      </c>
      <c r="Q11" s="125">
        <f>compoprinc!AG3</f>
        <v>0.10461800574472634</v>
      </c>
      <c r="R11" s="117">
        <f>compoprinc!AH3</f>
        <v>0.19197143902871622</v>
      </c>
      <c r="S11" s="125">
        <f>compoprinc!AI3</f>
        <v>4.6963164123925621E-2</v>
      </c>
      <c r="T11" s="125">
        <f>compoprinc!AJ3</f>
        <v>2.4472308771428412E-2</v>
      </c>
      <c r="U11" s="125">
        <f>compoprinc!AK3</f>
        <v>1.5893104660221227E-2</v>
      </c>
      <c r="V11" s="125">
        <f>compoprinc!AL3</f>
        <v>2.9331829618277405E-2</v>
      </c>
      <c r="W11" s="125">
        <f>compoprinc!AM3</f>
        <v>7.8343387525975144E-4</v>
      </c>
      <c r="X11" s="125">
        <f>compoprinc!AN3</f>
        <v>1.7560391271117404E-2</v>
      </c>
      <c r="Y11" s="165">
        <f>compoprinc!AO3</f>
        <v>5.6967206708486373E-2</v>
      </c>
    </row>
    <row r="12" spans="1:33">
      <c r="A12" s="126">
        <v>1915</v>
      </c>
      <c r="B12" s="146">
        <f>compoprinc!R4</f>
        <v>0.41959866115060224</v>
      </c>
      <c r="C12" s="125">
        <f>compoprinc!S4</f>
        <v>4.8814933015364242E-2</v>
      </c>
      <c r="D12" s="125">
        <f>compoprinc!T4</f>
        <v>4.7012297594428244E-2</v>
      </c>
      <c r="E12" s="125">
        <f>compoprinc!U4</f>
        <v>4.6236064549101216E-2</v>
      </c>
      <c r="F12" s="125">
        <f>compoprinc!V4</f>
        <v>5.8020949021527539E-2</v>
      </c>
      <c r="G12" s="125">
        <f>compoprinc!W4</f>
        <v>3.8942546084993609E-3</v>
      </c>
      <c r="H12" s="125">
        <f>compoprinc!X4</f>
        <v>0.10298029063085365</v>
      </c>
      <c r="I12" s="165">
        <f>compoprinc!Y4</f>
        <v>0.11263987173082803</v>
      </c>
      <c r="J12" s="185">
        <f>compoprinc!Z4</f>
        <v>0.31339564692684024</v>
      </c>
      <c r="K12" s="125">
        <f>compoprinc!AA4</f>
        <v>4.8813026144422865E-2</v>
      </c>
      <c r="L12" s="125">
        <f>compoprinc!AB4</f>
        <v>3.5561900348164421E-2</v>
      </c>
      <c r="M12" s="125">
        <f>compoprinc!AC4</f>
        <v>3.2668890349992867E-2</v>
      </c>
      <c r="N12" s="125">
        <f>compoprinc!AD4</f>
        <v>5.1315318037516433E-2</v>
      </c>
      <c r="O12" s="125">
        <f>compoprinc!AE4</f>
        <v>2.3649065702724828E-3</v>
      </c>
      <c r="P12" s="125">
        <f>compoprinc!AF4</f>
        <v>4.3104294639108691E-2</v>
      </c>
      <c r="Q12" s="125">
        <f>compoprinc!AG4</f>
        <v>9.9567310837362602E-2</v>
      </c>
      <c r="R12" s="117">
        <f>compoprinc!AH4</f>
        <v>0.18609102844388523</v>
      </c>
      <c r="S12" s="125">
        <f>compoprinc!AI4</f>
        <v>4.8817512621840517E-2</v>
      </c>
      <c r="T12" s="125">
        <f>compoprinc!AJ4</f>
        <v>2.3230319398041981E-2</v>
      </c>
      <c r="U12" s="125">
        <f>compoprinc!AK4</f>
        <v>1.5577149826073045E-2</v>
      </c>
      <c r="V12" s="125">
        <f>compoprinc!AL4</f>
        <v>2.7515153548133352E-2</v>
      </c>
      <c r="W12" s="125">
        <f>compoprinc!AM4</f>
        <v>7.7422584772926181E-4</v>
      </c>
      <c r="X12" s="125">
        <f>compoprinc!AN4</f>
        <v>1.6920377173263189E-2</v>
      </c>
      <c r="Y12" s="165">
        <f>compoprinc!AO4</f>
        <v>5.3256290028803908E-2</v>
      </c>
    </row>
    <row r="13" spans="1:33">
      <c r="A13" s="126">
        <v>1916</v>
      </c>
      <c r="B13" s="160">
        <f>compoprinc!R5</f>
        <v>0.44176589235473496</v>
      </c>
      <c r="C13" s="440">
        <f>compoprinc!S5</f>
        <v>7.5666773436563139E-2</v>
      </c>
      <c r="D13" s="440">
        <f>compoprinc!T5</f>
        <v>4.475788362131207E-2</v>
      </c>
      <c r="E13" s="440">
        <f>compoprinc!U5</f>
        <v>4.564889164355878E-2</v>
      </c>
      <c r="F13" s="440">
        <f>compoprinc!V5</f>
        <v>5.3770679810678117E-2</v>
      </c>
      <c r="G13" s="440">
        <f>compoprinc!W5</f>
        <v>3.688123979990774E-3</v>
      </c>
      <c r="H13" s="440">
        <f>compoprinc!X5</f>
        <v>0.11283339121875408</v>
      </c>
      <c r="I13" s="441">
        <f>compoprinc!Y5</f>
        <v>0.10540014864387805</v>
      </c>
      <c r="J13" s="185">
        <f>compoprinc!Z5</f>
        <v>0.33829982335143666</v>
      </c>
      <c r="K13" s="125">
        <f>compoprinc!AA5</f>
        <v>7.847040846425124E-2</v>
      </c>
      <c r="L13" s="125">
        <f>compoprinc!AB5</f>
        <v>3.4188183156799348E-2</v>
      </c>
      <c r="M13" s="125">
        <f>compoprinc!AC5</f>
        <v>3.2956505016237148E-2</v>
      </c>
      <c r="N13" s="125">
        <f>compoprinc!AD5</f>
        <v>4.7943711963620371E-2</v>
      </c>
      <c r="O13" s="125">
        <f>compoprinc!AE5</f>
        <v>2.2185841996031391E-3</v>
      </c>
      <c r="P13" s="125">
        <f>compoprinc!AF5</f>
        <v>4.8592735603278807E-2</v>
      </c>
      <c r="Q13" s="125">
        <f>compoprinc!AG5</f>
        <v>9.3929694947646622E-2</v>
      </c>
      <c r="R13" s="117">
        <f>compoprinc!AH5</f>
        <v>0.20526532180126775</v>
      </c>
      <c r="S13" s="116">
        <f>compoprinc!AI5</f>
        <v>6.710127232566282E-2</v>
      </c>
      <c r="T13" s="116">
        <f>compoprinc!AJ5</f>
        <v>2.3201577879417484E-2</v>
      </c>
      <c r="U13" s="116">
        <f>compoprinc!AK5</f>
        <v>1.6467435994433538E-2</v>
      </c>
      <c r="V13" s="116">
        <f>compoprinc!AL5</f>
        <v>2.6482953453987452E-2</v>
      </c>
      <c r="W13" s="116">
        <f>compoprinc!AM5</f>
        <v>7.488945668584424E-4</v>
      </c>
      <c r="X13" s="116">
        <f>compoprinc!AN5</f>
        <v>1.9496311468966597E-2</v>
      </c>
      <c r="Y13" s="145">
        <f>compoprinc!AO5</f>
        <v>5.1766876111941452E-2</v>
      </c>
    </row>
    <row r="14" spans="1:33">
      <c r="A14" s="126">
        <v>1917</v>
      </c>
      <c r="B14" s="197">
        <f>compoprinc!R6</f>
        <v>0.44649282387593081</v>
      </c>
      <c r="C14" s="125">
        <f>compoprinc!S6</f>
        <v>8.4586112837690464E-2</v>
      </c>
      <c r="D14" s="125">
        <f>compoprinc!T6</f>
        <v>4.4815443518450029E-2</v>
      </c>
      <c r="E14" s="125">
        <f>compoprinc!U6</f>
        <v>4.4655809862357156E-2</v>
      </c>
      <c r="F14" s="125">
        <f>compoprinc!V6</f>
        <v>5.6037135658360986E-2</v>
      </c>
      <c r="G14" s="125">
        <f>compoprinc!W6</f>
        <v>3.3302099669824652E-3</v>
      </c>
      <c r="H14" s="125">
        <f>compoprinc!X6</f>
        <v>0.10423079743725547</v>
      </c>
      <c r="I14" s="165">
        <f>compoprinc!Y6</f>
        <v>0.10883731459483419</v>
      </c>
      <c r="J14" s="185">
        <f>compoprinc!Z6</f>
        <v>0.34435798698177705</v>
      </c>
      <c r="K14" s="125">
        <f>compoprinc!AA6</f>
        <v>8.6161612346176489E-2</v>
      </c>
      <c r="L14" s="125">
        <f>compoprinc!AB6</f>
        <v>3.4141372468859177E-2</v>
      </c>
      <c r="M14" s="125">
        <f>compoprinc!AC6</f>
        <v>3.2433110133071964E-2</v>
      </c>
      <c r="N14" s="125">
        <f>compoprinc!AD6</f>
        <v>4.957023385981018E-2</v>
      </c>
      <c r="O14" s="125">
        <f>compoprinc!AE6</f>
        <v>2.0139003044587966E-3</v>
      </c>
      <c r="P14" s="125">
        <f>compoprinc!AF6</f>
        <v>4.3813273795542208E-2</v>
      </c>
      <c r="Q14" s="125">
        <f>compoprinc!AG6</f>
        <v>9.6224484073858252E-2</v>
      </c>
      <c r="R14" s="117">
        <f>compoprinc!AH6</f>
        <v>0.19941773630571552</v>
      </c>
      <c r="S14" s="125">
        <f>compoprinc!AI6</f>
        <v>8.0453317629307755E-2</v>
      </c>
      <c r="T14" s="125">
        <f>compoprinc!AJ6</f>
        <v>2.7879169522423378E-2</v>
      </c>
      <c r="U14" s="125">
        <f>compoprinc!AK6</f>
        <v>1.2587455740577864E-2</v>
      </c>
      <c r="V14" s="125">
        <f>compoprinc!AL6</f>
        <v>1.8280414471303425E-2</v>
      </c>
      <c r="W14" s="125">
        <f>compoprinc!AM6</f>
        <v>8.3044808733292639E-4</v>
      </c>
      <c r="X14" s="125">
        <f>compoprinc!AN6</f>
        <v>2.4058772937853558E-2</v>
      </c>
      <c r="Y14" s="165">
        <f>compoprinc!AO6</f>
        <v>3.5328157916916597E-2</v>
      </c>
    </row>
    <row r="15" spans="1:33">
      <c r="A15" s="126">
        <v>1918</v>
      </c>
      <c r="B15" s="146">
        <f>compoprinc!R7</f>
        <v>0.43434394852782005</v>
      </c>
      <c r="C15" s="125">
        <f>compoprinc!S7</f>
        <v>8.6609686084648529E-2</v>
      </c>
      <c r="D15" s="125">
        <f>compoprinc!T7</f>
        <v>4.7412490589628868E-2</v>
      </c>
      <c r="E15" s="125">
        <f>compoprinc!U7</f>
        <v>4.0517574051843482E-2</v>
      </c>
      <c r="F15" s="125">
        <f>compoprinc!V7</f>
        <v>5.3018257763209613E-2</v>
      </c>
      <c r="G15" s="125">
        <f>compoprinc!W7</f>
        <v>3.1128833211540312E-3</v>
      </c>
      <c r="H15" s="125">
        <f>compoprinc!X7</f>
        <v>0.10493032371312475</v>
      </c>
      <c r="I15" s="165">
        <f>compoprinc!Y7</f>
        <v>9.8742733004210728E-2</v>
      </c>
      <c r="J15" s="185">
        <f>compoprinc!Z7</f>
        <v>0.33584575928468957</v>
      </c>
      <c r="K15" s="125">
        <f>compoprinc!AA7</f>
        <v>8.4048394393818712E-2</v>
      </c>
      <c r="L15" s="125">
        <f>compoprinc!AB7</f>
        <v>4.0737378800948139E-2</v>
      </c>
      <c r="M15" s="125">
        <f>compoprinc!AC7</f>
        <v>2.801023314815938E-2</v>
      </c>
      <c r="N15" s="125">
        <f>compoprinc!AD7</f>
        <v>4.2634091528316667E-2</v>
      </c>
      <c r="O15" s="125">
        <f>compoprinc!AE7</f>
        <v>2.2129302516676057E-3</v>
      </c>
      <c r="P15" s="125">
        <f>compoprinc!AF7</f>
        <v>5.8853560204486836E-2</v>
      </c>
      <c r="Q15" s="125">
        <f>compoprinc!AG7</f>
        <v>7.9349170957292242E-2</v>
      </c>
      <c r="R15" s="117">
        <f>compoprinc!AH7</f>
        <v>0.18788301802800472</v>
      </c>
      <c r="S15" s="125">
        <f>compoprinc!AI7</f>
        <v>7.0090990675336209E-2</v>
      </c>
      <c r="T15" s="125">
        <f>compoprinc!AJ7</f>
        <v>2.6598357254600153E-2</v>
      </c>
      <c r="U15" s="125">
        <f>compoprinc!AK7</f>
        <v>1.1215623885538397E-2</v>
      </c>
      <c r="V15" s="125">
        <f>compoprinc!AL7</f>
        <v>1.8832543519238864E-2</v>
      </c>
      <c r="W15" s="125">
        <f>compoprinc!AM7</f>
        <v>8.0564589890591771E-4</v>
      </c>
      <c r="X15" s="125">
        <f>compoprinc!AN7</f>
        <v>2.5423328566008523E-2</v>
      </c>
      <c r="Y15" s="165">
        <f>compoprinc!AO7</f>
        <v>3.4916528228376646E-2</v>
      </c>
    </row>
    <row r="16" spans="1:33">
      <c r="A16" s="128">
        <v>1919</v>
      </c>
      <c r="B16" s="150">
        <f>compoprinc!R8</f>
        <v>0.45231527801651072</v>
      </c>
      <c r="C16" s="127">
        <f>compoprinc!S8</f>
        <v>9.3140906022924214E-2</v>
      </c>
      <c r="D16" s="127">
        <f>compoprinc!T8</f>
        <v>5.2215740401847788E-2</v>
      </c>
      <c r="E16" s="127">
        <f>compoprinc!U8</f>
        <v>3.9064924339879591E-2</v>
      </c>
      <c r="F16" s="127">
        <f>compoprinc!V8</f>
        <v>5.6611323186117932E-2</v>
      </c>
      <c r="G16" s="127">
        <f>compoprinc!W8</f>
        <v>3.2236072691858111E-3</v>
      </c>
      <c r="H16" s="127">
        <f>compoprinc!X8</f>
        <v>0.100424715617885</v>
      </c>
      <c r="I16" s="167">
        <f>compoprinc!Y8</f>
        <v>0.10763406117867048</v>
      </c>
      <c r="J16" s="186">
        <f>compoprinc!Z8</f>
        <v>0.3607389651722559</v>
      </c>
      <c r="K16" s="127">
        <f>compoprinc!AA8</f>
        <v>9.0796420178370391E-2</v>
      </c>
      <c r="L16" s="127">
        <f>compoprinc!AB8</f>
        <v>4.6622452878956694E-2</v>
      </c>
      <c r="M16" s="127">
        <f>compoprinc!AC8</f>
        <v>2.7770505571566784E-2</v>
      </c>
      <c r="N16" s="127">
        <f>compoprinc!AD8</f>
        <v>4.6895360815003145E-2</v>
      </c>
      <c r="O16" s="127">
        <f>compoprinc!AE8</f>
        <v>2.3207970604115385E-3</v>
      </c>
      <c r="P16" s="127">
        <f>compoprinc!AF8</f>
        <v>5.7222287009298392E-2</v>
      </c>
      <c r="Q16" s="127">
        <f>compoprinc!AG8</f>
        <v>8.9111141658648932E-2</v>
      </c>
      <c r="R16" s="120">
        <f>compoprinc!AH8</f>
        <v>0.20807485668110984</v>
      </c>
      <c r="S16" s="127">
        <f>compoprinc!AI8</f>
        <v>7.4390920572182495E-2</v>
      </c>
      <c r="T16" s="127">
        <f>compoprinc!AJ8</f>
        <v>3.1554708252024478E-2</v>
      </c>
      <c r="U16" s="127">
        <f>compoprinc!AK8</f>
        <v>1.1139139499266662E-2</v>
      </c>
      <c r="V16" s="127">
        <f>compoprinc!AL8</f>
        <v>2.2544127331788885E-2</v>
      </c>
      <c r="W16" s="127">
        <f>compoprinc!AM8</f>
        <v>8.4878526185830545E-4</v>
      </c>
      <c r="X16" s="127">
        <f>compoprinc!AN8</f>
        <v>2.4888465565920448E-2</v>
      </c>
      <c r="Y16" s="167">
        <f>compoprinc!AO8</f>
        <v>4.2708710198068559E-2</v>
      </c>
    </row>
    <row r="17" spans="1:25">
      <c r="A17" s="126">
        <v>1920</v>
      </c>
      <c r="B17" s="146">
        <f>compoprinc!R9</f>
        <v>0.43202724436654599</v>
      </c>
      <c r="C17" s="125">
        <f>compoprinc!S9</f>
        <v>8.590280775053713E-2</v>
      </c>
      <c r="D17" s="125">
        <f>compoprinc!T9</f>
        <v>5.1121198289081383E-2</v>
      </c>
      <c r="E17" s="125">
        <f>compoprinc!U9</f>
        <v>3.4892599423265731E-2</v>
      </c>
      <c r="F17" s="125">
        <f>compoprinc!V9</f>
        <v>5.080165223667011E-2</v>
      </c>
      <c r="G17" s="125">
        <f>compoprinc!W9</f>
        <v>3.2627755992369481E-3</v>
      </c>
      <c r="H17" s="125">
        <f>compoprinc!X9</f>
        <v>0.10809959635638727</v>
      </c>
      <c r="I17" s="165">
        <f>compoprinc!Y9</f>
        <v>9.7946614711367425E-2</v>
      </c>
      <c r="J17" s="185">
        <f>compoprinc!Z9</f>
        <v>0.33428887545395519</v>
      </c>
      <c r="K17" s="125">
        <f>compoprinc!AA9</f>
        <v>8.2234097162757855E-2</v>
      </c>
      <c r="L17" s="125">
        <f>compoprinc!AB9</f>
        <v>4.223208713178523E-2</v>
      </c>
      <c r="M17" s="125">
        <f>compoprinc!AC9</f>
        <v>2.4710531979515019E-2</v>
      </c>
      <c r="N17" s="125">
        <f>compoprinc!AD9</f>
        <v>4.1091151287784809E-2</v>
      </c>
      <c r="O17" s="125">
        <f>compoprinc!AE9</f>
        <v>2.3451122709200749E-3</v>
      </c>
      <c r="P17" s="125">
        <f>compoprinc!AF9</f>
        <v>6.2509257916454883E-2</v>
      </c>
      <c r="Q17" s="125">
        <f>compoprinc!AG9</f>
        <v>7.916663770473735E-2</v>
      </c>
      <c r="R17" s="117">
        <f>compoprinc!AH9</f>
        <v>0.18288841451903048</v>
      </c>
      <c r="S17" s="125">
        <f>compoprinc!AI9</f>
        <v>6.4828012537048202E-2</v>
      </c>
      <c r="T17" s="125">
        <f>compoprinc!AJ9</f>
        <v>2.5538658136997582E-2</v>
      </c>
      <c r="U17" s="125">
        <f>compoprinc!AK9</f>
        <v>1.0335135968607368E-2</v>
      </c>
      <c r="V17" s="125">
        <f>compoprinc!AL9</f>
        <v>1.9166562177542444E-2</v>
      </c>
      <c r="W17" s="125">
        <f>compoprinc!AM9</f>
        <v>8.2471325608668108E-4</v>
      </c>
      <c r="X17" s="125">
        <f>compoprinc!AN9</f>
        <v>2.5403926089801739E-2</v>
      </c>
      <c r="Y17" s="165">
        <f>compoprinc!AO9</f>
        <v>3.6791406352946483E-2</v>
      </c>
    </row>
    <row r="18" spans="1:25">
      <c r="A18" s="126">
        <v>1921</v>
      </c>
      <c r="B18" s="146">
        <f>compoprinc!R10</f>
        <v>0.46334991038394524</v>
      </c>
      <c r="C18" s="125">
        <f>compoprinc!S10</f>
        <v>6.0935230911796631E-2</v>
      </c>
      <c r="D18" s="125">
        <f>compoprinc!T10</f>
        <v>6.2154156827420787E-2</v>
      </c>
      <c r="E18" s="125">
        <f>compoprinc!U10</f>
        <v>4.3006011455351982E-2</v>
      </c>
      <c r="F18" s="125">
        <f>compoprinc!V10</f>
        <v>4.8703783475202336E-2</v>
      </c>
      <c r="G18" s="125">
        <f>compoprinc!W10</f>
        <v>5.4806531760336254E-3</v>
      </c>
      <c r="H18" s="125">
        <f>compoprinc!X10</f>
        <v>0.15017736508987609</v>
      </c>
      <c r="I18" s="165">
        <f>compoprinc!Y10</f>
        <v>9.2892709448263749E-2</v>
      </c>
      <c r="J18" s="185">
        <f>compoprinc!Z10</f>
        <v>0.34584208491182439</v>
      </c>
      <c r="K18" s="125">
        <f>compoprinc!AA10</f>
        <v>6.0503138766665798E-2</v>
      </c>
      <c r="L18" s="125">
        <f>compoprinc!AB10</f>
        <v>5.2289666934912861E-2</v>
      </c>
      <c r="M18" s="125">
        <f>compoprinc!AC10</f>
        <v>3.0061850501221864E-2</v>
      </c>
      <c r="N18" s="125">
        <f>compoprinc!AD10</f>
        <v>3.9765189281523249E-2</v>
      </c>
      <c r="O18" s="125">
        <f>compoprinc!AE10</f>
        <v>3.6105871804966313E-3</v>
      </c>
      <c r="P18" s="125">
        <f>compoprinc!AF10</f>
        <v>8.3823554049596752E-2</v>
      </c>
      <c r="Q18" s="125">
        <f>compoprinc!AG10</f>
        <v>7.5788098197407255E-2</v>
      </c>
      <c r="R18" s="117">
        <f>compoprinc!AH10</f>
        <v>0.1801119086322493</v>
      </c>
      <c r="S18" s="125">
        <f>compoprinc!AI10</f>
        <v>4.9520851775211538E-2</v>
      </c>
      <c r="T18" s="125">
        <f>compoprinc!AJ10</f>
        <v>3.064995849318395E-2</v>
      </c>
      <c r="U18" s="125">
        <f>compoprinc!AK10</f>
        <v>1.26034067411313E-2</v>
      </c>
      <c r="V18" s="125">
        <f>compoprinc!AL10</f>
        <v>1.8653663796682114E-2</v>
      </c>
      <c r="W18" s="125">
        <f>compoprinc!AM10</f>
        <v>1.2597208827523029E-3</v>
      </c>
      <c r="X18" s="125">
        <f>compoprinc!AN10</f>
        <v>3.20019433337159E-2</v>
      </c>
      <c r="Y18" s="165">
        <f>compoprinc!AO10</f>
        <v>3.5422363609572217E-2</v>
      </c>
    </row>
    <row r="19" spans="1:25">
      <c r="A19" s="126">
        <v>1922</v>
      </c>
      <c r="B19" s="146">
        <f>compoprinc!R11</f>
        <v>0.45317171381240595</v>
      </c>
      <c r="C19" s="125">
        <f>compoprinc!S11</f>
        <v>4.5537724515193681E-2</v>
      </c>
      <c r="D19" s="125">
        <f>compoprinc!T11</f>
        <v>6.5274017830276754E-2</v>
      </c>
      <c r="E19" s="125">
        <f>compoprinc!U11</f>
        <v>4.792600211565011E-2</v>
      </c>
      <c r="F19" s="125">
        <f>compoprinc!V11</f>
        <v>4.9792434321629664E-2</v>
      </c>
      <c r="G19" s="125">
        <f>compoprinc!W11</f>
        <v>5.1321140190602578E-3</v>
      </c>
      <c r="H19" s="125">
        <f>compoprinc!X11</f>
        <v>0.14280563424359194</v>
      </c>
      <c r="I19" s="165">
        <f>compoprinc!Y11</f>
        <v>9.6703786767003586E-2</v>
      </c>
      <c r="J19" s="185">
        <f>compoprinc!Z11</f>
        <v>0.33814214813948973</v>
      </c>
      <c r="K19" s="125">
        <f>compoprinc!AA11</f>
        <v>4.4381778217989318E-2</v>
      </c>
      <c r="L19" s="125">
        <f>compoprinc!AB11</f>
        <v>5.5414796647328297E-2</v>
      </c>
      <c r="M19" s="125">
        <f>compoprinc!AC11</f>
        <v>3.4934973393570927E-2</v>
      </c>
      <c r="N19" s="125">
        <f>compoprinc!AD11</f>
        <v>4.0437911451187913E-2</v>
      </c>
      <c r="O19" s="125">
        <f>compoprinc!AE11</f>
        <v>3.4603132009692898E-3</v>
      </c>
      <c r="P19" s="125">
        <f>compoprinc!AF11</f>
        <v>8.1031870096848299E-2</v>
      </c>
      <c r="Q19" s="125">
        <f>compoprinc!AG11</f>
        <v>7.8480505131595726E-2</v>
      </c>
      <c r="R19" s="117">
        <f>compoprinc!AH11</f>
        <v>0.17493141559235786</v>
      </c>
      <c r="S19" s="125">
        <f>compoprinc!AI11</f>
        <v>3.7009464524345517E-2</v>
      </c>
      <c r="T19" s="125">
        <f>compoprinc!AJ11</f>
        <v>3.4069780615378048E-2</v>
      </c>
      <c r="U19" s="125">
        <f>compoprinc!AK11</f>
        <v>1.7306556803434306E-2</v>
      </c>
      <c r="V19" s="125">
        <f>compoprinc!AL11</f>
        <v>1.8535325705312376E-2</v>
      </c>
      <c r="W19" s="125">
        <f>compoprinc!AM11</f>
        <v>1.2010876229445015E-3</v>
      </c>
      <c r="X19" s="125">
        <f>compoprinc!AN11</f>
        <v>3.0969154936449455E-2</v>
      </c>
      <c r="Y19" s="165">
        <f>compoprinc!AO11</f>
        <v>3.5840045384493674E-2</v>
      </c>
    </row>
    <row r="20" spans="1:25">
      <c r="A20" s="126">
        <v>1923</v>
      </c>
      <c r="B20" s="146">
        <f>compoprinc!R12</f>
        <v>0.42910657915487682</v>
      </c>
      <c r="C20" s="125">
        <f>compoprinc!S12</f>
        <v>8.0384145347057886E-2</v>
      </c>
      <c r="D20" s="125">
        <f>compoprinc!T12</f>
        <v>5.7655829093999258E-2</v>
      </c>
      <c r="E20" s="125">
        <f>compoprinc!U12</f>
        <v>4.1437843397327034E-2</v>
      </c>
      <c r="F20" s="125">
        <f>compoprinc!V12</f>
        <v>4.748952789964981E-2</v>
      </c>
      <c r="G20" s="125">
        <f>compoprinc!W12</f>
        <v>4.0895742825798921E-3</v>
      </c>
      <c r="H20" s="125">
        <f>compoprinc!X12</f>
        <v>0.10816856856628117</v>
      </c>
      <c r="I20" s="165">
        <f>compoprinc!Y12</f>
        <v>8.9881090567981783E-2</v>
      </c>
      <c r="J20" s="185">
        <f>compoprinc!Z12</f>
        <v>0.32188381001638128</v>
      </c>
      <c r="K20" s="125">
        <f>compoprinc!AA12</f>
        <v>7.6536737036905347E-2</v>
      </c>
      <c r="L20" s="125">
        <f>compoprinc!AB12</f>
        <v>4.6586738990198863E-2</v>
      </c>
      <c r="M20" s="125">
        <f>compoprinc!AC12</f>
        <v>2.8128160334997262E-2</v>
      </c>
      <c r="N20" s="125">
        <f>compoprinc!AD12</f>
        <v>3.6330945175359175E-2</v>
      </c>
      <c r="O20" s="125">
        <f>compoprinc!AE12</f>
        <v>2.9488553456704417E-3</v>
      </c>
      <c r="P20" s="125">
        <f>compoprinc!AF12</f>
        <v>6.2640484944954333E-2</v>
      </c>
      <c r="Q20" s="125">
        <f>compoprinc!AG12</f>
        <v>6.871188818829578E-2</v>
      </c>
      <c r="R20" s="117">
        <f>compoprinc!AH12</f>
        <v>0.16836171670285066</v>
      </c>
      <c r="S20" s="125">
        <f>compoprinc!AI12</f>
        <v>6.2119054836486214E-2</v>
      </c>
      <c r="T20" s="125">
        <f>compoprinc!AJ12</f>
        <v>2.5499034914016484E-2</v>
      </c>
      <c r="U20" s="125">
        <f>compoprinc!AK12</f>
        <v>1.1872063294136825E-2</v>
      </c>
      <c r="V20" s="125">
        <f>compoprinc!AL12</f>
        <v>1.3229326935913707E-2</v>
      </c>
      <c r="W20" s="125">
        <f>compoprinc!AM12</f>
        <v>1.1554486141857E-3</v>
      </c>
      <c r="X20" s="125">
        <f>compoprinc!AN12</f>
        <v>2.9598585528551311E-2</v>
      </c>
      <c r="Y20" s="165">
        <f>compoprinc!AO12</f>
        <v>2.4888202579560474E-2</v>
      </c>
    </row>
    <row r="21" spans="1:25">
      <c r="A21" s="126">
        <v>1924</v>
      </c>
      <c r="B21" s="146">
        <f>compoprinc!R13</f>
        <v>0.45025894313983961</v>
      </c>
      <c r="C21" s="125">
        <f>compoprinc!S13</f>
        <v>7.2803068246701449E-2</v>
      </c>
      <c r="D21" s="125">
        <f>compoprinc!T13</f>
        <v>6.1611756339001969E-2</v>
      </c>
      <c r="E21" s="125">
        <f>compoprinc!U13</f>
        <v>4.6846177888528476E-2</v>
      </c>
      <c r="F21" s="125">
        <f>compoprinc!V13</f>
        <v>5.0982005727762833E-2</v>
      </c>
      <c r="G21" s="125">
        <f>compoprinc!W13</f>
        <v>4.8755015034276528E-3</v>
      </c>
      <c r="H21" s="125">
        <f>compoprinc!X13</f>
        <v>0.11535461019783316</v>
      </c>
      <c r="I21" s="165">
        <f>compoprinc!Y13</f>
        <v>9.7785823236584093E-2</v>
      </c>
      <c r="J21" s="185">
        <f>compoprinc!Z13</f>
        <v>0.33565334973141087</v>
      </c>
      <c r="K21" s="125">
        <f>compoprinc!AA13</f>
        <v>6.8832374650200895E-2</v>
      </c>
      <c r="L21" s="125">
        <f>compoprinc!AB13</f>
        <v>4.9353008798493136E-2</v>
      </c>
      <c r="M21" s="125">
        <f>compoprinc!AC13</f>
        <v>3.1400663512998507E-2</v>
      </c>
      <c r="N21" s="125">
        <f>compoprinc!AD13</f>
        <v>3.8720925509777314E-2</v>
      </c>
      <c r="O21" s="125">
        <f>compoprinc!AE13</f>
        <v>3.544394754852753E-3</v>
      </c>
      <c r="P21" s="125">
        <f>compoprinc!AF13</f>
        <v>6.9583187581888056E-2</v>
      </c>
      <c r="Q21" s="125">
        <f>compoprinc!AG13</f>
        <v>7.4218794923200285E-2</v>
      </c>
      <c r="R21" s="117">
        <f>compoprinc!AH13</f>
        <v>0.1752757274500843</v>
      </c>
      <c r="S21" s="125">
        <f>compoprinc!AI13</f>
        <v>5.7260997885511582E-2</v>
      </c>
      <c r="T21" s="125">
        <f>compoprinc!AJ13</f>
        <v>2.734851575994449E-2</v>
      </c>
      <c r="U21" s="125">
        <f>compoprinc!AK13</f>
        <v>1.2322892247164392E-2</v>
      </c>
      <c r="V21" s="125">
        <f>compoprinc!AL13</f>
        <v>1.5303988662761298E-2</v>
      </c>
      <c r="W21" s="125">
        <f>compoprinc!AM13</f>
        <v>1.4023494403215368E-3</v>
      </c>
      <c r="X21" s="125">
        <f>compoprinc!AN13</f>
        <v>3.2435283472921267E-2</v>
      </c>
      <c r="Y21" s="165">
        <f>compoprinc!AO13</f>
        <v>2.9201699981459758E-2</v>
      </c>
    </row>
    <row r="22" spans="1:25">
      <c r="A22" s="126">
        <v>1925</v>
      </c>
      <c r="B22" s="146">
        <f>compoprinc!R14</f>
        <v>0.4680102472069203</v>
      </c>
      <c r="C22" s="125">
        <f>compoprinc!S14</f>
        <v>8.5934953406909181E-2</v>
      </c>
      <c r="D22" s="125">
        <f>compoprinc!T14</f>
        <v>6.2137321041429099E-2</v>
      </c>
      <c r="E22" s="125">
        <f>compoprinc!U14</f>
        <v>4.7239039881431195E-2</v>
      </c>
      <c r="F22" s="125">
        <f>compoprinc!V14</f>
        <v>5.4038045304814958E-2</v>
      </c>
      <c r="G22" s="125">
        <f>compoprinc!W14</f>
        <v>5.1069808166604794E-3</v>
      </c>
      <c r="H22" s="125">
        <f>compoprinc!X14</f>
        <v>0.11047170511101319</v>
      </c>
      <c r="I22" s="165">
        <f>compoprinc!Y14</f>
        <v>0.10308220164466218</v>
      </c>
      <c r="J22" s="185">
        <f>compoprinc!Z14</f>
        <v>0.36082778703354657</v>
      </c>
      <c r="K22" s="125">
        <f>compoprinc!AA14</f>
        <v>8.1282785267899865E-2</v>
      </c>
      <c r="L22" s="125">
        <f>compoprinc!AB14</f>
        <v>5.0581144630477165E-2</v>
      </c>
      <c r="M22" s="125">
        <f>compoprinc!AC14</f>
        <v>3.1937449208185413E-2</v>
      </c>
      <c r="N22" s="125">
        <f>compoprinc!AD14</f>
        <v>4.165106926942614E-2</v>
      </c>
      <c r="O22" s="125">
        <f>compoprinc!AE14</f>
        <v>3.9119108501060327E-3</v>
      </c>
      <c r="P22" s="125">
        <f>compoprinc!AF14</f>
        <v>7.2054635792844143E-2</v>
      </c>
      <c r="Q22" s="125">
        <f>compoprinc!AG14</f>
        <v>7.9408792014607835E-2</v>
      </c>
      <c r="R22" s="117">
        <f>compoprinc!AH14</f>
        <v>0.19803396412395929</v>
      </c>
      <c r="S22" s="125">
        <f>compoprinc!AI14</f>
        <v>6.763426609149932E-2</v>
      </c>
      <c r="T22" s="125">
        <f>compoprinc!AJ14</f>
        <v>3.010242448456419E-2</v>
      </c>
      <c r="U22" s="125">
        <f>compoprinc!AK14</f>
        <v>1.3728871341815654E-2</v>
      </c>
      <c r="V22" s="125">
        <f>compoprinc!AL14</f>
        <v>1.8212489055381059E-2</v>
      </c>
      <c r="W22" s="125">
        <f>compoprinc!AM14</f>
        <v>1.512425461575917E-3</v>
      </c>
      <c r="X22" s="125">
        <f>compoprinc!AN14</f>
        <v>3.224380540824423E-2</v>
      </c>
      <c r="Y22" s="165">
        <f>compoprinc!AO14</f>
        <v>3.4599682280878903E-2</v>
      </c>
    </row>
    <row r="23" spans="1:25">
      <c r="A23" s="126">
        <v>1926</v>
      </c>
      <c r="B23" s="146">
        <f>compoprinc!R15</f>
        <v>0.47146125036465852</v>
      </c>
      <c r="C23" s="125">
        <f>compoprinc!S15</f>
        <v>0.10868318006266439</v>
      </c>
      <c r="D23" s="125">
        <f>compoprinc!T15</f>
        <v>5.9996259996986351E-2</v>
      </c>
      <c r="E23" s="125">
        <f>compoprinc!U15</f>
        <v>4.2516342574037622E-2</v>
      </c>
      <c r="F23" s="125">
        <f>compoprinc!V15</f>
        <v>5.0024594501000136E-2</v>
      </c>
      <c r="G23" s="125">
        <f>compoprinc!W15</f>
        <v>5.2627750036953018E-3</v>
      </c>
      <c r="H23" s="125">
        <f>compoprinc!X15</f>
        <v>0.11017074923405477</v>
      </c>
      <c r="I23" s="165">
        <f>compoprinc!Y15</f>
        <v>9.4807348992219848E-2</v>
      </c>
      <c r="J23" s="185">
        <f>compoprinc!Z15</f>
        <v>0.37025939381034578</v>
      </c>
      <c r="K23" s="125">
        <f>compoprinc!AA15</f>
        <v>0.10261864615424279</v>
      </c>
      <c r="L23" s="125">
        <f>compoprinc!AB15</f>
        <v>4.9110340262921118E-2</v>
      </c>
      <c r="M23" s="125">
        <f>compoprinc!AC15</f>
        <v>2.8823780921020579E-2</v>
      </c>
      <c r="N23" s="125">
        <f>compoprinc!AD15</f>
        <v>3.9026426827422522E-2</v>
      </c>
      <c r="O23" s="125">
        <f>compoprinc!AE15</f>
        <v>4.0627889466899473E-3</v>
      </c>
      <c r="P23" s="125">
        <f>compoprinc!AF15</f>
        <v>7.2695642215056255E-2</v>
      </c>
      <c r="Q23" s="125">
        <f>compoprinc!AG15</f>
        <v>7.3921768482992631E-2</v>
      </c>
      <c r="R23" s="117">
        <f>compoprinc!AH15</f>
        <v>0.21048670109583806</v>
      </c>
      <c r="S23" s="125">
        <f>compoprinc!AI15</f>
        <v>8.5452999502061089E-2</v>
      </c>
      <c r="T23" s="125">
        <f>compoprinc!AJ15</f>
        <v>2.9732501304474378E-2</v>
      </c>
      <c r="U23" s="125">
        <f>compoprinc!AK15</f>
        <v>1.2587194243151837E-2</v>
      </c>
      <c r="V23" s="125">
        <f>compoprinc!AL15</f>
        <v>1.6770565795791063E-2</v>
      </c>
      <c r="W23" s="125">
        <f>compoprinc!AM15</f>
        <v>1.5793401203463946E-3</v>
      </c>
      <c r="X23" s="125">
        <f>compoprinc!AN15</f>
        <v>3.271419634613535E-2</v>
      </c>
      <c r="Y23" s="165">
        <f>compoprinc!AO15</f>
        <v>3.1649903783877942E-2</v>
      </c>
    </row>
    <row r="24" spans="1:25">
      <c r="A24" s="126">
        <v>1927</v>
      </c>
      <c r="B24" s="146">
        <f>compoprinc!R16</f>
        <v>0.46452176584136179</v>
      </c>
      <c r="C24" s="125">
        <f>compoprinc!S16</f>
        <v>8.7323546220947956E-2</v>
      </c>
      <c r="D24" s="125">
        <f>compoprinc!T16</f>
        <v>6.1974484110599554E-2</v>
      </c>
      <c r="E24" s="125">
        <f>compoprinc!U16</f>
        <v>4.3232485230256655E-2</v>
      </c>
      <c r="F24" s="125">
        <f>compoprinc!V16</f>
        <v>4.967016173056038E-2</v>
      </c>
      <c r="G24" s="125">
        <f>compoprinc!W16</f>
        <v>5.8950673562991659E-3</v>
      </c>
      <c r="H24" s="125">
        <f>compoprinc!X16</f>
        <v>0.11949783204370244</v>
      </c>
      <c r="I24" s="165">
        <f>compoprinc!Y16</f>
        <v>9.6928189148995619E-2</v>
      </c>
      <c r="J24" s="185">
        <f>compoprinc!Z16</f>
        <v>0.36166649825461611</v>
      </c>
      <c r="K24" s="125">
        <f>compoprinc!AA16</f>
        <v>8.2541498949493392E-2</v>
      </c>
      <c r="L24" s="125">
        <f>compoprinc!AB16</f>
        <v>5.1324158452243744E-2</v>
      </c>
      <c r="M24" s="125">
        <f>compoprinc!AC16</f>
        <v>2.9943422232518033E-2</v>
      </c>
      <c r="N24" s="125">
        <f>compoprinc!AD16</f>
        <v>3.8774083972145906E-2</v>
      </c>
      <c r="O24" s="125">
        <f>compoprinc!AE16</f>
        <v>4.5110735012697445E-3</v>
      </c>
      <c r="P24" s="125">
        <f>compoprinc!AF16</f>
        <v>7.8950935227187449E-2</v>
      </c>
      <c r="Q24" s="125">
        <f>compoprinc!AG16</f>
        <v>7.5621325919757815E-2</v>
      </c>
      <c r="R24" s="117">
        <f>compoprinc!AH16</f>
        <v>0.20146438994302709</v>
      </c>
      <c r="S24" s="125">
        <f>compoprinc!AI16</f>
        <v>6.8755691941906311E-2</v>
      </c>
      <c r="T24" s="125">
        <f>compoprinc!AJ16</f>
        <v>3.1157327177844099E-2</v>
      </c>
      <c r="U24" s="125">
        <f>compoprinc!AK16</f>
        <v>1.3996723207804684E-2</v>
      </c>
      <c r="V24" s="125">
        <f>compoprinc!AL16</f>
        <v>1.7278008517944341E-2</v>
      </c>
      <c r="W24" s="125">
        <f>compoprinc!AM16</f>
        <v>1.7465329514244168E-3</v>
      </c>
      <c r="X24" s="125">
        <f>compoprinc!AN16</f>
        <v>3.4950632417754306E-2</v>
      </c>
      <c r="Y24" s="165">
        <f>compoprinc!AO16</f>
        <v>3.3579473728348956E-2</v>
      </c>
    </row>
    <row r="25" spans="1:25">
      <c r="A25" s="126">
        <v>1928</v>
      </c>
      <c r="B25" s="146">
        <f>compoprinc!R17</f>
        <v>0.47644765840116232</v>
      </c>
      <c r="C25" s="125">
        <f>compoprinc!S17</f>
        <v>8.9073816505431877E-2</v>
      </c>
      <c r="D25" s="125">
        <f>compoprinc!T17</f>
        <v>6.3431270932479397E-2</v>
      </c>
      <c r="E25" s="125">
        <f>compoprinc!U17</f>
        <v>4.3069286064029801E-2</v>
      </c>
      <c r="F25" s="125">
        <f>compoprinc!V17</f>
        <v>4.7918394478857762E-2</v>
      </c>
      <c r="G25" s="125">
        <f>compoprinc!W17</f>
        <v>6.6837887412355924E-3</v>
      </c>
      <c r="H25" s="125">
        <f>compoprinc!X17</f>
        <v>0.13171613809251573</v>
      </c>
      <c r="I25" s="165">
        <f>compoprinc!Y17</f>
        <v>9.4554963586612167E-2</v>
      </c>
      <c r="J25" s="185">
        <f>compoprinc!Z17</f>
        <v>0.37177431161571117</v>
      </c>
      <c r="K25" s="125">
        <f>compoprinc!AA17</f>
        <v>8.4590050863045801E-2</v>
      </c>
      <c r="L25" s="125">
        <f>compoprinc!AB17</f>
        <v>5.2664378148579404E-2</v>
      </c>
      <c r="M25" s="125">
        <f>compoprinc!AC17</f>
        <v>3.0589346534558304E-2</v>
      </c>
      <c r="N25" s="125">
        <f>compoprinc!AD17</f>
        <v>3.7802388286582597E-2</v>
      </c>
      <c r="O25" s="125">
        <f>compoprinc!AE17</f>
        <v>5.0111741353638314E-3</v>
      </c>
      <c r="P25" s="125">
        <f>compoprinc!AF17</f>
        <v>8.6568221257855765E-2</v>
      </c>
      <c r="Q25" s="125">
        <f>compoprinc!AG17</f>
        <v>7.4548752389725539E-2</v>
      </c>
      <c r="R25" s="117">
        <f>compoprinc!AH17</f>
        <v>0.21181465113539732</v>
      </c>
      <c r="S25" s="125">
        <f>compoprinc!AI17</f>
        <v>7.0646066656594564E-2</v>
      </c>
      <c r="T25" s="125">
        <f>compoprinc!AJ17</f>
        <v>3.294250243194146E-2</v>
      </c>
      <c r="U25" s="125">
        <f>compoprinc!AK17</f>
        <v>1.5006690256993353E-2</v>
      </c>
      <c r="V25" s="125">
        <f>compoprinc!AL17</f>
        <v>1.8517870962492286E-2</v>
      </c>
      <c r="W25" s="125">
        <f>compoprinc!AM17</f>
        <v>1.8899253364418414E-3</v>
      </c>
      <c r="X25" s="125">
        <f>compoprinc!AN17</f>
        <v>3.6404870387608243E-2</v>
      </c>
      <c r="Y25" s="165">
        <f>compoprinc!AO17</f>
        <v>3.6406725103325613E-2</v>
      </c>
    </row>
    <row r="26" spans="1:25">
      <c r="A26" s="126">
        <v>1929</v>
      </c>
      <c r="B26" s="146">
        <f>compoprinc!R18</f>
        <v>0.46288297465868078</v>
      </c>
      <c r="C26" s="125">
        <f>compoprinc!S18</f>
        <v>9.8666565757466115E-2</v>
      </c>
      <c r="D26" s="125">
        <f>compoprinc!T18</f>
        <v>6.3157741297413028E-2</v>
      </c>
      <c r="E26" s="125">
        <f>compoprinc!U18</f>
        <v>4.107518670121834E-2</v>
      </c>
      <c r="F26" s="125">
        <f>compoprinc!V18</f>
        <v>4.5639756336717491E-2</v>
      </c>
      <c r="G26" s="125">
        <f>compoprinc!W18</f>
        <v>6.3801541414290897E-3</v>
      </c>
      <c r="H26" s="125">
        <f>compoprinc!X18</f>
        <v>0.11763662931470006</v>
      </c>
      <c r="I26" s="165">
        <f>compoprinc!Y18</f>
        <v>9.0326941109736616E-2</v>
      </c>
      <c r="J26" s="185">
        <f>compoprinc!Z18</f>
        <v>0.36456587688996989</v>
      </c>
      <c r="K26" s="125">
        <f>compoprinc!AA18</f>
        <v>9.3610869059952917E-2</v>
      </c>
      <c r="L26" s="125">
        <f>compoprinc!AB18</f>
        <v>5.2483356176604413E-2</v>
      </c>
      <c r="M26" s="125">
        <f>compoprinc!AC18</f>
        <v>2.8867423638290722E-2</v>
      </c>
      <c r="N26" s="125">
        <f>compoprinc!AD18</f>
        <v>3.5854835947234077E-2</v>
      </c>
      <c r="O26" s="125">
        <f>compoprinc!AE18</f>
        <v>4.8920593356476831E-3</v>
      </c>
      <c r="P26" s="125">
        <f>compoprinc!AF18</f>
        <v>7.7942956975666583E-2</v>
      </c>
      <c r="Q26" s="125">
        <f>compoprinc!AG18</f>
        <v>7.0914375756573569E-2</v>
      </c>
      <c r="R26" s="117">
        <f>compoprinc!AH18</f>
        <v>0.20926527297356809</v>
      </c>
      <c r="S26" s="125">
        <f>compoprinc!AI18</f>
        <v>7.7871690361470486E-2</v>
      </c>
      <c r="T26" s="125">
        <f>compoprinc!AJ18</f>
        <v>3.2830649167309232E-2</v>
      </c>
      <c r="U26" s="125">
        <f>compoprinc!AK18</f>
        <v>1.4111866507488068E-2</v>
      </c>
      <c r="V26" s="125">
        <f>compoprinc!AL18</f>
        <v>1.6906815561978279E-2</v>
      </c>
      <c r="W26" s="125">
        <f>compoprinc!AM18</f>
        <v>1.8057795090060732E-3</v>
      </c>
      <c r="X26" s="125">
        <f>compoprinc!AN18</f>
        <v>3.2414249318394976E-2</v>
      </c>
      <c r="Y26" s="165">
        <f>compoprinc!AO18</f>
        <v>3.3324222547920952E-2</v>
      </c>
    </row>
    <row r="27" spans="1:25">
      <c r="A27" s="130">
        <v>1930</v>
      </c>
      <c r="B27" s="157">
        <f>compoprinc!R19</f>
        <v>0.44973002884309149</v>
      </c>
      <c r="C27" s="129">
        <f>compoprinc!S19</f>
        <v>8.49143663651451E-2</v>
      </c>
      <c r="D27" s="129">
        <f>compoprinc!T19</f>
        <v>6.6430515158342973E-2</v>
      </c>
      <c r="E27" s="129">
        <f>compoprinc!U19</f>
        <v>4.517452162244532E-2</v>
      </c>
      <c r="F27" s="129">
        <f>compoprinc!V19</f>
        <v>3.9269852759907908E-2</v>
      </c>
      <c r="G27" s="129">
        <f>compoprinc!W19</f>
        <v>7.6151217191744889E-3</v>
      </c>
      <c r="H27" s="129">
        <f>compoprinc!X19</f>
        <v>0.12932958371502945</v>
      </c>
      <c r="I27" s="169">
        <f>compoprinc!Y19</f>
        <v>7.6996067503046189E-2</v>
      </c>
      <c r="J27" s="187">
        <f>compoprinc!Z19</f>
        <v>0.33807536345089106</v>
      </c>
      <c r="K27" s="129">
        <f>compoprinc!AA19</f>
        <v>8.0860718234446405E-2</v>
      </c>
      <c r="L27" s="129">
        <f>compoprinc!AB19</f>
        <v>5.2517034721956832E-2</v>
      </c>
      <c r="M27" s="129">
        <f>compoprinc!AC19</f>
        <v>3.1102656533034363E-2</v>
      </c>
      <c r="N27" s="129">
        <f>compoprinc!AD19</f>
        <v>2.9111972319274326E-2</v>
      </c>
      <c r="O27" s="129">
        <f>compoprinc!AE19</f>
        <v>5.6230733696499219E-3</v>
      </c>
      <c r="P27" s="129">
        <f>compoprinc!AF19</f>
        <v>8.1828219754836715E-2</v>
      </c>
      <c r="Q27" s="129">
        <f>compoprinc!AG19</f>
        <v>5.7031688517692476E-2</v>
      </c>
      <c r="R27" s="123">
        <f>compoprinc!AH19</f>
        <v>0.17924871634503112</v>
      </c>
      <c r="S27" s="129">
        <f>compoprinc!AI19</f>
        <v>6.3534009977186334E-2</v>
      </c>
      <c r="T27" s="129">
        <f>compoprinc!AJ19</f>
        <v>2.914718524929192E-2</v>
      </c>
      <c r="U27" s="129">
        <f>compoprinc!AK19</f>
        <v>1.4324791047414737E-2</v>
      </c>
      <c r="V27" s="129">
        <f>compoprinc!AL19</f>
        <v>1.2529543646079683E-2</v>
      </c>
      <c r="W27" s="129">
        <f>compoprinc!AM19</f>
        <v>2.0401194658126644E-3</v>
      </c>
      <c r="X27" s="129">
        <f>compoprinc!AN19</f>
        <v>3.3237953754541819E-2</v>
      </c>
      <c r="Y27" s="169">
        <f>compoprinc!AO19</f>
        <v>2.4435113204703946E-2</v>
      </c>
    </row>
    <row r="28" spans="1:25">
      <c r="A28" s="126">
        <v>1931</v>
      </c>
      <c r="B28" s="146">
        <f>compoprinc!R20</f>
        <v>0.44549038936735363</v>
      </c>
      <c r="C28" s="125">
        <f>compoprinc!S20</f>
        <v>3.9686566900100112E-2</v>
      </c>
      <c r="D28" s="125">
        <f>compoprinc!T20</f>
        <v>7.879825772003321E-2</v>
      </c>
      <c r="E28" s="125">
        <f>compoprinc!U20</f>
        <v>5.295716758509128E-2</v>
      </c>
      <c r="F28" s="125">
        <f>compoprinc!V20</f>
        <v>3.9142465814794462E-2</v>
      </c>
      <c r="G28" s="125">
        <f>compoprinc!W20</f>
        <v>1.107228119611121E-2</v>
      </c>
      <c r="H28" s="125">
        <f>compoprinc!X20</f>
        <v>0.14847130611496079</v>
      </c>
      <c r="I28" s="165">
        <f>compoprinc!Y20</f>
        <v>7.5362344036262532E-2</v>
      </c>
      <c r="J28" s="185">
        <f>compoprinc!Z20</f>
        <v>0.31601138283195535</v>
      </c>
      <c r="K28" s="125">
        <f>compoprinc!AA20</f>
        <v>3.7837668245497419E-2</v>
      </c>
      <c r="L28" s="125">
        <f>compoprinc!AB20</f>
        <v>6.1685792686373683E-2</v>
      </c>
      <c r="M28" s="125">
        <f>compoprinc!AC20</f>
        <v>3.5241030227286974E-2</v>
      </c>
      <c r="N28" s="125">
        <f>compoprinc!AD20</f>
        <v>2.8291213348545053E-2</v>
      </c>
      <c r="O28" s="125">
        <f>compoprinc!AE20</f>
        <v>7.8669237782292879E-3</v>
      </c>
      <c r="P28" s="125">
        <f>compoprinc!AF20</f>
        <v>9.0664903947062545E-2</v>
      </c>
      <c r="Q28" s="125">
        <f>compoprinc!AG20</f>
        <v>5.4423850598960384E-2</v>
      </c>
      <c r="R28" s="117">
        <f>compoprinc!AH20</f>
        <v>0.14885604247973297</v>
      </c>
      <c r="S28" s="125">
        <f>compoprinc!AI20</f>
        <v>2.8054824457257672E-2</v>
      </c>
      <c r="T28" s="125">
        <f>compoprinc!AJ20</f>
        <v>3.1590757218293103E-2</v>
      </c>
      <c r="U28" s="125">
        <f>compoprinc!AK20</f>
        <v>1.4980991501707451E-2</v>
      </c>
      <c r="V28" s="125">
        <f>compoprinc!AL20</f>
        <v>1.1855412106394589E-2</v>
      </c>
      <c r="W28" s="125">
        <f>compoprinc!AM20</f>
        <v>2.8733518208634823E-3</v>
      </c>
      <c r="X28" s="125">
        <f>compoprinc!AN20</f>
        <v>3.6802503469694034E-2</v>
      </c>
      <c r="Y28" s="165">
        <f>compoprinc!AO20</f>
        <v>2.2698201905522651E-2</v>
      </c>
    </row>
    <row r="29" spans="1:25">
      <c r="A29" s="126">
        <v>1932</v>
      </c>
      <c r="B29" s="146">
        <f>compoprinc!R21</f>
        <v>0.46192731094570272</v>
      </c>
      <c r="C29" s="125">
        <f>compoprinc!S21</f>
        <v>-1.0582510002124457E-2</v>
      </c>
      <c r="D29" s="125">
        <f>compoprinc!T21</f>
        <v>0.10037122495545828</v>
      </c>
      <c r="E29" s="125">
        <f>compoprinc!U21</f>
        <v>6.5288370108483026E-2</v>
      </c>
      <c r="F29" s="125">
        <f>compoprinc!V21</f>
        <v>3.7830903005593081E-2</v>
      </c>
      <c r="G29" s="125">
        <f>compoprinc!W21</f>
        <v>1.7880644977405102E-2</v>
      </c>
      <c r="H29" s="125">
        <f>compoprinc!X21</f>
        <v>0.18330696875708519</v>
      </c>
      <c r="I29" s="165">
        <f>compoprinc!Y21</f>
        <v>6.783170914380246E-2</v>
      </c>
      <c r="J29" s="185">
        <f>compoprinc!Z21</f>
        <v>0.32437778170759818</v>
      </c>
      <c r="K29" s="125">
        <f>compoprinc!AA21</f>
        <v>-1.0208813290605511E-2</v>
      </c>
      <c r="L29" s="125">
        <f>compoprinc!AB21</f>
        <v>8.4020145227694104E-2</v>
      </c>
      <c r="M29" s="125">
        <f>compoprinc!AC21</f>
        <v>4.6895597532016532E-2</v>
      </c>
      <c r="N29" s="125">
        <f>compoprinc!AD21</f>
        <v>2.7950478940310788E-2</v>
      </c>
      <c r="O29" s="125">
        <f>compoprinc!AE21</f>
        <v>1.2443945615984277E-2</v>
      </c>
      <c r="P29" s="125">
        <f>compoprinc!AF21</f>
        <v>0.11319973539849425</v>
      </c>
      <c r="Q29" s="125">
        <f>compoprinc!AG21</f>
        <v>5.0076692283703747E-2</v>
      </c>
      <c r="R29" s="117">
        <f>compoprinc!AH21</f>
        <v>0.13715004413834617</v>
      </c>
      <c r="S29" s="125">
        <f>compoprinc!AI21</f>
        <v>-7.5939332447840027E-3</v>
      </c>
      <c r="T29" s="125">
        <f>compoprinc!AJ21</f>
        <v>4.1809967205518023E-2</v>
      </c>
      <c r="U29" s="125">
        <f>compoprinc!AK21</f>
        <v>1.9691009947110882E-2</v>
      </c>
      <c r="V29" s="125">
        <f>compoprinc!AL21</f>
        <v>1.1912613712631788E-2</v>
      </c>
      <c r="W29" s="125">
        <f>compoprinc!AM21</f>
        <v>4.6075361988130387E-3</v>
      </c>
      <c r="X29" s="125">
        <f>compoprinc!AN21</f>
        <v>4.5473931474808493E-2</v>
      </c>
      <c r="Y29" s="165">
        <f>compoprinc!AO21</f>
        <v>2.124891884424792E-2</v>
      </c>
    </row>
    <row r="30" spans="1:25">
      <c r="A30" s="126">
        <v>1933</v>
      </c>
      <c r="B30" s="146">
        <f>compoprinc!R22</f>
        <v>0.46389308883056807</v>
      </c>
      <c r="C30" s="125">
        <f>compoprinc!S22</f>
        <v>-8.1567384946439388E-3</v>
      </c>
      <c r="D30" s="125">
        <f>compoprinc!T22</f>
        <v>9.5955742764684382E-2</v>
      </c>
      <c r="E30" s="125">
        <f>compoprinc!U22</f>
        <v>5.7114747135464015E-2</v>
      </c>
      <c r="F30" s="125">
        <f>compoprinc!V22</f>
        <v>4.3630266636268553E-2</v>
      </c>
      <c r="G30" s="125">
        <f>compoprinc!W22</f>
        <v>1.7633549839877662E-2</v>
      </c>
      <c r="H30" s="125">
        <f>compoprinc!X22</f>
        <v>0.17797808299256818</v>
      </c>
      <c r="I30" s="165">
        <f>compoprinc!Y22</f>
        <v>7.9737437956349189E-2</v>
      </c>
      <c r="J30" s="185">
        <f>compoprinc!Z22</f>
        <v>0.33740563533399653</v>
      </c>
      <c r="K30" s="125">
        <f>compoprinc!AA22</f>
        <v>-7.8844145501422037E-3</v>
      </c>
      <c r="L30" s="125">
        <f>compoprinc!AB22</f>
        <v>8.1466708524606066E-2</v>
      </c>
      <c r="M30" s="125">
        <f>compoprinc!AC22</f>
        <v>4.4701653409665698E-2</v>
      </c>
      <c r="N30" s="125">
        <f>compoprinc!AD22</f>
        <v>3.3084509266568966E-2</v>
      </c>
      <c r="O30" s="125">
        <f>compoprinc!AE22</f>
        <v>1.2588265051962984E-2</v>
      </c>
      <c r="P30" s="125">
        <f>compoprinc!AF22</f>
        <v>0.11302187757099851</v>
      </c>
      <c r="Q30" s="125">
        <f>compoprinc!AG22</f>
        <v>6.0427036060336579E-2</v>
      </c>
      <c r="R30" s="117">
        <f>compoprinc!AH22</f>
        <v>0.14880632385838843</v>
      </c>
      <c r="S30" s="125">
        <f>compoprinc!AI22</f>
        <v>-6.1666475413573573E-3</v>
      </c>
      <c r="T30" s="125">
        <f>compoprinc!AJ22</f>
        <v>4.2559172676236892E-2</v>
      </c>
      <c r="U30" s="125">
        <f>compoprinc!AK22</f>
        <v>1.867176786542946E-2</v>
      </c>
      <c r="V30" s="125">
        <f>compoprinc!AL22</f>
        <v>1.4712825476314381E-2</v>
      </c>
      <c r="W30" s="125">
        <f>compoprinc!AM22</f>
        <v>4.8194687002953958E-3</v>
      </c>
      <c r="X30" s="125">
        <f>compoprinc!AN22</f>
        <v>4.7435174284877604E-2</v>
      </c>
      <c r="Y30" s="165">
        <f>compoprinc!AO22</f>
        <v>2.677456239659207E-2</v>
      </c>
    </row>
    <row r="31" spans="1:25">
      <c r="A31" s="126">
        <v>1934</v>
      </c>
      <c r="B31" s="146">
        <f>compoprinc!R23</f>
        <v>0.47626021195821405</v>
      </c>
      <c r="C31" s="125">
        <f>compoprinc!S23</f>
        <v>3.5920515451726191E-2</v>
      </c>
      <c r="D31" s="125">
        <f>compoprinc!T23</f>
        <v>8.0579077270749533E-2</v>
      </c>
      <c r="E31" s="125">
        <f>compoprinc!U23</f>
        <v>4.1278846687554556E-2</v>
      </c>
      <c r="F31" s="125">
        <f>compoprinc!V23</f>
        <v>4.1281394083884627E-2</v>
      </c>
      <c r="G31" s="125">
        <f>compoprinc!W23</f>
        <v>1.6190355248351246E-2</v>
      </c>
      <c r="H31" s="125">
        <f>compoprinc!X23</f>
        <v>0.18130726355487037</v>
      </c>
      <c r="I31" s="165">
        <f>compoprinc!Y23</f>
        <v>7.9702759661077358E-2</v>
      </c>
      <c r="J31" s="185">
        <f>compoprinc!Z23</f>
        <v>0.35916796245425286</v>
      </c>
      <c r="K31" s="125">
        <f>compoprinc!AA23</f>
        <v>3.5846219421443733E-2</v>
      </c>
      <c r="L31" s="125">
        <f>compoprinc!AB23</f>
        <v>7.1949794110755888E-2</v>
      </c>
      <c r="M31" s="125">
        <f>compoprinc!AC23</f>
        <v>3.3388977148247005E-2</v>
      </c>
      <c r="N31" s="125">
        <f>compoprinc!AD23</f>
        <v>3.2577465679235862E-2</v>
      </c>
      <c r="O31" s="125">
        <f>compoprinc!AE23</f>
        <v>1.1226430250840528E-2</v>
      </c>
      <c r="P31" s="125">
        <f>compoprinc!AF23</f>
        <v>0.11132185158045468</v>
      </c>
      <c r="Q31" s="125">
        <f>compoprinc!AG23</f>
        <v>6.2857224263275169E-2</v>
      </c>
      <c r="R31" s="117">
        <f>compoprinc!AH23</f>
        <v>0.16871226553466595</v>
      </c>
      <c r="S31" s="125">
        <f>compoprinc!AI23</f>
        <v>2.8632663813967708E-2</v>
      </c>
      <c r="T31" s="125">
        <f>compoprinc!AJ23</f>
        <v>3.5760834032018476E-2</v>
      </c>
      <c r="U31" s="125">
        <f>compoprinc!AK23</f>
        <v>1.3814497581138636E-2</v>
      </c>
      <c r="V31" s="125">
        <f>compoprinc!AL23</f>
        <v>1.418729792342624E-2</v>
      </c>
      <c r="W31" s="125">
        <f>compoprinc!AM23</f>
        <v>4.1652194961331948E-3</v>
      </c>
      <c r="X31" s="125">
        <f>compoprinc!AN23</f>
        <v>4.4882468844861384E-2</v>
      </c>
      <c r="Y31" s="165">
        <f>compoprinc!AO23</f>
        <v>2.7269283843120315E-2</v>
      </c>
    </row>
    <row r="32" spans="1:25">
      <c r="A32" s="126">
        <v>1935</v>
      </c>
      <c r="B32" s="146">
        <f>compoprinc!R24</f>
        <v>0.46569247392028057</v>
      </c>
      <c r="C32" s="125">
        <f>compoprinc!S24</f>
        <v>4.8340853526232352E-2</v>
      </c>
      <c r="D32" s="125">
        <f>compoprinc!T24</f>
        <v>6.9602314231793652E-2</v>
      </c>
      <c r="E32" s="125">
        <f>compoprinc!U24</f>
        <v>3.5812688900671651E-2</v>
      </c>
      <c r="F32" s="125">
        <f>compoprinc!V24</f>
        <v>4.4070235561946766E-2</v>
      </c>
      <c r="G32" s="125">
        <f>compoprinc!W24</f>
        <v>1.4263585605240964E-2</v>
      </c>
      <c r="H32" s="125">
        <f>compoprinc!X24</f>
        <v>0.16571830030439277</v>
      </c>
      <c r="I32" s="165">
        <f>compoprinc!Y24</f>
        <v>8.788449579000239E-2</v>
      </c>
      <c r="J32" s="185">
        <f>compoprinc!Z24</f>
        <v>0.34518741922351281</v>
      </c>
      <c r="K32" s="125">
        <f>compoprinc!AA24</f>
        <v>4.7180994691384176E-2</v>
      </c>
      <c r="L32" s="125">
        <f>compoprinc!AB24</f>
        <v>5.9098078670063579E-2</v>
      </c>
      <c r="M32" s="125">
        <f>compoprinc!AC24</f>
        <v>2.7943125140774187E-2</v>
      </c>
      <c r="N32" s="125">
        <f>compoprinc!AD24</f>
        <v>3.4570349787644089E-2</v>
      </c>
      <c r="O32" s="125">
        <f>compoprinc!AE24</f>
        <v>9.7007317927778596E-3</v>
      </c>
      <c r="P32" s="125">
        <f>compoprinc!AF24</f>
        <v>9.7808424926103615E-2</v>
      </c>
      <c r="Q32" s="125">
        <f>compoprinc!AG24</f>
        <v>6.8885714214765276E-2</v>
      </c>
      <c r="R32" s="117">
        <f>compoprinc!AH24</f>
        <v>0.17107860351960222</v>
      </c>
      <c r="S32" s="125">
        <f>compoprinc!AI24</f>
        <v>3.8232046094051481E-2</v>
      </c>
      <c r="T32" s="125">
        <f>compoprinc!AJ24</f>
        <v>2.9606620247649717E-2</v>
      </c>
      <c r="U32" s="125">
        <f>compoprinc!AK24</f>
        <v>1.1958314785599486E-2</v>
      </c>
      <c r="V32" s="125">
        <f>compoprinc!AL24</f>
        <v>1.5434152710902293E-2</v>
      </c>
      <c r="W32" s="125">
        <f>compoprinc!AM24</f>
        <v>3.7106982612395718E-3</v>
      </c>
      <c r="X32" s="125">
        <f>compoprinc!AN24</f>
        <v>4.1508081529545618E-2</v>
      </c>
      <c r="Y32" s="165">
        <f>compoprinc!AO24</f>
        <v>3.0628689890614035E-2</v>
      </c>
    </row>
    <row r="33" spans="1:25">
      <c r="A33" s="126">
        <v>1936</v>
      </c>
      <c r="B33" s="146">
        <f>compoprinc!R25</f>
        <v>0.47370207175124979</v>
      </c>
      <c r="C33" s="125">
        <f>compoprinc!S25</f>
        <v>7.3586033737460227E-2</v>
      </c>
      <c r="D33" s="125">
        <f>compoprinc!T25</f>
        <v>6.0607512590872548E-2</v>
      </c>
      <c r="E33" s="125">
        <f>compoprinc!U25</f>
        <v>3.3260276709633212E-2</v>
      </c>
      <c r="F33" s="125">
        <f>compoprinc!V25</f>
        <v>4.4136730353942673E-2</v>
      </c>
      <c r="G33" s="125">
        <f>compoprinc!W25</f>
        <v>1.2704811334951467E-2</v>
      </c>
      <c r="H33" s="125">
        <f>compoprinc!X25</f>
        <v>0.16496061007682492</v>
      </c>
      <c r="I33" s="165">
        <f>compoprinc!Y25</f>
        <v>8.444609694756483E-2</v>
      </c>
      <c r="J33" s="185">
        <f>compoprinc!Z25</f>
        <v>0.35534304761842661</v>
      </c>
      <c r="K33" s="125">
        <f>compoprinc!AA25</f>
        <v>7.2003383133023124E-2</v>
      </c>
      <c r="L33" s="125">
        <f>compoprinc!AB25</f>
        <v>4.9710424143791364E-2</v>
      </c>
      <c r="M33" s="125">
        <f>compoprinc!AC25</f>
        <v>2.5675515615338276E-2</v>
      </c>
      <c r="N33" s="125">
        <f>compoprinc!AD25</f>
        <v>3.5285076695613905E-2</v>
      </c>
      <c r="O33" s="125">
        <f>compoprinc!AE25</f>
        <v>8.6206461552462092E-3</v>
      </c>
      <c r="P33" s="125">
        <f>compoprinc!AF25</f>
        <v>9.6581532263484746E-2</v>
      </c>
      <c r="Q33" s="125">
        <f>compoprinc!AG25</f>
        <v>6.7466469611928995E-2</v>
      </c>
      <c r="R33" s="117">
        <f>compoprinc!AH25</f>
        <v>0.1903674422428748</v>
      </c>
      <c r="S33" s="125">
        <f>compoprinc!AI25</f>
        <v>6.017981044419992E-2</v>
      </c>
      <c r="T33" s="125">
        <f>compoprinc!AJ25</f>
        <v>2.4871942581336147E-2</v>
      </c>
      <c r="U33" s="125">
        <f>compoprinc!AK25</f>
        <v>1.1156099799685444E-2</v>
      </c>
      <c r="V33" s="125">
        <f>compoprinc!AL25</f>
        <v>1.6906040389483262E-2</v>
      </c>
      <c r="W33" s="125">
        <f>compoprinc!AM25</f>
        <v>3.3319032290973238E-3</v>
      </c>
      <c r="X33" s="125">
        <f>compoprinc!AN25</f>
        <v>4.170321203982922E-2</v>
      </c>
      <c r="Y33" s="165">
        <f>compoprinc!AO25</f>
        <v>3.2218433759243492E-2</v>
      </c>
    </row>
    <row r="34" spans="1:25">
      <c r="A34" s="126">
        <v>1937</v>
      </c>
      <c r="B34" s="146">
        <f>compoprinc!R26</f>
        <v>0.46113545328391914</v>
      </c>
      <c r="C34" s="125">
        <f>compoprinc!S26</f>
        <v>7.2145334602932792E-2</v>
      </c>
      <c r="D34" s="125">
        <f>compoprinc!T26</f>
        <v>5.5410042472000792E-2</v>
      </c>
      <c r="E34" s="125">
        <f>compoprinc!U26</f>
        <v>2.7957069296448023E-2</v>
      </c>
      <c r="F34" s="125">
        <f>compoprinc!V26</f>
        <v>4.2342490219544324E-2</v>
      </c>
      <c r="G34" s="125">
        <f>compoprinc!W26</f>
        <v>1.2946081867651281E-2</v>
      </c>
      <c r="H34" s="125">
        <f>compoprinc!X26</f>
        <v>0.16818822398878322</v>
      </c>
      <c r="I34" s="165">
        <f>compoprinc!Y26</f>
        <v>8.2146210836558681E-2</v>
      </c>
      <c r="J34" s="185">
        <f>compoprinc!Z26</f>
        <v>0.34598859431024503</v>
      </c>
      <c r="K34" s="125">
        <f>compoprinc!AA26</f>
        <v>7.1148358809057261E-2</v>
      </c>
      <c r="L34" s="125">
        <f>compoprinc!AB26</f>
        <v>4.3862399715683426E-2</v>
      </c>
      <c r="M34" s="125">
        <f>compoprinc!AC26</f>
        <v>1.9450829077810265E-2</v>
      </c>
      <c r="N34" s="125">
        <f>compoprinc!AD26</f>
        <v>3.2787602736568104E-2</v>
      </c>
      <c r="O34" s="125">
        <f>compoprinc!AE26</f>
        <v>9.1960568078992746E-3</v>
      </c>
      <c r="P34" s="125">
        <f>compoprinc!AF26</f>
        <v>0.10598564207667888</v>
      </c>
      <c r="Q34" s="125">
        <f>compoprinc!AG26</f>
        <v>6.3557705086547858E-2</v>
      </c>
      <c r="R34" s="117">
        <f>compoprinc!AH26</f>
        <v>0.18660669571496455</v>
      </c>
      <c r="S34" s="125">
        <f>compoprinc!AI26</f>
        <v>6.1745521739765448E-2</v>
      </c>
      <c r="T34" s="125">
        <f>compoprinc!AJ26</f>
        <v>2.7675940190151686E-2</v>
      </c>
      <c r="U34" s="125">
        <f>compoprinc!AK26</f>
        <v>1.043209740742345E-2</v>
      </c>
      <c r="V34" s="125">
        <f>compoprinc!AL26</f>
        <v>1.5598993986944698E-2</v>
      </c>
      <c r="W34" s="125">
        <f>compoprinc!AM26</f>
        <v>3.102216247499243E-3</v>
      </c>
      <c r="X34" s="125">
        <f>compoprinc!AN26</f>
        <v>3.7928151253957647E-2</v>
      </c>
      <c r="Y34" s="165">
        <f>compoprinc!AO26</f>
        <v>3.0123774889222368E-2</v>
      </c>
    </row>
    <row r="35" spans="1:25">
      <c r="A35" s="126">
        <v>1938</v>
      </c>
      <c r="B35" s="146">
        <f>compoprinc!R27</f>
        <v>0.46063902656625261</v>
      </c>
      <c r="C35" s="125">
        <f>compoprinc!S27</f>
        <v>5.3230854294089178E-2</v>
      </c>
      <c r="D35" s="125">
        <f>compoprinc!T27</f>
        <v>5.6080366512711956E-2</v>
      </c>
      <c r="E35" s="125">
        <f>compoprinc!U27</f>
        <v>3.6126595436005306E-2</v>
      </c>
      <c r="F35" s="125">
        <f>compoprinc!V27</f>
        <v>4.1657161983880898E-2</v>
      </c>
      <c r="G35" s="125">
        <f>compoprinc!W27</f>
        <v>1.4735885249669444E-2</v>
      </c>
      <c r="H35" s="125">
        <f>compoprinc!X27</f>
        <v>0.17687399729528092</v>
      </c>
      <c r="I35" s="165">
        <f>compoprinc!Y27</f>
        <v>8.1934165794614794E-2</v>
      </c>
      <c r="J35" s="185">
        <f>compoprinc!Z27</f>
        <v>0.3333205860323834</v>
      </c>
      <c r="K35" s="125">
        <f>compoprinc!AA27</f>
        <v>5.136351083455333E-2</v>
      </c>
      <c r="L35" s="125">
        <f>compoprinc!AB27</f>
        <v>4.3654252365473753E-2</v>
      </c>
      <c r="M35" s="125">
        <f>compoprinc!AC27</f>
        <v>2.4508200156548553E-2</v>
      </c>
      <c r="N35" s="125">
        <f>compoprinc!AD27</f>
        <v>3.1475530053669265E-2</v>
      </c>
      <c r="O35" s="125">
        <f>compoprinc!AE27</f>
        <v>1.0338912086460272E-2</v>
      </c>
      <c r="P35" s="125">
        <f>compoprinc!AF27</f>
        <v>0.11012075023593744</v>
      </c>
      <c r="Q35" s="125">
        <f>compoprinc!AG27</f>
        <v>6.1859430299740774E-2</v>
      </c>
      <c r="R35" s="117">
        <f>compoprinc!AH27</f>
        <v>0.16816560901732322</v>
      </c>
      <c r="S35" s="125">
        <f>compoprinc!AI27</f>
        <v>4.2828674799450121E-2</v>
      </c>
      <c r="T35" s="125">
        <f>compoprinc!AJ27</f>
        <v>2.6187163162929697E-2</v>
      </c>
      <c r="U35" s="125">
        <f>compoprinc!AK27</f>
        <v>1.2475758423910377E-2</v>
      </c>
      <c r="V35" s="125">
        <f>compoprinc!AL27</f>
        <v>1.4754235767181595E-2</v>
      </c>
      <c r="W35" s="125">
        <f>compoprinc!AM27</f>
        <v>3.5011350996839328E-3</v>
      </c>
      <c r="X35" s="125">
        <f>compoprinc!AN27</f>
        <v>3.9532605243645262E-2</v>
      </c>
      <c r="Y35" s="165">
        <f>compoprinc!AO27</f>
        <v>2.8886036520522223E-2</v>
      </c>
    </row>
    <row r="36" spans="1:25">
      <c r="A36" s="128">
        <v>1939</v>
      </c>
      <c r="B36" s="150">
        <f>compoprinc!R28</f>
        <v>0.47553217082776855</v>
      </c>
      <c r="C36" s="127">
        <f>compoprinc!S28</f>
        <v>6.6601606227023366E-2</v>
      </c>
      <c r="D36" s="127">
        <f>compoprinc!T28</f>
        <v>5.2109631478433234E-2</v>
      </c>
      <c r="E36" s="127">
        <f>compoprinc!U28</f>
        <v>3.2344952035100454E-2</v>
      </c>
      <c r="F36" s="127">
        <f>compoprinc!V28</f>
        <v>4.2244277471472066E-2</v>
      </c>
      <c r="G36" s="127">
        <f>compoprinc!W28</f>
        <v>1.5111441024875225E-2</v>
      </c>
      <c r="H36" s="127">
        <f>compoprinc!X28</f>
        <v>0.18437410140814245</v>
      </c>
      <c r="I36" s="167">
        <f>compoprinc!Y28</f>
        <v>8.2746161182721725E-2</v>
      </c>
      <c r="J36" s="186">
        <f>compoprinc!Z28</f>
        <v>0.3488185420024319</v>
      </c>
      <c r="K36" s="127">
        <f>compoprinc!AA28</f>
        <v>6.4504320189632092E-2</v>
      </c>
      <c r="L36" s="127">
        <f>compoprinc!AB28</f>
        <v>4.1933522815755221E-2</v>
      </c>
      <c r="M36" s="127">
        <f>compoprinc!AC28</f>
        <v>2.2880821184281846E-2</v>
      </c>
      <c r="N36" s="127">
        <f>compoprinc!AD28</f>
        <v>3.3049890466164508E-2</v>
      </c>
      <c r="O36" s="127">
        <f>compoprinc!AE28</f>
        <v>1.0315378763628716E-2</v>
      </c>
      <c r="P36" s="127">
        <f>compoprinc!AF28</f>
        <v>0.11144239273154447</v>
      </c>
      <c r="Q36" s="127">
        <f>compoprinc!AG28</f>
        <v>6.4692215851424983E-2</v>
      </c>
      <c r="R36" s="120">
        <f>compoprinc!AH28</f>
        <v>0.18061713596852758</v>
      </c>
      <c r="S36" s="127">
        <f>compoprinc!AI28</f>
        <v>5.3625792392682524E-2</v>
      </c>
      <c r="T36" s="127">
        <f>compoprinc!AJ28</f>
        <v>2.5792455542780608E-2</v>
      </c>
      <c r="U36" s="127">
        <f>compoprinc!AK28</f>
        <v>1.1905907168515455E-2</v>
      </c>
      <c r="V36" s="127">
        <f>compoprinc!AL28</f>
        <v>1.6023775785806302E-2</v>
      </c>
      <c r="W36" s="127">
        <f>compoprinc!AM28</f>
        <v>3.4030992429775575E-3</v>
      </c>
      <c r="X36" s="127">
        <f>compoprinc!AN28</f>
        <v>3.8605672394142913E-2</v>
      </c>
      <c r="Y36" s="167">
        <f>compoprinc!AO28</f>
        <v>3.1260433441622187E-2</v>
      </c>
    </row>
    <row r="37" spans="1:25">
      <c r="A37" s="126">
        <v>1940</v>
      </c>
      <c r="B37" s="146">
        <f>compoprinc!R29</f>
        <v>0.47737193350443657</v>
      </c>
      <c r="C37" s="125">
        <f>compoprinc!S29</f>
        <v>8.5977082497987786E-2</v>
      </c>
      <c r="D37" s="125">
        <f>compoprinc!T29</f>
        <v>4.0694204499702812E-2</v>
      </c>
      <c r="E37" s="125">
        <f>compoprinc!U29</f>
        <v>2.4854979688740817E-2</v>
      </c>
      <c r="F37" s="125">
        <f>compoprinc!V29</f>
        <v>4.2730767579665166E-2</v>
      </c>
      <c r="G37" s="125">
        <f>compoprinc!W29</f>
        <v>1.6205650372421984E-2</v>
      </c>
      <c r="H37" s="125">
        <f>compoprinc!X29</f>
        <v>0.18764407385891418</v>
      </c>
      <c r="I37" s="165">
        <f>compoprinc!Y29</f>
        <v>7.9265175007003752E-2</v>
      </c>
      <c r="J37" s="185">
        <f>compoprinc!Z29</f>
        <v>0.35437700617922058</v>
      </c>
      <c r="K37" s="125">
        <f>compoprinc!AA29</f>
        <v>8.3235402730919242E-2</v>
      </c>
      <c r="L37" s="125">
        <f>compoprinc!AB29</f>
        <v>3.4371674005847785E-2</v>
      </c>
      <c r="M37" s="125">
        <f>compoprinc!AC29</f>
        <v>1.7905018810119633E-2</v>
      </c>
      <c r="N37" s="125">
        <f>compoprinc!AD29</f>
        <v>3.4981810451243961E-2</v>
      </c>
      <c r="O37" s="125">
        <f>compoprinc!AE29</f>
        <v>1.0656368233343982E-2</v>
      </c>
      <c r="P37" s="125">
        <f>compoprinc!AF29</f>
        <v>0.10837809181595634</v>
      </c>
      <c r="Q37" s="125">
        <f>compoprinc!AG29</f>
        <v>6.4848640131789648E-2</v>
      </c>
      <c r="R37" s="117">
        <f>compoprinc!AH29</f>
        <v>0.19051233522043617</v>
      </c>
      <c r="S37" s="125">
        <f>compoprinc!AI29</f>
        <v>6.9187895006540753E-2</v>
      </c>
      <c r="T37" s="125">
        <f>compoprinc!AJ29</f>
        <v>1.9810431988950696E-2</v>
      </c>
      <c r="U37" s="125">
        <f>compoprinc!AK29</f>
        <v>9.0340361453324202E-3</v>
      </c>
      <c r="V37" s="125">
        <f>compoprinc!AL29</f>
        <v>1.7317585439877169E-2</v>
      </c>
      <c r="W37" s="125">
        <f>compoprinc!AM29</f>
        <v>3.6550018121125506E-3</v>
      </c>
      <c r="X37" s="125">
        <f>compoprinc!AN29</f>
        <v>3.9504554312000825E-2</v>
      </c>
      <c r="Y37" s="165">
        <f>compoprinc!AO29</f>
        <v>3.2002830515621764E-2</v>
      </c>
    </row>
    <row r="38" spans="1:25">
      <c r="A38" s="126">
        <v>1941</v>
      </c>
      <c r="B38" s="146">
        <f>compoprinc!R30</f>
        <v>0.45716935476354525</v>
      </c>
      <c r="C38" s="125">
        <f>compoprinc!S30</f>
        <v>8.4787761324517028E-2</v>
      </c>
      <c r="D38" s="125">
        <f>compoprinc!T30</f>
        <v>4.2043183893852989E-2</v>
      </c>
      <c r="E38" s="125">
        <f>compoprinc!U30</f>
        <v>1.7902645409130814E-2</v>
      </c>
      <c r="F38" s="125">
        <f>compoprinc!V30</f>
        <v>5.3771760455246349E-2</v>
      </c>
      <c r="G38" s="125">
        <f>compoprinc!W30</f>
        <v>1.5159119271063027E-2</v>
      </c>
      <c r="H38" s="125">
        <f>compoprinc!X30</f>
        <v>0.15549376506102031</v>
      </c>
      <c r="I38" s="165">
        <f>compoprinc!Y30</f>
        <v>8.8011119348714723E-2</v>
      </c>
      <c r="J38" s="185">
        <f>compoprinc!Z30</f>
        <v>0.34553901429605827</v>
      </c>
      <c r="K38" s="125">
        <f>compoprinc!AA30</f>
        <v>8.1664050855916145E-2</v>
      </c>
      <c r="L38" s="125">
        <f>compoprinc!AB30</f>
        <v>3.5850607834305978E-2</v>
      </c>
      <c r="M38" s="125">
        <f>compoprinc!AC30</f>
        <v>1.2911498336657945E-2</v>
      </c>
      <c r="N38" s="125">
        <f>compoprinc!AD30</f>
        <v>4.4829651792554111E-2</v>
      </c>
      <c r="O38" s="125">
        <f>compoprinc!AE30</f>
        <v>1.0047868158170822E-2</v>
      </c>
      <c r="P38" s="125">
        <f>compoprinc!AF30</f>
        <v>8.6898585103453135E-2</v>
      </c>
      <c r="Q38" s="125">
        <f>compoprinc!AG30</f>
        <v>7.3336752215000245E-2</v>
      </c>
      <c r="R38" s="117">
        <f>compoprinc!AH30</f>
        <v>0.19291600914539631</v>
      </c>
      <c r="S38" s="125">
        <f>compoprinc!AI30</f>
        <v>6.5765944691917655E-2</v>
      </c>
      <c r="T38" s="125">
        <f>compoprinc!AJ30</f>
        <v>1.9477761890608996E-2</v>
      </c>
      <c r="U38" s="125">
        <f>compoprinc!AK30</f>
        <v>5.8542750320613396E-3</v>
      </c>
      <c r="V38" s="125">
        <f>compoprinc!AL30</f>
        <v>2.4128537562642799E-2</v>
      </c>
      <c r="W38" s="125">
        <f>compoprinc!AM30</f>
        <v>3.6154706767073347E-3</v>
      </c>
      <c r="X38" s="125">
        <f>compoprinc!AN30</f>
        <v>3.4697426150726754E-2</v>
      </c>
      <c r="Y38" s="165">
        <f>compoprinc!AO30</f>
        <v>3.9376593140731365E-2</v>
      </c>
    </row>
    <row r="39" spans="1:25">
      <c r="A39" s="126">
        <v>1942</v>
      </c>
      <c r="B39" s="146">
        <f>compoprinc!R31</f>
        <v>0.40869098634306034</v>
      </c>
      <c r="C39" s="125">
        <f>compoprinc!S31</f>
        <v>8.1049361498431435E-2</v>
      </c>
      <c r="D39" s="125">
        <f>compoprinc!T31</f>
        <v>3.7531659884151358E-2</v>
      </c>
      <c r="E39" s="125">
        <f>compoprinc!U31</f>
        <v>1.5343054140729952E-2</v>
      </c>
      <c r="F39" s="125">
        <f>compoprinc!V31</f>
        <v>5.5284657280644869E-2</v>
      </c>
      <c r="G39" s="125">
        <f>compoprinc!W31</f>
        <v>1.0825093535029997E-2</v>
      </c>
      <c r="H39" s="125">
        <f>compoprinc!X31</f>
        <v>0.11963128213678327</v>
      </c>
      <c r="I39" s="165">
        <f>compoprinc!Y31</f>
        <v>8.9025877867289466E-2</v>
      </c>
      <c r="J39" s="185">
        <f>compoprinc!Z31</f>
        <v>0.31511854602633144</v>
      </c>
      <c r="K39" s="125">
        <f>compoprinc!AA31</f>
        <v>7.7630439387963462E-2</v>
      </c>
      <c r="L39" s="125">
        <f>compoprinc!AB31</f>
        <v>3.196179945329887E-2</v>
      </c>
      <c r="M39" s="125">
        <f>compoprinc!AC31</f>
        <v>1.0111574077580964E-2</v>
      </c>
      <c r="N39" s="125">
        <f>compoprinc!AD31</f>
        <v>4.5917734016478223E-2</v>
      </c>
      <c r="O39" s="125">
        <f>compoprinc!AE31</f>
        <v>7.6589683163321275E-3</v>
      </c>
      <c r="P39" s="125">
        <f>compoprinc!AF31</f>
        <v>6.7937207688698834E-2</v>
      </c>
      <c r="Q39" s="125">
        <f>compoprinc!AG31</f>
        <v>7.3900823085978937E-2</v>
      </c>
      <c r="R39" s="117">
        <f>compoprinc!AH31</f>
        <v>0.18243332707659241</v>
      </c>
      <c r="S39" s="125">
        <f>compoprinc!AI31</f>
        <v>6.332778464238209E-2</v>
      </c>
      <c r="T39" s="125">
        <f>compoprinc!AJ31</f>
        <v>1.8694598222990105E-2</v>
      </c>
      <c r="U39" s="125">
        <f>compoprinc!AK31</f>
        <v>4.520717004119333E-3</v>
      </c>
      <c r="V39" s="125">
        <f>compoprinc!AL31</f>
        <v>2.6231885288413182E-2</v>
      </c>
      <c r="W39" s="125">
        <f>compoprinc!AM31</f>
        <v>2.5154329843570574E-3</v>
      </c>
      <c r="X39" s="125">
        <f>compoprinc!AN31</f>
        <v>2.5019486862402858E-2</v>
      </c>
      <c r="Y39" s="165">
        <f>compoprinc!AO31</f>
        <v>4.2123422071927791E-2</v>
      </c>
    </row>
    <row r="40" spans="1:25">
      <c r="A40" s="126">
        <v>1943</v>
      </c>
      <c r="B40" s="146">
        <f>compoprinc!R32</f>
        <v>0.37816602483182099</v>
      </c>
      <c r="C40" s="125">
        <f>compoprinc!S32</f>
        <v>7.7729481997742433E-2</v>
      </c>
      <c r="D40" s="125">
        <f>compoprinc!T32</f>
        <v>3.5764301889512427E-2</v>
      </c>
      <c r="E40" s="125">
        <f>compoprinc!U32</f>
        <v>1.3885924851113687E-2</v>
      </c>
      <c r="F40" s="125">
        <f>compoprinc!V32</f>
        <v>5.6216296877237275E-2</v>
      </c>
      <c r="G40" s="125">
        <f>compoprinc!W32</f>
        <v>7.5157505330073924E-3</v>
      </c>
      <c r="H40" s="125">
        <f>compoprinc!X32</f>
        <v>9.671159087518387E-2</v>
      </c>
      <c r="I40" s="165">
        <f>compoprinc!Y32</f>
        <v>9.0342677808024033E-2</v>
      </c>
      <c r="J40" s="185">
        <f>compoprinc!Z32</f>
        <v>0.29387632714004569</v>
      </c>
      <c r="K40" s="125">
        <f>compoprinc!AA32</f>
        <v>7.4005657625301396E-2</v>
      </c>
      <c r="L40" s="125">
        <f>compoprinc!AB32</f>
        <v>3.0642959798684841E-2</v>
      </c>
      <c r="M40" s="125">
        <f>compoprinc!AC32</f>
        <v>8.940354397039019E-3</v>
      </c>
      <c r="N40" s="125">
        <f>compoprinc!AD32</f>
        <v>4.7594974409228247E-2</v>
      </c>
      <c r="O40" s="125">
        <f>compoprinc!AE32</f>
        <v>5.402342328067954E-3</v>
      </c>
      <c r="P40" s="125">
        <f>compoprinc!AF32</f>
        <v>5.0838692268506548E-2</v>
      </c>
      <c r="Q40" s="125">
        <f>compoprinc!AG32</f>
        <v>7.6451346313217719E-2</v>
      </c>
      <c r="R40" s="117">
        <f>compoprinc!AH32</f>
        <v>0.16907165658401102</v>
      </c>
      <c r="S40" s="125">
        <f>compoprinc!AI32</f>
        <v>5.8085435486178623E-2</v>
      </c>
      <c r="T40" s="125">
        <f>compoprinc!AJ32</f>
        <v>1.8395210396505636E-2</v>
      </c>
      <c r="U40" s="125">
        <f>compoprinc!AK32</f>
        <v>3.7285418441331407E-3</v>
      </c>
      <c r="V40" s="125">
        <f>compoprinc!AL32</f>
        <v>2.7461613475853287E-2</v>
      </c>
      <c r="W40" s="125">
        <f>compoprinc!AM32</f>
        <v>1.5398892542089295E-3</v>
      </c>
      <c r="X40" s="125">
        <f>compoprinc!AN32</f>
        <v>1.5838968859431507E-2</v>
      </c>
      <c r="Y40" s="165">
        <f>compoprinc!AO32</f>
        <v>4.4021997267699925E-2</v>
      </c>
    </row>
    <row r="41" spans="1:25">
      <c r="A41" s="126">
        <v>1944</v>
      </c>
      <c r="B41" s="146">
        <f>compoprinc!R33</f>
        <v>0.35883149736456682</v>
      </c>
      <c r="C41" s="125">
        <f>compoprinc!S33</f>
        <v>7.7696317265214587E-2</v>
      </c>
      <c r="D41" s="125">
        <f>compoprinc!T33</f>
        <v>3.5175231454446745E-2</v>
      </c>
      <c r="E41" s="125">
        <f>compoprinc!U33</f>
        <v>1.1888561073222479E-2</v>
      </c>
      <c r="F41" s="125">
        <f>compoprinc!V33</f>
        <v>4.3195463147966302E-2</v>
      </c>
      <c r="G41" s="125">
        <f>compoprinc!W33</f>
        <v>6.7344301590425383E-3</v>
      </c>
      <c r="H41" s="125">
        <f>compoprinc!X33</f>
        <v>0.1117558618650671</v>
      </c>
      <c r="I41" s="165">
        <f>compoprinc!Y33</f>
        <v>7.2385632399607047E-2</v>
      </c>
      <c r="J41" s="185">
        <f>compoprinc!Z33</f>
        <v>0.26777456964837631</v>
      </c>
      <c r="K41" s="125">
        <f>compoprinc!AA33</f>
        <v>7.3411109468997052E-2</v>
      </c>
      <c r="L41" s="125">
        <f>compoprinc!AB33</f>
        <v>2.970485393921735E-2</v>
      </c>
      <c r="M41" s="125">
        <f>compoprinc!AC33</f>
        <v>8.0998176362597069E-3</v>
      </c>
      <c r="N41" s="125">
        <f>compoprinc!AD33</f>
        <v>3.7149262702040442E-2</v>
      </c>
      <c r="O41" s="125">
        <f>compoprinc!AE33</f>
        <v>4.4573024186619634E-3</v>
      </c>
      <c r="P41" s="125">
        <f>compoprinc!AF33</f>
        <v>5.2743322716092986E-2</v>
      </c>
      <c r="Q41" s="125">
        <f>compoprinc!AG33</f>
        <v>6.2208900767106862E-2</v>
      </c>
      <c r="R41" s="117">
        <f>compoprinc!AH33</f>
        <v>0.14582162674841373</v>
      </c>
      <c r="S41" s="125">
        <f>compoprinc!AI33</f>
        <v>5.5178790089940706E-2</v>
      </c>
      <c r="T41" s="125">
        <f>compoprinc!AJ33</f>
        <v>1.7523526491296165E-2</v>
      </c>
      <c r="U41" s="125">
        <f>compoprinc!AK33</f>
        <v>3.3410592698704831E-3</v>
      </c>
      <c r="V41" s="125">
        <f>compoprinc!AL33</f>
        <v>1.9821333661583684E-2</v>
      </c>
      <c r="W41" s="125">
        <f>compoprinc!AM33</f>
        <v>1.23485851735257E-3</v>
      </c>
      <c r="X41" s="125">
        <f>compoprinc!AN33</f>
        <v>1.5625629067326445E-2</v>
      </c>
      <c r="Y41" s="165">
        <f>compoprinc!AO33</f>
        <v>3.3096429651043688E-2</v>
      </c>
    </row>
    <row r="42" spans="1:25">
      <c r="A42" s="126">
        <v>1945</v>
      </c>
      <c r="B42" s="146">
        <f>compoprinc!R34</f>
        <v>0.35571436784353205</v>
      </c>
      <c r="C42" s="125">
        <f>compoprinc!S34</f>
        <v>6.5480805568091022E-2</v>
      </c>
      <c r="D42" s="125">
        <f>compoprinc!T34</f>
        <v>3.2952732711607299E-2</v>
      </c>
      <c r="E42" s="125">
        <f>compoprinc!U34</f>
        <v>1.2434975902166762E-2</v>
      </c>
      <c r="F42" s="125">
        <f>compoprinc!V34</f>
        <v>4.6378834094354698E-2</v>
      </c>
      <c r="G42" s="125">
        <f>compoprinc!W34</f>
        <v>5.85887895162339E-3</v>
      </c>
      <c r="H42" s="125">
        <f>compoprinc!X34</f>
        <v>0.11004420803301988</v>
      </c>
      <c r="I42" s="165">
        <f>compoprinc!Y34</f>
        <v>8.2563932582668961E-2</v>
      </c>
      <c r="J42" s="185">
        <f>compoprinc!Z34</f>
        <v>0.26589703230784628</v>
      </c>
      <c r="K42" s="125">
        <f>compoprinc!AA34</f>
        <v>6.1497976110395591E-2</v>
      </c>
      <c r="L42" s="125">
        <f>compoprinc!AB34</f>
        <v>2.8436806827363034E-2</v>
      </c>
      <c r="M42" s="125">
        <f>compoprinc!AC34</f>
        <v>8.5014300479145707E-3</v>
      </c>
      <c r="N42" s="125">
        <f>compoprinc!AD34</f>
        <v>4.020728046137366E-2</v>
      </c>
      <c r="O42" s="125">
        <f>compoprinc!AE34</f>
        <v>3.9110054070301504E-3</v>
      </c>
      <c r="P42" s="125">
        <f>compoprinc!AF34</f>
        <v>5.180720103440558E-2</v>
      </c>
      <c r="Q42" s="125">
        <f>compoprinc!AG34</f>
        <v>7.1535332419363662E-2</v>
      </c>
      <c r="R42" s="117">
        <f>compoprinc!AH34</f>
        <v>0.14030417927665584</v>
      </c>
      <c r="S42" s="125">
        <f>compoprinc!AI34</f>
        <v>4.4354786345191265E-2</v>
      </c>
      <c r="T42" s="125">
        <f>compoprinc!AJ34</f>
        <v>1.7002069724451237E-2</v>
      </c>
      <c r="U42" s="125">
        <f>compoprinc!AK34</f>
        <v>3.4445463544914589E-3</v>
      </c>
      <c r="V42" s="125">
        <f>compoprinc!AL34</f>
        <v>2.0872121544983201E-2</v>
      </c>
      <c r="W42" s="125">
        <f>compoprinc!AM34</f>
        <v>1.1246618690247086E-3</v>
      </c>
      <c r="X42" s="125">
        <f>compoprinc!AN34</f>
        <v>1.6471566369469465E-2</v>
      </c>
      <c r="Y42" s="165">
        <f>compoprinc!AO34</f>
        <v>3.7034427069044515E-2</v>
      </c>
    </row>
    <row r="43" spans="1:25">
      <c r="A43" s="126">
        <v>1946</v>
      </c>
      <c r="B43" s="146">
        <f>compoprinc!R35</f>
        <v>0.37032155972724823</v>
      </c>
      <c r="C43" s="125">
        <f>compoprinc!S35</f>
        <v>5.9363223689952435E-2</v>
      </c>
      <c r="D43" s="125">
        <f>compoprinc!T35</f>
        <v>2.7367966446163339E-2</v>
      </c>
      <c r="E43" s="125">
        <f>compoprinc!U35</f>
        <v>1.2943902936714826E-2</v>
      </c>
      <c r="F43" s="125">
        <f>compoprinc!V35</f>
        <v>5.3864549531703929E-2</v>
      </c>
      <c r="G43" s="125">
        <f>compoprinc!W35</f>
        <v>5.9902281554360332E-3</v>
      </c>
      <c r="H43" s="125">
        <f>compoprinc!X35</f>
        <v>0.11016710368356844</v>
      </c>
      <c r="I43" s="165">
        <f>compoprinc!Y35</f>
        <v>0.10062458528370929</v>
      </c>
      <c r="J43" s="185">
        <f>compoprinc!Z35</f>
        <v>0.27838349871012169</v>
      </c>
      <c r="K43" s="125">
        <f>compoprinc!AA35</f>
        <v>5.5265686211766515E-2</v>
      </c>
      <c r="L43" s="125">
        <f>compoprinc!AB35</f>
        <v>2.3263757760508687E-2</v>
      </c>
      <c r="M43" s="125">
        <f>compoprinc!AC35</f>
        <v>8.9666083944537258E-3</v>
      </c>
      <c r="N43" s="125">
        <f>compoprinc!AD35</f>
        <v>4.5823350571663729E-2</v>
      </c>
      <c r="O43" s="125">
        <f>compoprinc!AE35</f>
        <v>4.1052726459188098E-3</v>
      </c>
      <c r="P43" s="125">
        <f>compoprinc!AF35</f>
        <v>5.5402223963716045E-2</v>
      </c>
      <c r="Q43" s="125">
        <f>compoprinc!AG35</f>
        <v>8.5556599162094182E-2</v>
      </c>
      <c r="R43" s="117">
        <f>compoprinc!AH35</f>
        <v>0.13942330145090973</v>
      </c>
      <c r="S43" s="125">
        <f>compoprinc!AI35</f>
        <v>3.8904891571365195E-2</v>
      </c>
      <c r="T43" s="125">
        <f>compoprinc!AJ35</f>
        <v>1.3165437640041022E-2</v>
      </c>
      <c r="U43" s="125">
        <f>compoprinc!AK35</f>
        <v>3.6922766792568335E-3</v>
      </c>
      <c r="V43" s="125">
        <f>compoprinc!AL35</f>
        <v>2.1679719995411045E-2</v>
      </c>
      <c r="W43" s="125">
        <f>compoprinc!AM35</f>
        <v>1.300662694875753E-3</v>
      </c>
      <c r="X43" s="125">
        <f>compoprinc!AN35</f>
        <v>2.0325237576386622E-2</v>
      </c>
      <c r="Y43" s="165">
        <f>compoprinc!AO35</f>
        <v>4.0355075293573267E-2</v>
      </c>
    </row>
    <row r="44" spans="1:25">
      <c r="A44" s="126">
        <v>1947</v>
      </c>
      <c r="B44" s="146">
        <f>compoprinc!R36</f>
        <v>0.36876686969569217</v>
      </c>
      <c r="C44" s="125">
        <f>compoprinc!S36</f>
        <v>7.4763491961460801E-2</v>
      </c>
      <c r="D44" s="125">
        <f>compoprinc!T36</f>
        <v>3.0470345519609893E-2</v>
      </c>
      <c r="E44" s="125">
        <f>compoprinc!U36</f>
        <v>1.2141693244627254E-2</v>
      </c>
      <c r="F44" s="125">
        <f>compoprinc!V36</f>
        <v>5.2104422364753308E-2</v>
      </c>
      <c r="G44" s="125">
        <f>compoprinc!W36</f>
        <v>6.8032378227918635E-3</v>
      </c>
      <c r="H44" s="125">
        <f>compoprinc!X36</f>
        <v>0.10385019910456217</v>
      </c>
      <c r="I44" s="165">
        <f>compoprinc!Y36</f>
        <v>8.8633479677886803E-2</v>
      </c>
      <c r="J44" s="185">
        <f>compoprinc!Z36</f>
        <v>0.28011391080679221</v>
      </c>
      <c r="K44" s="125">
        <f>compoprinc!AA36</f>
        <v>7.0406223101642504E-2</v>
      </c>
      <c r="L44" s="125">
        <f>compoprinc!AB36</f>
        <v>2.5532130221438243E-2</v>
      </c>
      <c r="M44" s="125">
        <f>compoprinc!AC36</f>
        <v>8.5522931395841748E-3</v>
      </c>
      <c r="N44" s="125">
        <f>compoprinc!AD36</f>
        <v>4.3927568789715821E-2</v>
      </c>
      <c r="O44" s="125">
        <f>compoprinc!AE36</f>
        <v>4.7277705035544829E-3</v>
      </c>
      <c r="P44" s="125">
        <f>compoprinc!AF36</f>
        <v>5.2286503814121393E-2</v>
      </c>
      <c r="Q44" s="125">
        <f>compoprinc!AG36</f>
        <v>7.468142123673556E-2</v>
      </c>
      <c r="R44" s="117">
        <f>compoprinc!AH36</f>
        <v>0.14373251501180181</v>
      </c>
      <c r="S44" s="125">
        <f>compoprinc!AI36</f>
        <v>5.1651993279670169E-2</v>
      </c>
      <c r="T44" s="125">
        <f>compoprinc!AJ36</f>
        <v>1.4229595738394479E-2</v>
      </c>
      <c r="U44" s="125">
        <f>compoprinc!AK36</f>
        <v>3.6238098017683895E-3</v>
      </c>
      <c r="V44" s="125">
        <f>compoprinc!AL36</f>
        <v>1.9644304000702294E-2</v>
      </c>
      <c r="W44" s="125">
        <f>compoprinc!AM36</f>
        <v>1.5170391983387282E-3</v>
      </c>
      <c r="X44" s="125">
        <f>compoprinc!AN36</f>
        <v>1.9782587823026315E-2</v>
      </c>
      <c r="Y44" s="165">
        <f>compoprinc!AO36</f>
        <v>3.3283185169901447E-2</v>
      </c>
    </row>
    <row r="45" spans="1:25">
      <c r="A45" s="126">
        <v>1948</v>
      </c>
      <c r="B45" s="146">
        <f>compoprinc!R37</f>
        <v>0.38695394692577956</v>
      </c>
      <c r="C45" s="125">
        <f>compoprinc!S37</f>
        <v>8.9878058820097792E-2</v>
      </c>
      <c r="D45" s="125">
        <f>compoprinc!T37</f>
        <v>2.7797184010922311E-2</v>
      </c>
      <c r="E45" s="125">
        <f>compoprinc!U37</f>
        <v>1.1814643293754024E-2</v>
      </c>
      <c r="F45" s="125">
        <f>compoprinc!V37</f>
        <v>4.9748736745957589E-2</v>
      </c>
      <c r="G45" s="125">
        <f>compoprinc!W37</f>
        <v>7.7699708194813779E-3</v>
      </c>
      <c r="H45" s="125">
        <f>compoprinc!X37</f>
        <v>0.11570135424700269</v>
      </c>
      <c r="I45" s="165">
        <f>compoprinc!Y37</f>
        <v>8.4243998988563662E-2</v>
      </c>
      <c r="J45" s="185">
        <f>compoprinc!Z37</f>
        <v>0.29439209107836778</v>
      </c>
      <c r="K45" s="125">
        <f>compoprinc!AA37</f>
        <v>8.5093277926897207E-2</v>
      </c>
      <c r="L45" s="125">
        <f>compoprinc!AB37</f>
        <v>2.2997110191545097E-2</v>
      </c>
      <c r="M45" s="125">
        <f>compoprinc!AC37</f>
        <v>8.292005325433947E-3</v>
      </c>
      <c r="N45" s="125">
        <f>compoprinc!AD37</f>
        <v>4.2010342306436729E-2</v>
      </c>
      <c r="O45" s="125">
        <f>compoprinc!AE37</f>
        <v>5.2836319355939838E-3</v>
      </c>
      <c r="P45" s="125">
        <f>compoprinc!AF37</f>
        <v>5.9623298469050588E-2</v>
      </c>
      <c r="Q45" s="125">
        <f>compoprinc!AG37</f>
        <v>7.1092424923410322E-2</v>
      </c>
      <c r="R45" s="117">
        <f>compoprinc!AH37</f>
        <v>0.15566429901314083</v>
      </c>
      <c r="S45" s="125">
        <f>compoprinc!AI37</f>
        <v>6.4001799699037451E-2</v>
      </c>
      <c r="T45" s="125">
        <f>compoprinc!AJ37</f>
        <v>1.3053237104515735E-2</v>
      </c>
      <c r="U45" s="125">
        <f>compoprinc!AK37</f>
        <v>3.652826559747877E-3</v>
      </c>
      <c r="V45" s="125">
        <f>compoprinc!AL37</f>
        <v>1.9445429406482254E-2</v>
      </c>
      <c r="W45" s="125">
        <f>compoprinc!AM37</f>
        <v>1.6555835262342779E-3</v>
      </c>
      <c r="X45" s="125">
        <f>compoprinc!AN37</f>
        <v>2.1064003940803246E-2</v>
      </c>
      <c r="Y45" s="165">
        <f>compoprinc!AO37</f>
        <v>3.2791418776320004E-2</v>
      </c>
    </row>
    <row r="46" spans="1:25">
      <c r="A46" s="126">
        <v>1949</v>
      </c>
      <c r="B46" s="146">
        <f>compoprinc!R38</f>
        <v>0.38207940170769522</v>
      </c>
      <c r="C46" s="125">
        <f>compoprinc!S38</f>
        <v>9.0256403138701938E-2</v>
      </c>
      <c r="D46" s="125">
        <f>compoprinc!T38</f>
        <v>2.5922585867711661E-2</v>
      </c>
      <c r="E46" s="125">
        <f>compoprinc!U38</f>
        <v>1.3037845391506485E-2</v>
      </c>
      <c r="F46" s="125">
        <f>compoprinc!V38</f>
        <v>4.3115229035497186E-2</v>
      </c>
      <c r="G46" s="125">
        <f>compoprinc!W38</f>
        <v>8.8158426013648337E-3</v>
      </c>
      <c r="H46" s="125">
        <f>compoprinc!X38</f>
        <v>0.12772951340515531</v>
      </c>
      <c r="I46" s="165">
        <f>compoprinc!Y38</f>
        <v>7.3201982267757856E-2</v>
      </c>
      <c r="J46" s="185">
        <f>compoprinc!Z38</f>
        <v>0.28572117619014847</v>
      </c>
      <c r="K46" s="125">
        <f>compoprinc!AA38</f>
        <v>8.5495363858920828E-2</v>
      </c>
      <c r="L46" s="125">
        <f>compoprinc!AB38</f>
        <v>2.0739783064329664E-2</v>
      </c>
      <c r="M46" s="125">
        <f>compoprinc!AC38</f>
        <v>9.0345286823527854E-3</v>
      </c>
      <c r="N46" s="125">
        <f>compoprinc!AD38</f>
        <v>3.5894811368962103E-2</v>
      </c>
      <c r="O46" s="125">
        <f>compoprinc!AE38</f>
        <v>5.9820445451355441E-3</v>
      </c>
      <c r="P46" s="125">
        <f>compoprinc!AF38</f>
        <v>6.7678182423474675E-2</v>
      </c>
      <c r="Q46" s="125">
        <f>compoprinc!AG38</f>
        <v>6.0896462246972802E-2</v>
      </c>
      <c r="R46" s="117">
        <f>compoprinc!AH38</f>
        <v>0.14998294131083567</v>
      </c>
      <c r="S46" s="125">
        <f>compoprinc!AI38</f>
        <v>6.553435363787774E-2</v>
      </c>
      <c r="T46" s="125">
        <f>compoprinc!AJ38</f>
        <v>1.1730584662280517E-2</v>
      </c>
      <c r="U46" s="125">
        <f>compoprinc!AK38</f>
        <v>3.9188605388194298E-3</v>
      </c>
      <c r="V46" s="125">
        <f>compoprinc!AL38</f>
        <v>1.6465210308098891E-2</v>
      </c>
      <c r="W46" s="125">
        <f>compoprinc!AM38</f>
        <v>1.8308003592763771E-3</v>
      </c>
      <c r="X46" s="125">
        <f>compoprinc!AN38</f>
        <v>2.2676497156183896E-2</v>
      </c>
      <c r="Y46" s="165">
        <f>compoprinc!AO38</f>
        <v>2.7826634648298813E-2</v>
      </c>
    </row>
    <row r="47" spans="1:25">
      <c r="A47" s="130">
        <v>1950</v>
      </c>
      <c r="B47" s="157">
        <f>compoprinc!R39</f>
        <v>0.38762109732520222</v>
      </c>
      <c r="C47" s="129">
        <f>compoprinc!S39</f>
        <v>8.5889317246168884E-2</v>
      </c>
      <c r="D47" s="129">
        <f>compoprinc!T39</f>
        <v>3.1766789614461756E-2</v>
      </c>
      <c r="E47" s="129">
        <f>compoprinc!U39</f>
        <v>1.3152218444435676E-2</v>
      </c>
      <c r="F47" s="129">
        <f>compoprinc!V39</f>
        <v>4.7750058135507138E-2</v>
      </c>
      <c r="G47" s="129">
        <f>compoprinc!W39</f>
        <v>1.0605089757900751E-2</v>
      </c>
      <c r="H47" s="129">
        <f>compoprinc!X39</f>
        <v>0.12615619521088378</v>
      </c>
      <c r="I47" s="169">
        <f>compoprinc!Y39</f>
        <v>7.2301428915844249E-2</v>
      </c>
      <c r="J47" s="187">
        <f>compoprinc!Z39</f>
        <v>0.2930102318239412</v>
      </c>
      <c r="K47" s="129">
        <f>compoprinc!AA39</f>
        <v>8.0612780299586267E-2</v>
      </c>
      <c r="L47" s="129">
        <f>compoprinc!AB39</f>
        <v>2.6396295038671282E-2</v>
      </c>
      <c r="M47" s="129">
        <f>compoprinc!AC39</f>
        <v>9.2219700597703895E-3</v>
      </c>
      <c r="N47" s="129">
        <f>compoprinc!AD39</f>
        <v>4.0632795195052911E-2</v>
      </c>
      <c r="O47" s="129">
        <f>compoprinc!AE39</f>
        <v>7.2288404606012709E-3</v>
      </c>
      <c r="P47" s="129">
        <f>compoprinc!AF39</f>
        <v>6.7436098986590018E-2</v>
      </c>
      <c r="Q47" s="129">
        <f>compoprinc!AG39</f>
        <v>6.1481451783669046E-2</v>
      </c>
      <c r="R47" s="123">
        <f>compoprinc!AH39</f>
        <v>0.15595943261848061</v>
      </c>
      <c r="S47" s="129">
        <f>compoprinc!AI39</f>
        <v>6.253887545863214E-2</v>
      </c>
      <c r="T47" s="129">
        <f>compoprinc!AJ39</f>
        <v>1.5456458595127353E-2</v>
      </c>
      <c r="U47" s="129">
        <f>compoprinc!AK39</f>
        <v>4.1463563357068637E-3</v>
      </c>
      <c r="V47" s="129">
        <f>compoprinc!AL39</f>
        <v>1.9808363260015782E-2</v>
      </c>
      <c r="W47" s="129">
        <f>compoprinc!AM39</f>
        <v>2.1736331970526475E-3</v>
      </c>
      <c r="X47" s="129">
        <f>compoprinc!AN39</f>
        <v>2.1963111095189034E-2</v>
      </c>
      <c r="Y47" s="169">
        <f>compoprinc!AO39</f>
        <v>2.9872634676756795E-2</v>
      </c>
    </row>
    <row r="48" spans="1:25">
      <c r="A48" s="126">
        <v>1951</v>
      </c>
      <c r="B48" s="146">
        <f>compoprinc!R40</f>
        <v>0.37489039044475636</v>
      </c>
      <c r="C48" s="125">
        <f>compoprinc!S40</f>
        <v>7.9580837625563353E-2</v>
      </c>
      <c r="D48" s="125">
        <f>compoprinc!T40</f>
        <v>3.0611862991062947E-2</v>
      </c>
      <c r="E48" s="125">
        <f>compoprinc!U40</f>
        <v>1.2848190644758034E-2</v>
      </c>
      <c r="F48" s="125">
        <f>compoprinc!V40</f>
        <v>4.929560525725029E-2</v>
      </c>
      <c r="G48" s="125">
        <f>compoprinc!W40</f>
        <v>1.0133517526866252E-2</v>
      </c>
      <c r="H48" s="125">
        <f>compoprinc!X40</f>
        <v>0.11966770676702228</v>
      </c>
      <c r="I48" s="165">
        <f>compoprinc!Y40</f>
        <v>7.2752669632233258E-2</v>
      </c>
      <c r="J48" s="185">
        <f>compoprinc!Z40</f>
        <v>0.28175688345011335</v>
      </c>
      <c r="K48" s="125">
        <f>compoprinc!AA40</f>
        <v>7.535337126692479E-2</v>
      </c>
      <c r="L48" s="125">
        <f>compoprinc!AB40</f>
        <v>2.5712153076603832E-2</v>
      </c>
      <c r="M48" s="125">
        <f>compoprinc!AC40</f>
        <v>8.8957052904696399E-3</v>
      </c>
      <c r="N48" s="125">
        <f>compoprinc!AD40</f>
        <v>4.1861467831106586E-2</v>
      </c>
      <c r="O48" s="125">
        <f>compoprinc!AE40</f>
        <v>6.8527843138760482E-3</v>
      </c>
      <c r="P48" s="125">
        <f>compoprinc!AF40</f>
        <v>6.1342477510865745E-2</v>
      </c>
      <c r="Q48" s="125">
        <f>compoprinc!AG40</f>
        <v>6.1738924160266696E-2</v>
      </c>
      <c r="R48" s="117">
        <f>compoprinc!AH40</f>
        <v>0.14725503602779355</v>
      </c>
      <c r="S48" s="125">
        <f>compoprinc!AI40</f>
        <v>5.7504108757058157E-2</v>
      </c>
      <c r="T48" s="125">
        <f>compoprinc!AJ40</f>
        <v>1.4354541704356395E-2</v>
      </c>
      <c r="U48" s="125">
        <f>compoprinc!AK40</f>
        <v>3.8571755036630839E-3</v>
      </c>
      <c r="V48" s="125">
        <f>compoprinc!AL40</f>
        <v>2.0113413293175213E-2</v>
      </c>
      <c r="W48" s="125">
        <f>compoprinc!AM40</f>
        <v>2.0298254356140182E-3</v>
      </c>
      <c r="X48" s="125">
        <f>compoprinc!AN40</f>
        <v>1.9830944858796582E-2</v>
      </c>
      <c r="Y48" s="165">
        <f>compoprinc!AO40</f>
        <v>2.9565026475130134E-2</v>
      </c>
    </row>
    <row r="49" spans="1:25">
      <c r="A49" s="126">
        <v>1952</v>
      </c>
      <c r="B49" s="146">
        <f>compoprinc!R41</f>
        <v>0.36351018662406404</v>
      </c>
      <c r="C49" s="125">
        <f>compoprinc!S41</f>
        <v>7.8506636507139002E-2</v>
      </c>
      <c r="D49" s="125">
        <f>compoprinc!T41</f>
        <v>2.6869765754503561E-2</v>
      </c>
      <c r="E49" s="125">
        <f>compoprinc!U41</f>
        <v>1.3586670955875563E-2</v>
      </c>
      <c r="F49" s="125">
        <f>compoprinc!V41</f>
        <v>4.5251086770829993E-2</v>
      </c>
      <c r="G49" s="125">
        <f>compoprinc!W41</f>
        <v>9.6788573526707129E-3</v>
      </c>
      <c r="H49" s="125">
        <f>compoprinc!X41</f>
        <v>0.11973235777529673</v>
      </c>
      <c r="I49" s="165">
        <f>compoprinc!Y41</f>
        <v>6.9884811507748362E-2</v>
      </c>
      <c r="J49" s="185">
        <f>compoprinc!Z41</f>
        <v>0.27080601050701825</v>
      </c>
      <c r="K49" s="125">
        <f>compoprinc!AA41</f>
        <v>7.3942307428206205E-2</v>
      </c>
      <c r="L49" s="125">
        <f>compoprinc!AB41</f>
        <v>2.2812962219076693E-2</v>
      </c>
      <c r="M49" s="125">
        <f>compoprinc!AC41</f>
        <v>9.2678654831647965E-3</v>
      </c>
      <c r="N49" s="125">
        <f>compoprinc!AD41</f>
        <v>3.7990579594726674E-2</v>
      </c>
      <c r="O49" s="125">
        <f>compoprinc!AE41</f>
        <v>6.5926114738420897E-3</v>
      </c>
      <c r="P49" s="125">
        <f>compoprinc!AF41</f>
        <v>6.1568263527425823E-2</v>
      </c>
      <c r="Q49" s="125">
        <f>compoprinc!AG41</f>
        <v>5.8631420780575975E-2</v>
      </c>
      <c r="R49" s="117">
        <f>compoprinc!AH41</f>
        <v>0.13989918018090014</v>
      </c>
      <c r="S49" s="125">
        <f>compoprinc!AI41</f>
        <v>5.6747237892852374E-2</v>
      </c>
      <c r="T49" s="125">
        <f>compoprinc!AJ41</f>
        <v>1.2966218635031966E-2</v>
      </c>
      <c r="U49" s="125">
        <f>compoprinc!AK41</f>
        <v>4.0475948842357001E-3</v>
      </c>
      <c r="V49" s="125">
        <f>compoprinc!AL41</f>
        <v>1.829997139667686E-2</v>
      </c>
      <c r="W49" s="125">
        <f>compoprinc!AM41</f>
        <v>1.8239480504917463E-3</v>
      </c>
      <c r="X49" s="125">
        <f>compoprinc!AN41</f>
        <v>1.7866173329455105E-2</v>
      </c>
      <c r="Y49" s="165">
        <f>compoprinc!AO41</f>
        <v>2.8148035992156421E-2</v>
      </c>
    </row>
    <row r="50" spans="1:25">
      <c r="A50" s="126">
        <v>1953</v>
      </c>
      <c r="B50" s="146">
        <f>compoprinc!R42</f>
        <v>0.35364761842519715</v>
      </c>
      <c r="C50" s="125">
        <f>compoprinc!S42</f>
        <v>7.4488745905889622E-2</v>
      </c>
      <c r="D50" s="125">
        <f>compoprinc!T42</f>
        <v>2.7435968530747333E-2</v>
      </c>
      <c r="E50" s="125">
        <f>compoprinc!U42</f>
        <v>1.4408552843624502E-2</v>
      </c>
      <c r="F50" s="125">
        <f>compoprinc!V42</f>
        <v>4.1649051891274602E-2</v>
      </c>
      <c r="G50" s="125">
        <f>compoprinc!W42</f>
        <v>1.0663928163468958E-2</v>
      </c>
      <c r="H50" s="125">
        <f>compoprinc!X42</f>
        <v>0.12204691040282346</v>
      </c>
      <c r="I50" s="165">
        <f>compoprinc!Y42</f>
        <v>6.2954460687368735E-2</v>
      </c>
      <c r="J50" s="185">
        <f>compoprinc!Z42</f>
        <v>0.25922597077098014</v>
      </c>
      <c r="K50" s="125">
        <f>compoprinc!AA42</f>
        <v>7.0218926200830409E-2</v>
      </c>
      <c r="L50" s="125">
        <f>compoprinc!AB42</f>
        <v>2.2908911561640943E-2</v>
      </c>
      <c r="M50" s="125">
        <f>compoprinc!AC42</f>
        <v>9.7901974352997533E-3</v>
      </c>
      <c r="N50" s="125">
        <f>compoprinc!AD42</f>
        <v>3.4896900593490543E-2</v>
      </c>
      <c r="O50" s="125">
        <f>compoprinc!AE42</f>
        <v>7.1814833504398184E-3</v>
      </c>
      <c r="P50" s="125">
        <f>compoprinc!AF42</f>
        <v>6.1519943864361597E-2</v>
      </c>
      <c r="Q50" s="125">
        <f>compoprinc!AG42</f>
        <v>5.2709607764917121E-2</v>
      </c>
      <c r="R50" s="117">
        <f>compoprinc!AH42</f>
        <v>0.13076556451236682</v>
      </c>
      <c r="S50" s="125">
        <f>compoprinc!AI42</f>
        <v>5.3359725835805477E-2</v>
      </c>
      <c r="T50" s="125">
        <f>compoprinc!AJ42</f>
        <v>1.2828827789498929E-2</v>
      </c>
      <c r="U50" s="125">
        <f>compoprinc!AK42</f>
        <v>4.0740515519904937E-3</v>
      </c>
      <c r="V50" s="125">
        <f>compoprinc!AL42</f>
        <v>1.628738882025486E-2</v>
      </c>
      <c r="W50" s="125">
        <f>compoprinc!AM42</f>
        <v>1.9762896497306031E-3</v>
      </c>
      <c r="X50" s="125">
        <f>compoprinc!AN42</f>
        <v>1.7727798494182941E-2</v>
      </c>
      <c r="Y50" s="165">
        <f>compoprinc!AO42</f>
        <v>2.4511482370903517E-2</v>
      </c>
    </row>
    <row r="51" spans="1:25">
      <c r="A51" s="126">
        <v>1954</v>
      </c>
      <c r="B51" s="146">
        <f>compoprinc!R43</f>
        <v>0.35857886452509807</v>
      </c>
      <c r="C51" s="125">
        <f>compoprinc!S43</f>
        <v>7.7692935058615006E-2</v>
      </c>
      <c r="D51" s="125">
        <f>compoprinc!T43</f>
        <v>2.4237272296602951E-2</v>
      </c>
      <c r="E51" s="125">
        <f>compoprinc!U43</f>
        <v>1.8294123363370142E-2</v>
      </c>
      <c r="F51" s="125">
        <f>compoprinc!V43</f>
        <v>4.0073525771264301E-2</v>
      </c>
      <c r="G51" s="125">
        <f>compoprinc!W43</f>
        <v>1.1187673507925662E-2</v>
      </c>
      <c r="H51" s="125">
        <f>compoprinc!X43</f>
        <v>0.12340679924194083</v>
      </c>
      <c r="I51" s="165">
        <f>compoprinc!Y43</f>
        <v>6.3686535285379167E-2</v>
      </c>
      <c r="J51" s="185">
        <f>compoprinc!Z43</f>
        <v>0.26183258034385998</v>
      </c>
      <c r="K51" s="125">
        <f>compoprinc!AA43</f>
        <v>7.3488452266725804E-2</v>
      </c>
      <c r="L51" s="125">
        <f>compoprinc!AB43</f>
        <v>1.9393948258005996E-2</v>
      </c>
      <c r="M51" s="125">
        <f>compoprinc!AC43</f>
        <v>1.2431972157877454E-2</v>
      </c>
      <c r="N51" s="125">
        <f>compoprinc!AD43</f>
        <v>3.2437267507522363E-2</v>
      </c>
      <c r="O51" s="125">
        <f>compoprinc!AE43</f>
        <v>7.6722608931737643E-3</v>
      </c>
      <c r="P51" s="125">
        <f>compoprinc!AF43</f>
        <v>6.4897512748308253E-2</v>
      </c>
      <c r="Q51" s="125">
        <f>compoprinc!AG43</f>
        <v>5.1511166512246402E-2</v>
      </c>
      <c r="R51" s="117">
        <f>compoprinc!AH43</f>
        <v>0.13286129807835043</v>
      </c>
      <c r="S51" s="125">
        <f>compoprinc!AI43</f>
        <v>5.4960831282301684E-2</v>
      </c>
      <c r="T51" s="125">
        <f>compoprinc!AJ43</f>
        <v>1.2465085428040829E-2</v>
      </c>
      <c r="U51" s="125">
        <f>compoprinc!AK43</f>
        <v>5.2759605520100155E-3</v>
      </c>
      <c r="V51" s="125">
        <f>compoprinc!AL43</f>
        <v>1.5518460413261008E-2</v>
      </c>
      <c r="W51" s="125">
        <f>compoprinc!AM43</f>
        <v>2.0726882456673073E-3</v>
      </c>
      <c r="X51" s="125">
        <f>compoprinc!AN43</f>
        <v>1.8013499206018441E-2</v>
      </c>
      <c r="Y51" s="165">
        <f>compoprinc!AO43</f>
        <v>2.455477295105115E-2</v>
      </c>
    </row>
    <row r="52" spans="1:25">
      <c r="A52" s="126">
        <v>1955</v>
      </c>
      <c r="B52" s="146">
        <f>compoprinc!R44</f>
        <v>0.36485710618814932</v>
      </c>
      <c r="C52" s="125">
        <f>compoprinc!S44</f>
        <v>9.1919512961662467E-2</v>
      </c>
      <c r="D52" s="125">
        <f>compoprinc!T44</f>
        <v>2.4252983897385345E-2</v>
      </c>
      <c r="E52" s="125">
        <f>compoprinc!U44</f>
        <v>1.6396850185442957E-2</v>
      </c>
      <c r="F52" s="125">
        <f>compoprinc!V44</f>
        <v>3.9214401015730094E-2</v>
      </c>
      <c r="G52" s="125">
        <f>compoprinc!W44</f>
        <v>1.1997926154051E-2</v>
      </c>
      <c r="H52" s="125">
        <f>compoprinc!X44</f>
        <v>0.12032634648962474</v>
      </c>
      <c r="I52" s="165">
        <f>compoprinc!Y44</f>
        <v>6.0749085484252729E-2</v>
      </c>
      <c r="J52" s="185">
        <f>compoprinc!Z44</f>
        <v>0.26916931224646828</v>
      </c>
      <c r="K52" s="125">
        <f>compoprinc!AA44</f>
        <v>8.5407298726948105E-2</v>
      </c>
      <c r="L52" s="125">
        <f>compoprinc!AB44</f>
        <v>1.9126849743327665E-2</v>
      </c>
      <c r="M52" s="125">
        <f>compoprinc!AC44</f>
        <v>1.0761321401926902E-2</v>
      </c>
      <c r="N52" s="125">
        <f>compoprinc!AD44</f>
        <v>3.1354193220670686E-2</v>
      </c>
      <c r="O52" s="125">
        <f>compoprinc!AE44</f>
        <v>8.4044348755141305E-3</v>
      </c>
      <c r="P52" s="125">
        <f>compoprinc!AF44</f>
        <v>6.5580968017420346E-2</v>
      </c>
      <c r="Q52" s="125">
        <f>compoprinc!AG44</f>
        <v>4.8534246260660462E-2</v>
      </c>
      <c r="R52" s="117">
        <f>compoprinc!AH44</f>
        <v>0.13926305412593973</v>
      </c>
      <c r="S52" s="125">
        <f>compoprinc!AI44</f>
        <v>6.5176065622230786E-2</v>
      </c>
      <c r="T52" s="125">
        <f>compoprinc!AJ44</f>
        <v>1.2441339143976155E-2</v>
      </c>
      <c r="U52" s="125">
        <f>compoprinc!AK44</f>
        <v>4.0304036005088754E-3</v>
      </c>
      <c r="V52" s="125">
        <f>compoprinc!AL44</f>
        <v>1.5219461875278791E-2</v>
      </c>
      <c r="W52" s="125">
        <f>compoprinc!AM44</f>
        <v>2.1644495928414935E-3</v>
      </c>
      <c r="X52" s="125">
        <f>compoprinc!AN44</f>
        <v>1.6757013151109862E-2</v>
      </c>
      <c r="Y52" s="165">
        <f>compoprinc!AO44</f>
        <v>2.3474321139993794E-2</v>
      </c>
    </row>
    <row r="53" spans="1:25">
      <c r="A53" s="126">
        <v>1956</v>
      </c>
      <c r="B53" s="146">
        <f>compoprinc!R45</f>
        <v>0.35732896097712058</v>
      </c>
      <c r="C53" s="125">
        <f>compoprinc!S45</f>
        <v>8.5160710669912681E-2</v>
      </c>
      <c r="D53" s="125">
        <f>compoprinc!T45</f>
        <v>2.3055458386676525E-2</v>
      </c>
      <c r="E53" s="125">
        <f>compoprinc!U45</f>
        <v>1.688179089118096E-2</v>
      </c>
      <c r="F53" s="125">
        <f>compoprinc!V45</f>
        <v>3.8121814527212569E-2</v>
      </c>
      <c r="G53" s="125">
        <f>compoprinc!W45</f>
        <v>1.206794151619817E-2</v>
      </c>
      <c r="H53" s="125">
        <f>compoprinc!X45</f>
        <v>0.12159789101782902</v>
      </c>
      <c r="I53" s="165">
        <f>compoprinc!Y45</f>
        <v>6.0443353968110666E-2</v>
      </c>
      <c r="J53" s="185">
        <f>compoprinc!Z45</f>
        <v>0.26229872356250256</v>
      </c>
      <c r="K53" s="125">
        <f>compoprinc!AA45</f>
        <v>7.9340155963233308E-2</v>
      </c>
      <c r="L53" s="125">
        <f>compoprinc!AB45</f>
        <v>1.9737879418812866E-2</v>
      </c>
      <c r="M53" s="125">
        <f>compoprinc!AC45</f>
        <v>1.1137638490456059E-2</v>
      </c>
      <c r="N53" s="125">
        <f>compoprinc!AD45</f>
        <v>3.0739412950943776E-2</v>
      </c>
      <c r="O53" s="125">
        <f>compoprinc!AE45</f>
        <v>8.3320188526773906E-3</v>
      </c>
      <c r="P53" s="125">
        <f>compoprinc!AF45</f>
        <v>6.4310508759814325E-2</v>
      </c>
      <c r="Q53" s="125">
        <f>compoprinc!AG45</f>
        <v>4.8701109126564807E-2</v>
      </c>
      <c r="R53" s="117">
        <f>compoprinc!AH45</f>
        <v>0.13202576710440758</v>
      </c>
      <c r="S53" s="125">
        <f>compoprinc!AI45</f>
        <v>6.0535181010149257E-2</v>
      </c>
      <c r="T53" s="125">
        <f>compoprinc!AJ45</f>
        <v>1.1838022272212473E-2</v>
      </c>
      <c r="U53" s="125">
        <f>compoprinc!AK45</f>
        <v>4.6401279866758157E-3</v>
      </c>
      <c r="V53" s="125">
        <f>compoprinc!AL45</f>
        <v>1.3900477065013864E-2</v>
      </c>
      <c r="W53" s="125">
        <f>compoprinc!AM45</f>
        <v>2.1846960817423298E-3</v>
      </c>
      <c r="X53" s="125">
        <f>compoprinc!AN45</f>
        <v>1.6991042309285737E-2</v>
      </c>
      <c r="Y53" s="165">
        <f>compoprinc!AO45</f>
        <v>2.1936220379328075E-2</v>
      </c>
    </row>
    <row r="54" spans="1:25">
      <c r="A54" s="126">
        <v>1957</v>
      </c>
      <c r="B54" s="146">
        <f>compoprinc!R46</f>
        <v>0.35655967410480943</v>
      </c>
      <c r="C54" s="125">
        <f>compoprinc!S46</f>
        <v>8.270924559151277E-2</v>
      </c>
      <c r="D54" s="125">
        <f>compoprinc!T46</f>
        <v>2.5240478218531526E-2</v>
      </c>
      <c r="E54" s="125">
        <f>compoprinc!U46</f>
        <v>1.635727409027132E-2</v>
      </c>
      <c r="F54" s="125">
        <f>compoprinc!V46</f>
        <v>3.7197592310621121E-2</v>
      </c>
      <c r="G54" s="125">
        <f>compoprinc!W46</f>
        <v>1.2396540394810513E-2</v>
      </c>
      <c r="H54" s="125">
        <f>compoprinc!X46</f>
        <v>0.12294482973914164</v>
      </c>
      <c r="I54" s="165">
        <f>compoprinc!Y46</f>
        <v>5.9713713759920468E-2</v>
      </c>
      <c r="J54" s="185">
        <f>compoprinc!Z46</f>
        <v>0.26165498092169631</v>
      </c>
      <c r="K54" s="125">
        <f>compoprinc!AA46</f>
        <v>7.7934812512621326E-2</v>
      </c>
      <c r="L54" s="125">
        <f>compoprinc!AB46</f>
        <v>2.1780643131267291E-2</v>
      </c>
      <c r="M54" s="125">
        <f>compoprinc!AC46</f>
        <v>1.1456117153428143E-2</v>
      </c>
      <c r="N54" s="125">
        <f>compoprinc!AD46</f>
        <v>3.1188996785577693E-2</v>
      </c>
      <c r="O54" s="125">
        <f>compoprinc!AE46</f>
        <v>8.2664437802651997E-3</v>
      </c>
      <c r="P54" s="125">
        <f>compoprinc!AF46</f>
        <v>6.0995704201554E-2</v>
      </c>
      <c r="Q54" s="125">
        <f>compoprinc!AG46</f>
        <v>5.0032263356982618E-2</v>
      </c>
      <c r="R54" s="117">
        <f>compoprinc!AH46</f>
        <v>0.12997026479796961</v>
      </c>
      <c r="S54" s="125">
        <f>compoprinc!AI46</f>
        <v>5.7913507298930605E-2</v>
      </c>
      <c r="T54" s="125">
        <f>compoprinc!AJ46</f>
        <v>1.1236163556585511E-2</v>
      </c>
      <c r="U54" s="125">
        <f>compoprinc!AK46</f>
        <v>4.7503569856417573E-3</v>
      </c>
      <c r="V54" s="125">
        <f>compoprinc!AL46</f>
        <v>1.4113959850254813E-2</v>
      </c>
      <c r="W54" s="125">
        <f>compoprinc!AM46</f>
        <v>2.2412793670058976E-3</v>
      </c>
      <c r="X54" s="125">
        <f>compoprinc!AN46</f>
        <v>1.7159224588425077E-2</v>
      </c>
      <c r="Y54" s="165">
        <f>compoprinc!AO46</f>
        <v>2.2555773151125946E-2</v>
      </c>
    </row>
    <row r="55" spans="1:25">
      <c r="A55" s="126">
        <v>1958</v>
      </c>
      <c r="B55" s="146">
        <f>compoprinc!R47</f>
        <v>0.35613309909442853</v>
      </c>
      <c r="C55" s="125">
        <f>compoprinc!S47</f>
        <v>7.468183350126259E-2</v>
      </c>
      <c r="D55" s="125">
        <f>compoprinc!T47</f>
        <v>2.5205089638885091E-2</v>
      </c>
      <c r="E55" s="125">
        <f>compoprinc!U47</f>
        <v>1.7404455507604551E-2</v>
      </c>
      <c r="F55" s="125">
        <f>compoprinc!V47</f>
        <v>3.6025130769813313E-2</v>
      </c>
      <c r="G55" s="125">
        <f>compoprinc!W47</f>
        <v>1.3146172122035957E-2</v>
      </c>
      <c r="H55" s="125">
        <f>compoprinc!X47</f>
        <v>0.12951127557013639</v>
      </c>
      <c r="I55" s="165">
        <f>compoprinc!Y47</f>
        <v>6.0159141984690613E-2</v>
      </c>
      <c r="J55" s="185">
        <f>compoprinc!Z47</f>
        <v>0.25678048466012765</v>
      </c>
      <c r="K55" s="125">
        <f>compoprinc!AA47</f>
        <v>7.0469920425396362E-2</v>
      </c>
      <c r="L55" s="125">
        <f>compoprinc!AB47</f>
        <v>2.1580773514697098E-2</v>
      </c>
      <c r="M55" s="125">
        <f>compoprinc!AC47</f>
        <v>1.2294888822377163E-2</v>
      </c>
      <c r="N55" s="125">
        <f>compoprinc!AD47</f>
        <v>2.9953198330745896E-2</v>
      </c>
      <c r="O55" s="125">
        <f>compoprinc!AE47</f>
        <v>8.6312838002808832E-3</v>
      </c>
      <c r="P55" s="125">
        <f>compoprinc!AF47</f>
        <v>6.3869427967321035E-2</v>
      </c>
      <c r="Q55" s="125">
        <f>compoprinc!AG47</f>
        <v>4.9980991799309232E-2</v>
      </c>
      <c r="R55" s="117">
        <f>compoprinc!AH47</f>
        <v>0.12293824527584193</v>
      </c>
      <c r="S55" s="125">
        <f>compoprinc!AI47</f>
        <v>5.1431935008036264E-2</v>
      </c>
      <c r="T55" s="125">
        <f>compoprinc!AJ47</f>
        <v>1.1073553664833938E-2</v>
      </c>
      <c r="U55" s="125">
        <f>compoprinc!AK47</f>
        <v>5.1713617609511174E-3</v>
      </c>
      <c r="V55" s="125">
        <f>compoprinc!AL47</f>
        <v>1.3402052172088737E-2</v>
      </c>
      <c r="W55" s="125">
        <f>compoprinc!AM47</f>
        <v>2.2939140240218763E-3</v>
      </c>
      <c r="X55" s="125">
        <f>compoprinc!AN47</f>
        <v>1.7291695967443937E-2</v>
      </c>
      <c r="Y55" s="165">
        <f>compoprinc!AO47</f>
        <v>2.2273732678466059E-2</v>
      </c>
    </row>
    <row r="56" spans="1:25">
      <c r="A56" s="128">
        <v>1959</v>
      </c>
      <c r="B56" s="150">
        <f>compoprinc!R48</f>
        <v>0.3609088730599932</v>
      </c>
      <c r="C56" s="127">
        <f>compoprinc!S48</f>
        <v>8.7170522728394956E-2</v>
      </c>
      <c r="D56" s="127">
        <f>compoprinc!T48</f>
        <v>2.4554003117505496E-2</v>
      </c>
      <c r="E56" s="127">
        <f>compoprinc!U48</f>
        <v>1.7760356318784698E-2</v>
      </c>
      <c r="F56" s="127">
        <f>compoprinc!V48</f>
        <v>3.5434659080591707E-2</v>
      </c>
      <c r="G56" s="127">
        <f>compoprinc!W48</f>
        <v>1.3925734459525557E-2</v>
      </c>
      <c r="H56" s="127">
        <f>compoprinc!X48</f>
        <v>0.12556986783333948</v>
      </c>
      <c r="I56" s="167">
        <f>compoprinc!Y48</f>
        <v>5.6493729521851291E-2</v>
      </c>
      <c r="J56" s="186">
        <f>compoprinc!Z48</f>
        <v>0.26229152414029788</v>
      </c>
      <c r="K56" s="127">
        <f>compoprinc!AA48</f>
        <v>8.2620364283142803E-2</v>
      </c>
      <c r="L56" s="127">
        <f>compoprinc!AB48</f>
        <v>2.095485206677988E-2</v>
      </c>
      <c r="M56" s="127">
        <f>compoprinc!AC48</f>
        <v>1.2562714228409648E-2</v>
      </c>
      <c r="N56" s="127">
        <f>compoprinc!AD48</f>
        <v>2.987170316691579E-2</v>
      </c>
      <c r="O56" s="127">
        <f>compoprinc!AE48</f>
        <v>9.018836719437243E-3</v>
      </c>
      <c r="P56" s="127">
        <f>compoprinc!AF48</f>
        <v>5.9671805826721519E-2</v>
      </c>
      <c r="Q56" s="127">
        <f>compoprinc!AG48</f>
        <v>4.7591247848890968E-2</v>
      </c>
      <c r="R56" s="120">
        <f>compoprinc!AH48</f>
        <v>0.12906633037739201</v>
      </c>
      <c r="S56" s="127">
        <f>compoprinc!AI48</f>
        <v>5.9516420563438727E-2</v>
      </c>
      <c r="T56" s="127">
        <f>compoprinc!AJ48</f>
        <v>1.0516599873341935E-2</v>
      </c>
      <c r="U56" s="127">
        <f>compoprinc!AK48</f>
        <v>5.2210353057586915E-3</v>
      </c>
      <c r="V56" s="127">
        <f>compoprinc!AL48</f>
        <v>1.3479041569624452E-2</v>
      </c>
      <c r="W56" s="127">
        <f>compoprinc!AM48</f>
        <v>2.4199749913040472E-3</v>
      </c>
      <c r="X56" s="127">
        <f>compoprinc!AN48</f>
        <v>1.6519047947135775E-2</v>
      </c>
      <c r="Y56" s="167">
        <f>compoprinc!AO48</f>
        <v>2.1394210126788396E-2</v>
      </c>
    </row>
    <row r="57" spans="1:25">
      <c r="A57" s="126">
        <v>1960</v>
      </c>
      <c r="B57" s="146">
        <f>compoprinc!R49</f>
        <v>0.35612438758798787</v>
      </c>
      <c r="C57" s="125">
        <f>compoprinc!S49</f>
        <v>8.5632621250024507E-2</v>
      </c>
      <c r="D57" s="125">
        <f>compoprinc!T49</f>
        <v>2.4216832958136307E-2</v>
      </c>
      <c r="E57" s="125">
        <f>compoprinc!U49</f>
        <v>1.9385834335523461E-2</v>
      </c>
      <c r="F57" s="125">
        <f>compoprinc!V49</f>
        <v>3.266653758668292E-2</v>
      </c>
      <c r="G57" s="125">
        <f>compoprinc!W49</f>
        <v>1.4542963028073383E-2</v>
      </c>
      <c r="H57" s="125">
        <f>compoprinc!X49</f>
        <v>0.12710412270981306</v>
      </c>
      <c r="I57" s="165">
        <f>compoprinc!Y49</f>
        <v>5.2575475719734276E-2</v>
      </c>
      <c r="J57" s="185">
        <f>compoprinc!Z49</f>
        <v>0.25606908205138851</v>
      </c>
      <c r="K57" s="125">
        <f>compoprinc!AA49</f>
        <v>8.081309647176052E-2</v>
      </c>
      <c r="L57" s="125">
        <f>compoprinc!AB49</f>
        <v>2.075439021430453E-2</v>
      </c>
      <c r="M57" s="125">
        <f>compoprinc!AC49</f>
        <v>1.4130054048123441E-2</v>
      </c>
      <c r="N57" s="125">
        <f>compoprinc!AD49</f>
        <v>2.7426451705765732E-2</v>
      </c>
      <c r="O57" s="125">
        <f>compoprinc!AE49</f>
        <v>9.3433239356246669E-3</v>
      </c>
      <c r="P57" s="125">
        <f>compoprinc!AF49</f>
        <v>5.9492454654012802E-2</v>
      </c>
      <c r="Q57" s="125">
        <f>compoprinc!AG49</f>
        <v>4.4109311021796771E-2</v>
      </c>
      <c r="R57" s="117">
        <f>compoprinc!AH49</f>
        <v>0.12466103045183821</v>
      </c>
      <c r="S57" s="125">
        <f>compoprinc!AI49</f>
        <v>5.8269112312183909E-2</v>
      </c>
      <c r="T57" s="125">
        <f>compoprinc!AJ49</f>
        <v>1.00790305635605E-2</v>
      </c>
      <c r="U57" s="125">
        <f>compoprinc!AK49</f>
        <v>6.154213136781969E-3</v>
      </c>
      <c r="V57" s="125">
        <f>compoprinc!AL49</f>
        <v>1.2018907465316062E-2</v>
      </c>
      <c r="W57" s="125">
        <f>compoprinc!AM49</f>
        <v>2.4979008380131952E-3</v>
      </c>
      <c r="X57" s="125">
        <f>compoprinc!AN49</f>
        <v>1.6389828714237231E-2</v>
      </c>
      <c r="Y57" s="165">
        <f>compoprinc!AO49</f>
        <v>1.9252037421745357E-2</v>
      </c>
    </row>
    <row r="58" spans="1:25">
      <c r="A58" s="126">
        <v>1961</v>
      </c>
      <c r="B58" s="146">
        <f>compoprinc!R50</f>
        <v>0.35809489026894664</v>
      </c>
      <c r="C58" s="125">
        <f>compoprinc!S50</f>
        <v>8.4205456183695904E-2</v>
      </c>
      <c r="D58" s="125">
        <f>compoprinc!T50</f>
        <v>2.4387988294436939E-2</v>
      </c>
      <c r="E58" s="125">
        <f>compoprinc!U50</f>
        <v>1.9745643970980338E-2</v>
      </c>
      <c r="F58" s="125">
        <f>compoprinc!V50</f>
        <v>3.1767755588870919E-2</v>
      </c>
      <c r="G58" s="125">
        <f>compoprinc!W50</f>
        <v>1.5251847572926081E-2</v>
      </c>
      <c r="H58" s="125">
        <f>compoprinc!X50</f>
        <v>0.13015458454596529</v>
      </c>
      <c r="I58" s="165">
        <f>compoprinc!Y50</f>
        <v>5.2581614112071136E-2</v>
      </c>
      <c r="J58" s="185">
        <f>compoprinc!Z50</f>
        <v>0.25784031664810064</v>
      </c>
      <c r="K58" s="125">
        <f>compoprinc!AA50</f>
        <v>7.8380925327956166E-2</v>
      </c>
      <c r="L58" s="125">
        <f>compoprinc!AB50</f>
        <v>2.0296529000688165E-2</v>
      </c>
      <c r="M58" s="125">
        <f>compoprinc!AC50</f>
        <v>1.3928101934988493E-2</v>
      </c>
      <c r="N58" s="125">
        <f>compoprinc!AD50</f>
        <v>2.6315413253633801E-2</v>
      </c>
      <c r="O58" s="125">
        <f>compoprinc!AE50</f>
        <v>1.0092661765957854E-2</v>
      </c>
      <c r="P58" s="125">
        <f>compoprinc!AF50</f>
        <v>6.5303479383066076E-2</v>
      </c>
      <c r="Q58" s="125">
        <f>compoprinc!AG50</f>
        <v>4.3523205981810094E-2</v>
      </c>
      <c r="R58" s="117">
        <f>compoprinc!AH50</f>
        <v>0.12327735711540898</v>
      </c>
      <c r="S58" s="125">
        <f>compoprinc!AI50</f>
        <v>5.7751784164223753E-2</v>
      </c>
      <c r="T58" s="125">
        <f>compoprinc!AJ50</f>
        <v>9.6360120697698698E-3</v>
      </c>
      <c r="U58" s="125">
        <f>compoprinc!AK50</f>
        <v>5.9310062346189371E-3</v>
      </c>
      <c r="V58" s="125">
        <f>compoprinc!AL50</f>
        <v>1.186393431714884E-2</v>
      </c>
      <c r="W58" s="125">
        <f>compoprinc!AM50</f>
        <v>2.535356357193418E-3</v>
      </c>
      <c r="X58" s="125">
        <f>compoprinc!AN50</f>
        <v>1.601532772764511E-2</v>
      </c>
      <c r="Y58" s="165">
        <f>compoprinc!AO50</f>
        <v>1.9543936244809039E-2</v>
      </c>
    </row>
    <row r="59" spans="1:25">
      <c r="A59" s="118">
        <v>1962</v>
      </c>
      <c r="B59" s="146">
        <f>compoprinc!R51</f>
        <v>0.36285132169723511</v>
      </c>
      <c r="C59" s="147">
        <f>compoprinc!S51</f>
        <v>8.9980144997387393E-2</v>
      </c>
      <c r="D59" s="147">
        <f>compoprinc!T51</f>
        <v>2.3686973077431263E-2</v>
      </c>
      <c r="E59" s="147">
        <f>compoprinc!U51</f>
        <v>1.9971231581642788E-2</v>
      </c>
      <c r="F59" s="147">
        <f>compoprinc!V51</f>
        <v>3.0893152791831597E-2</v>
      </c>
      <c r="G59" s="147">
        <f>compoprinc!W51</f>
        <v>1.6236213654511718E-2</v>
      </c>
      <c r="H59" s="147">
        <f>compoprinc!X51</f>
        <v>0.131194719022795</v>
      </c>
      <c r="I59" s="153">
        <f>compoprinc!Y51</f>
        <v>5.0894322891746342E-2</v>
      </c>
      <c r="J59" s="181">
        <f>compoprinc!Z51</f>
        <v>0.26158627867698669</v>
      </c>
      <c r="K59" s="147">
        <f>compoprinc!AA51</f>
        <v>8.3733808130416143E-2</v>
      </c>
      <c r="L59" s="147">
        <f>compoprinc!AB51</f>
        <v>1.9522921132089335E-2</v>
      </c>
      <c r="M59" s="147">
        <f>compoprinc!AC51</f>
        <v>1.4143013642449135E-2</v>
      </c>
      <c r="N59" s="147">
        <f>compoprinc!AD51</f>
        <v>2.5701190723642856E-2</v>
      </c>
      <c r="O59" s="147">
        <f>compoprinc!AE51</f>
        <v>1.0696933000932317E-2</v>
      </c>
      <c r="P59" s="147">
        <f>compoprinc!AF51</f>
        <v>6.5492434765549376E-2</v>
      </c>
      <c r="Q59" s="147">
        <f>compoprinc!AG51</f>
        <v>4.2299134572112054E-2</v>
      </c>
      <c r="R59" s="117">
        <f>compoprinc!AH51</f>
        <v>0.12543894350528717</v>
      </c>
      <c r="S59" s="116">
        <f>compoprinc!AI51</f>
        <v>6.1516841329990614E-2</v>
      </c>
      <c r="T59" s="116">
        <f>compoprinc!AJ51</f>
        <v>9.1484454559745566E-3</v>
      </c>
      <c r="U59" s="116">
        <f>compoprinc!AK51</f>
        <v>6.1263234324325381E-3</v>
      </c>
      <c r="V59" s="116">
        <f>compoprinc!AL51</f>
        <v>1.1422459735846739E-2</v>
      </c>
      <c r="W59" s="116">
        <f>compoprinc!AM51</f>
        <v>2.6276548073177917E-3</v>
      </c>
      <c r="X59" s="116">
        <f>compoprinc!AN51</f>
        <v>1.5899637744337988E-2</v>
      </c>
      <c r="Y59" s="145">
        <f>compoprinc!AO51</f>
        <v>1.8699410788817816E-2</v>
      </c>
    </row>
    <row r="60" spans="1:25">
      <c r="A60" s="118">
        <v>1963</v>
      </c>
      <c r="B60" s="146">
        <f>compoprinc!R52</f>
        <v>0.36401765048503876</v>
      </c>
      <c r="C60" s="147">
        <f>compoprinc!S52</f>
        <v>9.3932374013841469E-2</v>
      </c>
      <c r="D60" s="147">
        <f>compoprinc!T52</f>
        <v>2.3043983768665649E-2</v>
      </c>
      <c r="E60" s="147">
        <f>compoprinc!U52</f>
        <v>1.9555460413887938E-2</v>
      </c>
      <c r="F60" s="147">
        <f>compoprinc!V52</f>
        <v>3.0507955983957336E-2</v>
      </c>
      <c r="G60" s="147">
        <f>compoprinc!W52</f>
        <v>1.6387973947846933E-2</v>
      </c>
      <c r="H60" s="147">
        <f>compoprinc!X52</f>
        <v>0.13029309699299937</v>
      </c>
      <c r="I60" s="153">
        <f>compoprinc!Y52</f>
        <v>5.0296798897869893E-2</v>
      </c>
      <c r="J60" s="181">
        <f>compoprinc!Z52</f>
        <v>0.26278376579284668</v>
      </c>
      <c r="K60" s="147">
        <f>compoprinc!AA52</f>
        <v>8.7295544521192744E-2</v>
      </c>
      <c r="L60" s="147">
        <f>compoprinc!AB52</f>
        <v>1.878832708932214E-2</v>
      </c>
      <c r="M60" s="147">
        <f>compoprinc!AC52</f>
        <v>1.3795081187009941E-2</v>
      </c>
      <c r="N60" s="147">
        <f>compoprinc!AD52</f>
        <v>2.5300119823897297E-2</v>
      </c>
      <c r="O60" s="147">
        <f>compoprinc!AE52</f>
        <v>1.0776182976641688E-2</v>
      </c>
      <c r="P60" s="147">
        <f>compoprinc!AF52</f>
        <v>6.5138711942870936E-2</v>
      </c>
      <c r="Q60" s="147">
        <f>compoprinc!AG52</f>
        <v>4.1689811306043399E-2</v>
      </c>
      <c r="R60" s="117">
        <f>compoprinc!AH52</f>
        <v>0.12632009387016296</v>
      </c>
      <c r="S60" s="116">
        <f>compoprinc!AI52</f>
        <v>6.4115129960748182E-2</v>
      </c>
      <c r="T60" s="116">
        <f>compoprinc!AJ52</f>
        <v>8.1655642527291798E-3</v>
      </c>
      <c r="U60" s="116">
        <f>compoprinc!AK52</f>
        <v>5.670355482421504E-3</v>
      </c>
      <c r="V60" s="116">
        <f>compoprinc!AL52</f>
        <v>1.1397738483060665E-2</v>
      </c>
      <c r="W60" s="116">
        <f>compoprinc!AM52</f>
        <v>2.7106512573052727E-3</v>
      </c>
      <c r="X60" s="116">
        <f>compoprinc!AN52</f>
        <v>1.5528952981460446E-2</v>
      </c>
      <c r="Y60" s="145">
        <f>compoprinc!AO52</f>
        <v>1.8731695951014659E-2</v>
      </c>
    </row>
    <row r="61" spans="1:25">
      <c r="A61" s="118">
        <v>1964</v>
      </c>
      <c r="B61" s="146">
        <f>compoprinc!R53</f>
        <v>0.3651842474937439</v>
      </c>
      <c r="C61" s="147">
        <f>compoprinc!S53</f>
        <v>9.7887095339618313E-2</v>
      </c>
      <c r="D61" s="147">
        <f>compoprinc!T53</f>
        <v>2.2400615687458783E-2</v>
      </c>
      <c r="E61" s="147">
        <f>compoprinc!U53</f>
        <v>1.9139352130781863E-2</v>
      </c>
      <c r="F61" s="147">
        <f>compoprinc!V53</f>
        <v>3.012241531324359E-2</v>
      </c>
      <c r="G61" s="147">
        <f>compoprinc!W53</f>
        <v>1.6539797410644066E-2</v>
      </c>
      <c r="H61" s="147">
        <f>compoprinc!X53</f>
        <v>0.12939052021318292</v>
      </c>
      <c r="I61" s="153">
        <f>compoprinc!Y53</f>
        <v>4.9698733932473919E-2</v>
      </c>
      <c r="J61" s="181">
        <f>compoprinc!Z53</f>
        <v>0.26398643851280212</v>
      </c>
      <c r="K61" s="147">
        <f>compoprinc!AA53</f>
        <v>9.0859886860752054E-2</v>
      </c>
      <c r="L61" s="147">
        <f>compoprinc!AB53</f>
        <v>1.8053154445488401E-2</v>
      </c>
      <c r="M61" s="147">
        <f>compoprinc!AC53</f>
        <v>1.344679967587473E-2</v>
      </c>
      <c r="N61" s="147">
        <f>compoprinc!AD53</f>
        <v>2.4898606776566305E-2</v>
      </c>
      <c r="O61" s="147">
        <f>compoprinc!AE53</f>
        <v>1.0855453542624629E-2</v>
      </c>
      <c r="P61" s="147">
        <f>compoprinc!AF53</f>
        <v>6.4784417892613314E-2</v>
      </c>
      <c r="Q61" s="147">
        <f>compoprinc!AG53</f>
        <v>4.1079802542259125E-2</v>
      </c>
      <c r="R61" s="117">
        <f>compoprinc!AH53</f>
        <v>0.12721125781536102</v>
      </c>
      <c r="S61" s="116">
        <f>compoprinc!AI53</f>
        <v>6.6714770104097154E-2</v>
      </c>
      <c r="T61" s="116">
        <f>compoprinc!AJ53</f>
        <v>7.1820590174084299E-3</v>
      </c>
      <c r="U61" s="116">
        <f>compoprinc!AK53</f>
        <v>5.2140695968001388E-3</v>
      </c>
      <c r="V61" s="116">
        <f>compoprinc!AL53</f>
        <v>1.1372947062627767E-2</v>
      </c>
      <c r="W61" s="116">
        <f>compoprinc!AM53</f>
        <v>2.7936877157653038E-3</v>
      </c>
      <c r="X61" s="116">
        <f>compoprinc!AN53</f>
        <v>1.5157957635600083E-2</v>
      </c>
      <c r="Y61" s="145">
        <f>compoprinc!AO53</f>
        <v>1.8763912308963987E-2</v>
      </c>
    </row>
    <row r="62" spans="1:25">
      <c r="A62" s="118">
        <v>1965</v>
      </c>
      <c r="B62" s="146">
        <f>compoprinc!R54</f>
        <v>0.36132164299488068</v>
      </c>
      <c r="C62" s="147">
        <f>compoprinc!S54</f>
        <v>9.7432375764208892E-2</v>
      </c>
      <c r="D62" s="147">
        <f>compoprinc!T54</f>
        <v>2.1949029792502267E-2</v>
      </c>
      <c r="E62" s="147">
        <f>compoprinc!U54</f>
        <v>1.8041588768509483E-2</v>
      </c>
      <c r="F62" s="147">
        <f>compoprinc!V54</f>
        <v>2.9819532779458043E-2</v>
      </c>
      <c r="G62" s="147">
        <f>compoprinc!W54</f>
        <v>1.5686059122735869E-2</v>
      </c>
      <c r="H62" s="147">
        <f>compoprinc!X54</f>
        <v>0.12906860399348091</v>
      </c>
      <c r="I62" s="153">
        <f>compoprinc!Y54</f>
        <v>4.9324451545778525E-2</v>
      </c>
      <c r="J62" s="181">
        <f>compoprinc!Z54</f>
        <v>0.26084291934967041</v>
      </c>
      <c r="K62" s="147">
        <f>compoprinc!AA54</f>
        <v>9.0247642788394894E-2</v>
      </c>
      <c r="L62" s="147">
        <f>compoprinc!AB54</f>
        <v>1.7566722364300506E-2</v>
      </c>
      <c r="M62" s="147">
        <f>compoprinc!AC54</f>
        <v>1.2641828695891829E-2</v>
      </c>
      <c r="N62" s="147">
        <f>compoprinc!AD54</f>
        <v>2.4649104086488644E-2</v>
      </c>
      <c r="O62" s="147">
        <f>compoprinc!AE54</f>
        <v>1.0126629823529994E-2</v>
      </c>
      <c r="P62" s="147">
        <f>compoprinc!AF54</f>
        <v>6.4868467576059366E-2</v>
      </c>
      <c r="Q62" s="147">
        <f>compoprinc!AG54</f>
        <v>4.0742538313479147E-2</v>
      </c>
      <c r="R62" s="117">
        <f>compoprinc!AH54</f>
        <v>0.12569686397910118</v>
      </c>
      <c r="S62" s="116">
        <f>compoprinc!AI54</f>
        <v>6.5521458087200377E-2</v>
      </c>
      <c r="T62" s="116">
        <f>compoprinc!AJ54</f>
        <v>7.3930444378315259E-3</v>
      </c>
      <c r="U62" s="116">
        <f>compoprinc!AK54</f>
        <v>4.9157612945092315E-3</v>
      </c>
      <c r="V62" s="116">
        <f>compoprinc!AL54</f>
        <v>1.1350562152482186E-2</v>
      </c>
      <c r="W62" s="116">
        <f>compoprinc!AM54</f>
        <v>2.634880991907711E-3</v>
      </c>
      <c r="X62" s="116">
        <f>compoprinc!AN54</f>
        <v>1.517722120279816E-2</v>
      </c>
      <c r="Y62" s="145">
        <f>compoprinc!AO54</f>
        <v>1.8703931989370086E-2</v>
      </c>
    </row>
    <row r="63" spans="1:25">
      <c r="A63" s="118">
        <v>1966</v>
      </c>
      <c r="B63" s="146">
        <f>compoprinc!R55</f>
        <v>0.35747015476226807</v>
      </c>
      <c r="C63" s="147">
        <f>compoprinc!S55</f>
        <v>9.6976872084228366E-2</v>
      </c>
      <c r="D63" s="147">
        <f>compoprinc!T55</f>
        <v>2.1497981809177946E-2</v>
      </c>
      <c r="E63" s="147">
        <f>compoprinc!U55</f>
        <v>1.6944900672660163E-2</v>
      </c>
      <c r="F63" s="147">
        <f>compoprinc!V55</f>
        <v>2.951660740018178E-2</v>
      </c>
      <c r="G63" s="147">
        <f>compoprinc!W55</f>
        <v>1.4833134457731456E-2</v>
      </c>
      <c r="H63" s="147">
        <f>compoprinc!X55</f>
        <v>0.12874531137265627</v>
      </c>
      <c r="I63" s="153">
        <f>compoprinc!Y55</f>
        <v>4.8949945707049067E-2</v>
      </c>
      <c r="J63" s="181">
        <f>compoprinc!Z55</f>
        <v>0.2577037513256073</v>
      </c>
      <c r="K63" s="147">
        <f>compoprinc!AA55</f>
        <v>8.9634744161157576E-2</v>
      </c>
      <c r="L63" s="147">
        <f>compoprinc!AB55</f>
        <v>1.7080831419386312E-2</v>
      </c>
      <c r="M63" s="147">
        <f>compoprinc!AC55</f>
        <v>1.1837647299102453E-2</v>
      </c>
      <c r="N63" s="147">
        <f>compoprinc!AD55</f>
        <v>2.4399523442825328E-2</v>
      </c>
      <c r="O63" s="147">
        <f>compoprinc!AE55</f>
        <v>9.3985415321669805E-3</v>
      </c>
      <c r="P63" s="147">
        <f>compoprinc!AF55</f>
        <v>6.4951404552394384E-2</v>
      </c>
      <c r="Q63" s="147">
        <f>compoprinc!AG55</f>
        <v>4.0405053164339504E-2</v>
      </c>
      <c r="R63" s="117">
        <f>compoprinc!AH55</f>
        <v>0.12418757379055023</v>
      </c>
      <c r="S63" s="116">
        <f>compoprinc!AI55</f>
        <v>6.4328556310738097E-2</v>
      </c>
      <c r="T63" s="116">
        <f>compoprinc!AJ55</f>
        <v>7.603787377003424E-3</v>
      </c>
      <c r="U63" s="116">
        <f>compoprinc!AK55</f>
        <v>4.6177196049875394E-3</v>
      </c>
      <c r="V63" s="116">
        <f>compoprinc!AL55</f>
        <v>1.1328040085154607E-2</v>
      </c>
      <c r="W63" s="116">
        <f>compoprinc!AM55</f>
        <v>2.4762159447001631E-3</v>
      </c>
      <c r="X63" s="116">
        <f>compoprinc!AN55</f>
        <v>1.5196245802370147E-2</v>
      </c>
      <c r="Y63" s="145">
        <f>compoprinc!AO55</f>
        <v>1.8643751742507951E-2</v>
      </c>
    </row>
    <row r="64" spans="1:25">
      <c r="A64" s="118">
        <v>1967</v>
      </c>
      <c r="B64" s="160">
        <f>compoprinc!R56</f>
        <v>0.35420385748147964</v>
      </c>
      <c r="C64" s="159">
        <f>compoprinc!S56</f>
        <v>9.1235445519456379E-2</v>
      </c>
      <c r="D64" s="159">
        <f>compoprinc!T56</f>
        <v>2.1823019477609396E-2</v>
      </c>
      <c r="E64" s="159">
        <f>compoprinc!U56</f>
        <v>1.6729096661356555E-2</v>
      </c>
      <c r="F64" s="159">
        <f>compoprinc!V56</f>
        <v>2.8919749134541921E-2</v>
      </c>
      <c r="G64" s="159">
        <f>compoprinc!W56</f>
        <v>1.4272473266386665E-2</v>
      </c>
      <c r="H64" s="159">
        <f>compoprinc!X56</f>
        <v>0.13309863606449182</v>
      </c>
      <c r="I64" s="153">
        <f>compoprinc!Y56</f>
        <v>4.8108538908598862E-2</v>
      </c>
      <c r="J64" s="181">
        <f>compoprinc!Z56</f>
        <v>0.25469862669706345</v>
      </c>
      <c r="K64" s="159">
        <f>compoprinc!AA56</f>
        <v>8.4141745334067888E-2</v>
      </c>
      <c r="L64" s="159">
        <f>compoprinc!AB56</f>
        <v>1.709189527341852E-2</v>
      </c>
      <c r="M64" s="159">
        <f>compoprinc!AC56</f>
        <v>1.171556570256654E-2</v>
      </c>
      <c r="N64" s="159">
        <f>compoprinc!AD56</f>
        <v>2.4034743251148388E-2</v>
      </c>
      <c r="O64" s="159">
        <f>compoprinc!AE56</f>
        <v>9.1866017488251971E-3</v>
      </c>
      <c r="P64" s="159">
        <f>compoprinc!AF56</f>
        <v>6.8595263580521426E-2</v>
      </c>
      <c r="Q64" s="147">
        <f>compoprinc!AG56</f>
        <v>3.9924577715597265E-2</v>
      </c>
      <c r="R64" s="117">
        <f>compoprinc!AH56</f>
        <v>0.12185502611100674</v>
      </c>
      <c r="S64" s="116">
        <f>compoprinc!AI56</f>
        <v>6.0065894012740297E-2</v>
      </c>
      <c r="T64" s="116">
        <f>compoprinc!AJ56</f>
        <v>7.6475363584800771E-3</v>
      </c>
      <c r="U64" s="116">
        <f>compoprinc!AK56</f>
        <v>4.7822351977970185E-3</v>
      </c>
      <c r="V64" s="116">
        <f>compoprinc!AL56</f>
        <v>1.1570199895741059E-2</v>
      </c>
      <c r="W64" s="116">
        <f>compoprinc!AM56</f>
        <v>2.5868837953422277E-3</v>
      </c>
      <c r="X64" s="116">
        <f>compoprinc!AN56</f>
        <v>1.6089667844506481E-2</v>
      </c>
      <c r="Y64" s="145">
        <f>compoprinc!AO56</f>
        <v>1.9105680451651615E-2</v>
      </c>
    </row>
    <row r="65" spans="1:25">
      <c r="A65" s="118">
        <v>1968</v>
      </c>
      <c r="B65" s="160">
        <f>compoprinc!R57</f>
        <v>0.35083791054785252</v>
      </c>
      <c r="C65" s="159">
        <f>compoprinc!S57</f>
        <v>8.6404918792626226E-2</v>
      </c>
      <c r="D65" s="159">
        <f>compoprinc!T57</f>
        <v>2.2023389240088773E-2</v>
      </c>
      <c r="E65" s="159">
        <f>compoprinc!U57</f>
        <v>1.60982957146092E-2</v>
      </c>
      <c r="F65" s="159">
        <f>compoprinc!V57</f>
        <v>2.8732579711329934E-2</v>
      </c>
      <c r="G65" s="159">
        <f>compoprinc!W57</f>
        <v>1.3931412746400246E-2</v>
      </c>
      <c r="H65" s="159">
        <f>compoprinc!X57</f>
        <v>0.13605500284829042</v>
      </c>
      <c r="I65" s="153">
        <f>compoprinc!Y57</f>
        <v>4.7559125154376151E-2</v>
      </c>
      <c r="J65" s="181">
        <f>compoprinc!Z57</f>
        <v>0.2514221053570509</v>
      </c>
      <c r="K65" s="159">
        <f>compoprinc!AA57</f>
        <v>7.9466578366041568E-2</v>
      </c>
      <c r="L65" s="159">
        <f>compoprinc!AB57</f>
        <v>1.7253308195249055E-2</v>
      </c>
      <c r="M65" s="159">
        <f>compoprinc!AC57</f>
        <v>1.1218487904583524E-2</v>
      </c>
      <c r="N65" s="159">
        <f>compoprinc!AD57</f>
        <v>2.4089022989484715E-2</v>
      </c>
      <c r="O65" s="159">
        <f>compoprinc!AE57</f>
        <v>9.0939474641854971E-3</v>
      </c>
      <c r="P65" s="159">
        <f>compoprinc!AF57</f>
        <v>7.0446875304554721E-2</v>
      </c>
      <c r="Q65" s="147">
        <f>compoprinc!AG57</f>
        <v>3.9829127098051434E-2</v>
      </c>
      <c r="R65" s="117">
        <f>compoprinc!AH57</f>
        <v>0.12022018199786544</v>
      </c>
      <c r="S65" s="116">
        <f>compoprinc!AI57</f>
        <v>5.7485337712593378E-2</v>
      </c>
      <c r="T65" s="116">
        <f>compoprinc!AJ57</f>
        <v>7.7459163584093944E-3</v>
      </c>
      <c r="U65" s="116">
        <f>compoprinc!AK57</f>
        <v>4.7445733715170222E-3</v>
      </c>
      <c r="V65" s="116">
        <f>compoprinc!AL57</f>
        <v>1.1656146670683034E-2</v>
      </c>
      <c r="W65" s="116">
        <f>compoprinc!AM57</f>
        <v>2.8987872812736952E-3</v>
      </c>
      <c r="X65" s="116">
        <f>compoprinc!AN57</f>
        <v>1.6499692620662487E-2</v>
      </c>
      <c r="Y65" s="145">
        <f>compoprinc!AO57</f>
        <v>1.9168615592249201E-2</v>
      </c>
    </row>
    <row r="66" spans="1:25">
      <c r="A66" s="118">
        <v>1969</v>
      </c>
      <c r="B66" s="160">
        <f>compoprinc!R58</f>
        <v>0.34259394416585565</v>
      </c>
      <c r="C66" s="159">
        <f>compoprinc!S58</f>
        <v>7.6688155243653119E-2</v>
      </c>
      <c r="D66" s="159">
        <f>compoprinc!T58</f>
        <v>2.2683137191111459E-2</v>
      </c>
      <c r="E66" s="159">
        <f>compoprinc!U58</f>
        <v>1.5814343642858032E-2</v>
      </c>
      <c r="F66" s="159">
        <f>compoprinc!V58</f>
        <v>2.7741707225735223E-2</v>
      </c>
      <c r="G66" s="159">
        <f>compoprinc!W58</f>
        <v>1.362905374384837E-2</v>
      </c>
      <c r="H66" s="159">
        <f>compoprinc!X58</f>
        <v>0.13996209660131029</v>
      </c>
      <c r="I66" s="153">
        <f>compoprinc!Y58</f>
        <v>4.6055815610646943E-2</v>
      </c>
      <c r="J66" s="181">
        <f>compoprinc!Z58</f>
        <v>0.24270281521603465</v>
      </c>
      <c r="K66" s="159">
        <f>compoprinc!AA58</f>
        <v>7.0383412395975717E-2</v>
      </c>
      <c r="L66" s="159">
        <f>compoprinc!AB58</f>
        <v>1.7977294462384181E-2</v>
      </c>
      <c r="M66" s="159">
        <f>compoprinc!AC58</f>
        <v>1.0946465745752375E-2</v>
      </c>
      <c r="N66" s="159">
        <f>compoprinc!AD58</f>
        <v>2.3419547899899862E-2</v>
      </c>
      <c r="O66" s="159">
        <f>compoprinc!AE58</f>
        <v>8.5878866094137845E-3</v>
      </c>
      <c r="P66" s="159">
        <f>compoprinc!AF58</f>
        <v>7.2527804405721943E-2</v>
      </c>
      <c r="Q66" s="147">
        <f>compoprinc!AG58</f>
        <v>3.884154495157139E-2</v>
      </c>
      <c r="R66" s="117">
        <f>compoprinc!AH58</f>
        <v>0.11385878676082939</v>
      </c>
      <c r="S66" s="116">
        <f>compoprinc!AI58</f>
        <v>5.1299695170440744E-2</v>
      </c>
      <c r="T66" s="116">
        <f>compoprinc!AJ58</f>
        <v>8.2688309068390236E-3</v>
      </c>
      <c r="U66" s="116">
        <f>compoprinc!AK58</f>
        <v>4.6357428407020453E-3</v>
      </c>
      <c r="V66" s="116">
        <f>compoprinc!AL58</f>
        <v>1.1459680911223171E-2</v>
      </c>
      <c r="W66" s="116">
        <f>compoprinc!AM58</f>
        <v>2.3655367983240823E-3</v>
      </c>
      <c r="X66" s="116">
        <f>compoprinc!AN58</f>
        <v>1.6902769816563985E-2</v>
      </c>
      <c r="Y66" s="145">
        <f>compoprinc!AO58</f>
        <v>1.8912415163922277E-2</v>
      </c>
    </row>
    <row r="67" spans="1:25">
      <c r="A67" s="124">
        <v>1970</v>
      </c>
      <c r="B67" s="164">
        <f>compoprinc!R59</f>
        <v>0.341026620590128</v>
      </c>
      <c r="C67" s="163">
        <f>compoprinc!S59</f>
        <v>6.9792064230778883E-2</v>
      </c>
      <c r="D67" s="163">
        <f>compoprinc!T59</f>
        <v>2.4000605291912232E-2</v>
      </c>
      <c r="E67" s="163">
        <f>compoprinc!U59</f>
        <v>1.6459356173924411E-2</v>
      </c>
      <c r="F67" s="163">
        <f>compoprinc!V59</f>
        <v>2.7308423997125464E-2</v>
      </c>
      <c r="G67" s="163">
        <f>compoprinc!W59</f>
        <v>1.4643853414134864E-2</v>
      </c>
      <c r="H67" s="163">
        <f>compoprinc!X59</f>
        <v>0.14314565562982537</v>
      </c>
      <c r="I67" s="155">
        <f>compoprinc!Y59</f>
        <v>4.5659281038219694E-2</v>
      </c>
      <c r="J67" s="184">
        <f>compoprinc!Z59</f>
        <v>0.23951528675388545</v>
      </c>
      <c r="K67" s="163">
        <f>compoprinc!AA59</f>
        <v>6.4126908920135811E-2</v>
      </c>
      <c r="L67" s="163">
        <f>compoprinc!AB59</f>
        <v>1.9405336328090866E-2</v>
      </c>
      <c r="M67" s="163">
        <f>compoprinc!AC59</f>
        <v>1.1383493386252589E-2</v>
      </c>
      <c r="N67" s="163">
        <f>compoprinc!AD59</f>
        <v>2.3222009152652288E-2</v>
      </c>
      <c r="O67" s="163">
        <f>compoprinc!AE59</f>
        <v>8.8138804870455147E-3</v>
      </c>
      <c r="P67" s="163">
        <f>compoprinc!AF59</f>
        <v>7.3759098447654423E-2</v>
      </c>
      <c r="Q67" s="156">
        <f>compoprinc!AG59</f>
        <v>3.8784373596356315E-2</v>
      </c>
      <c r="R67" s="123">
        <f>compoprinc!AH59</f>
        <v>0.10976421026862226</v>
      </c>
      <c r="S67" s="122">
        <f>compoprinc!AI59</f>
        <v>4.5652149635620004E-2</v>
      </c>
      <c r="T67" s="122">
        <f>compoprinc!AJ59</f>
        <v>9.068911429922789E-3</v>
      </c>
      <c r="U67" s="122">
        <f>compoprinc!AK59</f>
        <v>4.7957531495725321E-3</v>
      </c>
      <c r="V67" s="122">
        <f>compoprinc!AL59</f>
        <v>1.1758384547477005E-2</v>
      </c>
      <c r="W67" s="122">
        <f>compoprinc!AM59</f>
        <v>2.2956352225678208E-3</v>
      </c>
      <c r="X67" s="122">
        <f>compoprinc!AN59</f>
        <v>1.66448385360402E-2</v>
      </c>
      <c r="Y67" s="183">
        <f>compoprinc!AO59</f>
        <v>1.9544887351238039E-2</v>
      </c>
    </row>
    <row r="68" spans="1:25">
      <c r="A68" s="118">
        <v>1971</v>
      </c>
      <c r="B68" s="160">
        <f>compoprinc!R60</f>
        <v>0.34447184615419246</v>
      </c>
      <c r="C68" s="159">
        <f>compoprinc!S60</f>
        <v>7.0759697268158686E-2</v>
      </c>
      <c r="D68" s="159">
        <f>compoprinc!T60</f>
        <v>2.4236778986995278E-2</v>
      </c>
      <c r="E68" s="159">
        <f>compoprinc!U60</f>
        <v>1.6153470641003597E-2</v>
      </c>
      <c r="F68" s="159">
        <f>compoprinc!V60</f>
        <v>2.7638868227489583E-2</v>
      </c>
      <c r="G68" s="159">
        <f>compoprinc!W60</f>
        <v>1.5528332310662186E-2</v>
      </c>
      <c r="H68" s="159">
        <f>compoprinc!X60</f>
        <v>0.143774877498969</v>
      </c>
      <c r="I68" s="153">
        <f>compoprinc!Y60</f>
        <v>4.6366785781776498E-2</v>
      </c>
      <c r="J68" s="181">
        <f>compoprinc!Z60</f>
        <v>0.24195740671711974</v>
      </c>
      <c r="K68" s="159">
        <f>compoprinc!AA60</f>
        <v>6.5160210139019931E-2</v>
      </c>
      <c r="L68" s="159">
        <f>compoprinc!AB60</f>
        <v>1.9542835792938671E-2</v>
      </c>
      <c r="M68" s="159">
        <f>compoprinc!AC60</f>
        <v>1.1172408563028228E-2</v>
      </c>
      <c r="N68" s="159">
        <f>compoprinc!AD60</f>
        <v>2.3513527038505826E-2</v>
      </c>
      <c r="O68" s="159">
        <f>compoprinc!AE60</f>
        <v>8.9483195179352361E-3</v>
      </c>
      <c r="P68" s="159">
        <f>compoprinc!AF60</f>
        <v>7.4199530657980489E-2</v>
      </c>
      <c r="Q68" s="147">
        <f>compoprinc!AG60</f>
        <v>3.9408738487971114E-2</v>
      </c>
      <c r="R68" s="117">
        <f>compoprinc!AH60</f>
        <v>0.11045731030026218</v>
      </c>
      <c r="S68" s="116">
        <f>compoprinc!AI60</f>
        <v>4.583872438554077E-2</v>
      </c>
      <c r="T68" s="116">
        <f>compoprinc!AJ60</f>
        <v>9.1404755057558282E-3</v>
      </c>
      <c r="U68" s="116">
        <f>compoprinc!AK60</f>
        <v>4.629090806516631E-3</v>
      </c>
      <c r="V68" s="116">
        <f>compoprinc!AL60</f>
        <v>1.1943085408570597E-2</v>
      </c>
      <c r="W68" s="116">
        <f>compoprinc!AM60</f>
        <v>2.1308357297817977E-3</v>
      </c>
      <c r="X68" s="116">
        <f>compoprinc!AN60</f>
        <v>1.6836081623226494E-2</v>
      </c>
      <c r="Y68" s="145">
        <f>compoprinc!AO60</f>
        <v>1.9927357648175787E-2</v>
      </c>
    </row>
    <row r="69" spans="1:25">
      <c r="A69" s="118">
        <v>1972</v>
      </c>
      <c r="B69" s="160">
        <f>compoprinc!R61</f>
        <v>0.34690204365324462</v>
      </c>
      <c r="C69" s="159">
        <f>compoprinc!S61</f>
        <v>7.1791778509500567E-2</v>
      </c>
      <c r="D69" s="159">
        <f>compoprinc!T61</f>
        <v>2.4365928860285588E-2</v>
      </c>
      <c r="E69" s="159">
        <f>compoprinc!U61</f>
        <v>1.5676728842256224E-2</v>
      </c>
      <c r="F69" s="159">
        <f>compoprinc!V61</f>
        <v>2.8774938246897534E-2</v>
      </c>
      <c r="G69" s="159">
        <f>compoprinc!W61</f>
        <v>1.6278682636022432E-2</v>
      </c>
      <c r="H69" s="159">
        <f>compoprinc!X61</f>
        <v>0.14119713477022339</v>
      </c>
      <c r="I69" s="153">
        <f>compoprinc!Y61</f>
        <v>4.880287451089365E-2</v>
      </c>
      <c r="J69" s="181">
        <f>compoprinc!Z61</f>
        <v>0.24365368746657623</v>
      </c>
      <c r="K69" s="159">
        <f>compoprinc!AA61</f>
        <v>6.5618214048505152E-2</v>
      </c>
      <c r="L69" s="159">
        <f>compoprinc!AB61</f>
        <v>1.9291806816171087E-2</v>
      </c>
      <c r="M69" s="159">
        <f>compoprinc!AC61</f>
        <v>1.1015001003436021E-2</v>
      </c>
      <c r="N69" s="159">
        <f>compoprinc!AD61</f>
        <v>2.4332556948874415E-2</v>
      </c>
      <c r="O69" s="159">
        <f>compoprinc!AE61</f>
        <v>9.285266322830811E-3</v>
      </c>
      <c r="P69" s="159">
        <f>compoprinc!AF61</f>
        <v>7.282454440217942E-2</v>
      </c>
      <c r="Q69" s="147">
        <f>compoprinc!AG61</f>
        <v>4.1270386698362665E-2</v>
      </c>
      <c r="R69" s="117">
        <f>compoprinc!AH61</f>
        <v>0.11041887706051057</v>
      </c>
      <c r="S69" s="116">
        <f>compoprinc!AI61</f>
        <v>4.5430354937421223E-2</v>
      </c>
      <c r="T69" s="116">
        <f>compoprinc!AJ61</f>
        <v>8.7516872367401546E-3</v>
      </c>
      <c r="U69" s="116">
        <f>compoprinc!AK61</f>
        <v>4.5157711524159575E-3</v>
      </c>
      <c r="V69" s="116">
        <f>compoprinc!AL61</f>
        <v>1.2007149986500818E-2</v>
      </c>
      <c r="W69" s="116">
        <f>compoprinc!AM61</f>
        <v>2.0023927814045114E-3</v>
      </c>
      <c r="X69" s="116">
        <f>compoprinc!AN61</f>
        <v>1.727678738505678E-2</v>
      </c>
      <c r="Y69" s="145">
        <f>compoprinc!AO61</f>
        <v>2.0420015280829703E-2</v>
      </c>
    </row>
    <row r="70" spans="1:25">
      <c r="A70" s="118">
        <v>1973</v>
      </c>
      <c r="B70" s="160">
        <f>compoprinc!R62</f>
        <v>0.34683708127158752</v>
      </c>
      <c r="C70" s="159">
        <f>compoprinc!S62</f>
        <v>6.6150399912699664E-2</v>
      </c>
      <c r="D70" s="159">
        <f>compoprinc!T62</f>
        <v>2.6143563193630509E-2</v>
      </c>
      <c r="E70" s="159">
        <f>compoprinc!U62</f>
        <v>1.4600678408553776E-2</v>
      </c>
      <c r="F70" s="159">
        <f>compoprinc!V62</f>
        <v>3.104411459642905E-2</v>
      </c>
      <c r="G70" s="159">
        <f>compoprinc!W62</f>
        <v>1.6577329671551504E-2</v>
      </c>
      <c r="H70" s="159">
        <f>compoprinc!X62</f>
        <v>0.14056251313145074</v>
      </c>
      <c r="I70" s="153">
        <f>compoprinc!Y62</f>
        <v>5.174958471176918E-2</v>
      </c>
      <c r="J70" s="181">
        <f>compoprinc!Z62</f>
        <v>0.24326184457277122</v>
      </c>
      <c r="K70" s="159">
        <f>compoprinc!AA62</f>
        <v>5.9895409321783714E-2</v>
      </c>
      <c r="L70" s="159">
        <f>compoprinc!AB62</f>
        <v>2.0746228263897781E-2</v>
      </c>
      <c r="M70" s="159">
        <f>compoprinc!AC62</f>
        <v>1.0345686698321168E-2</v>
      </c>
      <c r="N70" s="159">
        <f>compoprinc!AD62</f>
        <v>2.6266691714226353E-2</v>
      </c>
      <c r="O70" s="159">
        <f>compoprinc!AE62</f>
        <v>9.4509785411078205E-3</v>
      </c>
      <c r="P70" s="159">
        <f>compoprinc!AF62</f>
        <v>7.2694381704644775E-2</v>
      </c>
      <c r="Q70" s="147">
        <f>compoprinc!AG62</f>
        <v>4.3849992720516595E-2</v>
      </c>
      <c r="R70" s="117">
        <f>compoprinc!AH62</f>
        <v>0.10860855841519879</v>
      </c>
      <c r="S70" s="116">
        <f>compoprinc!AI62</f>
        <v>4.0751251809588884E-2</v>
      </c>
      <c r="T70" s="116">
        <f>compoprinc!AJ62</f>
        <v>9.5637906343774871E-3</v>
      </c>
      <c r="U70" s="116">
        <f>compoprinc!AK62</f>
        <v>4.140024408684077E-3</v>
      </c>
      <c r="V70" s="116">
        <f>compoprinc!AL62</f>
        <v>1.2964355115948584E-2</v>
      </c>
      <c r="W70" s="116">
        <f>compoprinc!AM62</f>
        <v>2.0434164895351565E-3</v>
      </c>
      <c r="X70" s="116">
        <f>compoprinc!AN62</f>
        <v>1.7261949490080395E-2</v>
      </c>
      <c r="Y70" s="145">
        <f>compoprinc!AO62</f>
        <v>2.186835357442464E-2</v>
      </c>
    </row>
    <row r="71" spans="1:25">
      <c r="A71" s="118">
        <v>1974</v>
      </c>
      <c r="B71" s="160">
        <f>compoprinc!R63</f>
        <v>0.34428887261901764</v>
      </c>
      <c r="C71" s="159">
        <f>compoprinc!S63</f>
        <v>5.7071343104814432E-2</v>
      </c>
      <c r="D71" s="159">
        <f>compoprinc!T63</f>
        <v>2.855125794575842E-2</v>
      </c>
      <c r="E71" s="159">
        <f>compoprinc!U63</f>
        <v>1.3854909690569364E-2</v>
      </c>
      <c r="F71" s="159">
        <f>compoprinc!V63</f>
        <v>3.1744207949908759E-2</v>
      </c>
      <c r="G71" s="159">
        <f>compoprinc!W63</f>
        <v>1.696202919583675E-2</v>
      </c>
      <c r="H71" s="159">
        <f>compoprinc!X63</f>
        <v>0.14495094831743191</v>
      </c>
      <c r="I71" s="153">
        <f>compoprinc!Y63</f>
        <v>5.1151389825703955E-2</v>
      </c>
      <c r="J71" s="181">
        <f>compoprinc!Z63</f>
        <v>0.23999778197639898</v>
      </c>
      <c r="K71" s="159">
        <f>compoprinc!AA63</f>
        <v>5.1216936177626959E-2</v>
      </c>
      <c r="L71" s="159">
        <f>compoprinc!AB63</f>
        <v>2.26904588031768E-2</v>
      </c>
      <c r="M71" s="159">
        <f>compoprinc!AC63</f>
        <v>9.7044323381289526E-3</v>
      </c>
      <c r="N71" s="159">
        <f>compoprinc!AD63</f>
        <v>2.7025855637246694E-2</v>
      </c>
      <c r="O71" s="159">
        <f>compoprinc!AE63</f>
        <v>9.8100286354395431E-3</v>
      </c>
      <c r="P71" s="159">
        <f>compoprinc!AF63</f>
        <v>7.5946423221376555E-2</v>
      </c>
      <c r="Q71" s="147">
        <f>compoprinc!AG63</f>
        <v>4.3597589578430886E-2</v>
      </c>
      <c r="R71" s="117">
        <f>compoprinc!AH63</f>
        <v>0.10615066243678939</v>
      </c>
      <c r="S71" s="116">
        <f>compoprinc!AI63</f>
        <v>3.4589106838553742E-2</v>
      </c>
      <c r="T71" s="116">
        <f>compoprinc!AJ63</f>
        <v>1.0744697218349353E-2</v>
      </c>
      <c r="U71" s="116">
        <f>compoprinc!AK63</f>
        <v>3.9869491948256053E-3</v>
      </c>
      <c r="V71" s="116">
        <f>compoprinc!AL63</f>
        <v>1.3745709087529315E-2</v>
      </c>
      <c r="W71" s="116">
        <f>compoprinc!AM63</f>
        <v>2.3435665314442931E-3</v>
      </c>
      <c r="X71" s="116">
        <f>compoprinc!AN63</f>
        <v>1.8428356764754725E-2</v>
      </c>
      <c r="Y71" s="145">
        <f>compoprinc!AO63</f>
        <v>2.2303941944457437E-2</v>
      </c>
    </row>
    <row r="72" spans="1:25">
      <c r="A72" s="118">
        <v>1975</v>
      </c>
      <c r="B72" s="160">
        <f>compoprinc!R64</f>
        <v>0.34618501040824867</v>
      </c>
      <c r="C72" s="159">
        <f>compoprinc!S64</f>
        <v>5.6833038917898974E-2</v>
      </c>
      <c r="D72" s="159">
        <f>compoprinc!T64</f>
        <v>2.9165492119322386E-2</v>
      </c>
      <c r="E72" s="159">
        <f>compoprinc!U64</f>
        <v>1.3495253790736848E-2</v>
      </c>
      <c r="F72" s="159">
        <f>compoprinc!V64</f>
        <v>3.1745633019109723E-2</v>
      </c>
      <c r="G72" s="159">
        <f>compoprinc!W64</f>
        <v>1.8196357060823527E-2</v>
      </c>
      <c r="H72" s="159">
        <f>compoprinc!X64</f>
        <v>0.14591010425957596</v>
      </c>
      <c r="I72" s="153">
        <f>compoprinc!Y64</f>
        <v>5.0835219759929808E-2</v>
      </c>
      <c r="J72" s="181">
        <f>compoprinc!Z64</f>
        <v>0.24040361311642755</v>
      </c>
      <c r="K72" s="159">
        <f>compoprinc!AA64</f>
        <v>5.0913324971481697E-2</v>
      </c>
      <c r="L72" s="159">
        <f>compoprinc!AB64</f>
        <v>2.2717170882184199E-2</v>
      </c>
      <c r="M72" s="159">
        <f>compoprinc!AC64</f>
        <v>9.4088624638381975E-3</v>
      </c>
      <c r="N72" s="159">
        <f>compoprinc!AD64</f>
        <v>2.7146602968939053E-2</v>
      </c>
      <c r="O72" s="159">
        <f>compoprinc!AE64</f>
        <v>1.0403029140503841E-2</v>
      </c>
      <c r="P72" s="159">
        <f>compoprinc!AF64</f>
        <v>7.623243173767949E-2</v>
      </c>
      <c r="Q72" s="147">
        <f>compoprinc!AG64</f>
        <v>4.3576413889436769E-2</v>
      </c>
      <c r="R72" s="117">
        <f>compoprinc!AH64</f>
        <v>0.10575755077965709</v>
      </c>
      <c r="S72" s="116">
        <f>compoprinc!AI64</f>
        <v>3.3793246224232749E-2</v>
      </c>
      <c r="T72" s="116">
        <f>compoprinc!AJ64</f>
        <v>1.0326468874285167E-2</v>
      </c>
      <c r="U72" s="116">
        <f>compoprinc!AK64</f>
        <v>3.983397752705317E-3</v>
      </c>
      <c r="V72" s="116">
        <f>compoprinc!AL64</f>
        <v>1.3814423463276805E-2</v>
      </c>
      <c r="W72" s="116">
        <f>compoprinc!AM64</f>
        <v>2.4420168172998562E-3</v>
      </c>
      <c r="X72" s="116">
        <f>compoprinc!AN64</f>
        <v>1.8962106625287575E-2</v>
      </c>
      <c r="Y72" s="145">
        <f>compoprinc!AO64</f>
        <v>2.2428802152235125E-2</v>
      </c>
    </row>
    <row r="73" spans="1:25">
      <c r="A73" s="118">
        <v>1976</v>
      </c>
      <c r="B73" s="160">
        <f>compoprinc!R65</f>
        <v>0.34671253257366175</v>
      </c>
      <c r="C73" s="159">
        <f>compoprinc!S65</f>
        <v>5.9801824849712665E-2</v>
      </c>
      <c r="D73" s="159">
        <f>compoprinc!T65</f>
        <v>2.8431647440755936E-2</v>
      </c>
      <c r="E73" s="159">
        <f>compoprinc!U65</f>
        <v>1.2930112597373757E-2</v>
      </c>
      <c r="F73" s="159">
        <f>compoprinc!V65</f>
        <v>3.1784972825643042E-2</v>
      </c>
      <c r="G73" s="159">
        <f>compoprinc!W65</f>
        <v>1.8536446238683744E-2</v>
      </c>
      <c r="H73" s="159">
        <f>compoprinc!X65</f>
        <v>0.14521864482329092</v>
      </c>
      <c r="I73" s="153">
        <f>compoprinc!Y65</f>
        <v>4.9998856797046957E-2</v>
      </c>
      <c r="J73" s="181">
        <f>compoprinc!Z65</f>
        <v>0.24060668191961554</v>
      </c>
      <c r="K73" s="159">
        <f>compoprinc!AA65</f>
        <v>5.3333553019425321E-2</v>
      </c>
      <c r="L73" s="159">
        <f>compoprinc!AB65</f>
        <v>2.1767630514144428E-2</v>
      </c>
      <c r="M73" s="159">
        <f>compoprinc!AC65</f>
        <v>9.0930045747659727E-3</v>
      </c>
      <c r="N73" s="159">
        <f>compoprinc!AD65</f>
        <v>2.708303376912298E-2</v>
      </c>
      <c r="O73" s="159">
        <f>compoprinc!AE65</f>
        <v>1.0438242138924674E-2</v>
      </c>
      <c r="P73" s="159">
        <f>compoprinc!AF65</f>
        <v>7.6272399487042356E-2</v>
      </c>
      <c r="Q73" s="147">
        <f>compoprinc!AG65</f>
        <v>4.2607920604785993E-2</v>
      </c>
      <c r="R73" s="117">
        <f>compoprinc!AH65</f>
        <v>0.10553042624982112</v>
      </c>
      <c r="S73" s="116">
        <f>compoprinc!AI65</f>
        <v>3.5192106897049248E-2</v>
      </c>
      <c r="T73" s="116">
        <f>compoprinc!AJ65</f>
        <v>9.5035729807946348E-3</v>
      </c>
      <c r="U73" s="116">
        <f>compoprinc!AK65</f>
        <v>3.8417527464401219E-3</v>
      </c>
      <c r="V73" s="116">
        <f>compoprinc!AL65</f>
        <v>1.3741849208018337E-2</v>
      </c>
      <c r="W73" s="116">
        <f>compoprinc!AM65</f>
        <v>2.3788974286323037E-3</v>
      </c>
      <c r="X73" s="116">
        <f>compoprinc!AN65</f>
        <v>1.9234455104441054E-2</v>
      </c>
      <c r="Y73" s="145">
        <f>compoprinc!AO65</f>
        <v>2.1626545165970113E-2</v>
      </c>
    </row>
    <row r="74" spans="1:25">
      <c r="A74" s="118">
        <v>1977</v>
      </c>
      <c r="B74" s="160">
        <f>compoprinc!R66</f>
        <v>0.34806326104544638</v>
      </c>
      <c r="C74" s="159">
        <f>compoprinc!S66</f>
        <v>6.1882820222642687E-2</v>
      </c>
      <c r="D74" s="159">
        <f>compoprinc!T66</f>
        <v>2.8414165224116196E-2</v>
      </c>
      <c r="E74" s="159">
        <f>compoprinc!U66</f>
        <v>1.2444938022203754E-2</v>
      </c>
      <c r="F74" s="159">
        <f>compoprinc!V66</f>
        <v>3.196421501977665E-2</v>
      </c>
      <c r="G74" s="159">
        <f>compoprinc!W66</f>
        <v>1.8913585267729315E-2</v>
      </c>
      <c r="H74" s="159">
        <f>compoprinc!X66</f>
        <v>0.14467265773971696</v>
      </c>
      <c r="I74" s="153">
        <f>compoprinc!Y66</f>
        <v>4.9743414152911038E-2</v>
      </c>
      <c r="J74" s="181">
        <f>compoprinc!Z66</f>
        <v>0.24212421884549684</v>
      </c>
      <c r="K74" s="159">
        <f>compoprinc!AA66</f>
        <v>5.509503128604646E-2</v>
      </c>
      <c r="L74" s="159">
        <f>compoprinc!AB66</f>
        <v>2.1956540818217008E-2</v>
      </c>
      <c r="M74" s="159">
        <f>compoprinc!AC66</f>
        <v>8.849502597882945E-3</v>
      </c>
      <c r="N74" s="159">
        <f>compoprinc!AD66</f>
        <v>2.7160399478820901E-2</v>
      </c>
      <c r="O74" s="159">
        <f>compoprinc!AE66</f>
        <v>1.0758226451032096E-2</v>
      </c>
      <c r="P74" s="159">
        <f>compoprinc!AF66</f>
        <v>7.6041997455335741E-2</v>
      </c>
      <c r="Q74" s="147">
        <f>compoprinc!AG66</f>
        <v>4.2237894599546584E-2</v>
      </c>
      <c r="R74" s="117">
        <f>compoprinc!AH66</f>
        <v>0.10662131578870593</v>
      </c>
      <c r="S74" s="116">
        <f>compoprinc!AI66</f>
        <v>3.6240349579458535E-2</v>
      </c>
      <c r="T74" s="116">
        <f>compoprinc!AJ66</f>
        <v>9.3407376338021583E-3</v>
      </c>
      <c r="U74" s="116">
        <f>compoprinc!AK66</f>
        <v>3.76649340056177E-3</v>
      </c>
      <c r="V74" s="116">
        <f>compoprinc!AL66</f>
        <v>1.3768354197375252E-2</v>
      </c>
      <c r="W74" s="116">
        <f>compoprinc!AM66</f>
        <v>2.4986846804117687E-3</v>
      </c>
      <c r="X74" s="116">
        <f>compoprinc!AN66</f>
        <v>1.9633510492743332E-2</v>
      </c>
      <c r="Y74" s="145">
        <f>compoprinc!AO66</f>
        <v>2.1349543029343911E-2</v>
      </c>
    </row>
    <row r="75" spans="1:25">
      <c r="A75" s="118">
        <v>1978</v>
      </c>
      <c r="B75" s="160">
        <f>compoprinc!R67</f>
        <v>0.34802275169229269</v>
      </c>
      <c r="C75" s="159">
        <f>compoprinc!S67</f>
        <v>6.0279865633273144E-2</v>
      </c>
      <c r="D75" s="159">
        <f>compoprinc!T67</f>
        <v>2.8526227432292037E-2</v>
      </c>
      <c r="E75" s="159">
        <f>compoprinc!U67</f>
        <v>1.0856421964483295E-2</v>
      </c>
      <c r="F75" s="159">
        <f>compoprinc!V67</f>
        <v>3.2324511631879153E-2</v>
      </c>
      <c r="G75" s="159">
        <f>compoprinc!W67</f>
        <v>1.9950273486000026E-2</v>
      </c>
      <c r="H75" s="159">
        <f>compoprinc!X67</f>
        <v>0.14573202104660699</v>
      </c>
      <c r="I75" s="153">
        <f>compoprinc!Y67</f>
        <v>5.0324220363354114E-2</v>
      </c>
      <c r="J75" s="181">
        <f>compoprinc!Z67</f>
        <v>0.2422206374764766</v>
      </c>
      <c r="K75" s="159">
        <f>compoprinc!AA67</f>
        <v>5.3550963185733789E-2</v>
      </c>
      <c r="L75" s="159">
        <f>compoprinc!AB67</f>
        <v>2.2188148483988483E-2</v>
      </c>
      <c r="M75" s="159">
        <f>compoprinc!AC67</f>
        <v>7.6670302625662804E-3</v>
      </c>
      <c r="N75" s="159">
        <f>compoprinc!AD67</f>
        <v>2.7348594360803429E-2</v>
      </c>
      <c r="O75" s="159">
        <f>compoprinc!AE67</f>
        <v>1.1518885747919079E-2</v>
      </c>
      <c r="P75" s="159">
        <f>compoprinc!AF67</f>
        <v>7.731060338025722E-2</v>
      </c>
      <c r="Q75" s="147">
        <f>compoprinc!AG67</f>
        <v>4.2608995724706354E-2</v>
      </c>
      <c r="R75" s="117">
        <f>compoprinc!AH67</f>
        <v>0.10731452472793057</v>
      </c>
      <c r="S75" s="116">
        <f>compoprinc!AI67</f>
        <v>3.5323094694541701E-2</v>
      </c>
      <c r="T75" s="116">
        <f>compoprinc!AJ67</f>
        <v>9.6045598182050163E-3</v>
      </c>
      <c r="U75" s="116">
        <f>compoprinc!AK67</f>
        <v>3.3114443806745299E-3</v>
      </c>
      <c r="V75" s="116">
        <f>compoprinc!AL67</f>
        <v>1.3903442843638458E-2</v>
      </c>
      <c r="W75" s="116">
        <f>compoprinc!AM67</f>
        <v>2.6877992335719754E-3</v>
      </c>
      <c r="X75" s="116">
        <f>compoprinc!AN67</f>
        <v>2.0690328826045538E-2</v>
      </c>
      <c r="Y75" s="145">
        <f>compoprinc!AO67</f>
        <v>2.1766262639627647E-2</v>
      </c>
    </row>
    <row r="76" spans="1:25">
      <c r="A76" s="121">
        <v>1979</v>
      </c>
      <c r="B76" s="162">
        <f>compoprinc!R68</f>
        <v>0.34961551427841187</v>
      </c>
      <c r="C76" s="161">
        <f>compoprinc!S68</f>
        <v>5.6102082436479843E-2</v>
      </c>
      <c r="D76" s="161">
        <f>compoprinc!T68</f>
        <v>2.9450014486015377E-2</v>
      </c>
      <c r="E76" s="161">
        <f>compoprinc!U68</f>
        <v>9.545063414707693E-3</v>
      </c>
      <c r="F76" s="161">
        <f>compoprinc!V68</f>
        <v>3.2643610984235703E-2</v>
      </c>
      <c r="G76" s="161">
        <f>compoprinc!W68</f>
        <v>2.0829569868005778E-2</v>
      </c>
      <c r="H76" s="161">
        <f>compoprinc!X68</f>
        <v>0.1496872725614041</v>
      </c>
      <c r="I76" s="154">
        <f>compoprinc!Y68</f>
        <v>5.1358899530765077E-2</v>
      </c>
      <c r="J76" s="182">
        <f>compoprinc!Z68</f>
        <v>0.24500182271003723</v>
      </c>
      <c r="K76" s="161">
        <f>compoprinc!AA68</f>
        <v>5.0585565091924974E-2</v>
      </c>
      <c r="L76" s="161">
        <f>compoprinc!AB68</f>
        <v>2.3464414302080558E-2</v>
      </c>
      <c r="M76" s="161">
        <f>compoprinc!AC68</f>
        <v>7.0182450351670665E-3</v>
      </c>
      <c r="N76" s="161">
        <f>compoprinc!AD68</f>
        <v>2.7819066405759586E-2</v>
      </c>
      <c r="O76" s="161">
        <f>compoprinc!AE68</f>
        <v>1.209503708306209E-2</v>
      </c>
      <c r="P76" s="161">
        <f>compoprinc!AF68</f>
        <v>8.0015223223699E-2</v>
      </c>
      <c r="Q76" s="151">
        <f>compoprinc!AG68</f>
        <v>4.4001434085336945E-2</v>
      </c>
      <c r="R76" s="120">
        <f>compoprinc!AH68</f>
        <v>0.11087052524089813</v>
      </c>
      <c r="S76" s="119">
        <f>compoprinc!AI68</f>
        <v>3.4941035472872778E-2</v>
      </c>
      <c r="T76" s="119">
        <f>compoprinc!AJ68</f>
        <v>1.0582164152428835E-2</v>
      </c>
      <c r="U76" s="119">
        <f>compoprinc!AK68</f>
        <v>3.1024567747295695E-3</v>
      </c>
      <c r="V76" s="119">
        <f>compoprinc!AL68</f>
        <v>1.4400957750655124E-2</v>
      </c>
      <c r="W76" s="119">
        <f>compoprinc!AM68</f>
        <v>2.8751148805611533E-3</v>
      </c>
      <c r="X76" s="119">
        <f>compoprinc!AN68</f>
        <v>2.1537976570462233E-2</v>
      </c>
      <c r="Y76" s="149">
        <f>compoprinc!AO68</f>
        <v>2.3427104188048688E-2</v>
      </c>
    </row>
    <row r="77" spans="1:25">
      <c r="A77" s="118">
        <v>1980</v>
      </c>
      <c r="B77" s="160">
        <f>compoprinc!R69</f>
        <v>0.34512242674827576</v>
      </c>
      <c r="C77" s="159">
        <f>compoprinc!S69</f>
        <v>4.5609781631436579E-2</v>
      </c>
      <c r="D77" s="159">
        <f>compoprinc!T69</f>
        <v>3.2287104167748E-2</v>
      </c>
      <c r="E77" s="159">
        <f>compoprinc!U69</f>
        <v>9.6794724625372669E-3</v>
      </c>
      <c r="F77" s="159">
        <f>compoprinc!V69</f>
        <v>2.899065904486901E-2</v>
      </c>
      <c r="G77" s="159">
        <f>compoprinc!W69</f>
        <v>2.0407120625939457E-2</v>
      </c>
      <c r="H77" s="159">
        <f>compoprinc!X69</f>
        <v>0.1619166645601357</v>
      </c>
      <c r="I77" s="153">
        <f>compoprinc!Y69</f>
        <v>4.6225291411007327E-2</v>
      </c>
      <c r="J77" s="181">
        <f>compoprinc!Z69</f>
        <v>0.23874537646770477</v>
      </c>
      <c r="K77" s="159">
        <f>compoprinc!AA69</f>
        <v>4.0935986161315524E-2</v>
      </c>
      <c r="L77" s="159">
        <f>compoprinc!AB69</f>
        <v>2.524399903924078E-2</v>
      </c>
      <c r="M77" s="159">
        <f>compoprinc!AC69</f>
        <v>7.0478457893151146E-3</v>
      </c>
      <c r="N77" s="159">
        <f>compoprinc!AD69</f>
        <v>2.4645118396953058E-2</v>
      </c>
      <c r="O77" s="159">
        <f>compoprinc!AE69</f>
        <v>1.2391429731153009E-2</v>
      </c>
      <c r="P77" s="159">
        <f>compoprinc!AF69</f>
        <v>8.8941498094555399E-2</v>
      </c>
      <c r="Q77" s="147">
        <f>compoprinc!AG69</f>
        <v>3.9531936341797802E-2</v>
      </c>
      <c r="R77" s="117">
        <f>compoprinc!AH69</f>
        <v>0.10633742809295654</v>
      </c>
      <c r="S77" s="116">
        <f>compoprinc!AI69</f>
        <v>2.8489401055699495E-2</v>
      </c>
      <c r="T77" s="116">
        <f>compoprinc!AJ69</f>
        <v>1.1337232568157395E-2</v>
      </c>
      <c r="U77" s="116">
        <f>compoprinc!AK69</f>
        <v>3.2822693526170488E-3</v>
      </c>
      <c r="V77" s="116">
        <f>compoprinc!AL69</f>
        <v>1.3175514823060971E-2</v>
      </c>
      <c r="W77" s="116">
        <f>compoprinc!AM69</f>
        <v>3.3173024566219818E-3</v>
      </c>
      <c r="X77" s="116">
        <f>compoprinc!AN69</f>
        <v>2.501331989817359E-2</v>
      </c>
      <c r="Y77" s="145">
        <f>compoprinc!AO69</f>
        <v>2.1715680998038386E-2</v>
      </c>
    </row>
    <row r="78" spans="1:25">
      <c r="A78" s="118">
        <v>1981</v>
      </c>
      <c r="B78" s="160">
        <f>compoprinc!R70</f>
        <v>0.3488825261592865</v>
      </c>
      <c r="C78" s="159">
        <f>compoprinc!S70</f>
        <v>4.6196892474691581E-2</v>
      </c>
      <c r="D78" s="159">
        <f>compoprinc!T70</f>
        <v>3.3949937626625008E-2</v>
      </c>
      <c r="E78" s="159">
        <f>compoprinc!U70</f>
        <v>1.016761693423987E-2</v>
      </c>
      <c r="F78" s="159">
        <f>compoprinc!V70</f>
        <v>2.7581140053419655E-2</v>
      </c>
      <c r="G78" s="159">
        <f>compoprinc!W70</f>
        <v>2.3796602088273208E-2</v>
      </c>
      <c r="H78" s="159">
        <f>compoprinc!X70</f>
        <v>0.16198558921113607</v>
      </c>
      <c r="I78" s="153">
        <f>compoprinc!Y70</f>
        <v>4.5199902348233671E-2</v>
      </c>
      <c r="J78" s="181">
        <f>compoprinc!Z70</f>
        <v>0.24229785799980164</v>
      </c>
      <c r="K78" s="159">
        <f>compoprinc!AA70</f>
        <v>4.1831808267961366E-2</v>
      </c>
      <c r="L78" s="159">
        <f>compoprinc!AB70</f>
        <v>2.7282817491350225E-2</v>
      </c>
      <c r="M78" s="159">
        <f>compoprinc!AC70</f>
        <v>7.7927913233169508E-3</v>
      </c>
      <c r="N78" s="159">
        <f>compoprinc!AD70</f>
        <v>2.3581181764186748E-2</v>
      </c>
      <c r="O78" s="159">
        <f>compoprinc!AE70</f>
        <v>1.4236547838811033E-2</v>
      </c>
      <c r="P78" s="159">
        <f>compoprinc!AF70</f>
        <v>8.8652696968165412E-2</v>
      </c>
      <c r="Q78" s="147">
        <f>compoprinc!AG70</f>
        <v>3.8915808059162095E-2</v>
      </c>
      <c r="R78" s="117">
        <f>compoprinc!AH70</f>
        <v>0.10995281487703323</v>
      </c>
      <c r="S78" s="116">
        <f>compoprinc!AI70</f>
        <v>2.99975064109936E-2</v>
      </c>
      <c r="T78" s="116">
        <f>compoprinc!AJ70</f>
        <v>1.2369779682446416E-2</v>
      </c>
      <c r="U78" s="116">
        <f>compoprinc!AK70</f>
        <v>3.9353972200125353E-3</v>
      </c>
      <c r="V78" s="116">
        <f>compoprinc!AL70</f>
        <v>1.2825366481920755E-2</v>
      </c>
      <c r="W78" s="116">
        <f>compoprinc!AM70</f>
        <v>3.8833302637510674E-3</v>
      </c>
      <c r="X78" s="116">
        <f>compoprinc!AN70</f>
        <v>2.5139331260275063E-2</v>
      </c>
      <c r="Y78" s="145">
        <f>compoprinc!AO70</f>
        <v>2.1795500659812714E-2</v>
      </c>
    </row>
    <row r="79" spans="1:25">
      <c r="A79" s="118">
        <v>1982</v>
      </c>
      <c r="B79" s="146">
        <f>compoprinc!R71</f>
        <v>0.35257977247238159</v>
      </c>
      <c r="C79" s="147">
        <f>compoprinc!S71</f>
        <v>4.0622198788535326E-2</v>
      </c>
      <c r="D79" s="147">
        <f>compoprinc!T71</f>
        <v>3.3177964093838844E-2</v>
      </c>
      <c r="E79" s="147">
        <f>compoprinc!U71</f>
        <v>1.0222590447606008E-2</v>
      </c>
      <c r="F79" s="147">
        <f>compoprinc!V71</f>
        <v>2.414597411568226E-2</v>
      </c>
      <c r="G79" s="147">
        <f>compoprinc!W71</f>
        <v>2.7234873689896279E-2</v>
      </c>
      <c r="H79" s="147">
        <f>compoprinc!X71</f>
        <v>0.17549404184954298</v>
      </c>
      <c r="I79" s="153">
        <f>compoprinc!Y71</f>
        <v>4.1678339632477295E-2</v>
      </c>
      <c r="J79" s="181">
        <f>compoprinc!Z71</f>
        <v>0.24439641833305359</v>
      </c>
      <c r="K79" s="147">
        <f>compoprinc!AA71</f>
        <v>3.728610030189191E-2</v>
      </c>
      <c r="L79" s="147">
        <f>compoprinc!AB71</f>
        <v>2.7097545617057343E-2</v>
      </c>
      <c r="M79" s="147">
        <f>compoprinc!AC71</f>
        <v>7.9859634822098905E-3</v>
      </c>
      <c r="N79" s="147">
        <f>compoprinc!AD71</f>
        <v>2.0614752643902858E-2</v>
      </c>
      <c r="O79" s="147">
        <f>compoprinc!AE71</f>
        <v>1.7459516962643633E-2</v>
      </c>
      <c r="P79" s="147">
        <f>compoprinc!AF71</f>
        <v>9.8153403459486963E-2</v>
      </c>
      <c r="Q79" s="147">
        <f>compoprinc!AG71</f>
        <v>3.579397387805365E-2</v>
      </c>
      <c r="R79" s="117">
        <f>compoprinc!AH71</f>
        <v>0.11188746243715286</v>
      </c>
      <c r="S79" s="116">
        <f>compoprinc!AI71</f>
        <v>2.7908767029849926E-2</v>
      </c>
      <c r="T79" s="116">
        <f>compoprinc!AJ71</f>
        <v>1.311321244810805E-2</v>
      </c>
      <c r="U79" s="116">
        <f>compoprinc!AK71</f>
        <v>4.2454709709220202E-3</v>
      </c>
      <c r="V79" s="116">
        <f>compoprinc!AL71</f>
        <v>1.1936612934817089E-2</v>
      </c>
      <c r="W79" s="116">
        <f>compoprinc!AM71</f>
        <v>5.2466814441288019E-3</v>
      </c>
      <c r="X79" s="116">
        <f>compoprinc!AN71</f>
        <v>2.8067003986808392E-2</v>
      </c>
      <c r="Y79" s="145">
        <f>compoprinc!AO71</f>
        <v>2.1362934408010927E-2</v>
      </c>
    </row>
    <row r="80" spans="1:25">
      <c r="A80" s="118">
        <v>1983</v>
      </c>
      <c r="B80" s="146">
        <f>compoprinc!R72</f>
        <v>0.35798656940460205</v>
      </c>
      <c r="C80" s="147">
        <f>compoprinc!S72</f>
        <v>4.3970031805635378E-2</v>
      </c>
      <c r="D80" s="147">
        <f>compoprinc!T72</f>
        <v>3.2297899506170416E-2</v>
      </c>
      <c r="E80" s="147">
        <f>compoprinc!U72</f>
        <v>1.0111436396495869E-2</v>
      </c>
      <c r="F80" s="147">
        <f>compoprinc!V72</f>
        <v>2.3332637690953329E-2</v>
      </c>
      <c r="G80" s="147">
        <f>compoprinc!W72</f>
        <v>2.9532994854327206E-2</v>
      </c>
      <c r="H80" s="147">
        <f>compoprinc!X72</f>
        <v>0.17810404390546622</v>
      </c>
      <c r="I80" s="153">
        <f>compoprinc!Y72</f>
        <v>4.0624960594467713E-2</v>
      </c>
      <c r="J80" s="181">
        <f>compoprinc!Z72</f>
        <v>0.24786561727523804</v>
      </c>
      <c r="K80" s="147">
        <f>compoprinc!AA72</f>
        <v>4.0350862019289231E-2</v>
      </c>
      <c r="L80" s="147">
        <f>compoprinc!AB72</f>
        <v>2.5840436926613801E-2</v>
      </c>
      <c r="M80" s="147">
        <f>compoprinc!AC72</f>
        <v>7.5959427718564681E-3</v>
      </c>
      <c r="N80" s="147">
        <f>compoprinc!AD72</f>
        <v>1.9805575303168808E-2</v>
      </c>
      <c r="O80" s="147">
        <f>compoprinc!AE72</f>
        <v>1.9073239343804071E-2</v>
      </c>
      <c r="P80" s="147">
        <f>compoprinc!AF72</f>
        <v>0.10040674667754323</v>
      </c>
      <c r="Q80" s="147">
        <f>compoprinc!AG72</f>
        <v>3.4800196577065373E-2</v>
      </c>
      <c r="R80" s="117">
        <f>compoprinc!AH72</f>
        <v>0.11380410939455032</v>
      </c>
      <c r="S80" s="116">
        <f>compoprinc!AI72</f>
        <v>2.9817893926982315E-2</v>
      </c>
      <c r="T80" s="116">
        <f>compoprinc!AJ72</f>
        <v>1.2080155452515413E-2</v>
      </c>
      <c r="U80" s="116">
        <f>compoprinc!AK72</f>
        <v>4.0818979594590306E-3</v>
      </c>
      <c r="V80" s="116">
        <f>compoprinc!AL72</f>
        <v>1.1198855386609563E-2</v>
      </c>
      <c r="W80" s="116">
        <f>compoprinc!AM72</f>
        <v>6.7644286771607947E-3</v>
      </c>
      <c r="X80" s="116">
        <f>compoprinc!AN72</f>
        <v>2.9544427396569782E-2</v>
      </c>
      <c r="Y80" s="145">
        <f>compoprinc!AO72</f>
        <v>2.0318679102573622E-2</v>
      </c>
    </row>
    <row r="81" spans="1:25">
      <c r="A81" s="118">
        <v>1984</v>
      </c>
      <c r="B81" s="146">
        <f>compoprinc!R73</f>
        <v>0.3653896152973175</v>
      </c>
      <c r="C81" s="147">
        <f>compoprinc!S73</f>
        <v>4.4849163867184808E-2</v>
      </c>
      <c r="D81" s="147">
        <f>compoprinc!T73</f>
        <v>3.3350132935007305E-2</v>
      </c>
      <c r="E81" s="147">
        <f>compoprinc!U73</f>
        <v>8.5411359507692308E-3</v>
      </c>
      <c r="F81" s="147">
        <f>compoprinc!V73</f>
        <v>2.5721500439161021E-2</v>
      </c>
      <c r="G81" s="147">
        <f>compoprinc!W73</f>
        <v>3.269630103909358E-2</v>
      </c>
      <c r="H81" s="147">
        <f>compoprinc!X73</f>
        <v>0.17415911333795212</v>
      </c>
      <c r="I81" s="153">
        <f>compoprinc!Y73</f>
        <v>4.6063875829120568E-2</v>
      </c>
      <c r="J81" s="181">
        <f>compoprinc!Z73</f>
        <v>0.25682121515274048</v>
      </c>
      <c r="K81" s="147">
        <f>compoprinc!AA73</f>
        <v>4.1332987257546069E-2</v>
      </c>
      <c r="L81" s="147">
        <f>compoprinc!AB73</f>
        <v>2.728423415274614E-2</v>
      </c>
      <c r="M81" s="147">
        <f>compoprinc!AC73</f>
        <v>6.7829990827157054E-3</v>
      </c>
      <c r="N81" s="147">
        <f>compoprinc!AD73</f>
        <v>2.2038266901194235E-2</v>
      </c>
      <c r="O81" s="147">
        <f>compoprinc!AE73</f>
        <v>2.1678072895574284E-2</v>
      </c>
      <c r="P81" s="147">
        <f>compoprinc!AF73</f>
        <v>9.7867343102201521E-2</v>
      </c>
      <c r="Q81" s="147">
        <f>compoprinc!AG73</f>
        <v>3.9820770396904868E-2</v>
      </c>
      <c r="R81" s="117">
        <f>compoprinc!AH73</f>
        <v>0.12178215384483337</v>
      </c>
      <c r="S81" s="116">
        <f>compoprinc!AI73</f>
        <v>3.1084928394578992E-2</v>
      </c>
      <c r="T81" s="116">
        <f>compoprinc!AJ73</f>
        <v>1.3473089907240436E-2</v>
      </c>
      <c r="U81" s="116">
        <f>compoprinc!AK73</f>
        <v>3.5051596012682816E-3</v>
      </c>
      <c r="V81" s="116">
        <f>compoprinc!AL73</f>
        <v>1.264116157522761E-2</v>
      </c>
      <c r="W81" s="116">
        <f>compoprinc!AM73</f>
        <v>7.9648522550672032E-3</v>
      </c>
      <c r="X81" s="116">
        <f>compoprinc!AN73</f>
        <v>2.9423096688874915E-2</v>
      </c>
      <c r="Y81" s="145">
        <f>compoprinc!AO73</f>
        <v>2.3684122901650655E-2</v>
      </c>
    </row>
    <row r="82" spans="1:25">
      <c r="A82" s="118">
        <v>1985</v>
      </c>
      <c r="B82" s="146">
        <f>compoprinc!R74</f>
        <v>0.36631834506988525</v>
      </c>
      <c r="C82" s="147">
        <f>compoprinc!S74</f>
        <v>4.0183573312958527E-2</v>
      </c>
      <c r="D82" s="147">
        <f>compoprinc!T74</f>
        <v>3.4996347271587291E-2</v>
      </c>
      <c r="E82" s="147">
        <f>compoprinc!U74</f>
        <v>9.3266394121640211E-3</v>
      </c>
      <c r="F82" s="147">
        <f>compoprinc!V74</f>
        <v>2.428735448834694E-2</v>
      </c>
      <c r="G82" s="147">
        <f>compoprinc!W74</f>
        <v>3.3230358511435236E-2</v>
      </c>
      <c r="H82" s="147">
        <f>compoprinc!X74</f>
        <v>0.17944114182935114</v>
      </c>
      <c r="I82" s="153">
        <f>compoprinc!Y74</f>
        <v>4.4852876419562718E-2</v>
      </c>
      <c r="J82" s="181">
        <f>compoprinc!Z74</f>
        <v>0.25730720162391663</v>
      </c>
      <c r="K82" s="147">
        <f>compoprinc!AA74</f>
        <v>3.6887305925172857E-2</v>
      </c>
      <c r="L82" s="147">
        <f>compoprinc!AB74</f>
        <v>2.8481975337374212E-2</v>
      </c>
      <c r="M82" s="147">
        <f>compoprinc!AC74</f>
        <v>7.6050638044015606E-3</v>
      </c>
      <c r="N82" s="147">
        <f>compoprinc!AD74</f>
        <v>2.1030994449398568E-2</v>
      </c>
      <c r="O82" s="147">
        <f>compoprinc!AE74</f>
        <v>2.185477821477529E-2</v>
      </c>
      <c r="P82" s="147">
        <f>compoprinc!AF74</f>
        <v>0.10222104384620814</v>
      </c>
      <c r="Q82" s="147">
        <f>compoprinc!AG74</f>
        <v>3.9225967910081407E-2</v>
      </c>
      <c r="R82" s="117">
        <f>compoprinc!AH74</f>
        <v>0.12237803637981415</v>
      </c>
      <c r="S82" s="116">
        <f>compoprinc!AI74</f>
        <v>2.8084961484491602E-2</v>
      </c>
      <c r="T82" s="116">
        <f>compoprinc!AJ74</f>
        <v>1.543174561025008E-2</v>
      </c>
      <c r="U82" s="116">
        <f>compoprinc!AK74</f>
        <v>4.2636755858282025E-3</v>
      </c>
      <c r="V82" s="116">
        <f>compoprinc!AL74</f>
        <v>1.2069323418933195E-2</v>
      </c>
      <c r="W82" s="116">
        <f>compoprinc!AM74</f>
        <v>8.2641718875360315E-3</v>
      </c>
      <c r="X82" s="116">
        <f>compoprinc!AN74</f>
        <v>3.0729217697691571E-2</v>
      </c>
      <c r="Y82" s="145">
        <f>compoprinc!AO74</f>
        <v>2.3534842382335566E-2</v>
      </c>
    </row>
    <row r="83" spans="1:25">
      <c r="A83" s="118">
        <v>1986</v>
      </c>
      <c r="B83" s="146">
        <f>compoprinc!R75</f>
        <v>0.36473181843757629</v>
      </c>
      <c r="C83" s="147">
        <f>compoprinc!S75</f>
        <v>3.250236815161784E-2</v>
      </c>
      <c r="D83" s="147">
        <f>compoprinc!T75</f>
        <v>3.3034794926013002E-2</v>
      </c>
      <c r="E83" s="147">
        <f>compoprinc!U75</f>
        <v>1.004329570293306E-2</v>
      </c>
      <c r="F83" s="147">
        <f>compoprinc!V75</f>
        <v>2.3795960738250199E-2</v>
      </c>
      <c r="G83" s="147">
        <f>compoprinc!W75</f>
        <v>3.2635784462306076E-2</v>
      </c>
      <c r="H83" s="147">
        <f>compoprinc!X75</f>
        <v>0.18798806766515366</v>
      </c>
      <c r="I83" s="153">
        <f>compoprinc!Y75</f>
        <v>4.4737155044389063E-2</v>
      </c>
      <c r="J83" s="181">
        <f>compoprinc!Z75</f>
        <v>0.25397849082946777</v>
      </c>
      <c r="K83" s="147">
        <f>compoprinc!AA75</f>
        <v>2.9879618498292869E-2</v>
      </c>
      <c r="L83" s="147">
        <f>compoprinc!AB75</f>
        <v>2.8247123824735355E-2</v>
      </c>
      <c r="M83" s="147">
        <f>compoprinc!AC75</f>
        <v>8.0769151566049569E-3</v>
      </c>
      <c r="N83" s="147">
        <f>compoprinc!AD75</f>
        <v>2.0462242005191582E-2</v>
      </c>
      <c r="O83" s="147">
        <f>compoprinc!AE75</f>
        <v>2.1944757845380063E-2</v>
      </c>
      <c r="P83" s="147">
        <f>compoprinc!AF75</f>
        <v>0.10648822494793761</v>
      </c>
      <c r="Q83" s="147">
        <f>compoprinc!AG75</f>
        <v>3.8874893513829618E-2</v>
      </c>
      <c r="R83" s="117">
        <f>compoprinc!AH75</f>
        <v>0.11771672964096069</v>
      </c>
      <c r="S83" s="116">
        <f>compoprinc!AI75</f>
        <v>2.2253559265819706E-2</v>
      </c>
      <c r="T83" s="116">
        <f>compoprinc!AJ75</f>
        <v>1.513820572955462E-2</v>
      </c>
      <c r="U83" s="116">
        <f>compoprinc!AK75</f>
        <v>4.300509314738416E-3</v>
      </c>
      <c r="V83" s="116">
        <f>compoprinc!AL75</f>
        <v>1.1480312612038617E-2</v>
      </c>
      <c r="W83" s="116">
        <f>compoprinc!AM75</f>
        <v>9.0468630354105239E-3</v>
      </c>
      <c r="X83" s="116">
        <f>compoprinc!AN75</f>
        <v>3.2702600255003003E-2</v>
      </c>
      <c r="Y83" s="145">
        <f>compoprinc!AO75</f>
        <v>2.2790681583926761E-2</v>
      </c>
    </row>
    <row r="84" spans="1:25">
      <c r="A84" s="118">
        <v>1987</v>
      </c>
      <c r="B84" s="146">
        <f>compoprinc!R76</f>
        <v>0.37528184056282043</v>
      </c>
      <c r="C84" s="147">
        <f>compoprinc!S76</f>
        <v>3.2764847043822778E-2</v>
      </c>
      <c r="D84" s="147">
        <f>compoprinc!T76</f>
        <v>3.6146461006888939E-2</v>
      </c>
      <c r="E84" s="147">
        <f>compoprinc!U76</f>
        <v>1.0359311267460848E-2</v>
      </c>
      <c r="F84" s="147">
        <f>compoprinc!V76</f>
        <v>2.4086802887350402E-2</v>
      </c>
      <c r="G84" s="147">
        <f>compoprinc!W76</f>
        <v>3.4215496079652012E-2</v>
      </c>
      <c r="H84" s="147">
        <f>compoprinc!X76</f>
        <v>0.19275910367555271</v>
      </c>
      <c r="I84" s="153">
        <f>compoprinc!Y76</f>
        <v>4.4949461069142972E-2</v>
      </c>
      <c r="J84" s="181">
        <f>compoprinc!Z76</f>
        <v>0.26597979664802551</v>
      </c>
      <c r="K84" s="147">
        <f>compoprinc!AA76</f>
        <v>2.9652376534700025E-2</v>
      </c>
      <c r="L84" s="147">
        <f>compoprinc!AB76</f>
        <v>3.1764780422937101E-2</v>
      </c>
      <c r="M84" s="147">
        <f>compoprinc!AC76</f>
        <v>8.4624139608872363E-3</v>
      </c>
      <c r="N84" s="147">
        <f>compoprinc!AD76</f>
        <v>2.0448729305156531E-2</v>
      </c>
      <c r="O84" s="147">
        <f>compoprinc!AE76</f>
        <v>2.3950866721263616E-2</v>
      </c>
      <c r="P84" s="147">
        <f>compoprinc!AF76</f>
        <v>0.11322038997109843</v>
      </c>
      <c r="Q84" s="147">
        <f>compoprinc!AG76</f>
        <v>3.8479814432158539E-2</v>
      </c>
      <c r="R84" s="117">
        <f>compoprinc!AH76</f>
        <v>0.12727098166942596</v>
      </c>
      <c r="S84" s="116">
        <f>compoprinc!AI76</f>
        <v>2.1266143870028061E-2</v>
      </c>
      <c r="T84" s="116">
        <f>compoprinc!AJ76</f>
        <v>1.9612088897267087E-2</v>
      </c>
      <c r="U84" s="116">
        <f>compoprinc!AK76</f>
        <v>4.5656034262938237E-3</v>
      </c>
      <c r="V84" s="116">
        <f>compoprinc!AL76</f>
        <v>1.1478240462705252E-2</v>
      </c>
      <c r="W84" s="116">
        <f>compoprinc!AM76</f>
        <v>1.0976410892272151E-2</v>
      </c>
      <c r="X84" s="116">
        <f>compoprinc!AN76</f>
        <v>3.7003173648627263E-2</v>
      </c>
      <c r="Y84" s="145">
        <f>compoprinc!AO76</f>
        <v>2.2368893921042021E-2</v>
      </c>
    </row>
    <row r="85" spans="1:25">
      <c r="A85" s="118">
        <v>1988</v>
      </c>
      <c r="B85" s="146">
        <f>compoprinc!R77</f>
        <v>0.38879954814910889</v>
      </c>
      <c r="C85" s="147">
        <f>compoprinc!S77</f>
        <v>3.6713493475445211E-2</v>
      </c>
      <c r="D85" s="147">
        <f>compoprinc!T77</f>
        <v>3.6061030096739999E-2</v>
      </c>
      <c r="E85" s="147">
        <f>compoprinc!U77</f>
        <v>1.0685167540554699E-2</v>
      </c>
      <c r="F85" s="147">
        <f>compoprinc!V77</f>
        <v>2.4919394602019748E-2</v>
      </c>
      <c r="G85" s="147">
        <f>compoprinc!W77</f>
        <v>3.4198305840499856E-2</v>
      </c>
      <c r="H85" s="147">
        <f>compoprinc!X77</f>
        <v>0.199245122187553</v>
      </c>
      <c r="I85" s="153">
        <f>compoprinc!Y77</f>
        <v>4.69770305498158E-2</v>
      </c>
      <c r="J85" s="181">
        <f>compoprinc!Z77</f>
        <v>0.2813086211681366</v>
      </c>
      <c r="K85" s="147">
        <f>compoprinc!AA77</f>
        <v>3.4083109066453877E-2</v>
      </c>
      <c r="L85" s="147">
        <f>compoprinc!AB77</f>
        <v>3.2185262849785443E-2</v>
      </c>
      <c r="M85" s="147">
        <f>compoprinc!AC77</f>
        <v>8.4489410460504774E-3</v>
      </c>
      <c r="N85" s="147">
        <f>compoprinc!AD77</f>
        <v>2.1469928023689491E-2</v>
      </c>
      <c r="O85" s="147">
        <f>compoprinc!AE77</f>
        <v>2.4166928932232417E-2</v>
      </c>
      <c r="P85" s="147">
        <f>compoprinc!AF77</f>
        <v>0.120154104790008</v>
      </c>
      <c r="Q85" s="147">
        <f>compoprinc!AG77</f>
        <v>4.0800347901973386E-2</v>
      </c>
      <c r="R85" s="117">
        <f>compoprinc!AH77</f>
        <v>0.14363168179988861</v>
      </c>
      <c r="S85" s="116">
        <f>compoprinc!AI77</f>
        <v>2.6754379102614176E-2</v>
      </c>
      <c r="T85" s="116">
        <f>compoprinc!AJ77</f>
        <v>2.0084796076925232E-2</v>
      </c>
      <c r="U85" s="116">
        <f>compoprinc!AK77</f>
        <v>4.509151488082808E-3</v>
      </c>
      <c r="V85" s="116">
        <f>compoprinc!AL77</f>
        <v>1.2475150083514266E-2</v>
      </c>
      <c r="W85" s="116">
        <f>compoprinc!AM77</f>
        <v>1.0793136435749685E-2</v>
      </c>
      <c r="X85" s="116">
        <f>compoprinc!AN77</f>
        <v>4.4475146341040731E-2</v>
      </c>
      <c r="Y85" s="145">
        <f>compoprinc!AO77</f>
        <v>2.4539932455436165E-2</v>
      </c>
    </row>
    <row r="86" spans="1:25">
      <c r="A86" s="118">
        <v>1989</v>
      </c>
      <c r="B86" s="146">
        <f>compoprinc!R78</f>
        <v>0.38565081357955933</v>
      </c>
      <c r="C86" s="147">
        <f>compoprinc!S78</f>
        <v>3.3109822742608833E-2</v>
      </c>
      <c r="D86" s="147">
        <f>compoprinc!T78</f>
        <v>3.8422047119435192E-2</v>
      </c>
      <c r="E86" s="147">
        <f>compoprinc!U78</f>
        <v>1.0141048569572195E-2</v>
      </c>
      <c r="F86" s="147">
        <f>compoprinc!V78</f>
        <v>2.4830387799578385E-2</v>
      </c>
      <c r="G86" s="147">
        <f>compoprinc!W78</f>
        <v>3.5308570524315609E-2</v>
      </c>
      <c r="H86" s="147">
        <f>compoprinc!X78</f>
        <v>0.1965655493585996</v>
      </c>
      <c r="I86" s="153">
        <f>compoprinc!Y78</f>
        <v>4.7273380760406845E-2</v>
      </c>
      <c r="J86" s="181">
        <f>compoprinc!Z78</f>
        <v>0.27713310718536377</v>
      </c>
      <c r="K86" s="147">
        <f>compoprinc!AA78</f>
        <v>3.0493910688299802E-2</v>
      </c>
      <c r="L86" s="147">
        <f>compoprinc!AB78</f>
        <v>3.4012193860335209E-2</v>
      </c>
      <c r="M86" s="147">
        <f>compoprinc!AC78</f>
        <v>8.0047088450609614E-3</v>
      </c>
      <c r="N86" s="147">
        <f>compoprinc!AD78</f>
        <v>2.1503936323633548E-2</v>
      </c>
      <c r="O86" s="147">
        <f>compoprinc!AE78</f>
        <v>2.5352514469573192E-2</v>
      </c>
      <c r="P86" s="147">
        <f>compoprinc!AF78</f>
        <v>0.11653782407299285</v>
      </c>
      <c r="Q86" s="147">
        <f>compoprinc!AG78</f>
        <v>4.1228038411245935E-2</v>
      </c>
      <c r="R86" s="117">
        <f>compoprinc!AH78</f>
        <v>0.13834379613399506</v>
      </c>
      <c r="S86" s="116">
        <f>compoprinc!AI78</f>
        <v>2.3413171196283021E-2</v>
      </c>
      <c r="T86" s="116">
        <f>compoprinc!AJ78</f>
        <v>2.1624953305849435E-2</v>
      </c>
      <c r="U86" s="116">
        <f>compoprinc!AK78</f>
        <v>4.2466842736111864E-3</v>
      </c>
      <c r="V86" s="116">
        <f>compoprinc!AL78</f>
        <v>1.2411007103160362E-2</v>
      </c>
      <c r="W86" s="116">
        <f>compoprinc!AM78</f>
        <v>1.2003432043833738E-2</v>
      </c>
      <c r="X86" s="116">
        <f>compoprinc!AN78</f>
        <v>4.0076986713032163E-2</v>
      </c>
      <c r="Y86" s="145">
        <f>compoprinc!AO78</f>
        <v>2.4567567448398397E-2</v>
      </c>
    </row>
    <row r="87" spans="1:25">
      <c r="A87" s="124">
        <v>1990</v>
      </c>
      <c r="B87" s="157">
        <f>compoprinc!R79</f>
        <v>0.38676348328590393</v>
      </c>
      <c r="C87" s="156">
        <f>compoprinc!S79</f>
        <v>3.2580204158439277E-2</v>
      </c>
      <c r="D87" s="156">
        <f>compoprinc!T79</f>
        <v>3.5529364741609774E-2</v>
      </c>
      <c r="E87" s="156">
        <f>compoprinc!U79</f>
        <v>1.0504380656602553E-2</v>
      </c>
      <c r="F87" s="156">
        <f>compoprinc!V79</f>
        <v>2.3931003072915229E-2</v>
      </c>
      <c r="G87" s="156">
        <f>compoprinc!W79</f>
        <v>3.5545183403934567E-2</v>
      </c>
      <c r="H87" s="156">
        <f>compoprinc!X79</f>
        <v>0.20308376827237848</v>
      </c>
      <c r="I87" s="155">
        <f>compoprinc!Y79</f>
        <v>4.558958240825977E-2</v>
      </c>
      <c r="J87" s="184">
        <f>compoprinc!Z79</f>
        <v>0.27769520878791809</v>
      </c>
      <c r="K87" s="156">
        <f>compoprinc!AA79</f>
        <v>2.9961928231792233E-2</v>
      </c>
      <c r="L87" s="156">
        <f>compoprinc!AB79</f>
        <v>3.1485276367844359E-2</v>
      </c>
      <c r="M87" s="156">
        <f>compoprinc!AC79</f>
        <v>8.244692285738894E-3</v>
      </c>
      <c r="N87" s="156">
        <f>compoprinc!AD79</f>
        <v>2.0739572274345815E-2</v>
      </c>
      <c r="O87" s="156">
        <f>compoprinc!AE79</f>
        <v>2.5767372551996542E-2</v>
      </c>
      <c r="P87" s="156">
        <f>compoprinc!AF79</f>
        <v>0.12174866345634369</v>
      </c>
      <c r="Q87" s="156">
        <f>compoprinc!AG79</f>
        <v>3.9747699755468414E-2</v>
      </c>
      <c r="R87" s="123">
        <f>compoprinc!AH79</f>
        <v>0.13918960094451904</v>
      </c>
      <c r="S87" s="122">
        <f>compoprinc!AI79</f>
        <v>2.2949339812748527E-2</v>
      </c>
      <c r="T87" s="122">
        <f>compoprinc!AJ79</f>
        <v>2.014511642596822E-2</v>
      </c>
      <c r="U87" s="122">
        <f>compoprinc!AK79</f>
        <v>4.1541573953714286E-3</v>
      </c>
      <c r="V87" s="122">
        <f>compoprinc!AL79</f>
        <v>1.2356090320142175E-2</v>
      </c>
      <c r="W87" s="122">
        <f>compoprinc!AM79</f>
        <v>1.2379118421042418E-2</v>
      </c>
      <c r="X87" s="122">
        <f>compoprinc!AN79</f>
        <v>4.2970720433227742E-2</v>
      </c>
      <c r="Y87" s="183">
        <f>compoprinc!AO79</f>
        <v>2.4235055983785489E-2</v>
      </c>
    </row>
    <row r="88" spans="1:25">
      <c r="A88" s="118">
        <v>1991</v>
      </c>
      <c r="B88" s="146">
        <f>compoprinc!R80</f>
        <v>0.38696590065956116</v>
      </c>
      <c r="C88" s="147">
        <f>compoprinc!S80</f>
        <v>3.5494277467033285E-2</v>
      </c>
      <c r="D88" s="147">
        <f>compoprinc!T80</f>
        <v>3.1188525186739639E-2</v>
      </c>
      <c r="E88" s="147">
        <f>compoprinc!U80</f>
        <v>1.1805154534607216E-2</v>
      </c>
      <c r="F88" s="147">
        <f>compoprinc!V80</f>
        <v>2.252599753021239E-2</v>
      </c>
      <c r="G88" s="147">
        <f>compoprinc!W80</f>
        <v>3.614606756907169E-2</v>
      </c>
      <c r="H88" s="147">
        <f>compoprinc!X80</f>
        <v>0.20649102510262923</v>
      </c>
      <c r="I88" s="153">
        <f>compoprinc!Y80</f>
        <v>4.3316149207117981E-2</v>
      </c>
      <c r="J88" s="181">
        <f>compoprinc!Z80</f>
        <v>0.27561831474304199</v>
      </c>
      <c r="K88" s="147">
        <f>compoprinc!AA80</f>
        <v>3.2440297718834457E-2</v>
      </c>
      <c r="L88" s="147">
        <f>compoprinc!AB80</f>
        <v>2.8536120265042798E-2</v>
      </c>
      <c r="M88" s="147">
        <f>compoprinc!AC80</f>
        <v>9.2361830975787075E-3</v>
      </c>
      <c r="N88" s="147">
        <f>compoprinc!AD80</f>
        <v>1.9674871215270739E-2</v>
      </c>
      <c r="O88" s="147">
        <f>compoprinc!AE80</f>
        <v>2.5833585926370816E-2</v>
      </c>
      <c r="P88" s="147">
        <f>compoprinc!AF80</f>
        <v>0.12188360997796963</v>
      </c>
      <c r="Q88" s="147">
        <f>compoprinc!AG80</f>
        <v>3.8016507083726676E-2</v>
      </c>
      <c r="R88" s="117">
        <f>compoprinc!AH80</f>
        <v>0.13348178565502167</v>
      </c>
      <c r="S88" s="116">
        <f>compoprinc!AI80</f>
        <v>2.4165590139560895E-2</v>
      </c>
      <c r="T88" s="116">
        <f>compoprinc!AJ80</f>
        <v>1.8857413803309526E-2</v>
      </c>
      <c r="U88" s="116">
        <f>compoprinc!AK80</f>
        <v>4.7508688455090205E-3</v>
      </c>
      <c r="V88" s="116">
        <f>compoprinc!AL80</f>
        <v>1.1429084392733277E-2</v>
      </c>
      <c r="W88" s="116">
        <f>compoprinc!AM80</f>
        <v>1.1203944886811701E-2</v>
      </c>
      <c r="X88" s="116">
        <f>compoprinc!AN80</f>
        <v>4.0508912700529538E-2</v>
      </c>
      <c r="Y88" s="145">
        <f>compoprinc!AO80</f>
        <v>2.2567369652823976E-2</v>
      </c>
    </row>
    <row r="89" spans="1:25">
      <c r="A89" s="118">
        <v>1992</v>
      </c>
      <c r="B89" s="146">
        <f>compoprinc!R81</f>
        <v>0.3993072509765625</v>
      </c>
      <c r="C89" s="147">
        <f>compoprinc!S81</f>
        <v>3.9198648790151142E-2</v>
      </c>
      <c r="D89" s="147">
        <f>compoprinc!T81</f>
        <v>2.675901182997803E-2</v>
      </c>
      <c r="E89" s="147">
        <f>compoprinc!U81</f>
        <v>1.376774425821781E-2</v>
      </c>
      <c r="F89" s="147">
        <f>compoprinc!V81</f>
        <v>2.2540828607029269E-2</v>
      </c>
      <c r="G89" s="147">
        <f>compoprinc!W81</f>
        <v>3.7292980046092376E-2</v>
      </c>
      <c r="H89" s="147">
        <f>compoprinc!X81</f>
        <v>0.21559125545776939</v>
      </c>
      <c r="I89" s="153">
        <f>compoprinc!Y81</f>
        <v>4.4161334404883366E-2</v>
      </c>
      <c r="J89" s="181">
        <f>compoprinc!Z81</f>
        <v>0.2879565954208374</v>
      </c>
      <c r="K89" s="147">
        <f>compoprinc!AA81</f>
        <v>3.593283784928275E-2</v>
      </c>
      <c r="L89" s="147">
        <f>compoprinc!AB81</f>
        <v>2.4741228972450589E-2</v>
      </c>
      <c r="M89" s="147">
        <f>compoprinc!AC81</f>
        <v>1.0886188004134073E-2</v>
      </c>
      <c r="N89" s="147">
        <f>compoprinc!AD81</f>
        <v>1.9753877520641932E-2</v>
      </c>
      <c r="O89" s="147">
        <f>compoprinc!AE81</f>
        <v>2.7185071978321554E-2</v>
      </c>
      <c r="P89" s="147">
        <f>compoprinc!AF81</f>
        <v>0.13061937646789953</v>
      </c>
      <c r="Q89" s="147">
        <f>compoprinc!AG81</f>
        <v>3.8841268567281602E-2</v>
      </c>
      <c r="R89" s="117">
        <f>compoprinc!AH81</f>
        <v>0.14417050778865814</v>
      </c>
      <c r="S89" s="116">
        <f>compoprinc!AI81</f>
        <v>2.7002879240141581E-2</v>
      </c>
      <c r="T89" s="116">
        <f>compoprinc!AJ81</f>
        <v>1.6510635336065768E-2</v>
      </c>
      <c r="U89" s="116">
        <f>compoprinc!AK81</f>
        <v>5.4224228218983711E-3</v>
      </c>
      <c r="V89" s="116">
        <f>compoprinc!AL81</f>
        <v>1.1956712530230335E-2</v>
      </c>
      <c r="W89" s="116">
        <f>compoprinc!AM81</f>
        <v>1.224574706653541E-2</v>
      </c>
      <c r="X89" s="116">
        <f>compoprinc!AN81</f>
        <v>4.7131712917907298E-2</v>
      </c>
      <c r="Y89" s="145">
        <f>compoprinc!AO81</f>
        <v>2.3902074207057134E-2</v>
      </c>
    </row>
    <row r="90" spans="1:25">
      <c r="A90" s="118">
        <v>1993</v>
      </c>
      <c r="B90" s="146">
        <f>compoprinc!R82</f>
        <v>0.39750206470489502</v>
      </c>
      <c r="C90" s="147">
        <f>compoprinc!S82</f>
        <v>4.0463525313638393E-2</v>
      </c>
      <c r="D90" s="147">
        <f>compoprinc!T82</f>
        <v>2.541960199289383E-2</v>
      </c>
      <c r="E90" s="147">
        <f>compoprinc!U82</f>
        <v>1.5374008743411004E-2</v>
      </c>
      <c r="F90" s="147">
        <f>compoprinc!V82</f>
        <v>2.2725658958729748E-2</v>
      </c>
      <c r="G90" s="147">
        <f>compoprinc!W82</f>
        <v>3.6963134270721391E-2</v>
      </c>
      <c r="H90" s="147">
        <f>compoprinc!X82</f>
        <v>0.21191752753440354</v>
      </c>
      <c r="I90" s="153">
        <f>compoprinc!Y82</f>
        <v>4.4639806076785374E-2</v>
      </c>
      <c r="J90" s="181">
        <f>compoprinc!Z82</f>
        <v>0.28550946712493896</v>
      </c>
      <c r="K90" s="147">
        <f>compoprinc!AA82</f>
        <v>3.6916525702731684E-2</v>
      </c>
      <c r="L90" s="147">
        <f>compoprinc!AB82</f>
        <v>2.387569417768385E-2</v>
      </c>
      <c r="M90" s="147">
        <f>compoprinc!AC82</f>
        <v>1.1884892745632113E-2</v>
      </c>
      <c r="N90" s="147">
        <f>compoprinc!AD82</f>
        <v>1.9795703264939013E-2</v>
      </c>
      <c r="O90" s="147">
        <f>compoprinc!AE82</f>
        <v>2.6876503901168122E-2</v>
      </c>
      <c r="P90" s="147">
        <f>compoprinc!AF82</f>
        <v>0.1271605216065898</v>
      </c>
      <c r="Q90" s="147">
        <f>compoprinc!AG82</f>
        <v>3.9000492461372986E-2</v>
      </c>
      <c r="R90" s="117">
        <f>compoprinc!AH82</f>
        <v>0.14048711955547333</v>
      </c>
      <c r="S90" s="116">
        <f>compoprinc!AI82</f>
        <v>2.7700502002223078E-2</v>
      </c>
      <c r="T90" s="116">
        <f>compoprinc!AJ82</f>
        <v>1.6057334522554097E-2</v>
      </c>
      <c r="U90" s="116">
        <f>compoprinc!AK82</f>
        <v>5.8212448254081044E-3</v>
      </c>
      <c r="V90" s="116">
        <f>compoprinc!AL82</f>
        <v>1.1736936866038002E-2</v>
      </c>
      <c r="W90" s="116">
        <f>compoprinc!AM82</f>
        <v>1.2220998726081839E-2</v>
      </c>
      <c r="X90" s="116">
        <f>compoprinc!AN82</f>
        <v>4.3427861765782984E-2</v>
      </c>
      <c r="Y90" s="145">
        <f>compoprinc!AO82</f>
        <v>2.3522176092400818E-2</v>
      </c>
    </row>
    <row r="91" spans="1:25">
      <c r="A91" s="118">
        <v>1994</v>
      </c>
      <c r="B91" s="146">
        <f>compoprinc!R83</f>
        <v>0.39934718608856201</v>
      </c>
      <c r="C91" s="147">
        <f>compoprinc!S83</f>
        <v>4.5235844075017219E-2</v>
      </c>
      <c r="D91" s="147">
        <f>compoprinc!T83</f>
        <v>2.478541876451322E-2</v>
      </c>
      <c r="E91" s="147">
        <f>compoprinc!U83</f>
        <v>1.6405337653061028E-2</v>
      </c>
      <c r="F91" s="147">
        <f>compoprinc!V83</f>
        <v>2.2950939074606342E-2</v>
      </c>
      <c r="G91" s="147">
        <f>compoprinc!W83</f>
        <v>3.8993300920983985E-2</v>
      </c>
      <c r="H91" s="147">
        <f>compoprinc!X83</f>
        <v>0.20637001970180743</v>
      </c>
      <c r="I91" s="153">
        <f>compoprinc!Y83</f>
        <v>4.4606211055580443E-2</v>
      </c>
      <c r="J91" s="181">
        <f>compoprinc!Z83</f>
        <v>0.28700342774391174</v>
      </c>
      <c r="K91" s="147">
        <f>compoprinc!AA83</f>
        <v>4.1514380422014031E-2</v>
      </c>
      <c r="L91" s="147">
        <f>compoprinc!AB83</f>
        <v>2.3200340956422823E-2</v>
      </c>
      <c r="M91" s="147">
        <f>compoprinc!AC83</f>
        <v>1.2126123046350369E-2</v>
      </c>
      <c r="N91" s="147">
        <f>compoprinc!AD83</f>
        <v>1.9706378091917699E-2</v>
      </c>
      <c r="O91" s="147">
        <f>compoprinc!AE83</f>
        <v>2.7669900256111706E-2</v>
      </c>
      <c r="P91" s="147">
        <f>compoprinc!AF83</f>
        <v>0.12433173636146952</v>
      </c>
      <c r="Q91" s="147">
        <f>compoprinc!AG83</f>
        <v>3.8454416903099295E-2</v>
      </c>
      <c r="R91" s="117">
        <f>compoprinc!AH83</f>
        <v>0.14135541021823883</v>
      </c>
      <c r="S91" s="116">
        <f>compoprinc!AI83</f>
        <v>3.1815508280351956E-2</v>
      </c>
      <c r="T91" s="116">
        <f>compoprinc!AJ83</f>
        <v>1.6033479751888204E-2</v>
      </c>
      <c r="U91" s="116">
        <f>compoprinc!AK83</f>
        <v>5.4954870196060324E-3</v>
      </c>
      <c r="V91" s="116">
        <f>compoprinc!AL83</f>
        <v>1.1661874914285586E-2</v>
      </c>
      <c r="W91" s="116">
        <f>compoprinc!AM83</f>
        <v>1.1892611174340475E-2</v>
      </c>
      <c r="X91" s="116">
        <f>compoprinc!AN83</f>
        <v>4.1334662402128304E-2</v>
      </c>
      <c r="Y91" s="145">
        <f>compoprinc!AO83</f>
        <v>2.3121838185439992E-2</v>
      </c>
    </row>
    <row r="92" spans="1:25">
      <c r="A92" s="118">
        <v>1995</v>
      </c>
      <c r="B92" s="146">
        <f>compoprinc!R84</f>
        <v>0.40652984380722046</v>
      </c>
      <c r="C92" s="147">
        <f>compoprinc!S84</f>
        <v>4.8731514831054777E-2</v>
      </c>
      <c r="D92" s="147">
        <f>compoprinc!T84</f>
        <v>2.4144823283761642E-2</v>
      </c>
      <c r="E92" s="147">
        <f>compoprinc!U84</f>
        <v>1.6714094209882832E-2</v>
      </c>
      <c r="F92" s="147">
        <f>compoprinc!V84</f>
        <v>2.2389797274347291E-2</v>
      </c>
      <c r="G92" s="147">
        <f>compoprinc!W84</f>
        <v>4.2304427878663488E-2</v>
      </c>
      <c r="H92" s="147">
        <f>compoprinc!X84</f>
        <v>0.20901693836644888</v>
      </c>
      <c r="I92" s="153">
        <f>compoprinc!Y84</f>
        <v>4.3236983924940131E-2</v>
      </c>
      <c r="J92" s="181">
        <f>compoprinc!Z84</f>
        <v>0.29435378313064575</v>
      </c>
      <c r="K92" s="147">
        <f>compoprinc!AA84</f>
        <v>4.4727876545565912E-2</v>
      </c>
      <c r="L92" s="147">
        <f>compoprinc!AB84</f>
        <v>2.2588322127078148E-2</v>
      </c>
      <c r="M92" s="147">
        <f>compoprinc!AC84</f>
        <v>1.2286170129658155E-2</v>
      </c>
      <c r="N92" s="147">
        <f>compoprinc!AD84</f>
        <v>1.9480856346601159E-2</v>
      </c>
      <c r="O92" s="147">
        <f>compoprinc!AE84</f>
        <v>3.0260933092007673E-2</v>
      </c>
      <c r="P92" s="147">
        <f>compoprinc!AF84</f>
        <v>0.12724723604405244</v>
      </c>
      <c r="Q92" s="147">
        <f>compoprinc!AG84</f>
        <v>3.7757893368513491E-2</v>
      </c>
      <c r="R92" s="117">
        <f>compoprinc!AH84</f>
        <v>0.1470179408788681</v>
      </c>
      <c r="S92" s="116">
        <f>compoprinc!AI84</f>
        <v>3.4095316549612717E-2</v>
      </c>
      <c r="T92" s="116">
        <f>compoprinc!AJ84</f>
        <v>1.6047607588517164E-2</v>
      </c>
      <c r="U92" s="116">
        <f>compoprinc!AK84</f>
        <v>5.4689336813419347E-3</v>
      </c>
      <c r="V92" s="116">
        <f>compoprinc!AL84</f>
        <v>1.147756860429032E-2</v>
      </c>
      <c r="W92" s="116">
        <f>compoprinc!AM84</f>
        <v>1.301267409117883E-2</v>
      </c>
      <c r="X92" s="116">
        <f>compoprinc!AN84</f>
        <v>4.4358762513677902E-2</v>
      </c>
      <c r="Y92" s="145">
        <f>compoprinc!AO84</f>
        <v>2.2560155705125005E-2</v>
      </c>
    </row>
    <row r="93" spans="1:25">
      <c r="A93" s="118">
        <v>1996</v>
      </c>
      <c r="B93" s="146">
        <f>compoprinc!R85</f>
        <v>0.4144742488861084</v>
      </c>
      <c r="C93" s="147">
        <f>compoprinc!S85</f>
        <v>5.1494141839326019E-2</v>
      </c>
      <c r="D93" s="147">
        <f>compoprinc!T85</f>
        <v>2.2560625980400262E-2</v>
      </c>
      <c r="E93" s="147">
        <f>compoprinc!U85</f>
        <v>1.6408970210016291E-2</v>
      </c>
      <c r="F93" s="147">
        <f>compoprinc!V85</f>
        <v>2.3570577169593102E-2</v>
      </c>
      <c r="G93" s="147">
        <f>compoprinc!W85</f>
        <v>4.4435173417139387E-2</v>
      </c>
      <c r="H93" s="147">
        <f>compoprinc!X85</f>
        <v>0.20966342106873473</v>
      </c>
      <c r="I93" s="153">
        <f>compoprinc!Y85</f>
        <v>4.634301617070994E-2</v>
      </c>
      <c r="J93" s="181">
        <f>compoprinc!Z85</f>
        <v>0.30267930030822754</v>
      </c>
      <c r="K93" s="147">
        <f>compoprinc!AA85</f>
        <v>4.7393031843574122E-2</v>
      </c>
      <c r="L93" s="147">
        <f>compoprinc!AB85</f>
        <v>2.1053666784549625E-2</v>
      </c>
      <c r="M93" s="147">
        <f>compoprinc!AC85</f>
        <v>1.1837216525680176E-2</v>
      </c>
      <c r="N93" s="147">
        <f>compoprinc!AD85</f>
        <v>2.0618624492075875E-2</v>
      </c>
      <c r="O93" s="147">
        <f>compoprinc!AE85</f>
        <v>3.1886864003332516E-2</v>
      </c>
      <c r="P93" s="147">
        <f>compoprinc!AF85</f>
        <v>0.12924409694439962</v>
      </c>
      <c r="Q93" s="147">
        <f>compoprinc!AG85</f>
        <v>4.0647064832851437E-2</v>
      </c>
      <c r="R93" s="117">
        <f>compoprinc!AH85</f>
        <v>0.15391573309898376</v>
      </c>
      <c r="S93" s="116">
        <f>compoprinc!AI85</f>
        <v>3.6904035344997893E-2</v>
      </c>
      <c r="T93" s="116">
        <f>compoprinc!AJ85</f>
        <v>1.4707203095137098E-2</v>
      </c>
      <c r="U93" s="116">
        <f>compoprinc!AK85</f>
        <v>5.2573545796849482E-3</v>
      </c>
      <c r="V93" s="116">
        <f>compoprinc!AL85</f>
        <v>1.2525099390911046E-2</v>
      </c>
      <c r="W93" s="116">
        <f>compoprinc!AM85</f>
        <v>1.3574192599773872E-2</v>
      </c>
      <c r="X93" s="116">
        <f>compoprinc!AN85</f>
        <v>4.5942333175958111E-2</v>
      </c>
      <c r="Y93" s="145">
        <f>compoprinc!AO85</f>
        <v>2.5006154174661933E-2</v>
      </c>
    </row>
    <row r="94" spans="1:25">
      <c r="A94" s="118">
        <v>1997</v>
      </c>
      <c r="B94" s="146">
        <f>compoprinc!R86</f>
        <v>0.42078143358230591</v>
      </c>
      <c r="C94" s="147">
        <f>compoprinc!S86</f>
        <v>5.1655896827248866E-2</v>
      </c>
      <c r="D94" s="147">
        <f>compoprinc!T86</f>
        <v>2.1759028608527312E-2</v>
      </c>
      <c r="E94" s="147">
        <f>compoprinc!U86</f>
        <v>1.6013913983550093E-2</v>
      </c>
      <c r="F94" s="147">
        <f>compoprinc!V86</f>
        <v>2.3724196307752233E-2</v>
      </c>
      <c r="G94" s="147">
        <f>compoprinc!W86</f>
        <v>4.6699524255324712E-2</v>
      </c>
      <c r="H94" s="147">
        <f>compoprinc!X86</f>
        <v>0.21391391556305586</v>
      </c>
      <c r="I94" s="153">
        <f>compoprinc!Y86</f>
        <v>4.7017119122654563E-2</v>
      </c>
      <c r="J94" s="181">
        <f>compoprinc!Z86</f>
        <v>0.30920067429542542</v>
      </c>
      <c r="K94" s="147">
        <f>compoprinc!AA86</f>
        <v>4.7726864651674396E-2</v>
      </c>
      <c r="L94" s="147">
        <f>compoprinc!AB86</f>
        <v>2.0550043326197275E-2</v>
      </c>
      <c r="M94" s="147">
        <f>compoprinc!AC86</f>
        <v>1.163532658880939E-2</v>
      </c>
      <c r="N94" s="147">
        <f>compoprinc!AD86</f>
        <v>2.0659922866350787E-2</v>
      </c>
      <c r="O94" s="147">
        <f>compoprinc!AE86</f>
        <v>3.4056628154761091E-2</v>
      </c>
      <c r="P94" s="147">
        <f>compoprinc!AF86</f>
        <v>0.13352738874835512</v>
      </c>
      <c r="Q94" s="147">
        <f>compoprinc!AG86</f>
        <v>4.1046056839622744E-2</v>
      </c>
      <c r="R94" s="117">
        <f>compoprinc!AH86</f>
        <v>0.15984773635864258</v>
      </c>
      <c r="S94" s="116">
        <f>compoprinc!AI86</f>
        <v>3.6872287256364183E-2</v>
      </c>
      <c r="T94" s="116">
        <f>compoprinc!AJ86</f>
        <v>1.4650935730635771E-2</v>
      </c>
      <c r="U94" s="116">
        <f>compoprinc!AK86</f>
        <v>5.1248529933406303E-3</v>
      </c>
      <c r="V94" s="116">
        <f>compoprinc!AL86</f>
        <v>1.2704230892800808E-2</v>
      </c>
      <c r="W94" s="116">
        <f>compoprinc!AM86</f>
        <v>1.5113286580894591E-2</v>
      </c>
      <c r="X94" s="116">
        <f>compoprinc!AN86</f>
        <v>4.9829038903400284E-2</v>
      </c>
      <c r="Y94" s="145">
        <f>compoprinc!AO86</f>
        <v>2.5553931117380097E-2</v>
      </c>
    </row>
    <row r="95" spans="1:25">
      <c r="A95" s="118">
        <v>1998</v>
      </c>
      <c r="B95" s="146">
        <f>compoprinc!R87</f>
        <v>0.42263039946556091</v>
      </c>
      <c r="C95" s="147">
        <f>compoprinc!S87</f>
        <v>4.6147331937193642E-2</v>
      </c>
      <c r="D95" s="147">
        <f>compoprinc!T87</f>
        <v>2.1588021882797424E-2</v>
      </c>
      <c r="E95" s="147">
        <f>compoprinc!U87</f>
        <v>1.5870884080886254E-2</v>
      </c>
      <c r="F95" s="147">
        <f>compoprinc!V87</f>
        <v>2.4439294021524855E-2</v>
      </c>
      <c r="G95" s="147">
        <f>compoprinc!W87</f>
        <v>4.6197599176040043E-2</v>
      </c>
      <c r="H95" s="147">
        <f>compoprinc!X87</f>
        <v>0.21911533405661054</v>
      </c>
      <c r="I95" s="153">
        <f>compoprinc!Y87</f>
        <v>4.9265903562879E-2</v>
      </c>
      <c r="J95" s="181">
        <f>compoprinc!Z87</f>
        <v>0.3114875853061676</v>
      </c>
      <c r="K95" s="147">
        <f>compoprinc!AA87</f>
        <v>4.2582034495297044E-2</v>
      </c>
      <c r="L95" s="147">
        <f>compoprinc!AB87</f>
        <v>1.9942050595855763E-2</v>
      </c>
      <c r="M95" s="147">
        <f>compoprinc!AC87</f>
        <v>1.1502108280640043E-2</v>
      </c>
      <c r="N95" s="147">
        <f>compoprinc!AD87</f>
        <v>2.1351160377573307E-2</v>
      </c>
      <c r="O95" s="147">
        <f>compoprinc!AE87</f>
        <v>3.4116604827488461E-2</v>
      </c>
      <c r="P95" s="147">
        <f>compoprinc!AF87</f>
        <v>0.13882188276456389</v>
      </c>
      <c r="Q95" s="147">
        <f>compoprinc!AG87</f>
        <v>4.3173613350725823E-2</v>
      </c>
      <c r="R95" s="117">
        <f>compoprinc!AH87</f>
        <v>0.16141434013843536</v>
      </c>
      <c r="S95" s="116">
        <f>compoprinc!AI87</f>
        <v>3.3551296813640989E-2</v>
      </c>
      <c r="T95" s="116">
        <f>compoprinc!AJ87</f>
        <v>1.4808248513169749E-2</v>
      </c>
      <c r="U95" s="116">
        <f>compoprinc!AK87</f>
        <v>4.9106950591692048E-3</v>
      </c>
      <c r="V95" s="116">
        <f>compoprinc!AL87</f>
        <v>1.3023827236979398E-2</v>
      </c>
      <c r="W95" s="116">
        <f>compoprinc!AM87</f>
        <v>1.5037000983894754E-2</v>
      </c>
      <c r="X95" s="116">
        <f>compoprinc!AN87</f>
        <v>5.3411401345295192E-2</v>
      </c>
      <c r="Y95" s="145">
        <f>compoprinc!AO87</f>
        <v>2.6673484613400224E-2</v>
      </c>
    </row>
    <row r="96" spans="1:25">
      <c r="A96" s="121">
        <v>1999</v>
      </c>
      <c r="B96" s="150">
        <f>compoprinc!R88</f>
        <v>0.428598552942276</v>
      </c>
      <c r="C96" s="151">
        <f>compoprinc!S88</f>
        <v>4.6565164687821618E-2</v>
      </c>
      <c r="D96" s="151">
        <f>compoprinc!T88</f>
        <v>2.0297118222416186E-2</v>
      </c>
      <c r="E96" s="151">
        <f>compoprinc!U88</f>
        <v>1.5278519061121123E-2</v>
      </c>
      <c r="F96" s="151">
        <f>compoprinc!V88</f>
        <v>2.4517663350177153E-2</v>
      </c>
      <c r="G96" s="151">
        <f>compoprinc!W88</f>
        <v>4.5542170277508003E-2</v>
      </c>
      <c r="H96" s="151">
        <f>compoprinc!X88</f>
        <v>0.22622424787760131</v>
      </c>
      <c r="I96" s="154">
        <f>compoprinc!Y88</f>
        <v>5.0173652031598022E-2</v>
      </c>
      <c r="J96" s="182">
        <f>compoprinc!Z88</f>
        <v>0.31775251030921936</v>
      </c>
      <c r="K96" s="151">
        <f>compoprinc!AA88</f>
        <v>4.2848418784742992E-2</v>
      </c>
      <c r="L96" s="151">
        <f>compoprinc!AB88</f>
        <v>1.895790309873692E-2</v>
      </c>
      <c r="M96" s="151">
        <f>compoprinc!AC88</f>
        <v>1.0925380130064369E-2</v>
      </c>
      <c r="N96" s="151">
        <f>compoprinc!AD88</f>
        <v>2.1525455677416313E-2</v>
      </c>
      <c r="O96" s="151">
        <f>compoprinc!AE88</f>
        <v>3.400112201601635E-2</v>
      </c>
      <c r="P96" s="151">
        <f>compoprinc!AF88</f>
        <v>0.14532546073783251</v>
      </c>
      <c r="Q96" s="151">
        <f>compoprinc!AG88</f>
        <v>4.4168799396172687E-2</v>
      </c>
      <c r="R96" s="120">
        <f>compoprinc!AH88</f>
        <v>0.16770446300506592</v>
      </c>
      <c r="S96" s="119">
        <f>compoprinc!AI88</f>
        <v>3.3396108905973249E-2</v>
      </c>
      <c r="T96" s="119">
        <f>compoprinc!AJ88</f>
        <v>1.4106565189803955E-2</v>
      </c>
      <c r="U96" s="119">
        <f>compoprinc!AK88</f>
        <v>4.6188139383284742E-3</v>
      </c>
      <c r="V96" s="119">
        <f>compoprinc!AL88</f>
        <v>1.3404103096504088E-2</v>
      </c>
      <c r="W96" s="119">
        <f>compoprinc!AM88</f>
        <v>1.6142052292496024E-2</v>
      </c>
      <c r="X96" s="119">
        <f>compoprinc!AN88</f>
        <v>5.8171772134135574E-2</v>
      </c>
      <c r="Y96" s="149">
        <f>compoprinc!AO88</f>
        <v>2.7865071994218719E-2</v>
      </c>
    </row>
    <row r="97" spans="1:25">
      <c r="A97" s="118">
        <v>2000</v>
      </c>
      <c r="B97" s="146">
        <f>compoprinc!R89</f>
        <v>0.43408104777336121</v>
      </c>
      <c r="C97" s="147">
        <f>compoprinc!S89</f>
        <v>4.1055034331716166E-2</v>
      </c>
      <c r="D97" s="147">
        <f>compoprinc!T89</f>
        <v>2.2455366959677155E-2</v>
      </c>
      <c r="E97" s="147">
        <f>compoprinc!U89</f>
        <v>1.4336268409894428E-2</v>
      </c>
      <c r="F97" s="147">
        <f>compoprinc!V89</f>
        <v>2.519740555443073E-2</v>
      </c>
      <c r="G97" s="147">
        <f>compoprinc!W89</f>
        <v>4.4416388902937108E-2</v>
      </c>
      <c r="H97" s="147">
        <f>compoprinc!X89</f>
        <v>0.23490674248270693</v>
      </c>
      <c r="I97" s="153">
        <f>compoprinc!Y89</f>
        <v>5.1714081084360326E-2</v>
      </c>
      <c r="J97" s="181">
        <f>compoprinc!Z89</f>
        <v>0.32350251078605652</v>
      </c>
      <c r="K97" s="147">
        <f>compoprinc!AA89</f>
        <v>3.8087107722415477E-2</v>
      </c>
      <c r="L97" s="147">
        <f>compoprinc!AB89</f>
        <v>2.0976681834780929E-2</v>
      </c>
      <c r="M97" s="147">
        <f>compoprinc!AC89</f>
        <v>1.0179923164531332E-2</v>
      </c>
      <c r="N97" s="147">
        <f>compoprinc!AD89</f>
        <v>2.2268686026946205E-2</v>
      </c>
      <c r="O97" s="147">
        <f>compoprinc!AE89</f>
        <v>3.3107343478570188E-2</v>
      </c>
      <c r="P97" s="147">
        <f>compoprinc!AF89</f>
        <v>0.15305066772440243</v>
      </c>
      <c r="Q97" s="147">
        <f>compoprinc!AG89</f>
        <v>4.5827535837532782E-2</v>
      </c>
      <c r="R97" s="117">
        <f>compoprinc!AH89</f>
        <v>0.1736798882484436</v>
      </c>
      <c r="S97" s="116">
        <f>compoprinc!AI89</f>
        <v>3.0265404697630532E-2</v>
      </c>
      <c r="T97" s="116">
        <f>compoprinc!AJ89</f>
        <v>1.5732568479661209E-2</v>
      </c>
      <c r="U97" s="116">
        <f>compoprinc!AK89</f>
        <v>4.2357000059942279E-3</v>
      </c>
      <c r="V97" s="116">
        <f>compoprinc!AL89</f>
        <v>1.4085910613205445E-2</v>
      </c>
      <c r="W97" s="116">
        <f>compoprinc!AM89</f>
        <v>1.5438686213166982E-2</v>
      </c>
      <c r="X97" s="116">
        <f>compoprinc!AN89</f>
        <v>6.4570811872786849E-2</v>
      </c>
      <c r="Y97" s="145">
        <f>compoprinc!AO89</f>
        <v>2.9347769601689805E-2</v>
      </c>
    </row>
    <row r="98" spans="1:25">
      <c r="A98" s="118">
        <v>2001</v>
      </c>
      <c r="B98" s="146">
        <f>compoprinc!R90</f>
        <v>0.42687717080116272</v>
      </c>
      <c r="C98" s="147">
        <f>compoprinc!S90</f>
        <v>3.9753928824923977E-2</v>
      </c>
      <c r="D98" s="147">
        <f>compoprinc!T90</f>
        <v>2.0842082930903727E-2</v>
      </c>
      <c r="E98" s="147">
        <f>compoprinc!U90</f>
        <v>1.5143241790850599E-2</v>
      </c>
      <c r="F98" s="147">
        <f>compoprinc!V90</f>
        <v>2.6502910987663587E-2</v>
      </c>
      <c r="G98" s="147">
        <f>compoprinc!W90</f>
        <v>4.0409263161268916E-2</v>
      </c>
      <c r="H98" s="147">
        <f>compoprinc!X90</f>
        <v>0.22870330101878478</v>
      </c>
      <c r="I98" s="153">
        <f>compoprinc!Y90</f>
        <v>5.552245428611649E-2</v>
      </c>
      <c r="J98" s="181">
        <f>compoprinc!Z90</f>
        <v>0.31497541069984436</v>
      </c>
      <c r="K98" s="147">
        <f>compoprinc!AA90</f>
        <v>3.7144603074138423E-2</v>
      </c>
      <c r="L98" s="147">
        <f>compoprinc!AB90</f>
        <v>1.9840239588290596E-2</v>
      </c>
      <c r="M98" s="147">
        <f>compoprinc!AC90</f>
        <v>1.0933435892153471E-2</v>
      </c>
      <c r="N98" s="147">
        <f>compoprinc!AD90</f>
        <v>2.3415787087853232E-2</v>
      </c>
      <c r="O98" s="147">
        <f>compoprinc!AE90</f>
        <v>2.9160840303303761E-2</v>
      </c>
      <c r="P98" s="147">
        <f>compoprinc!AF90</f>
        <v>0.14531228026704343</v>
      </c>
      <c r="Q98" s="147">
        <f>compoprinc!AG90</f>
        <v>4.9168219223062186E-2</v>
      </c>
      <c r="R98" s="117">
        <f>compoprinc!AH90</f>
        <v>0.16570086777210236</v>
      </c>
      <c r="S98" s="116">
        <f>compoprinc!AI90</f>
        <v>2.9851506664893633E-2</v>
      </c>
      <c r="T98" s="116">
        <f>compoprinc!AJ90</f>
        <v>1.5152615194675912E-2</v>
      </c>
      <c r="U98" s="116">
        <f>compoprinc!AK90</f>
        <v>4.7110514866309178E-3</v>
      </c>
      <c r="V98" s="116">
        <f>compoprinc!AL90</f>
        <v>1.5289988314323483E-2</v>
      </c>
      <c r="W98" s="116">
        <f>compoprinc!AM90</f>
        <v>1.2809593708615881E-2</v>
      </c>
      <c r="X98" s="116">
        <f>compoprinc!AN90</f>
        <v>5.545247440145968E-2</v>
      </c>
      <c r="Y98" s="145">
        <f>compoprinc!AO90</f>
        <v>3.2433642314419385E-2</v>
      </c>
    </row>
    <row r="99" spans="1:25">
      <c r="A99" s="118">
        <v>2002</v>
      </c>
      <c r="B99" s="146">
        <f>compoprinc!R91</f>
        <v>0.4269983172416687</v>
      </c>
      <c r="C99" s="147">
        <f>compoprinc!S91</f>
        <v>4.7873152999688952E-2</v>
      </c>
      <c r="D99" s="147">
        <f>compoprinc!T91</f>
        <v>1.9169552428064479E-2</v>
      </c>
      <c r="E99" s="147">
        <f>compoprinc!U91</f>
        <v>1.6193126198427738E-2</v>
      </c>
      <c r="F99" s="147">
        <f>compoprinc!V91</f>
        <v>2.6101211786074573E-2</v>
      </c>
      <c r="G99" s="147">
        <f>compoprinc!W91</f>
        <v>4.1204634478324759E-2</v>
      </c>
      <c r="H99" s="147">
        <f>compoprinc!X91</f>
        <v>0.22262460412807414</v>
      </c>
      <c r="I99" s="153">
        <f>compoprinc!Y91</f>
        <v>5.3831768289528063E-2</v>
      </c>
      <c r="J99" s="181">
        <f>compoprinc!Z91</f>
        <v>0.31415197253227234</v>
      </c>
      <c r="K99" s="147">
        <f>compoprinc!AA91</f>
        <v>4.4886687701103364E-2</v>
      </c>
      <c r="L99" s="147">
        <f>compoprinc!AB91</f>
        <v>1.8771637115631071E-2</v>
      </c>
      <c r="M99" s="147">
        <f>compoprinc!AC91</f>
        <v>1.1722677567135711E-2</v>
      </c>
      <c r="N99" s="147">
        <f>compoprinc!AD91</f>
        <v>2.3229352095064895E-2</v>
      </c>
      <c r="O99" s="147">
        <f>compoprinc!AE91</f>
        <v>2.9645857406468482E-2</v>
      </c>
      <c r="P99" s="147">
        <f>compoprinc!AF91</f>
        <v>0.13787079651974099</v>
      </c>
      <c r="Q99" s="147">
        <f>compoprinc!AG91</f>
        <v>4.8024636840512669E-2</v>
      </c>
      <c r="R99" s="117">
        <f>compoprinc!AH91</f>
        <v>0.16378296911716461</v>
      </c>
      <c r="S99" s="116">
        <f>compoprinc!AI91</f>
        <v>3.5908449435122218E-2</v>
      </c>
      <c r="T99" s="116">
        <f>compoprinc!AJ91</f>
        <v>1.4950075455438864E-2</v>
      </c>
      <c r="U99" s="116">
        <f>compoprinc!AK91</f>
        <v>5.1374591322212206E-3</v>
      </c>
      <c r="V99" s="116">
        <f>compoprinc!AL91</f>
        <v>1.5021518377417664E-2</v>
      </c>
      <c r="W99" s="116">
        <f>compoprinc!AM91</f>
        <v>1.256260702340427E-2</v>
      </c>
      <c r="X99" s="116">
        <f>compoprinc!AN91</f>
        <v>4.8809491281632283E-2</v>
      </c>
      <c r="Y99" s="145">
        <f>compoprinc!AO91</f>
        <v>3.1393437739378957E-2</v>
      </c>
    </row>
    <row r="100" spans="1:25">
      <c r="A100" s="118">
        <v>2003</v>
      </c>
      <c r="B100" s="146">
        <f>compoprinc!R92</f>
        <v>0.43045231699943542</v>
      </c>
      <c r="C100" s="147">
        <f>compoprinc!S92</f>
        <v>5.0443884042440747E-2</v>
      </c>
      <c r="D100" s="147">
        <f>compoprinc!T92</f>
        <v>1.974902663341873E-2</v>
      </c>
      <c r="E100" s="147">
        <f>compoprinc!U92</f>
        <v>1.6745226625869858E-2</v>
      </c>
      <c r="F100" s="147">
        <f>compoprinc!V92</f>
        <v>2.6170941438130913E-2</v>
      </c>
      <c r="G100" s="147">
        <f>compoprinc!W92</f>
        <v>4.1967623293582793E-2</v>
      </c>
      <c r="H100" s="147">
        <f>compoprinc!X92</f>
        <v>0.22212889000389227</v>
      </c>
      <c r="I100" s="153">
        <f>compoprinc!Y92</f>
        <v>5.3228395679234479E-2</v>
      </c>
      <c r="J100" s="181">
        <f>compoprinc!Z92</f>
        <v>0.31666085124015808</v>
      </c>
      <c r="K100" s="147">
        <f>compoprinc!AA92</f>
        <v>4.7269732367750082E-2</v>
      </c>
      <c r="L100" s="147">
        <f>compoprinc!AB92</f>
        <v>1.9492342716679042E-2</v>
      </c>
      <c r="M100" s="147">
        <f>compoprinc!AC92</f>
        <v>1.2041595435450071E-2</v>
      </c>
      <c r="N100" s="147">
        <f>compoprinc!AD92</f>
        <v>2.3153212339458218E-2</v>
      </c>
      <c r="O100" s="147">
        <f>compoprinc!AE92</f>
        <v>2.9992478328116759E-2</v>
      </c>
      <c r="P100" s="147">
        <f>compoprinc!AF92</f>
        <v>0.13748596426130508</v>
      </c>
      <c r="Q100" s="147">
        <f>compoprinc!AG92</f>
        <v>4.7226153606748443E-2</v>
      </c>
      <c r="R100" s="117">
        <f>compoprinc!AH92</f>
        <v>0.16602939367294312</v>
      </c>
      <c r="S100" s="116">
        <f>compoprinc!AI92</f>
        <v>3.7831906089326045E-2</v>
      </c>
      <c r="T100" s="116">
        <f>compoprinc!AJ92</f>
        <v>1.5892802703240241E-2</v>
      </c>
      <c r="U100" s="116">
        <f>compoprinc!AK92</f>
        <v>5.2216389117816326E-3</v>
      </c>
      <c r="V100" s="116">
        <f>compoprinc!AL92</f>
        <v>1.5070244120014412E-2</v>
      </c>
      <c r="W100" s="116">
        <f>compoprinc!AM92</f>
        <v>1.247683490401875E-2</v>
      </c>
      <c r="X100" s="116">
        <f>compoprinc!AN92</f>
        <v>4.8399307350493137E-2</v>
      </c>
      <c r="Y100" s="145">
        <f>compoprinc!AO92</f>
        <v>3.1132396102835955E-2</v>
      </c>
    </row>
    <row r="101" spans="1:25">
      <c r="A101" s="118">
        <v>2004</v>
      </c>
      <c r="B101" s="146">
        <f>compoprinc!R93</f>
        <v>0.4384922981262207</v>
      </c>
      <c r="C101" s="147">
        <f>compoprinc!S93</f>
        <v>5.6319425656327575E-2</v>
      </c>
      <c r="D101" s="147">
        <f>compoprinc!T93</f>
        <v>2.0895108359143127E-2</v>
      </c>
      <c r="E101" s="147">
        <f>compoprinc!U93</f>
        <v>1.6557805446660832E-2</v>
      </c>
      <c r="F101" s="147">
        <f>compoprinc!V93</f>
        <v>2.6469795063693666E-2</v>
      </c>
      <c r="G101" s="147">
        <f>compoprinc!W93</f>
        <v>4.3306321231657799E-2</v>
      </c>
      <c r="H101" s="147">
        <f>compoprinc!X93</f>
        <v>0.22196265695963968</v>
      </c>
      <c r="I101" s="153">
        <f>compoprinc!Y93</f>
        <v>5.2985832019535703E-2</v>
      </c>
      <c r="J101" s="181">
        <f>compoprinc!Z93</f>
        <v>0.32643690705299377</v>
      </c>
      <c r="K101" s="147">
        <f>compoprinc!AA93</f>
        <v>5.2608627445218527E-2</v>
      </c>
      <c r="L101" s="147">
        <f>compoprinc!AB93</f>
        <v>2.05674960036153E-2</v>
      </c>
      <c r="M101" s="147">
        <f>compoprinc!AC93</f>
        <v>1.1840325267963674E-2</v>
      </c>
      <c r="N101" s="147">
        <f>compoprinc!AD93</f>
        <v>2.3425703252384515E-2</v>
      </c>
      <c r="O101" s="147">
        <f>compoprinc!AE93</f>
        <v>3.131658710082437E-2</v>
      </c>
      <c r="P101" s="147">
        <f>compoprinc!AF93</f>
        <v>0.13957141759040914</v>
      </c>
      <c r="Q101" s="147">
        <f>compoprinc!AG93</f>
        <v>4.7106713035859463E-2</v>
      </c>
      <c r="R101" s="117">
        <f>compoprinc!AH93</f>
        <v>0.17632946372032166</v>
      </c>
      <c r="S101" s="116">
        <f>compoprinc!AI93</f>
        <v>4.2209428376852327E-2</v>
      </c>
      <c r="T101" s="116">
        <f>compoprinc!AJ93</f>
        <v>1.67579456025744E-2</v>
      </c>
      <c r="U101" s="116">
        <f>compoprinc!AK93</f>
        <v>5.156807457799094E-3</v>
      </c>
      <c r="V101" s="116">
        <f>compoprinc!AL93</f>
        <v>1.5454623082996844E-2</v>
      </c>
      <c r="W101" s="116">
        <f>compoprinc!AM93</f>
        <v>1.3483007700950841E-2</v>
      </c>
      <c r="X101" s="116">
        <f>compoprinc!AN93</f>
        <v>5.1703804867237378E-2</v>
      </c>
      <c r="Y101" s="145">
        <f>compoprinc!AO93</f>
        <v>3.1564825708424976E-2</v>
      </c>
    </row>
    <row r="102" spans="1:25">
      <c r="A102" s="118">
        <v>2005</v>
      </c>
      <c r="B102" s="146">
        <f>compoprinc!R94</f>
        <v>0.44903647899627686</v>
      </c>
      <c r="C102" s="147">
        <f>compoprinc!S94</f>
        <v>5.6709320562554837E-2</v>
      </c>
      <c r="D102" s="147">
        <f>compoprinc!T94</f>
        <v>2.7837176249472864E-2</v>
      </c>
      <c r="E102" s="147">
        <f>compoprinc!U94</f>
        <v>1.5156421574078534E-2</v>
      </c>
      <c r="F102" s="147">
        <f>compoprinc!V94</f>
        <v>2.7688051423956715E-2</v>
      </c>
      <c r="G102" s="147">
        <f>compoprinc!W94</f>
        <v>4.6064886082559681E-2</v>
      </c>
      <c r="H102" s="147">
        <f>compoprinc!X94</f>
        <v>0.22189359046664786</v>
      </c>
      <c r="I102" s="153">
        <f>compoprinc!Y94</f>
        <v>5.368967802525991E-2</v>
      </c>
      <c r="J102" s="181">
        <f>compoprinc!Z94</f>
        <v>0.33763453364372253</v>
      </c>
      <c r="K102" s="147">
        <f>compoprinc!AA94</f>
        <v>5.3025338871009409E-2</v>
      </c>
      <c r="L102" s="147">
        <f>compoprinc!AB94</f>
        <v>2.7072136501837638E-2</v>
      </c>
      <c r="M102" s="147">
        <f>compoprinc!AC94</f>
        <v>1.0894978823956342E-2</v>
      </c>
      <c r="N102" s="147">
        <f>compoprinc!AD94</f>
        <v>2.4737388246202068E-2</v>
      </c>
      <c r="O102" s="147">
        <f>compoprinc!AE94</f>
        <v>3.3432740002049856E-2</v>
      </c>
      <c r="P102" s="147">
        <f>compoprinc!AF94</f>
        <v>0.14031666526161807</v>
      </c>
      <c r="Q102" s="147">
        <f>compoprinc!AG94</f>
        <v>4.8152549276247729E-2</v>
      </c>
      <c r="R102" s="117">
        <f>compoprinc!AH94</f>
        <v>0.18664777278900146</v>
      </c>
      <c r="S102" s="116">
        <f>compoprinc!AI94</f>
        <v>4.242772563053214E-2</v>
      </c>
      <c r="T102" s="116">
        <f>compoprinc!AJ94</f>
        <v>2.163290123507268E-2</v>
      </c>
      <c r="U102" s="116">
        <f>compoprinc!AK94</f>
        <v>4.6471751017418328E-3</v>
      </c>
      <c r="V102" s="116">
        <f>compoprinc!AL94</f>
        <v>1.6630027405130584E-2</v>
      </c>
      <c r="W102" s="116">
        <f>compoprinc!AM94</f>
        <v>1.4672038495658006E-2</v>
      </c>
      <c r="X102" s="116">
        <f>compoprinc!AN94</f>
        <v>5.377145604377067E-2</v>
      </c>
      <c r="Y102" s="145">
        <f>compoprinc!AO94</f>
        <v>3.2864469801754718E-2</v>
      </c>
    </row>
    <row r="103" spans="1:25">
      <c r="A103" s="118">
        <v>2006</v>
      </c>
      <c r="B103" s="146">
        <f>compoprinc!R95</f>
        <v>0.45676839351654053</v>
      </c>
      <c r="C103" s="147">
        <f>compoprinc!S95</f>
        <v>5.9098440911346375E-2</v>
      </c>
      <c r="D103" s="147">
        <f>compoprinc!T95</f>
        <v>3.0145797165414212E-2</v>
      </c>
      <c r="E103" s="147">
        <f>compoprinc!U95</f>
        <v>1.4006091768258348E-2</v>
      </c>
      <c r="F103" s="147">
        <f>compoprinc!V95</f>
        <v>2.8684439444285923E-2</v>
      </c>
      <c r="G103" s="147">
        <f>compoprinc!W95</f>
        <v>4.8972497956862093E-2</v>
      </c>
      <c r="H103" s="147">
        <f>compoprinc!X95</f>
        <v>0.22088780731889435</v>
      </c>
      <c r="I103" s="153">
        <f>compoprinc!Y95</f>
        <v>5.4974008197649714E-2</v>
      </c>
      <c r="J103" s="181">
        <f>compoprinc!Z95</f>
        <v>0.34555330872535706</v>
      </c>
      <c r="K103" s="147">
        <f>compoprinc!AA95</f>
        <v>5.5248233554443769E-2</v>
      </c>
      <c r="L103" s="147">
        <f>compoprinc!AB95</f>
        <v>2.8496737682248946E-2</v>
      </c>
      <c r="M103" s="147">
        <f>compoprinc!AC95</f>
        <v>9.9535494148025871E-3</v>
      </c>
      <c r="N103" s="147">
        <f>compoprinc!AD95</f>
        <v>2.5698030477972859E-2</v>
      </c>
      <c r="O103" s="147">
        <f>compoprinc!AE95</f>
        <v>3.585041552180783E-2</v>
      </c>
      <c r="P103" s="147">
        <f>compoprinc!AF95</f>
        <v>0.14085547570949025</v>
      </c>
      <c r="Q103" s="147">
        <f>compoprinc!AG95</f>
        <v>4.9451054291558653E-2</v>
      </c>
      <c r="R103" s="117">
        <f>compoprinc!AH95</f>
        <v>0.19302812218666077</v>
      </c>
      <c r="S103" s="116">
        <f>compoprinc!AI95</f>
        <v>4.4762230333861779E-2</v>
      </c>
      <c r="T103" s="116">
        <f>compoprinc!AJ95</f>
        <v>2.2545669796540605E-2</v>
      </c>
      <c r="U103" s="116">
        <f>compoprinc!AK95</f>
        <v>4.2718756252751976E-3</v>
      </c>
      <c r="V103" s="116">
        <f>compoprinc!AL95</f>
        <v>1.7517860730693221E-2</v>
      </c>
      <c r="W103" s="116">
        <f>compoprinc!AM95</f>
        <v>1.5601976393916505E-2</v>
      </c>
      <c r="X103" s="116">
        <f>compoprinc!AN95</f>
        <v>5.4103453635291093E-2</v>
      </c>
      <c r="Y103" s="145">
        <f>compoprinc!AO95</f>
        <v>3.4224629307304001E-2</v>
      </c>
    </row>
    <row r="104" spans="1:25">
      <c r="A104" s="118">
        <v>2007</v>
      </c>
      <c r="B104" s="146">
        <f>compoprinc!R96</f>
        <v>0.45508167147636414</v>
      </c>
      <c r="C104" s="147">
        <f>compoprinc!S96</f>
        <v>5.3598723713415973E-2</v>
      </c>
      <c r="D104" s="147">
        <f>compoprinc!T96</f>
        <v>3.2087266054928919E-2</v>
      </c>
      <c r="E104" s="147">
        <f>compoprinc!U96</f>
        <v>1.3353596824254223E-2</v>
      </c>
      <c r="F104" s="147">
        <f>compoprinc!V96</f>
        <v>2.6678348933059641E-2</v>
      </c>
      <c r="G104" s="147">
        <f>compoprinc!W96</f>
        <v>4.7540634226495522E-2</v>
      </c>
      <c r="H104" s="147">
        <f>compoprinc!X96</f>
        <v>0.23126368488873666</v>
      </c>
      <c r="I104" s="153">
        <f>compoprinc!Y96</f>
        <v>5.0557556853150699E-2</v>
      </c>
      <c r="J104" s="181">
        <f>compoprinc!Z96</f>
        <v>0.34345746040344238</v>
      </c>
      <c r="K104" s="147">
        <f>compoprinc!AA96</f>
        <v>5.0255528483297646E-2</v>
      </c>
      <c r="L104" s="147">
        <f>compoprinc!AB96</f>
        <v>3.0451392706475497E-2</v>
      </c>
      <c r="M104" s="147">
        <f>compoprinc!AC96</f>
        <v>9.7194568350711628E-3</v>
      </c>
      <c r="N104" s="147">
        <f>compoprinc!AD96</f>
        <v>2.3903479043211752E-2</v>
      </c>
      <c r="O104" s="147">
        <f>compoprinc!AE96</f>
        <v>3.4563115896925373E-2</v>
      </c>
      <c r="P104" s="147">
        <f>compoprinc!AF96</f>
        <v>0.14904331445392835</v>
      </c>
      <c r="Q104" s="147">
        <f>compoprinc!AG96</f>
        <v>4.5519596751515949E-2</v>
      </c>
      <c r="R104" s="117">
        <f>compoprinc!AH96</f>
        <v>0.19120031595230103</v>
      </c>
      <c r="S104" s="116">
        <f>compoprinc!AI96</f>
        <v>4.0971470106599059E-2</v>
      </c>
      <c r="T104" s="116">
        <f>compoprinc!AJ96</f>
        <v>2.430620526476044E-2</v>
      </c>
      <c r="U104" s="116">
        <f>compoprinc!AK96</f>
        <v>4.085608192395087E-3</v>
      </c>
      <c r="V104" s="116">
        <f>compoprinc!AL96</f>
        <v>1.6247790215021755E-2</v>
      </c>
      <c r="W104" s="116">
        <f>compoprinc!AM96</f>
        <v>1.4871692209885783E-2</v>
      </c>
      <c r="X104" s="116">
        <f>compoprinc!AN96</f>
        <v>5.9216923786232369E-2</v>
      </c>
      <c r="Y104" s="145">
        <f>compoprinc!AO96</f>
        <v>3.1499899182677621E-2</v>
      </c>
    </row>
    <row r="105" spans="1:25">
      <c r="A105" s="118">
        <v>2008</v>
      </c>
      <c r="B105" s="146">
        <f>compoprinc!R97</f>
        <v>0.45362919569015503</v>
      </c>
      <c r="C105" s="147">
        <f>compoprinc!S97</f>
        <v>5.0254659423967341E-2</v>
      </c>
      <c r="D105" s="147">
        <f>compoprinc!T97</f>
        <v>3.0767558651390775E-2</v>
      </c>
      <c r="E105" s="147">
        <f>compoprinc!U97</f>
        <v>1.545704916011055E-2</v>
      </c>
      <c r="F105" s="147">
        <f>compoprinc!V97</f>
        <v>2.6141023624518912E-2</v>
      </c>
      <c r="G105" s="147">
        <f>compoprinc!W97</f>
        <v>4.2951110990255809E-2</v>
      </c>
      <c r="H105" s="147">
        <f>compoprinc!X97</f>
        <v>0.23698083533214598</v>
      </c>
      <c r="I105" s="153">
        <f>compoprinc!Y97</f>
        <v>5.1074758076719538E-2</v>
      </c>
      <c r="J105" s="181">
        <f>compoprinc!Z97</f>
        <v>0.34040313959121704</v>
      </c>
      <c r="K105" s="147">
        <f>compoprinc!AA97</f>
        <v>4.7499675553940045E-2</v>
      </c>
      <c r="L105" s="147">
        <f>compoprinc!AB97</f>
        <v>2.9476097895510964E-2</v>
      </c>
      <c r="M105" s="147">
        <f>compoprinc!AC97</f>
        <v>1.1104896388141954E-2</v>
      </c>
      <c r="N105" s="147">
        <f>compoprinc!AD97</f>
        <v>2.3700131335014449E-2</v>
      </c>
      <c r="O105" s="147">
        <f>compoprinc!AE97</f>
        <v>3.11516826347179E-2</v>
      </c>
      <c r="P105" s="147">
        <f>compoprinc!AF97</f>
        <v>0.15096667086813559</v>
      </c>
      <c r="Q105" s="147">
        <f>compoprinc!AG97</f>
        <v>4.6499581023995304E-2</v>
      </c>
      <c r="R105" s="117">
        <f>compoprinc!AH97</f>
        <v>0.18789622187614441</v>
      </c>
      <c r="S105" s="116">
        <f>compoprinc!AI97</f>
        <v>3.9722540834980939E-2</v>
      </c>
      <c r="T105" s="116">
        <f>compoprinc!AJ97</f>
        <v>2.3562338145380512E-2</v>
      </c>
      <c r="U105" s="116">
        <f>compoprinc!AK97</f>
        <v>4.7406507347405947E-3</v>
      </c>
      <c r="V105" s="116">
        <f>compoprinc!AL97</f>
        <v>1.6594574007554864E-2</v>
      </c>
      <c r="W105" s="116">
        <f>compoprinc!AM97</f>
        <v>1.3597311105777223E-2</v>
      </c>
      <c r="X105" s="116">
        <f>compoprinc!AN97</f>
        <v>5.6644463088960831E-2</v>
      </c>
      <c r="Y105" s="145">
        <f>compoprinc!AO97</f>
        <v>3.3034829812934596E-2</v>
      </c>
    </row>
    <row r="106" spans="1:25">
      <c r="A106" s="121">
        <v>2009</v>
      </c>
      <c r="B106" s="150">
        <f>compoprinc!R98</f>
        <v>0.45014885067939758</v>
      </c>
      <c r="C106" s="119">
        <f>compoprinc!S98</f>
        <v>5.8184304285573238E-2</v>
      </c>
      <c r="D106" s="119">
        <f>compoprinc!T98</f>
        <v>2.7451388309449702E-2</v>
      </c>
      <c r="E106" s="119">
        <f>compoprinc!U98</f>
        <v>1.9526023744736398E-2</v>
      </c>
      <c r="F106" s="119">
        <f>compoprinc!V98</f>
        <v>2.3314191486916103E-2</v>
      </c>
      <c r="G106" s="119">
        <f>compoprinc!W98</f>
        <v>4.2671617711357725E-2</v>
      </c>
      <c r="H106" s="119">
        <f>compoprinc!X98</f>
        <v>0.23326246223043298</v>
      </c>
      <c r="I106" s="149">
        <f>compoprinc!Y98</f>
        <v>4.5737970486840251E-2</v>
      </c>
      <c r="J106" s="182">
        <f>compoprinc!Z98</f>
        <v>0.33396005630493164</v>
      </c>
      <c r="K106" s="119">
        <f>compoprinc!AA98</f>
        <v>5.4791020297365427E-2</v>
      </c>
      <c r="L106" s="119">
        <f>compoprinc!AB98</f>
        <v>2.6709104098290914E-2</v>
      </c>
      <c r="M106" s="119">
        <f>compoprinc!AC98</f>
        <v>1.3950993190457266E-2</v>
      </c>
      <c r="N106" s="119">
        <f>compoprinc!AD98</f>
        <v>2.1089471761200278E-2</v>
      </c>
      <c r="O106" s="119">
        <f>compoprinc!AE98</f>
        <v>3.0575872016154547E-2</v>
      </c>
      <c r="P106" s="119">
        <f>compoprinc!AF98</f>
        <v>0.14530584223246756</v>
      </c>
      <c r="Q106" s="119">
        <f>compoprinc!AG98</f>
        <v>4.1522780728115403E-2</v>
      </c>
      <c r="R106" s="120">
        <f>compoprinc!AH98</f>
        <v>0.18039804697036743</v>
      </c>
      <c r="S106" s="119">
        <f>compoprinc!AI98</f>
        <v>4.5458609999417414E-2</v>
      </c>
      <c r="T106" s="119">
        <f>compoprinc!AJ98</f>
        <v>2.1798327184567281E-2</v>
      </c>
      <c r="U106" s="119">
        <f>compoprinc!AK98</f>
        <v>6.0056810671303765E-3</v>
      </c>
      <c r="V106" s="119">
        <f>compoprinc!AL98</f>
        <v>1.4699017309340664E-2</v>
      </c>
      <c r="W106" s="119">
        <f>compoprinc!AM98</f>
        <v>1.3132323550518047E-2</v>
      </c>
      <c r="X106" s="119">
        <f>compoprinc!AN98</f>
        <v>4.9972314402495083E-2</v>
      </c>
      <c r="Y106" s="149">
        <f>compoprinc!AO98</f>
        <v>2.9335497566241358E-2</v>
      </c>
    </row>
    <row r="107" spans="1:25">
      <c r="A107" s="118">
        <v>2010</v>
      </c>
      <c r="B107" s="146">
        <f>compoprinc!R99</f>
        <v>0.46242454648017883</v>
      </c>
      <c r="C107" s="116">
        <f>compoprinc!S99</f>
        <v>6.7887532650859589E-2</v>
      </c>
      <c r="D107" s="116">
        <f>compoprinc!T99</f>
        <v>2.5452893300503501E-2</v>
      </c>
      <c r="E107" s="116">
        <f>compoprinc!U99</f>
        <v>2.0434837593824501E-2</v>
      </c>
      <c r="F107" s="116">
        <f>compoprinc!V99</f>
        <v>2.3193497968389869E-2</v>
      </c>
      <c r="G107" s="116">
        <f>compoprinc!W99</f>
        <v>4.8208773070045854E-2</v>
      </c>
      <c r="H107" s="116">
        <f>compoprinc!X99</f>
        <v>0.23191783033938029</v>
      </c>
      <c r="I107" s="145">
        <f>compoprinc!Y99</f>
        <v>4.5322381367638422E-2</v>
      </c>
      <c r="J107" s="181">
        <f>compoprinc!Z99</f>
        <v>0.34685683250427246</v>
      </c>
      <c r="K107" s="116">
        <f>compoprinc!AA99</f>
        <v>6.4363383967304427E-2</v>
      </c>
      <c r="L107" s="116">
        <f>compoprinc!AB99</f>
        <v>2.5274027721057385E-2</v>
      </c>
      <c r="M107" s="116">
        <f>compoprinc!AC99</f>
        <v>1.4490028746113397E-2</v>
      </c>
      <c r="N107" s="116">
        <f>compoprinc!AD99</f>
        <v>2.0783398124894218E-2</v>
      </c>
      <c r="O107" s="116">
        <f>compoprinc!AE99</f>
        <v>3.4677972980902028E-2</v>
      </c>
      <c r="P107" s="116">
        <f>compoprinc!AF99</f>
        <v>0.14641876422742764</v>
      </c>
      <c r="Q107" s="116">
        <f>compoprinc!AG99</f>
        <v>4.0854073307659979E-2</v>
      </c>
      <c r="R107" s="117">
        <f>compoprinc!AH99</f>
        <v>0.19265429675579071</v>
      </c>
      <c r="S107" s="116">
        <f>compoprinc!AI99</f>
        <v>5.4529646232007185E-2</v>
      </c>
      <c r="T107" s="116">
        <f>compoprinc!AJ99</f>
        <v>2.1199761356442925E-2</v>
      </c>
      <c r="U107" s="116">
        <f>compoprinc!AK99</f>
        <v>6.0668996527196567E-3</v>
      </c>
      <c r="V107" s="116">
        <f>compoprinc!AL99</f>
        <v>1.4492549194376876E-2</v>
      </c>
      <c r="W107" s="116">
        <f>compoprinc!AM99</f>
        <v>1.4904780464263056E-2</v>
      </c>
      <c r="X107" s="116">
        <f>compoprinc!AN99</f>
        <v>5.2537999114866854E-2</v>
      </c>
      <c r="Y107" s="145">
        <f>compoprinc!AO99</f>
        <v>2.8927648506272607E-2</v>
      </c>
    </row>
    <row r="108" spans="1:25">
      <c r="A108" s="118">
        <v>2011</v>
      </c>
      <c r="B108" s="146">
        <f>compoprinc!R100</f>
        <v>0.4648577868938446</v>
      </c>
      <c r="C108" s="116">
        <f>compoprinc!S100</f>
        <v>6.5757104860638571E-2</v>
      </c>
      <c r="D108" s="116">
        <f>B108-C108-E108-F108-G108-H108-I108</f>
        <v>2.4243957154887509E-2</v>
      </c>
      <c r="E108" s="116">
        <f>compoprinc!U100</f>
        <v>2.2822251904384683E-2</v>
      </c>
      <c r="F108" s="116">
        <f>compoprinc!V100</f>
        <v>2.4261203203780342E-2</v>
      </c>
      <c r="G108" s="116">
        <f>compoprinc!W100</f>
        <v>4.8356978519260949E-2</v>
      </c>
      <c r="H108" s="116">
        <f>compoprinc!X100</f>
        <v>0.23179230819029467</v>
      </c>
      <c r="I108" s="145">
        <f>compoprinc!Y100</f>
        <v>4.7623983060597862E-2</v>
      </c>
      <c r="J108" s="181">
        <f>compoprinc!Z100</f>
        <v>0.34846201539039612</v>
      </c>
      <c r="K108" s="116">
        <f>compoprinc!AA100</f>
        <v>6.2006423659783608E-2</v>
      </c>
      <c r="L108" s="116">
        <f>J108-K108-M108-N108-O108-P108-Q108</f>
        <v>2.3917653885442688E-2</v>
      </c>
      <c r="M108" s="116">
        <f>compoprinc!AC100</f>
        <v>1.6192177365765763E-2</v>
      </c>
      <c r="N108" s="116">
        <f>compoprinc!AD100</f>
        <v>2.1776251179509539E-2</v>
      </c>
      <c r="O108" s="116">
        <f>compoprinc!AE100</f>
        <v>3.4871244219077141E-2</v>
      </c>
      <c r="P108" s="116">
        <f>compoprinc!AF100</f>
        <v>0.14674690851499644</v>
      </c>
      <c r="Q108" s="116">
        <f>compoprinc!AG100</f>
        <v>4.2951356565820928E-2</v>
      </c>
      <c r="R108" s="117">
        <f>compoprinc!AH100</f>
        <v>0.1916688084602356</v>
      </c>
      <c r="S108" s="116">
        <f>compoprinc!AI100</f>
        <v>5.1981901006832754E-2</v>
      </c>
      <c r="T108" s="116">
        <f>R108-S108-U108-V108-W108-X108-Y108</f>
        <v>2.0643116903434001E-2</v>
      </c>
      <c r="U108" s="116">
        <f>compoprinc!AK100</f>
        <v>6.9940196362227791E-3</v>
      </c>
      <c r="V108" s="116">
        <f>compoprinc!AL100</f>
        <v>1.4964246249258724E-2</v>
      </c>
      <c r="W108" s="116">
        <f>compoprinc!AM100</f>
        <v>1.4829066030799079E-2</v>
      </c>
      <c r="X108" s="116">
        <f>compoprinc!AN100</f>
        <v>5.2357270742784366E-2</v>
      </c>
      <c r="Y108" s="145">
        <f>compoprinc!AO100</f>
        <v>2.989918789090389E-2</v>
      </c>
    </row>
    <row r="109" spans="1:25">
      <c r="A109" s="118">
        <v>2012</v>
      </c>
      <c r="B109" s="146">
        <f>compoprinc!R101</f>
        <v>0.47611066699028015</v>
      </c>
      <c r="C109" s="116">
        <f>compoprinc!S101</f>
        <v>6.7089360711625592E-2</v>
      </c>
      <c r="D109" s="116">
        <f>B109-C109-E109-F109-G109-H109-I109</f>
        <v>2.5283041179810832E-2</v>
      </c>
      <c r="E109" s="116">
        <f>compoprinc!U101</f>
        <v>2.3455284076155478E-2</v>
      </c>
      <c r="F109" s="116">
        <f>compoprinc!V101</f>
        <v>2.5863629063192475E-2</v>
      </c>
      <c r="G109" s="116">
        <f>compoprinc!W101</f>
        <v>5.0394453879662467E-2</v>
      </c>
      <c r="H109" s="116">
        <f>compoprinc!X101</f>
        <v>0.23388214436439927</v>
      </c>
      <c r="I109" s="145">
        <f>compoprinc!Y101</f>
        <v>5.0142753715434064E-2</v>
      </c>
      <c r="J109" s="181">
        <f>compoprinc!Z101</f>
        <v>0.36068132519721985</v>
      </c>
      <c r="K109" s="116">
        <f>compoprinc!AA101</f>
        <v>6.3654381946997518E-2</v>
      </c>
      <c r="L109" s="116">
        <f t="shared" ref="L109:L110" si="0">J109-K109-M109-N109-O109-P109-Q109</f>
        <v>2.5215667720890171E-2</v>
      </c>
      <c r="M109" s="116">
        <f>compoprinc!AC101</f>
        <v>1.6661576770558288E-2</v>
      </c>
      <c r="N109" s="116">
        <f>compoprinc!AD101</f>
        <v>2.3190282564416475E-2</v>
      </c>
      <c r="O109" s="116">
        <f>compoprinc!AE101</f>
        <v>3.6659333053391731E-2</v>
      </c>
      <c r="P109" s="116">
        <f>compoprinc!AF101</f>
        <v>0.15014028227506199</v>
      </c>
      <c r="Q109" s="116">
        <f>compoprinc!AG101</f>
        <v>4.5159800865903689E-2</v>
      </c>
      <c r="R109" s="117">
        <f>compoprinc!AH101</f>
        <v>0.20300604403018951</v>
      </c>
      <c r="S109" s="116">
        <f>compoprinc!AI101</f>
        <v>5.4131012655978972E-2</v>
      </c>
      <c r="T109" s="116">
        <f t="shared" ref="T109:T110" si="1">R109-S109-U109-V109-W109-X109-Y109</f>
        <v>2.2060036945718155E-2</v>
      </c>
      <c r="U109" s="116">
        <f>compoprinc!AK101</f>
        <v>7.2243028460336695E-3</v>
      </c>
      <c r="V109" s="116">
        <f>compoprinc!AL101</f>
        <v>1.6272065398098726E-2</v>
      </c>
      <c r="W109" s="116">
        <f>compoprinc!AM101</f>
        <v>1.5676176260566114E-2</v>
      </c>
      <c r="X109" s="116">
        <f>compoprinc!AN101</f>
        <v>5.5529853642710257E-2</v>
      </c>
      <c r="Y109" s="145">
        <f>compoprinc!AO101</f>
        <v>3.2112596281083622E-2</v>
      </c>
    </row>
    <row r="110" spans="1:25">
      <c r="A110" s="118">
        <v>2013</v>
      </c>
      <c r="B110" s="146">
        <f>compoprinc!R102</f>
        <v>0.46659615635871887</v>
      </c>
      <c r="C110" s="116">
        <f>compoprinc!S102</f>
        <v>6.1981045060111324E-2</v>
      </c>
      <c r="D110" s="116">
        <f>B110-C110-E110-F110-G110-H110-I110</f>
        <v>2.7255896313587165E-2</v>
      </c>
      <c r="E110" s="116">
        <f>compoprinc!U102</f>
        <v>2.4300642682290249E-2</v>
      </c>
      <c r="F110" s="116">
        <f>compoprinc!V102</f>
        <v>2.6014053540874344E-2</v>
      </c>
      <c r="G110" s="116">
        <f>compoprinc!W102</f>
        <v>4.6578841071217417E-2</v>
      </c>
      <c r="H110" s="116">
        <f>compoprinc!X102</f>
        <v>0.22980902540689757</v>
      </c>
      <c r="I110" s="145">
        <f>compoprinc!Y102</f>
        <v>5.0656652283740826E-2</v>
      </c>
      <c r="J110" s="181">
        <f>compoprinc!Z102</f>
        <v>0.34969300031661987</v>
      </c>
      <c r="K110" s="116">
        <f>compoprinc!AA102</f>
        <v>5.7702394073519687E-2</v>
      </c>
      <c r="L110" s="116">
        <f t="shared" si="0"/>
        <v>2.6779037045650676E-2</v>
      </c>
      <c r="M110" s="116">
        <f>compoprinc!AC102</f>
        <v>1.7263160164117244E-2</v>
      </c>
      <c r="N110" s="116">
        <f>compoprinc!AD102</f>
        <v>2.321846814903698E-2</v>
      </c>
      <c r="O110" s="116">
        <f>compoprinc!AE102</f>
        <v>3.3539338265017378E-2</v>
      </c>
      <c r="P110" s="116">
        <f>compoprinc!AF102</f>
        <v>0.14575476588373168</v>
      </c>
      <c r="Q110" s="116">
        <f>compoprinc!AG102</f>
        <v>4.5435836735546249E-2</v>
      </c>
      <c r="R110" s="117">
        <f>compoprinc!AH102</f>
        <v>0.19019941985607147</v>
      </c>
      <c r="S110" s="116">
        <f>compoprinc!AI102</f>
        <v>4.6369529542626707E-2</v>
      </c>
      <c r="T110" s="116">
        <f t="shared" si="1"/>
        <v>2.2631654092565158E-2</v>
      </c>
      <c r="U110" s="116">
        <f>compoprinc!AK102</f>
        <v>7.4246287748414817E-3</v>
      </c>
      <c r="V110" s="116">
        <f>compoprinc!AL102</f>
        <v>1.6098502590333425E-2</v>
      </c>
      <c r="W110" s="116">
        <f>compoprinc!AM102</f>
        <v>1.3826040246093029E-2</v>
      </c>
      <c r="X110" s="116">
        <f>compoprinc!AN102</f>
        <v>5.192383557999334E-2</v>
      </c>
      <c r="Y110" s="145">
        <f>compoprinc!AO102</f>
        <v>3.1925229029618321E-2</v>
      </c>
    </row>
    <row r="111" spans="1:25">
      <c r="A111" s="118">
        <v>2014</v>
      </c>
      <c r="B111" s="146">
        <f>compoprinc!R103</f>
        <v>0.47243824601173401</v>
      </c>
      <c r="C111" s="116">
        <f>compoprinc!S103</f>
        <v>6.6239672290386006E-2</v>
      </c>
      <c r="D111" s="116">
        <f>B111-C111-E111-F111-G111-H111-I111</f>
        <v>2.4905060028002537E-2</v>
      </c>
      <c r="E111" s="116">
        <f>compoprinc!U103</f>
        <v>2.4953774946171341E-2</v>
      </c>
      <c r="F111" s="116">
        <f>compoprinc!V103</f>
        <v>2.5995374204373985E-2</v>
      </c>
      <c r="G111" s="116">
        <f>compoprinc!W103</f>
        <v>4.8762595685010048E-2</v>
      </c>
      <c r="H111" s="116">
        <f>compoprinc!X103</f>
        <v>0.23137197227830339</v>
      </c>
      <c r="I111" s="145">
        <f>compoprinc!Y103</f>
        <v>5.0209796579486668E-2</v>
      </c>
      <c r="J111" s="181">
        <f>compoprinc!Z103</f>
        <v>0.35589936375617981</v>
      </c>
      <c r="K111" s="116">
        <f>compoprinc!AA103</f>
        <v>6.1892045226079793E-2</v>
      </c>
      <c r="L111" s="116">
        <f t="shared" ref="L111" si="2">J111-K111-M111-N111-O111-P111-Q111</f>
        <v>2.4974489066004378E-2</v>
      </c>
      <c r="M111" s="116">
        <f>compoprinc!AC103</f>
        <v>1.7689880516223881E-2</v>
      </c>
      <c r="N111" s="116">
        <f>compoprinc!AD103</f>
        <v>2.3213561968680758E-2</v>
      </c>
      <c r="O111" s="116">
        <f>compoprinc!AE103</f>
        <v>3.5179279232017233E-2</v>
      </c>
      <c r="P111" s="116">
        <f>compoprinc!AF103</f>
        <v>0.14791897653263331</v>
      </c>
      <c r="Q111" s="116">
        <f>compoprinc!AG103</f>
        <v>4.5031131214540478E-2</v>
      </c>
      <c r="R111" s="117">
        <f>compoprinc!AH103</f>
        <v>0.19583438336849213</v>
      </c>
      <c r="S111" s="116">
        <f>compoprinc!AI103</f>
        <v>4.9832711679009933E-2</v>
      </c>
      <c r="T111" s="116">
        <f t="shared" ref="T111" si="3">R111-S111-U111-V111-W111-X111-Y111</f>
        <v>2.1614277172960127E-2</v>
      </c>
      <c r="U111" s="116">
        <f>compoprinc!AK103</f>
        <v>7.7325415420012155E-3</v>
      </c>
      <c r="V111" s="116">
        <f>compoprinc!AL103</f>
        <v>1.6307557310649461E-2</v>
      </c>
      <c r="W111" s="116">
        <f>compoprinc!AM103</f>
        <v>1.4500374282889224E-2</v>
      </c>
      <c r="X111" s="116">
        <f>compoprinc!AN103</f>
        <v>5.3765740565494789E-2</v>
      </c>
      <c r="Y111" s="145">
        <f>compoprinc!AO103</f>
        <v>3.2081180815487387E-2</v>
      </c>
    </row>
    <row r="112" spans="1:25">
      <c r="A112" s="11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11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8:X8"/>
    <mergeCell ref="B7:Y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Y119"/>
  <sheetViews>
    <sheetView workbookViewId="0">
      <pane xSplit="1" ySplit="9" topLeftCell="B10" activePane="bottomRight" state="frozen"/>
      <selection activeCell="Y103" sqref="Y103"/>
      <selection pane="topRight" activeCell="Y103" sqref="Y103"/>
      <selection pane="bottomLeft" activeCell="Y103" sqref="Y103"/>
      <selection pane="bottomRight" activeCell="B10" sqref="B10:B111"/>
    </sheetView>
  </sheetViews>
  <sheetFormatPr baseColWidth="10" defaultColWidth="10.83203125" defaultRowHeight="15" x14ac:dyDescent="0"/>
  <cols>
    <col min="1" max="1" width="12.6640625" style="113" bestFit="1" customWidth="1"/>
    <col min="2" max="24" width="10.83203125" style="113" customWidth="1"/>
    <col min="25" max="16384" width="10.83203125" style="113"/>
  </cols>
  <sheetData>
    <row r="1" spans="1:25">
      <c r="A1" s="55" t="s">
        <v>37</v>
      </c>
    </row>
    <row r="3" spans="1:25" ht="16" thickBot="1"/>
    <row r="4" spans="1:25" s="141" customFormat="1" ht="25" customHeight="1" thickTop="1">
      <c r="A4" s="1237" t="s">
        <v>107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/>
      <c r="Y4" s="1239"/>
    </row>
    <row r="5" spans="1:25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79"/>
    </row>
    <row r="6" spans="1:25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25" s="142" customFormat="1" ht="31" customHeight="1">
      <c r="A7" s="135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3"/>
    </row>
    <row r="8" spans="1:25" s="190" customFormat="1" ht="20" customHeight="1">
      <c r="A8" s="137"/>
      <c r="B8" s="1241" t="s">
        <v>46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1"/>
      <c r="M8" s="1241"/>
      <c r="N8" s="1241"/>
      <c r="O8" s="1241"/>
      <c r="P8" s="1241"/>
      <c r="Q8" s="1241"/>
      <c r="R8" s="1241"/>
      <c r="S8" s="1241"/>
      <c r="T8" s="1241"/>
      <c r="U8" s="1241"/>
      <c r="V8" s="1241"/>
      <c r="W8" s="1241"/>
      <c r="X8" s="1241"/>
      <c r="Y8" s="1244"/>
    </row>
    <row r="9" spans="1:25" ht="61" thickBot="1">
      <c r="A9" s="135"/>
      <c r="B9" s="134" t="s">
        <v>45</v>
      </c>
      <c r="C9" s="438" t="s">
        <v>104</v>
      </c>
      <c r="D9" s="436" t="s">
        <v>43</v>
      </c>
      <c r="E9" s="438" t="s">
        <v>105</v>
      </c>
      <c r="F9" s="436" t="s">
        <v>42</v>
      </c>
      <c r="G9" s="438" t="s">
        <v>106</v>
      </c>
      <c r="H9" s="436" t="s">
        <v>41</v>
      </c>
      <c r="I9" s="436" t="s">
        <v>40</v>
      </c>
      <c r="J9" s="134" t="s">
        <v>10</v>
      </c>
      <c r="K9" s="438" t="s">
        <v>104</v>
      </c>
      <c r="L9" s="436" t="s">
        <v>43</v>
      </c>
      <c r="M9" s="438" t="s">
        <v>105</v>
      </c>
      <c r="N9" s="436" t="s">
        <v>42</v>
      </c>
      <c r="O9" s="438" t="s">
        <v>106</v>
      </c>
      <c r="P9" s="436" t="s">
        <v>41</v>
      </c>
      <c r="Q9" s="436" t="s">
        <v>40</v>
      </c>
      <c r="R9" s="134" t="s">
        <v>9</v>
      </c>
      <c r="S9" s="438" t="s">
        <v>104</v>
      </c>
      <c r="T9" s="436" t="s">
        <v>43</v>
      </c>
      <c r="U9" s="438" t="s">
        <v>105</v>
      </c>
      <c r="V9" s="436" t="s">
        <v>42</v>
      </c>
      <c r="W9" s="438" t="s">
        <v>106</v>
      </c>
      <c r="X9" s="436" t="s">
        <v>41</v>
      </c>
      <c r="Y9" s="173" t="s">
        <v>40</v>
      </c>
    </row>
    <row r="10" spans="1:25">
      <c r="A10" s="126">
        <v>1913</v>
      </c>
      <c r="B10" s="189">
        <f>compoprinc!AP2</f>
        <v>0.15736432046773097</v>
      </c>
      <c r="C10" s="132">
        <f>compoprinc!AQ2</f>
        <v>4.7549768414940075E-2</v>
      </c>
      <c r="D10" s="132">
        <f>compoprinc!AR2</f>
        <v>1.8480043718552528E-2</v>
      </c>
      <c r="E10" s="132">
        <f>compoprinc!AS2</f>
        <v>1.0752143026276315E-2</v>
      </c>
      <c r="F10" s="132">
        <f>compoprinc!AT2</f>
        <v>2.2344759083765247E-2</v>
      </c>
      <c r="G10" s="132">
        <f>compoprinc!AU2</f>
        <v>5.3777888693536525E-4</v>
      </c>
      <c r="H10" s="132">
        <f>compoprinc!AV2</f>
        <v>1.3370138646087168E-2</v>
      </c>
      <c r="I10" s="204">
        <f>compoprinc!AW2</f>
        <v>4.4329688691174242E-2</v>
      </c>
      <c r="J10" s="189">
        <f>compoprinc!AX2</f>
        <v>9.2639470691139994E-2</v>
      </c>
      <c r="K10" s="132">
        <f>compoprinc!AY2</f>
        <v>3.7850390489526965E-2</v>
      </c>
      <c r="L10" s="132">
        <f>compoprinc!AZ2</f>
        <v>1.0623256356903222E-2</v>
      </c>
      <c r="M10" s="132">
        <f>compoprinc!BA2</f>
        <v>4.7664554722157259E-3</v>
      </c>
      <c r="N10" s="132">
        <f>compoprinc!BB2</f>
        <v>1.1396036051920204E-2</v>
      </c>
      <c r="O10" s="132">
        <f>compoprinc!BC2</f>
        <v>2.0377338557597387E-4</v>
      </c>
      <c r="P10" s="132">
        <f>compoprinc!BD2</f>
        <v>5.2389151782559797E-3</v>
      </c>
      <c r="Q10" s="204">
        <f>compoprinc!BE2</f>
        <v>2.2560643756741942E-2</v>
      </c>
      <c r="R10" s="203">
        <f>compoprinc!BF2</f>
        <v>2.9240667486350184E-2</v>
      </c>
      <c r="S10" s="132">
        <f>compoprinc!BG2</f>
        <v>1.4463670979601355E-2</v>
      </c>
      <c r="T10" s="132">
        <f>compoprinc!BH2</f>
        <v>3.0381305449793386E-3</v>
      </c>
      <c r="U10" s="132">
        <f>compoprinc!BI2</f>
        <v>1.1288830475743407E-3</v>
      </c>
      <c r="V10" s="132">
        <f>compoprinc!BJ2</f>
        <v>3.2457457232946737E-3</v>
      </c>
      <c r="W10" s="132">
        <f>compoprinc!BK2</f>
        <v>3.1671983311707899E-5</v>
      </c>
      <c r="X10" s="132">
        <f>compoprinc!BL2</f>
        <v>9.0739065486619697E-4</v>
      </c>
      <c r="Y10" s="188">
        <f>compoprinc!BM2</f>
        <v>6.4251745527225722E-3</v>
      </c>
    </row>
    <row r="11" spans="1:25">
      <c r="A11" s="126">
        <v>1914</v>
      </c>
      <c r="B11" s="117">
        <f>compoprinc!AP3</f>
        <v>0.16247138193490801</v>
      </c>
      <c r="C11" s="125">
        <f>compoprinc!AQ3</f>
        <v>4.6964865775481576E-2</v>
      </c>
      <c r="D11" s="125">
        <f>compoprinc!AR3</f>
        <v>2.0610791269833097E-2</v>
      </c>
      <c r="E11" s="125">
        <f>compoprinc!AS3</f>
        <v>1.1568108463110575E-2</v>
      </c>
      <c r="F11" s="125">
        <f>compoprinc!AT3</f>
        <v>2.3621493297132038E-2</v>
      </c>
      <c r="G11" s="125">
        <f>compoprinc!AU3</f>
        <v>5.6650942556184291E-4</v>
      </c>
      <c r="H11" s="125">
        <f>compoprinc!AV3</f>
        <v>1.3304604912823257E-2</v>
      </c>
      <c r="I11" s="198">
        <f>compoprinc!AW3</f>
        <v>4.5835008790965678E-2</v>
      </c>
      <c r="J11" s="117">
        <f>compoprinc!AX3</f>
        <v>9.8496413322807147E-2</v>
      </c>
      <c r="K11" s="125">
        <f>compoprinc!AY3</f>
        <v>4.2216676094125702E-2</v>
      </c>
      <c r="L11" s="125">
        <f>compoprinc!AZ3</f>
        <v>1.152532747056817E-2</v>
      </c>
      <c r="M11" s="125">
        <f>compoprinc!BA3</f>
        <v>5.0012534740735545E-3</v>
      </c>
      <c r="N11" s="125">
        <f>compoprinc!BB3</f>
        <v>1.1754737386208629E-2</v>
      </c>
      <c r="O11" s="125">
        <f>compoprinc!BC3</f>
        <v>2.0947297042892566E-4</v>
      </c>
      <c r="P11" s="125">
        <f>compoprinc!BD3</f>
        <v>5.0314025528013966E-3</v>
      </c>
      <c r="Q11" s="198">
        <f>compoprinc!BE3</f>
        <v>2.2757543374600772E-2</v>
      </c>
      <c r="R11" s="197">
        <f>compoprinc!BF3</f>
        <v>3.1190775210296708E-2</v>
      </c>
      <c r="S11" s="125">
        <f>compoprinc!BG3</f>
        <v>1.6109152572804528E-2</v>
      </c>
      <c r="T11" s="125">
        <f>compoprinc!BH3</f>
        <v>3.2618539460428698E-3</v>
      </c>
      <c r="U11" s="125">
        <f>compoprinc!BI3</f>
        <v>1.1704749073685251E-3</v>
      </c>
      <c r="V11" s="125">
        <f>compoprinc!BJ3</f>
        <v>3.3228310316530518E-3</v>
      </c>
      <c r="W11" s="125">
        <f>compoprinc!BK3</f>
        <v>3.222332084214252E-5</v>
      </c>
      <c r="X11" s="125">
        <f>compoprinc!BL3</f>
        <v>8.6183692156202064E-4</v>
      </c>
      <c r="Y11" s="165">
        <f>compoprinc!BM3</f>
        <v>6.4324025100235662E-3</v>
      </c>
    </row>
    <row r="12" spans="1:25">
      <c r="A12" s="126">
        <v>1915</v>
      </c>
      <c r="B12" s="117">
        <f>compoprinc!AP4</f>
        <v>0.15793592050215838</v>
      </c>
      <c r="C12" s="125">
        <f>compoprinc!AQ4</f>
        <v>4.881935745387915E-2</v>
      </c>
      <c r="D12" s="125">
        <f>compoprinc!AR4</f>
        <v>1.9486856488741901E-2</v>
      </c>
      <c r="E12" s="125">
        <f>compoprinc!AS4</f>
        <v>1.1311667654296946E-2</v>
      </c>
      <c r="F12" s="125">
        <f>compoprinc!AT4</f>
        <v>2.2128718058021798E-2</v>
      </c>
      <c r="G12" s="125">
        <f>compoprinc!AU4</f>
        <v>5.5956985392396007E-4</v>
      </c>
      <c r="H12" s="125">
        <f>compoprinc!AV4</f>
        <v>1.2839571595134016E-2</v>
      </c>
      <c r="I12" s="198">
        <f>compoprinc!AW4</f>
        <v>4.2790179398160585E-2</v>
      </c>
      <c r="J12" s="117">
        <f>compoprinc!AX4</f>
        <v>0.10531621395034577</v>
      </c>
      <c r="K12" s="125">
        <f>compoprinc!AY4</f>
        <v>4.6373109709317517E-2</v>
      </c>
      <c r="L12" s="125">
        <f>compoprinc!AZ4</f>
        <v>1.1946877560519223E-2</v>
      </c>
      <c r="M12" s="125">
        <f>compoprinc!BA4</f>
        <v>5.4309330437142906E-3</v>
      </c>
      <c r="N12" s="125">
        <f>compoprinc!BB4</f>
        <v>1.2195205387194291E-2</v>
      </c>
      <c r="O12" s="125">
        <f>compoprinc!BC4</f>
        <v>2.2848159649243438E-4</v>
      </c>
      <c r="P12" s="125">
        <f>compoprinc!BD4</f>
        <v>5.597934925045428E-3</v>
      </c>
      <c r="Q12" s="198">
        <f>compoprinc!BE4</f>
        <v>2.3543671728062578E-2</v>
      </c>
      <c r="R12" s="197">
        <f>compoprinc!BF4</f>
        <v>4.9736557243494808E-2</v>
      </c>
      <c r="S12" s="125">
        <f>compoprinc!BG4</f>
        <v>2.609625279697652E-2</v>
      </c>
      <c r="T12" s="125">
        <f>compoprinc!BH4</f>
        <v>5.1057817381735138E-3</v>
      </c>
      <c r="U12" s="125">
        <f>compoprinc!BI4</f>
        <v>2.0176766464953494E-3</v>
      </c>
      <c r="V12" s="125">
        <f>compoprinc!BJ4</f>
        <v>5.0676393131188031E-3</v>
      </c>
      <c r="W12" s="125">
        <f>compoprinc!BK4</f>
        <v>5.4143512611593703E-5</v>
      </c>
      <c r="X12" s="125">
        <f>compoprinc!BL4</f>
        <v>1.594555342703134E-3</v>
      </c>
      <c r="Y12" s="165">
        <f>compoprinc!BM4</f>
        <v>9.8005078934158951E-3</v>
      </c>
    </row>
    <row r="13" spans="1:25">
      <c r="A13" s="126">
        <v>1916</v>
      </c>
      <c r="B13" s="117">
        <f>compoprinc!AP5</f>
        <v>0.17334378920043017</v>
      </c>
      <c r="C13" s="116">
        <f>compoprinc!AQ5</f>
        <v>6.2228809465013954E-2</v>
      </c>
      <c r="D13" s="116">
        <f>compoprinc!AR5</f>
        <v>1.9788745732334415E-2</v>
      </c>
      <c r="E13" s="116">
        <f>compoprinc!AS5</f>
        <v>1.2179125589994488E-2</v>
      </c>
      <c r="F13" s="116">
        <f>compoprinc!AT5</f>
        <v>2.1566484524356205E-2</v>
      </c>
      <c r="G13" s="116">
        <f>compoprinc!AU5</f>
        <v>5.4677471469426458E-4</v>
      </c>
      <c r="H13" s="116">
        <f>compoprinc!AV5</f>
        <v>1.4912617725416539E-2</v>
      </c>
      <c r="I13" s="194">
        <f>compoprinc!AW5</f>
        <v>4.212123144862033E-2</v>
      </c>
      <c r="J13" s="117">
        <f>compoprinc!AX5</f>
        <v>0.10967410115118728</v>
      </c>
      <c r="K13" s="116">
        <f>compoprinc!AY5</f>
        <v>4.9705823265875325E-2</v>
      </c>
      <c r="L13" s="116">
        <f>compoprinc!AZ5</f>
        <v>1.2300721599089223E-2</v>
      </c>
      <c r="M13" s="116">
        <f>compoprinc!BA5</f>
        <v>5.9052915848205392E-3</v>
      </c>
      <c r="N13" s="116">
        <f>compoprinc!BB5</f>
        <v>1.1908165317816894E-2</v>
      </c>
      <c r="O13" s="116">
        <f>compoprinc!BC5</f>
        <v>2.2244503625363065E-4</v>
      </c>
      <c r="P13" s="116">
        <f>compoprinc!BD5</f>
        <v>6.4095659146990273E-3</v>
      </c>
      <c r="Q13" s="194">
        <f>compoprinc!BE5</f>
        <v>2.3222088432632629E-2</v>
      </c>
      <c r="R13" s="197">
        <f>compoprinc!BF5</f>
        <v>4.8785058557548673E-2</v>
      </c>
      <c r="S13" s="125">
        <f>compoprinc!BG5</f>
        <v>2.6153920615710834E-2</v>
      </c>
      <c r="T13" s="125">
        <f>compoprinc!BH5</f>
        <v>5.0232173999587067E-3</v>
      </c>
      <c r="U13" s="125">
        <f>compoprinc!BI5</f>
        <v>2.0841937246443699E-3</v>
      </c>
      <c r="V13" s="125">
        <f>compoprinc!BJ5</f>
        <v>4.6694435734953689E-3</v>
      </c>
      <c r="W13" s="125">
        <f>compoprinc!BK5</f>
        <v>5.0067874228096667E-5</v>
      </c>
      <c r="X13" s="125">
        <f>compoprinc!BL5</f>
        <v>1.6859278314995817E-3</v>
      </c>
      <c r="Y13" s="165">
        <f>compoprinc!BM5</f>
        <v>9.1182875380117229E-3</v>
      </c>
    </row>
    <row r="14" spans="1:25">
      <c r="A14" s="126">
        <v>1917</v>
      </c>
      <c r="B14" s="117">
        <f>compoprinc!AP6</f>
        <v>0.16288991763520258</v>
      </c>
      <c r="C14" s="125">
        <f>compoprinc!AQ6</f>
        <v>7.4115728332720357E-2</v>
      </c>
      <c r="D14" s="125">
        <f>compoprinc!AR6</f>
        <v>2.3709264233121807E-2</v>
      </c>
      <c r="E14" s="125">
        <f>compoprinc!AS6</f>
        <v>8.5551243991778825E-3</v>
      </c>
      <c r="F14" s="125">
        <f>compoprinc!AT6</f>
        <v>1.2792043101184602E-2</v>
      </c>
      <c r="G14" s="125">
        <f>compoprinc!AU6</f>
        <v>6.1201704328568273E-4</v>
      </c>
      <c r="H14" s="125">
        <f>compoprinc!AV6</f>
        <v>1.8446139459701215E-2</v>
      </c>
      <c r="I14" s="198">
        <f>compoprinc!AW6</f>
        <v>2.4659601066011044E-2</v>
      </c>
      <c r="J14" s="117">
        <f>compoprinc!AX6</f>
        <v>9.7367736899834453E-2</v>
      </c>
      <c r="K14" s="125">
        <f>compoprinc!AY6</f>
        <v>5.3068711640504709E-2</v>
      </c>
      <c r="L14" s="125">
        <f>compoprinc!AZ6</f>
        <v>1.4680992079150515E-2</v>
      </c>
      <c r="M14" s="125">
        <f>compoprinc!BA6</f>
        <v>3.4349177352536553E-3</v>
      </c>
      <c r="N14" s="125">
        <f>compoprinc!BB6</f>
        <v>6.0179077621983351E-3</v>
      </c>
      <c r="O14" s="125">
        <f>compoprinc!BC6</f>
        <v>2.6196911273460439E-4</v>
      </c>
      <c r="P14" s="125">
        <f>compoprinc!BD6</f>
        <v>8.3518075181397613E-3</v>
      </c>
      <c r="Q14" s="198">
        <f>compoprinc!BE6</f>
        <v>1.1551431051852863E-2</v>
      </c>
      <c r="R14" s="197">
        <f>compoprinc!BF6</f>
        <v>3.9520180872281103E-2</v>
      </c>
      <c r="S14" s="125">
        <f>compoprinc!BG6</f>
        <v>2.4109531017134311E-2</v>
      </c>
      <c r="T14" s="125">
        <f>compoprinc!BH6</f>
        <v>6.1634305964078243E-3</v>
      </c>
      <c r="U14" s="125">
        <f>compoprinc!BI6</f>
        <v>9.1236574135632035E-4</v>
      </c>
      <c r="V14" s="125">
        <f>compoprinc!BJ6</f>
        <v>2.1928718542816865E-3</v>
      </c>
      <c r="W14" s="125">
        <f>compoprinc!BK6</f>
        <v>5.2728359142974218E-5</v>
      </c>
      <c r="X14" s="125">
        <f>compoprinc!BL6</f>
        <v>1.8674815370439625E-3</v>
      </c>
      <c r="Y14" s="165">
        <f>compoprinc!BM6</f>
        <v>4.221771766914028E-3</v>
      </c>
    </row>
    <row r="15" spans="1:25">
      <c r="A15" s="126">
        <v>1918</v>
      </c>
      <c r="B15" s="117">
        <f>compoprinc!AP7</f>
        <v>0.1481937998371306</v>
      </c>
      <c r="C15" s="125">
        <f>compoprinc!AQ7</f>
        <v>6.110033371298125E-2</v>
      </c>
      <c r="D15" s="125">
        <f>compoprinc!AR7</f>
        <v>2.1495274651859117E-2</v>
      </c>
      <c r="E15" s="125">
        <f>compoprinc!AS7</f>
        <v>7.1523151340888835E-3</v>
      </c>
      <c r="F15" s="125">
        <f>compoprinc!AT7</f>
        <v>1.3384246562236846E-2</v>
      </c>
      <c r="G15" s="125">
        <f>compoprinc!AU7</f>
        <v>5.9867400743263469E-4</v>
      </c>
      <c r="H15" s="125">
        <f>compoprinc!AV7</f>
        <v>1.9702206117356465E-2</v>
      </c>
      <c r="I15" s="198">
        <f>compoprinc!AW7</f>
        <v>2.4760749651175439E-2</v>
      </c>
      <c r="J15" s="117">
        <f>compoprinc!AX7</f>
        <v>8.2692445325755398E-2</v>
      </c>
      <c r="K15" s="125">
        <f>compoprinc!AY7</f>
        <v>4.0160926568797731E-2</v>
      </c>
      <c r="L15" s="125">
        <f>compoprinc!AZ7</f>
        <v>1.256560212074383E-2</v>
      </c>
      <c r="M15" s="125">
        <f>compoprinc!BA7</f>
        <v>2.5679328609971943E-3</v>
      </c>
      <c r="N15" s="125">
        <f>compoprinc!BB7</f>
        <v>6.5134984912959167E-3</v>
      </c>
      <c r="O15" s="125">
        <f>compoprinc!BC7</f>
        <v>2.4978403877804021E-4</v>
      </c>
      <c r="P15" s="125">
        <f>compoprinc!BD7</f>
        <v>8.627350478658341E-3</v>
      </c>
      <c r="Q15" s="198">
        <f>compoprinc!BE7</f>
        <v>1.2007350766484355E-2</v>
      </c>
      <c r="R15" s="197">
        <f>compoprinc!BF7</f>
        <v>3.0843254165733809E-2</v>
      </c>
      <c r="S15" s="125">
        <f>compoprinc!BG7</f>
        <v>1.6267621046501854E-2</v>
      </c>
      <c r="T15" s="125">
        <f>compoprinc!BH7</f>
        <v>4.8701984293293222E-3</v>
      </c>
      <c r="U15" s="125">
        <f>compoprinc!BI7</f>
        <v>6.217366498206668E-4</v>
      </c>
      <c r="V15" s="125">
        <f>compoprinc!BJ7</f>
        <v>2.5860718286584306E-3</v>
      </c>
      <c r="W15" s="125">
        <f>compoprinc!BK7</f>
        <v>4.4270285889291334E-5</v>
      </c>
      <c r="X15" s="125">
        <f>compoprinc!BL7</f>
        <v>1.6708607087567739E-3</v>
      </c>
      <c r="Y15" s="165">
        <f>compoprinc!BM7</f>
        <v>4.7824952167774756E-3</v>
      </c>
    </row>
    <row r="16" spans="1:25">
      <c r="A16" s="131">
        <v>1919</v>
      </c>
      <c r="B16" s="120">
        <f>compoprinc!AP8</f>
        <v>0.16358706030162382</v>
      </c>
      <c r="C16" s="127">
        <f>compoprinc!AQ8</f>
        <v>6.3252963384076696E-2</v>
      </c>
      <c r="D16" s="127">
        <f>compoprinc!AR8</f>
        <v>2.5559571322756484E-2</v>
      </c>
      <c r="E16" s="127">
        <f>compoprinc!AS8</f>
        <v>7.485361654828957E-3</v>
      </c>
      <c r="F16" s="127">
        <f>compoprinc!AT8</f>
        <v>1.6730360968310012E-2</v>
      </c>
      <c r="G16" s="127">
        <f>compoprinc!AU8</f>
        <v>6.0680644452226166E-4</v>
      </c>
      <c r="H16" s="127">
        <f>compoprinc!AV8</f>
        <v>1.8306983577353327E-2</v>
      </c>
      <c r="I16" s="200">
        <f>compoprinc!AW8</f>
        <v>3.164501294977605E-2</v>
      </c>
      <c r="J16" s="120">
        <f>compoprinc!AX8</f>
        <v>8.9301684279163338E-2</v>
      </c>
      <c r="K16" s="127">
        <f>compoprinc!AY8</f>
        <v>3.9627175219148214E-2</v>
      </c>
      <c r="L16" s="127">
        <f>compoprinc!AZ8</f>
        <v>1.4121768856122808E-2</v>
      </c>
      <c r="M16" s="127">
        <f>compoprinc!BA8</f>
        <v>2.8715322166304518E-3</v>
      </c>
      <c r="N16" s="127">
        <f>compoprinc!BB8</f>
        <v>8.622140187637628E-3</v>
      </c>
      <c r="O16" s="127">
        <f>compoprinc!BC8</f>
        <v>2.4112795114777612E-4</v>
      </c>
      <c r="P16" s="127">
        <f>compoprinc!BD8</f>
        <v>7.5492301070485086E-3</v>
      </c>
      <c r="Q16" s="200">
        <f>compoprinc!BE8</f>
        <v>1.626870974142796E-2</v>
      </c>
      <c r="R16" s="199">
        <f>compoprinc!BF8</f>
        <v>3.1523428724005591E-2</v>
      </c>
      <c r="S16" s="127">
        <f>compoprinc!BG8</f>
        <v>1.5362712679549594E-2</v>
      </c>
      <c r="T16" s="127">
        <f>compoprinc!BH8</f>
        <v>4.8734404642874997E-3</v>
      </c>
      <c r="U16" s="127">
        <f>compoprinc!BI8</f>
        <v>6.8074463793552976E-4</v>
      </c>
      <c r="V16" s="127">
        <f>compoprinc!BJ8</f>
        <v>3.1844557826807554E-3</v>
      </c>
      <c r="W16" s="127">
        <f>compoprinc!BK8</f>
        <v>3.9900911655012048E-5</v>
      </c>
      <c r="X16" s="127">
        <f>compoprinc!BL8</f>
        <v>1.3624284048887752E-3</v>
      </c>
      <c r="Y16" s="167">
        <f>compoprinc!BM8</f>
        <v>6.0197458430084182E-3</v>
      </c>
    </row>
    <row r="17" spans="1:25">
      <c r="A17" s="126">
        <v>1920</v>
      </c>
      <c r="B17" s="117">
        <f>compoprinc!AP9</f>
        <v>0.13994843961819811</v>
      </c>
      <c r="C17" s="125">
        <f>compoprinc!AQ9</f>
        <v>5.3008983288566097E-2</v>
      </c>
      <c r="D17" s="125">
        <f>compoprinc!AR9</f>
        <v>2.0012508336816708E-2</v>
      </c>
      <c r="E17" s="125">
        <f>compoprinc!AS9</f>
        <v>6.942049996038085E-3</v>
      </c>
      <c r="F17" s="125">
        <f>compoprinc!AT9</f>
        <v>1.4193265988374637E-2</v>
      </c>
      <c r="G17" s="125">
        <f>compoprinc!AU9</f>
        <v>5.7406192514983863E-4</v>
      </c>
      <c r="H17" s="125">
        <f>compoprinc!AV9</f>
        <v>1.8022588386502947E-2</v>
      </c>
      <c r="I17" s="198">
        <f>compoprinc!AW9</f>
        <v>2.7194981696749818E-2</v>
      </c>
      <c r="J17" s="117">
        <f>compoprinc!AX9</f>
        <v>6.9734878331422612E-2</v>
      </c>
      <c r="K17" s="125">
        <f>compoprinc!AY9</f>
        <v>3.0896857990578921E-2</v>
      </c>
      <c r="L17" s="125">
        <f>compoprinc!AZ9</f>
        <v>9.7869633123801626E-3</v>
      </c>
      <c r="M17" s="125">
        <f>compoprinc!BA9</f>
        <v>2.7594611380993956E-3</v>
      </c>
      <c r="N17" s="125">
        <f>compoprinc!BB9</f>
        <v>6.6141542198133573E-3</v>
      </c>
      <c r="O17" s="125">
        <f>compoprinc!BC9</f>
        <v>2.1387799921089061E-4</v>
      </c>
      <c r="P17" s="125">
        <f>compoprinc!BD9</f>
        <v>6.8388097377280509E-3</v>
      </c>
      <c r="Q17" s="198">
        <f>compoprinc!BE9</f>
        <v>1.2624753933611826E-2</v>
      </c>
      <c r="R17" s="197">
        <f>compoprinc!BF9</f>
        <v>2.1809432725357267E-2</v>
      </c>
      <c r="S17" s="125">
        <f>compoprinc!BG9</f>
        <v>1.1063502597624827E-2</v>
      </c>
      <c r="T17" s="125">
        <f>compoprinc!BH9</f>
        <v>2.6141237221593804E-3</v>
      </c>
      <c r="U17" s="125">
        <f>compoprinc!BI9</f>
        <v>6.6206244323810577E-4</v>
      </c>
      <c r="V17" s="125">
        <f>compoprinc!BJ9</f>
        <v>2.1614254160192939E-3</v>
      </c>
      <c r="W17" s="125">
        <f>compoprinc!BK9</f>
        <v>3.2910905495317611E-5</v>
      </c>
      <c r="X17" s="125">
        <f>compoprinc!BL9</f>
        <v>1.1432857395335925E-3</v>
      </c>
      <c r="Y17" s="165">
        <f>compoprinc!BM9</f>
        <v>4.1321219012867465E-3</v>
      </c>
    </row>
    <row r="18" spans="1:25">
      <c r="A18" s="126">
        <v>1921</v>
      </c>
      <c r="B18" s="117">
        <f>compoprinc!AP10</f>
        <v>0.13668616766926456</v>
      </c>
      <c r="C18" s="125">
        <f>compoprinc!AQ10</f>
        <v>4.1901581893127121E-2</v>
      </c>
      <c r="D18" s="125">
        <f>compoprinc!AR10</f>
        <v>2.3684439454314657E-2</v>
      </c>
      <c r="E18" s="125">
        <f>compoprinc!AS10</f>
        <v>8.5227019538999908E-3</v>
      </c>
      <c r="F18" s="125">
        <f>compoprinc!AT10</f>
        <v>1.3772909891973195E-2</v>
      </c>
      <c r="G18" s="125">
        <f>compoprinc!AU10</f>
        <v>8.5438888402895917E-4</v>
      </c>
      <c r="H18" s="125">
        <f>compoprinc!AV10</f>
        <v>2.1844449940069333E-2</v>
      </c>
      <c r="I18" s="198">
        <f>compoprinc!AW10</f>
        <v>2.6105695651851332E-2</v>
      </c>
      <c r="J18" s="117">
        <f>compoprinc!AX10</f>
        <v>6.6588117445707071E-2</v>
      </c>
      <c r="K18" s="125">
        <f>compoprinc!AY10</f>
        <v>2.5709498270217263E-2</v>
      </c>
      <c r="L18" s="125">
        <f>compoprinc!AZ10</f>
        <v>1.1095447369048292E-2</v>
      </c>
      <c r="M18" s="125">
        <f>compoprinc!BA10</f>
        <v>3.2263840578573275E-3</v>
      </c>
      <c r="N18" s="125">
        <f>compoprinc!BB10</f>
        <v>6.3093561916613295E-3</v>
      </c>
      <c r="O18" s="125">
        <f>compoprinc!BC10</f>
        <v>3.1144589160855379E-4</v>
      </c>
      <c r="P18" s="125">
        <f>compoprinc!BD10</f>
        <v>8.0248506024962144E-3</v>
      </c>
      <c r="Q18" s="198">
        <f>compoprinc!BE10</f>
        <v>1.1911135062818093E-2</v>
      </c>
      <c r="R18" s="197">
        <f>compoprinc!BF10</f>
        <v>1.9716927155294814E-2</v>
      </c>
      <c r="S18" s="125">
        <f>compoprinc!BG10</f>
        <v>9.3947899282246661E-3</v>
      </c>
      <c r="T18" s="125">
        <f>compoprinc!BH10</f>
        <v>2.4442133781531943E-3</v>
      </c>
      <c r="U18" s="125">
        <f>compoprinc!BI10</f>
        <v>6.9682173484883654E-4</v>
      </c>
      <c r="V18" s="125">
        <f>compoprinc!BJ10</f>
        <v>1.9818881111529443E-3</v>
      </c>
      <c r="W18" s="125">
        <f>compoprinc!BK10</f>
        <v>5.0284160079682266E-5</v>
      </c>
      <c r="X18" s="125">
        <f>compoprinc!BL10</f>
        <v>1.4026981449610486E-3</v>
      </c>
      <c r="Y18" s="165">
        <f>compoprinc!BM10</f>
        <v>3.7462316978744406E-3</v>
      </c>
    </row>
    <row r="19" spans="1:25">
      <c r="A19" s="126">
        <v>1922</v>
      </c>
      <c r="B19" s="117">
        <f>compoprinc!AP11</f>
        <v>0.1326765590512182</v>
      </c>
      <c r="C19" s="125">
        <f>compoprinc!AQ11</f>
        <v>3.1881824046179119E-2</v>
      </c>
      <c r="D19" s="125">
        <f>compoprinc!AR11</f>
        <v>2.6522479467281011E-2</v>
      </c>
      <c r="E19" s="125">
        <f>compoprinc!AS11</f>
        <v>1.2489855642084109E-2</v>
      </c>
      <c r="F19" s="125">
        <f>compoprinc!AT11</f>
        <v>1.3581003218451555E-2</v>
      </c>
      <c r="G19" s="125">
        <f>compoprinc!AU11</f>
        <v>8.1534224853442854E-4</v>
      </c>
      <c r="H19" s="125">
        <f>compoprinc!AV11</f>
        <v>2.1175970294540474E-2</v>
      </c>
      <c r="I19" s="198">
        <f>compoprinc!AW11</f>
        <v>2.6210084134147528E-2</v>
      </c>
      <c r="J19" s="117">
        <f>compoprinc!AX11</f>
        <v>6.4882612154290031E-2</v>
      </c>
      <c r="K19" s="125">
        <f>compoprinc!AY11</f>
        <v>2.0494465506178838E-2</v>
      </c>
      <c r="L19" s="125">
        <f>compoprinc!AZ11</f>
        <v>1.2779053366809633E-2</v>
      </c>
      <c r="M19" s="125">
        <f>compoprinc!BA11</f>
        <v>5.5006599956449994E-3</v>
      </c>
      <c r="N19" s="125">
        <f>compoprinc!BB11</f>
        <v>6.1388283791655868E-3</v>
      </c>
      <c r="O19" s="125">
        <f>compoprinc!BC11</f>
        <v>2.9977714953827791E-4</v>
      </c>
      <c r="P19" s="125">
        <f>compoprinc!BD11</f>
        <v>7.872125466937125E-3</v>
      </c>
      <c r="Q19" s="198">
        <f>compoprinc!BE11</f>
        <v>1.1797702290015557E-2</v>
      </c>
      <c r="R19" s="197">
        <f>compoprinc!BF11</f>
        <v>2.0411702141261732E-2</v>
      </c>
      <c r="S19" s="125">
        <f>compoprinc!BG11</f>
        <v>8.4248586173635131E-3</v>
      </c>
      <c r="T19" s="125">
        <f>compoprinc!BH11</f>
        <v>3.2356879401726603E-3</v>
      </c>
      <c r="U19" s="125">
        <f>compoprinc!BI11</f>
        <v>1.6628106339742861E-3</v>
      </c>
      <c r="V19" s="125">
        <f>compoprinc!BJ11</f>
        <v>1.9208068826137856E-3</v>
      </c>
      <c r="W19" s="125">
        <f>compoprinc!BK11</f>
        <v>4.9633988608539796E-5</v>
      </c>
      <c r="X19" s="125">
        <f>compoprinc!BL11</f>
        <v>1.4217684868327609E-3</v>
      </c>
      <c r="Y19" s="165">
        <f>compoprinc!BM11</f>
        <v>3.6961355916961878E-3</v>
      </c>
    </row>
    <row r="20" spans="1:25">
      <c r="A20" s="126">
        <v>1923</v>
      </c>
      <c r="B20" s="117">
        <f>compoprinc!AP12</f>
        <v>0.12917846068237746</v>
      </c>
      <c r="C20" s="125">
        <f>compoprinc!AQ12</f>
        <v>5.2904223793741323E-2</v>
      </c>
      <c r="D20" s="125">
        <f>compoprinc!AR12</f>
        <v>1.9460063673881971E-2</v>
      </c>
      <c r="E20" s="125">
        <f>compoprinc!AS12</f>
        <v>8.2525466657901256E-3</v>
      </c>
      <c r="F20" s="125">
        <f>compoprinc!AT12</f>
        <v>9.6390732790912811E-3</v>
      </c>
      <c r="G20" s="125">
        <f>compoprinc!AU12</f>
        <v>7.7872805045959561E-4</v>
      </c>
      <c r="H20" s="125">
        <f>compoprinc!AV12</f>
        <v>2.0055297521063092E-2</v>
      </c>
      <c r="I20" s="198">
        <f>compoprinc!AW12</f>
        <v>1.8088527698350072E-2</v>
      </c>
      <c r="J20" s="117">
        <f>compoprinc!AX12</f>
        <v>6.4630218624291802E-2</v>
      </c>
      <c r="K20" s="125">
        <f>compoprinc!AY12</f>
        <v>3.3518068292420856E-2</v>
      </c>
      <c r="L20" s="125">
        <f>compoprinc!AZ12</f>
        <v>8.9238329568671927E-3</v>
      </c>
      <c r="M20" s="125">
        <f>compoprinc!BA12</f>
        <v>3.3773924606577796E-3</v>
      </c>
      <c r="N20" s="125">
        <f>compoprinc!BB12</f>
        <v>3.9272494135701389E-3</v>
      </c>
      <c r="O20" s="125">
        <f>compoprinc!BC12</f>
        <v>2.8107404453207976E-4</v>
      </c>
      <c r="P20" s="125">
        <f>compoprinc!BD12</f>
        <v>7.2836485365021216E-3</v>
      </c>
      <c r="Q20" s="198">
        <f>compoprinc!BE12</f>
        <v>7.3189529197416241E-3</v>
      </c>
      <c r="R20" s="197">
        <f>compoprinc!BF12</f>
        <v>2.1168120846628658E-2</v>
      </c>
      <c r="S20" s="125">
        <f>compoprinc!BG12</f>
        <v>1.3682884264246572E-2</v>
      </c>
      <c r="T20" s="125">
        <f>compoprinc!BH12</f>
        <v>2.1110448149706694E-3</v>
      </c>
      <c r="U20" s="125">
        <f>compoprinc!BI12</f>
        <v>9.0089785245742507E-4</v>
      </c>
      <c r="V20" s="125">
        <f>compoprinc!BJ12</f>
        <v>1.0518575619217923E-3</v>
      </c>
      <c r="W20" s="125">
        <f>compoprinc!BK12</f>
        <v>4.9130231250907447E-5</v>
      </c>
      <c r="X20" s="125">
        <f>compoprinc!BL12</f>
        <v>1.4123594459482859E-3</v>
      </c>
      <c r="Y20" s="165">
        <f>compoprinc!BM12</f>
        <v>1.9599466758330073E-3</v>
      </c>
    </row>
    <row r="21" spans="1:25">
      <c r="A21" s="126">
        <v>1924</v>
      </c>
      <c r="B21" s="117">
        <f>compoprinc!AP13</f>
        <v>0.13421869827994748</v>
      </c>
      <c r="C21" s="125">
        <f>compoprinc!AQ13</f>
        <v>4.9600651105078115E-2</v>
      </c>
      <c r="D21" s="125">
        <f>compoprinc!AR13</f>
        <v>2.1466749653304112E-2</v>
      </c>
      <c r="E21" s="125">
        <f>compoprinc!AS13</f>
        <v>8.5778739521647825E-3</v>
      </c>
      <c r="F21" s="125">
        <f>compoprinc!AT13</f>
        <v>1.0821991538531413E-2</v>
      </c>
      <c r="G21" s="125">
        <f>compoprinc!AU13</f>
        <v>9.532221095680147E-4</v>
      </c>
      <c r="H21" s="125">
        <f>compoprinc!AV13</f>
        <v>2.2200114437175969E-2</v>
      </c>
      <c r="I21" s="198">
        <f>compoprinc!AW13</f>
        <v>2.059809548412507E-2</v>
      </c>
      <c r="J21" s="117">
        <f>compoprinc!AX13</f>
        <v>6.6848588686091823E-2</v>
      </c>
      <c r="K21" s="125">
        <f>compoprinc!AY13</f>
        <v>3.2077579952805323E-2</v>
      </c>
      <c r="L21" s="125">
        <f>compoprinc!AZ13</f>
        <v>1.020267563888958E-2</v>
      </c>
      <c r="M21" s="125">
        <f>compoprinc!BA13</f>
        <v>3.4806640854183894E-3</v>
      </c>
      <c r="N21" s="125">
        <f>compoprinc!BB13</f>
        <v>4.2823778004804748E-3</v>
      </c>
      <c r="O21" s="125">
        <f>compoprinc!BC13</f>
        <v>3.5420733533380125E-4</v>
      </c>
      <c r="P21" s="125">
        <f>compoprinc!BD13</f>
        <v>8.3555850034755484E-3</v>
      </c>
      <c r="Q21" s="198">
        <f>compoprinc!BE13</f>
        <v>8.0954988696887199E-3</v>
      </c>
      <c r="R21" s="197">
        <f>compoprinc!BF13</f>
        <v>2.1805763513850562E-2</v>
      </c>
      <c r="S21" s="125">
        <f>compoprinc!BG13</f>
        <v>1.2997992276099228E-2</v>
      </c>
      <c r="T21" s="125">
        <f>compoprinc!BH13</f>
        <v>2.6004728198581383E-3</v>
      </c>
      <c r="U21" s="125">
        <f>compoprinc!BI13</f>
        <v>9.49791801720328E-4</v>
      </c>
      <c r="V21" s="125">
        <f>compoprinc!BJ13</f>
        <v>1.2003285661726848E-3</v>
      </c>
      <c r="W21" s="125">
        <f>compoprinc!BK13</f>
        <v>6.6060996274063303E-5</v>
      </c>
      <c r="X21" s="125">
        <f>compoprinc!BL13</f>
        <v>1.7209254135142748E-3</v>
      </c>
      <c r="Y21" s="165">
        <f>compoprinc!BM13</f>
        <v>2.270191640211841E-3</v>
      </c>
    </row>
    <row r="22" spans="1:25">
      <c r="A22" s="126">
        <v>1925</v>
      </c>
      <c r="B22" s="117">
        <f>compoprinc!AP14</f>
        <v>0.15240767844949735</v>
      </c>
      <c r="C22" s="125">
        <f>compoprinc!AQ14</f>
        <v>5.847685960669273E-2</v>
      </c>
      <c r="D22" s="125">
        <f>compoprinc!AR14</f>
        <v>2.3452931036297583E-2</v>
      </c>
      <c r="E22" s="125">
        <f>compoprinc!AS14</f>
        <v>9.6018476868318346E-3</v>
      </c>
      <c r="F22" s="125">
        <f>compoprinc!AT14</f>
        <v>1.310057538228063E-2</v>
      </c>
      <c r="G22" s="125">
        <f>compoprinc!AU14</f>
        <v>1.0225384335637172E-3</v>
      </c>
      <c r="H22" s="125">
        <f>compoprinc!AV14</f>
        <v>2.1913468266542575E-2</v>
      </c>
      <c r="I22" s="198">
        <f>compoprinc!AW14</f>
        <v>2.4839458037288299E-2</v>
      </c>
      <c r="J22" s="117">
        <f>compoprinc!AX14</f>
        <v>7.8636231573232379E-2</v>
      </c>
      <c r="K22" s="125">
        <f>compoprinc!AY14</f>
        <v>3.8492819748200957E-2</v>
      </c>
      <c r="L22" s="125">
        <f>compoprinc!AZ14</f>
        <v>1.0908527627643291E-2</v>
      </c>
      <c r="M22" s="125">
        <f>compoprinc!BA14</f>
        <v>3.8721432063427742E-3</v>
      </c>
      <c r="N22" s="125">
        <f>compoprinc!BB14</f>
        <v>5.7786686097789416E-3</v>
      </c>
      <c r="O22" s="125">
        <f>compoprinc!BC14</f>
        <v>3.8163754043291938E-4</v>
      </c>
      <c r="P22" s="125">
        <f>compoprinc!BD14</f>
        <v>8.2934114649871101E-3</v>
      </c>
      <c r="Q22" s="198">
        <f>compoprinc!BE14</f>
        <v>1.0909023375846393E-2</v>
      </c>
      <c r="R22" s="197">
        <f>compoprinc!BF14</f>
        <v>2.8410717019398471E-2</v>
      </c>
      <c r="S22" s="125">
        <f>compoprinc!BG14</f>
        <v>1.7081760995241436E-2</v>
      </c>
      <c r="T22" s="125">
        <f>compoprinc!BH14</f>
        <v>2.8709685412061847E-3</v>
      </c>
      <c r="U22" s="125">
        <f>compoprinc!BI14</f>
        <v>9.1279795723954373E-4</v>
      </c>
      <c r="V22" s="125">
        <f>compoprinc!BJ14</f>
        <v>2.0021729257041674E-3</v>
      </c>
      <c r="W22" s="125">
        <f>compoprinc!BK14</f>
        <v>7.0375703882759455E-5</v>
      </c>
      <c r="X22" s="125">
        <f>compoprinc!BL14</f>
        <v>1.6847088387602395E-3</v>
      </c>
      <c r="Y22" s="165">
        <f>compoprinc!BM14</f>
        <v>3.7879320573641385E-3</v>
      </c>
    </row>
    <row r="23" spans="1:25">
      <c r="A23" s="126">
        <v>1926</v>
      </c>
      <c r="B23" s="117">
        <f>compoprinc!AP15</f>
        <v>0.16340898025315331</v>
      </c>
      <c r="C23" s="125">
        <f>compoprinc!AQ15</f>
        <v>7.4101394972849094E-2</v>
      </c>
      <c r="D23" s="125">
        <f>compoprinc!AR15</f>
        <v>2.305736483664049E-2</v>
      </c>
      <c r="E23" s="125">
        <f>compoprinc!AS15</f>
        <v>8.8815993878008561E-3</v>
      </c>
      <c r="F23" s="125">
        <f>compoprinc!AT15</f>
        <v>1.1766053864622256E-2</v>
      </c>
      <c r="G23" s="125">
        <f>compoprinc!AU15</f>
        <v>1.0730724336941251E-3</v>
      </c>
      <c r="H23" s="125">
        <f>compoprinc!AV15</f>
        <v>2.2372887376679709E-2</v>
      </c>
      <c r="I23" s="198">
        <f>compoprinc!AW15</f>
        <v>2.2156607380866829E-2</v>
      </c>
      <c r="J23" s="117">
        <f>compoprinc!AX15</f>
        <v>8.7823099304887034E-2</v>
      </c>
      <c r="K23" s="125">
        <f>compoprinc!AY15</f>
        <v>5.0414985315125956E-2</v>
      </c>
      <c r="L23" s="125">
        <f>compoprinc!AZ15</f>
        <v>1.0907465762349399E-2</v>
      </c>
      <c r="M23" s="125">
        <f>compoprinc!BA15</f>
        <v>3.6079574494816773E-3</v>
      </c>
      <c r="N23" s="125">
        <f>compoprinc!BB15</f>
        <v>4.881164830635689E-3</v>
      </c>
      <c r="O23" s="125">
        <f>compoprinc!BC15</f>
        <v>4.0064510156411588E-4</v>
      </c>
      <c r="P23" s="125">
        <f>compoprinc!BD15</f>
        <v>8.4677835788378383E-3</v>
      </c>
      <c r="Q23" s="198">
        <f>compoprinc!BE15</f>
        <v>9.1430972668923322E-3</v>
      </c>
      <c r="R23" s="197">
        <f>compoprinc!BF15</f>
        <v>3.3425690633695278E-2</v>
      </c>
      <c r="S23" s="125">
        <f>compoprinc!BG15</f>
        <v>2.3372129545900008E-2</v>
      </c>
      <c r="T23" s="125">
        <f>compoprinc!BH15</f>
        <v>2.7814925457162057E-3</v>
      </c>
      <c r="U23" s="125">
        <f>compoprinc!BI15</f>
        <v>8.2600064959032111E-4</v>
      </c>
      <c r="V23" s="125">
        <f>compoprinc!BJ15</f>
        <v>1.5208311353243327E-3</v>
      </c>
      <c r="W23" s="125">
        <f>compoprinc!BK15</f>
        <v>8.4075402691923627E-5</v>
      </c>
      <c r="X23" s="125">
        <f>compoprinc!BL15</f>
        <v>1.9883382123434879E-3</v>
      </c>
      <c r="Y23" s="165">
        <f>compoprinc!BM15</f>
        <v>2.8528231421289952E-3</v>
      </c>
    </row>
    <row r="24" spans="1:25">
      <c r="A24" s="126">
        <v>1927</v>
      </c>
      <c r="B24" s="117">
        <f>compoprinc!AP16</f>
        <v>0.15517409224493864</v>
      </c>
      <c r="C24" s="125">
        <f>compoprinc!AQ16</f>
        <v>5.9894327065697653E-2</v>
      </c>
      <c r="D24" s="125">
        <f>compoprinc!AR16</f>
        <v>2.4145751718909279E-2</v>
      </c>
      <c r="E24" s="125">
        <f>compoprinc!AS16</f>
        <v>9.9283825569261019E-3</v>
      </c>
      <c r="F24" s="125">
        <f>compoprinc!AT16</f>
        <v>1.2337121258116961E-2</v>
      </c>
      <c r="G24" s="125">
        <f>compoprinc!AU16</f>
        <v>1.1814898934509731E-3</v>
      </c>
      <c r="H24" s="125">
        <f>compoprinc!AV16</f>
        <v>2.3758139548052837E-2</v>
      </c>
      <c r="I24" s="198">
        <f>compoprinc!AW16</f>
        <v>2.3928880203784843E-2</v>
      </c>
      <c r="J24" s="117">
        <f>compoprinc!AX16</f>
        <v>8.1949261391686637E-2</v>
      </c>
      <c r="K24" s="125">
        <f>compoprinc!AY16</f>
        <v>4.1082612278654035E-2</v>
      </c>
      <c r="L24" s="125">
        <f>compoprinc!AZ16</f>
        <v>1.1277791134322823E-2</v>
      </c>
      <c r="M24" s="125">
        <f>compoprinc!BA16</f>
        <v>4.0654836456872866E-3</v>
      </c>
      <c r="N24" s="125">
        <f>compoprinc!BB16</f>
        <v>5.5017488403679461E-3</v>
      </c>
      <c r="O24" s="125">
        <f>compoprinc!BC16</f>
        <v>4.3995499313696107E-4</v>
      </c>
      <c r="P24" s="125">
        <f>compoprinc!BD16</f>
        <v>8.9558332276021783E-3</v>
      </c>
      <c r="Q24" s="198">
        <f>compoprinc!BE16</f>
        <v>1.0625837271915402E-2</v>
      </c>
      <c r="R24" s="197">
        <f>compoprinc!BF16</f>
        <v>3.0864309712016872E-2</v>
      </c>
      <c r="S24" s="125">
        <f>compoprinc!BG16</f>
        <v>1.8864251889275336E-2</v>
      </c>
      <c r="T24" s="125">
        <f>compoprinc!BH16</f>
        <v>3.0253118599944946E-3</v>
      </c>
      <c r="U24" s="125">
        <f>compoprinc!BI16</f>
        <v>9.0064617333382468E-4</v>
      </c>
      <c r="V24" s="125">
        <f>compoprinc!BJ16</f>
        <v>2.0435977148277008E-3</v>
      </c>
      <c r="W24" s="125">
        <f>compoprinc!BK16</f>
        <v>8.7964754420613139E-5</v>
      </c>
      <c r="X24" s="125">
        <f>compoprinc!BL16</f>
        <v>1.9848892025433841E-3</v>
      </c>
      <c r="Y24" s="165">
        <f>compoprinc!BM16</f>
        <v>3.9576481176215152E-3</v>
      </c>
    </row>
    <row r="25" spans="1:25">
      <c r="A25" s="126">
        <v>1928</v>
      </c>
      <c r="B25" s="117">
        <f>compoprinc!AP17</f>
        <v>0.16501711944089176</v>
      </c>
      <c r="C25" s="125">
        <f>compoprinc!AQ17</f>
        <v>6.2090306917374327E-2</v>
      </c>
      <c r="D25" s="125">
        <f>compoprinc!AR17</f>
        <v>2.5929530502263057E-2</v>
      </c>
      <c r="E25" s="125">
        <f>compoprinc!AS17</f>
        <v>1.0677160133605805E-2</v>
      </c>
      <c r="F25" s="125">
        <f>compoprinc!AT17</f>
        <v>1.3634395190096326E-2</v>
      </c>
      <c r="G25" s="125">
        <f>compoprinc!AU17</f>
        <v>1.2749548541818464E-3</v>
      </c>
      <c r="H25" s="125">
        <f>compoprinc!AV17</f>
        <v>2.4649200204135104E-2</v>
      </c>
      <c r="I25" s="198">
        <f>compoprinc!AW17</f>
        <v>2.6761571639235308E-2</v>
      </c>
      <c r="J25" s="117">
        <f>compoprinc!AX17</f>
        <v>9.1347206267840556E-2</v>
      </c>
      <c r="K25" s="125">
        <f>compoprinc!AY17</f>
        <v>4.3347498737010472E-2</v>
      </c>
      <c r="L25" s="125">
        <f>compoprinc!AZ17</f>
        <v>1.2645351956670223E-2</v>
      </c>
      <c r="M25" s="125">
        <f>compoprinc!BA17</f>
        <v>4.2552898837850033E-3</v>
      </c>
      <c r="N25" s="125">
        <f>compoprinc!BB17</f>
        <v>7.1878072959123442E-3</v>
      </c>
      <c r="O25" s="125">
        <f>compoprinc!BC17</f>
        <v>4.7776499365785857E-4</v>
      </c>
      <c r="P25" s="125">
        <f>compoprinc!BD17</f>
        <v>9.3575986123290867E-3</v>
      </c>
      <c r="Q25" s="198">
        <f>compoprinc!BE17</f>
        <v>1.4075894788475568E-2</v>
      </c>
      <c r="R25" s="197">
        <f>compoprinc!BF17</f>
        <v>3.71940967099798E-2</v>
      </c>
      <c r="S25" s="125">
        <f>compoprinc!BG17</f>
        <v>1.9832447263700998E-2</v>
      </c>
      <c r="T25" s="125">
        <f>compoprinc!BH17</f>
        <v>4.0564383473524254E-3</v>
      </c>
      <c r="U25" s="125">
        <f>compoprinc!BI17</f>
        <v>8.5105375600871163E-4</v>
      </c>
      <c r="V25" s="125">
        <f>compoprinc!BJ17</f>
        <v>3.4426040454095443E-3</v>
      </c>
      <c r="W25" s="125">
        <f>compoprinc!BK17</f>
        <v>9.9040224680734914E-5</v>
      </c>
      <c r="X25" s="125">
        <f>compoprinc!BL17</f>
        <v>2.1491530129868399E-3</v>
      </c>
      <c r="Y25" s="165">
        <f>compoprinc!BM17</f>
        <v>6.7633600598405539E-3</v>
      </c>
    </row>
    <row r="26" spans="1:25">
      <c r="A26" s="126">
        <v>1929</v>
      </c>
      <c r="B26" s="117">
        <f>compoprinc!AP18</f>
        <v>0.16386989688510459</v>
      </c>
      <c r="C26" s="125">
        <f>compoprinc!AQ18</f>
        <v>6.8464225010242422E-2</v>
      </c>
      <c r="D26" s="125">
        <f>compoprinc!AR18</f>
        <v>2.6005419139831339E-2</v>
      </c>
      <c r="E26" s="125">
        <f>compoprinc!AS18</f>
        <v>1.0242178182659403E-2</v>
      </c>
      <c r="F26" s="125">
        <f>compoprinc!AT18</f>
        <v>1.2191871534299077E-2</v>
      </c>
      <c r="G26" s="125">
        <f>compoprinc!AU18</f>
        <v>1.2098317378165979E-3</v>
      </c>
      <c r="H26" s="125">
        <f>compoprinc!AV18</f>
        <v>2.1771929206688134E-2</v>
      </c>
      <c r="I26" s="198">
        <f>compoprinc!AW18</f>
        <v>2.3984442073567609E-2</v>
      </c>
      <c r="J26" s="117">
        <f>compoprinc!AX18</f>
        <v>9.289983104097764E-2</v>
      </c>
      <c r="K26" s="125">
        <f>compoprinc!AY18</f>
        <v>4.9238849831591047E-2</v>
      </c>
      <c r="L26" s="125">
        <f>compoprinc!AZ18</f>
        <v>1.31398240867468E-2</v>
      </c>
      <c r="M26" s="125">
        <f>compoprinc!BA18</f>
        <v>4.2498944586532384E-3</v>
      </c>
      <c r="N26" s="125">
        <f>compoprinc!BB18</f>
        <v>6.0249342574009903E-3</v>
      </c>
      <c r="O26" s="125">
        <f>compoprinc!BC18</f>
        <v>4.4067006434672331E-4</v>
      </c>
      <c r="P26" s="125">
        <f>compoprinc!BD18</f>
        <v>7.990049272362831E-3</v>
      </c>
      <c r="Q26" s="198">
        <f>compoprinc!BE18</f>
        <v>1.1815609069876019E-2</v>
      </c>
      <c r="R26" s="197">
        <f>compoprinc!BF18</f>
        <v>3.9711858659912135E-2</v>
      </c>
      <c r="S26" s="125">
        <f>compoprinc!BG18</f>
        <v>2.4115092190725863E-2</v>
      </c>
      <c r="T26" s="125">
        <f>compoprinc!BH18</f>
        <v>4.4624785106904853E-3</v>
      </c>
      <c r="U26" s="125">
        <f>compoprinc!BI18</f>
        <v>9.1234718672738202E-4</v>
      </c>
      <c r="V26" s="125">
        <f>compoprinc!BJ18</f>
        <v>2.8054394749008724E-3</v>
      </c>
      <c r="W26" s="125">
        <f>compoprinc!BK18</f>
        <v>8.8773344692022062E-5</v>
      </c>
      <c r="X26" s="125">
        <f>compoprinc!BL18</f>
        <v>1.805182203215256E-3</v>
      </c>
      <c r="Y26" s="165">
        <f>compoprinc!BM18</f>
        <v>5.5225457489602508E-3</v>
      </c>
    </row>
    <row r="27" spans="1:25">
      <c r="A27" s="130">
        <v>1930</v>
      </c>
      <c r="B27" s="123">
        <f>compoprinc!AP19</f>
        <v>0.135575382132442</v>
      </c>
      <c r="C27" s="129">
        <f>compoprinc!AQ19</f>
        <v>5.4177687134177532E-2</v>
      </c>
      <c r="D27" s="129">
        <f>compoprinc!AR19</f>
        <v>2.2496126290896808E-2</v>
      </c>
      <c r="E27" s="129">
        <f>compoprinc!AS19</f>
        <v>1.0354868119464714E-2</v>
      </c>
      <c r="F27" s="129">
        <f>compoprinc!AT19</f>
        <v>8.5854809414134554E-3</v>
      </c>
      <c r="G27" s="129">
        <f>compoprinc!AU19</f>
        <v>1.3476434116567609E-3</v>
      </c>
      <c r="H27" s="129">
        <f>compoprinc!AV19</f>
        <v>2.191783529872816E-2</v>
      </c>
      <c r="I27" s="202">
        <f>compoprinc!AW19</f>
        <v>1.6695740936104563E-2</v>
      </c>
      <c r="J27" s="123">
        <f>compoprinc!AX19</f>
        <v>6.9596570770309424E-2</v>
      </c>
      <c r="K27" s="129">
        <f>compoprinc!AY19</f>
        <v>3.6614009046556359E-2</v>
      </c>
      <c r="L27" s="129">
        <f>compoprinc!AZ19</f>
        <v>1.0423936778582802E-2</v>
      </c>
      <c r="M27" s="129">
        <f>compoprinc!BA19</f>
        <v>4.4341001778582948E-3</v>
      </c>
      <c r="N27" s="129">
        <f>compoprinc!BB19</f>
        <v>3.2562239423423395E-3</v>
      </c>
      <c r="O27" s="129">
        <f>compoprinc!BC19</f>
        <v>4.9297748823813592E-4</v>
      </c>
      <c r="P27" s="129">
        <f>compoprinc!BD19</f>
        <v>8.092915867627103E-3</v>
      </c>
      <c r="Q27" s="202">
        <f>compoprinc!BE19</f>
        <v>6.2824074691043962E-3</v>
      </c>
      <c r="R27" s="201">
        <f>compoprinc!BF19</f>
        <v>2.5466171933771639E-2</v>
      </c>
      <c r="S27" s="129">
        <f>compoprinc!BG19</f>
        <v>1.7504170361446681E-2</v>
      </c>
      <c r="T27" s="129">
        <f>compoprinc!BH19</f>
        <v>2.4692352339497703E-3</v>
      </c>
      <c r="U27" s="129">
        <f>compoprinc!BI19</f>
        <v>8.7956427255791699E-4</v>
      </c>
      <c r="V27" s="129">
        <f>compoprinc!BJ19</f>
        <v>8.4544869755865976E-4</v>
      </c>
      <c r="W27" s="129">
        <f>compoprinc!BK19</f>
        <v>1.085035293629709E-4</v>
      </c>
      <c r="X27" s="129">
        <f>compoprinc!BL19</f>
        <v>2.0291749504665777E-3</v>
      </c>
      <c r="Y27" s="169">
        <f>compoprinc!BM19</f>
        <v>1.6300748884290643E-3</v>
      </c>
    </row>
    <row r="28" spans="1:25">
      <c r="A28" s="126">
        <v>1931</v>
      </c>
      <c r="B28" s="117">
        <f>compoprinc!AP20</f>
        <v>0.10771482954614153</v>
      </c>
      <c r="C28" s="125">
        <f>compoprinc!AQ20</f>
        <v>2.3482491795914905E-2</v>
      </c>
      <c r="D28" s="125">
        <f>compoprinc!AR20</f>
        <v>2.4099132530970964E-2</v>
      </c>
      <c r="E28" s="125">
        <f>compoprinc!AS20</f>
        <v>1.0899768464669552E-2</v>
      </c>
      <c r="F28" s="125">
        <f>compoprinc!AT20</f>
        <v>8.1744109288642511E-3</v>
      </c>
      <c r="G28" s="125">
        <f>compoprinc!AU20</f>
        <v>1.857760841706978E-3</v>
      </c>
      <c r="H28" s="125">
        <f>compoprinc!AV20</f>
        <v>2.3595801925031371E-2</v>
      </c>
      <c r="I28" s="198">
        <f>compoprinc!AW20</f>
        <v>1.5605463058983493E-2</v>
      </c>
      <c r="J28" s="117">
        <f>compoprinc!AX20</f>
        <v>4.9061777108145861E-2</v>
      </c>
      <c r="K28" s="125">
        <f>compoprinc!AY20</f>
        <v>1.5494198437268512E-2</v>
      </c>
      <c r="L28" s="125">
        <f>compoprinc!AZ20</f>
        <v>1.0777015775130804E-2</v>
      </c>
      <c r="M28" s="125">
        <f>compoprinc!BA20</f>
        <v>4.8240638372516412E-3</v>
      </c>
      <c r="N28" s="125">
        <f>compoprinc!BB20</f>
        <v>3.0637694710370909E-3</v>
      </c>
      <c r="O28" s="125">
        <f>compoprinc!BC20</f>
        <v>6.6321111078650424E-4</v>
      </c>
      <c r="P28" s="125">
        <f>compoprinc!BD20</f>
        <v>8.4390680401088634E-3</v>
      </c>
      <c r="Q28" s="198">
        <f>compoprinc!BE20</f>
        <v>5.8004504365624402E-3</v>
      </c>
      <c r="R28" s="197">
        <f>compoprinc!BF20</f>
        <v>1.5188426548687265E-2</v>
      </c>
      <c r="S28" s="125">
        <f>compoprinc!BG20</f>
        <v>7.318716599856741E-3</v>
      </c>
      <c r="T28" s="125">
        <f>compoprinc!BH20</f>
        <v>2.6443509744596616E-3</v>
      </c>
      <c r="U28" s="125">
        <f>compoprinc!BI20</f>
        <v>9.3601612217554043E-4</v>
      </c>
      <c r="V28" s="125">
        <f>compoprinc!BJ20</f>
        <v>7.8748521972084719E-4</v>
      </c>
      <c r="W28" s="125">
        <f>compoprinc!BK20</f>
        <v>1.3153914626654777E-4</v>
      </c>
      <c r="X28" s="125">
        <f>compoprinc!BL20</f>
        <v>1.8806893999231287E-3</v>
      </c>
      <c r="Y28" s="165">
        <f>compoprinc!BM20</f>
        <v>1.4896290862848032E-3</v>
      </c>
    </row>
    <row r="29" spans="1:25">
      <c r="A29" s="126">
        <v>1932</v>
      </c>
      <c r="B29" s="117">
        <f>compoprinc!AP21</f>
        <v>9.8971983929198953E-2</v>
      </c>
      <c r="C29" s="125">
        <f>compoprinc!AQ21</f>
        <v>-6.4326174342427224E-3</v>
      </c>
      <c r="D29" s="125">
        <f>compoprinc!AR21</f>
        <v>3.3708260024270117E-2</v>
      </c>
      <c r="E29" s="125">
        <f>compoprinc!AS21</f>
        <v>1.525529616843322E-2</v>
      </c>
      <c r="F29" s="125">
        <f>compoprinc!AT21</f>
        <v>8.8455753953538517E-3</v>
      </c>
      <c r="G29" s="125">
        <f>compoprinc!AU21</f>
        <v>2.9564236028641494E-3</v>
      </c>
      <c r="H29" s="125">
        <f>compoprinc!AV21</f>
        <v>2.8893416984915751E-2</v>
      </c>
      <c r="I29" s="198">
        <f>compoprinc!AW21</f>
        <v>1.5745629187604585E-2</v>
      </c>
      <c r="J29" s="117">
        <f>compoprinc!AX21</f>
        <v>4.1411525976118163E-2</v>
      </c>
      <c r="K29" s="125">
        <f>compoprinc!AY21</f>
        <v>-4.3754835842765736E-3</v>
      </c>
      <c r="L29" s="125">
        <f>compoprinc!AZ21</f>
        <v>1.6412364651677031E-2</v>
      </c>
      <c r="M29" s="125">
        <f>compoprinc!BA21</f>
        <v>7.3606695336442349E-3</v>
      </c>
      <c r="N29" s="125">
        <f>compoprinc!BB21</f>
        <v>3.7013891600609105E-3</v>
      </c>
      <c r="O29" s="125">
        <f>compoprinc!BC21</f>
        <v>1.0845715813661799E-3</v>
      </c>
      <c r="P29" s="125">
        <f>compoprinc!BD21</f>
        <v>1.0676813213310364E-2</v>
      </c>
      <c r="Q29" s="198">
        <f>compoprinc!BE21</f>
        <v>6.5512014203360086E-3</v>
      </c>
      <c r="R29" s="197">
        <f>compoprinc!BF21</f>
        <v>9.750487839327979E-3</v>
      </c>
      <c r="S29" s="125">
        <f>compoprinc!BG21</f>
        <v>0</v>
      </c>
      <c r="T29" s="125">
        <f>compoprinc!BH21</f>
        <v>3.64083299207616E-3</v>
      </c>
      <c r="U29" s="125">
        <f>compoprinc!BI21</f>
        <v>1.3151198089061634E-3</v>
      </c>
      <c r="V29" s="125">
        <f>compoprinc!BJ21</f>
        <v>8.8110670226415426E-4</v>
      </c>
      <c r="W29" s="125">
        <f>compoprinc!BK21</f>
        <v>2.006617989609225E-4</v>
      </c>
      <c r="X29" s="125">
        <f>compoprinc!BL21</f>
        <v>2.1562816553553485E-3</v>
      </c>
      <c r="Y29" s="165">
        <f>compoprinc!BM21</f>
        <v>1.5564848817652295E-3</v>
      </c>
    </row>
    <row r="30" spans="1:25">
      <c r="A30" s="126">
        <v>1933</v>
      </c>
      <c r="B30" s="117">
        <f>compoprinc!AP22</f>
        <v>0.10824119448866169</v>
      </c>
      <c r="C30" s="125">
        <f>compoprinc!AQ22</f>
        <v>-5.3448510108416039E-3</v>
      </c>
      <c r="D30" s="125">
        <f>compoprinc!AR22</f>
        <v>3.3547299154030992E-2</v>
      </c>
      <c r="E30" s="125">
        <f>compoprinc!AS22</f>
        <v>1.3980675512710521E-2</v>
      </c>
      <c r="F30" s="125">
        <f>compoprinc!AT22</f>
        <v>1.1487626159758089E-2</v>
      </c>
      <c r="G30" s="125">
        <f>compoprinc!AU22</f>
        <v>3.1270495073317771E-3</v>
      </c>
      <c r="H30" s="125">
        <f>compoprinc!AV22</f>
        <v>3.0567623008806055E-2</v>
      </c>
      <c r="I30" s="198">
        <f>compoprinc!AW22</f>
        <v>2.0875772156865837E-2</v>
      </c>
      <c r="J30" s="117">
        <f>compoprinc!AX22</f>
        <v>4.7464620121490442E-2</v>
      </c>
      <c r="K30" s="125">
        <f>compoprinc!AY22</f>
        <v>-3.7833422806276213E-3</v>
      </c>
      <c r="L30" s="125">
        <f>compoprinc!AZ22</f>
        <v>1.639698497752105E-2</v>
      </c>
      <c r="M30" s="125">
        <f>compoprinc!BA22</f>
        <v>6.5694766537528291E-3</v>
      </c>
      <c r="N30" s="125">
        <f>compoprinc!BB22</f>
        <v>5.506153042513299E-3</v>
      </c>
      <c r="O30" s="125">
        <f>compoprinc!BC22</f>
        <v>1.1750986095249191E-3</v>
      </c>
      <c r="P30" s="125">
        <f>compoprinc!BD22</f>
        <v>1.1627135941858407E-2</v>
      </c>
      <c r="Q30" s="198">
        <f>compoprinc!BE22</f>
        <v>9.9731131769475474E-3</v>
      </c>
      <c r="R30" s="197">
        <f>compoprinc!BF22</f>
        <v>1.2489912643387793E-2</v>
      </c>
      <c r="S30" s="125">
        <f>compoprinc!BG22</f>
        <v>0</v>
      </c>
      <c r="T30" s="125">
        <f>compoprinc!BH22</f>
        <v>3.9965724264454097E-3</v>
      </c>
      <c r="U30" s="125">
        <f>compoprinc!BI22</f>
        <v>1.1638134850236943E-3</v>
      </c>
      <c r="V30" s="125">
        <f>compoprinc!BJ22</f>
        <v>1.7134976360751819E-3</v>
      </c>
      <c r="W30" s="125">
        <f>compoprinc!BK22</f>
        <v>2.1424203163287933E-4</v>
      </c>
      <c r="X30" s="125">
        <f>compoprinc!BL22</f>
        <v>2.2951951738048697E-3</v>
      </c>
      <c r="Y30" s="165">
        <f>compoprinc!BM22</f>
        <v>3.1065918904057562E-3</v>
      </c>
    </row>
    <row r="31" spans="1:25">
      <c r="A31" s="126">
        <v>1934</v>
      </c>
      <c r="B31" s="117">
        <f>compoprinc!AP23</f>
        <v>0.12671462860823468</v>
      </c>
      <c r="C31" s="125">
        <f>compoprinc!AQ23</f>
        <v>2.4961108063190632E-2</v>
      </c>
      <c r="D31" s="125">
        <f>compoprinc!AR23</f>
        <v>2.9791976879782765E-2</v>
      </c>
      <c r="E31" s="125">
        <f>compoprinc!AS23</f>
        <v>1.025363159582211E-2</v>
      </c>
      <c r="F31" s="125">
        <f>compoprinc!AT23</f>
        <v>1.0426075840205088E-2</v>
      </c>
      <c r="G31" s="125">
        <f>compoprinc!AU23</f>
        <v>2.6788753507816332E-3</v>
      </c>
      <c r="H31" s="125">
        <f>compoprinc!AV23</f>
        <v>2.8601547403699534E-2</v>
      </c>
      <c r="I31" s="198">
        <f>compoprinc!AW23</f>
        <v>2.0001413474752899E-2</v>
      </c>
      <c r="J31" s="117">
        <f>compoprinc!AX23</f>
        <v>5.835398620684052E-2</v>
      </c>
      <c r="K31" s="125">
        <f>compoprinc!AY23</f>
        <v>1.7314748118884515E-2</v>
      </c>
      <c r="L31" s="125">
        <f>compoprinc!AZ23</f>
        <v>1.3389631411632495E-2</v>
      </c>
      <c r="M31" s="125">
        <f>compoprinc!BA23</f>
        <v>4.5509921537706353E-3</v>
      </c>
      <c r="N31" s="125">
        <f>compoprinc!BB23</f>
        <v>4.0156214814556406E-3</v>
      </c>
      <c r="O31" s="125">
        <f>compoprinc!BC23</f>
        <v>9.7410700017321451E-4</v>
      </c>
      <c r="P31" s="125">
        <f>compoprinc!BD23</f>
        <v>1.0453371770758713E-2</v>
      </c>
      <c r="Q31" s="198">
        <f>compoprinc!BE23</f>
        <v>7.6555142701653133E-3</v>
      </c>
      <c r="R31" s="197">
        <f>compoprinc!BF23</f>
        <v>1.653382550479501E-2</v>
      </c>
      <c r="S31" s="125">
        <f>compoprinc!BG23</f>
        <v>7.8529160078274866E-3</v>
      </c>
      <c r="T31" s="125">
        <f>compoprinc!BH23</f>
        <v>2.7148420061745768E-3</v>
      </c>
      <c r="U31" s="125">
        <f>compoprinc!BI23</f>
        <v>8.3344533969408508E-4</v>
      </c>
      <c r="V31" s="125">
        <f>compoprinc!BJ23</f>
        <v>9.8142433073858957E-4</v>
      </c>
      <c r="W31" s="125">
        <f>compoprinc!BK23</f>
        <v>1.794884609673672E-4</v>
      </c>
      <c r="X31" s="125">
        <f>compoprinc!BL23</f>
        <v>2.1035320053095358E-3</v>
      </c>
      <c r="Y31" s="165">
        <f>compoprinc!BM23</f>
        <v>1.8681773540833674E-3</v>
      </c>
    </row>
    <row r="32" spans="1:25">
      <c r="A32" s="126">
        <v>1935</v>
      </c>
      <c r="B32" s="117">
        <f>compoprinc!AP24</f>
        <v>0.1293178161685262</v>
      </c>
      <c r="C32" s="125">
        <f>compoprinc!AQ24</f>
        <v>3.3482998665795127E-2</v>
      </c>
      <c r="D32" s="125">
        <f>compoprinc!AR24</f>
        <v>2.4885808292639283E-2</v>
      </c>
      <c r="E32" s="125">
        <f>compoprinc!AS24</f>
        <v>8.8787329741885791E-3</v>
      </c>
      <c r="F32" s="125">
        <f>compoprinc!AT24</f>
        <v>1.1027027224696433E-2</v>
      </c>
      <c r="G32" s="125">
        <f>compoprinc!AU24</f>
        <v>2.4115023235826332E-3</v>
      </c>
      <c r="H32" s="125">
        <f>compoprinc!AV24</f>
        <v>2.6798812817781199E-2</v>
      </c>
      <c r="I32" s="198">
        <f>compoprinc!AW24</f>
        <v>2.1832933869842985E-2</v>
      </c>
      <c r="J32" s="117">
        <f>compoprinc!AX24</f>
        <v>6.1555183126686216E-2</v>
      </c>
      <c r="K32" s="125">
        <f>compoprinc!AY24</f>
        <v>2.2872311597857839E-2</v>
      </c>
      <c r="L32" s="125">
        <f>compoprinc!AZ24</f>
        <v>1.0892492055391775E-2</v>
      </c>
      <c r="M32" s="125">
        <f>compoprinc!BA24</f>
        <v>3.9181975811131619E-3</v>
      </c>
      <c r="N32" s="125">
        <f>compoprinc!BB24</f>
        <v>4.4718321701232543E-3</v>
      </c>
      <c r="O32" s="125">
        <f>compoprinc!BC24</f>
        <v>8.7198007325190146E-4</v>
      </c>
      <c r="P32" s="125">
        <f>compoprinc!BD24</f>
        <v>9.7280640004173639E-3</v>
      </c>
      <c r="Q32" s="198">
        <f>compoprinc!BE24</f>
        <v>8.800305648530897E-3</v>
      </c>
      <c r="R32" s="197">
        <f>compoprinc!BF24</f>
        <v>1.866097875837262E-2</v>
      </c>
      <c r="S32" s="125">
        <f>compoprinc!BG24</f>
        <v>1.0179077066328413E-2</v>
      </c>
      <c r="T32" s="125">
        <f>compoprinc!BH24</f>
        <v>1.9957307424957309E-3</v>
      </c>
      <c r="U32" s="125">
        <f>compoprinc!BI24</f>
        <v>7.7437150066400726E-4</v>
      </c>
      <c r="V32" s="125">
        <f>compoprinc!BJ24</f>
        <v>1.2502246443022997E-3</v>
      </c>
      <c r="W32" s="125">
        <f>compoprinc!BK24</f>
        <v>1.5248474972071429E-4</v>
      </c>
      <c r="X32" s="125">
        <f>compoprinc!BL24</f>
        <v>1.8478835889268524E-3</v>
      </c>
      <c r="Y32" s="165">
        <f>compoprinc!BM24</f>
        <v>2.461206465934603E-3</v>
      </c>
    </row>
    <row r="33" spans="1:25">
      <c r="A33" s="126">
        <v>1936</v>
      </c>
      <c r="B33" s="117">
        <f>compoprinc!AP25</f>
        <v>0.14593447216938329</v>
      </c>
      <c r="C33" s="125">
        <f>compoprinc!AQ25</f>
        <v>5.2446047456143528E-2</v>
      </c>
      <c r="D33" s="125">
        <f>compoprinc!AR25</f>
        <v>2.1186887457248949E-2</v>
      </c>
      <c r="E33" s="125">
        <f>compoprinc!AS25</f>
        <v>8.1778680466801871E-3</v>
      </c>
      <c r="F33" s="125">
        <f>compoprinc!AT25</f>
        <v>1.1973696500344225E-2</v>
      </c>
      <c r="G33" s="125">
        <f>compoprinc!AU25</f>
        <v>2.1824660480583998E-3</v>
      </c>
      <c r="H33" s="125">
        <f>compoprinc!AV25</f>
        <v>2.719472683230063E-2</v>
      </c>
      <c r="I33" s="198">
        <f>compoprinc!AW25</f>
        <v>2.2772779828607381E-2</v>
      </c>
      <c r="J33" s="117">
        <f>compoprinc!AX25</f>
        <v>7.0728521911918682E-2</v>
      </c>
      <c r="K33" s="125">
        <f>compoprinc!AY25</f>
        <v>3.4393797723292784E-2</v>
      </c>
      <c r="L33" s="125">
        <f>compoprinc!AZ25</f>
        <v>8.6836235975925099E-3</v>
      </c>
      <c r="M33" s="125">
        <f>compoprinc!BA25</f>
        <v>3.5273511980940847E-3</v>
      </c>
      <c r="N33" s="125">
        <f>compoprinc!BB25</f>
        <v>4.7576552229466364E-3</v>
      </c>
      <c r="O33" s="125">
        <f>compoprinc!BC25</f>
        <v>7.7156117709273504E-4</v>
      </c>
      <c r="P33" s="125">
        <f>compoprinc!BD25</f>
        <v>9.5958926212358041E-3</v>
      </c>
      <c r="Q33" s="198">
        <f>compoprinc!BE25</f>
        <v>8.9986403716641305E-3</v>
      </c>
      <c r="R33" s="197">
        <f>compoprinc!BF25</f>
        <v>2.179714881102281E-2</v>
      </c>
      <c r="S33" s="125">
        <f>compoprinc!BG25</f>
        <v>1.4042432487440899E-2</v>
      </c>
      <c r="T33" s="125">
        <f>compoprinc!BH25</f>
        <v>1.4774340711161346E-3</v>
      </c>
      <c r="U33" s="125">
        <f>compoprinc!BI25</f>
        <v>7.0289581106539642E-4</v>
      </c>
      <c r="V33" s="125">
        <f>compoprinc!BJ25</f>
        <v>1.3280955765511461E-3</v>
      </c>
      <c r="W33" s="125">
        <f>compoprinc!BK25</f>
        <v>1.2118885923696423E-4</v>
      </c>
      <c r="X33" s="125">
        <f>compoprinc!BL25</f>
        <v>1.6126445364267369E-3</v>
      </c>
      <c r="Y33" s="165">
        <f>compoprinc!BM25</f>
        <v>2.5124574691855342E-3</v>
      </c>
    </row>
    <row r="34" spans="1:25">
      <c r="A34" s="126">
        <v>1937</v>
      </c>
      <c r="B34" s="117">
        <f>compoprinc!AP26</f>
        <v>0.1418471341447301</v>
      </c>
      <c r="C34" s="125">
        <f>compoprinc!AQ26</f>
        <v>5.4055076848711178E-2</v>
      </c>
      <c r="D34" s="125">
        <f>compoprinc!AR26</f>
        <v>2.0917422029135206E-2</v>
      </c>
      <c r="E34" s="125">
        <f>compoprinc!AS26</f>
        <v>7.6324773574811744E-3</v>
      </c>
      <c r="F34" s="125">
        <f>compoprinc!AT26</f>
        <v>1.0820071719651192E-2</v>
      </c>
      <c r="G34" s="125">
        <f>compoprinc!AU26</f>
        <v>2.0805324903114247E-3</v>
      </c>
      <c r="H34" s="125">
        <f>compoprinc!AV26</f>
        <v>2.5497120832529911E-2</v>
      </c>
      <c r="I34" s="198">
        <f>compoprinc!AW26</f>
        <v>2.0844432866910005E-2</v>
      </c>
      <c r="J34" s="117">
        <f>compoprinc!AX26</f>
        <v>6.8833553415065599E-2</v>
      </c>
      <c r="K34" s="125">
        <f>compoprinc!AY26</f>
        <v>3.5941059552124031E-2</v>
      </c>
      <c r="L34" s="125">
        <f>compoprinc!AZ26</f>
        <v>8.2957455536727519E-3</v>
      </c>
      <c r="M34" s="125">
        <f>compoprinc!BA26</f>
        <v>3.3249035652583108E-3</v>
      </c>
      <c r="N34" s="125">
        <f>compoprinc!BB26</f>
        <v>3.8326361595183473E-3</v>
      </c>
      <c r="O34" s="125">
        <f>compoprinc!BC26</f>
        <v>7.583261061513075E-4</v>
      </c>
      <c r="P34" s="125">
        <f>compoprinc!BD26</f>
        <v>9.3563631300823853E-3</v>
      </c>
      <c r="Q34" s="198">
        <f>compoprinc!BE26</f>
        <v>7.3245193482584679E-3</v>
      </c>
      <c r="R34" s="197">
        <f>compoprinc!BF26</f>
        <v>2.1558953293762832E-2</v>
      </c>
      <c r="S34" s="125">
        <f>compoprinc!BG26</f>
        <v>1.5329298400226793E-2</v>
      </c>
      <c r="T34" s="125">
        <f>compoprinc!BH26</f>
        <v>1.350888304484782E-3</v>
      </c>
      <c r="U34" s="125">
        <f>compoprinc!BI26</f>
        <v>7.0260570636025287E-4</v>
      </c>
      <c r="V34" s="125">
        <f>compoprinc!BJ26</f>
        <v>8.1592474017121825E-4</v>
      </c>
      <c r="W34" s="125">
        <f>compoprinc!BK26</f>
        <v>1.2593739143799054E-4</v>
      </c>
      <c r="X34" s="125">
        <f>compoprinc!BL26</f>
        <v>1.6815150883090959E-3</v>
      </c>
      <c r="Y34" s="165">
        <f>compoprinc!BM26</f>
        <v>1.5527836627726947E-3</v>
      </c>
    </row>
    <row r="35" spans="1:25">
      <c r="A35" s="126">
        <v>1938</v>
      </c>
      <c r="B35" s="117">
        <f>compoprinc!AP27</f>
        <v>0.1248502120421817</v>
      </c>
      <c r="C35" s="125">
        <f>compoprinc!AQ27</f>
        <v>3.6999385246001042E-2</v>
      </c>
      <c r="D35" s="125">
        <f>compoprinc!AR27</f>
        <v>1.9480322934054845E-2</v>
      </c>
      <c r="E35" s="125">
        <f>compoprinc!AS27</f>
        <v>8.8945793828679766E-3</v>
      </c>
      <c r="F35" s="125">
        <f>compoprinc!AT27</f>
        <v>1.0355613902347682E-2</v>
      </c>
      <c r="G35" s="125">
        <f>compoprinc!AU27</f>
        <v>2.3463052506430752E-3</v>
      </c>
      <c r="H35" s="125">
        <f>compoprinc!AV27</f>
        <v>2.6546913584223366E-2</v>
      </c>
      <c r="I35" s="198">
        <f>compoprinc!AW27</f>
        <v>2.02270917420437E-2</v>
      </c>
      <c r="J35" s="117">
        <f>compoprinc!AX27</f>
        <v>5.8783611447207014E-2</v>
      </c>
      <c r="K35" s="125">
        <f>compoprinc!AY27</f>
        <v>2.5221856525371865E-2</v>
      </c>
      <c r="L35" s="125">
        <f>compoprinc!AZ27</f>
        <v>7.4065980191931995E-3</v>
      </c>
      <c r="M35" s="125">
        <f>compoprinc!BA27</f>
        <v>3.6313876712039291E-3</v>
      </c>
      <c r="N35" s="125">
        <f>compoprinc!BB27</f>
        <v>3.879095457872692E-3</v>
      </c>
      <c r="O35" s="125">
        <f>compoprinc!BC27</f>
        <v>8.8946159269056517E-4</v>
      </c>
      <c r="P35" s="125">
        <f>compoprinc!BD27</f>
        <v>1.0231839421836414E-2</v>
      </c>
      <c r="Q35" s="198">
        <f>compoprinc!BE27</f>
        <v>7.5233727590383612E-3</v>
      </c>
      <c r="R35" s="197">
        <f>compoprinc!BF27</f>
        <v>1.925820519584541E-2</v>
      </c>
      <c r="S35" s="125">
        <f>compoprinc!BG27</f>
        <v>1.2642239667877512E-2</v>
      </c>
      <c r="T35" s="125">
        <f>compoprinc!BH27</f>
        <v>1.0293749248512917E-3</v>
      </c>
      <c r="U35" s="125">
        <f>compoprinc!BI27</f>
        <v>7.3751925617726165E-4</v>
      </c>
      <c r="V35" s="125">
        <f>compoprinc!BJ27</f>
        <v>8.4956219042501614E-4</v>
      </c>
      <c r="W35" s="125">
        <f>compoprinc!BK27</f>
        <v>1.7255460105393907E-4</v>
      </c>
      <c r="X35" s="125">
        <f>compoprinc!BL27</f>
        <v>2.1849432813888852E-3</v>
      </c>
      <c r="Y35" s="165">
        <f>compoprinc!BM27</f>
        <v>1.6420112740715075E-3</v>
      </c>
    </row>
    <row r="36" spans="1:25">
      <c r="A36" s="128">
        <v>1939</v>
      </c>
      <c r="B36" s="120">
        <f>compoprinc!AP28</f>
        <v>0.13505805497673612</v>
      </c>
      <c r="C36" s="127">
        <f>compoprinc!AQ28</f>
        <v>4.6185773735164803E-2</v>
      </c>
      <c r="D36" s="127">
        <f>compoprinc!AR28</f>
        <v>1.9357584463426045E-2</v>
      </c>
      <c r="E36" s="127">
        <f>compoprinc!AS28</f>
        <v>8.5562509237579517E-3</v>
      </c>
      <c r="F36" s="127">
        <f>compoprinc!AT28</f>
        <v>1.117534052891391E-2</v>
      </c>
      <c r="G36" s="127">
        <f>compoprinc!AU28</f>
        <v>2.2690578771760866E-3</v>
      </c>
      <c r="H36" s="127">
        <f>compoprinc!AV28</f>
        <v>2.5759298022132955E-2</v>
      </c>
      <c r="I36" s="200">
        <f>compoprinc!AW28</f>
        <v>2.1754749426164403E-2</v>
      </c>
      <c r="J36" s="120">
        <f>compoprinc!AX28</f>
        <v>6.4095053031524296E-2</v>
      </c>
      <c r="K36" s="127">
        <f>compoprinc!AY28</f>
        <v>3.0709819778397898E-2</v>
      </c>
      <c r="L36" s="127">
        <f>compoprinc!AZ28</f>
        <v>7.5632407241279665E-3</v>
      </c>
      <c r="M36" s="127">
        <f>compoprinc!BA28</f>
        <v>3.6210601864170877E-3</v>
      </c>
      <c r="N36" s="127">
        <f>compoprinc!BB28</f>
        <v>3.9604675701370414E-3</v>
      </c>
      <c r="O36" s="127">
        <f>compoprinc!BC28</f>
        <v>8.4673930605717971E-4</v>
      </c>
      <c r="P36" s="127">
        <f>compoprinc!BD28</f>
        <v>9.7396259161863247E-3</v>
      </c>
      <c r="Q36" s="200">
        <f>compoprinc!BE28</f>
        <v>7.6540995502007922E-3</v>
      </c>
      <c r="R36" s="199">
        <f>compoprinc!BF28</f>
        <v>1.9881280288510123E-2</v>
      </c>
      <c r="S36" s="127">
        <f>compoprinc!BG28</f>
        <v>1.3664986874752342E-2</v>
      </c>
      <c r="T36" s="127">
        <f>compoprinc!BH28</f>
        <v>1.1659398913736446E-3</v>
      </c>
      <c r="U36" s="127">
        <f>compoprinc!BI28</f>
        <v>7.4066106653061109E-4</v>
      </c>
      <c r="V36" s="127">
        <f>compoprinc!BJ28</f>
        <v>7.5893508268783094E-4</v>
      </c>
      <c r="W36" s="127">
        <f>compoprinc!BK28</f>
        <v>1.538468295179248E-4</v>
      </c>
      <c r="X36" s="127">
        <f>compoprinc!BL28</f>
        <v>1.9386428966584129E-3</v>
      </c>
      <c r="Y36" s="167">
        <f>compoprinc!BM28</f>
        <v>1.4582676469893578E-3</v>
      </c>
    </row>
    <row r="37" spans="1:25">
      <c r="A37" s="126">
        <v>1940</v>
      </c>
      <c r="B37" s="117">
        <f>compoprinc!AP29</f>
        <v>0.14449616899149428</v>
      </c>
      <c r="C37" s="125">
        <f>compoprinc!AQ29</f>
        <v>5.9499751395902897E-2</v>
      </c>
      <c r="D37" s="125">
        <f>compoprinc!AR29</f>
        <v>1.4640980193053623E-2</v>
      </c>
      <c r="E37" s="125">
        <f>compoprinc!AS29</f>
        <v>6.4502474869874028E-3</v>
      </c>
      <c r="F37" s="125">
        <f>compoprinc!AT29</f>
        <v>1.2147214114264168E-2</v>
      </c>
      <c r="G37" s="125">
        <f>compoprinc!AU29</f>
        <v>2.47525705526835E-3</v>
      </c>
      <c r="H37" s="125">
        <f>compoprinc!AV29</f>
        <v>2.687991130738486E-2</v>
      </c>
      <c r="I37" s="198">
        <f>compoprinc!AW29</f>
        <v>2.2402807438632995E-2</v>
      </c>
      <c r="J37" s="117">
        <f>compoprinc!AX29</f>
        <v>7.1277874827353288E-2</v>
      </c>
      <c r="K37" s="125">
        <f>compoprinc!AY29</f>
        <v>3.9539486976423885E-2</v>
      </c>
      <c r="L37" s="125">
        <f>compoprinc!AZ29</f>
        <v>5.4112720559904137E-3</v>
      </c>
      <c r="M37" s="125">
        <f>compoprinc!BA29</f>
        <v>2.686983188711637E-3</v>
      </c>
      <c r="N37" s="125">
        <f>compoprinc!BB29</f>
        <v>4.3868346810734789E-3</v>
      </c>
      <c r="O37" s="125">
        <f>compoprinc!BC29</f>
        <v>9.3335269048720705E-4</v>
      </c>
      <c r="P37" s="125">
        <f>compoprinc!BD29</f>
        <v>1.0282848936775023E-2</v>
      </c>
      <c r="Q37" s="198">
        <f>compoprinc!BE29</f>
        <v>8.0370962978916372E-3</v>
      </c>
      <c r="R37" s="197">
        <f>compoprinc!BF29</f>
        <v>2.3933117494886469E-2</v>
      </c>
      <c r="S37" s="125">
        <f>compoprinc!BG29</f>
        <v>1.8091709828061145E-2</v>
      </c>
      <c r="T37" s="125">
        <f>compoprinc!BH29</f>
        <v>6.5396454641214311E-4</v>
      </c>
      <c r="U37" s="125">
        <f>compoprinc!BI29</f>
        <v>5.2873163992318481E-4</v>
      </c>
      <c r="V37" s="125">
        <f>compoprinc!BJ29</f>
        <v>8.9048742904929037E-4</v>
      </c>
      <c r="W37" s="125">
        <f>compoprinc!BK29</f>
        <v>1.655599337376955E-4</v>
      </c>
      <c r="X37" s="125">
        <f>compoprinc!BL29</f>
        <v>1.9783818160187478E-3</v>
      </c>
      <c r="Y37" s="165">
        <f>compoprinc!BM29</f>
        <v>1.6242823016842586E-3</v>
      </c>
    </row>
    <row r="38" spans="1:25">
      <c r="A38" s="126">
        <v>1941</v>
      </c>
      <c r="B38" s="117">
        <f>compoprinc!AP30</f>
        <v>0.14672361837449674</v>
      </c>
      <c r="C38" s="125">
        <f>compoprinc!AQ30</f>
        <v>5.5436118986108257E-2</v>
      </c>
      <c r="D38" s="125">
        <f>compoprinc!AR30</f>
        <v>1.414796206496444E-2</v>
      </c>
      <c r="E38" s="125">
        <f>compoprinc!AS30</f>
        <v>4.0852110131285218E-3</v>
      </c>
      <c r="F38" s="125">
        <f>compoprinc!AT30</f>
        <v>1.7534266812154295E-2</v>
      </c>
      <c r="G38" s="125">
        <f>compoprinc!AU30</f>
        <v>2.5124037449339013E-3</v>
      </c>
      <c r="H38" s="125">
        <f>compoprinc!AV30</f>
        <v>2.4435128153551137E-2</v>
      </c>
      <c r="I38" s="198">
        <f>compoprinc!AW30</f>
        <v>2.8572527599656221E-2</v>
      </c>
      <c r="J38" s="117">
        <f>compoprinc!AX30</f>
        <v>7.2947225927202319E-2</v>
      </c>
      <c r="K38" s="125">
        <f>compoprinc!AY30</f>
        <v>3.6327155691986246E-2</v>
      </c>
      <c r="L38" s="125">
        <f>compoprinc!AZ30</f>
        <v>5.3355760959441587E-3</v>
      </c>
      <c r="M38" s="125">
        <f>compoprinc!BA30</f>
        <v>1.6540678612420418E-3</v>
      </c>
      <c r="N38" s="125">
        <f>compoprinc!BB30</f>
        <v>7.2362906695082876E-3</v>
      </c>
      <c r="O38" s="125">
        <f>compoprinc!BC30</f>
        <v>9.727034178254614E-4</v>
      </c>
      <c r="P38" s="125">
        <f>compoprinc!BD30</f>
        <v>9.6778535451670419E-3</v>
      </c>
      <c r="Q38" s="198">
        <f>compoprinc!BE30</f>
        <v>1.1743578645529079E-2</v>
      </c>
      <c r="R38" s="197">
        <f>compoprinc!BF30</f>
        <v>2.4609063168029056E-2</v>
      </c>
      <c r="S38" s="125">
        <f>compoprinc!BG30</f>
        <v>1.6825644744490224E-2</v>
      </c>
      <c r="T38" s="125">
        <f>compoprinc!BH30</f>
        <v>7.1486467226447451E-4</v>
      </c>
      <c r="U38" s="125">
        <f>compoprinc!BI30</f>
        <v>3.2236403724055152E-4</v>
      </c>
      <c r="V38" s="125">
        <f>compoprinc!BJ30</f>
        <v>1.8286929767494645E-3</v>
      </c>
      <c r="W38" s="125">
        <f>compoprinc!BK30</f>
        <v>1.659920216371812E-4</v>
      </c>
      <c r="X38" s="125">
        <f>compoprinc!BL30</f>
        <v>1.7865307202969923E-3</v>
      </c>
      <c r="Y38" s="165">
        <f>compoprinc!BM30</f>
        <v>2.964973995350173E-3</v>
      </c>
    </row>
    <row r="39" spans="1:25">
      <c r="A39" s="126">
        <v>1942</v>
      </c>
      <c r="B39" s="117">
        <f>compoprinc!AP31</f>
        <v>0.14070498712348878</v>
      </c>
      <c r="C39" s="125">
        <f>compoprinc!AQ31</f>
        <v>5.2975024491053124E-2</v>
      </c>
      <c r="D39" s="125">
        <f>compoprinc!AR31</f>
        <v>1.3651509784215407E-2</v>
      </c>
      <c r="E39" s="125">
        <f>compoprinc!AS31</f>
        <v>3.0657722418941289E-3</v>
      </c>
      <c r="F39" s="125">
        <f>compoprinc!AT31</f>
        <v>1.9741840468562612E-2</v>
      </c>
      <c r="G39" s="125">
        <f>compoprinc!AU31</f>
        <v>1.7554097434853715E-3</v>
      </c>
      <c r="H39" s="125">
        <f>compoprinc!AV31</f>
        <v>1.785336851602911E-2</v>
      </c>
      <c r="I39" s="198">
        <f>compoprinc!AW31</f>
        <v>3.166206187824902E-2</v>
      </c>
      <c r="J39" s="117">
        <f>compoprinc!AX31</f>
        <v>7.0855688292825125E-2</v>
      </c>
      <c r="K39" s="125">
        <f>compoprinc!AY31</f>
        <v>3.2931045437553742E-2</v>
      </c>
      <c r="L39" s="125">
        <f>compoprinc!AZ31</f>
        <v>5.1471389055216948E-3</v>
      </c>
      <c r="M39" s="125">
        <f>compoprinc!BA31</f>
        <v>1.1177757130154781E-3</v>
      </c>
      <c r="N39" s="125">
        <f>compoprinc!BB31</f>
        <v>9.3019443762583157E-3</v>
      </c>
      <c r="O39" s="125">
        <f>compoprinc!BC31</f>
        <v>6.5642319578578445E-4</v>
      </c>
      <c r="P39" s="125">
        <f>compoprinc!BD31</f>
        <v>6.8239354507347158E-3</v>
      </c>
      <c r="Q39" s="198">
        <f>compoprinc!BE31</f>
        <v>1.4877425213955405E-2</v>
      </c>
      <c r="R39" s="197">
        <f>compoprinc!BF31</f>
        <v>2.3531001880307507E-2</v>
      </c>
      <c r="S39" s="125">
        <f>compoprinc!BG31</f>
        <v>1.359768902454297E-2</v>
      </c>
      <c r="T39" s="125">
        <f>compoprinc!BH31</f>
        <v>7.1177772642479458E-4</v>
      </c>
      <c r="U39" s="125">
        <f>compoprinc!BI31</f>
        <v>1.669812325168924E-4</v>
      </c>
      <c r="V39" s="125">
        <f>compoprinc!BJ31</f>
        <v>3.0616738965659933E-3</v>
      </c>
      <c r="W39" s="125">
        <f>compoprinc!BK31</f>
        <v>9.0523749795447871E-5</v>
      </c>
      <c r="X39" s="125">
        <f>compoprinc!BL31</f>
        <v>1.0008846441800735E-3</v>
      </c>
      <c r="Y39" s="165">
        <f>compoprinc!BM31</f>
        <v>4.9014716062813343E-3</v>
      </c>
    </row>
    <row r="40" spans="1:25">
      <c r="A40" s="126">
        <v>1943</v>
      </c>
      <c r="B40" s="117">
        <f>compoprinc!AP32</f>
        <v>0.12881588470855043</v>
      </c>
      <c r="C40" s="125">
        <f>compoprinc!AQ32</f>
        <v>4.724508958942502E-2</v>
      </c>
      <c r="D40" s="125">
        <f>compoprinc!AR32</f>
        <v>1.3555969841983189E-2</v>
      </c>
      <c r="E40" s="125">
        <f>compoprinc!AS32</f>
        <v>2.4309485064855875E-3</v>
      </c>
      <c r="F40" s="125">
        <f>compoprinc!AT32</f>
        <v>2.0440266493468577E-2</v>
      </c>
      <c r="G40" s="125">
        <f>compoprinc!AU32</f>
        <v>1.0664451399615507E-3</v>
      </c>
      <c r="H40" s="125">
        <f>compoprinc!AV32</f>
        <v>1.1350567672324969E-2</v>
      </c>
      <c r="I40" s="198">
        <f>compoprinc!AW32</f>
        <v>3.2726597464901551E-2</v>
      </c>
      <c r="J40" s="117">
        <f>compoprinc!AX32</f>
        <v>6.2921050913178525E-2</v>
      </c>
      <c r="K40" s="125">
        <f>compoprinc!AY32</f>
        <v>2.8650468547574699E-2</v>
      </c>
      <c r="L40" s="125">
        <f>compoprinc!AZ32</f>
        <v>5.5390546832683012E-3</v>
      </c>
      <c r="M40" s="125">
        <f>compoprinc!BA32</f>
        <v>8.8780746803752367E-4</v>
      </c>
      <c r="N40" s="125">
        <f>compoprinc!BB32</f>
        <v>8.9250477485843683E-3</v>
      </c>
      <c r="O40" s="125">
        <f>compoprinc!BC32</f>
        <v>3.9112308078195844E-4</v>
      </c>
      <c r="P40" s="125">
        <f>compoprinc!BD32</f>
        <v>4.283292925354217E-3</v>
      </c>
      <c r="Q40" s="198">
        <f>compoprinc!BE32</f>
        <v>1.4244256459577467E-2</v>
      </c>
      <c r="R40" s="197">
        <f>compoprinc!BF32</f>
        <v>1.8849551676450658E-2</v>
      </c>
      <c r="S40" s="125">
        <f>compoprinc!BG32</f>
        <v>1.1155850659601636E-2</v>
      </c>
      <c r="T40" s="125">
        <f>compoprinc!BH32</f>
        <v>1.0482996176205839E-3</v>
      </c>
      <c r="U40" s="125">
        <f>compoprinc!BI32</f>
        <v>1.1971207997678926E-4</v>
      </c>
      <c r="V40" s="125">
        <f>compoprinc!BJ32</f>
        <v>2.3023342132951017E-3</v>
      </c>
      <c r="W40" s="125">
        <f>compoprinc!BK32</f>
        <v>4.5411661491671798E-5</v>
      </c>
      <c r="X40" s="125">
        <f>compoprinc!BL32</f>
        <v>5.061066726162821E-4</v>
      </c>
      <c r="Y40" s="165">
        <f>compoprinc!BM32</f>
        <v>3.6718367718485945E-3</v>
      </c>
    </row>
    <row r="41" spans="1:25">
      <c r="A41" s="126">
        <v>1944</v>
      </c>
      <c r="B41" s="117">
        <f>compoprinc!AP33</f>
        <v>0.10955268141789126</v>
      </c>
      <c r="C41" s="125">
        <f>compoprinc!AQ33</f>
        <v>4.4189472533475417E-2</v>
      </c>
      <c r="D41" s="125">
        <f>compoprinc!AR33</f>
        <v>1.2908000948126913E-2</v>
      </c>
      <c r="E41" s="125">
        <f>compoprinc!AS33</f>
        <v>2.2071010714026385E-3</v>
      </c>
      <c r="F41" s="125">
        <f>compoprinc!AT33</f>
        <v>1.4417393844600408E-2</v>
      </c>
      <c r="G41" s="125">
        <f>compoprinc!AU33</f>
        <v>8.4332800301357904E-4</v>
      </c>
      <c r="H41" s="125">
        <f>compoprinc!AV33</f>
        <v>1.0954974770528305E-2</v>
      </c>
      <c r="I41" s="198">
        <f>compoprinc!AW33</f>
        <v>2.4032410246744018E-2</v>
      </c>
      <c r="J41" s="117">
        <f>compoprinc!AX33</f>
        <v>5.3003800407687249E-2</v>
      </c>
      <c r="K41" s="125">
        <f>compoprinc!AY33</f>
        <v>2.6562531241175184E-2</v>
      </c>
      <c r="L41" s="125">
        <f>compoprinc!AZ33</f>
        <v>5.4382656059207704E-3</v>
      </c>
      <c r="M41" s="125">
        <f>compoprinc!BA33</f>
        <v>7.9388483745269022E-4</v>
      </c>
      <c r="N41" s="125">
        <f>compoprinc!BB33</f>
        <v>5.9516162445651484E-3</v>
      </c>
      <c r="O41" s="125">
        <f>compoprinc!BC33</f>
        <v>3.0620883925716271E-4</v>
      </c>
      <c r="P41" s="125">
        <f>compoprinc!BD33</f>
        <v>4.0763706207233505E-3</v>
      </c>
      <c r="Q41" s="198">
        <f>compoprinc!BE33</f>
        <v>9.8749230185929335E-3</v>
      </c>
      <c r="R41" s="197">
        <f>compoprinc!BF33</f>
        <v>1.76450398515757E-2</v>
      </c>
      <c r="S41" s="125">
        <f>compoprinc!BG33</f>
        <v>1.1572168041164952E-2</v>
      </c>
      <c r="T41" s="125">
        <f>compoprinc!BH33</f>
        <v>1.2455501826139001E-3</v>
      </c>
      <c r="U41" s="125">
        <f>compoprinc!BI33</f>
        <v>1.3091173590934171E-4</v>
      </c>
      <c r="V41" s="125">
        <f>compoprinc!BJ33</f>
        <v>1.5308900286465019E-3</v>
      </c>
      <c r="W41" s="125">
        <f>compoprinc!BK33</f>
        <v>4.0348867436972289E-5</v>
      </c>
      <c r="X41" s="125">
        <f>compoprinc!BL33</f>
        <v>5.8708347589342587E-4</v>
      </c>
      <c r="Y41" s="165">
        <f>compoprinc!BM33</f>
        <v>2.5380875199106042E-3</v>
      </c>
    </row>
    <row r="42" spans="1:25">
      <c r="A42" s="126">
        <v>1945</v>
      </c>
      <c r="B42" s="117">
        <f>compoprinc!AP34</f>
        <v>0.10298584910122986</v>
      </c>
      <c r="C42" s="125">
        <f>compoprinc!AQ34</f>
        <v>3.4906729558899868E-2</v>
      </c>
      <c r="D42" s="125">
        <f>compoprinc!AR34</f>
        <v>1.2625151137414959E-2</v>
      </c>
      <c r="E42" s="125">
        <f>compoprinc!AS34</f>
        <v>2.2774142910349229E-3</v>
      </c>
      <c r="F42" s="125">
        <f>compoprinc!AT34</f>
        <v>1.4792777424042402E-2</v>
      </c>
      <c r="G42" s="125">
        <f>compoprinc!AU34</f>
        <v>7.6338785115314224E-4</v>
      </c>
      <c r="H42" s="125">
        <f>compoprinc!AV34</f>
        <v>1.1419050712661378E-2</v>
      </c>
      <c r="I42" s="198">
        <f>compoprinc!AW34</f>
        <v>2.6201338126023162E-2</v>
      </c>
      <c r="J42" s="117">
        <f>compoprinc!AX34</f>
        <v>4.7339422543689426E-2</v>
      </c>
      <c r="K42" s="125">
        <f>compoprinc!AY34</f>
        <v>2.0808770734259619E-2</v>
      </c>
      <c r="L42" s="125">
        <f>compoprinc!AZ34</f>
        <v>5.5585702819927934E-3</v>
      </c>
      <c r="M42" s="125">
        <f>compoprinc!BA34</f>
        <v>8.1895798494549185E-4</v>
      </c>
      <c r="N42" s="125">
        <f>compoprinc!BB34</f>
        <v>5.7159744233684466E-3</v>
      </c>
      <c r="O42" s="125">
        <f>compoprinc!BC34</f>
        <v>2.710998881830665E-4</v>
      </c>
      <c r="P42" s="125">
        <f>compoprinc!BD34</f>
        <v>4.0942642969301318E-3</v>
      </c>
      <c r="Q42" s="198">
        <f>compoprinc!BE34</f>
        <v>1.007178493400987E-2</v>
      </c>
      <c r="R42" s="197">
        <f>compoprinc!BF34</f>
        <v>1.42347326905366E-2</v>
      </c>
      <c r="S42" s="125">
        <f>compoprinc!BG34</f>
        <v>8.7730308343714064E-3</v>
      </c>
      <c r="T42" s="125">
        <f>compoprinc!BH34</f>
        <v>1.3527334175297001E-3</v>
      </c>
      <c r="U42" s="125">
        <f>compoprinc!BI34</f>
        <v>1.3612004992035015E-4</v>
      </c>
      <c r="V42" s="125">
        <f>compoprinc!BJ34</f>
        <v>1.2171227070659923E-3</v>
      </c>
      <c r="W42" s="125">
        <f>compoprinc!BK34</f>
        <v>3.5395721882350042E-5</v>
      </c>
      <c r="X42" s="125">
        <f>compoprinc!BL34</f>
        <v>5.8240130059838892E-4</v>
      </c>
      <c r="Y42" s="165">
        <f>compoprinc!BM34</f>
        <v>2.1379286591684111E-3</v>
      </c>
    </row>
    <row r="43" spans="1:25">
      <c r="A43" s="126">
        <v>1946</v>
      </c>
      <c r="B43" s="117">
        <f>compoprinc!AP35</f>
        <v>0.10020222067967345</v>
      </c>
      <c r="C43" s="125">
        <f>compoprinc!AQ35</f>
        <v>3.0348454328966306E-2</v>
      </c>
      <c r="D43" s="125">
        <f>compoprinc!AR35</f>
        <v>9.7552471564568768E-3</v>
      </c>
      <c r="E43" s="125">
        <f>compoprinc!AS35</f>
        <v>2.4607292189436744E-3</v>
      </c>
      <c r="F43" s="125">
        <f>compoprinc!AT35</f>
        <v>1.5014441639126158E-2</v>
      </c>
      <c r="G43" s="125">
        <f>compoprinc!AU35</f>
        <v>8.7632029876073055E-4</v>
      </c>
      <c r="H43" s="125">
        <f>compoprinc!AV35</f>
        <v>1.3855547593169303E-2</v>
      </c>
      <c r="I43" s="198">
        <f>compoprinc!AW35</f>
        <v>2.7891480444250417E-2</v>
      </c>
      <c r="J43" s="117">
        <f>compoprinc!AX35</f>
        <v>4.4225034299499894E-2</v>
      </c>
      <c r="K43" s="125">
        <f>compoprinc!AY35</f>
        <v>1.8585994780579946E-2</v>
      </c>
      <c r="L43" s="125">
        <f>compoprinc!AZ35</f>
        <v>4.4335642779796975E-3</v>
      </c>
      <c r="M43" s="125">
        <f>compoprinc!BA35</f>
        <v>9.329847266866349E-4</v>
      </c>
      <c r="N43" s="125">
        <f>compoprinc!BB35</f>
        <v>5.2741034937766945E-3</v>
      </c>
      <c r="O43" s="125">
        <f>compoprinc!BC35</f>
        <v>3.1140076218273368E-4</v>
      </c>
      <c r="P43" s="125">
        <f>compoprinc!BD35</f>
        <v>4.9563933965632093E-3</v>
      </c>
      <c r="Q43" s="198">
        <f>compoprinc!BE35</f>
        <v>9.730592861730978E-3</v>
      </c>
      <c r="R43" s="197">
        <f>compoprinc!BF35</f>
        <v>1.3777684877860283E-2</v>
      </c>
      <c r="S43" s="125">
        <f>compoprinc!BG35</f>
        <v>8.7130673065454085E-3</v>
      </c>
      <c r="T43" s="125">
        <f>compoprinc!BH35</f>
        <v>1.2091202651912788E-3</v>
      </c>
      <c r="U43" s="125">
        <f>compoprinc!BI35</f>
        <v>1.8153925038602074E-4</v>
      </c>
      <c r="V43" s="125">
        <f>compoprinc!BJ35</f>
        <v>9.9581701586889276E-4</v>
      </c>
      <c r="W43" s="125">
        <f>compoprinc!BK35</f>
        <v>4.5310487873168769E-5</v>
      </c>
      <c r="X43" s="125">
        <f>compoprinc!BL35</f>
        <v>8.0603985080609467E-4</v>
      </c>
      <c r="Y43" s="165">
        <f>compoprinc!BM35</f>
        <v>1.8267907011894167E-3</v>
      </c>
    </row>
    <row r="44" spans="1:25">
      <c r="A44" s="126">
        <v>1947</v>
      </c>
      <c r="B44" s="117">
        <f>compoprinc!AP36</f>
        <v>0.10478721251284749</v>
      </c>
      <c r="C44" s="125">
        <f>compoprinc!AQ36</f>
        <v>4.1457567662044469E-2</v>
      </c>
      <c r="D44" s="125">
        <f>compoprinc!AR36</f>
        <v>1.0433641920819296E-2</v>
      </c>
      <c r="E44" s="125">
        <f>compoprinc!AS36</f>
        <v>2.4703462143924426E-3</v>
      </c>
      <c r="F44" s="125">
        <f>compoprinc!AT36</f>
        <v>1.3356102501407702E-2</v>
      </c>
      <c r="G44" s="125">
        <f>compoprinc!AU36</f>
        <v>1.02122012882923E-3</v>
      </c>
      <c r="H44" s="125">
        <f>compoprinc!AV36</f>
        <v>1.347201863996598E-2</v>
      </c>
      <c r="I44" s="198">
        <f>compoprinc!AW36</f>
        <v>2.2576315445388351E-2</v>
      </c>
      <c r="J44" s="117">
        <f>compoprinc!AX36</f>
        <v>4.9093545084695447E-2</v>
      </c>
      <c r="K44" s="125">
        <f>compoprinc!AY36</f>
        <v>2.6431336353705547E-2</v>
      </c>
      <c r="L44" s="125">
        <f>compoprinc!AZ36</f>
        <v>4.6490105488188578E-3</v>
      </c>
      <c r="M44" s="125">
        <f>compoprinc!BA36</f>
        <v>9.902177849137341E-4</v>
      </c>
      <c r="N44" s="125">
        <f>compoprinc!BB36</f>
        <v>4.4227288185785226E-3</v>
      </c>
      <c r="O44" s="125">
        <f>compoprinc!BC36</f>
        <v>3.6305042213539594E-4</v>
      </c>
      <c r="P44" s="125">
        <f>compoprinc!BD36</f>
        <v>4.8239025178595596E-3</v>
      </c>
      <c r="Q44" s="198">
        <f>compoprinc!BE36</f>
        <v>7.4132986386838389E-3</v>
      </c>
      <c r="R44" s="197">
        <f>compoprinc!BF36</f>
        <v>1.6815548589875648E-2</v>
      </c>
      <c r="S44" s="125">
        <f>compoprinc!BG36</f>
        <v>1.2549768785368239E-2</v>
      </c>
      <c r="T44" s="125">
        <f>compoprinc!BH36</f>
        <v>1.1599419572509454E-3</v>
      </c>
      <c r="U44" s="125">
        <f>compoprinc!BI36</f>
        <v>2.1163789604814875E-4</v>
      </c>
      <c r="V44" s="125">
        <f>compoprinc!BJ36</f>
        <v>7.8842012195020348E-4</v>
      </c>
      <c r="W44" s="125">
        <f>compoprinc!BK36</f>
        <v>5.0743702134412472E-5</v>
      </c>
      <c r="X44" s="125">
        <f>compoprinc!BL36</f>
        <v>7.4386490663499625E-4</v>
      </c>
      <c r="Y44" s="165">
        <f>compoprinc!BM36</f>
        <v>1.3111712204887022E-3</v>
      </c>
    </row>
    <row r="45" spans="1:25">
      <c r="A45" s="126">
        <v>1948</v>
      </c>
      <c r="B45" s="117">
        <f>compoprinc!AP37</f>
        <v>0.11571228226101316</v>
      </c>
      <c r="C45" s="125">
        <f>compoprinc!AQ37</f>
        <v>5.2447263384390048E-2</v>
      </c>
      <c r="D45" s="125">
        <f>compoprinc!AR37</f>
        <v>9.6187508682985309E-3</v>
      </c>
      <c r="E45" s="125">
        <f>compoprinc!AS37</f>
        <v>2.5347070081054349E-3</v>
      </c>
      <c r="F45" s="125">
        <f>compoprinc!AT37</f>
        <v>1.3268546329529033E-2</v>
      </c>
      <c r="G45" s="125">
        <f>compoprinc!AU37</f>
        <v>1.1184951658277278E-3</v>
      </c>
      <c r="H45" s="125">
        <f>compoprinc!AV37</f>
        <v>1.440261068231697E-2</v>
      </c>
      <c r="I45" s="198">
        <f>compoprinc!AW37</f>
        <v>2.2321908822545405E-2</v>
      </c>
      <c r="J45" s="117">
        <f>compoprinc!AX37</f>
        <v>5.5865512625617612E-2</v>
      </c>
      <c r="K45" s="125">
        <f>compoprinc!AY37</f>
        <v>3.3292417056936627E-2</v>
      </c>
      <c r="L45" s="125">
        <f>compoprinc!AZ37</f>
        <v>3.9878080442069044E-3</v>
      </c>
      <c r="M45" s="125">
        <f>compoprinc!BA37</f>
        <v>1.0183353684170306E-3</v>
      </c>
      <c r="N45" s="125">
        <f>compoprinc!BB37</f>
        <v>4.4562900340984783E-3</v>
      </c>
      <c r="O45" s="125">
        <f>compoprinc!BC37</f>
        <v>4.0395754636138618E-4</v>
      </c>
      <c r="P45" s="125">
        <f>compoprinc!BD37</f>
        <v>5.2725971459514761E-3</v>
      </c>
      <c r="Q45" s="198">
        <f>compoprinc!BE37</f>
        <v>7.4341074296457145E-3</v>
      </c>
      <c r="R45" s="197">
        <f>compoprinc!BF37</f>
        <v>1.9218599861692724E-2</v>
      </c>
      <c r="S45" s="125">
        <f>compoprinc!BG37</f>
        <v>1.504878467036069E-2</v>
      </c>
      <c r="T45" s="125">
        <f>compoprinc!BH37</f>
        <v>8.4221282899228883E-4</v>
      </c>
      <c r="U45" s="125">
        <f>compoprinc!BI37</f>
        <v>2.0929535042598729E-4</v>
      </c>
      <c r="V45" s="125">
        <f>compoprinc!BJ37</f>
        <v>8.3509206740750553E-4</v>
      </c>
      <c r="W45" s="125">
        <f>compoprinc!BK37</f>
        <v>5.8379912353358719E-5</v>
      </c>
      <c r="X45" s="125">
        <f>compoprinc!BL37</f>
        <v>8.4120244148579225E-4</v>
      </c>
      <c r="Y45" s="165">
        <f>compoprinc!BM37</f>
        <v>1.3836325906671019E-3</v>
      </c>
    </row>
    <row r="46" spans="1:25">
      <c r="A46" s="126">
        <v>1949</v>
      </c>
      <c r="B46" s="117">
        <f>compoprinc!AP38</f>
        <v>0.1117647668486257</v>
      </c>
      <c r="C46" s="125">
        <f>compoprinc!AQ38</f>
        <v>5.3908334769026435E-2</v>
      </c>
      <c r="D46" s="125">
        <f>compoprinc!AR38</f>
        <v>8.5629027057233763E-3</v>
      </c>
      <c r="E46" s="125">
        <f>compoprinc!AS38</f>
        <v>2.6971390628462255E-3</v>
      </c>
      <c r="F46" s="125">
        <f>compoprinc!AT38</f>
        <v>1.1212335889896209E-2</v>
      </c>
      <c r="G46" s="125">
        <f>compoprinc!AU38</f>
        <v>1.2243415232270542E-3</v>
      </c>
      <c r="H46" s="125">
        <f>compoprinc!AV38</f>
        <v>1.5259348319118413E-2</v>
      </c>
      <c r="I46" s="198">
        <f>compoprinc!AW38</f>
        <v>1.8900364578787968E-2</v>
      </c>
      <c r="J46" s="117">
        <f>compoprinc!AX38</f>
        <v>5.4611396547956312E-2</v>
      </c>
      <c r="K46" s="125">
        <f>compoprinc!AY38</f>
        <v>3.4352071540512667E-2</v>
      </c>
      <c r="L46" s="125">
        <f>compoprinc!AZ38</f>
        <v>3.4741249175187648E-3</v>
      </c>
      <c r="M46" s="125">
        <f>compoprinc!BA38</f>
        <v>1.0619473762580301E-3</v>
      </c>
      <c r="N46" s="125">
        <f>compoprinc!BB38</f>
        <v>3.6047254939886777E-3</v>
      </c>
      <c r="O46" s="125">
        <f>compoprinc!BC38</f>
        <v>4.4612209556742075E-4</v>
      </c>
      <c r="P46" s="125">
        <f>compoprinc!BD38</f>
        <v>5.6552909819890477E-3</v>
      </c>
      <c r="Q46" s="198">
        <f>compoprinc!BE38</f>
        <v>6.0171141421216986E-3</v>
      </c>
      <c r="R46" s="197">
        <f>compoprinc!BF38</f>
        <v>1.9252819208444898E-2</v>
      </c>
      <c r="S46" s="125">
        <f>compoprinc!BG38</f>
        <v>1.5669855802123111E-2</v>
      </c>
      <c r="T46" s="125">
        <f>compoprinc!BH38</f>
        <v>5.8236034641962863E-4</v>
      </c>
      <c r="U46" s="125">
        <f>compoprinc!BI38</f>
        <v>2.0892786875038473E-4</v>
      </c>
      <c r="V46" s="125">
        <f>compoprinc!BJ38</f>
        <v>6.6339460376585164E-4</v>
      </c>
      <c r="W46" s="125">
        <f>compoprinc!BK38</f>
        <v>6.7926836284924408E-5</v>
      </c>
      <c r="X46" s="125">
        <f>compoprinc!BL38</f>
        <v>9.6191319118438506E-4</v>
      </c>
      <c r="Y46" s="165">
        <f>compoprinc!BM38</f>
        <v>1.0984405599166142E-3</v>
      </c>
    </row>
    <row r="47" spans="1:25">
      <c r="A47" s="130">
        <v>1950</v>
      </c>
      <c r="B47" s="123">
        <f>compoprinc!AP39</f>
        <v>0.11564961687253517</v>
      </c>
      <c r="C47" s="129">
        <f>compoprinc!AQ39</f>
        <v>5.0718780501263244E-2</v>
      </c>
      <c r="D47" s="129">
        <f>compoprinc!AR39</f>
        <v>1.1436928216962586E-2</v>
      </c>
      <c r="E47" s="129">
        <f>compoprinc!AS39</f>
        <v>2.8815692389014087E-3</v>
      </c>
      <c r="F47" s="129">
        <f>compoprinc!AT39</f>
        <v>1.3719731465488978E-2</v>
      </c>
      <c r="G47" s="129">
        <f>compoprinc!AU39</f>
        <v>1.4543348032352455E-3</v>
      </c>
      <c r="H47" s="129">
        <f>compoprinc!AV39</f>
        <v>1.4793293391798671E-2</v>
      </c>
      <c r="I47" s="202">
        <f>compoprinc!AW39</f>
        <v>2.0644979254885017E-2</v>
      </c>
      <c r="J47" s="123">
        <f>compoprinc!AX39</f>
        <v>5.5961416325982338E-2</v>
      </c>
      <c r="K47" s="129">
        <f>compoprinc!AY39</f>
        <v>3.2787416325197279E-2</v>
      </c>
      <c r="L47" s="129">
        <f>compoprinc!AZ39</f>
        <v>4.8296385431908628E-3</v>
      </c>
      <c r="M47" s="129">
        <f>compoprinc!BA39</f>
        <v>1.174890911279159E-3</v>
      </c>
      <c r="N47" s="129">
        <f>compoprinc!BB39</f>
        <v>4.6095111642689823E-3</v>
      </c>
      <c r="O47" s="129">
        <f>compoprinc!BC39</f>
        <v>5.0920217544514067E-4</v>
      </c>
      <c r="P47" s="129">
        <f>compoprinc!BD39</f>
        <v>5.1701923088173021E-3</v>
      </c>
      <c r="Q47" s="202">
        <f>compoprinc!BE39</f>
        <v>6.8805648977836109E-3</v>
      </c>
      <c r="R47" s="201">
        <f>compoprinc!BF39</f>
        <v>1.6045614359688692E-2</v>
      </c>
      <c r="S47" s="129">
        <f>compoprinc!BG39</f>
        <v>1.2919104851613844E-2</v>
      </c>
      <c r="T47" s="129">
        <f>compoprinc!BH39</f>
        <v>6.9808630841297441E-4</v>
      </c>
      <c r="U47" s="129">
        <f>compoprinc!BI39</f>
        <v>1.9293181047902208E-4</v>
      </c>
      <c r="V47" s="129">
        <f>compoprinc!BJ39</f>
        <v>7.1450898318521151E-4</v>
      </c>
      <c r="W47" s="129">
        <f>compoprinc!BK39</f>
        <v>4.6605923625463111E-5</v>
      </c>
      <c r="X47" s="129">
        <f>compoprinc!BL39</f>
        <v>4.1951711143157615E-4</v>
      </c>
      <c r="Y47" s="169">
        <f>compoprinc!BM39</f>
        <v>1.0548593709406007E-3</v>
      </c>
    </row>
    <row r="48" spans="1:25">
      <c r="A48" s="126">
        <v>1951</v>
      </c>
      <c r="B48" s="117">
        <f>compoprinc!AP40</f>
        <v>0.1081562103377909</v>
      </c>
      <c r="C48" s="125">
        <f>compoprinc!AQ40</f>
        <v>4.6452662919233334E-2</v>
      </c>
      <c r="D48" s="125">
        <f>compoprinc!AR40</f>
        <v>1.0434296672687237E-2</v>
      </c>
      <c r="E48" s="125">
        <f>compoprinc!AS40</f>
        <v>2.6259878907177866E-3</v>
      </c>
      <c r="F48" s="125">
        <f>compoprinc!AT40</f>
        <v>1.383957427045833E-2</v>
      </c>
      <c r="G48" s="125">
        <f>compoprinc!AU40</f>
        <v>1.3442648310471766E-3</v>
      </c>
      <c r="H48" s="125">
        <f>compoprinc!AV40</f>
        <v>1.3162188189571431E-2</v>
      </c>
      <c r="I48" s="198">
        <f>compoprinc!AW40</f>
        <v>2.0297235564075596E-2</v>
      </c>
      <c r="J48" s="117">
        <f>compoprinc!AX40</f>
        <v>5.0686806980204516E-2</v>
      </c>
      <c r="K48" s="125">
        <f>compoprinc!AY40</f>
        <v>2.9185338405137748E-2</v>
      </c>
      <c r="L48" s="125">
        <f>compoprinc!AZ40</f>
        <v>4.1634113970143308E-3</v>
      </c>
      <c r="M48" s="125">
        <f>compoprinc!BA40</f>
        <v>1.0204605155360741E-3</v>
      </c>
      <c r="N48" s="125">
        <f>compoprinc!BB40</f>
        <v>4.51454881564244E-3</v>
      </c>
      <c r="O48" s="125">
        <f>compoprinc!BC40</f>
        <v>4.8074666818449129E-4</v>
      </c>
      <c r="P48" s="125">
        <f>compoprinc!BD40</f>
        <v>4.7577512872293394E-3</v>
      </c>
      <c r="Q48" s="198">
        <f>compoprinc!BE40</f>
        <v>6.5645498914600996E-3</v>
      </c>
      <c r="R48" s="197">
        <f>compoprinc!BF40</f>
        <v>1.7055142758468242E-2</v>
      </c>
      <c r="S48" s="125">
        <f>compoprinc!BG40</f>
        <v>1.3368886764764644E-2</v>
      </c>
      <c r="T48" s="125">
        <f>compoprinc!BH40</f>
        <v>7.4143933832273765E-4</v>
      </c>
      <c r="U48" s="125">
        <f>compoprinc!BI40</f>
        <v>2.0870346878908272E-4</v>
      </c>
      <c r="V48" s="125">
        <f>compoprinc!BJ40</f>
        <v>8.1156988662304174E-4</v>
      </c>
      <c r="W48" s="125">
        <f>compoprinc!BK40</f>
        <v>6.4239873734605655E-5</v>
      </c>
      <c r="X48" s="125">
        <f>compoprinc!BL40</f>
        <v>6.8929055140018361E-4</v>
      </c>
      <c r="Y48" s="165">
        <f>compoprinc!BM40</f>
        <v>1.1710128748339467E-3</v>
      </c>
    </row>
    <row r="49" spans="1:25">
      <c r="A49" s="126">
        <v>1952</v>
      </c>
      <c r="B49" s="117">
        <f>compoprinc!AP41</f>
        <v>0.1025249045778981</v>
      </c>
      <c r="C49" s="125">
        <f>compoprinc!AQ41</f>
        <v>4.6237333283971942E-2</v>
      </c>
      <c r="D49" s="125">
        <f>compoprinc!AR41</f>
        <v>9.2834293316945427E-3</v>
      </c>
      <c r="E49" s="125">
        <f>compoprinc!AS41</f>
        <v>2.725453771196585E-3</v>
      </c>
      <c r="F49" s="125">
        <f>compoprinc!AT41</f>
        <v>1.2279394599179396E-2</v>
      </c>
      <c r="G49" s="125">
        <f>compoprinc!AU41</f>
        <v>1.2126177695468622E-3</v>
      </c>
      <c r="H49" s="125">
        <f>compoprinc!AV41</f>
        <v>1.194547135332741E-2</v>
      </c>
      <c r="I49" s="198">
        <f>compoprinc!AW41</f>
        <v>1.8841204468981382E-2</v>
      </c>
      <c r="J49" s="117">
        <f>compoprinc!AX41</f>
        <v>4.8134353131018111E-2</v>
      </c>
      <c r="K49" s="125">
        <f>compoprinc!AY41</f>
        <v>2.9748234333217854E-2</v>
      </c>
      <c r="L49" s="125">
        <f>compoprinc!AZ41</f>
        <v>3.7842688147701228E-3</v>
      </c>
      <c r="M49" s="125">
        <f>compoprinc!BA41</f>
        <v>1.0709388670061808E-3</v>
      </c>
      <c r="N49" s="125">
        <f>compoprinc!BB41</f>
        <v>3.5739739145338326E-3</v>
      </c>
      <c r="O49" s="125">
        <f>compoprinc!BC41</f>
        <v>4.2023756227798113E-4</v>
      </c>
      <c r="P49" s="125">
        <f>compoprinc!BD41</f>
        <v>4.1116922605908234E-3</v>
      </c>
      <c r="Q49" s="198">
        <f>compoprinc!BE41</f>
        <v>5.4250073786213156E-3</v>
      </c>
      <c r="R49" s="197">
        <f>compoprinc!BF41</f>
        <v>1.6272047700230045E-2</v>
      </c>
      <c r="S49" s="125">
        <f>compoprinc!BG41</f>
        <v>1.3318818258009464E-2</v>
      </c>
      <c r="T49" s="125">
        <f>compoprinc!BH41</f>
        <v>7.1021320070005414E-4</v>
      </c>
      <c r="U49" s="125">
        <f>compoprinc!BI41</f>
        <v>2.1536710920770459E-4</v>
      </c>
      <c r="V49" s="125">
        <f>compoprinc!BJ41</f>
        <v>5.5308910384981036E-4</v>
      </c>
      <c r="W49" s="125">
        <f>compoprinc!BK41</f>
        <v>5.5281450748496926E-5</v>
      </c>
      <c r="X49" s="125">
        <f>compoprinc!BL41</f>
        <v>5.9069645190097545E-4</v>
      </c>
      <c r="Y49" s="165">
        <f>compoprinc!BM41</f>
        <v>8.2858212581354211E-4</v>
      </c>
    </row>
    <row r="50" spans="1:25">
      <c r="A50" s="126">
        <v>1953</v>
      </c>
      <c r="B50" s="117">
        <f>compoprinc!AP42</f>
        <v>9.5536233044275248E-2</v>
      </c>
      <c r="C50" s="125">
        <f>compoprinc!AQ42</f>
        <v>4.3510015024035273E-2</v>
      </c>
      <c r="D50" s="125">
        <f>compoprinc!AR42</f>
        <v>9.3134915557819692E-3</v>
      </c>
      <c r="E50" s="125">
        <f>compoprinc!AS42</f>
        <v>2.7338479783603278E-3</v>
      </c>
      <c r="F50" s="125">
        <f>compoprinc!AT42</f>
        <v>1.0764561474521499E-2</v>
      </c>
      <c r="G50" s="125">
        <f>compoprinc!AU42</f>
        <v>1.3069442837085252E-3</v>
      </c>
      <c r="H50" s="125">
        <f>compoprinc!AV42</f>
        <v>1.1751595091662308E-2</v>
      </c>
      <c r="I50" s="198">
        <f>compoprinc!AW42</f>
        <v>1.6155777636205317E-2</v>
      </c>
      <c r="J50" s="117">
        <f>compoprinc!AX42</f>
        <v>4.4739022842790389E-2</v>
      </c>
      <c r="K50" s="125">
        <f>compoprinc!AY42</f>
        <v>2.7524462823544277E-2</v>
      </c>
      <c r="L50" s="125">
        <f>compoprinc!AZ42</f>
        <v>3.733133695875147E-3</v>
      </c>
      <c r="M50" s="125">
        <f>compoprinc!BA42</f>
        <v>1.052154571549147E-3</v>
      </c>
      <c r="N50" s="125">
        <f>compoprinc!BB42</f>
        <v>3.2203650045406541E-3</v>
      </c>
      <c r="O50" s="125">
        <f>compoprinc!BC42</f>
        <v>4.4857636891309155E-4</v>
      </c>
      <c r="P50" s="125">
        <f>compoprinc!BD42</f>
        <v>3.9803080153928399E-3</v>
      </c>
      <c r="Q50" s="198">
        <f>compoprinc!BE42</f>
        <v>4.7800223629752394E-3</v>
      </c>
      <c r="R50" s="197">
        <f>compoprinc!BF42</f>
        <v>1.5441435199419075E-2</v>
      </c>
      <c r="S50" s="125">
        <f>compoprinc!BG42</f>
        <v>1.2685510103124428E-2</v>
      </c>
      <c r="T50" s="125">
        <f>compoprinc!BH42</f>
        <v>7.1644992812374276E-4</v>
      </c>
      <c r="U50" s="125">
        <f>compoprinc!BI42</f>
        <v>2.2150692742752698E-4</v>
      </c>
      <c r="V50" s="125">
        <f>compoprinc!BJ42</f>
        <v>4.9707705331419926E-4</v>
      </c>
      <c r="W50" s="125">
        <f>compoprinc!BK42</f>
        <v>5.6473740757330156E-5</v>
      </c>
      <c r="X50" s="125">
        <f>compoprinc!BL42</f>
        <v>5.3675349647574718E-4</v>
      </c>
      <c r="Y50" s="165">
        <f>compoprinc!BM42</f>
        <v>7.2766395019609631E-4</v>
      </c>
    </row>
    <row r="51" spans="1:25">
      <c r="A51" s="126">
        <v>1954</v>
      </c>
      <c r="B51" s="117">
        <f>compoprinc!AP43</f>
        <v>9.6581853214848024E-2</v>
      </c>
      <c r="C51" s="125">
        <f>compoprinc!AQ43</f>
        <v>4.4331275634635403E-2</v>
      </c>
      <c r="D51" s="125">
        <f>compoprinc!AR43</f>
        <v>9.0621534311559442E-3</v>
      </c>
      <c r="E51" s="125">
        <f>compoprinc!AS43</f>
        <v>3.5895963493884925E-3</v>
      </c>
      <c r="F51" s="125">
        <f>compoprinc!AT43</f>
        <v>1.024326950767211E-2</v>
      </c>
      <c r="G51" s="125">
        <f>compoprinc!AU43</f>
        <v>1.3630488697618489E-3</v>
      </c>
      <c r="H51" s="125">
        <f>compoprinc!AV43</f>
        <v>1.1829043242416168E-2</v>
      </c>
      <c r="I51" s="198">
        <f>compoprinc!AW43</f>
        <v>1.6163466179818061E-2</v>
      </c>
      <c r="J51" s="117">
        <f>compoprinc!AX43</f>
        <v>4.5357089058700721E-2</v>
      </c>
      <c r="K51" s="125">
        <f>compoprinc!AY43</f>
        <v>2.8846762614389659E-2</v>
      </c>
      <c r="L51" s="125">
        <f>compoprinc!AZ43</f>
        <v>3.4168751585938453E-3</v>
      </c>
      <c r="M51" s="125">
        <f>compoprinc!BA43</f>
        <v>1.4124678540569932E-3</v>
      </c>
      <c r="N51" s="125">
        <f>compoprinc!BB43</f>
        <v>2.8278864226871903E-3</v>
      </c>
      <c r="O51" s="125">
        <f>compoprinc!BC43</f>
        <v>4.6602564922647793E-4</v>
      </c>
      <c r="P51" s="125">
        <f>compoprinc!BD43</f>
        <v>3.9810616828115418E-3</v>
      </c>
      <c r="Q51" s="198">
        <f>compoprinc!BE43</f>
        <v>4.4060096769350287E-3</v>
      </c>
      <c r="R51" s="197">
        <f>compoprinc!BF43</f>
        <v>1.5603053359162187E-2</v>
      </c>
      <c r="S51" s="125">
        <f>compoprinc!BG43</f>
        <v>1.2726717822263284E-2</v>
      </c>
      <c r="T51" s="125">
        <f>compoprinc!BH43</f>
        <v>5.9983629855218999E-4</v>
      </c>
      <c r="U51" s="125">
        <f>compoprinc!BI43</f>
        <v>3.3683001628918228E-4</v>
      </c>
      <c r="V51" s="125">
        <f>compoprinc!BJ43</f>
        <v>4.8364293114341547E-4</v>
      </c>
      <c r="W51" s="125">
        <f>compoprinc!BK43</f>
        <v>6.6286485796024903E-5</v>
      </c>
      <c r="X51" s="125">
        <f>compoprinc!BL43</f>
        <v>6.4484534582457786E-4</v>
      </c>
      <c r="Y51" s="165">
        <f>compoprinc!BM43</f>
        <v>7.4489445929350965E-4</v>
      </c>
    </row>
    <row r="52" spans="1:25">
      <c r="A52" s="126">
        <v>1955</v>
      </c>
      <c r="B52" s="117">
        <f>compoprinc!AP44</f>
        <v>0.10171366180166892</v>
      </c>
      <c r="C52" s="125">
        <f>compoprinc!AQ44</f>
        <v>5.2972434413950512E-2</v>
      </c>
      <c r="D52" s="125">
        <f>compoprinc!AR44</f>
        <v>8.9047723775907243E-3</v>
      </c>
      <c r="E52" s="125">
        <f>compoprinc!AS44</f>
        <v>2.4105989576332764E-3</v>
      </c>
      <c r="F52" s="125">
        <f>compoprinc!AT44</f>
        <v>9.7535449653952371E-3</v>
      </c>
      <c r="G52" s="125">
        <f>compoprinc!AU44</f>
        <v>1.440705530210035E-3</v>
      </c>
      <c r="H52" s="125">
        <f>compoprinc!AV44</f>
        <v>1.1232816773066685E-2</v>
      </c>
      <c r="I52" s="198">
        <f>compoprinc!AW44</f>
        <v>1.4998788783822466E-2</v>
      </c>
      <c r="J52" s="117">
        <f>compoprinc!AX44</f>
        <v>4.9625489948875369E-2</v>
      </c>
      <c r="K52" s="125">
        <f>compoprinc!AY44</f>
        <v>3.5302183546435037E-2</v>
      </c>
      <c r="L52" s="125">
        <f>compoprinc!AZ44</f>
        <v>3.100280019127705E-3</v>
      </c>
      <c r="M52" s="125">
        <f>compoprinc!BA44</f>
        <v>1.1662987868506327E-3</v>
      </c>
      <c r="N52" s="125">
        <f>compoprinc!BB44</f>
        <v>2.3867776619589747E-3</v>
      </c>
      <c r="O52" s="125">
        <f>compoprinc!BC44</f>
        <v>4.7725044175618651E-4</v>
      </c>
      <c r="P52" s="125">
        <f>compoprinc!BD44</f>
        <v>3.5799427433200973E-3</v>
      </c>
      <c r="Q52" s="198">
        <f>compoprinc!BE44</f>
        <v>3.6127567494267411E-3</v>
      </c>
      <c r="R52" s="197">
        <f>compoprinc!BF44</f>
        <v>1.8248272280112908E-2</v>
      </c>
      <c r="S52" s="125">
        <f>compoprinc!BG44</f>
        <v>1.5843268199201167E-2</v>
      </c>
      <c r="T52" s="125">
        <f>compoprinc!BH44</f>
        <v>5.0633061819268838E-4</v>
      </c>
      <c r="U52" s="125">
        <f>compoprinc!BI44</f>
        <v>2.223419493369705E-4</v>
      </c>
      <c r="V52" s="125">
        <f>compoprinc!BJ44</f>
        <v>4.1013363360364061E-4</v>
      </c>
      <c r="W52" s="125">
        <f>compoprinc!BK44</f>
        <v>6.781264907842017E-5</v>
      </c>
      <c r="X52" s="125">
        <f>compoprinc!BL44</f>
        <v>5.8570735984713211E-4</v>
      </c>
      <c r="Y52" s="165">
        <f>compoprinc!BM44</f>
        <v>6.1267787085288693E-4</v>
      </c>
    </row>
    <row r="53" spans="1:25">
      <c r="A53" s="126">
        <v>1956</v>
      </c>
      <c r="B53" s="117">
        <f>compoprinc!AP45</f>
        <v>9.6531933238548862E-2</v>
      </c>
      <c r="C53" s="125">
        <f>compoprinc!AQ45</f>
        <v>5.1449795156110957E-2</v>
      </c>
      <c r="D53" s="125">
        <f>compoprinc!AR45</f>
        <v>8.1119335212642661E-3</v>
      </c>
      <c r="E53" s="125">
        <f>compoprinc!AS45</f>
        <v>3.0596013103090856E-3</v>
      </c>
      <c r="F53" s="125">
        <f>compoprinc!AT45</f>
        <v>8.4090267810764258E-3</v>
      </c>
      <c r="G53" s="125">
        <f>compoprinc!AU45</f>
        <v>1.4144314025869645E-3</v>
      </c>
      <c r="H53" s="125">
        <f>compoprinc!AV45</f>
        <v>1.0866088630478481E-2</v>
      </c>
      <c r="I53" s="198">
        <f>compoprinc!AW45</f>
        <v>1.3221056436722689E-2</v>
      </c>
      <c r="J53" s="117">
        <f>compoprinc!AX45</f>
        <v>4.6214871851286803E-2</v>
      </c>
      <c r="K53" s="125">
        <f>compoprinc!AY45</f>
        <v>3.313765000648887E-2</v>
      </c>
      <c r="L53" s="125">
        <f>compoprinc!AZ45</f>
        <v>2.9445388973537035E-3</v>
      </c>
      <c r="M53" s="125">
        <f>compoprinc!BA45</f>
        <v>1.0973465899501188E-3</v>
      </c>
      <c r="N53" s="125">
        <f>compoprinc!BB45</f>
        <v>1.9739688088156542E-3</v>
      </c>
      <c r="O53" s="125">
        <f>compoprinc!BC45</f>
        <v>4.749350814391433E-4</v>
      </c>
      <c r="P53" s="125">
        <f>compoprinc!BD45</f>
        <v>3.5408432287113854E-3</v>
      </c>
      <c r="Q53" s="198">
        <f>compoprinc!BE45</f>
        <v>3.0455892385279353E-3</v>
      </c>
      <c r="R53" s="197">
        <f>compoprinc!BF45</f>
        <v>1.6568876994689279E-2</v>
      </c>
      <c r="S53" s="125">
        <f>compoprinc!BG45</f>
        <v>1.4484598745615054E-2</v>
      </c>
      <c r="T53" s="125">
        <f>compoprinc!BH45</f>
        <v>4.8270686733769218E-4</v>
      </c>
      <c r="U53" s="125">
        <f>compoprinc!BI45</f>
        <v>2.0994211936494522E-4</v>
      </c>
      <c r="V53" s="125">
        <f>compoprinc!BJ45</f>
        <v>2.9624457294612937E-4</v>
      </c>
      <c r="W53" s="125">
        <f>compoprinc!BK45</f>
        <v>6.7410422258323054E-5</v>
      </c>
      <c r="X53" s="125">
        <f>compoprinc!BL45</f>
        <v>5.8071875657971482E-4</v>
      </c>
      <c r="Y53" s="165">
        <f>compoprinc!BM45</f>
        <v>4.4725551058741824E-4</v>
      </c>
    </row>
    <row r="54" spans="1:25">
      <c r="A54" s="126">
        <v>1957</v>
      </c>
      <c r="B54" s="117">
        <f>compoprinc!AP46</f>
        <v>9.46950728128651E-2</v>
      </c>
      <c r="C54" s="125">
        <f>compoprinc!AQ46</f>
        <v>4.8892938994472862E-2</v>
      </c>
      <c r="D54" s="125">
        <f>compoprinc!AR46</f>
        <v>7.9021526315704686E-3</v>
      </c>
      <c r="E54" s="125">
        <f>compoprinc!AS46</f>
        <v>3.071609967267699E-3</v>
      </c>
      <c r="F54" s="125">
        <f>compoprinc!AT46</f>
        <v>8.7593815017441602E-3</v>
      </c>
      <c r="G54" s="125">
        <f>compoprinc!AU46</f>
        <v>1.4290408250506542E-3</v>
      </c>
      <c r="H54" s="125">
        <f>compoprinc!AV46</f>
        <v>1.0688142052611507E-2</v>
      </c>
      <c r="I54" s="198">
        <f>compoprinc!AW46</f>
        <v>1.3951806840147775E-2</v>
      </c>
      <c r="J54" s="117">
        <f>compoprinc!AX46</f>
        <v>4.4792660579395342E-2</v>
      </c>
      <c r="K54" s="125">
        <f>compoprinc!AY46</f>
        <v>3.1219602423930893E-2</v>
      </c>
      <c r="L54" s="125">
        <f>compoprinc!AZ46</f>
        <v>2.9785834320339988E-3</v>
      </c>
      <c r="M54" s="125">
        <f>compoprinc!BA46</f>
        <v>1.1265610394910284E-3</v>
      </c>
      <c r="N54" s="125">
        <f>compoprinc!BB46</f>
        <v>2.205860428706477E-3</v>
      </c>
      <c r="O54" s="125">
        <f>compoprinc!BC46</f>
        <v>4.685513141344198E-4</v>
      </c>
      <c r="P54" s="125">
        <f>compoprinc!BD46</f>
        <v>3.3355444696649143E-3</v>
      </c>
      <c r="Q54" s="198">
        <f>compoprinc!BE46</f>
        <v>3.457957471433622E-3</v>
      </c>
      <c r="R54" s="197">
        <f>compoprinc!BF46</f>
        <v>1.5602379015851714E-2</v>
      </c>
      <c r="S54" s="125">
        <f>compoprinc!BG46</f>
        <v>1.3418864998392155E-2</v>
      </c>
      <c r="T54" s="125">
        <f>compoprinc!BH46</f>
        <v>5.1344382567231842E-4</v>
      </c>
      <c r="U54" s="125">
        <f>compoprinc!BI46</f>
        <v>2.5698678028978782E-4</v>
      </c>
      <c r="V54" s="125">
        <f>compoprinc!BJ46</f>
        <v>3.1593383321619435E-4</v>
      </c>
      <c r="W54" s="125">
        <f>compoprinc!BK46</f>
        <v>6.6026521219839107E-5</v>
      </c>
      <c r="X54" s="125">
        <f>compoprinc!BL46</f>
        <v>5.4620748368562199E-4</v>
      </c>
      <c r="Y54" s="165">
        <f>compoprinc!BM46</f>
        <v>4.8491557337579502E-4</v>
      </c>
    </row>
    <row r="55" spans="1:25">
      <c r="A55" s="126">
        <v>1958</v>
      </c>
      <c r="B55" s="117">
        <f>compoprinc!AP47</f>
        <v>8.8338343224465224E-2</v>
      </c>
      <c r="C55" s="125">
        <f>compoprinc!AQ47</f>
        <v>4.3329229943102267E-2</v>
      </c>
      <c r="D55" s="125">
        <f>compoprinc!AR47</f>
        <v>7.6913300324644102E-3</v>
      </c>
      <c r="E55" s="125">
        <f>compoprinc!AS47</f>
        <v>3.3702714896901736E-3</v>
      </c>
      <c r="F55" s="125">
        <f>compoprinc!AT47</f>
        <v>8.2169306724875577E-3</v>
      </c>
      <c r="G55" s="125">
        <f>compoprinc!AU47</f>
        <v>1.4545492525345808E-3</v>
      </c>
      <c r="H55" s="125">
        <f>compoprinc!AV47</f>
        <v>1.0669141749900329E-2</v>
      </c>
      <c r="I55" s="198">
        <f>compoprinc!AW47</f>
        <v>1.360689008428588E-2</v>
      </c>
      <c r="J55" s="117">
        <f>compoprinc!AX47</f>
        <v>4.07775793302858E-2</v>
      </c>
      <c r="K55" s="125">
        <f>compoprinc!AY47</f>
        <v>2.7383129779912883E-2</v>
      </c>
      <c r="L55" s="125">
        <f>compoprinc!AZ47</f>
        <v>2.9808818907737875E-3</v>
      </c>
      <c r="M55" s="125">
        <f>compoprinc!BA47</f>
        <v>1.2511128657794004E-3</v>
      </c>
      <c r="N55" s="125">
        <f>compoprinc!BB47</f>
        <v>2.0075913084156901E-3</v>
      </c>
      <c r="O55" s="125">
        <f>compoprinc!BC47</f>
        <v>4.8297516387499633E-4</v>
      </c>
      <c r="P55" s="125">
        <f>compoprinc!BD47</f>
        <v>3.4057163337062523E-3</v>
      </c>
      <c r="Q55" s="198">
        <f>compoprinc!BE47</f>
        <v>3.2661719878227836E-3</v>
      </c>
      <c r="R55" s="197">
        <f>compoprinc!BF47</f>
        <v>1.4017926575822086E-2</v>
      </c>
      <c r="S55" s="125">
        <f>compoprinc!BG47</f>
        <v>1.1792051478481639E-2</v>
      </c>
      <c r="T55" s="125">
        <f>compoprinc!BH47</f>
        <v>5.3855856642466636E-4</v>
      </c>
      <c r="U55" s="125">
        <f>compoprinc!BI47</f>
        <v>2.8140741660713124E-4</v>
      </c>
      <c r="V55" s="125">
        <f>compoprinc!BJ47</f>
        <v>3.0520199106626129E-4</v>
      </c>
      <c r="W55" s="125">
        <f>compoprinc!BK47</f>
        <v>6.730896428572172E-5</v>
      </c>
      <c r="X55" s="125">
        <f>compoprinc!BL47</f>
        <v>5.4678124278296136E-4</v>
      </c>
      <c r="Y55" s="165">
        <f>compoprinc!BM47</f>
        <v>4.8661691617370726E-4</v>
      </c>
    </row>
    <row r="56" spans="1:25">
      <c r="A56" s="128">
        <v>1959</v>
      </c>
      <c r="B56" s="120">
        <f>compoprinc!AP48</f>
        <v>9.4238115024691427E-2</v>
      </c>
      <c r="C56" s="127">
        <f>compoprinc!AQ48</f>
        <v>5.0005317608315412E-2</v>
      </c>
      <c r="D56" s="127">
        <f>compoprinc!AR48</f>
        <v>7.3962337706438789E-3</v>
      </c>
      <c r="E56" s="127">
        <f>compoprinc!AS48</f>
        <v>3.4611447996154374E-3</v>
      </c>
      <c r="F56" s="127">
        <f>compoprinc!AT48</f>
        <v>8.4320131119748395E-3</v>
      </c>
      <c r="G56" s="127">
        <f>compoprinc!AU48</f>
        <v>1.5254824613805925E-3</v>
      </c>
      <c r="H56" s="127">
        <f>compoprinc!AV48</f>
        <v>1.0077895525449035E-2</v>
      </c>
      <c r="I56" s="200">
        <f>compoprinc!AW48</f>
        <v>1.3340027747312223E-2</v>
      </c>
      <c r="J56" s="120">
        <f>compoprinc!AX48</f>
        <v>4.4183390229035217E-2</v>
      </c>
      <c r="K56" s="127">
        <f>compoprinc!AY48</f>
        <v>3.1627017959005611E-2</v>
      </c>
      <c r="L56" s="127">
        <f>compoprinc!AZ48</f>
        <v>2.7475014474023594E-3</v>
      </c>
      <c r="M56" s="127">
        <f>compoprinc!BA48</f>
        <v>1.175962702913335E-3</v>
      </c>
      <c r="N56" s="127">
        <f>compoprinc!BB48</f>
        <v>2.0365408691525012E-3</v>
      </c>
      <c r="O56" s="127">
        <f>compoprinc!BC48</f>
        <v>4.8356027351048267E-4</v>
      </c>
      <c r="P56" s="127">
        <f>compoprinc!BD48</f>
        <v>2.9443823059138617E-3</v>
      </c>
      <c r="Q56" s="200">
        <f>compoprinc!BE48</f>
        <v>3.1684246711370686E-3</v>
      </c>
      <c r="R56" s="199">
        <f>compoprinc!BF48</f>
        <v>1.5588444865606933E-2</v>
      </c>
      <c r="S56" s="127">
        <f>compoprinc!BG48</f>
        <v>1.3540714179695192E-2</v>
      </c>
      <c r="T56" s="127">
        <f>compoprinc!BH48</f>
        <v>4.309300372442726E-4</v>
      </c>
      <c r="U56" s="127">
        <f>compoprinc!BI48</f>
        <v>2.4267323703350323E-4</v>
      </c>
      <c r="V56" s="127">
        <f>compoprinc!BJ48</f>
        <v>3.2524174823084212E-4</v>
      </c>
      <c r="W56" s="127">
        <f>compoprinc!BK48</f>
        <v>6.7528055502925994E-5</v>
      </c>
      <c r="X56" s="127">
        <f>compoprinc!BL48</f>
        <v>4.8379656781148272E-4</v>
      </c>
      <c r="Y56" s="167">
        <f>compoprinc!BM48</f>
        <v>4.9756104008871586E-4</v>
      </c>
    </row>
    <row r="57" spans="1:25">
      <c r="A57" s="126">
        <v>1960</v>
      </c>
      <c r="B57" s="117">
        <f>compoprinc!AP49</f>
        <v>9.0217095032455799E-2</v>
      </c>
      <c r="C57" s="125">
        <f>compoprinc!AQ49</f>
        <v>4.9283034653346956E-2</v>
      </c>
      <c r="D57" s="125">
        <f>compoprinc!AR49</f>
        <v>7.0291511301924132E-3</v>
      </c>
      <c r="E57" s="125">
        <f>compoprinc!AS49</f>
        <v>4.1044415795751426E-3</v>
      </c>
      <c r="F57" s="125">
        <f>compoprinc!AT49</f>
        <v>7.1918939761895428E-3</v>
      </c>
      <c r="G57" s="125">
        <f>compoprinc!AU49</f>
        <v>1.5393878889778498E-3</v>
      </c>
      <c r="H57" s="125">
        <f>compoprinc!AV49</f>
        <v>9.5934195223977056E-3</v>
      </c>
      <c r="I57" s="198">
        <f>compoprinc!AW49</f>
        <v>1.1475766281776212E-2</v>
      </c>
      <c r="J57" s="117">
        <f>compoprinc!AX49</f>
        <v>4.3764091246568583E-2</v>
      </c>
      <c r="K57" s="125">
        <f>compoprinc!AY49</f>
        <v>3.1880174742757131E-2</v>
      </c>
      <c r="L57" s="125">
        <f>compoprinc!AZ49</f>
        <v>2.6346147606628057E-3</v>
      </c>
      <c r="M57" s="125">
        <f>compoprinc!BA49</f>
        <v>1.5617892696459833E-3</v>
      </c>
      <c r="N57" s="125">
        <f>compoprinc!BB49</f>
        <v>1.6542527346353711E-3</v>
      </c>
      <c r="O57" s="125">
        <f>compoprinc!BC49</f>
        <v>5.016687531688549E-4</v>
      </c>
      <c r="P57" s="125">
        <f>compoprinc!BD49</f>
        <v>2.94381934566739E-3</v>
      </c>
      <c r="Q57" s="198">
        <f>compoprinc!BE49</f>
        <v>2.5877716400310308E-3</v>
      </c>
      <c r="R57" s="197">
        <f>compoprinc!BF49</f>
        <v>1.6506173845322041E-2</v>
      </c>
      <c r="S57" s="125">
        <f>compoprinc!BG49</f>
        <v>1.4723497215892797E-2</v>
      </c>
      <c r="T57" s="125">
        <f>compoprinc!BH49</f>
        <v>3.99878861789782E-4</v>
      </c>
      <c r="U57" s="125">
        <f>compoprinc!BI49</f>
        <v>2.8428514667525235E-4</v>
      </c>
      <c r="V57" s="125">
        <f>compoprinc!BJ49</f>
        <v>2.2323661202412141E-4</v>
      </c>
      <c r="W57" s="125">
        <f>compoprinc!BK49</f>
        <v>6.8523393911593632E-5</v>
      </c>
      <c r="X57" s="125">
        <f>compoprinc!BL49</f>
        <v>4.6735776216427083E-4</v>
      </c>
      <c r="Y57" s="165">
        <f>compoprinc!BM49</f>
        <v>3.3939485286422518E-4</v>
      </c>
    </row>
    <row r="58" spans="1:25">
      <c r="A58" s="126">
        <v>1961</v>
      </c>
      <c r="B58" s="117">
        <f>compoprinc!AP50</f>
        <v>8.8585896553335181E-2</v>
      </c>
      <c r="C58" s="125">
        <f>compoprinc!AQ50</f>
        <v>4.9135286586860775E-2</v>
      </c>
      <c r="D58" s="125">
        <f>compoprinc!AR50</f>
        <v>6.4962338506203638E-3</v>
      </c>
      <c r="E58" s="125">
        <f>compoprinc!AS50</f>
        <v>3.8144859399276755E-3</v>
      </c>
      <c r="F58" s="125">
        <f>compoprinc!AT50</f>
        <v>7.0133731825978108E-3</v>
      </c>
      <c r="G58" s="125">
        <f>compoprinc!AU50</f>
        <v>1.5367306627488298E-3</v>
      </c>
      <c r="H58" s="125">
        <f>compoprinc!AV50</f>
        <v>9.0821110411875641E-3</v>
      </c>
      <c r="I58" s="198">
        <f>compoprinc!AW50</f>
        <v>1.1507675289392182E-2</v>
      </c>
      <c r="J58" s="117">
        <f>compoprinc!AX50</f>
        <v>4.3506883989782516E-2</v>
      </c>
      <c r="K58" s="125">
        <f>compoprinc!AY50</f>
        <v>3.2032682862194191E-2</v>
      </c>
      <c r="L58" s="125">
        <f>compoprinc!AZ50</f>
        <v>2.3700092565578958E-3</v>
      </c>
      <c r="M58" s="125">
        <f>compoprinc!BA50</f>
        <v>1.3534958854197184E-3</v>
      </c>
      <c r="N58" s="125">
        <f>compoprinc!BB50</f>
        <v>1.7225269186668657E-3</v>
      </c>
      <c r="O58" s="125">
        <f>compoprinc!BC50</f>
        <v>4.985124316035952E-4</v>
      </c>
      <c r="P58" s="125">
        <f>compoprinc!BD50</f>
        <v>2.7540875092675002E-3</v>
      </c>
      <c r="Q58" s="198">
        <f>compoprinc!BE50</f>
        <v>2.7755691260727502E-3</v>
      </c>
      <c r="R58" s="197">
        <f>compoprinc!BF50</f>
        <v>1.6686190924330352E-2</v>
      </c>
      <c r="S58" s="125">
        <f>compoprinc!BG50</f>
        <v>1.491426621117092E-2</v>
      </c>
      <c r="T58" s="125">
        <f>compoprinc!BH50</f>
        <v>3.2757808075788402E-4</v>
      </c>
      <c r="U58" s="125">
        <f>compoprinc!BI50</f>
        <v>2.6623637538389453E-4</v>
      </c>
      <c r="V58" s="125">
        <f>compoprinc!BJ50</f>
        <v>2.7618235631485808E-4</v>
      </c>
      <c r="W58" s="125">
        <f>compoprinc!BK50</f>
        <v>6.4359628144127545E-5</v>
      </c>
      <c r="X58" s="125">
        <f>compoprinc!BL50</f>
        <v>4.0057613746596633E-4</v>
      </c>
      <c r="Y58" s="165">
        <f>compoprinc!BM50</f>
        <v>4.3699213509270122E-4</v>
      </c>
    </row>
    <row r="59" spans="1:25">
      <c r="A59" s="118">
        <v>1962</v>
      </c>
      <c r="B59" s="117">
        <f>compoprinc!AP51</f>
        <v>9.0840227901935577E-2</v>
      </c>
      <c r="C59" s="116">
        <f>compoprinc!AQ51</f>
        <v>5.2137333843327936E-2</v>
      </c>
      <c r="D59" s="116">
        <f>compoprinc!AR51</f>
        <v>6.3066712011064733E-3</v>
      </c>
      <c r="E59" s="116">
        <f>compoprinc!AS51</f>
        <v>4.0560081908136746E-3</v>
      </c>
      <c r="F59" s="116">
        <f>compoprinc!AT51</f>
        <v>6.7238919110705663E-3</v>
      </c>
      <c r="G59" s="116">
        <f>compoprinc!AU51</f>
        <v>1.6110405018667519E-3</v>
      </c>
      <c r="H59" s="116">
        <f>compoprinc!AV51</f>
        <v>9.056483028249707E-3</v>
      </c>
      <c r="I59" s="194">
        <f>compoprinc!AW51</f>
        <v>1.0949034995341833E-2</v>
      </c>
      <c r="J59" s="117">
        <f>compoprinc!AX51</f>
        <v>4.432050883769989E-2</v>
      </c>
      <c r="K59" s="116">
        <f>compoprinc!AY51</f>
        <v>3.3678120858260573E-2</v>
      </c>
      <c r="L59" s="116">
        <f>compoprinc!AZ51</f>
        <v>2.2774335154797072E-3</v>
      </c>
      <c r="M59" s="116">
        <f>compoprinc!BA51</f>
        <v>1.4709126808998912E-3</v>
      </c>
      <c r="N59" s="116">
        <f>compoprinc!BB51</f>
        <v>1.5304878256942643E-3</v>
      </c>
      <c r="O59" s="116">
        <f>compoprinc!BC51</f>
        <v>4.9101803287516935E-4</v>
      </c>
      <c r="P59" s="116">
        <f>compoprinc!BD51</f>
        <v>2.4478863858124677E-3</v>
      </c>
      <c r="Q59" s="194">
        <f>compoprinc!BE51</f>
        <v>2.4251325943437981E-3</v>
      </c>
      <c r="R59" s="117">
        <f>compoprinc!BF51</f>
        <v>1.6900926828384399E-2</v>
      </c>
      <c r="S59" s="116">
        <f>compoprinc!BG51</f>
        <v>1.529578605597217E-2</v>
      </c>
      <c r="T59" s="116">
        <f>compoprinc!BH51</f>
        <v>3.3511410256825669E-4</v>
      </c>
      <c r="U59" s="116">
        <f>compoprinc!BI51</f>
        <v>3.3181697069278572E-4</v>
      </c>
      <c r="V59" s="116">
        <f>compoprinc!BJ51</f>
        <v>2.0543335566484757E-4</v>
      </c>
      <c r="W59" s="116">
        <f>compoprinc!BK51</f>
        <v>6.5472511201241032E-5</v>
      </c>
      <c r="X59" s="116">
        <f>compoprinc!BL51</f>
        <v>3.6312586286692104E-4</v>
      </c>
      <c r="Y59" s="145">
        <f>compoprinc!BM51</f>
        <v>3.1285737564150834E-4</v>
      </c>
    </row>
    <row r="60" spans="1:25">
      <c r="A60" s="118">
        <v>1963</v>
      </c>
      <c r="B60" s="117">
        <f>compoprinc!AP52</f>
        <v>9.1863416135311127E-2</v>
      </c>
      <c r="C60" s="116">
        <f>compoprinc!AQ52</f>
        <v>5.4455509732303904E-2</v>
      </c>
      <c r="D60" s="116">
        <f>compoprinc!AR52</f>
        <v>5.5103240852447423E-3</v>
      </c>
      <c r="E60" s="116">
        <f>compoprinc!AS52</f>
        <v>3.6617854857377771E-3</v>
      </c>
      <c r="F60" s="116">
        <f>compoprinc!AT52</f>
        <v>6.7051476222240976E-3</v>
      </c>
      <c r="G60" s="116">
        <f>compoprinc!AU52</f>
        <v>1.6384592470581206E-3</v>
      </c>
      <c r="H60" s="116">
        <f>compoprinc!AV52</f>
        <v>8.9018551947987763E-3</v>
      </c>
      <c r="I60" s="194">
        <f>compoprinc!AW52</f>
        <v>1.0990336044852798E-2</v>
      </c>
      <c r="J60" s="117">
        <f>compoprinc!AX52</f>
        <v>4.5472661033272743E-2</v>
      </c>
      <c r="K60" s="116">
        <f>compoprinc!AY52</f>
        <v>3.5275714284820334E-2</v>
      </c>
      <c r="L60" s="116">
        <f>compoprinc!AZ52</f>
        <v>1.9465931280583143E-3</v>
      </c>
      <c r="M60" s="116">
        <f>compoprinc!BA52</f>
        <v>1.2777421768222995E-3</v>
      </c>
      <c r="N60" s="116">
        <f>compoprinc!BB52</f>
        <v>1.5355916515861054E-3</v>
      </c>
      <c r="O60" s="116">
        <f>compoprinc!BC52</f>
        <v>5.0944113232083356E-4</v>
      </c>
      <c r="P60" s="116">
        <f>compoprinc!BD52</f>
        <v>2.444060386944928E-3</v>
      </c>
      <c r="Q60" s="194">
        <f>compoprinc!BE52</f>
        <v>2.4835196648803565E-3</v>
      </c>
      <c r="R60" s="117">
        <f>compoprinc!BF52</f>
        <v>1.7611603252589703E-2</v>
      </c>
      <c r="S60" s="116">
        <f>compoprinc!BG52</f>
        <v>1.6177533546082201E-2</v>
      </c>
      <c r="T60" s="116">
        <f>compoprinc!BH52</f>
        <v>2.1973804638196449E-4</v>
      </c>
      <c r="U60" s="116">
        <f>compoprinc!BI52</f>
        <v>2.8414976510710504E-4</v>
      </c>
      <c r="V60" s="116">
        <f>compoprinc!BJ52</f>
        <v>1.9021704448112892E-4</v>
      </c>
      <c r="W60" s="116">
        <f>compoprinc!BK52</f>
        <v>6.5189957037557224E-5</v>
      </c>
      <c r="X60" s="116">
        <f>compoprinc!BL52</f>
        <v>3.7397315557274999E-4</v>
      </c>
      <c r="Y60" s="145">
        <f>compoprinc!BM52</f>
        <v>3.0080047853552733E-4</v>
      </c>
    </row>
    <row r="61" spans="1:25">
      <c r="A61" s="118">
        <v>1964</v>
      </c>
      <c r="B61" s="117">
        <f>compoprinc!AP53</f>
        <v>9.2894986271858215E-2</v>
      </c>
      <c r="C61" s="116">
        <f>compoprinc!AQ53</f>
        <v>5.6774613810932767E-2</v>
      </c>
      <c r="D61" s="116">
        <f>compoprinc!AR53</f>
        <v>4.713528414373688E-3</v>
      </c>
      <c r="E61" s="116">
        <f>compoprinc!AS53</f>
        <v>3.2673220122575062E-3</v>
      </c>
      <c r="F61" s="116">
        <f>compoprinc!AT53</f>
        <v>6.6863499756111781E-3</v>
      </c>
      <c r="G61" s="116">
        <f>compoprinc!AU53</f>
        <v>1.6658825896948687E-3</v>
      </c>
      <c r="H61" s="116">
        <f>compoprinc!AV53</f>
        <v>8.7470850168337791E-3</v>
      </c>
      <c r="I61" s="194">
        <f>compoprinc!AW53</f>
        <v>1.1031589331631439E-2</v>
      </c>
      <c r="J61" s="117">
        <f>compoprinc!AX53</f>
        <v>4.6628683805465698E-2</v>
      </c>
      <c r="K61" s="116">
        <f>compoprinc!AY53</f>
        <v>3.6873754429185855E-2</v>
      </c>
      <c r="L61" s="116">
        <f>compoprinc!AZ53</f>
        <v>1.6155189938191466E-3</v>
      </c>
      <c r="M61" s="116">
        <f>compoprinc!BA53</f>
        <v>1.0844247938933016E-3</v>
      </c>
      <c r="N61" s="116">
        <f>compoprinc!BB53</f>
        <v>1.540673066319734E-3</v>
      </c>
      <c r="O61" s="116">
        <f>compoprinc!BC53</f>
        <v>5.2786766349939606E-4</v>
      </c>
      <c r="P61" s="116">
        <f>compoprinc!BD53</f>
        <v>2.4401909567245256E-3</v>
      </c>
      <c r="Q61" s="194">
        <f>compoprinc!BE53</f>
        <v>2.541903053000272E-3</v>
      </c>
      <c r="R61" s="117">
        <f>compoprinc!BF53</f>
        <v>1.8308507278561592E-2</v>
      </c>
      <c r="S61" s="116">
        <f>compoprinc!BG53</f>
        <v>1.7059014586022981E-2</v>
      </c>
      <c r="T61" s="116">
        <f>compoprinc!BH53</f>
        <v>1.0449794357036903E-4</v>
      </c>
      <c r="U61" s="116">
        <f>compoprinc!BI53</f>
        <v>2.3655067695659869E-4</v>
      </c>
      <c r="V61" s="116">
        <f>compoprinc!BJ53</f>
        <v>1.7502709066481964E-4</v>
      </c>
      <c r="W61" s="116">
        <f>compoprinc!BK53</f>
        <v>6.4910750526030444E-5</v>
      </c>
      <c r="X61" s="116">
        <f>compoprinc!BL53</f>
        <v>3.8482528070845002E-4</v>
      </c>
      <c r="Y61" s="145">
        <f>compoprinc!BM53</f>
        <v>2.887714232058599E-4</v>
      </c>
    </row>
    <row r="62" spans="1:25">
      <c r="A62" s="118">
        <v>1965</v>
      </c>
      <c r="B62" s="117">
        <f>compoprinc!AP54</f>
        <v>9.1925229877233505E-2</v>
      </c>
      <c r="C62" s="116">
        <f>compoprinc!AQ54</f>
        <v>5.5471291085173124E-2</v>
      </c>
      <c r="D62" s="116">
        <f>compoprinc!AR54</f>
        <v>4.9022028431346919E-3</v>
      </c>
      <c r="E62" s="116">
        <f>compoprinc!AS54</f>
        <v>3.2042929050529363E-3</v>
      </c>
      <c r="F62" s="116">
        <f>compoprinc!AT54</f>
        <v>6.7637542239888312E-3</v>
      </c>
      <c r="G62" s="116">
        <f>compoprinc!AU54</f>
        <v>1.5887187790920164E-3</v>
      </c>
      <c r="H62" s="116">
        <f>compoprinc!AV54</f>
        <v>8.8873660036906232E-3</v>
      </c>
      <c r="I62" s="194">
        <f>compoprinc!AW54</f>
        <v>1.1107601137175563E-2</v>
      </c>
      <c r="J62" s="117">
        <f>compoprinc!AX54</f>
        <v>4.6176478266716003E-2</v>
      </c>
      <c r="K62" s="116">
        <f>compoprinc!AY54</f>
        <v>3.6168306846445369E-2</v>
      </c>
      <c r="L62" s="116">
        <f>compoprinc!AZ54</f>
        <v>1.7538549667251583E-3</v>
      </c>
      <c r="M62" s="116">
        <f>compoprinc!BA54</f>
        <v>1.1701563615487162E-3</v>
      </c>
      <c r="N62" s="116">
        <f>compoprinc!BB54</f>
        <v>1.60346831526232E-3</v>
      </c>
      <c r="O62" s="116">
        <f>compoprinc!BC54</f>
        <v>4.5920934056156612E-4</v>
      </c>
      <c r="P62" s="116">
        <f>compoprinc!BD54</f>
        <v>2.4366193597798397E-3</v>
      </c>
      <c r="Q62" s="194">
        <f>compoprinc!BE54</f>
        <v>2.5848651340547608E-3</v>
      </c>
      <c r="R62" s="117">
        <f>compoprinc!BF54</f>
        <v>1.8058010376989841E-2</v>
      </c>
      <c r="S62" s="116">
        <f>compoprinc!BG54</f>
        <v>1.6631282612504388E-2</v>
      </c>
      <c r="T62" s="116">
        <f>compoprinc!BH54</f>
        <v>2.0589633063809807E-4</v>
      </c>
      <c r="U62" s="116">
        <f>compoprinc!BI54</f>
        <v>2.5226340952172683E-4</v>
      </c>
      <c r="V62" s="116">
        <f>compoprinc!BJ54</f>
        <v>2.1120248167929019E-4</v>
      </c>
      <c r="W62" s="116">
        <f>compoprinc!BK54</f>
        <v>5.7525977106057661E-5</v>
      </c>
      <c r="X62" s="116">
        <f>compoprinc!BL54</f>
        <v>3.6837781118537953E-4</v>
      </c>
      <c r="Y62" s="145">
        <f>compoprinc!BM54</f>
        <v>3.3146044225339092E-4</v>
      </c>
    </row>
    <row r="63" spans="1:25">
      <c r="A63" s="118">
        <v>1966</v>
      </c>
      <c r="B63" s="117">
        <f>compoprinc!AP55</f>
        <v>9.0962640941143036E-2</v>
      </c>
      <c r="C63" s="116">
        <f>compoprinc!AQ55</f>
        <v>5.4168779800431194E-2</v>
      </c>
      <c r="D63" s="116">
        <f>compoprinc!AR55</f>
        <v>5.0906686833492969E-3</v>
      </c>
      <c r="E63" s="116">
        <f>compoprinc!AS55</f>
        <v>3.1412960907241327E-3</v>
      </c>
      <c r="F63" s="116">
        <f>compoprinc!AT55</f>
        <v>6.840976308719807E-3</v>
      </c>
      <c r="G63" s="116">
        <f>compoprinc!AU55</f>
        <v>1.5116255935838183E-3</v>
      </c>
      <c r="H63" s="116">
        <f>compoprinc!AV55</f>
        <v>9.0273617491012786E-3</v>
      </c>
      <c r="I63" s="194">
        <f>compoprinc!AW55</f>
        <v>1.1183374576585799E-2</v>
      </c>
      <c r="J63" s="117">
        <f>compoprinc!AX55</f>
        <v>4.5728802680969238E-2</v>
      </c>
      <c r="K63" s="116">
        <f>compoprinc!AY55</f>
        <v>3.5463267042753814E-2</v>
      </c>
      <c r="L63" s="116">
        <f>compoprinc!AZ55</f>
        <v>1.8920417955370188E-3</v>
      </c>
      <c r="M63" s="116">
        <f>compoprinc!BA55</f>
        <v>1.2557648939623123E-3</v>
      </c>
      <c r="N63" s="116">
        <f>compoprinc!BB55</f>
        <v>1.666163591582896E-3</v>
      </c>
      <c r="O63" s="116">
        <f>compoprinc!BC55</f>
        <v>3.9063111594199684E-4</v>
      </c>
      <c r="P63" s="116">
        <f>compoprinc!BD55</f>
        <v>2.4330200760273499E-3</v>
      </c>
      <c r="Q63" s="194">
        <f>compoprinc!BE55</f>
        <v>2.6277391749311005E-3</v>
      </c>
      <c r="R63" s="117">
        <f>compoprinc!BF55</f>
        <v>1.780383475124836E-2</v>
      </c>
      <c r="S63" s="116">
        <f>compoprinc!BG55</f>
        <v>1.6203544581045601E-2</v>
      </c>
      <c r="T63" s="116">
        <f>compoprinc!BH55</f>
        <v>3.0729776121726554E-4</v>
      </c>
      <c r="U63" s="116">
        <f>compoprinc!BI55</f>
        <v>2.6797680203750147E-4</v>
      </c>
      <c r="V63" s="116">
        <f>compoprinc!BJ55</f>
        <v>2.4737920481962235E-4</v>
      </c>
      <c r="W63" s="116">
        <f>compoprinc!BK55</f>
        <v>5.0140982745590659E-5</v>
      </c>
      <c r="X63" s="116">
        <f>compoprinc!BL55</f>
        <v>3.5192997132398062E-4</v>
      </c>
      <c r="Y63" s="145">
        <f>compoprinc!BM55</f>
        <v>3.7415107495298813E-4</v>
      </c>
    </row>
    <row r="64" spans="1:25">
      <c r="A64" s="118">
        <v>1967</v>
      </c>
      <c r="B64" s="117">
        <f>compoprinc!AP56</f>
        <v>8.854779414832592E-2</v>
      </c>
      <c r="C64" s="116">
        <f>compoprinc!AQ56</f>
        <v>5.0743654823642077E-2</v>
      </c>
      <c r="D64" s="116">
        <f>compoprinc!AR56</f>
        <v>5.1449808868285641E-3</v>
      </c>
      <c r="E64" s="116">
        <f>compoprinc!AS56</f>
        <v>3.1598013717812506E-3</v>
      </c>
      <c r="F64" s="116">
        <f>compoprinc!AT56</f>
        <v>7.0522340499738568E-3</v>
      </c>
      <c r="G64" s="116">
        <f>compoprinc!AU56</f>
        <v>1.4846676738197728E-3</v>
      </c>
      <c r="H64" s="116">
        <f>compoprinc!AV56</f>
        <v>9.3874654219263231E-3</v>
      </c>
      <c r="I64" s="194">
        <f>compoprinc!AW56</f>
        <v>1.1565487393183299E-2</v>
      </c>
      <c r="J64" s="117">
        <f>compoprinc!AX56</f>
        <v>4.340860340744257E-2</v>
      </c>
      <c r="K64" s="116">
        <f>compoprinc!AY56</f>
        <v>3.2298544394390762E-2</v>
      </c>
      <c r="L64" s="116">
        <f>compoprinc!AZ56</f>
        <v>1.991221150461834E-3</v>
      </c>
      <c r="M64" s="116">
        <f>compoprinc!BA56</f>
        <v>1.1734261960667824E-3</v>
      </c>
      <c r="N64" s="116">
        <f>compoprinc!BB56</f>
        <v>1.8918684140701962E-3</v>
      </c>
      <c r="O64" s="116">
        <f>compoprinc!BC56</f>
        <v>4.4432130801880351E-4</v>
      </c>
      <c r="P64" s="116">
        <f>compoprinc!BD56</f>
        <v>2.5860573067743261E-3</v>
      </c>
      <c r="Q64" s="194">
        <f>compoprinc!BE56</f>
        <v>3.0185817600537853E-3</v>
      </c>
      <c r="R64" s="117">
        <f>compoprinc!BF56</f>
        <v>1.6614829190075397E-2</v>
      </c>
      <c r="S64" s="116">
        <f>compoprinc!BG56</f>
        <v>1.4641425285275667E-2</v>
      </c>
      <c r="T64" s="116">
        <f>compoprinc!BH56</f>
        <v>3.7698334559176767E-4</v>
      </c>
      <c r="U64" s="116">
        <f>compoprinc!BI56</f>
        <v>2.6800687502817117E-4</v>
      </c>
      <c r="V64" s="116">
        <f>compoprinc!BJ56</f>
        <v>3.2348505191294479E-4</v>
      </c>
      <c r="W64" s="116">
        <f>compoprinc!BK56</f>
        <v>1.0394382210498008E-4</v>
      </c>
      <c r="X64" s="116">
        <f>compoprinc!BL56</f>
        <v>4.0681541968218585E-4</v>
      </c>
      <c r="Y64" s="145">
        <f>compoprinc!BM56</f>
        <v>4.936947878453104E-4</v>
      </c>
    </row>
    <row r="65" spans="1:25">
      <c r="A65" s="118">
        <v>1968</v>
      </c>
      <c r="B65" s="117">
        <f>compoprinc!AP57</f>
        <v>8.7434116285294294E-2</v>
      </c>
      <c r="C65" s="116">
        <f>compoprinc!AQ57</f>
        <v>4.8770215878783205E-2</v>
      </c>
      <c r="D65" s="116">
        <f>compoprinc!AR57</f>
        <v>5.3669489467793492E-3</v>
      </c>
      <c r="E65" s="116">
        <f>compoprinc!AS57</f>
        <v>3.1556214341153248E-3</v>
      </c>
      <c r="F65" s="116">
        <f>compoprinc!AT57</f>
        <v>7.2573965976021355E-3</v>
      </c>
      <c r="G65" s="116">
        <f>compoprinc!AU57</f>
        <v>1.5863474896516297E-3</v>
      </c>
      <c r="H65" s="116">
        <f>compoprinc!AV57</f>
        <v>9.4139822183206597E-3</v>
      </c>
      <c r="I65" s="194">
        <f>compoprinc!AW57</f>
        <v>1.1865348222336999E-2</v>
      </c>
      <c r="J65" s="117">
        <f>compoprinc!AX57</f>
        <v>4.3140083784237504E-2</v>
      </c>
      <c r="K65" s="116">
        <f>compoprinc!AY57</f>
        <v>3.1660558679205329E-2</v>
      </c>
      <c r="L65" s="116">
        <f>compoprinc!AZ57</f>
        <v>2.1729323298265491E-3</v>
      </c>
      <c r="M65" s="116">
        <f>compoprinc!BA57</f>
        <v>1.1967281376250377E-3</v>
      </c>
      <c r="N65" s="116">
        <f>compoprinc!BB57</f>
        <v>1.9104254315848339E-3</v>
      </c>
      <c r="O65" s="116">
        <f>compoprinc!BC57</f>
        <v>4.9837697756483965E-4</v>
      </c>
      <c r="P65" s="116">
        <f>compoprinc!BD57</f>
        <v>2.6496961731345362E-3</v>
      </c>
      <c r="Q65" s="194">
        <f>compoprinc!BE57</f>
        <v>3.0448052075050325E-3</v>
      </c>
      <c r="R65" s="117">
        <f>compoprinc!BF57</f>
        <v>1.67970668990165E-2</v>
      </c>
      <c r="S65" s="116">
        <f>compoprinc!BG57</f>
        <v>1.461837698103362E-2</v>
      </c>
      <c r="T65" s="116">
        <f>compoprinc!BH57</f>
        <v>4.4525011476561011E-4</v>
      </c>
      <c r="U65" s="116">
        <f>compoprinc!BI57</f>
        <v>2.7967931151226619E-4</v>
      </c>
      <c r="V65" s="116">
        <f>compoprinc!BJ57</f>
        <v>3.3291137508509143E-4</v>
      </c>
      <c r="W65" s="116">
        <f>compoprinc!BK57</f>
        <v>1.7229176730973613E-4</v>
      </c>
      <c r="X65" s="116">
        <f>compoprinc!BL57</f>
        <v>4.3713165505943904E-4</v>
      </c>
      <c r="Y65" s="145">
        <f>compoprinc!BM57</f>
        <v>5.0805520101549297E-4</v>
      </c>
    </row>
    <row r="66" spans="1:25">
      <c r="A66" s="118">
        <v>1969</v>
      </c>
      <c r="B66" s="117">
        <f>compoprinc!AP58</f>
        <v>8.2329655881039798E-2</v>
      </c>
      <c r="C66" s="116">
        <f>compoprinc!AQ58</f>
        <v>4.3536364366361574E-2</v>
      </c>
      <c r="D66" s="116">
        <f>compoprinc!AR58</f>
        <v>5.8999126995125557E-3</v>
      </c>
      <c r="E66" s="116">
        <f>compoprinc!AS58</f>
        <v>3.0727272575600127E-3</v>
      </c>
      <c r="F66" s="116">
        <f>compoprinc!AT58</f>
        <v>7.2236776774960484E-3</v>
      </c>
      <c r="G66" s="116">
        <f>compoprinc!AU58</f>
        <v>1.3280931585283018E-3</v>
      </c>
      <c r="H66" s="116">
        <f>compoprinc!AV58</f>
        <v>9.4032317704501218E-3</v>
      </c>
      <c r="I66" s="194">
        <f>compoprinc!AW58</f>
        <v>1.1861181706322289E-2</v>
      </c>
      <c r="J66" s="117">
        <f>compoprinc!AX58</f>
        <v>4.0534814877901226E-2</v>
      </c>
      <c r="K66" s="116">
        <f>compoprinc!AY58</f>
        <v>2.8876380969958881E-2</v>
      </c>
      <c r="L66" s="116">
        <f>compoprinc!AZ58</f>
        <v>2.5738653839822434E-3</v>
      </c>
      <c r="M66" s="116">
        <f>compoprinc!BA58</f>
        <v>1.1788033629661937E-3</v>
      </c>
      <c r="N66" s="116">
        <f>compoprinc!BB58</f>
        <v>1.8525417022382212E-3</v>
      </c>
      <c r="O66" s="116">
        <f>compoprinc!BC58</f>
        <v>4.0742964711378232E-4</v>
      </c>
      <c r="P66" s="116">
        <f>compoprinc!BD58</f>
        <v>2.6604679949725949E-3</v>
      </c>
      <c r="Q66" s="194">
        <f>compoprinc!BE58</f>
        <v>2.9782514331081786E-3</v>
      </c>
      <c r="R66" s="117">
        <f>compoprinc!BF58</f>
        <v>1.5977005532477051E-2</v>
      </c>
      <c r="S66" s="116">
        <f>compoprinc!BG58</f>
        <v>1.3799921514239368E-2</v>
      </c>
      <c r="T66" s="116">
        <f>compoprinc!BH58</f>
        <v>5.8441953060522694E-4</v>
      </c>
      <c r="U66" s="116">
        <f>compoprinc!BI58</f>
        <v>2.7059672099864101E-4</v>
      </c>
      <c r="V66" s="116">
        <f>compoprinc!BJ58</f>
        <v>3.0825324483147902E-4</v>
      </c>
      <c r="W66" s="116">
        <f>compoprinc!BK58</f>
        <v>8.2561078340427174E-5</v>
      </c>
      <c r="X66" s="116">
        <f>compoprinc!BL58</f>
        <v>4.5156992203675979E-4</v>
      </c>
      <c r="Y66" s="145">
        <f>compoprinc!BM58</f>
        <v>4.7477261478181615E-4</v>
      </c>
    </row>
    <row r="67" spans="1:25">
      <c r="A67" s="124">
        <v>1970</v>
      </c>
      <c r="B67" s="123">
        <f>compoprinc!AP59</f>
        <v>7.8351790754823014E-2</v>
      </c>
      <c r="C67" s="122">
        <f>compoprinc!AQ59</f>
        <v>3.8370465585257071E-2</v>
      </c>
      <c r="D67" s="122">
        <f>compoprinc!AR59</f>
        <v>6.4095445075481264E-3</v>
      </c>
      <c r="E67" s="122">
        <f>compoprinc!AS59</f>
        <v>3.2372772777864624E-3</v>
      </c>
      <c r="F67" s="122">
        <f>compoprinc!AT59</f>
        <v>7.5335782880804102E-3</v>
      </c>
      <c r="G67" s="122">
        <f>compoprinc!AU59</f>
        <v>1.2268962240217E-3</v>
      </c>
      <c r="H67" s="122">
        <f>compoprinc!AV59</f>
        <v>9.1115365154125043E-3</v>
      </c>
      <c r="I67" s="196">
        <f>compoprinc!AW59</f>
        <v>1.2460673496314587E-2</v>
      </c>
      <c r="J67" s="123">
        <f>compoprinc!AX59</f>
        <v>3.7343171905376948E-2</v>
      </c>
      <c r="K67" s="122">
        <f>compoprinc!AY59</f>
        <v>2.5012928264900747E-2</v>
      </c>
      <c r="L67" s="122">
        <f>compoprinc!AZ59</f>
        <v>2.8988390862350628E-3</v>
      </c>
      <c r="M67" s="122">
        <f>compoprinc!BA59</f>
        <v>1.1978524012727452E-3</v>
      </c>
      <c r="N67" s="122">
        <f>compoprinc!BB59</f>
        <v>2.0302552176228333E-3</v>
      </c>
      <c r="O67" s="122">
        <f>compoprinc!BC59</f>
        <v>3.5350699308799792E-4</v>
      </c>
      <c r="P67" s="122">
        <f>compoprinc!BD59</f>
        <v>2.5496034468417703E-3</v>
      </c>
      <c r="Q67" s="196">
        <f>compoprinc!BE59</f>
        <v>3.2933575289534056E-3</v>
      </c>
      <c r="R67" s="123">
        <f>compoprinc!BF59</f>
        <v>1.4035798158147372E-2</v>
      </c>
      <c r="S67" s="122">
        <f>compoprinc!BG59</f>
        <v>1.1686446082808047E-2</v>
      </c>
      <c r="T67" s="122">
        <f>compoprinc!BH59</f>
        <v>6.983702312378787E-4</v>
      </c>
      <c r="U67" s="122">
        <f>compoprinc!BI59</f>
        <v>2.8303400304054252E-4</v>
      </c>
      <c r="V67" s="122">
        <f>compoprinc!BJ59</f>
        <v>3.5513188928701768E-4</v>
      </c>
      <c r="W67" s="122">
        <f>compoprinc!BK59</f>
        <v>5.927711947641127E-5</v>
      </c>
      <c r="X67" s="122">
        <f>compoprinc!BL59</f>
        <v>3.976207811740676E-4</v>
      </c>
      <c r="Y67" s="183">
        <f>compoprinc!BM59</f>
        <v>5.5389805181716735E-4</v>
      </c>
    </row>
    <row r="68" spans="1:25">
      <c r="A68" s="118">
        <v>1971</v>
      </c>
      <c r="B68" s="117">
        <f>compoprinc!AP60</f>
        <v>7.8706563152081799E-2</v>
      </c>
      <c r="C68" s="116">
        <f>compoprinc!AQ60</f>
        <v>3.8271337138421041E-2</v>
      </c>
      <c r="D68" s="116">
        <f>compoprinc!AR60</f>
        <v>6.3257894924194751E-3</v>
      </c>
      <c r="E68" s="116">
        <f>compoprinc!AS60</f>
        <v>3.1700178234075607E-3</v>
      </c>
      <c r="F68" s="116">
        <f>compoprinc!AT60</f>
        <v>7.7133788135648551E-3</v>
      </c>
      <c r="G68" s="116">
        <f>compoprinc!AU60</f>
        <v>1.1566228390942138E-3</v>
      </c>
      <c r="H68" s="116">
        <f>compoprinc!AV60</f>
        <v>9.2513142728811656E-3</v>
      </c>
      <c r="I68" s="194">
        <f>compoprinc!AW60</f>
        <v>1.2808275801438788E-2</v>
      </c>
      <c r="J68" s="117">
        <f>compoprinc!AX60</f>
        <v>3.7372641618276248E-2</v>
      </c>
      <c r="K68" s="116">
        <f>compoprinc!AY60</f>
        <v>2.4670110173981668E-2</v>
      </c>
      <c r="L68" s="116">
        <f>compoprinc!AZ60</f>
        <v>2.8495638686103541E-3</v>
      </c>
      <c r="M68" s="116">
        <f>compoprinc!BA60</f>
        <v>1.1849405516894463E-3</v>
      </c>
      <c r="N68" s="116">
        <f>compoprinc!BB60</f>
        <v>2.1943420453499275E-3</v>
      </c>
      <c r="O68" s="116">
        <f>compoprinc!BC60</f>
        <v>3.4777647281201979E-4</v>
      </c>
      <c r="P68" s="116">
        <f>compoprinc!BD60</f>
        <v>2.5514319674256772E-3</v>
      </c>
      <c r="Q68" s="194">
        <f>compoprinc!BE60</f>
        <v>3.5690818871233587E-3</v>
      </c>
      <c r="R68" s="117">
        <f>compoprinc!BF60</f>
        <v>1.3943352390924701E-2</v>
      </c>
      <c r="S68" s="116">
        <f>compoprinc!BG60</f>
        <v>1.1480195414974668E-2</v>
      </c>
      <c r="T68" s="116">
        <f>compoprinc!BH60</f>
        <v>6.5534760731848492E-4</v>
      </c>
      <c r="U68" s="116">
        <f>compoprinc!BI60</f>
        <v>2.7715528326475276E-4</v>
      </c>
      <c r="V68" s="116">
        <f>compoprinc!BJ60</f>
        <v>4.1352130875576377E-4</v>
      </c>
      <c r="W68" s="116">
        <f>compoprinc!BK60</f>
        <v>5.3528752684307039E-5</v>
      </c>
      <c r="X68" s="116">
        <f>compoprinc!BL60</f>
        <v>4.0852725747187081E-4</v>
      </c>
      <c r="Y68" s="145">
        <f>compoprinc!BM60</f>
        <v>6.5313393891554673E-4</v>
      </c>
    </row>
    <row r="69" spans="1:25">
      <c r="A69" s="118">
        <v>1972</v>
      </c>
      <c r="B69" s="117">
        <f>compoprinc!AP61</f>
        <v>7.8411847511233645E-2</v>
      </c>
      <c r="C69" s="116">
        <f>compoprinc!AQ61</f>
        <v>3.788425206653101E-2</v>
      </c>
      <c r="D69" s="116">
        <f>compoprinc!AR61</f>
        <v>5.9640928761442967E-3</v>
      </c>
      <c r="E69" s="116">
        <f>compoprinc!AS61</f>
        <v>3.0508406572571116E-3</v>
      </c>
      <c r="F69" s="116">
        <f>compoprinc!AT61</f>
        <v>7.7154424047205924E-3</v>
      </c>
      <c r="G69" s="116">
        <f>compoprinc!AU61</f>
        <v>1.150120654439617E-3</v>
      </c>
      <c r="H69" s="116">
        <f>compoprinc!AV61</f>
        <v>9.5305661262049864E-3</v>
      </c>
      <c r="I69" s="194">
        <f>compoprinc!AW61</f>
        <v>1.3104078241817153E-2</v>
      </c>
      <c r="J69" s="117">
        <f>compoprinc!AX61</f>
        <v>3.6909658550030144E-2</v>
      </c>
      <c r="K69" s="116">
        <f>compoprinc!AY61</f>
        <v>2.4058971351157723E-2</v>
      </c>
      <c r="L69" s="116">
        <f>compoprinc!AZ61</f>
        <v>2.6487895481613587E-3</v>
      </c>
      <c r="M69" s="116">
        <f>compoprinc!BA61</f>
        <v>1.1728722100002183E-3</v>
      </c>
      <c r="N69" s="116">
        <f>compoprinc!BB61</f>
        <v>2.2548055404208686E-3</v>
      </c>
      <c r="O69" s="116">
        <f>compoprinc!BC61</f>
        <v>3.3337851303563606E-4</v>
      </c>
      <c r="P69" s="116">
        <f>compoprinc!BD61</f>
        <v>2.6190715767731368E-3</v>
      </c>
      <c r="Q69" s="194">
        <f>compoprinc!BE61</f>
        <v>3.8204520621024588E-3</v>
      </c>
      <c r="R69" s="117">
        <f>compoprinc!BF61</f>
        <v>1.3601265295619669E-2</v>
      </c>
      <c r="S69" s="116">
        <f>compoprinc!BG61</f>
        <v>1.1049373937810367E-2</v>
      </c>
      <c r="T69" s="116">
        <f>compoprinc!BH61</f>
        <v>6.3276514890596544E-4</v>
      </c>
      <c r="U69" s="116">
        <f>compoprinc!BI61</f>
        <v>2.6925431185324773E-4</v>
      </c>
      <c r="V69" s="116">
        <f>compoprinc!BJ61</f>
        <v>4.2832221207996819E-4</v>
      </c>
      <c r="W69" s="116">
        <f>compoprinc!BK61</f>
        <v>5.4215124386279781E-5</v>
      </c>
      <c r="X69" s="116">
        <f>compoprinc!BL61</f>
        <v>4.3621207407772969E-4</v>
      </c>
      <c r="Y69" s="145">
        <f>compoprinc!BM61</f>
        <v>7.2818683123582076E-4</v>
      </c>
    </row>
    <row r="70" spans="1:25">
      <c r="A70" s="118">
        <v>1973</v>
      </c>
      <c r="B70" s="117">
        <f>compoprinc!AP62</f>
        <v>7.6580612028465112E-2</v>
      </c>
      <c r="C70" s="116">
        <f>compoprinc!AQ62</f>
        <v>3.3888326847357431E-2</v>
      </c>
      <c r="D70" s="116">
        <f>compoprinc!AR62</f>
        <v>6.6417347250348514E-3</v>
      </c>
      <c r="E70" s="116">
        <f>compoprinc!AS62</f>
        <v>2.7332064613719786E-3</v>
      </c>
      <c r="F70" s="116">
        <f>compoprinc!AT62</f>
        <v>8.3199987632591472E-3</v>
      </c>
      <c r="G70" s="116">
        <f>compoprinc!AU62</f>
        <v>1.184142552305277E-3</v>
      </c>
      <c r="H70" s="116">
        <f>compoprinc!AV62</f>
        <v>9.7408991646499785E-3</v>
      </c>
      <c r="I70" s="194">
        <f>compoprinc!AW62</f>
        <v>1.4062426564283949E-2</v>
      </c>
      <c r="J70" s="117">
        <f>compoprinc!AX62</f>
        <v>3.5177823178173639E-2</v>
      </c>
      <c r="K70" s="116">
        <f>compoprinc!AY62</f>
        <v>2.1179895979237414E-2</v>
      </c>
      <c r="L70" s="116">
        <f>compoprinc!AZ62</f>
        <v>3.033126429854407E-3</v>
      </c>
      <c r="M70" s="116">
        <f>compoprinc!BA62</f>
        <v>1.0363380181127224E-3</v>
      </c>
      <c r="N70" s="116">
        <f>compoprinc!BB62</f>
        <v>2.5291033043058709E-3</v>
      </c>
      <c r="O70" s="116">
        <f>compoprinc!BC62</f>
        <v>3.4584238353898449E-4</v>
      </c>
      <c r="P70" s="116">
        <f>compoprinc!BD62</f>
        <v>2.7009112672462502E-3</v>
      </c>
      <c r="Q70" s="194">
        <f>compoprinc!BE62</f>
        <v>4.3503719834803358E-3</v>
      </c>
      <c r="R70" s="117">
        <f>compoprinc!BF62</f>
        <v>1.2337718719436452E-2</v>
      </c>
      <c r="S70" s="116">
        <f>compoprinc!BG62</f>
        <v>9.4017741289013565E-3</v>
      </c>
      <c r="T70" s="116">
        <f>compoprinc!BH62</f>
        <v>8.2632346889171507E-4</v>
      </c>
      <c r="U70" s="116">
        <f>compoprinc!BI62</f>
        <v>2.4470715369908757E-4</v>
      </c>
      <c r="V70" s="116">
        <f>compoprinc!BJ62</f>
        <v>4.977884667497056E-4</v>
      </c>
      <c r="W70" s="116">
        <f>compoprinc!BK62</f>
        <v>5.5156058859777334E-5</v>
      </c>
      <c r="X70" s="116">
        <f>compoprinc!BL62</f>
        <v>4.3143017159418982E-4</v>
      </c>
      <c r="Y70" s="145">
        <f>compoprinc!BM62</f>
        <v>8.7975713387877233E-4</v>
      </c>
    </row>
    <row r="71" spans="1:25">
      <c r="A71" s="118">
        <v>1974</v>
      </c>
      <c r="B71" s="117">
        <f>compoprinc!AP63</f>
        <v>7.4563463694062193E-2</v>
      </c>
      <c r="C71" s="116">
        <f>compoprinc!AQ63</f>
        <v>2.8686419425976016E-2</v>
      </c>
      <c r="D71" s="116">
        <f>compoprinc!AR63</f>
        <v>7.5134235053214374E-3</v>
      </c>
      <c r="E71" s="116">
        <f>compoprinc!AS63</f>
        <v>2.6451747581417513E-3</v>
      </c>
      <c r="F71" s="116">
        <f>compoprinc!AT63</f>
        <v>9.0448696075722049E-3</v>
      </c>
      <c r="G71" s="116">
        <f>compoprinc!AU63</f>
        <v>1.3243117444498669E-3</v>
      </c>
      <c r="H71" s="116">
        <f>compoprinc!AV63</f>
        <v>1.0642790161466558E-2</v>
      </c>
      <c r="I71" s="194">
        <f>compoprinc!AW63</f>
        <v>1.4700001844677575E-2</v>
      </c>
      <c r="J71" s="117">
        <f>compoprinc!AX63</f>
        <v>3.3749155705720568E-2</v>
      </c>
      <c r="K71" s="116">
        <f>compoprinc!AY63</f>
        <v>1.7948917435961401E-2</v>
      </c>
      <c r="L71" s="116">
        <f>compoprinc!AZ63</f>
        <v>3.4959517416770919E-3</v>
      </c>
      <c r="M71" s="116">
        <f>compoprinc!BA63</f>
        <v>9.9497565853790362E-4</v>
      </c>
      <c r="N71" s="116">
        <f>compoprinc!BB63</f>
        <v>2.9615318285475269E-3</v>
      </c>
      <c r="O71" s="116">
        <f>compoprinc!BC63</f>
        <v>4.6120519341132809E-4</v>
      </c>
      <c r="P71" s="116">
        <f>compoprinc!BD63</f>
        <v>3.0230233267965092E-3</v>
      </c>
      <c r="Q71" s="194">
        <f>compoprinc!BE63</f>
        <v>4.8599186264145023E-3</v>
      </c>
      <c r="R71" s="117">
        <f>compoprinc!BF63</f>
        <v>1.1479406990531515E-2</v>
      </c>
      <c r="S71" s="116">
        <f>compoprinc!BG63</f>
        <v>7.9352764408347973E-3</v>
      </c>
      <c r="T71" s="116">
        <f>compoprinc!BH63</f>
        <v>9.943901836144632E-4</v>
      </c>
      <c r="U71" s="116">
        <f>compoprinc!BI63</f>
        <v>2.3017017394484876E-4</v>
      </c>
      <c r="V71" s="116">
        <f>compoprinc!BJ63</f>
        <v>6.6787172658631705E-4</v>
      </c>
      <c r="W71" s="116">
        <f>compoprinc!BK63</f>
        <v>5.8805598107022111E-5</v>
      </c>
      <c r="X71" s="116">
        <f>compoprinc!BL63</f>
        <v>4.8094901848306566E-4</v>
      </c>
      <c r="Y71" s="145">
        <f>compoprinc!BM63</f>
        <v>1.1113812715424314E-3</v>
      </c>
    </row>
    <row r="72" spans="1:25">
      <c r="A72" s="118">
        <v>1975</v>
      </c>
      <c r="B72" s="117">
        <f>compoprinc!AP64</f>
        <v>7.4013057516566505E-2</v>
      </c>
      <c r="C72" s="116">
        <f>compoprinc!AQ64</f>
        <v>2.7542884934927563E-2</v>
      </c>
      <c r="D72" s="116">
        <f>compoprinc!AR64</f>
        <v>7.1953123153942391E-3</v>
      </c>
      <c r="E72" s="116">
        <f>compoprinc!AS64</f>
        <v>2.6273597663426461E-3</v>
      </c>
      <c r="F72" s="116">
        <f>compoprinc!AT64</f>
        <v>9.1789742323306802E-3</v>
      </c>
      <c r="G72" s="116">
        <f>compoprinc!AU64</f>
        <v>1.4859748173220526E-3</v>
      </c>
      <c r="H72" s="116">
        <f>compoprinc!AV64</f>
        <v>1.0987703301670843E-2</v>
      </c>
      <c r="I72" s="194">
        <f>compoprinc!AW64</f>
        <v>1.4991050791649805E-2</v>
      </c>
      <c r="J72" s="117">
        <f>compoprinc!AX64</f>
        <v>3.3363129013665116E-2</v>
      </c>
      <c r="K72" s="116">
        <f>compoprinc!AY64</f>
        <v>1.7040247875961374E-2</v>
      </c>
      <c r="L72" s="116">
        <f>compoprinc!AZ64</f>
        <v>3.2163169783373568E-3</v>
      </c>
      <c r="M72" s="116">
        <f>compoprinc!BA64</f>
        <v>9.8173110786347727E-4</v>
      </c>
      <c r="N72" s="116">
        <f>compoprinc!BB64</f>
        <v>3.1362038728138227E-3</v>
      </c>
      <c r="O72" s="116">
        <f>compoprinc!BC64</f>
        <v>5.9280475851515883E-4</v>
      </c>
      <c r="P72" s="116">
        <f>compoprinc!BD64</f>
        <v>3.1585124831053414E-3</v>
      </c>
      <c r="Q72" s="194">
        <f>compoprinc!BE64</f>
        <v>5.2346765445576192E-3</v>
      </c>
      <c r="R72" s="117">
        <f>compoprinc!BF64</f>
        <v>1.1483537126437682E-2</v>
      </c>
      <c r="S72" s="116">
        <f>compoprinc!BG64</f>
        <v>7.6854334801372392E-3</v>
      </c>
      <c r="T72" s="116">
        <f>compoprinc!BH64</f>
        <v>9.3732827082704685E-4</v>
      </c>
      <c r="U72" s="116">
        <f>compoprinc!BI64</f>
        <v>2.3710139585403201E-4</v>
      </c>
      <c r="V72" s="116">
        <f>compoprinc!BJ64</f>
        <v>7.4698034828052698E-4</v>
      </c>
      <c r="W72" s="116">
        <f>compoprinc!BK64</f>
        <v>6.1241650785241484E-5</v>
      </c>
      <c r="X72" s="116">
        <f>compoprinc!BL64</f>
        <v>5.3336295845040553E-4</v>
      </c>
      <c r="Y72" s="145">
        <f>compoprinc!BM64</f>
        <v>1.282256577447445E-3</v>
      </c>
    </row>
    <row r="73" spans="1:25">
      <c r="A73" s="118">
        <v>1976</v>
      </c>
      <c r="B73" s="117">
        <f>compoprinc!AP65</f>
        <v>7.3861942481634912E-2</v>
      </c>
      <c r="C73" s="116">
        <f>compoprinc!AQ65</f>
        <v>2.8568814646789162E-2</v>
      </c>
      <c r="D73" s="116">
        <f>compoprinc!AR65</f>
        <v>6.5956975356001365E-3</v>
      </c>
      <c r="E73" s="116">
        <f>compoprinc!AS65</f>
        <v>2.5323717521126294E-3</v>
      </c>
      <c r="F73" s="116">
        <f>compoprinc!AT65</f>
        <v>9.1084389650514311E-3</v>
      </c>
      <c r="G73" s="116">
        <f>compoprinc!AU65</f>
        <v>1.3788819820040156E-3</v>
      </c>
      <c r="H73" s="116">
        <f>compoprinc!AV65</f>
        <v>1.13357279847696E-2</v>
      </c>
      <c r="I73" s="194">
        <f>compoprinc!AW65</f>
        <v>1.4332948309274634E-2</v>
      </c>
      <c r="J73" s="117">
        <f>compoprinc!AX65</f>
        <v>3.3357598586352566E-2</v>
      </c>
      <c r="K73" s="116">
        <f>compoprinc!AY65</f>
        <v>1.7574551418345959E-2</v>
      </c>
      <c r="L73" s="116">
        <f>compoprinc!AZ65</f>
        <v>2.9130805044188446E-3</v>
      </c>
      <c r="M73" s="116">
        <f>compoprinc!BA65</f>
        <v>9.7581240779033823E-4</v>
      </c>
      <c r="N73" s="116">
        <f>compoprinc!BB65</f>
        <v>3.1570833418796962E-3</v>
      </c>
      <c r="O73" s="116">
        <f>compoprinc!BC65</f>
        <v>4.5938877409676252E-4</v>
      </c>
      <c r="P73" s="116">
        <f>compoprinc!BD65</f>
        <v>3.3153866797208846E-3</v>
      </c>
      <c r="Q73" s="194">
        <f>compoprinc!BE65</f>
        <v>4.9585195299929304E-3</v>
      </c>
      <c r="R73" s="117">
        <f>compoprinc!BF65</f>
        <v>1.1634169868219857E-2</v>
      </c>
      <c r="S73" s="116">
        <f>compoprinc!BG65</f>
        <v>7.9480174191893654E-3</v>
      </c>
      <c r="T73" s="116">
        <f>compoprinc!BH65</f>
        <v>8.4499173529748719E-4</v>
      </c>
      <c r="U73" s="116">
        <f>compoprinc!BI65</f>
        <v>2.4438036517789502E-4</v>
      </c>
      <c r="V73" s="116">
        <f>compoprinc!BJ65</f>
        <v>7.6896297403881433E-4</v>
      </c>
      <c r="W73" s="116">
        <f>compoprinc!BK65</f>
        <v>6.4930007367184747E-5</v>
      </c>
      <c r="X73" s="116">
        <f>compoprinc!BL65</f>
        <v>5.6201482311689919E-4</v>
      </c>
      <c r="Y73" s="145">
        <f>compoprinc!BM65</f>
        <v>1.2005219228897667E-3</v>
      </c>
    </row>
    <row r="74" spans="1:25">
      <c r="A74" s="118">
        <v>1977</v>
      </c>
      <c r="B74" s="117">
        <f>compoprinc!AP66</f>
        <v>7.49067237704093E-2</v>
      </c>
      <c r="C74" s="116">
        <f>compoprinc!AQ66</f>
        <v>2.9520623964940169E-2</v>
      </c>
      <c r="D74" s="116">
        <f>compoprinc!AR66</f>
        <v>6.3993377336530495E-3</v>
      </c>
      <c r="E74" s="116">
        <f>compoprinc!AS66</f>
        <v>2.5109670012567866E-3</v>
      </c>
      <c r="F74" s="116">
        <f>compoprinc!AT66</f>
        <v>9.181089390493823E-3</v>
      </c>
      <c r="G74" s="116">
        <f>compoprinc!AU66</f>
        <v>1.4452748038765075E-3</v>
      </c>
      <c r="H74" s="116">
        <f>compoprinc!AV66</f>
        <v>1.1622255799663578E-2</v>
      </c>
      <c r="I74" s="194">
        <f>compoprinc!AW66</f>
        <v>1.4205776007309951E-2</v>
      </c>
      <c r="J74" s="117">
        <f>compoprinc!AX66</f>
        <v>3.407787921614247E-2</v>
      </c>
      <c r="K74" s="116">
        <f>compoprinc!AY66</f>
        <v>1.8123956487675088E-2</v>
      </c>
      <c r="L74" s="116">
        <f>compoprinc!AZ66</f>
        <v>2.8861072572786087E-3</v>
      </c>
      <c r="M74" s="116">
        <f>compoprinc!BA66</f>
        <v>1.0003920763585025E-3</v>
      </c>
      <c r="N74" s="116">
        <f>compoprinc!BB66</f>
        <v>3.2386061781654973E-3</v>
      </c>
      <c r="O74" s="116">
        <f>compoprinc!BC66</f>
        <v>4.4898011850745328E-4</v>
      </c>
      <c r="P74" s="116">
        <f>compoprinc!BD66</f>
        <v>3.4103103437919473E-3</v>
      </c>
      <c r="Q74" s="194">
        <f>compoprinc!BE66</f>
        <v>4.9626322528167057E-3</v>
      </c>
      <c r="R74" s="117">
        <f>compoprinc!BF66</f>
        <v>1.1948669044074656E-2</v>
      </c>
      <c r="S74" s="116">
        <f>compoprinc!BG66</f>
        <v>8.2049894009912586E-3</v>
      </c>
      <c r="T74" s="116">
        <f>compoprinc!BH66</f>
        <v>8.5387635408123845E-4</v>
      </c>
      <c r="U74" s="116">
        <f>compoprinc!BI66</f>
        <v>2.5057616257333665E-4</v>
      </c>
      <c r="V74" s="116">
        <f>compoprinc!BJ66</f>
        <v>7.9895028131516527E-4</v>
      </c>
      <c r="W74" s="116">
        <f>compoprinc!BK66</f>
        <v>6.5791308371797248E-5</v>
      </c>
      <c r="X74" s="116">
        <f>compoprinc!BL66</f>
        <v>5.6948307162767913E-4</v>
      </c>
      <c r="Y74" s="145">
        <f>compoprinc!BM66</f>
        <v>1.2042778369637799E-3</v>
      </c>
    </row>
    <row r="75" spans="1:25">
      <c r="A75" s="118">
        <v>1978</v>
      </c>
      <c r="B75" s="117">
        <f>compoprinc!AP67</f>
        <v>7.5899329551286865E-2</v>
      </c>
      <c r="C75" s="116">
        <f>compoprinc!AQ67</f>
        <v>2.9149054901312272E-2</v>
      </c>
      <c r="D75" s="116">
        <f>compoprinc!AR67</f>
        <v>6.8003536745299843E-3</v>
      </c>
      <c r="E75" s="116">
        <f>compoprinc!AS67</f>
        <v>2.279747350087946E-3</v>
      </c>
      <c r="F75" s="116">
        <f>compoprinc!AT67</f>
        <v>9.3013951249785887E-3</v>
      </c>
      <c r="G75" s="116">
        <f>compoprinc!AU67</f>
        <v>1.553346272452547E-3</v>
      </c>
      <c r="H75" s="116">
        <f>compoprinc!AV67</f>
        <v>1.2177104534828198E-2</v>
      </c>
      <c r="I75" s="194">
        <f>compoprinc!AW67</f>
        <v>1.4615308220427508E-2</v>
      </c>
      <c r="J75" s="117">
        <f>compoprinc!AX67</f>
        <v>3.5097926898764564E-2</v>
      </c>
      <c r="K75" s="116">
        <f>compoprinc!AY67</f>
        <v>1.81167105167594E-2</v>
      </c>
      <c r="L75" s="116">
        <f>compoprinc!AZ67</f>
        <v>3.1144193084163777E-3</v>
      </c>
      <c r="M75" s="116">
        <f>compoprinc!BA67</f>
        <v>9.1433931485890903E-4</v>
      </c>
      <c r="N75" s="116">
        <f>compoprinc!BB67</f>
        <v>3.4120847359356554E-3</v>
      </c>
      <c r="O75" s="116">
        <f>compoprinc!BC67</f>
        <v>4.6372777056699079E-4</v>
      </c>
      <c r="P75" s="116">
        <f>compoprinc!BD67</f>
        <v>3.6638040460644137E-3</v>
      </c>
      <c r="Q75" s="194">
        <f>compoprinc!BE67</f>
        <v>5.4040816551609392E-3</v>
      </c>
      <c r="R75" s="117">
        <f>compoprinc!BF67</f>
        <v>1.2488993977605611E-2</v>
      </c>
      <c r="S75" s="116">
        <f>compoprinc!BG67</f>
        <v>8.2947926048563408E-3</v>
      </c>
      <c r="T75" s="116">
        <f>compoprinc!BH67</f>
        <v>9.7012338458436439E-4</v>
      </c>
      <c r="U75" s="116">
        <f>compoprinc!BI67</f>
        <v>2.269605668639858E-4</v>
      </c>
      <c r="V75" s="116">
        <f>compoprinc!BJ67</f>
        <v>8.8653566839401367E-4</v>
      </c>
      <c r="W75" s="116">
        <f>compoprinc!BK67</f>
        <v>7.7525076660959726E-5</v>
      </c>
      <c r="X75" s="116">
        <f>compoprinc!BL67</f>
        <v>6.2660001317565094E-4</v>
      </c>
      <c r="Y75" s="145">
        <f>compoprinc!BM67</f>
        <v>1.4051770731266621E-3</v>
      </c>
    </row>
    <row r="76" spans="1:25">
      <c r="A76" s="121">
        <v>1979</v>
      </c>
      <c r="B76" s="120">
        <f>compoprinc!AP68</f>
        <v>7.956908643245697E-2</v>
      </c>
      <c r="C76" s="119">
        <f>compoprinc!AQ68</f>
        <v>2.9634470493742453E-2</v>
      </c>
      <c r="D76" s="119">
        <f>compoprinc!AR68</f>
        <v>7.555599141962608E-3</v>
      </c>
      <c r="E76" s="119">
        <f>compoprinc!AS68</f>
        <v>2.132664415176809E-3</v>
      </c>
      <c r="F76" s="119">
        <f>compoprinc!AT68</f>
        <v>9.653613402872992E-3</v>
      </c>
      <c r="G76" s="119">
        <f>compoprinc!AU68</f>
        <v>1.7051983416672737E-3</v>
      </c>
      <c r="H76" s="119">
        <f>compoprinc!AV68</f>
        <v>1.2838131555922699E-2</v>
      </c>
      <c r="I76" s="195">
        <f>compoprinc!AW68</f>
        <v>1.6049331837060681E-2</v>
      </c>
      <c r="J76" s="120">
        <f>compoprinc!AX68</f>
        <v>3.8381505757570267E-2</v>
      </c>
      <c r="K76" s="119">
        <f>compoprinc!AY68</f>
        <v>1.9324168517833411E-2</v>
      </c>
      <c r="L76" s="119">
        <f>compoprinc!AZ68</f>
        <v>3.4473521407060769E-3</v>
      </c>
      <c r="M76" s="119">
        <f>compoprinc!BA68</f>
        <v>8.6907702874188344E-4</v>
      </c>
      <c r="N76" s="119">
        <f>compoprinc!BB68</f>
        <v>3.7179273053196617E-3</v>
      </c>
      <c r="O76" s="119">
        <f>compoprinc!BC68</f>
        <v>5.2262399931524996E-4</v>
      </c>
      <c r="P76" s="119">
        <f>compoprinc!BD68</f>
        <v>3.9894798620400598E-3</v>
      </c>
      <c r="Q76" s="195">
        <f>compoprinc!BE68</f>
        <v>6.5075351019257717E-3</v>
      </c>
      <c r="R76" s="120">
        <f>compoprinc!BF68</f>
        <v>1.4650746248662472E-2</v>
      </c>
      <c r="S76" s="119">
        <f>compoprinc!BG68</f>
        <v>9.6290686076512151E-3</v>
      </c>
      <c r="T76" s="119">
        <f>compoprinc!BH68</f>
        <v>1.0403703097087086E-3</v>
      </c>
      <c r="U76" s="119">
        <f>compoprinc!BI68</f>
        <v>2.1314895735390692E-4</v>
      </c>
      <c r="V76" s="119">
        <f>compoprinc!BJ68</f>
        <v>1.0531622364637918E-3</v>
      </c>
      <c r="W76" s="119">
        <f>compoprinc!BK68</f>
        <v>9.9228085778599047E-5</v>
      </c>
      <c r="X76" s="119">
        <f>compoprinc!BL68</f>
        <v>7.0352968562328118E-4</v>
      </c>
      <c r="Y76" s="149">
        <f>compoprinc!BM68</f>
        <v>1.9098683748643818E-3</v>
      </c>
    </row>
    <row r="77" spans="1:25">
      <c r="A77" s="118">
        <v>1980</v>
      </c>
      <c r="B77" s="117">
        <f>compoprinc!AP69</f>
        <v>7.5690604746341705E-2</v>
      </c>
      <c r="C77" s="116">
        <f>compoprinc!AQ69</f>
        <v>2.3932464268317709E-2</v>
      </c>
      <c r="D77" s="116">
        <f>compoprinc!AR69</f>
        <v>8.0735675726502174E-3</v>
      </c>
      <c r="E77" s="116">
        <f>compoprinc!AS69</f>
        <v>2.2579028715328645E-3</v>
      </c>
      <c r="F77" s="116">
        <f>compoprinc!AT69</f>
        <v>9.1193286435362186E-3</v>
      </c>
      <c r="G77" s="116">
        <f>compoprinc!AU69</f>
        <v>1.8563695273241855E-3</v>
      </c>
      <c r="H77" s="116">
        <f>compoprinc!AV69</f>
        <v>1.5106398712453359E-2</v>
      </c>
      <c r="I77" s="194">
        <f>compoprinc!AW69</f>
        <v>1.5341429786223269E-2</v>
      </c>
      <c r="J77" s="117">
        <f>compoprinc!AX69</f>
        <v>3.5578180104494095E-2</v>
      </c>
      <c r="K77" s="116">
        <f>compoprinc!AY69</f>
        <v>1.5390039607079613E-2</v>
      </c>
      <c r="L77" s="116">
        <f>compoprinc!AZ69</f>
        <v>3.7334799019710955E-3</v>
      </c>
      <c r="M77" s="116">
        <f>compoprinc!BA69</f>
        <v>9.4146592210217895E-4</v>
      </c>
      <c r="N77" s="116">
        <f>compoprinc!BB69</f>
        <v>3.6656346460032896E-3</v>
      </c>
      <c r="O77" s="116">
        <f>compoprinc!BC69</f>
        <v>6.1303939326946442E-4</v>
      </c>
      <c r="P77" s="116">
        <f>compoprinc!BD69</f>
        <v>4.7404735931364916E-3</v>
      </c>
      <c r="Q77" s="194">
        <f>compoprinc!BE69</f>
        <v>6.4944620170489529E-3</v>
      </c>
      <c r="R77" s="117">
        <f>compoprinc!BF69</f>
        <v>1.2658996507525444E-2</v>
      </c>
      <c r="S77" s="116">
        <f>compoprinc!BG69</f>
        <v>7.1329195958405329E-3</v>
      </c>
      <c r="T77" s="116">
        <f>compoprinc!BH69</f>
        <v>1.1598593868895727E-3</v>
      </c>
      <c r="U77" s="116">
        <f>compoprinc!BI69</f>
        <v>2.3432411340543056E-4</v>
      </c>
      <c r="V77" s="116">
        <f>compoprinc!BJ69</f>
        <v>1.1026309703698355E-3</v>
      </c>
      <c r="W77" s="116">
        <f>compoprinc!BK69</f>
        <v>1.1630255941800416E-4</v>
      </c>
      <c r="X77" s="116">
        <f>compoprinc!BL69</f>
        <v>8.8786164412824953E-4</v>
      </c>
      <c r="Y77" s="145">
        <f>compoprinc!BM69</f>
        <v>2.0252452454419378E-3</v>
      </c>
    </row>
    <row r="78" spans="1:25">
      <c r="A78" s="118">
        <v>1981</v>
      </c>
      <c r="B78" s="117">
        <f>compoprinc!AP70</f>
        <v>7.9286009073257446E-2</v>
      </c>
      <c r="C78" s="116">
        <f>compoprinc!AQ70</f>
        <v>2.5628781817740472E-2</v>
      </c>
      <c r="D78" s="116">
        <f>compoprinc!AR70</f>
        <v>8.9724210681052154E-3</v>
      </c>
      <c r="E78" s="116">
        <f>compoprinc!AS70</f>
        <v>2.9309415037456141E-3</v>
      </c>
      <c r="F78" s="116">
        <f>compoprinc!AT70</f>
        <v>9.0364069963580762E-3</v>
      </c>
      <c r="G78" s="116">
        <f>compoprinc!AU70</f>
        <v>2.3329024022943059E-3</v>
      </c>
      <c r="H78" s="116">
        <f>compoprinc!AV70</f>
        <v>1.4826097219587702E-2</v>
      </c>
      <c r="I78" s="194">
        <f>compoprinc!AW70</f>
        <v>1.5555917095406376E-2</v>
      </c>
      <c r="J78" s="117">
        <f>compoprinc!AX70</f>
        <v>3.8322027772665024E-2</v>
      </c>
      <c r="K78" s="116">
        <f>compoprinc!AY70</f>
        <v>1.6746422084748448E-2</v>
      </c>
      <c r="L78" s="116">
        <f>compoprinc!AZ70</f>
        <v>4.2905484575857305E-3</v>
      </c>
      <c r="M78" s="116">
        <f>compoprinc!BA70</f>
        <v>1.2252533287954316E-3</v>
      </c>
      <c r="N78" s="116">
        <f>compoprinc!BB70</f>
        <v>3.8836027859770845E-3</v>
      </c>
      <c r="O78" s="116">
        <f>compoprinc!BC70</f>
        <v>6.7893415491563811E-4</v>
      </c>
      <c r="P78" s="116">
        <f>compoprinc!BD70</f>
        <v>4.6368957925416055E-3</v>
      </c>
      <c r="Q78" s="194">
        <f>compoprinc!BE70</f>
        <v>6.8577598039970648E-3</v>
      </c>
      <c r="R78" s="117">
        <f>compoprinc!BF70</f>
        <v>1.397998072206974E-2</v>
      </c>
      <c r="S78" s="116">
        <f>compoprinc!BG70</f>
        <v>7.8100224170242058E-3</v>
      </c>
      <c r="T78" s="116">
        <f>compoprinc!BH70</f>
        <v>1.3880144230897717E-3</v>
      </c>
      <c r="U78" s="116">
        <f>compoprinc!BI70</f>
        <v>3.6674658299403254E-4</v>
      </c>
      <c r="V78" s="116">
        <f>compoprinc!BJ70</f>
        <v>1.2439484799681372E-3</v>
      </c>
      <c r="W78" s="116">
        <f>compoprinc!BK70</f>
        <v>1.3970079699399912E-4</v>
      </c>
      <c r="X78" s="116">
        <f>compoprinc!BL70</f>
        <v>8.52550587735984E-4</v>
      </c>
      <c r="Y78" s="145">
        <f>compoprinc!BM70</f>
        <v>2.1762079729156199E-3</v>
      </c>
    </row>
    <row r="79" spans="1:25">
      <c r="A79" s="118">
        <v>1982</v>
      </c>
      <c r="B79" s="117">
        <f>compoprinc!AP71</f>
        <v>8.1650719046592712E-2</v>
      </c>
      <c r="C79" s="116">
        <f>compoprinc!AQ71</f>
        <v>2.410410487506378E-2</v>
      </c>
      <c r="D79" s="116">
        <f>compoprinc!AR71</f>
        <v>9.3081882355134423E-3</v>
      </c>
      <c r="E79" s="116">
        <f>compoprinc!AS71</f>
        <v>3.1036238187146926E-3</v>
      </c>
      <c r="F79" s="116">
        <f>compoprinc!AT71</f>
        <v>8.8718830695128838E-3</v>
      </c>
      <c r="G79" s="116">
        <f>compoprinc!AU71</f>
        <v>3.1306699200715341E-3</v>
      </c>
      <c r="H79" s="116">
        <f>compoprinc!AV71</f>
        <v>1.7021713559693653E-2</v>
      </c>
      <c r="I79" s="194">
        <f>compoprinc!AW71</f>
        <v>1.6103389409155938E-2</v>
      </c>
      <c r="J79" s="117">
        <f>compoprinc!AX71</f>
        <v>4.0522351861000061E-2</v>
      </c>
      <c r="K79" s="116">
        <f>compoprinc!AY71</f>
        <v>1.6554880364536031E-2</v>
      </c>
      <c r="L79" s="116">
        <f>compoprinc!AZ71</f>
        <v>4.3379397245883067E-3</v>
      </c>
      <c r="M79" s="116">
        <f>compoprinc!BA71</f>
        <v>1.4409193906849895E-3</v>
      </c>
      <c r="N79" s="116">
        <f>compoprinc!BB71</f>
        <v>3.9889342646372049E-3</v>
      </c>
      <c r="O79" s="116">
        <f>compoprinc!BC71</f>
        <v>1.385393547963154E-3</v>
      </c>
      <c r="P79" s="116">
        <f>compoprinc!BD71</f>
        <v>5.3574260537273492E-3</v>
      </c>
      <c r="Q79" s="194">
        <f>compoprinc!BE71</f>
        <v>7.4544731614185743E-3</v>
      </c>
      <c r="R79" s="117">
        <f>compoprinc!BF71</f>
        <v>1.5029908157885075E-2</v>
      </c>
      <c r="S79" s="116">
        <f>compoprinc!BG71</f>
        <v>8.1733683708906761E-3</v>
      </c>
      <c r="T79" s="116">
        <f>compoprinc!BH71</f>
        <v>1.4419256596808787E-3</v>
      </c>
      <c r="U79" s="116">
        <f>compoprinc!BI71</f>
        <v>3.5953313548193599E-4</v>
      </c>
      <c r="V79" s="116">
        <f>compoprinc!BJ71</f>
        <v>1.3778341998698417E-3</v>
      </c>
      <c r="W79" s="116">
        <f>compoprinc!BK71</f>
        <v>1.4800493884463371E-4</v>
      </c>
      <c r="X79" s="116">
        <f>compoprinc!BL71</f>
        <v>9.6569028307757446E-4</v>
      </c>
      <c r="Y79" s="145">
        <f>compoprinc!BM71</f>
        <v>2.5600739991605533E-3</v>
      </c>
    </row>
    <row r="80" spans="1:25">
      <c r="A80" s="118">
        <v>1983</v>
      </c>
      <c r="B80" s="117">
        <f>compoprinc!AP72</f>
        <v>8.2841522991657257E-2</v>
      </c>
      <c r="C80" s="116">
        <f>compoprinc!AQ72</f>
        <v>2.5538346874999146E-2</v>
      </c>
      <c r="D80" s="116">
        <f>compoprinc!AR72</f>
        <v>8.7161844051568717E-3</v>
      </c>
      <c r="E80" s="116">
        <f>compoprinc!AS72</f>
        <v>2.9683589611162226E-3</v>
      </c>
      <c r="F80" s="116">
        <f>compoprinc!AT72</f>
        <v>8.1160570536518793E-3</v>
      </c>
      <c r="G80" s="116">
        <f>compoprinc!AU72</f>
        <v>4.2360162139991747E-3</v>
      </c>
      <c r="H80" s="116">
        <f>compoprinc!AV72</f>
        <v>1.8278892929695922E-2</v>
      </c>
      <c r="I80" s="194">
        <f>compoprinc!AW72</f>
        <v>1.4989292275124555E-2</v>
      </c>
      <c r="J80" s="117">
        <f>compoprinc!AX72</f>
        <v>4.0954731404781342E-2</v>
      </c>
      <c r="K80" s="116">
        <f>compoprinc!AY72</f>
        <v>1.7283652408591664E-2</v>
      </c>
      <c r="L80" s="116">
        <f>compoprinc!AZ72</f>
        <v>4.2537537364369963E-3</v>
      </c>
      <c r="M80" s="116">
        <f>compoprinc!BA72</f>
        <v>1.4250595440988519E-3</v>
      </c>
      <c r="N80" s="116">
        <f>compoprinc!BB72</f>
        <v>3.645961468621119E-3</v>
      </c>
      <c r="O80" s="116">
        <f>compoprinc!BC72</f>
        <v>1.3772204493317471E-3</v>
      </c>
      <c r="P80" s="116">
        <f>compoprinc!BD72</f>
        <v>6.0294871538627958E-3</v>
      </c>
      <c r="Q80" s="194">
        <f>compoprinc!BE72</f>
        <v>6.938247452525065E-3</v>
      </c>
      <c r="R80" s="117">
        <f>compoprinc!BF72</f>
        <v>1.4979681931436062E-2</v>
      </c>
      <c r="S80" s="116">
        <f>compoprinc!BG72</f>
        <v>7.9696964466554714E-3</v>
      </c>
      <c r="T80" s="116">
        <f>compoprinc!BH72</f>
        <v>1.4179526194429272E-3</v>
      </c>
      <c r="U80" s="116">
        <f>compoprinc!BI72</f>
        <v>4.0439811714664231E-4</v>
      </c>
      <c r="V80" s="116">
        <f>compoprinc!BJ72</f>
        <v>1.2812333527323526E-3</v>
      </c>
      <c r="W80" s="116">
        <f>compoprinc!BK72</f>
        <v>2.5514582745005284E-4</v>
      </c>
      <c r="X80" s="116">
        <f>compoprinc!BL72</f>
        <v>1.2237775503259871E-3</v>
      </c>
      <c r="Y80" s="145">
        <f>compoprinc!BM72</f>
        <v>2.4263038907268147E-3</v>
      </c>
    </row>
    <row r="81" spans="1:25">
      <c r="A81" s="118">
        <v>1984</v>
      </c>
      <c r="B81" s="117">
        <f>compoprinc!AP73</f>
        <v>9.0179771184921265E-2</v>
      </c>
      <c r="C81" s="116">
        <f>compoprinc!AQ73</f>
        <v>2.6833037142423757E-2</v>
      </c>
      <c r="D81" s="116">
        <f>compoprinc!AR73</f>
        <v>9.9117575528219273E-3</v>
      </c>
      <c r="E81" s="116">
        <f>compoprinc!AS73</f>
        <v>2.6183734283911093E-3</v>
      </c>
      <c r="F81" s="116">
        <f>compoprinc!AT73</f>
        <v>9.0745291880034579E-3</v>
      </c>
      <c r="G81" s="116">
        <f>compoprinc!AU73</f>
        <v>5.3214415375500163E-3</v>
      </c>
      <c r="H81" s="116">
        <f>compoprinc!AV73</f>
        <v>1.9071427292390589E-2</v>
      </c>
      <c r="I81" s="194">
        <f>compoprinc!AW73</f>
        <v>1.7349064059139902E-2</v>
      </c>
      <c r="J81" s="117">
        <f>compoprinc!AX73</f>
        <v>4.632299393415451E-2</v>
      </c>
      <c r="K81" s="116">
        <f>compoprinc!AY73</f>
        <v>1.9086220931124318E-2</v>
      </c>
      <c r="L81" s="116">
        <f>compoprinc!AZ73</f>
        <v>5.3774405672353661E-3</v>
      </c>
      <c r="M81" s="116">
        <f>compoprinc!BA73</f>
        <v>1.2625630292761355E-3</v>
      </c>
      <c r="N81" s="116">
        <f>compoprinc!BB73</f>
        <v>3.9633300893398551E-3</v>
      </c>
      <c r="O81" s="116">
        <f>compoprinc!BC73</f>
        <v>1.7934898846831296E-3</v>
      </c>
      <c r="P81" s="116">
        <f>compoprinc!BD73</f>
        <v>6.9732186355370099E-3</v>
      </c>
      <c r="Q81" s="194">
        <f>compoprinc!BE73</f>
        <v>7.8666516148861755E-3</v>
      </c>
      <c r="R81" s="117">
        <f>compoprinc!BF73</f>
        <v>1.7292531207203865E-2</v>
      </c>
      <c r="S81" s="116">
        <f>compoprinc!BG73</f>
        <v>9.4595809589404604E-3</v>
      </c>
      <c r="T81" s="116">
        <f>compoprinc!BH73</f>
        <v>1.6093398043152411E-3</v>
      </c>
      <c r="U81" s="116">
        <f>compoprinc!BI73</f>
        <v>3.4473765695497991E-4</v>
      </c>
      <c r="V81" s="116">
        <f>compoprinc!BJ73</f>
        <v>1.4018559557055993E-3</v>
      </c>
      <c r="W81" s="116">
        <f>compoprinc!BK73</f>
        <v>3.1823244720456315E-4</v>
      </c>
      <c r="X81" s="116">
        <f>compoprinc!BL73</f>
        <v>1.3635137276508363E-3</v>
      </c>
      <c r="Y81" s="145">
        <f>compoprinc!BM73</f>
        <v>2.7963798650518352E-3</v>
      </c>
    </row>
    <row r="82" spans="1:25">
      <c r="A82" s="118">
        <v>1985</v>
      </c>
      <c r="B82" s="117">
        <f>compoprinc!AP74</f>
        <v>9.0730726718902588E-2</v>
      </c>
      <c r="C82" s="116">
        <f>compoprinc!AQ74</f>
        <v>2.4442092622338093E-2</v>
      </c>
      <c r="D82" s="116">
        <f>compoprinc!AR74</f>
        <v>1.2002711793897263E-2</v>
      </c>
      <c r="E82" s="116">
        <f>compoprinc!AS74</f>
        <v>3.244534252376018E-3</v>
      </c>
      <c r="F82" s="116">
        <f>compoprinc!AT74</f>
        <v>8.979673055912768E-3</v>
      </c>
      <c r="G82" s="116">
        <f>compoprinc!AU74</f>
        <v>5.4229965030062376E-3</v>
      </c>
      <c r="H82" s="116">
        <f>compoprinc!AV74</f>
        <v>1.8750465908088002E-2</v>
      </c>
      <c r="I82" s="194">
        <f>compoprinc!AW74</f>
        <v>1.7888151821983372E-2</v>
      </c>
      <c r="J82" s="117">
        <f>compoprinc!AX74</f>
        <v>4.5923683792352676E-2</v>
      </c>
      <c r="K82" s="116">
        <f>compoprinc!AY74</f>
        <v>1.672376583764636E-2</v>
      </c>
      <c r="L82" s="116">
        <f>compoprinc!AZ74</f>
        <v>6.8161267894863587E-3</v>
      </c>
      <c r="M82" s="116">
        <f>compoprinc!BA74</f>
        <v>1.7421497352294877E-3</v>
      </c>
      <c r="N82" s="116">
        <f>compoprinc!BB74</f>
        <v>3.8759211546150621E-3</v>
      </c>
      <c r="O82" s="116">
        <f>compoprinc!BC74</f>
        <v>2.0609324235160171E-3</v>
      </c>
      <c r="P82" s="116">
        <f>compoprinc!BD74</f>
        <v>6.5856399517851098E-3</v>
      </c>
      <c r="Q82" s="194">
        <f>compoprinc!BE74</f>
        <v>8.1198626850890396E-3</v>
      </c>
      <c r="R82" s="117">
        <f>compoprinc!BF74</f>
        <v>1.6122600063681602E-2</v>
      </c>
      <c r="S82" s="116">
        <f>compoprinc!BG74</f>
        <v>7.9270718774723855E-3</v>
      </c>
      <c r="T82" s="116">
        <f>compoprinc!BH74</f>
        <v>1.9307517497983455E-3</v>
      </c>
      <c r="U82" s="116">
        <f>compoprinc!BI74</f>
        <v>3.6930923970668604E-4</v>
      </c>
      <c r="V82" s="116">
        <f>compoprinc!BJ74</f>
        <v>1.2489839991644213E-3</v>
      </c>
      <c r="W82" s="116">
        <f>compoprinc!BK74</f>
        <v>4.7366753769452811E-4</v>
      </c>
      <c r="X82" s="116">
        <f>compoprinc!BL74</f>
        <v>1.397359951542571E-3</v>
      </c>
      <c r="Y82" s="145">
        <f>compoprinc!BM74</f>
        <v>2.778528169186968E-3</v>
      </c>
    </row>
    <row r="83" spans="1:25">
      <c r="A83" s="118">
        <v>1986</v>
      </c>
      <c r="B83" s="117">
        <f>compoprinc!AP75</f>
        <v>8.5792884230613708E-2</v>
      </c>
      <c r="C83" s="116">
        <f>compoprinc!AQ75</f>
        <v>1.9478595669252589E-2</v>
      </c>
      <c r="D83" s="116">
        <f>compoprinc!AR75</f>
        <v>1.1693440976275039E-2</v>
      </c>
      <c r="E83" s="116">
        <f>compoprinc!AS75</f>
        <v>3.3705248010499462E-3</v>
      </c>
      <c r="F83" s="116">
        <f>compoprinc!AT75</f>
        <v>8.3182596065758188E-3</v>
      </c>
      <c r="G83" s="116">
        <f>compoprinc!AU75</f>
        <v>6.3382498979298891E-3</v>
      </c>
      <c r="H83" s="116">
        <f>compoprinc!AV75</f>
        <v>1.9656944080999366E-2</v>
      </c>
      <c r="I83" s="194">
        <f>compoprinc!AW75</f>
        <v>1.6936038450167203E-2</v>
      </c>
      <c r="J83" s="117">
        <f>compoprinc!AX75</f>
        <v>4.1828259825706482E-2</v>
      </c>
      <c r="K83" s="116">
        <f>compoprinc!AY75</f>
        <v>1.3331014383736239E-2</v>
      </c>
      <c r="L83" s="116">
        <f>compoprinc!AZ75</f>
        <v>5.9885426116659431E-3</v>
      </c>
      <c r="M83" s="116">
        <f>compoprinc!BA75</f>
        <v>1.6174732023573936E-3</v>
      </c>
      <c r="N83" s="116">
        <f>compoprinc!BB75</f>
        <v>3.6675028065546768E-3</v>
      </c>
      <c r="O83" s="116">
        <f>compoprinc!BC75</f>
        <v>2.21880258017886E-3</v>
      </c>
      <c r="P83" s="116">
        <f>compoprinc!BD75</f>
        <v>7.0629015125893251E-3</v>
      </c>
      <c r="Q83" s="194">
        <f>compoprinc!BE75</f>
        <v>7.9422947547892666E-3</v>
      </c>
      <c r="R83" s="117">
        <f>compoprinc!BF75</f>
        <v>1.5189302153885365E-2</v>
      </c>
      <c r="S83" s="116">
        <f>compoprinc!BG75</f>
        <v>6.7646062575765619E-3</v>
      </c>
      <c r="T83" s="116">
        <f>compoprinc!BH75</f>
        <v>2.1854528691680392E-3</v>
      </c>
      <c r="U83" s="116">
        <f>compoprinc!BI75</f>
        <v>4.2469843411522445E-4</v>
      </c>
      <c r="V83" s="116">
        <f>compoprinc!BJ75</f>
        <v>1.1136825737261215E-3</v>
      </c>
      <c r="W83" s="116">
        <f>compoprinc!BK75</f>
        <v>4.0339386165431029E-4</v>
      </c>
      <c r="X83" s="116">
        <f>compoprinc!BL75</f>
        <v>1.6824032938731407E-3</v>
      </c>
      <c r="Y83" s="145">
        <f>compoprinc!BM75</f>
        <v>2.6162757024976112E-3</v>
      </c>
    </row>
    <row r="84" spans="1:25">
      <c r="A84" s="118">
        <v>1987</v>
      </c>
      <c r="B84" s="117">
        <f>compoprinc!AP76</f>
        <v>9.3490466475486755E-2</v>
      </c>
      <c r="C84" s="116">
        <f>compoprinc!AQ76</f>
        <v>1.8013639260734682E-2</v>
      </c>
      <c r="D84" s="116">
        <f>compoprinc!AR76</f>
        <v>1.5597093972791385E-2</v>
      </c>
      <c r="E84" s="116">
        <f>compoprinc!AS76</f>
        <v>3.3731423505040372E-3</v>
      </c>
      <c r="F84" s="116">
        <f>compoprinc!AT76</f>
        <v>8.1236832417670296E-3</v>
      </c>
      <c r="G84" s="116">
        <f>compoprinc!AU76</f>
        <v>7.5232296047105518E-3</v>
      </c>
      <c r="H84" s="116">
        <f>compoprinc!AV76</f>
        <v>2.4658425515371094E-2</v>
      </c>
      <c r="I84" s="194">
        <f>compoprinc!AW76</f>
        <v>1.6200813447551827E-2</v>
      </c>
      <c r="J84" s="117">
        <f>compoprinc!AX76</f>
        <v>4.6091217547655106E-2</v>
      </c>
      <c r="K84" s="116">
        <f>compoprinc!AY76</f>
        <v>1.1584737495568034E-2</v>
      </c>
      <c r="L84" s="116">
        <f>compoprinc!AZ76</f>
        <v>9.4229741049530694E-3</v>
      </c>
      <c r="M84" s="116">
        <f>compoprinc!BA76</f>
        <v>1.5580892230915397E-3</v>
      </c>
      <c r="N84" s="116">
        <f>compoprinc!BB76</f>
        <v>3.4671467987486726E-3</v>
      </c>
      <c r="O84" s="116">
        <f>compoprinc!BC76</f>
        <v>3.2672257381623632E-3</v>
      </c>
      <c r="P84" s="116">
        <f>compoprinc!BD76</f>
        <v>9.4320949718756132E-3</v>
      </c>
      <c r="Q84" s="194">
        <f>compoprinc!BE76</f>
        <v>7.3584774270105567E-3</v>
      </c>
      <c r="R84" s="117">
        <f>compoprinc!BF76</f>
        <v>1.6760397702455521E-2</v>
      </c>
      <c r="S84" s="116">
        <f>compoprinc!BG76</f>
        <v>5.397502479023846E-3</v>
      </c>
      <c r="T84" s="116">
        <f>compoprinc!BH76</f>
        <v>4.4052914151022889E-3</v>
      </c>
      <c r="U84" s="116">
        <f>compoprinc!BI76</f>
        <v>4.7073718843323743E-4</v>
      </c>
      <c r="V84" s="116">
        <f>compoprinc!BJ76</f>
        <v>1.2280325743310998E-3</v>
      </c>
      <c r="W84" s="116">
        <f>compoprinc!BK76</f>
        <v>4.1614237343463992E-4</v>
      </c>
      <c r="X84" s="116">
        <f>compoprinc!BL76</f>
        <v>2.1674616428567039E-3</v>
      </c>
      <c r="Y84" s="145">
        <f>compoprinc!BM76</f>
        <v>2.6734642826245925E-3</v>
      </c>
    </row>
    <row r="85" spans="1:25">
      <c r="A85" s="118">
        <v>1988</v>
      </c>
      <c r="B85" s="117">
        <f>compoprinc!AP77</f>
        <v>0.10895701497793198</v>
      </c>
      <c r="C85" s="116">
        <f>compoprinc!AQ77</f>
        <v>2.3284472957302613E-2</v>
      </c>
      <c r="D85" s="116">
        <f>compoprinc!AR77</f>
        <v>1.6115736406852273E-2</v>
      </c>
      <c r="E85" s="116">
        <f>compoprinc!AS77</f>
        <v>3.342122952572761E-3</v>
      </c>
      <c r="F85" s="116">
        <f>compoprinc!AT77</f>
        <v>8.9925042218492682E-3</v>
      </c>
      <c r="G85" s="116">
        <f>compoprinc!AU77</f>
        <v>8.121251506328123E-3</v>
      </c>
      <c r="H85" s="116">
        <f>compoprinc!AV77</f>
        <v>3.0988220117302838E-2</v>
      </c>
      <c r="I85" s="194">
        <f>compoprinc!AW77</f>
        <v>1.8112702359778118E-2</v>
      </c>
      <c r="J85" s="117">
        <f>compoprinc!AX77</f>
        <v>5.7341832667589188E-2</v>
      </c>
      <c r="K85" s="116">
        <f>compoprinc!AY77</f>
        <v>1.6115584777991479E-2</v>
      </c>
      <c r="L85" s="116">
        <f>compoprinc!AZ77</f>
        <v>9.9311773813122884E-3</v>
      </c>
      <c r="M85" s="116">
        <f>compoprinc!BA77</f>
        <v>1.5509100296614913E-3</v>
      </c>
      <c r="N85" s="116">
        <f>compoprinc!BB77</f>
        <v>4.2730286564981136E-3</v>
      </c>
      <c r="O85" s="116">
        <f>compoprinc!BC77</f>
        <v>3.675532085328614E-3</v>
      </c>
      <c r="P85" s="116">
        <f>compoprinc!BD77</f>
        <v>1.2835368311748769E-2</v>
      </c>
      <c r="Q85" s="194">
        <f>compoprinc!BE77</f>
        <v>8.960230079599299E-3</v>
      </c>
      <c r="R85" s="117">
        <f>compoprinc!BF77</f>
        <v>2.2382557392120361E-2</v>
      </c>
      <c r="S85" s="116">
        <f>compoprinc!BG77</f>
        <v>7.8556683764902067E-3</v>
      </c>
      <c r="T85" s="116">
        <f>compoprinc!BH77</f>
        <v>4.2874352653303714E-3</v>
      </c>
      <c r="U85" s="116">
        <f>compoprinc!BI77</f>
        <v>4.39816533631609E-4</v>
      </c>
      <c r="V85" s="116">
        <f>compoprinc!BJ77</f>
        <v>1.6384447430734864E-3</v>
      </c>
      <c r="W85" s="116">
        <f>compoprinc!BK77</f>
        <v>8.4985374981011972E-4</v>
      </c>
      <c r="X85" s="116">
        <f>compoprinc!BL77</f>
        <v>3.7915122243157512E-3</v>
      </c>
      <c r="Y85" s="145">
        <f>compoprinc!BM77</f>
        <v>3.5198273171515066E-3</v>
      </c>
    </row>
    <row r="86" spans="1:25">
      <c r="A86" s="118">
        <v>1989</v>
      </c>
      <c r="B86" s="117">
        <f>compoprinc!AP78</f>
        <v>0.10357879847288132</v>
      </c>
      <c r="C86" s="116">
        <f>compoprinc!AQ78</f>
        <v>2.0152170240889496E-2</v>
      </c>
      <c r="D86" s="116">
        <f>compoprinc!AR78</f>
        <v>1.7613681872139731E-2</v>
      </c>
      <c r="E86" s="116">
        <f>compoprinc!AS78</f>
        <v>3.2850436173019943E-3</v>
      </c>
      <c r="F86" s="116">
        <f>compoprinc!AT78</f>
        <v>9.1301218689401557E-3</v>
      </c>
      <c r="G86" s="116">
        <f>compoprinc!AU78</f>
        <v>8.66044109915046E-3</v>
      </c>
      <c r="H86" s="116">
        <f>compoprinc!AV78</f>
        <v>2.6335695916731409E-2</v>
      </c>
      <c r="I86" s="194">
        <f>compoprinc!AW78</f>
        <v>1.8401648399205418E-2</v>
      </c>
      <c r="J86" s="117">
        <f>compoprinc!AX78</f>
        <v>5.2499476820230484E-2</v>
      </c>
      <c r="K86" s="116">
        <f>compoprinc!AY78</f>
        <v>1.3593563106926866E-2</v>
      </c>
      <c r="L86" s="116">
        <f>compoprinc!AZ78</f>
        <v>1.0644039192924431E-2</v>
      </c>
      <c r="M86" s="116">
        <f>compoprinc!BA78</f>
        <v>1.4639227039965768E-3</v>
      </c>
      <c r="N86" s="116">
        <f>compoprinc!BB78</f>
        <v>3.9847040703269226E-3</v>
      </c>
      <c r="O86" s="116">
        <f>compoprinc!BC78</f>
        <v>3.7572813070586948E-3</v>
      </c>
      <c r="P86" s="116">
        <f>compoprinc!BD78</f>
        <v>1.0512444470528553E-2</v>
      </c>
      <c r="Q86" s="194">
        <f>compoprinc!BE78</f>
        <v>8.5435230831693142E-3</v>
      </c>
      <c r="R86" s="117">
        <f>compoprinc!BF78</f>
        <v>1.9980499520897865E-2</v>
      </c>
      <c r="S86" s="116">
        <f>compoprinc!BG78</f>
        <v>6.8592563144997121E-3</v>
      </c>
      <c r="T86" s="116">
        <f>compoprinc!BH78</f>
        <v>4.8350981389688593E-3</v>
      </c>
      <c r="U86" s="116">
        <f>compoprinc!BI78</f>
        <v>4.2558240708373069E-4</v>
      </c>
      <c r="V86" s="116">
        <f>compoprinc!BJ78</f>
        <v>1.3741223150963964E-3</v>
      </c>
      <c r="W86" s="116">
        <f>compoprinc!BK78</f>
        <v>6.247365729458793E-4</v>
      </c>
      <c r="X86" s="116">
        <f>compoprinc!BL78</f>
        <v>2.744207571650966E-3</v>
      </c>
      <c r="Y86" s="145">
        <f>compoprinc!BM78</f>
        <v>3.1174953719398956E-3</v>
      </c>
    </row>
    <row r="87" spans="1:25">
      <c r="A87" s="124">
        <v>1990</v>
      </c>
      <c r="B87" s="123">
        <f>compoprinc!AP79</f>
        <v>0.10423720628023148</v>
      </c>
      <c r="C87" s="122">
        <f>compoprinc!AQ79</f>
        <v>1.9892803159651074E-2</v>
      </c>
      <c r="D87" s="122">
        <f>compoprinc!AR79</f>
        <v>1.6481628731702024E-2</v>
      </c>
      <c r="E87" s="122">
        <f>compoprinc!AS79</f>
        <v>3.0778601193784142E-3</v>
      </c>
      <c r="F87" s="122">
        <f>compoprinc!AT79</f>
        <v>9.0472373445487E-3</v>
      </c>
      <c r="G87" s="122">
        <f>compoprinc!AU79</f>
        <v>9.0413598371911208E-3</v>
      </c>
      <c r="H87" s="122">
        <f>compoprinc!AV79</f>
        <v>2.8696847933210257E-2</v>
      </c>
      <c r="I87" s="196">
        <f>compoprinc!AW79</f>
        <v>1.7999471205103951E-2</v>
      </c>
      <c r="J87" s="123">
        <f>compoprinc!AX79</f>
        <v>5.2657846361398697E-2</v>
      </c>
      <c r="K87" s="122">
        <f>compoprinc!AY79</f>
        <v>1.358722129978549E-2</v>
      </c>
      <c r="L87" s="122">
        <f>compoprinc!AZ79</f>
        <v>1.0156580499225534E-2</v>
      </c>
      <c r="M87" s="122">
        <f>compoprinc!BA79</f>
        <v>1.3379346673237551E-3</v>
      </c>
      <c r="N87" s="122">
        <f>compoprinc!BB79</f>
        <v>3.8776510951367741E-3</v>
      </c>
      <c r="O87" s="122">
        <f>compoprinc!BC79</f>
        <v>4.0030289404793598E-3</v>
      </c>
      <c r="P87" s="122">
        <f>compoprinc!BD79</f>
        <v>1.1562398629882531E-2</v>
      </c>
      <c r="Q87" s="196">
        <f>compoprinc!BE79</f>
        <v>8.1330349508883862E-3</v>
      </c>
      <c r="R87" s="123">
        <f>compoprinc!BF79</f>
        <v>2.0046869292855263E-2</v>
      </c>
      <c r="S87" s="122">
        <f>compoprinc!BG79</f>
        <v>6.9103718072957773E-3</v>
      </c>
      <c r="T87" s="122">
        <f>compoprinc!BH79</f>
        <v>4.5931730197139821E-3</v>
      </c>
      <c r="U87" s="122">
        <f>compoprinc!BI79</f>
        <v>3.8849342728961396E-4</v>
      </c>
      <c r="V87" s="122">
        <f>compoprinc!BJ79</f>
        <v>1.3269517204962823E-3</v>
      </c>
      <c r="W87" s="122">
        <f>compoprinc!BK79</f>
        <v>6.720600123165622E-4</v>
      </c>
      <c r="X87" s="122">
        <f>compoprinc!BL79</f>
        <v>3.1761476965830697E-3</v>
      </c>
      <c r="Y87" s="183">
        <f>compoprinc!BM79</f>
        <v>2.9782525161338451E-3</v>
      </c>
    </row>
    <row r="88" spans="1:25">
      <c r="A88" s="118">
        <v>1991</v>
      </c>
      <c r="B88" s="117">
        <f>compoprinc!AP80</f>
        <v>9.8605558276176453E-2</v>
      </c>
      <c r="C88" s="116">
        <f>compoprinc!AQ80</f>
        <v>2.0727912706626855E-2</v>
      </c>
      <c r="D88" s="116">
        <f>compoprinc!AR80</f>
        <v>1.5514526771981344E-2</v>
      </c>
      <c r="E88" s="116">
        <f>compoprinc!AS80</f>
        <v>3.4465031216415298E-3</v>
      </c>
      <c r="F88" s="116">
        <f>compoprinc!AT80</f>
        <v>8.2547257283973711E-3</v>
      </c>
      <c r="G88" s="116">
        <f>compoprinc!AU80</f>
        <v>7.4384798394850887E-3</v>
      </c>
      <c r="H88" s="116">
        <f>compoprinc!AV80</f>
        <v>2.6661523335760984E-2</v>
      </c>
      <c r="I88" s="194">
        <f>compoprinc!AW80</f>
        <v>1.6562911383368833E-2</v>
      </c>
      <c r="J88" s="117">
        <f>compoprinc!AX80</f>
        <v>4.9359127879142761E-2</v>
      </c>
      <c r="K88" s="116">
        <f>compoprinc!AY80</f>
        <v>1.4019924242085157E-2</v>
      </c>
      <c r="L88" s="116">
        <f>compoprinc!AZ80</f>
        <v>9.8101078034438013E-3</v>
      </c>
      <c r="M88" s="116">
        <f>compoprinc!BA80</f>
        <v>1.5508974679574335E-3</v>
      </c>
      <c r="N88" s="116">
        <f>compoprinc!BB80</f>
        <v>3.536023640360003E-3</v>
      </c>
      <c r="O88" s="116">
        <f>compoprinc!BC80</f>
        <v>2.8360582354847548E-3</v>
      </c>
      <c r="P88" s="116">
        <f>compoprinc!BD80</f>
        <v>1.0138566757402354E-2</v>
      </c>
      <c r="Q88" s="194">
        <f>compoprinc!BE80</f>
        <v>7.4680590231315323E-3</v>
      </c>
      <c r="R88" s="117">
        <f>compoprinc!BF80</f>
        <v>1.8848469480872154E-2</v>
      </c>
      <c r="S88" s="116">
        <f>compoprinc!BG80</f>
        <v>6.9735372264550467E-3</v>
      </c>
      <c r="T88" s="116">
        <f>compoprinc!BH80</f>
        <v>4.4277971368008803E-3</v>
      </c>
      <c r="U88" s="116">
        <f>compoprinc!BI80</f>
        <v>4.0795692135580963E-4</v>
      </c>
      <c r="V88" s="116">
        <f>compoprinc!BJ80</f>
        <v>1.2011537518756387E-3</v>
      </c>
      <c r="W88" s="116">
        <f>compoprinc!BK80</f>
        <v>5.0356584706699997E-4</v>
      </c>
      <c r="X88" s="116">
        <f>compoprinc!BL80</f>
        <v>2.6303755476891587E-3</v>
      </c>
      <c r="Y88" s="145">
        <f>compoprinc!BM80</f>
        <v>2.7068968576201106E-3</v>
      </c>
    </row>
    <row r="89" spans="1:25">
      <c r="A89" s="118">
        <v>1992</v>
      </c>
      <c r="B89" s="117">
        <f>compoprinc!AP81</f>
        <v>0.10804940760135651</v>
      </c>
      <c r="C89" s="116">
        <f>compoprinc!AQ81</f>
        <v>2.3416142980611475E-2</v>
      </c>
      <c r="D89" s="116">
        <f>compoprinc!AR81</f>
        <v>1.3660343248214028E-2</v>
      </c>
      <c r="E89" s="116">
        <f>compoprinc!AS81</f>
        <v>3.9253870663285518E-3</v>
      </c>
      <c r="F89" s="116">
        <f>compoprinc!AT81</f>
        <v>8.7354934376403341E-3</v>
      </c>
      <c r="G89" s="116">
        <f>compoprinc!AU81</f>
        <v>8.5451966537082643E-3</v>
      </c>
      <c r="H89" s="116">
        <f>compoprinc!AV81</f>
        <v>3.2106678953238203E-2</v>
      </c>
      <c r="I89" s="194">
        <f>compoprinc!AW81</f>
        <v>1.766143116322632E-2</v>
      </c>
      <c r="J89" s="117">
        <f>compoprinc!AX81</f>
        <v>5.5976837873458862E-2</v>
      </c>
      <c r="K89" s="116">
        <f>compoprinc!AY81</f>
        <v>1.6202015669917233E-2</v>
      </c>
      <c r="L89" s="116">
        <f>compoprinc!AZ81</f>
        <v>8.7849188383186741E-3</v>
      </c>
      <c r="M89" s="116">
        <f>compoprinc!BA81</f>
        <v>1.8089704815454262E-3</v>
      </c>
      <c r="N89" s="116">
        <f>compoprinc!BB81</f>
        <v>3.7949824657607296E-3</v>
      </c>
      <c r="O89" s="116">
        <f>compoprinc!BC81</f>
        <v>3.198899164961765E-3</v>
      </c>
      <c r="P89" s="116">
        <f>compoprinc!BD81</f>
        <v>1.4266825059154241E-2</v>
      </c>
      <c r="Q89" s="194">
        <f>compoprinc!BE81</f>
        <v>7.9218463482280607E-3</v>
      </c>
      <c r="R89" s="117">
        <f>compoprinc!BF81</f>
        <v>2.2545110434293747E-2</v>
      </c>
      <c r="S89" s="116">
        <f>compoprinc!BG81</f>
        <v>8.3038137769598473E-3</v>
      </c>
      <c r="T89" s="116">
        <f>compoprinc!BH81</f>
        <v>3.9063744728605075E-3</v>
      </c>
      <c r="U89" s="116">
        <f>compoprinc!BI81</f>
        <v>4.922574038483911E-4</v>
      </c>
      <c r="V89" s="116">
        <f>compoprinc!BJ81</f>
        <v>1.4250068673371495E-3</v>
      </c>
      <c r="W89" s="116">
        <f>compoprinc!BK81</f>
        <v>7.3566737085626341E-4</v>
      </c>
      <c r="X89" s="116">
        <f>compoprinc!BL81</f>
        <v>4.6444868015727021E-3</v>
      </c>
      <c r="Y89" s="145">
        <f>compoprinc!BM81</f>
        <v>3.042377141212799E-3</v>
      </c>
    </row>
    <row r="90" spans="1:25">
      <c r="A90" s="118">
        <v>1993</v>
      </c>
      <c r="B90" s="117">
        <f>compoprinc!AP82</f>
        <v>0.10478846728801727</v>
      </c>
      <c r="C90" s="116">
        <f>compoprinc!AQ82</f>
        <v>2.4160154727594058E-2</v>
      </c>
      <c r="D90" s="116">
        <f>compoprinc!AR82</f>
        <v>1.3470751032739842E-2</v>
      </c>
      <c r="E90" s="116">
        <f>compoprinc!AS82</f>
        <v>4.2257319789948365E-3</v>
      </c>
      <c r="F90" s="116">
        <f>compoprinc!AT82</f>
        <v>8.4626940341709037E-3</v>
      </c>
      <c r="G90" s="116">
        <f>compoprinc!AU82</f>
        <v>8.5806671627418236E-3</v>
      </c>
      <c r="H90" s="116">
        <f>compoprinc!AV82</f>
        <v>2.8700233942421431E-2</v>
      </c>
      <c r="I90" s="194">
        <f>compoprinc!AW82</f>
        <v>1.7188567150444832E-2</v>
      </c>
      <c r="J90" s="117">
        <f>compoprinc!AX82</f>
        <v>5.405791848897934E-2</v>
      </c>
      <c r="K90" s="116">
        <f>compoprinc!AY82</f>
        <v>1.6872773202034667E-2</v>
      </c>
      <c r="L90" s="116">
        <f>compoprinc!AZ82</f>
        <v>8.519484367307947E-3</v>
      </c>
      <c r="M90" s="116">
        <f>compoprinc!BA82</f>
        <v>1.9015351255426639E-3</v>
      </c>
      <c r="N90" s="116">
        <f>compoprinc!BB82</f>
        <v>3.735583695647669E-3</v>
      </c>
      <c r="O90" s="116">
        <f>compoprinc!BC82</f>
        <v>3.1995897315893322E-3</v>
      </c>
      <c r="P90" s="116">
        <f>compoprinc!BD82</f>
        <v>1.1982068413016649E-2</v>
      </c>
      <c r="Q90" s="194">
        <f>compoprinc!BE82</f>
        <v>7.8452047949682385E-3</v>
      </c>
      <c r="R90" s="117">
        <f>compoprinc!BF82</f>
        <v>2.1981349214911461E-2</v>
      </c>
      <c r="S90" s="116">
        <f>compoprinc!BG82</f>
        <v>8.7716013159823986E-3</v>
      </c>
      <c r="T90" s="116">
        <f>compoprinc!BH82</f>
        <v>3.9308506885075648E-3</v>
      </c>
      <c r="U90" s="116">
        <f>compoprinc!BI82</f>
        <v>5.1342799913399689E-4</v>
      </c>
      <c r="V90" s="116">
        <f>compoprinc!BJ82</f>
        <v>1.3848299151746372E-3</v>
      </c>
      <c r="W90" s="116">
        <f>compoprinc!BK82</f>
        <v>9.5911222662300728E-4</v>
      </c>
      <c r="X90" s="116">
        <f>compoprinc!BL82</f>
        <v>3.4487770897478798E-3</v>
      </c>
      <c r="Y90" s="145">
        <f>compoprinc!BM82</f>
        <v>2.9747100960924025E-3</v>
      </c>
    </row>
    <row r="91" spans="1:25">
      <c r="A91" s="118">
        <v>1994</v>
      </c>
      <c r="B91" s="117">
        <f>compoprinc!AP83</f>
        <v>0.10527510195970535</v>
      </c>
      <c r="C91" s="116">
        <f>compoprinc!AQ83</f>
        <v>2.780737250412834E-2</v>
      </c>
      <c r="D91" s="116">
        <f>compoprinc!AR83</f>
        <v>1.379388555728359E-2</v>
      </c>
      <c r="E91" s="116">
        <f>compoprinc!AS83</f>
        <v>3.7693780667756721E-3</v>
      </c>
      <c r="F91" s="116">
        <f>compoprinc!AT83</f>
        <v>8.3798011283364449E-3</v>
      </c>
      <c r="G91" s="116">
        <f>compoprinc!AU83</f>
        <v>7.9228494234141987E-3</v>
      </c>
      <c r="H91" s="116">
        <f>compoprinc!AV83</f>
        <v>2.675233721376884E-2</v>
      </c>
      <c r="I91" s="194">
        <f>compoprinc!AW83</f>
        <v>1.6847649656926259E-2</v>
      </c>
      <c r="J91" s="117">
        <f>compoprinc!AX83</f>
        <v>5.4482866078615189E-2</v>
      </c>
      <c r="K91" s="116">
        <f>compoprinc!AY83</f>
        <v>1.9746284259332416E-2</v>
      </c>
      <c r="L91" s="116">
        <f>compoprinc!AZ83</f>
        <v>9.0785992954957317E-3</v>
      </c>
      <c r="M91" s="116">
        <f>compoprinc!BA83</f>
        <v>1.4603566288463106E-3</v>
      </c>
      <c r="N91" s="116">
        <f>compoprinc!BB83</f>
        <v>3.609776783204201E-3</v>
      </c>
      <c r="O91" s="116">
        <f>compoprinc!BC83</f>
        <v>2.5584395093925056E-3</v>
      </c>
      <c r="P91" s="116">
        <f>compoprinc!BD83</f>
        <v>1.0462288407304086E-2</v>
      </c>
      <c r="Q91" s="194">
        <f>compoprinc!BE83</f>
        <v>7.5660055523661812E-3</v>
      </c>
      <c r="R91" s="117">
        <f>compoprinc!BF83</f>
        <v>2.1997068077325821E-2</v>
      </c>
      <c r="S91" s="116">
        <f>compoprinc!BG83</f>
        <v>1.0423332945216884E-2</v>
      </c>
      <c r="T91" s="116">
        <f>compoprinc!BH83</f>
        <v>4.2795299555981221E-3</v>
      </c>
      <c r="U91" s="116">
        <f>compoprinc!BI83</f>
        <v>2.6065973283785024E-4</v>
      </c>
      <c r="V91" s="116">
        <f>compoprinc!BJ83</f>
        <v>1.1990932445996067E-3</v>
      </c>
      <c r="W91" s="116">
        <f>compoprinc!BK83</f>
        <v>4.7616348401260125E-4</v>
      </c>
      <c r="X91" s="116">
        <f>compoprinc!BL83</f>
        <v>2.7287842079375619E-3</v>
      </c>
      <c r="Y91" s="145">
        <f>compoprinc!BM83</f>
        <v>2.6252458811235773E-3</v>
      </c>
    </row>
    <row r="92" spans="1:25">
      <c r="A92" s="118">
        <v>1995</v>
      </c>
      <c r="B92" s="117">
        <f>compoprinc!AP84</f>
        <v>0.11029623448848724</v>
      </c>
      <c r="C92" s="116">
        <f>compoprinc!AQ84</f>
        <v>3.0061918094676586E-2</v>
      </c>
      <c r="D92" s="116">
        <f>compoprinc!AR84</f>
        <v>1.3676319094318438E-2</v>
      </c>
      <c r="E92" s="116">
        <f>compoprinc!AS84</f>
        <v>3.8236593588229918E-3</v>
      </c>
      <c r="F92" s="116">
        <f>compoprinc!AT84</f>
        <v>8.2549022103197527E-3</v>
      </c>
      <c r="G92" s="116">
        <f>compoprinc!AU84</f>
        <v>8.6956707848985116E-3</v>
      </c>
      <c r="H92" s="116">
        <f>compoprinc!AV84</f>
        <v>2.9359119195251065E-2</v>
      </c>
      <c r="I92" s="194">
        <f>compoprinc!AW84</f>
        <v>1.6426923141598156E-2</v>
      </c>
      <c r="J92" s="117">
        <f>compoprinc!AX84</f>
        <v>5.7589586824178696E-2</v>
      </c>
      <c r="K92" s="116">
        <f>compoprinc!AY84</f>
        <v>2.1030865417845348E-2</v>
      </c>
      <c r="L92" s="116">
        <f>compoprinc!AZ84</f>
        <v>8.8719154978630799E-3</v>
      </c>
      <c r="M92" s="116">
        <f>compoprinc!BA84</f>
        <v>1.4649229539365229E-3</v>
      </c>
      <c r="N92" s="116">
        <f>compoprinc!BB84</f>
        <v>3.6234331419497646E-3</v>
      </c>
      <c r="O92" s="116">
        <f>compoprinc!BC84</f>
        <v>3.0935228593223698E-3</v>
      </c>
      <c r="P92" s="116">
        <f>compoprinc!BD84</f>
        <v>1.2039411618393813E-2</v>
      </c>
      <c r="Q92" s="194">
        <f>compoprinc!BE84</f>
        <v>7.4667706533017141E-3</v>
      </c>
      <c r="R92" s="117">
        <f>compoprinc!BF84</f>
        <v>2.3041808977723122E-2</v>
      </c>
      <c r="S92" s="116">
        <f>compoprinc!BG84</f>
        <v>1.0808586022671518E-2</v>
      </c>
      <c r="T92" s="116">
        <f>compoprinc!BH84</f>
        <v>4.2590985684829736E-3</v>
      </c>
      <c r="U92" s="116">
        <f>compoprinc!BI84</f>
        <v>2.768005949687564E-4</v>
      </c>
      <c r="V92" s="116">
        <f>compoprinc!BJ84</f>
        <v>1.2184132847024975E-3</v>
      </c>
      <c r="W92" s="116">
        <f>compoprinc!BK84</f>
        <v>5.8754136848821186E-4</v>
      </c>
      <c r="X92" s="116">
        <f>compoprinc!BL84</f>
        <v>3.2920079445839892E-3</v>
      </c>
      <c r="Y92" s="145">
        <f>compoprinc!BM84</f>
        <v>2.6014849683948919E-3</v>
      </c>
    </row>
    <row r="93" spans="1:25">
      <c r="A93" s="118">
        <v>1996</v>
      </c>
      <c r="B93" s="117">
        <f>compoprinc!AP85</f>
        <v>0.11620496958494186</v>
      </c>
      <c r="C93" s="116">
        <f>compoprinc!AQ85</f>
        <v>3.2456726812793948E-2</v>
      </c>
      <c r="D93" s="116">
        <f>compoprinc!AR85</f>
        <v>1.2396215310579158E-2</v>
      </c>
      <c r="E93" s="116">
        <f>compoprinc!AS85</f>
        <v>3.5703869202660106E-3</v>
      </c>
      <c r="F93" s="116">
        <f>compoprinc!AT85</f>
        <v>9.0728176436257191E-3</v>
      </c>
      <c r="G93" s="116">
        <f>compoprinc!AU85</f>
        <v>9.1847718836849199E-3</v>
      </c>
      <c r="H93" s="116">
        <f>compoprinc!AV85</f>
        <v>3.1186016885308972E-2</v>
      </c>
      <c r="I93" s="116">
        <f>compoprinc!AW85</f>
        <v>1.833851485826991E-2</v>
      </c>
      <c r="J93" s="117">
        <f>compoprinc!AX85</f>
        <v>6.2191471457481384E-2</v>
      </c>
      <c r="K93" s="116">
        <f>compoprinc!AY85</f>
        <v>2.3156442039041804E-2</v>
      </c>
      <c r="L93" s="116">
        <f>compoprinc!AZ85</f>
        <v>8.0812711135598396E-3</v>
      </c>
      <c r="M93" s="116">
        <f>compoprinc!BA85</f>
        <v>1.3696111780699121E-3</v>
      </c>
      <c r="N93" s="116">
        <f>compoprinc!BB85</f>
        <v>4.247378665029793E-3</v>
      </c>
      <c r="O93" s="116">
        <f>compoprinc!BC85</f>
        <v>3.3623243328798004E-3</v>
      </c>
      <c r="P93" s="116">
        <f>compoprinc!BD85</f>
        <v>1.3161902602344481E-2</v>
      </c>
      <c r="Q93" s="194">
        <f>compoprinc!BE85</f>
        <v>8.8128001232570148E-3</v>
      </c>
      <c r="R93" s="117">
        <f>compoprinc!BF85</f>
        <v>2.5634827092289925E-2</v>
      </c>
      <c r="S93" s="116">
        <f>compoprinc!BG85</f>
        <v>1.2334234649161769E-2</v>
      </c>
      <c r="T93" s="116">
        <f>compoprinc!BH85</f>
        <v>3.7870935964495712E-3</v>
      </c>
      <c r="U93" s="116">
        <f>compoprinc!BI85</f>
        <v>2.5551363920220372E-4</v>
      </c>
      <c r="V93" s="116">
        <f>compoprinc!BJ85</f>
        <v>1.4993184481385459E-3</v>
      </c>
      <c r="W93" s="116">
        <f>compoprinc!BK85</f>
        <v>6.9672690943574324E-4</v>
      </c>
      <c r="X93" s="116">
        <f>compoprinc!BL85</f>
        <v>3.8962021995911805E-3</v>
      </c>
      <c r="Y93" s="145">
        <f>compoprinc!BM85</f>
        <v>3.164762257143868E-3</v>
      </c>
    </row>
    <row r="94" spans="1:25">
      <c r="A94" s="118">
        <v>1997</v>
      </c>
      <c r="B94" s="117">
        <f>compoprinc!AP86</f>
        <v>0.12177622318267822</v>
      </c>
      <c r="C94" s="116">
        <f>compoprinc!AQ86</f>
        <v>3.2439711447628396E-2</v>
      </c>
      <c r="D94" s="116">
        <f>compoprinc!AR86</f>
        <v>1.2255374999395292E-2</v>
      </c>
      <c r="E94" s="116">
        <f>compoprinc!AS86</f>
        <v>3.4928173032914719E-3</v>
      </c>
      <c r="F94" s="116">
        <f>compoprinc!AT86</f>
        <v>9.4959387382189901E-3</v>
      </c>
      <c r="G94" s="116">
        <f>compoprinc!AU86</f>
        <v>1.0673170686187878E-2</v>
      </c>
      <c r="H94" s="116">
        <f>compoprinc!AV86</f>
        <v>3.4169665150075648E-2</v>
      </c>
      <c r="I94" s="194">
        <f>compoprinc!AW86</f>
        <v>1.9250170117164279E-2</v>
      </c>
      <c r="J94" s="117">
        <f>compoprinc!AX86</f>
        <v>6.5900214016437531E-2</v>
      </c>
      <c r="K94" s="116">
        <f>compoprinc!AY86</f>
        <v>2.2862993033104996E-2</v>
      </c>
      <c r="L94" s="116">
        <f>compoprinc!AZ86</f>
        <v>8.0857571311281021E-3</v>
      </c>
      <c r="M94" s="116">
        <f>compoprinc!BA86</f>
        <v>1.2593943980790032E-3</v>
      </c>
      <c r="N94" s="116">
        <f>compoprinc!BB86</f>
        <v>4.4478616320270861E-3</v>
      </c>
      <c r="O94" s="116">
        <f>compoprinc!BC86</f>
        <v>4.5924708589133523E-3</v>
      </c>
      <c r="P94" s="116">
        <f>compoprinc!BD86</f>
        <v>1.5421633504722776E-2</v>
      </c>
      <c r="Q94" s="194">
        <f>compoprinc!BE86</f>
        <v>9.2285640658576751E-3</v>
      </c>
      <c r="R94" s="117">
        <f>compoprinc!BF86</f>
        <v>2.7029883116483688E-2</v>
      </c>
      <c r="S94" s="116">
        <f>compoprinc!BG86</f>
        <v>1.1944366666615649E-2</v>
      </c>
      <c r="T94" s="116">
        <f>compoprinc!BH86</f>
        <v>3.8950445454296392E-3</v>
      </c>
      <c r="U94" s="116">
        <f>compoprinc!BI86</f>
        <v>2.2438760124279965E-4</v>
      </c>
      <c r="V94" s="116">
        <f>compoprinc!BJ86</f>
        <v>1.6425251900782081E-3</v>
      </c>
      <c r="W94" s="116">
        <f>compoprinc!BK86</f>
        <v>9.4022455079723457E-4</v>
      </c>
      <c r="X94" s="116">
        <f>compoprinc!BL86</f>
        <v>4.9362219491700951E-3</v>
      </c>
      <c r="Y94" s="145">
        <f>compoprinc!BM86</f>
        <v>3.4496036111833577E-3</v>
      </c>
    </row>
    <row r="95" spans="1:25">
      <c r="A95" s="118">
        <v>1998</v>
      </c>
      <c r="B95" s="117">
        <f>compoprinc!AP87</f>
        <v>0.1230800449848175</v>
      </c>
      <c r="C95" s="116">
        <f>compoprinc!AQ87</f>
        <v>2.9784761609156513E-2</v>
      </c>
      <c r="D95" s="116">
        <f>compoprinc!AR87</f>
        <v>1.247232196957361E-2</v>
      </c>
      <c r="E95" s="116">
        <f>compoprinc!AS87</f>
        <v>3.3317672998740677E-3</v>
      </c>
      <c r="F95" s="116">
        <f>compoprinc!AT87</f>
        <v>9.693656675707471E-3</v>
      </c>
      <c r="G95" s="116">
        <f>compoprinc!AU87</f>
        <v>1.0119548936392607E-2</v>
      </c>
      <c r="H95" s="116">
        <f>compoprinc!AV87</f>
        <v>3.7682363423342219E-2</v>
      </c>
      <c r="I95" s="194">
        <f>compoprinc!AW87</f>
        <v>1.9996647123246843E-2</v>
      </c>
      <c r="J95" s="117">
        <f>compoprinc!AX87</f>
        <v>6.7087128758430481E-2</v>
      </c>
      <c r="K95" s="116">
        <f>compoprinc!AY87</f>
        <v>2.1305292310682945E-2</v>
      </c>
      <c r="L95" s="116">
        <f>compoprinc!AZ87</f>
        <v>8.444882004565642E-3</v>
      </c>
      <c r="M95" s="116">
        <f>compoprinc!BA87</f>
        <v>1.2760444228355832E-3</v>
      </c>
      <c r="N95" s="116">
        <f>compoprinc!BB87</f>
        <v>4.5208723986433523E-3</v>
      </c>
      <c r="O95" s="116">
        <f>compoprinc!BC87</f>
        <v>3.8733015312074305E-3</v>
      </c>
      <c r="P95" s="116">
        <f>compoprinc!BD87</f>
        <v>1.817303889038072E-2</v>
      </c>
      <c r="Q95" s="194">
        <f>compoprinc!BE87</f>
        <v>9.4925012718299236E-3</v>
      </c>
      <c r="R95" s="117">
        <f>compoprinc!BF87</f>
        <v>2.7482990175485611E-2</v>
      </c>
      <c r="S95" s="116">
        <f>compoprinc!BG87</f>
        <v>1.0878154731808233E-2</v>
      </c>
      <c r="T95" s="116">
        <f>compoprinc!BH87</f>
        <v>3.9708628216322626E-3</v>
      </c>
      <c r="U95" s="116">
        <f>compoprinc!BI87</f>
        <v>2.5128799546440079E-4</v>
      </c>
      <c r="V95" s="116">
        <f>compoprinc!BJ87</f>
        <v>1.6044228062683083E-3</v>
      </c>
      <c r="W95" s="116">
        <f>compoprinc!BK87</f>
        <v>1.0234528358594125E-3</v>
      </c>
      <c r="X95" s="116">
        <f>compoprinc!BL87</f>
        <v>6.355668217119451E-3</v>
      </c>
      <c r="Y95" s="145">
        <f>compoprinc!BM87</f>
        <v>3.4001364053007133E-3</v>
      </c>
    </row>
    <row r="96" spans="1:25">
      <c r="A96" s="121">
        <v>1999</v>
      </c>
      <c r="B96" s="120">
        <f>compoprinc!AP88</f>
        <v>0.12893722951412201</v>
      </c>
      <c r="C96" s="119">
        <f>compoprinc!AQ88</f>
        <v>2.9426258661030023E-2</v>
      </c>
      <c r="D96" s="119">
        <f>compoprinc!AR88</f>
        <v>1.2125169023904696E-2</v>
      </c>
      <c r="E96" s="119">
        <f>compoprinc!AS88</f>
        <v>3.058451747514717E-3</v>
      </c>
      <c r="F96" s="119">
        <f>compoprinc!AT88</f>
        <v>1.003651425409275E-2</v>
      </c>
      <c r="G96" s="119">
        <f>compoprinc!AU88</f>
        <v>1.1319279911861971E-2</v>
      </c>
      <c r="H96" s="119">
        <f>compoprinc!AV88</f>
        <v>4.1924364876458439E-2</v>
      </c>
      <c r="I96" s="195">
        <f>compoprinc!AW88</f>
        <v>2.1047208363751489E-2</v>
      </c>
      <c r="J96" s="120">
        <f>compoprinc!AX88</f>
        <v>7.1547195315361023E-2</v>
      </c>
      <c r="K96" s="119">
        <f>compoprinc!AY88</f>
        <v>2.0879077985626226E-2</v>
      </c>
      <c r="L96" s="119">
        <f>compoprinc!AZ88</f>
        <v>8.0290615359938956E-3</v>
      </c>
      <c r="M96" s="119">
        <f>compoprinc!BA88</f>
        <v>1.0690803344600341E-3</v>
      </c>
      <c r="N96" s="119">
        <f>compoprinc!BB88</f>
        <v>4.911336239010509E-3</v>
      </c>
      <c r="O96" s="119">
        <f>compoprinc!BC88</f>
        <v>4.6122153375627176E-3</v>
      </c>
      <c r="P96" s="119">
        <f>compoprinc!BD88</f>
        <v>2.1555001182009946E-2</v>
      </c>
      <c r="Q96" s="195">
        <f>compoprinc!BE88</f>
        <v>1.0496812334712471E-2</v>
      </c>
      <c r="R96" s="120">
        <f>compoprinc!BF88</f>
        <v>3.0065683647990227E-2</v>
      </c>
      <c r="S96" s="119">
        <f>compoprinc!BG88</f>
        <v>1.0612713503535494E-2</v>
      </c>
      <c r="T96" s="119">
        <f>compoprinc!BH88</f>
        <v>3.7059622858762655E-3</v>
      </c>
      <c r="U96" s="119">
        <f>compoprinc!BI88</f>
        <v>1.4888980846489749E-4</v>
      </c>
      <c r="V96" s="119">
        <f>compoprinc!BJ88</f>
        <v>1.8205152180166561E-3</v>
      </c>
      <c r="W96" s="119">
        <f>compoprinc!BK88</f>
        <v>1.5614632252348441E-3</v>
      </c>
      <c r="X96" s="119">
        <f>compoprinc!BL88</f>
        <v>8.2776564281296771E-3</v>
      </c>
      <c r="Y96" s="149">
        <f>compoprinc!BM88</f>
        <v>3.9452316921052962E-3</v>
      </c>
    </row>
    <row r="97" spans="1:25">
      <c r="A97" s="118">
        <v>2000</v>
      </c>
      <c r="B97" s="117">
        <f>compoprinc!AP89</f>
        <v>0.13481861352920532</v>
      </c>
      <c r="C97" s="116">
        <f>compoprinc!AQ89</f>
        <v>2.6728548395549112E-2</v>
      </c>
      <c r="D97" s="116">
        <f>compoprinc!AR89</f>
        <v>1.3493009506814976E-2</v>
      </c>
      <c r="E97" s="116">
        <f>compoprinc!AS89</f>
        <v>2.6877793293473813E-3</v>
      </c>
      <c r="F97" s="116">
        <f>compoprinc!AT89</f>
        <v>1.076583202058885E-2</v>
      </c>
      <c r="G97" s="116">
        <f>compoprinc!AU89</f>
        <v>1.0977724129132393E-2</v>
      </c>
      <c r="H97" s="116">
        <f>compoprinc!AV89</f>
        <v>4.7534333613142354E-2</v>
      </c>
      <c r="I97" s="194">
        <f>compoprinc!AW89</f>
        <v>2.2628956928218272E-2</v>
      </c>
      <c r="J97" s="117">
        <f>compoprinc!AX89</f>
        <v>7.633865624666214E-2</v>
      </c>
      <c r="K97" s="116">
        <f>compoprinc!AY89</f>
        <v>1.9272551739022595E-2</v>
      </c>
      <c r="L97" s="116">
        <f>compoprinc!AZ89</f>
        <v>8.969822853337155E-3</v>
      </c>
      <c r="M97" s="116">
        <f>compoprinc!BA89</f>
        <v>8.8112946820399123E-4</v>
      </c>
      <c r="N97" s="116">
        <f>compoprinc!BB89</f>
        <v>5.2178856338043573E-3</v>
      </c>
      <c r="O97" s="116">
        <f>compoprinc!BC89</f>
        <v>4.7122490069288429E-3</v>
      </c>
      <c r="P97" s="116">
        <f>compoprinc!BD89</f>
        <v>2.6081999908555083E-2</v>
      </c>
      <c r="Q97" s="194">
        <f>compoprinc!BE89</f>
        <v>1.1207818867972105E-2</v>
      </c>
      <c r="R97" s="117">
        <f>compoprinc!BF89</f>
        <v>3.2443702220916748E-2</v>
      </c>
      <c r="S97" s="116">
        <f>compoprinc!BG89</f>
        <v>1.006950454206184E-2</v>
      </c>
      <c r="T97" s="116">
        <f>compoprinc!BH89</f>
        <v>4.1740230268719428E-3</v>
      </c>
      <c r="U97" s="116">
        <f>compoprinc!BI89</f>
        <v>6.8567348752270006E-5</v>
      </c>
      <c r="V97" s="116">
        <f>compoprinc!BJ89</f>
        <v>1.8898097389411317E-3</v>
      </c>
      <c r="W97" s="116">
        <f>compoprinc!BK89</f>
        <v>1.6864922854516286E-3</v>
      </c>
      <c r="X97" s="116">
        <f>compoprinc!BL89</f>
        <v>1.0432320668564306E-2</v>
      </c>
      <c r="Y97" s="145">
        <f>compoprinc!BM89</f>
        <v>4.1275914572526133E-3</v>
      </c>
    </row>
    <row r="98" spans="1:25">
      <c r="A98" s="118">
        <v>2001</v>
      </c>
      <c r="B98" s="117">
        <f>compoprinc!AP90</f>
        <v>0.12760786712169647</v>
      </c>
      <c r="C98" s="116">
        <f>compoprinc!AQ90</f>
        <v>2.6832221162148846E-2</v>
      </c>
      <c r="D98" s="116">
        <f>compoprinc!AR90</f>
        <v>1.3155437994112069E-2</v>
      </c>
      <c r="E98" s="116">
        <f>compoprinc!AS90</f>
        <v>3.2339666509415034E-3</v>
      </c>
      <c r="F98" s="116">
        <f>compoprinc!AT90</f>
        <v>1.1703080968604626E-2</v>
      </c>
      <c r="G98" s="116">
        <f>compoprinc!AU90</f>
        <v>8.574614283636638E-3</v>
      </c>
      <c r="H98" s="116">
        <f>compoprinc!AV90</f>
        <v>3.9160272457144783E-2</v>
      </c>
      <c r="I98" s="194">
        <f>compoprinc!AW90</f>
        <v>2.4948263472200607E-2</v>
      </c>
      <c r="J98" s="117">
        <f>compoprinc!AX90</f>
        <v>7.0708446204662323E-2</v>
      </c>
      <c r="K98" s="116">
        <f>compoprinc!AY90</f>
        <v>1.96672268503492E-2</v>
      </c>
      <c r="L98" s="116">
        <f>compoprinc!AZ90</f>
        <v>8.9720457566787298E-3</v>
      </c>
      <c r="M98" s="116">
        <f>compoprinc!BA90</f>
        <v>1.2958649466388368E-3</v>
      </c>
      <c r="N98" s="116">
        <f>compoprinc!BB90</f>
        <v>5.7852404861194933E-3</v>
      </c>
      <c r="O98" s="116">
        <f>compoprinc!BC90</f>
        <v>3.492427841814659E-3</v>
      </c>
      <c r="P98" s="116">
        <f>compoprinc!BD90</f>
        <v>1.9011822042918645E-2</v>
      </c>
      <c r="Q98" s="194">
        <f>compoprinc!BE90</f>
        <v>1.2483819568061763E-2</v>
      </c>
      <c r="R98" s="117">
        <f>compoprinc!BF90</f>
        <v>2.9852315783500671E-2</v>
      </c>
      <c r="S98" s="116">
        <f>compoprinc!BG90</f>
        <v>1.0937764809276817E-2</v>
      </c>
      <c r="T98" s="116">
        <f>compoprinc!BH90</f>
        <v>4.4445812739750323E-3</v>
      </c>
      <c r="U98" s="116">
        <f>compoprinc!BI90</f>
        <v>2.9385289784941422E-4</v>
      </c>
      <c r="V98" s="116">
        <f>compoprinc!BJ90</f>
        <v>1.9939561829587348E-3</v>
      </c>
      <c r="W98" s="116">
        <f>compoprinc!BK90</f>
        <v>9.4597371378526897E-4</v>
      </c>
      <c r="X98" s="116">
        <f>compoprinc!BL90</f>
        <v>6.8933331426719547E-3</v>
      </c>
      <c r="Y98" s="145">
        <f>compoprinc!BM90</f>
        <v>4.3428538609099534E-3</v>
      </c>
    </row>
    <row r="99" spans="1:25">
      <c r="A99" s="118">
        <v>2002</v>
      </c>
      <c r="B99" s="117">
        <f>compoprinc!AP91</f>
        <v>0.12524081766605377</v>
      </c>
      <c r="C99" s="116">
        <f>compoprinc!AQ91</f>
        <v>3.2012536089684504E-2</v>
      </c>
      <c r="D99" s="116">
        <f>compoprinc!AR91</f>
        <v>1.28721269727207E-2</v>
      </c>
      <c r="E99" s="116">
        <f>compoprinc!AS91</f>
        <v>3.492005005076881E-3</v>
      </c>
      <c r="F99" s="116">
        <f>compoprinc!AT91</f>
        <v>1.1434177343340988E-2</v>
      </c>
      <c r="G99" s="116">
        <f>compoprinc!AU91</f>
        <v>8.2305613152583341E-3</v>
      </c>
      <c r="H99" s="116">
        <f>compoprinc!AV91</f>
        <v>3.3079121667896678E-2</v>
      </c>
      <c r="I99" s="194">
        <f>compoprinc!AW91</f>
        <v>2.4120354602882938E-2</v>
      </c>
      <c r="J99" s="117">
        <f>compoprinc!AX91</f>
        <v>6.8853139877319336E-2</v>
      </c>
      <c r="K99" s="116">
        <f>compoprinc!AY91</f>
        <v>2.3086220959719302E-2</v>
      </c>
      <c r="L99" s="116">
        <f>compoprinc!AZ91</f>
        <v>8.7225122505428798E-3</v>
      </c>
      <c r="M99" s="116">
        <f>compoprinc!BA91</f>
        <v>1.4626455616056817E-3</v>
      </c>
      <c r="N99" s="116">
        <f>compoprinc!BB91</f>
        <v>5.5779441526482816E-3</v>
      </c>
      <c r="O99" s="116">
        <f>compoprinc!BC91</f>
        <v>3.1619392047551138E-3</v>
      </c>
      <c r="P99" s="116">
        <f>compoprinc!BD91</f>
        <v>1.4839340029508687E-2</v>
      </c>
      <c r="Q99" s="194">
        <f>compoprinc!BE91</f>
        <v>1.2003594882594332E-2</v>
      </c>
      <c r="R99" s="117">
        <f>compoprinc!BF91</f>
        <v>2.9100256040692329E-2</v>
      </c>
      <c r="S99" s="116">
        <f>compoprinc!BG91</f>
        <v>1.2987722951918201E-2</v>
      </c>
      <c r="T99" s="116">
        <f>compoprinc!BH91</f>
        <v>4.3502258478537847E-3</v>
      </c>
      <c r="U99" s="116">
        <f>compoprinc!BI91</f>
        <v>3.6625601754875582E-4</v>
      </c>
      <c r="V99" s="116">
        <f>compoprinc!BJ91</f>
        <v>1.8189636634061022E-3</v>
      </c>
      <c r="W99" s="116">
        <f>compoprinc!BK91</f>
        <v>7.3857207792478138E-4</v>
      </c>
      <c r="X99" s="116">
        <f>compoprinc!BL91</f>
        <v>4.8305658405197564E-3</v>
      </c>
      <c r="Y99" s="145">
        <f>compoprinc!BM91</f>
        <v>4.011173452627889E-3</v>
      </c>
    </row>
    <row r="100" spans="1:25">
      <c r="A100" s="118">
        <v>2003</v>
      </c>
      <c r="B100" s="117">
        <f>compoprinc!AP92</f>
        <v>0.12765754759311676</v>
      </c>
      <c r="C100" s="116">
        <f>compoprinc!AQ92</f>
        <v>3.36637037024764E-2</v>
      </c>
      <c r="D100" s="116">
        <f>compoprinc!AR92</f>
        <v>1.3813058997778096E-2</v>
      </c>
      <c r="E100" s="116">
        <f>compoprinc!AS92</f>
        <v>3.5243467452450951E-3</v>
      </c>
      <c r="F100" s="116">
        <f>compoprinc!AT92</f>
        <v>1.1553391679250491E-2</v>
      </c>
      <c r="G100" s="116">
        <f>compoprinc!AU92</f>
        <v>8.2628557502913928E-3</v>
      </c>
      <c r="H100" s="116">
        <f>compoprinc!AV92</f>
        <v>3.2715943562127557E-2</v>
      </c>
      <c r="I100" s="194">
        <f>compoprinc!AW92</f>
        <v>2.4124535391675382E-2</v>
      </c>
      <c r="J100" s="117">
        <f>compoprinc!AX92</f>
        <v>7.077547162771225E-2</v>
      </c>
      <c r="K100" s="116">
        <f>compoprinc!AY92</f>
        <v>2.4500883858223861E-2</v>
      </c>
      <c r="L100" s="116">
        <f>compoprinc!AZ92</f>
        <v>9.4160943626485586E-3</v>
      </c>
      <c r="M100" s="116">
        <f>compoprinc!BA92</f>
        <v>1.367412834172798E-3</v>
      </c>
      <c r="N100" s="116">
        <f>compoprinc!BB92</f>
        <v>5.7476787499285064E-3</v>
      </c>
      <c r="O100" s="116">
        <f>compoprinc!BC92</f>
        <v>2.9487350317620223E-3</v>
      </c>
      <c r="P100" s="116">
        <f>compoprinc!BD92</f>
        <v>1.4512551349288114E-2</v>
      </c>
      <c r="Q100" s="194">
        <f>compoprinc!BE92</f>
        <v>1.2282268323138079E-2</v>
      </c>
      <c r="R100" s="117">
        <f>compoprinc!BF92</f>
        <v>3.0575541779398918E-2</v>
      </c>
      <c r="S100" s="116">
        <f>compoprinc!BG92</f>
        <v>1.3828073489842024E-2</v>
      </c>
      <c r="T100" s="116">
        <f>compoprinc!BH92</f>
        <v>4.8648177249244941E-3</v>
      </c>
      <c r="U100" s="116">
        <f>compoprinc!BI92</f>
        <v>2.8754344220344917E-4</v>
      </c>
      <c r="V100" s="116">
        <f>compoprinc!BJ92</f>
        <v>1.8750012497915532E-3</v>
      </c>
      <c r="W100" s="116">
        <f>compoprinc!BK92</f>
        <v>7.6730463932772402E-4</v>
      </c>
      <c r="X100" s="116">
        <f>compoprinc!BL92</f>
        <v>4.7972178788697108E-3</v>
      </c>
      <c r="Y100" s="145">
        <f>compoprinc!BM92</f>
        <v>4.1505989370167152E-3</v>
      </c>
    </row>
    <row r="101" spans="1:25">
      <c r="A101" s="118">
        <v>2004</v>
      </c>
      <c r="B101" s="117">
        <f>compoprinc!AP93</f>
        <v>0.13733291625976562</v>
      </c>
      <c r="C101" s="116">
        <f>compoprinc!AQ93</f>
        <v>3.7710673841409012E-2</v>
      </c>
      <c r="D101" s="116">
        <f>compoprinc!AR93</f>
        <v>1.4769092462776481E-2</v>
      </c>
      <c r="E101" s="116">
        <f>compoprinc!AS93</f>
        <v>3.5511497102207194E-3</v>
      </c>
      <c r="F101" s="116">
        <f>compoprinc!AT93</f>
        <v>1.2084426775626492E-2</v>
      </c>
      <c r="G101" s="116">
        <f>compoprinc!AU93</f>
        <v>8.9976295220029114E-3</v>
      </c>
      <c r="H101" s="116">
        <f>compoprinc!AV93</f>
        <v>3.5314940674045621E-2</v>
      </c>
      <c r="I101" s="194">
        <f>compoprinc!AW93</f>
        <v>2.4904976897881428E-2</v>
      </c>
      <c r="J101" s="117">
        <f>compoprinc!AX93</f>
        <v>7.8219451010227203E-2</v>
      </c>
      <c r="K101" s="116">
        <f>compoprinc!AY93</f>
        <v>2.7495248205879917E-2</v>
      </c>
      <c r="L101" s="116">
        <f>compoprinc!AZ93</f>
        <v>1.031847344189234E-2</v>
      </c>
      <c r="M101" s="116">
        <f>compoprinc!BA93</f>
        <v>1.3323080377215873E-3</v>
      </c>
      <c r="N101" s="116">
        <f>compoprinc!BB93</f>
        <v>6.110140990637467E-3</v>
      </c>
      <c r="O101" s="116">
        <f>compoprinc!BC93</f>
        <v>3.2023755858404598E-3</v>
      </c>
      <c r="P101" s="116">
        <f>compoprinc!BD93</f>
        <v>1.6833867785196983E-2</v>
      </c>
      <c r="Q101" s="194">
        <f>compoprinc!BE93</f>
        <v>1.2927312782952994E-2</v>
      </c>
      <c r="R101" s="117">
        <f>compoprinc!BF93</f>
        <v>3.4470073878765106E-2</v>
      </c>
      <c r="S101" s="116">
        <f>compoprinc!BG93</f>
        <v>1.5071719370799486E-2</v>
      </c>
      <c r="T101" s="116">
        <f>compoprinc!BH93</f>
        <v>5.5324664249596037E-3</v>
      </c>
      <c r="U101" s="116">
        <f>compoprinc!BI93</f>
        <v>2.7868193143124661E-4</v>
      </c>
      <c r="V101" s="116">
        <f>compoprinc!BJ93</f>
        <v>2.1103258036037644E-3</v>
      </c>
      <c r="W101" s="116">
        <f>compoprinc!BK93</f>
        <v>9.310820330252754E-4</v>
      </c>
      <c r="X101" s="116">
        <f>compoprinc!BL93</f>
        <v>5.9455686438472351E-3</v>
      </c>
      <c r="Y101" s="145">
        <f>compoprinc!BM93</f>
        <v>4.6098468303388523E-3</v>
      </c>
    </row>
    <row r="102" spans="1:25">
      <c r="A102" s="118">
        <v>2005</v>
      </c>
      <c r="B102" s="117">
        <f>compoprinc!AP94</f>
        <v>0.14684589207172394</v>
      </c>
      <c r="C102" s="116">
        <f>compoprinc!AQ94</f>
        <v>3.7862563188138229E-2</v>
      </c>
      <c r="D102" s="116">
        <f>compoprinc!AR94</f>
        <v>1.9117399931988185E-2</v>
      </c>
      <c r="E102" s="116">
        <f>compoprinc!AS94</f>
        <v>3.0795220183909796E-3</v>
      </c>
      <c r="F102" s="116">
        <f>compoprinc!AT94</f>
        <v>1.3181915967126942E-2</v>
      </c>
      <c r="G102" s="116">
        <f>compoprinc!AU94</f>
        <v>1.0081290421006866E-2</v>
      </c>
      <c r="H102" s="116">
        <f>compoprinc!AV94</f>
        <v>3.7228443110408294E-2</v>
      </c>
      <c r="I102" s="194">
        <f>compoprinc!AW94</f>
        <v>2.6296384345885437E-2</v>
      </c>
      <c r="J102" s="117">
        <f>compoprinc!AX94</f>
        <v>8.5592404007911682E-2</v>
      </c>
      <c r="K102" s="116">
        <f>compoprinc!AY94</f>
        <v>2.7484190979157164E-2</v>
      </c>
      <c r="L102" s="116">
        <f>compoprinc!AZ94</f>
        <v>1.3608426845380595E-2</v>
      </c>
      <c r="M102" s="116">
        <f>compoprinc!BA94</f>
        <v>1.1287037480735927E-3</v>
      </c>
      <c r="N102" s="116">
        <f>compoprinc!BB94</f>
        <v>6.9733363842346989E-3</v>
      </c>
      <c r="O102" s="116">
        <f>compoprinc!BC94</f>
        <v>4.2509720362122142E-3</v>
      </c>
      <c r="P102" s="116">
        <f>compoprinc!BD94</f>
        <v>1.7899189993706946E-2</v>
      </c>
      <c r="Q102" s="194">
        <f>compoprinc!BE94</f>
        <v>1.4248857303127563E-2</v>
      </c>
      <c r="R102" s="117">
        <f>compoprinc!BF94</f>
        <v>3.7996634840965271E-2</v>
      </c>
      <c r="S102" s="116">
        <f>compoprinc!BG94</f>
        <v>1.4702871869913228E-2</v>
      </c>
      <c r="T102" s="116">
        <f>compoprinc!BH94</f>
        <v>7.5663547351929074E-3</v>
      </c>
      <c r="U102" s="116">
        <f>compoprinc!BI94</f>
        <v>1.793700235454532E-4</v>
      </c>
      <c r="V102" s="116">
        <f>compoprinc!BJ94</f>
        <v>2.6512982801103562E-3</v>
      </c>
      <c r="W102" s="116">
        <f>compoprinc!BK94</f>
        <v>1.0097402223865428E-3</v>
      </c>
      <c r="X102" s="116">
        <f>compoprinc!BL94</f>
        <v>6.326272212549537E-3</v>
      </c>
      <c r="Y102" s="145">
        <f>compoprinc!BM94</f>
        <v>5.5588465270956086E-3</v>
      </c>
    </row>
    <row r="103" spans="1:25">
      <c r="A103" s="118">
        <v>2006</v>
      </c>
      <c r="B103" s="117">
        <f>compoprinc!AP95</f>
        <v>0.15240965783596039</v>
      </c>
      <c r="C103" s="116">
        <f>compoprinc!AQ95</f>
        <v>3.9765068409261847E-2</v>
      </c>
      <c r="D103" s="116">
        <f>compoprinc!AR95</f>
        <v>2.0013070149957225E-2</v>
      </c>
      <c r="E103" s="116">
        <f>compoprinc!AS95</f>
        <v>2.8659254813770624E-3</v>
      </c>
      <c r="F103" s="116">
        <f>compoprinc!AT95</f>
        <v>1.4037174656260695E-2</v>
      </c>
      <c r="G103" s="116">
        <f>compoprinc!AU95</f>
        <v>1.054291576655385E-2</v>
      </c>
      <c r="H103" s="116">
        <f>compoprinc!AV95</f>
        <v>3.7466596618905536E-2</v>
      </c>
      <c r="I103" s="194">
        <f>compoprinc!AW95</f>
        <v>2.7717181559831893E-2</v>
      </c>
      <c r="J103" s="117">
        <f>compoprinc!AX95</f>
        <v>8.905772864818573E-2</v>
      </c>
      <c r="K103" s="116">
        <f>compoprinc!AY95</f>
        <v>2.8959472055372217E-2</v>
      </c>
      <c r="L103" s="116">
        <f>compoprinc!AZ95</f>
        <v>1.4267243725033279E-2</v>
      </c>
      <c r="M103" s="116">
        <f>compoprinc!BA95</f>
        <v>1.0138617122986773E-3</v>
      </c>
      <c r="N103" s="116">
        <f>compoprinc!BB95</f>
        <v>7.6198192560048058E-3</v>
      </c>
      <c r="O103" s="116">
        <f>compoprinc!BC95</f>
        <v>3.9517751750660374E-3</v>
      </c>
      <c r="P103" s="116">
        <f>compoprinc!BD95</f>
        <v>1.7805674869491736E-2</v>
      </c>
      <c r="Q103" s="194">
        <f>compoprinc!BE95</f>
        <v>1.5437517794625375E-2</v>
      </c>
      <c r="R103" s="117">
        <f>compoprinc!BF95</f>
        <v>3.9540987461805344E-2</v>
      </c>
      <c r="S103" s="116">
        <f>compoprinc!BG95</f>
        <v>1.5505482327910814E-2</v>
      </c>
      <c r="T103" s="116">
        <f>compoprinc!BH95</f>
        <v>7.8395246590750103E-3</v>
      </c>
      <c r="U103" s="116">
        <f>compoprinc!BI95</f>
        <v>1.1346867407370303E-4</v>
      </c>
      <c r="V103" s="116">
        <f>compoprinc!BJ95</f>
        <v>2.9176135040446618E-3</v>
      </c>
      <c r="W103" s="116">
        <f>compoprinc!BK95</f>
        <v>1.0274609152641069E-3</v>
      </c>
      <c r="X103" s="116">
        <f>compoprinc!BL95</f>
        <v>5.9755576615305919E-3</v>
      </c>
      <c r="Y103" s="145">
        <f>compoprinc!BM95</f>
        <v>6.1530824028954798E-3</v>
      </c>
    </row>
    <row r="104" spans="1:25">
      <c r="A104" s="118">
        <v>2007</v>
      </c>
      <c r="B104" s="117">
        <f>compoprinc!AP96</f>
        <v>0.15109269320964813</v>
      </c>
      <c r="C104" s="116">
        <f>compoprinc!AQ96</f>
        <v>3.6613185254948652E-2</v>
      </c>
      <c r="D104" s="116">
        <f>compoprinc!AR96</f>
        <v>2.1550942717535451E-2</v>
      </c>
      <c r="E104" s="116">
        <f>compoprinc!AS96</f>
        <v>2.7549643988128585E-3</v>
      </c>
      <c r="F104" s="116">
        <f>compoprinc!AT96</f>
        <v>1.2922618547458548E-2</v>
      </c>
      <c r="G104" s="116">
        <f>compoprinc!AU96</f>
        <v>1.0030682679872026E-2</v>
      </c>
      <c r="H104" s="116">
        <f>compoprinc!AV96</f>
        <v>4.1868495564523461E-2</v>
      </c>
      <c r="I104" s="194">
        <f>compoprinc!AW96</f>
        <v>2.5350865520845096E-2</v>
      </c>
      <c r="J104" s="117">
        <f>compoprinc!AX96</f>
        <v>8.8918007910251617E-2</v>
      </c>
      <c r="K104" s="116">
        <f>compoprinc!AY96</f>
        <v>2.6897890553467842E-2</v>
      </c>
      <c r="L104" s="116">
        <f>compoprinc!AZ96</f>
        <v>1.5415451741123094E-2</v>
      </c>
      <c r="M104" s="116">
        <f>compoprinc!BA96</f>
        <v>8.968614286643862E-4</v>
      </c>
      <c r="N104" s="116">
        <f>compoprinc!BB96</f>
        <v>7.0661841952102469E-3</v>
      </c>
      <c r="O104" s="116">
        <f>compoprinc!BC96</f>
        <v>3.8582895851980467E-3</v>
      </c>
      <c r="P104" s="116">
        <f>compoprinc!BD96</f>
        <v>2.0498417663730114E-2</v>
      </c>
      <c r="Q104" s="194">
        <f>compoprinc!BE96</f>
        <v>1.4283659713380135E-2</v>
      </c>
      <c r="R104" s="117">
        <f>compoprinc!BF96</f>
        <v>4.0854588150978088E-2</v>
      </c>
      <c r="S104" s="116">
        <f>compoprinc!BG96</f>
        <v>1.4876168094045196E-2</v>
      </c>
      <c r="T104" s="116">
        <f>compoprinc!BH96</f>
        <v>8.6913897661199772E-3</v>
      </c>
      <c r="U104" s="116">
        <f>compoprinc!BI96</f>
        <v>5.4199180820582161E-5</v>
      </c>
      <c r="V104" s="116">
        <f>compoprinc!BJ96</f>
        <v>2.8512469179859646E-3</v>
      </c>
      <c r="W104" s="116">
        <f>compoprinc!BK96</f>
        <v>1.1265336993584634E-3</v>
      </c>
      <c r="X104" s="116">
        <f>compoprinc!BL96</f>
        <v>7.2272426571548341E-3</v>
      </c>
      <c r="Y104" s="145">
        <f>compoprinc!BM96</f>
        <v>6.0408051729103586E-3</v>
      </c>
    </row>
    <row r="105" spans="1:25">
      <c r="A105" s="118">
        <v>2008</v>
      </c>
      <c r="B105" s="117">
        <f>compoprinc!AP97</f>
        <v>0.1482720673084259</v>
      </c>
      <c r="C105" s="116">
        <f>compoprinc!AQ97</f>
        <v>3.5799345295946888E-2</v>
      </c>
      <c r="D105" s="116">
        <f>compoprinc!AR97</f>
        <v>2.0832034032500259E-2</v>
      </c>
      <c r="E105" s="116">
        <f>compoprinc!AS97</f>
        <v>3.210853050099619E-3</v>
      </c>
      <c r="F105" s="116">
        <f>compoprinc!AT97</f>
        <v>1.3413785745571973E-2</v>
      </c>
      <c r="G105" s="116">
        <f>compoprinc!AU97</f>
        <v>9.151157118912014E-3</v>
      </c>
      <c r="H105" s="116">
        <f>compoprinc!AV97</f>
        <v>3.8905442477327586E-2</v>
      </c>
      <c r="I105" s="194">
        <f>compoprinc!AW97</f>
        <v>2.6960184929826832E-2</v>
      </c>
      <c r="J105" s="117">
        <f>compoprinc!AX97</f>
        <v>8.7667897343635559E-2</v>
      </c>
      <c r="K105" s="116">
        <f>compoprinc!AY97</f>
        <v>2.6978433424585259E-2</v>
      </c>
      <c r="L105" s="116">
        <f>compoprinc!AZ97</f>
        <v>1.4587609799507406E-2</v>
      </c>
      <c r="M105" s="116">
        <f>compoprinc!BA97</f>
        <v>1.163119178766813E-3</v>
      </c>
      <c r="N105" s="116">
        <f>compoprinc!BB97</f>
        <v>7.6022221550237842E-3</v>
      </c>
      <c r="O105" s="116">
        <f>compoprinc!BC97</f>
        <v>3.4232337914020736E-3</v>
      </c>
      <c r="P105" s="116">
        <f>compoprinc!BD97</f>
        <v>1.8261973520417286E-2</v>
      </c>
      <c r="Q105" s="194">
        <f>compoprinc!BE97</f>
        <v>1.5653530845322113E-2</v>
      </c>
      <c r="R105" s="117">
        <f>compoprinc!BF97</f>
        <v>4.0951777249574661E-2</v>
      </c>
      <c r="S105" s="116">
        <f>compoprinc!BG97</f>
        <v>1.5474195963784953E-2</v>
      </c>
      <c r="T105" s="116">
        <f>compoprinc!BH97</f>
        <v>8.0318755252297563E-3</v>
      </c>
      <c r="U105" s="116">
        <f>compoprinc!BI97</f>
        <v>1.3488456085699319E-4</v>
      </c>
      <c r="V105" s="116">
        <f>compoprinc!BJ97</f>
        <v>3.2795231569213786E-3</v>
      </c>
      <c r="W105" s="116">
        <f>compoprinc!BK97</f>
        <v>9.0556524871783885E-4</v>
      </c>
      <c r="X105" s="116">
        <f>compoprinc!BL97</f>
        <v>6.1939559718229981E-3</v>
      </c>
      <c r="Y105" s="145">
        <f>compoprinc!BM97</f>
        <v>6.9390816732352182E-3</v>
      </c>
    </row>
    <row r="106" spans="1:25">
      <c r="A106" s="121">
        <v>2009</v>
      </c>
      <c r="B106" s="120">
        <f>compoprinc!AP98</f>
        <v>0.141847163438797</v>
      </c>
      <c r="C106" s="119">
        <f>compoprinc!AQ98</f>
        <v>4.0982643407489389E-2</v>
      </c>
      <c r="D106" s="119">
        <f>compoprinc!AR98</f>
        <v>1.9051812788963764E-2</v>
      </c>
      <c r="E106" s="119">
        <f>compoprinc!AS98</f>
        <v>4.1499370270802402E-3</v>
      </c>
      <c r="F106" s="119">
        <f>compoprinc!AT98</f>
        <v>1.1877585608818077E-2</v>
      </c>
      <c r="G106" s="119">
        <f>compoprinc!AU98</f>
        <v>8.8265133699317096E-3</v>
      </c>
      <c r="H106" s="119">
        <f>compoprinc!AV98</f>
        <v>3.3041821474617851E-2</v>
      </c>
      <c r="I106" s="195">
        <f>compoprinc!AW98</f>
        <v>2.3913774293056075E-2</v>
      </c>
      <c r="J106" s="120">
        <f>compoprinc!AX98</f>
        <v>8.4177948534488678E-2</v>
      </c>
      <c r="K106" s="119">
        <f>compoprinc!AY98</f>
        <v>3.0842148352789388E-2</v>
      </c>
      <c r="L106" s="119">
        <f>compoprinc!AZ98</f>
        <v>1.3440105060141969E-2</v>
      </c>
      <c r="M106" s="119">
        <f>compoprinc!BA98</f>
        <v>1.6546856940432247E-3</v>
      </c>
      <c r="N106" s="119">
        <f>compoprinc!BB98</f>
        <v>6.5862119225656738E-3</v>
      </c>
      <c r="O106" s="119">
        <f>compoprinc!BC98</f>
        <v>3.6365391143615808E-3</v>
      </c>
      <c r="P106" s="119">
        <f>compoprinc!BD98</f>
        <v>1.446460670970676E-2</v>
      </c>
      <c r="Q106" s="195">
        <f>compoprinc!BE98</f>
        <v>1.3550736264743643E-2</v>
      </c>
      <c r="R106" s="120">
        <f>compoprinc!BF98</f>
        <v>4.1089445352554321E-2</v>
      </c>
      <c r="S106" s="119">
        <f>compoprinc!BG98</f>
        <v>1.8796867856972859E-2</v>
      </c>
      <c r="T106" s="119">
        <f>compoprinc!BH98</f>
        <v>7.5404665588292234E-3</v>
      </c>
      <c r="U106" s="119">
        <f>compoprinc!BI98</f>
        <v>3.8181375832539315E-4</v>
      </c>
      <c r="V106" s="119">
        <f>compoprinc!BJ98</f>
        <v>2.7442445209870923E-3</v>
      </c>
      <c r="W106" s="119">
        <f>compoprinc!BK98</f>
        <v>1.4227694473237693E-3</v>
      </c>
      <c r="X106" s="119">
        <f>compoprinc!BL98</f>
        <v>4.4679499898497366E-3</v>
      </c>
      <c r="Y106" s="149">
        <f>compoprinc!BM98</f>
        <v>5.7443687329481784E-3</v>
      </c>
    </row>
    <row r="107" spans="1:25">
      <c r="A107" s="118">
        <v>2010</v>
      </c>
      <c r="B107" s="117">
        <f>compoprinc!AP99</f>
        <v>0.15338335931301117</v>
      </c>
      <c r="C107" s="116">
        <f>compoprinc!AQ99</f>
        <v>5.0095499417795342E-2</v>
      </c>
      <c r="D107" s="116">
        <f>compoprinc!AR99</f>
        <v>1.8992293598187004E-2</v>
      </c>
      <c r="E107" s="116">
        <f>compoprinc!AS99</f>
        <v>4.1772923726302548E-3</v>
      </c>
      <c r="F107" s="116">
        <f>compoprinc!AT99</f>
        <v>1.1586734221801225E-2</v>
      </c>
      <c r="G107" s="116">
        <f>compoprinc!AU99</f>
        <v>9.9928369108437231E-3</v>
      </c>
      <c r="H107" s="116">
        <f>compoprinc!AV99</f>
        <v>3.5199697051447446E-2</v>
      </c>
      <c r="I107" s="194">
        <f>compoprinc!AW99</f>
        <v>2.3334742245839011E-2</v>
      </c>
      <c r="J107" s="117">
        <f>compoprinc!AX99</f>
        <v>9.3701541423797607E-2</v>
      </c>
      <c r="K107" s="116">
        <f>compoprinc!AY99</f>
        <v>3.9076120824167289E-2</v>
      </c>
      <c r="L107" s="116">
        <f>compoprinc!AZ99</f>
        <v>1.3868784228359139E-2</v>
      </c>
      <c r="M107" s="116">
        <f>compoprinc!BA99</f>
        <v>1.614012224055819E-3</v>
      </c>
      <c r="N107" s="116">
        <f>compoprinc!BB99</f>
        <v>6.4117016368504349E-3</v>
      </c>
      <c r="O107" s="116">
        <f>compoprinc!BC99</f>
        <v>4.0040950083548568E-3</v>
      </c>
      <c r="P107" s="116">
        <f>compoprinc!BD99</f>
        <v>1.545466103892644E-2</v>
      </c>
      <c r="Q107" s="194">
        <f>compoprinc!BE99</f>
        <v>1.3273286981656609E-2</v>
      </c>
      <c r="R107" s="117">
        <f>compoprinc!BF99</f>
        <v>4.6813853085041046E-2</v>
      </c>
      <c r="S107" s="116">
        <f>compoprinc!BG99</f>
        <v>2.457757789770345E-2</v>
      </c>
      <c r="T107" s="116">
        <f>compoprinc!BH99</f>
        <v>8.0663612370775861E-3</v>
      </c>
      <c r="U107" s="116">
        <f>compoprinc!BI99</f>
        <v>3.4400570323626901E-4</v>
      </c>
      <c r="V107" s="116">
        <f>compoprinc!BJ99</f>
        <v>2.5663405654743811E-3</v>
      </c>
      <c r="W107" s="116">
        <f>compoprinc!BK99</f>
        <v>1.2011742829559659E-3</v>
      </c>
      <c r="X107" s="116">
        <f>compoprinc!BL99</f>
        <v>4.5599414927989749E-3</v>
      </c>
      <c r="Y107" s="145">
        <f>compoprinc!BM99</f>
        <v>5.5057409586607969E-3</v>
      </c>
    </row>
    <row r="108" spans="1:25">
      <c r="A108" s="118">
        <v>2011</v>
      </c>
      <c r="B108" s="117">
        <f>compoprinc!AP100</f>
        <v>0.15137557685375214</v>
      </c>
      <c r="C108" s="116">
        <f>compoprinc!AQ100</f>
        <v>4.7256865959956949E-2</v>
      </c>
      <c r="D108" s="116">
        <f>B108-C108-E108-F108-G108-H108-I108</f>
        <v>1.858970177215917E-2</v>
      </c>
      <c r="E108" s="116">
        <f>compoprinc!AS100</f>
        <v>4.8154653440706111E-3</v>
      </c>
      <c r="F108" s="116">
        <f>compoprinc!AT100</f>
        <v>1.1938774973950423E-2</v>
      </c>
      <c r="G108" s="116">
        <f>compoprinc!AU100</f>
        <v>9.9235479857556277E-3</v>
      </c>
      <c r="H108" s="116">
        <f>compoprinc!AV100</f>
        <v>3.4760157973616979E-2</v>
      </c>
      <c r="I108" s="194">
        <f>compoprinc!AW100</f>
        <v>2.4091062844242381E-2</v>
      </c>
      <c r="J108" s="117">
        <f>compoprinc!AX100</f>
        <v>9.030335396528244E-2</v>
      </c>
      <c r="K108" s="116">
        <f>compoprinc!AY100</f>
        <v>3.6296081473408376E-2</v>
      </c>
      <c r="L108" s="116">
        <f>J108-K108-M108-N108-O108-P108-Q108</f>
        <v>1.3642318603592161E-2</v>
      </c>
      <c r="M108" s="116">
        <f>compoprinc!BA100</f>
        <v>1.9434691658153651E-3</v>
      </c>
      <c r="N108" s="116">
        <f>compoprinc!BB100</f>
        <v>6.4298284999917766E-3</v>
      </c>
      <c r="O108" s="116">
        <f>compoprinc!BC100</f>
        <v>3.6827248162604356E-3</v>
      </c>
      <c r="P108" s="116">
        <f>compoprinc!BD100</f>
        <v>1.4947532794790811E-2</v>
      </c>
      <c r="Q108" s="194">
        <f>compoprinc!BE100</f>
        <v>1.3361398611423521E-2</v>
      </c>
      <c r="R108" s="117">
        <f>compoprinc!BF100</f>
        <v>4.247988760471344E-2</v>
      </c>
      <c r="S108" s="116">
        <f>compoprinc!BG100</f>
        <v>2.1568786701419648E-2</v>
      </c>
      <c r="T108" s="116">
        <f>R108-S108-U108-V108-W108-X108-Y108</f>
        <v>7.6911089232790083E-3</v>
      </c>
      <c r="U108" s="116">
        <f>compoprinc!BI100</f>
        <v>4.5470235104558938E-4</v>
      </c>
      <c r="V108" s="116">
        <f>compoprinc!BJ100</f>
        <v>2.425711252292349E-3</v>
      </c>
      <c r="W108" s="116">
        <f>compoprinc!BK100</f>
        <v>9.2004011588594755E-4</v>
      </c>
      <c r="X108" s="116">
        <f>compoprinc!BL100</f>
        <v>4.161963930630657E-3</v>
      </c>
      <c r="Y108" s="145">
        <f>compoprinc!BM100</f>
        <v>5.257574330160243E-3</v>
      </c>
    </row>
    <row r="109" spans="1:25">
      <c r="A109" s="118">
        <v>2012</v>
      </c>
      <c r="B109" s="117">
        <f>compoprinc!AP101</f>
        <v>0.16191418468952179</v>
      </c>
      <c r="C109" s="116">
        <f>compoprinc!AQ101</f>
        <v>4.9404745108190623E-2</v>
      </c>
      <c r="D109" s="116">
        <f t="shared" ref="D109:D110" si="0">B109-C109-E109-F109-G109-H109-I109</f>
        <v>1.9801164364243423E-2</v>
      </c>
      <c r="E109" s="116">
        <f>compoprinc!AS101</f>
        <v>4.9963161627469754E-3</v>
      </c>
      <c r="F109" s="116">
        <f>compoprinc!AT101</f>
        <v>1.3170884295623339E-2</v>
      </c>
      <c r="G109" s="116">
        <f>compoprinc!AU101</f>
        <v>1.0546058248342987E-2</v>
      </c>
      <c r="H109" s="116">
        <f>compoprinc!AV101</f>
        <v>3.7793695502973665E-2</v>
      </c>
      <c r="I109" s="194">
        <f>compoprinc!AW101</f>
        <v>2.6201321007400788E-2</v>
      </c>
      <c r="J109" s="117">
        <f>compoprinc!AX101</f>
        <v>9.8225012421607971E-2</v>
      </c>
      <c r="K109" s="116">
        <f>compoprinc!AY101</f>
        <v>3.7760162702341428E-2</v>
      </c>
      <c r="L109" s="116">
        <f t="shared" ref="L109:L110" si="1">J109-K109-M109-N109-O109-P109-Q109</f>
        <v>1.4822042585169363E-2</v>
      </c>
      <c r="M109" s="116">
        <f>compoprinc!BA101</f>
        <v>2.0554083275867931E-3</v>
      </c>
      <c r="N109" s="116">
        <f>compoprinc!BB101</f>
        <v>7.3225614940653598E-3</v>
      </c>
      <c r="O109" s="116">
        <f>compoprinc!BC101</f>
        <v>4.137899374164312E-3</v>
      </c>
      <c r="P109" s="116">
        <f>compoprinc!BD101</f>
        <v>1.7201333931267392E-2</v>
      </c>
      <c r="Q109" s="194">
        <f>compoprinc!BE101</f>
        <v>1.4925604007013321E-2</v>
      </c>
      <c r="R109" s="117">
        <f>compoprinc!BF101</f>
        <v>4.7275688499212265E-2</v>
      </c>
      <c r="S109" s="116">
        <f>compoprinc!BG101</f>
        <v>2.2180703901446511E-2</v>
      </c>
      <c r="T109" s="116">
        <f t="shared" ref="T109:T110" si="2">R109-S109-U109-V109-W109-X109-Y109</f>
        <v>8.7647113822016398E-3</v>
      </c>
      <c r="U109" s="116">
        <f>compoprinc!BI101</f>
        <v>5.2245018804831828E-4</v>
      </c>
      <c r="V109" s="116">
        <f>compoprinc!BJ101</f>
        <v>2.8778886636692041E-3</v>
      </c>
      <c r="W109" s="116">
        <f>compoprinc!BK101</f>
        <v>1.1563606165306758E-3</v>
      </c>
      <c r="X109" s="116">
        <f>compoprinc!BL101</f>
        <v>5.6432241999471288E-3</v>
      </c>
      <c r="Y109" s="145">
        <f>compoprinc!BM101</f>
        <v>6.1303495473687877E-3</v>
      </c>
    </row>
    <row r="110" spans="1:25">
      <c r="A110" s="118">
        <v>2013</v>
      </c>
      <c r="B110" s="117">
        <f>compoprinc!AP102</f>
        <v>0.14953325688838959</v>
      </c>
      <c r="C110" s="116">
        <f>compoprinc!AQ102</f>
        <v>4.1537897585789817E-2</v>
      </c>
      <c r="D110" s="116">
        <f t="shared" si="0"/>
        <v>2.0580426406920996E-2</v>
      </c>
      <c r="E110" s="116">
        <f>compoprinc!AS102</f>
        <v>5.1868409787630826E-3</v>
      </c>
      <c r="F110" s="116">
        <f>compoprinc!AT102</f>
        <v>1.3006058694148427E-2</v>
      </c>
      <c r="G110" s="116">
        <f>compoprinc!AU102</f>
        <v>8.899115554025094E-3</v>
      </c>
      <c r="H110" s="116">
        <f>compoprinc!AV102</f>
        <v>3.4306750645543962E-2</v>
      </c>
      <c r="I110" s="194">
        <f>compoprinc!AW102</f>
        <v>2.60161670231982E-2</v>
      </c>
      <c r="J110" s="117">
        <f>compoprinc!AX102</f>
        <v>8.852861076593399E-2</v>
      </c>
      <c r="K110" s="116">
        <f>compoprinc!AY102</f>
        <v>3.109900448066891E-2</v>
      </c>
      <c r="L110" s="116">
        <f t="shared" si="1"/>
        <v>1.5503418659386739E-2</v>
      </c>
      <c r="M110" s="116">
        <f>compoprinc!BA102</f>
        <v>2.224884047245787E-3</v>
      </c>
      <c r="N110" s="116">
        <f>compoprinc!BB102</f>
        <v>7.0789475459082183E-3</v>
      </c>
      <c r="O110" s="116">
        <f>compoprinc!BC102</f>
        <v>3.1778569156560156E-3</v>
      </c>
      <c r="P110" s="116">
        <f>compoprinc!BD102</f>
        <v>1.4922110651552793E-2</v>
      </c>
      <c r="Q110" s="194">
        <f>compoprinc!BE102</f>
        <v>1.4522388465515531E-2</v>
      </c>
      <c r="R110" s="117">
        <f>compoprinc!BF102</f>
        <v>4.1935097426176071E-2</v>
      </c>
      <c r="S110" s="116">
        <f>compoprinc!BG102</f>
        <v>1.8069978178092656E-2</v>
      </c>
      <c r="T110" s="116">
        <f t="shared" si="2"/>
        <v>9.4219242642690701E-3</v>
      </c>
      <c r="U110" s="116">
        <f>compoprinc!BI102</f>
        <v>6.2339820859018261E-4</v>
      </c>
      <c r="V110" s="116">
        <f>compoprinc!BJ102</f>
        <v>2.6959158854579519E-3</v>
      </c>
      <c r="W110" s="116">
        <f>compoprinc!BK102</f>
        <v>8.4485391817914742E-4</v>
      </c>
      <c r="X110" s="116">
        <f>compoprinc!BL102</f>
        <v>4.5083822329065144E-3</v>
      </c>
      <c r="Y110" s="145">
        <f>compoprinc!BM102</f>
        <v>5.7706447386805465E-3</v>
      </c>
    </row>
    <row r="111" spans="1:25">
      <c r="A111" s="118">
        <v>2014</v>
      </c>
      <c r="B111" s="117">
        <f>compoprinc!AP103</f>
        <v>0.15465842187404633</v>
      </c>
      <c r="C111" s="116">
        <f>compoprinc!AQ103</f>
        <v>4.4850826598884765E-2</v>
      </c>
      <c r="D111" s="116">
        <f t="shared" ref="D111" si="3">B111-C111-E111-F111-G111-H111-I111</f>
        <v>1.9554974365511409E-2</v>
      </c>
      <c r="E111" s="116">
        <f>compoprinc!AS103</f>
        <v>5.3293163248306725E-3</v>
      </c>
      <c r="F111" s="116">
        <f>compoprinc!AT103</f>
        <v>1.3270957004368556E-2</v>
      </c>
      <c r="G111" s="116">
        <f>compoprinc!AU103</f>
        <v>9.3603180820012472E-3</v>
      </c>
      <c r="H111" s="116">
        <f>compoprinc!AV103</f>
        <v>3.5976324570825266E-2</v>
      </c>
      <c r="I111" s="194">
        <f>compoprinc!AW103</f>
        <v>2.631570492762441E-2</v>
      </c>
      <c r="J111" s="117">
        <f>compoprinc!AX103</f>
        <v>9.2351004481315613E-2</v>
      </c>
      <c r="K111" s="116">
        <f>compoprinc!AY103</f>
        <v>3.3540540149300135E-2</v>
      </c>
      <c r="L111" s="116">
        <f t="shared" ref="L111" si="4">J111-K111-M111-N111-O111-P111-Q111</f>
        <v>1.4883571612440106E-2</v>
      </c>
      <c r="M111" s="116">
        <f>compoprinc!BA103</f>
        <v>2.2110920930333957E-3</v>
      </c>
      <c r="N111" s="116">
        <f>compoprinc!BB103</f>
        <v>7.3706223336735032E-3</v>
      </c>
      <c r="O111" s="116">
        <f>compoprinc!BC103</f>
        <v>3.3290064465630728E-3</v>
      </c>
      <c r="P111" s="116">
        <f>compoprinc!BD103</f>
        <v>1.6025207586176562E-2</v>
      </c>
      <c r="Q111" s="194">
        <f>compoprinc!BE103</f>
        <v>1.4990964260128832E-2</v>
      </c>
      <c r="R111" s="117">
        <f>compoprinc!BF103</f>
        <v>4.3605148792266846E-2</v>
      </c>
      <c r="S111" s="116">
        <f>compoprinc!BG103</f>
        <v>1.9368166386245951E-2</v>
      </c>
      <c r="T111" s="116">
        <f t="shared" ref="T111" si="5">R111-S111-U111-V111-W111-X111-Y111</f>
        <v>8.9606918220635073E-3</v>
      </c>
      <c r="U111" s="116">
        <f>compoprinc!BI103</f>
        <v>5.6790602085511328E-4</v>
      </c>
      <c r="V111" s="116">
        <f>compoprinc!BJ103</f>
        <v>2.8917333119961035E-3</v>
      </c>
      <c r="W111" s="116">
        <f>compoprinc!BK103</f>
        <v>8.3237928535491792E-4</v>
      </c>
      <c r="X111" s="116">
        <f>compoprinc!BL103</f>
        <v>4.8720808342122644E-3</v>
      </c>
      <c r="Y111" s="145">
        <f>compoprinc!BM103</f>
        <v>6.1121911315389901E-3</v>
      </c>
    </row>
    <row r="112" spans="1:25">
      <c r="A112" s="118">
        <v>2015</v>
      </c>
      <c r="B112" s="117"/>
      <c r="C112" s="116"/>
      <c r="D112" s="116"/>
      <c r="E112" s="116"/>
      <c r="F112" s="116"/>
      <c r="G112" s="116"/>
      <c r="H112" s="116"/>
      <c r="I112" s="194"/>
      <c r="J112" s="117"/>
      <c r="K112" s="116"/>
      <c r="L112" s="116"/>
      <c r="M112" s="116"/>
      <c r="N112" s="116"/>
      <c r="O112" s="116"/>
      <c r="P112" s="116"/>
      <c r="Q112" s="194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17"/>
      <c r="C113" s="116"/>
      <c r="D113" s="116"/>
      <c r="E113" s="116"/>
      <c r="F113" s="116"/>
      <c r="G113" s="116"/>
      <c r="H113" s="116"/>
      <c r="I113" s="194"/>
      <c r="J113" s="117"/>
      <c r="K113" s="116"/>
      <c r="L113" s="116"/>
      <c r="M113" s="116"/>
      <c r="N113" s="116"/>
      <c r="O113" s="116"/>
      <c r="P113" s="116"/>
      <c r="Q113" s="194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17"/>
      <c r="C114" s="116"/>
      <c r="D114" s="116"/>
      <c r="E114" s="116"/>
      <c r="F114" s="116"/>
      <c r="G114" s="116"/>
      <c r="H114" s="116"/>
      <c r="I114" s="194"/>
      <c r="J114" s="117"/>
      <c r="K114" s="116"/>
      <c r="L114" s="116"/>
      <c r="M114" s="116"/>
      <c r="N114" s="116"/>
      <c r="O114" s="116"/>
      <c r="P114" s="116"/>
      <c r="Q114" s="194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17"/>
      <c r="C115" s="116"/>
      <c r="D115" s="116"/>
      <c r="E115" s="116"/>
      <c r="F115" s="116"/>
      <c r="G115" s="116"/>
      <c r="H115" s="116"/>
      <c r="I115" s="194"/>
      <c r="J115" s="117"/>
      <c r="K115" s="116"/>
      <c r="L115" s="116"/>
      <c r="M115" s="116"/>
      <c r="N115" s="116"/>
      <c r="O115" s="116"/>
      <c r="P115" s="116"/>
      <c r="Q115" s="194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17"/>
      <c r="C116" s="116"/>
      <c r="D116" s="116"/>
      <c r="E116" s="116"/>
      <c r="F116" s="116"/>
      <c r="G116" s="116"/>
      <c r="H116" s="116"/>
      <c r="I116" s="194"/>
      <c r="J116" s="117"/>
      <c r="K116" s="116"/>
      <c r="L116" s="116"/>
      <c r="M116" s="116"/>
      <c r="N116" s="116"/>
      <c r="O116" s="116"/>
      <c r="P116" s="116"/>
      <c r="Q116" s="194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17"/>
      <c r="C117" s="116"/>
      <c r="D117" s="116"/>
      <c r="E117" s="116"/>
      <c r="F117" s="116"/>
      <c r="G117" s="116"/>
      <c r="H117" s="116"/>
      <c r="I117" s="194"/>
      <c r="J117" s="117"/>
      <c r="K117" s="116"/>
      <c r="L117" s="116"/>
      <c r="M117" s="116"/>
      <c r="N117" s="116"/>
      <c r="O117" s="116"/>
      <c r="P117" s="116"/>
      <c r="Q117" s="194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115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8:Y8"/>
    <mergeCell ref="B7:Y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O124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L82" sqref="L82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2" width="12.6640625" style="59" customWidth="1"/>
    <col min="13" max="16384" width="10.83203125" style="59"/>
  </cols>
  <sheetData>
    <row r="1" spans="1:15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</row>
    <row r="2" spans="1:15">
      <c r="F2" s="109"/>
    </row>
    <row r="3" spans="1:15" ht="16" thickBot="1"/>
    <row r="4" spans="1:15" ht="25" customHeight="1" thickTop="1">
      <c r="A4" s="1245" t="s">
        <v>130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7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5" ht="31" customHeight="1">
      <c r="A7" s="107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3"/>
    </row>
    <row r="8" spans="1:15" ht="20" customHeight="1">
      <c r="A8" s="107"/>
      <c r="B8" s="1241" t="s">
        <v>1216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4"/>
    </row>
    <row r="9" spans="1:15" s="98" customFormat="1" ht="31" customHeight="1">
      <c r="A9" s="106"/>
      <c r="B9" s="454" t="s">
        <v>38</v>
      </c>
      <c r="C9" s="340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 t="s">
        <v>39</v>
      </c>
    </row>
    <row r="10" spans="1:15" s="98" customFormat="1" ht="15" customHeight="1">
      <c r="A10" s="654">
        <v>1913</v>
      </c>
      <c r="B10" s="655">
        <f>avgprinc!B2</f>
        <v>11652.770957804472</v>
      </c>
      <c r="C10" s="96">
        <f>avgprinc!BC2</f>
        <v>7496.5763563165028</v>
      </c>
      <c r="D10" s="95"/>
      <c r="E10" s="212"/>
      <c r="F10" s="96">
        <f>avgprinc!M2</f>
        <v>49058.522371196173</v>
      </c>
      <c r="G10" s="95">
        <f>avgprinc!S2</f>
        <v>73323.600031427792</v>
      </c>
      <c r="H10" s="344">
        <f>avgprinc!Y2</f>
        <v>218313.07714809626</v>
      </c>
      <c r="I10" s="95">
        <f>avgprinc!AE2</f>
        <v>366756.91943448951</v>
      </c>
      <c r="J10" s="344">
        <f>avgprinc!AK2</f>
        <v>1079538.448986958</v>
      </c>
      <c r="K10" s="95">
        <f>avgprinc!AQ2</f>
        <v>3407448.7462045541</v>
      </c>
      <c r="L10" s="222"/>
      <c r="O10" s="531">
        <v>-21.164927924355652</v>
      </c>
    </row>
    <row r="11" spans="1:15" s="98" customFormat="1" ht="15" customHeight="1">
      <c r="A11" s="656">
        <v>1914</v>
      </c>
      <c r="B11" s="655">
        <f>avgprinc!B3</f>
        <v>10528.676371199752</v>
      </c>
      <c r="C11" s="96">
        <f>avgprinc!BC3</f>
        <v>6705.0946047009102</v>
      </c>
      <c r="D11" s="95"/>
      <c r="E11" s="213"/>
      <c r="F11" s="96">
        <f>avgprinc!M3</f>
        <v>44940.912269689325</v>
      </c>
      <c r="G11" s="95">
        <f>avgprinc!S3</f>
        <v>67567.102756816705</v>
      </c>
      <c r="H11" s="344">
        <f>avgprinc!Y3</f>
        <v>202120.52745200804</v>
      </c>
      <c r="I11" s="95">
        <f>avgprinc!AE3</f>
        <v>342121.74038689199</v>
      </c>
      <c r="J11" s="344">
        <f>avgprinc!AK3</f>
        <v>1037036.921411981</v>
      </c>
      <c r="K11" s="95">
        <f>avgprinc!AQ3</f>
        <v>3283975.97530076</v>
      </c>
      <c r="L11" s="222"/>
      <c r="O11" s="531">
        <v>-18.778011322610837</v>
      </c>
    </row>
    <row r="12" spans="1:15" s="98" customFormat="1" ht="15" customHeight="1">
      <c r="A12" s="656">
        <v>1915</v>
      </c>
      <c r="B12" s="655">
        <f>avgprinc!B4</f>
        <v>10737.726374631529</v>
      </c>
      <c r="C12" s="96">
        <f>avgprinc!BC4</f>
        <v>6924.6564044829229</v>
      </c>
      <c r="D12" s="95"/>
      <c r="E12" s="213"/>
      <c r="F12" s="96">
        <f>avgprinc!M4</f>
        <v>45055.356105969004</v>
      </c>
      <c r="G12" s="95">
        <f>avgprinc!S4</f>
        <v>67303.134074020869</v>
      </c>
      <c r="H12" s="344">
        <f>avgprinc!Y4</f>
        <v>199819.45442042127</v>
      </c>
      <c r="I12" s="95">
        <f>avgprinc!AE4</f>
        <v>339174.53981554694</v>
      </c>
      <c r="J12" s="344">
        <f>avgprinc!AK4</f>
        <v>1130856.6882109649</v>
      </c>
      <c r="K12" s="95">
        <f>avgprinc!AQ4</f>
        <v>5340575.4249684513</v>
      </c>
      <c r="L12" s="222"/>
      <c r="O12" s="531">
        <v>-19.387604650044523</v>
      </c>
    </row>
    <row r="13" spans="1:15" s="98" customFormat="1" ht="15" customHeight="1">
      <c r="A13" s="656">
        <v>1916</v>
      </c>
      <c r="B13" s="655">
        <f>avgprinc!B5</f>
        <v>12243.891223382116</v>
      </c>
      <c r="C13" s="96">
        <f>avgprinc!BC5</f>
        <v>7594.397434656008</v>
      </c>
      <c r="D13" s="95"/>
      <c r="E13" s="213"/>
      <c r="F13" s="96">
        <f>avgprinc!M5</f>
        <v>54089.335321917075</v>
      </c>
      <c r="G13" s="95">
        <f>avgprinc!S5</f>
        <v>82842.124760087507</v>
      </c>
      <c r="H13" s="344">
        <f>avgprinc!Y5</f>
        <v>251324.62720672481</v>
      </c>
      <c r="I13" s="95">
        <f>avgprinc!AE5</f>
        <v>424480.49984378926</v>
      </c>
      <c r="J13" s="344">
        <f>avgprinc!AK5</f>
        <v>1342837.7645173445</v>
      </c>
      <c r="K13" s="95">
        <f>avgprinc!AQ5</f>
        <v>5973189.5030495273</v>
      </c>
      <c r="L13" s="222"/>
      <c r="O13" s="531">
        <v>-21.787640754293534</v>
      </c>
    </row>
    <row r="14" spans="1:15" s="98" customFormat="1" ht="15" customHeight="1">
      <c r="A14" s="656">
        <v>1917</v>
      </c>
      <c r="B14" s="655">
        <f>avgprinc!B6</f>
        <v>12051.098671656804</v>
      </c>
      <c r="C14" s="96">
        <f>avgprinc!BC6</f>
        <v>7411.5214158053486</v>
      </c>
      <c r="D14" s="95"/>
      <c r="E14" s="214"/>
      <c r="F14" s="96">
        <f>avgprinc!M6</f>
        <v>53807.293974319888</v>
      </c>
      <c r="G14" s="95">
        <f>avgprinc!S6</f>
        <v>82997.846536867233</v>
      </c>
      <c r="H14" s="344">
        <f>avgprinc!Y6</f>
        <v>240320.2960340674</v>
      </c>
      <c r="I14" s="95">
        <f>avgprinc!AE6</f>
        <v>392600.5174087896</v>
      </c>
      <c r="J14" s="344">
        <f>avgprinc!AK6</f>
        <v>1173388.2747552155</v>
      </c>
      <c r="K14" s="95">
        <f>avgprinc!AQ6</f>
        <v>4762616.2760098856</v>
      </c>
      <c r="L14" s="222"/>
      <c r="O14" s="531">
        <v>-21.62135168689565</v>
      </c>
    </row>
    <row r="15" spans="1:15" s="98" customFormat="1" ht="15" customHeight="1">
      <c r="A15" s="656">
        <v>1918</v>
      </c>
      <c r="B15" s="655">
        <f>avgprinc!B7</f>
        <v>12749.98636683173</v>
      </c>
      <c r="C15" s="96">
        <f>avgprinc!BC7</f>
        <v>8013.451793892008</v>
      </c>
      <c r="D15" s="95"/>
      <c r="E15" s="215"/>
      <c r="F15" s="96">
        <f>avgprinc!M7</f>
        <v>55378.797523289228</v>
      </c>
      <c r="G15" s="95">
        <f>avgprinc!S7</f>
        <v>85640.582149337322</v>
      </c>
      <c r="H15" s="344">
        <f>avgprinc!Y7</f>
        <v>239550.60611995487</v>
      </c>
      <c r="I15" s="95">
        <f>avgprinc!AE7</f>
        <v>377893.80803870736</v>
      </c>
      <c r="J15" s="344">
        <f>avgprinc!AK7</f>
        <v>1054327.6133861823</v>
      </c>
      <c r="K15" s="95">
        <f>avgprinc!AQ7</f>
        <v>3932510.9356142385</v>
      </c>
      <c r="L15" s="222"/>
      <c r="O15" s="531">
        <v>-22.779374754378296</v>
      </c>
    </row>
    <row r="16" spans="1:15" s="98" customFormat="1" ht="15" customHeight="1">
      <c r="A16" s="657">
        <v>1919</v>
      </c>
      <c r="B16" s="658">
        <f>avgprinc!B8</f>
        <v>12081.035361245136</v>
      </c>
      <c r="C16" s="100">
        <f>avgprinc!BC8</f>
        <v>7351.7757415448968</v>
      </c>
      <c r="D16" s="99"/>
      <c r="E16" s="216"/>
      <c r="F16" s="100">
        <f>avgprinc!M8</f>
        <v>54644.371938547294</v>
      </c>
      <c r="G16" s="99">
        <f>avgprinc!S8</f>
        <v>87162.009083760626</v>
      </c>
      <c r="H16" s="343">
        <f>avgprinc!Y8</f>
        <v>251375.9851182265</v>
      </c>
      <c r="I16" s="99">
        <f>avgprinc!AE8</f>
        <v>395260.23558855749</v>
      </c>
      <c r="J16" s="343">
        <f>avgprinc!AK8</f>
        <v>1078856.8699002017</v>
      </c>
      <c r="K16" s="99">
        <f>avgprinc!AQ8</f>
        <v>3808356.7982197758</v>
      </c>
      <c r="L16" s="357"/>
      <c r="O16" s="531">
        <v>-21.761339922302795</v>
      </c>
    </row>
    <row r="17" spans="1:15" s="98" customFormat="1" ht="15" customHeight="1">
      <c r="A17" s="656">
        <v>1920</v>
      </c>
      <c r="B17" s="655">
        <f>avgprinc!B9</f>
        <v>11818.501477407306</v>
      </c>
      <c r="C17" s="96">
        <f>avgprinc!BC9</f>
        <v>7458.4298350900817</v>
      </c>
      <c r="D17" s="95"/>
      <c r="E17" s="215"/>
      <c r="F17" s="96">
        <f>avgprinc!M9</f>
        <v>51059.146258262299</v>
      </c>
      <c r="G17" s="95">
        <f>avgprinc!S9</f>
        <v>79015.871368667926</v>
      </c>
      <c r="H17" s="344">
        <f>avgprinc!Y9</f>
        <v>216146.69971938417</v>
      </c>
      <c r="I17" s="95">
        <f>avgprinc!AE9</f>
        <v>330796.16807770432</v>
      </c>
      <c r="J17" s="344">
        <f>avgprinc!AK9</f>
        <v>824161.7625867367</v>
      </c>
      <c r="K17" s="95">
        <f>avgprinc!AQ9</f>
        <v>2577548.1288605011</v>
      </c>
      <c r="L17" s="222"/>
      <c r="O17" s="531">
        <v>-21.123355158346385</v>
      </c>
    </row>
    <row r="18" spans="1:15" s="98" customFormat="1" ht="15" customHeight="1">
      <c r="A18" s="656">
        <v>1921</v>
      </c>
      <c r="B18" s="655">
        <f>avgprinc!B10</f>
        <v>10657.5731258367</v>
      </c>
      <c r="C18" s="96">
        <f>avgprinc!BC10</f>
        <v>6354.8750811888031</v>
      </c>
      <c r="D18" s="95"/>
      <c r="E18" s="215"/>
      <c r="F18" s="96">
        <f>avgprinc!M10</f>
        <v>49381.855527667787</v>
      </c>
      <c r="G18" s="95">
        <f>avgprinc!S10</f>
        <v>73716.74619879188</v>
      </c>
      <c r="H18" s="344">
        <f>avgprinc!Y10</f>
        <v>191955.5837082215</v>
      </c>
      <c r="I18" s="95">
        <f>avgprinc!AE10</f>
        <v>291348.56544511259</v>
      </c>
      <c r="J18" s="344">
        <f>avgprinc!AK10</f>
        <v>709667.73098942556</v>
      </c>
      <c r="K18" s="95">
        <f>avgprinc!AQ10</f>
        <v>2101345.9297434986</v>
      </c>
      <c r="L18" s="222"/>
      <c r="O18" s="531">
        <v>-19.152898451915462</v>
      </c>
    </row>
    <row r="19" spans="1:15" s="98" customFormat="1" ht="15" customHeight="1">
      <c r="A19" s="656">
        <v>1922</v>
      </c>
      <c r="B19" s="655">
        <f>avgprinc!B11</f>
        <v>11567.933210626014</v>
      </c>
      <c r="C19" s="96">
        <f>avgprinc!BC11</f>
        <v>7028.4364311829277</v>
      </c>
      <c r="D19" s="95"/>
      <c r="E19" s="215"/>
      <c r="F19" s="96">
        <f>avgprinc!M11</f>
        <v>52423.404225613784</v>
      </c>
      <c r="G19" s="95">
        <f>avgprinc!S11</f>
        <v>78233.314116211142</v>
      </c>
      <c r="H19" s="344">
        <f>avgprinc!Y11</f>
        <v>202362.59307113805</v>
      </c>
      <c r="I19" s="95">
        <f>avgprinc!AE11</f>
        <v>306963.41693050833</v>
      </c>
      <c r="J19" s="344">
        <f>avgprinc!AK11</f>
        <v>750569.22144661751</v>
      </c>
      <c r="K19" s="95">
        <f>avgprinc!AQ11</f>
        <v>2361248.2413832787</v>
      </c>
      <c r="L19" s="222"/>
      <c r="O19" s="531">
        <v>-20.794690173115669</v>
      </c>
    </row>
    <row r="20" spans="1:15" s="98" customFormat="1" ht="15" customHeight="1">
      <c r="A20" s="656">
        <v>1923</v>
      </c>
      <c r="B20" s="655">
        <f>avgprinc!B12</f>
        <v>13017.208961135675</v>
      </c>
      <c r="C20" s="96">
        <f>avgprinc!BC12</f>
        <v>8257.1543929761501</v>
      </c>
      <c r="D20" s="95"/>
      <c r="E20" s="215"/>
      <c r="F20" s="96">
        <f>avgprinc!M12</f>
        <v>55857.700074571367</v>
      </c>
      <c r="G20" s="95">
        <f>avgprinc!S12</f>
        <v>83800.576323794623</v>
      </c>
      <c r="H20" s="344">
        <f>avgprinc!Y12</f>
        <v>219159.9647376533</v>
      </c>
      <c r="I20" s="95">
        <f>avgprinc!AE12</f>
        <v>336308.60319607117</v>
      </c>
      <c r="J20" s="344">
        <f>avgprinc!AK12</f>
        <v>841305.06103628897</v>
      </c>
      <c r="K20" s="95">
        <f>avgprinc!AQ12</f>
        <v>2755498.5237513743</v>
      </c>
      <c r="L20" s="222"/>
      <c r="O20" s="531">
        <v>-23.348525725816216</v>
      </c>
    </row>
    <row r="21" spans="1:15" s="98" customFormat="1" ht="15" customHeight="1">
      <c r="A21" s="656">
        <v>1924</v>
      </c>
      <c r="B21" s="655">
        <f>avgprinc!B13</f>
        <v>12851.300497927885</v>
      </c>
      <c r="C21" s="96">
        <f>avgprinc!BC13</f>
        <v>7849.9577939674973</v>
      </c>
      <c r="D21" s="95"/>
      <c r="E21" s="215"/>
      <c r="F21" s="96">
        <f>avgprinc!M13</f>
        <v>57863.384833571363</v>
      </c>
      <c r="G21" s="95">
        <f>avgprinc!S13</f>
        <v>86270.530511834499</v>
      </c>
      <c r="H21" s="344">
        <f>avgprinc!Y13</f>
        <v>225249.20435125081</v>
      </c>
      <c r="I21" s="95">
        <f>avgprinc!AE13</f>
        <v>344972.52342288563</v>
      </c>
      <c r="J21" s="344">
        <f>avgprinc!AK13</f>
        <v>859080.24075006985</v>
      </c>
      <c r="K21" s="95">
        <f>avgprinc!AQ13</f>
        <v>2802288.116684699</v>
      </c>
      <c r="L21" s="222"/>
      <c r="O21" s="531">
        <v>-22.862830693647993</v>
      </c>
    </row>
    <row r="22" spans="1:15" s="98" customFormat="1" ht="15" customHeight="1">
      <c r="A22" s="656">
        <v>1925</v>
      </c>
      <c r="B22" s="655">
        <f>avgprinc!B14</f>
        <v>13082.519431988982</v>
      </c>
      <c r="C22" s="96">
        <f>avgprinc!BC14</f>
        <v>7733.156362569669</v>
      </c>
      <c r="D22" s="95"/>
      <c r="E22" s="215"/>
      <c r="F22" s="96">
        <f>avgprinc!M14</f>
        <v>61226.787056762783</v>
      </c>
      <c r="G22" s="95">
        <f>avgprinc!S14</f>
        <v>94409.582750431859</v>
      </c>
      <c r="H22" s="344">
        <f>avgprinc!Y14</f>
        <v>259075.168199543</v>
      </c>
      <c r="I22" s="95">
        <f>avgprinc!AE14</f>
        <v>398770.43419167981</v>
      </c>
      <c r="J22" s="344">
        <f>avgprinc!AK14</f>
        <v>1028747.5187165932</v>
      </c>
      <c r="K22" s="95">
        <f>avgprinc!AQ14</f>
        <v>3716792.3810599325</v>
      </c>
      <c r="L22" s="222"/>
      <c r="O22" s="531">
        <v>-23.336543433693805</v>
      </c>
    </row>
    <row r="23" spans="1:15" s="98" customFormat="1" ht="15" customHeight="1">
      <c r="A23" s="656">
        <v>1926</v>
      </c>
      <c r="B23" s="655">
        <f>avgprinc!B15</f>
        <v>13693.218396596209</v>
      </c>
      <c r="C23" s="96">
        <f>avgprinc!BC15</f>
        <v>8041.5516998006833</v>
      </c>
      <c r="D23" s="95"/>
      <c r="E23" s="215"/>
      <c r="F23" s="96">
        <f>avgprinc!M15</f>
        <v>64558.218667755922</v>
      </c>
      <c r="G23" s="95">
        <f>avgprinc!S15</f>
        <v>101400.85485672773</v>
      </c>
      <c r="H23" s="344">
        <f>avgprinc!Y15</f>
        <v>288224.03676843771</v>
      </c>
      <c r="I23" s="95">
        <f>avgprinc!AE15</f>
        <v>447518.97091430117</v>
      </c>
      <c r="J23" s="344">
        <f>avgprinc!AK15</f>
        <v>1202580.8790477749</v>
      </c>
      <c r="K23" s="95">
        <f>avgprinc!AQ15</f>
        <v>4577052.8190424964</v>
      </c>
      <c r="L23" s="222"/>
      <c r="O23" s="531">
        <v>-24.558943990308762</v>
      </c>
    </row>
    <row r="24" spans="1:15" s="98" customFormat="1" ht="15" customHeight="1">
      <c r="A24" s="656">
        <v>1927</v>
      </c>
      <c r="B24" s="655">
        <f>avgprinc!B16</f>
        <v>13441.800641405565</v>
      </c>
      <c r="C24" s="96">
        <f>avgprinc!BC16</f>
        <v>7997.6265243257021</v>
      </c>
      <c r="D24" s="95"/>
      <c r="E24" s="215"/>
      <c r="F24" s="96">
        <f>avgprinc!M16</f>
        <v>62439.367695124325</v>
      </c>
      <c r="G24" s="95">
        <f>avgprinc!S16</f>
        <v>97227.855089313671</v>
      </c>
      <c r="H24" s="344">
        <f>avgprinc!Y16</f>
        <v>270801.28523886047</v>
      </c>
      <c r="I24" s="95">
        <f>avgprinc!AE16</f>
        <v>417159.01879817317</v>
      </c>
      <c r="J24" s="344">
        <f>avgprinc!AK16</f>
        <v>1101532.8969809413</v>
      </c>
      <c r="K24" s="95">
        <f>avgprinc!AQ16</f>
        <v>4148671.0085033039</v>
      </c>
      <c r="L24" s="222"/>
      <c r="O24" s="531">
        <v>-23.971278764942326</v>
      </c>
    </row>
    <row r="25" spans="1:15" s="98" customFormat="1" ht="15" customHeight="1">
      <c r="A25" s="656">
        <v>1928</v>
      </c>
      <c r="B25" s="655">
        <f>avgprinc!B17</f>
        <v>13587.058963655772</v>
      </c>
      <c r="C25" s="96">
        <f>avgprinc!BC17</f>
        <v>7903.9294842927284</v>
      </c>
      <c r="D25" s="95"/>
      <c r="E25" s="215"/>
      <c r="F25" s="96">
        <f>avgprinc!M17</f>
        <v>64735.224277923153</v>
      </c>
      <c r="G25" s="95">
        <f>avgprinc!S17</f>
        <v>101026.38986190404</v>
      </c>
      <c r="H25" s="344">
        <f>avgprinc!Y17</f>
        <v>287793.81543428206</v>
      </c>
      <c r="I25" s="95">
        <f>avgprinc!AE17</f>
        <v>448419.4663712047</v>
      </c>
      <c r="J25" s="344">
        <f>avgprinc!AK17</f>
        <v>1241139.8777263758</v>
      </c>
      <c r="K25" s="95">
        <f>avgprinc!AQ17</f>
        <v>5053583.8509841077</v>
      </c>
      <c r="L25" s="222"/>
      <c r="O25" s="531">
        <v>-24.330421442973602</v>
      </c>
    </row>
    <row r="26" spans="1:15" s="98" customFormat="1" ht="15" customHeight="1">
      <c r="A26" s="657">
        <v>1929</v>
      </c>
      <c r="B26" s="658">
        <f>avgprinc!B18</f>
        <v>14256.898503886012</v>
      </c>
      <c r="C26" s="100">
        <f>avgprinc!BC18</f>
        <v>8508.4699055559558</v>
      </c>
      <c r="D26" s="99"/>
      <c r="E26" s="216"/>
      <c r="F26" s="100">
        <f>avgprinc!M18</f>
        <v>65992.755888856511</v>
      </c>
      <c r="G26" s="99">
        <f>avgprinc!S18</f>
        <v>103951.57409601005</v>
      </c>
      <c r="H26" s="343">
        <f>avgprinc!Y18</f>
        <v>298347.37571721605</v>
      </c>
      <c r="I26" s="99">
        <f>avgprinc!AE18</f>
        <v>467255.2975466405</v>
      </c>
      <c r="J26" s="343">
        <f>avgprinc!AK18</f>
        <v>1324463.4621793774</v>
      </c>
      <c r="K26" s="99">
        <f>avgprinc!AQ18</f>
        <v>5661679.3831503401</v>
      </c>
      <c r="L26" s="357"/>
      <c r="O26" s="531">
        <v>-25.534729590130155</v>
      </c>
    </row>
    <row r="27" spans="1:15" s="98" customFormat="1" ht="15" customHeight="1">
      <c r="A27" s="656">
        <v>1930</v>
      </c>
      <c r="B27" s="655">
        <f>avgprinc!B19</f>
        <v>12834.65368432554</v>
      </c>
      <c r="C27" s="96">
        <f>avgprinc!BC19</f>
        <v>7847.249458536362</v>
      </c>
      <c r="D27" s="95"/>
      <c r="E27" s="215"/>
      <c r="F27" s="96">
        <f>avgprinc!M19</f>
        <v>57721.291716428161</v>
      </c>
      <c r="G27" s="95">
        <f>avgprinc!S19</f>
        <v>86781.604181893505</v>
      </c>
      <c r="H27" s="344">
        <f>avgprinc!Y19</f>
        <v>230059.51976483772</v>
      </c>
      <c r="I27" s="95">
        <f>avgprinc!AE19</f>
        <v>348012.61555799795</v>
      </c>
      <c r="J27" s="344">
        <f>avgprinc!AK19</f>
        <v>893247.88345357531</v>
      </c>
      <c r="K27" s="95">
        <f>avgprinc!AQ19</f>
        <v>3268494.9743544981</v>
      </c>
      <c r="L27" s="222"/>
      <c r="O27" s="531">
        <v>-23.055739584800904</v>
      </c>
    </row>
    <row r="28" spans="1:15" s="98" customFormat="1" ht="15" customHeight="1">
      <c r="A28" s="656">
        <v>1931</v>
      </c>
      <c r="B28" s="655">
        <f>avgprinc!B20</f>
        <v>11481.936315727635</v>
      </c>
      <c r="C28" s="96">
        <f>avgprinc!BC20</f>
        <v>7074.270812066331</v>
      </c>
      <c r="D28" s="95"/>
      <c r="E28" s="215"/>
      <c r="F28" s="96">
        <f>avgprinc!M20</f>
        <v>51150.925848679391</v>
      </c>
      <c r="G28" s="95">
        <f>avgprinc!S20</f>
        <v>72568.455779847776</v>
      </c>
      <c r="H28" s="344">
        <f>avgprinc!Y20</f>
        <v>170915.57018371602</v>
      </c>
      <c r="I28" s="95">
        <f>avgprinc!AE20</f>
        <v>247354.97736515646</v>
      </c>
      <c r="J28" s="344">
        <f>avgprinc!AK20</f>
        <v>563324.23386889556</v>
      </c>
      <c r="K28" s="95">
        <f>avgprinc!AQ20</f>
        <v>1743925.5676274041</v>
      </c>
      <c r="L28" s="222"/>
      <c r="O28" s="531">
        <v>-20.625787776614743</v>
      </c>
    </row>
    <row r="29" spans="1:15" s="98" customFormat="1" ht="15" customHeight="1">
      <c r="A29" s="656">
        <v>1932</v>
      </c>
      <c r="B29" s="655">
        <f>avgprinc!B21</f>
        <v>9702.108250479514</v>
      </c>
      <c r="C29" s="96">
        <f>avgprinc!BC21</f>
        <v>5800.4883064793285</v>
      </c>
      <c r="D29" s="95"/>
      <c r="E29" s="215"/>
      <c r="F29" s="96">
        <f>avgprinc!M21</f>
        <v>44816.687746481177</v>
      </c>
      <c r="G29" s="95">
        <f>avgprinc!S21</f>
        <v>62942.967043550612</v>
      </c>
      <c r="H29" s="344">
        <f>avgprinc!Y21</f>
        <v>133064.45747882777</v>
      </c>
      <c r="I29" s="95">
        <f>avgprinc!AE21</f>
        <v>192047.38036916137</v>
      </c>
      <c r="J29" s="344">
        <f>avgprinc!AK21</f>
        <v>401779.10783784266</v>
      </c>
      <c r="K29" s="95">
        <f>avgprinc!AQ21</f>
        <v>946002.88512144156</v>
      </c>
      <c r="L29" s="222"/>
      <c r="O29" s="531">
        <v>-17.43994944492988</v>
      </c>
    </row>
    <row r="30" spans="1:15" s="98" customFormat="1" ht="15" customHeight="1">
      <c r="A30" s="656">
        <v>1933</v>
      </c>
      <c r="B30" s="655">
        <f>avgprinc!B22</f>
        <v>9406.5995956274437</v>
      </c>
      <c r="C30" s="96">
        <f>avgprinc!BC22</f>
        <v>5603.2700597993944</v>
      </c>
      <c r="D30" s="95"/>
      <c r="E30" s="215"/>
      <c r="F30" s="96">
        <f>avgprinc!M22</f>
        <v>43636.565418079874</v>
      </c>
      <c r="G30" s="95">
        <f>avgprinc!S22</f>
        <v>63476.794257903857</v>
      </c>
      <c r="H30" s="344">
        <f>avgprinc!Y22</f>
        <v>139976.15058331229</v>
      </c>
      <c r="I30" s="95">
        <f>avgprinc!AE22</f>
        <v>203636.31526145534</v>
      </c>
      <c r="J30" s="344">
        <f>avgprinc!AK22</f>
        <v>446480.67644142226</v>
      </c>
      <c r="K30" s="95">
        <f>avgprinc!AQ22</f>
        <v>1174876.072207137</v>
      </c>
      <c r="L30" s="222"/>
      <c r="O30" s="531">
        <v>-16.860324237342866</v>
      </c>
    </row>
    <row r="31" spans="1:15" s="98" customFormat="1" ht="15" customHeight="1">
      <c r="A31" s="656">
        <v>1934</v>
      </c>
      <c r="B31" s="655">
        <f>avgprinc!B23</f>
        <v>10546.576080247763</v>
      </c>
      <c r="C31" s="96">
        <f>avgprinc!BC23</f>
        <v>6137.4016898172595</v>
      </c>
      <c r="D31" s="95"/>
      <c r="E31" s="215"/>
      <c r="F31" s="96">
        <f>avgprinc!M23</f>
        <v>50229.145594122296</v>
      </c>
      <c r="G31" s="95">
        <f>avgprinc!S23</f>
        <v>75759.844832226983</v>
      </c>
      <c r="H31" s="344">
        <f>avgprinc!Y23</f>
        <v>177933.6744132317</v>
      </c>
      <c r="I31" s="95">
        <f>avgprinc!AE23</f>
        <v>267281.09421941737</v>
      </c>
      <c r="J31" s="344">
        <f>avgprinc!AK23</f>
        <v>615434.75511617202</v>
      </c>
      <c r="K31" s="95">
        <f>avgprinc!AQ23</f>
        <v>1743752.4858386146</v>
      </c>
      <c r="L31" s="222"/>
      <c r="O31" s="531">
        <v>-18.864020439714295</v>
      </c>
    </row>
    <row r="32" spans="1:15" s="98" customFormat="1" ht="15" customHeight="1">
      <c r="A32" s="656">
        <v>1935</v>
      </c>
      <c r="B32" s="655">
        <f>avgprinc!B24</f>
        <v>11578.340616301633</v>
      </c>
      <c r="C32" s="96">
        <f>avgprinc!BC24</f>
        <v>6873.7713437993425</v>
      </c>
      <c r="D32" s="95"/>
      <c r="E32" s="215"/>
      <c r="F32" s="96">
        <f>avgprinc!M24</f>
        <v>53919.464068822235</v>
      </c>
      <c r="G32" s="95">
        <f>avgprinc!S24</f>
        <v>79933.955089073745</v>
      </c>
      <c r="H32" s="344">
        <f>avgprinc!Y24</f>
        <v>198080.64617764394</v>
      </c>
      <c r="I32" s="95">
        <f>avgprinc!AE24</f>
        <v>299457.16252013278</v>
      </c>
      <c r="J32" s="344">
        <f>avgprinc!AK24</f>
        <v>712706.9194202387</v>
      </c>
      <c r="K32" s="95">
        <f>avgprinc!AQ24</f>
        <v>2160631.8117637686</v>
      </c>
      <c r="L32" s="222"/>
      <c r="O32" s="531">
        <v>-20.753630814451753</v>
      </c>
    </row>
    <row r="33" spans="1:15" s="98" customFormat="1" ht="15" customHeight="1">
      <c r="A33" s="656">
        <v>1936</v>
      </c>
      <c r="B33" s="655">
        <f>avgprinc!B25</f>
        <v>12799.545848970252</v>
      </c>
      <c r="C33" s="96">
        <f>avgprinc!BC25</f>
        <v>7484.8605142643692</v>
      </c>
      <c r="D33" s="95"/>
      <c r="E33" s="215"/>
      <c r="F33" s="96">
        <f>avgprinc!M25</f>
        <v>60631.713861323158</v>
      </c>
      <c r="G33" s="95">
        <f>avgprinc!S25</f>
        <v>90964.5926020974</v>
      </c>
      <c r="H33" s="344">
        <f>avgprinc!Y25</f>
        <v>243661.68051388723</v>
      </c>
      <c r="I33" s="95">
        <f>avgprinc!AE25</f>
        <v>373578.99349545891</v>
      </c>
      <c r="J33" s="344">
        <f>avgprinc!AK25</f>
        <v>905292.95904150011</v>
      </c>
      <c r="K33" s="95">
        <f>avgprinc!AQ25</f>
        <v>2789936.0558351385</v>
      </c>
      <c r="L33" s="222"/>
      <c r="O33" s="531">
        <v>-22.957397721298548</v>
      </c>
    </row>
    <row r="34" spans="1:15" s="98" customFormat="1" ht="15" customHeight="1">
      <c r="A34" s="656">
        <v>1937</v>
      </c>
      <c r="B34" s="655">
        <f>avgprinc!B26</f>
        <v>13627.432300639301</v>
      </c>
      <c r="C34" s="96">
        <f>avgprinc!BC26</f>
        <v>8159.2668106534156</v>
      </c>
      <c r="D34" s="95"/>
      <c r="E34" s="215"/>
      <c r="F34" s="96">
        <f>avgprinc!M26</f>
        <v>62840.921710512237</v>
      </c>
      <c r="G34" s="95">
        <f>avgprinc!S26</f>
        <v>94298.722915124381</v>
      </c>
      <c r="H34" s="344">
        <f>avgprinc!Y26</f>
        <v>254297.01127016771</v>
      </c>
      <c r="I34" s="95">
        <f>avgprinc!AE26</f>
        <v>386602.44351940212</v>
      </c>
      <c r="J34" s="344">
        <f>avgprinc!AK26</f>
        <v>938024.58917624538</v>
      </c>
      <c r="K34" s="95">
        <f>avgprinc!AQ26</f>
        <v>2937931.7648339765</v>
      </c>
      <c r="L34" s="222"/>
      <c r="O34" s="531">
        <v>-24.474841937713791</v>
      </c>
    </row>
    <row r="35" spans="1:15" s="98" customFormat="1" ht="15" customHeight="1">
      <c r="A35" s="656">
        <v>1938</v>
      </c>
      <c r="B35" s="655">
        <f>avgprinc!B27</f>
        <v>12662.684772087581</v>
      </c>
      <c r="C35" s="96">
        <f>avgprinc!BC27</f>
        <v>7588.6195969869968</v>
      </c>
      <c r="D35" s="95"/>
      <c r="E35" s="215"/>
      <c r="F35" s="96">
        <f>avgprinc!M27</f>
        <v>58329.271347992835</v>
      </c>
      <c r="G35" s="95">
        <f>avgprinc!S27</f>
        <v>84414.675211018126</v>
      </c>
      <c r="H35" s="344">
        <f>avgprinc!Y27</f>
        <v>212942.82234163056</v>
      </c>
      <c r="I35" s="95">
        <f>avgprinc!AE27</f>
        <v>316187.79460994917</v>
      </c>
      <c r="J35" s="344">
        <f>avgprinc!AK27</f>
        <v>744358.38588807872</v>
      </c>
      <c r="K35" s="95">
        <f>avgprinc!AQ27</f>
        <v>2438605.9620639384</v>
      </c>
      <c r="L35" s="222"/>
      <c r="O35" s="531">
        <v>-22.772327828733978</v>
      </c>
    </row>
    <row r="36" spans="1:15" s="98" customFormat="1" ht="15" customHeight="1">
      <c r="A36" s="657">
        <v>1939</v>
      </c>
      <c r="B36" s="658">
        <f>avgprinc!B28</f>
        <v>13548.77427502749</v>
      </c>
      <c r="C36" s="100">
        <f>avgprinc!BC28</f>
        <v>7895.4402577424889</v>
      </c>
      <c r="D36" s="99"/>
      <c r="E36" s="216"/>
      <c r="F36" s="100">
        <f>avgprinc!M28</f>
        <v>64428.78043059248</v>
      </c>
      <c r="G36" s="99">
        <f>avgprinc!S28</f>
        <v>94521.273770702915</v>
      </c>
      <c r="H36" s="343">
        <f>avgprinc!Y28</f>
        <v>244714.08054395288</v>
      </c>
      <c r="I36" s="99">
        <f>avgprinc!AE28</f>
        <v>365974.2201808102</v>
      </c>
      <c r="J36" s="343">
        <f>avgprinc!AK28</f>
        <v>868409.40567003912</v>
      </c>
      <c r="K36" s="99">
        <f>avgprinc!AQ28</f>
        <v>2693669.7892757705</v>
      </c>
      <c r="L36" s="357"/>
      <c r="O36" s="531">
        <v>-24.300585479966685</v>
      </c>
    </row>
    <row r="37" spans="1:15" s="98" customFormat="1" ht="15" customHeight="1">
      <c r="A37" s="656">
        <v>1940</v>
      </c>
      <c r="B37" s="655">
        <f>avgprinc!B29</f>
        <v>14696.844504560531</v>
      </c>
      <c r="C37" s="96">
        <f>avgprinc!BC29</f>
        <v>8534.4260300049064</v>
      </c>
      <c r="D37" s="95"/>
      <c r="E37" s="215"/>
      <c r="F37" s="96">
        <f>avgprinc!M29</f>
        <v>70158.61077556113</v>
      </c>
      <c r="G37" s="95">
        <f>avgprinc!S29</f>
        <v>104164.47511615383</v>
      </c>
      <c r="H37" s="344">
        <f>avgprinc!Y29</f>
        <v>279993.01669354609</v>
      </c>
      <c r="I37" s="95">
        <f>avgprinc!AE29</f>
        <v>424727.54543453845</v>
      </c>
      <c r="J37" s="344">
        <f>avgprinc!AK29</f>
        <v>1047559.8429531406</v>
      </c>
      <c r="K37" s="95">
        <f>avgprinc!AQ29</f>
        <v>3517413.0633172365</v>
      </c>
      <c r="L37" s="222"/>
      <c r="O37" s="531">
        <v>-26.291745661961613</v>
      </c>
    </row>
    <row r="38" spans="1:15" s="98" customFormat="1" ht="15" customHeight="1">
      <c r="A38" s="656">
        <v>1941</v>
      </c>
      <c r="B38" s="655">
        <f>avgprinc!B30</f>
        <v>17426.443323001</v>
      </c>
      <c r="C38" s="96">
        <f>avgprinc!BC30</f>
        <v>10510.67444260077</v>
      </c>
      <c r="D38" s="95"/>
      <c r="E38" s="215"/>
      <c r="F38" s="96">
        <f>avgprinc!M30</f>
        <v>79668.363246603069</v>
      </c>
      <c r="G38" s="95">
        <f>avgprinc!S30</f>
        <v>120430.32814852474</v>
      </c>
      <c r="H38" s="344">
        <f>avgprinc!Y30</f>
        <v>336184.00998530764</v>
      </c>
      <c r="I38" s="95">
        <f>avgprinc!AE30</f>
        <v>511374.1944300363</v>
      </c>
      <c r="J38" s="344">
        <f>avgprinc!AK30</f>
        <v>1271210.7739606071</v>
      </c>
      <c r="K38" s="95">
        <f>avgprinc!AQ30</f>
        <v>4288484.7009117045</v>
      </c>
      <c r="L38" s="222"/>
      <c r="O38" s="531">
        <v>-31.157019553091232</v>
      </c>
    </row>
    <row r="39" spans="1:15" s="98" customFormat="1" ht="15" customHeight="1">
      <c r="A39" s="656">
        <v>1942</v>
      </c>
      <c r="B39" s="655">
        <f>avgprinc!B31</f>
        <v>20606.57863104064</v>
      </c>
      <c r="C39" s="96">
        <f>avgprinc!BC31</f>
        <v>13538.728539072014</v>
      </c>
      <c r="D39" s="95"/>
      <c r="E39" s="215"/>
      <c r="F39" s="96">
        <f>avgprinc!M31</f>
        <v>84217.229458758302</v>
      </c>
      <c r="G39" s="95">
        <f>avgprinc!S31</f>
        <v>129870.30193581598</v>
      </c>
      <c r="H39" s="344">
        <f>avgprinc!Y31</f>
        <v>375932.66993261571</v>
      </c>
      <c r="I39" s="95">
        <f>avgprinc!AE31</f>
        <v>579889.67618794658</v>
      </c>
      <c r="J39" s="344">
        <f>avgprinc!AK31</f>
        <v>1460093.3122626066</v>
      </c>
      <c r="K39" s="95">
        <f>avgprinc!AQ31</f>
        <v>4848934.4051372176</v>
      </c>
      <c r="L39" s="222"/>
      <c r="O39" s="531">
        <v>-36.866062788845738</v>
      </c>
    </row>
    <row r="40" spans="1:15" s="98" customFormat="1" ht="15" customHeight="1">
      <c r="A40" s="656">
        <v>1943</v>
      </c>
      <c r="B40" s="655">
        <f>avgprinc!B32</f>
        <v>23779.531741304851</v>
      </c>
      <c r="C40" s="96">
        <f>avgprinc!BC32</f>
        <v>16429.911944814983</v>
      </c>
      <c r="D40" s="95"/>
      <c r="E40" s="215"/>
      <c r="F40" s="96">
        <f>avgprinc!M32</f>
        <v>89926.109909713661</v>
      </c>
      <c r="G40" s="95">
        <f>avgprinc!S32</f>
        <v>139764.8289848961</v>
      </c>
      <c r="H40" s="344">
        <f>avgprinc!Y32</f>
        <v>402044.48242944834</v>
      </c>
      <c r="I40" s="95">
        <f>avgprinc!AE32</f>
        <v>612636.28384224826</v>
      </c>
      <c r="J40" s="344">
        <f>avgprinc!AK32</f>
        <v>1496233.1273861872</v>
      </c>
      <c r="K40" s="95">
        <f>avgprinc!AQ32</f>
        <v>4482335.1239952445</v>
      </c>
      <c r="L40" s="222"/>
      <c r="O40" s="531">
        <v>-42.752940777136246</v>
      </c>
    </row>
    <row r="41" spans="1:15" s="98" customFormat="1" ht="15" customHeight="1">
      <c r="A41" s="656">
        <v>1944</v>
      </c>
      <c r="B41" s="655">
        <f>avgprinc!B33</f>
        <v>24547.169687498121</v>
      </c>
      <c r="C41" s="96">
        <f>avgprinc!BC33</f>
        <v>17487.635008283978</v>
      </c>
      <c r="D41" s="95"/>
      <c r="E41" s="215"/>
      <c r="F41" s="96">
        <f>avgprinc!M33</f>
        <v>88082.981800425405</v>
      </c>
      <c r="G41" s="95">
        <f>avgprinc!S33</f>
        <v>131462.16381886514</v>
      </c>
      <c r="H41" s="344">
        <f>avgprinc!Y33</f>
        <v>357950.84292556549</v>
      </c>
      <c r="I41" s="95">
        <f>avgprinc!AE33</f>
        <v>537841.68415494228</v>
      </c>
      <c r="J41" s="344">
        <f>avgprinc!AK33</f>
        <v>1301093.3602409884</v>
      </c>
      <c r="K41" s="95">
        <f>avgprinc!AQ33</f>
        <v>4331358.1319620162</v>
      </c>
      <c r="L41" s="222"/>
      <c r="O41" s="531">
        <v>-44.026211649656034</v>
      </c>
    </row>
    <row r="42" spans="1:15" s="98" customFormat="1" ht="15" customHeight="1">
      <c r="A42" s="656">
        <v>1945</v>
      </c>
      <c r="B42" s="655">
        <f>avgprinc!B34</f>
        <v>23577.890326349829</v>
      </c>
      <c r="C42" s="96">
        <f>avgprinc!BC34</f>
        <v>16878.773304253522</v>
      </c>
      <c r="D42" s="95"/>
      <c r="E42" s="215"/>
      <c r="F42" s="96">
        <f>avgprinc!M34</f>
        <v>83869.943525216586</v>
      </c>
      <c r="G42" s="95">
        <f>avgprinc!S34</f>
        <v>125385.82131712593</v>
      </c>
      <c r="H42" s="344">
        <f>avgprinc!Y34</f>
        <v>330807.65513135161</v>
      </c>
      <c r="I42" s="95">
        <f>avgprinc!AE34</f>
        <v>485637.81105496216</v>
      </c>
      <c r="J42" s="344">
        <f>avgprinc!AK34</f>
        <v>1116163.7128478417</v>
      </c>
      <c r="K42" s="95">
        <f>avgprinc!AQ34</f>
        <v>3356249.6620237855</v>
      </c>
      <c r="L42" s="222"/>
      <c r="O42" s="531">
        <v>-42.386682185362588</v>
      </c>
    </row>
    <row r="43" spans="1:15" s="98" customFormat="1" ht="15" customHeight="1">
      <c r="A43" s="656">
        <v>1946</v>
      </c>
      <c r="B43" s="655">
        <f>avgprinc!B35</f>
        <v>20611.217472628065</v>
      </c>
      <c r="C43" s="96">
        <f>avgprinc!BC35</f>
        <v>14420.488078096587</v>
      </c>
      <c r="D43" s="95"/>
      <c r="E43" s="215"/>
      <c r="F43" s="96">
        <f>avgprinc!M35</f>
        <v>76327.782023411346</v>
      </c>
      <c r="G43" s="95">
        <f>avgprinc!S35</f>
        <v>114756.45665410782</v>
      </c>
      <c r="H43" s="344">
        <f>avgprinc!Y35</f>
        <v>287368.39869564801</v>
      </c>
      <c r="I43" s="95">
        <f>avgprinc!AE35</f>
        <v>413057.9523338037</v>
      </c>
      <c r="J43" s="344">
        <f>avgprinc!AK35</f>
        <v>911531.79968142766</v>
      </c>
      <c r="K43" s="95">
        <f>avgprinc!AQ35</f>
        <v>2839748.5928691733</v>
      </c>
      <c r="L43" s="222"/>
      <c r="O43" s="531">
        <v>-36.899985541618662</v>
      </c>
    </row>
    <row r="44" spans="1:15" s="98" customFormat="1" ht="15" customHeight="1">
      <c r="A44" s="656">
        <v>1947</v>
      </c>
      <c r="B44" s="655">
        <f>avgprinc!B36</f>
        <v>19961.704974517328</v>
      </c>
      <c r="C44" s="96">
        <f>avgprinc!BC36</f>
        <v>14000.543908084052</v>
      </c>
      <c r="D44" s="95"/>
      <c r="E44" s="215"/>
      <c r="F44" s="96">
        <f>avgprinc!M36</f>
        <v>73612.154572416795</v>
      </c>
      <c r="G44" s="95">
        <f>avgprinc!S36</f>
        <v>111831.02493566893</v>
      </c>
      <c r="H44" s="344">
        <f>avgprinc!Y36</f>
        <v>286914.60599109705</v>
      </c>
      <c r="I44" s="95">
        <f>avgprinc!AE36</f>
        <v>418346.28425670241</v>
      </c>
      <c r="J44" s="344">
        <f>avgprinc!AK36</f>
        <v>979990.86313385575</v>
      </c>
      <c r="K44" s="95">
        <f>avgprinc!AQ36</f>
        <v>3356670.1993575851</v>
      </c>
      <c r="L44" s="222"/>
      <c r="O44" s="531">
        <v>-35.737718803280586</v>
      </c>
    </row>
    <row r="45" spans="1:15" s="98" customFormat="1" ht="15" customHeight="1">
      <c r="A45" s="656">
        <v>1948</v>
      </c>
      <c r="B45" s="655">
        <f>avgprinc!B37</f>
        <v>20894.749415149869</v>
      </c>
      <c r="C45" s="96">
        <f>avgprinc!BC37</f>
        <v>14232.715176591673</v>
      </c>
      <c r="D45" s="95"/>
      <c r="E45" s="215"/>
      <c r="F45" s="96">
        <f>avgprinc!M37</f>
        <v>80853.057562173664</v>
      </c>
      <c r="G45" s="95">
        <f>avgprinc!S37</f>
        <v>123024.97945768945</v>
      </c>
      <c r="H45" s="344">
        <f>avgprinc!Y37</f>
        <v>325256.6520764539</v>
      </c>
      <c r="I45" s="95">
        <f>avgprinc!AE37</f>
        <v>483555.82841979235</v>
      </c>
      <c r="J45" s="344">
        <f>avgprinc!AK37</f>
        <v>1167295.8872611714</v>
      </c>
      <c r="K45" s="95">
        <f>avgprinc!AQ37</f>
        <v>4015678.2822010336</v>
      </c>
      <c r="L45" s="222"/>
      <c r="O45" s="531">
        <v>-37.534798768625478</v>
      </c>
    </row>
    <row r="46" spans="1:15" s="98" customFormat="1" ht="15" customHeight="1">
      <c r="A46" s="657">
        <v>1949</v>
      </c>
      <c r="B46" s="658">
        <f>avgprinc!B38</f>
        <v>20235.841659170615</v>
      </c>
      <c r="C46" s="100">
        <f>avgprinc!BC38</f>
        <v>13893.492649981168</v>
      </c>
      <c r="D46" s="99"/>
      <c r="E46" s="216"/>
      <c r="F46" s="100">
        <f>avgprinc!M38</f>
        <v>77316.982741875632</v>
      </c>
      <c r="G46" s="99">
        <f>avgprinc!S38</f>
        <v>115636.16960111666</v>
      </c>
      <c r="H46" s="343">
        <f>avgprinc!Y38</f>
        <v>303503.10519427503</v>
      </c>
      <c r="I46" s="99">
        <f>avgprinc!AE38</f>
        <v>452330.82500458218</v>
      </c>
      <c r="J46" s="343">
        <f>avgprinc!AK38</f>
        <v>1105107.5733306205</v>
      </c>
      <c r="K46" s="99">
        <f>avgprinc!AQ38</f>
        <v>3895970.0099472948</v>
      </c>
      <c r="L46" s="357"/>
      <c r="O46" s="531">
        <v>-36.270587126702594</v>
      </c>
    </row>
    <row r="47" spans="1:15" s="98" customFormat="1" ht="15" customHeight="1">
      <c r="A47" s="656">
        <v>1950</v>
      </c>
      <c r="B47" s="655">
        <f>avgprinc!B39</f>
        <v>22034.235324353453</v>
      </c>
      <c r="C47" s="96">
        <f>avgprinc!BC39</f>
        <v>14992.556499117591</v>
      </c>
      <c r="D47" s="95"/>
      <c r="E47" s="215"/>
      <c r="F47" s="96">
        <f>avgprinc!M39</f>
        <v>85409.34475147615</v>
      </c>
      <c r="G47" s="95">
        <f>avgprinc!S39</f>
        <v>129125.12800904155</v>
      </c>
      <c r="H47" s="344">
        <f>avgprinc!Y39</f>
        <v>343644.68393682467</v>
      </c>
      <c r="I47" s="95">
        <f>avgprinc!AE39</f>
        <v>509650.17466815142</v>
      </c>
      <c r="J47" s="344">
        <f>avgprinc!AK39</f>
        <v>1233067.0164108099</v>
      </c>
      <c r="K47" s="95">
        <f>avgprinc!AQ39</f>
        <v>3535528.4272520551</v>
      </c>
      <c r="L47" s="222"/>
      <c r="O47" s="531">
        <v>-39.491392986048595</v>
      </c>
    </row>
    <row r="48" spans="1:15" s="98" customFormat="1" ht="15" customHeight="1">
      <c r="A48" s="656">
        <v>1951</v>
      </c>
      <c r="B48" s="655">
        <f>avgprinc!B40</f>
        <v>23579.849433824824</v>
      </c>
      <c r="C48" s="96">
        <f>avgprinc!BC40</f>
        <v>16377.76660672554</v>
      </c>
      <c r="D48" s="95"/>
      <c r="E48" s="215"/>
      <c r="F48" s="96">
        <f>avgprinc!M40</f>
        <v>88398.594877718395</v>
      </c>
      <c r="G48" s="95">
        <f>avgprinc!S40</f>
        <v>132875.70569395725</v>
      </c>
      <c r="H48" s="344">
        <f>avgprinc!Y40</f>
        <v>347225.17848701566</v>
      </c>
      <c r="I48" s="95">
        <f>avgprinc!AE40</f>
        <v>510061.46142167173</v>
      </c>
      <c r="J48" s="344">
        <f>avgprinc!AK40</f>
        <v>1195187.348113281</v>
      </c>
      <c r="K48" s="95">
        <f>avgprinc!AQ40</f>
        <v>4021577.2228753711</v>
      </c>
      <c r="L48" s="222"/>
      <c r="O48" s="531">
        <v>-42.310852295679069</v>
      </c>
    </row>
    <row r="49" spans="1:15" s="98" customFormat="1" ht="15" customHeight="1">
      <c r="A49" s="656">
        <v>1952</v>
      </c>
      <c r="B49" s="655">
        <f>avgprinc!B41</f>
        <v>24184.589939002533</v>
      </c>
      <c r="C49" s="96">
        <f>avgprinc!BC41</f>
        <v>17103.606872065673</v>
      </c>
      <c r="D49" s="95"/>
      <c r="E49" s="215"/>
      <c r="F49" s="96">
        <f>avgprinc!M41</f>
        <v>87913.437541434294</v>
      </c>
      <c r="G49" s="95">
        <f>avgprinc!S41</f>
        <v>130986.63072776576</v>
      </c>
      <c r="H49" s="344">
        <f>avgprinc!Y41</f>
        <v>338340.39021445252</v>
      </c>
      <c r="I49" s="95">
        <f>avgprinc!AE41</f>
        <v>495904.4960339432</v>
      </c>
      <c r="J49" s="344">
        <f>avgprinc!AK41</f>
        <v>1164109.4536801549</v>
      </c>
      <c r="K49" s="95">
        <f>avgprinc!AQ41</f>
        <v>3935327.5418519285</v>
      </c>
      <c r="L49" s="222"/>
      <c r="O49" s="531">
        <v>-43.443995145062217</v>
      </c>
    </row>
    <row r="50" spans="1:15" s="98" customFormat="1" ht="15" customHeight="1">
      <c r="A50" s="656">
        <v>1953</v>
      </c>
      <c r="B50" s="655">
        <f>avgprinc!B42</f>
        <v>24941.988321521847</v>
      </c>
      <c r="C50" s="96">
        <f>avgprinc!BC42</f>
        <v>17912.570614251737</v>
      </c>
      <c r="D50" s="95"/>
      <c r="E50" s="215"/>
      <c r="F50" s="96">
        <f>avgprinc!M42</f>
        <v>88206.747686952818</v>
      </c>
      <c r="G50" s="95">
        <f>avgprinc!S42</f>
        <v>129312.222712099</v>
      </c>
      <c r="H50" s="344">
        <f>avgprinc!Y42</f>
        <v>326155.3182924664</v>
      </c>
      <c r="I50" s="95">
        <f>avgprinc!AE42</f>
        <v>476572.72177450045</v>
      </c>
      <c r="J50" s="344">
        <f>avgprinc!AK42</f>
        <v>1115880.1852611771</v>
      </c>
      <c r="K50" s="95">
        <f>avgprinc!AQ42</f>
        <v>3851400.9641144685</v>
      </c>
      <c r="L50" s="222"/>
      <c r="O50" s="531">
        <v>-44.753997565061582</v>
      </c>
    </row>
    <row r="51" spans="1:15" s="98" customFormat="1" ht="15" customHeight="1">
      <c r="A51" s="656">
        <v>1954</v>
      </c>
      <c r="B51" s="655">
        <f>avgprinc!B43</f>
        <v>24430.824221163813</v>
      </c>
      <c r="C51" s="96">
        <f>avgprinc!BC43</f>
        <v>17411.608952049835</v>
      </c>
      <c r="D51" s="95"/>
      <c r="E51" s="215"/>
      <c r="F51" s="96">
        <f>avgprinc!M43</f>
        <v>87603.76164318966</v>
      </c>
      <c r="G51" s="95">
        <f>avgprinc!S43</f>
        <v>127935.69966396803</v>
      </c>
      <c r="H51" s="344">
        <f>avgprinc!Y43</f>
        <v>324591.06322051282</v>
      </c>
      <c r="I51" s="95">
        <f>avgprinc!AE43</f>
        <v>471914.79951261153</v>
      </c>
      <c r="J51" s="344">
        <f>avgprinc!AK43</f>
        <v>1108110.937879672</v>
      </c>
      <c r="K51" s="95">
        <f>avgprinc!AQ43</f>
        <v>3811954.0848909714</v>
      </c>
      <c r="L51" s="222"/>
      <c r="O51" s="531">
        <v>-43.767741621242749</v>
      </c>
    </row>
    <row r="52" spans="1:15" s="98" customFormat="1" ht="15" customHeight="1">
      <c r="A52" s="656">
        <v>1955</v>
      </c>
      <c r="B52" s="655">
        <f>avgprinc!B44</f>
        <v>26166.202145620864</v>
      </c>
      <c r="C52" s="96">
        <f>avgprinc!BC44</f>
        <v>18465.863723150545</v>
      </c>
      <c r="D52" s="95"/>
      <c r="E52" s="215"/>
      <c r="F52" s="96">
        <f>avgprinc!M44</f>
        <v>95469.247947853713</v>
      </c>
      <c r="G52" s="95">
        <f>avgprinc!S44</f>
        <v>140862.77271277661</v>
      </c>
      <c r="H52" s="344">
        <f>avgprinc!Y44</f>
        <v>364398.52256758785</v>
      </c>
      <c r="I52" s="95">
        <f>avgprinc!AE44</f>
        <v>532292.04713475681</v>
      </c>
      <c r="J52" s="344">
        <f>avgprinc!AK44</f>
        <v>1298510.601577749</v>
      </c>
      <c r="K52" s="95">
        <f>avgprinc!AQ44</f>
        <v>4774879.8128976412</v>
      </c>
      <c r="L52" s="222"/>
      <c r="O52" s="531">
        <v>-46.976015157084476</v>
      </c>
    </row>
    <row r="53" spans="1:15" s="98" customFormat="1" ht="15" customHeight="1">
      <c r="A53" s="656">
        <v>1956</v>
      </c>
      <c r="B53" s="655">
        <f>avgprinc!B45</f>
        <v>26670.381596066061</v>
      </c>
      <c r="C53" s="96">
        <f>avgprinc!BC45</f>
        <v>19044.757612756061</v>
      </c>
      <c r="D53" s="95"/>
      <c r="E53" s="215"/>
      <c r="F53" s="96">
        <f>avgprinc!M45</f>
        <v>95300.997445856046</v>
      </c>
      <c r="G53" s="95">
        <f>avgprinc!S45</f>
        <v>139912.14099145975</v>
      </c>
      <c r="H53" s="344">
        <f>avgprinc!Y45</f>
        <v>352117.75891878956</v>
      </c>
      <c r="I53" s="95">
        <f>avgprinc!AE45</f>
        <v>514908.69913561415</v>
      </c>
      <c r="J53" s="344">
        <f>avgprinc!AK45</f>
        <v>1232568.2676871109</v>
      </c>
      <c r="K53" s="95">
        <f>avgprinc!AQ45</f>
        <v>4418982.7206664328</v>
      </c>
      <c r="L53" s="222"/>
      <c r="O53" s="531">
        <v>-47.82881021459616</v>
      </c>
    </row>
    <row r="54" spans="1:15" s="98" customFormat="1" ht="15" customHeight="1">
      <c r="A54" s="656">
        <v>1957</v>
      </c>
      <c r="B54" s="655">
        <f>avgprinc!B46</f>
        <v>26721.046033544935</v>
      </c>
      <c r="C54" s="96">
        <f>avgprinc!BC46</f>
        <v>19103.776186760606</v>
      </c>
      <c r="D54" s="95"/>
      <c r="E54" s="215"/>
      <c r="F54" s="96">
        <f>avgprinc!M46</f>
        <v>95276.474654603924</v>
      </c>
      <c r="G54" s="95">
        <f>avgprinc!S46</f>
        <v>139833.89580229938</v>
      </c>
      <c r="H54" s="344">
        <f>avgprinc!Y46</f>
        <v>347294.14286585711</v>
      </c>
      <c r="I54" s="95">
        <f>avgprinc!AE46</f>
        <v>506070.27995649161</v>
      </c>
      <c r="J54" s="344">
        <f>avgprinc!AK46</f>
        <v>1196906.7453069766</v>
      </c>
      <c r="K54" s="95">
        <f>avgprinc!AQ46</f>
        <v>4169118.8791538919</v>
      </c>
      <c r="L54" s="222"/>
      <c r="O54" s="531">
        <v>-47.869825481993757</v>
      </c>
    </row>
    <row r="55" spans="1:15" s="98" customFormat="1" ht="15" customHeight="1">
      <c r="A55" s="656">
        <v>1958</v>
      </c>
      <c r="B55" s="655">
        <f>avgprinc!B47</f>
        <v>25977.697158413757</v>
      </c>
      <c r="C55" s="96">
        <f>avgprinc!BC47</f>
        <v>18584.64312290875</v>
      </c>
      <c r="D55" s="95"/>
      <c r="E55" s="215"/>
      <c r="F55" s="96">
        <f>avgprinc!M47</f>
        <v>92515.183477958868</v>
      </c>
      <c r="G55" s="95">
        <f>avgprinc!S47</f>
        <v>133411.32128576451</v>
      </c>
      <c r="H55" s="344">
        <f>avgprinc!Y47</f>
        <v>319365.26953191479</v>
      </c>
      <c r="I55" s="95">
        <f>avgprinc!AE47</f>
        <v>458965.372908702</v>
      </c>
      <c r="J55" s="344">
        <f>avgprinc!AK47</f>
        <v>1059307.6698350145</v>
      </c>
      <c r="K55" s="95">
        <f>avgprinc!AQ47</f>
        <v>3641534.730808245</v>
      </c>
      <c r="L55" s="222"/>
      <c r="O55" s="531">
        <v>-46.5144615452773</v>
      </c>
    </row>
    <row r="56" spans="1:15" s="98" customFormat="1" ht="15" customHeight="1">
      <c r="A56" s="657">
        <v>1959</v>
      </c>
      <c r="B56" s="658">
        <f>avgprinc!B48</f>
        <v>27565.685062888871</v>
      </c>
      <c r="C56" s="100">
        <f>avgprinc!BC48</f>
        <v>19574.427479683291</v>
      </c>
      <c r="D56" s="99"/>
      <c r="E56" s="216"/>
      <c r="F56" s="100">
        <f>avgprinc!M48</f>
        <v>99487.003311739085</v>
      </c>
      <c r="G56" s="99">
        <f>avgprinc!S48</f>
        <v>144604.91098233129</v>
      </c>
      <c r="H56" s="343">
        <f>avgprinc!Y48</f>
        <v>355780.18154059548</v>
      </c>
      <c r="I56" s="99">
        <f>avgprinc!AE48</f>
        <v>519547.6399381879</v>
      </c>
      <c r="J56" s="343">
        <f>avgprinc!AK48</f>
        <v>1217945.4200643064</v>
      </c>
      <c r="K56" s="99">
        <f>avgprinc!AQ48</f>
        <v>4297061.617855276</v>
      </c>
      <c r="L56" s="357"/>
      <c r="O56" s="531">
        <v>-52.8728000935007</v>
      </c>
    </row>
    <row r="57" spans="1:15">
      <c r="A57" s="659">
        <v>1960</v>
      </c>
      <c r="B57" s="655">
        <f>avgprinc!B49</f>
        <v>28086.668945799272</v>
      </c>
      <c r="C57" s="96">
        <f>avgprinc!BC49</f>
        <v>20093.690186766609</v>
      </c>
      <c r="D57" s="95"/>
      <c r="E57" s="215"/>
      <c r="F57" s="96">
        <f>avgprinc!M49</f>
        <v>100023.47777709321</v>
      </c>
      <c r="G57" s="95">
        <f>avgprinc!S49</f>
        <v>143842.55069664118</v>
      </c>
      <c r="H57" s="344">
        <f>avgprinc!Y49</f>
        <v>350131.30927429814</v>
      </c>
      <c r="I57" s="95">
        <f>avgprinc!AE49</f>
        <v>506779.53628565953</v>
      </c>
      <c r="J57" s="344">
        <f>avgprinc!AK49</f>
        <v>1229187.5425561236</v>
      </c>
      <c r="K57" s="95">
        <f>avgprinc!AQ49</f>
        <v>4636034.4035537066</v>
      </c>
      <c r="L57" s="222"/>
      <c r="O57" s="531">
        <v>-43.833135011536797</v>
      </c>
    </row>
    <row r="58" spans="1:15">
      <c r="A58" s="659">
        <v>1961</v>
      </c>
      <c r="B58" s="655">
        <f>avgprinc!B50</f>
        <v>28428.739528028811</v>
      </c>
      <c r="C58" s="96">
        <f>avgprinc!BC50</f>
        <v>20276.170184727634</v>
      </c>
      <c r="D58" s="95"/>
      <c r="E58" s="215"/>
      <c r="F58" s="96">
        <f>avgprinc!M50</f>
        <v>101801.86361773944</v>
      </c>
      <c r="G58" s="95">
        <f>avgprinc!S50</f>
        <v>146601.5040362665</v>
      </c>
      <c r="H58" s="344">
        <f>avgprinc!Y50</f>
        <v>350461.98751377512</v>
      </c>
      <c r="I58" s="95">
        <f>avgprinc!AE50</f>
        <v>503677.07579433423</v>
      </c>
      <c r="J58" s="344">
        <f>avgprinc!AK50</f>
        <v>1236845.8726216941</v>
      </c>
      <c r="K58" s="95">
        <f>avgprinc!AQ50</f>
        <v>4743673.7550274581</v>
      </c>
      <c r="L58" s="222"/>
      <c r="O58" s="531">
        <v>-69.843446343125834</v>
      </c>
    </row>
    <row r="59" spans="1:15">
      <c r="A59" s="659">
        <v>1962</v>
      </c>
      <c r="B59" s="660">
        <f>avgprinc!B51</f>
        <v>29872.66741228976</v>
      </c>
      <c r="C59" s="93">
        <f>avgprinc!BC51</f>
        <v>21148.145065687218</v>
      </c>
      <c r="D59" s="92">
        <f>avgprinc!AW51</f>
        <v>10413.167617039993</v>
      </c>
      <c r="E59" s="217">
        <f>avgprinc!BI51</f>
        <v>34566.866876496249</v>
      </c>
      <c r="F59" s="93">
        <f>avgprinc!M51</f>
        <v>108393.36853171264</v>
      </c>
      <c r="G59" s="92">
        <f>avgprinc!S51</f>
        <v>156285.59805072338</v>
      </c>
      <c r="H59" s="345">
        <f>avgprinc!Y51</f>
        <v>374719.58398824476</v>
      </c>
      <c r="I59" s="92">
        <f>avgprinc!AE51</f>
        <v>542727.98315422516</v>
      </c>
      <c r="J59" s="345">
        <f>avgprinc!AK51</f>
        <v>1323971.8200520577</v>
      </c>
      <c r="K59" s="92">
        <f>avgprinc!AQ51</f>
        <v>5048757.6610377235</v>
      </c>
      <c r="L59" s="358">
        <f t="array" ref="L59:L111">TRANSPOSE('TA4'!B135:BB135)</f>
        <v>18442526.806758795</v>
      </c>
      <c r="O59" s="531">
        <v>-54.573974390303192</v>
      </c>
    </row>
    <row r="60" spans="1:15">
      <c r="A60" s="659">
        <v>1963</v>
      </c>
      <c r="B60" s="661">
        <f>avgprinc!B52</f>
        <v>30882.590992237852</v>
      </c>
      <c r="C60" s="74">
        <f>avgprinc!BC52</f>
        <v>21823.091975947784</v>
      </c>
      <c r="D60" s="73">
        <f>avgprinc!AW52</f>
        <v>10908.532676426503</v>
      </c>
      <c r="E60" s="215">
        <f>avgprinc!BI52</f>
        <v>35664.034652300252</v>
      </c>
      <c r="F60" s="74">
        <f>avgprinc!M52</f>
        <v>112418.08213884846</v>
      </c>
      <c r="G60" s="73">
        <f>avgprinc!S52</f>
        <v>162308.87116761017</v>
      </c>
      <c r="H60" s="346">
        <f>avgprinc!Y52</f>
        <v>390109.1793093335</v>
      </c>
      <c r="I60" s="73">
        <f>avgprinc!AE52</f>
        <v>567396.06153131137</v>
      </c>
      <c r="J60" s="346">
        <f>avgprinc!AK52</f>
        <v>1404313.5920192341</v>
      </c>
      <c r="K60" s="73">
        <f>avgprinc!AQ52</f>
        <v>5438919.3996729357</v>
      </c>
      <c r="L60" s="359">
        <v>20334023.29083848</v>
      </c>
      <c r="O60" s="531">
        <v>-55.436866454492701</v>
      </c>
    </row>
    <row r="61" spans="1:15">
      <c r="A61" s="659">
        <v>1964</v>
      </c>
      <c r="B61" s="661">
        <f>avgprinc!B53</f>
        <v>32145.437095068148</v>
      </c>
      <c r="C61" s="74">
        <f>avgprinc!BC53</f>
        <v>22673.810932386892</v>
      </c>
      <c r="D61" s="73">
        <f>avgprinc!AW53</f>
        <v>11403.897735813012</v>
      </c>
      <c r="E61" s="215">
        <f>avgprinc!BI53</f>
        <v>36761.202428104254</v>
      </c>
      <c r="F61" s="74">
        <f>avgprinc!M53</f>
        <v>117390.07255919943</v>
      </c>
      <c r="G61" s="73">
        <f>avgprinc!S53</f>
        <v>169719.18906328711</v>
      </c>
      <c r="H61" s="346">
        <f>avgprinc!Y53</f>
        <v>408926.14858881838</v>
      </c>
      <c r="I61" s="73">
        <f>avgprinc!AE53</f>
        <v>597229.98752984742</v>
      </c>
      <c r="J61" s="346">
        <f>avgprinc!AK53</f>
        <v>1498899.4220944205</v>
      </c>
      <c r="K61" s="73">
        <f>avgprinc!AQ53</f>
        <v>5885349.6902759895</v>
      </c>
      <c r="L61" s="359">
        <v>22225519.774918161</v>
      </c>
      <c r="O61" s="531">
        <v>-56.058869921416772</v>
      </c>
    </row>
    <row r="62" spans="1:15">
      <c r="A62" s="659">
        <v>1965</v>
      </c>
      <c r="B62" s="661">
        <f>avgprinc!B54</f>
        <v>33808.519975317751</v>
      </c>
      <c r="C62" s="74">
        <f>avgprinc!BC54</f>
        <v>23991.966656234112</v>
      </c>
      <c r="D62" s="73">
        <f>avgprinc!AW54</f>
        <v>12322.213432031858</v>
      </c>
      <c r="E62" s="215">
        <f>avgprinc!BI54</f>
        <v>38524.730531983441</v>
      </c>
      <c r="F62" s="74">
        <f>avgprinc!M54</f>
        <v>122157.49984707053</v>
      </c>
      <c r="G62" s="73">
        <f>avgprinc!S54</f>
        <v>176374.26098507058</v>
      </c>
      <c r="H62" s="346">
        <f>avgprinc!Y54</f>
        <v>424962.49366722413</v>
      </c>
      <c r="I62" s="73">
        <f>avgprinc!AE54</f>
        <v>621571.19410802517</v>
      </c>
      <c r="J62" s="346">
        <f>avgprinc!AK54</f>
        <v>1561158.387870094</v>
      </c>
      <c r="K62" s="73">
        <f>avgprinc!AQ54</f>
        <v>6105146.0454495633</v>
      </c>
      <c r="L62" s="359">
        <v>22722549.083503217</v>
      </c>
      <c r="O62" s="531">
        <v>-60.461211539171927</v>
      </c>
    </row>
    <row r="63" spans="1:15">
      <c r="A63" s="659">
        <v>1966</v>
      </c>
      <c r="B63" s="661">
        <f>avgprinc!B55</f>
        <v>35384.454414033302</v>
      </c>
      <c r="C63" s="74">
        <f>avgprinc!BC55</f>
        <v>25261.742242744887</v>
      </c>
      <c r="D63" s="73">
        <f>avgprinc!AW55</f>
        <v>13240.529128250702</v>
      </c>
      <c r="E63" s="215">
        <f>avgprinc!BI55</f>
        <v>40288.258635862621</v>
      </c>
      <c r="F63" s="74">
        <f>avgprinc!M55</f>
        <v>126488.86395562906</v>
      </c>
      <c r="G63" s="73">
        <f>avgprinc!S55</f>
        <v>182374.13282212653</v>
      </c>
      <c r="H63" s="346">
        <f>avgprinc!Y55</f>
        <v>439430.95435811213</v>
      </c>
      <c r="I63" s="73">
        <f>avgprinc!AE55</f>
        <v>643732.68435239105</v>
      </c>
      <c r="J63" s="346">
        <f>avgprinc!AK55</f>
        <v>1618088.73387308</v>
      </c>
      <c r="K63" s="73">
        <f>avgprinc!AQ55</f>
        <v>6299789.7915052967</v>
      </c>
      <c r="L63" s="359">
        <v>23219578.392088268</v>
      </c>
      <c r="O63" s="531">
        <v>-58.103453896510473</v>
      </c>
    </row>
    <row r="64" spans="1:15">
      <c r="A64" s="659">
        <v>1967</v>
      </c>
      <c r="B64" s="661">
        <f>avgprinc!B56</f>
        <v>35874.113512794342</v>
      </c>
      <c r="C64" s="90">
        <f>avgprinc!BC56</f>
        <v>25741.515692037898</v>
      </c>
      <c r="D64" s="73">
        <f>avgprinc!AW56</f>
        <v>13658.931888219833</v>
      </c>
      <c r="E64" s="215">
        <f>avgprinc!BI56</f>
        <v>40844.745446810492</v>
      </c>
      <c r="F64" s="90">
        <f>avgprinc!M56</f>
        <v>127067.4938996023</v>
      </c>
      <c r="G64" s="73">
        <f>avgprinc!S56</f>
        <v>182741.74891366571</v>
      </c>
      <c r="H64" s="346">
        <f>avgprinc!Y56</f>
        <v>437144.10388107732</v>
      </c>
      <c r="I64" s="73">
        <f>avgprinc!AE56</f>
        <v>635314.72371691803</v>
      </c>
      <c r="J64" s="346">
        <f>avgprinc!AK56</f>
        <v>1557245.1660704659</v>
      </c>
      <c r="K64" s="73">
        <f>avgprinc!AQ56</f>
        <v>5960422.6836045356</v>
      </c>
      <c r="L64" s="359">
        <v>19677171.95457159</v>
      </c>
      <c r="O64" s="531">
        <v>-62.766545897007745</v>
      </c>
    </row>
    <row r="65" spans="1:15">
      <c r="A65" s="659">
        <v>1968</v>
      </c>
      <c r="B65" s="661">
        <f>avgprinc!B57</f>
        <v>36913.92615580959</v>
      </c>
      <c r="C65" s="90">
        <f>avgprinc!BC57</f>
        <v>26625.690481319587</v>
      </c>
      <c r="D65" s="73">
        <f>avgprinc!AW57</f>
        <v>14149.086679033504</v>
      </c>
      <c r="E65" s="215">
        <f>avgprinc!BI57</f>
        <v>42221.44523417719</v>
      </c>
      <c r="F65" s="90">
        <f>avgprinc!M57</f>
        <v>129508.04722621957</v>
      </c>
      <c r="G65" s="73">
        <f>avgprinc!S57</f>
        <v>185619.54062176708</v>
      </c>
      <c r="H65" s="346">
        <f>avgprinc!Y57</f>
        <v>443779.89207071939</v>
      </c>
      <c r="I65" s="73">
        <f>avgprinc!AE57</f>
        <v>645507.30241076439</v>
      </c>
      <c r="J65" s="346">
        <f>avgprinc!AK57</f>
        <v>1592469.867166782</v>
      </c>
      <c r="K65" s="73">
        <f>avgprinc!AQ57</f>
        <v>6200456.8714448866</v>
      </c>
      <c r="L65" s="359">
        <v>21916050.153695814</v>
      </c>
      <c r="O65" s="531">
        <v>-71.755735326391004</v>
      </c>
    </row>
    <row r="66" spans="1:15">
      <c r="A66" s="662">
        <v>1969</v>
      </c>
      <c r="B66" s="663">
        <f>avgprinc!B58</f>
        <v>37407.878696520565</v>
      </c>
      <c r="C66" s="91">
        <f>avgprinc!BC58</f>
        <v>27324.628878890773</v>
      </c>
      <c r="D66" s="79">
        <f>avgprinc!AW58</f>
        <v>14524.057517323239</v>
      </c>
      <c r="E66" s="216">
        <f>avgprinc!BI58</f>
        <v>43325.343080850194</v>
      </c>
      <c r="F66" s="91">
        <f>avgprinc!M58</f>
        <v>128157.12705518866</v>
      </c>
      <c r="G66" s="79">
        <f>avgprinc!S58</f>
        <v>181579.94941810938</v>
      </c>
      <c r="H66" s="347">
        <f>avgprinc!Y58</f>
        <v>425921.56836821075</v>
      </c>
      <c r="I66" s="79">
        <f>avgprinc!AE58</f>
        <v>615955.55606484355</v>
      </c>
      <c r="J66" s="347">
        <f>avgprinc!AK58</f>
        <v>1516321.4379384462</v>
      </c>
      <c r="K66" s="79">
        <f>avgprinc!AQ58</f>
        <v>5976658.8489253949</v>
      </c>
      <c r="L66" s="360">
        <v>23513644.809912618</v>
      </c>
      <c r="O66" s="531">
        <v>-69.788643745981972</v>
      </c>
    </row>
    <row r="67" spans="1:15">
      <c r="A67" s="659">
        <v>1970</v>
      </c>
      <c r="B67" s="661">
        <f>avgprinc!B59</f>
        <v>36500.707948759904</v>
      </c>
      <c r="C67" s="90">
        <f>avgprinc!BC59</f>
        <v>26725.549853163433</v>
      </c>
      <c r="D67" s="73">
        <f>avgprinc!AW59</f>
        <v>13882.530220264369</v>
      </c>
      <c r="E67" s="215">
        <f>avgprinc!BI59</f>
        <v>42779.324394287258</v>
      </c>
      <c r="F67" s="90">
        <f>avgprinc!M59</f>
        <v>124477.13080912812</v>
      </c>
      <c r="G67" s="73">
        <f>avgprinc!S59</f>
        <v>174849.5506213411</v>
      </c>
      <c r="H67" s="346">
        <f>avgprinc!Y59</f>
        <v>400647.13822412543</v>
      </c>
      <c r="I67" s="73">
        <f>avgprinc!AE59</f>
        <v>571979.16632082826</v>
      </c>
      <c r="J67" s="346">
        <f>avgprinc!AK59</f>
        <v>1363052.2115984997</v>
      </c>
      <c r="K67" s="73">
        <f>avgprinc!AQ59</f>
        <v>5123165.693982793</v>
      </c>
      <c r="L67" s="359">
        <v>17149714.099333547</v>
      </c>
      <c r="O67" s="531">
        <v>-64.615781905391486</v>
      </c>
    </row>
    <row r="68" spans="1:15">
      <c r="A68" s="659">
        <v>1971</v>
      </c>
      <c r="B68" s="661">
        <f>avgprinc!B60</f>
        <v>36685.329142788054</v>
      </c>
      <c r="C68" s="90">
        <f>avgprinc!BC60</f>
        <v>26720.295651330725</v>
      </c>
      <c r="D68" s="73">
        <f>avgprinc!AW60</f>
        <v>13503.700735756483</v>
      </c>
      <c r="E68" s="215">
        <f>avgprinc!BI60</f>
        <v>43241.039295798531</v>
      </c>
      <c r="F68" s="90">
        <f>avgprinc!M60</f>
        <v>126370.63056590401</v>
      </c>
      <c r="G68" s="73">
        <f>avgprinc!S60</f>
        <v>177525.74207905948</v>
      </c>
      <c r="H68" s="346">
        <f>avgprinc!Y60</f>
        <v>405216.27845921909</v>
      </c>
      <c r="I68" s="73">
        <f>avgprinc!AE60</f>
        <v>577475.23498635087</v>
      </c>
      <c r="J68" s="346">
        <f>avgprinc!AK60</f>
        <v>1371027.658701923</v>
      </c>
      <c r="K68" s="73">
        <f>avgprinc!AQ60</f>
        <v>5115164.7181495344</v>
      </c>
      <c r="L68" s="359">
        <v>17517647.075163964</v>
      </c>
      <c r="O68" s="531">
        <v>-73.431166543101426</v>
      </c>
    </row>
    <row r="69" spans="1:15">
      <c r="A69" s="659">
        <v>1972</v>
      </c>
      <c r="B69" s="661">
        <f>avgprinc!B61</f>
        <v>38025.598086314196</v>
      </c>
      <c r="C69" s="90">
        <f>avgprinc!BC61</f>
        <v>27593.822665594325</v>
      </c>
      <c r="D69" s="73">
        <f>avgprinc!AW61</f>
        <v>13819.114741824156</v>
      </c>
      <c r="E69" s="215">
        <f>avgprinc!BI61</f>
        <v>44812.207570307037</v>
      </c>
      <c r="F69" s="90">
        <f>avgprinc!M61</f>
        <v>131911.57687279303</v>
      </c>
      <c r="G69" s="73">
        <f>avgprinc!S61</f>
        <v>185301.54383704875</v>
      </c>
      <c r="H69" s="346">
        <f>avgprinc!Y61</f>
        <v>419874.38402451132</v>
      </c>
      <c r="I69" s="73">
        <f>avgprinc!AE61</f>
        <v>596331.47973350529</v>
      </c>
      <c r="J69" s="346">
        <f>avgprinc!AK61</f>
        <v>1403511.8415265365</v>
      </c>
      <c r="K69" s="73">
        <f>avgprinc!AQ61</f>
        <v>5171962.4759656703</v>
      </c>
      <c r="L69" s="359">
        <v>19359553.305672701</v>
      </c>
      <c r="O69" s="531">
        <v>-74.851400966399524</v>
      </c>
    </row>
    <row r="70" spans="1:15">
      <c r="A70" s="659">
        <v>1973</v>
      </c>
      <c r="B70" s="661">
        <f>avgprinc!B62</f>
        <v>39612.405820617008</v>
      </c>
      <c r="C70" s="90">
        <f>avgprinc!BC62</f>
        <v>28748.17178183173</v>
      </c>
      <c r="D70" s="73">
        <f>avgprinc!AW62</f>
        <v>14414.382434639812</v>
      </c>
      <c r="E70" s="215">
        <f>avgprinc!BI62</f>
        <v>46665.408465821631</v>
      </c>
      <c r="F70" s="90">
        <f>avgprinc!M62</f>
        <v>137390.51216968446</v>
      </c>
      <c r="G70" s="73">
        <f>avgprinc!S62</f>
        <v>192723.73815776943</v>
      </c>
      <c r="H70" s="346">
        <f>avgprinc!Y62</f>
        <v>430224.62915350421</v>
      </c>
      <c r="I70" s="73">
        <f>avgprinc!AE62</f>
        <v>606708.45633255679</v>
      </c>
      <c r="J70" s="346">
        <f>avgprinc!AK62</f>
        <v>1393478.2076197211</v>
      </c>
      <c r="K70" s="73">
        <f>avgprinc!AQ62</f>
        <v>4887267.2081493987</v>
      </c>
      <c r="L70" s="359">
        <v>16192307.184993532</v>
      </c>
      <c r="O70" s="531">
        <v>-77.790139428878319</v>
      </c>
    </row>
    <row r="71" spans="1:15">
      <c r="A71" s="659">
        <v>1974</v>
      </c>
      <c r="B71" s="661">
        <f>avgprinc!B63</f>
        <v>38495.716056531506</v>
      </c>
      <c r="C71" s="90">
        <f>avgprinc!BC63</f>
        <v>28046.743749740512</v>
      </c>
      <c r="D71" s="73">
        <f>avgprinc!AW63</f>
        <v>13956.410748154658</v>
      </c>
      <c r="E71" s="215">
        <f>avgprinc!BI63</f>
        <v>45659.660001722827</v>
      </c>
      <c r="F71" s="90">
        <f>avgprinc!M63</f>
        <v>132536.46681765045</v>
      </c>
      <c r="G71" s="73">
        <f>avgprinc!S63</f>
        <v>184777.72938321618</v>
      </c>
      <c r="H71" s="346">
        <f>avgprinc!Y63</f>
        <v>408634.5760379369</v>
      </c>
      <c r="I71" s="73">
        <f>avgprinc!AE63</f>
        <v>574074.78531162289</v>
      </c>
      <c r="J71" s="346">
        <f>avgprinc!AK63</f>
        <v>1299197.9151950893</v>
      </c>
      <c r="K71" s="73">
        <f>avgprinc!AQ63</f>
        <v>4419079.9200486401</v>
      </c>
      <c r="L71" s="359">
        <v>14077304.71381662</v>
      </c>
      <c r="O71" s="531">
        <v>-72.991512442968087</v>
      </c>
    </row>
    <row r="72" spans="1:15">
      <c r="A72" s="659">
        <v>1975</v>
      </c>
      <c r="B72" s="661">
        <f>avgprinc!B64</f>
        <v>37258.607806613552</v>
      </c>
      <c r="C72" s="90">
        <f>avgprinc!BC64</f>
        <v>27066.9291947602</v>
      </c>
      <c r="D72" s="73">
        <f>avgprinc!AW64</f>
        <v>13169.891985039119</v>
      </c>
      <c r="E72" s="215">
        <f>avgprinc!BI64</f>
        <v>44438.225706911559</v>
      </c>
      <c r="F72" s="90">
        <f>avgprinc!M64</f>
        <v>128983.71531329367</v>
      </c>
      <c r="G72" s="73">
        <f>avgprinc!S64</f>
        <v>179142.0787279566</v>
      </c>
      <c r="H72" s="346">
        <f>avgprinc!Y64</f>
        <v>394037.91070872603</v>
      </c>
      <c r="I72" s="73">
        <f>avgprinc!AE64</f>
        <v>551524.6965156165</v>
      </c>
      <c r="J72" s="346">
        <f>avgprinc!AK64</f>
        <v>1243063.739121598</v>
      </c>
      <c r="K72" s="73">
        <f>avgprinc!AQ64</f>
        <v>4278606.060266275</v>
      </c>
      <c r="L72" s="359">
        <v>14723534.426101357</v>
      </c>
      <c r="O72" s="531">
        <v>-70.398398348115734</v>
      </c>
    </row>
    <row r="73" spans="1:15">
      <c r="A73" s="659">
        <v>1976</v>
      </c>
      <c r="B73" s="661">
        <f>avgprinc!B65</f>
        <v>38619.549879213351</v>
      </c>
      <c r="C73" s="90">
        <f>avgprinc!BC65</f>
        <v>28032.964370818263</v>
      </c>
      <c r="D73" s="73">
        <f>avgprinc!AW65</f>
        <v>13610.170596136337</v>
      </c>
      <c r="E73" s="215">
        <f>avgprinc!BI65</f>
        <v>46061.456589170666</v>
      </c>
      <c r="F73" s="90">
        <f>avgprinc!M65</f>
        <v>133898.81945476914</v>
      </c>
      <c r="G73" s="73">
        <f>avgprinc!S65</f>
        <v>185842.43507333225</v>
      </c>
      <c r="H73" s="346">
        <f>avgprinc!Y65</f>
        <v>407553.75603296119</v>
      </c>
      <c r="I73" s="73">
        <f>avgprinc!AE65</f>
        <v>570502.99436901743</v>
      </c>
      <c r="J73" s="346">
        <f>avgprinc!AK65</f>
        <v>1288255.4424564198</v>
      </c>
      <c r="K73" s="73">
        <f>avgprinc!AQ65</f>
        <v>4493064.0352895763</v>
      </c>
      <c r="L73" s="359">
        <v>15177589.744031914</v>
      </c>
      <c r="O73" s="531">
        <v>-72.274890101791243</v>
      </c>
    </row>
    <row r="74" spans="1:15">
      <c r="A74" s="659">
        <v>1977</v>
      </c>
      <c r="B74" s="661">
        <f>avgprinc!B66</f>
        <v>39814.06470348857</v>
      </c>
      <c r="C74" s="90">
        <f>avgprinc!BC66</f>
        <v>28840.279452575483</v>
      </c>
      <c r="D74" s="73">
        <f>avgprinc!AW66</f>
        <v>13976.972301365582</v>
      </c>
      <c r="E74" s="215">
        <f>avgprinc!BI66</f>
        <v>47419.413391587863</v>
      </c>
      <c r="F74" s="90">
        <f>avgprinc!M66</f>
        <v>138578.13196170636</v>
      </c>
      <c r="G74" s="73">
        <f>avgprinc!S66</f>
        <v>192798.98630792476</v>
      </c>
      <c r="H74" s="346">
        <f>avgprinc!Y66</f>
        <v>424502.79655826261</v>
      </c>
      <c r="I74" s="73">
        <f>avgprinc!AE66</f>
        <v>596468.22938428435</v>
      </c>
      <c r="J74" s="346">
        <f>avgprinc!AK66</f>
        <v>1356778.8880691647</v>
      </c>
      <c r="K74" s="73">
        <f>avgprinc!AQ66</f>
        <v>4757250.824413592</v>
      </c>
      <c r="L74" s="359">
        <v>16687347.992240485</v>
      </c>
      <c r="O74" s="531">
        <v>-73.018307045989786</v>
      </c>
    </row>
    <row r="75" spans="1:15">
      <c r="A75" s="659">
        <v>1978</v>
      </c>
      <c r="B75" s="661">
        <f>avgprinc!B67</f>
        <v>41230.532801275731</v>
      </c>
      <c r="C75" s="90">
        <f>avgprinc!BC67</f>
        <v>29868.188135596021</v>
      </c>
      <c r="D75" s="73">
        <f>avgprinc!AW67</f>
        <v>14500.130458594396</v>
      </c>
      <c r="E75" s="215">
        <f>avgprinc!BI67</f>
        <v>49078.260231848049</v>
      </c>
      <c r="F75" s="90">
        <f>avgprinc!M67</f>
        <v>143491.6347923931</v>
      </c>
      <c r="G75" s="73">
        <f>avgprinc!S67</f>
        <v>199737.71877239569</v>
      </c>
      <c r="H75" s="346">
        <f>avgprinc!Y67</f>
        <v>442463.50318482571</v>
      </c>
      <c r="I75" s="73">
        <f>avgprinc!AE67</f>
        <v>625873.95933183387</v>
      </c>
      <c r="J75" s="346">
        <f>avgprinc!AK67</f>
        <v>1447106.2262562902</v>
      </c>
      <c r="K75" s="73">
        <f>avgprinc!AQ67</f>
        <v>5149278.7584860325</v>
      </c>
      <c r="L75" s="359">
        <v>15775648.7252251</v>
      </c>
      <c r="O75" s="531">
        <v>-76.767948227832676</v>
      </c>
    </row>
    <row r="76" spans="1:15">
      <c r="A76" s="662">
        <v>1979</v>
      </c>
      <c r="B76" s="663">
        <f>avgprinc!B68</f>
        <v>41386.464686162697</v>
      </c>
      <c r="C76" s="80">
        <f>avgprinc!BC68</f>
        <v>29907.905056382879</v>
      </c>
      <c r="D76" s="79">
        <f>avgprinc!AW68</f>
        <v>14617.460806832352</v>
      </c>
      <c r="E76" s="216">
        <f>avgprinc!BI68</f>
        <v>49020.960368321044</v>
      </c>
      <c r="F76" s="80">
        <f>avgprinc!M68</f>
        <v>144693.501354181</v>
      </c>
      <c r="G76" s="79">
        <f>avgprinc!S68</f>
        <v>202795.18567268897</v>
      </c>
      <c r="H76" s="347">
        <f>avgprinc!Y68</f>
        <v>458853.90776187414</v>
      </c>
      <c r="I76" s="79">
        <f>avgprinc!AE68</f>
        <v>658616.63714942161</v>
      </c>
      <c r="J76" s="347">
        <f>avgprinc!AK68</f>
        <v>1588474.8326374318</v>
      </c>
      <c r="K76" s="79">
        <f>avgprinc!AQ68</f>
        <v>6063425.9224619996</v>
      </c>
      <c r="L76" s="360">
        <v>23114626.645547904</v>
      </c>
      <c r="O76" s="531">
        <v>-78.481256148515968</v>
      </c>
    </row>
    <row r="77" spans="1:15">
      <c r="A77" s="659">
        <v>1980</v>
      </c>
      <c r="B77" s="661">
        <f>avgprinc!B69</f>
        <v>40185.404687494105</v>
      </c>
      <c r="C77" s="74">
        <f>avgprinc!BC69</f>
        <v>29240.578113205112</v>
      </c>
      <c r="D77" s="73">
        <f>avgprinc!AW69</f>
        <v>13821.651514092855</v>
      </c>
      <c r="E77" s="215">
        <f>avgprinc!BI69</f>
        <v>48514.236362095435</v>
      </c>
      <c r="F77" s="74">
        <f>avgprinc!M69</f>
        <v>138688.84385609502</v>
      </c>
      <c r="G77" s="73">
        <f>avgprinc!S69</f>
        <v>191881.59141245694</v>
      </c>
      <c r="H77" s="346">
        <f>avgprinc!Y69</f>
        <v>427321.25813427632</v>
      </c>
      <c r="I77" s="73">
        <f>avgprinc!AE69</f>
        <v>608331.51655458077</v>
      </c>
      <c r="J77" s="346">
        <f>avgprinc!AK69</f>
        <v>1429723.5655436465</v>
      </c>
      <c r="K77" s="73">
        <f>avgprinc!AQ69</f>
        <v>5087068.9759248449</v>
      </c>
      <c r="L77" s="359">
        <v>16608723.598800706</v>
      </c>
      <c r="O77" s="531">
        <v>-77.726635852952313</v>
      </c>
    </row>
    <row r="78" spans="1:15">
      <c r="A78" s="659">
        <v>1981</v>
      </c>
      <c r="B78" s="661">
        <f>avgprinc!B70</f>
        <v>40495.798390338736</v>
      </c>
      <c r="C78" s="74">
        <f>avgprinc!BC70</f>
        <v>29297.246610089103</v>
      </c>
      <c r="D78" s="73">
        <f>avgprinc!AW70</f>
        <v>13627.562249262315</v>
      </c>
      <c r="E78" s="215">
        <f>avgprinc!BI70</f>
        <v>48884.352061122583</v>
      </c>
      <c r="F78" s="74">
        <f>avgprinc!M70</f>
        <v>141282.76441258547</v>
      </c>
      <c r="G78" s="73">
        <f>avgprinc!S70</f>
        <v>196240.90415941784</v>
      </c>
      <c r="H78" s="346">
        <f>avgprinc!Y70</f>
        <v>445262.70237105753</v>
      </c>
      <c r="I78" s="73">
        <f>avgprinc!AE70</f>
        <v>642150.04772104032</v>
      </c>
      <c r="J78" s="346">
        <f>avgprinc!AK70</f>
        <v>1551881.1105908048</v>
      </c>
      <c r="K78" s="73">
        <f>avgprinc!AQ70</f>
        <v>5661304.8082175832</v>
      </c>
      <c r="L78" s="359">
        <v>19326950.46676987</v>
      </c>
      <c r="O78" s="531">
        <v>-75.539639872244152</v>
      </c>
    </row>
    <row r="79" spans="1:15">
      <c r="A79" s="659">
        <v>1982</v>
      </c>
      <c r="B79" s="661">
        <f>avgprinc!B71</f>
        <v>39167.169290832113</v>
      </c>
      <c r="C79" s="74">
        <f>avgprinc!BC71</f>
        <v>28175.130726536965</v>
      </c>
      <c r="D79" s="73">
        <f>avgprinc!AW71</f>
        <v>12554.32503985143</v>
      </c>
      <c r="E79" s="215">
        <f>avgprinc!BI71</f>
        <v>47701.137834893896</v>
      </c>
      <c r="F79" s="74">
        <f>avgprinc!M71</f>
        <v>138095.51636948838</v>
      </c>
      <c r="G79" s="73">
        <f>avgprinc!S71</f>
        <v>191446.31781847466</v>
      </c>
      <c r="H79" s="346">
        <f>avgprinc!Y71</f>
        <v>438231.51827975846</v>
      </c>
      <c r="I79" s="73">
        <f>avgprinc!AE71</f>
        <v>639605.50712321338</v>
      </c>
      <c r="J79" s="346">
        <f>avgprinc!AK71</f>
        <v>1587145.8154024549</v>
      </c>
      <c r="K79" s="73">
        <f>avgprinc!AQ71</f>
        <v>5886789.5724554323</v>
      </c>
      <c r="L79" s="359">
        <v>19588627.600470081</v>
      </c>
      <c r="O79" s="531">
        <v>-74.185880313059897</v>
      </c>
    </row>
    <row r="80" spans="1:15">
      <c r="A80" s="659">
        <v>1983</v>
      </c>
      <c r="B80" s="661">
        <f>avgprinc!B72</f>
        <v>39804.221825790613</v>
      </c>
      <c r="C80" s="74">
        <f>avgprinc!BC72</f>
        <v>28394.272229506721</v>
      </c>
      <c r="D80" s="73">
        <f>avgprinc!AW72</f>
        <v>12341.418028066462</v>
      </c>
      <c r="E80" s="215">
        <f>avgprinc!BI72</f>
        <v>48460.33998130705</v>
      </c>
      <c r="F80" s="74">
        <f>avgprinc!M72</f>
        <v>142493.76819234568</v>
      </c>
      <c r="G80" s="73">
        <f>avgprinc!S72</f>
        <v>197321.96026020189</v>
      </c>
      <c r="H80" s="346">
        <f>avgprinc!Y72</f>
        <v>452988.40150272229</v>
      </c>
      <c r="I80" s="73">
        <f>avgprinc!AE72</f>
        <v>659488.47150925174</v>
      </c>
      <c r="J80" s="346">
        <f>avgprinc!AK72</f>
        <v>1630171.21365159</v>
      </c>
      <c r="K80" s="73">
        <f>avgprinc!AQ72</f>
        <v>5962545.8247866873</v>
      </c>
      <c r="L80" s="359">
        <v>19297554.967457116</v>
      </c>
      <c r="O80" s="531">
        <v>-77.099440631827747</v>
      </c>
    </row>
    <row r="81" spans="1:15">
      <c r="A81" s="659">
        <v>1984</v>
      </c>
      <c r="B81" s="661">
        <f>avgprinc!B73</f>
        <v>42457.744443263931</v>
      </c>
      <c r="C81" s="74">
        <f>avgprinc!BC73</f>
        <v>29937.917260830996</v>
      </c>
      <c r="D81" s="73">
        <f>avgprinc!AW73</f>
        <v>13151.183454024705</v>
      </c>
      <c r="E81" s="215">
        <f>avgprinc!BI73</f>
        <v>50921.334519338874</v>
      </c>
      <c r="F81" s="74">
        <f>avgprinc!M73</f>
        <v>155136.18908516029</v>
      </c>
      <c r="G81" s="73">
        <f>avgprinc!S73</f>
        <v>218080.99041127114</v>
      </c>
      <c r="H81" s="346">
        <f>avgprinc!Y73</f>
        <v>517059.5565694187</v>
      </c>
      <c r="I81" s="73">
        <f>avgprinc!AE73</f>
        <v>765765.93578428065</v>
      </c>
      <c r="J81" s="346">
        <f>avgprinc!AK73</f>
        <v>1966769.8383031974</v>
      </c>
      <c r="K81" s="73">
        <f>avgprinc!AQ73</f>
        <v>7342018.7077262802</v>
      </c>
      <c r="L81" s="359">
        <v>24783101.652097575</v>
      </c>
      <c r="O81" s="531">
        <v>-83.548749531364592</v>
      </c>
    </row>
    <row r="82" spans="1:15">
      <c r="A82" s="659">
        <v>1985</v>
      </c>
      <c r="B82" s="661">
        <f>avgprinc!B74</f>
        <v>43218.026099459028</v>
      </c>
      <c r="C82" s="74">
        <f>avgprinc!BC74</f>
        <v>30429.411446131209</v>
      </c>
      <c r="D82" s="73">
        <f>avgprinc!AW74</f>
        <v>13461.444536246157</v>
      </c>
      <c r="E82" s="215">
        <f>avgprinc!BI74</f>
        <v>51639.37008348752</v>
      </c>
      <c r="F82" s="74">
        <f>avgprinc!M74</f>
        <v>158315.55797940941</v>
      </c>
      <c r="G82" s="73">
        <f>avgprinc!S74</f>
        <v>222406.1871072239</v>
      </c>
      <c r="H82" s="346">
        <f>avgprinc!Y74</f>
        <v>528893.71702633542</v>
      </c>
      <c r="I82" s="73">
        <f>avgprinc!AE74</f>
        <v>784240.5830720833</v>
      </c>
      <c r="J82" s="346">
        <f>avgprinc!AK74</f>
        <v>1984730.9647212015</v>
      </c>
      <c r="K82" s="73">
        <f>avgprinc!AQ74</f>
        <v>6967869.5034333123</v>
      </c>
      <c r="L82" s="359">
        <v>9324636.1126130186</v>
      </c>
      <c r="O82" s="531">
        <v>-84.069478990400967</v>
      </c>
    </row>
    <row r="83" spans="1:15">
      <c r="A83" s="659">
        <v>1986</v>
      </c>
      <c r="B83" s="661">
        <f>avgprinc!B75</f>
        <v>43624.000938439814</v>
      </c>
      <c r="C83" s="74">
        <f>avgprinc!BC75</f>
        <v>30792.155276266803</v>
      </c>
      <c r="D83" s="73">
        <f>avgprinc!AW75</f>
        <v>13277.615540983994</v>
      </c>
      <c r="E83" s="215">
        <f>avgprinc!BI75</f>
        <v>52685.329945370322</v>
      </c>
      <c r="F83" s="74">
        <f>avgprinc!M75</f>
        <v>159110.61189799689</v>
      </c>
      <c r="G83" s="73">
        <f>avgprinc!S75</f>
        <v>221591.15844576459</v>
      </c>
      <c r="H83" s="346">
        <f>avgprinc!Y75</f>
        <v>513527.47243273346</v>
      </c>
      <c r="I83" s="73">
        <f>avgprinc!AE75</f>
        <v>748525.77243755013</v>
      </c>
      <c r="J83" s="346">
        <f>avgprinc!AK75</f>
        <v>1824716.0458899238</v>
      </c>
      <c r="K83" s="73">
        <f>avgprinc!AQ75</f>
        <v>6626181.3141534096</v>
      </c>
      <c r="L83" s="359">
        <v>22087716.576140203</v>
      </c>
      <c r="O83" s="531">
        <v>-86.521495915680134</v>
      </c>
    </row>
    <row r="84" spans="1:15">
      <c r="A84" s="659">
        <v>1987</v>
      </c>
      <c r="B84" s="661">
        <f>avgprinc!B76</f>
        <v>44985.433056390291</v>
      </c>
      <c r="C84" s="74">
        <f>avgprinc!BC76</f>
        <v>31225.796600525107</v>
      </c>
      <c r="D84" s="73">
        <f>avgprinc!AW76</f>
        <v>13416.018764757477</v>
      </c>
      <c r="E84" s="215">
        <f>avgprinc!BI76</f>
        <v>53488.018895234658</v>
      </c>
      <c r="F84" s="74">
        <f>avgprinc!M76</f>
        <v>168822.16115917693</v>
      </c>
      <c r="G84" s="73">
        <f>avgprinc!S76</f>
        <v>239304.32672924109</v>
      </c>
      <c r="H84" s="346">
        <f>avgprinc!Y76</f>
        <v>572534.0225911038</v>
      </c>
      <c r="I84" s="73">
        <f>avgprinc!AE76</f>
        <v>841141.82420874212</v>
      </c>
      <c r="J84" s="346">
        <f>avgprinc!AK76</f>
        <v>2073433.3814775606</v>
      </c>
      <c r="K84" s="73">
        <f>avgprinc!AQ76</f>
        <v>7539737.488422906</v>
      </c>
      <c r="L84" s="359">
        <v>25996724.520372283</v>
      </c>
      <c r="O84" s="531">
        <v>-87.552116849627055</v>
      </c>
    </row>
    <row r="85" spans="1:15">
      <c r="A85" s="659">
        <v>1988</v>
      </c>
      <c r="B85" s="661">
        <f>avgprinc!B77</f>
        <v>46879.563879251873</v>
      </c>
      <c r="C85" s="74">
        <f>avgprinc!BC77</f>
        <v>31836.45625063495</v>
      </c>
      <c r="D85" s="73">
        <f>avgprinc!AW77</f>
        <v>13733.978983233355</v>
      </c>
      <c r="E85" s="215">
        <f>avgprinc!BI77</f>
        <v>54464.552834886941</v>
      </c>
      <c r="F85" s="74">
        <f>avgprinc!M77</f>
        <v>182267.53253680412</v>
      </c>
      <c r="G85" s="73">
        <f>avgprinc!S77</f>
        <v>263752.50951671851</v>
      </c>
      <c r="H85" s="346">
        <f>avgprinc!Y77</f>
        <v>673339.06020222558</v>
      </c>
      <c r="I85" s="73">
        <f>avgprinc!AE77</f>
        <v>1021571.4687501128</v>
      </c>
      <c r="J85" s="346">
        <f>avgprinc!AK77</f>
        <v>2688160.1074936185</v>
      </c>
      <c r="K85" s="73">
        <f>avgprinc!AQ77</f>
        <v>10492845.290449277</v>
      </c>
      <c r="L85" s="359">
        <v>38753759.353929594</v>
      </c>
      <c r="O85" s="531">
        <v>-92.014852892411</v>
      </c>
    </row>
    <row r="86" spans="1:15">
      <c r="A86" s="662">
        <v>1989</v>
      </c>
      <c r="B86" s="663">
        <f>avgprinc!B78</f>
        <v>47450.177631249004</v>
      </c>
      <c r="C86" s="80">
        <f>avgprinc!BC78</f>
        <v>32389.975581403574</v>
      </c>
      <c r="D86" s="79">
        <f>avgprinc!AW78</f>
        <v>13937.117411802812</v>
      </c>
      <c r="E86" s="216">
        <f>avgprinc!BI78</f>
        <v>55456.048293404536</v>
      </c>
      <c r="F86" s="80">
        <f>avgprinc!M78</f>
        <v>182991.99607985787</v>
      </c>
      <c r="G86" s="79">
        <f>avgprinc!S78</f>
        <v>263000.30326890957</v>
      </c>
      <c r="H86" s="347">
        <f>avgprinc!Y78</f>
        <v>656443.77007393644</v>
      </c>
      <c r="I86" s="79">
        <f>avgprinc!AE78</f>
        <v>982966.47727391229</v>
      </c>
      <c r="J86" s="347">
        <f>avgprinc!AK78</f>
        <v>2491109.5006675762</v>
      </c>
      <c r="K86" s="79">
        <f>avgprinc!AQ78</f>
        <v>9480782.5142768919</v>
      </c>
      <c r="L86" s="360">
        <v>33217573.309559189</v>
      </c>
      <c r="O86" s="531">
        <v>-90.889359129505465</v>
      </c>
    </row>
    <row r="87" spans="1:15">
      <c r="A87" s="659">
        <v>1990</v>
      </c>
      <c r="B87" s="661">
        <f>avgprinc!B79</f>
        <v>47422.465524659863</v>
      </c>
      <c r="C87" s="74">
        <f>avgprinc!BC79</f>
        <v>32312.430635929697</v>
      </c>
      <c r="D87" s="73">
        <f>avgprinc!AW79</f>
        <v>13745.079237200383</v>
      </c>
      <c r="E87" s="215">
        <f>avgprinc!BI79</f>
        <v>55521.619884341322</v>
      </c>
      <c r="F87" s="74">
        <f>avgprinc!M79</f>
        <v>183412.77952323138</v>
      </c>
      <c r="G87" s="73">
        <f>avgprinc!S79</f>
        <v>263379.82930216537</v>
      </c>
      <c r="H87" s="346">
        <f>avgprinc!Y79</f>
        <v>660071.40521826188</v>
      </c>
      <c r="I87" s="73">
        <f>avgprinc!AE79</f>
        <v>988637.06424222724</v>
      </c>
      <c r="J87" s="346">
        <f>avgprinc!AK79</f>
        <v>2497164.9036762659</v>
      </c>
      <c r="K87" s="73">
        <f>avgprinc!AQ79</f>
        <v>9506719.679177912</v>
      </c>
      <c r="L87" s="359">
        <v>34545404.441914774</v>
      </c>
      <c r="O87" s="531">
        <v>-93.995639053231571</v>
      </c>
    </row>
    <row r="88" spans="1:15">
      <c r="A88" s="659">
        <v>1991</v>
      </c>
      <c r="B88" s="661">
        <f>avgprinc!B80</f>
        <v>46469.61548425677</v>
      </c>
      <c r="C88" s="74">
        <f>avgprinc!BC80</f>
        <v>31652.732083430958</v>
      </c>
      <c r="D88" s="73">
        <f>avgprinc!AW80</f>
        <v>13164.539346954371</v>
      </c>
      <c r="E88" s="215">
        <f>avgprinc!BI80</f>
        <v>54762.973004026695</v>
      </c>
      <c r="F88" s="74">
        <f>avgprinc!M80</f>
        <v>179821.56609168911</v>
      </c>
      <c r="G88" s="73">
        <f>avgprinc!S80</f>
        <v>256157.54213056038</v>
      </c>
      <c r="H88" s="346">
        <f>avgprinc!Y80</f>
        <v>620284.72535408381</v>
      </c>
      <c r="I88" s="73">
        <f>avgprinc!AE80</f>
        <v>916432.4755408786</v>
      </c>
      <c r="J88" s="346">
        <f>avgprinc!AK80</f>
        <v>2293699.6931820223</v>
      </c>
      <c r="K88" s="73">
        <f>avgprinc!AQ80</f>
        <v>8758811.2924287785</v>
      </c>
      <c r="L88" s="359">
        <v>31764841.202260356</v>
      </c>
      <c r="O88" s="531">
        <v>-89.797178916989651</v>
      </c>
    </row>
    <row r="89" spans="1:15">
      <c r="A89" s="659">
        <v>1992</v>
      </c>
      <c r="B89" s="661">
        <f>avgprinc!B81</f>
        <v>47382.197463587851</v>
      </c>
      <c r="C89" s="74">
        <f>avgprinc!BC81</f>
        <v>31624.602721304367</v>
      </c>
      <c r="D89" s="73">
        <f>avgprinc!AW81</f>
        <v>12555.982284943868</v>
      </c>
      <c r="E89" s="215">
        <f>avgprinc!BI81</f>
        <v>55460.378266755004</v>
      </c>
      <c r="F89" s="74">
        <f>avgprinc!M81</f>
        <v>189200.55014413918</v>
      </c>
      <c r="G89" s="73">
        <f>avgprinc!S81</f>
        <v>272880.32530345191</v>
      </c>
      <c r="H89" s="346">
        <f>avgprinc!Y81</f>
        <v>683111.54684679303</v>
      </c>
      <c r="I89" s="73">
        <f>avgprinc!AE81</f>
        <v>1023923.6733582329</v>
      </c>
      <c r="J89" s="346">
        <f>avgprinc!AK81</f>
        <v>2652305.5855074706</v>
      </c>
      <c r="K89" s="73">
        <f>avgprinc!AQ81</f>
        <v>10682368.744361009</v>
      </c>
      <c r="L89" s="359">
        <v>39177181.39483384</v>
      </c>
      <c r="O89" s="531">
        <v>-91.327865476829174</v>
      </c>
    </row>
    <row r="90" spans="1:15">
      <c r="A90" s="659">
        <v>1993</v>
      </c>
      <c r="B90" s="661">
        <f>avgprinc!B82</f>
        <v>47770.782755882319</v>
      </c>
      <c r="C90" s="74">
        <f>avgprinc!BC82</f>
        <v>31979.775530944549</v>
      </c>
      <c r="D90" s="73">
        <f>avgprinc!AW82</f>
        <v>12718.646993018998</v>
      </c>
      <c r="E90" s="215">
        <f>avgprinc!BI82</f>
        <v>56056.186203351506</v>
      </c>
      <c r="F90" s="74">
        <f>avgprinc!M82</f>
        <v>189889.84778032216</v>
      </c>
      <c r="G90" s="73">
        <f>avgprinc!S82</f>
        <v>272780.21457546367</v>
      </c>
      <c r="H90" s="346">
        <f>avgprinc!Y82</f>
        <v>671117.9668284182</v>
      </c>
      <c r="I90" s="73">
        <f>avgprinc!AE82</f>
        <v>1001165.4212275507</v>
      </c>
      <c r="J90" s="346">
        <f>avgprinc!AK82</f>
        <v>2582389.080372226</v>
      </c>
      <c r="K90" s="73">
        <f>avgprinc!AQ82</f>
        <v>10500662.580267195</v>
      </c>
      <c r="L90" s="359">
        <v>38318846.763558954</v>
      </c>
      <c r="O90" s="531">
        <v>-94.183287569205277</v>
      </c>
    </row>
    <row r="91" spans="1:15">
      <c r="A91" s="659">
        <v>1994</v>
      </c>
      <c r="B91" s="661">
        <f>avgprinc!B83</f>
        <v>49325.883520559575</v>
      </c>
      <c r="C91" s="74">
        <f>avgprinc!BC83</f>
        <v>32919.70081699104</v>
      </c>
      <c r="D91" s="73">
        <f>avgprinc!AW83</f>
        <v>13159.718743095458</v>
      </c>
      <c r="E91" s="215">
        <f>avgprinc!BI83</f>
        <v>57619.678409360524</v>
      </c>
      <c r="F91" s="74">
        <f>avgprinc!M83</f>
        <v>196981.5278526764</v>
      </c>
      <c r="G91" s="73">
        <f>avgprinc!S83</f>
        <v>283133.95293795055</v>
      </c>
      <c r="H91" s="346">
        <f>avgprinc!Y83</f>
        <v>697248.04994257656</v>
      </c>
      <c r="I91" s="73">
        <f>avgprinc!AE83</f>
        <v>1038557.4833758919</v>
      </c>
      <c r="J91" s="346">
        <f>avgprinc!AK83</f>
        <v>2687415.5060600191</v>
      </c>
      <c r="K91" s="73">
        <f>avgprinc!AQ83</f>
        <v>10850248.17775993</v>
      </c>
      <c r="L91" s="359">
        <v>40265854.078386471</v>
      </c>
      <c r="O91" s="531">
        <v>-96.840717936742294</v>
      </c>
    </row>
    <row r="92" spans="1:15">
      <c r="A92" s="659">
        <v>1995</v>
      </c>
      <c r="B92" s="661">
        <f>avgprinc!B84</f>
        <v>50421.10828677901</v>
      </c>
      <c r="C92" s="74">
        <f>avgprinc!BC84</f>
        <v>33248.247789297537</v>
      </c>
      <c r="D92" s="73">
        <f>avgprinc!AW84</f>
        <v>13239.432229474998</v>
      </c>
      <c r="E92" s="215">
        <f>avgprinc!BI84</f>
        <v>58259.267239075736</v>
      </c>
      <c r="F92" s="74">
        <f>avgprinc!M84</f>
        <v>204976.85276411221</v>
      </c>
      <c r="G92" s="73">
        <f>avgprinc!S84</f>
        <v>296832.87947706709</v>
      </c>
      <c r="H92" s="346">
        <f>avgprinc!Y84</f>
        <v>741280.75171526824</v>
      </c>
      <c r="I92" s="73">
        <f>avgprinc!AE84</f>
        <v>1112251.676553597</v>
      </c>
      <c r="J92" s="346">
        <f>avgprinc!AK84</f>
        <v>2903730.7934527756</v>
      </c>
      <c r="K92" s="73">
        <f>avgprinc!AQ84</f>
        <v>11617935.455890542</v>
      </c>
      <c r="L92" s="359">
        <v>42136574.494404204</v>
      </c>
      <c r="O92" s="531">
        <v>-97.79026455701387</v>
      </c>
    </row>
    <row r="93" spans="1:15">
      <c r="A93" s="659">
        <v>1996</v>
      </c>
      <c r="B93" s="661">
        <f>avgprinc!B85</f>
        <v>52012.261866507419</v>
      </c>
      <c r="C93" s="74">
        <f>avgprinc!BC85</f>
        <v>33838.354107243533</v>
      </c>
      <c r="D93" s="73">
        <f>avgprinc!AW85</f>
        <v>13453.886335602005</v>
      </c>
      <c r="E93" s="215">
        <f>avgprinc!BI85</f>
        <v>59318.93882179544</v>
      </c>
      <c r="F93" s="74">
        <f>avgprinc!M85</f>
        <v>215577.43169988241</v>
      </c>
      <c r="G93" s="73">
        <f>avgprinc!S85</f>
        <v>314860.70058405539</v>
      </c>
      <c r="H93" s="346">
        <f>avgprinc!Y85</f>
        <v>800550.54153198062</v>
      </c>
      <c r="I93" s="73">
        <f>avgprinc!AE85</f>
        <v>1208816.6616483051</v>
      </c>
      <c r="J93" s="346">
        <f>avgprinc!AK85</f>
        <v>3234719.0993099436</v>
      </c>
      <c r="K93" s="73">
        <f>avgprinc!AQ85</f>
        <v>13333253.396268224</v>
      </c>
      <c r="L93" s="359">
        <v>49435583.340448633</v>
      </c>
      <c r="O93" s="531">
        <v>-102.73421359901113</v>
      </c>
    </row>
    <row r="94" spans="1:15">
      <c r="A94" s="659">
        <v>1997</v>
      </c>
      <c r="B94" s="661">
        <f>avgprinc!B86</f>
        <v>53910.480489388676</v>
      </c>
      <c r="C94" s="74">
        <f>avgprinc!BC86</f>
        <v>34695.501359947528</v>
      </c>
      <c r="D94" s="73">
        <f>avgprinc!AW86</f>
        <v>13849.889096273275</v>
      </c>
      <c r="E94" s="215">
        <f>avgprinc!BI86</f>
        <v>60752.516689540345</v>
      </c>
      <c r="F94" s="74">
        <f>avgprinc!M86</f>
        <v>226845.29265435899</v>
      </c>
      <c r="G94" s="73">
        <f>avgprinc!S86</f>
        <v>333383.13837818708</v>
      </c>
      <c r="H94" s="346">
        <f>avgprinc!Y86</f>
        <v>861746.82722355472</v>
      </c>
      <c r="I94" s="73">
        <f>avgprinc!AE86</f>
        <v>1313002.9407922432</v>
      </c>
      <c r="J94" s="346">
        <f>avgprinc!AK86</f>
        <v>3552712.201979694</v>
      </c>
      <c r="K94" s="73">
        <f>avgprinc!AQ86</f>
        <v>14571939.863816503</v>
      </c>
      <c r="L94" s="359">
        <v>52729666.657539584</v>
      </c>
      <c r="O94" s="531">
        <v>-103.7867696347239</v>
      </c>
    </row>
    <row r="95" spans="1:15">
      <c r="A95" s="659">
        <v>1998</v>
      </c>
      <c r="B95" s="661">
        <f>avgprinc!B87</f>
        <v>55974.97828482015</v>
      </c>
      <c r="C95" s="74">
        <f>avgprinc!BC87</f>
        <v>35909.16761358946</v>
      </c>
      <c r="D95" s="73">
        <f>avgprinc!AW87</f>
        <v>14482.595985423488</v>
      </c>
      <c r="E95" s="215">
        <f>avgprinc!BI87</f>
        <v>62692.382148796903</v>
      </c>
      <c r="F95" s="74">
        <f>avgprinc!M87</f>
        <v>236567.27432589635</v>
      </c>
      <c r="G95" s="73">
        <f>avgprinc!S87</f>
        <v>348710.21647007583</v>
      </c>
      <c r="H95" s="346">
        <f>avgprinc!Y87</f>
        <v>903516.41841074917</v>
      </c>
      <c r="I95" s="73">
        <f>avgprinc!AE87</f>
        <v>1377880.5690639694</v>
      </c>
      <c r="J95" s="346">
        <f>avgprinc!AK87</f>
        <v>3755200.5754440795</v>
      </c>
      <c r="K95" s="73">
        <f>avgprinc!AQ87</f>
        <v>15383597.782747328</v>
      </c>
      <c r="L95" s="359">
        <v>54123594.831087239</v>
      </c>
      <c r="O95" s="531">
        <v>-108.82879852368933</v>
      </c>
    </row>
    <row r="96" spans="1:15">
      <c r="A96" s="662">
        <v>1999</v>
      </c>
      <c r="B96" s="663">
        <f>avgprinc!B88</f>
        <v>57661.088915902699</v>
      </c>
      <c r="C96" s="80">
        <f>avgprinc!BC88</f>
        <v>36608.477383856552</v>
      </c>
      <c r="D96" s="79">
        <f>avgprinc!AW88</f>
        <v>14700.491090493162</v>
      </c>
      <c r="E96" s="216">
        <f>avgprinc!BI88</f>
        <v>63993.460250560776</v>
      </c>
      <c r="F96" s="80">
        <f>avgprinc!M88</f>
        <v>247134.59270431806</v>
      </c>
      <c r="G96" s="79">
        <f>avgprinc!S88</f>
        <v>366439.11500382377</v>
      </c>
      <c r="H96" s="347">
        <f>avgprinc!Y88</f>
        <v>967002.19529288204</v>
      </c>
      <c r="I96" s="79">
        <f>avgprinc!AE88</f>
        <v>1486932.2111167887</v>
      </c>
      <c r="J96" s="347">
        <f>avgprinc!AK88</f>
        <v>4125489.1907624891</v>
      </c>
      <c r="K96" s="79">
        <f>avgprinc!AQ88</f>
        <v>17336200.581441663</v>
      </c>
      <c r="L96" s="360">
        <v>62976016.65438021</v>
      </c>
      <c r="O96" s="531">
        <v>-109.82998883388063</v>
      </c>
    </row>
    <row r="97" spans="1:15">
      <c r="A97" s="664">
        <v>2000</v>
      </c>
      <c r="B97" s="665">
        <f>avgprinc!B89</f>
        <v>59560.759194019694</v>
      </c>
      <c r="C97" s="86">
        <f>avgprinc!BC89</f>
        <v>37451.736041003074</v>
      </c>
      <c r="D97" s="85">
        <f>avgprinc!AW89</f>
        <v>15067.964500660499</v>
      </c>
      <c r="E97" s="218">
        <f>avgprinc!BI89</f>
        <v>65431.450466431292</v>
      </c>
      <c r="F97" s="86">
        <f>avgprinc!M89</f>
        <v>258541.96757116923</v>
      </c>
      <c r="G97" s="85">
        <f>avgprinc!S89</f>
        <v>385361.10287178133</v>
      </c>
      <c r="H97" s="348">
        <f>avgprinc!Y89</f>
        <v>1034450.60008098</v>
      </c>
      <c r="I97" s="85">
        <f>avgprinc!AE89</f>
        <v>1605979.7950569207</v>
      </c>
      <c r="J97" s="348">
        <f>avgprinc!AK89</f>
        <v>4546788.3219024912</v>
      </c>
      <c r="K97" s="85">
        <f>avgprinc!AQ89</f>
        <v>19323715.353425045</v>
      </c>
      <c r="L97" s="361">
        <v>70939843.98475711</v>
      </c>
      <c r="O97" s="531">
        <v>-113.92130869715766</v>
      </c>
    </row>
    <row r="98" spans="1:15">
      <c r="A98" s="659">
        <v>2001</v>
      </c>
      <c r="B98" s="661">
        <f>avgprinc!B90</f>
        <v>59285.352476370434</v>
      </c>
      <c r="C98" s="74">
        <f>avgprinc!BC90</f>
        <v>37753.098823675246</v>
      </c>
      <c r="D98" s="73">
        <f>avgprinc!AW90</f>
        <v>15182.324975766331</v>
      </c>
      <c r="E98" s="215">
        <f>avgprinc!BI90</f>
        <v>65966.566133561369</v>
      </c>
      <c r="F98" s="74">
        <f>avgprinc!M90</f>
        <v>253075.63535062713</v>
      </c>
      <c r="G98" s="73">
        <f>avgprinc!S90</f>
        <v>373468.56489459617</v>
      </c>
      <c r="H98" s="346">
        <f>avgprinc!Y90</f>
        <v>982363.43515095382</v>
      </c>
      <c r="I98" s="73">
        <f>avgprinc!AE90</f>
        <v>1513055.4762135234</v>
      </c>
      <c r="J98" s="346">
        <f>avgprinc!AK90</f>
        <v>4191975.156299883</v>
      </c>
      <c r="K98" s="73">
        <f>avgprinc!AQ90</f>
        <v>17698050.634607539</v>
      </c>
      <c r="L98" s="359">
        <v>67997283.844088346</v>
      </c>
      <c r="O98" s="531">
        <v>-114.02894410279987</v>
      </c>
    </row>
    <row r="99" spans="1:15">
      <c r="A99" s="659">
        <v>2002</v>
      </c>
      <c r="B99" s="661">
        <f>avgprinc!B91</f>
        <v>59145.446347812234</v>
      </c>
      <c r="C99" s="74">
        <f>avgprinc!BC91</f>
        <v>37656.044760876684</v>
      </c>
      <c r="D99" s="73">
        <f>avgprinc!AW91</f>
        <v>14785.409744256754</v>
      </c>
      <c r="E99" s="215">
        <f>avgprinc!BI91</f>
        <v>66244.338531651578</v>
      </c>
      <c r="F99" s="74">
        <f>avgprinc!M91</f>
        <v>252550.06063023221</v>
      </c>
      <c r="G99" s="73">
        <f>avgprinc!S91</f>
        <v>371613.17272933794</v>
      </c>
      <c r="H99" s="346">
        <f>avgprinc!Y91</f>
        <v>968701.68126046471</v>
      </c>
      <c r="I99" s="73">
        <f>avgprinc!AE91</f>
        <v>1481484.8123647436</v>
      </c>
      <c r="J99" s="346">
        <f>avgprinc!AK91</f>
        <v>4072349.6904924023</v>
      </c>
      <c r="K99" s="73">
        <f>avgprinc!AQ91</f>
        <v>17211476.323623668</v>
      </c>
      <c r="L99" s="359">
        <v>67864630.94838123</v>
      </c>
      <c r="O99" s="531">
        <v>-114.25992712023435</v>
      </c>
    </row>
    <row r="100" spans="1:15">
      <c r="A100" s="659">
        <v>2003</v>
      </c>
      <c r="B100" s="661">
        <f>avgprinc!B92</f>
        <v>59794.186061249129</v>
      </c>
      <c r="C100" s="74">
        <f>avgprinc!BC92</f>
        <v>37839.600142321215</v>
      </c>
      <c r="D100" s="73">
        <f>avgprinc!AW92</f>
        <v>14568.273646180527</v>
      </c>
      <c r="E100" s="215">
        <f>avgprinc!BI92</f>
        <v>66928.758262497067</v>
      </c>
      <c r="F100" s="74">
        <f>avgprinc!M92</f>
        <v>257385.45933160032</v>
      </c>
      <c r="G100" s="73">
        <f>avgprinc!S92</f>
        <v>378689.55714735086</v>
      </c>
      <c r="H100" s="346">
        <f>avgprinc!Y92</f>
        <v>992759.24569163402</v>
      </c>
      <c r="I100" s="73">
        <f>avgprinc!AE92</f>
        <v>1526635.8305811181</v>
      </c>
      <c r="J100" s="346">
        <f>avgprinc!AK92</f>
        <v>4231961.7190800859</v>
      </c>
      <c r="K100" s="73">
        <f>avgprinc!AQ92</f>
        <v>18282396.340808753</v>
      </c>
      <c r="L100" s="359">
        <v>73601798.631524175</v>
      </c>
      <c r="O100" s="531">
        <v>-113.94424798175169</v>
      </c>
    </row>
    <row r="101" spans="1:15">
      <c r="A101" s="659">
        <v>2004</v>
      </c>
      <c r="B101" s="661">
        <f>avgprinc!B93</f>
        <v>61466.108644590742</v>
      </c>
      <c r="C101" s="74">
        <f>avgprinc!BC93</f>
        <v>38348.548231275767</v>
      </c>
      <c r="D101" s="73">
        <f>avgprinc!AW93</f>
        <v>14750.533086620249</v>
      </c>
      <c r="E101" s="215">
        <f>avgprinc!BI93</f>
        <v>67846.067162095147</v>
      </c>
      <c r="F101" s="74">
        <f>avgprinc!M93</f>
        <v>269524.15236442554</v>
      </c>
      <c r="G101" s="73">
        <f>avgprinc!S93</f>
        <v>401296.12789046968</v>
      </c>
      <c r="H101" s="346">
        <f>avgprinc!Y93</f>
        <v>1083828.5974275712</v>
      </c>
      <c r="I101" s="73">
        <f>avgprinc!AE93</f>
        <v>1688263.9902602474</v>
      </c>
      <c r="J101" s="346">
        <f>avgprinc!AK93</f>
        <v>4807845.273914868</v>
      </c>
      <c r="K101" s="73">
        <f>avgprinc!AQ93</f>
        <v>21187413.060192451</v>
      </c>
      <c r="L101" s="359">
        <v>84205766.706657961</v>
      </c>
      <c r="O101" s="531">
        <v>-117.24120284585661</v>
      </c>
    </row>
    <row r="102" spans="1:15">
      <c r="A102" s="659">
        <v>2005</v>
      </c>
      <c r="B102" s="661">
        <f>avgprinc!B94</f>
        <v>62886.391052216757</v>
      </c>
      <c r="C102" s="74">
        <f>avgprinc!BC94</f>
        <v>38497.897152607082</v>
      </c>
      <c r="D102" s="73">
        <f>avgprinc!AW94</f>
        <v>14874.612156638732</v>
      </c>
      <c r="E102" s="215">
        <f>avgprinc!BI94</f>
        <v>68027.003397567518</v>
      </c>
      <c r="F102" s="74">
        <f>avgprinc!M94</f>
        <v>282382.83614870382</v>
      </c>
      <c r="G102" s="73">
        <f>avgprinc!S94</f>
        <v>424652.34630903939</v>
      </c>
      <c r="H102" s="346">
        <f>avgprinc!Y94</f>
        <v>1173760.4828634448</v>
      </c>
      <c r="I102" s="73">
        <f>avgprinc!AE94</f>
        <v>1846921.6386468096</v>
      </c>
      <c r="J102" s="346">
        <f>avgprinc!AK94</f>
        <v>5382597.3895408576</v>
      </c>
      <c r="K102" s="73">
        <f>avgprinc!AQ94</f>
        <v>23894712.372772258</v>
      </c>
      <c r="L102" s="359">
        <v>94707626.345116705</v>
      </c>
      <c r="O102" s="531">
        <v>-119.78841452645429</v>
      </c>
    </row>
    <row r="103" spans="1:15">
      <c r="A103" s="659">
        <v>2006</v>
      </c>
      <c r="B103" s="661">
        <f>avgprinc!B95</f>
        <v>64461.81251593768</v>
      </c>
      <c r="C103" s="74">
        <f>avgprinc!BC95</f>
        <v>38908.548855409339</v>
      </c>
      <c r="D103" s="73">
        <f>avgprinc!AW95</f>
        <v>15049.512765418047</v>
      </c>
      <c r="E103" s="215">
        <f>avgprinc!BI95</f>
        <v>68732.343967898458</v>
      </c>
      <c r="F103" s="74">
        <f>avgprinc!M95</f>
        <v>294441.1854606928</v>
      </c>
      <c r="G103" s="73">
        <f>avgprinc!S95</f>
        <v>445499.85202631797</v>
      </c>
      <c r="H103" s="346">
        <f>avgprinc!Y95</f>
        <v>1244294.2622700036</v>
      </c>
      <c r="I103" s="73">
        <f>avgprinc!AE95</f>
        <v>1964920.557807978</v>
      </c>
      <c r="J103" s="346">
        <f>avgprinc!AK95</f>
        <v>5740822.6072146008</v>
      </c>
      <c r="K103" s="73">
        <f>avgprinc!AQ95</f>
        <v>25488837.204579379</v>
      </c>
      <c r="L103" s="359">
        <v>101882468.72934316</v>
      </c>
      <c r="O103" s="531">
        <v>-122.75307677347155</v>
      </c>
    </row>
    <row r="104" spans="1:15">
      <c r="A104" s="659">
        <v>2007</v>
      </c>
      <c r="B104" s="661">
        <f>avgprinc!B96</f>
        <v>63640.031092451667</v>
      </c>
      <c r="C104" s="74">
        <f>avgprinc!BC96</f>
        <v>38531.799300101084</v>
      </c>
      <c r="D104" s="73">
        <f>avgprinc!AW96</f>
        <v>14859.886810991769</v>
      </c>
      <c r="E104" s="215">
        <f>avgprinc!BI96</f>
        <v>68121.689911487745</v>
      </c>
      <c r="F104" s="74">
        <f>avgprinc!M96</f>
        <v>289614.11722360691</v>
      </c>
      <c r="G104" s="73">
        <f>avgprinc!S96</f>
        <v>437152.86918019119</v>
      </c>
      <c r="H104" s="346">
        <f>avgprinc!Y96</f>
        <v>1216799.405209102</v>
      </c>
      <c r="I104" s="73">
        <f>avgprinc!AE96</f>
        <v>1923108.7387408533</v>
      </c>
      <c r="J104" s="346">
        <f>avgprinc!AK96</f>
        <v>5658744.7880872758</v>
      </c>
      <c r="K104" s="73">
        <f>avgprinc!AQ96</f>
        <v>25999872.60197553</v>
      </c>
      <c r="L104" s="359">
        <v>110423279.18450409</v>
      </c>
      <c r="O104" s="531">
        <v>-121.38937395000539</v>
      </c>
    </row>
    <row r="105" spans="1:15">
      <c r="A105" s="659">
        <v>2008</v>
      </c>
      <c r="B105" s="661">
        <f>avgprinc!B97</f>
        <v>62227.730628194578</v>
      </c>
      <c r="C105" s="74">
        <f>avgprinc!BC97</f>
        <v>37777.12803744783</v>
      </c>
      <c r="D105" s="73">
        <f>avgprinc!AW97</f>
        <v>14249.028456194554</v>
      </c>
      <c r="E105" s="215">
        <f>avgprinc!BI97</f>
        <v>67187.252514014428</v>
      </c>
      <c r="F105" s="74">
        <f>avgprinc!M97</f>
        <v>282283.15394491534</v>
      </c>
      <c r="G105" s="73">
        <f>avgprinc!S97</f>
        <v>423650.29750947945</v>
      </c>
      <c r="H105" s="346">
        <f>avgprinc!Y97</f>
        <v>1169235.5480964198</v>
      </c>
      <c r="I105" s="73">
        <f>avgprinc!AE97</f>
        <v>1845326.8528308526</v>
      </c>
      <c r="J105" s="346">
        <f>avgprinc!AK97</f>
        <v>5455374.3006399684</v>
      </c>
      <c r="K105" s="73">
        <f>avgprinc!AQ97</f>
        <v>25483361.63432359</v>
      </c>
      <c r="L105" s="359">
        <v>112415159.67687964</v>
      </c>
      <c r="O105" s="531">
        <v>-117.86654815739166</v>
      </c>
    </row>
    <row r="106" spans="1:15">
      <c r="A106" s="662">
        <v>2009</v>
      </c>
      <c r="B106" s="666">
        <f>avgprinc!B98</f>
        <v>59385.702700318412</v>
      </c>
      <c r="C106" s="80">
        <f>avgprinc!BC98</f>
        <v>36281.440981090753</v>
      </c>
      <c r="D106" s="79">
        <f>avgprinc!AW98</f>
        <v>12904.403336944426</v>
      </c>
      <c r="E106" s="216">
        <f>avgprinc!BI98</f>
        <v>65502.738036273666</v>
      </c>
      <c r="F106" s="80">
        <f>avgprinc!M98</f>
        <v>267324.05817336729</v>
      </c>
      <c r="G106" s="81">
        <f>avgprinc!S98</f>
        <v>396649.05235012528</v>
      </c>
      <c r="H106" s="349">
        <f>avgprinc!Y98</f>
        <v>1071306.4785100315</v>
      </c>
      <c r="I106" s="79">
        <f>avgprinc!AE98</f>
        <v>1684738.6953719747</v>
      </c>
      <c r="J106" s="347">
        <f>avgprinc!AK98</f>
        <v>4998966.625591848</v>
      </c>
      <c r="K106" s="79">
        <f>avgprinc!AQ98</f>
        <v>24401255.858277708</v>
      </c>
      <c r="L106" s="360">
        <v>114286168.09544</v>
      </c>
      <c r="O106" s="531">
        <v>-112.94687409973994</v>
      </c>
    </row>
    <row r="107" spans="1:15">
      <c r="A107" s="659">
        <v>2010</v>
      </c>
      <c r="B107" s="667">
        <f>avgprinc!B99</f>
        <v>60743.188137633253</v>
      </c>
      <c r="C107" s="74">
        <f>avgprinc!BC99</f>
        <v>36282.274345920014</v>
      </c>
      <c r="D107" s="73">
        <f>avgprinc!AW99</f>
        <v>12675.079537563373</v>
      </c>
      <c r="E107" s="215">
        <f>avgprinc!BI99</f>
        <v>65791.267856365812</v>
      </c>
      <c r="F107" s="74">
        <f>avgprinc!M99</f>
        <v>280891.41226305231</v>
      </c>
      <c r="G107" s="75">
        <f>avgprinc!S99</f>
        <v>421383.79667261126</v>
      </c>
      <c r="H107" s="350">
        <f>avgprinc!Y99</f>
        <v>1170243.6193360421</v>
      </c>
      <c r="I107" s="73">
        <f>avgprinc!AE99</f>
        <v>1863398.8503864878</v>
      </c>
      <c r="J107" s="346">
        <f>avgprinc!AK99</f>
        <v>5691730.3594919732</v>
      </c>
      <c r="K107" s="73">
        <f>avgprinc!AQ99</f>
        <v>28436226.853921708</v>
      </c>
      <c r="L107" s="359">
        <v>131256140.31420949</v>
      </c>
      <c r="O107" s="531">
        <v>-114.90353010092076</v>
      </c>
    </row>
    <row r="108" spans="1:15">
      <c r="A108" s="659">
        <v>2011</v>
      </c>
      <c r="B108" s="667">
        <f>avgprinc!B100</f>
        <v>61722.220906186645</v>
      </c>
      <c r="C108" s="74">
        <f>avgprinc!BC100</f>
        <v>36700.18432618193</v>
      </c>
      <c r="D108" s="73">
        <f>avgprinc!AW100</f>
        <v>12722.950266721882</v>
      </c>
      <c r="E108" s="215">
        <f>avgprinc!BI100</f>
        <v>66671.726900506983</v>
      </c>
      <c r="F108" s="74">
        <f>avgprinc!M100</f>
        <v>286920.55012622912</v>
      </c>
      <c r="G108" s="75">
        <f>avgprinc!S100</f>
        <v>430156.98982682079</v>
      </c>
      <c r="H108" s="350">
        <f>avgprinc!Y100</f>
        <v>1183022.4536608236</v>
      </c>
      <c r="I108" s="73">
        <f>avgprinc!AE100</f>
        <v>1868647.358873745</v>
      </c>
      <c r="J108" s="346">
        <f>avgprinc!AK100</f>
        <v>5573723.5620147288</v>
      </c>
      <c r="K108" s="73">
        <f>avgprinc!AQ100</f>
        <v>26219530.068081029</v>
      </c>
      <c r="L108" s="359">
        <v>112051141.0183626</v>
      </c>
      <c r="O108" s="531">
        <v>-117.09054622935946</v>
      </c>
    </row>
    <row r="109" spans="1:15">
      <c r="A109" s="659">
        <v>2012</v>
      </c>
      <c r="B109" s="667">
        <f>avgprinc!B101</f>
        <v>63190.96305194492</v>
      </c>
      <c r="C109" s="74">
        <f>avgprinc!BC101</f>
        <v>36783.412761694759</v>
      </c>
      <c r="D109" s="73">
        <f>avgprinc!AW101</f>
        <v>12646.421604763014</v>
      </c>
      <c r="E109" s="215">
        <f>avgprinc!BI101</f>
        <v>66954.651707859419</v>
      </c>
      <c r="F109" s="74">
        <f>avgprinc!M101</f>
        <v>300858.91566419642</v>
      </c>
      <c r="G109" s="75">
        <f>avgprinc!S101</f>
        <v>455836.00588128099</v>
      </c>
      <c r="H109" s="350">
        <f>avgprinc!Y101</f>
        <v>1282814.7427633209</v>
      </c>
      <c r="I109" s="73">
        <f>avgprinc!AE101</f>
        <v>2046302.6524602715</v>
      </c>
      <c r="J109" s="346">
        <f>avgprinc!AK101</f>
        <v>6206933.1307106595</v>
      </c>
      <c r="K109" s="73">
        <f>avgprinc!AQ101</f>
        <v>29873962.852089792</v>
      </c>
      <c r="L109" s="359">
        <v>129950456.4829164</v>
      </c>
      <c r="O109" s="531">
        <v>-120.36403952512774</v>
      </c>
    </row>
    <row r="110" spans="1:15">
      <c r="A110" s="659">
        <v>2013</v>
      </c>
      <c r="B110" s="667">
        <f>avgprinc!B102</f>
        <v>63279.154597254455</v>
      </c>
      <c r="C110" s="74">
        <f>avgprinc!BC102</f>
        <v>37503.715871718188</v>
      </c>
      <c r="D110" s="73">
        <f>avgprinc!AW102</f>
        <v>13188.892754176846</v>
      </c>
      <c r="E110" s="215">
        <f>avgprinc!BI102</f>
        <v>67897.244768644858</v>
      </c>
      <c r="F110" s="74">
        <f>avgprinc!M102</f>
        <v>295258.10312708083</v>
      </c>
      <c r="G110" s="75">
        <f>avgprinc!S102</f>
        <v>442565.54857226275</v>
      </c>
      <c r="H110" s="350">
        <f>avgprinc!Y102</f>
        <v>1203565.8493380456</v>
      </c>
      <c r="I110" s="73">
        <f>avgprinc!AE102</f>
        <v>1892467.6160142736</v>
      </c>
      <c r="J110" s="346">
        <f>avgprinc!AK102</f>
        <v>5602015.6469377019</v>
      </c>
      <c r="K110" s="73">
        <f>avgprinc!AQ102</f>
        <v>26536175.130819228</v>
      </c>
      <c r="L110" s="359">
        <v>116907658.15526302</v>
      </c>
      <c r="O110" s="531">
        <v>-61.670483588517527</v>
      </c>
    </row>
    <row r="111" spans="1:15">
      <c r="A111" s="659">
        <v>2014</v>
      </c>
      <c r="B111" s="667">
        <f>avgprinc!B103</f>
        <v>64632.031462612373</v>
      </c>
      <c r="C111" s="74">
        <f>avgprinc!BC103</f>
        <v>37885.986535822864</v>
      </c>
      <c r="D111" s="73">
        <f>avgprinc!AW103</f>
        <v>13327.964938316987</v>
      </c>
      <c r="E111" s="215">
        <f>avgprinc!BI103</f>
        <v>68583.513532705198</v>
      </c>
      <c r="F111" s="74">
        <f>avgprinc!M103</f>
        <v>305346.43580371793</v>
      </c>
      <c r="G111" s="75">
        <f>avgprinc!S103</f>
        <v>460049.97751626273</v>
      </c>
      <c r="H111" s="350">
        <f>avgprinc!Y103</f>
        <v>1265717.4027333676</v>
      </c>
      <c r="I111" s="73">
        <f>avgprinc!AE103</f>
        <v>1999177.5977042681</v>
      </c>
      <c r="J111" s="346">
        <f>avgprinc!AK103</f>
        <v>5968833.0272402465</v>
      </c>
      <c r="K111" s="73">
        <f>avgprinc!AQ103</f>
        <v>28182893.486736845</v>
      </c>
      <c r="L111" s="359">
        <v>122276272</v>
      </c>
    </row>
    <row r="112" spans="1:15">
      <c r="A112" s="659">
        <v>2015</v>
      </c>
      <c r="B112" s="668"/>
      <c r="C112" s="74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9">
        <v>2016</v>
      </c>
      <c r="B113" s="668"/>
      <c r="C113" s="74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9">
        <v>2017</v>
      </c>
      <c r="B114" s="668"/>
      <c r="C114" s="74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9">
        <v>2018</v>
      </c>
      <c r="B115" s="668"/>
      <c r="C115" s="74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9">
        <v>2019</v>
      </c>
      <c r="B116" s="668"/>
      <c r="C116" s="74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6" thickBot="1">
      <c r="A117" s="669">
        <v>2020</v>
      </c>
      <c r="B117" s="670"/>
      <c r="C117" s="67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6" thickTop="1">
      <c r="A118" s="64"/>
      <c r="B118" s="63"/>
      <c r="C118" s="6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60"/>
      <c r="F119" s="60"/>
      <c r="G119" s="60"/>
      <c r="H119" s="60"/>
      <c r="I119" s="60"/>
    </row>
    <row r="121" spans="1:12">
      <c r="A121" s="314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314"/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  <row r="123" spans="1:12">
      <c r="A123" s="314"/>
      <c r="B123" s="224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B8:L8"/>
    <mergeCell ref="A4:L4"/>
    <mergeCell ref="B7:L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BH141"/>
  <sheetViews>
    <sheetView workbookViewId="0">
      <pane xSplit="1" ySplit="8" topLeftCell="B112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BH4"/>
    </sheetView>
  </sheetViews>
  <sheetFormatPr baseColWidth="10" defaultColWidth="10.83203125" defaultRowHeight="15" x14ac:dyDescent="0"/>
  <cols>
    <col min="1" max="1" width="10.83203125" style="59"/>
    <col min="2" max="4" width="11.1640625" style="59" customWidth="1"/>
    <col min="5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6" thickBot="1"/>
    <row r="4" spans="1:60" ht="25" customHeight="1" thickTop="1">
      <c r="A4" s="1245" t="s">
        <v>131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6"/>
      <c r="N4" s="1246"/>
      <c r="O4" s="1246"/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1246"/>
      <c r="AA4" s="1246"/>
      <c r="AB4" s="1246"/>
      <c r="AC4" s="1246"/>
      <c r="AD4" s="1246"/>
      <c r="AE4" s="1246"/>
      <c r="AF4" s="1246"/>
      <c r="AG4" s="1246"/>
      <c r="AH4" s="1246"/>
      <c r="AI4" s="1246"/>
      <c r="AJ4" s="1246"/>
      <c r="AK4" s="1246"/>
      <c r="AL4" s="1246"/>
      <c r="AM4" s="1246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246"/>
      <c r="BD4" s="1246"/>
      <c r="BE4" s="1246"/>
      <c r="BF4" s="1246"/>
      <c r="BG4" s="1246"/>
      <c r="BH4" s="1247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251" t="s">
        <v>1072</v>
      </c>
      <c r="C6" s="1251"/>
      <c r="D6" s="1251"/>
      <c r="E6" s="1251"/>
      <c r="F6" s="1251"/>
      <c r="G6" s="1251"/>
      <c r="H6" s="1251"/>
      <c r="I6" s="1251"/>
      <c r="J6" s="1251"/>
      <c r="K6" s="1251"/>
      <c r="L6" s="1251"/>
      <c r="M6" s="1251"/>
      <c r="N6" s="1251"/>
      <c r="O6" s="1251"/>
      <c r="P6" s="1251"/>
      <c r="Q6" s="1251"/>
      <c r="R6" s="1251"/>
      <c r="S6" s="1251"/>
      <c r="T6" s="1251"/>
      <c r="U6" s="1251"/>
      <c r="V6" s="1251"/>
      <c r="W6" s="1251"/>
      <c r="X6" s="1251"/>
      <c r="Y6" s="1251"/>
      <c r="Z6" s="1251"/>
      <c r="AA6" s="1251"/>
      <c r="AB6" s="1251"/>
      <c r="AC6" s="1251"/>
      <c r="AD6" s="1251"/>
      <c r="AE6" s="1251"/>
      <c r="AF6" s="1251"/>
      <c r="AG6" s="1251"/>
      <c r="AH6" s="1251"/>
      <c r="AI6" s="1251"/>
      <c r="AJ6" s="1251"/>
      <c r="AK6" s="1251"/>
      <c r="AL6" s="1251"/>
      <c r="AM6" s="125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2"/>
    </row>
    <row r="7" spans="1:60" ht="20" customHeight="1">
      <c r="A7" s="507"/>
      <c r="B7" s="1248" t="s">
        <v>1216</v>
      </c>
      <c r="C7" s="1249"/>
      <c r="D7" s="1249"/>
      <c r="E7" s="1249"/>
      <c r="F7" s="1249"/>
      <c r="G7" s="1249"/>
      <c r="H7" s="1249"/>
      <c r="I7" s="1249"/>
      <c r="J7" s="1249"/>
      <c r="K7" s="1249"/>
      <c r="L7" s="1249"/>
      <c r="M7" s="1249"/>
      <c r="N7" s="1249"/>
      <c r="O7" s="1249"/>
      <c r="P7" s="1249"/>
      <c r="Q7" s="1249"/>
      <c r="R7" s="1249"/>
      <c r="S7" s="1249"/>
      <c r="T7" s="1249"/>
      <c r="U7" s="1249"/>
      <c r="V7" s="1249"/>
      <c r="W7" s="1249"/>
      <c r="X7" s="1249"/>
      <c r="Y7" s="1249"/>
      <c r="Z7" s="1249"/>
      <c r="AA7" s="1249"/>
      <c r="AB7" s="1249"/>
      <c r="AC7" s="1249"/>
      <c r="AD7" s="1249"/>
      <c r="AE7" s="1249"/>
      <c r="AF7" s="1249"/>
      <c r="AG7" s="1249"/>
      <c r="AH7" s="1249"/>
      <c r="AI7" s="1249"/>
      <c r="AJ7" s="1249"/>
      <c r="AK7" s="1249"/>
      <c r="AL7" s="1249"/>
      <c r="AM7" s="1249"/>
      <c r="AN7" s="1249"/>
      <c r="AO7" s="1249"/>
      <c r="AP7" s="1249"/>
      <c r="AQ7" s="1249"/>
      <c r="AR7" s="1249"/>
      <c r="AS7" s="1249"/>
      <c r="AT7" s="1249"/>
      <c r="AU7" s="1249"/>
      <c r="AV7" s="1249"/>
      <c r="AW7" s="1249"/>
      <c r="AX7" s="1249"/>
      <c r="AY7" s="1249"/>
      <c r="AZ7" s="1249"/>
      <c r="BA7" s="1249"/>
      <c r="BB7" s="1249"/>
      <c r="BC7" s="1249"/>
      <c r="BD7" s="1249"/>
      <c r="BE7" s="1249"/>
      <c r="BF7" s="1249"/>
      <c r="BG7" s="1249"/>
      <c r="BH7" s="1250"/>
    </row>
    <row r="8" spans="1:60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>
        <v>-622.25049355475551</v>
      </c>
      <c r="C9" s="386">
        <f>(B9+D9)/2</f>
        <v>-619.71255911511344</v>
      </c>
      <c r="D9" s="386">
        <v>-617.17462467547125</v>
      </c>
      <c r="E9" s="386">
        <f>(D9+F9)/2</f>
        <v>-570.48825421071729</v>
      </c>
      <c r="F9" s="386">
        <v>-523.80188374596344</v>
      </c>
      <c r="G9" s="386">
        <v>-554.50086256469228</v>
      </c>
      <c r="H9" s="404">
        <v>-520.58857429215732</v>
      </c>
      <c r="I9" s="394">
        <v>-663.11306880580617</v>
      </c>
      <c r="J9" s="386">
        <v>-813.05544725030609</v>
      </c>
      <c r="K9" s="386">
        <v>-825.70007766655169</v>
      </c>
      <c r="L9" s="386">
        <v>-976.59042421235415</v>
      </c>
      <c r="M9" s="386">
        <v>-1157.4256144890039</v>
      </c>
      <c r="N9" s="386">
        <v>-1684.8726951250317</v>
      </c>
      <c r="O9" s="406">
        <v>-1387.2617754223252</v>
      </c>
      <c r="P9" s="406">
        <v>-1501.0173074506847</v>
      </c>
      <c r="Q9" s="406">
        <v>-1583.6706352732119</v>
      </c>
      <c r="R9" s="406">
        <v>-1623.8297825183542</v>
      </c>
      <c r="S9" s="407">
        <v>-1772.6237035519478</v>
      </c>
      <c r="T9" s="406">
        <v>-2098.3049029982367</v>
      </c>
      <c r="U9" s="406">
        <v>-2334.7210862413726</v>
      </c>
      <c r="V9" s="406">
        <v>-2324.2599031467184</v>
      </c>
      <c r="W9" s="406">
        <v>-2760.7244236590859</v>
      </c>
      <c r="X9" s="406">
        <v>-2828.8530576413018</v>
      </c>
      <c r="Y9" s="406">
        <v>-2750.993376766346</v>
      </c>
      <c r="Z9" s="406">
        <v>-3082.4887969299875</v>
      </c>
      <c r="AA9" s="406">
        <v>-3716.6523957256118</v>
      </c>
      <c r="AB9" s="406">
        <v>-3780.3849404405405</v>
      </c>
      <c r="AC9" s="407">
        <v>-3747.5897521928773</v>
      </c>
      <c r="AD9" s="406">
        <v>-5083.358312594095</v>
      </c>
      <c r="AE9" s="406">
        <v>-3984.9221630600832</v>
      </c>
      <c r="AF9" s="406">
        <v>-3929.4977811826948</v>
      </c>
      <c r="AG9" s="406">
        <v>-3422.4700060622299</v>
      </c>
      <c r="AH9" s="406">
        <v>-3332.4093837515693</v>
      </c>
      <c r="AI9" s="406">
        <v>-3423.1308931660906</v>
      </c>
      <c r="AJ9" s="406">
        <v>-3088.6104372467489</v>
      </c>
      <c r="AK9" s="406">
        <v>-3246.9947653499939</v>
      </c>
      <c r="AL9" s="406">
        <v>-3175.9141267134269</v>
      </c>
      <c r="AM9" s="407">
        <v>-2864.2176849280486</v>
      </c>
      <c r="AN9" s="406">
        <v>-3005.9489067298082</v>
      </c>
      <c r="AO9" s="406">
        <v>-2907.2916365911169</v>
      </c>
      <c r="AP9" s="406">
        <v>-3209.4009881679885</v>
      </c>
      <c r="AQ9" s="406">
        <v>-3369.043265060659</v>
      </c>
      <c r="AR9" s="406">
        <v>-3405.300812276399</v>
      </c>
      <c r="AS9" s="406">
        <v>-3828.5623812747003</v>
      </c>
      <c r="AT9" s="406">
        <v>-4175.0829772570642</v>
      </c>
      <c r="AU9" s="406">
        <v>-4511.5765043393912</v>
      </c>
      <c r="AV9" s="406">
        <v>-4486.3763870484818</v>
      </c>
      <c r="AW9" s="407">
        <v>-5369.1341000000002</v>
      </c>
      <c r="AX9" s="406">
        <v>-5533.1491914449653</v>
      </c>
      <c r="AY9" s="406">
        <v>-4949.3342646293768</v>
      </c>
      <c r="AZ9" s="406">
        <v>-4801.0479323841391</v>
      </c>
      <c r="BA9" s="406">
        <v>-4348.811805200241</v>
      </c>
      <c r="BB9" s="406">
        <v>-4605</v>
      </c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>
        <v>-76.193937986296589</v>
      </c>
      <c r="C10" s="344">
        <f t="shared" ref="C10:C73" si="0">(B10+D10)/2</f>
        <v>-59.698080856789787</v>
      </c>
      <c r="D10" s="405">
        <v>-43.202223727282984</v>
      </c>
      <c r="E10" s="405">
        <f t="shared" ref="E10:E73" si="1">(D10+F10)/2</f>
        <v>-51.028183984201235</v>
      </c>
      <c r="F10" s="344">
        <v>-58.854144241119492</v>
      </c>
      <c r="G10" s="344">
        <v>-200.07763082231165</v>
      </c>
      <c r="H10" s="405">
        <v>-213.71530944625408</v>
      </c>
      <c r="I10" s="395">
        <v>-234.96132359260849</v>
      </c>
      <c r="J10" s="344">
        <v>-322.24758580042618</v>
      </c>
      <c r="K10" s="344">
        <v>-368.02632033137729</v>
      </c>
      <c r="L10" s="344">
        <v>-393.34892086330933</v>
      </c>
      <c r="M10" s="344">
        <v>-428.6761535144459</v>
      </c>
      <c r="N10" s="344">
        <v>-512.95890015516181</v>
      </c>
      <c r="O10" s="381">
        <v>-467.25004968532625</v>
      </c>
      <c r="P10" s="381">
        <v>-515.22333207689405</v>
      </c>
      <c r="Q10" s="381">
        <v>-524.65162150155481</v>
      </c>
      <c r="R10" s="381">
        <v>-605.90663526804269</v>
      </c>
      <c r="S10" s="409">
        <v>-613.27739506773548</v>
      </c>
      <c r="T10" s="381">
        <v>-689.14915931804831</v>
      </c>
      <c r="U10" s="381">
        <v>-778.24036208045754</v>
      </c>
      <c r="V10" s="381">
        <v>-930.59023767552117</v>
      </c>
      <c r="W10" s="381">
        <v>-1048.2689202825429</v>
      </c>
      <c r="X10" s="381">
        <v>-1092.7338525906832</v>
      </c>
      <c r="Y10" s="381">
        <v>-1111.05399649889</v>
      </c>
      <c r="Z10" s="381">
        <v>-1204.7619325516828</v>
      </c>
      <c r="AA10" s="381">
        <v>-1219.4087728369527</v>
      </c>
      <c r="AB10" s="381">
        <v>-1213.4344346842352</v>
      </c>
      <c r="AC10" s="409">
        <v>-1268.414993049897</v>
      </c>
      <c r="AD10" s="381">
        <v>-1266.6398439180264</v>
      </c>
      <c r="AE10" s="381">
        <v>-1579.6964537324059</v>
      </c>
      <c r="AF10" s="381">
        <v>-1839.8774808112055</v>
      </c>
      <c r="AG10" s="381">
        <v>-1780.6093950458899</v>
      </c>
      <c r="AH10" s="381">
        <v>-1789.1523445583346</v>
      </c>
      <c r="AI10" s="381">
        <v>-1844.5886678200695</v>
      </c>
      <c r="AJ10" s="381">
        <v>-1768.0231335575622</v>
      </c>
      <c r="AK10" s="381">
        <v>-1810.9878940600361</v>
      </c>
      <c r="AL10" s="381">
        <v>-1705.0382243194381</v>
      </c>
      <c r="AM10" s="409">
        <v>-1468.688008078768</v>
      </c>
      <c r="AN10" s="381">
        <v>-1368.7923464920393</v>
      </c>
      <c r="AO10" s="381">
        <v>-1230.0080000962419</v>
      </c>
      <c r="AP10" s="381">
        <v>-1352.0070211936029</v>
      </c>
      <c r="AQ10" s="381">
        <v>-1453.089606439451</v>
      </c>
      <c r="AR10" s="381">
        <v>-1396.3209616812546</v>
      </c>
      <c r="AS10" s="381">
        <v>-1538.8266010174896</v>
      </c>
      <c r="AT10" s="381">
        <v>-1480.5834384774425</v>
      </c>
      <c r="AU10" s="381">
        <v>-1611.43853131482</v>
      </c>
      <c r="AV10" s="381">
        <v>-1833.9280201495028</v>
      </c>
      <c r="AW10" s="409">
        <v>-2777.5153999999998</v>
      </c>
      <c r="AX10" s="381">
        <v>-3196.5479670475684</v>
      </c>
      <c r="AY10" s="381">
        <v>-3016.1651765929983</v>
      </c>
      <c r="AZ10" s="381">
        <v>-2986.6984230529238</v>
      </c>
      <c r="BA10" s="381">
        <v>-2452.6281315410015</v>
      </c>
      <c r="BB10" s="381">
        <v>-2665</v>
      </c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>
        <v>6.3494948321913824</v>
      </c>
      <c r="C11" s="344">
        <f t="shared" si="0"/>
        <v>24.775859279737183</v>
      </c>
      <c r="D11" s="405">
        <v>43.202223727282984</v>
      </c>
      <c r="E11" s="405">
        <f t="shared" si="1"/>
        <v>51.028183984201235</v>
      </c>
      <c r="F11" s="344">
        <v>58.854144241119492</v>
      </c>
      <c r="G11" s="344">
        <v>-154.34560092006899</v>
      </c>
      <c r="H11" s="405">
        <v>-164.3963918817339</v>
      </c>
      <c r="I11" s="395">
        <v>-177.52633338108197</v>
      </c>
      <c r="J11" s="344">
        <v>-237.96744797569932</v>
      </c>
      <c r="K11" s="344">
        <v>-273.6605971694857</v>
      </c>
      <c r="L11" s="344">
        <v>-284.83887372860329</v>
      </c>
      <c r="M11" s="344">
        <v>-325.79387667097888</v>
      </c>
      <c r="N11" s="344">
        <v>-359.07123010861329</v>
      </c>
      <c r="O11" s="381">
        <v>-322.36631334879098</v>
      </c>
      <c r="P11" s="381">
        <v>-370.96079909536371</v>
      </c>
      <c r="Q11" s="381">
        <v>-388.63083074189251</v>
      </c>
      <c r="R11" s="381">
        <v>-433.22324421665053</v>
      </c>
      <c r="S11" s="409">
        <v>-434.05477733104561</v>
      </c>
      <c r="T11" s="381">
        <v>-468.004279835391</v>
      </c>
      <c r="U11" s="381">
        <v>-538.4200692339117</v>
      </c>
      <c r="V11" s="381">
        <v>-618.17780074159623</v>
      </c>
      <c r="W11" s="381">
        <v>-687.52860358612122</v>
      </c>
      <c r="X11" s="381">
        <v>-727.12757293884715</v>
      </c>
      <c r="Y11" s="381">
        <v>-740.04484669109013</v>
      </c>
      <c r="Z11" s="381">
        <v>-812.19905565281977</v>
      </c>
      <c r="AA11" s="381">
        <v>-797.23324715615297</v>
      </c>
      <c r="AB11" s="381">
        <v>-796.82800958275106</v>
      </c>
      <c r="AC11" s="409">
        <v>-840.36861109779682</v>
      </c>
      <c r="AD11" s="381">
        <v>-833.22727133069111</v>
      </c>
      <c r="AE11" s="381">
        <v>-1042.8591578541448</v>
      </c>
      <c r="AF11" s="381">
        <v>-1300.8755727728712</v>
      </c>
      <c r="AG11" s="381">
        <v>-1294.9886509424653</v>
      </c>
      <c r="AH11" s="381">
        <v>-1309.4302150730475</v>
      </c>
      <c r="AI11" s="381">
        <v>-1334.6663197448099</v>
      </c>
      <c r="AJ11" s="381">
        <v>-1291.6270558012659</v>
      </c>
      <c r="AK11" s="381">
        <v>-1376.3507994856275</v>
      </c>
      <c r="AL11" s="381">
        <v>-1238.1157500609077</v>
      </c>
      <c r="AM11" s="409">
        <v>-1060.1056298914416</v>
      </c>
      <c r="AN11" s="381">
        <v>-939.94903005413926</v>
      </c>
      <c r="AO11" s="381">
        <v>-835.35302680332995</v>
      </c>
      <c r="AP11" s="381">
        <v>-868.59342088154995</v>
      </c>
      <c r="AQ11" s="381">
        <v>-938.37466316629468</v>
      </c>
      <c r="AR11" s="381">
        <v>-899.30451364669352</v>
      </c>
      <c r="AS11" s="381">
        <v>-976.54007729426405</v>
      </c>
      <c r="AT11" s="381">
        <v>-890.43702486348934</v>
      </c>
      <c r="AU11" s="381">
        <v>-917.43664282839541</v>
      </c>
      <c r="AV11" s="381">
        <v>-1069.6069936577619</v>
      </c>
      <c r="AW11" s="409">
        <v>-1436.8721399999999</v>
      </c>
      <c r="AX11" s="381">
        <v>-1597.1977047470004</v>
      </c>
      <c r="AY11" s="381">
        <v>-1639.2431068035994</v>
      </c>
      <c r="AZ11" s="381">
        <v>-1710.9677709077844</v>
      </c>
      <c r="BA11" s="381">
        <v>-1342.7910135355132</v>
      </c>
      <c r="BB11" s="381">
        <v>-1544</v>
      </c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>
        <v>228.58181395888977</v>
      </c>
      <c r="C12" s="344">
        <f t="shared" si="0"/>
        <v>287.09980188857685</v>
      </c>
      <c r="D12" s="405">
        <v>345.61778981826387</v>
      </c>
      <c r="E12" s="405">
        <f t="shared" si="1"/>
        <v>325.82966993604259</v>
      </c>
      <c r="F12" s="344">
        <v>306.04155005382137</v>
      </c>
      <c r="G12" s="344">
        <v>-91.464059804485331</v>
      </c>
      <c r="H12" s="405">
        <v>-98.63783512904034</v>
      </c>
      <c r="I12" s="395">
        <v>-109.64861767655063</v>
      </c>
      <c r="J12" s="344">
        <v>-168.5602756494537</v>
      </c>
      <c r="K12" s="344">
        <v>-212.32287711425613</v>
      </c>
      <c r="L12" s="344">
        <v>-217.02009426941203</v>
      </c>
      <c r="M12" s="344">
        <v>-248.63216903837861</v>
      </c>
      <c r="N12" s="344">
        <v>-295.93782701259335</v>
      </c>
      <c r="O12" s="381">
        <v>-242.68025836369657</v>
      </c>
      <c r="P12" s="381">
        <v>-288.52506596306068</v>
      </c>
      <c r="Q12" s="381">
        <v>-297.95030356878425</v>
      </c>
      <c r="R12" s="381">
        <v>-342.33724892644409</v>
      </c>
      <c r="S12" s="409">
        <v>-322.04064124561449</v>
      </c>
      <c r="T12" s="381">
        <v>-367.71764844209292</v>
      </c>
      <c r="U12" s="381">
        <v>-425.56346083553717</v>
      </c>
      <c r="V12" s="381">
        <v>-498.5304844690292</v>
      </c>
      <c r="W12" s="381">
        <v>-558.08648994799353</v>
      </c>
      <c r="X12" s="381">
        <v>-590.28052971721024</v>
      </c>
      <c r="Y12" s="381">
        <v>-590.06242442836253</v>
      </c>
      <c r="Z12" s="381">
        <v>-649.75924452225581</v>
      </c>
      <c r="AA12" s="381">
        <v>-640.80213719407095</v>
      </c>
      <c r="AB12" s="381">
        <v>-649.46940507087243</v>
      </c>
      <c r="AC12" s="409">
        <v>-681.37995494415952</v>
      </c>
      <c r="AD12" s="381">
        <v>-675.31726426398757</v>
      </c>
      <c r="AE12" s="381">
        <v>-801.20128146181571</v>
      </c>
      <c r="AF12" s="381">
        <v>-957.87435856665854</v>
      </c>
      <c r="AG12" s="381">
        <v>-958.90826295977786</v>
      </c>
      <c r="AH12" s="381">
        <v>-1000.1753831721551</v>
      </c>
      <c r="AI12" s="381">
        <v>-1046.4493403979241</v>
      </c>
      <c r="AJ12" s="381">
        <v>-1003.4725893164542</v>
      </c>
      <c r="AK12" s="381">
        <v>-1055.3443178718485</v>
      </c>
      <c r="AL12" s="381">
        <v>-900.19287830022961</v>
      </c>
      <c r="AM12" s="409">
        <v>-767.47230497349153</v>
      </c>
      <c r="AN12" s="381">
        <v>-660.79630520305341</v>
      </c>
      <c r="AO12" s="381">
        <v>-648.54967277801836</v>
      </c>
      <c r="AP12" s="381">
        <v>-652.73761539461714</v>
      </c>
      <c r="AQ12" s="381">
        <v>-710.73660471625021</v>
      </c>
      <c r="AR12" s="381">
        <v>-675.40106428458921</v>
      </c>
      <c r="AS12" s="381">
        <v>-710.31949387541215</v>
      </c>
      <c r="AT12" s="381">
        <v>-740.87143084345007</v>
      </c>
      <c r="AU12" s="381">
        <v>-747.03943118376105</v>
      </c>
      <c r="AV12" s="381">
        <v>-776.48822083531422</v>
      </c>
      <c r="AW12" s="409">
        <v>-955.72774000000004</v>
      </c>
      <c r="AX12" s="381">
        <v>-1049.3718073641007</v>
      </c>
      <c r="AY12" s="381">
        <v>-1148.3129732750151</v>
      </c>
      <c r="AZ12" s="381">
        <v>-1153.7402008054908</v>
      </c>
      <c r="BA12" s="381">
        <v>-777.19116237964545</v>
      </c>
      <c r="BB12" s="381">
        <v>-987</v>
      </c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>
        <v>406.36766926024848</v>
      </c>
      <c r="C13" s="344">
        <f t="shared" si="0"/>
        <v>437.71019200680331</v>
      </c>
      <c r="D13" s="344">
        <v>469.05271475335815</v>
      </c>
      <c r="E13" s="344">
        <f t="shared" si="1"/>
        <v>449.34398385676525</v>
      </c>
      <c r="F13" s="344">
        <v>429.63525296017229</v>
      </c>
      <c r="G13" s="344">
        <v>-28.582518688901665</v>
      </c>
      <c r="H13" s="344">
        <v>5.4798797293911301</v>
      </c>
      <c r="I13" s="395">
        <v>10.442725493004822</v>
      </c>
      <c r="J13" s="344">
        <v>-74.364827492406036</v>
      </c>
      <c r="K13" s="344">
        <v>-132.11201242664828</v>
      </c>
      <c r="L13" s="344">
        <v>-135.63755891838252</v>
      </c>
      <c r="M13" s="344">
        <v>-167.18369987063389</v>
      </c>
      <c r="N13" s="344">
        <v>-228.85858622307219</v>
      </c>
      <c r="O13" s="381">
        <v>-112.28489566081484</v>
      </c>
      <c r="P13" s="381">
        <v>-151.13217740922227</v>
      </c>
      <c r="Q13" s="381">
        <v>-132.78220050347994</v>
      </c>
      <c r="R13" s="381">
        <v>-196.91965646211386</v>
      </c>
      <c r="S13" s="409">
        <v>-131.61660990038158</v>
      </c>
      <c r="T13" s="381">
        <v>-231.43068783068784</v>
      </c>
      <c r="U13" s="381">
        <v>-272.73680362940507</v>
      </c>
      <c r="V13" s="381">
        <v>-352.29487569144726</v>
      </c>
      <c r="W13" s="381">
        <v>-411.66836140650469</v>
      </c>
      <c r="X13" s="381">
        <v>-402.37115693526096</v>
      </c>
      <c r="Y13" s="381">
        <v>-369.03569688329031</v>
      </c>
      <c r="Z13" s="381">
        <v>-477.65039701487257</v>
      </c>
      <c r="AA13" s="381">
        <v>-410.86725267149257</v>
      </c>
      <c r="AB13" s="381">
        <v>-458.44899181473352</v>
      </c>
      <c r="AC13" s="409">
        <v>-466.48319992330926</v>
      </c>
      <c r="AD13" s="381">
        <v>-456.93108427812092</v>
      </c>
      <c r="AE13" s="381">
        <v>-627.6617326431633</v>
      </c>
      <c r="AF13" s="381">
        <v>-798.22863213888206</v>
      </c>
      <c r="AG13" s="381">
        <v>-821.7011320861119</v>
      </c>
      <c r="AH13" s="381">
        <v>-865.91352932249924</v>
      </c>
      <c r="AI13" s="381">
        <v>-934.11862024221466</v>
      </c>
      <c r="AJ13" s="381">
        <v>-899.21569691993955</v>
      </c>
      <c r="AK13" s="381">
        <v>-921.8283476431086</v>
      </c>
      <c r="AL13" s="381">
        <v>-814.66053316578416</v>
      </c>
      <c r="AM13" s="409">
        <v>-697.07466548851301</v>
      </c>
      <c r="AN13" s="381">
        <v>-608.2023135644431</v>
      </c>
      <c r="AO13" s="381">
        <v>-599.87555940522589</v>
      </c>
      <c r="AP13" s="381">
        <v>-604.91327525679367</v>
      </c>
      <c r="AQ13" s="381">
        <v>-653.82709010373901</v>
      </c>
      <c r="AR13" s="381">
        <v>-623.73103750871906</v>
      </c>
      <c r="AS13" s="381">
        <v>-657.7916657568943</v>
      </c>
      <c r="AT13" s="381">
        <v>-695.65392567460106</v>
      </c>
      <c r="AU13" s="381">
        <v>-671.43272138117493</v>
      </c>
      <c r="AV13" s="381">
        <v>-717.86446627082466</v>
      </c>
      <c r="AW13" s="409">
        <v>-816.85196999999994</v>
      </c>
      <c r="AX13" s="381">
        <v>-851.33651243590111</v>
      </c>
      <c r="AY13" s="381">
        <v>-930.23885816682412</v>
      </c>
      <c r="AZ13" s="381">
        <v>-933.5370979635826</v>
      </c>
      <c r="BA13" s="381">
        <v>-660.20558165496061</v>
      </c>
      <c r="BB13" s="381">
        <v>-814</v>
      </c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>
        <v>552.40605040065032</v>
      </c>
      <c r="C14" s="344">
        <f t="shared" si="0"/>
        <v>594.04795690819287</v>
      </c>
      <c r="D14" s="381">
        <v>635.68986341573543</v>
      </c>
      <c r="E14" s="381">
        <f t="shared" si="1"/>
        <v>623.88648176168908</v>
      </c>
      <c r="F14" s="381">
        <v>612.08310010764274</v>
      </c>
      <c r="G14" s="344">
        <v>280.10868315123633</v>
      </c>
      <c r="H14" s="381">
        <v>421.95073916311702</v>
      </c>
      <c r="I14" s="395">
        <v>412.48765697369049</v>
      </c>
      <c r="J14" s="344">
        <v>257.79806864034094</v>
      </c>
      <c r="K14" s="344">
        <v>33.028003106662069</v>
      </c>
      <c r="L14" s="344">
        <v>18.085007855784337</v>
      </c>
      <c r="M14" s="344">
        <v>21.433807675722292</v>
      </c>
      <c r="N14" s="344">
        <v>-138.10431927254356</v>
      </c>
      <c r="O14" s="381">
        <v>199.21513746273601</v>
      </c>
      <c r="P14" s="381">
        <v>147.6973551953763</v>
      </c>
      <c r="Q14" s="381">
        <v>239.65567895750036</v>
      </c>
      <c r="R14" s="381">
        <v>136.3289929353096</v>
      </c>
      <c r="S14" s="409">
        <v>229.62897897513383</v>
      </c>
      <c r="T14" s="381">
        <v>38.571781305114641</v>
      </c>
      <c r="U14" s="381">
        <v>-7.0535380248984065</v>
      </c>
      <c r="V14" s="381">
        <v>-126.29438939882073</v>
      </c>
      <c r="W14" s="381">
        <v>-197.34617325157186</v>
      </c>
      <c r="X14" s="381">
        <v>-108.25213866786208</v>
      </c>
      <c r="Y14" s="381">
        <v>-78.938116980382944</v>
      </c>
      <c r="Z14" s="381">
        <v>-210.78499301466039</v>
      </c>
      <c r="AA14" s="381">
        <v>-103.65916925198206</v>
      </c>
      <c r="AB14" s="381">
        <v>-161.9125407599654</v>
      </c>
      <c r="AC14" s="409">
        <v>-145.01163143683397</v>
      </c>
      <c r="AD14" s="381">
        <v>-167.98936921989741</v>
      </c>
      <c r="AE14" s="381">
        <v>-351.94469246399598</v>
      </c>
      <c r="AF14" s="381">
        <v>-624.35704890070974</v>
      </c>
      <c r="AG14" s="381">
        <v>-681.41069490067821</v>
      </c>
      <c r="AH14" s="381">
        <v>-731.65167547284341</v>
      </c>
      <c r="AI14" s="381">
        <v>-767.10057580017315</v>
      </c>
      <c r="AJ14" s="381">
        <v>-734.14228395879127</v>
      </c>
      <c r="AK14" s="381">
        <v>-833.76462259862058</v>
      </c>
      <c r="AL14" s="381">
        <v>-726.32384884660269</v>
      </c>
      <c r="AM14" s="409">
        <v>-599.07010855844487</v>
      </c>
      <c r="AN14" s="381">
        <v>-534.03129971512078</v>
      </c>
      <c r="AO14" s="381">
        <v>-505.15836581492709</v>
      </c>
      <c r="AP14" s="381">
        <v>-505.38694578078275</v>
      </c>
      <c r="AQ14" s="381">
        <v>-571.62445788566743</v>
      </c>
      <c r="AR14" s="381">
        <v>-530.23289381904908</v>
      </c>
      <c r="AS14" s="381">
        <v>-567.06178082490885</v>
      </c>
      <c r="AT14" s="381">
        <v>-578.55218151937652</v>
      </c>
      <c r="AU14" s="381">
        <v>-277.60075539456983</v>
      </c>
      <c r="AV14" s="381">
        <v>-620.52691152223827</v>
      </c>
      <c r="AW14" s="409">
        <v>-761.08295999999996</v>
      </c>
      <c r="AX14" s="381">
        <v>-793.21745848958176</v>
      </c>
      <c r="AY14" s="381">
        <v>-872.29646043276364</v>
      </c>
      <c r="AZ14" s="381">
        <v>-873.57568967799261</v>
      </c>
      <c r="BA14" s="381">
        <v>-622.5667426391924</v>
      </c>
      <c r="BB14" s="381">
        <v>-765</v>
      </c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>
        <v>793.68685402392282</v>
      </c>
      <c r="C15" s="344">
        <f t="shared" si="0"/>
        <v>853.5526492718102</v>
      </c>
      <c r="D15" s="381">
        <v>913.41844451969746</v>
      </c>
      <c r="E15" s="381">
        <f t="shared" si="1"/>
        <v>954.02674109730845</v>
      </c>
      <c r="F15" s="381">
        <v>994.63503767491943</v>
      </c>
      <c r="G15" s="344">
        <v>708.84646348476133</v>
      </c>
      <c r="H15" s="381">
        <v>887.74051616136308</v>
      </c>
      <c r="I15" s="395">
        <v>960.73074535644366</v>
      </c>
      <c r="J15" s="344">
        <v>639.53751643469195</v>
      </c>
      <c r="K15" s="344">
        <v>429.36404038660686</v>
      </c>
      <c r="L15" s="344">
        <v>434.04018853882405</v>
      </c>
      <c r="M15" s="344">
        <v>385.80853816300129</v>
      </c>
      <c r="N15" s="344">
        <v>134.15848157904233</v>
      </c>
      <c r="O15" s="381">
        <v>561.42447830407423</v>
      </c>
      <c r="P15" s="381">
        <v>542.70190978766175</v>
      </c>
      <c r="Q15" s="381">
        <v>644.47946098030502</v>
      </c>
      <c r="R15" s="381">
        <v>533.19783903587756</v>
      </c>
      <c r="S15" s="409">
        <v>630.07951548055007</v>
      </c>
      <c r="T15" s="381">
        <v>424.28959435626103</v>
      </c>
      <c r="U15" s="381">
        <v>394.99812939431075</v>
      </c>
      <c r="V15" s="381">
        <v>126.29438939882073</v>
      </c>
      <c r="W15" s="381">
        <v>29.708026080881783</v>
      </c>
      <c r="X15" s="381">
        <v>173.61192050506182</v>
      </c>
      <c r="Y15" s="381">
        <v>197.34529245095737</v>
      </c>
      <c r="Z15" s="381">
        <v>23.205687304366279</v>
      </c>
      <c r="AA15" s="381">
        <v>156.43110996208202</v>
      </c>
      <c r="AB15" s="381">
        <v>110.97376389166168</v>
      </c>
      <c r="AC15" s="409">
        <v>206.16111457284828</v>
      </c>
      <c r="AD15" s="381">
        <v>115.9126647617292</v>
      </c>
      <c r="AE15" s="381">
        <v>-69.74019251590704</v>
      </c>
      <c r="AF15" s="381">
        <v>-371.45292782700454</v>
      </c>
      <c r="AG15" s="381">
        <v>-474.82917201223728</v>
      </c>
      <c r="AH15" s="381">
        <v>-514.41901306441162</v>
      </c>
      <c r="AI15" s="381">
        <v>-496.62002595155718</v>
      </c>
      <c r="AJ15" s="381">
        <v>-470.60402817871233</v>
      </c>
      <c r="AK15" s="381">
        <v>-619.28684063543199</v>
      </c>
      <c r="AL15" s="381">
        <v>-469.72681344326622</v>
      </c>
      <c r="AM15" s="409">
        <v>-284.35124968442312</v>
      </c>
      <c r="AN15" s="381">
        <v>-269.71277763389935</v>
      </c>
      <c r="AO15" s="381">
        <v>-222.32230162167363</v>
      </c>
      <c r="AP15" s="381">
        <v>-205.5154076192953</v>
      </c>
      <c r="AQ15" s="381">
        <v>-289.60619658366778</v>
      </c>
      <c r="AR15" s="381">
        <v>-249.73846275003939</v>
      </c>
      <c r="AS15" s="381">
        <v>-257.86388349090589</v>
      </c>
      <c r="AT15" s="381">
        <v>-240.00060435773736</v>
      </c>
      <c r="AU15" s="381">
        <v>-59.808292828911384</v>
      </c>
      <c r="AV15" s="381">
        <v>-290.90655566907071</v>
      </c>
      <c r="AW15" s="409">
        <v>-590.49540000000002</v>
      </c>
      <c r="AX15" s="381">
        <v>-671.59795671302447</v>
      </c>
      <c r="AY15" s="381">
        <v>-734.28820401163807</v>
      </c>
      <c r="AZ15" s="381">
        <v>-734.01034280636065</v>
      </c>
      <c r="BA15" s="381">
        <v>-509.65022559188793</v>
      </c>
      <c r="BB15" s="381">
        <v>-669</v>
      </c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>
        <v>933.3757403321332</v>
      </c>
      <c r="C16" s="344">
        <f t="shared" si="0"/>
        <v>1015.973286127236</v>
      </c>
      <c r="D16" s="381">
        <v>1098.5708319223388</v>
      </c>
      <c r="E16" s="381">
        <f t="shared" si="1"/>
        <v>1161.3685160688121</v>
      </c>
      <c r="F16" s="381">
        <v>1224.1662002152855</v>
      </c>
      <c r="G16" s="344">
        <v>1320.512363427257</v>
      </c>
      <c r="H16" s="381">
        <v>1474.0876472062139</v>
      </c>
      <c r="I16" s="395">
        <v>1837.9196867688488</v>
      </c>
      <c r="J16" s="344">
        <v>1224.5408260416195</v>
      </c>
      <c r="K16" s="344">
        <v>797.39036071798421</v>
      </c>
      <c r="L16" s="344">
        <v>831.91036136607954</v>
      </c>
      <c r="M16" s="344">
        <v>823.05821474773609</v>
      </c>
      <c r="N16" s="344">
        <v>512.95890015516181</v>
      </c>
      <c r="O16" s="381">
        <v>1003.3198741305067</v>
      </c>
      <c r="P16" s="381">
        <v>1068.2297085060936</v>
      </c>
      <c r="Q16" s="381">
        <v>1191.801214275137</v>
      </c>
      <c r="R16" s="381">
        <v>1133.0454079512399</v>
      </c>
      <c r="S16" s="409">
        <v>1176.1484288970269</v>
      </c>
      <c r="T16" s="381">
        <v>894.86532627865972</v>
      </c>
      <c r="U16" s="381">
        <v>862.88281837923842</v>
      </c>
      <c r="V16" s="381">
        <v>560.56983364739722</v>
      </c>
      <c r="W16" s="381">
        <v>394.69234650314371</v>
      </c>
      <c r="X16" s="381">
        <v>684.23521610818489</v>
      </c>
      <c r="Y16" s="381">
        <v>722.28377037050404</v>
      </c>
      <c r="Z16" s="381">
        <v>429.30521513077616</v>
      </c>
      <c r="AA16" s="381">
        <v>646.45627369872454</v>
      </c>
      <c r="AB16" s="381">
        <v>580.33820789246022</v>
      </c>
      <c r="AC16" s="409">
        <v>740.78230999057348</v>
      </c>
      <c r="AD16" s="381">
        <v>628.28024088241625</v>
      </c>
      <c r="AE16" s="381">
        <v>256.25466087240261</v>
      </c>
      <c r="AF16" s="381">
        <v>-71.129284051979596</v>
      </c>
      <c r="AG16" s="381">
        <v>-201.95656342078922</v>
      </c>
      <c r="AH16" s="381">
        <v>-202.14706085229076</v>
      </c>
      <c r="AI16" s="381">
        <v>-158.14982969290659</v>
      </c>
      <c r="AJ16" s="381">
        <v>-157.83335098916814</v>
      </c>
      <c r="AK16" s="381">
        <v>-325.26762959980255</v>
      </c>
      <c r="AL16" s="381">
        <v>-215.93411722466567</v>
      </c>
      <c r="AM16" s="409">
        <v>-12.42311285029033</v>
      </c>
      <c r="AN16" s="381">
        <v>-16.182766658033962</v>
      </c>
      <c r="AO16" s="381">
        <v>9.2086160435012747</v>
      </c>
      <c r="AP16" s="381">
        <v>-10.340397867637499</v>
      </c>
      <c r="AQ16" s="381">
        <v>-40.468988168896807</v>
      </c>
      <c r="AR16" s="381">
        <v>-36.907161982764443</v>
      </c>
      <c r="AS16" s="381">
        <v>-28.651542610100655</v>
      </c>
      <c r="AT16" s="381">
        <v>-16.23192493240736</v>
      </c>
      <c r="AU16" s="381">
        <v>123.00196072361021</v>
      </c>
      <c r="AV16" s="381">
        <v>-37.607691607408377</v>
      </c>
      <c r="AW16" s="409">
        <v>-258.06835999999998</v>
      </c>
      <c r="AX16" s="381">
        <v>-340.10409346364696</v>
      </c>
      <c r="AY16" s="381">
        <v>-349.76138268560089</v>
      </c>
      <c r="AZ16" s="381">
        <v>-350.46409325543135</v>
      </c>
      <c r="BA16" s="381">
        <v>-188.19419507884086</v>
      </c>
      <c r="BB16" s="381">
        <v>-319</v>
      </c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>
        <v>1073.0646266403437</v>
      </c>
      <c r="C17" s="344">
        <f t="shared" si="0"/>
        <v>1159.8786842423979</v>
      </c>
      <c r="D17" s="381">
        <v>1246.6927418444518</v>
      </c>
      <c r="E17" s="381">
        <f t="shared" si="1"/>
        <v>1356.0804667241637</v>
      </c>
      <c r="F17" s="381">
        <v>1465.4681916038753</v>
      </c>
      <c r="G17" s="344">
        <v>2292.3179988499137</v>
      </c>
      <c r="H17" s="381">
        <v>2394.7074417439239</v>
      </c>
      <c r="I17" s="395">
        <v>3017.9476674783937</v>
      </c>
      <c r="J17" s="344">
        <v>2012.8079974611235</v>
      </c>
      <c r="K17" s="344">
        <v>1363.584699689334</v>
      </c>
      <c r="L17" s="344">
        <v>1406.1093607872322</v>
      </c>
      <c r="M17" s="344">
        <v>1457.498921949116</v>
      </c>
      <c r="N17" s="344">
        <v>1073.2678526323386</v>
      </c>
      <c r="O17" s="381">
        <v>1539.3896985756874</v>
      </c>
      <c r="P17" s="381">
        <v>1641.8450182183692</v>
      </c>
      <c r="Q17" s="381">
        <v>1752.0773285946987</v>
      </c>
      <c r="R17" s="381">
        <v>1775.306441335365</v>
      </c>
      <c r="S17" s="409">
        <v>1811.8286511818485</v>
      </c>
      <c r="T17" s="381">
        <v>1473.4420458553793</v>
      </c>
      <c r="U17" s="381">
        <v>1434.2193983960094</v>
      </c>
      <c r="V17" s="381">
        <v>1085.6886106214413</v>
      </c>
      <c r="W17" s="381">
        <v>914.58280291857488</v>
      </c>
      <c r="X17" s="381">
        <v>1288.8131981022825</v>
      </c>
      <c r="Y17" s="381">
        <v>1318.2665535723952</v>
      </c>
      <c r="Z17" s="381">
        <v>1063.5940014501211</v>
      </c>
      <c r="AA17" s="381">
        <v>1240.1406066873492</v>
      </c>
      <c r="AB17" s="381">
        <v>1173.4111100019966</v>
      </c>
      <c r="AC17" s="409">
        <v>1334.8058604547125</v>
      </c>
      <c r="AD17" s="381">
        <v>1204.4837773066643</v>
      </c>
      <c r="AE17" s="381">
        <v>819.04179582635004</v>
      </c>
      <c r="AF17" s="381">
        <v>132.77466356369524</v>
      </c>
      <c r="AG17" s="381">
        <v>6.1666126235355492</v>
      </c>
      <c r="AH17" s="381">
        <v>27.154082801053981</v>
      </c>
      <c r="AI17" s="381">
        <v>78.335896950692046</v>
      </c>
      <c r="AJ17" s="381">
        <v>101.36086760772265</v>
      </c>
      <c r="AK17" s="381">
        <v>-19.885357268110202</v>
      </c>
      <c r="AL17" s="381">
        <v>26.64122225499122</v>
      </c>
      <c r="AM17" s="409">
        <v>421.00549103761676</v>
      </c>
      <c r="AN17" s="381">
        <v>438.28326365508644</v>
      </c>
      <c r="AO17" s="381">
        <v>585.40487705115254</v>
      </c>
      <c r="AP17" s="381">
        <v>324.42998309712652</v>
      </c>
      <c r="AQ17" s="381">
        <v>83.46728809834967</v>
      </c>
      <c r="AR17" s="381">
        <v>88.577188758634662</v>
      </c>
      <c r="AS17" s="381">
        <v>196.97935544444201</v>
      </c>
      <c r="AT17" s="381">
        <v>211.01502412129565</v>
      </c>
      <c r="AU17" s="381">
        <v>801.20543223636002</v>
      </c>
      <c r="AV17" s="381">
        <v>189.14456661373038</v>
      </c>
      <c r="AW17" s="409">
        <v>-59.04954</v>
      </c>
      <c r="AX17" s="381">
        <v>-97.941368687316057</v>
      </c>
      <c r="AY17" s="381">
        <v>-90.600840093258071</v>
      </c>
      <c r="AZ17" s="381">
        <v>-79.603938586041934</v>
      </c>
      <c r="BA17" s="381">
        <v>-18.310786548211542</v>
      </c>
      <c r="BB17" s="381">
        <v>-46</v>
      </c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>
        <v>1422.2868424108697</v>
      </c>
      <c r="C18" s="343">
        <f t="shared" si="0"/>
        <v>1522.7280526536795</v>
      </c>
      <c r="D18" s="382">
        <v>1623.1692628964893</v>
      </c>
      <c r="E18" s="382">
        <f t="shared" si="1"/>
        <v>1906.2717143330672</v>
      </c>
      <c r="F18" s="382">
        <v>2189.3741657696451</v>
      </c>
      <c r="G18" s="343">
        <v>3258.4071305347898</v>
      </c>
      <c r="H18" s="382">
        <v>3266.0083187171135</v>
      </c>
      <c r="I18" s="396">
        <v>4010.0065893138517</v>
      </c>
      <c r="J18" s="343">
        <v>2885.3553067053545</v>
      </c>
      <c r="K18" s="343">
        <v>2099.6373403520884</v>
      </c>
      <c r="L18" s="343">
        <v>2043.6058877036301</v>
      </c>
      <c r="M18" s="343">
        <v>2237.6895213454077</v>
      </c>
      <c r="N18" s="343">
        <v>1925.5687944286076</v>
      </c>
      <c r="O18" s="382">
        <v>2231.2095395826432</v>
      </c>
      <c r="P18" s="382">
        <v>2462.7675273275536</v>
      </c>
      <c r="Q18" s="382">
        <v>2471.0443654671999</v>
      </c>
      <c r="R18" s="382">
        <v>2553.8964676547998</v>
      </c>
      <c r="S18" s="411">
        <v>2635.1325514097675</v>
      </c>
      <c r="T18" s="382">
        <v>2273.1636449147563</v>
      </c>
      <c r="U18" s="382">
        <v>2139.5732008858499</v>
      </c>
      <c r="V18" s="382">
        <v>1697.2193382367839</v>
      </c>
      <c r="W18" s="382">
        <v>1491.7673096328494</v>
      </c>
      <c r="X18" s="382">
        <v>1885.2212073667301</v>
      </c>
      <c r="Y18" s="382">
        <v>1971.4794715850642</v>
      </c>
      <c r="Z18" s="382">
        <v>1721.0884750738323</v>
      </c>
      <c r="AA18" s="382">
        <v>1871.5191830403307</v>
      </c>
      <c r="AB18" s="382">
        <v>1733.7376555533374</v>
      </c>
      <c r="AC18" s="411">
        <v>1963.7719727108599</v>
      </c>
      <c r="AD18" s="382">
        <v>1854.6026361876673</v>
      </c>
      <c r="AE18" s="382">
        <v>1456.4347181228957</v>
      </c>
      <c r="AF18" s="382">
        <v>673.35722235874016</v>
      </c>
      <c r="AG18" s="382">
        <v>365.37179794448127</v>
      </c>
      <c r="AH18" s="382">
        <v>467.65364824037414</v>
      </c>
      <c r="AI18" s="382">
        <v>574.9559229022492</v>
      </c>
      <c r="AJ18" s="382">
        <v>641.46949071744484</v>
      </c>
      <c r="AK18" s="382">
        <v>443.15939054645588</v>
      </c>
      <c r="AL18" s="382">
        <v>544.04180183876804</v>
      </c>
      <c r="AM18" s="411">
        <v>999.37041151224446</v>
      </c>
      <c r="AN18" s="382">
        <v>1169.2048910429537</v>
      </c>
      <c r="AO18" s="382">
        <v>1516.7906140224243</v>
      </c>
      <c r="AP18" s="382">
        <v>1066.353530100117</v>
      </c>
      <c r="AQ18" s="382">
        <v>693.03142239235785</v>
      </c>
      <c r="AR18" s="382">
        <v>688.93369034493617</v>
      </c>
      <c r="AS18" s="382">
        <v>977.73389156968494</v>
      </c>
      <c r="AT18" s="382">
        <v>1084.0607008429199</v>
      </c>
      <c r="AU18" s="382">
        <v>1707.3574915121308</v>
      </c>
      <c r="AV18" s="382">
        <v>1118.275771032055</v>
      </c>
      <c r="AW18" s="411">
        <v>36.085830000000001</v>
      </c>
      <c r="AX18" s="382">
        <v>0</v>
      </c>
      <c r="AY18" s="382">
        <v>1.0534981406192798</v>
      </c>
      <c r="AZ18" s="382">
        <v>1.0338173842343108</v>
      </c>
      <c r="BA18" s="382">
        <v>123.08917624075536</v>
      </c>
      <c r="BB18" s="382">
        <v>32</v>
      </c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>
        <v>1777.858553013587</v>
      </c>
      <c r="C19" s="388">
        <f t="shared" si="0"/>
        <v>1947.3837578252267</v>
      </c>
      <c r="D19" s="384">
        <v>2116.9089626368664</v>
      </c>
      <c r="E19" s="384">
        <f t="shared" si="1"/>
        <v>2565.1205738910921</v>
      </c>
      <c r="F19" s="384">
        <v>3013.3321851453179</v>
      </c>
      <c r="G19" s="388">
        <v>4230.2127659574462</v>
      </c>
      <c r="H19" s="384">
        <v>4208.5476321723881</v>
      </c>
      <c r="I19" s="397">
        <v>4970.7373346702952</v>
      </c>
      <c r="J19" s="388">
        <v>3812.4368227773498</v>
      </c>
      <c r="K19" s="388">
        <v>2897.0277010700729</v>
      </c>
      <c r="L19" s="388">
        <v>2776.0487058628955</v>
      </c>
      <c r="M19" s="388">
        <v>3073.6080206985771</v>
      </c>
      <c r="N19" s="388">
        <v>2896.2448670299136</v>
      </c>
      <c r="O19" s="384">
        <v>3024.4479960251738</v>
      </c>
      <c r="P19" s="384">
        <v>3259.6462809398167</v>
      </c>
      <c r="Q19" s="384">
        <v>3245.0674366948024</v>
      </c>
      <c r="R19" s="384">
        <v>3408.2248233827399</v>
      </c>
      <c r="S19" s="413">
        <v>3497.6413992675871</v>
      </c>
      <c r="T19" s="384">
        <v>3142.3144503233393</v>
      </c>
      <c r="U19" s="384">
        <v>3011.8607366316196</v>
      </c>
      <c r="V19" s="384">
        <v>2344.2011225254796</v>
      </c>
      <c r="W19" s="384">
        <v>2189.9059225335714</v>
      </c>
      <c r="X19" s="384">
        <v>2628.6887257648773</v>
      </c>
      <c r="Y19" s="384">
        <v>2841.7722112937863</v>
      </c>
      <c r="Z19" s="384">
        <v>2560.3608325817463</v>
      </c>
      <c r="AA19" s="384">
        <v>2683.8301275422268</v>
      </c>
      <c r="AB19" s="384">
        <v>2586.9621680974246</v>
      </c>
      <c r="AC19" s="413">
        <v>2736.0025883142407</v>
      </c>
      <c r="AD19" s="384">
        <v>2649.1923525977818</v>
      </c>
      <c r="AE19" s="384">
        <v>2239.7954852201769</v>
      </c>
      <c r="AF19" s="384">
        <v>1370.4242060681402</v>
      </c>
      <c r="AG19" s="384">
        <v>965.07487558331343</v>
      </c>
      <c r="AH19" s="384">
        <v>1143.4885979554956</v>
      </c>
      <c r="AI19" s="384">
        <v>1322.8420334126299</v>
      </c>
      <c r="AJ19" s="384">
        <v>1474.0766174951666</v>
      </c>
      <c r="AK19" s="384">
        <v>1308.1724317092496</v>
      </c>
      <c r="AL19" s="384">
        <v>1583.0494697834256</v>
      </c>
      <c r="AM19" s="413">
        <v>1841.381393587478</v>
      </c>
      <c r="AN19" s="384">
        <v>1834.0468879105156</v>
      </c>
      <c r="AO19" s="384">
        <v>2170.602353111015</v>
      </c>
      <c r="AP19" s="384">
        <v>1679.0221037576389</v>
      </c>
      <c r="AQ19" s="384">
        <v>1317.7714272497024</v>
      </c>
      <c r="AR19" s="384">
        <v>1328.6578313795198</v>
      </c>
      <c r="AS19" s="384">
        <v>1680.890499792572</v>
      </c>
      <c r="AT19" s="384">
        <v>2088.1212002332609</v>
      </c>
      <c r="AU19" s="384">
        <v>2588.6834669721266</v>
      </c>
      <c r="AV19" s="384">
        <v>2201.1560676100785</v>
      </c>
      <c r="AW19" s="413">
        <v>793.88825999999995</v>
      </c>
      <c r="AX19" s="384">
        <v>502.62218875798465</v>
      </c>
      <c r="AY19" s="384">
        <v>526.74907030963993</v>
      </c>
      <c r="AZ19" s="384">
        <v>498.2999792009378</v>
      </c>
      <c r="BA19" s="384">
        <v>1040.6630354900226</v>
      </c>
      <c r="BB19" s="384">
        <v>753</v>
      </c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>
        <v>2235.0221809313666</v>
      </c>
      <c r="C20" s="344">
        <f t="shared" si="0"/>
        <v>2503.0681228621161</v>
      </c>
      <c r="D20" s="381">
        <v>2771.114064792866</v>
      </c>
      <c r="E20" s="381">
        <f t="shared" si="1"/>
        <v>3324.8010851413201</v>
      </c>
      <c r="F20" s="381">
        <v>3878.4881054897746</v>
      </c>
      <c r="G20" s="344">
        <v>5070.5388154111552</v>
      </c>
      <c r="H20" s="381">
        <v>4997.650313204711</v>
      </c>
      <c r="I20" s="395">
        <v>5764.3844721386622</v>
      </c>
      <c r="J20" s="344">
        <v>4680.0264768554198</v>
      </c>
      <c r="K20" s="344">
        <v>3727.4460648947188</v>
      </c>
      <c r="L20" s="344">
        <v>3571.7890515174067</v>
      </c>
      <c r="M20" s="344">
        <v>3995.2617507546356</v>
      </c>
      <c r="N20" s="344">
        <v>3835.35423808321</v>
      </c>
      <c r="O20" s="381">
        <v>3716.2678370321296</v>
      </c>
      <c r="P20" s="381">
        <v>4001.567879130544</v>
      </c>
      <c r="Q20" s="381">
        <v>4100.0552643269657</v>
      </c>
      <c r="R20" s="381">
        <v>4320.1143094611443</v>
      </c>
      <c r="S20" s="409">
        <v>4430.1590821788013</v>
      </c>
      <c r="T20" s="381">
        <v>3870.0353909465025</v>
      </c>
      <c r="U20" s="381">
        <v>3754.8334085875849</v>
      </c>
      <c r="V20" s="381">
        <v>3159.5754260126027</v>
      </c>
      <c r="W20" s="381">
        <v>2994.1446285802999</v>
      </c>
      <c r="X20" s="381">
        <v>3402.7936418992117</v>
      </c>
      <c r="Y20" s="381">
        <v>3583.7905109093858</v>
      </c>
      <c r="Z20" s="381">
        <v>3403.5008046403877</v>
      </c>
      <c r="AA20" s="381">
        <v>3392.4819027921403</v>
      </c>
      <c r="AB20" s="381">
        <v>3351.0438211219807</v>
      </c>
      <c r="AC20" s="409">
        <v>3429.6124398856032</v>
      </c>
      <c r="AD20" s="381">
        <v>3373.2265339355399</v>
      </c>
      <c r="AE20" s="381">
        <v>3045.862361508684</v>
      </c>
      <c r="AF20" s="381">
        <v>2187.6206472875501</v>
      </c>
      <c r="AG20" s="381">
        <v>1720.4849219664181</v>
      </c>
      <c r="AH20" s="381">
        <v>1988.2822850993971</v>
      </c>
      <c r="AI20" s="381">
        <v>2094.3767165873705</v>
      </c>
      <c r="AJ20" s="381">
        <v>2258.8993352578191</v>
      </c>
      <c r="AK20" s="381">
        <v>2214.3765700702716</v>
      </c>
      <c r="AL20" s="381">
        <v>2595.4159154730919</v>
      </c>
      <c r="AM20" s="409">
        <v>2814.5252335268874</v>
      </c>
      <c r="AN20" s="381">
        <v>2760.5102790829601</v>
      </c>
      <c r="AO20" s="381">
        <v>2863.8795895288968</v>
      </c>
      <c r="AP20" s="381">
        <v>2548.9080743726436</v>
      </c>
      <c r="AQ20" s="381">
        <v>2074.0356436559614</v>
      </c>
      <c r="AR20" s="381">
        <v>2250.1066422158719</v>
      </c>
      <c r="AS20" s="381">
        <v>2399.5666935959302</v>
      </c>
      <c r="AT20" s="381">
        <v>2804.6447436781</v>
      </c>
      <c r="AU20" s="381">
        <v>3242.0608546691019</v>
      </c>
      <c r="AV20" s="381">
        <v>2920.126642457592</v>
      </c>
      <c r="AW20" s="409">
        <v>1803.1979899999999</v>
      </c>
      <c r="AX20" s="381">
        <v>1428.2219367919606</v>
      </c>
      <c r="AY20" s="381">
        <v>1454.8809321952253</v>
      </c>
      <c r="AZ20" s="381">
        <v>1395.6534687163196</v>
      </c>
      <c r="BA20" s="381">
        <v>1870.7520256756127</v>
      </c>
      <c r="BB20" s="381">
        <v>1596</v>
      </c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>
        <v>2825.5252003251653</v>
      </c>
      <c r="C21" s="344">
        <f t="shared" si="0"/>
        <v>3137.7656761305248</v>
      </c>
      <c r="D21" s="381">
        <v>3450.0061519358842</v>
      </c>
      <c r="E21" s="381">
        <f t="shared" si="1"/>
        <v>4055.6271879162741</v>
      </c>
      <c r="F21" s="381">
        <v>4661.2482238966641</v>
      </c>
      <c r="G21" s="344">
        <v>5790.8182863714774</v>
      </c>
      <c r="H21" s="381">
        <v>5775.7932347782507</v>
      </c>
      <c r="I21" s="395">
        <v>6422.2761781979652</v>
      </c>
      <c r="J21" s="344">
        <v>5408.8017862809993</v>
      </c>
      <c r="K21" s="344">
        <v>4557.8644287193656</v>
      </c>
      <c r="L21" s="344">
        <v>4286.1468618208883</v>
      </c>
      <c r="M21" s="344">
        <v>4856.9008193186719</v>
      </c>
      <c r="N21" s="344">
        <v>4695.5468552664815</v>
      </c>
      <c r="O21" s="381">
        <v>4440.686518714806</v>
      </c>
      <c r="P21" s="381">
        <v>4753.793943962809</v>
      </c>
      <c r="Q21" s="381">
        <v>4916.1800088849395</v>
      </c>
      <c r="R21" s="381">
        <v>5141.1178002493425</v>
      </c>
      <c r="S21" s="409">
        <v>5250.6626290045842</v>
      </c>
      <c r="T21" s="381">
        <v>4659.4711816578483</v>
      </c>
      <c r="U21" s="381">
        <v>4523.6690533015117</v>
      </c>
      <c r="V21" s="381">
        <v>3866.3808684375817</v>
      </c>
      <c r="W21" s="381">
        <v>3724.1132694248236</v>
      </c>
      <c r="X21" s="381">
        <v>4134.0062012028839</v>
      </c>
      <c r="Y21" s="381">
        <v>4290.2866578838129</v>
      </c>
      <c r="Z21" s="381">
        <v>4099.6714237713759</v>
      </c>
      <c r="AA21" s="381">
        <v>4070.9782833505687</v>
      </c>
      <c r="AB21" s="381">
        <v>4031.4403407200375</v>
      </c>
      <c r="AC21" s="409">
        <v>4093.5211139337584</v>
      </c>
      <c r="AD21" s="381">
        <v>4045.1840108151296</v>
      </c>
      <c r="AE21" s="381">
        <v>3714.0707177076069</v>
      </c>
      <c r="AF21" s="381">
        <v>2947.9136612653765</v>
      </c>
      <c r="AG21" s="381">
        <v>2499.0197656877813</v>
      </c>
      <c r="AH21" s="381">
        <v>2790.8362878861039</v>
      </c>
      <c r="AI21" s="381">
        <v>2876.2576503027685</v>
      </c>
      <c r="AJ21" s="381">
        <v>3032.1379538653032</v>
      </c>
      <c r="AK21" s="381">
        <v>3099.2749685011754</v>
      </c>
      <c r="AL21" s="381">
        <v>3473.1740802954341</v>
      </c>
      <c r="AM21" s="409">
        <v>3728.3142009593539</v>
      </c>
      <c r="AN21" s="381">
        <v>3703.156436913438</v>
      </c>
      <c r="AO21" s="381">
        <v>3737.3825970838748</v>
      </c>
      <c r="AP21" s="381">
        <v>3523.4905733974779</v>
      </c>
      <c r="AQ21" s="381">
        <v>3085.7603478783817</v>
      </c>
      <c r="AR21" s="381">
        <v>3249.0604932160295</v>
      </c>
      <c r="AS21" s="381">
        <v>3403.564499224874</v>
      </c>
      <c r="AT21" s="381">
        <v>3554.7915601972113</v>
      </c>
      <c r="AU21" s="381">
        <v>4054.550870458087</v>
      </c>
      <c r="AV21" s="381">
        <v>3661.2193888388747</v>
      </c>
      <c r="AW21" s="409">
        <v>2559.9069100000002</v>
      </c>
      <c r="AX21" s="381">
        <v>2221.4393952815421</v>
      </c>
      <c r="AY21" s="381">
        <v>2224.9880729879192</v>
      </c>
      <c r="AZ21" s="381">
        <v>2183.4223155028644</v>
      </c>
      <c r="BA21" s="381">
        <v>2588.941764733243</v>
      </c>
      <c r="BB21" s="381">
        <v>2380</v>
      </c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>
        <v>3358.8827662292415</v>
      </c>
      <c r="C22" s="344">
        <f t="shared" si="0"/>
        <v>3725.3752639138079</v>
      </c>
      <c r="D22" s="381">
        <v>4091.8677615983743</v>
      </c>
      <c r="E22" s="381">
        <f t="shared" si="1"/>
        <v>4759.1099303147957</v>
      </c>
      <c r="F22" s="381">
        <v>5426.3520990312172</v>
      </c>
      <c r="G22" s="344">
        <v>6511.0977573317996</v>
      </c>
      <c r="H22" s="381">
        <v>6570.3757955399651</v>
      </c>
      <c r="I22" s="395">
        <v>7127.1601489757913</v>
      </c>
      <c r="J22" s="344">
        <v>6073.1275785464932</v>
      </c>
      <c r="K22" s="344">
        <v>5345.8182171211602</v>
      </c>
      <c r="L22" s="344">
        <v>4955.292152484908</v>
      </c>
      <c r="M22" s="344">
        <v>5568.5032341526521</v>
      </c>
      <c r="N22" s="344">
        <v>5532.0644462887458</v>
      </c>
      <c r="O22" s="381">
        <v>5128.8842663133482</v>
      </c>
      <c r="P22" s="381">
        <v>5502.5851865812292</v>
      </c>
      <c r="Q22" s="381">
        <v>5722.5889826743669</v>
      </c>
      <c r="R22" s="381">
        <v>5865.1762293946531</v>
      </c>
      <c r="S22" s="409">
        <v>6048.7633486132809</v>
      </c>
      <c r="T22" s="381">
        <v>5394.9064785420342</v>
      </c>
      <c r="U22" s="381">
        <v>5327.7723881399297</v>
      </c>
      <c r="V22" s="381">
        <v>4486.7743602212622</v>
      </c>
      <c r="W22" s="381">
        <v>4386.1778506559031</v>
      </c>
      <c r="X22" s="381">
        <v>4940.7910082558183</v>
      </c>
      <c r="Y22" s="381">
        <v>5008.623522405298</v>
      </c>
      <c r="Z22" s="381">
        <v>4840.3196102357333</v>
      </c>
      <c r="AA22" s="381">
        <v>4773.9759220958285</v>
      </c>
      <c r="AB22" s="381">
        <v>4700.9214081320297</v>
      </c>
      <c r="AC22" s="409">
        <v>4951.3610059275597</v>
      </c>
      <c r="AD22" s="381">
        <v>4809.5356407656627</v>
      </c>
      <c r="AE22" s="381">
        <v>4354.7073698886134</v>
      </c>
      <c r="AF22" s="381">
        <v>3716.1099290267562</v>
      </c>
      <c r="AG22" s="381">
        <v>3323.8042040856608</v>
      </c>
      <c r="AH22" s="381">
        <v>3587.356050050354</v>
      </c>
      <c r="AI22" s="381">
        <v>3684.7432282655714</v>
      </c>
      <c r="AJ22" s="381">
        <v>3861.849055854233</v>
      </c>
      <c r="AK22" s="381">
        <v>3938.7211217478275</v>
      </c>
      <c r="AL22" s="381">
        <v>4400.0081808506548</v>
      </c>
      <c r="AM22" s="409">
        <v>4672.4707775814186</v>
      </c>
      <c r="AN22" s="381">
        <v>4676.8195641718148</v>
      </c>
      <c r="AO22" s="381">
        <v>4692.4476324527213</v>
      </c>
      <c r="AP22" s="381">
        <v>4489.0252242881288</v>
      </c>
      <c r="AQ22" s="381">
        <v>4055.7514080516271</v>
      </c>
      <c r="AR22" s="381">
        <v>4255.3957766127396</v>
      </c>
      <c r="AS22" s="381">
        <v>4394.4303478241882</v>
      </c>
      <c r="AT22" s="381">
        <v>4583.199946986163</v>
      </c>
      <c r="AU22" s="381">
        <v>4997.942055457519</v>
      </c>
      <c r="AV22" s="381">
        <v>4629.0643934412956</v>
      </c>
      <c r="AW22" s="409">
        <v>3388.7874900000002</v>
      </c>
      <c r="AX22" s="381">
        <v>3229.9126091278627</v>
      </c>
      <c r="AY22" s="381">
        <v>3119.4079943736874</v>
      </c>
      <c r="AZ22" s="381">
        <v>3098.3507005502292</v>
      </c>
      <c r="BA22" s="381">
        <v>3558.3961858691096</v>
      </c>
      <c r="BB22" s="381">
        <v>3483</v>
      </c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>
        <v>3923.9878062942744</v>
      </c>
      <c r="C23" s="344">
        <f t="shared" si="0"/>
        <v>4325.7727156541914</v>
      </c>
      <c r="D23" s="381">
        <v>4727.5576250141094</v>
      </c>
      <c r="E23" s="381">
        <f t="shared" si="1"/>
        <v>5430.0797274693796</v>
      </c>
      <c r="F23" s="381">
        <v>6132.6018299246507</v>
      </c>
      <c r="G23" s="344">
        <v>7191.3617021276596</v>
      </c>
      <c r="H23" s="381">
        <v>7353.9985968428964</v>
      </c>
      <c r="I23" s="395">
        <v>7842.4868452466217</v>
      </c>
      <c r="J23" s="344">
        <v>6811.8181983043933</v>
      </c>
      <c r="K23" s="344">
        <v>6001.6599930963066</v>
      </c>
      <c r="L23" s="344">
        <v>5656.0862068965516</v>
      </c>
      <c r="M23" s="344">
        <v>6370.1276412246661</v>
      </c>
      <c r="N23" s="344">
        <v>6325.1778226824954</v>
      </c>
      <c r="O23" s="381">
        <v>5842.4366677707849</v>
      </c>
      <c r="P23" s="381">
        <v>6251.3764291996486</v>
      </c>
      <c r="Q23" s="381">
        <v>6428.6016585221378</v>
      </c>
      <c r="R23" s="381">
        <v>6595.2937248926446</v>
      </c>
      <c r="S23" s="409">
        <v>6869.2668954390647</v>
      </c>
      <c r="T23" s="381">
        <v>6179.1993650793656</v>
      </c>
      <c r="U23" s="381">
        <v>6082.5009568040596</v>
      </c>
      <c r="V23" s="381">
        <v>5178.0699653516494</v>
      </c>
      <c r="W23" s="381">
        <v>5014.2904020802607</v>
      </c>
      <c r="X23" s="381">
        <v>5692.4284993836154</v>
      </c>
      <c r="Y23" s="381">
        <v>5841.4206565483382</v>
      </c>
      <c r="Z23" s="381">
        <v>5521.0197711638111</v>
      </c>
      <c r="AA23" s="381">
        <v>5569.3244570837642</v>
      </c>
      <c r="AB23" s="381">
        <v>5472.2800292806287</v>
      </c>
      <c r="AC23" s="409">
        <v>5762.028439502149</v>
      </c>
      <c r="AD23" s="381">
        <v>5625.9639751743644</v>
      </c>
      <c r="AE23" s="381">
        <v>5165.6398410038119</v>
      </c>
      <c r="AF23" s="381">
        <v>4462.1770861941859</v>
      </c>
      <c r="AG23" s="381">
        <v>4136.2554172364698</v>
      </c>
      <c r="AH23" s="381">
        <v>4426.1154965717997</v>
      </c>
      <c r="AI23" s="381">
        <v>4479.9264841046715</v>
      </c>
      <c r="AJ23" s="381">
        <v>4710.3843189703111</v>
      </c>
      <c r="AK23" s="381">
        <v>4830.7214334887703</v>
      </c>
      <c r="AL23" s="381">
        <v>5366.1030299921786</v>
      </c>
      <c r="AM23" s="409">
        <v>5689.7856854329721</v>
      </c>
      <c r="AN23" s="381">
        <v>5736.7907802730397</v>
      </c>
      <c r="AO23" s="381">
        <v>5738.283311678937</v>
      </c>
      <c r="AP23" s="381">
        <v>5481.7034195813294</v>
      </c>
      <c r="AQ23" s="381">
        <v>5064.9468005134913</v>
      </c>
      <c r="AR23" s="381">
        <v>5306.0196543887678</v>
      </c>
      <c r="AS23" s="381">
        <v>5449.7621672962296</v>
      </c>
      <c r="AT23" s="381">
        <v>5626.6808354980649</v>
      </c>
      <c r="AU23" s="381">
        <v>5940.2047821016895</v>
      </c>
      <c r="AV23" s="381">
        <v>5604.6521580805365</v>
      </c>
      <c r="AW23" s="409">
        <v>4393.72318</v>
      </c>
      <c r="AX23" s="381">
        <v>4242.6909380813177</v>
      </c>
      <c r="AY23" s="381">
        <v>4169.7456405711091</v>
      </c>
      <c r="AZ23" s="381">
        <v>4164.2164236958042</v>
      </c>
      <c r="BA23" s="381">
        <v>4616.3527419879993</v>
      </c>
      <c r="BB23" s="381">
        <v>4601</v>
      </c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>
        <v>4546.2382998490302</v>
      </c>
      <c r="C24" s="344">
        <f t="shared" si="0"/>
        <v>4951.6570210160608</v>
      </c>
      <c r="D24" s="381">
        <v>5357.0757421830904</v>
      </c>
      <c r="E24" s="381">
        <f t="shared" si="1"/>
        <v>6124.448016409091</v>
      </c>
      <c r="F24" s="381">
        <v>6891.8202906350925</v>
      </c>
      <c r="G24" s="344">
        <v>7848.7596319723971</v>
      </c>
      <c r="H24" s="381">
        <v>8055.4232022049609</v>
      </c>
      <c r="I24" s="395">
        <v>8604.8058062359742</v>
      </c>
      <c r="J24" s="344">
        <v>7505.8899215668498</v>
      </c>
      <c r="K24" s="344">
        <v>6610.3189074905076</v>
      </c>
      <c r="L24" s="344">
        <v>6420.1777888034394</v>
      </c>
      <c r="M24" s="344">
        <v>7111.737386804657</v>
      </c>
      <c r="N24" s="344">
        <v>7209.0454660267742</v>
      </c>
      <c r="O24" s="381">
        <v>6574.0995362702879</v>
      </c>
      <c r="P24" s="381">
        <v>7055.1248272396033</v>
      </c>
      <c r="Q24" s="381">
        <v>7170.2388271879163</v>
      </c>
      <c r="R24" s="381">
        <v>7410.2381493281619</v>
      </c>
      <c r="S24" s="409">
        <v>7681.3693820584404</v>
      </c>
      <c r="T24" s="381">
        <v>6958.3493474426814</v>
      </c>
      <c r="U24" s="381">
        <v>6809.0153733685947</v>
      </c>
      <c r="V24" s="381">
        <v>5907.0323181974745</v>
      </c>
      <c r="W24" s="381">
        <v>5778.2110727315066</v>
      </c>
      <c r="X24" s="381">
        <v>6419.5560723224626</v>
      </c>
      <c r="Y24" s="381">
        <v>6618.9611088051106</v>
      </c>
      <c r="Z24" s="381">
        <v>6294.5426813093536</v>
      </c>
      <c r="AA24" s="381">
        <v>6347.7105825577382</v>
      </c>
      <c r="AB24" s="381">
        <v>6312.7698476076403</v>
      </c>
      <c r="AC24" s="409">
        <v>6614.6269472271488</v>
      </c>
      <c r="AD24" s="381">
        <v>6442.3923095830651</v>
      </c>
      <c r="AE24" s="381">
        <v>5955.4880678700147</v>
      </c>
      <c r="AF24" s="381">
        <v>5208.244243361617</v>
      </c>
      <c r="AG24" s="381">
        <v>4937.915058296091</v>
      </c>
      <c r="AH24" s="381">
        <v>5352.3714321188627</v>
      </c>
      <c r="AI24" s="381">
        <v>5295.8022410250869</v>
      </c>
      <c r="AJ24" s="381">
        <v>5537.1993961704493</v>
      </c>
      <c r="AK24" s="381">
        <v>5773.855521061997</v>
      </c>
      <c r="AL24" s="381">
        <v>6360.2412709810615</v>
      </c>
      <c r="AM24" s="409">
        <v>6651.8867583943447</v>
      </c>
      <c r="AN24" s="381">
        <v>6732.0309297421281</v>
      </c>
      <c r="AO24" s="381">
        <v>6711.765579134787</v>
      </c>
      <c r="AP24" s="381">
        <v>6470.5039656741646</v>
      </c>
      <c r="AQ24" s="381">
        <v>6047.5844194895162</v>
      </c>
      <c r="AR24" s="381">
        <v>6328.348041311343</v>
      </c>
      <c r="AS24" s="381">
        <v>6507.4816153191114</v>
      </c>
      <c r="AT24" s="381">
        <v>6607.5528706992527</v>
      </c>
      <c r="AU24" s="381">
        <v>6838.4576328906223</v>
      </c>
      <c r="AV24" s="381">
        <v>6513.8734081184684</v>
      </c>
      <c r="AW24" s="409">
        <v>5356.0119800000002</v>
      </c>
      <c r="AX24" s="381">
        <v>5203.8078857491555</v>
      </c>
      <c r="AY24" s="381">
        <v>5128.4289485346544</v>
      </c>
      <c r="AZ24" s="381">
        <v>5172.1883733242566</v>
      </c>
      <c r="BA24" s="381">
        <v>5643.7913205265359</v>
      </c>
      <c r="BB24" s="381">
        <v>5678</v>
      </c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>
        <v>5098.6443502496804</v>
      </c>
      <c r="C25" s="344">
        <f t="shared" si="0"/>
        <v>5573.47783603465</v>
      </c>
      <c r="D25" s="381">
        <v>6048.3113218196186</v>
      </c>
      <c r="E25" s="381">
        <f t="shared" si="1"/>
        <v>6902.6437663995839</v>
      </c>
      <c r="F25" s="381">
        <v>7756.9762109795493</v>
      </c>
      <c r="G25" s="344">
        <v>8534.740080506037</v>
      </c>
      <c r="H25" s="381">
        <v>8740.4081683788518</v>
      </c>
      <c r="I25" s="395">
        <v>9335.7965907463113</v>
      </c>
      <c r="J25" s="344">
        <v>8279.284127487872</v>
      </c>
      <c r="K25" s="344">
        <v>7336.9349758370736</v>
      </c>
      <c r="L25" s="344">
        <v>7252.0881501695194</v>
      </c>
      <c r="M25" s="344">
        <v>7964.8029322984048</v>
      </c>
      <c r="N25" s="344">
        <v>8128.4256486125641</v>
      </c>
      <c r="O25" s="381">
        <v>7284.0298443193105</v>
      </c>
      <c r="P25" s="381">
        <v>7807.3508920718687</v>
      </c>
      <c r="Q25" s="381">
        <v>8002.556523026803</v>
      </c>
      <c r="R25" s="381">
        <v>8261.536971879761</v>
      </c>
      <c r="S25" s="409">
        <v>8476.6697482650015</v>
      </c>
      <c r="T25" s="381">
        <v>7714.3562610229283</v>
      </c>
      <c r="U25" s="381">
        <v>7566.0951213743574</v>
      </c>
      <c r="V25" s="381">
        <v>6658.1515814641452</v>
      </c>
      <c r="W25" s="381">
        <v>6520.9117247535514</v>
      </c>
      <c r="X25" s="381">
        <v>7156.8961111733724</v>
      </c>
      <c r="Y25" s="381">
        <v>7370.8466730432583</v>
      </c>
      <c r="Z25" s="381">
        <v>7050.6613259766218</v>
      </c>
      <c r="AA25" s="381">
        <v>7131.7508445363665</v>
      </c>
      <c r="AB25" s="381">
        <v>7115.0555832834234</v>
      </c>
      <c r="AC25" s="409">
        <v>7423.5472527121383</v>
      </c>
      <c r="AD25" s="381">
        <v>7198.3444710726035</v>
      </c>
      <c r="AE25" s="381">
        <v>6764.7986740429824</v>
      </c>
      <c r="AF25" s="381">
        <v>6023.8600338243159</v>
      </c>
      <c r="AG25" s="381">
        <v>5691.7834515233117</v>
      </c>
      <c r="AH25" s="381">
        <v>6165.4853559948679</v>
      </c>
      <c r="AI25" s="381">
        <v>6059.946745242215</v>
      </c>
      <c r="AJ25" s="381">
        <v>6382.8386344977353</v>
      </c>
      <c r="AK25" s="381">
        <v>6690.0023380570747</v>
      </c>
      <c r="AL25" s="381">
        <v>7326.3361201225853</v>
      </c>
      <c r="AM25" s="409">
        <v>7578.0988386771023</v>
      </c>
      <c r="AN25" s="381">
        <v>7665.2371403554198</v>
      </c>
      <c r="AO25" s="381">
        <v>7678.67026370242</v>
      </c>
      <c r="AP25" s="381">
        <v>7368.8260304251726</v>
      </c>
      <c r="AQ25" s="381">
        <v>7022.6341031838738</v>
      </c>
      <c r="AR25" s="381">
        <v>7371.5904866908177</v>
      </c>
      <c r="AS25" s="381">
        <v>7467.3082927574842</v>
      </c>
      <c r="AT25" s="381">
        <v>7573.3524041774899</v>
      </c>
      <c r="AU25" s="381">
        <v>7676.9021908506447</v>
      </c>
      <c r="AV25" s="381">
        <v>7397.6541608925654</v>
      </c>
      <c r="AW25" s="409">
        <v>6266.9058100000002</v>
      </c>
      <c r="AX25" s="381">
        <v>6076.6699737207309</v>
      </c>
      <c r="AY25" s="381">
        <v>6044.9723308734274</v>
      </c>
      <c r="AZ25" s="381">
        <v>6152.2472535783836</v>
      </c>
      <c r="BA25" s="381">
        <v>6581.7104981627044</v>
      </c>
      <c r="BB25" s="381">
        <v>6620</v>
      </c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>
        <v>5638.351410985948</v>
      </c>
      <c r="C26" s="344">
        <f t="shared" si="0"/>
        <v>6198.2067755911794</v>
      </c>
      <c r="D26" s="381">
        <v>6758.0621401964099</v>
      </c>
      <c r="E26" s="381">
        <f t="shared" si="1"/>
        <v>7601.8159193985284</v>
      </c>
      <c r="F26" s="381">
        <v>8445.569698600646</v>
      </c>
      <c r="G26" s="344">
        <v>9169.2719953996548</v>
      </c>
      <c r="H26" s="381">
        <v>9458.2724129290909</v>
      </c>
      <c r="I26" s="395">
        <v>10077.230100749654</v>
      </c>
      <c r="J26" s="344">
        <v>9027.8900575780935</v>
      </c>
      <c r="K26" s="344">
        <v>8106.01561960649</v>
      </c>
      <c r="L26" s="344">
        <v>8129.2110311750594</v>
      </c>
      <c r="M26" s="344">
        <v>8817.8684777921517</v>
      </c>
      <c r="N26" s="344">
        <v>8976.7807527153327</v>
      </c>
      <c r="O26" s="381">
        <v>7986.715965551507</v>
      </c>
      <c r="P26" s="381">
        <v>8538.968023621057</v>
      </c>
      <c r="Q26" s="381">
        <v>8731.2393306678514</v>
      </c>
      <c r="R26" s="381">
        <v>9073.4518631389383</v>
      </c>
      <c r="S26" s="409">
        <v>9249.5672872544765</v>
      </c>
      <c r="T26" s="381">
        <v>8436.9342974720767</v>
      </c>
      <c r="U26" s="381">
        <v>8356.0913801629795</v>
      </c>
      <c r="V26" s="381">
        <v>7373.8197880574626</v>
      </c>
      <c r="W26" s="381">
        <v>7236.0263525576347</v>
      </c>
      <c r="X26" s="381">
        <v>7888.1086704770441</v>
      </c>
      <c r="Y26" s="381">
        <v>8142.4667665265015</v>
      </c>
      <c r="Z26" s="381">
        <v>7779.7066687887955</v>
      </c>
      <c r="AA26" s="381">
        <v>7846.0567562909337</v>
      </c>
      <c r="AB26" s="381">
        <v>7950.0876755174022</v>
      </c>
      <c r="AC26" s="409">
        <v>8187.0422278675169</v>
      </c>
      <c r="AD26" s="381">
        <v>8043.3309982486871</v>
      </c>
      <c r="AE26" s="381">
        <v>7565.999955504798</v>
      </c>
      <c r="AF26" s="381">
        <v>6841.0564750437261</v>
      </c>
      <c r="AG26" s="381">
        <v>6567.4424440653602</v>
      </c>
      <c r="AH26" s="381">
        <v>7007.2619228275416</v>
      </c>
      <c r="AI26" s="381">
        <v>6929.0317906574401</v>
      </c>
      <c r="AJ26" s="381">
        <v>7203.8616621202882</v>
      </c>
      <c r="AK26" s="381">
        <v>7630.2956603062858</v>
      </c>
      <c r="AL26" s="381">
        <v>8275.6049341556936</v>
      </c>
      <c r="AM26" s="409">
        <v>8447.716738197425</v>
      </c>
      <c r="AN26" s="381">
        <v>8628.1117565084405</v>
      </c>
      <c r="AO26" s="381">
        <v>8590.323252009046</v>
      </c>
      <c r="AP26" s="381">
        <v>8282.6586919776364</v>
      </c>
      <c r="AQ26" s="381">
        <v>7963.5380781107251</v>
      </c>
      <c r="AR26" s="381">
        <v>8270.8950003375103</v>
      </c>
      <c r="AS26" s="381">
        <v>8388.9329133823885</v>
      </c>
      <c r="AT26" s="381">
        <v>8537.9925144462704</v>
      </c>
      <c r="AU26" s="381">
        <v>8481.4929981527912</v>
      </c>
      <c r="AV26" s="381">
        <v>8281.4349136666624</v>
      </c>
      <c r="AW26" s="409">
        <v>7116.5630799999999</v>
      </c>
      <c r="AX26" s="381">
        <v>6933.38788004055</v>
      </c>
      <c r="AY26" s="381">
        <v>6903.573315478141</v>
      </c>
      <c r="AZ26" s="381">
        <v>7012.3833172613304</v>
      </c>
      <c r="BA26" s="381">
        <v>7421.9721475417455</v>
      </c>
      <c r="BB26" s="381">
        <v>7517</v>
      </c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>
        <v>6247.9029148763202</v>
      </c>
      <c r="C27" s="344">
        <f t="shared" si="0"/>
        <v>6842.4285711078737</v>
      </c>
      <c r="D27" s="381">
        <v>7436.9542273394281</v>
      </c>
      <c r="E27" s="381">
        <f t="shared" si="1"/>
        <v>8285.5587067805864</v>
      </c>
      <c r="F27" s="381">
        <v>9134.1631862217455</v>
      </c>
      <c r="G27" s="344">
        <v>9866.6854514088554</v>
      </c>
      <c r="H27" s="381">
        <v>10104.898220997244</v>
      </c>
      <c r="I27" s="395">
        <v>10802.999522513488</v>
      </c>
      <c r="J27" s="344">
        <v>9766.5806773359927</v>
      </c>
      <c r="K27" s="344">
        <v>8832.631687953055</v>
      </c>
      <c r="L27" s="344">
        <v>8943.0363846853543</v>
      </c>
      <c r="M27" s="344">
        <v>9640.9266925398879</v>
      </c>
      <c r="N27" s="344">
        <v>9797.5149929635918</v>
      </c>
      <c r="O27" s="381">
        <v>8736.4893010930773</v>
      </c>
      <c r="P27" s="381">
        <v>9236.236933031787</v>
      </c>
      <c r="Q27" s="381">
        <v>9557.0798459943726</v>
      </c>
      <c r="R27" s="381">
        <v>9867.1895553400755</v>
      </c>
      <c r="S27" s="409">
        <v>10078.471894286666</v>
      </c>
      <c r="T27" s="381">
        <v>9187.7983068783069</v>
      </c>
      <c r="U27" s="381">
        <v>9092.0105140940468</v>
      </c>
      <c r="V27" s="381">
        <v>8069.5467752720187</v>
      </c>
      <c r="W27" s="381">
        <v>7925.6769580066757</v>
      </c>
      <c r="X27" s="381">
        <v>8549.8764615786913</v>
      </c>
      <c r="Y27" s="381">
        <v>8882.5116132175917</v>
      </c>
      <c r="Z27" s="381">
        <v>8526.1562770792443</v>
      </c>
      <c r="AA27" s="381">
        <v>8601.8263357462947</v>
      </c>
      <c r="AB27" s="381">
        <v>8752.3734111931863</v>
      </c>
      <c r="AC27" s="409">
        <v>8997.7096614421062</v>
      </c>
      <c r="AD27" s="381">
        <v>8814.4022029680164</v>
      </c>
      <c r="AE27" s="381">
        <v>8333.1420731797753</v>
      </c>
      <c r="AF27" s="381">
        <v>7609.2527428051053</v>
      </c>
      <c r="AG27" s="381">
        <v>7373.7270445926333</v>
      </c>
      <c r="AH27" s="381">
        <v>7894.2952943286382</v>
      </c>
      <c r="AI27" s="381">
        <v>7725.6930822880631</v>
      </c>
      <c r="AJ27" s="381">
        <v>8045.1568632643866</v>
      </c>
      <c r="AK27" s="381">
        <v>8516.6144413991969</v>
      </c>
      <c r="AL27" s="381">
        <v>9177.1999820482906</v>
      </c>
      <c r="AM27" s="409">
        <v>9357.3646680131278</v>
      </c>
      <c r="AN27" s="381">
        <v>9538.3923810228516</v>
      </c>
      <c r="AO27" s="381">
        <v>9545.388287377893</v>
      </c>
      <c r="AP27" s="381">
        <v>9190.0286048628277</v>
      </c>
      <c r="AQ27" s="381">
        <v>8867.7670325095132</v>
      </c>
      <c r="AR27" s="381">
        <v>9175.1204689152401</v>
      </c>
      <c r="AS27" s="381">
        <v>9314.1389768335557</v>
      </c>
      <c r="AT27" s="381">
        <v>9448.1397338705392</v>
      </c>
      <c r="AU27" s="381">
        <v>9298.4968473628269</v>
      </c>
      <c r="AV27" s="381">
        <v>9040.2253972749604</v>
      </c>
      <c r="AW27" s="409">
        <v>7921.3864400000002</v>
      </c>
      <c r="AX27" s="381">
        <v>7734.1392899676175</v>
      </c>
      <c r="AY27" s="381">
        <v>7711.6063893331284</v>
      </c>
      <c r="AZ27" s="381">
        <v>7825.9975986537329</v>
      </c>
      <c r="BA27" s="381">
        <v>8236.8021489371586</v>
      </c>
      <c r="BB27" s="381">
        <v>8333</v>
      </c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>
        <v>6920.9493670886068</v>
      </c>
      <c r="C28" s="343">
        <f t="shared" si="0"/>
        <v>7499.8826020452625</v>
      </c>
      <c r="D28" s="382">
        <v>8078.8158370019182</v>
      </c>
      <c r="E28" s="382">
        <f t="shared" si="1"/>
        <v>8933.1300121500444</v>
      </c>
      <c r="F28" s="382">
        <v>9787.4441872981715</v>
      </c>
      <c r="G28" s="343">
        <v>10621.263944795859</v>
      </c>
      <c r="H28" s="382">
        <v>10789.883187171135</v>
      </c>
      <c r="I28" s="396">
        <v>11591.425297235353</v>
      </c>
      <c r="J28" s="343">
        <v>10515.186607426214</v>
      </c>
      <c r="K28" s="343">
        <v>9554.529470141526</v>
      </c>
      <c r="L28" s="343">
        <v>9797.5530058711647</v>
      </c>
      <c r="M28" s="343">
        <v>10339.668822768435</v>
      </c>
      <c r="N28" s="343">
        <v>10634.032583985854</v>
      </c>
      <c r="O28" s="382">
        <v>9493.5068234514729</v>
      </c>
      <c r="P28" s="382">
        <v>9919.7665535871347</v>
      </c>
      <c r="Q28" s="382">
        <v>10357.011639271435</v>
      </c>
      <c r="R28" s="382">
        <v>10606.395650367087</v>
      </c>
      <c r="S28" s="411">
        <v>10831.766959461191</v>
      </c>
      <c r="T28" s="382">
        <v>9974.6626455026453</v>
      </c>
      <c r="U28" s="382">
        <v>9856.1438001247061</v>
      </c>
      <c r="V28" s="382">
        <v>8765.2737624865749</v>
      </c>
      <c r="W28" s="382">
        <v>8589.8635411006762</v>
      </c>
      <c r="X28" s="382">
        <v>9158.5394299376148</v>
      </c>
      <c r="Y28" s="382">
        <v>9600.8484777390768</v>
      </c>
      <c r="Z28" s="382">
        <v>9164.3126779493159</v>
      </c>
      <c r="AA28" s="382">
        <v>9355.7112030334356</v>
      </c>
      <c r="AB28" s="382">
        <v>9532.8282424968402</v>
      </c>
      <c r="AC28" s="411">
        <v>9815.365607375099</v>
      </c>
      <c r="AD28" s="382">
        <v>9565.3146833809587</v>
      </c>
      <c r="AE28" s="382">
        <v>9032.1658632810759</v>
      </c>
      <c r="AF28" s="382">
        <v>8375.8683598097741</v>
      </c>
      <c r="AG28" s="382">
        <v>8181.5532982757895</v>
      </c>
      <c r="AH28" s="382">
        <v>8716.4605791383292</v>
      </c>
      <c r="AI28" s="382">
        <v>8593.3000919117658</v>
      </c>
      <c r="AJ28" s="382">
        <v>8935.6844858179502</v>
      </c>
      <c r="AK28" s="382">
        <v>9344.6975333497867</v>
      </c>
      <c r="AL28" s="382">
        <v>10040.936450946954</v>
      </c>
      <c r="AM28" s="411">
        <v>10267.012597828831</v>
      </c>
      <c r="AN28" s="382">
        <v>10414.958908333023</v>
      </c>
      <c r="AO28" s="382">
        <v>10566.229151628891</v>
      </c>
      <c r="AP28" s="382">
        <v>10096.105968014563</v>
      </c>
      <c r="AQ28" s="382">
        <v>9783.3778898308028</v>
      </c>
      <c r="AR28" s="382">
        <v>10070.734266363657</v>
      </c>
      <c r="AS28" s="382">
        <v>10202.336797746675</v>
      </c>
      <c r="AT28" s="382">
        <v>10311.910024916502</v>
      </c>
      <c r="AU28" s="382">
        <v>10117.757613283386</v>
      </c>
      <c r="AV28" s="382">
        <v>9827.7747038771595</v>
      </c>
      <c r="AW28" s="411">
        <v>8670.4407900000006</v>
      </c>
      <c r="AX28" s="382">
        <v>8498.2972214840393</v>
      </c>
      <c r="AY28" s="382">
        <v>8477.4995375633443</v>
      </c>
      <c r="AZ28" s="382">
        <v>8581.7181065290133</v>
      </c>
      <c r="BA28" s="382">
        <v>8987.5443974138325</v>
      </c>
      <c r="BB28" s="382">
        <v>9077</v>
      </c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>
        <v>7530.5008709789799</v>
      </c>
      <c r="C29" s="344">
        <f t="shared" si="0"/>
        <v>8097.816300711298</v>
      </c>
      <c r="D29" s="381">
        <v>8665.1317304436161</v>
      </c>
      <c r="E29" s="381">
        <f t="shared" si="1"/>
        <v>9600.011774802002</v>
      </c>
      <c r="F29" s="381">
        <v>10534.891819160388</v>
      </c>
      <c r="G29" s="344">
        <v>11312.96089706728</v>
      </c>
      <c r="H29" s="381">
        <v>11480.348033074417</v>
      </c>
      <c r="I29" s="395">
        <v>12358.965620971207</v>
      </c>
      <c r="J29" s="344">
        <v>11268.750192682595</v>
      </c>
      <c r="K29" s="344">
        <v>10337.764972385226</v>
      </c>
      <c r="L29" s="344">
        <v>10498.347060282807</v>
      </c>
      <c r="M29" s="344">
        <v>11085.56532988357</v>
      </c>
      <c r="N29" s="344">
        <v>11438.983473460108</v>
      </c>
      <c r="O29" s="381">
        <v>10178.082477641603</v>
      </c>
      <c r="P29" s="381">
        <v>10647.948862922478</v>
      </c>
      <c r="Q29" s="381">
        <v>11004.729690507922</v>
      </c>
      <c r="R29" s="381">
        <v>11300.158747748996</v>
      </c>
      <c r="S29" s="409">
        <v>11599.063791646393</v>
      </c>
      <c r="T29" s="381">
        <v>10735.812463256909</v>
      </c>
      <c r="U29" s="381">
        <v>10577.955858005977</v>
      </c>
      <c r="V29" s="381">
        <v>9445.4909124065398</v>
      </c>
      <c r="W29" s="381">
        <v>9237.074109291314</v>
      </c>
      <c r="X29" s="381">
        <v>9861.1570846875111</v>
      </c>
      <c r="Y29" s="381">
        <v>10295.503907166447</v>
      </c>
      <c r="Z29" s="381">
        <v>9897.2256353122175</v>
      </c>
      <c r="AA29" s="381">
        <v>10096.403085143054</v>
      </c>
      <c r="AB29" s="381">
        <v>10335.113978172623</v>
      </c>
      <c r="AC29" s="409">
        <v>10627.780169039288</v>
      </c>
      <c r="AD29" s="381">
        <v>10302.788014256308</v>
      </c>
      <c r="AE29" s="381">
        <v>9685.7774349999254</v>
      </c>
      <c r="AF29" s="381">
        <v>9057.1288359520677</v>
      </c>
      <c r="AG29" s="381">
        <v>9003.2544303619015</v>
      </c>
      <c r="AH29" s="381">
        <v>9502.4204202132805</v>
      </c>
      <c r="AI29" s="381">
        <v>9428.3903141219744</v>
      </c>
      <c r="AJ29" s="381">
        <v>9818.9720463995327</v>
      </c>
      <c r="AK29" s="381">
        <v>10208.290191850572</v>
      </c>
      <c r="AL29" s="381">
        <v>10921.498954954031</v>
      </c>
      <c r="AM29" s="409">
        <v>11114.544963393082</v>
      </c>
      <c r="AN29" s="381">
        <v>11249.719955109942</v>
      </c>
      <c r="AO29" s="381">
        <v>11442.363192339157</v>
      </c>
      <c r="AP29" s="381">
        <v>10967.284488363022</v>
      </c>
      <c r="AQ29" s="381">
        <v>10657.255103102918</v>
      </c>
      <c r="AR29" s="381">
        <v>10906.066365906892</v>
      </c>
      <c r="AS29" s="381">
        <v>11097.697504312322</v>
      </c>
      <c r="AT29" s="381">
        <v>11210.463012246197</v>
      </c>
      <c r="AU29" s="381">
        <v>10952.81679617762</v>
      </c>
      <c r="AV29" s="381">
        <v>10623.066770516178</v>
      </c>
      <c r="AW29" s="409">
        <v>9406.3730199999991</v>
      </c>
      <c r="AX29" s="381">
        <v>9300.1249101878911</v>
      </c>
      <c r="AY29" s="381">
        <v>9220.2157266999366</v>
      </c>
      <c r="AZ29" s="381">
        <v>9343.6415187097009</v>
      </c>
      <c r="BA29" s="381">
        <v>9702.6823387134282</v>
      </c>
      <c r="BB29" s="381">
        <v>9806</v>
      </c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>
        <v>8114.6543955405868</v>
      </c>
      <c r="C30" s="344">
        <f t="shared" si="0"/>
        <v>8676.879263466195</v>
      </c>
      <c r="D30" s="381">
        <v>9239.1041313918049</v>
      </c>
      <c r="E30" s="381">
        <f t="shared" si="1"/>
        <v>10237.180133510758</v>
      </c>
      <c r="F30" s="381">
        <v>11235.25613562971</v>
      </c>
      <c r="G30" s="344">
        <v>11998.941345600919</v>
      </c>
      <c r="H30" s="381">
        <v>12132.453720871961</v>
      </c>
      <c r="I30" s="395">
        <v>13016.857327030511</v>
      </c>
      <c r="J30" s="344">
        <v>12027.271433105137</v>
      </c>
      <c r="K30" s="344">
        <v>11026.634751467036</v>
      </c>
      <c r="L30" s="344">
        <v>11271.481146117589</v>
      </c>
      <c r="M30" s="344">
        <v>11822.888313928417</v>
      </c>
      <c r="N30" s="344">
        <v>12255.771876014867</v>
      </c>
      <c r="O30" s="381">
        <v>10743.129049354091</v>
      </c>
      <c r="P30" s="381">
        <v>11352.0874167609</v>
      </c>
      <c r="Q30" s="381">
        <v>11675.117873537687</v>
      </c>
      <c r="R30" s="381">
        <v>12030.276243246988</v>
      </c>
      <c r="S30" s="409">
        <v>12304.75284898461</v>
      </c>
      <c r="T30" s="381">
        <v>11437.818883009995</v>
      </c>
      <c r="U30" s="381">
        <v>11332.684426670106</v>
      </c>
      <c r="V30" s="381">
        <v>10152.296354831518</v>
      </c>
      <c r="W30" s="381">
        <v>9897.0166886594743</v>
      </c>
      <c r="X30" s="381">
        <v>10612.794575815309</v>
      </c>
      <c r="Y30" s="381">
        <v>10958.584089801663</v>
      </c>
      <c r="Z30" s="381">
        <v>10583.727218066388</v>
      </c>
      <c r="AA30" s="381">
        <v>10831.440830748017</v>
      </c>
      <c r="AB30" s="381">
        <v>11082.822452918081</v>
      </c>
      <c r="AC30" s="409">
        <v>11317.895764431451</v>
      </c>
      <c r="AD30" s="381">
        <v>11030.181982978464</v>
      </c>
      <c r="AE30" s="381">
        <v>10431.835308425907</v>
      </c>
      <c r="AF30" s="381">
        <v>9763.679724201731</v>
      </c>
      <c r="AG30" s="381">
        <v>9863.4968913451103</v>
      </c>
      <c r="AH30" s="381">
        <v>10372.859630002622</v>
      </c>
      <c r="AI30" s="381">
        <v>10235.397856293253</v>
      </c>
      <c r="AJ30" s="381">
        <v>10647.235135994068</v>
      </c>
      <c r="AK30" s="381">
        <v>11115.914712873602</v>
      </c>
      <c r="AL30" s="381">
        <v>11758.594201597703</v>
      </c>
      <c r="AM30" s="409">
        <v>11941.372140873516</v>
      </c>
      <c r="AN30" s="381">
        <v>12072.343926893336</v>
      </c>
      <c r="AO30" s="381">
        <v>12273.769669409558</v>
      </c>
      <c r="AP30" s="381">
        <v>11821.659862176572</v>
      </c>
      <c r="AQ30" s="381">
        <v>11518.485757572254</v>
      </c>
      <c r="AR30" s="381">
        <v>11688.498199941498</v>
      </c>
      <c r="AS30" s="381">
        <v>11971.569553920392</v>
      </c>
      <c r="AT30" s="381">
        <v>12071.914456873243</v>
      </c>
      <c r="AU30" s="381">
        <v>11790.132895782381</v>
      </c>
      <c r="AV30" s="381">
        <v>11422.783271461951</v>
      </c>
      <c r="AW30" s="409">
        <v>10159.80141</v>
      </c>
      <c r="AX30" s="381">
        <v>10044.909823722206</v>
      </c>
      <c r="AY30" s="381">
        <v>9982.9483805082964</v>
      </c>
      <c r="AZ30" s="381">
        <v>10048.7049747575</v>
      </c>
      <c r="BA30" s="381">
        <v>10423.923875529093</v>
      </c>
      <c r="BB30" s="381">
        <v>10539</v>
      </c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>
        <v>8743.2543839275331</v>
      </c>
      <c r="C31" s="344">
        <f t="shared" si="0"/>
        <v>9315.1959356142906</v>
      </c>
      <c r="D31" s="381">
        <v>9887.13748730105</v>
      </c>
      <c r="E31" s="381">
        <f t="shared" si="1"/>
        <v>10914.321676912097</v>
      </c>
      <c r="F31" s="381">
        <v>11941.505866523145</v>
      </c>
      <c r="G31" s="344">
        <v>12679.20529039678</v>
      </c>
      <c r="H31" s="381">
        <v>12844.838085692809</v>
      </c>
      <c r="I31" s="395">
        <v>13627.756768371293</v>
      </c>
      <c r="J31" s="344">
        <v>12746.131432198395</v>
      </c>
      <c r="K31" s="344">
        <v>11809.870253710737</v>
      </c>
      <c r="L31" s="344">
        <v>12103.391507483668</v>
      </c>
      <c r="M31" s="344">
        <v>12624.51272100043</v>
      </c>
      <c r="N31" s="344">
        <v>13064.668603182621</v>
      </c>
      <c r="O31" s="381">
        <v>11297.309340841337</v>
      </c>
      <c r="P31" s="381">
        <v>12035.617037316246</v>
      </c>
      <c r="Q31" s="381">
        <v>12267.779890419073</v>
      </c>
      <c r="R31" s="381">
        <v>12839.161601329824</v>
      </c>
      <c r="S31" s="409">
        <v>13063.648620963406</v>
      </c>
      <c r="T31" s="381">
        <v>12147.539659024103</v>
      </c>
      <c r="U31" s="381">
        <v>11993.365821668924</v>
      </c>
      <c r="V31" s="381">
        <v>10794.846757036044</v>
      </c>
      <c r="W31" s="381">
        <v>10523.007238220911</v>
      </c>
      <c r="X31" s="381">
        <v>11305.199764653144</v>
      </c>
      <c r="Y31" s="381">
        <v>11667.0536897006</v>
      </c>
      <c r="Z31" s="381">
        <v>11295.368295400287</v>
      </c>
      <c r="AA31" s="381">
        <v>11508.052499138228</v>
      </c>
      <c r="AB31" s="381">
        <v>11817.796233446465</v>
      </c>
      <c r="AC31" s="409">
        <v>11983.551566569206</v>
      </c>
      <c r="AD31" s="381">
        <v>11722.298184164441</v>
      </c>
      <c r="AE31" s="381">
        <v>11202.221155985346</v>
      </c>
      <c r="AF31" s="381">
        <v>10481.295167748371</v>
      </c>
      <c r="AG31" s="381">
        <v>10679.031410807687</v>
      </c>
      <c r="AH31" s="381">
        <v>11208.601956212839</v>
      </c>
      <c r="AI31" s="381">
        <v>11079.356293252597</v>
      </c>
      <c r="AJ31" s="381">
        <v>11455.226052067055</v>
      </c>
      <c r="AK31" s="381">
        <v>11901.386324963954</v>
      </c>
      <c r="AL31" s="381">
        <v>12559.233038839808</v>
      </c>
      <c r="AM31" s="409">
        <v>12729.549633930827</v>
      </c>
      <c r="AN31" s="381">
        <v>12877.436568130524</v>
      </c>
      <c r="AO31" s="381">
        <v>13081.496848082383</v>
      </c>
      <c r="AP31" s="381">
        <v>12676.035235990119</v>
      </c>
      <c r="AQ31" s="381">
        <v>12351.893982675472</v>
      </c>
      <c r="AR31" s="381">
        <v>12522.600060751975</v>
      </c>
      <c r="AS31" s="381">
        <v>12790.526146859102</v>
      </c>
      <c r="AT31" s="381">
        <v>12911.336860520596</v>
      </c>
      <c r="AU31" s="381">
        <v>12568.769160913491</v>
      </c>
      <c r="AV31" s="381">
        <v>12172.724886456741</v>
      </c>
      <c r="AW31" s="409">
        <v>10946.035099999999</v>
      </c>
      <c r="AX31" s="381">
        <v>10781.084507042253</v>
      </c>
      <c r="AY31" s="381">
        <v>10763.590502707182</v>
      </c>
      <c r="AZ31" s="381">
        <v>10756.869882958004</v>
      </c>
      <c r="BA31" s="381">
        <v>11160.424401134935</v>
      </c>
      <c r="BB31" s="381">
        <v>11269</v>
      </c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>
        <v>9295.6604343281833</v>
      </c>
      <c r="C32" s="344">
        <f t="shared" si="0"/>
        <v>9903.0721462757283</v>
      </c>
      <c r="D32" s="381">
        <v>10510.483858223275</v>
      </c>
      <c r="E32" s="381">
        <f t="shared" si="1"/>
        <v>11576.177020607871</v>
      </c>
      <c r="F32" s="381">
        <v>12641.870182992467</v>
      </c>
      <c r="G32" s="344">
        <v>13393.76825761932</v>
      </c>
      <c r="H32" s="381">
        <v>13496.943773490353</v>
      </c>
      <c r="I32" s="395">
        <v>14390.075729360646</v>
      </c>
      <c r="J32" s="344">
        <v>13425.330189962371</v>
      </c>
      <c r="K32" s="344">
        <v>12503.458318950639</v>
      </c>
      <c r="L32" s="344">
        <v>12885.56809724634</v>
      </c>
      <c r="M32" s="344">
        <v>13361.835705045278</v>
      </c>
      <c r="N32" s="344">
        <v>13845.944466495868</v>
      </c>
      <c r="O32" s="381">
        <v>12018.105929115602</v>
      </c>
      <c r="P32" s="381">
        <v>12698.537724588516</v>
      </c>
      <c r="Q32" s="381">
        <v>12905.782170887012</v>
      </c>
      <c r="R32" s="381">
        <v>13557.160964122455</v>
      </c>
      <c r="S32" s="409">
        <v>13802.941919127252</v>
      </c>
      <c r="T32" s="381">
        <v>12808.402845385068</v>
      </c>
      <c r="U32" s="381">
        <v>12635.237781934678</v>
      </c>
      <c r="V32" s="381">
        <v>11435.181468198487</v>
      </c>
      <c r="W32" s="381">
        <v>11170.217806411551</v>
      </c>
      <c r="X32" s="381">
        <v>11948.585117113078</v>
      </c>
      <c r="Y32" s="381">
        <v>12351.841854505423</v>
      </c>
      <c r="Z32" s="381">
        <v>11947.061347197907</v>
      </c>
      <c r="AA32" s="381">
        <v>12186.548879696657</v>
      </c>
      <c r="AB32" s="381">
        <v>12507.288963199575</v>
      </c>
      <c r="AC32" s="409">
        <v>12670.172905782167</v>
      </c>
      <c r="AD32" s="381">
        <v>12412.734491658219</v>
      </c>
      <c r="AE32" s="381">
        <v>11998.55684262047</v>
      </c>
      <c r="AF32" s="381">
        <v>11208.394515835273</v>
      </c>
      <c r="AG32" s="381">
        <v>11446.774682437863</v>
      </c>
      <c r="AH32" s="381">
        <v>11985.510436354105</v>
      </c>
      <c r="AI32" s="381">
        <v>11904.100264922146</v>
      </c>
      <c r="AJ32" s="381">
        <v>12263.216968140045</v>
      </c>
      <c r="AK32" s="381">
        <v>12689.698702378324</v>
      </c>
      <c r="AL32" s="381">
        <v>13340.241501788762</v>
      </c>
      <c r="AM32" s="409">
        <v>13484.598826054027</v>
      </c>
      <c r="AN32" s="381">
        <v>13713.546178795614</v>
      </c>
      <c r="AO32" s="381">
        <v>13864.229211779992</v>
      </c>
      <c r="AP32" s="381">
        <v>13467.075672864388</v>
      </c>
      <c r="AQ32" s="381">
        <v>13184.037551898413</v>
      </c>
      <c r="AR32" s="381">
        <v>13335.787863105552</v>
      </c>
      <c r="AS32" s="381">
        <v>13593.963154217341</v>
      </c>
      <c r="AT32" s="381">
        <v>13751.918687377405</v>
      </c>
      <c r="AU32" s="381">
        <v>13340.634675913027</v>
      </c>
      <c r="AV32" s="381">
        <v>12934.833695795105</v>
      </c>
      <c r="AW32" s="409">
        <v>11696.18296</v>
      </c>
      <c r="AX32" s="381">
        <v>11519.411747915867</v>
      </c>
      <c r="AY32" s="381">
        <v>11508.413688125012</v>
      </c>
      <c r="AZ32" s="381">
        <v>11470.203878079677</v>
      </c>
      <c r="BA32" s="381">
        <v>11917.270245127678</v>
      </c>
      <c r="BB32" s="381">
        <v>12019</v>
      </c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>
        <v>9873.4644640575989</v>
      </c>
      <c r="C33" s="344">
        <f t="shared" si="0"/>
        <v>10503.64734660155</v>
      </c>
      <c r="D33" s="381">
        <v>11133.830229145502</v>
      </c>
      <c r="E33" s="381">
        <f t="shared" si="1"/>
        <v>12243.917778727757</v>
      </c>
      <c r="F33" s="381">
        <v>13354.005328310011</v>
      </c>
      <c r="G33" s="344">
        <v>14165.496262219665</v>
      </c>
      <c r="H33" s="381">
        <v>14209.328138311201</v>
      </c>
      <c r="I33" s="395">
        <v>15141.951964856991</v>
      </c>
      <c r="J33" s="344">
        <v>14114.444258058666</v>
      </c>
      <c r="K33" s="344">
        <v>13272.538962720057</v>
      </c>
      <c r="L33" s="344">
        <v>13649.659679153228</v>
      </c>
      <c r="M33" s="344">
        <v>14026.283742992669</v>
      </c>
      <c r="N33" s="344">
        <v>14615.382816728612</v>
      </c>
      <c r="O33" s="381">
        <v>12688.193209672076</v>
      </c>
      <c r="P33" s="381">
        <v>13368.328056288479</v>
      </c>
      <c r="Q33" s="381">
        <v>13621.510617503331</v>
      </c>
      <c r="R33" s="381">
        <v>14281.219393267766</v>
      </c>
      <c r="S33" s="409">
        <v>14519.832390074011</v>
      </c>
      <c r="T33" s="381">
        <v>13494.980552616109</v>
      </c>
      <c r="U33" s="381">
        <v>13286.514459566964</v>
      </c>
      <c r="V33" s="381">
        <v>12102.104471865943</v>
      </c>
      <c r="W33" s="381">
        <v>11802.574361561748</v>
      </c>
      <c r="X33" s="381">
        <v>12649.160278680563</v>
      </c>
      <c r="Y33" s="381">
        <v>13038.603472234754</v>
      </c>
      <c r="Z33" s="381">
        <v>12592.952977169434</v>
      </c>
      <c r="AA33" s="381">
        <v>12897.085367114787</v>
      </c>
      <c r="AB33" s="381">
        <v>13218.612597324816</v>
      </c>
      <c r="AC33" s="409">
        <v>13389.989678697535</v>
      </c>
      <c r="AD33" s="381">
        <v>13104.850692844197</v>
      </c>
      <c r="AE33" s="381">
        <v>12687.84944306839</v>
      </c>
      <c r="AF33" s="381">
        <v>11914.945404084936</v>
      </c>
      <c r="AG33" s="381">
        <v>12186.768197262129</v>
      </c>
      <c r="AH33" s="381">
        <v>12724.704912605019</v>
      </c>
      <c r="AI33" s="381">
        <v>12678.591019679932</v>
      </c>
      <c r="AJ33" s="381">
        <v>12958.262917450144</v>
      </c>
      <c r="AK33" s="381">
        <v>13418.355007988361</v>
      </c>
      <c r="AL33" s="381">
        <v>14139.478169438498</v>
      </c>
      <c r="AM33" s="409">
        <v>14199.617987881849</v>
      </c>
      <c r="AN33" s="381">
        <v>14519.987383920972</v>
      </c>
      <c r="AO33" s="381">
        <v>14631.175376545883</v>
      </c>
      <c r="AP33" s="381">
        <v>14233.557664803018</v>
      </c>
      <c r="AQ33" s="381">
        <v>13979.506100593291</v>
      </c>
      <c r="AR33" s="381">
        <v>14120.680174605675</v>
      </c>
      <c r="AS33" s="381">
        <v>14383.074390270531</v>
      </c>
      <c r="AT33" s="381">
        <v>14584.384551768011</v>
      </c>
      <c r="AU33" s="381">
        <v>14118.142482688874</v>
      </c>
      <c r="AV33" s="381">
        <v>13674.8203335997</v>
      </c>
      <c r="AW33" s="409">
        <v>12401.49691</v>
      </c>
      <c r="AX33" s="381">
        <v>12244.823643468075</v>
      </c>
      <c r="AY33" s="381">
        <v>12240.594895855413</v>
      </c>
      <c r="AZ33" s="381">
        <v>12143.218995216215</v>
      </c>
      <c r="BA33" s="381">
        <v>12680.219684636493</v>
      </c>
      <c r="BB33" s="381">
        <v>12786</v>
      </c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>
        <v>10495.714957612356</v>
      </c>
      <c r="C34" s="344">
        <f t="shared" si="0"/>
        <v>11151.13276382706</v>
      </c>
      <c r="D34" s="381">
        <v>11806.550570041765</v>
      </c>
      <c r="E34" s="381">
        <f t="shared" si="1"/>
        <v>12903.975742502047</v>
      </c>
      <c r="F34" s="381">
        <v>14001.400914962327</v>
      </c>
      <c r="G34" s="344">
        <v>14874.342725704428</v>
      </c>
      <c r="H34" s="381">
        <v>14894.313104485092</v>
      </c>
      <c r="I34" s="395">
        <v>15747.630043451272</v>
      </c>
      <c r="J34" s="344">
        <v>14882.880808813528</v>
      </c>
      <c r="K34" s="344">
        <v>14008.591603382811</v>
      </c>
      <c r="L34" s="344">
        <v>14395.666253204332</v>
      </c>
      <c r="M34" s="344">
        <v>14823.621388529538</v>
      </c>
      <c r="N34" s="344">
        <v>15349.308627719844</v>
      </c>
      <c r="O34" s="381">
        <v>13318.437462736005</v>
      </c>
      <c r="P34" s="381">
        <v>14051.857676843825</v>
      </c>
      <c r="Q34" s="381">
        <v>14314.568932326372</v>
      </c>
      <c r="R34" s="381">
        <v>15038.602687352819</v>
      </c>
      <c r="S34" s="409">
        <v>15295.530282465621</v>
      </c>
      <c r="T34" s="381">
        <v>14124.986313932981</v>
      </c>
      <c r="U34" s="381">
        <v>13937.79113719925</v>
      </c>
      <c r="V34" s="381">
        <v>12784.537312827993</v>
      </c>
      <c r="W34" s="381">
        <v>12445.540926026548</v>
      </c>
      <c r="X34" s="381">
        <v>13292.545631140498</v>
      </c>
      <c r="Y34" s="381">
        <v>13693.789843171933</v>
      </c>
      <c r="Z34" s="381">
        <v>13236.910799865598</v>
      </c>
      <c r="AA34" s="381">
        <v>13588.774732850741</v>
      </c>
      <c r="AB34" s="381">
        <v>13924.478505357025</v>
      </c>
      <c r="AC34" s="409">
        <v>14095.8294268961</v>
      </c>
      <c r="AD34" s="381">
        <v>13802.00657510677</v>
      </c>
      <c r="AE34" s="381">
        <v>13323.620500422705</v>
      </c>
      <c r="AF34" s="381">
        <v>12556.689611309464</v>
      </c>
      <c r="AG34" s="381">
        <v>12885.13707687753</v>
      </c>
      <c r="AH34" s="381">
        <v>13414.116903720667</v>
      </c>
      <c r="AI34" s="381">
        <v>13451.603738646196</v>
      </c>
      <c r="AJ34" s="381">
        <v>13618.556569294737</v>
      </c>
      <c r="AK34" s="381">
        <v>14164.055905542495</v>
      </c>
      <c r="AL34" s="381">
        <v>14885.432392578252</v>
      </c>
      <c r="AM34" s="409">
        <v>14938.103029537997</v>
      </c>
      <c r="AN34" s="381">
        <v>15279.228852960399</v>
      </c>
      <c r="AO34" s="381">
        <v>15386.281892112987</v>
      </c>
      <c r="AP34" s="381">
        <v>14981.943960473282</v>
      </c>
      <c r="AQ34" s="381">
        <v>14764.857402245945</v>
      </c>
      <c r="AR34" s="381">
        <v>14885.888666381657</v>
      </c>
      <c r="AS34" s="381">
        <v>15129.208312408568</v>
      </c>
      <c r="AT34" s="381">
        <v>15385.54598950326</v>
      </c>
      <c r="AU34" s="381">
        <v>14909.191789727873</v>
      </c>
      <c r="AV34" s="381">
        <v>14425.868057171179</v>
      </c>
      <c r="AW34" s="409">
        <v>13114.46543</v>
      </c>
      <c r="AX34" s="381">
        <v>12961.625308806015</v>
      </c>
      <c r="AY34" s="381">
        <v>12938.010664945376</v>
      </c>
      <c r="AZ34" s="381">
        <v>12848.282451264015</v>
      </c>
      <c r="BA34" s="381">
        <v>13428.927401274477</v>
      </c>
      <c r="BB34" s="381">
        <v>13528</v>
      </c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>
        <v>11067.16949250958</v>
      </c>
      <c r="C35" s="344">
        <f t="shared" si="0"/>
        <v>11742.361470490032</v>
      </c>
      <c r="D35" s="381">
        <v>12417.553448470482</v>
      </c>
      <c r="E35" s="381">
        <f t="shared" si="1"/>
        <v>13577.315583223401</v>
      </c>
      <c r="F35" s="381">
        <v>14737.077717976321</v>
      </c>
      <c r="G35" s="344">
        <v>15577.472685451408</v>
      </c>
      <c r="H35" s="381">
        <v>15590.257830117765</v>
      </c>
      <c r="I35" s="395">
        <v>16353.308122045551</v>
      </c>
      <c r="J35" s="344">
        <v>15606.698463072948</v>
      </c>
      <c r="K35" s="344">
        <v>14791.827105626511</v>
      </c>
      <c r="L35" s="344">
        <v>15096.460307615975</v>
      </c>
      <c r="M35" s="344">
        <v>15633.819318671842</v>
      </c>
      <c r="N35" s="344">
        <v>16059.559412550067</v>
      </c>
      <c r="O35" s="381">
        <v>13937.815435574694</v>
      </c>
      <c r="P35" s="381">
        <v>14766.300697323784</v>
      </c>
      <c r="Q35" s="381">
        <v>14984.957115356137</v>
      </c>
      <c r="R35" s="381">
        <v>15850.517578611996</v>
      </c>
      <c r="S35" s="409">
        <v>16082.429588465775</v>
      </c>
      <c r="T35" s="381">
        <v>14819.278377425046</v>
      </c>
      <c r="U35" s="381">
        <v>14666.656733105419</v>
      </c>
      <c r="V35" s="381">
        <v>13438.166170242943</v>
      </c>
      <c r="W35" s="381">
        <v>13086.385488628426</v>
      </c>
      <c r="X35" s="381">
        <v>13978.823340431096</v>
      </c>
      <c r="Y35" s="381">
        <v>14358.843478731658</v>
      </c>
      <c r="Z35" s="381">
        <v>13904.07430986613</v>
      </c>
      <c r="AA35" s="381">
        <v>14301.195932437089</v>
      </c>
      <c r="AB35" s="381">
        <v>14604.875024955081</v>
      </c>
      <c r="AC35" s="409">
        <v>14815.64619981147</v>
      </c>
      <c r="AD35" s="381">
        <v>14473.964051986361</v>
      </c>
      <c r="AE35" s="381">
        <v>13973.988342257093</v>
      </c>
      <c r="AF35" s="381">
        <v>13200.014469290702</v>
      </c>
      <c r="AG35" s="381">
        <v>13565.006118622325</v>
      </c>
      <c r="AH35" s="381">
        <v>14111.071695614386</v>
      </c>
      <c r="AI35" s="381">
        <v>14217.226278654845</v>
      </c>
      <c r="AJ35" s="381">
        <v>14352.698853253527</v>
      </c>
      <c r="AK35" s="381">
        <v>14878.508384532453</v>
      </c>
      <c r="AL35" s="381">
        <v>15566.88681446908</v>
      </c>
      <c r="AM35" s="409">
        <v>15668.305995960616</v>
      </c>
      <c r="AN35" s="381">
        <v>16015.544735900943</v>
      </c>
      <c r="AO35" s="381">
        <v>16221.634918916317</v>
      </c>
      <c r="AP35" s="381">
        <v>15703.186711740997</v>
      </c>
      <c r="AQ35" s="381">
        <v>15523.650930412759</v>
      </c>
      <c r="AR35" s="381">
        <v>15625.262144769706</v>
      </c>
      <c r="AS35" s="381">
        <v>15890.861820127076</v>
      </c>
      <c r="AT35" s="381">
        <v>16131.05511318454</v>
      </c>
      <c r="AU35" s="381">
        <v>15638.175887227433</v>
      </c>
      <c r="AV35" s="381">
        <v>15145.94474059538</v>
      </c>
      <c r="AW35" s="409">
        <v>13814.311830000001</v>
      </c>
      <c r="AX35" s="381">
        <v>13656.901398608281</v>
      </c>
      <c r="AY35" s="381">
        <v>13650.175408004008</v>
      </c>
      <c r="AZ35" s="381">
        <v>13543.007733469471</v>
      </c>
      <c r="BA35" s="381">
        <v>14133.89268338062</v>
      </c>
      <c r="BB35" s="381">
        <v>14250</v>
      </c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>
        <v>11664.022006735569</v>
      </c>
      <c r="C36" s="344">
        <f t="shared" si="0"/>
        <v>12327.77392807712</v>
      </c>
      <c r="D36" s="381">
        <v>12991.525849418669</v>
      </c>
      <c r="E36" s="381">
        <f t="shared" si="1"/>
        <v>14238.025599628603</v>
      </c>
      <c r="F36" s="381">
        <v>15484.525349838537</v>
      </c>
      <c r="G36" s="344">
        <v>16177.705577918343</v>
      </c>
      <c r="H36" s="381">
        <v>16264.283036832874</v>
      </c>
      <c r="I36" s="395">
        <v>17021.64255359786</v>
      </c>
      <c r="J36" s="344">
        <v>16345.389082830849</v>
      </c>
      <c r="K36" s="344">
        <v>15527.879746289265</v>
      </c>
      <c r="L36" s="344">
        <v>15833.424377739188</v>
      </c>
      <c r="M36" s="344">
        <v>16529.752479517032</v>
      </c>
      <c r="N36" s="344">
        <v>16750.081008912784</v>
      </c>
      <c r="O36" s="381">
        <v>14622.391089764822</v>
      </c>
      <c r="P36" s="381">
        <v>15442.960673451438</v>
      </c>
      <c r="Q36" s="381">
        <v>15749.264415815192</v>
      </c>
      <c r="R36" s="381">
        <v>16671.521069400194</v>
      </c>
      <c r="S36" s="409">
        <v>16849.726420650979</v>
      </c>
      <c r="T36" s="381">
        <v>15595.856907701353</v>
      </c>
      <c r="U36" s="381">
        <v>15416.682943086284</v>
      </c>
      <c r="V36" s="381">
        <v>14120.599011204991</v>
      </c>
      <c r="W36" s="381">
        <v>13784.524101529147</v>
      </c>
      <c r="X36" s="381">
        <v>14671.22852926893</v>
      </c>
      <c r="Y36" s="381">
        <v>15089.021060800202</v>
      </c>
      <c r="Z36" s="381">
        <v>14669.861990910216</v>
      </c>
      <c r="AA36" s="381">
        <v>14979.692312995518</v>
      </c>
      <c r="AB36" s="381">
        <v>15332.571837359421</v>
      </c>
      <c r="AC36" s="409">
        <v>15533.715844637238</v>
      </c>
      <c r="AD36" s="381">
        <v>15223.196638707102</v>
      </c>
      <c r="AE36" s="381">
        <v>14685.987051896236</v>
      </c>
      <c r="AF36" s="381">
        <v>13906.565357540365</v>
      </c>
      <c r="AG36" s="381">
        <v>14271.083264017145</v>
      </c>
      <c r="AH36" s="381">
        <v>14829.146329686702</v>
      </c>
      <c r="AI36" s="381">
        <v>15007.97542711938</v>
      </c>
      <c r="AJ36" s="381">
        <v>15101.321261156279</v>
      </c>
      <c r="AK36" s="381">
        <v>15592.960863522412</v>
      </c>
      <c r="AL36" s="381">
        <v>16297.417172092786</v>
      </c>
      <c r="AM36" s="409">
        <v>16402.650000000001</v>
      </c>
      <c r="AN36" s="381">
        <v>16766.694821611352</v>
      </c>
      <c r="AO36" s="381">
        <v>17017.522448390355</v>
      </c>
      <c r="AP36" s="381">
        <v>16434.769860876349</v>
      </c>
      <c r="AQ36" s="381">
        <v>16311.531543825969</v>
      </c>
      <c r="AR36" s="381">
        <v>16416.305649933623</v>
      </c>
      <c r="AS36" s="381">
        <v>16654.902956396429</v>
      </c>
      <c r="AT36" s="381">
        <v>16856.85404230504</v>
      </c>
      <c r="AU36" s="381">
        <v>16375.059193213832</v>
      </c>
      <c r="AV36" s="381">
        <v>15820.670972375354</v>
      </c>
      <c r="AW36" s="409">
        <v>14494.475049999999</v>
      </c>
      <c r="AX36" s="381">
        <v>14320.96540388382</v>
      </c>
      <c r="AY36" s="381">
        <v>14312.825738453535</v>
      </c>
      <c r="AZ36" s="381">
        <v>14223.259572295648</v>
      </c>
      <c r="BA36" s="381">
        <v>14794.098265035582</v>
      </c>
      <c r="BB36" s="381">
        <v>14960</v>
      </c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>
        <v>12267.22401579375</v>
      </c>
      <c r="C37" s="343">
        <f t="shared" si="0"/>
        <v>12931.790498697192</v>
      </c>
      <c r="D37" s="382">
        <v>13596.356981600631</v>
      </c>
      <c r="E37" s="382">
        <f t="shared" si="1"/>
        <v>14855.310837409574</v>
      </c>
      <c r="F37" s="382">
        <v>16114.264693218516</v>
      </c>
      <c r="G37" s="343">
        <v>16743.639447958594</v>
      </c>
      <c r="H37" s="382">
        <v>16823.23076923077</v>
      </c>
      <c r="I37" s="396">
        <v>17726.526524375684</v>
      </c>
      <c r="J37" s="343">
        <v>17019.630185428661</v>
      </c>
      <c r="K37" s="343">
        <v>16207.312953054885</v>
      </c>
      <c r="L37" s="343">
        <v>16597.515959646076</v>
      </c>
      <c r="M37" s="343">
        <v>17357.097455799914</v>
      </c>
      <c r="N37" s="343">
        <v>17381.415039872983</v>
      </c>
      <c r="O37" s="382">
        <v>15325.077210997018</v>
      </c>
      <c r="P37" s="382">
        <v>16140.229582862168</v>
      </c>
      <c r="Q37" s="382">
        <v>16516.810306530431</v>
      </c>
      <c r="R37" s="382">
        <v>17450.111095719629</v>
      </c>
      <c r="S37" s="411">
        <v>17617.023252836181</v>
      </c>
      <c r="T37" s="382">
        <v>16398.149958847738</v>
      </c>
      <c r="U37" s="382">
        <v>16166.709153067148</v>
      </c>
      <c r="V37" s="382">
        <v>14789.737705914533</v>
      </c>
      <c r="W37" s="382">
        <v>14442.344679034388</v>
      </c>
      <c r="X37" s="382">
        <v>15394.271115842954</v>
      </c>
      <c r="Y37" s="382">
        <v>15836.95971918933</v>
      </c>
      <c r="Z37" s="382">
        <v>15427.914442852849</v>
      </c>
      <c r="AA37" s="382">
        <v>15693.998224750085</v>
      </c>
      <c r="AB37" s="382">
        <v>16143.953783190258</v>
      </c>
      <c r="AC37" s="411">
        <v>16253.532617552606</v>
      </c>
      <c r="AD37" s="382">
        <v>15994.267843426431</v>
      </c>
      <c r="AE37" s="382">
        <v>15367.170327633003</v>
      </c>
      <c r="AF37" s="382">
        <v>14611.535595033318</v>
      </c>
      <c r="AG37" s="382">
        <v>14997.201900438457</v>
      </c>
      <c r="AH37" s="382">
        <v>15597.003448894286</v>
      </c>
      <c r="AI37" s="382">
        <v>15816.461005082181</v>
      </c>
      <c r="AJ37" s="382">
        <v>15867.319817791784</v>
      </c>
      <c r="AK37" s="382">
        <v>16362.80826633068</v>
      </c>
      <c r="AL37" s="382">
        <v>17058.795260748589</v>
      </c>
      <c r="AM37" s="411">
        <v>17208.771989396617</v>
      </c>
      <c r="AN37" s="382">
        <v>17540.770493420645</v>
      </c>
      <c r="AO37" s="382">
        <v>17808.147911553824</v>
      </c>
      <c r="AP37" s="382">
        <v>17187.033805746978</v>
      </c>
      <c r="AQ37" s="382">
        <v>17085.500942556122</v>
      </c>
      <c r="AR37" s="382">
        <v>17201.197961433747</v>
      </c>
      <c r="AS37" s="382">
        <v>17398.649249983624</v>
      </c>
      <c r="AT37" s="382">
        <v>17638.30528547951</v>
      </c>
      <c r="AU37" s="382">
        <v>17100.657915647607</v>
      </c>
      <c r="AV37" s="382">
        <v>16516.41326711241</v>
      </c>
      <c r="AW37" s="411">
        <v>15177.918799999999</v>
      </c>
      <c r="AX37" s="382">
        <v>14986.10568793614</v>
      </c>
      <c r="AY37" s="382">
        <v>14971.262076340585</v>
      </c>
      <c r="AZ37" s="382">
        <v>14907.646680658761</v>
      </c>
      <c r="BA37" s="382">
        <v>15486.856356109585</v>
      </c>
      <c r="BB37" s="382">
        <v>15680</v>
      </c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>
        <v>12883.125014516316</v>
      </c>
      <c r="C38" s="344">
        <f t="shared" si="0"/>
        <v>13539.070691026078</v>
      </c>
      <c r="D38" s="381">
        <v>14195.016367535838</v>
      </c>
      <c r="E38" s="381">
        <f t="shared" si="1"/>
        <v>15490.109152551559</v>
      </c>
      <c r="F38" s="381">
        <v>16785.201937567279</v>
      </c>
      <c r="G38" s="344">
        <v>17303.856814261067</v>
      </c>
      <c r="H38" s="381">
        <v>17415.057780005012</v>
      </c>
      <c r="I38" s="395">
        <v>18316.540514730459</v>
      </c>
      <c r="J38" s="344">
        <v>17723.617219023439</v>
      </c>
      <c r="K38" s="344">
        <v>16915.055876769075</v>
      </c>
      <c r="L38" s="344">
        <v>17366.128793516909</v>
      </c>
      <c r="M38" s="344">
        <v>18085.846916774473</v>
      </c>
      <c r="N38" s="344">
        <v>18056.153285461696</v>
      </c>
      <c r="O38" s="381">
        <v>15995.164491553494</v>
      </c>
      <c r="P38" s="381">
        <v>16854.672603342129</v>
      </c>
      <c r="Q38" s="381">
        <v>17239.015933659113</v>
      </c>
      <c r="R38" s="381">
        <v>18280.203186036848</v>
      </c>
      <c r="S38" s="409">
        <v>18350.715844195754</v>
      </c>
      <c r="T38" s="381">
        <v>17128.442351557907</v>
      </c>
      <c r="U38" s="381">
        <v>16900.27710765658</v>
      </c>
      <c r="V38" s="381">
        <v>15401.268433529875</v>
      </c>
      <c r="W38" s="381">
        <v>15159.58130870139</v>
      </c>
      <c r="X38" s="381">
        <v>16098.931263775263</v>
      </c>
      <c r="Y38" s="381">
        <v>16500.039901824548</v>
      </c>
      <c r="Z38" s="381">
        <v>16122.151254708473</v>
      </c>
      <c r="AA38" s="381">
        <v>16479.92319889693</v>
      </c>
      <c r="AB38" s="381">
        <v>16909.854678245825</v>
      </c>
      <c r="AC38" s="409">
        <v>17003.05056799118</v>
      </c>
      <c r="AD38" s="381">
        <v>16788.857559836546</v>
      </c>
      <c r="AE38" s="381">
        <v>16137.556175192442</v>
      </c>
      <c r="AF38" s="381">
        <v>15344.957546147063</v>
      </c>
      <c r="AG38" s="381">
        <v>15706.362352145044</v>
      </c>
      <c r="AH38" s="381">
        <v>16346.757846234497</v>
      </c>
      <c r="AI38" s="381">
        <v>16623.468547253462</v>
      </c>
      <c r="AJ38" s="381">
        <v>16642.006448793665</v>
      </c>
      <c r="AK38" s="381">
        <v>17087.203423954692</v>
      </c>
      <c r="AL38" s="381">
        <v>17852.423250028853</v>
      </c>
      <c r="AM38" s="409">
        <v>18077.009543044685</v>
      </c>
      <c r="AN38" s="381">
        <v>18324.286112447124</v>
      </c>
      <c r="AO38" s="381">
        <v>18613.244057071362</v>
      </c>
      <c r="AP38" s="381">
        <v>17976.781692887791</v>
      </c>
      <c r="AQ38" s="381">
        <v>17853.147061884883</v>
      </c>
      <c r="AR38" s="381">
        <v>17943.031917287313</v>
      </c>
      <c r="AS38" s="381">
        <v>18168.659457630078</v>
      </c>
      <c r="AT38" s="381">
        <v>18469.611726660656</v>
      </c>
      <c r="AU38" s="381">
        <v>17863.49576380504</v>
      </c>
      <c r="AV38" s="381">
        <v>17322.766419518313</v>
      </c>
      <c r="AW38" s="409">
        <v>15866.830099999999</v>
      </c>
      <c r="AX38" s="381">
        <v>15643.712020550978</v>
      </c>
      <c r="AY38" s="381">
        <v>15673.945336133645</v>
      </c>
      <c r="AZ38" s="381">
        <v>15593.06760640611</v>
      </c>
      <c r="BA38" s="381">
        <v>16184.700776780313</v>
      </c>
      <c r="BB38" s="381">
        <v>16419</v>
      </c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>
        <v>13454.57954941354</v>
      </c>
      <c r="C39" s="344">
        <f t="shared" si="0"/>
        <v>14108.698285825405</v>
      </c>
      <c r="D39" s="381">
        <v>14762.817022237272</v>
      </c>
      <c r="E39" s="381">
        <f t="shared" si="1"/>
        <v>16080.051029956097</v>
      </c>
      <c r="F39" s="381">
        <v>17397.285037674923</v>
      </c>
      <c r="G39" s="344">
        <v>17886.940195514664</v>
      </c>
      <c r="H39" s="381">
        <v>18045.243948884992</v>
      </c>
      <c r="I39" s="395">
        <v>18890.890416845723</v>
      </c>
      <c r="J39" s="344">
        <v>18442.477218116699</v>
      </c>
      <c r="K39" s="344">
        <v>17599.207369692787</v>
      </c>
      <c r="L39" s="344">
        <v>18030.752832216986</v>
      </c>
      <c r="M39" s="344">
        <v>18818.883139284175</v>
      </c>
      <c r="N39" s="344">
        <v>18679.595641034892</v>
      </c>
      <c r="O39" s="381">
        <v>16625.408744617424</v>
      </c>
      <c r="P39" s="381">
        <v>17558.811157180549</v>
      </c>
      <c r="Q39" s="381">
        <v>17938.55142899452</v>
      </c>
      <c r="R39" s="381">
        <v>19016.37974788752</v>
      </c>
      <c r="S39" s="409">
        <v>19048.003841327565</v>
      </c>
      <c r="T39" s="381">
        <v>17843.306031746033</v>
      </c>
      <c r="U39" s="381">
        <v>17598.577372121523</v>
      </c>
      <c r="V39" s="381">
        <v>16156.819078880715</v>
      </c>
      <c r="W39" s="381">
        <v>15817.40188620663</v>
      </c>
      <c r="X39" s="381">
        <v>16756.614068512084</v>
      </c>
      <c r="Y39" s="381">
        <v>17212.456407572503</v>
      </c>
      <c r="Z39" s="381">
        <v>16802.851415636549</v>
      </c>
      <c r="AA39" s="381">
        <v>17230.038641847637</v>
      </c>
      <c r="AB39" s="381">
        <v>17684.851783456445</v>
      </c>
      <c r="AC39" s="409">
        <v>17778.775439773763</v>
      </c>
      <c r="AD39" s="381">
        <v>17528.010784404094</v>
      </c>
      <c r="AE39" s="381">
        <v>16932.269996885334</v>
      </c>
      <c r="AF39" s="381">
        <v>16087.863401801073</v>
      </c>
      <c r="AG39" s="381">
        <v>16467.939011151684</v>
      </c>
      <c r="AH39" s="381">
        <v>17075.392401396111</v>
      </c>
      <c r="AI39" s="381">
        <v>17375.788765138412</v>
      </c>
      <c r="AJ39" s="381">
        <v>17454.341402049842</v>
      </c>
      <c r="AK39" s="381">
        <v>17892.560393313157</v>
      </c>
      <c r="AL39" s="381">
        <v>18636.236052162541</v>
      </c>
      <c r="AM39" s="409">
        <v>18872.088765463268</v>
      </c>
      <c r="AN39" s="381">
        <v>19146.910084230516</v>
      </c>
      <c r="AO39" s="381">
        <v>19467.014315961696</v>
      </c>
      <c r="AP39" s="381">
        <v>18787.21037576388</v>
      </c>
      <c r="AQ39" s="381">
        <v>18663.791481143096</v>
      </c>
      <c r="AR39" s="381">
        <v>18766.061629502958</v>
      </c>
      <c r="AS39" s="381">
        <v>18988.80986484421</v>
      </c>
      <c r="AT39" s="381">
        <v>19309.034130308009</v>
      </c>
      <c r="AU39" s="381">
        <v>18638.746653870367</v>
      </c>
      <c r="AV39" s="381">
        <v>18078.238577396547</v>
      </c>
      <c r="AW39" s="409">
        <v>16609.323390000001</v>
      </c>
      <c r="AX39" s="381">
        <v>16329.301601362191</v>
      </c>
      <c r="AY39" s="381">
        <v>16389.270573614136</v>
      </c>
      <c r="AZ39" s="381">
        <v>16273.319445232286</v>
      </c>
      <c r="BA39" s="381">
        <v>16895.769654402528</v>
      </c>
      <c r="BB39" s="381">
        <v>17136</v>
      </c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>
        <v>14032.383579142956</v>
      </c>
      <c r="C40" s="344">
        <f t="shared" si="0"/>
        <v>14687.672374287586</v>
      </c>
      <c r="D40" s="381">
        <v>15342.961169432216</v>
      </c>
      <c r="E40" s="381">
        <f t="shared" si="1"/>
        <v>16664.393824759165</v>
      </c>
      <c r="F40" s="381">
        <v>17985.826480086118</v>
      </c>
      <c r="G40" s="344">
        <v>18544.338125359402</v>
      </c>
      <c r="H40" s="381">
        <v>18752.148433976447</v>
      </c>
      <c r="I40" s="395">
        <v>19475.683044453992</v>
      </c>
      <c r="J40" s="344">
        <v>19072.099424219068</v>
      </c>
      <c r="K40" s="344">
        <v>18311.66857956507</v>
      </c>
      <c r="L40" s="344">
        <v>18799.365666087819</v>
      </c>
      <c r="M40" s="344">
        <v>19530.485554118153</v>
      </c>
      <c r="N40" s="344">
        <v>19358.279724317108</v>
      </c>
      <c r="O40" s="381">
        <v>17309.984398807552</v>
      </c>
      <c r="P40" s="381">
        <v>18262.949711018973</v>
      </c>
      <c r="Q40" s="381">
        <v>18599.223841255738</v>
      </c>
      <c r="R40" s="381">
        <v>19694.995179387726</v>
      </c>
      <c r="S40" s="409">
        <v>19703.286537427335</v>
      </c>
      <c r="T40" s="381">
        <v>18506.740670194005</v>
      </c>
      <c r="U40" s="381">
        <v>18256.907587778707</v>
      </c>
      <c r="V40" s="381">
        <v>16872.487285474032</v>
      </c>
      <c r="W40" s="381">
        <v>16481.58846930063</v>
      </c>
      <c r="X40" s="381">
        <v>17397.956927789608</v>
      </c>
      <c r="Y40" s="381">
        <v>17922.899460395947</v>
      </c>
      <c r="Z40" s="381">
        <v>17506.757263868993</v>
      </c>
      <c r="AA40" s="381">
        <v>17923.612719751807</v>
      </c>
      <c r="AB40" s="381">
        <v>18387.079207426632</v>
      </c>
      <c r="AC40" s="409">
        <v>18510.822109316334</v>
      </c>
      <c r="AD40" s="381">
        <v>18304.12167020002</v>
      </c>
      <c r="AE40" s="381">
        <v>17681.571600195777</v>
      </c>
      <c r="AF40" s="381">
        <v>16827.607955941661</v>
      </c>
      <c r="AG40" s="381">
        <v>17281.931877458377</v>
      </c>
      <c r="AH40" s="381">
        <v>17823.638238580712</v>
      </c>
      <c r="AI40" s="381">
        <v>18128.108983023358</v>
      </c>
      <c r="AJ40" s="381">
        <v>18226.132008262928</v>
      </c>
      <c r="AK40" s="381">
        <v>18706.439658643667</v>
      </c>
      <c r="AL40" s="381">
        <v>19446.690076551222</v>
      </c>
      <c r="AM40" s="409">
        <v>19640.941416309015</v>
      </c>
      <c r="AN40" s="381">
        <v>20004.596717106317</v>
      </c>
      <c r="AO40" s="381">
        <v>20335.255257206103</v>
      </c>
      <c r="AP40" s="381">
        <v>19660.97399557925</v>
      </c>
      <c r="AQ40" s="381">
        <v>19482.02383568298</v>
      </c>
      <c r="AR40" s="381">
        <v>19641.991607227235</v>
      </c>
      <c r="AS40" s="381">
        <v>19818.510786261708</v>
      </c>
      <c r="AT40" s="381">
        <v>20102.079605577055</v>
      </c>
      <c r="AU40" s="381">
        <v>19444.465919527775</v>
      </c>
      <c r="AV40" s="381">
        <v>18833.710735274777</v>
      </c>
      <c r="AW40" s="409">
        <v>17336.507539999999</v>
      </c>
      <c r="AX40" s="381">
        <v>17063.323727128667</v>
      </c>
      <c r="AY40" s="381">
        <v>17128.82626832887</v>
      </c>
      <c r="AZ40" s="381">
        <v>16972.179996974679</v>
      </c>
      <c r="BA40" s="381">
        <v>17571.234224847667</v>
      </c>
      <c r="BB40" s="381">
        <v>17877</v>
      </c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>
        <v>14610.187608872371</v>
      </c>
      <c r="C41" s="344">
        <f t="shared" si="0"/>
        <v>15254.302970256256</v>
      </c>
      <c r="D41" s="381">
        <v>15898.41833164014</v>
      </c>
      <c r="E41" s="381">
        <f t="shared" si="1"/>
        <v>17233.450419856672</v>
      </c>
      <c r="F41" s="381">
        <v>18568.482508073201</v>
      </c>
      <c r="G41" s="344">
        <v>19218.885566417481</v>
      </c>
      <c r="H41" s="381">
        <v>19354.935204209472</v>
      </c>
      <c r="I41" s="395">
        <v>20091.803848541276</v>
      </c>
      <c r="J41" s="344">
        <v>19647.187423493677</v>
      </c>
      <c r="K41" s="344">
        <v>18910.89092164308</v>
      </c>
      <c r="L41" s="344">
        <v>19549.893492102867</v>
      </c>
      <c r="M41" s="344">
        <v>20233.514445881847</v>
      </c>
      <c r="N41" s="344">
        <v>20017.234619131814</v>
      </c>
      <c r="O41" s="381">
        <v>17987.315866180856</v>
      </c>
      <c r="P41" s="381">
        <v>18915.565931649704</v>
      </c>
      <c r="Q41" s="381">
        <v>19314.952287872056</v>
      </c>
      <c r="R41" s="381">
        <v>20346.344812300871</v>
      </c>
      <c r="S41" s="409">
        <v>20347.367819918567</v>
      </c>
      <c r="T41" s="381">
        <v>19198.461281599062</v>
      </c>
      <c r="U41" s="381">
        <v>18922.29134146079</v>
      </c>
      <c r="V41" s="381">
        <v>17508.390614552303</v>
      </c>
      <c r="W41" s="381">
        <v>17122.433031902507</v>
      </c>
      <c r="X41" s="381">
        <v>18010.704882513357</v>
      </c>
      <c r="Y41" s="381">
        <v>18572.165472559598</v>
      </c>
      <c r="Z41" s="381">
        <v>18175.854581144889</v>
      </c>
      <c r="AA41" s="381">
        <v>18645.457480179248</v>
      </c>
      <c r="AB41" s="381">
        <v>19138.426166234112</v>
      </c>
      <c r="AC41" s="409">
        <v>19249.857291217308</v>
      </c>
      <c r="AD41" s="381">
        <v>19068.473300150556</v>
      </c>
      <c r="AE41" s="381">
        <v>18400.057769603845</v>
      </c>
      <c r="AF41" s="381">
        <v>17579.997716135935</v>
      </c>
      <c r="AG41" s="381">
        <v>18043.508536465019</v>
      </c>
      <c r="AH41" s="381">
        <v>18632.226481989874</v>
      </c>
      <c r="AI41" s="381">
        <v>18831.654019788064</v>
      </c>
      <c r="AJ41" s="381">
        <v>18993.578577292828</v>
      </c>
      <c r="AK41" s="381">
        <v>19487.650122747997</v>
      </c>
      <c r="AL41" s="381">
        <v>20236.111557054384</v>
      </c>
      <c r="AM41" s="409">
        <v>20416.695796516033</v>
      </c>
      <c r="AN41" s="381">
        <v>20882.511808304658</v>
      </c>
      <c r="AO41" s="381">
        <v>21169.292767431787</v>
      </c>
      <c r="AP41" s="381">
        <v>20541.200364061893</v>
      </c>
      <c r="AQ41" s="381">
        <v>20376.135543039542</v>
      </c>
      <c r="AR41" s="381">
        <v>20462.560841977363</v>
      </c>
      <c r="AS41" s="381">
        <v>20656.568407607152</v>
      </c>
      <c r="AT41" s="381">
        <v>20890.48738800827</v>
      </c>
      <c r="AU41" s="381">
        <v>20268.240518869385</v>
      </c>
      <c r="AV41" s="381">
        <v>19581.440133116193</v>
      </c>
      <c r="AW41" s="409">
        <v>18077.907319999998</v>
      </c>
      <c r="AX41" s="381">
        <v>17794.117016564796</v>
      </c>
      <c r="AY41" s="381">
        <v>17865.221468621748</v>
      </c>
      <c r="AZ41" s="381">
        <v>17696.885983322933</v>
      </c>
      <c r="BA41" s="381">
        <v>18287.389432066604</v>
      </c>
      <c r="BB41" s="381">
        <v>18657</v>
      </c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>
        <v>15137.195679944256</v>
      </c>
      <c r="C42" s="344">
        <f t="shared" si="0"/>
        <v>15823.308445006556</v>
      </c>
      <c r="D42" s="381">
        <v>16509.421210068856</v>
      </c>
      <c r="E42" s="381">
        <f t="shared" si="1"/>
        <v>17815.566337004289</v>
      </c>
      <c r="F42" s="381">
        <v>19121.711463939722</v>
      </c>
      <c r="G42" s="344">
        <v>19807.685451408855</v>
      </c>
      <c r="H42" s="381">
        <v>19946.762214983715</v>
      </c>
      <c r="I42" s="395">
        <v>20671.375113403046</v>
      </c>
      <c r="J42" s="344">
        <v>20256.979008931405</v>
      </c>
      <c r="K42" s="344">
        <v>19495.958405246809</v>
      </c>
      <c r="L42" s="344">
        <v>20237.123790622674</v>
      </c>
      <c r="M42" s="344">
        <v>20949.403622250971</v>
      </c>
      <c r="N42" s="344">
        <v>20648.568650092013</v>
      </c>
      <c r="O42" s="381">
        <v>18686.379894004636</v>
      </c>
      <c r="P42" s="381">
        <v>19557.877685638898</v>
      </c>
      <c r="Q42" s="381">
        <v>20030.680734488375</v>
      </c>
      <c r="R42" s="381">
        <v>20964.369580274277</v>
      </c>
      <c r="S42" s="409">
        <v>21022.252989833287</v>
      </c>
      <c r="T42" s="381">
        <v>19897.896249265141</v>
      </c>
      <c r="U42" s="381">
        <v>19573.56801909308</v>
      </c>
      <c r="V42" s="381">
        <v>18241.784349482299</v>
      </c>
      <c r="W42" s="381">
        <v>17750.545583326864</v>
      </c>
      <c r="X42" s="381">
        <v>18660.217714520528</v>
      </c>
      <c r="Y42" s="381">
        <v>19207.617314251682</v>
      </c>
      <c r="Z42" s="381">
        <v>18904.899923957062</v>
      </c>
      <c r="AA42" s="381">
        <v>19322.069148569459</v>
      </c>
      <c r="AB42" s="381">
        <v>19893.411609103616</v>
      </c>
      <c r="AC42" s="409">
        <v>20004.616625924686</v>
      </c>
      <c r="AD42" s="381">
        <v>19869.782591329466</v>
      </c>
      <c r="AE42" s="381">
        <v>19155.846832683208</v>
      </c>
      <c r="AF42" s="381">
        <v>18326.064873303363</v>
      </c>
      <c r="AG42" s="381">
        <v>18772.710479198096</v>
      </c>
      <c r="AH42" s="381">
        <v>19360.861037151491</v>
      </c>
      <c r="AI42" s="381">
        <v>19542.589235510382</v>
      </c>
      <c r="AJ42" s="381">
        <v>19747.993034773164</v>
      </c>
      <c r="AK42" s="381">
        <v>20193.580305765907</v>
      </c>
      <c r="AL42" s="381">
        <v>21028.337376742278</v>
      </c>
      <c r="AM42" s="409">
        <v>21207.633981317849</v>
      </c>
      <c r="AN42" s="381">
        <v>21706.484343976219</v>
      </c>
      <c r="AO42" s="381">
        <v>21986.228562148117</v>
      </c>
      <c r="AP42" s="381">
        <v>21364.554544272527</v>
      </c>
      <c r="AQ42" s="381">
        <v>21218.396359304708</v>
      </c>
      <c r="AR42" s="381">
        <v>21286.82079292577</v>
      </c>
      <c r="AS42" s="381">
        <v>21497.013657503438</v>
      </c>
      <c r="AT42" s="381">
        <v>21702.083634628638</v>
      </c>
      <c r="AU42" s="381">
        <v>21121.355035447817</v>
      </c>
      <c r="AV42" s="381">
        <v>20423.188759976125</v>
      </c>
      <c r="AW42" s="409">
        <v>18802.904449999998</v>
      </c>
      <c r="AX42" s="381">
        <v>18494.77450025098</v>
      </c>
      <c r="AY42" s="381">
        <v>18586.867694945955</v>
      </c>
      <c r="AZ42" s="381">
        <v>18399.881804602264</v>
      </c>
      <c r="BA42" s="381">
        <v>19060.511530768872</v>
      </c>
      <c r="BB42" s="381">
        <v>19412</v>
      </c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>
        <v>15727.698699338054</v>
      </c>
      <c r="C43" s="344">
        <f t="shared" si="0"/>
        <v>16427.147267041189</v>
      </c>
      <c r="D43" s="381">
        <v>17126.595834744327</v>
      </c>
      <c r="E43" s="381">
        <f t="shared" si="1"/>
        <v>18439.023321032015</v>
      </c>
      <c r="F43" s="381">
        <v>19751.450807319699</v>
      </c>
      <c r="G43" s="344">
        <v>20373.619321449107</v>
      </c>
      <c r="H43" s="381">
        <v>20615.307541969432</v>
      </c>
      <c r="I43" s="395">
        <v>21308.381368476341</v>
      </c>
      <c r="J43" s="344">
        <v>20916.347146030737</v>
      </c>
      <c r="K43" s="344">
        <v>20165.95503969624</v>
      </c>
      <c r="L43" s="344">
        <v>20910.790333250639</v>
      </c>
      <c r="M43" s="344">
        <v>21588.131090987496</v>
      </c>
      <c r="N43" s="344">
        <v>21279.902681052215</v>
      </c>
      <c r="O43" s="381">
        <v>19334.734614110632</v>
      </c>
      <c r="P43" s="381">
        <v>20237.9724839804</v>
      </c>
      <c r="Q43" s="381">
        <v>20752.88636161706</v>
      </c>
      <c r="R43" s="381">
        <v>21627.837345892782</v>
      </c>
      <c r="S43" s="409">
        <v>21669.134625726652</v>
      </c>
      <c r="T43" s="381">
        <v>20589.616860670194</v>
      </c>
      <c r="U43" s="381">
        <v>20297.731256315979</v>
      </c>
      <c r="V43" s="381">
        <v>18862.177841265981</v>
      </c>
      <c r="W43" s="381">
        <v>18414.732166420865</v>
      </c>
      <c r="X43" s="381">
        <v>19375.090328364899</v>
      </c>
      <c r="Y43" s="381">
        <v>19880.564761509446</v>
      </c>
      <c r="Z43" s="381">
        <v>19630.077652218508</v>
      </c>
      <c r="AA43" s="381">
        <v>20021.297362978283</v>
      </c>
      <c r="AB43" s="381">
        <v>20641.120083849073</v>
      </c>
      <c r="AC43" s="409">
        <v>20738.410423556856</v>
      </c>
      <c r="AD43" s="381">
        <v>20595.49666635942</v>
      </c>
      <c r="AE43" s="381">
        <v>19874.333002091273</v>
      </c>
      <c r="AF43" s="381">
        <v>19073.712681227506</v>
      </c>
      <c r="AG43" s="381">
        <v>19511.162340866478</v>
      </c>
      <c r="AH43" s="381">
        <v>20094.021272779948</v>
      </c>
      <c r="AI43" s="381">
        <v>20259.43659439879</v>
      </c>
      <c r="AJ43" s="381">
        <v>20485.03134352075</v>
      </c>
      <c r="AK43" s="381">
        <v>20954.905412602129</v>
      </c>
      <c r="AL43" s="381">
        <v>21838.791401130959</v>
      </c>
      <c r="AM43" s="409">
        <v>22039.982542287304</v>
      </c>
      <c r="AN43" s="381">
        <v>22521.016932430597</v>
      </c>
      <c r="AO43" s="381">
        <v>22783.431608199797</v>
      </c>
      <c r="AP43" s="381">
        <v>22176.27577688207</v>
      </c>
      <c r="AQ43" s="381">
        <v>22010.07094035875</v>
      </c>
      <c r="AR43" s="381">
        <v>22079.094536822446</v>
      </c>
      <c r="AS43" s="381">
        <v>22318.357878992992</v>
      </c>
      <c r="AT43" s="381">
        <v>22536.868345438157</v>
      </c>
      <c r="AU43" s="381">
        <v>22000.424094197289</v>
      </c>
      <c r="AV43" s="381">
        <v>21252.770192492488</v>
      </c>
      <c r="AW43" s="409">
        <v>19536.649659999999</v>
      </c>
      <c r="AX43" s="381">
        <v>19190.050590053244</v>
      </c>
      <c r="AY43" s="381">
        <v>19326.423389660689</v>
      </c>
      <c r="AZ43" s="381">
        <v>19141.128869098266</v>
      </c>
      <c r="BA43" s="381">
        <v>19829.564565793757</v>
      </c>
      <c r="BB43" s="381">
        <v>20196</v>
      </c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>
        <v>16337.250203228426</v>
      </c>
      <c r="C44" s="344">
        <f t="shared" si="0"/>
        <v>17046.682077570866</v>
      </c>
      <c r="D44" s="381">
        <v>17756.113951913307</v>
      </c>
      <c r="E44" s="381">
        <f t="shared" si="1"/>
        <v>19048.053100822101</v>
      </c>
      <c r="F44" s="381">
        <v>20339.992249730894</v>
      </c>
      <c r="G44" s="344">
        <v>20893.821161587119</v>
      </c>
      <c r="H44" s="381">
        <v>21223.574191931846</v>
      </c>
      <c r="I44" s="395">
        <v>21940.166260803133</v>
      </c>
      <c r="J44" s="344">
        <v>21536.054041800788</v>
      </c>
      <c r="K44" s="344">
        <v>20817.078529513292</v>
      </c>
      <c r="L44" s="344">
        <v>21521.15934838336</v>
      </c>
      <c r="M44" s="344">
        <v>22312.593790426909</v>
      </c>
      <c r="N44" s="344">
        <v>21871.778335077401</v>
      </c>
      <c r="O44" s="381">
        <v>20008.44398807552</v>
      </c>
      <c r="P44" s="381">
        <v>20924.936926749593</v>
      </c>
      <c r="Q44" s="381">
        <v>21420.035954390642</v>
      </c>
      <c r="R44" s="381">
        <v>22288.275578334949</v>
      </c>
      <c r="S44" s="409">
        <v>22372.023329662734</v>
      </c>
      <c r="T44" s="381">
        <v>21276.194567901235</v>
      </c>
      <c r="U44" s="381">
        <v>21017.192134855617</v>
      </c>
      <c r="V44" s="381">
        <v>19531.316535975522</v>
      </c>
      <c r="W44" s="381">
        <v>19085.284755103625</v>
      </c>
      <c r="X44" s="381">
        <v>20092.005435391686</v>
      </c>
      <c r="Y44" s="381">
        <v>20626.529966974063</v>
      </c>
      <c r="Z44" s="381">
        <v>20403.600562364052</v>
      </c>
      <c r="AA44" s="381">
        <v>20701.678455704929</v>
      </c>
      <c r="AB44" s="381">
        <v>21350.624475943303</v>
      </c>
      <c r="AC44" s="409">
        <v>21500.158270622633</v>
      </c>
      <c r="AD44" s="381">
        <v>21302.73191077519</v>
      </c>
      <c r="AE44" s="381">
        <v>20566.869332423652</v>
      </c>
      <c r="AF44" s="381">
        <v>19731.263396019138</v>
      </c>
      <c r="AG44" s="381">
        <v>20221.864445728948</v>
      </c>
      <c r="AH44" s="381">
        <v>20834.724309186477</v>
      </c>
      <c r="AI44" s="381">
        <v>20943.767165873705</v>
      </c>
      <c r="AJ44" s="381">
        <v>21174.285243253264</v>
      </c>
      <c r="AK44" s="381">
        <v>21729.013963396417</v>
      </c>
      <c r="AL44" s="381">
        <v>22618.397694487547</v>
      </c>
      <c r="AM44" s="409">
        <v>22819.877960111084</v>
      </c>
      <c r="AN44" s="381">
        <v>23354.429415319344</v>
      </c>
      <c r="AO44" s="381">
        <v>23554.32432269862</v>
      </c>
      <c r="AP44" s="381">
        <v>22962.14601482252</v>
      </c>
      <c r="AQ44" s="381">
        <v>22819.450703736686</v>
      </c>
      <c r="AR44" s="381">
        <v>22898.433532839819</v>
      </c>
      <c r="AS44" s="381">
        <v>23163.578385990961</v>
      </c>
      <c r="AT44" s="381">
        <v>23402.957482903035</v>
      </c>
      <c r="AU44" s="381">
        <v>22880.621611302024</v>
      </c>
      <c r="AV44" s="381">
        <v>22065.759996358523</v>
      </c>
      <c r="AW44" s="409">
        <v>20297.732619999999</v>
      </c>
      <c r="AX44" s="381">
        <v>19906.852255391186</v>
      </c>
      <c r="AY44" s="381">
        <v>20058.604597391088</v>
      </c>
      <c r="AZ44" s="381">
        <v>19892.714107436608</v>
      </c>
      <c r="BA44" s="381">
        <v>20597.600334899296</v>
      </c>
      <c r="BB44" s="381">
        <v>21017</v>
      </c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>
        <v>16915.054232957842</v>
      </c>
      <c r="C45" s="344">
        <f t="shared" si="0"/>
        <v>17641.085531649933</v>
      </c>
      <c r="D45" s="381">
        <v>18367.116830342024</v>
      </c>
      <c r="E45" s="381">
        <f t="shared" si="1"/>
        <v>19627.226310757665</v>
      </c>
      <c r="F45" s="381">
        <v>20887.335791173307</v>
      </c>
      <c r="G45" s="344">
        <v>21454.038527889592</v>
      </c>
      <c r="H45" s="381">
        <v>21853.760360811826</v>
      </c>
      <c r="I45" s="395">
        <v>22592.836604115932</v>
      </c>
      <c r="J45" s="344">
        <v>22041.73486874915</v>
      </c>
      <c r="K45" s="344">
        <v>21397.427726958926</v>
      </c>
      <c r="L45" s="344">
        <v>22127.007111552135</v>
      </c>
      <c r="M45" s="344">
        <v>23037.056489866321</v>
      </c>
      <c r="N45" s="344">
        <v>22491.274852957096</v>
      </c>
      <c r="O45" s="381">
        <v>20682.153362040412</v>
      </c>
      <c r="P45" s="381">
        <v>21584.422791808018</v>
      </c>
      <c r="Q45" s="381">
        <v>22106.617088701318</v>
      </c>
      <c r="R45" s="381">
        <v>22927.507078542734</v>
      </c>
      <c r="S45" s="409">
        <v>23060.910266588133</v>
      </c>
      <c r="T45" s="381">
        <v>21985.915343915345</v>
      </c>
      <c r="U45" s="381">
        <v>21696.682964587497</v>
      </c>
      <c r="V45" s="381">
        <v>20198.239539642978</v>
      </c>
      <c r="W45" s="381">
        <v>19753.715341923467</v>
      </c>
      <c r="X45" s="381">
        <v>20859.98287197878</v>
      </c>
      <c r="Y45" s="381">
        <v>21368.548266589663</v>
      </c>
      <c r="Z45" s="381">
        <v>21194.527737987868</v>
      </c>
      <c r="AA45" s="381">
        <v>21404.676094450188</v>
      </c>
      <c r="AB45" s="381">
        <v>22005.551607107209</v>
      </c>
      <c r="AC45" s="409">
        <v>22258.411861509212</v>
      </c>
      <c r="AD45" s="381">
        <v>22058.684072264728</v>
      </c>
      <c r="AE45" s="381">
        <v>21243.187013333729</v>
      </c>
      <c r="AF45" s="381">
        <v>20439.394935025513</v>
      </c>
      <c r="AG45" s="381">
        <v>20921.774978500234</v>
      </c>
      <c r="AH45" s="381">
        <v>21530.170540924581</v>
      </c>
      <c r="AI45" s="381">
        <v>21651.746310012979</v>
      </c>
      <c r="AJ45" s="381">
        <v>21896.843428056884</v>
      </c>
      <c r="AK45" s="381">
        <v>22471.874095626536</v>
      </c>
      <c r="AL45" s="381">
        <v>23398.003987844131</v>
      </c>
      <c r="AM45" s="409">
        <v>23613.576836657412</v>
      </c>
      <c r="AN45" s="381">
        <v>24198.630409313449</v>
      </c>
      <c r="AO45" s="381">
        <v>24377.83770030316</v>
      </c>
      <c r="AP45" s="381">
        <v>23772.574697698612</v>
      </c>
      <c r="AQ45" s="381">
        <v>23650.329617079351</v>
      </c>
      <c r="AR45" s="381">
        <v>23754.679690839952</v>
      </c>
      <c r="AS45" s="381">
        <v>24011.18652153977</v>
      </c>
      <c r="AT45" s="381">
        <v>24227.30738482744</v>
      </c>
      <c r="AU45" s="381">
        <v>23755.176836630446</v>
      </c>
      <c r="AV45" s="381">
        <v>22852.203194384034</v>
      </c>
      <c r="AW45" s="409">
        <v>21053.348030000001</v>
      </c>
      <c r="AX45" s="381">
        <v>20677.467859568311</v>
      </c>
      <c r="AY45" s="381">
        <v>20762.341355324766</v>
      </c>
      <c r="AZ45" s="381">
        <v>20611.217189479456</v>
      </c>
      <c r="BA45" s="381">
        <v>21395.136815665843</v>
      </c>
      <c r="BB45" s="381">
        <v>21805</v>
      </c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>
        <v>17486.508767855066</v>
      </c>
      <c r="C46" s="344">
        <f t="shared" si="0"/>
        <v>18201.455507079132</v>
      </c>
      <c r="D46" s="381">
        <v>18916.402246303194</v>
      </c>
      <c r="E46" s="381">
        <f t="shared" si="1"/>
        <v>20175.540789459454</v>
      </c>
      <c r="F46" s="381">
        <v>21434.679332615717</v>
      </c>
      <c r="G46" s="344">
        <v>21985.67337550316</v>
      </c>
      <c r="H46" s="381">
        <v>22407.228213480332</v>
      </c>
      <c r="I46" s="395">
        <v>23250.728310175236</v>
      </c>
      <c r="J46" s="344">
        <v>22592.034592192955</v>
      </c>
      <c r="K46" s="344">
        <v>21996.650069036936</v>
      </c>
      <c r="L46" s="344">
        <v>22787.109898288265</v>
      </c>
      <c r="M46" s="344">
        <v>23692.931004743423</v>
      </c>
      <c r="N46" s="344">
        <v>23094.988020062785</v>
      </c>
      <c r="O46" s="381">
        <v>21297.909241470687</v>
      </c>
      <c r="P46" s="381">
        <v>22237.039012438749</v>
      </c>
      <c r="Q46" s="381">
        <v>22767.289500962535</v>
      </c>
      <c r="R46" s="381">
        <v>23590.974844161243</v>
      </c>
      <c r="S46" s="409">
        <v>23716.192962687906</v>
      </c>
      <c r="T46" s="381">
        <v>22636.49272192828</v>
      </c>
      <c r="U46" s="381">
        <v>22376.173794319377</v>
      </c>
      <c r="V46" s="381">
        <v>20891.750835815448</v>
      </c>
      <c r="W46" s="381">
        <v>20432.755938057908</v>
      </c>
      <c r="X46" s="381">
        <v>21591.195431282453</v>
      </c>
      <c r="Y46" s="381">
        <v>22124.380736676831</v>
      </c>
      <c r="Z46" s="381">
        <v>21997.057757263869</v>
      </c>
      <c r="AA46" s="381">
        <v>22149.137400896241</v>
      </c>
      <c r="AB46" s="381">
        <v>22665.936464364146</v>
      </c>
      <c r="AC46" s="409">
        <v>23013.17119621659</v>
      </c>
      <c r="AD46" s="381">
        <v>22836.474851752853</v>
      </c>
      <c r="AE46" s="381">
        <v>21927.614018954955</v>
      </c>
      <c r="AF46" s="381">
        <v>21164.913632355703</v>
      </c>
      <c r="AG46" s="381">
        <v>21712.643047468668</v>
      </c>
      <c r="AH46" s="381">
        <v>22288.976299198479</v>
      </c>
      <c r="AI46" s="381">
        <v>22411.456706855541</v>
      </c>
      <c r="AJ46" s="381">
        <v>22687.458195397121</v>
      </c>
      <c r="AK46" s="381">
        <v>23290.01450894307</v>
      </c>
      <c r="AL46" s="381">
        <v>24195.838485901499</v>
      </c>
      <c r="AM46" s="409">
        <v>24416.938134309519</v>
      </c>
      <c r="AN46" s="381">
        <v>25040.134275531218</v>
      </c>
      <c r="AO46" s="381">
        <v>25272.388973100427</v>
      </c>
      <c r="AP46" s="381">
        <v>24606.269275776882</v>
      </c>
      <c r="AQ46" s="381">
        <v>24510.295615668409</v>
      </c>
      <c r="AR46" s="381">
        <v>24620.767758702157</v>
      </c>
      <c r="AS46" s="381">
        <v>24825.367857376797</v>
      </c>
      <c r="AT46" s="381">
        <v>25096.874791920691</v>
      </c>
      <c r="AU46" s="381">
        <v>24631.988978669389</v>
      </c>
      <c r="AV46" s="381">
        <v>23653.025803906494</v>
      </c>
      <c r="AW46" s="409">
        <v>21798.028340000001</v>
      </c>
      <c r="AX46" s="381">
        <v>21419.023936772275</v>
      </c>
      <c r="AY46" s="381">
        <v>21474.506098383401</v>
      </c>
      <c r="AZ46" s="381">
        <v>21354.531888743924</v>
      </c>
      <c r="BA46" s="381">
        <v>22143.844532303825</v>
      </c>
      <c r="BB46" s="381">
        <v>22572</v>
      </c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>
        <v>18019.866333759142</v>
      </c>
      <c r="C47" s="344">
        <f t="shared" si="0"/>
        <v>18718.090013024732</v>
      </c>
      <c r="D47" s="381">
        <v>19416.313692290325</v>
      </c>
      <c r="E47" s="381">
        <f t="shared" si="1"/>
        <v>20713.881819234506</v>
      </c>
      <c r="F47" s="381">
        <v>22011.449946178691</v>
      </c>
      <c r="G47" s="344">
        <v>22540.174238067855</v>
      </c>
      <c r="H47" s="381">
        <v>22971.655825607617</v>
      </c>
      <c r="I47" s="395">
        <v>23898.177290741536</v>
      </c>
      <c r="J47" s="344">
        <v>23211.741487963005</v>
      </c>
      <c r="K47" s="344">
        <v>22690.238134276839</v>
      </c>
      <c r="L47" s="344">
        <v>23542.158976267259</v>
      </c>
      <c r="M47" s="344">
        <v>24323.084950409659</v>
      </c>
      <c r="N47" s="344">
        <v>23710.538700248981</v>
      </c>
      <c r="O47" s="381">
        <v>21964.374428618747</v>
      </c>
      <c r="P47" s="381">
        <v>22855.307010931021</v>
      </c>
      <c r="Q47" s="381">
        <v>23398.814600918111</v>
      </c>
      <c r="R47" s="381">
        <v>24233.235877545365</v>
      </c>
      <c r="S47" s="409">
        <v>24371.47565878768</v>
      </c>
      <c r="T47" s="381">
        <v>23307.641716637274</v>
      </c>
      <c r="U47" s="381">
        <v>22999.236319852072</v>
      </c>
      <c r="V47" s="381">
        <v>21552.026766356652</v>
      </c>
      <c r="W47" s="381">
        <v>21133.016552821548</v>
      </c>
      <c r="X47" s="381">
        <v>22359.172867869551</v>
      </c>
      <c r="Y47" s="381">
        <v>22852.584865820863</v>
      </c>
      <c r="Z47" s="381">
        <v>22815.058234742781</v>
      </c>
      <c r="AA47" s="381">
        <v>22842.711478800411</v>
      </c>
      <c r="AB47" s="381">
        <v>23455.487505822854</v>
      </c>
      <c r="AC47" s="409">
        <v>23778.413299461568</v>
      </c>
      <c r="AD47" s="381">
        <v>23631.064568162968</v>
      </c>
      <c r="AE47" s="381">
        <v>22629.881538940717</v>
      </c>
      <c r="AF47" s="381">
        <v>21890.432329685897</v>
      </c>
      <c r="AG47" s="381">
        <v>22472.678053319425</v>
      </c>
      <c r="AH47" s="381">
        <v>23067.39333949536</v>
      </c>
      <c r="AI47" s="381">
        <v>23171.167103698099</v>
      </c>
      <c r="AJ47" s="381">
        <v>23492.553086681321</v>
      </c>
      <c r="AK47" s="381">
        <v>24156.447932767871</v>
      </c>
      <c r="AL47" s="381">
        <v>25030.129393360436</v>
      </c>
      <c r="AM47" s="409">
        <v>25289.31672557435</v>
      </c>
      <c r="AN47" s="381">
        <v>25904.563727847864</v>
      </c>
      <c r="AO47" s="381">
        <v>26116.950615947258</v>
      </c>
      <c r="AP47" s="381">
        <v>25469.692497724616</v>
      </c>
      <c r="AQ47" s="381">
        <v>25322.204690806899</v>
      </c>
      <c r="AR47" s="381">
        <v>25509.000123754024</v>
      </c>
      <c r="AS47" s="381">
        <v>25686.10794995524</v>
      </c>
      <c r="AT47" s="381">
        <v>25973.398738270687</v>
      </c>
      <c r="AU47" s="381">
        <v>25512.186495774124</v>
      </c>
      <c r="AV47" s="381">
        <v>24489.243887882985</v>
      </c>
      <c r="AW47" s="409">
        <v>22545.98918</v>
      </c>
      <c r="AX47" s="381">
        <v>22179.953031958346</v>
      </c>
      <c r="AY47" s="381">
        <v>22266.736700129099</v>
      </c>
      <c r="AZ47" s="381">
        <v>22148.503639835875</v>
      </c>
      <c r="BA47" s="381">
        <v>22893.569514861152</v>
      </c>
      <c r="BB47" s="381">
        <v>23363</v>
      </c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>
        <v>18527.825920334453</v>
      </c>
      <c r="C48" s="343">
        <f t="shared" si="0"/>
        <v>19225.111402429335</v>
      </c>
      <c r="D48" s="382">
        <v>19922.396884524213</v>
      </c>
      <c r="E48" s="382">
        <f t="shared" si="1"/>
        <v>21228.824357224432</v>
      </c>
      <c r="F48" s="382">
        <v>22535.251829924651</v>
      </c>
      <c r="G48" s="343">
        <v>23094.675100632547</v>
      </c>
      <c r="H48" s="382">
        <v>23481.284640440994</v>
      </c>
      <c r="I48" s="396">
        <v>24519.519457575323</v>
      </c>
      <c r="J48" s="343">
        <v>23776.914176905291</v>
      </c>
      <c r="K48" s="343">
        <v>23280.023904038662</v>
      </c>
      <c r="L48" s="343">
        <v>24143.485487472091</v>
      </c>
      <c r="M48" s="343">
        <v>24923.231565329883</v>
      </c>
      <c r="N48" s="343">
        <v>24337.92689351568</v>
      </c>
      <c r="O48" s="382">
        <v>22569.264027823781</v>
      </c>
      <c r="P48" s="382">
        <v>23463.270542781756</v>
      </c>
      <c r="Q48" s="382">
        <v>24027.101110617503</v>
      </c>
      <c r="R48" s="382">
        <v>24827.024380108047</v>
      </c>
      <c r="S48" s="411">
        <v>25004.355527670366</v>
      </c>
      <c r="T48" s="382">
        <v>23960.790546737215</v>
      </c>
      <c r="U48" s="382">
        <v>23669.322432217421</v>
      </c>
      <c r="V48" s="382">
        <v>22167.988876056163</v>
      </c>
      <c r="W48" s="382">
        <v>21784.471124738029</v>
      </c>
      <c r="X48" s="382">
        <v>23014.81317942396</v>
      </c>
      <c r="Y48" s="382">
        <v>23497.903972135497</v>
      </c>
      <c r="Z48" s="382">
        <v>23528.633119352045</v>
      </c>
      <c r="AA48" s="382">
        <v>23549.478541882108</v>
      </c>
      <c r="AB48" s="382">
        <v>24252.315515405604</v>
      </c>
      <c r="AC48" s="411">
        <v>24540.161146527345</v>
      </c>
      <c r="AD48" s="382">
        <v>24425.654284573084</v>
      </c>
      <c r="AE48" s="382">
        <v>23385.67060202008</v>
      </c>
      <c r="AF48" s="382">
        <v>22655.467295933857</v>
      </c>
      <c r="AG48" s="382">
        <v>23258.921162820207</v>
      </c>
      <c r="AH48" s="382">
        <v>23885.032943838207</v>
      </c>
      <c r="AI48" s="382">
        <v>23914.619106833914</v>
      </c>
      <c r="AJ48" s="382">
        <v>24339.640337403001</v>
      </c>
      <c r="AK48" s="382">
        <v>24998.734851338537</v>
      </c>
      <c r="AL48" s="382">
        <v>25840.583417749116</v>
      </c>
      <c r="AM48" s="411">
        <v>26112.002865438022</v>
      </c>
      <c r="AN48" s="382">
        <v>26791.918766263392</v>
      </c>
      <c r="AO48" s="382">
        <v>26969.405358259948</v>
      </c>
      <c r="AP48" s="382">
        <v>26344.748667273438</v>
      </c>
      <c r="AQ48" s="382">
        <v>26226.433645205689</v>
      </c>
      <c r="AR48" s="382">
        <v>26405.844159935197</v>
      </c>
      <c r="AS48" s="382">
        <v>26581.468656520883</v>
      </c>
      <c r="AT48" s="382">
        <v>26859.198070296345</v>
      </c>
      <c r="AU48" s="382">
        <v>26434.136972023571</v>
      </c>
      <c r="AV48" s="382">
        <v>25340.947491933115</v>
      </c>
      <c r="AW48" s="411">
        <v>23358.467110000001</v>
      </c>
      <c r="AX48" s="382">
        <v>23007.611411305006</v>
      </c>
      <c r="AY48" s="382">
        <v>23122.177190311955</v>
      </c>
      <c r="AZ48" s="382">
        <v>22979.69281676026</v>
      </c>
      <c r="BA48" s="382">
        <v>23703.313186659841</v>
      </c>
      <c r="BB48" s="382">
        <v>24201</v>
      </c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>
        <v>19067.532981070723</v>
      </c>
      <c r="C49" s="344">
        <f t="shared" si="0"/>
        <v>19735.663036420901</v>
      </c>
      <c r="D49" s="381">
        <v>20403.79309177108</v>
      </c>
      <c r="E49" s="381">
        <f t="shared" si="1"/>
        <v>21740.251524357016</v>
      </c>
      <c r="F49" s="381">
        <v>23076.709956942952</v>
      </c>
      <c r="G49" s="344">
        <v>23649.175963197238</v>
      </c>
      <c r="H49" s="381">
        <v>24001.87321473315</v>
      </c>
      <c r="I49" s="395">
        <v>25046.877094972067</v>
      </c>
      <c r="J49" s="344">
        <v>24342.086865847577</v>
      </c>
      <c r="K49" s="344">
        <v>23855.654815326201</v>
      </c>
      <c r="L49" s="344">
        <v>24681.514471181672</v>
      </c>
      <c r="M49" s="344">
        <v>25544.81198792583</v>
      </c>
      <c r="N49" s="344">
        <v>24977.152599862879</v>
      </c>
      <c r="O49" s="381">
        <v>23148.798973169924</v>
      </c>
      <c r="P49" s="381">
        <v>24091.843007915566</v>
      </c>
      <c r="Q49" s="381">
        <v>24645.671849548347</v>
      </c>
      <c r="R49" s="381">
        <v>25411.72428314171</v>
      </c>
      <c r="S49" s="409">
        <v>25631.634689748778</v>
      </c>
      <c r="T49" s="381">
        <v>24626.796637272193</v>
      </c>
      <c r="U49" s="381">
        <v>24297.087316433379</v>
      </c>
      <c r="V49" s="381">
        <v>22768.441148461083</v>
      </c>
      <c r="W49" s="381">
        <v>22461.389719009549</v>
      </c>
      <c r="X49" s="381">
        <v>23748.068231910045</v>
      </c>
      <c r="Y49" s="381">
        <v>24182.692136940317</v>
      </c>
      <c r="Z49" s="381">
        <v>24253.810847613491</v>
      </c>
      <c r="AA49" s="381">
        <v>24292.055136159943</v>
      </c>
      <c r="AB49" s="381">
        <v>24994.56626405803</v>
      </c>
      <c r="AC49" s="409">
        <v>25270.460687980318</v>
      </c>
      <c r="AD49" s="381">
        <v>25178.246658678221</v>
      </c>
      <c r="AE49" s="381">
        <v>24172.275099001825</v>
      </c>
      <c r="AF49" s="381">
        <v>23474.244387909977</v>
      </c>
      <c r="AG49" s="381">
        <v>24026.664434450384</v>
      </c>
      <c r="AH49" s="381">
        <v>24678.535585691228</v>
      </c>
      <c r="AI49" s="381">
        <v>24684.675754217133</v>
      </c>
      <c r="AJ49" s="381">
        <v>25173.695476575118</v>
      </c>
      <c r="AK49" s="381">
        <v>25832.499473937158</v>
      </c>
      <c r="AL49" s="381">
        <v>26700.113377870672</v>
      </c>
      <c r="AM49" s="409">
        <v>26973.338689724817</v>
      </c>
      <c r="AN49" s="381">
        <v>27752.096254640073</v>
      </c>
      <c r="AO49" s="381">
        <v>27808.704934796209</v>
      </c>
      <c r="AP49" s="381">
        <v>27232.730334156808</v>
      </c>
      <c r="AQ49" s="381">
        <v>27111.692761400303</v>
      </c>
      <c r="AR49" s="381">
        <v>27340.825596831899</v>
      </c>
      <c r="AS49" s="381">
        <v>27474.441734535689</v>
      </c>
      <c r="AT49" s="381">
        <v>27733.40317022743</v>
      </c>
      <c r="AU49" s="381">
        <v>27317.719864194092</v>
      </c>
      <c r="AV49" s="381">
        <v>26203.712181750132</v>
      </c>
      <c r="AW49" s="409">
        <v>24184.067159999999</v>
      </c>
      <c r="AX49" s="381">
        <v>23850.337693526635</v>
      </c>
      <c r="AY49" s="381">
        <v>23987.099163760384</v>
      </c>
      <c r="AZ49" s="381">
        <v>23818.118715374287</v>
      </c>
      <c r="BA49" s="381">
        <v>24542.557570119538</v>
      </c>
      <c r="BB49" s="381">
        <v>25058</v>
      </c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>
        <v>19524.696608988503</v>
      </c>
      <c r="C50" s="344">
        <f t="shared" si="0"/>
        <v>20198.771207756472</v>
      </c>
      <c r="D50" s="381">
        <v>20872.845806524438</v>
      </c>
      <c r="E50" s="381">
        <f t="shared" si="1"/>
        <v>22224.907994758454</v>
      </c>
      <c r="F50" s="381">
        <v>23576.970182992467</v>
      </c>
      <c r="G50" s="344">
        <v>24157.944795859687</v>
      </c>
      <c r="H50" s="381">
        <v>24604.659984966172</v>
      </c>
      <c r="I50" s="395">
        <v>25511.578379410781</v>
      </c>
      <c r="J50" s="344">
        <v>24897.344244457541</v>
      </c>
      <c r="K50" s="344">
        <v>24393.539437348983</v>
      </c>
      <c r="L50" s="344">
        <v>25215.02220292731</v>
      </c>
      <c r="M50" s="344">
        <v>26089.230702889177</v>
      </c>
      <c r="N50" s="344">
        <v>25557.190740807564</v>
      </c>
      <c r="O50" s="381">
        <v>23731.956011924478</v>
      </c>
      <c r="P50" s="381">
        <v>24720.415473049379</v>
      </c>
      <c r="Q50" s="381">
        <v>25241.572456685917</v>
      </c>
      <c r="R50" s="381">
        <v>26023.689984762434</v>
      </c>
      <c r="S50" s="409">
        <v>26239.311378012244</v>
      </c>
      <c r="T50" s="381">
        <v>25279.945467372134</v>
      </c>
      <c r="U50" s="381">
        <v>24917.798662624438</v>
      </c>
      <c r="V50" s="381">
        <v>23388.834640244764</v>
      </c>
      <c r="W50" s="381">
        <v>23165.89433749903</v>
      </c>
      <c r="X50" s="381">
        <v>24467.025832119241</v>
      </c>
      <c r="Y50" s="381">
        <v>24928.657342404935</v>
      </c>
      <c r="Z50" s="381">
        <v>24975.12096132421</v>
      </c>
      <c r="AA50" s="381">
        <v>25047.824715615305</v>
      </c>
      <c r="AB50" s="381">
        <v>25753.190190989553</v>
      </c>
      <c r="AC50" s="409">
        <v>26026.967150777295</v>
      </c>
      <c r="AD50" s="381">
        <v>25942.598288628757</v>
      </c>
      <c r="AE50" s="381">
        <v>24949.148406330183</v>
      </c>
      <c r="AF50" s="381">
        <v>24348.344256370969</v>
      </c>
      <c r="AG50" s="381">
        <v>24808.282584483513</v>
      </c>
      <c r="AH50" s="381">
        <v>25435.83278380951</v>
      </c>
      <c r="AI50" s="381">
        <v>25537.50240592561</v>
      </c>
      <c r="AJ50" s="381">
        <v>26025.126764479988</v>
      </c>
      <c r="AK50" s="381">
        <v>26674.786392507827</v>
      </c>
      <c r="AL50" s="381">
        <v>27568.05635554644</v>
      </c>
      <c r="AM50" s="409">
        <v>27804.306904822017</v>
      </c>
      <c r="AN50" s="381">
        <v>28652.9369319373</v>
      </c>
      <c r="AO50" s="381">
        <v>28705.887240748762</v>
      </c>
      <c r="AP50" s="381">
        <v>28160.781042777275</v>
      </c>
      <c r="AQ50" s="381">
        <v>28037.420865763819</v>
      </c>
      <c r="AR50" s="381">
        <v>28322.556105573432</v>
      </c>
      <c r="AS50" s="381">
        <v>28370.996255376755</v>
      </c>
      <c r="AT50" s="381">
        <v>28679.492509144886</v>
      </c>
      <c r="AU50" s="381">
        <v>28209.201964851451</v>
      </c>
      <c r="AV50" s="381">
        <v>27115.145648941441</v>
      </c>
      <c r="AW50" s="409">
        <v>25059.968669999998</v>
      </c>
      <c r="AX50" s="381">
        <v>24746.877914587454</v>
      </c>
      <c r="AY50" s="381">
        <v>24854.128133490049</v>
      </c>
      <c r="AZ50" s="381">
        <v>24690.660587668044</v>
      </c>
      <c r="BA50" s="381">
        <v>25379.767421740544</v>
      </c>
      <c r="BB50" s="381">
        <v>25932</v>
      </c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>
        <v>19981.860236906279</v>
      </c>
      <c r="C51" s="344">
        <f t="shared" si="0"/>
        <v>20649.535886598525</v>
      </c>
      <c r="D51" s="381">
        <v>21317.211536290775</v>
      </c>
      <c r="E51" s="381">
        <f t="shared" si="1"/>
        <v>22697.220972666379</v>
      </c>
      <c r="F51" s="381">
        <v>24077.230409041982</v>
      </c>
      <c r="G51" s="344">
        <v>24660.997124784357</v>
      </c>
      <c r="H51" s="381">
        <v>25163.60771736407</v>
      </c>
      <c r="I51" s="395">
        <v>26012.829203075013</v>
      </c>
      <c r="J51" s="344">
        <v>25437.728657569027</v>
      </c>
      <c r="K51" s="344">
        <v>24964.452062478427</v>
      </c>
      <c r="L51" s="344">
        <v>25748.529934672948</v>
      </c>
      <c r="M51" s="344">
        <v>26650.796463993101</v>
      </c>
      <c r="N51" s="344">
        <v>26176.68725868726</v>
      </c>
      <c r="O51" s="381">
        <v>24351.333984763165</v>
      </c>
      <c r="P51" s="381">
        <v>25318.074538258574</v>
      </c>
      <c r="Q51" s="381">
        <v>25860.143195616762</v>
      </c>
      <c r="R51" s="381">
        <v>26632.626153206817</v>
      </c>
      <c r="S51" s="409">
        <v>26883.392660503472</v>
      </c>
      <c r="T51" s="381">
        <v>25958.808818342153</v>
      </c>
      <c r="U51" s="381">
        <v>25573.77769893999</v>
      </c>
      <c r="V51" s="381">
        <v>24004.796749944275</v>
      </c>
      <c r="W51" s="381">
        <v>23819.470911278429</v>
      </c>
      <c r="X51" s="381">
        <v>25235.003268706339</v>
      </c>
      <c r="Y51" s="381">
        <v>25660.808377397989</v>
      </c>
      <c r="Z51" s="381">
        <v>25773.78336604948</v>
      </c>
      <c r="AA51" s="381">
        <v>25816.787280248191</v>
      </c>
      <c r="AB51" s="381">
        <v>26499.079423704003</v>
      </c>
      <c r="AC51" s="409">
        <v>26820.16330345588</v>
      </c>
      <c r="AD51" s="381">
        <v>26633.034596122532</v>
      </c>
      <c r="AE51" s="381">
        <v>25687.096955045014</v>
      </c>
      <c r="AF51" s="381">
        <v>25156.056793050117</v>
      </c>
      <c r="AG51" s="381">
        <v>25569.859243490155</v>
      </c>
      <c r="AH51" s="381">
        <v>26245.929587374289</v>
      </c>
      <c r="AI51" s="381">
        <v>26430.236024005193</v>
      </c>
      <c r="AJ51" s="381">
        <v>26841.805754919355</v>
      </c>
      <c r="AK51" s="381">
        <v>27498.608336472393</v>
      </c>
      <c r="AL51" s="381">
        <v>28457.031877107725</v>
      </c>
      <c r="AM51" s="409">
        <v>28680.82653370361</v>
      </c>
      <c r="AN51" s="381">
        <v>29541.640534240996</v>
      </c>
      <c r="AO51" s="381">
        <v>29530.716134930946</v>
      </c>
      <c r="AP51" s="381">
        <v>29078.491353530102</v>
      </c>
      <c r="AQ51" s="381">
        <v>28941.649820162605</v>
      </c>
      <c r="AR51" s="381">
        <v>29239.083961478747</v>
      </c>
      <c r="AS51" s="381">
        <v>29324.853861438023</v>
      </c>
      <c r="AT51" s="381">
        <v>29637.176080156922</v>
      </c>
      <c r="AU51" s="381">
        <v>29170.648483535082</v>
      </c>
      <c r="AV51" s="381">
        <v>28044.276853359766</v>
      </c>
      <c r="AW51" s="409">
        <v>25944.618259999999</v>
      </c>
      <c r="AX51" s="381">
        <v>25644.494414425051</v>
      </c>
      <c r="AY51" s="381">
        <v>25713.782616235381</v>
      </c>
      <c r="AZ51" s="381">
        <v>25547.69519919829</v>
      </c>
      <c r="BA51" s="381">
        <v>26270.892367086839</v>
      </c>
      <c r="BB51" s="381">
        <v>26768</v>
      </c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>
        <v>20451.722854488442</v>
      </c>
      <c r="C52" s="344">
        <f t="shared" si="0"/>
        <v>21115.907679642911</v>
      </c>
      <c r="D52" s="381">
        <v>21780.09250479738</v>
      </c>
      <c r="E52" s="381">
        <f t="shared" si="1"/>
        <v>23181.734277156494</v>
      </c>
      <c r="F52" s="381">
        <v>24583.376049515609</v>
      </c>
      <c r="G52" s="344">
        <v>25158.332949971245</v>
      </c>
      <c r="H52" s="381">
        <v>25673.236532197443</v>
      </c>
      <c r="I52" s="395">
        <v>26503.637301246239</v>
      </c>
      <c r="J52" s="344">
        <v>25933.494174185067</v>
      </c>
      <c r="K52" s="344">
        <v>25469.308681394548</v>
      </c>
      <c r="L52" s="344">
        <v>26272.995162490693</v>
      </c>
      <c r="M52" s="344">
        <v>27233.796032772745</v>
      </c>
      <c r="N52" s="344">
        <v>26736.996211164434</v>
      </c>
      <c r="O52" s="381">
        <v>24905.514276250415</v>
      </c>
      <c r="P52" s="381">
        <v>25926.038070109309</v>
      </c>
      <c r="Q52" s="381">
        <v>26475.475344291426</v>
      </c>
      <c r="R52" s="381">
        <v>27253.680454356559</v>
      </c>
      <c r="S52" s="409">
        <v>27535.875003201108</v>
      </c>
      <c r="T52" s="381">
        <v>26614.529100529104</v>
      </c>
      <c r="U52" s="381">
        <v>26232.107914597174</v>
      </c>
      <c r="V52" s="381">
        <v>24651.778534232973</v>
      </c>
      <c r="W52" s="381">
        <v>24487.901498098268</v>
      </c>
      <c r="X52" s="381">
        <v>25935.578430273825</v>
      </c>
      <c r="Y52" s="381">
        <v>26345.596542202809</v>
      </c>
      <c r="Z52" s="381">
        <v>26526.034396166022</v>
      </c>
      <c r="AA52" s="381">
        <v>26534.862616339193</v>
      </c>
      <c r="AB52" s="381">
        <v>27241.330172356425</v>
      </c>
      <c r="AC52" s="409">
        <v>27601.129559507262</v>
      </c>
      <c r="AD52" s="381">
        <v>27387.306863919872</v>
      </c>
      <c r="AE52" s="381">
        <v>26438.020423297687</v>
      </c>
      <c r="AF52" s="381">
        <v>25903.704600974255</v>
      </c>
      <c r="AG52" s="381">
        <v>26365.35227192624</v>
      </c>
      <c r="AH52" s="381">
        <v>27060.552071405909</v>
      </c>
      <c r="AI52" s="381">
        <v>27244.633745134088</v>
      </c>
      <c r="AJ52" s="381">
        <v>27661.380770147513</v>
      </c>
      <c r="AK52" s="381">
        <v>28355.099081663138</v>
      </c>
      <c r="AL52" s="381">
        <v>29367.039942554533</v>
      </c>
      <c r="AM52" s="409">
        <v>29583.572734158042</v>
      </c>
      <c r="AN52" s="381">
        <v>30480.241000406968</v>
      </c>
      <c r="AO52" s="381">
        <v>30404.219142485923</v>
      </c>
      <c r="AP52" s="381">
        <v>29965.180470680018</v>
      </c>
      <c r="AQ52" s="381">
        <v>29806.674442272775</v>
      </c>
      <c r="AR52" s="381">
        <v>30166.683965978893</v>
      </c>
      <c r="AS52" s="381">
        <v>30269.160953295923</v>
      </c>
      <c r="AT52" s="381">
        <v>30535.729067486613</v>
      </c>
      <c r="AU52" s="381">
        <v>30124.195793731877</v>
      </c>
      <c r="AV52" s="381">
        <v>28968.983623471337</v>
      </c>
      <c r="AW52" s="409">
        <v>26847.857519999998</v>
      </c>
      <c r="AX52" s="381">
        <v>26533.500684048384</v>
      </c>
      <c r="AY52" s="381">
        <v>26636.646987417869</v>
      </c>
      <c r="AZ52" s="381">
        <v>26461.58976686142</v>
      </c>
      <c r="BA52" s="381">
        <v>27181.345364900691</v>
      </c>
      <c r="BB52" s="381">
        <v>27651</v>
      </c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>
        <v>20877.139008245267</v>
      </c>
      <c r="C53" s="344">
        <f t="shared" si="0"/>
        <v>21572.399733268136</v>
      </c>
      <c r="D53" s="381">
        <v>22267.660458291004</v>
      </c>
      <c r="E53" s="381">
        <f t="shared" si="1"/>
        <v>23681.533781352176</v>
      </c>
      <c r="F53" s="381">
        <v>25095.407104413352</v>
      </c>
      <c r="G53" s="344">
        <v>25609.936745255891</v>
      </c>
      <c r="H53" s="381">
        <v>26128.066549736908</v>
      </c>
      <c r="I53" s="395">
        <v>27025.773575896481</v>
      </c>
      <c r="J53" s="344">
        <v>26444.132656299589</v>
      </c>
      <c r="K53" s="344">
        <v>25945.855583362099</v>
      </c>
      <c r="L53" s="344">
        <v>26901.4491854792</v>
      </c>
      <c r="M53" s="344">
        <v>27803.935316946961</v>
      </c>
      <c r="N53" s="344">
        <v>27305.196839028617</v>
      </c>
      <c r="O53" s="381">
        <v>25535.758529314342</v>
      </c>
      <c r="P53" s="381">
        <v>26554.610535243122</v>
      </c>
      <c r="Q53" s="381">
        <v>27100.523263734634</v>
      </c>
      <c r="R53" s="381">
        <v>27965.620750796508</v>
      </c>
      <c r="S53" s="409">
        <v>28163.154165279524</v>
      </c>
      <c r="T53" s="381">
        <v>27239.39195767196</v>
      </c>
      <c r="U53" s="381">
        <v>26899.84284762089</v>
      </c>
      <c r="V53" s="381">
        <v>25272.172026016651</v>
      </c>
      <c r="W53" s="381">
        <v>25166.942094232712</v>
      </c>
      <c r="X53" s="381">
        <v>26693.343400948859</v>
      </c>
      <c r="Y53" s="381">
        <v>27071.827218422331</v>
      </c>
      <c r="Z53" s="381">
        <v>27349.836295471025</v>
      </c>
      <c r="AA53" s="381">
        <v>27311.364029644948</v>
      </c>
      <c r="AB53" s="381">
        <v>28003.592583349971</v>
      </c>
      <c r="AC53" s="409">
        <v>28408.302736902653</v>
      </c>
      <c r="AD53" s="381">
        <v>28208.774879405173</v>
      </c>
      <c r="AE53" s="381">
        <v>27223.003055337198</v>
      </c>
      <c r="AF53" s="381">
        <v>26703.513883869848</v>
      </c>
      <c r="AG53" s="381">
        <v>27180.886791388817</v>
      </c>
      <c r="AH53" s="381">
        <v>27848.020472636475</v>
      </c>
      <c r="AI53" s="381">
        <v>28048.685215722322</v>
      </c>
      <c r="AJ53" s="381">
        <v>28370.906843401572</v>
      </c>
      <c r="AK53" s="381">
        <v>29235.736332108019</v>
      </c>
      <c r="AL53" s="381">
        <v>30236.385089822666</v>
      </c>
      <c r="AM53" s="409">
        <v>30469.754784145418</v>
      </c>
      <c r="AN53" s="381">
        <v>31448.509872112667</v>
      </c>
      <c r="AO53" s="381">
        <v>31346.129012078341</v>
      </c>
      <c r="AP53" s="381">
        <v>30903.571577168121</v>
      </c>
      <c r="AQ53" s="381">
        <v>30713.432708432119</v>
      </c>
      <c r="AR53" s="381">
        <v>31115.198028935942</v>
      </c>
      <c r="AS53" s="381">
        <v>31193.173202471669</v>
      </c>
      <c r="AT53" s="381">
        <v>31442.39801728251</v>
      </c>
      <c r="AU53" s="381">
        <v>31085.642312415508</v>
      </c>
      <c r="AV53" s="381">
        <v>29863.825462012319</v>
      </c>
      <c r="AW53" s="409">
        <v>27762.031879999999</v>
      </c>
      <c r="AX53" s="381">
        <v>27424.65951122528</v>
      </c>
      <c r="AY53" s="381">
        <v>27585.848812115841</v>
      </c>
      <c r="AZ53" s="381">
        <v>27371.349064987611</v>
      </c>
      <c r="BA53" s="381">
        <v>28132.488999488345</v>
      </c>
      <c r="BB53" s="381">
        <v>28508</v>
      </c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>
        <v>21327.953141330854</v>
      </c>
      <c r="C54" s="344">
        <f t="shared" si="0"/>
        <v>22044.676649681118</v>
      </c>
      <c r="D54" s="381">
        <v>22761.400158031378</v>
      </c>
      <c r="E54" s="381">
        <f t="shared" si="1"/>
        <v>24196.189987519458</v>
      </c>
      <c r="F54" s="381">
        <v>25630.979817007537</v>
      </c>
      <c r="G54" s="344">
        <v>26067.257044278318</v>
      </c>
      <c r="H54" s="381">
        <v>26648.655124029065</v>
      </c>
      <c r="I54" s="395">
        <v>27480.032134842189</v>
      </c>
      <c r="J54" s="344">
        <v>26929.982862583307</v>
      </c>
      <c r="K54" s="344">
        <v>26460.14877459441</v>
      </c>
      <c r="L54" s="344">
        <v>27543.466964359544</v>
      </c>
      <c r="M54" s="344">
        <v>28369.787839586028</v>
      </c>
      <c r="N54" s="344">
        <v>27952.314220762819</v>
      </c>
      <c r="O54" s="381">
        <v>26137.026035110965</v>
      </c>
      <c r="P54" s="381">
        <v>27196.922289232316</v>
      </c>
      <c r="Q54" s="381">
        <v>27748.241314971125</v>
      </c>
      <c r="R54" s="381">
        <v>28668.472447707438</v>
      </c>
      <c r="S54" s="409">
        <v>28840.839688596381</v>
      </c>
      <c r="T54" s="381">
        <v>27915.68385655497</v>
      </c>
      <c r="U54" s="381">
        <v>27574.631318669504</v>
      </c>
      <c r="V54" s="381">
        <v>25916.938119263265</v>
      </c>
      <c r="W54" s="381">
        <v>25928.740763021036</v>
      </c>
      <c r="X54" s="381">
        <v>27442.938398894243</v>
      </c>
      <c r="Y54" s="381">
        <v>27847.394217754594</v>
      </c>
      <c r="Z54" s="381">
        <v>28090.484481935382</v>
      </c>
      <c r="AA54" s="381">
        <v>28093.519579455358</v>
      </c>
      <c r="AB54" s="381">
        <v>28820.432255273841</v>
      </c>
      <c r="AC54" s="409">
        <v>29222.464426656443</v>
      </c>
      <c r="AD54" s="381">
        <v>28989.925446277695</v>
      </c>
      <c r="AE54" s="381">
        <v>28038.801121279088</v>
      </c>
      <c r="AF54" s="381">
        <v>27587.097656871108</v>
      </c>
      <c r="AG54" s="381">
        <v>27977.921472980786</v>
      </c>
      <c r="AH54" s="381">
        <v>28670.185757446165</v>
      </c>
      <c r="AI54" s="381">
        <v>28870.473115808829</v>
      </c>
      <c r="AJ54" s="381">
        <v>29154.281548769828</v>
      </c>
      <c r="AK54" s="381">
        <v>30100.74937327081</v>
      </c>
      <c r="AL54" s="381">
        <v>31153.40400323131</v>
      </c>
      <c r="AM54" s="409">
        <v>31389.065135066903</v>
      </c>
      <c r="AN54" s="381">
        <v>32376.32182717328</v>
      </c>
      <c r="AO54" s="381">
        <v>32351.183677397621</v>
      </c>
      <c r="AP54" s="381">
        <v>31914.345468729687</v>
      </c>
      <c r="AQ54" s="381">
        <v>31655.601339239249</v>
      </c>
      <c r="AR54" s="381">
        <v>32094.468060211959</v>
      </c>
      <c r="AS54" s="381">
        <v>32118.379265922838</v>
      </c>
      <c r="AT54" s="381">
        <v>32349.066967078408</v>
      </c>
      <c r="AU54" s="381">
        <v>32057.244956296501</v>
      </c>
      <c r="AV54" s="381">
        <v>30798.487209314084</v>
      </c>
      <c r="AW54" s="409">
        <v>28694.795910000001</v>
      </c>
      <c r="AX54" s="381">
        <v>28341.649029044987</v>
      </c>
      <c r="AY54" s="381">
        <v>28551.90660706372</v>
      </c>
      <c r="AZ54" s="381">
        <v>28313.15670202507</v>
      </c>
      <c r="BA54" s="381">
        <v>29089.736229592072</v>
      </c>
      <c r="BB54" s="381">
        <v>29449</v>
      </c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>
        <v>21778.767274416441</v>
      </c>
      <c r="C55" s="344">
        <f t="shared" si="0"/>
        <v>22507.695946723965</v>
      </c>
      <c r="D55" s="381">
        <v>23236.624619031492</v>
      </c>
      <c r="E55" s="381">
        <f t="shared" si="1"/>
        <v>24672.16150219605</v>
      </c>
      <c r="F55" s="381">
        <v>26107.698385360607</v>
      </c>
      <c r="G55" s="344">
        <v>26490.278320874066</v>
      </c>
      <c r="H55" s="381">
        <v>27119.924780756704</v>
      </c>
      <c r="I55" s="395">
        <v>28023.053860478441</v>
      </c>
      <c r="J55" s="344">
        <v>27450.536655030151</v>
      </c>
      <c r="K55" s="344">
        <v>27068.807688988611</v>
      </c>
      <c r="L55" s="344">
        <v>28095.059703960967</v>
      </c>
      <c r="M55" s="344">
        <v>28948.500646830529</v>
      </c>
      <c r="N55" s="344">
        <v>28607.323277884025</v>
      </c>
      <c r="O55" s="381">
        <v>26763.64819476648</v>
      </c>
      <c r="P55" s="381">
        <v>27832.364398793819</v>
      </c>
      <c r="Q55" s="381">
        <v>28451.015400562712</v>
      </c>
      <c r="R55" s="381">
        <v>29377.383210971049</v>
      </c>
      <c r="S55" s="409">
        <v>29515.724858511105</v>
      </c>
      <c r="T55" s="381">
        <v>28656.26205761317</v>
      </c>
      <c r="U55" s="381">
        <v>28272.931583134447</v>
      </c>
      <c r="V55" s="381">
        <v>26628.17494377241</v>
      </c>
      <c r="W55" s="381">
        <v>26652.3433982768</v>
      </c>
      <c r="X55" s="381">
        <v>28257.89317867683</v>
      </c>
      <c r="Y55" s="381">
        <v>28634.801934633917</v>
      </c>
      <c r="Z55" s="381">
        <v>28881.411657559198</v>
      </c>
      <c r="AA55" s="381">
        <v>28898.291675284385</v>
      </c>
      <c r="AB55" s="381">
        <v>29697.30691422107</v>
      </c>
      <c r="AC55" s="409">
        <v>30054.097397306239</v>
      </c>
      <c r="AD55" s="381">
        <v>29848.351122991371</v>
      </c>
      <c r="AE55" s="381">
        <v>28797.833914242914</v>
      </c>
      <c r="AF55" s="381">
        <v>28443.810367008282</v>
      </c>
      <c r="AG55" s="381">
        <v>28847.413852899299</v>
      </c>
      <c r="AH55" s="381">
        <v>29481.791121166556</v>
      </c>
      <c r="AI55" s="381">
        <v>29742.514232807098</v>
      </c>
      <c r="AJ55" s="381">
        <v>29988.336687941945</v>
      </c>
      <c r="AK55" s="381">
        <v>31015.475807603882</v>
      </c>
      <c r="AL55" s="381">
        <v>32092.857630117844</v>
      </c>
      <c r="AM55" s="409">
        <v>32312.516523605151</v>
      </c>
      <c r="AN55" s="381">
        <v>33344.590698878979</v>
      </c>
      <c r="AO55" s="381">
        <v>33323.350428275829</v>
      </c>
      <c r="AP55" s="381">
        <v>32927.704459758163</v>
      </c>
      <c r="AQ55" s="381">
        <v>32647.091549377223</v>
      </c>
      <c r="AR55" s="381">
        <v>33079.889285151767</v>
      </c>
      <c r="AS55" s="381">
        <v>33071.043057708681</v>
      </c>
      <c r="AT55" s="381">
        <v>33317.185346975559</v>
      </c>
      <c r="AU55" s="381">
        <v>33057.059059059058</v>
      </c>
      <c r="AV55" s="381">
        <v>31796.197145487095</v>
      </c>
      <c r="AW55" s="409">
        <v>29687.702989999998</v>
      </c>
      <c r="AX55" s="381">
        <v>29326.444109802065</v>
      </c>
      <c r="AY55" s="381">
        <v>29560.104327636371</v>
      </c>
      <c r="AZ55" s="381">
        <v>29281.84359105262</v>
      </c>
      <c r="BA55" s="381">
        <v>30079.535969114841</v>
      </c>
      <c r="BB55" s="381">
        <v>30423</v>
      </c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>
        <v>22242.280397166414</v>
      </c>
      <c r="C56" s="344">
        <f t="shared" si="0"/>
        <v>22986.32235796914</v>
      </c>
      <c r="D56" s="381">
        <v>23730.36431877187</v>
      </c>
      <c r="E56" s="381">
        <f t="shared" si="1"/>
        <v>25151.505221818661</v>
      </c>
      <c r="F56" s="381">
        <v>26572.646124865449</v>
      </c>
      <c r="G56" s="344">
        <v>26919.016101207588</v>
      </c>
      <c r="H56" s="381">
        <v>27645.993234778252</v>
      </c>
      <c r="I56" s="395">
        <v>28586.9610371007</v>
      </c>
      <c r="J56" s="344">
        <v>27956.21748197851</v>
      </c>
      <c r="K56" s="344">
        <v>27620.847169485678</v>
      </c>
      <c r="L56" s="344">
        <v>28633.088687670552</v>
      </c>
      <c r="M56" s="344">
        <v>29587.228115567053</v>
      </c>
      <c r="N56" s="344">
        <v>29171.578068054703</v>
      </c>
      <c r="O56" s="415">
        <v>27401.136634647235</v>
      </c>
      <c r="P56" s="415">
        <v>28498.719908279934</v>
      </c>
      <c r="Q56" s="415">
        <v>29160.266666666666</v>
      </c>
      <c r="R56" s="415">
        <v>30104.471173292699</v>
      </c>
      <c r="S56" s="416">
        <v>30182.20896821942</v>
      </c>
      <c r="T56" s="415">
        <v>29347.982669018227</v>
      </c>
      <c r="U56" s="415">
        <v>29039.41604850674</v>
      </c>
      <c r="V56" s="415">
        <v>27370.431442870744</v>
      </c>
      <c r="W56" s="415">
        <v>27422.630074516805</v>
      </c>
      <c r="X56" s="415">
        <v>29062.63549254735</v>
      </c>
      <c r="Y56" s="415">
        <v>29402.475122268141</v>
      </c>
      <c r="Z56" s="415">
        <v>29664.60360408156</v>
      </c>
      <c r="AA56" s="415">
        <v>29710.602619786278</v>
      </c>
      <c r="AB56" s="415">
        <v>30490.496439741801</v>
      </c>
      <c r="AC56" s="416">
        <v>30896.213136493636</v>
      </c>
      <c r="AD56" s="415">
        <v>30658.059882631274</v>
      </c>
      <c r="AE56" s="415">
        <v>29587.682141109115</v>
      </c>
      <c r="AF56" s="415">
        <v>29338.458695306515</v>
      </c>
      <c r="AG56" s="415">
        <v>29713.822926506044</v>
      </c>
      <c r="AH56" s="415">
        <v>30402.012816091163</v>
      </c>
      <c r="AI56" s="415">
        <v>30710.627676254328</v>
      </c>
      <c r="AJ56" s="415">
        <v>30884.656360073091</v>
      </c>
      <c r="AK56" s="415">
        <v>31981.336017769234</v>
      </c>
      <c r="AL56" s="415">
        <v>33009.876543526487</v>
      </c>
      <c r="AM56" s="416">
        <v>33259.433791971729</v>
      </c>
      <c r="AN56" s="415">
        <v>34310.162442808338</v>
      </c>
      <c r="AO56" s="415">
        <v>34263.9447812906</v>
      </c>
      <c r="AP56" s="415">
        <v>33906.164607983359</v>
      </c>
      <c r="AQ56" s="415">
        <v>33679.050747684087</v>
      </c>
      <c r="AR56" s="415">
        <v>34114.520059401933</v>
      </c>
      <c r="AS56" s="415">
        <v>34120.405805803617</v>
      </c>
      <c r="AT56" s="415">
        <v>34313.129883899695</v>
      </c>
      <c r="AU56" s="415">
        <v>34122.323746426839</v>
      </c>
      <c r="AV56" s="415">
        <v>32795.013190236794</v>
      </c>
      <c r="AW56" s="416">
        <v>30693.732189999999</v>
      </c>
      <c r="AX56" s="415">
        <v>30376.89219594295</v>
      </c>
      <c r="AY56" s="415">
        <v>30581.997524037073</v>
      </c>
      <c r="AZ56" s="415">
        <v>30278.443549454496</v>
      </c>
      <c r="BA56" s="415">
        <v>31146.647918507835</v>
      </c>
      <c r="BB56" s="415">
        <v>31433</v>
      </c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>
        <v>22724.842004412956</v>
      </c>
      <c r="C57" s="344">
        <f t="shared" si="0"/>
        <v>23449.78602647558</v>
      </c>
      <c r="D57" s="381">
        <v>24174.730048538207</v>
      </c>
      <c r="E57" s="381">
        <f t="shared" si="1"/>
        <v>25606.161956454249</v>
      </c>
      <c r="F57" s="381">
        <v>27037.593864370294</v>
      </c>
      <c r="G57" s="344">
        <v>27404.918918918916</v>
      </c>
      <c r="H57" s="381">
        <v>28078.903733400151</v>
      </c>
      <c r="I57" s="395">
        <v>29088.211860764932</v>
      </c>
      <c r="J57" s="344">
        <v>28481.728929591514</v>
      </c>
      <c r="K57" s="344">
        <v>28158.73179150846</v>
      </c>
      <c r="L57" s="344">
        <v>29247.978954767219</v>
      </c>
      <c r="M57" s="344">
        <v>30238.815868909012</v>
      </c>
      <c r="N57" s="344">
        <v>29755.562046692889</v>
      </c>
      <c r="O57" s="415">
        <v>28042.247167936403</v>
      </c>
      <c r="P57" s="415">
        <v>29216.597750973739</v>
      </c>
      <c r="Q57" s="415">
        <v>29833.893439952612</v>
      </c>
      <c r="R57" s="415">
        <v>30801.26380385095</v>
      </c>
      <c r="S57" s="416">
        <v>30882.297318753364</v>
      </c>
      <c r="T57" s="415">
        <v>30021.703115814227</v>
      </c>
      <c r="U57" s="415">
        <v>29815.305231245566</v>
      </c>
      <c r="V57" s="415">
        <v>28070.58981216947</v>
      </c>
      <c r="W57" s="415">
        <v>28178.062737716373</v>
      </c>
      <c r="X57" s="415">
        <v>29889.84523142441</v>
      </c>
      <c r="Y57" s="415">
        <v>30207.643915468045</v>
      </c>
      <c r="Z57" s="415">
        <v>30441.994128777831</v>
      </c>
      <c r="AA57" s="415">
        <v>30549.299534643225</v>
      </c>
      <c r="AB57" s="415">
        <v>31310.974595727694</v>
      </c>
      <c r="AC57" s="416">
        <v>31769.777181293841</v>
      </c>
      <c r="AD57" s="415">
        <v>31561.842689034322</v>
      </c>
      <c r="AE57" s="415">
        <v>30448.892425433456</v>
      </c>
      <c r="AF57" s="415">
        <v>30250.494181928563</v>
      </c>
      <c r="AG57" s="415">
        <v>30581.773653268672</v>
      </c>
      <c r="AH57" s="415">
        <v>31341.845793038752</v>
      </c>
      <c r="AI57" s="415">
        <v>31692.043441825263</v>
      </c>
      <c r="AJ57" s="415">
        <v>31788.216094176219</v>
      </c>
      <c r="AK57" s="415">
        <v>32958.559289230652</v>
      </c>
      <c r="AL57" s="415">
        <v>33992.79742777643</v>
      </c>
      <c r="AM57" s="416">
        <v>34291.93250441808</v>
      </c>
      <c r="AN57" s="415">
        <v>35318.888231159122</v>
      </c>
      <c r="AO57" s="415">
        <v>35246.635664789952</v>
      </c>
      <c r="AP57" s="415">
        <v>34929.863996879474</v>
      </c>
      <c r="AQ57" s="415">
        <v>34618.690066730662</v>
      </c>
      <c r="AR57" s="415">
        <v>35184.827756902101</v>
      </c>
      <c r="AS57" s="415">
        <v>35138.729382737612</v>
      </c>
      <c r="AT57" s="415">
        <v>35363.567311668347</v>
      </c>
      <c r="AU57" s="415">
        <v>35190.973808860406</v>
      </c>
      <c r="AV57" s="415">
        <v>33823.694166557085</v>
      </c>
      <c r="AW57" s="416">
        <v>31731.473180000001</v>
      </c>
      <c r="AX57" s="415">
        <v>31476.849105815887</v>
      </c>
      <c r="AY57" s="415">
        <v>31646.030646062547</v>
      </c>
      <c r="AZ57" s="415">
        <v>31321.565290146915</v>
      </c>
      <c r="BA57" s="415">
        <v>32245.295111400526</v>
      </c>
      <c r="BB57" s="415">
        <v>32487</v>
      </c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>
        <v>23182.005632330736</v>
      </c>
      <c r="C58" s="389">
        <f t="shared" si="0"/>
        <v>23909.808324687772</v>
      </c>
      <c r="D58" s="390">
        <v>24637.611017044812</v>
      </c>
      <c r="E58" s="390">
        <f t="shared" si="1"/>
        <v>26099.503382580537</v>
      </c>
      <c r="F58" s="390">
        <v>27561.395748116258</v>
      </c>
      <c r="G58" s="389">
        <v>27913.687751581369</v>
      </c>
      <c r="H58" s="390">
        <v>28610.452067151091</v>
      </c>
      <c r="I58" s="398">
        <v>29641.676311894189</v>
      </c>
      <c r="J58" s="389">
        <v>29022.113342702996</v>
      </c>
      <c r="K58" s="389">
        <v>28757.954133586471</v>
      </c>
      <c r="L58" s="389">
        <v>29813.135450260481</v>
      </c>
      <c r="M58" s="389">
        <v>30924.697714532125</v>
      </c>
      <c r="N58" s="389">
        <v>30343.491863024574</v>
      </c>
      <c r="O58" s="418">
        <v>28676.113514408742</v>
      </c>
      <c r="P58" s="418">
        <v>29882.953260459857</v>
      </c>
      <c r="Q58" s="418">
        <v>30517.235984007108</v>
      </c>
      <c r="R58" s="418">
        <v>31540.46989887796</v>
      </c>
      <c r="S58" s="419">
        <v>31590.786729493717</v>
      </c>
      <c r="T58" s="418">
        <v>30736.566796002353</v>
      </c>
      <c r="U58" s="418">
        <v>30565.33144122643</v>
      </c>
      <c r="V58" s="418">
        <v>28750.806962089435</v>
      </c>
      <c r="W58" s="418">
        <v>28946.227412093456</v>
      </c>
      <c r="X58" s="418">
        <v>30680.290093018044</v>
      </c>
      <c r="Y58" s="418">
        <v>30987.157820649329</v>
      </c>
      <c r="Z58" s="418">
        <v>31242.590340778468</v>
      </c>
      <c r="AA58" s="418">
        <v>31389.881161668389</v>
      </c>
      <c r="AB58" s="418">
        <v>32186.030012643911</v>
      </c>
      <c r="AC58" s="419">
        <v>32604.904408122835</v>
      </c>
      <c r="AD58" s="418">
        <v>32482.424432359363</v>
      </c>
      <c r="AE58" s="418">
        <v>31316.59016952672</v>
      </c>
      <c r="AF58" s="418">
        <v>31124.594050389558</v>
      </c>
      <c r="AG58" s="418">
        <v>31462.057605278373</v>
      </c>
      <c r="AH58" s="418">
        <v>32289.221570764414</v>
      </c>
      <c r="AI58" s="418">
        <v>32635.030276816615</v>
      </c>
      <c r="AJ58" s="418">
        <v>32830.785018141367</v>
      </c>
      <c r="AK58" s="418">
        <v>33938.623326016081</v>
      </c>
      <c r="AL58" s="418">
        <v>34992.544347134783</v>
      </c>
      <c r="AM58" s="419">
        <v>35352.038134309521</v>
      </c>
      <c r="AN58" s="418">
        <v>36355.933861161466</v>
      </c>
      <c r="AO58" s="418">
        <v>36283.262727972666</v>
      </c>
      <c r="AP58" s="418">
        <v>35998.802626446501</v>
      </c>
      <c r="AQ58" s="418">
        <v>35646.855297396694</v>
      </c>
      <c r="AR58" s="418">
        <v>36226.839963548817</v>
      </c>
      <c r="AS58" s="418">
        <v>36203.611716413019</v>
      </c>
      <c r="AT58" s="418">
        <v>36379.222043153262</v>
      </c>
      <c r="AU58" s="418">
        <v>36239.311620899251</v>
      </c>
      <c r="AV58" s="418">
        <v>34861.224011490878</v>
      </c>
      <c r="AW58" s="419">
        <v>32823.889669999997</v>
      </c>
      <c r="AX58" s="418">
        <v>32557.432997706714</v>
      </c>
      <c r="AY58" s="418">
        <v>32756.417686275268</v>
      </c>
      <c r="AZ58" s="418">
        <v>32421.546986972222</v>
      </c>
      <c r="BA58" s="418">
        <v>33331.735113261078</v>
      </c>
      <c r="BB58" s="418">
        <v>33544</v>
      </c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>
        <v>23626.470270584134</v>
      </c>
      <c r="C59" s="346">
        <f t="shared" si="0"/>
        <v>24381.996366808038</v>
      </c>
      <c r="D59" s="381">
        <v>25137.522463031943</v>
      </c>
      <c r="E59" s="381">
        <f t="shared" si="1"/>
        <v>26608.417340235028</v>
      </c>
      <c r="F59" s="381">
        <v>28079.31221743811</v>
      </c>
      <c r="G59" s="346">
        <v>28445.322599194937</v>
      </c>
      <c r="H59" s="381">
        <v>29120.080881984464</v>
      </c>
      <c r="I59" s="399">
        <v>30242.133027741966</v>
      </c>
      <c r="J59" s="346">
        <v>29542.667135149841</v>
      </c>
      <c r="K59" s="346">
        <v>29357.176475664484</v>
      </c>
      <c r="L59" s="346">
        <v>30414.461961465309</v>
      </c>
      <c r="M59" s="346">
        <v>31627.726606295815</v>
      </c>
      <c r="N59" s="346">
        <v>30966.934218597769</v>
      </c>
      <c r="O59" s="415">
        <v>29306.357767472673</v>
      </c>
      <c r="P59" s="415">
        <v>30511.525725593667</v>
      </c>
      <c r="Q59" s="415">
        <v>31184.385576780689</v>
      </c>
      <c r="R59" s="415">
        <v>32267.557861199613</v>
      </c>
      <c r="S59" s="416">
        <v>32276.873313016982</v>
      </c>
      <c r="T59" s="415">
        <v>31443.716119929457</v>
      </c>
      <c r="U59" s="415">
        <v>31270.685243716271</v>
      </c>
      <c r="V59" s="415">
        <v>29555.102810366134</v>
      </c>
      <c r="W59" s="415">
        <v>29718.636090196385</v>
      </c>
      <c r="X59" s="415">
        <v>31505.457338712691</v>
      </c>
      <c r="Y59" s="415">
        <v>31754.831008283552</v>
      </c>
      <c r="Z59" s="415">
        <v>32085.73031283711</v>
      </c>
      <c r="AA59" s="415">
        <v>32238.001637366422</v>
      </c>
      <c r="AB59" s="415">
        <v>33046.531493312039</v>
      </c>
      <c r="AC59" s="416">
        <v>33464.491428206238</v>
      </c>
      <c r="AD59" s="415">
        <v>33382.847451378009</v>
      </c>
      <c r="AE59" s="415">
        <v>32176.178588908828</v>
      </c>
      <c r="AF59" s="415">
        <v>32079.307107442797</v>
      </c>
      <c r="AG59" s="415">
        <v>32422.507521394033</v>
      </c>
      <c r="AH59" s="415">
        <v>33248.665829734986</v>
      </c>
      <c r="AI59" s="415">
        <v>33668.177295090834</v>
      </c>
      <c r="AJ59" s="415">
        <v>33863.217855345742</v>
      </c>
      <c r="AK59" s="415">
        <v>34884.598178913322</v>
      </c>
      <c r="AL59" s="415">
        <v>36004.910792824448</v>
      </c>
      <c r="AM59" s="416">
        <v>36414.904455945471</v>
      </c>
      <c r="AN59" s="415">
        <v>37352.52257451872</v>
      </c>
      <c r="AO59" s="415">
        <v>37334.360473509456</v>
      </c>
      <c r="AP59" s="415">
        <v>37043.182811077888</v>
      </c>
      <c r="AQ59" s="415">
        <v>36777.457654365251</v>
      </c>
      <c r="AR59" s="415">
        <v>37299.608138514501</v>
      </c>
      <c r="AS59" s="415">
        <v>37282.819821393481</v>
      </c>
      <c r="AT59" s="415">
        <v>37469.079860043472</v>
      </c>
      <c r="AU59" s="415">
        <v>37329.402392082804</v>
      </c>
      <c r="AV59" s="415">
        <v>35934.149330878703</v>
      </c>
      <c r="AW59" s="416">
        <v>33888.968410000001</v>
      </c>
      <c r="AX59" s="415">
        <v>33657.389907579651</v>
      </c>
      <c r="AY59" s="415">
        <v>33858.376741363034</v>
      </c>
      <c r="AZ59" s="415">
        <v>33525.663953334464</v>
      </c>
      <c r="BA59" s="415">
        <v>34410.036987766871</v>
      </c>
      <c r="BB59" s="415">
        <v>34628</v>
      </c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>
        <v>24089.983393334103</v>
      </c>
      <c r="C60" s="346">
        <f t="shared" si="0"/>
        <v>24851.365158683082</v>
      </c>
      <c r="D60" s="381">
        <v>25612.746924032057</v>
      </c>
      <c r="E60" s="381">
        <f t="shared" si="1"/>
        <v>27110.873219820121</v>
      </c>
      <c r="F60" s="381">
        <v>28608.999515608186</v>
      </c>
      <c r="G60" s="346">
        <v>28971.240943070727</v>
      </c>
      <c r="H60" s="381">
        <v>29679.028614382361</v>
      </c>
      <c r="I60" s="399">
        <v>30764.269302392207</v>
      </c>
      <c r="J60" s="346">
        <v>30102.882168925964</v>
      </c>
      <c r="K60" s="346">
        <v>29937.525673110114</v>
      </c>
      <c r="L60" s="346">
        <v>31011.267220706191</v>
      </c>
      <c r="M60" s="346">
        <v>32232.159982751185</v>
      </c>
      <c r="N60" s="346">
        <v>31582.484898783965</v>
      </c>
      <c r="O60" s="415">
        <v>29961.956674395493</v>
      </c>
      <c r="P60" s="415">
        <v>31157.272301796707</v>
      </c>
      <c r="Q60" s="415">
        <v>31832.103628017176</v>
      </c>
      <c r="R60" s="415">
        <v>32976.468624463225</v>
      </c>
      <c r="S60" s="416">
        <v>32971.360956746656</v>
      </c>
      <c r="T60" s="415">
        <v>32176.579964726632</v>
      </c>
      <c r="U60" s="415">
        <v>31978.390225547744</v>
      </c>
      <c r="V60" s="415">
        <v>30335.026057179904</v>
      </c>
      <c r="W60" s="415">
        <v>30501.654777613912</v>
      </c>
      <c r="X60" s="415">
        <v>32338.794557136989</v>
      </c>
      <c r="Y60" s="415">
        <v>32530.398007615815</v>
      </c>
      <c r="Z60" s="415">
        <v>32950.142164924757</v>
      </c>
      <c r="AA60" s="415">
        <v>33063.505567045846</v>
      </c>
      <c r="AB60" s="415">
        <v>33861.551923204897</v>
      </c>
      <c r="AC60" s="416">
        <v>34388.72218760485</v>
      </c>
      <c r="AD60" s="415">
        <v>34316.86834424064</v>
      </c>
      <c r="AE60" s="415">
        <v>33082.80109161562</v>
      </c>
      <c r="AF60" s="415">
        <v>33073.536433413799</v>
      </c>
      <c r="AG60" s="415">
        <v>33426.123725874444</v>
      </c>
      <c r="AH60" s="415">
        <v>34257.892573840829</v>
      </c>
      <c r="AI60" s="415">
        <v>34701.324313365054</v>
      </c>
      <c r="AJ60" s="415">
        <v>34927.506965226828</v>
      </c>
      <c r="AK60" s="415">
        <v>35937.101731461153</v>
      </c>
      <c r="AL60" s="415">
        <v>37042.51629117674</v>
      </c>
      <c r="AM60" s="416">
        <v>37501.236657409747</v>
      </c>
      <c r="AN60" s="415">
        <v>38454.299271153199</v>
      </c>
      <c r="AO60" s="415">
        <v>38457.811630816614</v>
      </c>
      <c r="AP60" s="415">
        <v>38114.706540111823</v>
      </c>
      <c r="AQ60" s="415">
        <v>37921.971226016867</v>
      </c>
      <c r="AR60" s="415">
        <v>38422.816101523298</v>
      </c>
      <c r="AS60" s="415">
        <v>38356.058854996831</v>
      </c>
      <c r="AT60" s="415">
        <v>38626.184223082222</v>
      </c>
      <c r="AU60" s="415">
        <v>38425.135455042669</v>
      </c>
      <c r="AV60" s="415">
        <v>37082.290033481353</v>
      </c>
      <c r="AW60" s="416">
        <v>34981.384899999997</v>
      </c>
      <c r="AX60" s="415">
        <v>34798.245410970361</v>
      </c>
      <c r="AY60" s="415">
        <v>35017.224696044243</v>
      </c>
      <c r="AZ60" s="415">
        <v>34688.708510598066</v>
      </c>
      <c r="BA60" s="415">
        <v>35553.443881110747</v>
      </c>
      <c r="BB60" s="415">
        <v>35831</v>
      </c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>
        <v>24521.749041923118</v>
      </c>
      <c r="C61" s="346">
        <f t="shared" si="0"/>
        <v>25317.203705971151</v>
      </c>
      <c r="D61" s="381">
        <v>26112.658370019188</v>
      </c>
      <c r="E61" s="381">
        <f t="shared" si="1"/>
        <v>27628.615299110781</v>
      </c>
      <c r="F61" s="381">
        <v>29144.572228202371</v>
      </c>
      <c r="G61" s="346">
        <v>29497.15928694652</v>
      </c>
      <c r="H61" s="381">
        <v>30122.898872463044</v>
      </c>
      <c r="I61" s="399">
        <v>31228.970586830921</v>
      </c>
      <c r="J61" s="346">
        <v>30628.393616538968</v>
      </c>
      <c r="K61" s="346">
        <v>30503.720012081467</v>
      </c>
      <c r="L61" s="346">
        <v>31630.678739766805</v>
      </c>
      <c r="M61" s="346">
        <v>32905.181543768864</v>
      </c>
      <c r="N61" s="346">
        <v>32127.010500487137</v>
      </c>
      <c r="O61" s="415">
        <v>30581.334647234184</v>
      </c>
      <c r="P61" s="415">
        <v>31775.54030028898</v>
      </c>
      <c r="Q61" s="415">
        <v>32489.53745002221</v>
      </c>
      <c r="R61" s="415">
        <v>33603.58199196565</v>
      </c>
      <c r="S61" s="416">
        <v>33649.046480063509</v>
      </c>
      <c r="T61" s="415">
        <v>32894.015097001764</v>
      </c>
      <c r="U61" s="415">
        <v>32688.446386720847</v>
      </c>
      <c r="V61" s="415">
        <v>31110.517921909504</v>
      </c>
      <c r="W61" s="415">
        <v>31308.01548552356</v>
      </c>
      <c r="X61" s="415">
        <v>33133.324405095445</v>
      </c>
      <c r="Y61" s="415">
        <v>33384.90312392846</v>
      </c>
      <c r="Z61" s="415">
        <v>33775.877871505123</v>
      </c>
      <c r="AA61" s="415">
        <v>33964.397983453979</v>
      </c>
      <c r="AB61" s="415">
        <v>34765.715212617288</v>
      </c>
      <c r="AC61" s="416">
        <v>35272.769000942659</v>
      </c>
      <c r="AD61" s="415">
        <v>35255.928918179867</v>
      </c>
      <c r="AE61" s="415">
        <v>33987.801729380182</v>
      </c>
      <c r="AF61" s="415">
        <v>34091.475520735461</v>
      </c>
      <c r="AG61" s="415">
        <v>34446.698115069579</v>
      </c>
      <c r="AH61" s="415">
        <v>35276.170678880349</v>
      </c>
      <c r="AI61" s="415">
        <v>35667.959721020765</v>
      </c>
      <c r="AJ61" s="415">
        <v>35987.452037924733</v>
      </c>
      <c r="AK61" s="415">
        <v>36959.777248106824</v>
      </c>
      <c r="AL61" s="415">
        <v>38092.741315860338</v>
      </c>
      <c r="AM61" s="416">
        <v>38566.863670790204</v>
      </c>
      <c r="AN61" s="415">
        <v>39542.590328905986</v>
      </c>
      <c r="AO61" s="415">
        <v>39576.000721813194</v>
      </c>
      <c r="AP61" s="415">
        <v>39241.809907684306</v>
      </c>
      <c r="AQ61" s="415">
        <v>39061.426174147367</v>
      </c>
      <c r="AR61" s="415">
        <v>39612.456956101072</v>
      </c>
      <c r="AS61" s="415">
        <v>39441.236031354398</v>
      </c>
      <c r="AT61" s="415">
        <v>39815.752435985793</v>
      </c>
      <c r="AU61" s="415">
        <v>39576.1629774104</v>
      </c>
      <c r="AV61" s="415">
        <v>38248.128473311008</v>
      </c>
      <c r="AW61" s="416">
        <v>36159.095170000001</v>
      </c>
      <c r="AX61" s="415">
        <v>35997.219968307392</v>
      </c>
      <c r="AY61" s="415">
        <v>36230.854554037651</v>
      </c>
      <c r="AZ61" s="415">
        <v>35944.796632442754</v>
      </c>
      <c r="BA61" s="415">
        <v>36750.765868179908</v>
      </c>
      <c r="BB61" s="415">
        <v>37094</v>
      </c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>
        <v>25004.310649169664</v>
      </c>
      <c r="C62" s="346">
        <f t="shared" si="0"/>
        <v>25796.096740094483</v>
      </c>
      <c r="D62" s="381">
        <v>26587.882831019302</v>
      </c>
      <c r="E62" s="381">
        <f t="shared" si="1"/>
        <v>28128.128471483818</v>
      </c>
      <c r="F62" s="381">
        <v>29668.374111948335</v>
      </c>
      <c r="G62" s="346">
        <v>29988.778608395627</v>
      </c>
      <c r="H62" s="381">
        <v>30665.406965672762</v>
      </c>
      <c r="I62" s="399">
        <v>31704.11459676264</v>
      </c>
      <c r="J62" s="346">
        <v>31143.989753819649</v>
      </c>
      <c r="K62" s="346">
        <v>31121.815498791857</v>
      </c>
      <c r="L62" s="346">
        <v>32236.52650293558</v>
      </c>
      <c r="M62" s="346">
        <v>33518.188443294523</v>
      </c>
      <c r="N62" s="346">
        <v>32726.777829899325</v>
      </c>
      <c r="O62" s="415">
        <v>31222.445180523351</v>
      </c>
      <c r="P62" s="415">
        <v>32404.112765422793</v>
      </c>
      <c r="Q62" s="415">
        <v>33150.209862283431</v>
      </c>
      <c r="R62" s="415">
        <v>34300.374622523894</v>
      </c>
      <c r="S62" s="416">
        <v>34360.336244206002</v>
      </c>
      <c r="T62" s="415">
        <v>33608.878777189893</v>
      </c>
      <c r="U62" s="415">
        <v>33414.960803285387</v>
      </c>
      <c r="V62" s="415">
        <v>31874.931331428685</v>
      </c>
      <c r="W62" s="415">
        <v>32082.546165489406</v>
      </c>
      <c r="X62" s="415">
        <v>33940.109212148382</v>
      </c>
      <c r="Y62" s="415">
        <v>34186.12501127935</v>
      </c>
      <c r="Z62" s="415">
        <v>34613.21642173767</v>
      </c>
      <c r="AA62" s="415">
        <v>34848.327990348153</v>
      </c>
      <c r="AB62" s="415">
        <v>35631.674419378454</v>
      </c>
      <c r="AC62" s="416">
        <v>36195.252632251679</v>
      </c>
      <c r="AD62" s="415">
        <v>36174.830767812709</v>
      </c>
      <c r="AE62" s="415">
        <v>34921.99593610489</v>
      </c>
      <c r="AF62" s="415">
        <v>35033.543371735017</v>
      </c>
      <c r="AG62" s="415">
        <v>35485.772342135315</v>
      </c>
      <c r="AH62" s="415">
        <v>36315.568626098473</v>
      </c>
      <c r="AI62" s="415">
        <v>36627.204949718864</v>
      </c>
      <c r="AJ62" s="415">
        <v>37074.909346116154</v>
      </c>
      <c r="AK62" s="415">
        <v>38067.67572447296</v>
      </c>
      <c r="AL62" s="415">
        <v>39163.998884429457</v>
      </c>
      <c r="AM62" s="416">
        <v>39639.392413531939</v>
      </c>
      <c r="AN62" s="415">
        <v>40624.138567217924</v>
      </c>
      <c r="AO62" s="415">
        <v>40736.286343294356</v>
      </c>
      <c r="AP62" s="415">
        <v>40399.934468859712</v>
      </c>
      <c r="AQ62" s="415">
        <v>40266.643228052322</v>
      </c>
      <c r="AR62" s="415">
        <v>40807.018765609886</v>
      </c>
      <c r="AS62" s="415">
        <v>40604.011135614317</v>
      </c>
      <c r="AT62" s="415">
        <v>40977.494491862373</v>
      </c>
      <c r="AU62" s="415">
        <v>40679.795248857103</v>
      </c>
      <c r="AV62" s="415">
        <v>39409.542478833915</v>
      </c>
      <c r="AW62" s="416">
        <v>37355.395109999998</v>
      </c>
      <c r="AX62" s="415">
        <v>37177.897786439105</v>
      </c>
      <c r="AY62" s="415">
        <v>37484.517341374594</v>
      </c>
      <c r="AZ62" s="415">
        <v>37220.527284587894</v>
      </c>
      <c r="BA62" s="415">
        <v>37972.502237313362</v>
      </c>
      <c r="BB62" s="415">
        <v>38369</v>
      </c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>
        <v>25455.12478225525</v>
      </c>
      <c r="C63" s="346">
        <f t="shared" si="0"/>
        <v>26252.944290890577</v>
      </c>
      <c r="D63" s="381">
        <v>27050.763799525903</v>
      </c>
      <c r="E63" s="381">
        <f t="shared" si="1"/>
        <v>28577.329289429261</v>
      </c>
      <c r="F63" s="381">
        <v>30103.894779332619</v>
      </c>
      <c r="G63" s="346">
        <v>30491.830937320297</v>
      </c>
      <c r="H63" s="381">
        <v>31175.035780506139</v>
      </c>
      <c r="I63" s="400">
        <v>32294.128587117411</v>
      </c>
      <c r="J63" s="346">
        <v>31644.712925601849</v>
      </c>
      <c r="K63" s="346">
        <v>31650.263548498449</v>
      </c>
      <c r="L63" s="346">
        <v>32783.597990573056</v>
      </c>
      <c r="M63" s="346">
        <v>34011.166019836135</v>
      </c>
      <c r="N63" s="346">
        <v>33385.732724714035</v>
      </c>
      <c r="O63" s="415">
        <v>31801.980125869493</v>
      </c>
      <c r="P63" s="415">
        <v>33042.989697198143</v>
      </c>
      <c r="Q63" s="415">
        <v>33817.359455057012</v>
      </c>
      <c r="R63" s="415">
        <v>34985.049120376782</v>
      </c>
      <c r="S63" s="416">
        <v>35043.62247432713</v>
      </c>
      <c r="T63" s="415">
        <v>34349.45697824809</v>
      </c>
      <c r="U63" s="415">
        <v>34179.094089316044</v>
      </c>
      <c r="V63" s="415">
        <v>32663.717342410793</v>
      </c>
      <c r="W63" s="415">
        <v>32852.832841729411</v>
      </c>
      <c r="X63" s="415">
        <v>34750.979005566143</v>
      </c>
      <c r="Y63" s="415">
        <v>34997.214163252778</v>
      </c>
      <c r="Z63" s="415">
        <v>35533.708684810867</v>
      </c>
      <c r="AA63" s="415">
        <v>35760.528679765594</v>
      </c>
      <c r="AB63" s="415">
        <v>36517.645288480737</v>
      </c>
      <c r="AC63" s="416">
        <v>37135.207544456694</v>
      </c>
      <c r="AD63" s="415">
        <v>37123.970703905128</v>
      </c>
      <c r="AE63" s="415">
        <v>35872.408792251903</v>
      </c>
      <c r="AF63" s="415">
        <v>36087.837426461025</v>
      </c>
      <c r="AG63" s="415">
        <v>36455.472177186282</v>
      </c>
      <c r="AH63" s="415">
        <v>37380.612095962038</v>
      </c>
      <c r="AI63" s="415">
        <v>37639.659466911769</v>
      </c>
      <c r="AJ63" s="415">
        <v>38107.342183320528</v>
      </c>
      <c r="AK63" s="415">
        <v>39155.688843570992</v>
      </c>
      <c r="AL63" s="415">
        <v>40208.615230743591</v>
      </c>
      <c r="AM63" s="416">
        <v>40765.754645291592</v>
      </c>
      <c r="AN63" s="415">
        <v>41729.960955516908</v>
      </c>
      <c r="AO63" s="415">
        <v>41875.523699533231</v>
      </c>
      <c r="AP63" s="415">
        <v>41616.223768040567</v>
      </c>
      <c r="AQ63" s="415">
        <v>41506.005990724785</v>
      </c>
      <c r="AR63" s="415">
        <v>41976.975800463515</v>
      </c>
      <c r="AS63" s="415">
        <v>41844.384167776589</v>
      </c>
      <c r="AT63" s="415">
        <v>42177.497513651062</v>
      </c>
      <c r="AU63" s="415">
        <v>41839.850438066933</v>
      </c>
      <c r="AV63" s="415">
        <v>40624.049696037866</v>
      </c>
      <c r="AW63" s="416">
        <v>38592.154920000001</v>
      </c>
      <c r="AX63" s="415">
        <v>38376.872343776144</v>
      </c>
      <c r="AY63" s="415">
        <v>38743.447619414634</v>
      </c>
      <c r="AZ63" s="415">
        <v>38516.934284417715</v>
      </c>
      <c r="BA63" s="415">
        <v>39256.29182752686</v>
      </c>
      <c r="BB63" s="415">
        <v>39636</v>
      </c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>
        <v>25924.987399837413</v>
      </c>
      <c r="C64" s="346">
        <f t="shared" si="0"/>
        <v>26734.745449551847</v>
      </c>
      <c r="D64" s="381">
        <v>27544.50349926628</v>
      </c>
      <c r="E64" s="381">
        <f t="shared" si="1"/>
        <v>29062.558423475984</v>
      </c>
      <c r="F64" s="381">
        <v>30580.613347685688</v>
      </c>
      <c r="G64" s="346">
        <v>30966.300747556066</v>
      </c>
      <c r="H64" s="381">
        <v>31662.74507642195</v>
      </c>
      <c r="I64" s="400">
        <v>32873.699851979181</v>
      </c>
      <c r="J64" s="346">
        <v>32195.012649045657</v>
      </c>
      <c r="K64" s="346">
        <v>32225.894459785988</v>
      </c>
      <c r="L64" s="346">
        <v>33294.499462498963</v>
      </c>
      <c r="M64" s="346">
        <v>34555.584734799486</v>
      </c>
      <c r="N64" s="346">
        <v>33985.50005412622</v>
      </c>
      <c r="O64" s="415">
        <v>32381.515071215632</v>
      </c>
      <c r="P64" s="415">
        <v>33674.996984545796</v>
      </c>
      <c r="Q64" s="415">
        <v>34500.701999111508</v>
      </c>
      <c r="R64" s="415">
        <v>35724.255215403799</v>
      </c>
      <c r="S64" s="416">
        <v>35752.111885067483</v>
      </c>
      <c r="T64" s="415">
        <v>35115.74970017637</v>
      </c>
      <c r="U64" s="415">
        <v>34919.715581930381</v>
      </c>
      <c r="V64" s="415">
        <v>33485.738719024172</v>
      </c>
      <c r="W64" s="415">
        <v>33648.583540324456</v>
      </c>
      <c r="X64" s="415">
        <v>35561.848798983898</v>
      </c>
      <c r="Y64" s="415">
        <v>35818.170579848767</v>
      </c>
      <c r="Z64" s="415">
        <v>36384.583885970962</v>
      </c>
      <c r="AA64" s="415">
        <v>36725.501309893138</v>
      </c>
      <c r="AB64" s="415">
        <v>37445.458724296266</v>
      </c>
      <c r="AC64" s="416">
        <v>38034.978510600908</v>
      </c>
      <c r="AD64" s="415">
        <v>38042.872553537964</v>
      </c>
      <c r="AE64" s="415">
        <v>36852.015217359061</v>
      </c>
      <c r="AF64" s="415">
        <v>37140.550830430322</v>
      </c>
      <c r="AG64" s="415">
        <v>37445.213503263738</v>
      </c>
      <c r="AH64" s="415">
        <v>38454.706926759281</v>
      </c>
      <c r="AI64" s="415">
        <v>38702.367201016437</v>
      </c>
      <c r="AJ64" s="415">
        <v>39187.559429539971</v>
      </c>
      <c r="AK64" s="415">
        <v>40267.848467923155</v>
      </c>
      <c r="AL64" s="415">
        <v>41226.590354802727</v>
      </c>
      <c r="AM64" s="416">
        <v>41892.116877051252</v>
      </c>
      <c r="AN64" s="415">
        <v>42815.554885493351</v>
      </c>
      <c r="AO64" s="415">
        <v>43077.905851498967</v>
      </c>
      <c r="AP64" s="415">
        <v>42814.417370953066</v>
      </c>
      <c r="AQ64" s="415">
        <v>42718.810979911417</v>
      </c>
      <c r="AR64" s="415">
        <v>43251.503127601645</v>
      </c>
      <c r="AS64" s="415">
        <v>43108.633485447281</v>
      </c>
      <c r="AT64" s="415">
        <v>43425.036887027512</v>
      </c>
      <c r="AU64" s="415">
        <v>43025.860169447798</v>
      </c>
      <c r="AV64" s="415">
        <v>41825.28361032156</v>
      </c>
      <c r="AW64" s="416">
        <v>39833.288769999999</v>
      </c>
      <c r="AX64" s="415">
        <v>39603.83014930955</v>
      </c>
      <c r="AY64" s="415">
        <v>39983.414930923529</v>
      </c>
      <c r="AZ64" s="415">
        <v>39817.47655378448</v>
      </c>
      <c r="BA64" s="415">
        <v>40508.546174240655</v>
      </c>
      <c r="BB64" s="415">
        <v>40895</v>
      </c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>
        <v>26369.452038090811</v>
      </c>
      <c r="C65" s="346">
        <f t="shared" si="0"/>
        <v>27200.761745425356</v>
      </c>
      <c r="D65" s="381">
        <v>28032.071452759905</v>
      </c>
      <c r="E65" s="381">
        <f t="shared" si="1"/>
        <v>29571.186049307835</v>
      </c>
      <c r="F65" s="381">
        <v>31110.300645855761</v>
      </c>
      <c r="G65" s="346">
        <v>31446.487061529613</v>
      </c>
      <c r="H65" s="381">
        <v>32205.253169631673</v>
      </c>
      <c r="I65" s="400">
        <v>33385.393401136418</v>
      </c>
      <c r="J65" s="346">
        <v>32789.931268984903</v>
      </c>
      <c r="K65" s="346">
        <v>32782.652226441147</v>
      </c>
      <c r="L65" s="346">
        <v>33837.049698172494</v>
      </c>
      <c r="M65" s="346">
        <v>35117.150495903406</v>
      </c>
      <c r="N65" s="346">
        <v>34593.159058925412</v>
      </c>
      <c r="O65" s="415">
        <v>33008.137230871151</v>
      </c>
      <c r="P65" s="415">
        <v>34293.264983038069</v>
      </c>
      <c r="Q65" s="415">
        <v>35190.521723678365</v>
      </c>
      <c r="R65" s="415">
        <v>36436.195511843747</v>
      </c>
      <c r="S65" s="416">
        <v>36477.403416220652</v>
      </c>
      <c r="T65" s="415">
        <v>35822.89902410347</v>
      </c>
      <c r="U65" s="415">
        <v>35688.551226644304</v>
      </c>
      <c r="V65" s="415">
        <v>34316.622859805881</v>
      </c>
      <c r="W65" s="415">
        <v>34433.724229604908</v>
      </c>
      <c r="X65" s="415">
        <v>36354.336153759949</v>
      </c>
      <c r="Y65" s="415">
        <v>36639.126996444749</v>
      </c>
      <c r="Z65" s="415">
        <v>37198.716748899147</v>
      </c>
      <c r="AA65" s="415">
        <v>37682.935091347812</v>
      </c>
      <c r="AB65" s="415">
        <v>38345.983529646641</v>
      </c>
      <c r="AC65" s="416">
        <v>38962.703526178724</v>
      </c>
      <c r="AD65" s="415">
        <v>38965.134190555204</v>
      </c>
      <c r="AE65" s="415">
        <v>37847.840291888526</v>
      </c>
      <c r="AF65" s="415">
        <v>38142.68341018488</v>
      </c>
      <c r="AG65" s="415">
        <v>38471.954505082409</v>
      </c>
      <c r="AH65" s="415">
        <v>39610.264005959689</v>
      </c>
      <c r="AI65" s="415">
        <v>39735.514219290664</v>
      </c>
      <c r="AJ65" s="415">
        <v>40295.288911252945</v>
      </c>
      <c r="AK65" s="415">
        <v>41334.555847091069</v>
      </c>
      <c r="AL65" s="415">
        <v>42330.097823996308</v>
      </c>
      <c r="AM65" s="416">
        <v>43041.944988639232</v>
      </c>
      <c r="AN65" s="415">
        <v>43994.199723753496</v>
      </c>
      <c r="AO65" s="415">
        <v>44200.041492228476</v>
      </c>
      <c r="AP65" s="415">
        <v>43997.100377064104</v>
      </c>
      <c r="AQ65" s="415">
        <v>43925.292689696653</v>
      </c>
      <c r="AR65" s="415">
        <v>44558.016661791509</v>
      </c>
      <c r="AS65" s="415">
        <v>44380.0456887705</v>
      </c>
      <c r="AT65" s="415">
        <v>44711.996649525521</v>
      </c>
      <c r="AU65" s="415">
        <v>44322.458819644387</v>
      </c>
      <c r="AV65" s="415">
        <v>43090.671822053184</v>
      </c>
      <c r="AW65" s="416">
        <v>41088.638249999996</v>
      </c>
      <c r="AX65" s="415">
        <v>40869.533990807176</v>
      </c>
      <c r="AY65" s="415">
        <v>41351.909015587975</v>
      </c>
      <c r="AZ65" s="415">
        <v>41146.965709909804</v>
      </c>
      <c r="BA65" s="415">
        <v>41895.079622308011</v>
      </c>
      <c r="BB65" s="415">
        <v>42179</v>
      </c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>
        <v>26826.615666008591</v>
      </c>
      <c r="C66" s="346">
        <f t="shared" si="0"/>
        <v>27663.869916760927</v>
      </c>
      <c r="D66" s="381">
        <v>28501.124167513262</v>
      </c>
      <c r="E66" s="381">
        <f t="shared" si="1"/>
        <v>30052.899812497213</v>
      </c>
      <c r="F66" s="381">
        <v>31604.675457481168</v>
      </c>
      <c r="G66" s="346">
        <v>32000.987924094305</v>
      </c>
      <c r="H66" s="381">
        <v>32720.361864194438</v>
      </c>
      <c r="I66" s="400">
        <v>33907.52967578666</v>
      </c>
      <c r="J66" s="346">
        <v>33379.892233757993</v>
      </c>
      <c r="K66" s="346">
        <v>33329.973420780123</v>
      </c>
      <c r="L66" s="346">
        <v>34397.684941701809</v>
      </c>
      <c r="M66" s="346">
        <v>35687.289780077619</v>
      </c>
      <c r="N66" s="346">
        <v>35220.547252192111</v>
      </c>
      <c r="O66" s="415">
        <v>33696.334978469691</v>
      </c>
      <c r="P66" s="415">
        <v>34942.44638145496</v>
      </c>
      <c r="Q66" s="415">
        <v>35919.20453131941</v>
      </c>
      <c r="R66" s="415">
        <v>37139.047208754673</v>
      </c>
      <c r="S66" s="416">
        <v>37202.694947373813</v>
      </c>
      <c r="T66" s="415">
        <v>36522.333991769548</v>
      </c>
      <c r="U66" s="415">
        <v>36417.416822550476</v>
      </c>
      <c r="V66" s="415">
        <v>35083.251960367146</v>
      </c>
      <c r="W66" s="415">
        <v>35227.352926337036</v>
      </c>
      <c r="X66" s="415">
        <v>37130.483563076697</v>
      </c>
      <c r="Y66" s="415">
        <v>37477.844489361312</v>
      </c>
      <c r="Z66" s="415">
        <v>38111.473782870889</v>
      </c>
      <c r="AA66" s="415">
        <v>38587.596932092383</v>
      </c>
      <c r="AB66" s="415">
        <v>39290.17014374127</v>
      </c>
      <c r="AC66" s="416">
        <v>39963.807921519758</v>
      </c>
      <c r="AD66" s="415">
        <v>39929.39316987741</v>
      </c>
      <c r="AE66" s="415">
        <v>38769.059579075387</v>
      </c>
      <c r="AF66" s="415">
        <v>39143.235339182727</v>
      </c>
      <c r="AG66" s="415">
        <v>39532.61187633052</v>
      </c>
      <c r="AH66" s="415">
        <v>40646.644832866587</v>
      </c>
      <c r="AI66" s="415">
        <v>40817.436418685123</v>
      </c>
      <c r="AJ66" s="415">
        <v>41408.810442543494</v>
      </c>
      <c r="AK66" s="415">
        <v>42416.887435541066</v>
      </c>
      <c r="AL66" s="415">
        <v>43516.333299139602</v>
      </c>
      <c r="AM66" s="416">
        <v>44155.884107548598</v>
      </c>
      <c r="AN66" s="415">
        <v>45156.661795355598</v>
      </c>
      <c r="AO66" s="415">
        <v>45452.413274144652</v>
      </c>
      <c r="AP66" s="415">
        <v>45287.065011051884</v>
      </c>
      <c r="AQ66" s="415">
        <v>45206.389096418286</v>
      </c>
      <c r="AR66" s="415">
        <v>45838.695182593437</v>
      </c>
      <c r="AS66" s="415">
        <v>45675.334177602133</v>
      </c>
      <c r="AT66" s="415">
        <v>46027.941992259977</v>
      </c>
      <c r="AU66" s="415">
        <v>45599.873677801515</v>
      </c>
      <c r="AV66" s="415">
        <v>44375.969988165198</v>
      </c>
      <c r="AW66" s="416">
        <v>42404.13078</v>
      </c>
      <c r="AX66" s="415">
        <v>42214.882461786787</v>
      </c>
      <c r="AY66" s="415">
        <v>42786.773483111429</v>
      </c>
      <c r="AZ66" s="415">
        <v>42545.720630778829</v>
      </c>
      <c r="BA66" s="415">
        <v>43262.285017907801</v>
      </c>
      <c r="BB66" s="415">
        <v>43524</v>
      </c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>
        <v>27290.12878875856</v>
      </c>
      <c r="C67" s="346">
        <f t="shared" si="0"/>
        <v>28142.496328006098</v>
      </c>
      <c r="D67" s="381">
        <v>28994.86386725364</v>
      </c>
      <c r="E67" s="381">
        <f t="shared" si="1"/>
        <v>30561.670604240386</v>
      </c>
      <c r="F67" s="381">
        <v>32128.477341227132</v>
      </c>
      <c r="G67" s="346">
        <v>32521.189764232317</v>
      </c>
      <c r="H67" s="381">
        <v>33317.668754698068</v>
      </c>
      <c r="I67" s="400">
        <v>34419.223224943897</v>
      </c>
      <c r="J67" s="346">
        <v>33875.657750374034</v>
      </c>
      <c r="K67" s="346">
        <v>33938.632335174319</v>
      </c>
      <c r="L67" s="346">
        <v>35044.223972546097</v>
      </c>
      <c r="M67" s="346">
        <v>36270.289348857266</v>
      </c>
      <c r="N67" s="346">
        <v>35800.585393136796</v>
      </c>
      <c r="O67" s="415">
        <v>34337.445511758859</v>
      </c>
      <c r="P67" s="415">
        <v>35625.976002010306</v>
      </c>
      <c r="Q67" s="415">
        <v>36579.876943580632</v>
      </c>
      <c r="R67" s="415">
        <v>37869.164704252667</v>
      </c>
      <c r="S67" s="416">
        <v>37891.581884299216</v>
      </c>
      <c r="T67" s="415">
        <v>37242.34057613169</v>
      </c>
      <c r="U67" s="415">
        <v>37158.038315164806</v>
      </c>
      <c r="V67" s="415">
        <v>35838.802605717989</v>
      </c>
      <c r="W67" s="415">
        <v>36080.397675230925</v>
      </c>
      <c r="X67" s="415">
        <v>37955.650808771337</v>
      </c>
      <c r="Y67" s="415">
        <v>38336.296511522982</v>
      </c>
      <c r="Z67" s="415">
        <v>38993.289900436808</v>
      </c>
      <c r="AA67" s="415">
        <v>39520.529455360222</v>
      </c>
      <c r="AB67" s="415">
        <v>40203.429643308715</v>
      </c>
      <c r="AC67" s="416">
        <v>40915.99273035198</v>
      </c>
      <c r="AD67" s="415">
        <v>40888.612468123029</v>
      </c>
      <c r="AE67" s="415">
        <v>39782.725167969387</v>
      </c>
      <c r="AF67" s="415">
        <v>40150.109871207416</v>
      </c>
      <c r="AG67" s="415">
        <v>40577.852716019799</v>
      </c>
      <c r="AH67" s="415">
        <v>41734.316705064361</v>
      </c>
      <c r="AI67" s="415">
        <v>41954.045942365919</v>
      </c>
      <c r="AJ67" s="415">
        <v>42515.091911862066</v>
      </c>
      <c r="AK67" s="415">
        <v>43462.289074778855</v>
      </c>
      <c r="AL67" s="415">
        <v>44725.003487760783</v>
      </c>
      <c r="AM67" s="416">
        <v>45392.674009088616</v>
      </c>
      <c r="AN67" s="415">
        <v>46329.912378063062</v>
      </c>
      <c r="AO67" s="415">
        <v>46756.090202588901</v>
      </c>
      <c r="AP67" s="415">
        <v>46599.002990508387</v>
      </c>
      <c r="AQ67" s="415">
        <v>46469.78032081604</v>
      </c>
      <c r="AR67" s="415">
        <v>47136.597045653987</v>
      </c>
      <c r="AS67" s="415">
        <v>46962.265966505816</v>
      </c>
      <c r="AT67" s="415">
        <v>47276.640788845885</v>
      </c>
      <c r="AU67" s="415">
        <v>46831.021743392877</v>
      </c>
      <c r="AV67" s="415">
        <v>45645.782634203577</v>
      </c>
      <c r="AW67" s="416">
        <v>43751.335099999997</v>
      </c>
      <c r="AX67" s="415">
        <v>43548.391866221784</v>
      </c>
      <c r="AY67" s="415">
        <v>44167.909545463306</v>
      </c>
      <c r="AZ67" s="415">
        <v>43955.847542874428</v>
      </c>
      <c r="BA67" s="415">
        <v>44635.594009023669</v>
      </c>
      <c r="BB67" s="415">
        <v>44925</v>
      </c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>
        <v>27759.991406340723</v>
      </c>
      <c r="C68" s="347">
        <f t="shared" si="0"/>
        <v>28645.898598531014</v>
      </c>
      <c r="D68" s="382">
        <v>29531.805790721301</v>
      </c>
      <c r="E68" s="382">
        <f t="shared" si="1"/>
        <v>31065.558142938695</v>
      </c>
      <c r="F68" s="382">
        <v>32599.310495156085</v>
      </c>
      <c r="G68" s="347">
        <v>33018.525589419201</v>
      </c>
      <c r="H68" s="382">
        <v>33871.136607366578</v>
      </c>
      <c r="I68" s="401">
        <v>35019.67994079167</v>
      </c>
      <c r="J68" s="347">
        <v>34386.296232488552</v>
      </c>
      <c r="K68" s="347">
        <v>34566.164394200903</v>
      </c>
      <c r="L68" s="347">
        <v>35686.241751426445</v>
      </c>
      <c r="M68" s="347">
        <v>36891.86977145321</v>
      </c>
      <c r="N68" s="347">
        <v>36463.486125645002</v>
      </c>
      <c r="O68" s="418">
        <v>34989.42232527327</v>
      </c>
      <c r="P68" s="418">
        <v>36285.461867068727</v>
      </c>
      <c r="Q68" s="418">
        <v>37253.50371686658</v>
      </c>
      <c r="R68" s="418">
        <v>38608.370799279677</v>
      </c>
      <c r="S68" s="419">
        <v>38642.076596071602</v>
      </c>
      <c r="T68" s="418">
        <v>37993.204585537918</v>
      </c>
      <c r="U68" s="418">
        <v>37948.034573953424</v>
      </c>
      <c r="V68" s="418">
        <v>36616.51016148967</v>
      </c>
      <c r="W68" s="418">
        <v>36927.076418536053</v>
      </c>
      <c r="X68" s="418">
        <v>38795.115506742877</v>
      </c>
      <c r="Y68" s="418">
        <v>39244.084856797381</v>
      </c>
      <c r="Z68" s="418">
        <v>39906.046934408543</v>
      </c>
      <c r="AA68" s="418">
        <v>40534.504601861423</v>
      </c>
      <c r="AB68" s="418">
        <v>41153.073983496375</v>
      </c>
      <c r="AC68" s="419">
        <v>41910.108613334611</v>
      </c>
      <c r="AD68" s="418">
        <v>41834.39261683105</v>
      </c>
      <c r="AE68" s="418">
        <v>40746.11294365424</v>
      </c>
      <c r="AF68" s="418">
        <v>41138.016594151573</v>
      </c>
      <c r="AG68" s="418">
        <v>41593.802145747279</v>
      </c>
      <c r="AH68" s="418">
        <v>42837.074178818271</v>
      </c>
      <c r="AI68" s="418">
        <v>42976.846710099489</v>
      </c>
      <c r="AJ68" s="418">
        <v>43634.405492730206</v>
      </c>
      <c r="AK68" s="418">
        <v>44537.518749918818</v>
      </c>
      <c r="AL68" s="418">
        <v>45862.163027171198</v>
      </c>
      <c r="AM68" s="419">
        <v>46630.844256500888</v>
      </c>
      <c r="AN68" s="418">
        <v>47524.739982981235</v>
      </c>
      <c r="AO68" s="418">
        <v>47958.472354554644</v>
      </c>
      <c r="AP68" s="418">
        <v>47863.116629827076</v>
      </c>
      <c r="AQ68" s="418">
        <v>47768.581909861568</v>
      </c>
      <c r="AR68" s="418">
        <v>48455.412967171433</v>
      </c>
      <c r="AS68" s="418">
        <v>48331.570940413549</v>
      </c>
      <c r="AT68" s="418">
        <v>48599.542670837087</v>
      </c>
      <c r="AU68" s="418">
        <v>48106.179684839481</v>
      </c>
      <c r="AV68" s="418">
        <v>46958.733514732805</v>
      </c>
      <c r="AW68" s="419">
        <v>45110.568030000002</v>
      </c>
      <c r="AX68" s="418">
        <v>44904.50312496924</v>
      </c>
      <c r="AY68" s="418">
        <v>45522.708154299704</v>
      </c>
      <c r="AZ68" s="418">
        <v>45450.747480477243</v>
      </c>
      <c r="BA68" s="418">
        <v>46091.301539606487</v>
      </c>
      <c r="BB68" s="418">
        <v>46406</v>
      </c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>
        <v>28242.553013587269</v>
      </c>
      <c r="C69" s="346">
        <f t="shared" si="0"/>
        <v>29124.791632654342</v>
      </c>
      <c r="D69" s="381">
        <v>30007.030251721411</v>
      </c>
      <c r="E69" s="381">
        <f t="shared" si="1"/>
        <v>31559.18590088762</v>
      </c>
      <c r="F69" s="381">
        <v>33111.341550053825</v>
      </c>
      <c r="G69" s="346">
        <v>33561.593444508333</v>
      </c>
      <c r="H69" s="381">
        <v>34430.084339764471</v>
      </c>
      <c r="I69" s="400">
        <v>35630.579382132455</v>
      </c>
      <c r="J69" s="346">
        <v>34946.511266264679</v>
      </c>
      <c r="K69" s="346">
        <v>35146.513591646537</v>
      </c>
      <c r="L69" s="346">
        <v>36287.56826263127</v>
      </c>
      <c r="M69" s="346">
        <v>37582.038378611469</v>
      </c>
      <c r="N69" s="346">
        <v>37134.278533540215</v>
      </c>
      <c r="O69" s="415">
        <v>35684.864259688635</v>
      </c>
      <c r="P69" s="415">
        <v>36938.078087699461</v>
      </c>
      <c r="Q69" s="415">
        <v>37965.993573226711</v>
      </c>
      <c r="R69" s="415">
        <v>39402.108491480816</v>
      </c>
      <c r="S69" s="416">
        <v>39406.57307485467</v>
      </c>
      <c r="T69" s="415">
        <v>38736.354238683132</v>
      </c>
      <c r="U69" s="415">
        <v>38778.000881549808</v>
      </c>
      <c r="V69" s="415">
        <v>37469.551212692233</v>
      </c>
      <c r="W69" s="415">
        <v>37809.829193510828</v>
      </c>
      <c r="X69" s="415">
        <v>39716.279932010912</v>
      </c>
      <c r="Y69" s="415">
        <v>40189.368807637467</v>
      </c>
      <c r="Z69" s="415">
        <v>40805.267317452737</v>
      </c>
      <c r="AA69" s="415">
        <v>41488.168958979659</v>
      </c>
      <c r="AB69" s="415">
        <v>42150.018616490321</v>
      </c>
      <c r="AC69" s="416">
        <v>42902.477368227643</v>
      </c>
      <c r="AD69" s="415">
        <v>42812.090745690854</v>
      </c>
      <c r="AE69" s="415">
        <v>41811.678210699611</v>
      </c>
      <c r="AF69" s="415">
        <v>42176.504141310477</v>
      </c>
      <c r="AG69" s="415">
        <v>42652.91786383951</v>
      </c>
      <c r="AH69" s="415">
        <v>43911.169009615522</v>
      </c>
      <c r="AI69" s="415">
        <v>43983.389084126306</v>
      </c>
      <c r="AJ69" s="415">
        <v>44701.590627400088</v>
      </c>
      <c r="AK69" s="415">
        <v>45582.920389156614</v>
      </c>
      <c r="AL69" s="415">
        <v>46961.463987587682</v>
      </c>
      <c r="AM69" s="416">
        <v>47848.309315829341</v>
      </c>
      <c r="AN69" s="415">
        <v>48742.493173998293</v>
      </c>
      <c r="AO69" s="415">
        <v>49195.057937539095</v>
      </c>
      <c r="AP69" s="415">
        <v>49091.038876609025</v>
      </c>
      <c r="AQ69" s="415">
        <v>49087.617992991552</v>
      </c>
      <c r="AR69" s="415">
        <v>49876.338703507863</v>
      </c>
      <c r="AS69" s="415">
        <v>49714.007871350899</v>
      </c>
      <c r="AT69" s="415">
        <v>49922.444552828289</v>
      </c>
      <c r="AU69" s="415">
        <v>49445.659752536041</v>
      </c>
      <c r="AV69" s="415">
        <v>48314.822629752882</v>
      </c>
      <c r="AW69" s="416">
        <v>46548.53368</v>
      </c>
      <c r="AX69" s="415">
        <v>46339.182734421898</v>
      </c>
      <c r="AY69" s="415">
        <v>46971.268097651213</v>
      </c>
      <c r="AZ69" s="415">
        <v>46900.159453173743</v>
      </c>
      <c r="BA69" s="415">
        <v>47574.475250011623</v>
      </c>
      <c r="BB69" s="415">
        <v>47913</v>
      </c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>
        <v>28687.017651840666</v>
      </c>
      <c r="C70" s="346">
        <f t="shared" si="0"/>
        <v>29593.893801651226</v>
      </c>
      <c r="D70" s="381">
        <v>30500.769951461789</v>
      </c>
      <c r="E70" s="381">
        <f t="shared" si="1"/>
        <v>32073.842107054901</v>
      </c>
      <c r="F70" s="381">
        <v>33646.91426264801</v>
      </c>
      <c r="G70" s="346">
        <v>34104.661299597465</v>
      </c>
      <c r="H70" s="381">
        <v>34994.511951891756</v>
      </c>
      <c r="I70" s="400">
        <v>36220.593372487223</v>
      </c>
      <c r="J70" s="346">
        <v>35595.964093031689</v>
      </c>
      <c r="K70" s="346">
        <v>35750.454219882638</v>
      </c>
      <c r="L70" s="346">
        <v>36911.501033655833</v>
      </c>
      <c r="M70" s="346">
        <v>38242.199655023716</v>
      </c>
      <c r="N70" s="346">
        <v>37765.612564500414</v>
      </c>
      <c r="O70" s="415">
        <v>36358.573633653526</v>
      </c>
      <c r="P70" s="415">
        <v>37611.30324161327</v>
      </c>
      <c r="Q70" s="415">
        <v>38697.914971123944</v>
      </c>
      <c r="R70" s="415">
        <v>40214.023382739993</v>
      </c>
      <c r="S70" s="416">
        <v>40176.670260442013</v>
      </c>
      <c r="T70" s="415">
        <v>39505.218412698414</v>
      </c>
      <c r="U70" s="415">
        <v>39617.371906512715</v>
      </c>
      <c r="V70" s="415">
        <v>38304.86673555812</v>
      </c>
      <c r="W70" s="415">
        <v>38675.605953582242</v>
      </c>
      <c r="X70" s="415">
        <v>40576.169561806571</v>
      </c>
      <c r="Y70" s="415">
        <v>41116.891682156973</v>
      </c>
      <c r="Z70" s="415">
        <v>41758.634304207124</v>
      </c>
      <c r="AA70" s="415">
        <v>42505.913529817299</v>
      </c>
      <c r="AB70" s="415">
        <v>43130.590071205166</v>
      </c>
      <c r="AC70" s="416">
        <v>43975.214015242294</v>
      </c>
      <c r="AD70" s="415">
        <v>43811.62749254924</v>
      </c>
      <c r="AE70" s="415">
        <v>42810.747015113535</v>
      </c>
      <c r="AF70" s="415">
        <v>43178.636721065035</v>
      </c>
      <c r="AG70" s="415">
        <v>43769.074748699444</v>
      </c>
      <c r="AH70" s="415">
        <v>44933.972795121888</v>
      </c>
      <c r="AI70" s="415">
        <v>45028.360388732704</v>
      </c>
      <c r="AJ70" s="415">
        <v>45867.240604888895</v>
      </c>
      <c r="AK70" s="415">
        <v>46722.067284086923</v>
      </c>
      <c r="AL70" s="415">
        <v>48108.438714144671</v>
      </c>
      <c r="AM70" s="416">
        <v>49086.479563241606</v>
      </c>
      <c r="AN70" s="415">
        <v>49992.611898331415</v>
      </c>
      <c r="AO70" s="415">
        <v>50448.745236032912</v>
      </c>
      <c r="AP70" s="415">
        <v>50335.764269925894</v>
      </c>
      <c r="AQ70" s="415">
        <v>50419.300634924308</v>
      </c>
      <c r="AR70" s="415">
        <v>51282.501575051188</v>
      </c>
      <c r="AS70" s="415">
        <v>51082.119030983209</v>
      </c>
      <c r="AT70" s="415">
        <v>51328.824905900437</v>
      </c>
      <c r="AU70" s="415">
        <v>50830.278154443105</v>
      </c>
      <c r="AV70" s="415">
        <v>49668.699527619581</v>
      </c>
      <c r="AW70" s="416">
        <v>47984.312310000001</v>
      </c>
      <c r="AX70" s="415">
        <v>47748.031653231759</v>
      </c>
      <c r="AY70" s="415">
        <v>48384.009104221666</v>
      </c>
      <c r="AZ70" s="415">
        <v>48361.977234481063</v>
      </c>
      <c r="BA70" s="415">
        <v>49058.666226336099</v>
      </c>
      <c r="BB70" s="415">
        <v>49425</v>
      </c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>
        <v>29182.278248751594</v>
      </c>
      <c r="C71" s="346">
        <f t="shared" si="0"/>
        <v>30100.737442470388</v>
      </c>
      <c r="D71" s="381">
        <v>31019.196636189183</v>
      </c>
      <c r="E71" s="381">
        <f t="shared" si="1"/>
        <v>32609.669927351861</v>
      </c>
      <c r="F71" s="381">
        <v>34200.143218514539</v>
      </c>
      <c r="G71" s="346">
        <v>34659.16216216216</v>
      </c>
      <c r="H71" s="381">
        <v>35619.218241042348</v>
      </c>
      <c r="I71" s="400">
        <v>36815.828725588501</v>
      </c>
      <c r="J71" s="346">
        <v>36180.96740263862</v>
      </c>
      <c r="K71" s="346">
        <v>36377.986278909222</v>
      </c>
      <c r="L71" s="346">
        <v>37567.082568428013</v>
      </c>
      <c r="M71" s="346">
        <v>38975.235877533421</v>
      </c>
      <c r="N71" s="346">
        <v>38365.379893912606</v>
      </c>
      <c r="O71" s="415">
        <v>37057.637661477311</v>
      </c>
      <c r="P71" s="415">
        <v>38312.006973237847</v>
      </c>
      <c r="Q71" s="415">
        <v>39458.983681326819</v>
      </c>
      <c r="R71" s="415">
        <v>40986.554342706746</v>
      </c>
      <c r="S71" s="416">
        <v>40921.564265410132</v>
      </c>
      <c r="T71" s="415">
        <v>40302.368559670787</v>
      </c>
      <c r="U71" s="415">
        <v>40433.231138059302</v>
      </c>
      <c r="V71" s="415">
        <v>39195.574534476116</v>
      </c>
      <c r="W71" s="415">
        <v>39539.260711790732</v>
      </c>
      <c r="X71" s="415">
        <v>41544.311330270088</v>
      </c>
      <c r="Y71" s="415">
        <v>42044.414556676471</v>
      </c>
      <c r="Z71" s="415">
        <v>42659.788494526678</v>
      </c>
      <c r="AA71" s="415">
        <v>43504.810978972768</v>
      </c>
      <c r="AB71" s="415">
        <v>44125.715462168097</v>
      </c>
      <c r="AC71" s="416">
        <v>44901.191902730512</v>
      </c>
      <c r="AD71" s="415">
        <v>44910.27796724737</v>
      </c>
      <c r="AE71" s="415">
        <v>43907.127716061281</v>
      </c>
      <c r="AF71" s="415">
        <v>44248.737283358147</v>
      </c>
      <c r="AG71" s="415">
        <v>44775.77425949162</v>
      </c>
      <c r="AH71" s="415">
        <v>46100.089795411594</v>
      </c>
      <c r="AI71" s="415">
        <v>46123.584910250873</v>
      </c>
      <c r="AJ71" s="415">
        <v>46988.002198151429</v>
      </c>
      <c r="AK71" s="415">
        <v>47919.449868159558</v>
      </c>
      <c r="AL71" s="415">
        <v>49321.315411542957</v>
      </c>
      <c r="AM71" s="416">
        <v>50334.312231759657</v>
      </c>
      <c r="AN71" s="415">
        <v>51302.067433744</v>
      </c>
      <c r="AO71" s="415">
        <v>51808.989377315818</v>
      </c>
      <c r="AP71" s="415">
        <v>51607.633207645304</v>
      </c>
      <c r="AQ71" s="415">
        <v>51759.835868019014</v>
      </c>
      <c r="AR71" s="415">
        <v>52660.368955741062</v>
      </c>
      <c r="AS71" s="415">
        <v>52484.85080460272</v>
      </c>
      <c r="AT71" s="415">
        <v>52753.756030323915</v>
      </c>
      <c r="AU71" s="415">
        <v>52203.611972797538</v>
      </c>
      <c r="AV71" s="415">
        <v>51033.637511253168</v>
      </c>
      <c r="AW71" s="416">
        <v>49446.335180000002</v>
      </c>
      <c r="AX71" s="415">
        <v>49220.381019871849</v>
      </c>
      <c r="AY71" s="415">
        <v>49831.515549432552</v>
      </c>
      <c r="AZ71" s="415">
        <v>49853.775719931167</v>
      </c>
      <c r="BA71" s="415">
        <v>50582.53057351504</v>
      </c>
      <c r="BB71" s="415">
        <v>50941</v>
      </c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>
        <v>29664.83985599814</v>
      </c>
      <c r="C72" s="346">
        <f t="shared" si="0"/>
        <v>30598.145715333983</v>
      </c>
      <c r="D72" s="381">
        <v>31531.451574669827</v>
      </c>
      <c r="E72" s="381">
        <f t="shared" si="1"/>
        <v>33136.526460101333</v>
      </c>
      <c r="F72" s="381">
        <v>34741.601345532836</v>
      </c>
      <c r="G72" s="346">
        <v>35219.379528464633</v>
      </c>
      <c r="H72" s="381">
        <v>36183.645853169633</v>
      </c>
      <c r="I72" s="400">
        <v>37405.842715943276</v>
      </c>
      <c r="J72" s="346">
        <v>36805.631953574826</v>
      </c>
      <c r="K72" s="346">
        <v>37029.109768726274</v>
      </c>
      <c r="L72" s="346">
        <v>38236.227859092032</v>
      </c>
      <c r="M72" s="346">
        <v>39691.125053902542</v>
      </c>
      <c r="N72" s="346">
        <v>38969.093061018291</v>
      </c>
      <c r="O72" s="415">
        <v>37745.835409075851</v>
      </c>
      <c r="P72" s="415">
        <v>39029.884815931648</v>
      </c>
      <c r="Q72" s="415">
        <v>40197.382259736412</v>
      </c>
      <c r="R72" s="415">
        <v>41740.90810361546</v>
      </c>
      <c r="S72" s="416">
        <v>41700.062511203876</v>
      </c>
      <c r="T72" s="415">
        <v>41089.232898295122</v>
      </c>
      <c r="U72" s="415">
        <v>41272.602163022209</v>
      </c>
      <c r="V72" s="415">
        <v>40092.929406520372</v>
      </c>
      <c r="W72" s="415">
        <v>40415.647481176748</v>
      </c>
      <c r="X72" s="415">
        <v>42483.858194179833</v>
      </c>
      <c r="Y72" s="415">
        <v>43007.459583837139</v>
      </c>
      <c r="Z72" s="415">
        <v>43632.4935540347</v>
      </c>
      <c r="AA72" s="415">
        <v>44571.558066184072</v>
      </c>
      <c r="AB72" s="415">
        <v>45195.429776402481</v>
      </c>
      <c r="AC72" s="416">
        <v>45883.077889085944</v>
      </c>
      <c r="AD72" s="415">
        <v>45904.77503302916</v>
      </c>
      <c r="AE72" s="415">
        <v>45050.542500333715</v>
      </c>
      <c r="AF72" s="415">
        <v>45380.483225162978</v>
      </c>
      <c r="AG72" s="415">
        <v>45847.223202830923</v>
      </c>
      <c r="AH72" s="415">
        <v>47205.864389476737</v>
      </c>
      <c r="AI72" s="415">
        <v>47295.667292928207</v>
      </c>
      <c r="AJ72" s="415">
        <v>48098.62770465319</v>
      </c>
      <c r="AK72" s="415">
        <v>49094.106329640068</v>
      </c>
      <c r="AL72" s="415">
        <v>50572.050687935174</v>
      </c>
      <c r="AM72" s="416">
        <v>51624.9356223176</v>
      </c>
      <c r="AN72" s="415">
        <v>52627.705735814612</v>
      </c>
      <c r="AO72" s="415">
        <v>53188.966267263364</v>
      </c>
      <c r="AP72" s="415">
        <v>53011.342218177095</v>
      </c>
      <c r="AQ72" s="415">
        <v>53120.605595198169</v>
      </c>
      <c r="AR72" s="415">
        <v>54098.518034336113</v>
      </c>
      <c r="AS72" s="415">
        <v>53929.36607786196</v>
      </c>
      <c r="AT72" s="415">
        <v>54167.09292265281</v>
      </c>
      <c r="AU72" s="415">
        <v>53611.928000165113</v>
      </c>
      <c r="AV72" s="415">
        <v>52494.806941058654</v>
      </c>
      <c r="AW72" s="416">
        <v>50947.724410000003</v>
      </c>
      <c r="AX72" s="415">
        <v>50720.713634708314</v>
      </c>
      <c r="AY72" s="415">
        <v>51389.639299408467</v>
      </c>
      <c r="AZ72" s="415">
        <v>51403.467978898399</v>
      </c>
      <c r="BA72" s="415">
        <v>52177.603535048132</v>
      </c>
      <c r="BB72" s="415">
        <v>52510</v>
      </c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>
        <v>30128.352978748109</v>
      </c>
      <c r="C73" s="346">
        <f t="shared" si="0"/>
        <v>31101.459111566175</v>
      </c>
      <c r="D73" s="381">
        <v>32074.565244384241</v>
      </c>
      <c r="E73" s="381">
        <f t="shared" si="1"/>
        <v>33687.640480103859</v>
      </c>
      <c r="F73" s="381">
        <v>35300.71571582347</v>
      </c>
      <c r="G73" s="346">
        <v>35722.431857389303</v>
      </c>
      <c r="H73" s="381">
        <v>36742.593585567527</v>
      </c>
      <c r="I73" s="400">
        <v>37964.528529819028</v>
      </c>
      <c r="J73" s="346">
        <v>37455.084780341844</v>
      </c>
      <c r="K73" s="346">
        <v>37736.852692440458</v>
      </c>
      <c r="L73" s="346">
        <v>38918.93690564789</v>
      </c>
      <c r="M73" s="346">
        <v>40359.859853385082</v>
      </c>
      <c r="N73" s="346">
        <v>39687.235521235518</v>
      </c>
      <c r="O73" s="415">
        <v>38441.277343491223</v>
      </c>
      <c r="P73" s="415">
        <v>39758.067125266993</v>
      </c>
      <c r="Q73" s="415">
        <v>40929.303657633645</v>
      </c>
      <c r="R73" s="415">
        <v>42540.704862169274</v>
      </c>
      <c r="S73" s="416">
        <v>42503.763937616844</v>
      </c>
      <c r="T73" s="415">
        <v>41901.811757789539</v>
      </c>
      <c r="U73" s="415">
        <v>42102.568470618586</v>
      </c>
      <c r="V73" s="415">
        <v>40952.61753084918</v>
      </c>
      <c r="W73" s="415">
        <v>41311.132267329041</v>
      </c>
      <c r="X73" s="415">
        <v>43464.254921737833</v>
      </c>
      <c r="Y73" s="415">
        <v>43976.424969771339</v>
      </c>
      <c r="Z73" s="415">
        <v>44669.014253629728</v>
      </c>
      <c r="AA73" s="415">
        <v>45668.460548086863</v>
      </c>
      <c r="AB73" s="415">
        <v>46268.782574698875</v>
      </c>
      <c r="AC73" s="416">
        <v>46952.320279921398</v>
      </c>
      <c r="AD73" s="415">
        <v>46929.510185270541</v>
      </c>
      <c r="AE73" s="415">
        <v>46215.041528855138</v>
      </c>
      <c r="AF73" s="415">
        <v>46482.196802590304</v>
      </c>
      <c r="AG73" s="415">
        <v>47012.712988679144</v>
      </c>
      <c r="AH73" s="415">
        <v>48325.216024942405</v>
      </c>
      <c r="AI73" s="415">
        <v>48408.628243944644</v>
      </c>
      <c r="AJ73" s="415">
        <v>49367.086562144119</v>
      </c>
      <c r="AK73" s="415">
        <v>50346.883837531008</v>
      </c>
      <c r="AL73" s="415">
        <v>51874.666239245009</v>
      </c>
      <c r="AM73" s="416">
        <v>52911.417975258773</v>
      </c>
      <c r="AN73" s="415">
        <v>53937.161271227196</v>
      </c>
      <c r="AO73" s="415">
        <v>54497.90526201819</v>
      </c>
      <c r="AP73" s="415">
        <v>54416.343778442337</v>
      </c>
      <c r="AQ73" s="415">
        <v>54569.901233996789</v>
      </c>
      <c r="AR73" s="415">
        <v>55603.100004500149</v>
      </c>
      <c r="AS73" s="415">
        <v>55381.044236773727</v>
      </c>
      <c r="AT73" s="415">
        <v>55670.864825319404</v>
      </c>
      <c r="AU73" s="415">
        <v>55096.979195690532</v>
      </c>
      <c r="AV73" s="415">
        <v>53994.690171048234</v>
      </c>
      <c r="AW73" s="416">
        <v>52452.39417</v>
      </c>
      <c r="AX73" s="415">
        <v>52279.165303491107</v>
      </c>
      <c r="AY73" s="415">
        <v>52925.639588431382</v>
      </c>
      <c r="AZ73" s="415">
        <v>52971.76895078185</v>
      </c>
      <c r="BA73" s="415">
        <v>53798.10814456486</v>
      </c>
      <c r="BB73" s="415">
        <v>54130</v>
      </c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>
        <v>30655.361049819996</v>
      </c>
      <c r="C74" s="346">
        <f t="shared" ref="C74:C135" si="2">(B74+D74)/2</f>
        <v>31639.6058550827</v>
      </c>
      <c r="D74" s="381">
        <v>32623.850660345408</v>
      </c>
      <c r="E74" s="381">
        <f t="shared" ref="E74:E135" si="3">(D74+F74)/2</f>
        <v>34256.553909290036</v>
      </c>
      <c r="F74" s="381">
        <v>35889.257158234665</v>
      </c>
      <c r="G74" s="346">
        <v>36282.649223691777</v>
      </c>
      <c r="H74" s="381">
        <v>37334.42059634177</v>
      </c>
      <c r="I74" s="400">
        <v>38549.321157427301</v>
      </c>
      <c r="J74" s="346">
        <v>38154.114158770462</v>
      </c>
      <c r="K74" s="346">
        <v>38397.412754573699</v>
      </c>
      <c r="L74" s="346">
        <v>39692.070991482673</v>
      </c>
      <c r="M74" s="346">
        <v>41118.616645105649</v>
      </c>
      <c r="N74" s="346">
        <v>40377.757117598238</v>
      </c>
      <c r="O74" s="415">
        <v>39162.073931765481</v>
      </c>
      <c r="P74" s="415">
        <v>40520.5976567408</v>
      </c>
      <c r="Q74" s="415">
        <v>41751.905582703985</v>
      </c>
      <c r="R74" s="415">
        <v>43367.767419310156</v>
      </c>
      <c r="S74" s="416">
        <v>43343.869958257579</v>
      </c>
      <c r="T74" s="415">
        <v>42724.67642563198</v>
      </c>
      <c r="U74" s="415">
        <v>42967.802468339461</v>
      </c>
      <c r="V74" s="415">
        <v>41827.81549247259</v>
      </c>
      <c r="W74" s="415">
        <v>42215.105060933012</v>
      </c>
      <c r="X74" s="415">
        <v>44371.121894728982</v>
      </c>
      <c r="Y74" s="415">
        <v>44943.416902781035</v>
      </c>
      <c r="Z74" s="415">
        <v>45695.865916847935</v>
      </c>
      <c r="AA74" s="415">
        <v>46737.092347466387</v>
      </c>
      <c r="AB74" s="415">
        <v>47360.327793305383</v>
      </c>
      <c r="AC74" s="416">
        <v>48044.275335921651</v>
      </c>
      <c r="AD74" s="415">
        <v>47955.925231204114</v>
      </c>
      <c r="AE74" s="415">
        <v>47340.615798763036</v>
      </c>
      <c r="AF74" s="415">
        <v>47591.81363380119</v>
      </c>
      <c r="AG74" s="415">
        <v>48102.661769889048</v>
      </c>
      <c r="AH74" s="415">
        <v>49403.836536206494</v>
      </c>
      <c r="AI74" s="415">
        <v>49579.232590830456</v>
      </c>
      <c r="AJ74" s="415">
        <v>50586.312998225585</v>
      </c>
      <c r="AK74" s="415">
        <v>51632.330146648135</v>
      </c>
      <c r="AL74" s="415">
        <v>53160.455755446426</v>
      </c>
      <c r="AM74" s="416">
        <v>54204.802057561225</v>
      </c>
      <c r="AN74" s="415">
        <v>55304.605053831066</v>
      </c>
      <c r="AO74" s="415">
        <v>55766.063242866083</v>
      </c>
      <c r="AP74" s="415">
        <v>55809.712391106492</v>
      </c>
      <c r="AQ74" s="415">
        <v>55992.63909930957</v>
      </c>
      <c r="AR74" s="415">
        <v>57116.293645793492</v>
      </c>
      <c r="AS74" s="415">
        <v>56927.033723443747</v>
      </c>
      <c r="AT74" s="415">
        <v>57224.491925992683</v>
      </c>
      <c r="AU74" s="415">
        <v>56568.488890952809</v>
      </c>
      <c r="AV74" s="415">
        <v>55534.393309798601</v>
      </c>
      <c r="AW74" s="416">
        <v>54018.300490000001</v>
      </c>
      <c r="AX74" s="415">
        <v>53878.515565791669</v>
      </c>
      <c r="AY74" s="415">
        <v>54539.598739860114</v>
      </c>
      <c r="AZ74" s="415">
        <v>54600.031330950893</v>
      </c>
      <c r="BA74" s="415">
        <v>55424.716349597649</v>
      </c>
      <c r="BB74" s="415">
        <v>55721</v>
      </c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>
        <v>31182.369120891879</v>
      </c>
      <c r="C75" s="346">
        <f t="shared" si="2"/>
        <v>32177.752598599232</v>
      </c>
      <c r="D75" s="381">
        <v>33173.136076306582</v>
      </c>
      <c r="E75" s="381">
        <f t="shared" si="3"/>
        <v>34825.467338476221</v>
      </c>
      <c r="F75" s="381">
        <v>36477.79860064586</v>
      </c>
      <c r="G75" s="346">
        <v>36871.449108683148</v>
      </c>
      <c r="H75" s="381">
        <v>37964.606765221746</v>
      </c>
      <c r="I75" s="399">
        <v>39123.671059542568</v>
      </c>
      <c r="J75" s="346">
        <v>38768.86339937435</v>
      </c>
      <c r="K75" s="346">
        <v>39091.000819813606</v>
      </c>
      <c r="L75" s="346">
        <v>40442.598817497725</v>
      </c>
      <c r="M75" s="346">
        <v>41903.094006037085</v>
      </c>
      <c r="N75" s="346">
        <v>41115.628766282971</v>
      </c>
      <c r="O75" s="415">
        <v>39897.358893673401</v>
      </c>
      <c r="P75" s="415">
        <v>41265.954077145369</v>
      </c>
      <c r="Q75" s="415">
        <v>42587.461868799051</v>
      </c>
      <c r="R75" s="415">
        <v>44213.007175509076</v>
      </c>
      <c r="S75" s="416">
        <v>44158.772798279089</v>
      </c>
      <c r="T75" s="415">
        <v>43588.684326866554</v>
      </c>
      <c r="U75" s="415">
        <v>43847.143542110127</v>
      </c>
      <c r="V75" s="415">
        <v>42671.993779506811</v>
      </c>
      <c r="W75" s="415">
        <v>43127.565861988667</v>
      </c>
      <c r="X75" s="415">
        <v>45398.495965482463</v>
      </c>
      <c r="Y75" s="415">
        <v>45914.355741639745</v>
      </c>
      <c r="Z75" s="415">
        <v>46798.13606380533</v>
      </c>
      <c r="AA75" s="415">
        <v>47800.07001034126</v>
      </c>
      <c r="AB75" s="415">
        <v>48440.95755972583</v>
      </c>
      <c r="AC75" s="416">
        <v>49158.943057086712</v>
      </c>
      <c r="AD75" s="415">
        <v>49031.057194211455</v>
      </c>
      <c r="AE75" s="415">
        <v>48459.702608902007</v>
      </c>
      <c r="AF75" s="415">
        <v>48710.914369552338</v>
      </c>
      <c r="AG75" s="415">
        <v>49212.652042125454</v>
      </c>
      <c r="AH75" s="415">
        <v>50598.616179452867</v>
      </c>
      <c r="AI75" s="415">
        <v>50850.343371539799</v>
      </c>
      <c r="AJ75" s="415">
        <v>51835.947694589362</v>
      </c>
      <c r="AK75" s="415">
        <v>52821.190434748722</v>
      </c>
      <c r="AL75" s="415">
        <v>54453.256119609687</v>
      </c>
      <c r="AM75" s="416">
        <v>55521.652019691996</v>
      </c>
      <c r="AN75" s="415">
        <v>56628.894792013511</v>
      </c>
      <c r="AO75" s="415">
        <v>57118.414284683124</v>
      </c>
      <c r="AP75" s="415">
        <v>57214.713951371734</v>
      </c>
      <c r="AQ75" s="415">
        <v>57455.845952791242</v>
      </c>
      <c r="AR75" s="415">
        <v>58597.501080035101</v>
      </c>
      <c r="AS75" s="415">
        <v>58464.666510185809</v>
      </c>
      <c r="AT75" s="415">
        <v>58760.72767852409</v>
      </c>
      <c r="AU75" s="415">
        <v>58087.393837136107</v>
      </c>
      <c r="AV75" s="415">
        <v>57143.781288880346</v>
      </c>
      <c r="AW75" s="416">
        <v>55676.061649999996</v>
      </c>
      <c r="AX75" s="415">
        <v>55596.256493538443</v>
      </c>
      <c r="AY75" s="415">
        <v>56226.249262991587</v>
      </c>
      <c r="AZ75" s="415">
        <v>56269.646406489301</v>
      </c>
      <c r="BA75" s="415">
        <v>57134.740360016738</v>
      </c>
      <c r="BB75" s="415">
        <v>57382</v>
      </c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>
        <v>31709.377191963766</v>
      </c>
      <c r="C76" s="346">
        <f t="shared" si="2"/>
        <v>32722.071088362511</v>
      </c>
      <c r="D76" s="381">
        <v>33734.764984761256</v>
      </c>
      <c r="E76" s="381">
        <f t="shared" si="3"/>
        <v>35403.495221121208</v>
      </c>
      <c r="F76" s="381">
        <v>37072.225457481167</v>
      </c>
      <c r="G76" s="346">
        <v>37505.981023576765</v>
      </c>
      <c r="H76" s="381">
        <v>38676.991130042596</v>
      </c>
      <c r="I76" s="399">
        <v>39797.226853841377</v>
      </c>
      <c r="J76" s="346">
        <v>39388.570295144396</v>
      </c>
      <c r="K76" s="346">
        <v>39860.081463583017</v>
      </c>
      <c r="L76" s="346">
        <v>41152.43537583726</v>
      </c>
      <c r="M76" s="346">
        <v>42614.696420871063</v>
      </c>
      <c r="N76" s="346">
        <v>41841.662901887204</v>
      </c>
      <c r="O76" s="415">
        <v>40672.486883073863</v>
      </c>
      <c r="P76" s="415">
        <v>42073.137297399167</v>
      </c>
      <c r="Q76" s="415">
        <v>43384.155071819929</v>
      </c>
      <c r="R76" s="415">
        <v>45034.010666297268</v>
      </c>
      <c r="S76" s="416">
        <v>44998.878818919824</v>
      </c>
      <c r="T76" s="415">
        <v>44486.121105232218</v>
      </c>
      <c r="U76" s="415">
        <v>44778.210561396714</v>
      </c>
      <c r="V76" s="415">
        <v>43564.917269466896</v>
      </c>
      <c r="W76" s="415">
        <v>44110.05272452069</v>
      </c>
      <c r="X76" s="415">
        <v>46382.977679405281</v>
      </c>
      <c r="Y76" s="415">
        <v>46926.737091913157</v>
      </c>
      <c r="Z76" s="415">
        <v>47774.708737864079</v>
      </c>
      <c r="AA76" s="415">
        <v>48849.854688038606</v>
      </c>
      <c r="AB76" s="415">
        <v>49501.575663805153</v>
      </c>
      <c r="AC76" s="416">
        <v>50287.587802968577</v>
      </c>
      <c r="AD76" s="415">
        <v>50176.744692291155</v>
      </c>
      <c r="AE76" s="415">
        <v>49525.267875947378</v>
      </c>
      <c r="AF76" s="415">
        <v>49858.466818924273</v>
      </c>
      <c r="AG76" s="415">
        <v>50398.183319000156</v>
      </c>
      <c r="AH76" s="415">
        <v>51740.596217252751</v>
      </c>
      <c r="AI76" s="415">
        <v>52152.492903871113</v>
      </c>
      <c r="AJ76" s="415">
        <v>53095.718477713919</v>
      </c>
      <c r="AK76" s="415">
        <v>54133.624014443994</v>
      </c>
      <c r="AL76" s="415">
        <v>55847.012694423436</v>
      </c>
      <c r="AM76" s="416">
        <v>56897.856854329715</v>
      </c>
      <c r="AN76" s="415">
        <v>58059.721077361348</v>
      </c>
      <c r="AO76" s="415">
        <v>58514.177373562386</v>
      </c>
      <c r="AP76" s="415">
        <v>58684.342998309716</v>
      </c>
      <c r="AQ76" s="415">
        <v>59083.458070709057</v>
      </c>
      <c r="AR76" s="415">
        <v>60100.852811466371</v>
      </c>
      <c r="AS76" s="415">
        <v>59991.554968449091</v>
      </c>
      <c r="AT76" s="415">
        <v>60368.847670041876</v>
      </c>
      <c r="AU76" s="415">
        <v>59642.409450687803</v>
      </c>
      <c r="AV76" s="415">
        <v>58739.895965041826</v>
      </c>
      <c r="AW76" s="416">
        <v>57269.305719999997</v>
      </c>
      <c r="AX76" s="415">
        <v>57218.208610151472</v>
      </c>
      <c r="AY76" s="415">
        <v>57859.171380951469</v>
      </c>
      <c r="AZ76" s="415">
        <v>57928.923308185374</v>
      </c>
      <c r="BA76" s="415">
        <v>58800.004669984643</v>
      </c>
      <c r="BB76" s="415">
        <v>59150</v>
      </c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>
        <v>32287.181221693179</v>
      </c>
      <c r="C77" s="346">
        <f t="shared" si="2"/>
        <v>33310.302796194825</v>
      </c>
      <c r="D77" s="381">
        <v>34333.424370696463</v>
      </c>
      <c r="E77" s="381">
        <f t="shared" si="3"/>
        <v>36002.981049718524</v>
      </c>
      <c r="F77" s="381">
        <v>37672.537728740586</v>
      </c>
      <c r="G77" s="346">
        <v>38151.945945945947</v>
      </c>
      <c r="H77" s="381">
        <v>39372.93585567527</v>
      </c>
      <c r="I77" s="399">
        <v>40486.446736379694</v>
      </c>
      <c r="J77" s="346">
        <v>40062.811397742211</v>
      </c>
      <c r="K77" s="346">
        <v>40657.471824301007</v>
      </c>
      <c r="L77" s="346">
        <v>41889.399445960473</v>
      </c>
      <c r="M77" s="346">
        <v>43347.732643380768</v>
      </c>
      <c r="N77" s="346">
        <v>42591.372063652438</v>
      </c>
      <c r="O77" s="415">
        <v>41443.992779065913</v>
      </c>
      <c r="P77" s="415">
        <v>42924.973206432966</v>
      </c>
      <c r="Q77" s="415">
        <v>44190.564045609361</v>
      </c>
      <c r="R77" s="415">
        <v>45858.043690261809</v>
      </c>
      <c r="S77" s="416">
        <v>45827.78342595201</v>
      </c>
      <c r="T77" s="415">
        <v>45352.700458553794</v>
      </c>
      <c r="U77" s="415">
        <v>45702.22404265841</v>
      </c>
      <c r="V77" s="415">
        <v>44451.193686300729</v>
      </c>
      <c r="W77" s="415">
        <v>45141.345629899872</v>
      </c>
      <c r="X77" s="415">
        <v>47375.629366057758</v>
      </c>
      <c r="Y77" s="415">
        <v>47927.277724639505</v>
      </c>
      <c r="Z77" s="415">
        <v>48896.316957575116</v>
      </c>
      <c r="AA77" s="415">
        <v>49910.94763874526</v>
      </c>
      <c r="AB77" s="415">
        <v>50605.855576628739</v>
      </c>
      <c r="AC77" s="416">
        <v>51440.692342104849</v>
      </c>
      <c r="AD77" s="415">
        <v>51362.749638983631</v>
      </c>
      <c r="AE77" s="415">
        <v>50647.59841597081</v>
      </c>
      <c r="AF77" s="415">
        <v>51073.987250834769</v>
      </c>
      <c r="AG77" s="415">
        <v>51600.672780589593</v>
      </c>
      <c r="AH77" s="415">
        <v>52954.987142522106</v>
      </c>
      <c r="AI77" s="415">
        <v>53448.730293036337</v>
      </c>
      <c r="AJ77" s="415">
        <v>54306.256839429007</v>
      </c>
      <c r="AK77" s="415">
        <v>55511.395196591635</v>
      </c>
      <c r="AL77" s="415">
        <v>57187.486824727202</v>
      </c>
      <c r="AM77" s="416">
        <v>58303.048952284778</v>
      </c>
      <c r="AN77" s="415">
        <v>59473.016032162981</v>
      </c>
      <c r="AO77" s="415">
        <v>60021.75937154131</v>
      </c>
      <c r="AP77" s="415">
        <v>60117.780652710964</v>
      </c>
      <c r="AQ77" s="415">
        <v>60718.65812390855</v>
      </c>
      <c r="AR77" s="415">
        <v>61696.472447854554</v>
      </c>
      <c r="AS77" s="415">
        <v>61593.653726063887</v>
      </c>
      <c r="AT77" s="415">
        <v>62084.794020039226</v>
      </c>
      <c r="AU77" s="415">
        <v>61326.06931673942</v>
      </c>
      <c r="AV77" s="415">
        <v>60374.7244413874</v>
      </c>
      <c r="AW77" s="416">
        <v>58883.326479999996</v>
      </c>
      <c r="AX77" s="415">
        <v>58956.398834657135</v>
      </c>
      <c r="AY77" s="415">
        <v>59555.303387348511</v>
      </c>
      <c r="AZ77" s="415">
        <v>59668.837965851715</v>
      </c>
      <c r="BA77" s="415">
        <v>60515.11501000046</v>
      </c>
      <c r="BB77" s="415">
        <v>61015</v>
      </c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>
        <v>32877.684241086979</v>
      </c>
      <c r="C78" s="347">
        <f t="shared" si="2"/>
        <v>33923.399237599588</v>
      </c>
      <c r="D78" s="382">
        <v>34969.114234112203</v>
      </c>
      <c r="E78" s="382">
        <f t="shared" si="3"/>
        <v>36629.810238692269</v>
      </c>
      <c r="F78" s="382">
        <v>38290.506243272343</v>
      </c>
      <c r="G78" s="347">
        <v>38757.895342150659</v>
      </c>
      <c r="H78" s="382">
        <v>40014.08178401403</v>
      </c>
      <c r="I78" s="402">
        <v>41175.66661891801</v>
      </c>
      <c r="J78" s="347">
        <v>40697.391259010743</v>
      </c>
      <c r="K78" s="347">
        <v>41360.496461857096</v>
      </c>
      <c r="L78" s="347">
        <v>42667.054783759195</v>
      </c>
      <c r="M78" s="347">
        <v>44209.371711944805</v>
      </c>
      <c r="N78" s="347">
        <v>43333.189550030671</v>
      </c>
      <c r="O78" s="418">
        <v>42229.987048691619</v>
      </c>
      <c r="P78" s="418">
        <v>43745.895715542152</v>
      </c>
      <c r="Q78" s="418">
        <v>45045.551873241522</v>
      </c>
      <c r="R78" s="418">
        <v>46748.726444105829</v>
      </c>
      <c r="S78" s="419">
        <v>46693.092627211969</v>
      </c>
      <c r="T78" s="418">
        <v>46257.851593180487</v>
      </c>
      <c r="U78" s="418">
        <v>46649.749317336427</v>
      </c>
      <c r="V78" s="418">
        <v>45410.587907523346</v>
      </c>
      <c r="W78" s="418">
        <v>46202.346561359933</v>
      </c>
      <c r="X78" s="418">
        <v>48449.980780006728</v>
      </c>
      <c r="Y78" s="418">
        <v>49010.703380195264</v>
      </c>
      <c r="Z78" s="418">
        <v>49977.315224503509</v>
      </c>
      <c r="AA78" s="418">
        <v>50972.040589451914</v>
      </c>
      <c r="AB78" s="418">
        <v>51768.351234444672</v>
      </c>
      <c r="AC78" s="419">
        <v>52565.842831807509</v>
      </c>
      <c r="AD78" s="418">
        <v>52590.75192798108</v>
      </c>
      <c r="AE78" s="418">
        <v>51797.500660012163</v>
      </c>
      <c r="AF78" s="418">
        <v>52357.475665283819</v>
      </c>
      <c r="AG78" s="418">
        <v>52821.662080049631</v>
      </c>
      <c r="AH78" s="418">
        <v>54264.417357595157</v>
      </c>
      <c r="AI78" s="418">
        <v>54671.06589262544</v>
      </c>
      <c r="AJ78" s="418">
        <v>55619.604081146215</v>
      </c>
      <c r="AK78" s="418">
        <v>56855.077194851081</v>
      </c>
      <c r="AL78" s="418">
        <v>58663.971405490665</v>
      </c>
      <c r="AM78" s="419">
        <v>59704.100012623079</v>
      </c>
      <c r="AN78" s="418">
        <v>60897.099498069969</v>
      </c>
      <c r="AO78" s="418">
        <v>61535.91895240845</v>
      </c>
      <c r="AP78" s="418">
        <v>61706.324275126775</v>
      </c>
      <c r="AQ78" s="418">
        <v>62394.327165276933</v>
      </c>
      <c r="AR78" s="418">
        <v>63256.415160992736</v>
      </c>
      <c r="AS78" s="418">
        <v>63269.768968754775</v>
      </c>
      <c r="AT78" s="418">
        <v>63790.305561151457</v>
      </c>
      <c r="AU78" s="418">
        <v>63026.656058119974</v>
      </c>
      <c r="AV78" s="418">
        <v>62065.964455144087</v>
      </c>
      <c r="AW78" s="419">
        <v>60527.965519999998</v>
      </c>
      <c r="AX78" s="418">
        <v>60769.928573537654</v>
      </c>
      <c r="AY78" s="418">
        <v>61408.406616697823</v>
      </c>
      <c r="AZ78" s="418">
        <v>61511.100544557259</v>
      </c>
      <c r="BA78" s="418">
        <v>62377.728908321311</v>
      </c>
      <c r="BB78" s="418">
        <v>62911</v>
      </c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>
        <v>33449.138775984204</v>
      </c>
      <c r="C79" s="346">
        <f t="shared" si="2"/>
        <v>34539.31492924958</v>
      </c>
      <c r="D79" s="381">
        <v>35629.491082514956</v>
      </c>
      <c r="E79" s="381">
        <f t="shared" si="3"/>
        <v>37292.524577855977</v>
      </c>
      <c r="F79" s="381">
        <v>38955.558073196989</v>
      </c>
      <c r="G79" s="346">
        <v>39392.427257044277</v>
      </c>
      <c r="H79" s="381">
        <v>40775.785066399396</v>
      </c>
      <c r="I79" s="399">
        <v>41890.993315188847</v>
      </c>
      <c r="J79" s="346">
        <v>41386.505327107043</v>
      </c>
      <c r="K79" s="346">
        <v>42120.140533310325</v>
      </c>
      <c r="L79" s="346">
        <v>43453.752625485817</v>
      </c>
      <c r="M79" s="346">
        <v>45045.290211297972</v>
      </c>
      <c r="N79" s="346">
        <v>44169.707141052939</v>
      </c>
      <c r="O79" s="415">
        <v>43005.115038092081</v>
      </c>
      <c r="P79" s="415">
        <v>44611.470913431338</v>
      </c>
      <c r="Q79" s="415">
        <v>45871.392388568041</v>
      </c>
      <c r="R79" s="415">
        <v>47615.172932539135</v>
      </c>
      <c r="S79" s="416">
        <v>47583.605009091145</v>
      </c>
      <c r="T79" s="415">
        <v>47155.28837154615</v>
      </c>
      <c r="U79" s="415">
        <v>47634.893461480569</v>
      </c>
      <c r="V79" s="415">
        <v>46376.629201872223</v>
      </c>
      <c r="W79" s="415">
        <v>47161.491403399828</v>
      </c>
      <c r="X79" s="415">
        <v>49524.332193955699</v>
      </c>
      <c r="Y79" s="415">
        <v>50100.049394524547</v>
      </c>
      <c r="Z79" s="415">
        <v>51122.129131518916</v>
      </c>
      <c r="AA79" s="415">
        <v>52051.980661840738</v>
      </c>
      <c r="AB79" s="415">
        <v>52863.534937113196</v>
      </c>
      <c r="AC79" s="416">
        <v>53741.660036108588</v>
      </c>
      <c r="AD79" s="415">
        <v>53709.561126985594</v>
      </c>
      <c r="AE79" s="415">
        <v>52944.15917416905</v>
      </c>
      <c r="AF79" s="415">
        <v>53603.028461571819</v>
      </c>
      <c r="AG79" s="415">
        <v>54024.151541639061</v>
      </c>
      <c r="AH79" s="415">
        <v>55566.304771890136</v>
      </c>
      <c r="AI79" s="415">
        <v>56010.166319744814</v>
      </c>
      <c r="AJ79" s="415">
        <v>56890.958963425932</v>
      </c>
      <c r="AK79" s="415">
        <v>58259.83564757686</v>
      </c>
      <c r="AL79" s="415">
        <v>60103.999576852555</v>
      </c>
      <c r="AM79" s="416">
        <v>61207.296667508206</v>
      </c>
      <c r="AN79" s="415">
        <v>62404.793925043465</v>
      </c>
      <c r="AO79" s="415">
        <v>63102.699196381313</v>
      </c>
      <c r="AP79" s="415">
        <v>63402.149525419329</v>
      </c>
      <c r="AQ79" s="415">
        <v>64119.317785976156</v>
      </c>
      <c r="AR79" s="415">
        <v>64932.000315010242</v>
      </c>
      <c r="AS79" s="415">
        <v>64972.148125504922</v>
      </c>
      <c r="AT79" s="415">
        <v>65568.860764459518</v>
      </c>
      <c r="AU79" s="415">
        <v>64770.124217000506</v>
      </c>
      <c r="AV79" s="415">
        <v>63776.008314704479</v>
      </c>
      <c r="AW79" s="416">
        <v>62227.280059999997</v>
      </c>
      <c r="AX79" s="415">
        <v>62564.085294436074</v>
      </c>
      <c r="AY79" s="415">
        <v>63196.192961328736</v>
      </c>
      <c r="AZ79" s="415">
        <v>63421.595070622265</v>
      </c>
      <c r="BA79" s="415">
        <v>64272.895316061207</v>
      </c>
      <c r="BB79" s="415">
        <v>64801</v>
      </c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>
        <v>34033.292300545807</v>
      </c>
      <c r="C80" s="346">
        <f t="shared" si="2"/>
        <v>35133.80725762136</v>
      </c>
      <c r="D80" s="381">
        <v>36234.322214696913</v>
      </c>
      <c r="E80" s="381">
        <f t="shared" si="3"/>
        <v>37921.580644485162</v>
      </c>
      <c r="F80" s="381">
        <v>39608.839074273419</v>
      </c>
      <c r="G80" s="346">
        <v>40044.108683151237</v>
      </c>
      <c r="H80" s="381">
        <v>41510.088950137811</v>
      </c>
      <c r="I80" s="399">
        <v>42648.090913431697</v>
      </c>
      <c r="J80" s="346">
        <v>42189.64546402503</v>
      </c>
      <c r="K80" s="346">
        <v>42917.530894028307</v>
      </c>
      <c r="L80" s="346">
        <v>44276.620482924001</v>
      </c>
      <c r="M80" s="346">
        <v>45808.333764553689</v>
      </c>
      <c r="N80" s="346">
        <v>45014.116407462199</v>
      </c>
      <c r="O80" s="415">
        <v>43805.597681351443</v>
      </c>
      <c r="P80" s="415">
        <v>45483.91575574821</v>
      </c>
      <c r="Q80" s="415">
        <v>46784.674840811487</v>
      </c>
      <c r="R80" s="415">
        <v>48536.151018146556</v>
      </c>
      <c r="S80" s="416">
        <v>48465.716330763913</v>
      </c>
      <c r="T80" s="415">
        <v>48104.154191651971</v>
      </c>
      <c r="U80" s="415">
        <v>48610.632888258187</v>
      </c>
      <c r="V80" s="415">
        <v>47393.631390189039</v>
      </c>
      <c r="W80" s="415">
        <v>48146.100267794769</v>
      </c>
      <c r="X80" s="415">
        <v>50570.088703350892</v>
      </c>
      <c r="Y80" s="415">
        <v>51213.076843947951</v>
      </c>
      <c r="Z80" s="415">
        <v>52270.810653085049</v>
      </c>
      <c r="AA80" s="415">
        <v>53184.692674939673</v>
      </c>
      <c r="AB80" s="415">
        <v>54027.849836960144</v>
      </c>
      <c r="AC80" s="416">
        <v>54940.189905574465</v>
      </c>
      <c r="AD80" s="415">
        <v>54972.841183519224</v>
      </c>
      <c r="AE80" s="415">
        <v>54223.81061358883</v>
      </c>
      <c r="AF80" s="415">
        <v>54894.420129804428</v>
      </c>
      <c r="AG80" s="415">
        <v>55331.473417828602</v>
      </c>
      <c r="AH80" s="415">
        <v>56862.157945562656</v>
      </c>
      <c r="AI80" s="415">
        <v>57412.82228589966</v>
      </c>
      <c r="AJ80" s="415">
        <v>58276.706824862944</v>
      </c>
      <c r="AK80" s="415">
        <v>59681.638692246743</v>
      </c>
      <c r="AL80" s="415">
        <v>61549.636426583922</v>
      </c>
      <c r="AM80" s="416">
        <v>62786.412345367331</v>
      </c>
      <c r="AN80" s="415">
        <v>63970.476599208247</v>
      </c>
      <c r="AO80" s="415">
        <v>64695.789771907032</v>
      </c>
      <c r="AP80" s="415">
        <v>65060.49083344169</v>
      </c>
      <c r="AQ80" s="415">
        <v>65769.693709738975</v>
      </c>
      <c r="AR80" s="415">
        <v>66665.406689467403</v>
      </c>
      <c r="AS80" s="415">
        <v>66734.217996026113</v>
      </c>
      <c r="AT80" s="415">
        <v>67324.227503578426</v>
      </c>
      <c r="AU80" s="415">
        <v>66601.612127591507</v>
      </c>
      <c r="AV80" s="415">
        <v>65508.174345798645</v>
      </c>
      <c r="AW80" s="416">
        <v>63967.054469999995</v>
      </c>
      <c r="AX80" s="415">
        <v>64399.140608852271</v>
      </c>
      <c r="AY80" s="415">
        <v>64950.26736545984</v>
      </c>
      <c r="AZ80" s="415">
        <v>65297.973623007536</v>
      </c>
      <c r="BA80" s="415">
        <v>66119.232959672532</v>
      </c>
      <c r="BB80" s="415">
        <v>66670</v>
      </c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>
        <v>34617.445825107417</v>
      </c>
      <c r="C81" s="346">
        <f t="shared" si="2"/>
        <v>35759.158317226917</v>
      </c>
      <c r="D81" s="381">
        <v>36900.870809346423</v>
      </c>
      <c r="E81" s="381">
        <f t="shared" si="3"/>
        <v>38575.61002792402</v>
      </c>
      <c r="F81" s="381">
        <v>40250.349246501617</v>
      </c>
      <c r="G81" s="346">
        <v>40758.671650373777</v>
      </c>
      <c r="H81" s="381">
        <v>42255.352593335003</v>
      </c>
      <c r="I81" s="399">
        <v>43436.516688153555</v>
      </c>
      <c r="J81" s="346">
        <v>43022.531531939974</v>
      </c>
      <c r="K81" s="346">
        <v>43724.357827062478</v>
      </c>
      <c r="L81" s="346">
        <v>45113.052096254025</v>
      </c>
      <c r="M81" s="346">
        <v>46674.259594652867</v>
      </c>
      <c r="N81" s="346">
        <v>45850.633998484467</v>
      </c>
      <c r="O81" s="415">
        <v>44671.278005962238</v>
      </c>
      <c r="P81" s="415">
        <v>46380.404353562008</v>
      </c>
      <c r="Q81" s="415">
        <v>47717.388834592035</v>
      </c>
      <c r="R81" s="415">
        <v>49405.627039756197</v>
      </c>
      <c r="S81" s="416">
        <v>49384.232246664447</v>
      </c>
      <c r="T81" s="415">
        <v>49053.020011757792</v>
      </c>
      <c r="U81" s="415">
        <v>49586.372315035798</v>
      </c>
      <c r="V81" s="415">
        <v>48470.457236642142</v>
      </c>
      <c r="W81" s="415">
        <v>49217.711208569432</v>
      </c>
      <c r="X81" s="415">
        <v>51646.482610482279</v>
      </c>
      <c r="Y81" s="415">
        <v>52387.281334031148</v>
      </c>
      <c r="Z81" s="415">
        <v>53481.374007462822</v>
      </c>
      <c r="AA81" s="415">
        <v>54334.367097552567</v>
      </c>
      <c r="AB81" s="415">
        <v>55284.94608038864</v>
      </c>
      <c r="AC81" s="416">
        <v>56166.673824473954</v>
      </c>
      <c r="AD81" s="415">
        <v>56241.160921129449</v>
      </c>
      <c r="AE81" s="415">
        <v>55545.630541506609</v>
      </c>
      <c r="AF81" s="415">
        <v>56132.069672308869</v>
      </c>
      <c r="AG81" s="415">
        <v>56735.919442838822</v>
      </c>
      <c r="AH81" s="415">
        <v>58129.348476278508</v>
      </c>
      <c r="AI81" s="415">
        <v>58858.341290008655</v>
      </c>
      <c r="AJ81" s="415">
        <v>59773.951640668442</v>
      </c>
      <c r="AK81" s="415">
        <v>61158.836660734931</v>
      </c>
      <c r="AL81" s="415">
        <v>63110.251182889464</v>
      </c>
      <c r="AM81" s="416">
        <v>64382.092173693512</v>
      </c>
      <c r="AN81" s="415">
        <v>65665.621406637307</v>
      </c>
      <c r="AO81" s="415">
        <v>66375.704441557187</v>
      </c>
      <c r="AP81" s="415">
        <v>66778.289429202967</v>
      </c>
      <c r="AQ81" s="415">
        <v>67598.38611262101</v>
      </c>
      <c r="AR81" s="415">
        <v>68413.575928717692</v>
      </c>
      <c r="AS81" s="415">
        <v>68461.667252560102</v>
      </c>
      <c r="AT81" s="415">
        <v>69116.695785399992</v>
      </c>
      <c r="AU81" s="415">
        <v>68446.641538445663</v>
      </c>
      <c r="AV81" s="415">
        <v>67391.877251899132</v>
      </c>
      <c r="AW81" s="416">
        <v>65782.281069999997</v>
      </c>
      <c r="AX81" s="415">
        <v>66254.645220027363</v>
      </c>
      <c r="AY81" s="415">
        <v>66867.633981386927</v>
      </c>
      <c r="AZ81" s="415">
        <v>67269.463374742365</v>
      </c>
      <c r="BA81" s="415">
        <v>68032.710153960637</v>
      </c>
      <c r="BB81" s="415">
        <v>68566</v>
      </c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>
        <v>35277.793287655324</v>
      </c>
      <c r="C82" s="346">
        <f t="shared" si="2"/>
        <v>36407.176980208744</v>
      </c>
      <c r="D82" s="381">
        <v>37536.560672762163</v>
      </c>
      <c r="E82" s="381">
        <f t="shared" si="3"/>
        <v>39220.095460170109</v>
      </c>
      <c r="F82" s="381">
        <v>40903.630247578047</v>
      </c>
      <c r="G82" s="346">
        <v>41490.384128809659</v>
      </c>
      <c r="H82" s="381">
        <v>42973.216837885244</v>
      </c>
      <c r="I82" s="399">
        <v>44209.278374635913</v>
      </c>
      <c r="J82" s="346">
        <v>43795.925737860998</v>
      </c>
      <c r="K82" s="346">
        <v>44535.903046254753</v>
      </c>
      <c r="L82" s="346">
        <v>45981.13247333168</v>
      </c>
      <c r="M82" s="346">
        <v>47561.619232427773</v>
      </c>
      <c r="N82" s="346">
        <v>46730.555804135241</v>
      </c>
      <c r="O82" s="415">
        <v>45558.690891023514</v>
      </c>
      <c r="P82" s="415">
        <v>47287.197418017342</v>
      </c>
      <c r="Q82" s="415">
        <v>48646.864238116388</v>
      </c>
      <c r="R82" s="415">
        <v>50384.166255714088</v>
      </c>
      <c r="S82" s="416">
        <v>50375.557351020514</v>
      </c>
      <c r="T82" s="415">
        <v>50081.600846560847</v>
      </c>
      <c r="U82" s="415">
        <v>50604.4329699628</v>
      </c>
      <c r="V82" s="415">
        <v>49498.537880169388</v>
      </c>
      <c r="W82" s="415">
        <v>50263.858126989056</v>
      </c>
      <c r="X82" s="415">
        <v>52720.834024431249</v>
      </c>
      <c r="Y82" s="415">
        <v>53581.220353359437</v>
      </c>
      <c r="Z82" s="415">
        <v>54635.856950855043</v>
      </c>
      <c r="AA82" s="415">
        <v>55497.234505342982</v>
      </c>
      <c r="AB82" s="415">
        <v>56520.211419445004</v>
      </c>
      <c r="AC82" s="416">
        <v>57477.019891674259</v>
      </c>
      <c r="AD82" s="415">
        <v>57571.63672535104</v>
      </c>
      <c r="AE82" s="415">
        <v>56828.525710810849</v>
      </c>
      <c r="AF82" s="415">
        <v>57428.20329281161</v>
      </c>
      <c r="AG82" s="415">
        <v>58029.366440625403</v>
      </c>
      <c r="AH82" s="415">
        <v>59438.778691351552</v>
      </c>
      <c r="AI82" s="415">
        <v>60266.90939932959</v>
      </c>
      <c r="AJ82" s="415">
        <v>61226.308072247673</v>
      </c>
      <c r="AK82" s="415">
        <v>62645.977307857167</v>
      </c>
      <c r="AL82" s="415">
        <v>64740.974418813399</v>
      </c>
      <c r="AM82" s="416">
        <v>66059.212408482708</v>
      </c>
      <c r="AN82" s="415">
        <v>67375.600416836227</v>
      </c>
      <c r="AO82" s="415">
        <v>68047.726011741499</v>
      </c>
      <c r="AP82" s="415">
        <v>68564.59316083735</v>
      </c>
      <c r="AQ82" s="415">
        <v>69435.931106664968</v>
      </c>
      <c r="AR82" s="415">
        <v>70182.659226424861</v>
      </c>
      <c r="AS82" s="415">
        <v>70275.07113692438</v>
      </c>
      <c r="AT82" s="415">
        <v>71034.381773842964</v>
      </c>
      <c r="AU82" s="415">
        <v>70337.937741865579</v>
      </c>
      <c r="AV82" s="415">
        <v>69293.277895226624</v>
      </c>
      <c r="AW82" s="416">
        <v>67683.894960000005</v>
      </c>
      <c r="AX82" s="415">
        <v>68158.582376157705</v>
      </c>
      <c r="AY82" s="415">
        <v>68827.140522938789</v>
      </c>
      <c r="AZ82" s="415">
        <v>69221.310596176743</v>
      </c>
      <c r="BA82" s="415">
        <v>70031.637685473732</v>
      </c>
      <c r="BB82" s="415">
        <v>70546</v>
      </c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>
        <v>35925.441760538844</v>
      </c>
      <c r="C83" s="346">
        <f t="shared" si="2"/>
        <v>37064.275513975255</v>
      </c>
      <c r="D83" s="381">
        <v>38203.109267411666</v>
      </c>
      <c r="E83" s="381">
        <f t="shared" si="3"/>
        <v>39938.864402274194</v>
      </c>
      <c r="F83" s="381">
        <v>41674.619537136714</v>
      </c>
      <c r="G83" s="346">
        <v>42262.112133410003</v>
      </c>
      <c r="H83" s="381">
        <v>43702.040841894261</v>
      </c>
      <c r="I83" s="399">
        <v>45049.917776822804</v>
      </c>
      <c r="J83" s="346">
        <v>44569.319943782022</v>
      </c>
      <c r="K83" s="346">
        <v>45380.476268553677</v>
      </c>
      <c r="L83" s="346">
        <v>46903.467873976675</v>
      </c>
      <c r="M83" s="346">
        <v>48427.545062526951</v>
      </c>
      <c r="N83" s="346">
        <v>47571.019232851009</v>
      </c>
      <c r="O83" s="415">
        <v>46467.836336535278</v>
      </c>
      <c r="P83" s="415">
        <v>48221.469060183437</v>
      </c>
      <c r="Q83" s="415">
        <v>49634.634266252033</v>
      </c>
      <c r="R83" s="415">
        <v>51438.443801080481</v>
      </c>
      <c r="S83" s="416">
        <v>51352.880688365905</v>
      </c>
      <c r="T83" s="415">
        <v>51125.610393885952</v>
      </c>
      <c r="U83" s="415">
        <v>51723.594336580012</v>
      </c>
      <c r="V83" s="415">
        <v>50502.245922233698</v>
      </c>
      <c r="W83" s="415">
        <v>51407.617131103005</v>
      </c>
      <c r="X83" s="415">
        <v>53848.290261122944</v>
      </c>
      <c r="Y83" s="415">
        <v>54747.531031744598</v>
      </c>
      <c r="Z83" s="415">
        <v>55861.890763435724</v>
      </c>
      <c r="AA83" s="415">
        <v>56682.718459152013</v>
      </c>
      <c r="AB83" s="415">
        <v>57715.45343381913</v>
      </c>
      <c r="AC83" s="416">
        <v>58773.38893415776</v>
      </c>
      <c r="AD83" s="415">
        <v>58944.109871877597</v>
      </c>
      <c r="AE83" s="415">
        <v>58114.664609999556</v>
      </c>
      <c r="AF83" s="415">
        <v>58847.627672337781</v>
      </c>
      <c r="AG83" s="415">
        <v>59427.645853012087</v>
      </c>
      <c r="AH83" s="415">
        <v>60948.847407121277</v>
      </c>
      <c r="AI83" s="415">
        <v>61569.058931660904</v>
      </c>
      <c r="AJ83" s="415">
        <v>62736.584999602739</v>
      </c>
      <c r="AK83" s="415">
        <v>64161.52560821957</v>
      </c>
      <c r="AL83" s="415">
        <v>66450.219151909943</v>
      </c>
      <c r="AM83" s="416">
        <v>67621.763935874784</v>
      </c>
      <c r="AN83" s="415">
        <v>69163.796132548989</v>
      </c>
      <c r="AO83" s="415">
        <v>69722.378615081077</v>
      </c>
      <c r="AP83" s="415">
        <v>70506.002860486289</v>
      </c>
      <c r="AQ83" s="415">
        <v>71359.472700567858</v>
      </c>
      <c r="AR83" s="415">
        <v>72060.003532614806</v>
      </c>
      <c r="AS83" s="415">
        <v>72220.988405860393</v>
      </c>
      <c r="AT83" s="415">
        <v>72985.691035360229</v>
      </c>
      <c r="AU83" s="415">
        <v>72264.216154298629</v>
      </c>
      <c r="AV83" s="415">
        <v>71292.016093302707</v>
      </c>
      <c r="AW83" s="416">
        <v>69697.046870000006</v>
      </c>
      <c r="AX83" s="415">
        <v>70120.638586234389</v>
      </c>
      <c r="AY83" s="415">
        <v>70916.227335786825</v>
      </c>
      <c r="AZ83" s="415">
        <v>71333.399512167438</v>
      </c>
      <c r="BA83" s="415">
        <v>72069.221321921941</v>
      </c>
      <c r="BB83" s="415">
        <v>72644</v>
      </c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>
        <v>36630.235686912085</v>
      </c>
      <c r="C84" s="346">
        <f t="shared" si="2"/>
        <v>37774.633759473654</v>
      </c>
      <c r="D84" s="381">
        <v>38919.031832035216</v>
      </c>
      <c r="E84" s="381">
        <f t="shared" si="3"/>
        <v>40679.377622153239</v>
      </c>
      <c r="F84" s="381">
        <v>42439.723412271262</v>
      </c>
      <c r="G84" s="346">
        <v>43131.02070155261</v>
      </c>
      <c r="H84" s="381">
        <v>44502.103282385367</v>
      </c>
      <c r="I84" s="399">
        <v>45859.229002530679</v>
      </c>
      <c r="J84" s="346">
        <v>45466.655528857053</v>
      </c>
      <c r="K84" s="346">
        <v>46253.359207801179</v>
      </c>
      <c r="L84" s="346">
        <v>47789.633258910108</v>
      </c>
      <c r="M84" s="346">
        <v>49417.786977145319</v>
      </c>
      <c r="N84" s="346">
        <v>48458.832713888791</v>
      </c>
      <c r="O84" s="415">
        <v>47424.068996356407</v>
      </c>
      <c r="P84" s="415">
        <v>49221.002324412613</v>
      </c>
      <c r="Q84" s="415">
        <v>50635.358655412405</v>
      </c>
      <c r="R84" s="415">
        <v>52510.898545504919</v>
      </c>
      <c r="S84" s="416">
        <v>52411.41427437323</v>
      </c>
      <c r="T84" s="415">
        <v>52200.477366255145</v>
      </c>
      <c r="U84" s="415">
        <v>52739.303812165388</v>
      </c>
      <c r="V84" s="415">
        <v>51665.483719328098</v>
      </c>
      <c r="W84" s="415">
        <v>52561.986144531555</v>
      </c>
      <c r="X84" s="415">
        <v>55077.87115693526</v>
      </c>
      <c r="Y84" s="415">
        <v>56014.487809279744</v>
      </c>
      <c r="Z84" s="415">
        <v>57105.328841494687</v>
      </c>
      <c r="AA84" s="415">
        <v>57966.207445708373</v>
      </c>
      <c r="AB84" s="415">
        <v>58987.10361349571</v>
      </c>
      <c r="AC84" s="416">
        <v>60087.22925753727</v>
      </c>
      <c r="AD84" s="415">
        <v>60267.866101330394</v>
      </c>
      <c r="AE84" s="415">
        <v>59486.762351126468</v>
      </c>
      <c r="AF84" s="415">
        <v>60227.535782946186</v>
      </c>
      <c r="AG84" s="415">
        <v>60893.758004257666</v>
      </c>
      <c r="AH84" s="415">
        <v>62516.241408804337</v>
      </c>
      <c r="AI84" s="415">
        <v>63033.792401059698</v>
      </c>
      <c r="AJ84" s="415">
        <v>64426.415463862912</v>
      </c>
      <c r="AK84" s="415">
        <v>65701.220413836098</v>
      </c>
      <c r="AL84" s="415">
        <v>68072.529370279663</v>
      </c>
      <c r="AM84" s="416">
        <v>69268.516561474375</v>
      </c>
      <c r="AN84" s="415">
        <v>70992.448764906818</v>
      </c>
      <c r="AO84" s="415">
        <v>71512.796677253253</v>
      </c>
      <c r="AP84" s="415">
        <v>72338.838382525035</v>
      </c>
      <c r="AQ84" s="415">
        <v>73267.838423907393</v>
      </c>
      <c r="AR84" s="415">
        <v>74073.904338140987</v>
      </c>
      <c r="AS84" s="415">
        <v>74163.324231970124</v>
      </c>
      <c r="AT84" s="415">
        <v>74948.594528972055</v>
      </c>
      <c r="AU84" s="415">
        <v>74187.109191665892</v>
      </c>
      <c r="AV84" s="415">
        <v>73360.439131710169</v>
      </c>
      <c r="AW84" s="416">
        <v>71772.528850000002</v>
      </c>
      <c r="AX84" s="415">
        <v>72230.144988730419</v>
      </c>
      <c r="AY84" s="415">
        <v>73090.64749802502</v>
      </c>
      <c r="AZ84" s="415">
        <v>73489.942575680223</v>
      </c>
      <c r="BA84" s="415">
        <v>74305.171812642438</v>
      </c>
      <c r="BB84" s="415">
        <v>74874</v>
      </c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>
        <v>37385.825571942856</v>
      </c>
      <c r="C85" s="346">
        <f t="shared" si="2"/>
        <v>38507.304111177436</v>
      </c>
      <c r="D85" s="381">
        <v>39628.782650412009</v>
      </c>
      <c r="E85" s="381">
        <f t="shared" si="3"/>
        <v>41434.461212181253</v>
      </c>
      <c r="F85" s="381">
        <v>43240.13977395049</v>
      </c>
      <c r="G85" s="346">
        <v>43999.929269695225</v>
      </c>
      <c r="H85" s="381">
        <v>45378.884039087949</v>
      </c>
      <c r="I85" s="399">
        <v>46699.868404717563</v>
      </c>
      <c r="J85" s="346">
        <v>46324.329872602801</v>
      </c>
      <c r="K85" s="346">
        <v>47173.425008629623</v>
      </c>
      <c r="L85" s="346">
        <v>48757.181179194573</v>
      </c>
      <c r="M85" s="346">
        <v>50425.175937904271</v>
      </c>
      <c r="N85" s="346">
        <v>49319.025331072058</v>
      </c>
      <c r="O85" s="415">
        <v>48478.098178204702</v>
      </c>
      <c r="P85" s="415">
        <v>50285.797210704863</v>
      </c>
      <c r="Q85" s="415">
        <v>51626.367273804237</v>
      </c>
      <c r="R85" s="415">
        <v>53592.441889458372</v>
      </c>
      <c r="S85" s="416">
        <v>53478.348920586956</v>
      </c>
      <c r="T85" s="415">
        <v>53321.630476190476</v>
      </c>
      <c r="U85" s="415">
        <v>53849.060461416069</v>
      </c>
      <c r="V85" s="415">
        <v>52722.368346402443</v>
      </c>
      <c r="W85" s="415">
        <v>53796.991228751067</v>
      </c>
      <c r="X85" s="415">
        <v>56317.664518659643</v>
      </c>
      <c r="Y85" s="415">
        <v>57238.028622475678</v>
      </c>
      <c r="Z85" s="415">
        <v>58292.686508568098</v>
      </c>
      <c r="AA85" s="415">
        <v>59272.312978283349</v>
      </c>
      <c r="AB85" s="415">
        <v>60278.765455513414</v>
      </c>
      <c r="AC85" s="416">
        <v>61460.471935963193</v>
      </c>
      <c r="AD85" s="415">
        <v>61692.415952315117</v>
      </c>
      <c r="AE85" s="415">
        <v>60866.969416964537</v>
      </c>
      <c r="AF85" s="415">
        <v>61640.637559445517</v>
      </c>
      <c r="AG85" s="415">
        <v>62461.619263791581</v>
      </c>
      <c r="AH85" s="415">
        <v>63896.573951191247</v>
      </c>
      <c r="AI85" s="415">
        <v>64615.290697988763</v>
      </c>
      <c r="AJ85" s="415">
        <v>66100.317791784735</v>
      </c>
      <c r="AK85" s="415">
        <v>67385.794250977444</v>
      </c>
      <c r="AL85" s="415">
        <v>69739.709015605171</v>
      </c>
      <c r="AM85" s="416">
        <v>71020.175473365322</v>
      </c>
      <c r="AN85" s="415">
        <v>72935.729327759065</v>
      </c>
      <c r="AO85" s="415">
        <v>73374.252634618155</v>
      </c>
      <c r="AP85" s="415">
        <v>74233.716291769611</v>
      </c>
      <c r="AQ85" s="415">
        <v>75115.500664993582</v>
      </c>
      <c r="AR85" s="415">
        <v>76077.963233805101</v>
      </c>
      <c r="AS85" s="415">
        <v>76174.901286054286</v>
      </c>
      <c r="AT85" s="415">
        <v>77000.773609712138</v>
      </c>
      <c r="AU85" s="415">
        <v>76237.518023177821</v>
      </c>
      <c r="AV85" s="415">
        <v>75472.00040460848</v>
      </c>
      <c r="AW85" s="416">
        <v>73965.016399999993</v>
      </c>
      <c r="AX85" s="415">
        <v>74423.601135815581</v>
      </c>
      <c r="AY85" s="415">
        <v>75285.084124934976</v>
      </c>
      <c r="AZ85" s="415">
        <v>75741.596838542551</v>
      </c>
      <c r="BA85" s="415">
        <v>76565.536685427214</v>
      </c>
      <c r="BB85" s="415">
        <v>77210</v>
      </c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>
        <v>38173.16293113459</v>
      </c>
      <c r="C86" s="346">
        <f t="shared" si="2"/>
        <v>39295.964550565601</v>
      </c>
      <c r="D86" s="381">
        <v>40418.766169996612</v>
      </c>
      <c r="E86" s="381">
        <f t="shared" si="3"/>
        <v>42232.603860025221</v>
      </c>
      <c r="F86" s="381">
        <v>44046.441550053823</v>
      </c>
      <c r="G86" s="346">
        <v>44863.121334100055</v>
      </c>
      <c r="H86" s="381">
        <v>46310.463593084438</v>
      </c>
      <c r="I86" s="399">
        <v>47571.835983383469</v>
      </c>
      <c r="J86" s="346">
        <v>47256.369043840961</v>
      </c>
      <c r="K86" s="346">
        <v>48041.589661719023</v>
      </c>
      <c r="L86" s="346">
        <v>49742.814107334816</v>
      </c>
      <c r="M86" s="346">
        <v>51466.858990944369</v>
      </c>
      <c r="N86" s="346">
        <v>50396.239021397902</v>
      </c>
      <c r="O86" s="415">
        <v>49546.615733686653</v>
      </c>
      <c r="P86" s="415">
        <v>51347.157274783262</v>
      </c>
      <c r="Q86" s="415">
        <v>52649.761794757884</v>
      </c>
      <c r="R86" s="415">
        <v>54767.90076187838</v>
      </c>
      <c r="S86" s="416">
        <v>54634.894875669037</v>
      </c>
      <c r="T86" s="415">
        <v>54409.35470899471</v>
      </c>
      <c r="U86" s="415">
        <v>55022.298952890837</v>
      </c>
      <c r="V86" s="415">
        <v>53938.782728506871</v>
      </c>
      <c r="W86" s="415">
        <v>54964.092253357143</v>
      </c>
      <c r="X86" s="415">
        <v>57610.56270312675</v>
      </c>
      <c r="Y86" s="415">
        <v>58534.587193878469</v>
      </c>
      <c r="Z86" s="415">
        <v>59636.682564945979</v>
      </c>
      <c r="AA86" s="415">
        <v>60582.187935194757</v>
      </c>
      <c r="AB86" s="415">
        <v>61694.135755639851</v>
      </c>
      <c r="AC86" s="416">
        <v>62926.312403137934</v>
      </c>
      <c r="AD86" s="415">
        <v>63095.127185301266</v>
      </c>
      <c r="AE86" s="415">
        <v>62239.06715809145</v>
      </c>
      <c r="AF86" s="415">
        <v>63188.094650265244</v>
      </c>
      <c r="AG86" s="415">
        <v>64165.146001043271</v>
      </c>
      <c r="AH86" s="415">
        <v>65500.173396609047</v>
      </c>
      <c r="AI86" s="415">
        <v>66397.801862564884</v>
      </c>
      <c r="AJ86" s="415">
        <v>67833.588627876787</v>
      </c>
      <c r="AK86" s="415">
        <v>69185.419083741406</v>
      </c>
      <c r="AL86" s="415">
        <v>71554.116468129316</v>
      </c>
      <c r="AM86" s="416">
        <v>72966.463153244127</v>
      </c>
      <c r="AN86" s="415">
        <v>74856.084304512435</v>
      </c>
      <c r="AO86" s="415">
        <v>75308.062003753425</v>
      </c>
      <c r="AP86" s="415">
        <v>76296.625666363281</v>
      </c>
      <c r="AQ86" s="415">
        <v>77203.447523332608</v>
      </c>
      <c r="AR86" s="415">
        <v>78150.915498503702</v>
      </c>
      <c r="AS86" s="415">
        <v>78241.393796807795</v>
      </c>
      <c r="AT86" s="415">
        <v>79090.054233154849</v>
      </c>
      <c r="AU86" s="415">
        <v>78434.626440873864</v>
      </c>
      <c r="AV86" s="415">
        <v>77663.201495028363</v>
      </c>
      <c r="AW86" s="416">
        <v>76082.051760000002</v>
      </c>
      <c r="AX86" s="415">
        <v>76677.328894400634</v>
      </c>
      <c r="AY86" s="415">
        <v>77580.656573344386</v>
      </c>
      <c r="AZ86" s="415">
        <v>78126.613543971107</v>
      </c>
      <c r="BA86" s="415">
        <v>78927.628150146513</v>
      </c>
      <c r="BB86" s="415">
        <v>79640</v>
      </c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>
        <v>38903.354836836603</v>
      </c>
      <c r="C87" s="346">
        <f t="shared" si="2"/>
        <v>40062.224009455662</v>
      </c>
      <c r="D87" s="381">
        <v>41221.093182074721</v>
      </c>
      <c r="E87" s="381">
        <f t="shared" si="3"/>
        <v>43095.772398357061</v>
      </c>
      <c r="F87" s="381">
        <v>44970.451614639402</v>
      </c>
      <c r="G87" s="346">
        <v>45777.761932144909</v>
      </c>
      <c r="H87" s="381">
        <v>47253.002906539718</v>
      </c>
      <c r="I87" s="399">
        <v>48543.009454232917</v>
      </c>
      <c r="J87" s="346">
        <v>48272.688352903839</v>
      </c>
      <c r="K87" s="346">
        <v>49032.429754918885</v>
      </c>
      <c r="L87" s="346">
        <v>50773.659555114522</v>
      </c>
      <c r="M87" s="346">
        <v>52577.13022854679</v>
      </c>
      <c r="N87" s="346">
        <v>51532.640277126258</v>
      </c>
      <c r="O87" s="415">
        <v>50629.621662802252</v>
      </c>
      <c r="P87" s="415">
        <v>52394.77805000628</v>
      </c>
      <c r="Q87" s="415">
        <v>53705.54221827336</v>
      </c>
      <c r="R87" s="415">
        <v>55934.271034769357</v>
      </c>
      <c r="S87" s="416">
        <v>55791.440830751111</v>
      </c>
      <c r="T87" s="415">
        <v>55530.507818930048</v>
      </c>
      <c r="U87" s="415">
        <v>56219.049237781932</v>
      </c>
      <c r="V87" s="415">
        <v>55164.059874779639</v>
      </c>
      <c r="W87" s="415">
        <v>56160.901304044091</v>
      </c>
      <c r="X87" s="415">
        <v>58917.75833987075</v>
      </c>
      <c r="Y87" s="415">
        <v>59860.747559148898</v>
      </c>
      <c r="Z87" s="415">
        <v>61092.839443294957</v>
      </c>
      <c r="AA87" s="415">
        <v>61924.102998965871</v>
      </c>
      <c r="AB87" s="415">
        <v>63144.071654355495</v>
      </c>
      <c r="AC87" s="416">
        <v>64411.371279298284</v>
      </c>
      <c r="AD87" s="415">
        <v>64512.957461517195</v>
      </c>
      <c r="AE87" s="415">
        <v>63737.670364712336</v>
      </c>
      <c r="AF87" s="415">
        <v>64795.616469839988</v>
      </c>
      <c r="AG87" s="415">
        <v>65703.715850615394</v>
      </c>
      <c r="AH87" s="415">
        <v>67155.063887317723</v>
      </c>
      <c r="AI87" s="415">
        <v>68115.279452314018</v>
      </c>
      <c r="AJ87" s="415">
        <v>69576.995550729625</v>
      </c>
      <c r="AK87" s="415">
        <v>71080.209554859917</v>
      </c>
      <c r="AL87" s="415">
        <v>73388.154294946595</v>
      </c>
      <c r="AM87" s="416">
        <v>74952.780863418331</v>
      </c>
      <c r="AN87" s="415">
        <v>76760.256514607754</v>
      </c>
      <c r="AO87" s="415">
        <v>77353.690281988354</v>
      </c>
      <c r="AP87" s="415">
        <v>78276.811858015863</v>
      </c>
      <c r="AQ87" s="415">
        <v>79301.511628713852</v>
      </c>
      <c r="AR87" s="415">
        <v>80276.76802871094</v>
      </c>
      <c r="AS87" s="415">
        <v>80476.214120395642</v>
      </c>
      <c r="AT87" s="415">
        <v>81270.929290144719</v>
      </c>
      <c r="AU87" s="415">
        <v>80710.726943438276</v>
      </c>
      <c r="AV87" s="415">
        <v>80023.637197681586</v>
      </c>
      <c r="AW87" s="416">
        <v>78439.659319999992</v>
      </c>
      <c r="AX87" s="415">
        <v>78968.726410173127</v>
      </c>
      <c r="AY87" s="415">
        <v>79961.562371143955</v>
      </c>
      <c r="AZ87" s="415">
        <v>80422.721954355511</v>
      </c>
      <c r="BA87" s="415">
        <v>81408.739727429172</v>
      </c>
      <c r="BB87" s="415">
        <v>82258</v>
      </c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>
        <v>39747.837649518056</v>
      </c>
      <c r="C88" s="347">
        <f t="shared" si="2"/>
        <v>40935.002891809483</v>
      </c>
      <c r="D88" s="382">
        <v>42122.16813410091</v>
      </c>
      <c r="E88" s="382">
        <f t="shared" si="3"/>
        <v>44070.111758116123</v>
      </c>
      <c r="F88" s="382">
        <v>46018.05538213133</v>
      </c>
      <c r="G88" s="347">
        <v>46720.985048878661</v>
      </c>
      <c r="H88" s="382">
        <v>48228.421498371339</v>
      </c>
      <c r="I88" s="402">
        <v>49493.297474096355</v>
      </c>
      <c r="J88" s="347">
        <v>49298.922972299042</v>
      </c>
      <c r="K88" s="347">
        <v>50065.734423541602</v>
      </c>
      <c r="L88" s="347">
        <v>51885.887538245261</v>
      </c>
      <c r="M88" s="347">
        <v>53674.541181543769</v>
      </c>
      <c r="N88" s="347">
        <v>52594.070616678095</v>
      </c>
      <c r="O88" s="418">
        <v>51741.604339185156</v>
      </c>
      <c r="P88" s="418">
        <v>53590.096180424676</v>
      </c>
      <c r="Q88" s="418">
        <v>54855.241759218123</v>
      </c>
      <c r="R88" s="418">
        <v>57136.995705776426</v>
      </c>
      <c r="S88" s="419">
        <v>56984.391380060952</v>
      </c>
      <c r="T88" s="418">
        <v>56733.947395649622</v>
      </c>
      <c r="U88" s="418">
        <v>57406.394805306496</v>
      </c>
      <c r="V88" s="418">
        <v>56464.670516483289</v>
      </c>
      <c r="W88" s="418">
        <v>57459.566444151213</v>
      </c>
      <c r="X88" s="418">
        <v>60374.055978930854</v>
      </c>
      <c r="Y88" s="418">
        <v>61273.739853097759</v>
      </c>
      <c r="Z88" s="418">
        <v>62583.804852600493</v>
      </c>
      <c r="AA88" s="418">
        <v>63435.642157876588</v>
      </c>
      <c r="AB88" s="418">
        <v>64690.427380714718</v>
      </c>
      <c r="AC88" s="419">
        <v>65943.60261387784</v>
      </c>
      <c r="AD88" s="418">
        <v>65986.224229575702</v>
      </c>
      <c r="AE88" s="418">
        <v>65383.863281076192</v>
      </c>
      <c r="AF88" s="418">
        <v>66493.235382547238</v>
      </c>
      <c r="AG88" s="418">
        <v>67444.242263608307</v>
      </c>
      <c r="AH88" s="418">
        <v>68901.976547518861</v>
      </c>
      <c r="AI88" s="418">
        <v>69918.483117971467</v>
      </c>
      <c r="AJ88" s="418">
        <v>71308.818374427283</v>
      </c>
      <c r="AK88" s="418">
        <v>73121.299440165225</v>
      </c>
      <c r="AL88" s="418">
        <v>75464.767461243551</v>
      </c>
      <c r="AM88" s="419">
        <v>77125.445266346884</v>
      </c>
      <c r="AN88" s="418">
        <v>78861.319052375839</v>
      </c>
      <c r="AO88" s="418">
        <v>79476.934038304214</v>
      </c>
      <c r="AP88" s="418">
        <v>80372.03497594592</v>
      </c>
      <c r="AQ88" s="418">
        <v>81606.97929846069</v>
      </c>
      <c r="AR88" s="418">
        <v>82606.840188556132</v>
      </c>
      <c r="AS88" s="418">
        <v>82835.191128627266</v>
      </c>
      <c r="AT88" s="418">
        <v>83641.949753485664</v>
      </c>
      <c r="AU88" s="418">
        <v>83070.333364292121</v>
      </c>
      <c r="AV88" s="418">
        <v>82491.365432273597</v>
      </c>
      <c r="AW88" s="419">
        <v>80789.612309999997</v>
      </c>
      <c r="AX88" s="418">
        <v>81409.726675918544</v>
      </c>
      <c r="AY88" s="418">
        <v>82357.217142912195</v>
      </c>
      <c r="AZ88" s="418">
        <v>82971.081806493079</v>
      </c>
      <c r="BA88" s="418">
        <v>84043.458458532943</v>
      </c>
      <c r="BB88" s="418">
        <v>84973</v>
      </c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>
        <v>40662.164905353617</v>
      </c>
      <c r="C89" s="348">
        <f t="shared" si="2"/>
        <v>41876.648600097513</v>
      </c>
      <c r="D89" s="384">
        <v>43091.132294841402</v>
      </c>
      <c r="E89" s="384">
        <f t="shared" si="3"/>
        <v>45090.166551080554</v>
      </c>
      <c r="F89" s="384">
        <v>47089.200807319707</v>
      </c>
      <c r="G89" s="348">
        <v>47687.074180563541</v>
      </c>
      <c r="H89" s="384">
        <v>49307.957805061385</v>
      </c>
      <c r="I89" s="403">
        <v>50568.898199875854</v>
      </c>
      <c r="J89" s="348">
        <v>50325.157591694246</v>
      </c>
      <c r="K89" s="348">
        <v>51099.039092164312</v>
      </c>
      <c r="L89" s="348">
        <v>53029.764285123623</v>
      </c>
      <c r="M89" s="348">
        <v>54900.554980595087</v>
      </c>
      <c r="N89" s="348">
        <v>53726.526034712952</v>
      </c>
      <c r="O89" s="421">
        <v>52933.273070553165</v>
      </c>
      <c r="P89" s="421">
        <v>54830.066999623064</v>
      </c>
      <c r="Q89" s="421">
        <v>56183.063764252925</v>
      </c>
      <c r="R89" s="421">
        <v>58479.07890289514</v>
      </c>
      <c r="S89" s="422">
        <v>58252.951471228458</v>
      </c>
      <c r="T89" s="421">
        <v>58017.101987066439</v>
      </c>
      <c r="U89" s="421">
        <v>58603.145090197591</v>
      </c>
      <c r="V89" s="421">
        <v>57791.869450691949</v>
      </c>
      <c r="W89" s="421">
        <v>58970.431770550342</v>
      </c>
      <c r="X89" s="421">
        <v>61754.781370241697</v>
      </c>
      <c r="Y89" s="421">
        <v>62692.652505820137</v>
      </c>
      <c r="Z89" s="421">
        <v>64235.276265761226</v>
      </c>
      <c r="AA89" s="421">
        <v>65047.07106170286</v>
      </c>
      <c r="AB89" s="421">
        <v>66320.468240500442</v>
      </c>
      <c r="AC89" s="422">
        <v>67542.22481586221</v>
      </c>
      <c r="AD89" s="421">
        <v>67745.072925308021</v>
      </c>
      <c r="AE89" s="421">
        <v>67127.36809397387</v>
      </c>
      <c r="AF89" s="421">
        <v>68284.112689900401</v>
      </c>
      <c r="AG89" s="421">
        <v>69215.601739718884</v>
      </c>
      <c r="AH89" s="421">
        <v>70825.390745926852</v>
      </c>
      <c r="AI89" s="421">
        <v>72023.206085099489</v>
      </c>
      <c r="AJ89" s="421">
        <v>73195.578524325319</v>
      </c>
      <c r="AK89" s="421">
        <v>75094.210957694158</v>
      </c>
      <c r="AL89" s="421">
        <v>77597.467411235208</v>
      </c>
      <c r="AM89" s="422">
        <v>79303.631052764453</v>
      </c>
      <c r="AN89" s="421">
        <v>81148.483406711297</v>
      </c>
      <c r="AO89" s="421">
        <v>81740.938068427888</v>
      </c>
      <c r="AP89" s="421">
        <v>82606.853465089065</v>
      </c>
      <c r="AQ89" s="421">
        <v>84023.736685671989</v>
      </c>
      <c r="AR89" s="421">
        <v>84944.293780797874</v>
      </c>
      <c r="AS89" s="421">
        <v>85282.510393240023</v>
      </c>
      <c r="AT89" s="421">
        <v>86181.086582197953</v>
      </c>
      <c r="AU89" s="421">
        <v>85601.465455145866</v>
      </c>
      <c r="AV89" s="421">
        <v>85054.2190044608</v>
      </c>
      <c r="AW89" s="422">
        <v>83407.475250000003</v>
      </c>
      <c r="AX89" s="421">
        <v>83954.049704235193</v>
      </c>
      <c r="AY89" s="421">
        <v>85008.871962850928</v>
      </c>
      <c r="AZ89" s="421">
        <v>85673.480448881572</v>
      </c>
      <c r="BA89" s="421">
        <v>86856.198725522103</v>
      </c>
      <c r="BB89" s="421">
        <v>87797</v>
      </c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>
        <v>41620.938625014511</v>
      </c>
      <c r="C90" s="346">
        <f t="shared" si="2"/>
        <v>42877.548017778725</v>
      </c>
      <c r="D90" s="381">
        <v>44134.157410542946</v>
      </c>
      <c r="E90" s="381">
        <f t="shared" si="3"/>
        <v>46164.908064797848</v>
      </c>
      <c r="F90" s="381">
        <v>48195.65871905275</v>
      </c>
      <c r="G90" s="346">
        <v>48721.761357101779</v>
      </c>
      <c r="H90" s="381">
        <v>50464.212427962921</v>
      </c>
      <c r="I90" s="399">
        <v>51675.827102134361</v>
      </c>
      <c r="J90" s="346">
        <v>51430.714693748021</v>
      </c>
      <c r="K90" s="346">
        <v>52221.99119779082</v>
      </c>
      <c r="L90" s="346">
        <v>54282.151079136689</v>
      </c>
      <c r="M90" s="346">
        <v>56165.149633462701</v>
      </c>
      <c r="N90" s="346">
        <v>55036.544148955363</v>
      </c>
      <c r="O90" s="415">
        <v>54277.069725074529</v>
      </c>
      <c r="P90" s="415">
        <v>56142.169085312227</v>
      </c>
      <c r="Q90" s="415">
        <v>57549.74885236191</v>
      </c>
      <c r="R90" s="415">
        <v>59905.989028951379</v>
      </c>
      <c r="S90" s="416">
        <v>59613.923224666447</v>
      </c>
      <c r="T90" s="415">
        <v>59331.114003527342</v>
      </c>
      <c r="U90" s="415">
        <v>60020.906233202171</v>
      </c>
      <c r="V90" s="415">
        <v>59139.009604279367</v>
      </c>
      <c r="W90" s="415">
        <v>60385.807013118065</v>
      </c>
      <c r="X90" s="415">
        <v>63315.246161604846</v>
      </c>
      <c r="Y90" s="415">
        <v>64214.184710617024</v>
      </c>
      <c r="Z90" s="415">
        <v>65801.660158805957</v>
      </c>
      <c r="AA90" s="415">
        <v>66677.347087211296</v>
      </c>
      <c r="AB90" s="415">
        <v>67999.628635123445</v>
      </c>
      <c r="AC90" s="416">
        <v>69240.433318953816</v>
      </c>
      <c r="AD90" s="415">
        <v>69477.04332196516</v>
      </c>
      <c r="AE90" s="415">
        <v>68956.831748809753</v>
      </c>
      <c r="AF90" s="415">
        <v>70187.216200980038</v>
      </c>
      <c r="AG90" s="415">
        <v>70977.711296894166</v>
      </c>
      <c r="AH90" s="415">
        <v>72806.130230248178</v>
      </c>
      <c r="AI90" s="415">
        <v>74132.363159602086</v>
      </c>
      <c r="AJ90" s="415">
        <v>75409.589475356857</v>
      </c>
      <c r="AK90" s="415">
        <v>77170.810409549667</v>
      </c>
      <c r="AL90" s="415">
        <v>79937.688460897334</v>
      </c>
      <c r="AM90" s="416">
        <v>81665.402840191877</v>
      </c>
      <c r="AN90" s="415">
        <v>83538.138616547643</v>
      </c>
      <c r="AO90" s="415">
        <v>84199.638552042728</v>
      </c>
      <c r="AP90" s="415">
        <v>84986.437524379144</v>
      </c>
      <c r="AQ90" s="415">
        <v>86402.554396474967</v>
      </c>
      <c r="AR90" s="415">
        <v>87376.475755462059</v>
      </c>
      <c r="AS90" s="415">
        <v>87867.118299526192</v>
      </c>
      <c r="AT90" s="415">
        <v>88883.702083443772</v>
      </c>
      <c r="AU90" s="415">
        <v>88283.810965604775</v>
      </c>
      <c r="AV90" s="415">
        <v>87701.136828476345</v>
      </c>
      <c r="AW90" s="416">
        <v>86200.299790000005</v>
      </c>
      <c r="AX90" s="415">
        <v>86711.475930355009</v>
      </c>
      <c r="AY90" s="415">
        <v>87972.362232412968</v>
      </c>
      <c r="AZ90" s="415">
        <v>88590.91310719079</v>
      </c>
      <c r="BA90" s="415">
        <v>89836.78786920321</v>
      </c>
      <c r="BB90" s="415">
        <v>90899</v>
      </c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>
        <v>42573.362849843223</v>
      </c>
      <c r="C91" s="346">
        <f t="shared" si="2"/>
        <v>43903.045546154259</v>
      </c>
      <c r="D91" s="381">
        <v>45232.728242465288</v>
      </c>
      <c r="E91" s="381">
        <f t="shared" si="3"/>
        <v>47285.078679897881</v>
      </c>
      <c r="F91" s="381">
        <v>49337.429117330466</v>
      </c>
      <c r="G91" s="346">
        <v>49905.077630822307</v>
      </c>
      <c r="H91" s="381">
        <v>51614.987171135057</v>
      </c>
      <c r="I91" s="399">
        <v>52892.404622069422</v>
      </c>
      <c r="J91" s="346">
        <v>52635.424899124999</v>
      </c>
      <c r="K91" s="346">
        <v>53477.05531584398</v>
      </c>
      <c r="L91" s="346">
        <v>55566.186636897371</v>
      </c>
      <c r="M91" s="346">
        <v>57536.913324708927</v>
      </c>
      <c r="N91" s="346">
        <v>56417.587341680803</v>
      </c>
      <c r="O91" s="415">
        <v>55646.221033454785</v>
      </c>
      <c r="P91" s="415">
        <v>57481.749748712151</v>
      </c>
      <c r="Q91" s="415">
        <v>58987.682926106914</v>
      </c>
      <c r="R91" s="415">
        <v>61475.287214295611</v>
      </c>
      <c r="S91" s="416">
        <v>61028.101692745018</v>
      </c>
      <c r="T91" s="415">
        <v>60794.27024103469</v>
      </c>
      <c r="U91" s="415">
        <v>61530.363370530431</v>
      </c>
      <c r="V91" s="415">
        <v>60585.855854760594</v>
      </c>
      <c r="W91" s="415">
        <v>61856.354304121713</v>
      </c>
      <c r="X91" s="415">
        <v>64906.348350704175</v>
      </c>
      <c r="Y91" s="415">
        <v>65785.053238526642</v>
      </c>
      <c r="Z91" s="415">
        <v>67418.323041010139</v>
      </c>
      <c r="AA91" s="415">
        <v>68399.974008962425</v>
      </c>
      <c r="AB91" s="415">
        <v>69775.20885739004</v>
      </c>
      <c r="AC91" s="416">
        <v>71076.664941123847</v>
      </c>
      <c r="AD91" s="415">
        <v>71298.048084308859</v>
      </c>
      <c r="AE91" s="415">
        <v>70893.338489832851</v>
      </c>
      <c r="AF91" s="415">
        <v>72181.997455948891</v>
      </c>
      <c r="AG91" s="415">
        <v>73003.443543725603</v>
      </c>
      <c r="AH91" s="415">
        <v>74973.931173865654</v>
      </c>
      <c r="AI91" s="415">
        <v>76386.367741673879</v>
      </c>
      <c r="AJ91" s="415">
        <v>77591.744153711697</v>
      </c>
      <c r="AK91" s="415">
        <v>79547.110603088833</v>
      </c>
      <c r="AL91" s="415">
        <v>82415.322130611516</v>
      </c>
      <c r="AM91" s="416">
        <v>84130.700568038374</v>
      </c>
      <c r="AN91" s="415">
        <v>86202.900859570567</v>
      </c>
      <c r="AO91" s="415">
        <v>86829.356190751161</v>
      </c>
      <c r="AP91" s="415">
        <v>87404.798075672865</v>
      </c>
      <c r="AQ91" s="415">
        <v>88924.278221749337</v>
      </c>
      <c r="AR91" s="415">
        <v>89867.70918929865</v>
      </c>
      <c r="AS91" s="415">
        <v>90635.57360422716</v>
      </c>
      <c r="AT91" s="415">
        <v>91752.115103642049</v>
      </c>
      <c r="AU91" s="415">
        <v>91180.563563563555</v>
      </c>
      <c r="AV91" s="415">
        <v>90553.790847755939</v>
      </c>
      <c r="AW91" s="416">
        <v>89071.857049999991</v>
      </c>
      <c r="AX91" s="415">
        <v>89739.048129447532</v>
      </c>
      <c r="AY91" s="415">
        <v>91097.037717489744</v>
      </c>
      <c r="AZ91" s="415">
        <v>91799.882267854089</v>
      </c>
      <c r="BA91" s="415">
        <v>93083.900683752727</v>
      </c>
      <c r="BB91" s="415">
        <v>94223</v>
      </c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>
        <v>43557.534548832882</v>
      </c>
      <c r="C92" s="346">
        <f t="shared" si="2"/>
        <v>44950.588557857009</v>
      </c>
      <c r="D92" s="381">
        <v>46343.642566881135</v>
      </c>
      <c r="E92" s="381">
        <f t="shared" si="3"/>
        <v>48399.650212396438</v>
      </c>
      <c r="F92" s="381">
        <v>50455.657857911741</v>
      </c>
      <c r="G92" s="346">
        <v>51054.094882116158</v>
      </c>
      <c r="H92" s="381">
        <v>52809.600952142318</v>
      </c>
      <c r="I92" s="399">
        <v>54166.417132216011</v>
      </c>
      <c r="J92" s="346">
        <v>53835.17744933581</v>
      </c>
      <c r="K92" s="346">
        <v>54680.218286158102</v>
      </c>
      <c r="L92" s="346">
        <v>56877.349706441739</v>
      </c>
      <c r="M92" s="346">
        <v>58882.956446744283</v>
      </c>
      <c r="N92" s="346">
        <v>57806.522209793235</v>
      </c>
      <c r="O92" s="415">
        <v>57124.035144087444</v>
      </c>
      <c r="P92" s="415">
        <v>58989.636700590527</v>
      </c>
      <c r="Q92" s="415">
        <v>60577.830741892489</v>
      </c>
      <c r="R92" s="415">
        <v>63047.614932816177</v>
      </c>
      <c r="S92" s="416">
        <v>62523.490409485523</v>
      </c>
      <c r="T92" s="415">
        <v>62229.140505584954</v>
      </c>
      <c r="U92" s="415">
        <v>63086.844094691347</v>
      </c>
      <c r="V92" s="415">
        <v>62150.133730472306</v>
      </c>
      <c r="W92" s="415">
        <v>63350.243615617481</v>
      </c>
      <c r="X92" s="415">
        <v>66558.725335275885</v>
      </c>
      <c r="Y92" s="415">
        <v>67507.877641623505</v>
      </c>
      <c r="Z92" s="415">
        <v>69373.402196402996</v>
      </c>
      <c r="AA92" s="415">
        <v>70230.029524301965</v>
      </c>
      <c r="AB92" s="415">
        <v>71656.305117455253</v>
      </c>
      <c r="AC92" s="416">
        <v>73033.4484014763</v>
      </c>
      <c r="AD92" s="415">
        <v>73223.206255568875</v>
      </c>
      <c r="AE92" s="415">
        <v>73027.712753808053</v>
      </c>
      <c r="AF92" s="415">
        <v>74289.004914644189</v>
      </c>
      <c r="AG92" s="415">
        <v>75217.257475574865</v>
      </c>
      <c r="AH92" s="415">
        <v>77197.54884324086</v>
      </c>
      <c r="AI92" s="415">
        <v>78666.976967993091</v>
      </c>
      <c r="AJ92" s="415">
        <v>79876.707712068644</v>
      </c>
      <c r="AK92" s="415">
        <v>82000.111460376429</v>
      </c>
      <c r="AL92" s="415">
        <v>84860.705899701235</v>
      </c>
      <c r="AM92" s="416">
        <v>86814.092943701093</v>
      </c>
      <c r="AN92" s="415">
        <v>88869.011666481674</v>
      </c>
      <c r="AO92" s="415">
        <v>89564.315155671051</v>
      </c>
      <c r="AP92" s="415">
        <v>90188.950201534273</v>
      </c>
      <c r="AQ92" s="415">
        <v>91826.663466987418</v>
      </c>
      <c r="AR92" s="415">
        <v>92771.072598609462</v>
      </c>
      <c r="AS92" s="415">
        <v>93766.948448656083</v>
      </c>
      <c r="AT92" s="415">
        <v>94960.23912421141</v>
      </c>
      <c r="AU92" s="415">
        <v>94427.138251653712</v>
      </c>
      <c r="AV92" s="415">
        <v>93665.274273980627</v>
      </c>
      <c r="AW92" s="416">
        <v>92185.080019999994</v>
      </c>
      <c r="AX92" s="415">
        <v>92980.799805120027</v>
      </c>
      <c r="AY92" s="415">
        <v>94507.211198674355</v>
      </c>
      <c r="AZ92" s="415">
        <v>95217.682540132722</v>
      </c>
      <c r="BA92" s="415">
        <v>96524.294022977803</v>
      </c>
      <c r="BB92" s="415">
        <v>97721</v>
      </c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>
        <v>44662.346649634186</v>
      </c>
      <c r="C93" s="346">
        <f t="shared" si="2"/>
        <v>46092.39637482274</v>
      </c>
      <c r="D93" s="381">
        <v>47522.446100011286</v>
      </c>
      <c r="E93" s="381">
        <f t="shared" si="3"/>
        <v>49630.562151189719</v>
      </c>
      <c r="F93" s="381">
        <v>51738.678202368144</v>
      </c>
      <c r="G93" s="346">
        <v>52340.308223116728</v>
      </c>
      <c r="H93" s="381">
        <v>54185.050764219493</v>
      </c>
      <c r="I93" s="399">
        <v>55544.856897292651</v>
      </c>
      <c r="J93" s="346">
        <v>55272.897447522329</v>
      </c>
      <c r="K93" s="346">
        <v>55949.43726268554</v>
      </c>
      <c r="L93" s="346">
        <v>58337.714090796326</v>
      </c>
      <c r="M93" s="346">
        <v>60357.602414833978</v>
      </c>
      <c r="N93" s="346">
        <v>59254.644643308195</v>
      </c>
      <c r="O93" s="415">
        <v>58648.936469029475</v>
      </c>
      <c r="P93" s="415">
        <v>60597.133496670438</v>
      </c>
      <c r="Q93" s="415">
        <v>62177.694328446618</v>
      </c>
      <c r="R93" s="415">
        <v>64716.887712979638</v>
      </c>
      <c r="S93" s="416">
        <v>64102.889728290102</v>
      </c>
      <c r="T93" s="415">
        <v>63820.869347442684</v>
      </c>
      <c r="U93" s="415">
        <v>64603.354770044505</v>
      </c>
      <c r="V93" s="415">
        <v>63783.098028488632</v>
      </c>
      <c r="W93" s="415">
        <v>64960.843029573858</v>
      </c>
      <c r="X93" s="415">
        <v>68347.94936306923</v>
      </c>
      <c r="Y93" s="415">
        <v>69398.445543303678</v>
      </c>
      <c r="Z93" s="415">
        <v>71336.216580897308</v>
      </c>
      <c r="AA93" s="415">
        <v>72154.320648052395</v>
      </c>
      <c r="AB93" s="415">
        <v>73579.24394423372</v>
      </c>
      <c r="AC93" s="416">
        <v>74981.496221380759</v>
      </c>
      <c r="AD93" s="415">
        <v>75455.784972501322</v>
      </c>
      <c r="AE93" s="415">
        <v>75179.927532147776</v>
      </c>
      <c r="AF93" s="415">
        <v>76582.529162631356</v>
      </c>
      <c r="AG93" s="415">
        <v>77471.154389477102</v>
      </c>
      <c r="AH93" s="415">
        <v>79538.834204753963</v>
      </c>
      <c r="AI93" s="415">
        <v>80938.717979563153</v>
      </c>
      <c r="AJ93" s="415">
        <v>82425.209526205668</v>
      </c>
      <c r="AK93" s="415">
        <v>84715.883110135474</v>
      </c>
      <c r="AL93" s="415">
        <v>87492.578224575904</v>
      </c>
      <c r="AM93" s="416">
        <v>89625.857485483473</v>
      </c>
      <c r="AN93" s="415">
        <v>91760.332642717069</v>
      </c>
      <c r="AO93" s="415">
        <v>92488.708507771516</v>
      </c>
      <c r="AP93" s="415">
        <v>93094.602002340398</v>
      </c>
      <c r="AQ93" s="415">
        <v>94968.068673598027</v>
      </c>
      <c r="AR93" s="415">
        <v>95851.590385437521</v>
      </c>
      <c r="AS93" s="415">
        <v>96944.88204982641</v>
      </c>
      <c r="AT93" s="415">
        <v>98321.407008429203</v>
      </c>
      <c r="AU93" s="415">
        <v>97645.501480862309</v>
      </c>
      <c r="AV93" s="415">
        <v>97013.464935616663</v>
      </c>
      <c r="AW93" s="416">
        <v>95472.17108</v>
      </c>
      <c r="AX93" s="415">
        <v>96368.925394435093</v>
      </c>
      <c r="AY93" s="415">
        <v>98128.084307982819</v>
      </c>
      <c r="AZ93" s="415">
        <v>98877.396080322185</v>
      </c>
      <c r="BA93" s="415">
        <v>100191.53766221684</v>
      </c>
      <c r="BB93" s="415">
        <v>101555</v>
      </c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>
        <v>45849.702183253976</v>
      </c>
      <c r="C94" s="346">
        <f t="shared" si="2"/>
        <v>47331.021624418499</v>
      </c>
      <c r="D94" s="381">
        <v>48812.341065583023</v>
      </c>
      <c r="E94" s="381">
        <f t="shared" si="3"/>
        <v>50961.160414384627</v>
      </c>
      <c r="F94" s="381">
        <v>53109.979763186231</v>
      </c>
      <c r="G94" s="346">
        <v>53775.150661299595</v>
      </c>
      <c r="H94" s="381">
        <v>55659.138411425709</v>
      </c>
      <c r="I94" s="399">
        <v>57012.059829059828</v>
      </c>
      <c r="J94" s="346">
        <v>56770.109307702769</v>
      </c>
      <c r="K94" s="346">
        <v>57454.570547117713</v>
      </c>
      <c r="L94" s="346">
        <v>59978.928553708756</v>
      </c>
      <c r="M94" s="346">
        <v>61960.851228978005</v>
      </c>
      <c r="N94" s="346">
        <v>60872.438097643702</v>
      </c>
      <c r="O94" s="415">
        <v>60336.831997350113</v>
      </c>
      <c r="P94" s="415">
        <v>62324.849070234952</v>
      </c>
      <c r="Q94" s="415">
        <v>63920.055886272763</v>
      </c>
      <c r="R94" s="415">
        <v>66474.016955256957</v>
      </c>
      <c r="S94" s="416">
        <v>65906.317319265538</v>
      </c>
      <c r="T94" s="415">
        <v>65469.170135214583</v>
      </c>
      <c r="U94" s="415">
        <v>66275.043281945429</v>
      </c>
      <c r="V94" s="415">
        <v>65460.376147346658</v>
      </c>
      <c r="W94" s="415">
        <v>66913.084743460378</v>
      </c>
      <c r="X94" s="415">
        <v>70325.082763644517</v>
      </c>
      <c r="Y94" s="415">
        <v>71442.942773095594</v>
      </c>
      <c r="Z94" s="415">
        <v>73357.045183652532</v>
      </c>
      <c r="AA94" s="415">
        <v>74278.391261633922</v>
      </c>
      <c r="AB94" s="415">
        <v>75771.430591601791</v>
      </c>
      <c r="AC94" s="416">
        <v>77366.326063685323</v>
      </c>
      <c r="AD94" s="415">
        <v>77772.358374043702</v>
      </c>
      <c r="AE94" s="415">
        <v>77466.757100692645</v>
      </c>
      <c r="AF94" s="415">
        <v>79046.763692343273</v>
      </c>
      <c r="AG94" s="415">
        <v>79799.05065486177</v>
      </c>
      <c r="AH94" s="415">
        <v>82219.545601280231</v>
      </c>
      <c r="AI94" s="415">
        <v>83500.154006271638</v>
      </c>
      <c r="AJ94" s="415">
        <v>85287.930029926632</v>
      </c>
      <c r="AK94" s="415">
        <v>87353.533713484096</v>
      </c>
      <c r="AL94" s="415">
        <v>90299.721748496551</v>
      </c>
      <c r="AM94" s="416">
        <v>92643.29356223176</v>
      </c>
      <c r="AN94" s="415">
        <v>94825.618360526336</v>
      </c>
      <c r="AO94" s="415">
        <v>95706.462056686389</v>
      </c>
      <c r="AP94" s="415">
        <v>96335.024184111302</v>
      </c>
      <c r="AQ94" s="415">
        <v>98192.941168306992</v>
      </c>
      <c r="AR94" s="415">
        <v>99260.581913912203</v>
      </c>
      <c r="AS94" s="415">
        <v>100387.84242014018</v>
      </c>
      <c r="AT94" s="415">
        <v>101887.79280072098</v>
      </c>
      <c r="AU94" s="415">
        <v>101032.005005005</v>
      </c>
      <c r="AV94" s="415">
        <v>100601.6811583941</v>
      </c>
      <c r="AW94" s="416">
        <v>99061.070899999992</v>
      </c>
      <c r="AX94" s="415">
        <v>100102.53647109772</v>
      </c>
      <c r="AY94" s="415">
        <v>101877.48419044683</v>
      </c>
      <c r="AZ94" s="415">
        <v>102734.5687409004</v>
      </c>
      <c r="BA94" s="415">
        <v>104032.73377366387</v>
      </c>
      <c r="BB94" s="415">
        <v>105494</v>
      </c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>
        <v>47151.348623853206</v>
      </c>
      <c r="C95" s="346">
        <f t="shared" si="2"/>
        <v>48700.853282465032</v>
      </c>
      <c r="D95" s="381">
        <v>50250.357941076865</v>
      </c>
      <c r="E95" s="381">
        <f t="shared" si="3"/>
        <v>52442.33002005404</v>
      </c>
      <c r="F95" s="381">
        <v>54634.302099031222</v>
      </c>
      <c r="G95" s="346">
        <v>55284.307648073605</v>
      </c>
      <c r="H95" s="381">
        <v>57215.42425457279</v>
      </c>
      <c r="I95" s="399">
        <v>58630.682280475572</v>
      </c>
      <c r="J95" s="346">
        <v>58346.643650541781</v>
      </c>
      <c r="K95" s="346">
        <v>59091.815843976532</v>
      </c>
      <c r="L95" s="346">
        <v>61665.355536260642</v>
      </c>
      <c r="M95" s="346">
        <v>63898.467442863301</v>
      </c>
      <c r="N95" s="346">
        <v>62648.065059719265</v>
      </c>
      <c r="O95" s="415">
        <v>62039.215899304407</v>
      </c>
      <c r="P95" s="415">
        <v>64176.218243497926</v>
      </c>
      <c r="Q95" s="415">
        <v>65756.336561528209</v>
      </c>
      <c r="R95" s="415">
        <v>68518.951849286605</v>
      </c>
      <c r="S95" s="416">
        <v>67835.760813337096</v>
      </c>
      <c r="T95" s="415">
        <v>67284.61530864198</v>
      </c>
      <c r="U95" s="415">
        <v>68134.826141176978</v>
      </c>
      <c r="V95" s="415">
        <v>67221.850525803893</v>
      </c>
      <c r="W95" s="415">
        <v>68901.400489016538</v>
      </c>
      <c r="X95" s="415">
        <v>72392.085864245964</v>
      </c>
      <c r="Y95" s="415">
        <v>73625.581707603182</v>
      </c>
      <c r="Z95" s="415">
        <v>75522.909332060051</v>
      </c>
      <c r="AA95" s="415">
        <v>76683.283988279902</v>
      </c>
      <c r="AB95" s="415">
        <v>78112.795085512742</v>
      </c>
      <c r="AC95" s="416">
        <v>79791.339852050689</v>
      </c>
      <c r="AD95" s="415">
        <v>80184.685716041422</v>
      </c>
      <c r="AE95" s="415">
        <v>79906.04197380715</v>
      </c>
      <c r="AF95" s="415">
        <v>81561.579046269937</v>
      </c>
      <c r="AG95" s="415">
        <v>82093.030550816999</v>
      </c>
      <c r="AH95" s="415">
        <v>84956.07372356423</v>
      </c>
      <c r="AI95" s="415">
        <v>86215.305755298454</v>
      </c>
      <c r="AJ95" s="415">
        <v>88165.130657591566</v>
      </c>
      <c r="AK95" s="415">
        <v>90432.923324717165</v>
      </c>
      <c r="AL95" s="415">
        <v>93634.081039147553</v>
      </c>
      <c r="AM95" s="416">
        <v>96065.170979550618</v>
      </c>
      <c r="AN95" s="415">
        <v>98299.518936450957</v>
      </c>
      <c r="AO95" s="415">
        <v>99175.479271931094</v>
      </c>
      <c r="AP95" s="415">
        <v>99770.621375633869</v>
      </c>
      <c r="AQ95" s="415">
        <v>101627.74653914211</v>
      </c>
      <c r="AR95" s="415">
        <v>103022.65195868866</v>
      </c>
      <c r="AS95" s="415">
        <v>104140.00068778795</v>
      </c>
      <c r="AT95" s="415">
        <v>105648.96169220166</v>
      </c>
      <c r="AU95" s="415">
        <v>104795.41361980537</v>
      </c>
      <c r="AV95" s="415">
        <v>104344.75258190792</v>
      </c>
      <c r="AW95" s="416">
        <v>102780.09840999999</v>
      </c>
      <c r="AX95" s="415">
        <v>103909.33450458164</v>
      </c>
      <c r="AY95" s="415">
        <v>105918.7030578624</v>
      </c>
      <c r="AZ95" s="415">
        <v>106839.85757369486</v>
      </c>
      <c r="BA95" s="415">
        <v>108221.83482952694</v>
      </c>
      <c r="BB95" s="415">
        <v>109697</v>
      </c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>
        <v>48618.081930089415</v>
      </c>
      <c r="C96" s="346">
        <f t="shared" si="2"/>
        <v>50227.289328291125</v>
      </c>
      <c r="D96" s="381">
        <v>51836.496726492827</v>
      </c>
      <c r="E96" s="381">
        <f t="shared" si="3"/>
        <v>54056.414724925642</v>
      </c>
      <c r="F96" s="381">
        <v>56276.332723358457</v>
      </c>
      <c r="G96" s="346">
        <v>57067.856814261067</v>
      </c>
      <c r="H96" s="381">
        <v>58936.106489601603</v>
      </c>
      <c r="I96" s="399">
        <v>60338.067898581859</v>
      </c>
      <c r="J96" s="346">
        <v>60086.780613864081</v>
      </c>
      <c r="K96" s="346">
        <v>60941.384017949611</v>
      </c>
      <c r="L96" s="346">
        <v>63519.06884147854</v>
      </c>
      <c r="M96" s="346">
        <v>65823.223372143169</v>
      </c>
      <c r="N96" s="346">
        <v>64549.958827986862</v>
      </c>
      <c r="O96" s="415">
        <v>63984.28005962239</v>
      </c>
      <c r="P96" s="415">
        <v>66250.850860660881</v>
      </c>
      <c r="Q96" s="415">
        <v>67764.262520361313</v>
      </c>
      <c r="R96" s="415">
        <v>70706.274802604239</v>
      </c>
      <c r="S96" s="416">
        <v>69933.225511536788</v>
      </c>
      <c r="T96" s="415">
        <v>69244.06179894181</v>
      </c>
      <c r="U96" s="415">
        <v>70189.756885764044</v>
      </c>
      <c r="V96" s="415">
        <v>69193.815553259163</v>
      </c>
      <c r="W96" s="415">
        <v>71050.988376154623</v>
      </c>
      <c r="X96" s="415">
        <v>74536.703705779073</v>
      </c>
      <c r="Y96" s="415">
        <v>76058.849163523482</v>
      </c>
      <c r="Z96" s="415">
        <v>77870.551364351777</v>
      </c>
      <c r="AA96" s="415">
        <v>79169.219338159251</v>
      </c>
      <c r="AB96" s="415">
        <v>80785.261629067681</v>
      </c>
      <c r="AC96" s="416">
        <v>82426.009011168106</v>
      </c>
      <c r="AD96" s="415">
        <v>82766.682320951251</v>
      </c>
      <c r="AE96" s="415">
        <v>82552.925559527168</v>
      </c>
      <c r="AF96" s="415">
        <v>84313.492013703188</v>
      </c>
      <c r="AG96" s="415">
        <v>84851.048046693279</v>
      </c>
      <c r="AH96" s="415">
        <v>88044.096362106313</v>
      </c>
      <c r="AI96" s="415">
        <v>89246.757163711081</v>
      </c>
      <c r="AJ96" s="415">
        <v>91203.06066103444</v>
      </c>
      <c r="AK96" s="415">
        <v>93948.37041318664</v>
      </c>
      <c r="AL96" s="415">
        <v>97070.798710041432</v>
      </c>
      <c r="AM96" s="416">
        <v>99689.959240090888</v>
      </c>
      <c r="AN96" s="415">
        <v>102063.36074833202</v>
      </c>
      <c r="AO96" s="415">
        <v>102866.81878879746</v>
      </c>
      <c r="AP96" s="415">
        <v>103737.4565076063</v>
      </c>
      <c r="AQ96" s="415">
        <v>105543.12114448287</v>
      </c>
      <c r="AR96" s="415">
        <v>107132.87956483586</v>
      </c>
      <c r="AS96" s="415">
        <v>108159.57335312998</v>
      </c>
      <c r="AT96" s="415">
        <v>109841.43601760059</v>
      </c>
      <c r="AU96" s="415">
        <v>108971.8379926318</v>
      </c>
      <c r="AV96" s="415">
        <v>108441.77874996206</v>
      </c>
      <c r="AW96" s="416">
        <v>106795.46713</v>
      </c>
      <c r="AX96" s="415">
        <v>108079.91476461846</v>
      </c>
      <c r="AY96" s="415">
        <v>110165.35406269871</v>
      </c>
      <c r="AZ96" s="415">
        <v>111177.75531794202</v>
      </c>
      <c r="BA96" s="415">
        <v>112807.6695939346</v>
      </c>
      <c r="BB96" s="415">
        <v>114283</v>
      </c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>
        <v>50275.300081291367</v>
      </c>
      <c r="C97" s="346">
        <f t="shared" si="2"/>
        <v>51963.145102165043</v>
      </c>
      <c r="D97" s="381">
        <v>53650.990123038711</v>
      </c>
      <c r="E97" s="381">
        <f t="shared" si="3"/>
        <v>55914.155852692667</v>
      </c>
      <c r="F97" s="381">
        <v>58177.321582346616</v>
      </c>
      <c r="G97" s="346">
        <v>59080.066129959741</v>
      </c>
      <c r="H97" s="381">
        <v>60837.62475570033</v>
      </c>
      <c r="I97" s="399">
        <v>62128.995320632188</v>
      </c>
      <c r="J97" s="346">
        <v>62114.461576823684</v>
      </c>
      <c r="K97" s="346">
        <v>62913.627632033145</v>
      </c>
      <c r="L97" s="346">
        <v>65666.663524352931</v>
      </c>
      <c r="M97" s="346">
        <v>67983.751185855974</v>
      </c>
      <c r="N97" s="346">
        <v>66562.336051672493</v>
      </c>
      <c r="O97" s="415">
        <v>66190.134945346144</v>
      </c>
      <c r="P97" s="415">
        <v>68486.920121874602</v>
      </c>
      <c r="Q97" s="415">
        <v>70073.377373019393</v>
      </c>
      <c r="R97" s="415">
        <v>72999.631417093784</v>
      </c>
      <c r="S97" s="416">
        <v>72243.51706829881</v>
      </c>
      <c r="T97" s="415">
        <v>71486.368018812471</v>
      </c>
      <c r="U97" s="415">
        <v>72564.448020813172</v>
      </c>
      <c r="V97" s="415">
        <v>71425.016432638338</v>
      </c>
      <c r="W97" s="415">
        <v>73391.556430955519</v>
      </c>
      <c r="X97" s="415">
        <v>76999.950483768538</v>
      </c>
      <c r="Y97" s="415">
        <v>78709.196441139837</v>
      </c>
      <c r="Z97" s="415">
        <v>80475.389764266889</v>
      </c>
      <c r="AA97" s="415">
        <v>81958.593347121685</v>
      </c>
      <c r="AB97" s="415">
        <v>83799.745674452657</v>
      </c>
      <c r="AC97" s="416">
        <v>85553.368291552833</v>
      </c>
      <c r="AD97" s="415">
        <v>85642.660321995892</v>
      </c>
      <c r="AE97" s="415">
        <v>85529.047728519945</v>
      </c>
      <c r="AF97" s="415">
        <v>87100.179297784081</v>
      </c>
      <c r="AG97" s="415">
        <v>87905.062948499253</v>
      </c>
      <c r="AH97" s="415">
        <v>91242.24389200822</v>
      </c>
      <c r="AI97" s="415">
        <v>92575.293766219736</v>
      </c>
      <c r="AJ97" s="415">
        <v>94969.340898858543</v>
      </c>
      <c r="AK97" s="415">
        <v>97776.301687297848</v>
      </c>
      <c r="AL97" s="415">
        <v>100740.27653326838</v>
      </c>
      <c r="AM97" s="416">
        <v>103720.56918707397</v>
      </c>
      <c r="AN97" s="415">
        <v>106136.02369060391</v>
      </c>
      <c r="AO97" s="415">
        <v>107396.14236562244</v>
      </c>
      <c r="AP97" s="415">
        <v>108093.34910934859</v>
      </c>
      <c r="AQ97" s="415">
        <v>109888.47874911816</v>
      </c>
      <c r="AR97" s="415">
        <v>111709.36765069865</v>
      </c>
      <c r="AS97" s="415">
        <v>112735.46347081814</v>
      </c>
      <c r="AT97" s="415">
        <v>114665.79599215394</v>
      </c>
      <c r="AU97" s="415">
        <v>113559.02120677379</v>
      </c>
      <c r="AV97" s="415">
        <v>113130.57300654454</v>
      </c>
      <c r="AW97" s="416">
        <v>111383.83508999999</v>
      </c>
      <c r="AX97" s="415">
        <v>112719.75257133295</v>
      </c>
      <c r="AY97" s="415">
        <v>114843.93930518893</v>
      </c>
      <c r="AZ97" s="415">
        <v>116134.90967534554</v>
      </c>
      <c r="BA97" s="415">
        <v>117611.19926508209</v>
      </c>
      <c r="BB97" s="415">
        <v>119511</v>
      </c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>
        <v>52053.158634304957</v>
      </c>
      <c r="C98" s="347">
        <f t="shared" si="2"/>
        <v>53882.756001879869</v>
      </c>
      <c r="D98" s="382">
        <v>55712.353369454788</v>
      </c>
      <c r="E98" s="382">
        <f t="shared" si="3"/>
        <v>58042.467265997577</v>
      </c>
      <c r="F98" s="382">
        <v>60372.581162540373</v>
      </c>
      <c r="G98" s="347">
        <v>61366.667625071874</v>
      </c>
      <c r="H98" s="382">
        <v>62985.737609621647</v>
      </c>
      <c r="I98" s="402">
        <v>64170.548154514632</v>
      </c>
      <c r="J98" s="347">
        <v>64340.448746429705</v>
      </c>
      <c r="K98" s="347">
        <v>65216.1512771833</v>
      </c>
      <c r="L98" s="347">
        <v>68049.363309352513</v>
      </c>
      <c r="M98" s="347">
        <v>70860.168175937899</v>
      </c>
      <c r="N98" s="347">
        <v>68985.080395482262</v>
      </c>
      <c r="O98" s="418">
        <v>68642.292182841993</v>
      </c>
      <c r="P98" s="418">
        <v>71090.515359969839</v>
      </c>
      <c r="Q98" s="418">
        <v>72673.965348733895</v>
      </c>
      <c r="R98" s="418">
        <v>75756.50660756338</v>
      </c>
      <c r="S98" s="419">
        <v>74898.252093523522</v>
      </c>
      <c r="T98" s="418">
        <v>74101.534791299244</v>
      </c>
      <c r="U98" s="418">
        <v>75127.233503192925</v>
      </c>
      <c r="V98" s="418">
        <v>74238.944056085747</v>
      </c>
      <c r="W98" s="418">
        <v>76154.402856477536</v>
      </c>
      <c r="X98" s="418">
        <v>79787.953677761587</v>
      </c>
      <c r="Y98" s="418">
        <v>81720.685603941456</v>
      </c>
      <c r="Z98" s="418">
        <v>83639.098466762167</v>
      </c>
      <c r="AA98" s="418">
        <v>85074.02256118579</v>
      </c>
      <c r="AB98" s="418">
        <v>86808.771993744595</v>
      </c>
      <c r="AC98" s="419">
        <v>88913.095607854426</v>
      </c>
      <c r="AD98" s="418">
        <v>88869.736104710129</v>
      </c>
      <c r="AE98" s="418">
        <v>88899.283078474706</v>
      </c>
      <c r="AF98" s="418">
        <v>90397.416776282509</v>
      </c>
      <c r="AG98" s="418">
        <v>91370.699242926232</v>
      </c>
      <c r="AH98" s="418">
        <v>94930.673472484719</v>
      </c>
      <c r="AI98" s="418">
        <v>96382.713965181669</v>
      </c>
      <c r="AJ98" s="418">
        <v>99031.015665139435</v>
      </c>
      <c r="AK98" s="418">
        <v>102013.30316806733</v>
      </c>
      <c r="AL98" s="418">
        <v>105120.65433982588</v>
      </c>
      <c r="AM98" s="419">
        <v>108208.07361777329</v>
      </c>
      <c r="AN98" s="418">
        <v>110903.19703528308</v>
      </c>
      <c r="AO98" s="418">
        <v>112203.03994033011</v>
      </c>
      <c r="AP98" s="418">
        <v>112769.79404498765</v>
      </c>
      <c r="AQ98" s="418">
        <v>114810.51943516024</v>
      </c>
      <c r="AR98" s="418">
        <v>116780.41170713048</v>
      </c>
      <c r="AS98" s="418">
        <v>117773.35971309418</v>
      </c>
      <c r="AT98" s="418">
        <v>120004.93987170651</v>
      </c>
      <c r="AU98" s="418">
        <v>118726.23201552067</v>
      </c>
      <c r="AV98" s="418">
        <v>118140.13875036666</v>
      </c>
      <c r="AW98" s="419">
        <v>116431.47725</v>
      </c>
      <c r="AX98" s="418">
        <v>117984.90834735878</v>
      </c>
      <c r="AY98" s="418">
        <v>120080.87856220738</v>
      </c>
      <c r="AZ98" s="418">
        <v>121571.75529903377</v>
      </c>
      <c r="BA98" s="418">
        <v>123140.03953672263</v>
      </c>
      <c r="BB98" s="418">
        <v>125370</v>
      </c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>
        <v>54142.14243409592</v>
      </c>
      <c r="C99" s="346">
        <f t="shared" si="2"/>
        <v>56090.622069288613</v>
      </c>
      <c r="D99" s="381">
        <v>58039.101704481312</v>
      </c>
      <c r="E99" s="381">
        <f t="shared" si="3"/>
        <v>60450.606584210516</v>
      </c>
      <c r="F99" s="381">
        <v>62862.111463939727</v>
      </c>
      <c r="G99" s="346">
        <v>63939.094307073028</v>
      </c>
      <c r="H99" s="381">
        <v>65544.841443247307</v>
      </c>
      <c r="I99" s="399">
        <v>66739.458625793821</v>
      </c>
      <c r="J99" s="346">
        <v>66908.514122500797</v>
      </c>
      <c r="K99" s="346">
        <v>67778.180661028659</v>
      </c>
      <c r="L99" s="346">
        <v>70848.018275035138</v>
      </c>
      <c r="M99" s="346">
        <v>73835.180681328158</v>
      </c>
      <c r="N99" s="346">
        <v>71802.408508642155</v>
      </c>
      <c r="O99" s="415">
        <v>71409.571546869818</v>
      </c>
      <c r="P99" s="415">
        <v>73975.766019600458</v>
      </c>
      <c r="Q99" s="415">
        <v>75640.514023397001</v>
      </c>
      <c r="R99" s="415">
        <v>78792.098850256269</v>
      </c>
      <c r="S99" s="416">
        <v>77861.025992983181</v>
      </c>
      <c r="T99" s="415">
        <v>77092.133568489124</v>
      </c>
      <c r="U99" s="415">
        <v>77976.862865251882</v>
      </c>
      <c r="V99" s="415">
        <v>77001.910785565211</v>
      </c>
      <c r="W99" s="415">
        <v>79169.767503687035</v>
      </c>
      <c r="X99" s="415">
        <v>83013.050412790923</v>
      </c>
      <c r="Y99" s="415">
        <v>84929.520059194023</v>
      </c>
      <c r="Z99" s="415">
        <v>87174.098166127296</v>
      </c>
      <c r="AA99" s="415">
        <v>88541.89295070665</v>
      </c>
      <c r="AB99" s="415">
        <v>90498.194832634603</v>
      </c>
      <c r="AC99" s="416">
        <v>92470.248398280848</v>
      </c>
      <c r="AD99" s="415">
        <v>92678.055104925195</v>
      </c>
      <c r="AE99" s="415">
        <v>92707.421962831679</v>
      </c>
      <c r="AF99" s="415">
        <v>94118.268657579392</v>
      </c>
      <c r="AG99" s="415">
        <v>95405.205551874358</v>
      </c>
      <c r="AH99" s="415">
        <v>99118.436464469502</v>
      </c>
      <c r="AI99" s="415">
        <v>100569.9893625649</v>
      </c>
      <c r="AJ99" s="415">
        <v>103668.99936438994</v>
      </c>
      <c r="AK99" s="415">
        <v>106463.36204813799</v>
      </c>
      <c r="AL99" s="415">
        <v>110089.94337517793</v>
      </c>
      <c r="AM99" s="416">
        <v>113151.09218631659</v>
      </c>
      <c r="AN99" s="415">
        <v>116182.82465746666</v>
      </c>
      <c r="AO99" s="415">
        <v>117567.71654395842</v>
      </c>
      <c r="AP99" s="415">
        <v>118151.97113509297</v>
      </c>
      <c r="AQ99" s="415">
        <v>120431.91482299607</v>
      </c>
      <c r="AR99" s="415">
        <v>122134.41067209684</v>
      </c>
      <c r="AS99" s="415">
        <v>123459.49710692374</v>
      </c>
      <c r="AT99" s="415">
        <v>125945.82439696761</v>
      </c>
      <c r="AU99" s="415">
        <v>124719.47434031969</v>
      </c>
      <c r="AV99" s="415">
        <v>123911.81330352716</v>
      </c>
      <c r="AW99" s="416">
        <v>122071.80183</v>
      </c>
      <c r="AX99" s="415">
        <v>123727.93190027657</v>
      </c>
      <c r="AY99" s="415">
        <v>126100.56693770594</v>
      </c>
      <c r="AZ99" s="415">
        <v>127872.8722559419</v>
      </c>
      <c r="BA99" s="415">
        <v>129483.70980975858</v>
      </c>
      <c r="BB99" s="415">
        <v>132136</v>
      </c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>
        <v>56688.28986180466</v>
      </c>
      <c r="C100" s="346">
        <f t="shared" si="2"/>
        <v>58699.878845565385</v>
      </c>
      <c r="D100" s="381">
        <v>60711.467829326102</v>
      </c>
      <c r="E100" s="381">
        <f t="shared" si="3"/>
        <v>63275.799495933243</v>
      </c>
      <c r="F100" s="381">
        <v>65840.131162540376</v>
      </c>
      <c r="G100" s="346">
        <v>66665.866589994243</v>
      </c>
      <c r="H100" s="381">
        <v>68651.933249812078</v>
      </c>
      <c r="I100" s="399">
        <v>69773.070381511716</v>
      </c>
      <c r="J100" s="346">
        <v>69833.530670535431</v>
      </c>
      <c r="K100" s="346">
        <v>70821.475232999655</v>
      </c>
      <c r="L100" s="346">
        <v>74040.022161581073</v>
      </c>
      <c r="M100" s="346">
        <v>77114.553255713676</v>
      </c>
      <c r="N100" s="346">
        <v>74994.591202684664</v>
      </c>
      <c r="O100" s="415">
        <v>74517.327691288505</v>
      </c>
      <c r="P100" s="415">
        <v>77273.195344892578</v>
      </c>
      <c r="Q100" s="415">
        <v>78992.454938545823</v>
      </c>
      <c r="R100" s="415">
        <v>82394.213796924785</v>
      </c>
      <c r="S100" s="416">
        <v>81400.672693282802</v>
      </c>
      <c r="T100" s="415">
        <v>80494.164679600246</v>
      </c>
      <c r="U100" s="415">
        <v>81327.293427078621</v>
      </c>
      <c r="V100" s="415">
        <v>80278.917836808294</v>
      </c>
      <c r="W100" s="415">
        <v>82649.850558876045</v>
      </c>
      <c r="X100" s="415">
        <v>86740.600470693709</v>
      </c>
      <c r="Y100" s="415">
        <v>88738.284203497489</v>
      </c>
      <c r="Z100" s="415">
        <v>91300.842891753768</v>
      </c>
      <c r="AA100" s="415">
        <v>92616.640658393648</v>
      </c>
      <c r="AB100" s="415">
        <v>94738.848006920874</v>
      </c>
      <c r="AC100" s="416">
        <v>96642.390276246631</v>
      </c>
      <c r="AD100" s="415">
        <v>97163.371263096458</v>
      </c>
      <c r="AE100" s="415">
        <v>97000.498464915538</v>
      </c>
      <c r="AF100" s="415">
        <v>98597.832902097405</v>
      </c>
      <c r="AG100" s="415">
        <v>100020.91510059072</v>
      </c>
      <c r="AH100" s="415">
        <v>103864.36671403148</v>
      </c>
      <c r="AI100" s="415">
        <v>105652.95444961074</v>
      </c>
      <c r="AJ100" s="415">
        <v>108951.34857914668</v>
      </c>
      <c r="AK100" s="415">
        <v>111980.12830737657</v>
      </c>
      <c r="AL100" s="415">
        <v>115786.95842896894</v>
      </c>
      <c r="AM100" s="416">
        <v>119125.22912143399</v>
      </c>
      <c r="AN100" s="415">
        <v>122549.39477351485</v>
      </c>
      <c r="AO100" s="415">
        <v>124017.69432414224</v>
      </c>
      <c r="AP100" s="415">
        <v>124384.64594981147</v>
      </c>
      <c r="AQ100" s="415">
        <v>126965.12710051234</v>
      </c>
      <c r="AR100" s="415">
        <v>128532.88232117544</v>
      </c>
      <c r="AS100" s="415">
        <v>130386.00753291557</v>
      </c>
      <c r="AT100" s="415">
        <v>133036.85674601072</v>
      </c>
      <c r="AU100" s="415">
        <v>131691.0900591313</v>
      </c>
      <c r="AV100" s="415">
        <v>130791.80865052952</v>
      </c>
      <c r="AW100" s="416">
        <v>128580.37334999999</v>
      </c>
      <c r="AX100" s="415">
        <v>130688.2267497367</v>
      </c>
      <c r="AY100" s="415">
        <v>133401.30905219755</v>
      </c>
      <c r="AZ100" s="415">
        <v>135293.61343997577</v>
      </c>
      <c r="BA100" s="415">
        <v>137133.54952323361</v>
      </c>
      <c r="BB100" s="415">
        <v>139622</v>
      </c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>
        <v>59793.192834746245</v>
      </c>
      <c r="C101" s="346">
        <f t="shared" si="2"/>
        <v>61977.333408004117</v>
      </c>
      <c r="D101" s="381">
        <v>64161.473981261988</v>
      </c>
      <c r="E101" s="381">
        <f t="shared" si="3"/>
        <v>66842.937286648215</v>
      </c>
      <c r="F101" s="381">
        <v>69524.40059203445</v>
      </c>
      <c r="G101" s="346">
        <v>70084.335825186878</v>
      </c>
      <c r="H101" s="381">
        <v>72520.728338762216</v>
      </c>
      <c r="I101" s="399">
        <v>73365.367951105378</v>
      </c>
      <c r="J101" s="346">
        <v>73462.534252164842</v>
      </c>
      <c r="K101" s="346">
        <v>74402.654426993453</v>
      </c>
      <c r="L101" s="346">
        <v>77611.811213098481</v>
      </c>
      <c r="M101" s="346">
        <v>81071.234152652003</v>
      </c>
      <c r="N101" s="346">
        <v>78790.487063832858</v>
      </c>
      <c r="O101" s="415">
        <v>78284.304836038427</v>
      </c>
      <c r="P101" s="415">
        <v>81336.590023872341</v>
      </c>
      <c r="Q101" s="415">
        <v>83086.033022360425</v>
      </c>
      <c r="R101" s="415">
        <v>86671.914641917159</v>
      </c>
      <c r="S101" s="416">
        <v>85595.602089682201</v>
      </c>
      <c r="T101" s="415">
        <v>84536.487360376253</v>
      </c>
      <c r="U101" s="415">
        <v>85366.619536003782</v>
      </c>
      <c r="V101" s="415">
        <v>83943.67082041617</v>
      </c>
      <c r="W101" s="415">
        <v>86785.632189707365</v>
      </c>
      <c r="X101" s="415">
        <v>91078.855990137847</v>
      </c>
      <c r="Y101" s="415">
        <v>93293.013553265584</v>
      </c>
      <c r="Z101" s="415">
        <v>95754.401046916726</v>
      </c>
      <c r="AA101" s="415">
        <v>97343.498776284032</v>
      </c>
      <c r="AB101" s="415">
        <v>99710.836477673525</v>
      </c>
      <c r="AC101" s="416">
        <v>101873.29177651026</v>
      </c>
      <c r="AD101" s="415">
        <v>102544.07075920978</v>
      </c>
      <c r="AE101" s="415">
        <v>102209.92865935956</v>
      </c>
      <c r="AF101" s="415">
        <v>104198.07853312326</v>
      </c>
      <c r="AG101" s="415">
        <v>105412.07618671667</v>
      </c>
      <c r="AH101" s="415">
        <v>109835.24780995214</v>
      </c>
      <c r="AI101" s="415">
        <v>112052.84942690312</v>
      </c>
      <c r="AJ101" s="415">
        <v>114766.56635504117</v>
      </c>
      <c r="AK101" s="415">
        <v>118523.83123124683</v>
      </c>
      <c r="AL101" s="415">
        <v>122860.9040224653</v>
      </c>
      <c r="AM101" s="416">
        <v>126412.07498106539</v>
      </c>
      <c r="AN101" s="415">
        <v>129842.42828073549</v>
      </c>
      <c r="AO101" s="415">
        <v>131205.67690438381</v>
      </c>
      <c r="AP101" s="415">
        <v>131802.58887010792</v>
      </c>
      <c r="AQ101" s="415">
        <v>134632.73570263802</v>
      </c>
      <c r="AR101" s="415">
        <v>136140.67864455594</v>
      </c>
      <c r="AS101" s="415">
        <v>138367.84977837943</v>
      </c>
      <c r="AT101" s="415">
        <v>141616.58849599745</v>
      </c>
      <c r="AU101" s="415">
        <v>140233.51980846826</v>
      </c>
      <c r="AV101" s="415">
        <v>139243.58428500622</v>
      </c>
      <c r="AW101" s="416">
        <v>136338.82680000001</v>
      </c>
      <c r="AX101" s="415">
        <v>138781.84315115007</v>
      </c>
      <c r="AY101" s="415">
        <v>141959.92794658858</v>
      </c>
      <c r="AZ101" s="415">
        <v>144086.23029288859</v>
      </c>
      <c r="BA101" s="415">
        <v>146180.09534396947</v>
      </c>
      <c r="BB101" s="415">
        <v>148738</v>
      </c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>
        <v>63552.093775403548</v>
      </c>
      <c r="C102" s="346">
        <f t="shared" si="2"/>
        <v>65973.692840969641</v>
      </c>
      <c r="D102" s="381">
        <v>68395.291906535727</v>
      </c>
      <c r="E102" s="381">
        <f t="shared" si="3"/>
        <v>71305.183897293697</v>
      </c>
      <c r="F102" s="381">
        <v>74215.075888051681</v>
      </c>
      <c r="G102" s="346">
        <v>74823.317423806788</v>
      </c>
      <c r="H102" s="381">
        <v>77184.105988474068</v>
      </c>
      <c r="I102" s="399">
        <v>77803.526285632426</v>
      </c>
      <c r="J102" s="346">
        <v>77959.127487872334</v>
      </c>
      <c r="K102" s="346">
        <v>78752.914264756648</v>
      </c>
      <c r="L102" s="346">
        <v>82214.445712395594</v>
      </c>
      <c r="M102" s="346">
        <v>85962.429064251832</v>
      </c>
      <c r="N102" s="346">
        <v>83643.867426839395</v>
      </c>
      <c r="O102" s="415">
        <v>82797.433222921492</v>
      </c>
      <c r="P102" s="415">
        <v>86062.90539012439</v>
      </c>
      <c r="Q102" s="415">
        <v>88248.345890715238</v>
      </c>
      <c r="R102" s="415">
        <v>92037.217897215683</v>
      </c>
      <c r="S102" s="416">
        <v>90661.441394145819</v>
      </c>
      <c r="T102" s="415">
        <v>89509.675696649036</v>
      </c>
      <c r="U102" s="415">
        <v>90313.500870799195</v>
      </c>
      <c r="V102" s="415">
        <v>88379.484286669496</v>
      </c>
      <c r="W102" s="415">
        <v>91799.922591787632</v>
      </c>
      <c r="X102" s="415">
        <v>96703.882214501849</v>
      </c>
      <c r="Y102" s="415">
        <v>98625.283355290463</v>
      </c>
      <c r="Z102" s="415">
        <v>101105.24577784851</v>
      </c>
      <c r="AA102" s="415">
        <v>103016.48240261977</v>
      </c>
      <c r="AB102" s="415">
        <v>105768.91244093965</v>
      </c>
      <c r="AC102" s="416">
        <v>108052.88382942691</v>
      </c>
      <c r="AD102" s="415">
        <v>108726.07954650199</v>
      </c>
      <c r="AE102" s="415">
        <v>108783.34727021935</v>
      </c>
      <c r="AF102" s="415">
        <v>110986.97353319553</v>
      </c>
      <c r="AG102" s="415">
        <v>112554.55525792672</v>
      </c>
      <c r="AH102" s="415">
        <v>116394.46736656228</v>
      </c>
      <c r="AI102" s="415">
        <v>119020.31014814015</v>
      </c>
      <c r="AJ102" s="415">
        <v>122064.54882279721</v>
      </c>
      <c r="AK102" s="415">
        <v>126965.16539155961</v>
      </c>
      <c r="AL102" s="415">
        <v>131345.43222588382</v>
      </c>
      <c r="AM102" s="416">
        <v>134781.11200454432</v>
      </c>
      <c r="AN102" s="415">
        <v>139105.71362857177</v>
      </c>
      <c r="AO102" s="415">
        <v>139678.91918098263</v>
      </c>
      <c r="AP102" s="415">
        <v>140843.97425562347</v>
      </c>
      <c r="AQ102" s="415">
        <v>143413.24147940835</v>
      </c>
      <c r="AR102" s="415">
        <v>145118.96091622979</v>
      </c>
      <c r="AS102" s="415">
        <v>147876.5804821066</v>
      </c>
      <c r="AT102" s="415">
        <v>151715.16465037374</v>
      </c>
      <c r="AU102" s="415">
        <v>150645.80505247516</v>
      </c>
      <c r="AV102" s="415">
        <v>149127.77052629448</v>
      </c>
      <c r="AW102" s="416">
        <v>145551.64854999998</v>
      </c>
      <c r="AX102" s="415">
        <v>148186.367102686</v>
      </c>
      <c r="AY102" s="415">
        <v>152144.09447195515</v>
      </c>
      <c r="AZ102" s="415">
        <v>154483.33172613307</v>
      </c>
      <c r="BA102" s="415">
        <v>156637.58899483696</v>
      </c>
      <c r="BB102" s="415">
        <v>159429</v>
      </c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>
        <v>68326.913889211472</v>
      </c>
      <c r="C103" s="346">
        <f t="shared" si="2"/>
        <v>71147.646328283357</v>
      </c>
      <c r="D103" s="381">
        <v>73968.378767355229</v>
      </c>
      <c r="E103" s="381">
        <f t="shared" si="3"/>
        <v>77258.08028787568</v>
      </c>
      <c r="F103" s="381">
        <v>80547.781808396132</v>
      </c>
      <c r="G103" s="346">
        <v>80985.708453133979</v>
      </c>
      <c r="H103" s="381">
        <v>83222.933450263095</v>
      </c>
      <c r="I103" s="399">
        <v>83285.957169459958</v>
      </c>
      <c r="J103" s="346">
        <v>83387.75989481798</v>
      </c>
      <c r="K103" s="346">
        <v>84480.913660683465</v>
      </c>
      <c r="L103" s="346">
        <v>88417.603406929629</v>
      </c>
      <c r="M103" s="346">
        <v>92662.637343682625</v>
      </c>
      <c r="N103" s="346">
        <v>89992.720275682892</v>
      </c>
      <c r="O103" s="415">
        <v>88610.893143424968</v>
      </c>
      <c r="P103" s="415">
        <v>92647.459574067092</v>
      </c>
      <c r="Q103" s="415">
        <v>94696.37909077447</v>
      </c>
      <c r="R103" s="415">
        <v>98429.532899293525</v>
      </c>
      <c r="S103" s="416">
        <v>97441.096980716538</v>
      </c>
      <c r="T103" s="415">
        <v>95799.447501469724</v>
      </c>
      <c r="U103" s="415">
        <v>96624.06622374164</v>
      </c>
      <c r="V103" s="415">
        <v>94228.908637772765</v>
      </c>
      <c r="W103" s="415">
        <v>97858.237910424592</v>
      </c>
      <c r="X103" s="415">
        <v>103452.27968919273</v>
      </c>
      <c r="Y103" s="415">
        <v>105524.47477937593</v>
      </c>
      <c r="Z103" s="415">
        <v>107819.42463791183</v>
      </c>
      <c r="AA103" s="415">
        <v>110176.50392967941</v>
      </c>
      <c r="AB103" s="415">
        <v>113167.76978106076</v>
      </c>
      <c r="AC103" s="416">
        <v>115932.43151352475</v>
      </c>
      <c r="AD103" s="415">
        <v>116092.41338679449</v>
      </c>
      <c r="AE103" s="415">
        <v>116681.82953888139</v>
      </c>
      <c r="AF103" s="415">
        <v>119704.2624564548</v>
      </c>
      <c r="AG103" s="415">
        <v>121587.10109825042</v>
      </c>
      <c r="AH103" s="415">
        <v>125012.8715355857</v>
      </c>
      <c r="AI103" s="415">
        <v>128293.50670415227</v>
      </c>
      <c r="AJ103" s="415">
        <v>131942.88937736698</v>
      </c>
      <c r="AK103" s="415">
        <v>137583.94617273047</v>
      </c>
      <c r="AL103" s="415">
        <v>142041.18187646661</v>
      </c>
      <c r="AM103" s="416">
        <v>145678.94266599344</v>
      </c>
      <c r="AN103" s="415">
        <v>150915.08759727204</v>
      </c>
      <c r="AO103" s="415">
        <v>150991.04623213512</v>
      </c>
      <c r="AP103" s="415">
        <v>152182.22051748799</v>
      </c>
      <c r="AQ103" s="415">
        <v>154848.25994888225</v>
      </c>
      <c r="AR103" s="415">
        <v>156813.61030983506</v>
      </c>
      <c r="AS103" s="415">
        <v>160480.87160200006</v>
      </c>
      <c r="AT103" s="415">
        <v>164549.97957907015</v>
      </c>
      <c r="AU103" s="415">
        <v>163073.51691898084</v>
      </c>
      <c r="AV103" s="415">
        <v>161502.91328228521</v>
      </c>
      <c r="AW103" s="416">
        <v>157485.12318</v>
      </c>
      <c r="AX103" s="415">
        <v>160612.00558065373</v>
      </c>
      <c r="AY103" s="415">
        <v>164791.33965008962</v>
      </c>
      <c r="AZ103" s="415">
        <v>167626.25213190386</v>
      </c>
      <c r="BA103" s="415">
        <v>170315.74654635097</v>
      </c>
      <c r="BB103" s="415">
        <v>173278</v>
      </c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>
        <v>75336.756183950754</v>
      </c>
      <c r="C104" s="346">
        <f t="shared" si="2"/>
        <v>78540.767611108458</v>
      </c>
      <c r="D104" s="381">
        <v>81744.779038266162</v>
      </c>
      <c r="E104" s="381">
        <f t="shared" si="3"/>
        <v>85118.935159606714</v>
      </c>
      <c r="F104" s="381">
        <v>88493.091280947265</v>
      </c>
      <c r="G104" s="346">
        <v>89400.401955146634</v>
      </c>
      <c r="H104" s="381">
        <v>91141.359659233276</v>
      </c>
      <c r="I104" s="399">
        <v>91024.016759776525</v>
      </c>
      <c r="J104" s="346">
        <v>90715.174230403049</v>
      </c>
      <c r="K104" s="346">
        <v>92266.085821539527</v>
      </c>
      <c r="L104" s="346">
        <v>96510.644422393118</v>
      </c>
      <c r="M104" s="346">
        <v>102350.71841310911</v>
      </c>
      <c r="N104" s="346">
        <v>98401.300400534048</v>
      </c>
      <c r="O104" s="415">
        <v>97173.521960914208</v>
      </c>
      <c r="P104" s="415">
        <v>101079.94810905893</v>
      </c>
      <c r="Q104" s="415">
        <v>103515.06035835925</v>
      </c>
      <c r="R104" s="415">
        <v>107724.14068430531</v>
      </c>
      <c r="S104" s="416">
        <v>106827.88158467568</v>
      </c>
      <c r="T104" s="415">
        <v>104066.66596119929</v>
      </c>
      <c r="U104" s="415">
        <v>105142.38897847728</v>
      </c>
      <c r="V104" s="415">
        <v>101943.94484631125</v>
      </c>
      <c r="W104" s="415">
        <v>106040.6770938446</v>
      </c>
      <c r="X104" s="415">
        <v>112314.65760768054</v>
      </c>
      <c r="Y104" s="415">
        <v>114732.60612513759</v>
      </c>
      <c r="Z104" s="415">
        <v>116660.79150087538</v>
      </c>
      <c r="AA104" s="415">
        <v>120182.440830748</v>
      </c>
      <c r="AB104" s="415">
        <v>123510.16072735743</v>
      </c>
      <c r="AC104" s="416">
        <v>126289.40682867597</v>
      </c>
      <c r="AD104" s="415">
        <v>126284.32841736567</v>
      </c>
      <c r="AE104" s="415">
        <v>127125.0179019029</v>
      </c>
      <c r="AF104" s="415">
        <v>130444.78434830373</v>
      </c>
      <c r="AG104" s="415">
        <v>132687.00382061442</v>
      </c>
      <c r="AH104" s="415">
        <v>137460.00137955771</v>
      </c>
      <c r="AI104" s="415">
        <v>140941.05897221022</v>
      </c>
      <c r="AJ104" s="415">
        <v>145969.78544188139</v>
      </c>
      <c r="AK104" s="415">
        <v>151578.97654149402</v>
      </c>
      <c r="AL104" s="415">
        <v>156396.59416312978</v>
      </c>
      <c r="AM104" s="416">
        <v>160931.76455440547</v>
      </c>
      <c r="AN104" s="415">
        <v>166896.91823596874</v>
      </c>
      <c r="AO104" s="415">
        <v>166453.62808575141</v>
      </c>
      <c r="AP104" s="415">
        <v>167122.80288649071</v>
      </c>
      <c r="AQ104" s="415">
        <v>170217.62286190109</v>
      </c>
      <c r="AR104" s="415">
        <v>172739.05070539794</v>
      </c>
      <c r="AS104" s="415">
        <v>177156.06940107862</v>
      </c>
      <c r="AT104" s="415">
        <v>182123.35716482002</v>
      </c>
      <c r="AU104" s="415">
        <v>180031.98908186538</v>
      </c>
      <c r="AV104" s="415">
        <v>177792.57429117648</v>
      </c>
      <c r="AW104" s="416">
        <v>173266.65950000001</v>
      </c>
      <c r="AX104" s="415">
        <v>176630.26261552543</v>
      </c>
      <c r="AY104" s="415">
        <v>181535.63909709244</v>
      </c>
      <c r="AZ104" s="415">
        <v>185503.02234008355</v>
      </c>
      <c r="BA104" s="415">
        <v>188493.27125912832</v>
      </c>
      <c r="BB104" s="415">
        <v>192403</v>
      </c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>
        <v>86080.101440018567</v>
      </c>
      <c r="C105" s="350">
        <f t="shared" si="2"/>
        <v>89726.225203585316</v>
      </c>
      <c r="D105" s="381">
        <v>93372.348967152051</v>
      </c>
      <c r="E105" s="381">
        <f t="shared" si="3"/>
        <v>96971.155323188519</v>
      </c>
      <c r="F105" s="381">
        <v>100569.96167922499</v>
      </c>
      <c r="G105" s="346">
        <v>101536.53939045427</v>
      </c>
      <c r="H105" s="381">
        <v>103438.20977198698</v>
      </c>
      <c r="I105" s="399">
        <v>103043.59380222508</v>
      </c>
      <c r="J105" s="385">
        <v>101850.06773359931</v>
      </c>
      <c r="K105" s="350">
        <v>104278.84238004833</v>
      </c>
      <c r="L105" s="346">
        <v>108794.88600843462</v>
      </c>
      <c r="M105" s="346">
        <v>116415.58300991806</v>
      </c>
      <c r="N105" s="346">
        <v>110586.04719806589</v>
      </c>
      <c r="O105" s="415">
        <v>108858.39529645578</v>
      </c>
      <c r="P105" s="415">
        <v>113259.82767935671</v>
      </c>
      <c r="Q105" s="415">
        <v>116618.39653487339</v>
      </c>
      <c r="R105" s="415">
        <v>121314.6265133675</v>
      </c>
      <c r="S105" s="416">
        <v>120065.15211657149</v>
      </c>
      <c r="T105" s="415">
        <v>116412.20743092299</v>
      </c>
      <c r="U105" s="415">
        <v>117128.70126212131</v>
      </c>
      <c r="V105" s="415">
        <v>113605.12680080238</v>
      </c>
      <c r="W105" s="415">
        <v>117346.70301948304</v>
      </c>
      <c r="X105" s="415">
        <v>125386.61397512048</v>
      </c>
      <c r="Y105" s="415">
        <v>127498.87309379003</v>
      </c>
      <c r="Z105" s="415">
        <v>130284.46375581375</v>
      </c>
      <c r="AA105" s="415">
        <v>135118.78476387452</v>
      </c>
      <c r="AB105" s="415">
        <v>139423.07077260932</v>
      </c>
      <c r="AC105" s="416">
        <v>141796.91575196921</v>
      </c>
      <c r="AD105" s="415">
        <v>141900.62018004732</v>
      </c>
      <c r="AE105" s="415">
        <v>142446.77601115347</v>
      </c>
      <c r="AF105" s="415">
        <v>146761.84210982785</v>
      </c>
      <c r="AG105" s="415">
        <v>149494.10652606055</v>
      </c>
      <c r="AH105" s="415">
        <v>154769.22060507402</v>
      </c>
      <c r="AI105" s="415">
        <v>159592.39262543255</v>
      </c>
      <c r="AJ105" s="415">
        <v>165239.93438650385</v>
      </c>
      <c r="AK105" s="415">
        <v>172001.23845584318</v>
      </c>
      <c r="AL105" s="415">
        <v>178775.22085732239</v>
      </c>
      <c r="AM105" s="416">
        <v>183285.08560969454</v>
      </c>
      <c r="AN105" s="415">
        <v>189922.29806257473</v>
      </c>
      <c r="AO105" s="415">
        <v>189294.94242336749</v>
      </c>
      <c r="AP105" s="415">
        <v>189606.70549993499</v>
      </c>
      <c r="AQ105" s="415">
        <v>192474.30169891406</v>
      </c>
      <c r="AR105" s="415">
        <v>196672.11501248792</v>
      </c>
      <c r="AS105" s="415">
        <v>201927.7156160615</v>
      </c>
      <c r="AT105" s="415">
        <v>208573.2788421778</v>
      </c>
      <c r="AU105" s="415">
        <v>205003.64402546876</v>
      </c>
      <c r="AV105" s="415">
        <v>202021.88266353769</v>
      </c>
      <c r="AW105" s="416">
        <v>196484.06382000001</v>
      </c>
      <c r="AX105" s="415">
        <v>200551.63470831979</v>
      </c>
      <c r="AY105" s="415">
        <v>206327.61084028595</v>
      </c>
      <c r="AZ105" s="415">
        <v>211661.70361336431</v>
      </c>
      <c r="BA105" s="415">
        <v>214337.92920600955</v>
      </c>
      <c r="BB105" s="415">
        <v>219858</v>
      </c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>
        <v>104252.3556497503</v>
      </c>
      <c r="C106" s="350">
        <f t="shared" si="2"/>
        <v>108412.50359527813</v>
      </c>
      <c r="D106" s="381">
        <v>112572.65154080595</v>
      </c>
      <c r="E106" s="381">
        <f t="shared" si="3"/>
        <v>116676.56317621568</v>
      </c>
      <c r="F106" s="381">
        <v>120780.47481162542</v>
      </c>
      <c r="G106" s="346">
        <v>122030.20529039677</v>
      </c>
      <c r="H106" s="381">
        <v>124535.74673014283</v>
      </c>
      <c r="I106" s="399">
        <v>122352.19323879099</v>
      </c>
      <c r="J106" s="385">
        <v>120614.79253751643</v>
      </c>
      <c r="K106" s="350">
        <v>124034.30652399034</v>
      </c>
      <c r="L106" s="346">
        <v>129239.98738939881</v>
      </c>
      <c r="M106" s="346">
        <v>138539.55929279863</v>
      </c>
      <c r="N106" s="346">
        <v>130824.24872803378</v>
      </c>
      <c r="O106" s="415">
        <v>128606.04855912553</v>
      </c>
      <c r="P106" s="415">
        <v>132989.4464756879</v>
      </c>
      <c r="Q106" s="415">
        <v>138410.87036872501</v>
      </c>
      <c r="R106" s="415">
        <v>142884.90272890983</v>
      </c>
      <c r="S106" s="416">
        <v>142535.18781530898</v>
      </c>
      <c r="T106" s="415">
        <v>136225.24576131688</v>
      </c>
      <c r="U106" s="415">
        <v>137064.35089982583</v>
      </c>
      <c r="V106" s="415">
        <v>133326.99276639716</v>
      </c>
      <c r="W106" s="415">
        <v>135515.28296980518</v>
      </c>
      <c r="X106" s="415">
        <v>146064.81495386455</v>
      </c>
      <c r="Y106" s="415">
        <v>149031.21795311398</v>
      </c>
      <c r="Z106" s="415">
        <v>152211.90445116453</v>
      </c>
      <c r="AA106" s="415">
        <v>159569.15572216475</v>
      </c>
      <c r="AB106" s="415">
        <v>164461.2988454116</v>
      </c>
      <c r="AC106" s="416">
        <v>167511.14697470801</v>
      </c>
      <c r="AD106" s="415">
        <v>166969.67374873263</v>
      </c>
      <c r="AE106" s="415">
        <v>168675.57585690342</v>
      </c>
      <c r="AF106" s="415">
        <v>173180.83885748978</v>
      </c>
      <c r="AG106" s="415">
        <v>176903.15798452019</v>
      </c>
      <c r="AH106" s="415">
        <v>183535.9542124795</v>
      </c>
      <c r="AI106" s="415">
        <v>190424.21923659171</v>
      </c>
      <c r="AJ106" s="415">
        <v>197487.17040970363</v>
      </c>
      <c r="AK106" s="415">
        <v>205464.03359008665</v>
      </c>
      <c r="AL106" s="415">
        <v>215329.78213035507</v>
      </c>
      <c r="AM106" s="416">
        <v>220873.2840570563</v>
      </c>
      <c r="AN106" s="415">
        <v>228220.16392270027</v>
      </c>
      <c r="AO106" s="415">
        <v>226764.8011043742</v>
      </c>
      <c r="AP106" s="415">
        <v>227148.8125081264</v>
      </c>
      <c r="AQ106" s="415">
        <v>229088.61874472344</v>
      </c>
      <c r="AR106" s="415">
        <v>235637.46639515786</v>
      </c>
      <c r="AS106" s="415">
        <v>241570.706259962</v>
      </c>
      <c r="AT106" s="415">
        <v>250645.26884376822</v>
      </c>
      <c r="AU106" s="415">
        <v>247327.6030979433</v>
      </c>
      <c r="AV106" s="415">
        <v>242620.49186231173</v>
      </c>
      <c r="AW106" s="416">
        <v>232860.76748000001</v>
      </c>
      <c r="AX106" s="415">
        <v>239723.87706813909</v>
      </c>
      <c r="AY106" s="415">
        <v>247702.69681496755</v>
      </c>
      <c r="AZ106" s="415">
        <v>254507.23128557109</v>
      </c>
      <c r="BA106" s="415">
        <v>258411.99242755474</v>
      </c>
      <c r="BB106" s="415">
        <v>264692</v>
      </c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>
        <v>141034.97921263499</v>
      </c>
      <c r="C107" s="350">
        <f t="shared" si="2"/>
        <v>146507.11526948487</v>
      </c>
      <c r="D107" s="381">
        <v>151979.25132633478</v>
      </c>
      <c r="E107" s="381">
        <f t="shared" si="3"/>
        <v>157278.96968900162</v>
      </c>
      <c r="F107" s="381">
        <v>162578.68805166849</v>
      </c>
      <c r="G107" s="346">
        <v>163503.4399079931</v>
      </c>
      <c r="H107" s="381">
        <v>169015.93049361062</v>
      </c>
      <c r="I107" s="399">
        <v>160494.24810199111</v>
      </c>
      <c r="J107" s="385">
        <v>158258.26821417236</v>
      </c>
      <c r="K107" s="350">
        <v>163049.81476527444</v>
      </c>
      <c r="L107" s="346">
        <v>169574.07615976184</v>
      </c>
      <c r="M107" s="346">
        <v>182478.86502802931</v>
      </c>
      <c r="N107" s="346">
        <v>171880.68992891422</v>
      </c>
      <c r="O107" s="415">
        <v>168057.88996356408</v>
      </c>
      <c r="P107" s="415">
        <v>173427.60839929638</v>
      </c>
      <c r="Q107" s="415">
        <v>182779.5568784244</v>
      </c>
      <c r="R107" s="415">
        <v>184671.25383017038</v>
      </c>
      <c r="S107" s="416">
        <v>185685.83338881918</v>
      </c>
      <c r="T107" s="415">
        <v>175380.74669018225</v>
      </c>
      <c r="U107" s="415">
        <v>176597.08035003976</v>
      </c>
      <c r="V107" s="415">
        <v>169954.58138309725</v>
      </c>
      <c r="W107" s="415">
        <v>174778.68343941629</v>
      </c>
      <c r="X107" s="415">
        <v>189510.68743696067</v>
      </c>
      <c r="Y107" s="415">
        <v>191829.49152695312</v>
      </c>
      <c r="Z107" s="415">
        <v>195264.25582259006</v>
      </c>
      <c r="AA107" s="415">
        <v>209029.65715270594</v>
      </c>
      <c r="AB107" s="415">
        <v>217927.00289478939</v>
      </c>
      <c r="AC107" s="416">
        <v>222872.3947498762</v>
      </c>
      <c r="AD107" s="415">
        <v>221667.01236673121</v>
      </c>
      <c r="AE107" s="415">
        <v>222287.9433872714</v>
      </c>
      <c r="AF107" s="415">
        <v>230860.3656206184</v>
      </c>
      <c r="AG107" s="415">
        <v>233622.11924264429</v>
      </c>
      <c r="AH107" s="415">
        <v>242381.86876267468</v>
      </c>
      <c r="AI107" s="415">
        <v>251885.38155547148</v>
      </c>
      <c r="AJ107" s="415">
        <v>265025.36450912361</v>
      </c>
      <c r="AK107" s="415">
        <v>276076.93724914594</v>
      </c>
      <c r="AL107" s="415">
        <v>289480.71668354986</v>
      </c>
      <c r="AM107" s="416">
        <v>300083.05159050744</v>
      </c>
      <c r="AN107" s="415">
        <v>307285.11612218973</v>
      </c>
      <c r="AO107" s="415">
        <v>302370.16985467495</v>
      </c>
      <c r="AP107" s="415">
        <v>305465.69340787939</v>
      </c>
      <c r="AQ107" s="415">
        <v>308916.22721963294</v>
      </c>
      <c r="AR107" s="415">
        <v>317575.05671309319</v>
      </c>
      <c r="AS107" s="415">
        <v>328775.25763662963</v>
      </c>
      <c r="AT107" s="415">
        <v>341837.3825372422</v>
      </c>
      <c r="AU107" s="415">
        <v>336596.55820769223</v>
      </c>
      <c r="AV107" s="415">
        <v>326555.32898716378</v>
      </c>
      <c r="AW107" s="416">
        <v>309224.94481999998</v>
      </c>
      <c r="AX107" s="415">
        <v>319757.04318855127</v>
      </c>
      <c r="AY107" s="415">
        <v>332176.39172238391</v>
      </c>
      <c r="AZ107" s="415">
        <v>344674.71590371925</v>
      </c>
      <c r="BA107" s="415">
        <v>348020.91273082467</v>
      </c>
      <c r="BB107" s="415">
        <v>357571</v>
      </c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>
        <v>179544.66536987573</v>
      </c>
      <c r="C108" s="391">
        <f t="shared" si="2"/>
        <v>185431.31363651252</v>
      </c>
      <c r="D108" s="384">
        <v>191317.96190314932</v>
      </c>
      <c r="E108" s="384">
        <f t="shared" si="3"/>
        <v>197785.63474597724</v>
      </c>
      <c r="F108" s="384">
        <v>204253.30758880518</v>
      </c>
      <c r="G108" s="348">
        <v>207874.94192064402</v>
      </c>
      <c r="H108" s="384">
        <v>214076.98150839389</v>
      </c>
      <c r="I108" s="403">
        <v>202468.783221124</v>
      </c>
      <c r="J108" s="392">
        <v>198088.06981910506</v>
      </c>
      <c r="K108" s="391">
        <v>204792.4924059372</v>
      </c>
      <c r="L108" s="348">
        <v>212223.04593566526</v>
      </c>
      <c r="M108" s="348">
        <v>224994.96593359206</v>
      </c>
      <c r="N108" s="348">
        <v>211891.48414101684</v>
      </c>
      <c r="O108" s="421">
        <v>210008.97581980788</v>
      </c>
      <c r="P108" s="421">
        <v>214473.73385475561</v>
      </c>
      <c r="Q108" s="421">
        <v>225431.79055234711</v>
      </c>
      <c r="R108" s="421">
        <v>227860.27879207645</v>
      </c>
      <c r="S108" s="422">
        <v>228436.02842582398</v>
      </c>
      <c r="T108" s="421">
        <v>216732.26770135216</v>
      </c>
      <c r="U108" s="421">
        <v>218205.90115891548</v>
      </c>
      <c r="V108" s="421">
        <v>207297.83820639068</v>
      </c>
      <c r="W108" s="421">
        <v>215332.26104168285</v>
      </c>
      <c r="X108" s="421">
        <v>237580.76448503867</v>
      </c>
      <c r="Y108" s="421">
        <v>238075.38735991047</v>
      </c>
      <c r="Z108" s="421">
        <v>242058.52427184465</v>
      </c>
      <c r="AA108" s="421">
        <v>263661.80877283693</v>
      </c>
      <c r="AB108" s="421">
        <v>276764.92866174219</v>
      </c>
      <c r="AC108" s="422">
        <v>282847.80780967901</v>
      </c>
      <c r="AD108" s="421">
        <v>282847.06074292568</v>
      </c>
      <c r="AE108" s="421">
        <v>279135.93147738901</v>
      </c>
      <c r="AF108" s="421">
        <v>293825.58851418743</v>
      </c>
      <c r="AG108" s="421">
        <v>293492.21955139504</v>
      </c>
      <c r="AH108" s="421">
        <v>306476.06409425137</v>
      </c>
      <c r="AI108" s="421">
        <v>317845.68482374569</v>
      </c>
      <c r="AJ108" s="421">
        <v>337045.15696919936</v>
      </c>
      <c r="AK108" s="421">
        <v>351945.2567576344</v>
      </c>
      <c r="AL108" s="421">
        <v>370597.62977162865</v>
      </c>
      <c r="AM108" s="422">
        <v>382358.56730623584</v>
      </c>
      <c r="AN108" s="421">
        <v>395237.10434471612</v>
      </c>
      <c r="AO108" s="421">
        <v>387766.92849237286</v>
      </c>
      <c r="AP108" s="421">
        <v>392013.53101027175</v>
      </c>
      <c r="AQ108" s="421">
        <v>394742.0985347011</v>
      </c>
      <c r="AR108" s="421">
        <v>407619.9202799091</v>
      </c>
      <c r="AS108" s="421">
        <v>426065.15201205265</v>
      </c>
      <c r="AT108" s="421">
        <v>442224.88170492498</v>
      </c>
      <c r="AU108" s="421">
        <v>433246.75941921299</v>
      </c>
      <c r="AV108" s="421">
        <v>418438.66234409926</v>
      </c>
      <c r="AW108" s="422">
        <v>392749.42563999997</v>
      </c>
      <c r="AX108" s="421">
        <v>406225.28011535318</v>
      </c>
      <c r="AY108" s="421">
        <v>425251.89894795662</v>
      </c>
      <c r="AZ108" s="421">
        <v>442685.77301605308</v>
      </c>
      <c r="BA108" s="421">
        <v>442120.04480208375</v>
      </c>
      <c r="BB108" s="421">
        <v>455257</v>
      </c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>
        <v>190891.21263500172</v>
      </c>
      <c r="C109" s="350">
        <f t="shared" si="2"/>
        <v>196958.48858412239</v>
      </c>
      <c r="D109" s="381">
        <v>203025.76453324303</v>
      </c>
      <c r="E109" s="381">
        <f t="shared" si="3"/>
        <v>210448.96054972164</v>
      </c>
      <c r="F109" s="381">
        <v>217872.15656620025</v>
      </c>
      <c r="G109" s="346">
        <v>221102.93156986774</v>
      </c>
      <c r="H109" s="381">
        <v>227469.8075670258</v>
      </c>
      <c r="I109" s="399">
        <v>214817.30611660221</v>
      </c>
      <c r="J109" s="385">
        <v>209768.30539057896</v>
      </c>
      <c r="K109" s="350">
        <v>217362.00673110117</v>
      </c>
      <c r="L109" s="346">
        <v>225538.13296948647</v>
      </c>
      <c r="M109" s="346">
        <v>238335.36783096162</v>
      </c>
      <c r="N109" s="346">
        <v>222943.77552051385</v>
      </c>
      <c r="O109" s="415">
        <v>222324.09340841338</v>
      </c>
      <c r="P109" s="415">
        <v>226880.31169116724</v>
      </c>
      <c r="Q109" s="415">
        <v>237239.69062638827</v>
      </c>
      <c r="R109" s="415">
        <v>240660.05646211386</v>
      </c>
      <c r="S109" s="416">
        <v>241186.03746574817</v>
      </c>
      <c r="T109" s="415">
        <v>229064.95191064081</v>
      </c>
      <c r="U109" s="415">
        <v>230330.93302371583</v>
      </c>
      <c r="V109" s="415">
        <v>219807.62983000017</v>
      </c>
      <c r="W109" s="415">
        <v>228212.81234960802</v>
      </c>
      <c r="X109" s="415">
        <v>251067.34696850835</v>
      </c>
      <c r="Y109" s="415">
        <v>251994.1508364765</v>
      </c>
      <c r="Z109" s="415">
        <v>257196.36762339293</v>
      </c>
      <c r="AA109" s="415">
        <v>280252.9299896587</v>
      </c>
      <c r="AB109" s="415">
        <v>296087.09827310842</v>
      </c>
      <c r="AC109" s="416">
        <v>301342.90576618898</v>
      </c>
      <c r="AD109" s="415">
        <v>302478.29842996289</v>
      </c>
      <c r="AE109" s="415">
        <v>297065.64841374604</v>
      </c>
      <c r="AF109" s="415">
        <v>312581.59039331612</v>
      </c>
      <c r="AG109" s="415">
        <v>311982.80750306637</v>
      </c>
      <c r="AH109" s="415">
        <v>327372.63936981803</v>
      </c>
      <c r="AI109" s="415">
        <v>339393.9686283521</v>
      </c>
      <c r="AJ109" s="415">
        <v>358881.18387669162</v>
      </c>
      <c r="AK109" s="415">
        <v>374885.85713172355</v>
      </c>
      <c r="AL109" s="415">
        <v>395005.19586597773</v>
      </c>
      <c r="AM109" s="416">
        <v>408004.01326685183</v>
      </c>
      <c r="AN109" s="415">
        <v>422274.46173862636</v>
      </c>
      <c r="AO109" s="415">
        <v>413495.8017179154</v>
      </c>
      <c r="AP109" s="415">
        <v>417986.02535431023</v>
      </c>
      <c r="AQ109" s="415">
        <v>419133.51649762341</v>
      </c>
      <c r="AR109" s="415">
        <v>435434.38778885314</v>
      </c>
      <c r="AS109" s="415">
        <v>455671.74604249001</v>
      </c>
      <c r="AT109" s="415">
        <v>474708.44176430046</v>
      </c>
      <c r="AU109" s="415">
        <v>463962.26739110245</v>
      </c>
      <c r="AV109" s="415">
        <v>448373.27875501965</v>
      </c>
      <c r="AW109" s="416">
        <v>417900.15564000001</v>
      </c>
      <c r="AX109" s="415">
        <v>434602.44634403201</v>
      </c>
      <c r="AY109" s="415">
        <v>453712.15121678647</v>
      </c>
      <c r="AZ109" s="415">
        <v>473064.4968517783</v>
      </c>
      <c r="BA109" s="415">
        <v>470249.48200381408</v>
      </c>
      <c r="BB109" s="415">
        <v>485409</v>
      </c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>
        <v>203964.82249448379</v>
      </c>
      <c r="C110" s="350">
        <f t="shared" si="2"/>
        <v>211074.19790487818</v>
      </c>
      <c r="D110" s="381">
        <v>218183.5733152726</v>
      </c>
      <c r="E110" s="381">
        <f t="shared" si="3"/>
        <v>225172.75805160834</v>
      </c>
      <c r="F110" s="381">
        <v>232161.94278794405</v>
      </c>
      <c r="G110" s="346">
        <v>236257.38297872338</v>
      </c>
      <c r="H110" s="381">
        <v>242862.7897268855</v>
      </c>
      <c r="I110" s="399">
        <v>229692.96858138757</v>
      </c>
      <c r="J110" s="385">
        <v>224586.73668223241</v>
      </c>
      <c r="K110" s="350">
        <v>230422.22281670696</v>
      </c>
      <c r="L110" s="346">
        <v>240019.70301000576</v>
      </c>
      <c r="M110" s="346">
        <v>253433.3419577404</v>
      </c>
      <c r="N110" s="346">
        <v>236150.4942806625</v>
      </c>
      <c r="O110" s="415">
        <v>235533.86806889699</v>
      </c>
      <c r="P110" s="415">
        <v>240777.60236838798</v>
      </c>
      <c r="Q110" s="415">
        <v>250861.20124389158</v>
      </c>
      <c r="R110" s="415">
        <v>255286.64263748442</v>
      </c>
      <c r="S110" s="416">
        <v>255921.49706778664</v>
      </c>
      <c r="T110" s="415">
        <v>243760.80058788951</v>
      </c>
      <c r="U110" s="415">
        <v>244407.44374207142</v>
      </c>
      <c r="V110" s="415">
        <v>234612.87737320931</v>
      </c>
      <c r="W110" s="415">
        <v>243143.21745711405</v>
      </c>
      <c r="X110" s="415">
        <v>266586.21016847849</v>
      </c>
      <c r="Y110" s="415">
        <v>269105.96114489902</v>
      </c>
      <c r="Z110" s="415">
        <v>275364.48697543639</v>
      </c>
      <c r="AA110" s="415">
        <v>300166.79875904857</v>
      </c>
      <c r="AB110" s="415">
        <v>319699.04059359821</v>
      </c>
      <c r="AC110" s="416">
        <v>323730.60510632861</v>
      </c>
      <c r="AD110" s="415">
        <v>325687.70968138386</v>
      </c>
      <c r="AE110" s="415">
        <v>318300.72610236862</v>
      </c>
      <c r="AF110" s="415">
        <v>335761.83374047786</v>
      </c>
      <c r="AG110" s="415">
        <v>335343.47777417494</v>
      </c>
      <c r="AH110" s="415">
        <v>350180.56036254775</v>
      </c>
      <c r="AI110" s="415">
        <v>363556.89774816181</v>
      </c>
      <c r="AJ110" s="415">
        <v>386376.04322148359</v>
      </c>
      <c r="AK110" s="415">
        <v>403685.53598659515</v>
      </c>
      <c r="AL110" s="415">
        <v>422016.59089335409</v>
      </c>
      <c r="AM110" s="416">
        <v>440425.57711436506</v>
      </c>
      <c r="AN110" s="415">
        <v>455343.94540431874</v>
      </c>
      <c r="AO110" s="415">
        <v>443764.5226529041</v>
      </c>
      <c r="AP110" s="415">
        <v>447956.37602392409</v>
      </c>
      <c r="AQ110" s="415">
        <v>450266.81495830783</v>
      </c>
      <c r="AR110" s="415">
        <v>470745.93013522943</v>
      </c>
      <c r="AS110" s="415">
        <v>491241.44237865455</v>
      </c>
      <c r="AT110" s="415">
        <v>514455.78823092824</v>
      </c>
      <c r="AU110" s="415">
        <v>501456.42470305355</v>
      </c>
      <c r="AV110" s="415">
        <v>484380.43125195976</v>
      </c>
      <c r="AW110" s="416">
        <v>448958.02665999997</v>
      </c>
      <c r="AX110" s="415">
        <v>468526.75338825403</v>
      </c>
      <c r="AY110" s="415">
        <v>488360.65156361397</v>
      </c>
      <c r="AZ110" s="415">
        <v>509413.51608145662</v>
      </c>
      <c r="BA110" s="415">
        <v>504661.55352341966</v>
      </c>
      <c r="BB110" s="415">
        <v>522297</v>
      </c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>
        <v>220168.73330623619</v>
      </c>
      <c r="C111" s="350">
        <f t="shared" si="2"/>
        <v>227474.0661395161</v>
      </c>
      <c r="D111" s="381">
        <v>234779.39897279601</v>
      </c>
      <c r="E111" s="381">
        <f t="shared" si="3"/>
        <v>242251.70920114504</v>
      </c>
      <c r="F111" s="381">
        <v>249724.0194294941</v>
      </c>
      <c r="G111" s="346">
        <v>253412.61069580217</v>
      </c>
      <c r="H111" s="381">
        <v>261746.45527436733</v>
      </c>
      <c r="I111" s="399">
        <v>247362.06011555172</v>
      </c>
      <c r="J111" s="385">
        <v>241874.08024663373</v>
      </c>
      <c r="K111" s="350">
        <v>246624.81748360375</v>
      </c>
      <c r="L111" s="346">
        <v>257458.17183494582</v>
      </c>
      <c r="M111" s="346">
        <v>272385.11470461404</v>
      </c>
      <c r="N111" s="346">
        <v>252482.31649406417</v>
      </c>
      <c r="O111" s="415">
        <v>250793.74759854254</v>
      </c>
      <c r="P111" s="415">
        <v>256622.43724085941</v>
      </c>
      <c r="Q111" s="415">
        <v>268343.11144676438</v>
      </c>
      <c r="R111" s="415">
        <v>272757.96046543843</v>
      </c>
      <c r="S111" s="416">
        <v>273280.88780762634</v>
      </c>
      <c r="T111" s="415">
        <v>260464.95334509114</v>
      </c>
      <c r="U111" s="415">
        <v>262589.1135909179</v>
      </c>
      <c r="V111" s="415">
        <v>251254.93279030654</v>
      </c>
      <c r="W111" s="415">
        <v>261246.01534968565</v>
      </c>
      <c r="X111" s="415">
        <v>283745.19539392582</v>
      </c>
      <c r="Y111" s="415">
        <v>290983.66026601213</v>
      </c>
      <c r="Z111" s="415">
        <v>295953.73303623532</v>
      </c>
      <c r="AA111" s="415">
        <v>323360.06670113752</v>
      </c>
      <c r="AB111" s="415">
        <v>347950.05009316566</v>
      </c>
      <c r="AC111" s="416">
        <v>353202.90884979791</v>
      </c>
      <c r="AD111" s="415">
        <v>354511.32565213391</v>
      </c>
      <c r="AE111" s="415">
        <v>345118.26292214822</v>
      </c>
      <c r="AF111" s="415">
        <v>365678.81061274052</v>
      </c>
      <c r="AG111" s="415">
        <v>363686.77104510018</v>
      </c>
      <c r="AH111" s="415">
        <v>379042.33325975691</v>
      </c>
      <c r="AI111" s="415">
        <v>394480.3625783954</v>
      </c>
      <c r="AJ111" s="415">
        <v>419188.00407849782</v>
      </c>
      <c r="AK111" s="415">
        <v>439339.9815683167</v>
      </c>
      <c r="AL111" s="415">
        <v>456237.94196468644</v>
      </c>
      <c r="AM111" s="416">
        <v>478637.69189598586</v>
      </c>
      <c r="AN111" s="415">
        <v>495036.22632481158</v>
      </c>
      <c r="AO111" s="415">
        <v>481868.46032433474</v>
      </c>
      <c r="AP111" s="415">
        <v>486356.73605512938</v>
      </c>
      <c r="AQ111" s="415">
        <v>490920.44288572524</v>
      </c>
      <c r="AR111" s="415">
        <v>513708.3271606327</v>
      </c>
      <c r="AS111" s="415">
        <v>536109.7581060722</v>
      </c>
      <c r="AT111" s="415">
        <v>561695.32747707155</v>
      </c>
      <c r="AU111" s="415">
        <v>546927.65412835509</v>
      </c>
      <c r="AV111" s="415">
        <v>528528.54287332715</v>
      </c>
      <c r="AW111" s="416">
        <v>489359.94062999997</v>
      </c>
      <c r="AX111" s="415">
        <v>511092.50273127231</v>
      </c>
      <c r="AY111" s="415">
        <v>532077.66390489228</v>
      </c>
      <c r="AZ111" s="415">
        <v>556095.54006655701</v>
      </c>
      <c r="BA111" s="415">
        <v>549284.94034141116</v>
      </c>
      <c r="BB111" s="415">
        <v>569512</v>
      </c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>
        <v>239229.91679247472</v>
      </c>
      <c r="C112" s="350">
        <f t="shared" si="2"/>
        <v>247314.55998783911</v>
      </c>
      <c r="D112" s="381">
        <v>255399.2031832035</v>
      </c>
      <c r="E112" s="381">
        <f t="shared" si="3"/>
        <v>263429.02904047153</v>
      </c>
      <c r="F112" s="381">
        <v>271458.85489773954</v>
      </c>
      <c r="G112" s="346">
        <v>276518.71880391025</v>
      </c>
      <c r="H112" s="381">
        <v>285759.28824855929</v>
      </c>
      <c r="I112" s="399">
        <v>269140.36413121328</v>
      </c>
      <c r="J112" s="385">
        <v>261536.1406356259</v>
      </c>
      <c r="K112" s="350">
        <v>268475.20068173978</v>
      </c>
      <c r="L112" s="346">
        <v>278111.25080625154</v>
      </c>
      <c r="M112" s="346">
        <v>294024.68693402328</v>
      </c>
      <c r="N112" s="346">
        <v>275936.37574423559</v>
      </c>
      <c r="O112" s="415">
        <v>271331.0172242464</v>
      </c>
      <c r="P112" s="415">
        <v>277001.23743560747</v>
      </c>
      <c r="Q112" s="415">
        <v>289623.88802013919</v>
      </c>
      <c r="R112" s="415">
        <v>294809.93245601887</v>
      </c>
      <c r="S112" s="416">
        <v>296546.22387257038</v>
      </c>
      <c r="T112" s="415">
        <v>281417.14495002944</v>
      </c>
      <c r="U112" s="415">
        <v>286241.97776774387</v>
      </c>
      <c r="V112" s="415">
        <v>272084.64427694364</v>
      </c>
      <c r="W112" s="415">
        <v>283577.96295505704</v>
      </c>
      <c r="X112" s="415">
        <v>308293.92095334159</v>
      </c>
      <c r="Y112" s="415">
        <v>317595.67295302375</v>
      </c>
      <c r="Z112" s="415">
        <v>321895.75763524149</v>
      </c>
      <c r="AA112" s="415">
        <v>352669.22562909342</v>
      </c>
      <c r="AB112" s="415">
        <v>385035.29889532179</v>
      </c>
      <c r="AC112" s="416">
        <v>389539.67885730724</v>
      </c>
      <c r="AD112" s="415">
        <v>391571.46039573546</v>
      </c>
      <c r="AE112" s="415">
        <v>379281.22606528929</v>
      </c>
      <c r="AF112" s="415">
        <v>403353.62139893899</v>
      </c>
      <c r="AG112" s="415">
        <v>400680.28017368994</v>
      </c>
      <c r="AH112" s="415">
        <v>416448.5908783644</v>
      </c>
      <c r="AI112" s="415">
        <v>436291.0390489836</v>
      </c>
      <c r="AJ112" s="415">
        <v>459254.50703143619</v>
      </c>
      <c r="AK112" s="415">
        <v>483343.4364373206</v>
      </c>
      <c r="AL112" s="415">
        <v>501645.80204393045</v>
      </c>
      <c r="AM112" s="416">
        <v>525786.16585458221</v>
      </c>
      <c r="AN112" s="415">
        <v>546675.43473059789</v>
      </c>
      <c r="AO112" s="415">
        <v>531247.69058274385</v>
      </c>
      <c r="AP112" s="415">
        <v>535088.44610583805</v>
      </c>
      <c r="AQ112" s="415">
        <v>539339.05791804974</v>
      </c>
      <c r="AR112" s="415">
        <v>569616.52637085703</v>
      </c>
      <c r="AS112" s="415">
        <v>593696.97112382366</v>
      </c>
      <c r="AT112" s="415">
        <v>625118.09588082484</v>
      </c>
      <c r="AU112" s="415">
        <v>606721.27699864807</v>
      </c>
      <c r="AV112" s="415">
        <v>585957.70017499314</v>
      </c>
      <c r="AW112" s="416">
        <v>540616.03486000001</v>
      </c>
      <c r="AX112" s="415">
        <v>565293.90193009912</v>
      </c>
      <c r="AY112" s="415">
        <v>587434.7772018729</v>
      </c>
      <c r="AZ112" s="415">
        <v>615311.56601811398</v>
      </c>
      <c r="BA112" s="415">
        <v>606844.8978557142</v>
      </c>
      <c r="BB112" s="415">
        <v>628631</v>
      </c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>
        <v>263935.80118453136</v>
      </c>
      <c r="C113" s="350">
        <f t="shared" si="2"/>
        <v>273100.30788992904</v>
      </c>
      <c r="D113" s="381">
        <v>282264.81459532678</v>
      </c>
      <c r="E113" s="381">
        <f t="shared" si="3"/>
        <v>291949.09462274413</v>
      </c>
      <c r="F113" s="381">
        <v>301633.37465016148</v>
      </c>
      <c r="G113" s="346">
        <v>306827.6216216216</v>
      </c>
      <c r="H113" s="381">
        <v>317745.34622901527</v>
      </c>
      <c r="I113" s="399">
        <v>297737.76789380697</v>
      </c>
      <c r="J113" s="385">
        <v>287831.54363694065</v>
      </c>
      <c r="K113" s="350">
        <v>295761.04953400069</v>
      </c>
      <c r="L113" s="346">
        <v>305736.10030596209</v>
      </c>
      <c r="M113" s="346">
        <v>322265.87192755495</v>
      </c>
      <c r="N113" s="346">
        <v>302874.60967776855</v>
      </c>
      <c r="O113" s="415">
        <v>299203.0260019874</v>
      </c>
      <c r="P113" s="415">
        <v>302463.5745068476</v>
      </c>
      <c r="Q113" s="415">
        <v>318920.1754775655</v>
      </c>
      <c r="R113" s="415">
        <v>324178.22706746089</v>
      </c>
      <c r="S113" s="416">
        <v>327002.8674741991</v>
      </c>
      <c r="T113" s="415">
        <v>309186.25603762496</v>
      </c>
      <c r="U113" s="415">
        <v>317531.47244619322</v>
      </c>
      <c r="V113" s="415">
        <v>301076.96156262024</v>
      </c>
      <c r="W113" s="415">
        <v>313897.12557245983</v>
      </c>
      <c r="X113" s="415">
        <v>345064.92571631365</v>
      </c>
      <c r="Y113" s="415">
        <v>355823.42955369869</v>
      </c>
      <c r="Z113" s="415">
        <v>358154.64404831378</v>
      </c>
      <c r="AA113" s="415">
        <v>394609.72550844535</v>
      </c>
      <c r="AB113" s="415">
        <v>433718.21564517205</v>
      </c>
      <c r="AC113" s="416">
        <v>438915.2657975044</v>
      </c>
      <c r="AD113" s="415">
        <v>446157.92603004893</v>
      </c>
      <c r="AE113" s="415">
        <v>424080.37949957728</v>
      </c>
      <c r="AF113" s="415">
        <v>452394.89177664387</v>
      </c>
      <c r="AG113" s="415">
        <v>450733.13318577211</v>
      </c>
      <c r="AH113" s="415">
        <v>464283.52485273225</v>
      </c>
      <c r="AI113" s="415">
        <v>488409.53712964972</v>
      </c>
      <c r="AJ113" s="415">
        <v>513546.28374692122</v>
      </c>
      <c r="AK113" s="415">
        <v>542445.55900346814</v>
      </c>
      <c r="AL113" s="415">
        <v>565841.33249131276</v>
      </c>
      <c r="AM113" s="416">
        <v>592821.28279474878</v>
      </c>
      <c r="AN113" s="415">
        <v>616985.51016809104</v>
      </c>
      <c r="AO113" s="415">
        <v>597123.49872479669</v>
      </c>
      <c r="AP113" s="415">
        <v>598454.40423872066</v>
      </c>
      <c r="AQ113" s="415">
        <v>605882.72102651885</v>
      </c>
      <c r="AR113" s="415">
        <v>645064.60737348965</v>
      </c>
      <c r="AS113" s="415">
        <v>673884.28218956746</v>
      </c>
      <c r="AT113" s="415">
        <v>711202.95033663779</v>
      </c>
      <c r="AU113" s="415">
        <v>688059.42678761238</v>
      </c>
      <c r="AV113" s="415">
        <v>662611.0245395049</v>
      </c>
      <c r="AW113" s="416">
        <v>608426.77697999997</v>
      </c>
      <c r="AX113" s="415">
        <v>637253.90094585682</v>
      </c>
      <c r="AY113" s="415">
        <v>663364.60218886693</v>
      </c>
      <c r="AZ113" s="415">
        <v>699892.30149185995</v>
      </c>
      <c r="BA113" s="415">
        <v>684370.73356900318</v>
      </c>
      <c r="BB113" s="415">
        <v>709155</v>
      </c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>
        <v>301251.78231332015</v>
      </c>
      <c r="C114" s="350">
        <f t="shared" si="2"/>
        <v>310329.08291080839</v>
      </c>
      <c r="D114" s="381">
        <v>319406.38350829663</v>
      </c>
      <c r="E114" s="381">
        <f t="shared" si="3"/>
        <v>331742.68349257676</v>
      </c>
      <c r="F114" s="381">
        <v>344078.9834768569</v>
      </c>
      <c r="G114" s="346">
        <v>351079.07705577917</v>
      </c>
      <c r="H114" s="381">
        <v>361918.65672763716</v>
      </c>
      <c r="I114" s="399">
        <v>335295.0301293988</v>
      </c>
      <c r="J114" s="385">
        <v>322748.30897220835</v>
      </c>
      <c r="K114" s="350">
        <v>333549.80337418022</v>
      </c>
      <c r="L114" s="346">
        <v>344722.85599106917</v>
      </c>
      <c r="M114" s="346">
        <v>361862.68822768435</v>
      </c>
      <c r="N114" s="346">
        <v>340158.83004366182</v>
      </c>
      <c r="O114" s="415">
        <v>336369.32646571711</v>
      </c>
      <c r="P114" s="415">
        <v>340394.31621434854</v>
      </c>
      <c r="Q114" s="415">
        <v>359133.75068858283</v>
      </c>
      <c r="R114" s="415">
        <v>364819.41462806484</v>
      </c>
      <c r="S114" s="416">
        <v>369685.85402955266</v>
      </c>
      <c r="T114" s="415">
        <v>349637.76881834219</v>
      </c>
      <c r="U114" s="415">
        <v>359032.13900535379</v>
      </c>
      <c r="V114" s="415">
        <v>344712.78094543389</v>
      </c>
      <c r="W114" s="415">
        <v>358476.14070868585</v>
      </c>
      <c r="X114" s="415">
        <v>397021.86729052261</v>
      </c>
      <c r="Y114" s="415">
        <v>413077.24579957046</v>
      </c>
      <c r="Z114" s="415">
        <v>413757.40463685076</v>
      </c>
      <c r="AA114" s="415">
        <v>455891.1416580489</v>
      </c>
      <c r="AB114" s="415">
        <v>505923.93185599259</v>
      </c>
      <c r="AC114" s="416">
        <v>510592.94280145079</v>
      </c>
      <c r="AD114" s="415">
        <v>520679.69010968757</v>
      </c>
      <c r="AE114" s="415">
        <v>487571.52639307058</v>
      </c>
      <c r="AF114" s="415">
        <v>520650.55275292351</v>
      </c>
      <c r="AG114" s="415">
        <v>516493.89020315523</v>
      </c>
      <c r="AH114" s="415">
        <v>532358.81043497461</v>
      </c>
      <c r="AI114" s="415">
        <v>563517.4039116567</v>
      </c>
      <c r="AJ114" s="415">
        <v>592294.98980375531</v>
      </c>
      <c r="AK114" s="415">
        <v>629551.94613376283</v>
      </c>
      <c r="AL114" s="415">
        <v>653053.47679741506</v>
      </c>
      <c r="AM114" s="416">
        <v>685812.42351678875</v>
      </c>
      <c r="AN114" s="415">
        <v>722328.57829245122</v>
      </c>
      <c r="AO114" s="415">
        <v>698449.84760117414</v>
      </c>
      <c r="AP114" s="415">
        <v>695524.88922116766</v>
      </c>
      <c r="AQ114" s="415">
        <v>705479.43022193445</v>
      </c>
      <c r="AR114" s="415">
        <v>754495.57289111894</v>
      </c>
      <c r="AS114" s="415">
        <v>788925.0010262233</v>
      </c>
      <c r="AT114" s="415">
        <v>834600.36251921754</v>
      </c>
      <c r="AU114" s="415">
        <v>808587.80679648719</v>
      </c>
      <c r="AV114" s="415">
        <v>776311.24346304405</v>
      </c>
      <c r="AW114" s="416">
        <v>709732.82391000004</v>
      </c>
      <c r="AX114" s="415">
        <v>746807.24135589215</v>
      </c>
      <c r="AY114" s="415">
        <v>776343.84978515969</v>
      </c>
      <c r="AZ114" s="415">
        <v>821245.92132282024</v>
      </c>
      <c r="BA114" s="415">
        <v>797426.61604725791</v>
      </c>
      <c r="BB114" s="415">
        <v>826671</v>
      </c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>
        <v>358244.84792706999</v>
      </c>
      <c r="C115" s="350">
        <f t="shared" si="2"/>
        <v>369474.5075790672</v>
      </c>
      <c r="D115" s="381">
        <v>380704.16723106441</v>
      </c>
      <c r="E115" s="381">
        <f t="shared" si="3"/>
        <v>395291.04198474647</v>
      </c>
      <c r="F115" s="381">
        <v>409877.91673842847</v>
      </c>
      <c r="G115" s="346">
        <v>420082.99367452558</v>
      </c>
      <c r="H115" s="381">
        <v>429836.28609371086</v>
      </c>
      <c r="I115" s="399">
        <v>394416.52050804562</v>
      </c>
      <c r="J115" s="385">
        <v>377917.09566124133</v>
      </c>
      <c r="K115" s="350">
        <v>389810.64752330002</v>
      </c>
      <c r="L115" s="346">
        <v>402540.62610601174</v>
      </c>
      <c r="M115" s="346">
        <v>422966.18714963348</v>
      </c>
      <c r="N115" s="346">
        <v>398987.32421607187</v>
      </c>
      <c r="O115" s="415">
        <v>389769.84958595561</v>
      </c>
      <c r="P115" s="415">
        <v>398253.89640658372</v>
      </c>
      <c r="Q115" s="415">
        <v>420517.99040426477</v>
      </c>
      <c r="R115" s="415">
        <v>430166.44524172321</v>
      </c>
      <c r="S115" s="416">
        <v>436155.04238264746</v>
      </c>
      <c r="T115" s="415">
        <v>414420.36124632572</v>
      </c>
      <c r="U115" s="415">
        <v>426188.87454041152</v>
      </c>
      <c r="V115" s="415">
        <v>414861.55933783151</v>
      </c>
      <c r="W115" s="415">
        <v>428387.61408445239</v>
      </c>
      <c r="X115" s="415">
        <v>475839.63670663827</v>
      </c>
      <c r="Y115" s="415">
        <v>498784.30631102127</v>
      </c>
      <c r="Z115" s="415">
        <v>487361.97715174989</v>
      </c>
      <c r="AA115" s="415">
        <v>547833.05536022061</v>
      </c>
      <c r="AB115" s="415">
        <v>622540.98452784994</v>
      </c>
      <c r="AC115" s="416">
        <v>626666.89169023314</v>
      </c>
      <c r="AD115" s="415">
        <v>634013.71805389132</v>
      </c>
      <c r="AE115" s="415">
        <v>588860.2357652433</v>
      </c>
      <c r="AF115" s="415">
        <v>634378.37469825533</v>
      </c>
      <c r="AG115" s="415">
        <v>619459.36283148418</v>
      </c>
      <c r="AH115" s="415">
        <v>644220.05453391641</v>
      </c>
      <c r="AI115" s="415">
        <v>681794.26205666095</v>
      </c>
      <c r="AJ115" s="415">
        <v>719177.07586270815</v>
      </c>
      <c r="AK115" s="415">
        <v>772862.87519970909</v>
      </c>
      <c r="AL115" s="415">
        <v>800899.64078628493</v>
      </c>
      <c r="AM115" s="416">
        <v>846970.5647942439</v>
      </c>
      <c r="AN115" s="415">
        <v>891561.2091827296</v>
      </c>
      <c r="AO115" s="415">
        <v>862952.56460228097</v>
      </c>
      <c r="AP115" s="415">
        <v>852137.97022493824</v>
      </c>
      <c r="AQ115" s="415">
        <v>874687.85769137368</v>
      </c>
      <c r="AR115" s="415">
        <v>928782.26392232743</v>
      </c>
      <c r="AS115" s="415">
        <v>984422.83295486798</v>
      </c>
      <c r="AT115" s="415">
        <v>1040371.3154641361</v>
      </c>
      <c r="AU115" s="415">
        <v>1011437.2238217599</v>
      </c>
      <c r="AV115" s="415">
        <v>964927.09017711726</v>
      </c>
      <c r="AW115" s="416">
        <v>879765.97433999996</v>
      </c>
      <c r="AX115" s="415">
        <v>926756.74771901849</v>
      </c>
      <c r="AY115" s="415">
        <v>965329.82773271168</v>
      </c>
      <c r="AZ115" s="415">
        <v>1028090.0359256527</v>
      </c>
      <c r="BA115" s="415">
        <v>986278.98217591504</v>
      </c>
      <c r="BB115" s="415">
        <v>1025826</v>
      </c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>
        <v>465576.70857043314</v>
      </c>
      <c r="C116" s="350">
        <f t="shared" si="2"/>
        <v>485163.40180751029</v>
      </c>
      <c r="D116" s="381">
        <v>504750.09504458739</v>
      </c>
      <c r="E116" s="381">
        <f t="shared" si="3"/>
        <v>524757.91248461884</v>
      </c>
      <c r="F116" s="381">
        <v>544765.72992465028</v>
      </c>
      <c r="G116" s="346">
        <v>534515.96549741225</v>
      </c>
      <c r="H116" s="381">
        <v>565424.95023803564</v>
      </c>
      <c r="I116" s="399">
        <v>514930.7940600678</v>
      </c>
      <c r="J116" s="385">
        <v>486197.24214535067</v>
      </c>
      <c r="K116" s="350">
        <v>501204.66542975494</v>
      </c>
      <c r="L116" s="346">
        <v>522616.03576449183</v>
      </c>
      <c r="M116" s="346">
        <v>548443.98404484696</v>
      </c>
      <c r="N116" s="346">
        <v>516849.49612095405</v>
      </c>
      <c r="O116" s="415">
        <v>495766.7910897648</v>
      </c>
      <c r="P116" s="415">
        <v>508655.95200402063</v>
      </c>
      <c r="Q116" s="415">
        <v>537975.18181548943</v>
      </c>
      <c r="R116" s="415">
        <v>554374.27593849564</v>
      </c>
      <c r="S116" s="416">
        <v>571787.35906169179</v>
      </c>
      <c r="T116" s="415">
        <v>538526.35332157556</v>
      </c>
      <c r="U116" s="415">
        <v>555995.13481261686</v>
      </c>
      <c r="V116" s="415">
        <v>548833.31819747528</v>
      </c>
      <c r="W116" s="415">
        <v>566436.56727858423</v>
      </c>
      <c r="X116" s="415">
        <v>638040.14780156151</v>
      </c>
      <c r="Y116" s="415">
        <v>668532.83306563669</v>
      </c>
      <c r="Z116" s="415">
        <v>658583.20711974113</v>
      </c>
      <c r="AA116" s="415">
        <v>733217.11365046527</v>
      </c>
      <c r="AB116" s="415">
        <v>857350.55347041995</v>
      </c>
      <c r="AC116" s="416">
        <v>846324.57075524458</v>
      </c>
      <c r="AD116" s="415">
        <v>845241.8710172982</v>
      </c>
      <c r="AE116" s="415">
        <v>787146.19987244706</v>
      </c>
      <c r="AF116" s="415">
        <v>859739.65633627737</v>
      </c>
      <c r="AG116" s="415">
        <v>836706.04225232976</v>
      </c>
      <c r="AH116" s="415">
        <v>864392.90068564017</v>
      </c>
      <c r="AI116" s="415">
        <v>924236.47294009523</v>
      </c>
      <c r="AJ116" s="415">
        <v>984298.00918986194</v>
      </c>
      <c r="AK116" s="415">
        <v>1065907.7037292011</v>
      </c>
      <c r="AL116" s="415">
        <v>1113870.9046507753</v>
      </c>
      <c r="AM116" s="416">
        <v>1183500.2687957587</v>
      </c>
      <c r="AN116" s="415">
        <v>1252198.209848681</v>
      </c>
      <c r="AO116" s="415">
        <v>1214400.7114190848</v>
      </c>
      <c r="AP116" s="415">
        <v>1188831.665193083</v>
      </c>
      <c r="AQ116" s="415">
        <v>1215415.2389235201</v>
      </c>
      <c r="AR116" s="415">
        <v>1304858.8630943005</v>
      </c>
      <c r="AS116" s="415">
        <v>1404761.2578877269</v>
      </c>
      <c r="AT116" s="415">
        <v>1497302.3211578222</v>
      </c>
      <c r="AU116" s="415">
        <v>1448679.8542769575</v>
      </c>
      <c r="AV116" s="415">
        <v>1367286.2521418962</v>
      </c>
      <c r="AW116" s="416">
        <v>1226653.5905800001</v>
      </c>
      <c r="AX116" s="415">
        <v>1313991.0888180234</v>
      </c>
      <c r="AY116" s="415">
        <v>1364393.8699011542</v>
      </c>
      <c r="AZ116" s="415">
        <v>1475460.0355096716</v>
      </c>
      <c r="BA116" s="415">
        <v>1392941.2060933064</v>
      </c>
      <c r="BB116" s="415">
        <v>1465322</v>
      </c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>
        <v>578273.89234699798</v>
      </c>
      <c r="C117" s="424">
        <f t="shared" si="2"/>
        <v>611342.21660469892</v>
      </c>
      <c r="D117" s="424">
        <v>644410.54086239974</v>
      </c>
      <c r="E117" s="424">
        <f t="shared" si="3"/>
        <v>666690.34750332055</v>
      </c>
      <c r="F117" s="424">
        <v>688970.15414424124</v>
      </c>
      <c r="G117" s="421">
        <v>660890.71362852212</v>
      </c>
      <c r="H117" s="421">
        <v>698953.17960410926</v>
      </c>
      <c r="I117" s="425">
        <v>642546.12094733317</v>
      </c>
      <c r="J117" s="424">
        <v>591552.37208142539</v>
      </c>
      <c r="K117" s="424">
        <v>620997.23269761831</v>
      </c>
      <c r="L117" s="424">
        <v>649450.71710907132</v>
      </c>
      <c r="M117" s="421">
        <v>676288.07330746006</v>
      </c>
      <c r="N117" s="421">
        <v>635169.38519828243</v>
      </c>
      <c r="O117" s="421">
        <v>609167.29152037099</v>
      </c>
      <c r="P117" s="421">
        <v>623925.15067847725</v>
      </c>
      <c r="Q117" s="421">
        <v>660620.59481711825</v>
      </c>
      <c r="R117" s="421">
        <v>681014.82177586923</v>
      </c>
      <c r="S117" s="422">
        <v>706747.59092422342</v>
      </c>
      <c r="T117" s="421">
        <v>668135.2528630218</v>
      </c>
      <c r="U117" s="421">
        <v>696985.95521296957</v>
      </c>
      <c r="V117" s="421">
        <v>693145.70715052774</v>
      </c>
      <c r="W117" s="421">
        <v>710410.14967398904</v>
      </c>
      <c r="X117" s="421">
        <v>829248.14707310696</v>
      </c>
      <c r="Y117" s="421">
        <v>850214.82965476159</v>
      </c>
      <c r="Z117" s="421">
        <v>823523.43105735059</v>
      </c>
      <c r="AA117" s="421">
        <v>928803.11890727328</v>
      </c>
      <c r="AB117" s="421">
        <v>1116263.2600818528</v>
      </c>
      <c r="AC117" s="422">
        <v>1079403.6878045665</v>
      </c>
      <c r="AD117" s="421">
        <v>1079983.4959904139</v>
      </c>
      <c r="AE117" s="421">
        <v>1000277.0937958857</v>
      </c>
      <c r="AF117" s="421">
        <v>1101631.3835879795</v>
      </c>
      <c r="AG117" s="421">
        <v>1058651.6804923096</v>
      </c>
      <c r="AH117" s="421">
        <v>1101647.1734793826</v>
      </c>
      <c r="AI117" s="421">
        <v>1183896.322758975</v>
      </c>
      <c r="AJ117" s="421">
        <v>1272261.3380386131</v>
      </c>
      <c r="AK117" s="421">
        <v>1396128.2076714251</v>
      </c>
      <c r="AL117" s="421">
        <v>1449079.176080629</v>
      </c>
      <c r="AM117" s="422">
        <v>1546239.9802196415</v>
      </c>
      <c r="AN117" s="421">
        <v>1662292.4425493605</v>
      </c>
      <c r="AO117" s="421">
        <v>1587646.9679274338</v>
      </c>
      <c r="AP117" s="421">
        <v>1560546.9951891822</v>
      </c>
      <c r="AQ117" s="421">
        <v>1584929.9819584351</v>
      </c>
      <c r="AR117" s="421">
        <v>1720053.3632518058</v>
      </c>
      <c r="AS117" s="421">
        <v>1880686.0631127318</v>
      </c>
      <c r="AT117" s="421">
        <v>2005293.1655728144</v>
      </c>
      <c r="AU117" s="421">
        <v>1929789.046376273</v>
      </c>
      <c r="AV117" s="421">
        <v>1832085.2432607396</v>
      </c>
      <c r="AW117" s="422">
        <v>1618867.1963199999</v>
      </c>
      <c r="AX117" s="421">
        <v>1761738.1278629147</v>
      </c>
      <c r="AY117" s="421">
        <v>1825776.5410797896</v>
      </c>
      <c r="AZ117" s="421">
        <v>1982049.1624973998</v>
      </c>
      <c r="BA117" s="421">
        <v>1850485.0367645004</v>
      </c>
      <c r="BB117" s="421">
        <v>1960587</v>
      </c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>
        <v>616389.90982464282</v>
      </c>
      <c r="C118" s="415">
        <f t="shared" si="2"/>
        <v>651664.97703671467</v>
      </c>
      <c r="D118" s="426">
        <v>686940.04424878652</v>
      </c>
      <c r="E118" s="426">
        <f t="shared" si="3"/>
        <v>710675.74158079806</v>
      </c>
      <c r="F118" s="426">
        <v>734411.43891280959</v>
      </c>
      <c r="G118" s="415">
        <v>700797.62622196658</v>
      </c>
      <c r="H118" s="415">
        <v>740205.71420696564</v>
      </c>
      <c r="I118" s="427">
        <v>684525.87742921256</v>
      </c>
      <c r="J118" s="426">
        <v>627138.42086412478</v>
      </c>
      <c r="K118" s="426">
        <v>654780.16158957547</v>
      </c>
      <c r="L118" s="426">
        <v>686502.37695360952</v>
      </c>
      <c r="M118" s="415">
        <v>716446.45536869345</v>
      </c>
      <c r="N118" s="415">
        <v>668436.74279219145</v>
      </c>
      <c r="O118" s="415">
        <v>641251.79493209673</v>
      </c>
      <c r="P118" s="415">
        <v>654151.5861603216</v>
      </c>
      <c r="Q118" s="415">
        <v>699117.71719235892</v>
      </c>
      <c r="R118" s="415">
        <v>720953.15763956227</v>
      </c>
      <c r="S118" s="416">
        <v>747783.96967912116</v>
      </c>
      <c r="T118" s="415">
        <v>708519.90788947686</v>
      </c>
      <c r="U118" s="415">
        <v>737877.66632264724</v>
      </c>
      <c r="V118" s="415">
        <v>739961.04317873274</v>
      </c>
      <c r="W118" s="415">
        <v>756954.13853527908</v>
      </c>
      <c r="X118" s="415">
        <v>893545.83245545218</v>
      </c>
      <c r="Y118" s="415">
        <v>896223.91113677784</v>
      </c>
      <c r="Z118" s="415">
        <v>884442.22784586274</v>
      </c>
      <c r="AA118" s="415">
        <v>994046.20003447076</v>
      </c>
      <c r="AB118" s="415">
        <v>1196144.358421508</v>
      </c>
      <c r="AC118" s="416">
        <v>1152802.2859767692</v>
      </c>
      <c r="AD118" s="415">
        <v>1151041.3192767384</v>
      </c>
      <c r="AE118" s="415">
        <v>1062876.2149711524</v>
      </c>
      <c r="AF118" s="415">
        <v>1166169.3539844756</v>
      </c>
      <c r="AG118" s="415">
        <v>1127643.7425244253</v>
      </c>
      <c r="AH118" s="415">
        <v>1177746.4905293363</v>
      </c>
      <c r="AI118" s="415">
        <v>1261500.5919928635</v>
      </c>
      <c r="AJ118" s="415">
        <v>1359758.9349823883</v>
      </c>
      <c r="AK118" s="415">
        <v>1495576.2997519062</v>
      </c>
      <c r="AL118" s="415">
        <v>1557061.6585584779</v>
      </c>
      <c r="AM118" s="416">
        <v>1658119.7738576117</v>
      </c>
      <c r="AN118" s="415">
        <v>1795749.02205039</v>
      </c>
      <c r="AO118" s="415">
        <v>1708538.9948630962</v>
      </c>
      <c r="AP118" s="415">
        <v>1672457.2436614225</v>
      </c>
      <c r="AQ118" s="415">
        <v>1696965.8463922653</v>
      </c>
      <c r="AR118" s="415">
        <v>1848523.5033976105</v>
      </c>
      <c r="AS118" s="415">
        <v>2035725.5292473636</v>
      </c>
      <c r="AT118" s="415">
        <v>2166928.3552033082</v>
      </c>
      <c r="AU118" s="415">
        <v>2083059.6455630888</v>
      </c>
      <c r="AV118" s="415">
        <v>1977802.8810451035</v>
      </c>
      <c r="AW118" s="416">
        <v>1739475.8817699999</v>
      </c>
      <c r="AX118" s="415">
        <v>1904147.0304918257</v>
      </c>
      <c r="AY118" s="415">
        <v>1970987.5642883293</v>
      </c>
      <c r="AZ118" s="415">
        <v>2150750.5847089076</v>
      </c>
      <c r="BA118" s="415">
        <v>1993789.3213544814</v>
      </c>
      <c r="BB118" s="415">
        <v>2119538</v>
      </c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>
        <v>663211.08471722214</v>
      </c>
      <c r="C119" s="415">
        <f t="shared" si="2"/>
        <v>697000.69302460039</v>
      </c>
      <c r="D119" s="415">
        <v>730790.30133197876</v>
      </c>
      <c r="E119" s="415">
        <f t="shared" si="3"/>
        <v>757357.86589742103</v>
      </c>
      <c r="F119" s="415">
        <v>783925.43046286341</v>
      </c>
      <c r="G119" s="415">
        <v>749319.30994824611</v>
      </c>
      <c r="H119" s="415">
        <v>790193.17709847155</v>
      </c>
      <c r="I119" s="416">
        <v>732055.94251062407</v>
      </c>
      <c r="J119" s="415">
        <v>666784.78922790952</v>
      </c>
      <c r="K119" s="415">
        <v>701396.82883154997</v>
      </c>
      <c r="L119" s="415">
        <v>732989.88964690315</v>
      </c>
      <c r="M119" s="415">
        <v>763956.63346269948</v>
      </c>
      <c r="N119" s="415">
        <v>712657.74582325981</v>
      </c>
      <c r="O119" s="415">
        <v>683249.96800264984</v>
      </c>
      <c r="P119" s="415">
        <v>693050.94773212716</v>
      </c>
      <c r="Q119" s="415">
        <v>742492.15649341035</v>
      </c>
      <c r="R119" s="415">
        <v>766729.40393406292</v>
      </c>
      <c r="S119" s="416">
        <v>801421.93874362984</v>
      </c>
      <c r="T119" s="415">
        <v>755893.7696884186</v>
      </c>
      <c r="U119" s="415">
        <v>792979.90537315351</v>
      </c>
      <c r="V119" s="415">
        <v>793250.62843190879</v>
      </c>
      <c r="W119" s="415">
        <v>810674.73769696499</v>
      </c>
      <c r="X119" s="415">
        <v>963362.33441667608</v>
      </c>
      <c r="Y119" s="415">
        <v>975422.5239031961</v>
      </c>
      <c r="Z119" s="415">
        <v>957863.08866960229</v>
      </c>
      <c r="AA119" s="415">
        <v>1068709.0725784211</v>
      </c>
      <c r="AB119" s="415">
        <v>1291379.8595028948</v>
      </c>
      <c r="AC119" s="416">
        <v>1240076.5754365784</v>
      </c>
      <c r="AD119" s="415">
        <v>1239393.6481242513</v>
      </c>
      <c r="AE119" s="415">
        <v>1141523.6897497887</v>
      </c>
      <c r="AF119" s="415">
        <v>1256407.1250343302</v>
      </c>
      <c r="AG119" s="415">
        <v>1212386.8748502065</v>
      </c>
      <c r="AH119" s="415">
        <v>1264633.5212520866</v>
      </c>
      <c r="AI119" s="415">
        <v>1360463.9564500435</v>
      </c>
      <c r="AJ119" s="415">
        <v>1470411.6981249503</v>
      </c>
      <c r="AK119" s="415">
        <v>1619281.6869341577</v>
      </c>
      <c r="AL119" s="415">
        <v>1690556.6167694617</v>
      </c>
      <c r="AM119" s="416">
        <v>1799625.9309517799</v>
      </c>
      <c r="AN119" s="415">
        <v>1949602.6303599835</v>
      </c>
      <c r="AO119" s="415">
        <v>1859414.2756363987</v>
      </c>
      <c r="AP119" s="415">
        <v>1805092.2345598752</v>
      </c>
      <c r="AQ119" s="415">
        <v>1833221.1355893002</v>
      </c>
      <c r="AR119" s="415">
        <v>2006833.0840064802</v>
      </c>
      <c r="AS119" s="415">
        <v>2206941.1788139478</v>
      </c>
      <c r="AT119" s="415">
        <v>2362930.0081853364</v>
      </c>
      <c r="AU119" s="415">
        <v>2262187.739502389</v>
      </c>
      <c r="AV119" s="415">
        <v>2160380.4810390347</v>
      </c>
      <c r="AW119" s="416">
        <v>1894840.68906</v>
      </c>
      <c r="AX119" s="415">
        <v>2078009.1040934634</v>
      </c>
      <c r="AY119" s="415">
        <v>2163183.5510703484</v>
      </c>
      <c r="AZ119" s="415">
        <v>2348549.8310170737</v>
      </c>
      <c r="BA119" s="415">
        <v>2175135.2822642913</v>
      </c>
      <c r="BB119" s="415">
        <v>2316770</v>
      </c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>
        <v>719632.69579607469</v>
      </c>
      <c r="C120" s="428">
        <f t="shared" si="2"/>
        <v>754348.31259495579</v>
      </c>
      <c r="D120" s="428">
        <v>789063.92939383676</v>
      </c>
      <c r="E120" s="428">
        <f t="shared" si="3"/>
        <v>821351.04685515305</v>
      </c>
      <c r="F120" s="428">
        <v>853638.16431646945</v>
      </c>
      <c r="G120" s="428">
        <v>813418.46635997691</v>
      </c>
      <c r="H120" s="428">
        <v>847441.48063142074</v>
      </c>
      <c r="I120" s="429">
        <v>791161.76880103128</v>
      </c>
      <c r="J120" s="428">
        <v>719990.34447114298</v>
      </c>
      <c r="K120" s="428">
        <v>761347.37275629968</v>
      </c>
      <c r="L120" s="428">
        <v>788560.59753576445</v>
      </c>
      <c r="M120" s="428">
        <v>814013.1479085813</v>
      </c>
      <c r="N120" s="428">
        <v>766830.15151733847</v>
      </c>
      <c r="O120" s="415">
        <v>737208.29350778402</v>
      </c>
      <c r="P120" s="415">
        <v>743566.87803115963</v>
      </c>
      <c r="Q120" s="415">
        <v>795789.63633940474</v>
      </c>
      <c r="R120" s="415">
        <v>822597.02523895272</v>
      </c>
      <c r="S120" s="416">
        <v>864718.32669210481</v>
      </c>
      <c r="T120" s="415">
        <v>814237.44609053503</v>
      </c>
      <c r="U120" s="415">
        <v>858667.15381969081</v>
      </c>
      <c r="V120" s="415">
        <v>863634.27007476741</v>
      </c>
      <c r="W120" s="415">
        <v>887332.05499495461</v>
      </c>
      <c r="X120" s="415">
        <v>1038113.4999066084</v>
      </c>
      <c r="Y120" s="415">
        <v>1075133.2063669667</v>
      </c>
      <c r="Z120" s="415">
        <v>1055999.9402797674</v>
      </c>
      <c r="AA120" s="415">
        <v>1163212.3101172009</v>
      </c>
      <c r="AB120" s="415">
        <v>1405872.0374825315</v>
      </c>
      <c r="AC120" s="416">
        <v>1350814.7951397211</v>
      </c>
      <c r="AD120" s="415">
        <v>1345394.9401020065</v>
      </c>
      <c r="AE120" s="415">
        <v>1236410.898194978</v>
      </c>
      <c r="AF120" s="415">
        <v>1360913.4304650121</v>
      </c>
      <c r="AG120" s="415">
        <v>1321232.2126150767</v>
      </c>
      <c r="AH120" s="415">
        <v>1382082.4721674232</v>
      </c>
      <c r="AI120" s="415">
        <v>1481809.2168982485</v>
      </c>
      <c r="AJ120" s="415">
        <v>1598818.541235202</v>
      </c>
      <c r="AK120" s="415">
        <v>1768285.5097094316</v>
      </c>
      <c r="AL120" s="415">
        <v>1852121.6080500598</v>
      </c>
      <c r="AM120" s="416">
        <v>1974751.7921105782</v>
      </c>
      <c r="AN120" s="415">
        <v>2146680.4084131857</v>
      </c>
      <c r="AO120" s="415">
        <v>2035776.3745849575</v>
      </c>
      <c r="AP120" s="415">
        <v>1981502.007281238</v>
      </c>
      <c r="AQ120" s="415">
        <v>2014600.6112505351</v>
      </c>
      <c r="AR120" s="415">
        <v>2215907.2356839096</v>
      </c>
      <c r="AS120" s="415">
        <v>2436317.0722504859</v>
      </c>
      <c r="AT120" s="415">
        <v>2612022.8093516408</v>
      </c>
      <c r="AU120" s="415">
        <v>2498692.2985150097</v>
      </c>
      <c r="AV120" s="415">
        <v>2393144.4393744753</v>
      </c>
      <c r="AW120" s="416">
        <v>2089579.51092</v>
      </c>
      <c r="AX120" s="415">
        <v>2300128.2892097519</v>
      </c>
      <c r="AY120" s="415">
        <v>2400469.2582708723</v>
      </c>
      <c r="AZ120" s="415">
        <v>2600978.0555429501</v>
      </c>
      <c r="BA120" s="415">
        <v>2399708.941150751</v>
      </c>
      <c r="BB120" s="415">
        <v>2558155</v>
      </c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>
        <v>788899.33492045046</v>
      </c>
      <c r="C121" s="428">
        <f t="shared" si="2"/>
        <v>821312.32487076824</v>
      </c>
      <c r="D121" s="428">
        <v>853725.31482108589</v>
      </c>
      <c r="E121" s="428">
        <f t="shared" si="3"/>
        <v>893661.35975177016</v>
      </c>
      <c r="F121" s="428">
        <v>933597.40468245442</v>
      </c>
      <c r="G121" s="428">
        <v>895032.99022426677</v>
      </c>
      <c r="H121" s="428">
        <v>939421.26188925083</v>
      </c>
      <c r="I121" s="429">
        <v>868359.61700806953</v>
      </c>
      <c r="J121" s="428">
        <v>790666.67651992571</v>
      </c>
      <c r="K121" s="428">
        <v>831027.02273904043</v>
      </c>
      <c r="L121" s="428">
        <v>856528.5783097659</v>
      </c>
      <c r="M121" s="428">
        <v>875078.06597671413</v>
      </c>
      <c r="N121" s="428">
        <v>838664.12672752864</v>
      </c>
      <c r="O121" s="415">
        <v>803210.07959589269</v>
      </c>
      <c r="P121" s="415">
        <v>807121.39345395146</v>
      </c>
      <c r="Q121" s="415">
        <v>862303.80302087963</v>
      </c>
      <c r="R121" s="415">
        <v>891527.9936002217</v>
      </c>
      <c r="S121" s="416">
        <v>943335.44810366468</v>
      </c>
      <c r="T121" s="415">
        <v>892152.44432686665</v>
      </c>
      <c r="U121" s="415">
        <v>941257.03055322624</v>
      </c>
      <c r="V121" s="415">
        <v>956779.70579296083</v>
      </c>
      <c r="W121" s="415">
        <v>983732.47762555315</v>
      </c>
      <c r="X121" s="415">
        <v>1139886.850199858</v>
      </c>
      <c r="Y121" s="415">
        <v>1224008.5215390446</v>
      </c>
      <c r="Z121" s="415">
        <v>1162030.5931879675</v>
      </c>
      <c r="AA121" s="415">
        <v>1270005.7557049294</v>
      </c>
      <c r="AB121" s="415">
        <v>1555664.7878319027</v>
      </c>
      <c r="AC121" s="416">
        <v>1482700.2532393872</v>
      </c>
      <c r="AD121" s="415">
        <v>1493094.5533075246</v>
      </c>
      <c r="AE121" s="415">
        <v>1363514.8318526319</v>
      </c>
      <c r="AF121" s="415">
        <v>1493297.6732917998</v>
      </c>
      <c r="AG121" s="415">
        <v>1449083.0504856834</v>
      </c>
      <c r="AH121" s="415">
        <v>1523707.6081366315</v>
      </c>
      <c r="AI121" s="415">
        <v>1642538.2190473618</v>
      </c>
      <c r="AJ121" s="415">
        <v>1778611.000185386</v>
      </c>
      <c r="AK121" s="415">
        <v>1954051.6765427929</v>
      </c>
      <c r="AL121" s="415">
        <v>2064816.7135163555</v>
      </c>
      <c r="AM121" s="416">
        <v>2213217.5843095179</v>
      </c>
      <c r="AN121" s="415">
        <v>2405848.7650054875</v>
      </c>
      <c r="AO121" s="415">
        <v>2258142.0882536932</v>
      </c>
      <c r="AP121" s="415">
        <v>2206196.2678455338</v>
      </c>
      <c r="AQ121" s="415">
        <v>2241349.6166167441</v>
      </c>
      <c r="AR121" s="415">
        <v>2489779.2916544788</v>
      </c>
      <c r="AS121" s="415">
        <v>2737386.288183148</v>
      </c>
      <c r="AT121" s="415">
        <v>2934792.3177861422</v>
      </c>
      <c r="AU121" s="415">
        <v>2812144.1758562685</v>
      </c>
      <c r="AV121" s="415">
        <v>2673713.3042858155</v>
      </c>
      <c r="AW121" s="416">
        <v>2342680.0549900001</v>
      </c>
      <c r="AX121" s="415">
        <v>2587601.2742098994</v>
      </c>
      <c r="AY121" s="415">
        <v>2694397.3464999329</v>
      </c>
      <c r="AZ121" s="415">
        <v>2917974.378618564</v>
      </c>
      <c r="BA121" s="415">
        <v>2701458.496274245</v>
      </c>
      <c r="BB121" s="415">
        <v>2877308</v>
      </c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>
        <v>887164.11694344436</v>
      </c>
      <c r="C122" s="415">
        <f t="shared" si="2"/>
        <v>924561.67284693383</v>
      </c>
      <c r="D122" s="415">
        <v>961959.2287504233</v>
      </c>
      <c r="E122" s="415">
        <f t="shared" si="3"/>
        <v>1013703.7863881289</v>
      </c>
      <c r="F122" s="415">
        <v>1065448.3440258345</v>
      </c>
      <c r="G122" s="415">
        <v>998976.17768832657</v>
      </c>
      <c r="H122" s="415">
        <v>1058696.3240791783</v>
      </c>
      <c r="I122" s="416">
        <v>968902.17805471993</v>
      </c>
      <c r="J122" s="415">
        <v>881277.73999183939</v>
      </c>
      <c r="K122" s="415">
        <v>932668.34315671388</v>
      </c>
      <c r="L122" s="415">
        <v>948554.14078392449</v>
      </c>
      <c r="M122" s="415">
        <v>970921.48037947388</v>
      </c>
      <c r="N122" s="415">
        <v>926352.47779020679</v>
      </c>
      <c r="O122" s="415">
        <v>894577.38582312025</v>
      </c>
      <c r="P122" s="415">
        <v>891391.32164844824</v>
      </c>
      <c r="Q122" s="415">
        <v>952294.51046942093</v>
      </c>
      <c r="R122" s="415">
        <v>985319.31120653835</v>
      </c>
      <c r="S122" s="416">
        <v>1053806.5894645189</v>
      </c>
      <c r="T122" s="415">
        <v>999006.56435038219</v>
      </c>
      <c r="U122" s="415">
        <v>1057546.3607903847</v>
      </c>
      <c r="V122" s="415">
        <v>1079934.4609851476</v>
      </c>
      <c r="W122" s="415">
        <v>1115177.7610222774</v>
      </c>
      <c r="X122" s="415">
        <v>1309293.2772423327</v>
      </c>
      <c r="Y122" s="415">
        <v>1445988.4268466549</v>
      </c>
      <c r="Z122" s="415">
        <v>1207331.9624206412</v>
      </c>
      <c r="AA122" s="415">
        <v>1422047.3710272319</v>
      </c>
      <c r="AB122" s="415">
        <v>1760173.0615059561</v>
      </c>
      <c r="AC122" s="416">
        <v>1659780.4207608367</v>
      </c>
      <c r="AD122" s="415">
        <v>1677427.608258826</v>
      </c>
      <c r="AE122" s="415">
        <v>1532133.6424365572</v>
      </c>
      <c r="AF122" s="415">
        <v>1684875.7063066449</v>
      </c>
      <c r="AG122" s="415">
        <v>1630475.5024601375</v>
      </c>
      <c r="AH122" s="415">
        <v>1712520.5057734491</v>
      </c>
      <c r="AI122" s="415">
        <v>1853607.6422199397</v>
      </c>
      <c r="AJ122" s="415">
        <v>2017409.9642072087</v>
      </c>
      <c r="AK122" s="415">
        <v>2221781.0248873187</v>
      </c>
      <c r="AL122" s="415">
        <v>2352309.1537179276</v>
      </c>
      <c r="AM122" s="416">
        <v>2536651.9470209545</v>
      </c>
      <c r="AN122" s="415">
        <v>2756275.7884741076</v>
      </c>
      <c r="AO122" s="415">
        <v>2564011.5322048985</v>
      </c>
      <c r="AP122" s="415">
        <v>2511981.2210375764</v>
      </c>
      <c r="AQ122" s="415">
        <v>2555959.3246093886</v>
      </c>
      <c r="AR122" s="415">
        <v>2843908.4318340346</v>
      </c>
      <c r="AS122" s="415">
        <v>3153976.1362911854</v>
      </c>
      <c r="AT122" s="415">
        <v>3369896.0221385779</v>
      </c>
      <c r="AU122" s="415">
        <v>3232358.3697305555</v>
      </c>
      <c r="AV122" s="415">
        <v>3054201.3813637327</v>
      </c>
      <c r="AW122" s="416">
        <v>2687336.9108299999</v>
      </c>
      <c r="AX122" s="415">
        <v>2977750.1782364342</v>
      </c>
      <c r="AY122" s="415">
        <v>3099703.3651515446</v>
      </c>
      <c r="AZ122" s="415">
        <v>3367952.6994630056</v>
      </c>
      <c r="BA122" s="415">
        <v>3123959.5505558397</v>
      </c>
      <c r="BB122" s="415">
        <v>3310370</v>
      </c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>
        <v>1022402.0073742886</v>
      </c>
      <c r="C123" s="415">
        <f t="shared" si="2"/>
        <v>1074662.9207771092</v>
      </c>
      <c r="D123" s="415">
        <v>1126923.8341799299</v>
      </c>
      <c r="E123" s="415">
        <f t="shared" si="3"/>
        <v>1183864.0504860899</v>
      </c>
      <c r="F123" s="415">
        <v>1240804.2667922499</v>
      </c>
      <c r="G123" s="415">
        <v>1155899.9217941344</v>
      </c>
      <c r="H123" s="415">
        <v>1233471.6081683789</v>
      </c>
      <c r="I123" s="416">
        <v>1135066.8260994127</v>
      </c>
      <c r="J123" s="415">
        <v>1017930.5469918847</v>
      </c>
      <c r="K123" s="415">
        <v>1068470.0553589922</v>
      </c>
      <c r="L123" s="415">
        <v>1098008.6457041262</v>
      </c>
      <c r="M123" s="415">
        <v>1121078.1634325141</v>
      </c>
      <c r="N123" s="415">
        <v>1053739.901887201</v>
      </c>
      <c r="O123" s="415">
        <v>1013095.9042398145</v>
      </c>
      <c r="P123" s="415">
        <v>1017981.6943397411</v>
      </c>
      <c r="Q123" s="415">
        <v>1085254.8334369909</v>
      </c>
      <c r="R123" s="415">
        <v>1131055.0046543842</v>
      </c>
      <c r="S123" s="416">
        <v>1217641.2652564726</v>
      </c>
      <c r="T123" s="415">
        <v>1139302.4187654322</v>
      </c>
      <c r="U123" s="415">
        <v>1231049.2891268355</v>
      </c>
      <c r="V123" s="415">
        <v>1254411.2677851396</v>
      </c>
      <c r="W123" s="415">
        <v>1309565.8636769387</v>
      </c>
      <c r="X123" s="415">
        <v>1571688.2914005006</v>
      </c>
      <c r="Y123" s="415">
        <v>1728150.7525401092</v>
      </c>
      <c r="Z123" s="415">
        <v>1401582.9032309407</v>
      </c>
      <c r="AA123" s="415">
        <v>1640560.8998104101</v>
      </c>
      <c r="AB123" s="415">
        <v>2045832.2644573103</v>
      </c>
      <c r="AC123" s="416">
        <v>1914785.9953346436</v>
      </c>
      <c r="AD123" s="415">
        <v>1925601.6631947646</v>
      </c>
      <c r="AE123" s="415">
        <v>1768940.5207866752</v>
      </c>
      <c r="AF123" s="415">
        <v>1959992.712464405</v>
      </c>
      <c r="AG123" s="415">
        <v>1901516.6271023955</v>
      </c>
      <c r="AH123" s="415">
        <v>1996202.2259163712</v>
      </c>
      <c r="AI123" s="415">
        <v>2165881.1321096458</v>
      </c>
      <c r="AJ123" s="415">
        <v>2366058.0444927034</v>
      </c>
      <c r="AK123" s="415">
        <v>2614590.6908309194</v>
      </c>
      <c r="AL123" s="415">
        <v>2784561.5826355675</v>
      </c>
      <c r="AM123" s="416">
        <v>3008742.6584448372</v>
      </c>
      <c r="AN123" s="415">
        <v>3270738.077608001</v>
      </c>
      <c r="AO123" s="415">
        <v>3030337.1641643811</v>
      </c>
      <c r="AP123" s="415">
        <v>2956156.8890911457</v>
      </c>
      <c r="AQ123" s="415">
        <v>3012711.2949217623</v>
      </c>
      <c r="AR123" s="415">
        <v>3370599.4683414712</v>
      </c>
      <c r="AS123" s="415">
        <v>3763158.0723814932</v>
      </c>
      <c r="AT123" s="415">
        <v>4017305.1886444362</v>
      </c>
      <c r="AU123" s="415">
        <v>3853541.9690102474</v>
      </c>
      <c r="AV123" s="415">
        <v>3639108.2783908718</v>
      </c>
      <c r="AW123" s="416">
        <v>3213272.57394</v>
      </c>
      <c r="AX123" s="415">
        <v>3562026.4089526674</v>
      </c>
      <c r="AY123" s="415">
        <v>3713045.7686275267</v>
      </c>
      <c r="AZ123" s="415">
        <v>4061386.7437555538</v>
      </c>
      <c r="BA123" s="415">
        <v>3715590.2193218283</v>
      </c>
      <c r="BB123" s="415">
        <v>3960087</v>
      </c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>
        <v>1240691.290210196</v>
      </c>
      <c r="C124" s="415">
        <f t="shared" si="2"/>
        <v>1311698.4879203141</v>
      </c>
      <c r="D124" s="415">
        <v>1382705.6856304323</v>
      </c>
      <c r="E124" s="415">
        <f t="shared" si="3"/>
        <v>1437555.709526734</v>
      </c>
      <c r="F124" s="415">
        <v>1492405.7334230356</v>
      </c>
      <c r="G124" s="415">
        <v>1425810.3622771706</v>
      </c>
      <c r="H124" s="415">
        <v>1524250.4662490604</v>
      </c>
      <c r="I124" s="416">
        <v>1411767.7234875613</v>
      </c>
      <c r="J124" s="415">
        <v>1254926.2945550166</v>
      </c>
      <c r="K124" s="415">
        <v>1291734.6380738695</v>
      </c>
      <c r="L124" s="415">
        <v>1341943.7529149093</v>
      </c>
      <c r="M124" s="415">
        <v>1346664.702457956</v>
      </c>
      <c r="N124" s="415">
        <v>1266029.9156352615</v>
      </c>
      <c r="O124" s="415">
        <v>1201672.9533620405</v>
      </c>
      <c r="P124" s="415">
        <v>1215325.969814047</v>
      </c>
      <c r="Q124" s="415">
        <v>1306210.8922552939</v>
      </c>
      <c r="R124" s="415">
        <v>1365665.0833633468</v>
      </c>
      <c r="S124" s="416">
        <v>1478575.3949140825</v>
      </c>
      <c r="T124" s="415">
        <v>1374919.4305937684</v>
      </c>
      <c r="U124" s="415">
        <v>1507030.7202476941</v>
      </c>
      <c r="V124" s="415">
        <v>1519421.2105647072</v>
      </c>
      <c r="W124" s="415">
        <v>1589383.6393309012</v>
      </c>
      <c r="X124" s="415">
        <v>1934469.8029810602</v>
      </c>
      <c r="Y124" s="415">
        <v>1981595.3912761002</v>
      </c>
      <c r="Z124" s="415">
        <v>1725389.2624542417</v>
      </c>
      <c r="AA124" s="415">
        <v>1983655.7876249568</v>
      </c>
      <c r="AB124" s="415">
        <v>2524476.6620582952</v>
      </c>
      <c r="AC124" s="416">
        <v>2328881.5594912847</v>
      </c>
      <c r="AD124" s="415">
        <v>2342203.5396042648</v>
      </c>
      <c r="AE124" s="415">
        <v>2145211.5655191848</v>
      </c>
      <c r="AF124" s="415">
        <v>2422160.767869791</v>
      </c>
      <c r="AG124" s="415">
        <v>2342008.558373631</v>
      </c>
      <c r="AH124" s="415">
        <v>2449767.4308634652</v>
      </c>
      <c r="AI124" s="415">
        <v>2686652.2628946803</v>
      </c>
      <c r="AJ124" s="415">
        <v>2945254.3141767522</v>
      </c>
      <c r="AK124" s="415">
        <v>3260377.6107914322</v>
      </c>
      <c r="AL124" s="415">
        <v>3487206.9935758528</v>
      </c>
      <c r="AM124" s="416">
        <v>3782320.2332113106</v>
      </c>
      <c r="AN124" s="415">
        <v>4144246.0620198054</v>
      </c>
      <c r="AO124" s="415">
        <v>3810488.4843366537</v>
      </c>
      <c r="AP124" s="415">
        <v>3661413.3852554937</v>
      </c>
      <c r="AQ124" s="415">
        <v>3757191.4478355907</v>
      </c>
      <c r="AR124" s="415">
        <v>4255210.0105640935</v>
      </c>
      <c r="AS124" s="415">
        <v>4783668.7170680584</v>
      </c>
      <c r="AT124" s="415">
        <v>5085200.0516778873</v>
      </c>
      <c r="AU124" s="415">
        <v>4871663.0516702272</v>
      </c>
      <c r="AV124" s="415">
        <v>4625206.286725807</v>
      </c>
      <c r="AW124" s="416">
        <v>4070061.7161599998</v>
      </c>
      <c r="AX124" s="415">
        <v>4561267.3034517374</v>
      </c>
      <c r="AY124" s="415">
        <v>4734205.7303223573</v>
      </c>
      <c r="AZ124" s="415">
        <v>5185188.6269310033</v>
      </c>
      <c r="BA124" s="415">
        <v>4696818.4762081951</v>
      </c>
      <c r="BB124" s="415">
        <v>5042457</v>
      </c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>
        <v>1672539.4822320286</v>
      </c>
      <c r="C125" s="415">
        <f t="shared" si="2"/>
        <v>1797272.3491981905</v>
      </c>
      <c r="D125" s="415">
        <v>1922005.2161643526</v>
      </c>
      <c r="E125" s="415">
        <f t="shared" si="3"/>
        <v>2004318.8511661377</v>
      </c>
      <c r="F125" s="415">
        <v>2086632.4861679228</v>
      </c>
      <c r="G125" s="415">
        <v>1974474.6745255892</v>
      </c>
      <c r="H125" s="415">
        <v>2119940.7922325232</v>
      </c>
      <c r="I125" s="416">
        <v>1987647.4848875517</v>
      </c>
      <c r="J125" s="415">
        <v>1691631.265176588</v>
      </c>
      <c r="K125" s="415">
        <v>1752942.3917414569</v>
      </c>
      <c r="L125" s="415">
        <v>1807252.9200363846</v>
      </c>
      <c r="M125" s="415">
        <v>1805468.2160413971</v>
      </c>
      <c r="N125" s="415">
        <v>1659228.6959549671</v>
      </c>
      <c r="O125" s="415">
        <v>1587896.7735011592</v>
      </c>
      <c r="P125" s="415">
        <v>1609571.4286970724</v>
      </c>
      <c r="Q125" s="415">
        <v>1754810.6987709166</v>
      </c>
      <c r="R125" s="415">
        <v>1824348.5243939604</v>
      </c>
      <c r="S125" s="416">
        <v>2004036.5076442419</v>
      </c>
      <c r="T125" s="415">
        <v>1857830.4181775427</v>
      </c>
      <c r="U125" s="415">
        <v>2033657.2739039755</v>
      </c>
      <c r="V125" s="415">
        <v>2083412.0711810829</v>
      </c>
      <c r="W125" s="415">
        <v>2174608.4111037804</v>
      </c>
      <c r="X125" s="415">
        <v>2477868.9866823563</v>
      </c>
      <c r="Y125" s="415">
        <v>2700246.0348125822</v>
      </c>
      <c r="Z125" s="415">
        <v>2398243.967266168</v>
      </c>
      <c r="AA125" s="415">
        <v>2721726.035108583</v>
      </c>
      <c r="AB125" s="415">
        <v>3491300.1047447929</v>
      </c>
      <c r="AC125" s="416">
        <v>3220762.4951828597</v>
      </c>
      <c r="AD125" s="415">
        <v>3208245.8543183706</v>
      </c>
      <c r="AE125" s="415">
        <v>2923332.0869881199</v>
      </c>
      <c r="AF125" s="415">
        <v>3393100.7855914198</v>
      </c>
      <c r="AG125" s="415">
        <v>3279811.5896293586</v>
      </c>
      <c r="AH125" s="415">
        <v>3414034.5566515378</v>
      </c>
      <c r="AI125" s="415">
        <v>3772915.4534088457</v>
      </c>
      <c r="AJ125" s="415">
        <v>4202427.3630657587</v>
      </c>
      <c r="AK125" s="415">
        <v>4620705.0734669492</v>
      </c>
      <c r="AL125" s="415">
        <v>4930154.4820290562</v>
      </c>
      <c r="AM125" s="416">
        <v>5394266.0572961373</v>
      </c>
      <c r="AN125" s="415">
        <v>6010956.5158656742</v>
      </c>
      <c r="AO125" s="415">
        <v>5364793.6846037246</v>
      </c>
      <c r="AP125" s="415">
        <v>5157223.027044598</v>
      </c>
      <c r="AQ125" s="415">
        <v>5329123.2966565285</v>
      </c>
      <c r="AR125" s="415">
        <v>6136984.4064307092</v>
      </c>
      <c r="AS125" s="415">
        <v>6932978.5117360642</v>
      </c>
      <c r="AT125" s="415">
        <v>7366061.4474049723</v>
      </c>
      <c r="AU125" s="415">
        <v>7039788.144969712</v>
      </c>
      <c r="AV125" s="415">
        <v>6716654.0812656153</v>
      </c>
      <c r="AW125" s="416">
        <v>5926965.2627900001</v>
      </c>
      <c r="AX125" s="415">
        <v>6749670.3216799041</v>
      </c>
      <c r="AY125" s="415">
        <v>6913142.2390893856</v>
      </c>
      <c r="AZ125" s="415">
        <v>7576393.7632215852</v>
      </c>
      <c r="BA125" s="415">
        <v>6818631.7307781754</v>
      </c>
      <c r="BB125" s="415">
        <v>7357294</v>
      </c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>
        <v>2188702.6161305304</v>
      </c>
      <c r="C126" s="421">
        <f t="shared" si="2"/>
        <v>2343188.7317304644</v>
      </c>
      <c r="D126" s="421">
        <v>2497674.8473303984</v>
      </c>
      <c r="E126" s="421">
        <f t="shared" si="3"/>
        <v>2628110.7783207428</v>
      </c>
      <c r="F126" s="421">
        <v>2758546.7093110876</v>
      </c>
      <c r="G126" s="421">
        <v>2546067.883266245</v>
      </c>
      <c r="H126" s="421">
        <v>2782381.5331996991</v>
      </c>
      <c r="I126" s="422">
        <v>2610409.8623883873</v>
      </c>
      <c r="J126" s="421">
        <v>2159802.4731377796</v>
      </c>
      <c r="K126" s="421">
        <v>2268028.2550483262</v>
      </c>
      <c r="L126" s="421">
        <v>2340136.719010998</v>
      </c>
      <c r="M126" s="421">
        <v>2319931.0413971539</v>
      </c>
      <c r="N126" s="421">
        <v>2076236.6609172591</v>
      </c>
      <c r="O126" s="421">
        <v>2013626.766445843</v>
      </c>
      <c r="P126" s="421">
        <v>2025679.5309712274</v>
      </c>
      <c r="Q126" s="421">
        <v>2220092.4836961348</v>
      </c>
      <c r="R126" s="421">
        <v>2320116.4810361546</v>
      </c>
      <c r="S126" s="422">
        <v>2576697.5769674</v>
      </c>
      <c r="T126" s="421">
        <v>2382838.6478777193</v>
      </c>
      <c r="U126" s="421">
        <v>2611501.9183383859</v>
      </c>
      <c r="V126" s="421">
        <v>2710822.6564950454</v>
      </c>
      <c r="W126" s="421">
        <v>2810315.6071955292</v>
      </c>
      <c r="X126" s="421">
        <v>3337791.2963689342</v>
      </c>
      <c r="Y126" s="421">
        <v>3228434.7896987959</v>
      </c>
      <c r="Z126" s="421">
        <v>3105920.7396855713</v>
      </c>
      <c r="AA126" s="421">
        <v>3511490.1679420886</v>
      </c>
      <c r="AB126" s="421">
        <v>4580993.3349637324</v>
      </c>
      <c r="AC126" s="422">
        <v>4182746.9454696514</v>
      </c>
      <c r="AD126" s="421">
        <v>4127372.8097059643</v>
      </c>
      <c r="AE126" s="421">
        <v>3777352.6440235525</v>
      </c>
      <c r="AF126" s="421">
        <v>4452054.5987482117</v>
      </c>
      <c r="AG126" s="421">
        <v>4331613.7051500762</v>
      </c>
      <c r="AH126" s="421">
        <v>4493901.1386041632</v>
      </c>
      <c r="AI126" s="421">
        <v>4975674.4689392308</v>
      </c>
      <c r="AJ126" s="421">
        <v>5568661.8094758857</v>
      </c>
      <c r="AK126" s="421">
        <v>6122168.8593528774</v>
      </c>
      <c r="AL126" s="421">
        <v>6535206.7970559206</v>
      </c>
      <c r="AM126" s="422">
        <v>7160468.2932971474</v>
      </c>
      <c r="AN126" s="421">
        <v>8063445.1309457729</v>
      </c>
      <c r="AO126" s="421">
        <v>7038866.1451325733</v>
      </c>
      <c r="AP126" s="421">
        <v>6769412.5542842289</v>
      </c>
      <c r="AQ126" s="421">
        <v>7089315.6137832934</v>
      </c>
      <c r="AR126" s="421">
        <v>8226210.2690862454</v>
      </c>
      <c r="AS126" s="421">
        <v>9248451.7339570727</v>
      </c>
      <c r="AT126" s="421">
        <v>9944716.0567884222</v>
      </c>
      <c r="AU126" s="421">
        <v>9471359.7405137103</v>
      </c>
      <c r="AV126" s="421">
        <v>8997899.0464794002</v>
      </c>
      <c r="AW126" s="422">
        <v>8005948.6618099995</v>
      </c>
      <c r="AX126" s="421">
        <v>9190734.0878731497</v>
      </c>
      <c r="AY126" s="421">
        <v>9342556.3587737735</v>
      </c>
      <c r="AZ126" s="421">
        <v>10357104.072465822</v>
      </c>
      <c r="BA126" s="421">
        <v>9210497.5516907759</v>
      </c>
      <c r="BB126" s="421">
        <v>9904940</v>
      </c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>
        <v>2354252.9948902563</v>
      </c>
      <c r="C127" s="415">
        <f t="shared" si="2"/>
        <v>2504002.5665274174</v>
      </c>
      <c r="D127" s="415">
        <v>2653752.1381645785</v>
      </c>
      <c r="E127" s="415">
        <f t="shared" si="3"/>
        <v>2807831.7287432151</v>
      </c>
      <c r="F127" s="415">
        <v>2961911.3193218517</v>
      </c>
      <c r="G127" s="415">
        <v>2728132.8108108104</v>
      </c>
      <c r="H127" s="415">
        <v>2969333.1100476072</v>
      </c>
      <c r="I127" s="416">
        <v>2810278.406961753</v>
      </c>
      <c r="J127" s="415">
        <v>2301502.1730969762</v>
      </c>
      <c r="K127" s="415">
        <v>2436376.7051691408</v>
      </c>
      <c r="L127" s="415">
        <v>2504714.8117505992</v>
      </c>
      <c r="M127" s="415">
        <v>2486806.0944372574</v>
      </c>
      <c r="N127" s="415">
        <v>2205502.30375636</v>
      </c>
      <c r="O127" s="415">
        <v>2144981.9839019543</v>
      </c>
      <c r="P127" s="415">
        <v>2164319.2599886921</v>
      </c>
      <c r="Q127" s="415">
        <v>2371865.7774618687</v>
      </c>
      <c r="R127" s="415">
        <v>2459587.0998753291</v>
      </c>
      <c r="S127" s="416">
        <v>2761915.7513380628</v>
      </c>
      <c r="T127" s="415">
        <v>2553259.0634920634</v>
      </c>
      <c r="U127" s="415">
        <v>2789425.0638371068</v>
      </c>
      <c r="V127" s="415">
        <v>2891441.358863696</v>
      </c>
      <c r="W127" s="415">
        <v>2994787.5951447645</v>
      </c>
      <c r="X127" s="415">
        <v>3570367.9525570623</v>
      </c>
      <c r="Z127" s="415">
        <v>3309668.6080251825</v>
      </c>
      <c r="AA127" s="415">
        <v>3639186.9561875216</v>
      </c>
      <c r="AB127" s="415">
        <v>4885150.5908864047</v>
      </c>
      <c r="AC127" s="416">
        <v>4505920.2167153973</v>
      </c>
      <c r="AD127" s="415">
        <v>4411064.8569760658</v>
      </c>
      <c r="AE127" s="415">
        <v>4045622.0803879979</v>
      </c>
      <c r="AF127" s="415">
        <v>4819853.0620257007</v>
      </c>
      <c r="AG127" s="415">
        <v>4680936.893741806</v>
      </c>
      <c r="AH127" s="415">
        <v>4839337.2772773048</v>
      </c>
      <c r="AI127" s="415">
        <v>5364878.2437418904</v>
      </c>
      <c r="AJ127" s="415">
        <v>5970359.2718424741</v>
      </c>
      <c r="AK127" s="415">
        <v>6598977.1151622999</v>
      </c>
      <c r="AL127" s="415">
        <v>7052934.0821547192</v>
      </c>
      <c r="AM127" s="416">
        <v>7713969.0435748547</v>
      </c>
      <c r="AN127" s="415">
        <v>8721836.9467362203</v>
      </c>
      <c r="AO127" s="415">
        <v>7600908.7632813631</v>
      </c>
      <c r="AP127" s="415">
        <v>7286994.7068001563</v>
      </c>
      <c r="AQ127" s="415">
        <v>7611316.2395827314</v>
      </c>
      <c r="AR127" s="415">
        <v>8874404.603795873</v>
      </c>
      <c r="AS127" s="415">
        <v>9960789.9677722212</v>
      </c>
      <c r="AT127" s="415">
        <v>10791802.247850288</v>
      </c>
      <c r="AU127" s="415">
        <v>10213479.093268527</v>
      </c>
      <c r="AV127" s="415">
        <v>9703195.9071018901</v>
      </c>
      <c r="AW127" s="416">
        <v>8704158.0773399994</v>
      </c>
      <c r="AX127" s="415">
        <v>9934802.1997421272</v>
      </c>
      <c r="AY127" s="415">
        <v>10089871.067294167</v>
      </c>
      <c r="AZ127" s="415">
        <v>11225805.31317715</v>
      </c>
      <c r="BA127" s="415">
        <v>9951431.3221731223</v>
      </c>
      <c r="BB127" s="415">
        <v>10700610</v>
      </c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>
        <v>2540540.8237719196</v>
      </c>
      <c r="C128" s="415">
        <f t="shared" si="2"/>
        <v>2706593.1430350738</v>
      </c>
      <c r="D128" s="415">
        <v>2872645.4622982275</v>
      </c>
      <c r="E128" s="415">
        <f t="shared" si="3"/>
        <v>3050212.2464074562</v>
      </c>
      <c r="F128" s="415">
        <v>3227779.030516685</v>
      </c>
      <c r="G128" s="415">
        <v>2956061.2478435882</v>
      </c>
      <c r="H128" s="415">
        <v>3197022.1128038084</v>
      </c>
      <c r="I128" s="416">
        <v>3042294.8819653345</v>
      </c>
      <c r="J128" s="415">
        <v>2469586.5138504785</v>
      </c>
      <c r="K128" s="415">
        <v>2638239.141870901</v>
      </c>
      <c r="L128" s="415">
        <v>2693526.8150169519</v>
      </c>
      <c r="M128" s="415">
        <v>2672474.3100474342</v>
      </c>
      <c r="N128" s="415">
        <v>2355167.9274708619</v>
      </c>
      <c r="O128" s="415">
        <v>2311931.513282544</v>
      </c>
      <c r="P128" s="415">
        <v>2322389.7782698832</v>
      </c>
      <c r="Q128" s="415">
        <v>2545120.6403968604</v>
      </c>
      <c r="R128" s="415">
        <v>2625884.2349909958</v>
      </c>
      <c r="S128" s="416">
        <v>2988800.3839791035</v>
      </c>
      <c r="T128" s="415">
        <v>2746220.8281011172</v>
      </c>
      <c r="U128" s="415">
        <v>2994581.91964996</v>
      </c>
      <c r="V128" s="415">
        <v>3104234.1108544562</v>
      </c>
      <c r="W128" s="415">
        <v>3228564.2963789492</v>
      </c>
      <c r="X128" s="415">
        <v>3849554.3031678437</v>
      </c>
      <c r="Y128" s="415">
        <v>3442507.0691378964</v>
      </c>
      <c r="Z128" s="415">
        <v>3559195.4959944827</v>
      </c>
      <c r="AA128" s="415">
        <v>3944992.8137538778</v>
      </c>
      <c r="AB128" s="415">
        <v>5228145.0256870966</v>
      </c>
      <c r="AC128" s="416">
        <v>4862117.7031107703</v>
      </c>
      <c r="AD128" s="415">
        <v>4758532.3883768097</v>
      </c>
      <c r="AE128" s="415">
        <v>4360833.1537754182</v>
      </c>
      <c r="AF128" s="415">
        <v>5216849.3060811497</v>
      </c>
      <c r="AG128" s="415">
        <v>5081353.5512258392</v>
      </c>
      <c r="AH128" s="415">
        <v>5244355.5078565814</v>
      </c>
      <c r="AI128" s="415">
        <v>5794178.1734969728</v>
      </c>
      <c r="AJ128" s="415">
        <v>6498533.3767975839</v>
      </c>
      <c r="AK128" s="415">
        <v>7163361.9047631416</v>
      </c>
      <c r="AL128" s="415">
        <v>7655813.7244284311</v>
      </c>
      <c r="AM128" s="416">
        <v>8380757.5402802322</v>
      </c>
      <c r="AN128" s="415">
        <v>9528809.4860335179</v>
      </c>
      <c r="AO128" s="415">
        <v>8281334.71825225</v>
      </c>
      <c r="AP128" s="415">
        <v>7919887.806137044</v>
      </c>
      <c r="AQ128" s="415">
        <v>8283351.845050714</v>
      </c>
      <c r="AR128" s="415">
        <v>9677402.3387260083</v>
      </c>
      <c r="AS128" s="415">
        <v>10842488.663769951</v>
      </c>
      <c r="AT128" s="415">
        <v>11738908.40092244</v>
      </c>
      <c r="AU128" s="415">
        <v>11132556.514545472</v>
      </c>
      <c r="AV128" s="415">
        <v>10546207.709956402</v>
      </c>
      <c r="AW128" s="416">
        <v>9494004.7243799996</v>
      </c>
      <c r="AX128" s="415">
        <v>10875181.407938898</v>
      </c>
      <c r="AY128" s="415">
        <v>10996378.826345403</v>
      </c>
      <c r="AZ128" s="415">
        <v>12237685.092518009</v>
      </c>
      <c r="BA128" s="415">
        <v>10879004.905409552</v>
      </c>
      <c r="BB128" s="415">
        <v>11675300</v>
      </c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>
        <v>2775434.0355940075</v>
      </c>
      <c r="C129" s="415">
        <f t="shared" si="2"/>
        <v>2947885.095006621</v>
      </c>
      <c r="D129" s="415">
        <v>3120336.1544192345</v>
      </c>
      <c r="E129" s="415">
        <f t="shared" si="3"/>
        <v>3334229.1460201666</v>
      </c>
      <c r="F129" s="415">
        <v>3548122.1376210982</v>
      </c>
      <c r="G129" s="415">
        <v>3237450.427832087</v>
      </c>
      <c r="H129" s="415">
        <v>3483137.5932347784</v>
      </c>
      <c r="I129" s="416">
        <v>3342032.4317910518</v>
      </c>
      <c r="J129" s="415">
        <v>2699998.495352949</v>
      </c>
      <c r="K129" s="415">
        <v>2868005.5229116329</v>
      </c>
      <c r="L129" s="415">
        <v>2943140.614694451</v>
      </c>
      <c r="M129" s="415">
        <v>2887776.9081500648</v>
      </c>
      <c r="N129" s="415">
        <v>2536704.082235774</v>
      </c>
      <c r="O129" s="415">
        <v>2504952.8710168931</v>
      </c>
      <c r="P129" s="415">
        <v>2524882.8522427441</v>
      </c>
      <c r="Q129" s="415">
        <v>2751133.8437731378</v>
      </c>
      <c r="R129" s="415">
        <v>2841571.8494805377</v>
      </c>
      <c r="S129" s="416">
        <v>3256791.4042100953</v>
      </c>
      <c r="T129" s="415">
        <v>2988449.0432451502</v>
      </c>
      <c r="U129" s="415">
        <v>3270911.32531338</v>
      </c>
      <c r="V129" s="415">
        <v>3391664.6312888777</v>
      </c>
      <c r="W129" s="415">
        <v>3516823.3954436081</v>
      </c>
      <c r="X129" s="415">
        <v>4192223.3843811871</v>
      </c>
      <c r="Y129" s="415">
        <v>3719327.2577647036</v>
      </c>
      <c r="Z129" s="415">
        <v>3881557.3011830868</v>
      </c>
      <c r="AA129" s="415">
        <v>4293006.8003274733</v>
      </c>
      <c r="AB129" s="415">
        <v>5685982.7521794103</v>
      </c>
      <c r="AC129" s="416">
        <v>5306111.8702647435</v>
      </c>
      <c r="AD129" s="415">
        <v>5191973.5191569123</v>
      </c>
      <c r="AE129" s="415">
        <v>4766698.3681088053</v>
      </c>
      <c r="AF129" s="415">
        <v>5714071.4533181079</v>
      </c>
      <c r="AG129" s="415">
        <v>5566175.7189945159</v>
      </c>
      <c r="AH129" s="415">
        <v>5763104.0885676052</v>
      </c>
      <c r="AI129" s="415">
        <v>6326704.1229319861</v>
      </c>
      <c r="AJ129" s="415">
        <v>7124148.5798087865</v>
      </c>
      <c r="AK129" s="415">
        <v>7832927.4508683281</v>
      </c>
      <c r="AL129" s="415">
        <v>8430620.3912703414</v>
      </c>
      <c r="AM129" s="416">
        <v>9238436.8283514269</v>
      </c>
      <c r="AN129" s="415">
        <v>10507802.137777941</v>
      </c>
      <c r="AO129" s="415">
        <v>9148074.6550815646</v>
      </c>
      <c r="AP129" s="415">
        <v>8786214.094786115</v>
      </c>
      <c r="AQ129" s="415">
        <v>9145977.414955996</v>
      </c>
      <c r="AR129" s="415">
        <v>10733820.640933331</v>
      </c>
      <c r="AS129" s="415">
        <v>11931179.235540077</v>
      </c>
      <c r="AT129" s="415">
        <v>12675415.10701373</v>
      </c>
      <c r="AU129" s="415">
        <v>12326759.9820439</v>
      </c>
      <c r="AV129" s="415">
        <v>11684715.312964667</v>
      </c>
      <c r="AW129" s="416">
        <v>10501281.61929</v>
      </c>
      <c r="AX129" s="415">
        <v>12106992.154476825</v>
      </c>
      <c r="AY129" s="415">
        <v>12134489.72362666</v>
      </c>
      <c r="AZ129" s="415">
        <v>13522338.622506475</v>
      </c>
      <c r="BA129" s="415">
        <v>12030982.264123911</v>
      </c>
      <c r="BB129" s="415">
        <v>12909552</v>
      </c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>
        <v>3056424.5798978047</v>
      </c>
      <c r="C130" s="415">
        <f t="shared" si="2"/>
        <v>3251308.2963265972</v>
      </c>
      <c r="D130" s="415">
        <v>3446192.0127553898</v>
      </c>
      <c r="E130" s="415">
        <f t="shared" si="3"/>
        <v>3619347.1067544445</v>
      </c>
      <c r="F130" s="415">
        <v>3792502.2007534988</v>
      </c>
      <c r="G130" s="415">
        <v>3583750.5077630822</v>
      </c>
      <c r="H130" s="415">
        <v>3812796.1979954899</v>
      </c>
      <c r="I130" s="416">
        <v>3753663.7852743156</v>
      </c>
      <c r="J130" s="415">
        <v>2984533.1983043933</v>
      </c>
      <c r="K130" s="415">
        <v>3172877.5830169143</v>
      </c>
      <c r="L130" s="415">
        <v>3256599.0133548332</v>
      </c>
      <c r="M130" s="415">
        <v>3174616.982751186</v>
      </c>
      <c r="N130" s="415">
        <v>2771130.2454443765</v>
      </c>
      <c r="O130" s="415">
        <v>2738751.7563431598</v>
      </c>
      <c r="P130" s="415">
        <v>2775830.9631863302</v>
      </c>
      <c r="Q130" s="415">
        <v>3042914.6329038944</v>
      </c>
      <c r="R130" s="415">
        <v>3119943.5349217341</v>
      </c>
      <c r="S130" s="416">
        <v>3597689.6252656919</v>
      </c>
      <c r="T130" s="415">
        <v>3308605.1138859498</v>
      </c>
      <c r="U130" s="415">
        <v>3590436.5978412777</v>
      </c>
      <c r="V130" s="415">
        <v>3759143.6376917306</v>
      </c>
      <c r="W130" s="415">
        <v>3893741.8543429328</v>
      </c>
      <c r="X130" s="415">
        <v>4648702.2282117372</v>
      </c>
      <c r="Y130" s="415">
        <v>4064259.2006280338</v>
      </c>
      <c r="Z130" s="415">
        <v>4282452.9536314923</v>
      </c>
      <c r="AA130" s="415">
        <v>4757002.2043088591</v>
      </c>
      <c r="AB130" s="415">
        <v>6307359.4218074139</v>
      </c>
      <c r="AC130" s="416">
        <v>5869434.8859384237</v>
      </c>
      <c r="AD130" s="415">
        <v>5755419.9428826012</v>
      </c>
      <c r="AE130" s="415">
        <v>5295484.7264138348</v>
      </c>
      <c r="AF130" s="415">
        <v>6348653.7319639791</v>
      </c>
      <c r="AG130" s="415">
        <v>6225637.8979148753</v>
      </c>
      <c r="AH130" s="415">
        <v>6427380.4503704114</v>
      </c>
      <c r="AI130" s="415">
        <v>6992961.272748163</v>
      </c>
      <c r="AJ130" s="415">
        <v>7919737.2697237739</v>
      </c>
      <c r="AK130" s="415">
        <v>8733229.8992687073</v>
      </c>
      <c r="AL130" s="415">
        <v>9395531.8092759065</v>
      </c>
      <c r="AM130" s="416">
        <v>10308700.423516789</v>
      </c>
      <c r="AN130" s="415">
        <v>11716088.410300046</v>
      </c>
      <c r="AO130" s="415">
        <v>10281689.49346759</v>
      </c>
      <c r="AP130" s="415">
        <v>9828824.7788324021</v>
      </c>
      <c r="AQ130" s="415">
        <v>10179417.52529867</v>
      </c>
      <c r="AR130" s="415">
        <v>12003135.446560763</v>
      </c>
      <c r="AS130" s="415">
        <v>13340903.179370729</v>
      </c>
      <c r="AT130" s="415">
        <v>14177785.267020091</v>
      </c>
      <c r="AU130" s="415">
        <v>13873327.956348101</v>
      </c>
      <c r="AV130" s="415">
        <v>13178740.591932105</v>
      </c>
      <c r="AW130" s="416">
        <v>11848505.622469999</v>
      </c>
      <c r="AX130" s="415">
        <v>13719456.873672502</v>
      </c>
      <c r="AY130" s="415">
        <v>13681523.298676277</v>
      </c>
      <c r="AZ130" s="415">
        <v>15226971.160483671</v>
      </c>
      <c r="BA130" s="415">
        <v>13522503.658663193</v>
      </c>
      <c r="BB130" s="415">
        <v>14526733</v>
      </c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>
        <v>3460671.5178841013</v>
      </c>
      <c r="C131" s="415">
        <f t="shared" si="2"/>
        <v>3682912.7201397028</v>
      </c>
      <c r="D131" s="415">
        <v>3905153.9223953038</v>
      </c>
      <c r="E131" s="415">
        <f t="shared" si="3"/>
        <v>4062100.7667681579</v>
      </c>
      <c r="F131" s="415">
        <v>4219047.6111410121</v>
      </c>
      <c r="G131" s="415">
        <v>4031547.1115583666</v>
      </c>
      <c r="H131" s="415">
        <v>4296329.8255575048</v>
      </c>
      <c r="I131" s="416">
        <v>4278400.2985723149</v>
      </c>
      <c r="J131" s="415">
        <v>3339878.0899941064</v>
      </c>
      <c r="K131" s="415">
        <v>3569001.297419745</v>
      </c>
      <c r="L131" s="415">
        <v>3675542.7415860412</v>
      </c>
      <c r="M131" s="415">
        <v>3551037.5131522208</v>
      </c>
      <c r="N131" s="415">
        <v>3081012.6628658031</v>
      </c>
      <c r="O131" s="415">
        <v>3053844.9061278566</v>
      </c>
      <c r="P131" s="415">
        <v>3119732.2328810152</v>
      </c>
      <c r="Q131" s="415">
        <v>3451751.028254109</v>
      </c>
      <c r="R131" s="415">
        <v>3506454.4070923952</v>
      </c>
      <c r="S131" s="416">
        <v>4037429.1200030735</v>
      </c>
      <c r="T131" s="415">
        <v>3710908.7928982954</v>
      </c>
      <c r="U131" s="415">
        <v>4022886.6629684577</v>
      </c>
      <c r="V131" s="415">
        <v>4252077.2865884537</v>
      </c>
      <c r="W131" s="415">
        <v>4423682.1115811532</v>
      </c>
      <c r="X131" s="415">
        <v>5234577.1001344845</v>
      </c>
      <c r="Y131" s="415">
        <v>4476517.4634639332</v>
      </c>
      <c r="Z131" s="415">
        <v>4813986.956567104</v>
      </c>
      <c r="AA131" s="415">
        <v>5322692.9074629433</v>
      </c>
      <c r="AB131" s="415">
        <v>7109697.9155020965</v>
      </c>
      <c r="AC131" s="416">
        <v>6581365.1226573363</v>
      </c>
      <c r="AD131" s="415">
        <v>6450900.9711340535</v>
      </c>
      <c r="AE131" s="415">
        <v>6009992.4611186096</v>
      </c>
      <c r="AF131" s="415">
        <v>7199826.2611988839</v>
      </c>
      <c r="AG131" s="415">
        <v>7221744.7098729759</v>
      </c>
      <c r="AH131" s="415">
        <v>7304513.1415702133</v>
      </c>
      <c r="AI131" s="415">
        <v>7928807.7168306671</v>
      </c>
      <c r="AJ131" s="415">
        <v>8994848.8242405783</v>
      </c>
      <c r="AK131" s="415">
        <v>9947729.5148012005</v>
      </c>
      <c r="AL131" s="415">
        <v>10727887.377639864</v>
      </c>
      <c r="AM131" s="416">
        <v>11829173.487339057</v>
      </c>
      <c r="AN131" s="415">
        <v>13136630.547436703</v>
      </c>
      <c r="AO131" s="415">
        <v>11749957.278523652</v>
      </c>
      <c r="AP131" s="415">
        <v>11099972.473800547</v>
      </c>
      <c r="AQ131" s="415">
        <v>11600053.532538425</v>
      </c>
      <c r="AR131" s="415">
        <v>13741636.239610288</v>
      </c>
      <c r="AS131" s="415">
        <v>15232307.307048189</v>
      </c>
      <c r="AT131" s="415">
        <v>16239057.703991942</v>
      </c>
      <c r="AU131" s="415">
        <v>15991946.453143865</v>
      </c>
      <c r="AV131" s="415">
        <v>15146942.450531553</v>
      </c>
      <c r="AW131" s="416">
        <v>13654965.5528</v>
      </c>
      <c r="AX131" s="415">
        <v>15953676.003149575</v>
      </c>
      <c r="AY131" s="415">
        <v>15816887.12434729</v>
      </c>
      <c r="AZ131" s="415">
        <v>17646303.366347115</v>
      </c>
      <c r="BA131" s="415">
        <v>15515325.560128376</v>
      </c>
      <c r="BB131" s="415">
        <v>16775492</v>
      </c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>
        <v>4050222.1130530713</v>
      </c>
      <c r="C132" s="415">
        <f t="shared" si="2"/>
        <v>4314495.6397752091</v>
      </c>
      <c r="D132" s="415">
        <v>4578769.1664973469</v>
      </c>
      <c r="E132" s="415">
        <f t="shared" si="3"/>
        <v>4750323.541375692</v>
      </c>
      <c r="F132" s="415">
        <v>4921877.9162540371</v>
      </c>
      <c r="G132" s="415">
        <v>4702264.4951121332</v>
      </c>
      <c r="H132" s="415">
        <v>5010517.0708093215</v>
      </c>
      <c r="I132" s="416">
        <v>5012617.8852599915</v>
      </c>
      <c r="J132" s="415">
        <v>3861745.6610599812</v>
      </c>
      <c r="K132" s="415">
        <v>4138857.0264497758</v>
      </c>
      <c r="L132" s="415">
        <v>4276344.787563053</v>
      </c>
      <c r="M132" s="415">
        <v>4081481.385510996</v>
      </c>
      <c r="N132" s="415">
        <v>3522441.4173131743</v>
      </c>
      <c r="O132" s="415">
        <v>3503542.2911560116</v>
      </c>
      <c r="P132" s="415">
        <v>3601727.0948611633</v>
      </c>
      <c r="Q132" s="415">
        <v>4028858.096135051</v>
      </c>
      <c r="R132" s="415">
        <v>4049622.4398116083</v>
      </c>
      <c r="S132" s="416">
        <v>4713490.4383466933</v>
      </c>
      <c r="T132" s="415">
        <v>4242381.653145209</v>
      </c>
      <c r="U132" s="415">
        <v>4624783.8720677719</v>
      </c>
      <c r="V132" s="415">
        <v>4962946.3063846165</v>
      </c>
      <c r="W132" s="415">
        <v>5055208.9640029501</v>
      </c>
      <c r="X132" s="415">
        <v>6116311.194516045</v>
      </c>
      <c r="Y132" s="415">
        <v>5051025.1319413111</v>
      </c>
      <c r="Z132" s="415">
        <v>5544467.1843775976</v>
      </c>
      <c r="AA132" s="415">
        <v>6120629.152257842</v>
      </c>
      <c r="AB132" s="415">
        <v>8303739.2301357565</v>
      </c>
      <c r="AC132" s="416">
        <v>7619124.265318187</v>
      </c>
      <c r="AD132" s="415">
        <v>7502571.5388361458</v>
      </c>
      <c r="AE132" s="415">
        <v>7009275.3517049076</v>
      </c>
      <c r="AF132" s="415">
        <v>8527399.0252525993</v>
      </c>
      <c r="AG132" s="415">
        <v>8566078.5950289723</v>
      </c>
      <c r="AH132" s="415">
        <v>8538450.4807758629</v>
      </c>
      <c r="AI132" s="415">
        <v>9277308.4515841268</v>
      </c>
      <c r="AJ132" s="415">
        <v>10618114.158730367</v>
      </c>
      <c r="AK132" s="415">
        <v>11672848.17502955</v>
      </c>
      <c r="AL132" s="415">
        <v>12664095.693974638</v>
      </c>
      <c r="AM132" s="416">
        <v>14048189.904657915</v>
      </c>
      <c r="AN132" s="415">
        <v>15354471.975100815</v>
      </c>
      <c r="AO132" s="415">
        <v>13792840.073661037</v>
      </c>
      <c r="AP132" s="415">
        <v>13033893.140293851</v>
      </c>
      <c r="AQ132" s="415">
        <v>13829086.665537143</v>
      </c>
      <c r="AR132" s="415">
        <v>16215999.409704566</v>
      </c>
      <c r="AS132" s="415">
        <v>18143104.669250421</v>
      </c>
      <c r="AT132" s="415">
        <v>19160813.467210941</v>
      </c>
      <c r="AU132" s="415">
        <v>19007016.781193566</v>
      </c>
      <c r="AV132" s="415">
        <v>18030838.506559715</v>
      </c>
      <c r="AW132" s="416">
        <v>16388163.17952</v>
      </c>
      <c r="AX132" s="415">
        <v>19348775.878938198</v>
      </c>
      <c r="AY132" s="415">
        <v>18936770.246382397</v>
      </c>
      <c r="AZ132" s="415">
        <v>21263274.760602795</v>
      </c>
      <c r="BA132" s="415">
        <v>18676359.367114749</v>
      </c>
      <c r="BB132" s="415">
        <v>20098972</v>
      </c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>
        <v>4917436.11723377</v>
      </c>
      <c r="C133" s="415">
        <f t="shared" si="2"/>
        <v>5321130.7656379938</v>
      </c>
      <c r="D133" s="415">
        <v>5724825.4140422167</v>
      </c>
      <c r="E133" s="415">
        <f t="shared" si="3"/>
        <v>5874338.278119063</v>
      </c>
      <c r="F133" s="415">
        <v>6023851.1421959102</v>
      </c>
      <c r="G133" s="415">
        <v>5770541.8476135703</v>
      </c>
      <c r="H133" s="415">
        <v>6112049.6147331493</v>
      </c>
      <c r="I133" s="416">
        <v>6228057.1481163157</v>
      </c>
      <c r="J133" s="415">
        <v>4646547.4315183386</v>
      </c>
      <c r="K133" s="415">
        <v>5119548.0861235764</v>
      </c>
      <c r="L133" s="415">
        <v>5211493.416273877</v>
      </c>
      <c r="M133" s="415">
        <v>4944830.8719275547</v>
      </c>
      <c r="N133" s="415">
        <v>4206124.8769530542</v>
      </c>
      <c r="O133" s="415">
        <v>4235168.9387214305</v>
      </c>
      <c r="P133" s="415">
        <v>4377206.9060811661</v>
      </c>
      <c r="Q133" s="415">
        <v>4906250.4911594847</v>
      </c>
      <c r="R133" s="415">
        <v>4891626.6545781968</v>
      </c>
      <c r="S133" s="416">
        <v>5707173.440267357</v>
      </c>
      <c r="T133" s="415">
        <v>5138666.4209758965</v>
      </c>
      <c r="U133" s="415">
        <v>5640159.48018663</v>
      </c>
      <c r="V133" s="415">
        <v>6012680.8984661512</v>
      </c>
      <c r="W133" s="415">
        <v>6138153.5167274708</v>
      </c>
      <c r="X133" s="415">
        <v>7495743.6876424225</v>
      </c>
      <c r="Y133" s="415">
        <v>5888025.7208135566</v>
      </c>
      <c r="Z133" s="415">
        <v>6714093.7725431947</v>
      </c>
      <c r="AA133" s="415">
        <v>7426090.1132712858</v>
      </c>
      <c r="AB133" s="415">
        <v>10185128.388167964</v>
      </c>
      <c r="AC133" s="416">
        <v>9427482.2059467323</v>
      </c>
      <c r="AD133" s="415">
        <v>9295718.6240820978</v>
      </c>
      <c r="AE133" s="415">
        <v>8680167.649273986</v>
      </c>
      <c r="AF133" s="415">
        <v>10622456.764227172</v>
      </c>
      <c r="AG133" s="415">
        <v>10775350.816681001</v>
      </c>
      <c r="AH133" s="415">
        <v>10625617.37551561</v>
      </c>
      <c r="AI133" s="415">
        <v>11476030.060945611</v>
      </c>
      <c r="AJ133" s="415">
        <v>13104151.614197938</v>
      </c>
      <c r="AK133" s="415">
        <v>14475976.199267408</v>
      </c>
      <c r="AL133" s="415">
        <v>15639384.591072872</v>
      </c>
      <c r="AM133" s="416">
        <v>17493972.151792478</v>
      </c>
      <c r="AN133" s="415">
        <v>19037657.529394351</v>
      </c>
      <c r="AO133" s="415">
        <v>17199124.249867667</v>
      </c>
      <c r="AP133" s="415">
        <v>16456774.227538683</v>
      </c>
      <c r="AQ133" s="415">
        <v>17164435.703979556</v>
      </c>
      <c r="AR133" s="415">
        <v>20189716.03534865</v>
      </c>
      <c r="AS133" s="415">
        <v>22724254.732636083</v>
      </c>
      <c r="AT133" s="415">
        <v>23961020.337464876</v>
      </c>
      <c r="AU133" s="415">
        <v>23916889.432772979</v>
      </c>
      <c r="AV133" s="415">
        <v>22720304.171048239</v>
      </c>
      <c r="AW133" s="416">
        <v>20799944.583659999</v>
      </c>
      <c r="AX133" s="415">
        <v>24976217.854017183</v>
      </c>
      <c r="AY133" s="415">
        <v>24020545.622728765</v>
      </c>
      <c r="AZ133" s="415">
        <v>27233499.854973808</v>
      </c>
      <c r="BA133" s="415">
        <v>23755443.995962601</v>
      </c>
      <c r="BB133" s="415">
        <v>25512232</v>
      </c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>
        <v>6717657.5910463352</v>
      </c>
      <c r="C134" s="415">
        <f t="shared" si="2"/>
        <v>7300087.4334619865</v>
      </c>
      <c r="D134" s="415">
        <v>7882517.2758776378</v>
      </c>
      <c r="E134" s="415">
        <f t="shared" si="3"/>
        <v>8031939.4750755262</v>
      </c>
      <c r="F134" s="415">
        <v>8181361.6742734136</v>
      </c>
      <c r="G134" s="415">
        <v>7816655.7469810229</v>
      </c>
      <c r="H134" s="415">
        <v>8259466.5239288397</v>
      </c>
      <c r="I134" s="416">
        <v>8642493.6025402285</v>
      </c>
      <c r="J134" s="415">
        <v>6269663.9022985902</v>
      </c>
      <c r="K134" s="415">
        <v>7040385.9725146713</v>
      </c>
      <c r="L134" s="415">
        <v>7123386.1917638294</v>
      </c>
      <c r="M134" s="415">
        <v>6584855.8132815864</v>
      </c>
      <c r="N134" s="415">
        <v>5595923.8835203694</v>
      </c>
      <c r="O134" s="415">
        <v>5614802.5854256377</v>
      </c>
      <c r="P134" s="415">
        <v>5853229.0122816935</v>
      </c>
      <c r="Q134" s="415">
        <v>6629527.0366059523</v>
      </c>
      <c r="R134" s="415">
        <v>6464575.4273999166</v>
      </c>
      <c r="S134" s="416">
        <v>7785643.3413403677</v>
      </c>
      <c r="T134" s="415">
        <v>7096526.3253380368</v>
      </c>
      <c r="U134" s="415">
        <v>7597749.0488507599</v>
      </c>
      <c r="V134" s="415">
        <v>8092658.6485320032</v>
      </c>
      <c r="W134" s="415">
        <v>8186048.7085888386</v>
      </c>
      <c r="X134" s="415">
        <v>10109516.085696142</v>
      </c>
      <c r="Y134" s="415">
        <v>7081712.1381675117</v>
      </c>
      <c r="Z134" s="415">
        <v>8909015.309070332</v>
      </c>
      <c r="AA134" s="415">
        <v>10195934.734746639</v>
      </c>
      <c r="AB134" s="415">
        <v>13940649.74777068</v>
      </c>
      <c r="AC134" s="416">
        <v>13022942.526865743</v>
      </c>
      <c r="AD134" s="415">
        <v>12885182.753971182</v>
      </c>
      <c r="AE134" s="415">
        <v>11992139.123044064</v>
      </c>
      <c r="AF134" s="415">
        <v>14750353.086439919</v>
      </c>
      <c r="AG134" s="415">
        <v>14281751.503855862</v>
      </c>
      <c r="AH134" s="415">
        <v>14772564.763930084</v>
      </c>
      <c r="AI134" s="415">
        <v>15825052.827138303</v>
      </c>
      <c r="AJ134" s="415">
        <v>18148084.140204981</v>
      </c>
      <c r="AK134" s="415">
        <v>20066420.547949653</v>
      </c>
      <c r="AL134" s="415">
        <v>21401559.867990822</v>
      </c>
      <c r="AM134" s="416">
        <v>24111931.388992678</v>
      </c>
      <c r="AN134" s="415">
        <v>26347664.06171149</v>
      </c>
      <c r="AO134" s="415">
        <v>23794600.794571966</v>
      </c>
      <c r="AP134" s="415">
        <v>22969456.676114939</v>
      </c>
      <c r="AQ134" s="415">
        <v>24074517.963130444</v>
      </c>
      <c r="AR134" s="415">
        <v>27873541.112413652</v>
      </c>
      <c r="AS134" s="415">
        <v>32071677.251468372</v>
      </c>
      <c r="AT134" s="415">
        <v>33658106.785177328</v>
      </c>
      <c r="AU134" s="415">
        <v>33878856.599362247</v>
      </c>
      <c r="AV134" s="415">
        <v>32256431.226509947</v>
      </c>
      <c r="AW134" s="416">
        <v>30454962.09448</v>
      </c>
      <c r="AX134" s="415">
        <v>36498955.30335331</v>
      </c>
      <c r="AY134" s="415">
        <v>34318409.881423533</v>
      </c>
      <c r="AZ134" s="415">
        <v>38953879.269499116</v>
      </c>
      <c r="BA134" s="415">
        <v>34510319.06209591</v>
      </c>
      <c r="BB134" s="415">
        <v>36740048</v>
      </c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>
        <v>18442526.806758795</v>
      </c>
      <c r="C135" s="415">
        <f t="shared" si="2"/>
        <v>20334023.29083848</v>
      </c>
      <c r="D135" s="415">
        <v>22225519.774918161</v>
      </c>
      <c r="E135" s="415">
        <f t="shared" si="3"/>
        <v>22722549.083503217</v>
      </c>
      <c r="F135" s="415">
        <v>23219578.392088268</v>
      </c>
      <c r="G135" s="415">
        <v>19677171.95457159</v>
      </c>
      <c r="H135" s="415">
        <v>21916050.153695814</v>
      </c>
      <c r="I135" s="416">
        <v>23513644.809912618</v>
      </c>
      <c r="J135" s="415">
        <v>17149714.099333547</v>
      </c>
      <c r="K135" s="415">
        <v>17517647.075163964</v>
      </c>
      <c r="L135" s="415">
        <v>19359553.305672701</v>
      </c>
      <c r="M135" s="415">
        <v>16192307.184993532</v>
      </c>
      <c r="N135" s="415">
        <v>14077304.71381662</v>
      </c>
      <c r="O135" s="415">
        <v>14723534.426101357</v>
      </c>
      <c r="P135" s="415">
        <v>15177589.744031914</v>
      </c>
      <c r="Q135" s="415">
        <v>16687347.992240485</v>
      </c>
      <c r="R135" s="415">
        <v>15775648.7252251</v>
      </c>
      <c r="S135" s="416">
        <v>23114626.645547904</v>
      </c>
      <c r="T135" s="415">
        <v>16608723.598800706</v>
      </c>
      <c r="U135" s="415">
        <v>19326950.46676987</v>
      </c>
      <c r="V135" s="415">
        <v>19588627.600470081</v>
      </c>
      <c r="W135" s="415">
        <v>19297554.967457116</v>
      </c>
      <c r="X135" s="415">
        <v>24783101.652097575</v>
      </c>
      <c r="Y135" s="415">
        <v>9324636.1126130186</v>
      </c>
      <c r="Z135" s="415">
        <v>22087716.576140203</v>
      </c>
      <c r="AA135" s="415">
        <v>25996724.520372283</v>
      </c>
      <c r="AB135" s="415">
        <v>38753759.353929594</v>
      </c>
      <c r="AC135" s="416">
        <v>33217573.309559189</v>
      </c>
      <c r="AD135" s="415">
        <v>34545404.441914774</v>
      </c>
      <c r="AE135" s="415">
        <v>31764841.202260356</v>
      </c>
      <c r="AF135" s="415">
        <v>39177181.39483384</v>
      </c>
      <c r="AG135" s="415">
        <v>38318846.763558954</v>
      </c>
      <c r="AH135" s="415">
        <v>40265854.078386471</v>
      </c>
      <c r="AI135" s="415">
        <v>42136574.494404204</v>
      </c>
      <c r="AJ135" s="415">
        <v>49435583.340448633</v>
      </c>
      <c r="AK135" s="415">
        <v>52729666.657539584</v>
      </c>
      <c r="AL135" s="415">
        <v>54123594.831087239</v>
      </c>
      <c r="AM135" s="416">
        <v>62976016.65438021</v>
      </c>
      <c r="AN135" s="415">
        <v>70939843.98475711</v>
      </c>
      <c r="AO135" s="415">
        <v>67997283.844088346</v>
      </c>
      <c r="AP135" s="415">
        <v>67864630.94838123</v>
      </c>
      <c r="AQ135" s="415">
        <v>73601798.631524175</v>
      </c>
      <c r="AR135" s="415">
        <v>84205766.706657961</v>
      </c>
      <c r="AS135" s="415">
        <v>94707626.345116705</v>
      </c>
      <c r="AT135" s="415">
        <v>101882468.72934316</v>
      </c>
      <c r="AU135" s="415">
        <v>110423279.18450409</v>
      </c>
      <c r="AV135" s="415">
        <v>112415159.67687964</v>
      </c>
      <c r="AW135" s="416">
        <v>114286168.09544</v>
      </c>
      <c r="AX135" s="415">
        <v>131256140.31420949</v>
      </c>
      <c r="AY135" s="415">
        <v>112051141.0183626</v>
      </c>
      <c r="AZ135" s="415">
        <v>129950456.4829164</v>
      </c>
      <c r="BA135" s="415">
        <v>116907658.15526302</v>
      </c>
      <c r="BB135" s="415">
        <v>122276272</v>
      </c>
      <c r="BC135" s="415"/>
      <c r="BD135" s="415"/>
      <c r="BE135" s="415"/>
      <c r="BF135" s="415"/>
      <c r="BG135" s="415"/>
      <c r="BH135" s="417"/>
    </row>
    <row r="136" spans="1:60" ht="16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40" spans="1:60" ht="16" thickBot="1"/>
    <row r="141" spans="1:60" ht="16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B7:BH7"/>
    <mergeCell ref="A4:BH4"/>
    <mergeCell ref="B6:BH6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K121"/>
  <sheetViews>
    <sheetView workbookViewId="0">
      <pane xSplit="1" ySplit="8" topLeftCell="B89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45" t="s">
        <v>132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7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41" t="s">
        <v>1216</v>
      </c>
      <c r="C7" s="1241"/>
      <c r="D7" s="1241"/>
      <c r="E7" s="1241"/>
      <c r="F7" s="1241"/>
      <c r="G7" s="1253" t="s">
        <v>214</v>
      </c>
      <c r="H7" s="1241"/>
      <c r="I7" s="1241"/>
      <c r="J7" s="1241"/>
      <c r="K7" s="1244"/>
    </row>
    <row r="8" spans="1:11" s="98" customFormat="1" ht="52" customHeight="1">
      <c r="A8" s="106"/>
      <c r="B8" s="974" t="s">
        <v>1062</v>
      </c>
      <c r="C8" s="975" t="s">
        <v>1063</v>
      </c>
      <c r="D8" s="380" t="s">
        <v>124</v>
      </c>
      <c r="E8" s="380" t="s">
        <v>125</v>
      </c>
      <c r="F8" s="380" t="s">
        <v>57</v>
      </c>
      <c r="G8" s="974" t="s">
        <v>1062</v>
      </c>
      <c r="H8" s="975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avgprinc!B2</f>
        <v>11652.770957804472</v>
      </c>
      <c r="C9" s="344"/>
      <c r="D9" s="96"/>
      <c r="E9" s="96"/>
      <c r="F9" s="95">
        <f>avgprinc!F2</f>
        <v>17521.037301001619</v>
      </c>
      <c r="G9" s="472">
        <f>B9/$B9</f>
        <v>1</v>
      </c>
      <c r="H9" s="480"/>
      <c r="I9" s="481"/>
      <c r="J9" s="480"/>
      <c r="K9" s="482">
        <f t="shared" ref="K9:K24" si="0">F9/$B9</f>
        <v>1.5035940691228347</v>
      </c>
    </row>
    <row r="10" spans="1:11" s="98" customFormat="1" ht="15" customHeight="1">
      <c r="A10" s="103">
        <v>1914</v>
      </c>
      <c r="B10" s="456">
        <f>avgprinc!B3</f>
        <v>10528.676371199752</v>
      </c>
      <c r="C10" s="344"/>
      <c r="D10" s="96"/>
      <c r="E10" s="96"/>
      <c r="F10" s="95">
        <f>avgprinc!F3</f>
        <v>15852.201284251778</v>
      </c>
      <c r="G10" s="472">
        <f t="shared" ref="G10:G73" si="1">B10/$B10</f>
        <v>1</v>
      </c>
      <c r="H10" s="480"/>
      <c r="I10" s="481"/>
      <c r="J10" s="480"/>
      <c r="K10" s="482">
        <f t="shared" si="0"/>
        <v>1.5056214784618178</v>
      </c>
    </row>
    <row r="11" spans="1:11" s="98" customFormat="1" ht="15" customHeight="1">
      <c r="A11" s="103">
        <v>1915</v>
      </c>
      <c r="B11" s="456">
        <f>avgprinc!B4</f>
        <v>10737.726374631529</v>
      </c>
      <c r="C11" s="344"/>
      <c r="D11" s="96"/>
      <c r="E11" s="96"/>
      <c r="F11" s="95">
        <f>avgprinc!F4</f>
        <v>16188.039853954895</v>
      </c>
      <c r="G11" s="472">
        <f t="shared" si="1"/>
        <v>1</v>
      </c>
      <c r="H11" s="480"/>
      <c r="I11" s="481"/>
      <c r="J11" s="480"/>
      <c r="K11" s="482">
        <f t="shared" si="0"/>
        <v>1.5075854318843542</v>
      </c>
    </row>
    <row r="12" spans="1:11" s="98" customFormat="1" ht="15" customHeight="1">
      <c r="A12" s="103">
        <v>1916</v>
      </c>
      <c r="B12" s="456">
        <f>avgprinc!B5</f>
        <v>12243.891223382116</v>
      </c>
      <c r="C12" s="344"/>
      <c r="D12" s="96"/>
      <c r="E12" s="96"/>
      <c r="F12" s="95">
        <f>avgprinc!F5</f>
        <v>18482.15226313144</v>
      </c>
      <c r="G12" s="472">
        <f t="shared" si="1"/>
        <v>1</v>
      </c>
      <c r="H12" s="480"/>
      <c r="I12" s="481"/>
      <c r="J12" s="480"/>
      <c r="K12" s="482">
        <f t="shared" si="0"/>
        <v>1.5094998743402865</v>
      </c>
    </row>
    <row r="13" spans="1:11" s="98" customFormat="1" ht="15" customHeight="1">
      <c r="A13" s="103">
        <v>1917</v>
      </c>
      <c r="B13" s="456">
        <f>avgprinc!B6</f>
        <v>12051.098671656804</v>
      </c>
      <c r="C13" s="344"/>
      <c r="D13" s="96"/>
      <c r="E13" s="96"/>
      <c r="F13" s="95">
        <f>avgprinc!F6</f>
        <v>18176.161252019279</v>
      </c>
      <c r="G13" s="472">
        <f t="shared" si="1"/>
        <v>1</v>
      </c>
      <c r="H13" s="480"/>
      <c r="I13" s="481"/>
      <c r="J13" s="480"/>
      <c r="K13" s="482">
        <f t="shared" si="0"/>
        <v>1.5082576076460248</v>
      </c>
    </row>
    <row r="14" spans="1:11" s="98" customFormat="1" ht="15" customHeight="1">
      <c r="A14" s="103">
        <v>1918</v>
      </c>
      <c r="B14" s="456">
        <f>avgprinc!B7</f>
        <v>12749.98636683173</v>
      </c>
      <c r="C14" s="381"/>
      <c r="D14" s="341"/>
      <c r="E14" s="341"/>
      <c r="F14" s="95">
        <f>avgprinc!F7</f>
        <v>19062.097982914704</v>
      </c>
      <c r="G14" s="472">
        <f t="shared" si="1"/>
        <v>1</v>
      </c>
      <c r="H14" s="480"/>
      <c r="I14" s="481"/>
      <c r="J14" s="480"/>
      <c r="K14" s="482">
        <f t="shared" si="0"/>
        <v>1.495068107092532</v>
      </c>
    </row>
    <row r="15" spans="1:11" s="98" customFormat="1" ht="15" customHeight="1">
      <c r="A15" s="102">
        <v>1919</v>
      </c>
      <c r="B15" s="457">
        <f>avgprinc!B8</f>
        <v>12081.035361245136</v>
      </c>
      <c r="C15" s="382"/>
      <c r="D15" s="342"/>
      <c r="E15" s="342"/>
      <c r="F15" s="99">
        <f>avgprinc!F8</f>
        <v>18174.524550320988</v>
      </c>
      <c r="G15" s="473">
        <f t="shared" si="1"/>
        <v>1</v>
      </c>
      <c r="H15" s="483"/>
      <c r="I15" s="484"/>
      <c r="J15" s="483"/>
      <c r="K15" s="485">
        <f t="shared" si="0"/>
        <v>1.5043846828412746</v>
      </c>
    </row>
    <row r="16" spans="1:11" s="98" customFormat="1" ht="15" customHeight="1">
      <c r="A16" s="103">
        <v>1920</v>
      </c>
      <c r="B16" s="456">
        <f>avgprinc!B9</f>
        <v>11818.501477407306</v>
      </c>
      <c r="C16" s="381"/>
      <c r="D16" s="341"/>
      <c r="E16" s="341"/>
      <c r="F16" s="95">
        <f>avgprinc!F9</f>
        <v>17799.240204956379</v>
      </c>
      <c r="G16" s="472">
        <f t="shared" si="1"/>
        <v>1</v>
      </c>
      <c r="H16" s="480"/>
      <c r="I16" s="481"/>
      <c r="J16" s="480"/>
      <c r="K16" s="482">
        <f t="shared" si="0"/>
        <v>1.5060488200625164</v>
      </c>
    </row>
    <row r="17" spans="1:11" s="98" customFormat="1" ht="15" customHeight="1">
      <c r="A17" s="103">
        <v>1921</v>
      </c>
      <c r="B17" s="456">
        <f>avgprinc!B10</f>
        <v>10657.5731258367</v>
      </c>
      <c r="C17" s="381"/>
      <c r="D17" s="341"/>
      <c r="E17" s="341"/>
      <c r="F17" s="95">
        <f>avgprinc!F10</f>
        <v>16013.106253737596</v>
      </c>
      <c r="G17" s="472">
        <f t="shared" si="1"/>
        <v>1</v>
      </c>
      <c r="H17" s="480"/>
      <c r="I17" s="481"/>
      <c r="J17" s="480"/>
      <c r="K17" s="482">
        <f t="shared" si="0"/>
        <v>1.5025096299754872</v>
      </c>
    </row>
    <row r="18" spans="1:11" s="98" customFormat="1" ht="15" customHeight="1">
      <c r="A18" s="103">
        <v>1922</v>
      </c>
      <c r="B18" s="456">
        <f>avgprinc!B11</f>
        <v>11567.933210626014</v>
      </c>
      <c r="C18" s="381"/>
      <c r="D18" s="341"/>
      <c r="E18" s="341"/>
      <c r="F18" s="95">
        <f>avgprinc!F11</f>
        <v>17331.310632285538</v>
      </c>
      <c r="G18" s="472">
        <f t="shared" si="1"/>
        <v>1</v>
      </c>
      <c r="H18" s="480"/>
      <c r="I18" s="481"/>
      <c r="J18" s="480"/>
      <c r="K18" s="482">
        <f t="shared" si="0"/>
        <v>1.4982201501963575</v>
      </c>
    </row>
    <row r="19" spans="1:11" s="98" customFormat="1" ht="15" customHeight="1">
      <c r="A19" s="103">
        <v>1923</v>
      </c>
      <c r="B19" s="456">
        <f>avgprinc!B12</f>
        <v>13017.208961135675</v>
      </c>
      <c r="C19" s="381"/>
      <c r="D19" s="341"/>
      <c r="E19" s="341"/>
      <c r="F19" s="95">
        <f>avgprinc!F12</f>
        <v>19491.957970177216</v>
      </c>
      <c r="G19" s="472">
        <f t="shared" si="1"/>
        <v>1</v>
      </c>
      <c r="H19" s="480"/>
      <c r="I19" s="481"/>
      <c r="J19" s="480"/>
      <c r="K19" s="482">
        <f t="shared" si="0"/>
        <v>1.4973991758427343</v>
      </c>
    </row>
    <row r="20" spans="1:11" s="98" customFormat="1" ht="15" customHeight="1">
      <c r="A20" s="103">
        <v>1924</v>
      </c>
      <c r="B20" s="456">
        <f>avgprinc!B13</f>
        <v>12851.300497927885</v>
      </c>
      <c r="C20" s="381"/>
      <c r="D20" s="341"/>
      <c r="E20" s="341"/>
      <c r="F20" s="95">
        <f>avgprinc!F13</f>
        <v>19239.855727386526</v>
      </c>
      <c r="G20" s="472">
        <f t="shared" si="1"/>
        <v>1</v>
      </c>
      <c r="H20" s="480"/>
      <c r="I20" s="481"/>
      <c r="J20" s="480"/>
      <c r="K20" s="482">
        <f t="shared" si="0"/>
        <v>1.4971135201833246</v>
      </c>
    </row>
    <row r="21" spans="1:11" s="98" customFormat="1" ht="15" customHeight="1">
      <c r="A21" s="103">
        <v>1925</v>
      </c>
      <c r="B21" s="456">
        <f>avgprinc!B14</f>
        <v>13082.519431988982</v>
      </c>
      <c r="C21" s="381"/>
      <c r="D21" s="341"/>
      <c r="E21" s="341"/>
      <c r="F21" s="95">
        <f>avgprinc!F14</f>
        <v>19581.860705118474</v>
      </c>
      <c r="G21" s="472">
        <f t="shared" si="1"/>
        <v>1</v>
      </c>
      <c r="H21" s="480"/>
      <c r="I21" s="481"/>
      <c r="J21" s="480"/>
      <c r="K21" s="482">
        <f t="shared" si="0"/>
        <v>1.4967958432561161</v>
      </c>
    </row>
    <row r="22" spans="1:11" s="98" customFormat="1" ht="15" customHeight="1">
      <c r="A22" s="103">
        <v>1926</v>
      </c>
      <c r="B22" s="456">
        <f>avgprinc!B15</f>
        <v>13693.218396596209</v>
      </c>
      <c r="C22" s="381"/>
      <c r="D22" s="341"/>
      <c r="E22" s="341"/>
      <c r="F22" s="95">
        <f>avgprinc!F15</f>
        <v>20521.741111285686</v>
      </c>
      <c r="G22" s="472">
        <f t="shared" si="1"/>
        <v>1</v>
      </c>
      <c r="H22" s="480"/>
      <c r="I22" s="481"/>
      <c r="J22" s="480"/>
      <c r="K22" s="482">
        <f t="shared" si="0"/>
        <v>1.4986791648913507</v>
      </c>
    </row>
    <row r="23" spans="1:11" s="98" customFormat="1" ht="15" customHeight="1">
      <c r="A23" s="103">
        <v>1927</v>
      </c>
      <c r="B23" s="456">
        <f>avgprinc!B16</f>
        <v>13441.800641405565</v>
      </c>
      <c r="C23" s="381"/>
      <c r="D23" s="341"/>
      <c r="E23" s="341"/>
      <c r="F23" s="95">
        <f>avgprinc!F16</f>
        <v>20171.291681877909</v>
      </c>
      <c r="G23" s="472">
        <f t="shared" si="1"/>
        <v>1</v>
      </c>
      <c r="H23" s="480"/>
      <c r="I23" s="481"/>
      <c r="J23" s="480"/>
      <c r="K23" s="482">
        <f t="shared" si="0"/>
        <v>1.5006391048341468</v>
      </c>
    </row>
    <row r="24" spans="1:11" s="98" customFormat="1" ht="15" customHeight="1">
      <c r="A24" s="103">
        <v>1928</v>
      </c>
      <c r="B24" s="456">
        <f>avgprinc!B17</f>
        <v>13587.058963655772</v>
      </c>
      <c r="C24" s="381"/>
      <c r="D24" s="341"/>
      <c r="E24" s="341"/>
      <c r="F24" s="95">
        <f>avgprinc!F17</f>
        <v>20440.747887071117</v>
      </c>
      <c r="G24" s="472">
        <f t="shared" si="1"/>
        <v>1</v>
      </c>
      <c r="H24" s="480"/>
      <c r="I24" s="481"/>
      <c r="J24" s="480"/>
      <c r="K24" s="482">
        <f t="shared" si="0"/>
        <v>1.5044277015171847</v>
      </c>
    </row>
    <row r="25" spans="1:11" s="98" customFormat="1" ht="15" customHeight="1">
      <c r="A25" s="102">
        <v>1929</v>
      </c>
      <c r="B25" s="457">
        <f>avgprinc!B18</f>
        <v>14256.898503886012</v>
      </c>
      <c r="C25" s="382"/>
      <c r="D25" s="342"/>
      <c r="E25" s="342"/>
      <c r="F25" s="99">
        <f>avgprinc!F18</f>
        <v>21526.072362636245</v>
      </c>
      <c r="G25" s="473">
        <f t="shared" si="1"/>
        <v>1</v>
      </c>
      <c r="H25" s="483"/>
      <c r="I25" s="484"/>
      <c r="J25" s="483"/>
      <c r="K25" s="485">
        <f t="shared" ref="K25:K88" si="2">F25/$B25</f>
        <v>1.5098706325761433</v>
      </c>
    </row>
    <row r="26" spans="1:11" s="98" customFormat="1" ht="15" customHeight="1">
      <c r="A26" s="103">
        <v>1930</v>
      </c>
      <c r="B26" s="456">
        <f>avgprinc!B19</f>
        <v>12834.65368432554</v>
      </c>
      <c r="C26" s="381"/>
      <c r="D26" s="341"/>
      <c r="E26" s="341"/>
      <c r="F26" s="95">
        <f>avgprinc!F19</f>
        <v>19479.005556482411</v>
      </c>
      <c r="G26" s="472">
        <f t="shared" si="1"/>
        <v>1</v>
      </c>
      <c r="H26" s="480"/>
      <c r="I26" s="481"/>
      <c r="J26" s="480"/>
      <c r="K26" s="482">
        <f t="shared" si="2"/>
        <v>1.5176884422110553</v>
      </c>
    </row>
    <row r="27" spans="1:11" s="98" customFormat="1" ht="15" customHeight="1">
      <c r="A27" s="103">
        <v>1931</v>
      </c>
      <c r="B27" s="456">
        <f>avgprinc!B20</f>
        <v>11481.936315727635</v>
      </c>
      <c r="C27" s="381"/>
      <c r="D27" s="341"/>
      <c r="E27" s="341"/>
      <c r="F27" s="95">
        <f>avgprinc!F20</f>
        <v>17433.83061533533</v>
      </c>
      <c r="G27" s="472">
        <f t="shared" si="1"/>
        <v>1</v>
      </c>
      <c r="H27" s="480"/>
      <c r="I27" s="481"/>
      <c r="J27" s="480"/>
      <c r="K27" s="482">
        <f t="shared" si="2"/>
        <v>1.5183702588086085</v>
      </c>
    </row>
    <row r="28" spans="1:11" s="98" customFormat="1" ht="15" customHeight="1">
      <c r="A28" s="103">
        <v>1932</v>
      </c>
      <c r="B28" s="456">
        <f>avgprinc!B21</f>
        <v>9702.108250479514</v>
      </c>
      <c r="C28" s="381"/>
      <c r="D28" s="341"/>
      <c r="E28" s="341"/>
      <c r="F28" s="95">
        <f>avgprinc!F21</f>
        <v>14744.387879218264</v>
      </c>
      <c r="G28" s="472">
        <f t="shared" si="1"/>
        <v>1</v>
      </c>
      <c r="H28" s="480"/>
      <c r="I28" s="481"/>
      <c r="J28" s="480"/>
      <c r="K28" s="482">
        <f t="shared" si="2"/>
        <v>1.519709685623178</v>
      </c>
    </row>
    <row r="29" spans="1:11" s="98" customFormat="1" ht="15" customHeight="1">
      <c r="A29" s="103">
        <v>1933</v>
      </c>
      <c r="B29" s="456">
        <f>avgprinc!B22</f>
        <v>9406.5995956274437</v>
      </c>
      <c r="C29" s="381"/>
      <c r="D29" s="341"/>
      <c r="E29" s="341"/>
      <c r="F29" s="95">
        <f>avgprinc!F22</f>
        <v>14314.999141178971</v>
      </c>
      <c r="G29" s="472">
        <f t="shared" si="1"/>
        <v>1</v>
      </c>
      <c r="H29" s="480"/>
      <c r="I29" s="481"/>
      <c r="J29" s="480"/>
      <c r="K29" s="482">
        <f t="shared" si="2"/>
        <v>1.5218038139768535</v>
      </c>
    </row>
    <row r="30" spans="1:11" s="98" customFormat="1" ht="15" customHeight="1">
      <c r="A30" s="103">
        <v>1934</v>
      </c>
      <c r="B30" s="456">
        <f>avgprinc!B23</f>
        <v>10546.576080247763</v>
      </c>
      <c r="C30" s="381"/>
      <c r="D30" s="341"/>
      <c r="E30" s="341"/>
      <c r="F30" s="95">
        <f>avgprinc!F23</f>
        <v>16075.331441026128</v>
      </c>
      <c r="G30" s="472">
        <f t="shared" si="1"/>
        <v>1</v>
      </c>
      <c r="H30" s="480"/>
      <c r="I30" s="481"/>
      <c r="J30" s="480"/>
      <c r="K30" s="482">
        <f t="shared" si="2"/>
        <v>1.524222773221438</v>
      </c>
    </row>
    <row r="31" spans="1:11" s="98" customFormat="1" ht="15" customHeight="1">
      <c r="A31" s="103">
        <v>1935</v>
      </c>
      <c r="B31" s="456">
        <f>avgprinc!B24</f>
        <v>11578.340616301633</v>
      </c>
      <c r="C31" s="381"/>
      <c r="D31" s="341"/>
      <c r="E31" s="341"/>
      <c r="F31" s="95">
        <f>avgprinc!F24</f>
        <v>17660.199140494773</v>
      </c>
      <c r="G31" s="472">
        <f t="shared" si="1"/>
        <v>1</v>
      </c>
      <c r="H31" s="480"/>
      <c r="I31" s="481"/>
      <c r="J31" s="480"/>
      <c r="K31" s="482">
        <f t="shared" si="2"/>
        <v>1.525278943308183</v>
      </c>
    </row>
    <row r="32" spans="1:11" s="98" customFormat="1" ht="15" customHeight="1">
      <c r="A32" s="103">
        <v>1936</v>
      </c>
      <c r="B32" s="456">
        <f>avgprinc!B25</f>
        <v>12799.545848970252</v>
      </c>
      <c r="C32" s="381"/>
      <c r="D32" s="341"/>
      <c r="E32" s="341"/>
      <c r="F32" s="95">
        <f>avgprinc!F25</f>
        <v>19529.743123987817</v>
      </c>
      <c r="G32" s="472">
        <f t="shared" si="1"/>
        <v>1</v>
      </c>
      <c r="H32" s="480"/>
      <c r="I32" s="481"/>
      <c r="J32" s="480"/>
      <c r="K32" s="482">
        <f t="shared" si="2"/>
        <v>1.5258153183270187</v>
      </c>
    </row>
    <row r="33" spans="1:11" s="98" customFormat="1" ht="15" customHeight="1">
      <c r="A33" s="103">
        <v>1937</v>
      </c>
      <c r="B33" s="456">
        <f>avgprinc!B26</f>
        <v>13627.432300639301</v>
      </c>
      <c r="C33" s="381"/>
      <c r="D33" s="341"/>
      <c r="E33" s="341"/>
      <c r="F33" s="95">
        <f>avgprinc!F26</f>
        <v>20792.83460147784</v>
      </c>
      <c r="G33" s="472">
        <f t="shared" si="1"/>
        <v>1</v>
      </c>
      <c r="H33" s="480"/>
      <c r="I33" s="481"/>
      <c r="J33" s="480"/>
      <c r="K33" s="482">
        <f t="shared" si="2"/>
        <v>1.5258072205210949</v>
      </c>
    </row>
    <row r="34" spans="1:11" s="98" customFormat="1" ht="15" customHeight="1">
      <c r="A34" s="103">
        <v>1938</v>
      </c>
      <c r="B34" s="456">
        <f>avgprinc!B27</f>
        <v>12662.684772087581</v>
      </c>
      <c r="C34" s="381"/>
      <c r="D34" s="341"/>
      <c r="E34" s="341"/>
      <c r="F34" s="95">
        <f>avgprinc!F27</f>
        <v>19298.570424215872</v>
      </c>
      <c r="G34" s="472">
        <f t="shared" si="1"/>
        <v>1</v>
      </c>
      <c r="H34" s="480"/>
      <c r="I34" s="481"/>
      <c r="J34" s="480"/>
      <c r="K34" s="482">
        <f t="shared" si="2"/>
        <v>1.5240504499295289</v>
      </c>
    </row>
    <row r="35" spans="1:11" s="98" customFormat="1" ht="15" customHeight="1">
      <c r="A35" s="102">
        <v>1939</v>
      </c>
      <c r="B35" s="457">
        <f>avgprinc!B28</f>
        <v>13548.77427502749</v>
      </c>
      <c r="C35" s="382"/>
      <c r="D35" s="342"/>
      <c r="E35" s="342"/>
      <c r="F35" s="99">
        <f>avgprinc!F28</f>
        <v>20616.053784642496</v>
      </c>
      <c r="G35" s="473">
        <f t="shared" si="1"/>
        <v>1</v>
      </c>
      <c r="H35" s="483"/>
      <c r="I35" s="484"/>
      <c r="J35" s="483"/>
      <c r="K35" s="485">
        <f t="shared" si="2"/>
        <v>1.5216176287356935</v>
      </c>
    </row>
    <row r="36" spans="1:11" s="98" customFormat="1" ht="15" customHeight="1">
      <c r="A36" s="103">
        <v>1940</v>
      </c>
      <c r="B36" s="456">
        <f>avgprinc!B29</f>
        <v>14696.844504560531</v>
      </c>
      <c r="C36" s="381"/>
      <c r="D36" s="341"/>
      <c r="E36" s="341"/>
      <c r="F36" s="95">
        <f>avgprinc!F29</f>
        <v>22343.629554757943</v>
      </c>
      <c r="G36" s="472">
        <f t="shared" si="1"/>
        <v>1</v>
      </c>
      <c r="H36" s="480"/>
      <c r="I36" s="481"/>
      <c r="J36" s="480"/>
      <c r="K36" s="482">
        <f t="shared" si="2"/>
        <v>1.5203011468090692</v>
      </c>
    </row>
    <row r="37" spans="1:11" s="98" customFormat="1" ht="15" customHeight="1">
      <c r="A37" s="103">
        <v>1941</v>
      </c>
      <c r="B37" s="456">
        <f>avgprinc!B30</f>
        <v>17426.443323001</v>
      </c>
      <c r="C37" s="381"/>
      <c r="D37" s="341"/>
      <c r="E37" s="341"/>
      <c r="F37" s="95">
        <f>avgprinc!F30</f>
        <v>26772.752075532604</v>
      </c>
      <c r="G37" s="472">
        <f t="shared" si="1"/>
        <v>1</v>
      </c>
      <c r="H37" s="480"/>
      <c r="I37" s="481"/>
      <c r="J37" s="480"/>
      <c r="K37" s="482">
        <f t="shared" si="2"/>
        <v>1.5363291051017565</v>
      </c>
    </row>
    <row r="38" spans="1:11" s="98" customFormat="1" ht="15" customHeight="1">
      <c r="A38" s="103">
        <v>1942</v>
      </c>
      <c r="B38" s="456">
        <f>avgprinc!B31</f>
        <v>20606.57863104064</v>
      </c>
      <c r="C38" s="381"/>
      <c r="D38" s="341"/>
      <c r="E38" s="341"/>
      <c r="F38" s="95">
        <f>avgprinc!F31</f>
        <v>31964.895077525285</v>
      </c>
      <c r="G38" s="472">
        <f t="shared" si="1"/>
        <v>1</v>
      </c>
      <c r="H38" s="480"/>
      <c r="I38" s="481"/>
      <c r="J38" s="480"/>
      <c r="K38" s="482">
        <f t="shared" si="2"/>
        <v>1.5511985589580159</v>
      </c>
    </row>
    <row r="39" spans="1:11" s="98" customFormat="1" ht="15" customHeight="1">
      <c r="A39" s="103">
        <v>1943</v>
      </c>
      <c r="B39" s="456">
        <f>avgprinc!B32</f>
        <v>23779.531741304851</v>
      </c>
      <c r="C39" s="381"/>
      <c r="D39" s="341"/>
      <c r="E39" s="341"/>
      <c r="F39" s="95">
        <f>avgprinc!F32</f>
        <v>37148.731483725322</v>
      </c>
      <c r="G39" s="472">
        <f t="shared" si="1"/>
        <v>1</v>
      </c>
      <c r="H39" s="480"/>
      <c r="I39" s="481"/>
      <c r="J39" s="480"/>
      <c r="K39" s="482">
        <f t="shared" si="2"/>
        <v>1.562214592274678</v>
      </c>
    </row>
    <row r="40" spans="1:11" s="98" customFormat="1" ht="15" customHeight="1">
      <c r="A40" s="103">
        <v>1944</v>
      </c>
      <c r="B40" s="456">
        <f>avgprinc!B33</f>
        <v>24547.169687498121</v>
      </c>
      <c r="C40" s="381"/>
      <c r="D40" s="341"/>
      <c r="E40" s="341"/>
      <c r="F40" s="95">
        <f>avgprinc!F33</f>
        <v>38658.77910277425</v>
      </c>
      <c r="G40" s="472">
        <f t="shared" si="1"/>
        <v>1</v>
      </c>
      <c r="H40" s="480"/>
      <c r="I40" s="481"/>
      <c r="J40" s="480"/>
      <c r="K40" s="482">
        <f t="shared" si="2"/>
        <v>1.5748772504091653</v>
      </c>
    </row>
    <row r="41" spans="1:11" s="98" customFormat="1" ht="15" customHeight="1">
      <c r="A41" s="103">
        <v>1945</v>
      </c>
      <c r="B41" s="456">
        <f>avgprinc!B34</f>
        <v>23577.890326349829</v>
      </c>
      <c r="C41" s="381"/>
      <c r="D41" s="341"/>
      <c r="E41" s="341"/>
      <c r="F41" s="95">
        <f>avgprinc!F34</f>
        <v>37445.591977693781</v>
      </c>
      <c r="G41" s="472">
        <f t="shared" si="1"/>
        <v>1</v>
      </c>
      <c r="H41" s="480"/>
      <c r="I41" s="481"/>
      <c r="J41" s="480"/>
      <c r="K41" s="482">
        <f t="shared" si="2"/>
        <v>1.5881654999406749</v>
      </c>
    </row>
    <row r="42" spans="1:11" s="98" customFormat="1" ht="15" customHeight="1">
      <c r="A42" s="103">
        <v>1946</v>
      </c>
      <c r="B42" s="456">
        <f>avgprinc!B35</f>
        <v>20611.217472628065</v>
      </c>
      <c r="C42" s="381"/>
      <c r="D42" s="341"/>
      <c r="E42" s="341"/>
      <c r="F42" s="95">
        <f>avgprinc!F35</f>
        <v>32998.038827073884</v>
      </c>
      <c r="G42" s="472">
        <f t="shared" si="1"/>
        <v>1</v>
      </c>
      <c r="H42" s="480"/>
      <c r="I42" s="481"/>
      <c r="J42" s="480"/>
      <c r="K42" s="482">
        <f t="shared" si="2"/>
        <v>1.6009747542034167</v>
      </c>
    </row>
    <row r="43" spans="1:11" s="98" customFormat="1" ht="15" customHeight="1">
      <c r="A43" s="103">
        <v>1947</v>
      </c>
      <c r="B43" s="456">
        <f>avgprinc!B36</f>
        <v>19961.704974517328</v>
      </c>
      <c r="C43" s="381"/>
      <c r="D43" s="341"/>
      <c r="E43" s="341"/>
      <c r="F43" s="95">
        <f>avgprinc!F36</f>
        <v>31936.802115240032</v>
      </c>
      <c r="G43" s="472">
        <f t="shared" si="1"/>
        <v>1</v>
      </c>
      <c r="H43" s="480"/>
      <c r="I43" s="481"/>
      <c r="J43" s="480"/>
      <c r="K43" s="482">
        <f t="shared" si="2"/>
        <v>1.5999035230712932</v>
      </c>
    </row>
    <row r="44" spans="1:11" s="98" customFormat="1" ht="15" customHeight="1">
      <c r="A44" s="103">
        <v>1948</v>
      </c>
      <c r="B44" s="456">
        <f>avgprinc!B37</f>
        <v>20894.749415149869</v>
      </c>
      <c r="C44" s="381"/>
      <c r="D44" s="341"/>
      <c r="E44" s="341"/>
      <c r="F44" s="95">
        <f>avgprinc!F37</f>
        <v>33511.296258885326</v>
      </c>
      <c r="G44" s="472">
        <f t="shared" si="1"/>
        <v>1</v>
      </c>
      <c r="H44" s="480"/>
      <c r="I44" s="481"/>
      <c r="J44" s="480"/>
      <c r="K44" s="482">
        <f t="shared" si="2"/>
        <v>1.6038142211261817</v>
      </c>
    </row>
    <row r="45" spans="1:11" s="98" customFormat="1" ht="15" customHeight="1">
      <c r="A45" s="102">
        <v>1949</v>
      </c>
      <c r="B45" s="457">
        <f>avgprinc!B38</f>
        <v>20235.841659170615</v>
      </c>
      <c r="C45" s="382"/>
      <c r="D45" s="342"/>
      <c r="E45" s="342"/>
      <c r="F45" s="99">
        <f>avgprinc!F38</f>
        <v>32535.781880819668</v>
      </c>
      <c r="G45" s="473">
        <f t="shared" si="1"/>
        <v>1</v>
      </c>
      <c r="H45" s="483"/>
      <c r="I45" s="484"/>
      <c r="J45" s="483"/>
      <c r="K45" s="485">
        <f t="shared" si="2"/>
        <v>1.6078294359491039</v>
      </c>
    </row>
    <row r="46" spans="1:11" s="98" customFormat="1" ht="15" customHeight="1">
      <c r="A46" s="103">
        <v>1950</v>
      </c>
      <c r="B46" s="456">
        <f>avgprinc!B39</f>
        <v>22034.235324353453</v>
      </c>
      <c r="C46" s="381"/>
      <c r="D46" s="341"/>
      <c r="E46" s="341"/>
      <c r="F46" s="95">
        <f>avgprinc!F39</f>
        <v>35364.30197527464</v>
      </c>
      <c r="G46" s="472">
        <f t="shared" si="1"/>
        <v>1</v>
      </c>
      <c r="H46" s="480"/>
      <c r="I46" s="481"/>
      <c r="J46" s="480"/>
      <c r="K46" s="482">
        <f t="shared" si="2"/>
        <v>1.6049706946802036</v>
      </c>
    </row>
    <row r="47" spans="1:11" s="98" customFormat="1" ht="15" customHeight="1">
      <c r="A47" s="103">
        <v>1951</v>
      </c>
      <c r="B47" s="456">
        <f>avgprinc!B40</f>
        <v>23579.849433824824</v>
      </c>
      <c r="C47" s="381"/>
      <c r="D47" s="341"/>
      <c r="E47" s="341"/>
      <c r="F47" s="95">
        <f>avgprinc!F40</f>
        <v>37935.66261909921</v>
      </c>
      <c r="G47" s="472">
        <f t="shared" si="1"/>
        <v>1</v>
      </c>
      <c r="H47" s="480"/>
      <c r="I47" s="481"/>
      <c r="J47" s="480"/>
      <c r="K47" s="482">
        <f t="shared" si="2"/>
        <v>1.6088169996828419</v>
      </c>
    </row>
    <row r="48" spans="1:11" s="98" customFormat="1" ht="15" customHeight="1">
      <c r="A48" s="103">
        <v>1952</v>
      </c>
      <c r="B48" s="456">
        <f>avgprinc!B41</f>
        <v>24184.589939002533</v>
      </c>
      <c r="C48" s="381"/>
      <c r="D48" s="341"/>
      <c r="E48" s="341"/>
      <c r="F48" s="95">
        <f>avgprinc!F41</f>
        <v>38973.175791094691</v>
      </c>
      <c r="G48" s="472">
        <f t="shared" si="1"/>
        <v>1</v>
      </c>
      <c r="H48" s="480"/>
      <c r="I48" s="481"/>
      <c r="J48" s="480"/>
      <c r="K48" s="482">
        <f t="shared" si="2"/>
        <v>1.6114879718610642</v>
      </c>
    </row>
    <row r="49" spans="1:11" s="98" customFormat="1" ht="15" customHeight="1">
      <c r="A49" s="103">
        <v>1953</v>
      </c>
      <c r="B49" s="456">
        <f>avgprinc!B42</f>
        <v>24941.988321521847</v>
      </c>
      <c r="C49" s="381"/>
      <c r="D49" s="341"/>
      <c r="E49" s="341"/>
      <c r="F49" s="95">
        <f>avgprinc!F42</f>
        <v>40207.619871193194</v>
      </c>
      <c r="G49" s="472">
        <f t="shared" si="1"/>
        <v>1</v>
      </c>
      <c r="H49" s="480"/>
      <c r="I49" s="481"/>
      <c r="J49" s="480"/>
      <c r="K49" s="482">
        <f t="shared" si="2"/>
        <v>1.6120454934420363</v>
      </c>
    </row>
    <row r="50" spans="1:11" s="98" customFormat="1" ht="15" customHeight="1">
      <c r="A50" s="103">
        <v>1954</v>
      </c>
      <c r="B50" s="456">
        <f>avgprinc!B43</f>
        <v>24430.824221163813</v>
      </c>
      <c r="C50" s="381"/>
      <c r="D50" s="341"/>
      <c r="E50" s="341"/>
      <c r="F50" s="95">
        <f>avgprinc!F43</f>
        <v>39367.085425252924</v>
      </c>
      <c r="G50" s="472">
        <f t="shared" si="1"/>
        <v>1</v>
      </c>
      <c r="H50" s="480"/>
      <c r="I50" s="481"/>
      <c r="J50" s="480"/>
      <c r="K50" s="482">
        <f t="shared" si="2"/>
        <v>1.6113695170034501</v>
      </c>
    </row>
    <row r="51" spans="1:11" s="98" customFormat="1" ht="15" customHeight="1">
      <c r="A51" s="103">
        <v>1955</v>
      </c>
      <c r="B51" s="456">
        <f>avgprinc!B44</f>
        <v>26166.202145620864</v>
      </c>
      <c r="C51" s="381"/>
      <c r="D51" s="341"/>
      <c r="E51" s="341"/>
      <c r="F51" s="95">
        <f>avgprinc!F44</f>
        <v>42129.464470932624</v>
      </c>
      <c r="G51" s="472">
        <f t="shared" si="1"/>
        <v>1</v>
      </c>
      <c r="H51" s="480"/>
      <c r="I51" s="481"/>
      <c r="J51" s="480"/>
      <c r="K51" s="482">
        <f t="shared" si="2"/>
        <v>1.6100718108219365</v>
      </c>
    </row>
    <row r="52" spans="1:11" s="98" customFormat="1" ht="15" customHeight="1">
      <c r="A52" s="103">
        <v>1956</v>
      </c>
      <c r="B52" s="456">
        <f>avgprinc!B45</f>
        <v>26670.381596066061</v>
      </c>
      <c r="C52" s="381"/>
      <c r="D52" s="341"/>
      <c r="E52" s="341"/>
      <c r="F52" s="95">
        <f>avgprinc!F45</f>
        <v>42944.639831859276</v>
      </c>
      <c r="G52" s="472">
        <f t="shared" si="1"/>
        <v>1</v>
      </c>
      <c r="H52" s="480"/>
      <c r="I52" s="481"/>
      <c r="J52" s="480"/>
      <c r="K52" s="482">
        <f t="shared" si="2"/>
        <v>1.6101996770152589</v>
      </c>
    </row>
    <row r="53" spans="1:11" s="98" customFormat="1" ht="15" customHeight="1">
      <c r="A53" s="103">
        <v>1957</v>
      </c>
      <c r="B53" s="456">
        <f>avgprinc!B46</f>
        <v>26721.046033544935</v>
      </c>
      <c r="C53" s="381"/>
      <c r="D53" s="341"/>
      <c r="E53" s="341"/>
      <c r="F53" s="95">
        <f>avgprinc!F46</f>
        <v>43006.247748553331</v>
      </c>
      <c r="G53" s="472">
        <f t="shared" si="1"/>
        <v>1</v>
      </c>
      <c r="H53" s="480"/>
      <c r="I53" s="481"/>
      <c r="J53" s="480"/>
      <c r="K53" s="482">
        <f t="shared" si="2"/>
        <v>1.6094522532749789</v>
      </c>
    </row>
    <row r="54" spans="1:11" s="98" customFormat="1" ht="15" customHeight="1">
      <c r="A54" s="103">
        <v>1958</v>
      </c>
      <c r="B54" s="456">
        <f>avgprinc!B47</f>
        <v>25977.697158413757</v>
      </c>
      <c r="C54" s="381"/>
      <c r="D54" s="341"/>
      <c r="E54" s="341"/>
      <c r="F54" s="95">
        <f>avgprinc!F47</f>
        <v>41809.070234968167</v>
      </c>
      <c r="G54" s="472">
        <f t="shared" si="1"/>
        <v>1</v>
      </c>
      <c r="H54" s="480"/>
      <c r="I54" s="481"/>
      <c r="J54" s="480"/>
      <c r="K54" s="482">
        <f t="shared" si="2"/>
        <v>1.609421727415391</v>
      </c>
    </row>
    <row r="55" spans="1:11" s="98" customFormat="1" ht="15" customHeight="1">
      <c r="A55" s="102">
        <v>1959</v>
      </c>
      <c r="B55" s="457">
        <f>avgprinc!B48</f>
        <v>27565.685062888871</v>
      </c>
      <c r="C55" s="382"/>
      <c r="D55" s="342"/>
      <c r="E55" s="342"/>
      <c r="F55" s="99">
        <f>avgprinc!F48</f>
        <v>44587.527950909833</v>
      </c>
      <c r="G55" s="473">
        <f t="shared" si="1"/>
        <v>1</v>
      </c>
      <c r="H55" s="483"/>
      <c r="I55" s="484"/>
      <c r="J55" s="483"/>
      <c r="K55" s="485">
        <f t="shared" si="2"/>
        <v>1.6175011739845031</v>
      </c>
    </row>
    <row r="56" spans="1:11">
      <c r="A56" s="78">
        <v>1960</v>
      </c>
      <c r="B56" s="456">
        <f>avgprinc!B49</f>
        <v>28086.668945799272</v>
      </c>
      <c r="C56" s="381"/>
      <c r="D56" s="341"/>
      <c r="E56" s="341"/>
      <c r="F56" s="95">
        <f>avgprinc!F49</f>
        <v>45521.169858224253</v>
      </c>
      <c r="G56" s="472">
        <f t="shared" si="1"/>
        <v>1</v>
      </c>
      <c r="H56" s="480"/>
      <c r="I56" s="481"/>
      <c r="J56" s="480"/>
      <c r="K56" s="482">
        <f t="shared" si="2"/>
        <v>1.6207393602306313</v>
      </c>
    </row>
    <row r="57" spans="1:11">
      <c r="A57" s="78">
        <v>1961</v>
      </c>
      <c r="B57" s="456">
        <f>avgprinc!B50</f>
        <v>28428.739528028811</v>
      </c>
      <c r="C57" s="381"/>
      <c r="D57" s="341"/>
      <c r="E57" s="341"/>
      <c r="F57" s="95">
        <f>avgprinc!F50</f>
        <v>45670.696743100991</v>
      </c>
      <c r="G57" s="472">
        <f t="shared" si="1"/>
        <v>1</v>
      </c>
      <c r="H57" s="480"/>
      <c r="I57" s="481"/>
      <c r="J57" s="480"/>
      <c r="K57" s="482">
        <f t="shared" si="2"/>
        <v>1.6064974213180565</v>
      </c>
    </row>
    <row r="58" spans="1:11">
      <c r="A58" s="78">
        <v>1962</v>
      </c>
      <c r="B58" s="458">
        <f>avgprinc!B51</f>
        <v>29872.66741228976</v>
      </c>
      <c r="C58" s="560">
        <f>avgprinc!C51</f>
        <v>31203.650803714183</v>
      </c>
      <c r="D58" s="560">
        <f>avgprinc!D51</f>
        <v>42948.954644092184</v>
      </c>
      <c r="E58" s="560">
        <f>avgprinc!E51</f>
        <v>17566.25576758408</v>
      </c>
      <c r="F58" s="561">
        <f>avgprinc!F51</f>
        <v>47618.155247529874</v>
      </c>
      <c r="G58" s="474">
        <f t="shared" si="1"/>
        <v>1</v>
      </c>
      <c r="H58" s="486">
        <f t="shared" ref="H58:H88" si="3">C58/$B58</f>
        <v>1.0445552241135605</v>
      </c>
      <c r="I58" s="487">
        <f t="shared" ref="I58:I88" si="4">D58/$B58</f>
        <v>1.4377341685403955</v>
      </c>
      <c r="J58" s="486">
        <f t="shared" ref="J58:J88" si="5">E58/$B58</f>
        <v>0.58803773781370583</v>
      </c>
      <c r="K58" s="488">
        <f t="shared" si="2"/>
        <v>1.5940376060270913</v>
      </c>
    </row>
    <row r="59" spans="1:11">
      <c r="A59" s="78">
        <v>1963</v>
      </c>
      <c r="B59" s="459">
        <f>avgprinc!B52</f>
        <v>30882.590992237852</v>
      </c>
      <c r="C59" s="562">
        <f>avgprinc!C52</f>
        <v>32356.189905450814</v>
      </c>
      <c r="D59" s="562">
        <f>avgprinc!D52</f>
        <v>44524.593674600088</v>
      </c>
      <c r="E59" s="562">
        <f>avgprinc!E52</f>
        <v>18235.839982539357</v>
      </c>
      <c r="F59" s="563">
        <f>avgprinc!F52</f>
        <v>49051.428196657755</v>
      </c>
      <c r="G59" s="475">
        <f t="shared" si="1"/>
        <v>1</v>
      </c>
      <c r="H59" s="489">
        <f t="shared" si="3"/>
        <v>1.0477161684258727</v>
      </c>
      <c r="I59" s="490">
        <f t="shared" si="4"/>
        <v>1.4417376341833192</v>
      </c>
      <c r="J59" s="489">
        <f t="shared" si="5"/>
        <v>0.59048931442063335</v>
      </c>
      <c r="K59" s="491">
        <f t="shared" si="2"/>
        <v>1.5883197173769041</v>
      </c>
    </row>
    <row r="60" spans="1:11">
      <c r="A60" s="78">
        <v>1964</v>
      </c>
      <c r="B60" s="459">
        <f>avgprinc!B53</f>
        <v>32145.437095068148</v>
      </c>
      <c r="C60" s="562">
        <f>avgprinc!C53</f>
        <v>33508.729007187445</v>
      </c>
      <c r="D60" s="562">
        <f>avgprinc!D53</f>
        <v>46100.232705107992</v>
      </c>
      <c r="E60" s="562">
        <f>avgprinc!E53</f>
        <v>18905.424197494634</v>
      </c>
      <c r="F60" s="563">
        <f>avgprinc!F53</f>
        <v>50939.276576652548</v>
      </c>
      <c r="G60" s="475">
        <f t="shared" si="1"/>
        <v>1</v>
      </c>
      <c r="H60" s="489">
        <f t="shared" si="3"/>
        <v>1.0424101220987427</v>
      </c>
      <c r="I60" s="490">
        <f t="shared" si="4"/>
        <v>1.4341143524901963</v>
      </c>
      <c r="J60" s="489">
        <f t="shared" si="5"/>
        <v>0.58812154712916198</v>
      </c>
      <c r="K60" s="491">
        <f t="shared" si="2"/>
        <v>1.5846503012543516</v>
      </c>
    </row>
    <row r="61" spans="1:11">
      <c r="A61" s="78">
        <v>1965</v>
      </c>
      <c r="B61" s="459">
        <f>avgprinc!B54</f>
        <v>33808.519975317751</v>
      </c>
      <c r="C61" s="562">
        <f>avgprinc!C54</f>
        <v>35245.239484074948</v>
      </c>
      <c r="D61" s="562">
        <f>avgprinc!D54</f>
        <v>48531.548481258789</v>
      </c>
      <c r="E61" s="562">
        <f>avgprinc!E54</f>
        <v>19738.824830614656</v>
      </c>
      <c r="F61" s="563">
        <f>avgprinc!F54</f>
        <v>53478.610978450597</v>
      </c>
      <c r="G61" s="475">
        <f t="shared" si="1"/>
        <v>1</v>
      </c>
      <c r="H61" s="489">
        <f t="shared" si="3"/>
        <v>1.0424957824183398</v>
      </c>
      <c r="I61" s="490">
        <f t="shared" si="4"/>
        <v>1.4354827870811775</v>
      </c>
      <c r="J61" s="489">
        <f t="shared" si="5"/>
        <v>0.58384173116791815</v>
      </c>
      <c r="K61" s="491">
        <f t="shared" si="2"/>
        <v>1.581808698443268</v>
      </c>
    </row>
    <row r="62" spans="1:11">
      <c r="A62" s="78">
        <v>1966</v>
      </c>
      <c r="B62" s="459">
        <f>avgprinc!B55</f>
        <v>35384.454414033302</v>
      </c>
      <c r="C62" s="562">
        <f>avgprinc!C55</f>
        <v>36981.749960962457</v>
      </c>
      <c r="D62" s="562">
        <f>avgprinc!D55</f>
        <v>50962.864257409587</v>
      </c>
      <c r="E62" s="562">
        <f>avgprinc!E55</f>
        <v>20572.225463734674</v>
      </c>
      <c r="F62" s="563">
        <f>avgprinc!F55</f>
        <v>55810.257962788906</v>
      </c>
      <c r="G62" s="475">
        <f t="shared" si="1"/>
        <v>1</v>
      </c>
      <c r="H62" s="489">
        <f t="shared" si="3"/>
        <v>1.0451411664636456</v>
      </c>
      <c r="I62" s="490">
        <f t="shared" si="4"/>
        <v>1.4402614114405552</v>
      </c>
      <c r="J62" s="489">
        <f t="shared" si="5"/>
        <v>0.5813916253453898</v>
      </c>
      <c r="K62" s="491">
        <f t="shared" si="2"/>
        <v>1.5772535958800831</v>
      </c>
    </row>
    <row r="63" spans="1:11">
      <c r="A63" s="78">
        <v>1967</v>
      </c>
      <c r="B63" s="459">
        <f>avgprinc!B56</f>
        <v>35874.113512794342</v>
      </c>
      <c r="C63" s="562">
        <f>avgprinc!C56</f>
        <v>37841.280263014283</v>
      </c>
      <c r="D63" s="562">
        <f>avgprinc!D56</f>
        <v>50996.843104867243</v>
      </c>
      <c r="E63" s="562">
        <f>avgprinc!E56</f>
        <v>21283.711467560766</v>
      </c>
      <c r="F63" s="563">
        <f>avgprinc!F56</f>
        <v>56537.492174862411</v>
      </c>
      <c r="G63" s="476">
        <f t="shared" si="1"/>
        <v>1</v>
      </c>
      <c r="H63" s="489">
        <f t="shared" si="3"/>
        <v>1.0548352713863818</v>
      </c>
      <c r="I63" s="490">
        <f t="shared" si="4"/>
        <v>1.4215499175102808</v>
      </c>
      <c r="J63" s="489">
        <f t="shared" si="5"/>
        <v>0.59328884768037615</v>
      </c>
      <c r="K63" s="491">
        <f t="shared" si="2"/>
        <v>1.5759969136156791</v>
      </c>
    </row>
    <row r="64" spans="1:11">
      <c r="A64" s="78">
        <v>1968</v>
      </c>
      <c r="B64" s="459">
        <f>avgprinc!B57</f>
        <v>36913.92615580959</v>
      </c>
      <c r="C64" s="562">
        <f>avgprinc!C57</f>
        <v>38906.554089431957</v>
      </c>
      <c r="D64" s="562">
        <f>avgprinc!D57</f>
        <v>52195.278241782245</v>
      </c>
      <c r="E64" s="562">
        <f>avgprinc!E57</f>
        <v>22146.219717786495</v>
      </c>
      <c r="F64" s="563">
        <f>avgprinc!F57</f>
        <v>58525.012079956643</v>
      </c>
      <c r="G64" s="476">
        <f t="shared" si="1"/>
        <v>1</v>
      </c>
      <c r="H64" s="489">
        <f t="shared" si="3"/>
        <v>1.0539803846714031</v>
      </c>
      <c r="I64" s="490">
        <f t="shared" si="4"/>
        <v>1.4139725485030166</v>
      </c>
      <c r="J64" s="489">
        <f t="shared" si="5"/>
        <v>0.59994213631759885</v>
      </c>
      <c r="K64" s="491">
        <f t="shared" si="2"/>
        <v>1.5854453366171091</v>
      </c>
    </row>
    <row r="65" spans="1:11">
      <c r="A65" s="83">
        <v>1969</v>
      </c>
      <c r="B65" s="460">
        <f>avgprinc!B58</f>
        <v>37407.878696520565</v>
      </c>
      <c r="C65" s="564">
        <f>avgprinc!C58</f>
        <v>39470.668348739469</v>
      </c>
      <c r="D65" s="564">
        <f>avgprinc!D58</f>
        <v>52819.998656734497</v>
      </c>
      <c r="E65" s="564">
        <f>avgprinc!E58</f>
        <v>22436.973625786086</v>
      </c>
      <c r="F65" s="565">
        <f>avgprinc!F58</f>
        <v>59524.110793090738</v>
      </c>
      <c r="G65" s="477">
        <f t="shared" si="1"/>
        <v>1</v>
      </c>
      <c r="H65" s="492">
        <f t="shared" si="3"/>
        <v>1.0551431870530197</v>
      </c>
      <c r="I65" s="493">
        <f t="shared" si="4"/>
        <v>1.4120019765153768</v>
      </c>
      <c r="J65" s="492">
        <f t="shared" si="5"/>
        <v>0.59979272836641828</v>
      </c>
      <c r="K65" s="494">
        <f t="shared" si="2"/>
        <v>1.5912185578870388</v>
      </c>
    </row>
    <row r="66" spans="1:11">
      <c r="A66" s="78">
        <v>1970</v>
      </c>
      <c r="B66" s="459">
        <f>avgprinc!B59</f>
        <v>36500.707948759904</v>
      </c>
      <c r="C66" s="562">
        <f>avgprinc!C59</f>
        <v>38499.265212956845</v>
      </c>
      <c r="D66" s="562">
        <f>avgprinc!D59</f>
        <v>51589.70881369961</v>
      </c>
      <c r="E66" s="562">
        <f>avgprinc!E59</f>
        <v>21905.108068180485</v>
      </c>
      <c r="F66" s="563">
        <f>avgprinc!F59</f>
        <v>58229.328807360202</v>
      </c>
      <c r="G66" s="476">
        <f t="shared" si="1"/>
        <v>1</v>
      </c>
      <c r="H66" s="489">
        <f t="shared" si="3"/>
        <v>1.0547539315402468</v>
      </c>
      <c r="I66" s="490">
        <f t="shared" si="4"/>
        <v>1.4133892659320968</v>
      </c>
      <c r="J66" s="489">
        <f t="shared" si="5"/>
        <v>0.60012830707095099</v>
      </c>
      <c r="K66" s="491">
        <f t="shared" si="2"/>
        <v>1.595293134837362</v>
      </c>
    </row>
    <row r="67" spans="1:11">
      <c r="A67" s="78">
        <v>1971</v>
      </c>
      <c r="B67" s="459">
        <f>avgprinc!B60</f>
        <v>36685.329142788054</v>
      </c>
      <c r="C67" s="562">
        <f>avgprinc!C60</f>
        <v>38816.988964614182</v>
      </c>
      <c r="D67" s="562">
        <f>avgprinc!D60</f>
        <v>51879.291695877982</v>
      </c>
      <c r="E67" s="562">
        <f>avgprinc!E60</f>
        <v>21947.219399275902</v>
      </c>
      <c r="F67" s="563">
        <f>avgprinc!F60</f>
        <v>58534.471621229044</v>
      </c>
      <c r="G67" s="476">
        <f t="shared" si="1"/>
        <v>1</v>
      </c>
      <c r="H67" s="489">
        <f t="shared" si="3"/>
        <v>1.058106602056893</v>
      </c>
      <c r="I67" s="490">
        <f t="shared" si="4"/>
        <v>1.4141699940581534</v>
      </c>
      <c r="J67" s="489">
        <f t="shared" si="5"/>
        <v>0.59825603073784861</v>
      </c>
      <c r="K67" s="491">
        <f t="shared" si="2"/>
        <v>1.5955825663550385</v>
      </c>
    </row>
    <row r="68" spans="1:11">
      <c r="A68" s="78">
        <v>1972</v>
      </c>
      <c r="B68" s="459">
        <f>avgprinc!B61</f>
        <v>38025.598086314196</v>
      </c>
      <c r="C68" s="562">
        <f>avgprinc!C61</f>
        <v>40126.733402608508</v>
      </c>
      <c r="D68" s="562">
        <f>avgprinc!D61</f>
        <v>53593.314324343191</v>
      </c>
      <c r="E68" s="562">
        <f>avgprinc!E61</f>
        <v>23069.215987488129</v>
      </c>
      <c r="F68" s="563">
        <f>avgprinc!F61</f>
        <v>60541.539431911187</v>
      </c>
      <c r="G68" s="476">
        <f t="shared" si="1"/>
        <v>1</v>
      </c>
      <c r="H68" s="489">
        <f t="shared" si="3"/>
        <v>1.0552558124536253</v>
      </c>
      <c r="I68" s="490">
        <f t="shared" si="4"/>
        <v>1.4094009567631751</v>
      </c>
      <c r="J68" s="489">
        <f t="shared" si="5"/>
        <v>0.60667595379100636</v>
      </c>
      <c r="K68" s="491">
        <f t="shared" si="2"/>
        <v>1.5921258962051859</v>
      </c>
    </row>
    <row r="69" spans="1:11">
      <c r="A69" s="78">
        <v>1973</v>
      </c>
      <c r="B69" s="459">
        <f>avgprinc!B62</f>
        <v>39612.405820617008</v>
      </c>
      <c r="C69" s="562">
        <f>avgprinc!C62</f>
        <v>41954.920847919842</v>
      </c>
      <c r="D69" s="562">
        <f>avgprinc!D62</f>
        <v>55855.941279574065</v>
      </c>
      <c r="E69" s="562">
        <f>avgprinc!E62</f>
        <v>24030.505887497598</v>
      </c>
      <c r="F69" s="563">
        <f>avgprinc!F62</f>
        <v>62903.528813576937</v>
      </c>
      <c r="G69" s="476">
        <f t="shared" si="1"/>
        <v>1</v>
      </c>
      <c r="H69" s="489">
        <f t="shared" si="3"/>
        <v>1.0591358938891722</v>
      </c>
      <c r="I69" s="490">
        <f t="shared" si="4"/>
        <v>1.4100618258965429</v>
      </c>
      <c r="J69" s="489">
        <f t="shared" si="5"/>
        <v>0.60664090932317161</v>
      </c>
      <c r="K69" s="491">
        <f t="shared" si="2"/>
        <v>1.5879754715841479</v>
      </c>
    </row>
    <row r="70" spans="1:11">
      <c r="A70" s="78">
        <v>1974</v>
      </c>
      <c r="B70" s="459">
        <f>avgprinc!B63</f>
        <v>38495.716056531506</v>
      </c>
      <c r="C70" s="562">
        <f>avgprinc!C63</f>
        <v>40980.559237938811</v>
      </c>
      <c r="D70" s="562">
        <f>avgprinc!D63</f>
        <v>54611.523953186261</v>
      </c>
      <c r="E70" s="562">
        <f>avgprinc!E63</f>
        <v>23123.482795644879</v>
      </c>
      <c r="F70" s="563">
        <f>avgprinc!F63</f>
        <v>60911.717420975721</v>
      </c>
      <c r="G70" s="476">
        <f t="shared" si="1"/>
        <v>1</v>
      </c>
      <c r="H70" s="489">
        <f t="shared" si="3"/>
        <v>1.064548563735203</v>
      </c>
      <c r="I70" s="490">
        <f t="shared" si="4"/>
        <v>1.4186389953881742</v>
      </c>
      <c r="J70" s="489">
        <f t="shared" si="5"/>
        <v>0.60067678080562825</v>
      </c>
      <c r="K70" s="491">
        <f t="shared" si="2"/>
        <v>1.5822985947715844</v>
      </c>
    </row>
    <row r="71" spans="1:11">
      <c r="A71" s="78">
        <v>1975</v>
      </c>
      <c r="B71" s="459">
        <f>avgprinc!B64</f>
        <v>37258.607806613552</v>
      </c>
      <c r="C71" s="562">
        <f>avgprinc!C64</f>
        <v>39265.429761767693</v>
      </c>
      <c r="D71" s="562">
        <f>avgprinc!D64</f>
        <v>51979.391803517108</v>
      </c>
      <c r="E71" s="562">
        <f>avgprinc!E64</f>
        <v>23236.324296406237</v>
      </c>
      <c r="F71" s="563">
        <f>avgprinc!F64</f>
        <v>58841.787119778332</v>
      </c>
      <c r="G71" s="476">
        <f t="shared" si="1"/>
        <v>1</v>
      </c>
      <c r="H71" s="489">
        <f t="shared" si="3"/>
        <v>1.053861968369036</v>
      </c>
      <c r="I71" s="490">
        <f t="shared" si="4"/>
        <v>1.39509753218129</v>
      </c>
      <c r="J71" s="489">
        <f t="shared" si="5"/>
        <v>0.62364982655851398</v>
      </c>
      <c r="K71" s="491">
        <f t="shared" si="2"/>
        <v>1.5792803484550402</v>
      </c>
    </row>
    <row r="72" spans="1:11">
      <c r="A72" s="78">
        <v>1976</v>
      </c>
      <c r="B72" s="459">
        <f>avgprinc!B65</f>
        <v>38619.549879213351</v>
      </c>
      <c r="C72" s="562">
        <f>avgprinc!C65</f>
        <v>40872.431448118332</v>
      </c>
      <c r="D72" s="562">
        <f>avgprinc!D65</f>
        <v>53523.931776921061</v>
      </c>
      <c r="E72" s="562">
        <f>avgprinc!E65</f>
        <v>24405.564868149384</v>
      </c>
      <c r="F72" s="563">
        <f>avgprinc!F65</f>
        <v>60763.470962987827</v>
      </c>
      <c r="G72" s="476">
        <f t="shared" si="1"/>
        <v>1</v>
      </c>
      <c r="H72" s="489">
        <f t="shared" si="3"/>
        <v>1.0583352622169626</v>
      </c>
      <c r="I72" s="490">
        <f t="shared" si="4"/>
        <v>1.3859284208211311</v>
      </c>
      <c r="J72" s="489">
        <f t="shared" si="5"/>
        <v>0.6319484547199623</v>
      </c>
      <c r="K72" s="491">
        <f t="shared" si="2"/>
        <v>1.5733863070137246</v>
      </c>
    </row>
    <row r="73" spans="1:11">
      <c r="A73" s="78">
        <v>1977</v>
      </c>
      <c r="B73" s="459">
        <f>avgprinc!B66</f>
        <v>39814.06470348857</v>
      </c>
      <c r="C73" s="562">
        <f>avgprinc!C66</f>
        <v>42004.849336317013</v>
      </c>
      <c r="D73" s="562">
        <f>avgprinc!D66</f>
        <v>54954.533245166233</v>
      </c>
      <c r="E73" s="562">
        <f>avgprinc!E66</f>
        <v>25461.36256463133</v>
      </c>
      <c r="F73" s="563">
        <f>avgprinc!F66</f>
        <v>62382.498301275285</v>
      </c>
      <c r="G73" s="476">
        <f t="shared" si="1"/>
        <v>1</v>
      </c>
      <c r="H73" s="489">
        <f t="shared" si="3"/>
        <v>1.0550253948986144</v>
      </c>
      <c r="I73" s="490">
        <f t="shared" si="4"/>
        <v>1.3802793976057168</v>
      </c>
      <c r="J73" s="489">
        <f t="shared" si="5"/>
        <v>0.63950673598017149</v>
      </c>
      <c r="K73" s="491">
        <f t="shared" si="2"/>
        <v>1.5668457557866287</v>
      </c>
    </row>
    <row r="74" spans="1:11">
      <c r="A74" s="78">
        <v>1978</v>
      </c>
      <c r="B74" s="459">
        <f>avgprinc!B67</f>
        <v>41230.532801275731</v>
      </c>
      <c r="C74" s="562">
        <f>avgprinc!C67</f>
        <v>43720.725622521939</v>
      </c>
      <c r="D74" s="562">
        <f>avgprinc!D67</f>
        <v>56804.100007417022</v>
      </c>
      <c r="E74" s="562">
        <f>avgprinc!E67</f>
        <v>26457.374297196435</v>
      </c>
      <c r="F74" s="563">
        <f>avgprinc!F67</f>
        <v>64349.253741011882</v>
      </c>
      <c r="G74" s="476">
        <f t="shared" ref="G74:G109" si="6">B74/$B74</f>
        <v>1</v>
      </c>
      <c r="H74" s="489">
        <f t="shared" si="3"/>
        <v>1.0603968140127735</v>
      </c>
      <c r="I74" s="490">
        <f t="shared" si="4"/>
        <v>1.37771928102902</v>
      </c>
      <c r="J74" s="489">
        <f t="shared" si="5"/>
        <v>0.6416937279155851</v>
      </c>
      <c r="K74" s="491">
        <f t="shared" si="2"/>
        <v>1.5607184619991334</v>
      </c>
    </row>
    <row r="75" spans="1:11">
      <c r="A75" s="83">
        <v>1979</v>
      </c>
      <c r="B75" s="460">
        <f>avgprinc!B68</f>
        <v>41386.464686162697</v>
      </c>
      <c r="C75" s="564">
        <f>avgprinc!C68</f>
        <v>43827.116089847317</v>
      </c>
      <c r="D75" s="564">
        <f>avgprinc!D68</f>
        <v>56193.802522857906</v>
      </c>
      <c r="E75" s="564">
        <f>avgprinc!E68</f>
        <v>26848.593296634579</v>
      </c>
      <c r="F75" s="565">
        <f>avgprinc!F68</f>
        <v>64343.852438530681</v>
      </c>
      <c r="G75" s="478">
        <f t="shared" si="6"/>
        <v>1</v>
      </c>
      <c r="H75" s="492">
        <f t="shared" si="3"/>
        <v>1.0589722128283316</v>
      </c>
      <c r="I75" s="493">
        <f t="shared" si="4"/>
        <v>1.3577821384112074</v>
      </c>
      <c r="J75" s="492">
        <f t="shared" si="5"/>
        <v>0.64872884166912759</v>
      </c>
      <c r="K75" s="494">
        <f t="shared" si="2"/>
        <v>1.5547076302954586</v>
      </c>
    </row>
    <row r="76" spans="1:11">
      <c r="A76" s="78">
        <v>1980</v>
      </c>
      <c r="B76" s="459">
        <f>avgprinc!B69</f>
        <v>40185.404687494105</v>
      </c>
      <c r="C76" s="562">
        <f>avgprinc!C69</f>
        <v>42586.730293569482</v>
      </c>
      <c r="D76" s="562">
        <f>avgprinc!D69</f>
        <v>54520.740250964205</v>
      </c>
      <c r="E76" s="562">
        <f>avgprinc!E69</f>
        <v>26362.406969413933</v>
      </c>
      <c r="F76" s="563">
        <f>avgprinc!F69</f>
        <v>62376.976729114467</v>
      </c>
      <c r="G76" s="475">
        <f t="shared" si="6"/>
        <v>1</v>
      </c>
      <c r="H76" s="489">
        <f t="shared" si="3"/>
        <v>1.0597561633321733</v>
      </c>
      <c r="I76" s="490">
        <f t="shared" si="4"/>
        <v>1.3567299041766605</v>
      </c>
      <c r="J76" s="489">
        <f t="shared" si="5"/>
        <v>0.65601944722029992</v>
      </c>
      <c r="K76" s="491">
        <f t="shared" si="2"/>
        <v>1.5522296518896694</v>
      </c>
    </row>
    <row r="77" spans="1:11">
      <c r="A77" s="78">
        <v>1981</v>
      </c>
      <c r="B77" s="459">
        <f>avgprinc!B70</f>
        <v>40495.798390338736</v>
      </c>
      <c r="C77" s="562">
        <f>avgprinc!C70</f>
        <v>42728.432914583238</v>
      </c>
      <c r="D77" s="562">
        <f>avgprinc!D70</f>
        <v>54485.395461439934</v>
      </c>
      <c r="E77" s="562">
        <f>avgprinc!E70</f>
        <v>27018.393835610401</v>
      </c>
      <c r="F77" s="563">
        <f>avgprinc!F70</f>
        <v>62805.338014954039</v>
      </c>
      <c r="G77" s="475">
        <f t="shared" si="6"/>
        <v>1</v>
      </c>
      <c r="H77" s="489">
        <f t="shared" si="3"/>
        <v>1.0551324980118715</v>
      </c>
      <c r="I77" s="490">
        <f t="shared" si="4"/>
        <v>1.3454579889067888</v>
      </c>
      <c r="J77" s="489">
        <f t="shared" si="5"/>
        <v>0.66719005204392512</v>
      </c>
      <c r="K77" s="491">
        <f t="shared" si="2"/>
        <v>1.5509099835388798</v>
      </c>
    </row>
    <row r="78" spans="1:11">
      <c r="A78" s="78">
        <v>1982</v>
      </c>
      <c r="B78" s="459">
        <f>avgprinc!B71</f>
        <v>39167.169290832113</v>
      </c>
      <c r="C78" s="562">
        <f>avgprinc!C71</f>
        <v>41193.173738697362</v>
      </c>
      <c r="D78" s="562">
        <f>avgprinc!D71</f>
        <v>52473.199377545163</v>
      </c>
      <c r="E78" s="562">
        <f>avgprinc!E71</f>
        <v>26621.104961726815</v>
      </c>
      <c r="F78" s="563">
        <f>avgprinc!F71</f>
        <v>60684.612613142192</v>
      </c>
      <c r="G78" s="475">
        <f t="shared" si="6"/>
        <v>1</v>
      </c>
      <c r="H78" s="489">
        <f t="shared" si="3"/>
        <v>1.0517271093251939</v>
      </c>
      <c r="I78" s="490">
        <f t="shared" si="4"/>
        <v>1.3397240680813662</v>
      </c>
      <c r="J78" s="489">
        <f t="shared" si="5"/>
        <v>0.67967906396437072</v>
      </c>
      <c r="K78" s="491">
        <f t="shared" si="2"/>
        <v>1.5493744815341219</v>
      </c>
    </row>
    <row r="79" spans="1:11">
      <c r="A79" s="78">
        <v>1983</v>
      </c>
      <c r="B79" s="459">
        <f>avgprinc!B72</f>
        <v>39804.221825790613</v>
      </c>
      <c r="C79" s="562">
        <f>avgprinc!C72</f>
        <v>41726.432025818816</v>
      </c>
      <c r="D79" s="562">
        <f>avgprinc!D72</f>
        <v>52577.910550098903</v>
      </c>
      <c r="E79" s="562">
        <f>avgprinc!E72</f>
        <v>27720.393529396202</v>
      </c>
      <c r="F79" s="563">
        <f>avgprinc!F72</f>
        <v>61545.282417051851</v>
      </c>
      <c r="G79" s="475">
        <f t="shared" si="6"/>
        <v>1</v>
      </c>
      <c r="H79" s="489">
        <f t="shared" si="3"/>
        <v>1.0482916161115032</v>
      </c>
      <c r="I79" s="490">
        <f t="shared" si="4"/>
        <v>1.3209129117060581</v>
      </c>
      <c r="J79" s="489">
        <f t="shared" si="5"/>
        <v>0.69641842643523666</v>
      </c>
      <c r="K79" s="491">
        <f t="shared" si="2"/>
        <v>1.5461998650900495</v>
      </c>
    </row>
    <row r="80" spans="1:11">
      <c r="A80" s="78">
        <v>1984</v>
      </c>
      <c r="B80" s="459">
        <f>avgprinc!B73</f>
        <v>42457.744443263931</v>
      </c>
      <c r="C80" s="562">
        <f>avgprinc!C73</f>
        <v>44434.309637496692</v>
      </c>
      <c r="D80" s="562">
        <f>avgprinc!D73</f>
        <v>55742.043614509785</v>
      </c>
      <c r="E80" s="562">
        <f>avgprinc!E73</f>
        <v>29794.300344450028</v>
      </c>
      <c r="F80" s="563">
        <f>avgprinc!F73</f>
        <v>65540.241751611349</v>
      </c>
      <c r="G80" s="475">
        <f t="shared" si="6"/>
        <v>1</v>
      </c>
      <c r="H80" s="489">
        <f t="shared" si="3"/>
        <v>1.046553702278604</v>
      </c>
      <c r="I80" s="490">
        <f t="shared" si="4"/>
        <v>1.312882828455421</v>
      </c>
      <c r="J80" s="489">
        <f t="shared" si="5"/>
        <v>0.70174006497834573</v>
      </c>
      <c r="K80" s="491">
        <f t="shared" si="2"/>
        <v>1.543658114933365</v>
      </c>
    </row>
    <row r="81" spans="1:11">
      <c r="A81" s="78">
        <v>1985</v>
      </c>
      <c r="B81" s="459">
        <f>avgprinc!B74</f>
        <v>43218.026099459028</v>
      </c>
      <c r="C81" s="562">
        <f>avgprinc!C74</f>
        <v>45096.889744832486</v>
      </c>
      <c r="D81" s="562">
        <f>avgprinc!D74</f>
        <v>56914.227818593703</v>
      </c>
      <c r="E81" s="562">
        <f>avgprinc!E74</f>
        <v>30158.63396065823</v>
      </c>
      <c r="F81" s="563">
        <f>avgprinc!F74</f>
        <v>66554.895569285029</v>
      </c>
      <c r="G81" s="475">
        <f t="shared" si="6"/>
        <v>1</v>
      </c>
      <c r="H81" s="489">
        <f t="shared" si="3"/>
        <v>1.0434740735509198</v>
      </c>
      <c r="I81" s="490">
        <f t="shared" si="4"/>
        <v>1.3169094693870369</v>
      </c>
      <c r="J81" s="489">
        <f t="shared" si="5"/>
        <v>0.69782534471271773</v>
      </c>
      <c r="K81" s="491">
        <f t="shared" si="2"/>
        <v>1.5399799939062491</v>
      </c>
    </row>
    <row r="82" spans="1:11">
      <c r="A82" s="78">
        <v>1986</v>
      </c>
      <c r="B82" s="459">
        <f>avgprinc!B75</f>
        <v>43624.000938439814</v>
      </c>
      <c r="C82" s="562">
        <f>avgprinc!C75</f>
        <v>46006.094631724663</v>
      </c>
      <c r="D82" s="562">
        <f>avgprinc!D75</f>
        <v>57599.270436045721</v>
      </c>
      <c r="E82" s="562">
        <f>avgprinc!E75</f>
        <v>30445.166705758271</v>
      </c>
      <c r="F82" s="563">
        <f>avgprinc!F75</f>
        <v>66898.123343037907</v>
      </c>
      <c r="G82" s="475">
        <f t="shared" si="6"/>
        <v>1</v>
      </c>
      <c r="H82" s="489">
        <f t="shared" si="3"/>
        <v>1.0546051174133788</v>
      </c>
      <c r="I82" s="490">
        <f t="shared" si="4"/>
        <v>1.3203573536807678</v>
      </c>
      <c r="J82" s="489">
        <f t="shared" si="5"/>
        <v>0.69789946017837956</v>
      </c>
      <c r="K82" s="491">
        <f t="shared" si="2"/>
        <v>1.5335164566276593</v>
      </c>
    </row>
    <row r="83" spans="1:11">
      <c r="A83" s="78">
        <v>1987</v>
      </c>
      <c r="B83" s="459">
        <f>avgprinc!B76</f>
        <v>44985.433056390291</v>
      </c>
      <c r="C83" s="562">
        <f>avgprinc!C76</f>
        <v>47679.41943892718</v>
      </c>
      <c r="D83" s="562">
        <f>avgprinc!D76</f>
        <v>59110.481414204609</v>
      </c>
      <c r="E83" s="562">
        <f>avgprinc!E76</f>
        <v>31675.675391475816</v>
      </c>
      <c r="F83" s="563">
        <f>avgprinc!F76</f>
        <v>68618.667308045944</v>
      </c>
      <c r="G83" s="475">
        <f t="shared" si="6"/>
        <v>1</v>
      </c>
      <c r="H83" s="489">
        <f t="shared" si="3"/>
        <v>1.0598857496638949</v>
      </c>
      <c r="I83" s="490">
        <f t="shared" si="4"/>
        <v>1.3139916056850722</v>
      </c>
      <c r="J83" s="489">
        <f t="shared" si="5"/>
        <v>0.70413183200369811</v>
      </c>
      <c r="K83" s="491">
        <f t="shared" si="2"/>
        <v>1.5253530453298259</v>
      </c>
    </row>
    <row r="84" spans="1:11">
      <c r="A84" s="78">
        <v>1988</v>
      </c>
      <c r="B84" s="459">
        <f>avgprinc!B77</f>
        <v>46879.563879251873</v>
      </c>
      <c r="C84" s="562">
        <f>avgprinc!C77</f>
        <v>49794.124707291274</v>
      </c>
      <c r="D84" s="562">
        <f>avgprinc!D77</f>
        <v>61387.582045254778</v>
      </c>
      <c r="E84" s="562">
        <f>avgprinc!E77</f>
        <v>33158.225144854543</v>
      </c>
      <c r="F84" s="563">
        <f>avgprinc!F77</f>
        <v>71035.002365893932</v>
      </c>
      <c r="G84" s="475">
        <f t="shared" si="6"/>
        <v>1</v>
      </c>
      <c r="H84" s="489">
        <f t="shared" si="3"/>
        <v>1.0621712445010465</v>
      </c>
      <c r="I84" s="490">
        <f t="shared" si="4"/>
        <v>1.3094742562744683</v>
      </c>
      <c r="J84" s="489">
        <f t="shared" si="5"/>
        <v>0.70730660443558069</v>
      </c>
      <c r="K84" s="491">
        <f t="shared" si="2"/>
        <v>1.5152658533441021</v>
      </c>
    </row>
    <row r="85" spans="1:11">
      <c r="A85" s="83">
        <v>1989</v>
      </c>
      <c r="B85" s="460">
        <f>avgprinc!B78</f>
        <v>47450.177631249004</v>
      </c>
      <c r="C85" s="564">
        <f>avgprinc!C78</f>
        <v>50416.14315277987</v>
      </c>
      <c r="D85" s="564">
        <f>avgprinc!D78</f>
        <v>61639.079484422196</v>
      </c>
      <c r="E85" s="564">
        <f>avgprinc!E78</f>
        <v>33966.420612453956</v>
      </c>
      <c r="F85" s="565">
        <f>avgprinc!F78</f>
        <v>71331.335967405073</v>
      </c>
      <c r="G85" s="478">
        <f t="shared" si="6"/>
        <v>1</v>
      </c>
      <c r="H85" s="492">
        <f t="shared" si="3"/>
        <v>1.0625069424308664</v>
      </c>
      <c r="I85" s="493">
        <f t="shared" si="4"/>
        <v>1.2990273706336746</v>
      </c>
      <c r="J85" s="492">
        <f t="shared" si="5"/>
        <v>0.7158333710870004</v>
      </c>
      <c r="K85" s="494">
        <f t="shared" si="2"/>
        <v>1.503289124052273</v>
      </c>
    </row>
    <row r="86" spans="1:11">
      <c r="A86" s="78">
        <v>1990</v>
      </c>
      <c r="B86" s="459">
        <f>avgprinc!B79</f>
        <v>47422.465524659863</v>
      </c>
      <c r="C86" s="562">
        <f>avgprinc!C79</f>
        <v>50484.598733121711</v>
      </c>
      <c r="D86" s="562">
        <f>avgprinc!D79</f>
        <v>60999.98902794173</v>
      </c>
      <c r="E86" s="562">
        <f>avgprinc!E79</f>
        <v>34516.369326216016</v>
      </c>
      <c r="F86" s="563">
        <f>avgprinc!F79</f>
        <v>70850.07768777477</v>
      </c>
      <c r="G86" s="475">
        <f t="shared" si="6"/>
        <v>1</v>
      </c>
      <c r="H86" s="489">
        <f t="shared" si="3"/>
        <v>1.0645713624246198</v>
      </c>
      <c r="I86" s="490">
        <f t="shared" si="4"/>
        <v>1.2863099451508169</v>
      </c>
      <c r="J86" s="489">
        <f t="shared" si="5"/>
        <v>0.72784847739026504</v>
      </c>
      <c r="K86" s="491">
        <f t="shared" si="2"/>
        <v>1.4940192776550696</v>
      </c>
    </row>
    <row r="87" spans="1:11">
      <c r="A87" s="78">
        <v>1991</v>
      </c>
      <c r="B87" s="459">
        <f>avgprinc!B80</f>
        <v>46469.61548425677</v>
      </c>
      <c r="C87" s="562">
        <f>avgprinc!C80</f>
        <v>49486.738703060793</v>
      </c>
      <c r="D87" s="562">
        <f>avgprinc!D80</f>
        <v>59232.858955927048</v>
      </c>
      <c r="E87" s="562">
        <f>avgprinc!E80</f>
        <v>34337.887865780089</v>
      </c>
      <c r="F87" s="563">
        <f>avgprinc!F80</f>
        <v>69589.673723077271</v>
      </c>
      <c r="G87" s="475">
        <f t="shared" si="6"/>
        <v>1</v>
      </c>
      <c r="H87" s="489">
        <f t="shared" si="3"/>
        <v>1.0649267954417694</v>
      </c>
      <c r="I87" s="490">
        <f t="shared" si="4"/>
        <v>1.2746578240139361</v>
      </c>
      <c r="J87" s="489">
        <f t="shared" si="5"/>
        <v>0.73893204210853147</v>
      </c>
      <c r="K87" s="491">
        <f t="shared" si="2"/>
        <v>1.4975306552009935</v>
      </c>
    </row>
    <row r="88" spans="1:11">
      <c r="A88" s="78">
        <v>1992</v>
      </c>
      <c r="B88" s="459">
        <f>avgprinc!B81</f>
        <v>47382.197463587851</v>
      </c>
      <c r="C88" s="562">
        <f>avgprinc!C81</f>
        <v>50608.481740390431</v>
      </c>
      <c r="D88" s="562">
        <f>avgprinc!D81</f>
        <v>60606.784575372338</v>
      </c>
      <c r="E88" s="562">
        <f>avgprinc!E81</f>
        <v>34937.506298099463</v>
      </c>
      <c r="F88" s="563">
        <f>avgprinc!F81</f>
        <v>70997.09055870412</v>
      </c>
      <c r="G88" s="475">
        <f t="shared" si="6"/>
        <v>1</v>
      </c>
      <c r="H88" s="489">
        <f t="shared" si="3"/>
        <v>1.0680906426782317</v>
      </c>
      <c r="I88" s="490">
        <f t="shared" si="4"/>
        <v>1.2791045544467896</v>
      </c>
      <c r="J88" s="489">
        <f t="shared" si="5"/>
        <v>0.73735512847305462</v>
      </c>
      <c r="K88" s="491">
        <f t="shared" si="2"/>
        <v>1.4983916820924943</v>
      </c>
    </row>
    <row r="89" spans="1:11">
      <c r="A89" s="78">
        <v>1993</v>
      </c>
      <c r="B89" s="459">
        <f>avgprinc!B82</f>
        <v>47770.782755882319</v>
      </c>
      <c r="C89" s="562">
        <f>avgprinc!C82</f>
        <v>51250.82326892898</v>
      </c>
      <c r="D89" s="562">
        <f>avgprinc!D82</f>
        <v>61594.264027160731</v>
      </c>
      <c r="E89" s="562">
        <f>avgprinc!E82</f>
        <v>34909.928895259545</v>
      </c>
      <c r="F89" s="563">
        <f>avgprinc!F82</f>
        <v>71571.616555651955</v>
      </c>
      <c r="G89" s="475">
        <f t="shared" si="6"/>
        <v>1</v>
      </c>
      <c r="H89" s="489">
        <f t="shared" ref="H89:H109" si="7">C89/$B89</f>
        <v>1.0728487228444701</v>
      </c>
      <c r="I89" s="490">
        <f t="shared" ref="I89:I109" si="8">D89/$B89</f>
        <v>1.289371043843242</v>
      </c>
      <c r="J89" s="489">
        <f t="shared" ref="J89:J109" si="9">E89/$B89</f>
        <v>0.73077992197983954</v>
      </c>
      <c r="K89" s="491">
        <f t="shared" ref="K89:K109" si="10">F89/$B89</f>
        <v>1.4982299310730656</v>
      </c>
    </row>
    <row r="90" spans="1:11">
      <c r="A90" s="78">
        <v>1994</v>
      </c>
      <c r="B90" s="459">
        <f>avgprinc!B83</f>
        <v>49325.883520559575</v>
      </c>
      <c r="C90" s="562">
        <f>avgprinc!C83</f>
        <v>52889.948721575151</v>
      </c>
      <c r="D90" s="562">
        <f>avgprinc!D83</f>
        <v>63166.899270098729</v>
      </c>
      <c r="E90" s="562">
        <f>avgprinc!E83</f>
        <v>36384.691774779349</v>
      </c>
      <c r="F90" s="563">
        <f>avgprinc!F83</f>
        <v>73897.144775677603</v>
      </c>
      <c r="G90" s="475">
        <f t="shared" si="6"/>
        <v>1</v>
      </c>
      <c r="H90" s="489">
        <f t="shared" si="7"/>
        <v>1.0722554761645584</v>
      </c>
      <c r="I90" s="490">
        <f t="shared" si="8"/>
        <v>1.2806035039143306</v>
      </c>
      <c r="J90" s="489">
        <f t="shared" si="9"/>
        <v>0.7376389266218375</v>
      </c>
      <c r="K90" s="491">
        <f t="shared" si="10"/>
        <v>1.4981413307047293</v>
      </c>
    </row>
    <row r="91" spans="1:11">
      <c r="A91" s="78">
        <v>1995</v>
      </c>
      <c r="B91" s="459">
        <f>avgprinc!B84</f>
        <v>50421.10828677901</v>
      </c>
      <c r="C91" s="562">
        <f>avgprinc!C84</f>
        <v>53815.474812261178</v>
      </c>
      <c r="D91" s="562">
        <f>avgprinc!D84</f>
        <v>64475.068108868909</v>
      </c>
      <c r="E91" s="562">
        <f>avgprinc!E84</f>
        <v>37372.940391595512</v>
      </c>
      <c r="F91" s="563">
        <f>avgprinc!F84</f>
        <v>75613.768585065278</v>
      </c>
      <c r="G91" s="475">
        <f t="shared" si="6"/>
        <v>1</v>
      </c>
      <c r="H91" s="489">
        <f t="shared" si="7"/>
        <v>1.0673203473865769</v>
      </c>
      <c r="I91" s="490">
        <f t="shared" si="8"/>
        <v>1.2787316721035862</v>
      </c>
      <c r="J91" s="489">
        <f t="shared" si="9"/>
        <v>0.74121616246573307</v>
      </c>
      <c r="K91" s="491">
        <f t="shared" si="10"/>
        <v>1.4996451120232928</v>
      </c>
    </row>
    <row r="92" spans="1:11">
      <c r="A92" s="78">
        <v>1996</v>
      </c>
      <c r="B92" s="459">
        <f>avgprinc!B85</f>
        <v>52012.261866507419</v>
      </c>
      <c r="C92" s="562">
        <f>avgprinc!C85</f>
        <v>55507.723775923652</v>
      </c>
      <c r="D92" s="562">
        <f>avgprinc!D85</f>
        <v>66361.947571044977</v>
      </c>
      <c r="E92" s="562">
        <f>avgprinc!E85</f>
        <v>38708.158349137746</v>
      </c>
      <c r="F92" s="563">
        <f>avgprinc!F85</f>
        <v>77851.654078740597</v>
      </c>
      <c r="G92" s="475">
        <f t="shared" si="6"/>
        <v>1</v>
      </c>
      <c r="H92" s="489">
        <f t="shared" si="7"/>
        <v>1.0672045741519096</v>
      </c>
      <c r="I92" s="490">
        <f t="shared" si="8"/>
        <v>1.2758904379387861</v>
      </c>
      <c r="J92" s="489">
        <f t="shared" si="9"/>
        <v>0.74421217151610419</v>
      </c>
      <c r="K92" s="491">
        <f t="shared" si="10"/>
        <v>1.4967942420683709</v>
      </c>
    </row>
    <row r="93" spans="1:11">
      <c r="A93" s="78">
        <v>1997</v>
      </c>
      <c r="B93" s="459">
        <f>avgprinc!B86</f>
        <v>53910.480489388676</v>
      </c>
      <c r="C93" s="562">
        <f>avgprinc!C86</f>
        <v>57662.052419140527</v>
      </c>
      <c r="D93" s="562">
        <f>avgprinc!D86</f>
        <v>68830.101702293279</v>
      </c>
      <c r="E93" s="562">
        <f>avgprinc!E86</f>
        <v>40125.229930988011</v>
      </c>
      <c r="F93" s="563">
        <f>avgprinc!F86</f>
        <v>80624.40458062457</v>
      </c>
      <c r="G93" s="475">
        <f t="shared" si="6"/>
        <v>1</v>
      </c>
      <c r="H93" s="489">
        <f t="shared" si="7"/>
        <v>1.0695889165834884</v>
      </c>
      <c r="I93" s="490">
        <f t="shared" si="8"/>
        <v>1.2767480660062243</v>
      </c>
      <c r="J93" s="489">
        <f t="shared" si="9"/>
        <v>0.74429368031483145</v>
      </c>
      <c r="K93" s="491">
        <f t="shared" si="10"/>
        <v>1.4955237617756729</v>
      </c>
    </row>
    <row r="94" spans="1:11">
      <c r="A94" s="78">
        <v>1998</v>
      </c>
      <c r="B94" s="459">
        <f>avgprinc!B87</f>
        <v>55974.97828482015</v>
      </c>
      <c r="C94" s="562">
        <f>avgprinc!C87</f>
        <v>60085.338606370686</v>
      </c>
      <c r="D94" s="562">
        <f>avgprinc!D87</f>
        <v>71612.763666200844</v>
      </c>
      <c r="E94" s="562">
        <f>avgprinc!E87</f>
        <v>41512.217833807335</v>
      </c>
      <c r="F94" s="563">
        <f>avgprinc!F87</f>
        <v>83630.232782113817</v>
      </c>
      <c r="G94" s="475">
        <f t="shared" si="6"/>
        <v>1</v>
      </c>
      <c r="H94" s="489">
        <f t="shared" si="7"/>
        <v>1.0734321021195505</v>
      </c>
      <c r="I94" s="490">
        <f t="shared" si="8"/>
        <v>1.2793709950508638</v>
      </c>
      <c r="J94" s="489">
        <f t="shared" si="9"/>
        <v>0.74162097254560311</v>
      </c>
      <c r="K94" s="491">
        <f t="shared" si="10"/>
        <v>1.4940645864402862</v>
      </c>
    </row>
    <row r="95" spans="1:11">
      <c r="A95" s="83">
        <v>1999</v>
      </c>
      <c r="B95" s="460">
        <f>avgprinc!B88</f>
        <v>57661.088915902699</v>
      </c>
      <c r="C95" s="564">
        <f>avgprinc!C88</f>
        <v>62283.073388640805</v>
      </c>
      <c r="D95" s="564">
        <f>avgprinc!D88</f>
        <v>74639.698016244947</v>
      </c>
      <c r="E95" s="564">
        <f>avgprinc!E88</f>
        <v>42046.560890235793</v>
      </c>
      <c r="F95" s="565">
        <f>avgprinc!F88</f>
        <v>86280.173751169277</v>
      </c>
      <c r="G95" s="478">
        <f t="shared" si="6"/>
        <v>1</v>
      </c>
      <c r="H95" s="492">
        <f t="shared" si="7"/>
        <v>1.0801577729390293</v>
      </c>
      <c r="I95" s="493">
        <f t="shared" si="8"/>
        <v>1.294455228292777</v>
      </c>
      <c r="J95" s="492">
        <f t="shared" si="9"/>
        <v>0.72920164500465268</v>
      </c>
      <c r="K95" s="494">
        <f t="shared" si="10"/>
        <v>1.4963327154124131</v>
      </c>
    </row>
    <row r="96" spans="1:11">
      <c r="A96" s="88">
        <v>2000</v>
      </c>
      <c r="B96" s="461">
        <f>avgprinc!B89</f>
        <v>59560.759194019694</v>
      </c>
      <c r="C96" s="566">
        <f>avgprinc!C89</f>
        <v>64416.727933925809</v>
      </c>
      <c r="D96" s="566">
        <f>avgprinc!D89</f>
        <v>77026.910624451019</v>
      </c>
      <c r="E96" s="566">
        <f>avgprinc!E89</f>
        <v>43464.424656684998</v>
      </c>
      <c r="F96" s="567">
        <f>avgprinc!F89</f>
        <v>88772.321671692975</v>
      </c>
      <c r="G96" s="479">
        <f t="shared" si="6"/>
        <v>1</v>
      </c>
      <c r="H96" s="495">
        <f t="shared" si="7"/>
        <v>1.0815296649273349</v>
      </c>
      <c r="I96" s="496">
        <f t="shared" si="8"/>
        <v>1.2932493082154173</v>
      </c>
      <c r="J96" s="495">
        <f t="shared" si="9"/>
        <v>0.72974933907573702</v>
      </c>
      <c r="K96" s="497">
        <f t="shared" si="10"/>
        <v>1.4904498007239357</v>
      </c>
    </row>
    <row r="97" spans="1:11">
      <c r="A97" s="78">
        <v>2001</v>
      </c>
      <c r="B97" s="459">
        <f>avgprinc!B90</f>
        <v>59285.352476370434</v>
      </c>
      <c r="C97" s="562">
        <f>avgprinc!C90</f>
        <v>63938.84887563558</v>
      </c>
      <c r="D97" s="562">
        <f>avgprinc!D90</f>
        <v>75884.160084313859</v>
      </c>
      <c r="E97" s="562">
        <f>avgprinc!E90</f>
        <v>43966.038446706843</v>
      </c>
      <c r="F97" s="563">
        <f>avgprinc!F90</f>
        <v>87706.533233008799</v>
      </c>
      <c r="G97" s="475">
        <f t="shared" si="6"/>
        <v>1</v>
      </c>
      <c r="H97" s="489">
        <f t="shared" si="7"/>
        <v>1.0784931893779313</v>
      </c>
      <c r="I97" s="490">
        <f t="shared" si="8"/>
        <v>1.2799815960368839</v>
      </c>
      <c r="J97" s="489">
        <f t="shared" si="9"/>
        <v>0.74160035506629629</v>
      </c>
      <c r="K97" s="491">
        <f t="shared" si="10"/>
        <v>1.4793963360168314</v>
      </c>
    </row>
    <row r="98" spans="1:11">
      <c r="A98" s="78">
        <v>2002</v>
      </c>
      <c r="B98" s="459">
        <f>avgprinc!B91</f>
        <v>59145.446347812234</v>
      </c>
      <c r="C98" s="562">
        <f>avgprinc!C91</f>
        <v>63626.927521177029</v>
      </c>
      <c r="D98" s="562">
        <f>avgprinc!D91</f>
        <v>74914.563088831695</v>
      </c>
      <c r="E98" s="562">
        <f>avgprinc!E91</f>
        <v>44673.158854829424</v>
      </c>
      <c r="F98" s="563">
        <f>avgprinc!F91</f>
        <v>86939.459812895875</v>
      </c>
      <c r="G98" s="475">
        <f t="shared" si="6"/>
        <v>1</v>
      </c>
      <c r="H98" s="489">
        <f t="shared" si="7"/>
        <v>1.0757705191201177</v>
      </c>
      <c r="I98" s="490">
        <f t="shared" si="8"/>
        <v>1.2666159056149005</v>
      </c>
      <c r="J98" s="489">
        <f t="shared" si="9"/>
        <v>0.75531019906626951</v>
      </c>
      <c r="K98" s="491">
        <f t="shared" si="10"/>
        <v>1.4699265147419371</v>
      </c>
    </row>
    <row r="99" spans="1:11">
      <c r="A99" s="78">
        <v>2003</v>
      </c>
      <c r="B99" s="459">
        <f>avgprinc!B92</f>
        <v>59794.186061249129</v>
      </c>
      <c r="C99" s="562">
        <f>avgprinc!C92</f>
        <v>64239.598005592969</v>
      </c>
      <c r="D99" s="562">
        <f>avgprinc!D92</f>
        <v>75098.493266474485</v>
      </c>
      <c r="E99" s="562">
        <f>avgprinc!E92</f>
        <v>45673.776206995935</v>
      </c>
      <c r="F99" s="563">
        <f>avgprinc!F92</f>
        <v>87644.364439018478</v>
      </c>
      <c r="G99" s="475">
        <f t="shared" si="6"/>
        <v>1</v>
      </c>
      <c r="H99" s="489">
        <f t="shared" si="7"/>
        <v>1.0743452204498654</v>
      </c>
      <c r="I99" s="490">
        <f t="shared" si="8"/>
        <v>1.2559497538698605</v>
      </c>
      <c r="J99" s="489">
        <f t="shared" si="9"/>
        <v>0.7638497856666332</v>
      </c>
      <c r="K99" s="491">
        <f t="shared" si="10"/>
        <v>1.4657673297741942</v>
      </c>
    </row>
    <row r="100" spans="1:11">
      <c r="A100" s="78">
        <v>2004</v>
      </c>
      <c r="B100" s="459">
        <f>avgprinc!B93</f>
        <v>61466.108644590742</v>
      </c>
      <c r="C100" s="562">
        <f>avgprinc!C93</f>
        <v>65958.424727313992</v>
      </c>
      <c r="D100" s="562">
        <f>avgprinc!D93</f>
        <v>77304.447305511567</v>
      </c>
      <c r="E100" s="562">
        <f>avgprinc!E93</f>
        <v>46881.039254026546</v>
      </c>
      <c r="F100" s="563">
        <f>avgprinc!F93</f>
        <v>89802.418918073585</v>
      </c>
      <c r="G100" s="475">
        <f t="shared" si="6"/>
        <v>1</v>
      </c>
      <c r="H100" s="489">
        <f t="shared" si="7"/>
        <v>1.0730860661555577</v>
      </c>
      <c r="I100" s="490">
        <f t="shared" si="8"/>
        <v>1.2576759617645759</v>
      </c>
      <c r="J100" s="489">
        <f t="shared" si="9"/>
        <v>0.7627136366335151</v>
      </c>
      <c r="K100" s="491">
        <f t="shared" si="10"/>
        <v>1.4610070638655364</v>
      </c>
    </row>
    <row r="101" spans="1:11">
      <c r="A101" s="78">
        <v>2005</v>
      </c>
      <c r="B101" s="459">
        <f>avgprinc!B94</f>
        <v>62886.391052216757</v>
      </c>
      <c r="C101" s="562">
        <f>avgprinc!C94</f>
        <v>67132.126672495346</v>
      </c>
      <c r="D101" s="562">
        <f>avgprinc!D94</f>
        <v>79047.492792093646</v>
      </c>
      <c r="E101" s="562">
        <f>avgprinc!E94</f>
        <v>48004.894756578564</v>
      </c>
      <c r="F101" s="563">
        <f>avgprinc!F94</f>
        <v>91719.278561188243</v>
      </c>
      <c r="G101" s="475">
        <f t="shared" si="6"/>
        <v>1</v>
      </c>
      <c r="H101" s="489">
        <f t="shared" si="7"/>
        <v>1.0675143786952761</v>
      </c>
      <c r="I101" s="490">
        <f t="shared" si="8"/>
        <v>1.2569888567219221</v>
      </c>
      <c r="J101" s="489">
        <f t="shared" si="9"/>
        <v>0.76335903449632581</v>
      </c>
      <c r="K101" s="491">
        <f t="shared" si="10"/>
        <v>1.4584916867789492</v>
      </c>
    </row>
    <row r="102" spans="1:11">
      <c r="A102" s="78">
        <v>2006</v>
      </c>
      <c r="B102" s="459">
        <f>avgprinc!B95</f>
        <v>64461.81251593768</v>
      </c>
      <c r="C102" s="562">
        <f>avgprinc!C95</f>
        <v>68611.768056877641</v>
      </c>
      <c r="D102" s="562">
        <f>avgprinc!D95</f>
        <v>81026.301225830306</v>
      </c>
      <c r="E102" s="562">
        <f>avgprinc!E95</f>
        <v>49214.40568913077</v>
      </c>
      <c r="F102" s="563">
        <f>avgprinc!F95</f>
        <v>93583.566670786036</v>
      </c>
      <c r="G102" s="475">
        <f t="shared" si="6"/>
        <v>1</v>
      </c>
      <c r="H102" s="489">
        <f t="shared" si="7"/>
        <v>1.0643785115398969</v>
      </c>
      <c r="I102" s="490">
        <f t="shared" si="8"/>
        <v>1.2569659161507005</v>
      </c>
      <c r="J102" s="489">
        <f t="shared" si="9"/>
        <v>0.76346605483615426</v>
      </c>
      <c r="K102" s="491">
        <f t="shared" si="10"/>
        <v>1.4517675351999795</v>
      </c>
    </row>
    <row r="103" spans="1:11">
      <c r="A103" s="78">
        <v>2007</v>
      </c>
      <c r="B103" s="459">
        <f>avgprinc!B96</f>
        <v>63640.031092451667</v>
      </c>
      <c r="C103" s="562">
        <f>avgprinc!C96</f>
        <v>67520.770895364083</v>
      </c>
      <c r="D103" s="562">
        <f>avgprinc!D96</f>
        <v>79841.529674396428</v>
      </c>
      <c r="E103" s="562">
        <f>avgprinc!E96</f>
        <v>48644.443191814666</v>
      </c>
      <c r="F103" s="563">
        <f>avgprinc!F96</f>
        <v>92581.577510793766</v>
      </c>
      <c r="G103" s="475">
        <f t="shared" si="6"/>
        <v>1</v>
      </c>
      <c r="H103" s="489">
        <f t="shared" si="7"/>
        <v>1.0609795397063015</v>
      </c>
      <c r="I103" s="490">
        <f t="shared" si="8"/>
        <v>1.2545803058833895</v>
      </c>
      <c r="J103" s="489">
        <f t="shared" si="9"/>
        <v>0.76436862705405517</v>
      </c>
      <c r="K103" s="491">
        <f t="shared" si="10"/>
        <v>1.4547695204029347</v>
      </c>
    </row>
    <row r="104" spans="1:11">
      <c r="A104" s="78">
        <v>2008</v>
      </c>
      <c r="B104" s="459">
        <f>avgprinc!B97</f>
        <v>62227.730628194578</v>
      </c>
      <c r="C104" s="562">
        <f>avgprinc!C97</f>
        <v>66249.053397118521</v>
      </c>
      <c r="D104" s="562">
        <f>avgprinc!D97</f>
        <v>77857.005667785445</v>
      </c>
      <c r="E104" s="562">
        <f>avgprinc!E97</f>
        <v>47727.297800505869</v>
      </c>
      <c r="F104" s="563">
        <f>avgprinc!F97</f>
        <v>89956.548697788356</v>
      </c>
      <c r="G104" s="475">
        <f t="shared" si="6"/>
        <v>1</v>
      </c>
      <c r="H104" s="489">
        <f t="shared" si="7"/>
        <v>1.0646226807297698</v>
      </c>
      <c r="I104" s="490">
        <f t="shared" si="8"/>
        <v>1.251162542516205</v>
      </c>
      <c r="J104" s="489">
        <f t="shared" si="9"/>
        <v>0.76697795851936867</v>
      </c>
      <c r="K104" s="491">
        <f t="shared" si="10"/>
        <v>1.4456022707186786</v>
      </c>
    </row>
    <row r="105" spans="1:11">
      <c r="A105" s="83">
        <v>2009</v>
      </c>
      <c r="B105" s="462">
        <f>avgprinc!B98</f>
        <v>59385.702700318412</v>
      </c>
      <c r="C105" s="564">
        <f>avgprinc!C98</f>
        <v>62943.818335351993</v>
      </c>
      <c r="D105" s="564">
        <f>avgprinc!D98</f>
        <v>72721.637626133554</v>
      </c>
      <c r="E105" s="564">
        <f>avgprinc!E98</f>
        <v>47004.040345226203</v>
      </c>
      <c r="F105" s="565">
        <f>avgprinc!F98</f>
        <v>86157.992812394499</v>
      </c>
      <c r="G105" s="478">
        <f t="shared" si="6"/>
        <v>1</v>
      </c>
      <c r="H105" s="498">
        <f t="shared" si="7"/>
        <v>1.0599153579606375</v>
      </c>
      <c r="I105" s="499">
        <f t="shared" si="8"/>
        <v>1.2245647406601057</v>
      </c>
      <c r="J105" s="492">
        <f t="shared" si="9"/>
        <v>0.79150432188073072</v>
      </c>
      <c r="K105" s="494">
        <f t="shared" si="10"/>
        <v>1.4508204651072107</v>
      </c>
    </row>
    <row r="106" spans="1:11">
      <c r="A106" s="78">
        <v>2010</v>
      </c>
      <c r="B106" s="463">
        <f>avgprinc!B99</f>
        <v>60743.188137633253</v>
      </c>
      <c r="C106" s="562">
        <f>avgprinc!C99</f>
        <v>64290.291511509124</v>
      </c>
      <c r="D106" s="562">
        <f>avgprinc!D99</f>
        <v>74121.927120331529</v>
      </c>
      <c r="E106" s="562">
        <f>avgprinc!E99</f>
        <v>48226.975684581594</v>
      </c>
      <c r="F106" s="563">
        <f>avgprinc!F99</f>
        <v>87624.263297624188</v>
      </c>
      <c r="G106" s="475">
        <f t="shared" si="6"/>
        <v>1</v>
      </c>
      <c r="H106" s="500">
        <f t="shared" si="7"/>
        <v>1.0583950807099352</v>
      </c>
      <c r="I106" s="501">
        <f t="shared" si="8"/>
        <v>1.2202508526945348</v>
      </c>
      <c r="J106" s="489">
        <f t="shared" si="9"/>
        <v>0.79394870706008791</v>
      </c>
      <c r="K106" s="491">
        <f t="shared" si="10"/>
        <v>1.4425364552661148</v>
      </c>
    </row>
    <row r="107" spans="1:11">
      <c r="A107" s="78">
        <v>2011</v>
      </c>
      <c r="B107" s="463">
        <f>avgprinc!B100</f>
        <v>61722.220906186645</v>
      </c>
      <c r="C107" s="562">
        <f>avgprinc!C100</f>
        <v>65110.011392776913</v>
      </c>
      <c r="D107" s="562">
        <f>avgprinc!D100</f>
        <v>75909.418105981735</v>
      </c>
      <c r="E107" s="562">
        <f>avgprinc!E100</f>
        <v>48552.871169760998</v>
      </c>
      <c r="F107" s="563">
        <f>avgprinc!F100</f>
        <v>88674.737368796938</v>
      </c>
      <c r="G107" s="475">
        <f t="shared" si="6"/>
        <v>1</v>
      </c>
      <c r="H107" s="500">
        <f t="shared" si="7"/>
        <v>1.0548876958225379</v>
      </c>
      <c r="I107" s="501">
        <f t="shared" si="8"/>
        <v>1.2298555850956596</v>
      </c>
      <c r="J107" s="489">
        <f t="shared" si="9"/>
        <v>0.78663519324033859</v>
      </c>
      <c r="K107" s="491">
        <f t="shared" si="10"/>
        <v>1.4366744434484331</v>
      </c>
    </row>
    <row r="108" spans="1:11">
      <c r="A108" s="78">
        <v>2012</v>
      </c>
      <c r="B108" s="463">
        <f>avgprinc!B101</f>
        <v>63190.96305194492</v>
      </c>
      <c r="C108" s="562">
        <f>avgprinc!C101</f>
        <v>66752.068071615446</v>
      </c>
      <c r="D108" s="562">
        <f>avgprinc!D101</f>
        <v>78268.633042828151</v>
      </c>
      <c r="E108" s="562">
        <f>avgprinc!E101</f>
        <v>49241.537583646554</v>
      </c>
      <c r="F108" s="563">
        <f>avgprinc!F101</f>
        <v>90384.264029879399</v>
      </c>
      <c r="G108" s="475">
        <f t="shared" si="6"/>
        <v>1</v>
      </c>
      <c r="H108" s="500">
        <f t="shared" si="7"/>
        <v>1.0563546565470634</v>
      </c>
      <c r="I108" s="501">
        <f t="shared" si="8"/>
        <v>1.2386048457354404</v>
      </c>
      <c r="J108" s="489">
        <f t="shared" si="9"/>
        <v>0.77924967757127694</v>
      </c>
      <c r="K108" s="491">
        <f t="shared" si="10"/>
        <v>1.4303352831571936</v>
      </c>
    </row>
    <row r="109" spans="1:11">
      <c r="A109" s="78">
        <v>2013</v>
      </c>
      <c r="B109" s="463">
        <f>avgprinc!B102</f>
        <v>63279.154597254455</v>
      </c>
      <c r="C109" s="562">
        <f>avgprinc!C102</f>
        <v>67023.301584030865</v>
      </c>
      <c r="D109" s="562">
        <f>avgprinc!D102</f>
        <v>78149.813074563921</v>
      </c>
      <c r="E109" s="562">
        <f>avgprinc!E102</f>
        <v>49528.328623972549</v>
      </c>
      <c r="F109" s="563">
        <f>avgprinc!F102</f>
        <v>90060.95160804475</v>
      </c>
      <c r="G109" s="475">
        <f t="shared" si="6"/>
        <v>1</v>
      </c>
      <c r="H109" s="500">
        <f t="shared" si="7"/>
        <v>1.0591687264250977</v>
      </c>
      <c r="I109" s="501">
        <f t="shared" si="8"/>
        <v>1.235000903092891</v>
      </c>
      <c r="J109" s="489">
        <f t="shared" si="9"/>
        <v>0.7826958014720613</v>
      </c>
      <c r="K109" s="491">
        <f t="shared" si="10"/>
        <v>1.4232325349674046</v>
      </c>
    </row>
    <row r="110" spans="1:11">
      <c r="A110" s="78">
        <v>2014</v>
      </c>
      <c r="B110" s="463">
        <f>avgprinc!B103</f>
        <v>64632.031462612373</v>
      </c>
      <c r="C110" s="562">
        <f>avgprinc!C103</f>
        <v>68674.17749774977</v>
      </c>
      <c r="D110" s="562">
        <f>avgprinc!D103</f>
        <v>80024.191103917416</v>
      </c>
      <c r="E110" s="562">
        <f>avgprinc!E103</f>
        <v>50438.726424032553</v>
      </c>
      <c r="F110" s="563">
        <f>avgprinc!F103</f>
        <v>91740.067588212027</v>
      </c>
      <c r="G110" s="475">
        <f t="shared" ref="G110" si="11">B110/$B110</f>
        <v>1</v>
      </c>
      <c r="H110" s="500">
        <f t="shared" ref="H110" si="12">C110/$B110</f>
        <v>1.0625409095716827</v>
      </c>
      <c r="I110" s="501">
        <f t="shared" ref="I110" si="13">D110/$B110</f>
        <v>1.2381506397521935</v>
      </c>
      <c r="J110" s="489">
        <f t="shared" ref="J110" si="14">E110/$B110</f>
        <v>0.78039828367780451</v>
      </c>
      <c r="K110" s="491">
        <f t="shared" ref="K110" si="15">F110/$B110</f>
        <v>1.4194210751565315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G7:K7"/>
    <mergeCell ref="B7:F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P118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133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avgprinc!BC2</f>
        <v>7496.5763563165028</v>
      </c>
      <c r="C9" s="344">
        <f>avgprinc!BD2</f>
        <v>6839.1107417197354</v>
      </c>
      <c r="D9" s="344"/>
      <c r="E9" s="96"/>
      <c r="F9" s="96"/>
      <c r="G9" s="95">
        <f>avgprinc!BH2</f>
        <v>10789.889550632708</v>
      </c>
      <c r="H9" s="568">
        <f>B9*0.9/'TA5'!B9</f>
        <v>0.57899693945036201</v>
      </c>
      <c r="I9" s="579">
        <f>C9*0.9/'TA5'!B9</f>
        <v>0.52821768228657251</v>
      </c>
      <c r="J9" s="480"/>
      <c r="K9" s="481"/>
      <c r="L9" s="480"/>
      <c r="M9" s="599">
        <f>G9*0.9/'TA5'!F9</f>
        <v>0.55424233330148198</v>
      </c>
      <c r="P9" s="577">
        <f>H9-'TA2'!B10</f>
        <v>-1.2446493985240892E-5</v>
      </c>
    </row>
    <row r="10" spans="1:16" s="98" customFormat="1" ht="15" customHeight="1">
      <c r="A10" s="103">
        <v>1914</v>
      </c>
      <c r="B10" s="456">
        <f>avgprinc!BC3</f>
        <v>6705.0946047009102</v>
      </c>
      <c r="C10" s="344">
        <f>avgprinc!BD3</f>
        <v>6124.3292089650622</v>
      </c>
      <c r="D10" s="344"/>
      <c r="E10" s="96"/>
      <c r="F10" s="96"/>
      <c r="G10" s="95">
        <f>avgprinc!BH3</f>
        <v>9660.7873134625097</v>
      </c>
      <c r="H10" s="568">
        <f>B10*0.9/'TA5'!B10</f>
        <v>0.57315705521521065</v>
      </c>
      <c r="I10" s="579">
        <f>C10*0.9/'TA5'!B10</f>
        <v>0.52351274687726679</v>
      </c>
      <c r="J10" s="480"/>
      <c r="K10" s="481"/>
      <c r="L10" s="480"/>
      <c r="M10" s="599">
        <f>G10*0.9/'TA5'!F10</f>
        <v>0.54848588068042858</v>
      </c>
      <c r="P10" s="577">
        <f>H10-'TA2'!B11</f>
        <v>-2.5441821982497004E-8</v>
      </c>
    </row>
    <row r="11" spans="1:16" s="98" customFormat="1" ht="15" customHeight="1">
      <c r="A11" s="103">
        <v>1915</v>
      </c>
      <c r="B11" s="456">
        <f>avgprinc!BC4</f>
        <v>6924.6564044829229</v>
      </c>
      <c r="C11" s="344">
        <f>avgprinc!BD4</f>
        <v>6332.3806042468505</v>
      </c>
      <c r="D11" s="344"/>
      <c r="E11" s="96"/>
      <c r="F11" s="96"/>
      <c r="G11" s="95">
        <f>avgprinc!BH4</f>
        <v>9996.1957244348196</v>
      </c>
      <c r="H11" s="568">
        <f>B11*0.9/'TA5'!B11</f>
        <v>0.58040133884939782</v>
      </c>
      <c r="I11" s="579">
        <f>C11*0.9/'TA5'!B11</f>
        <v>0.53075877937127403</v>
      </c>
      <c r="J11" s="480"/>
      <c r="K11" s="481"/>
      <c r="L11" s="480"/>
      <c r="M11" s="599">
        <f>G11*0.9/'TA5'!F11</f>
        <v>0.55575450969707041</v>
      </c>
      <c r="P11" s="577">
        <f>H11-'TA2'!B12</f>
        <v>0</v>
      </c>
    </row>
    <row r="12" spans="1:16" s="98" customFormat="1" ht="15" customHeight="1">
      <c r="A12" s="103">
        <v>1916</v>
      </c>
      <c r="B12" s="456">
        <f>avgprinc!BC5</f>
        <v>7594.397434656008</v>
      </c>
      <c r="C12" s="344">
        <f>avgprinc!BD5</f>
        <v>6947.0700342918299</v>
      </c>
      <c r="D12" s="344"/>
      <c r="E12" s="96"/>
      <c r="F12" s="96"/>
      <c r="G12" s="95">
        <f>avgprinc!BH5</f>
        <v>10995.504130882724</v>
      </c>
      <c r="H12" s="568">
        <f>B12*0.9/'TA5'!B12</f>
        <v>0.55823410764526504</v>
      </c>
      <c r="I12" s="579">
        <f>C12*0.9/'TA5'!B12</f>
        <v>0.51065163164162486</v>
      </c>
      <c r="J12" s="480"/>
      <c r="K12" s="481"/>
      <c r="L12" s="480"/>
      <c r="M12" s="599">
        <f>G12*0.9/'TA5'!F12</f>
        <v>0.53543297214010588</v>
      </c>
      <c r="P12" s="577">
        <f>H12-'TA2'!B13</f>
        <v>0</v>
      </c>
    </row>
    <row r="13" spans="1:16" s="98" customFormat="1" ht="15" customHeight="1">
      <c r="A13" s="103">
        <v>1917</v>
      </c>
      <c r="B13" s="456">
        <f>avgprinc!BC6</f>
        <v>7411.5214158053486</v>
      </c>
      <c r="C13" s="344">
        <f>avgprinc!BD6</f>
        <v>6755.788887827689</v>
      </c>
      <c r="D13" s="344"/>
      <c r="E13" s="96"/>
      <c r="F13" s="96"/>
      <c r="G13" s="95">
        <f>avgprinc!BH6</f>
        <v>10708.017804748446</v>
      </c>
      <c r="H13" s="568">
        <f>B13*0.9/'TA5'!B13</f>
        <v>0.55350714951102142</v>
      </c>
      <c r="I13" s="579">
        <f>C13*0.9/'TA5'!B13</f>
        <v>0.50453574107272692</v>
      </c>
      <c r="J13" s="480"/>
      <c r="K13" s="481"/>
      <c r="L13" s="480"/>
      <c r="M13" s="599">
        <f>G13*0.9/'TA5'!F13</f>
        <v>0.5302118467508069</v>
      </c>
      <c r="P13" s="577">
        <f>H13-'TA2'!B14</f>
        <v>-2.6613047765522424E-8</v>
      </c>
    </row>
    <row r="14" spans="1:16" s="98" customFormat="1" ht="15" customHeight="1">
      <c r="A14" s="103">
        <v>1918</v>
      </c>
      <c r="B14" s="456">
        <f>avgprinc!BC7</f>
        <v>8013.451793892008</v>
      </c>
      <c r="C14" s="344">
        <f>avgprinc!BD7</f>
        <v>7243.530012913584</v>
      </c>
      <c r="D14" s="381"/>
      <c r="E14" s="341"/>
      <c r="F14" s="341"/>
      <c r="G14" s="95">
        <f>avgprinc!BH7</f>
        <v>11459.524893109248</v>
      </c>
      <c r="H14" s="568">
        <f>B14*0.9/'TA5'!B14</f>
        <v>0.56565602558326167</v>
      </c>
      <c r="I14" s="579">
        <f>C14*0.9/'TA5'!B14</f>
        <v>0.51130854763746614</v>
      </c>
      <c r="J14" s="480"/>
      <c r="K14" s="481"/>
      <c r="L14" s="480"/>
      <c r="M14" s="599">
        <f>G14*0.9/'TA5'!F14</f>
        <v>0.5410512742638478</v>
      </c>
      <c r="P14" s="577">
        <f>H14-'TA2'!B15</f>
        <v>-2.5888918342431566E-8</v>
      </c>
    </row>
    <row r="15" spans="1:16" s="98" customFormat="1" ht="15" customHeight="1">
      <c r="A15" s="102">
        <v>1919</v>
      </c>
      <c r="B15" s="457">
        <f>avgprinc!BC8</f>
        <v>7351.7757415448968</v>
      </c>
      <c r="C15" s="343">
        <f>avgprinc!BD8</f>
        <v>6627.5038746763357</v>
      </c>
      <c r="D15" s="382"/>
      <c r="E15" s="342"/>
      <c r="F15" s="342"/>
      <c r="G15" s="99">
        <f>avgprinc!BH8</f>
        <v>10580.743390546008</v>
      </c>
      <c r="H15" s="569">
        <f>B15*0.9/'TA5'!B15</f>
        <v>0.54768469502339612</v>
      </c>
      <c r="I15" s="580">
        <f>C15*0.9/'TA5'!B15</f>
        <v>0.49372866719214231</v>
      </c>
      <c r="J15" s="483"/>
      <c r="K15" s="484"/>
      <c r="L15" s="483"/>
      <c r="M15" s="600">
        <f>G15*0.9/'TA5'!F15</f>
        <v>0.52395698303553273</v>
      </c>
      <c r="P15" s="577">
        <f>H15-'TA2'!B16</f>
        <v>-2.6960093157946119E-8</v>
      </c>
    </row>
    <row r="16" spans="1:16" s="98" customFormat="1" ht="15" customHeight="1">
      <c r="A16" s="103">
        <v>1920</v>
      </c>
      <c r="B16" s="456">
        <f>avgprinc!BC9</f>
        <v>7458.4298350900817</v>
      </c>
      <c r="C16" s="344">
        <f>avgprinc!BD9</f>
        <v>6736.9312498511772</v>
      </c>
      <c r="D16" s="381"/>
      <c r="E16" s="341"/>
      <c r="F16" s="341"/>
      <c r="G16" s="95">
        <f>avgprinc!BH9</f>
        <v>10740.124108877766</v>
      </c>
      <c r="H16" s="568">
        <f>B16*0.9/'TA5'!B16</f>
        <v>0.56797275563345384</v>
      </c>
      <c r="I16" s="579">
        <f>C16*0.9/'TA5'!B16</f>
        <v>0.51302934948705425</v>
      </c>
      <c r="J16" s="480"/>
      <c r="K16" s="481"/>
      <c r="L16" s="480"/>
      <c r="M16" s="599">
        <f>G16*0.9/'TA5'!F16</f>
        <v>0.5430631637466391</v>
      </c>
      <c r="P16" s="577">
        <f>H16-'TA2'!B17</f>
        <v>0</v>
      </c>
    </row>
    <row r="17" spans="1:16" s="98" customFormat="1" ht="15" customHeight="1">
      <c r="A17" s="103">
        <v>1921</v>
      </c>
      <c r="B17" s="456">
        <f>avgprinc!BC10</f>
        <v>6354.8750811888031</v>
      </c>
      <c r="C17" s="344">
        <f>avgprinc!BD10</f>
        <v>5786.8237250932616</v>
      </c>
      <c r="D17" s="381"/>
      <c r="E17" s="341"/>
      <c r="F17" s="341"/>
      <c r="G17" s="95">
        <f>avgprinc!BH10</f>
        <v>9132.0621104910388</v>
      </c>
      <c r="H17" s="568">
        <f>B17*0.9/'TA5'!B17</f>
        <v>0.53665008961605487</v>
      </c>
      <c r="I17" s="579">
        <f>C17*0.9/'TA5'!B17</f>
        <v>0.48867986089235088</v>
      </c>
      <c r="J17" s="480"/>
      <c r="K17" s="481"/>
      <c r="L17" s="480"/>
      <c r="M17" s="599">
        <f>G17*0.9/'TA5'!F17</f>
        <v>0.51325806306465882</v>
      </c>
      <c r="P17" s="577">
        <f>H17-'TA2'!B18</f>
        <v>0</v>
      </c>
    </row>
    <row r="18" spans="1:16" s="98" customFormat="1" ht="15" customHeight="1">
      <c r="A18" s="103">
        <v>1922</v>
      </c>
      <c r="B18" s="456">
        <f>avgprinc!BC11</f>
        <v>7028.4364311829277</v>
      </c>
      <c r="C18" s="344">
        <f>avgprinc!BD11</f>
        <v>6382.0097954125222</v>
      </c>
      <c r="D18" s="381"/>
      <c r="E18" s="341"/>
      <c r="F18" s="341"/>
      <c r="G18" s="95">
        <f>avgprinc!BH11</f>
        <v>10068.23009150607</v>
      </c>
      <c r="H18" s="568">
        <f>B18*0.9/'TA5'!B18</f>
        <v>0.54682134421852502</v>
      </c>
      <c r="I18" s="579">
        <f>C18*0.9/'TA5'!B18</f>
        <v>0.49652852512972251</v>
      </c>
      <c r="J18" s="480"/>
      <c r="K18" s="481"/>
      <c r="L18" s="480"/>
      <c r="M18" s="599">
        <f>G18*0.9/'TA5'!F18</f>
        <v>0.52283449732159726</v>
      </c>
      <c r="P18" s="577">
        <f>H18-'TA2'!B19</f>
        <v>-6.9419690690297742E-6</v>
      </c>
    </row>
    <row r="19" spans="1:16" s="98" customFormat="1" ht="15" customHeight="1">
      <c r="A19" s="103">
        <v>1923</v>
      </c>
      <c r="B19" s="456">
        <f>avgprinc!BC12</f>
        <v>8257.1543929761501</v>
      </c>
      <c r="C19" s="344">
        <f>avgprinc!BD12</f>
        <v>7485.6862801242823</v>
      </c>
      <c r="D19" s="381"/>
      <c r="E19" s="341"/>
      <c r="F19" s="341"/>
      <c r="G19" s="95">
        <f>avgprinc!BH12</f>
        <v>11846.197369494965</v>
      </c>
      <c r="H19" s="568">
        <f>B19*0.9/'TA5'!B19</f>
        <v>0.57089342084512307</v>
      </c>
      <c r="I19" s="579">
        <f>C19*0.9/'TA5'!B19</f>
        <v>0.51755469795608777</v>
      </c>
      <c r="J19" s="480"/>
      <c r="K19" s="481"/>
      <c r="L19" s="480"/>
      <c r="M19" s="599">
        <f>G19*0.9/'TA5'!F19</f>
        <v>0.54697314907295258</v>
      </c>
      <c r="P19" s="577">
        <f>H19-'TA2'!B20</f>
        <v>0</v>
      </c>
    </row>
    <row r="20" spans="1:16" s="98" customFormat="1" ht="15" customHeight="1">
      <c r="A20" s="103">
        <v>1924</v>
      </c>
      <c r="B20" s="456">
        <f>avgprinc!BC13</f>
        <v>7849.9577939674973</v>
      </c>
      <c r="C20" s="344">
        <f>avgprinc!BD13</f>
        <v>7114.6891922945042</v>
      </c>
      <c r="D20" s="381"/>
      <c r="E20" s="341"/>
      <c r="F20" s="341"/>
      <c r="G20" s="95">
        <f>avgprinc!BH13</f>
        <v>11261.035752114514</v>
      </c>
      <c r="H20" s="568">
        <f>B20*0.9/'TA5'!B20</f>
        <v>0.54974685369079079</v>
      </c>
      <c r="I20" s="579">
        <f>C20*0.9/'TA5'!B20</f>
        <v>0.49825465322342244</v>
      </c>
      <c r="J20" s="480"/>
      <c r="K20" s="481"/>
      <c r="L20" s="480"/>
      <c r="M20" s="599">
        <f>G20*0.9/'TA5'!F20</f>
        <v>0.52676757666517893</v>
      </c>
      <c r="P20" s="577">
        <f>H20-'TA2'!B21</f>
        <v>5.7968306304001516E-6</v>
      </c>
    </row>
    <row r="21" spans="1:16" s="98" customFormat="1" ht="15" customHeight="1">
      <c r="A21" s="103">
        <v>1925</v>
      </c>
      <c r="B21" s="456">
        <f>avgprinc!BC14</f>
        <v>7733.156362569669</v>
      </c>
      <c r="C21" s="344">
        <f>avgprinc!BD14</f>
        <v>6991.7979552734059</v>
      </c>
      <c r="D21" s="381"/>
      <c r="E21" s="341"/>
      <c r="F21" s="341"/>
      <c r="G21" s="95">
        <f>avgprinc!BH14</f>
        <v>11107.603264463034</v>
      </c>
      <c r="H21" s="568">
        <f>B21*0.9/'TA5'!B21</f>
        <v>0.53199544342313065</v>
      </c>
      <c r="I21" s="579">
        <f>C21*0.9/'TA5'!B21</f>
        <v>0.48099436751911451</v>
      </c>
      <c r="J21" s="480"/>
      <c r="K21" s="481"/>
      <c r="L21" s="480"/>
      <c r="M21" s="599">
        <f>G21*0.9/'TA5'!F21</f>
        <v>0.51051547595799573</v>
      </c>
      <c r="P21" s="577">
        <f>H21-'TA2'!B22</f>
        <v>5.6906300509584895E-6</v>
      </c>
    </row>
    <row r="22" spans="1:16" s="98" customFormat="1" ht="15" customHeight="1">
      <c r="A22" s="103">
        <v>1926</v>
      </c>
      <c r="B22" s="456">
        <f>avgprinc!BC15</f>
        <v>8041.5516998006833</v>
      </c>
      <c r="C22" s="344">
        <f>avgprinc!BD15</f>
        <v>7266.0671453219229</v>
      </c>
      <c r="D22" s="381"/>
      <c r="E22" s="341"/>
      <c r="F22" s="341"/>
      <c r="G22" s="95">
        <f>avgprinc!BH15</f>
        <v>11569.896611375123</v>
      </c>
      <c r="H22" s="568">
        <f>B22*0.9/'TA5'!B22</f>
        <v>0.52853874963534142</v>
      </c>
      <c r="I22" s="579">
        <f>C22*0.9/'TA5'!B22</f>
        <v>0.47756927855728037</v>
      </c>
      <c r="J22" s="480"/>
      <c r="K22" s="481"/>
      <c r="L22" s="480"/>
      <c r="M22" s="599">
        <f>G22*0.9/'TA5'!F22</f>
        <v>0.50740855241133309</v>
      </c>
      <c r="P22" s="577">
        <f>H22-'TA2'!B23</f>
        <v>0</v>
      </c>
    </row>
    <row r="23" spans="1:16" s="98" customFormat="1" ht="15" customHeight="1">
      <c r="A23" s="103">
        <v>1927</v>
      </c>
      <c r="B23" s="456">
        <f>avgprinc!BC16</f>
        <v>7997.6265243257021</v>
      </c>
      <c r="C23" s="344">
        <f>avgprinc!BD16</f>
        <v>7220.3560178141815</v>
      </c>
      <c r="D23" s="381"/>
      <c r="E23" s="341"/>
      <c r="F23" s="341"/>
      <c r="G23" s="95">
        <f>avgprinc!BH16</f>
        <v>11516.561218569028</v>
      </c>
      <c r="H23" s="568">
        <f>B23*0.9/'TA5'!B23</f>
        <v>0.53548360550156737</v>
      </c>
      <c r="I23" s="579">
        <f>C23*0.9/'TA5'!B23</f>
        <v>0.48344121367308535</v>
      </c>
      <c r="J23" s="480"/>
      <c r="K23" s="481"/>
      <c r="L23" s="480"/>
      <c r="M23" s="599">
        <f>G23*0.9/'TA5'!F23</f>
        <v>0.5138443913348425</v>
      </c>
      <c r="P23" s="577">
        <f>H23-'TA2'!B24</f>
        <v>5.3713429292168158E-6</v>
      </c>
    </row>
    <row r="24" spans="1:16" s="98" customFormat="1" ht="15" customHeight="1">
      <c r="A24" s="103">
        <v>1928</v>
      </c>
      <c r="B24" s="456">
        <f>avgprinc!BC17</f>
        <v>7903.9294842927284</v>
      </c>
      <c r="C24" s="344">
        <f>avgprinc!BD17</f>
        <v>7151.4444734056424</v>
      </c>
      <c r="D24" s="381"/>
      <c r="E24" s="341"/>
      <c r="F24" s="341"/>
      <c r="G24" s="95">
        <f>avgprinc!BH17</f>
        <v>11410.346465031909</v>
      </c>
      <c r="H24" s="568">
        <f>B24*0.9/'TA5'!B24</f>
        <v>0.52355234159883757</v>
      </c>
      <c r="I24" s="579">
        <f>C24*0.9/'TA5'!B24</f>
        <v>0.47370811028947718</v>
      </c>
      <c r="J24" s="480"/>
      <c r="K24" s="481"/>
      <c r="L24" s="480"/>
      <c r="M24" s="599">
        <f>G24*0.9/'TA5'!F24</f>
        <v>0.50239413329020677</v>
      </c>
      <c r="P24" s="577">
        <f>H24-'TA2'!B25</f>
        <v>0</v>
      </c>
    </row>
    <row r="25" spans="1:16" s="98" customFormat="1" ht="15" customHeight="1">
      <c r="A25" s="102">
        <v>1929</v>
      </c>
      <c r="B25" s="457">
        <f>avgprinc!BC18</f>
        <v>8508.4699055559558</v>
      </c>
      <c r="C25" s="343">
        <f>avgprinc!BD18</f>
        <v>7704.964497920344</v>
      </c>
      <c r="D25" s="382"/>
      <c r="E25" s="342"/>
      <c r="F25" s="342"/>
      <c r="G25" s="99">
        <f>avgprinc!BH18</f>
        <v>12326.837503658186</v>
      </c>
      <c r="H25" s="569">
        <f>B25*0.9/'TA5'!B25</f>
        <v>0.53711702534131933</v>
      </c>
      <c r="I25" s="580">
        <f>C25*0.9/'TA5'!B25</f>
        <v>0.48639387074532214</v>
      </c>
      <c r="J25" s="483"/>
      <c r="K25" s="484"/>
      <c r="L25" s="483"/>
      <c r="M25" s="600">
        <f>G25*0.9/'TA5'!F25</f>
        <v>0.51538216384280955</v>
      </c>
      <c r="P25" s="577">
        <f>H25-'TA2'!B26</f>
        <v>0</v>
      </c>
    </row>
    <row r="26" spans="1:16" s="98" customFormat="1" ht="15" customHeight="1">
      <c r="A26" s="103">
        <v>1930</v>
      </c>
      <c r="B26" s="456">
        <f>avgprinc!BC19</f>
        <v>7847.249458536362</v>
      </c>
      <c r="C26" s="344">
        <f>avgprinc!BD19</f>
        <v>7074.8585612138786</v>
      </c>
      <c r="D26" s="381"/>
      <c r="E26" s="341"/>
      <c r="F26" s="341"/>
      <c r="G26" s="95">
        <f>avgprinc!BH19</f>
        <v>11406.871486844995</v>
      </c>
      <c r="H26" s="568">
        <f>B26*0.9/'TA5'!B26</f>
        <v>0.55026997115690868</v>
      </c>
      <c r="I26" s="579">
        <f>C26*0.9/'TA5'!B26</f>
        <v>0.49610787027847225</v>
      </c>
      <c r="J26" s="480"/>
      <c r="K26" s="481"/>
      <c r="L26" s="480"/>
      <c r="M26" s="599">
        <f>G26*0.9/'TA5'!F26</f>
        <v>0.5270384213604794</v>
      </c>
      <c r="P26" s="577">
        <f>H26-'TA2'!B27</f>
        <v>0</v>
      </c>
    </row>
    <row r="27" spans="1:16" s="98" customFormat="1" ht="15" customHeight="1">
      <c r="A27" s="103">
        <v>1931</v>
      </c>
      <c r="B27" s="456">
        <f>avgprinc!BC20</f>
        <v>7074.270812066331</v>
      </c>
      <c r="C27" s="344">
        <f>avgprinc!BD20</f>
        <v>6365.1202868241735</v>
      </c>
      <c r="D27" s="381"/>
      <c r="E27" s="341"/>
      <c r="F27" s="341"/>
      <c r="G27" s="95">
        <f>avgprinc!BH20</f>
        <v>10293.412115658524</v>
      </c>
      <c r="H27" s="568">
        <f>B27*0.9/'TA5'!B27</f>
        <v>0.55450958407934847</v>
      </c>
      <c r="I27" s="579">
        <f>C27*0.9/'TA5'!B27</f>
        <v>0.49892353524856853</v>
      </c>
      <c r="J27" s="480"/>
      <c r="K27" s="481"/>
      <c r="L27" s="480"/>
      <c r="M27" s="599">
        <f>G27*0.9/'TA5'!F27</f>
        <v>0.53138470302354046</v>
      </c>
      <c r="P27" s="577">
        <f>H27-'TA2'!B28</f>
        <v>-2.655329789380545E-8</v>
      </c>
    </row>
    <row r="28" spans="1:16" s="98" customFormat="1" ht="15" customHeight="1">
      <c r="A28" s="103">
        <v>1932</v>
      </c>
      <c r="B28" s="456">
        <f>avgprinc!BC21</f>
        <v>5800.4883064793285</v>
      </c>
      <c r="C28" s="344">
        <f>avgprinc!BD21</f>
        <v>5223.0137266835563</v>
      </c>
      <c r="D28" s="381"/>
      <c r="E28" s="341"/>
      <c r="F28" s="341"/>
      <c r="G28" s="95">
        <f>avgprinc!BH21</f>
        <v>8454.9518583187255</v>
      </c>
      <c r="H28" s="568">
        <f>B28*0.9/'TA5'!B28</f>
        <v>0.53807268905429728</v>
      </c>
      <c r="I28" s="579">
        <f>C28*0.9/'TA5'!B28</f>
        <v>0.48450421626483853</v>
      </c>
      <c r="J28" s="480"/>
      <c r="K28" s="481"/>
      <c r="L28" s="480"/>
      <c r="M28" s="599">
        <f>G28*0.9/'TA5'!F28</f>
        <v>0.51609173163520305</v>
      </c>
      <c r="P28" s="577">
        <f>H28-'TA2'!B29</f>
        <v>0</v>
      </c>
    </row>
    <row r="29" spans="1:16" s="98" customFormat="1" ht="15" customHeight="1">
      <c r="A29" s="103">
        <v>1933</v>
      </c>
      <c r="B29" s="456">
        <f>avgprinc!BC22</f>
        <v>5603.2700597993944</v>
      </c>
      <c r="C29" s="344">
        <f>avgprinc!BD22</f>
        <v>5021.9596139559062</v>
      </c>
      <c r="D29" s="381"/>
      <c r="E29" s="341"/>
      <c r="F29" s="341"/>
      <c r="G29" s="95">
        <f>avgprinc!BH22</f>
        <v>8183.305668969112</v>
      </c>
      <c r="H29" s="568">
        <f>B29*0.9/'TA5'!B29</f>
        <v>0.53610691116943177</v>
      </c>
      <c r="I29" s="579">
        <f>C29*0.9/'TA5'!B29</f>
        <v>0.48048857683506363</v>
      </c>
      <c r="J29" s="480"/>
      <c r="K29" s="481"/>
      <c r="L29" s="480"/>
      <c r="M29" s="599">
        <f>G29*0.9/'TA5'!F29</f>
        <v>0.51449357624380743</v>
      </c>
      <c r="P29" s="577">
        <f>H29-'TA2'!B30</f>
        <v>0</v>
      </c>
    </row>
    <row r="30" spans="1:16" s="98" customFormat="1" ht="15" customHeight="1">
      <c r="A30" s="103">
        <v>1934</v>
      </c>
      <c r="B30" s="456">
        <f>avgprinc!BC23</f>
        <v>6137.4016898172595</v>
      </c>
      <c r="C30" s="344">
        <f>avgprinc!BD23</f>
        <v>5498.2299700451258</v>
      </c>
      <c r="D30" s="381"/>
      <c r="E30" s="341"/>
      <c r="F30" s="341"/>
      <c r="G30" s="95">
        <f>avgprinc!BH23</f>
        <v>8968.4638306843826</v>
      </c>
      <c r="H30" s="568">
        <f>B30*0.9/'TA5'!B30</f>
        <v>0.523739788041786</v>
      </c>
      <c r="I30" s="579">
        <f>C30*0.9/'TA5'!B30</f>
        <v>0.46919558872839079</v>
      </c>
      <c r="J30" s="480"/>
      <c r="K30" s="481"/>
      <c r="L30" s="480"/>
      <c r="M30" s="599">
        <f>G30*0.9/'TA5'!F30</f>
        <v>0.50211203901004686</v>
      </c>
      <c r="P30" s="577">
        <f>H30-'TA2'!B31</f>
        <v>0</v>
      </c>
    </row>
    <row r="31" spans="1:16" s="98" customFormat="1" ht="15" customHeight="1">
      <c r="A31" s="103">
        <v>1935</v>
      </c>
      <c r="B31" s="456">
        <f>avgprinc!BC24</f>
        <v>6873.7713437993425</v>
      </c>
      <c r="C31" s="344">
        <f>avgprinc!BD24</f>
        <v>6197.6845335891958</v>
      </c>
      <c r="D31" s="381"/>
      <c r="E31" s="341"/>
      <c r="F31" s="341"/>
      <c r="G31" s="95">
        <f>avgprinc!BH24</f>
        <v>10032.041819252085</v>
      </c>
      <c r="H31" s="568">
        <f>B31*0.9/'TA5'!B31</f>
        <v>0.53430749832228319</v>
      </c>
      <c r="I31" s="579">
        <f>C31*0.9/'TA5'!B31</f>
        <v>0.48175436058401094</v>
      </c>
      <c r="J31" s="480"/>
      <c r="K31" s="481"/>
      <c r="L31" s="480"/>
      <c r="M31" s="599">
        <f>G31*0.9/'TA5'!F31</f>
        <v>0.51125344428442965</v>
      </c>
      <c r="P31" s="577">
        <f>H31-'TA2'!B32</f>
        <v>-2.7757436238395883E-8</v>
      </c>
    </row>
    <row r="32" spans="1:16" s="98" customFormat="1" ht="15" customHeight="1">
      <c r="A32" s="103">
        <v>1936</v>
      </c>
      <c r="B32" s="456">
        <f>avgprinc!BC25</f>
        <v>7484.8605142643692</v>
      </c>
      <c r="C32" s="344">
        <f>avgprinc!BD25</f>
        <v>6729.2272227625144</v>
      </c>
      <c r="D32" s="381"/>
      <c r="E32" s="341"/>
      <c r="F32" s="341"/>
      <c r="G32" s="95">
        <f>avgprinc!BH25</f>
        <v>10943.880520251527</v>
      </c>
      <c r="H32" s="568">
        <f>B32*0.9/'TA5'!B32</f>
        <v>0.5262979282487501</v>
      </c>
      <c r="I32" s="579">
        <f>C32*0.9/'TA5'!B32</f>
        <v>0.47316557727503311</v>
      </c>
      <c r="J32" s="480"/>
      <c r="K32" s="481"/>
      <c r="L32" s="480"/>
      <c r="M32" s="599">
        <f>G32*0.9/'TA5'!F32</f>
        <v>0.50433292469313273</v>
      </c>
      <c r="P32" s="577">
        <f>H32-'TA2'!B33</f>
        <v>0</v>
      </c>
    </row>
    <row r="33" spans="1:16" s="98" customFormat="1" ht="15" customHeight="1">
      <c r="A33" s="103">
        <v>1937</v>
      </c>
      <c r="B33" s="456">
        <f>avgprinc!BC26</f>
        <v>8159.2668106534156</v>
      </c>
      <c r="C33" s="344">
        <f>avgprinc!BD26</f>
        <v>7347.5186559460235</v>
      </c>
      <c r="D33" s="381"/>
      <c r="E33" s="341"/>
      <c r="F33" s="341"/>
      <c r="G33" s="95">
        <f>avgprinc!BH26</f>
        <v>11916.845206521613</v>
      </c>
      <c r="H33" s="568">
        <f>B33*0.9/'TA5'!B33</f>
        <v>0.53886454671608075</v>
      </c>
      <c r="I33" s="579">
        <f>C33*0.9/'TA5'!B33</f>
        <v>0.48525405553041695</v>
      </c>
      <c r="J33" s="480"/>
      <c r="K33" s="481"/>
      <c r="L33" s="480"/>
      <c r="M33" s="599">
        <f>G33*0.9/'TA5'!F33</f>
        <v>0.51581041697446905</v>
      </c>
      <c r="P33" s="577">
        <f>H33-'TA2'!B34</f>
        <v>0</v>
      </c>
    </row>
    <row r="34" spans="1:16" s="98" customFormat="1" ht="15" customHeight="1">
      <c r="A34" s="103">
        <v>1938</v>
      </c>
      <c r="B34" s="456">
        <f>avgprinc!BC27</f>
        <v>7588.6195969869968</v>
      </c>
      <c r="C34" s="344">
        <f>avgprinc!BD27</f>
        <v>6838.2195978939235</v>
      </c>
      <c r="D34" s="381"/>
      <c r="E34" s="341"/>
      <c r="F34" s="341"/>
      <c r="G34" s="95">
        <f>avgprinc!BH27</f>
        <v>11079.096966443471</v>
      </c>
      <c r="H34" s="568">
        <f>B34*0.9/'TA5'!B34</f>
        <v>0.53936094597752016</v>
      </c>
      <c r="I34" s="579">
        <f>C34*0.9/'TA5'!B34</f>
        <v>0.48602628501585227</v>
      </c>
      <c r="J34" s="480"/>
      <c r="K34" s="481"/>
      <c r="L34" s="480"/>
      <c r="M34" s="599">
        <f>G34*0.9/'TA5'!F34</f>
        <v>0.51668009860913144</v>
      </c>
      <c r="P34" s="577">
        <f>H34-'TA2'!B35</f>
        <v>-2.7456227291722257E-8</v>
      </c>
    </row>
    <row r="35" spans="1:16" s="98" customFormat="1" ht="15" customHeight="1">
      <c r="A35" s="102">
        <v>1939</v>
      </c>
      <c r="B35" s="457">
        <f>avgprinc!BC28</f>
        <v>7895.4402577424889</v>
      </c>
      <c r="C35" s="343">
        <f>avgprinc!BD28</f>
        <v>7110.9419490410291</v>
      </c>
      <c r="D35" s="382"/>
      <c r="E35" s="342"/>
      <c r="F35" s="342"/>
      <c r="G35" s="99">
        <f>avgprinc!BH28</f>
        <v>11515.90730608281</v>
      </c>
      <c r="H35" s="569">
        <f>B35*0.9/'TA5'!B35</f>
        <v>0.52446782917223134</v>
      </c>
      <c r="I35" s="580">
        <f>C35*0.9/'TA5'!B35</f>
        <v>0.47235621645367926</v>
      </c>
      <c r="J35" s="483"/>
      <c r="K35" s="484"/>
      <c r="L35" s="483"/>
      <c r="M35" s="600">
        <f>G35*0.9/'TA5'!F35</f>
        <v>0.50273038107783818</v>
      </c>
      <c r="P35" s="577">
        <f>H35-'TA2'!B36</f>
        <v>0</v>
      </c>
    </row>
    <row r="36" spans="1:16" s="98" customFormat="1" ht="15" customHeight="1">
      <c r="A36" s="103">
        <v>1940</v>
      </c>
      <c r="B36" s="456">
        <f>avgprinc!BC29</f>
        <v>8534.4260300049064</v>
      </c>
      <c r="C36" s="344">
        <f>avgprinc!BD29</f>
        <v>7769.9783461706984</v>
      </c>
      <c r="D36" s="381"/>
      <c r="E36" s="341"/>
      <c r="F36" s="341"/>
      <c r="G36" s="95">
        <f>avgprinc!BH29</f>
        <v>12455.324859845956</v>
      </c>
      <c r="H36" s="568">
        <f>B36*0.9/'TA5'!B36</f>
        <v>0.52262806649556337</v>
      </c>
      <c r="I36" s="579">
        <f>C36*0.9/'TA5'!B36</f>
        <v>0.47581509822626611</v>
      </c>
      <c r="J36" s="480"/>
      <c r="K36" s="481"/>
      <c r="L36" s="480"/>
      <c r="M36" s="599">
        <f>G36*0.9/'TA5'!F36</f>
        <v>0.50169970578814493</v>
      </c>
      <c r="P36" s="577">
        <f>H36-'TA2'!B37</f>
        <v>0</v>
      </c>
    </row>
    <row r="37" spans="1:16" s="98" customFormat="1" ht="15" customHeight="1">
      <c r="A37" s="103">
        <v>1941</v>
      </c>
      <c r="B37" s="456">
        <f>avgprinc!BC30</f>
        <v>10510.67444260077</v>
      </c>
      <c r="C37" s="344">
        <f>avgprinc!BD30</f>
        <v>9615.4909425872302</v>
      </c>
      <c r="D37" s="381"/>
      <c r="E37" s="341"/>
      <c r="F37" s="341"/>
      <c r="G37" s="95">
        <f>avgprinc!BH30</f>
        <v>15539.701982488827</v>
      </c>
      <c r="H37" s="568">
        <f>B37*0.9/'TA5'!B37</f>
        <v>0.54283061798703613</v>
      </c>
      <c r="I37" s="579">
        <f>C37*0.9/'TA5'!B37</f>
        <v>0.49659828387966298</v>
      </c>
      <c r="J37" s="480"/>
      <c r="K37" s="481"/>
      <c r="L37" s="480"/>
      <c r="M37" s="599">
        <f>G37*0.9/'TA5'!F37</f>
        <v>0.52238678133584138</v>
      </c>
      <c r="P37" s="577">
        <f>H37-'TA2'!B38</f>
        <v>-2.7249418610431064E-8</v>
      </c>
    </row>
    <row r="38" spans="1:16" s="98" customFormat="1" ht="15" customHeight="1">
      <c r="A38" s="103">
        <v>1942</v>
      </c>
      <c r="B38" s="456">
        <f>avgprinc!BC31</f>
        <v>13538.728539072014</v>
      </c>
      <c r="C38" s="344">
        <f>avgprinc!BD31</f>
        <v>12345.237588363434</v>
      </c>
      <c r="D38" s="381"/>
      <c r="E38" s="341"/>
      <c r="F38" s="341"/>
      <c r="G38" s="95">
        <f>avgprinc!BH31</f>
        <v>20194.483895419591</v>
      </c>
      <c r="H38" s="568">
        <f>B38*0.9/'TA5'!B38</f>
        <v>0.59130901365693966</v>
      </c>
      <c r="I38" s="579">
        <f>C38*0.9/'TA5'!B38</f>
        <v>0.53918285167390723</v>
      </c>
      <c r="J38" s="480"/>
      <c r="K38" s="481"/>
      <c r="L38" s="480"/>
      <c r="M38" s="599">
        <f>G38*0.9/'TA5'!F38</f>
        <v>0.56859362315431505</v>
      </c>
      <c r="P38" s="577">
        <f>H38-'TA2'!B39</f>
        <v>0</v>
      </c>
    </row>
    <row r="39" spans="1:16" s="98" customFormat="1" ht="15" customHeight="1">
      <c r="A39" s="103">
        <v>1943</v>
      </c>
      <c r="B39" s="456">
        <f>avgprinc!BC32</f>
        <v>16429.911944814983</v>
      </c>
      <c r="C39" s="344">
        <f>avgprinc!BD32</f>
        <v>14881.415946770383</v>
      </c>
      <c r="D39" s="381"/>
      <c r="E39" s="341"/>
      <c r="F39" s="341"/>
      <c r="G39" s="95">
        <f>avgprinc!BH32</f>
        <v>24684.010153913776</v>
      </c>
      <c r="H39" s="568">
        <f>B39*0.9/'TA5'!B39</f>
        <v>0.62183397516817907</v>
      </c>
      <c r="I39" s="579">
        <f>C39*0.9/'TA5'!B39</f>
        <v>0.56322700117888946</v>
      </c>
      <c r="J39" s="480"/>
      <c r="K39" s="481"/>
      <c r="L39" s="480"/>
      <c r="M39" s="599">
        <f>G39*0.9/'TA5'!F39</f>
        <v>0.59801797399878776</v>
      </c>
      <c r="P39" s="577">
        <f>H39-'TA2'!B40</f>
        <v>0</v>
      </c>
    </row>
    <row r="40" spans="1:16" s="98" customFormat="1" ht="15" customHeight="1">
      <c r="A40" s="103">
        <v>1944</v>
      </c>
      <c r="B40" s="456">
        <f>avgprinc!BC33</f>
        <v>17487.635008283978</v>
      </c>
      <c r="C40" s="344">
        <f>avgprinc!BD33</f>
        <v>15876.443606172676</v>
      </c>
      <c r="D40" s="381"/>
      <c r="E40" s="341"/>
      <c r="F40" s="341"/>
      <c r="G40" s="95">
        <f>avgprinc!BH33</f>
        <v>26444.829385546851</v>
      </c>
      <c r="H40" s="568">
        <f>B40*0.9/'TA5'!B40</f>
        <v>0.641168481247408</v>
      </c>
      <c r="I40" s="579">
        <f>C40*0.9/'TA5'!B40</f>
        <v>0.58209559095656949</v>
      </c>
      <c r="J40" s="480"/>
      <c r="K40" s="481"/>
      <c r="L40" s="480"/>
      <c r="M40" s="599">
        <f>G40*0.9/'TA5'!F40</f>
        <v>0.61565178723619329</v>
      </c>
      <c r="P40" s="577">
        <f>H40-'TA2'!B41</f>
        <v>-2.1388025239765796E-8</v>
      </c>
    </row>
    <row r="41" spans="1:16" s="98" customFormat="1" ht="15" customHeight="1">
      <c r="A41" s="103">
        <v>1945</v>
      </c>
      <c r="B41" s="456">
        <f>avgprinc!BC34</f>
        <v>16878.773304253522</v>
      </c>
      <c r="C41" s="344">
        <f>avgprinc!BD34</f>
        <v>15258.767365129395</v>
      </c>
      <c r="D41" s="381"/>
      <c r="E41" s="341"/>
      <c r="F41" s="341"/>
      <c r="G41" s="95">
        <f>avgprinc!BH34</f>
        <v>25742.062993729771</v>
      </c>
      <c r="H41" s="568">
        <f>B41*0.9/'TA5'!B41</f>
        <v>0.64428563215646795</v>
      </c>
      <c r="I41" s="579">
        <f>C41*0.9/'TA5'!B41</f>
        <v>0.5824478118497759</v>
      </c>
      <c r="J41" s="480"/>
      <c r="K41" s="481"/>
      <c r="L41" s="480"/>
      <c r="M41" s="599">
        <f>G41*0.9/'TA5'!F41</f>
        <v>0.61870718209389797</v>
      </c>
      <c r="P41" s="577">
        <f>H41-'TA2'!B42</f>
        <v>0</v>
      </c>
    </row>
    <row r="42" spans="1:16" s="98" customFormat="1" ht="15" customHeight="1">
      <c r="A42" s="103">
        <v>1946</v>
      </c>
      <c r="B42" s="456">
        <f>avgprinc!BC35</f>
        <v>14420.488078096587</v>
      </c>
      <c r="C42" s="344">
        <f>avgprinc!BD35</f>
        <v>13044.867416089399</v>
      </c>
      <c r="D42" s="381"/>
      <c r="E42" s="341"/>
      <c r="F42" s="341"/>
      <c r="G42" s="95">
        <f>avgprinc!BH35</f>
        <v>22168.064540199004</v>
      </c>
      <c r="H42" s="568">
        <f>B42*0.9/'TA5'!B42</f>
        <v>0.62967844027275177</v>
      </c>
      <c r="I42" s="579">
        <f>C42*0.9/'TA5'!B42</f>
        <v>0.56961121729329289</v>
      </c>
      <c r="J42" s="480"/>
      <c r="K42" s="481"/>
      <c r="L42" s="480"/>
      <c r="M42" s="599">
        <f>G42*0.9/'TA5'!F42</f>
        <v>0.60461951059375396</v>
      </c>
      <c r="P42" s="577">
        <f>H42-'TA2'!B43</f>
        <v>0</v>
      </c>
    </row>
    <row r="43" spans="1:16" s="98" customFormat="1" ht="15" customHeight="1">
      <c r="A43" s="103">
        <v>1947</v>
      </c>
      <c r="B43" s="456">
        <f>avgprinc!BC36</f>
        <v>14000.543908084052</v>
      </c>
      <c r="C43" s="344">
        <f>avgprinc!BD36</f>
        <v>12691.983855139983</v>
      </c>
      <c r="D43" s="381"/>
      <c r="E43" s="341"/>
      <c r="F43" s="341"/>
      <c r="G43" s="95">
        <f>avgprinc!BH36</f>
        <v>21525.853274420417</v>
      </c>
      <c r="H43" s="568">
        <f>B43*0.9/'TA5'!B43</f>
        <v>0.63123313030430783</v>
      </c>
      <c r="I43" s="579">
        <f>C43*0.9/'TA5'!B43</f>
        <v>0.57223496110217331</v>
      </c>
      <c r="J43" s="480"/>
      <c r="K43" s="481"/>
      <c r="L43" s="480"/>
      <c r="M43" s="599">
        <f>G43*0.9/'TA5'!F43</f>
        <v>0.6066126432155704</v>
      </c>
      <c r="P43" s="577">
        <f>H43-'TA2'!B44</f>
        <v>0</v>
      </c>
    </row>
    <row r="44" spans="1:16" s="98" customFormat="1" ht="15" customHeight="1">
      <c r="A44" s="103">
        <v>1948</v>
      </c>
      <c r="B44" s="456">
        <f>avgprinc!BC37</f>
        <v>14232.715176591673</v>
      </c>
      <c r="C44" s="344">
        <f>avgprinc!BD37</f>
        <v>12957.902285497301</v>
      </c>
      <c r="D44" s="381"/>
      <c r="E44" s="341"/>
      <c r="F44" s="341"/>
      <c r="G44" s="95">
        <f>avgprinc!BH37</f>
        <v>21925.929526811236</v>
      </c>
      <c r="H44" s="568">
        <f>B44*0.9/'TA5'!B44</f>
        <v>0.61304605307422066</v>
      </c>
      <c r="I44" s="579">
        <f>C44*0.9/'TA5'!B44</f>
        <v>0.55813600944608044</v>
      </c>
      <c r="J44" s="480"/>
      <c r="K44" s="481"/>
      <c r="L44" s="480"/>
      <c r="M44" s="599">
        <f>G44*0.9/'TA5'!F44</f>
        <v>0.588856259742502</v>
      </c>
      <c r="P44" s="577">
        <f>H44-'TA2'!B45</f>
        <v>0</v>
      </c>
    </row>
    <row r="45" spans="1:16" s="98" customFormat="1" ht="15" customHeight="1">
      <c r="A45" s="102">
        <v>1949</v>
      </c>
      <c r="B45" s="457">
        <f>avgprinc!BC38</f>
        <v>13893.492649981168</v>
      </c>
      <c r="C45" s="343">
        <f>avgprinc!BD38</f>
        <v>12660.567525867762</v>
      </c>
      <c r="D45" s="382"/>
      <c r="E45" s="342"/>
      <c r="F45" s="342"/>
      <c r="G45" s="99">
        <f>avgprinc!BH38</f>
        <v>21462.459026511919</v>
      </c>
      <c r="H45" s="569">
        <f>B45*0.9/'TA5'!B45</f>
        <v>0.61792059829230472</v>
      </c>
      <c r="I45" s="580">
        <f>C45*0.9/'TA5'!B45</f>
        <v>0.56308558671277931</v>
      </c>
      <c r="J45" s="483"/>
      <c r="K45" s="484"/>
      <c r="L45" s="483"/>
      <c r="M45" s="600">
        <f>G45*0.9/'TA5'!F45</f>
        <v>0.59369137630123858</v>
      </c>
      <c r="P45" s="577">
        <f>H45-'TA2'!B46</f>
        <v>0</v>
      </c>
    </row>
    <row r="46" spans="1:16" s="98" customFormat="1" ht="15" customHeight="1">
      <c r="A46" s="103">
        <v>1950</v>
      </c>
      <c r="B46" s="456">
        <f>avgprinc!BC39</f>
        <v>14992.556499117591</v>
      </c>
      <c r="C46" s="344">
        <f>avgprinc!BD39</f>
        <v>13705.68114378242</v>
      </c>
      <c r="D46" s="381"/>
      <c r="E46" s="341"/>
      <c r="F46" s="341"/>
      <c r="G46" s="95">
        <f>avgprinc!BH39</f>
        <v>23130.038980616202</v>
      </c>
      <c r="H46" s="568">
        <f>B46*0.9/'TA5'!B46</f>
        <v>0.61237890267479766</v>
      </c>
      <c r="I46" s="579">
        <f>C46*0.9/'TA5'!B46</f>
        <v>0.55981579790839076</v>
      </c>
      <c r="J46" s="480"/>
      <c r="K46" s="481"/>
      <c r="L46" s="480"/>
      <c r="M46" s="599">
        <f>G46*0.9/'TA5'!F46</f>
        <v>0.58864543960486071</v>
      </c>
      <c r="P46" s="577">
        <f>H46-'TA2'!B47</f>
        <v>0</v>
      </c>
    </row>
    <row r="47" spans="1:16" s="98" customFormat="1" ht="15" customHeight="1">
      <c r="A47" s="103">
        <v>1951</v>
      </c>
      <c r="B47" s="456">
        <f>avgprinc!BC40</f>
        <v>16377.76660672554</v>
      </c>
      <c r="C47" s="344">
        <f>avgprinc!BD40</f>
        <v>14955.673323646964</v>
      </c>
      <c r="D47" s="381"/>
      <c r="E47" s="341"/>
      <c r="F47" s="341"/>
      <c r="G47" s="95">
        <f>avgprinc!BH40</f>
        <v>25330.952706569391</v>
      </c>
      <c r="H47" s="568">
        <f>B47*0.9/'TA5'!B47</f>
        <v>0.62510958721003385</v>
      </c>
      <c r="I47" s="579">
        <f>C47*0.9/'TA5'!B47</f>
        <v>0.57083087103915153</v>
      </c>
      <c r="J47" s="480"/>
      <c r="K47" s="481"/>
      <c r="L47" s="480"/>
      <c r="M47" s="599">
        <f>G47*0.9/'TA5'!F47</f>
        <v>0.60096109734048964</v>
      </c>
      <c r="P47" s="577">
        <f>H47-'TA2'!B48</f>
        <v>-2.2345209793606102E-8</v>
      </c>
    </row>
    <row r="48" spans="1:16" s="98" customFormat="1" ht="15" customHeight="1">
      <c r="A48" s="103">
        <v>1952</v>
      </c>
      <c r="B48" s="456">
        <f>avgprinc!BC41</f>
        <v>17103.606872065673</v>
      </c>
      <c r="C48" s="344">
        <f>avgprinc!BD41</f>
        <v>15589.057244985808</v>
      </c>
      <c r="D48" s="381"/>
      <c r="E48" s="341"/>
      <c r="F48" s="341"/>
      <c r="G48" s="95">
        <f>avgprinc!BH41</f>
        <v>26507.264117043174</v>
      </c>
      <c r="H48" s="568">
        <f>B48*0.9/'TA5'!B48</f>
        <v>0.63648985670972202</v>
      </c>
      <c r="I48" s="579">
        <f>C48*0.9/'TA5'!B48</f>
        <v>0.58012774067592421</v>
      </c>
      <c r="J48" s="480"/>
      <c r="K48" s="481"/>
      <c r="L48" s="480"/>
      <c r="M48" s="599">
        <f>G48*0.9/'TA5'!F48</f>
        <v>0.61212711617897042</v>
      </c>
      <c r="P48" s="577">
        <f>H48-'TA2'!B49</f>
        <v>4.3333786003962871E-8</v>
      </c>
    </row>
    <row r="49" spans="1:16" s="98" customFormat="1" ht="15" customHeight="1">
      <c r="A49" s="103">
        <v>1953</v>
      </c>
      <c r="B49" s="456">
        <f>avgprinc!BC42</f>
        <v>17912.570614251737</v>
      </c>
      <c r="C49" s="344">
        <f>avgprinc!BD42</f>
        <v>16342.231574720716</v>
      </c>
      <c r="D49" s="381"/>
      <c r="E49" s="341"/>
      <c r="F49" s="341"/>
      <c r="G49" s="95">
        <f>avgprinc!BH42</f>
        <v>27779.641182704538</v>
      </c>
      <c r="H49" s="568">
        <f>B49*0.9/'TA5'!B49</f>
        <v>0.64635238157480279</v>
      </c>
      <c r="I49" s="579">
        <f>C49*0.9/'TA5'!B49</f>
        <v>0.58968868991721302</v>
      </c>
      <c r="J49" s="480"/>
      <c r="K49" s="481"/>
      <c r="L49" s="480"/>
      <c r="M49" s="599">
        <f>G49*0.9/'TA5'!F49</f>
        <v>0.62181440096499152</v>
      </c>
      <c r="P49" s="577">
        <f>H49-'TA2'!B50</f>
        <v>0</v>
      </c>
    </row>
    <row r="50" spans="1:16" s="98" customFormat="1" ht="15" customHeight="1">
      <c r="A50" s="103">
        <v>1954</v>
      </c>
      <c r="B50" s="456">
        <f>avgprinc!BC43</f>
        <v>17411.608952049835</v>
      </c>
      <c r="C50" s="344">
        <f>avgprinc!BD43</f>
        <v>15911.402093702676</v>
      </c>
      <c r="D50" s="381"/>
      <c r="E50" s="341"/>
      <c r="F50" s="341"/>
      <c r="G50" s="95">
        <f>avgprinc!BH43</f>
        <v>27009.659065017277</v>
      </c>
      <c r="H50" s="568">
        <f>B50*0.9/'TA5'!B50</f>
        <v>0.64142117822082867</v>
      </c>
      <c r="I50" s="579">
        <f>C50*0.9/'TA5'!B50</f>
        <v>0.58615549580710102</v>
      </c>
      <c r="J50" s="480"/>
      <c r="K50" s="481"/>
      <c r="L50" s="480"/>
      <c r="M50" s="599">
        <f>G50*0.9/'TA5'!F50</f>
        <v>0.61748775394284539</v>
      </c>
      <c r="P50" s="577">
        <f>H50-'TA2'!B51</f>
        <v>4.2745926687182134E-8</v>
      </c>
    </row>
    <row r="51" spans="1:16" s="98" customFormat="1" ht="15" customHeight="1">
      <c r="A51" s="103">
        <v>1955</v>
      </c>
      <c r="B51" s="456">
        <f>avgprinc!BC44</f>
        <v>18465.863723150545</v>
      </c>
      <c r="C51" s="344">
        <f>avgprinc!BD44</f>
        <v>16923.244510579763</v>
      </c>
      <c r="D51" s="381"/>
      <c r="E51" s="341"/>
      <c r="F51" s="341"/>
      <c r="G51" s="95">
        <f>avgprinc!BH44</f>
        <v>28646.207260112595</v>
      </c>
      <c r="H51" s="568">
        <f>B51*0.9/'TA5'!B51</f>
        <v>0.63514289381185063</v>
      </c>
      <c r="I51" s="579">
        <f>C51*0.9/'TA5'!B51</f>
        <v>0.58208371145182836</v>
      </c>
      <c r="J51" s="480"/>
      <c r="K51" s="481"/>
      <c r="L51" s="480"/>
      <c r="M51" s="599">
        <f>G51*0.9/'TA5'!F51</f>
        <v>0.61196093655283545</v>
      </c>
      <c r="P51" s="577">
        <f>H51-'TA2'!B52</f>
        <v>0</v>
      </c>
    </row>
    <row r="52" spans="1:16" s="98" customFormat="1" ht="15" customHeight="1">
      <c r="A52" s="103">
        <v>1956</v>
      </c>
      <c r="B52" s="456">
        <f>avgprinc!BC45</f>
        <v>19044.757612756061</v>
      </c>
      <c r="C52" s="344">
        <f>avgprinc!BD45</f>
        <v>17436.288643102718</v>
      </c>
      <c r="D52" s="381"/>
      <c r="E52" s="341"/>
      <c r="F52" s="341"/>
      <c r="G52" s="95">
        <f>avgprinc!BH45</f>
        <v>29556.177246278341</v>
      </c>
      <c r="H52" s="568">
        <f>B52*0.9/'TA5'!B52</f>
        <v>0.64267103902287936</v>
      </c>
      <c r="I52" s="579">
        <f>C52*0.9/'TA5'!B52</f>
        <v>0.5883927727943401</v>
      </c>
      <c r="J52" s="480"/>
      <c r="K52" s="481"/>
      <c r="L52" s="480"/>
      <c r="M52" s="599">
        <f>G52*0.9/'TA5'!F52</f>
        <v>0.61941512667935772</v>
      </c>
      <c r="P52" s="577">
        <f>H52-'TA2'!B53</f>
        <v>0</v>
      </c>
    </row>
    <row r="53" spans="1:16" s="98" customFormat="1" ht="15" customHeight="1">
      <c r="A53" s="103">
        <v>1957</v>
      </c>
      <c r="B53" s="456">
        <f>avgprinc!BC46</f>
        <v>19103.776186760606</v>
      </c>
      <c r="C53" s="344">
        <f>avgprinc!BD46</f>
        <v>17461.740447956396</v>
      </c>
      <c r="D53" s="381"/>
      <c r="E53" s="341"/>
      <c r="F53" s="341"/>
      <c r="G53" s="95">
        <f>avgprinc!BH46</f>
        <v>29622.611009559627</v>
      </c>
      <c r="H53" s="568">
        <f>B53*0.9/'TA5'!B53</f>
        <v>0.64344032589519073</v>
      </c>
      <c r="I53" s="579">
        <f>C53*0.9/'TA5'!B53</f>
        <v>0.58813440100480441</v>
      </c>
      <c r="J53" s="480"/>
      <c r="K53" s="481"/>
      <c r="L53" s="480"/>
      <c r="M53" s="599">
        <f>G53*0.9/'TA5'!F53</f>
        <v>0.61991806549783179</v>
      </c>
      <c r="P53" s="577">
        <f>H53-'TA2'!B54</f>
        <v>0</v>
      </c>
    </row>
    <row r="54" spans="1:16" s="98" customFormat="1" ht="15" customHeight="1">
      <c r="A54" s="103">
        <v>1958</v>
      </c>
      <c r="B54" s="456">
        <f>avgprinc!BC47</f>
        <v>18584.64312290875</v>
      </c>
      <c r="C54" s="344">
        <f>avgprinc!BD47</f>
        <v>17009.541245002169</v>
      </c>
      <c r="D54" s="381"/>
      <c r="E54" s="341"/>
      <c r="F54" s="341"/>
      <c r="G54" s="95">
        <f>avgprinc!BH47</f>
        <v>28813.157193133353</v>
      </c>
      <c r="H54" s="568">
        <f>B54*0.9/'TA5'!B54</f>
        <v>0.64386687967838352</v>
      </c>
      <c r="I54" s="579">
        <f>C54*0.9/'TA5'!B54</f>
        <v>0.58929731250422812</v>
      </c>
      <c r="J54" s="480"/>
      <c r="K54" s="481"/>
      <c r="L54" s="480"/>
      <c r="M54" s="599">
        <f>G54*0.9/'TA5'!F54</f>
        <v>0.62024439501003803</v>
      </c>
      <c r="P54" s="577">
        <f>H54-'TA2'!B55</f>
        <v>-2.1227188007344466E-8</v>
      </c>
    </row>
    <row r="55" spans="1:16" s="98" customFormat="1" ht="15" customHeight="1">
      <c r="A55" s="102">
        <v>1959</v>
      </c>
      <c r="B55" s="457">
        <f>avgprinc!BC48</f>
        <v>19574.427479683291</v>
      </c>
      <c r="C55" s="343">
        <f>avgprinc!BD48</f>
        <v>17948.340026264479</v>
      </c>
      <c r="D55" s="382"/>
      <c r="E55" s="342"/>
      <c r="F55" s="342"/>
      <c r="G55" s="99">
        <f>avgprinc!BH48</f>
        <v>30535.413254335868</v>
      </c>
      <c r="H55" s="569">
        <f>B55*0.9/'TA5'!B55</f>
        <v>0.6390911269400068</v>
      </c>
      <c r="I55" s="580">
        <f>C55*0.9/'TA5'!B55</f>
        <v>0.58600052880184617</v>
      </c>
      <c r="J55" s="483"/>
      <c r="K55" s="484"/>
      <c r="L55" s="483"/>
      <c r="M55" s="600">
        <f>G55*0.9/'TA5'!F55</f>
        <v>0.61635782901351677</v>
      </c>
      <c r="P55" s="577">
        <f>H55-'TA2'!B56</f>
        <v>0</v>
      </c>
    </row>
    <row r="56" spans="1:16">
      <c r="A56" s="78">
        <v>1960</v>
      </c>
      <c r="B56" s="456">
        <f>avgprinc!BC49</f>
        <v>20093.690186766609</v>
      </c>
      <c r="C56" s="344">
        <f>avgprinc!BD49</f>
        <v>18417.362961624498</v>
      </c>
      <c r="D56" s="381"/>
      <c r="E56" s="341"/>
      <c r="F56" s="341"/>
      <c r="G56" s="95">
        <f>avgprinc!BH49</f>
        <v>31413.980479340964</v>
      </c>
      <c r="H56" s="568">
        <f>B56*0.9/'TA5'!B56</f>
        <v>0.64387561241201208</v>
      </c>
      <c r="I56" s="579">
        <f>C56*0.9/'TA5'!B56</f>
        <v>0.59015993307889758</v>
      </c>
      <c r="J56" s="480"/>
      <c r="K56" s="481"/>
      <c r="L56" s="480"/>
      <c r="M56" s="599">
        <f>G56*0.9/'TA5'!F56</f>
        <v>0.62108646415419166</v>
      </c>
      <c r="P56" s="577">
        <f>H56-'TA2'!B57</f>
        <v>0</v>
      </c>
    </row>
    <row r="57" spans="1:16">
      <c r="A57" s="78">
        <v>1961</v>
      </c>
      <c r="B57" s="456">
        <f>avgprinc!BC50</f>
        <v>20276.170184727634</v>
      </c>
      <c r="C57" s="344">
        <f>avgprinc!BD50</f>
        <v>18617.700773019114</v>
      </c>
      <c r="D57" s="381"/>
      <c r="E57" s="341"/>
      <c r="F57" s="341"/>
      <c r="G57" s="95">
        <f>avgprinc!BH50</f>
        <v>31429.542912879104</v>
      </c>
      <c r="H57" s="568">
        <f>B57*0.9/'TA5'!B57</f>
        <v>0.64190510973105341</v>
      </c>
      <c r="I57" s="579">
        <f>C57*0.9/'TA5'!B57</f>
        <v>0.58940111218075608</v>
      </c>
      <c r="J57" s="480"/>
      <c r="K57" s="481"/>
      <c r="L57" s="480"/>
      <c r="M57" s="599">
        <f>G57*0.9/'TA5'!F57</f>
        <v>0.6193596909787491</v>
      </c>
      <c r="P57" s="577">
        <f>H57-'TA2'!B58</f>
        <v>0</v>
      </c>
    </row>
    <row r="58" spans="1:16">
      <c r="A58" s="78">
        <v>1962</v>
      </c>
      <c r="B58" s="458">
        <f>avgprinc!BC51</f>
        <v>21148.145065687218</v>
      </c>
      <c r="C58" s="345">
        <f>avgprinc!BD51</f>
        <v>19464.422619574401</v>
      </c>
      <c r="D58" s="383">
        <f>avgprinc!BE51</f>
        <v>21403.859740507774</v>
      </c>
      <c r="E58" s="560">
        <f>avgprinc!BF51</f>
        <v>31266.031390637068</v>
      </c>
      <c r="F58" s="560">
        <f>avgprinc!BG51</f>
        <v>9900.6529003210126</v>
      </c>
      <c r="G58" s="92">
        <f>avgprinc!BH51</f>
        <v>32570.546442635896</v>
      </c>
      <c r="H58" s="570">
        <f>B58*0.9/'TA5'!B58</f>
        <v>0.63714867830276489</v>
      </c>
      <c r="I58" s="581">
        <f>C58*0.9/'TA5'!B58</f>
        <v>0.58642169833183289</v>
      </c>
      <c r="J58" s="587">
        <f>D58*0.9/'TA5'!C58</f>
        <v>0.61734679341316234</v>
      </c>
      <c r="K58" s="581">
        <f>E58*0.9/'TA5'!D58</f>
        <v>0.65518307685852051</v>
      </c>
      <c r="L58" s="587">
        <f>F58*0.9/'TA5'!E58</f>
        <v>0.50725594162940979</v>
      </c>
      <c r="M58" s="588">
        <f>G58*0.9/'TA5'!F58</f>
        <v>0.61559486389160156</v>
      </c>
      <c r="P58" s="577">
        <f>H58-'TA2'!B59</f>
        <v>0</v>
      </c>
    </row>
    <row r="59" spans="1:16">
      <c r="A59" s="78">
        <v>1963</v>
      </c>
      <c r="B59" s="459">
        <f>avgprinc!BC52</f>
        <v>21823.091975947784</v>
      </c>
      <c r="C59" s="346">
        <f>avgprinc!BD52</f>
        <v>20099.556625755471</v>
      </c>
      <c r="D59" s="381">
        <f>avgprinc!BE52</f>
        <v>22169.327670067993</v>
      </c>
      <c r="E59" s="562">
        <f>avgprinc!BF52</f>
        <v>32356.873186297824</v>
      </c>
      <c r="F59" s="562">
        <f>avgprinc!BG52</f>
        <v>10272.417559120171</v>
      </c>
      <c r="G59" s="73">
        <f>avgprinc!BH52</f>
        <v>33471.851672913224</v>
      </c>
      <c r="H59" s="571">
        <f>B59*0.9/'TA5'!B59</f>
        <v>0.63598234951496113</v>
      </c>
      <c r="I59" s="582">
        <f>C59*0.9/'TA5'!B59</f>
        <v>0.58575399219989777</v>
      </c>
      <c r="J59" s="589">
        <f>D59*0.9/'TA5'!C59</f>
        <v>0.61664846699703535</v>
      </c>
      <c r="K59" s="582">
        <f>E59*0.9/'TA5'!D59</f>
        <v>0.65404720098053992</v>
      </c>
      <c r="L59" s="589">
        <f>F59*0.9/'TA5'!E59</f>
        <v>0.50697833563248651</v>
      </c>
      <c r="M59" s="590">
        <f>G59*0.9/'TA5'!F59</f>
        <v>0.61414453387260448</v>
      </c>
      <c r="P59" s="577">
        <f>H59-'TA2'!B60</f>
        <v>0</v>
      </c>
    </row>
    <row r="60" spans="1:16">
      <c r="A60" s="78">
        <v>1964</v>
      </c>
      <c r="B60" s="459">
        <f>avgprinc!BC53</f>
        <v>22673.810932386892</v>
      </c>
      <c r="C60" s="346">
        <f>avgprinc!BD53</f>
        <v>20897.836346423795</v>
      </c>
      <c r="D60" s="381">
        <f>avgprinc!BE53</f>
        <v>22934.795599628207</v>
      </c>
      <c r="E60" s="562">
        <f>avgprinc!BF53</f>
        <v>33447.714981958583</v>
      </c>
      <c r="F60" s="562">
        <f>avgprinc!BG53</f>
        <v>10644.18221791933</v>
      </c>
      <c r="G60" s="73">
        <f>avgprinc!BH53</f>
        <v>34677.999452234253</v>
      </c>
      <c r="H60" s="571">
        <f>B60*0.9/'TA5'!B60</f>
        <v>0.6348157525062561</v>
      </c>
      <c r="I60" s="582">
        <f>C60*0.9/'TA5'!B60</f>
        <v>0.5850924551486969</v>
      </c>
      <c r="J60" s="589">
        <f>D60*0.9/'TA5'!C60</f>
        <v>0.61599817872047413</v>
      </c>
      <c r="K60" s="582">
        <f>E60*0.9/'TA5'!D60</f>
        <v>0.65298897027969371</v>
      </c>
      <c r="L60" s="589">
        <f>F60*0.9/'TA5'!E60</f>
        <v>0.50672039389610291</v>
      </c>
      <c r="M60" s="590">
        <f>G60*0.9/'TA5'!F60</f>
        <v>0.61269420385360707</v>
      </c>
      <c r="P60" s="577">
        <f>H60-'TA2'!B61</f>
        <v>0</v>
      </c>
    </row>
    <row r="61" spans="1:16">
      <c r="A61" s="78">
        <v>1965</v>
      </c>
      <c r="B61" s="459">
        <f>avgprinc!BC54</f>
        <v>23991.966656234112</v>
      </c>
      <c r="C61" s="346">
        <f>avgprinc!BD54</f>
        <v>22127.783608364633</v>
      </c>
      <c r="D61" s="381">
        <f>avgprinc!BE54</f>
        <v>24273.046497471325</v>
      </c>
      <c r="E61" s="562">
        <f>avgprinc!BF54</f>
        <v>35427.06516560517</v>
      </c>
      <c r="F61" s="562">
        <f>avgprinc!BG54</f>
        <v>11198.776100703966</v>
      </c>
      <c r="G61" s="73">
        <f>avgprinc!BH54</f>
        <v>36618.116036688931</v>
      </c>
      <c r="H61" s="571">
        <f>B61*0.9/'TA5'!B61</f>
        <v>0.63867835700511943</v>
      </c>
      <c r="I61" s="582">
        <f>C61*0.9/'TA5'!B61</f>
        <v>0.58905285596847534</v>
      </c>
      <c r="J61" s="589">
        <f>D61*0.9/'TA5'!C61</f>
        <v>0.61982106427720185</v>
      </c>
      <c r="K61" s="582">
        <f>E61*0.9/'TA5'!D61</f>
        <v>0.65698210023851378</v>
      </c>
      <c r="L61" s="589">
        <f>F61*0.9/'TA5'!E61</f>
        <v>0.51061289499876061</v>
      </c>
      <c r="M61" s="590">
        <f>G61*0.9/'TA5'!F61</f>
        <v>0.6162520647048948</v>
      </c>
      <c r="P61" s="577">
        <f>H61-'TA2'!B62</f>
        <v>0</v>
      </c>
    </row>
    <row r="62" spans="1:16">
      <c r="A62" s="78">
        <v>1966</v>
      </c>
      <c r="B62" s="459">
        <f>avgprinc!BC55</f>
        <v>25261.742242744887</v>
      </c>
      <c r="C62" s="346">
        <f>avgprinc!BD55</f>
        <v>23316.366341609864</v>
      </c>
      <c r="D62" s="381">
        <f>avgprinc!BE55</f>
        <v>25611.297395314439</v>
      </c>
      <c r="E62" s="562">
        <f>avgprinc!BF55</f>
        <v>37406.415349251758</v>
      </c>
      <c r="F62" s="562">
        <f>avgprinc!BG55</f>
        <v>11753.369983488603</v>
      </c>
      <c r="G62" s="73">
        <f>avgprinc!BH55</f>
        <v>38435.279814652829</v>
      </c>
      <c r="H62" s="571">
        <f>B62*0.9/'TA5'!B62</f>
        <v>0.64252984523773193</v>
      </c>
      <c r="I62" s="582">
        <f>C62*0.9/'TA5'!B62</f>
        <v>0.59304940700531017</v>
      </c>
      <c r="J62" s="589">
        <f>D62*0.9/'TA5'!C62</f>
        <v>0.62328493595123291</v>
      </c>
      <c r="K62" s="582">
        <f>E62*0.9/'TA5'!D62</f>
        <v>0.66059422492980957</v>
      </c>
      <c r="L62" s="589">
        <f>F62*0.9/'TA5'!E62</f>
        <v>0.51419001817703258</v>
      </c>
      <c r="M62" s="590">
        <f>G62*0.9/'TA5'!F62</f>
        <v>0.61980992555618275</v>
      </c>
      <c r="P62" s="577">
        <f>H62-'TA2'!B63</f>
        <v>0</v>
      </c>
    </row>
    <row r="63" spans="1:16">
      <c r="A63" s="78">
        <v>1967</v>
      </c>
      <c r="B63" s="459">
        <f>avgprinc!BC56</f>
        <v>25741.515692037898</v>
      </c>
      <c r="C63" s="346">
        <f>avgprinc!BD56</f>
        <v>23790.825448037704</v>
      </c>
      <c r="D63" s="381">
        <f>avgprinc!BE56</f>
        <v>26285.208159178572</v>
      </c>
      <c r="E63" s="562">
        <f>avgprinc!BF56</f>
        <v>37325.379519221693</v>
      </c>
      <c r="F63" s="562">
        <f>avgprinc!BG56</f>
        <v>12526.342597822697</v>
      </c>
      <c r="G63" s="73">
        <f>avgprinc!BH56</f>
        <v>39075.885640200417</v>
      </c>
      <c r="H63" s="572">
        <f>B63*0.9/'TA5'!B63</f>
        <v>0.64579614251852024</v>
      </c>
      <c r="I63" s="583">
        <f>C63*0.9/'TA5'!B63</f>
        <v>0.59685775637626648</v>
      </c>
      <c r="J63" s="589">
        <f>D63*0.9/'TA5'!C63</f>
        <v>0.62515557557344437</v>
      </c>
      <c r="K63" s="582">
        <f>E63*0.9/'TA5'!D63</f>
        <v>0.65872394293546688</v>
      </c>
      <c r="L63" s="589">
        <f>F63*0.9/'TA5'!E63</f>
        <v>0.52968714386224758</v>
      </c>
      <c r="M63" s="590">
        <f>G63*0.9/'TA5'!F63</f>
        <v>0.62203496694564797</v>
      </c>
      <c r="P63" s="577">
        <f>H63-'TA2'!B64</f>
        <v>0</v>
      </c>
    </row>
    <row r="64" spans="1:16">
      <c r="A64" s="78">
        <v>1968</v>
      </c>
      <c r="B64" s="459">
        <f>avgprinc!BC57</f>
        <v>26625.690481319587</v>
      </c>
      <c r="C64" s="346">
        <f>avgprinc!BD57</f>
        <v>24604.61720839189</v>
      </c>
      <c r="D64" s="381">
        <f>avgprinc!BE57</f>
        <v>27089.93876074049</v>
      </c>
      <c r="E64" s="562">
        <f>avgprinc!BF57</f>
        <v>38194.753223318927</v>
      </c>
      <c r="F64" s="562">
        <f>avgprinc!BG57</f>
        <v>13302.19558024109</v>
      </c>
      <c r="G64" s="73">
        <f>avgprinc!BH57</f>
        <v>40690.918301341284</v>
      </c>
      <c r="H64" s="572">
        <f>B64*0.9/'TA5'!B64</f>
        <v>0.64916208945214737</v>
      </c>
      <c r="I64" s="583">
        <f>C64*0.9/'TA5'!B64</f>
        <v>0.59988621622323979</v>
      </c>
      <c r="J64" s="589">
        <f>D64*0.9/'TA5'!C64</f>
        <v>0.62665392644703399</v>
      </c>
      <c r="K64" s="582">
        <f>E64*0.9/'TA5'!D64</f>
        <v>0.65858980081975449</v>
      </c>
      <c r="L64" s="589">
        <f>F64*0.9/'TA5'!E64</f>
        <v>0.54058779217302799</v>
      </c>
      <c r="M64" s="590">
        <f>G64*0.9/'TA5'!F64</f>
        <v>0.62574658542871475</v>
      </c>
      <c r="P64" s="577">
        <f>H64-'TA2'!B65</f>
        <v>0</v>
      </c>
    </row>
    <row r="65" spans="1:16">
      <c r="A65" s="83">
        <v>1969</v>
      </c>
      <c r="B65" s="460">
        <f>avgprinc!BC58</f>
        <v>27324.628878890773</v>
      </c>
      <c r="C65" s="347">
        <f>avgprinc!BD58</f>
        <v>25202.122118508149</v>
      </c>
      <c r="D65" s="382">
        <f>avgprinc!BE58</f>
        <v>27722.092045543173</v>
      </c>
      <c r="E65" s="564">
        <f>avgprinc!BF58</f>
        <v>38929.923096816558</v>
      </c>
      <c r="F65" s="564">
        <f>avgprinc!BG58</f>
        <v>13795.232860171849</v>
      </c>
      <c r="G65" s="79">
        <f>avgprinc!BH58</f>
        <v>41952.981598728904</v>
      </c>
      <c r="H65" s="573">
        <f>B65*0.9/'TA5'!B65</f>
        <v>0.65740605583414435</v>
      </c>
      <c r="I65" s="584">
        <f>C65*0.9/'TA5'!B65</f>
        <v>0.60634044744074345</v>
      </c>
      <c r="J65" s="591">
        <f>D65*0.9/'TA5'!C65</f>
        <v>0.63211199315264832</v>
      </c>
      <c r="K65" s="585">
        <f>E65*0.9/'TA5'!D65</f>
        <v>0.66332699125632655</v>
      </c>
      <c r="L65" s="591">
        <f>F65*0.9/'TA5'!E65</f>
        <v>0.55335936928167939</v>
      </c>
      <c r="M65" s="592">
        <f>G65*0.9/'TA5'!F65</f>
        <v>0.63432587124407303</v>
      </c>
      <c r="P65" s="577">
        <f>H65-'TA2'!B66</f>
        <v>0</v>
      </c>
    </row>
    <row r="66" spans="1:16">
      <c r="A66" s="78">
        <v>1970</v>
      </c>
      <c r="B66" s="459">
        <f>avgprinc!BC59</f>
        <v>26725.549853163433</v>
      </c>
      <c r="C66" s="346">
        <f>avgprinc!BD59</f>
        <v>24617.726713161726</v>
      </c>
      <c r="D66" s="381">
        <f>avgprinc!BE59</f>
        <v>27082.96568477757</v>
      </c>
      <c r="E66" s="562">
        <f>avgprinc!BF59</f>
        <v>37998.358864330054</v>
      </c>
      <c r="F66" s="562">
        <f>avgprinc!BG59</f>
        <v>13534.508122669102</v>
      </c>
      <c r="G66" s="73">
        <f>avgprinc!BH59</f>
        <v>41114.430120872137</v>
      </c>
      <c r="H66" s="572">
        <f>B66*0.9/'TA5'!B66</f>
        <v>0.658973379409872</v>
      </c>
      <c r="I66" s="583">
        <f>C66*0.9/'TA5'!B66</f>
        <v>0.60700066620483983</v>
      </c>
      <c r="J66" s="589">
        <f>D66*0.9/'TA5'!C66</f>
        <v>0.63312037207651883</v>
      </c>
      <c r="K66" s="582">
        <f>E66*0.9/'TA5'!D66</f>
        <v>0.66289428190793842</v>
      </c>
      <c r="L66" s="589">
        <f>F66*0.9/'TA5'!E66</f>
        <v>0.5560829589376225</v>
      </c>
      <c r="M66" s="590">
        <f>G66*0.9/'TA5'!F66</f>
        <v>0.63546992326155294</v>
      </c>
      <c r="P66" s="577">
        <f>H66-'TA2'!B67</f>
        <v>0</v>
      </c>
    </row>
    <row r="67" spans="1:16">
      <c r="A67" s="78">
        <v>1971</v>
      </c>
      <c r="B67" s="459">
        <f>avgprinc!BC60</f>
        <v>26720.295651330725</v>
      </c>
      <c r="C67" s="346">
        <f>avgprinc!BD60</f>
        <v>24616.152153101804</v>
      </c>
      <c r="D67" s="381">
        <f>avgprinc!BE60</f>
        <v>27199.370621190075</v>
      </c>
      <c r="E67" s="562">
        <f>avgprinc!BF60</f>
        <v>38049.986391108694</v>
      </c>
      <c r="F67" s="562">
        <f>avgprinc!BG60</f>
        <v>13462.972517383301</v>
      </c>
      <c r="G67" s="73">
        <f>avgprinc!BH60</f>
        <v>41086.315927170283</v>
      </c>
      <c r="H67" s="572">
        <f>B67*0.9/'TA5'!B67</f>
        <v>0.65552815384580754</v>
      </c>
      <c r="I67" s="583">
        <f>C67*0.9/'TA5'!B67</f>
        <v>0.60390726907644421</v>
      </c>
      <c r="J67" s="589">
        <f>D67*0.9/'TA5'!C67</f>
        <v>0.63063710535061535</v>
      </c>
      <c r="K67" s="582">
        <f>E67*0.9/'TA5'!D67</f>
        <v>0.66008973200223409</v>
      </c>
      <c r="L67" s="589">
        <f>F67*0.9/'TA5'!E67</f>
        <v>0.55208247774862695</v>
      </c>
      <c r="M67" s="590">
        <f>G67*0.9/'TA5'!F67</f>
        <v>0.63172491884324689</v>
      </c>
      <c r="P67" s="577">
        <f>H67-'TA2'!B68</f>
        <v>0</v>
      </c>
    </row>
    <row r="68" spans="1:16">
      <c r="A68" s="78">
        <v>1972</v>
      </c>
      <c r="B68" s="459">
        <f>avgprinc!BC61</f>
        <v>27593.822665594325</v>
      </c>
      <c r="C68" s="346">
        <f>avgprinc!BD61</f>
        <v>25465.957158994737</v>
      </c>
      <c r="D68" s="381">
        <f>avgprinc!BE61</f>
        <v>28054.539815861095</v>
      </c>
      <c r="E68" s="562">
        <f>avgprinc!BF61</f>
        <v>39145.868863654468</v>
      </c>
      <c r="F68" s="562">
        <f>avgprinc!BG61</f>
        <v>14204.354019976461</v>
      </c>
      <c r="G68" s="73">
        <f>avgprinc!BH61</f>
        <v>42349.495550590778</v>
      </c>
      <c r="H68" s="572">
        <f>B68*0.9/'TA5'!B68</f>
        <v>0.65309795634675538</v>
      </c>
      <c r="I68" s="583">
        <f>C68*0.9/'TA5'!B68</f>
        <v>0.60273506786325026</v>
      </c>
      <c r="J68" s="589">
        <f>D68*0.9/'TA5'!C68</f>
        <v>0.62923352322104609</v>
      </c>
      <c r="K68" s="582">
        <f>E68*0.9/'TA5'!D68</f>
        <v>0.65738203396176687</v>
      </c>
      <c r="L68" s="589">
        <f>F68*0.9/'TA5'!E68</f>
        <v>0.55415488003200153</v>
      </c>
      <c r="M68" s="590">
        <f>G68*0.9/'TA5'!F68</f>
        <v>0.62956023836159147</v>
      </c>
      <c r="P68" s="577">
        <f>H68-'TA2'!B69</f>
        <v>0</v>
      </c>
    </row>
    <row r="69" spans="1:16">
      <c r="A69" s="78">
        <v>1973</v>
      </c>
      <c r="B69" s="459">
        <f>avgprinc!BC62</f>
        <v>28748.17178183173</v>
      </c>
      <c r="C69" s="346">
        <f>avgprinc!BD62</f>
        <v>26563.208789405544</v>
      </c>
      <c r="D69" s="381">
        <f>avgprinc!BE62</f>
        <v>29380.123535190705</v>
      </c>
      <c r="E69" s="562">
        <f>avgprinc!BF62</f>
        <v>40744.4757595919</v>
      </c>
      <c r="F69" s="562">
        <f>avgprinc!BG62</f>
        <v>14938.078522534808</v>
      </c>
      <c r="G69" s="73">
        <f>avgprinc!BH62</f>
        <v>43954.916878108692</v>
      </c>
      <c r="H69" s="572">
        <f>B69*0.9/'TA5'!B69</f>
        <v>0.65316291872841237</v>
      </c>
      <c r="I69" s="583">
        <f>C69*0.9/'TA5'!B69</f>
        <v>0.60352022088045476</v>
      </c>
      <c r="J69" s="589">
        <f>D69*0.9/'TA5'!C69</f>
        <v>0.63025053193450742</v>
      </c>
      <c r="K69" s="582">
        <f>E69*0.9/'TA5'!D69</f>
        <v>0.65651079085910169</v>
      </c>
      <c r="L69" s="589">
        <f>F69*0.9/'TA5'!E69</f>
        <v>0.55946681826935685</v>
      </c>
      <c r="M69" s="590">
        <f>G69*0.9/'TA5'!F69</f>
        <v>0.6288903967142685</v>
      </c>
      <c r="P69" s="577">
        <f>H69-'TA2'!B70</f>
        <v>0</v>
      </c>
    </row>
    <row r="70" spans="1:16">
      <c r="A70" s="78">
        <v>1974</v>
      </c>
      <c r="B70" s="459">
        <f>avgprinc!BC63</f>
        <v>28046.743749740512</v>
      </c>
      <c r="C70" s="346">
        <f>avgprinc!BD63</f>
        <v>25914.682241805483</v>
      </c>
      <c r="D70" s="381">
        <f>avgprinc!BE63</f>
        <v>28757.783475985434</v>
      </c>
      <c r="E70" s="562">
        <f>avgprinc!BF63</f>
        <v>39858.789399068097</v>
      </c>
      <c r="F70" s="562">
        <f>avgprinc!BG63</f>
        <v>14583.783308954573</v>
      </c>
      <c r="G70" s="73">
        <f>avgprinc!BH63</f>
        <v>42671.306608964202</v>
      </c>
      <c r="H70" s="572">
        <f>B70*0.9/'TA5'!B70</f>
        <v>0.65571112738098247</v>
      </c>
      <c r="I70" s="583">
        <f>C70*0.9/'TA5'!B70</f>
        <v>0.60586518207310291</v>
      </c>
      <c r="J70" s="589">
        <f>D70*0.9/'TA5'!C70</f>
        <v>0.63156788510650574</v>
      </c>
      <c r="K70" s="582">
        <f>E70*0.9/'TA5'!D70</f>
        <v>0.65687437123915515</v>
      </c>
      <c r="L70" s="589">
        <f>F70*0.9/'TA5'!E70</f>
        <v>0.56762232117262112</v>
      </c>
      <c r="M70" s="590">
        <f>G70*0.9/'TA5'!F70</f>
        <v>0.63048913368584181</v>
      </c>
      <c r="P70" s="577">
        <f>H70-'TA2'!B71</f>
        <v>0</v>
      </c>
    </row>
    <row r="71" spans="1:16">
      <c r="A71" s="78">
        <v>1975</v>
      </c>
      <c r="B71" s="459">
        <f>avgprinc!BC64</f>
        <v>27066.9291947602</v>
      </c>
      <c r="C71" s="346">
        <f>avgprinc!BD64</f>
        <v>25055.913203591666</v>
      </c>
      <c r="D71" s="381">
        <f>avgprinc!BE64</f>
        <v>27446.754806212517</v>
      </c>
      <c r="E71" s="562">
        <f>avgprinc!BF64</f>
        <v>37694.979321995772</v>
      </c>
      <c r="F71" s="562">
        <f>avgprinc!BG64</f>
        <v>14816.728892809169</v>
      </c>
      <c r="G71" s="73">
        <f>avgprinc!BH64</f>
        <v>41069.943864257235</v>
      </c>
      <c r="H71" s="572">
        <f>B71*0.9/'TA5'!B71</f>
        <v>0.65381498959175122</v>
      </c>
      <c r="I71" s="583">
        <f>C71*0.9/'TA5'!B71</f>
        <v>0.60523790905654096</v>
      </c>
      <c r="J71" s="589">
        <f>D71*0.9/'TA5'!C71</f>
        <v>0.62910502891384124</v>
      </c>
      <c r="K71" s="582">
        <f>E71*0.9/'TA5'!D71</f>
        <v>0.65267176495706281</v>
      </c>
      <c r="L71" s="589">
        <f>F71*0.9/'TA5'!E71</f>
        <v>0.57388835830590779</v>
      </c>
      <c r="M71" s="590">
        <f>G71*0.9/'TA5'!F71</f>
        <v>0.62817516746372337</v>
      </c>
      <c r="P71" s="577">
        <f>H71-'TA2'!B72</f>
        <v>0</v>
      </c>
    </row>
    <row r="72" spans="1:16">
      <c r="A72" s="78">
        <v>1976</v>
      </c>
      <c r="B72" s="459">
        <f>avgprinc!BC65</f>
        <v>28032.964370818263</v>
      </c>
      <c r="C72" s="346">
        <f>avgprinc!BD65</f>
        <v>25984.662770847677</v>
      </c>
      <c r="D72" s="381">
        <f>avgprinc!BE65</f>
        <v>28569.405695465881</v>
      </c>
      <c r="E72" s="562">
        <f>avgprinc!BF65</f>
        <v>38683.78972257299</v>
      </c>
      <c r="F72" s="562">
        <f>avgprinc!BG65</f>
        <v>15723.093583634361</v>
      </c>
      <c r="G72" s="73">
        <f>avgprinc!BH65</f>
        <v>42350.408936443251</v>
      </c>
      <c r="H72" s="572">
        <f>B72*0.9/'TA5'!B72</f>
        <v>0.65328746742633825</v>
      </c>
      <c r="I72" s="583">
        <f>C72*0.9/'TA5'!B72</f>
        <v>0.6055533160512141</v>
      </c>
      <c r="J72" s="589">
        <f>D72*0.9/'TA5'!C72</f>
        <v>0.62909066612681375</v>
      </c>
      <c r="K72" s="582">
        <f>E72*0.9/'TA5'!D72</f>
        <v>0.65046437349596431</v>
      </c>
      <c r="L72" s="589">
        <f>F72*0.9/'TA5'!E72</f>
        <v>0.57981793503736856</v>
      </c>
      <c r="M72" s="590">
        <f>G72*0.9/'TA5'!F72</f>
        <v>0.62727437124215157</v>
      </c>
      <c r="P72" s="577">
        <f>H72-'TA2'!B73</f>
        <v>0</v>
      </c>
    </row>
    <row r="73" spans="1:16">
      <c r="A73" s="78">
        <v>1977</v>
      </c>
      <c r="B73" s="459">
        <f>avgprinc!BC66</f>
        <v>28840.279452575483</v>
      </c>
      <c r="C73" s="346">
        <f>avgprinc!BD66</f>
        <v>26778.616616655425</v>
      </c>
      <c r="D73" s="381">
        <f>avgprinc!BE66</f>
        <v>29345.513301227333</v>
      </c>
      <c r="E73" s="562">
        <f>avgprinc!BF66</f>
        <v>39618.29549898937</v>
      </c>
      <c r="F73" s="562">
        <f>avgprinc!BG66</f>
        <v>16460.256265520464</v>
      </c>
      <c r="G73" s="73">
        <f>avgprinc!BH66</f>
        <v>43360.389346511431</v>
      </c>
      <c r="H73" s="572">
        <f>B73*0.9/'TA5'!B73</f>
        <v>0.65193673895455362</v>
      </c>
      <c r="I73" s="583">
        <f>C73*0.9/'TA5'!B73</f>
        <v>0.60533269171278903</v>
      </c>
      <c r="J73" s="589">
        <f>D73*0.9/'TA5'!C73</f>
        <v>0.62875983102907884</v>
      </c>
      <c r="K73" s="582">
        <f>E73*0.9/'TA5'!D73</f>
        <v>0.64883575282166106</v>
      </c>
      <c r="L73" s="589">
        <f>F73*0.9/'TA5'!E73</f>
        <v>0.58183180893653486</v>
      </c>
      <c r="M73" s="590">
        <f>G73*0.9/'TA5'!F73</f>
        <v>0.62556568708410498</v>
      </c>
      <c r="P73" s="577">
        <f>H73-'TA2'!B74</f>
        <v>0</v>
      </c>
    </row>
    <row r="74" spans="1:16">
      <c r="A74" s="78">
        <v>1978</v>
      </c>
      <c r="B74" s="459">
        <f>avgprinc!BC67</f>
        <v>29868.188135596021</v>
      </c>
      <c r="C74" s="346">
        <f>avgprinc!BD67</f>
        <v>27799.830727966852</v>
      </c>
      <c r="D74" s="381">
        <f>avgprinc!BE67</f>
        <v>30621.535106219919</v>
      </c>
      <c r="E74" s="562">
        <f>avgprinc!BF67</f>
        <v>40903.686655458805</v>
      </c>
      <c r="F74" s="562">
        <f>avgprinc!BG67</f>
        <v>17241.16844531734</v>
      </c>
      <c r="G74" s="73">
        <f>avgprinc!BH67</f>
        <v>44704.081398128663</v>
      </c>
      <c r="H74" s="572">
        <f>B74*0.9/'TA5'!B74</f>
        <v>0.65197724830770731</v>
      </c>
      <c r="I74" s="583">
        <f>C74*0.9/'TA5'!B74</f>
        <v>0.60682814301143395</v>
      </c>
      <c r="J74" s="589">
        <f>D74*0.9/'TA5'!C74</f>
        <v>0.63035050775555312</v>
      </c>
      <c r="K74" s="582">
        <f>E74*0.9/'TA5'!D74</f>
        <v>0.64807501544969703</v>
      </c>
      <c r="L74" s="589">
        <f>F74*0.9/'TA5'!E74</f>
        <v>0.58649250021873389</v>
      </c>
      <c r="M74" s="590">
        <f>G74*0.9/'TA5'!F74</f>
        <v>0.62523915848729672</v>
      </c>
      <c r="P74" s="577">
        <f>H74-'TA2'!B75</f>
        <v>0</v>
      </c>
    </row>
    <row r="75" spans="1:16">
      <c r="A75" s="83">
        <v>1979</v>
      </c>
      <c r="B75" s="460">
        <f>avgprinc!BC68</f>
        <v>29907.905056382879</v>
      </c>
      <c r="C75" s="347">
        <f>avgprinc!BD68</f>
        <v>27864.046916799311</v>
      </c>
      <c r="D75" s="382">
        <f>avgprinc!BE68</f>
        <v>30702.297256664435</v>
      </c>
      <c r="E75" s="564">
        <f>avgprinc!BF68</f>
        <v>40158.055533231454</v>
      </c>
      <c r="F75" s="564">
        <f>avgprinc!BG68</f>
        <v>17658.40521946716</v>
      </c>
      <c r="G75" s="79">
        <f>avgprinc!BH68</f>
        <v>44587.713261010766</v>
      </c>
      <c r="H75" s="574">
        <f>B75*0.9/'TA5'!B75</f>
        <v>0.65038448572158802</v>
      </c>
      <c r="I75" s="585">
        <f>C75*0.9/'TA5'!B75</f>
        <v>0.60593825578689575</v>
      </c>
      <c r="J75" s="591">
        <f>D75*0.9/'TA5'!C75</f>
        <v>0.63047879934310902</v>
      </c>
      <c r="K75" s="585">
        <f>E75*0.9/'TA5'!D75</f>
        <v>0.64317145943641663</v>
      </c>
      <c r="L75" s="591">
        <f>F75*0.9/'TA5'!E75</f>
        <v>0.59193286299705494</v>
      </c>
      <c r="M75" s="592">
        <f>G75*0.9/'TA5'!F75</f>
        <v>0.62366396188735962</v>
      </c>
      <c r="P75" s="577">
        <f>H75-'TA2'!B76</f>
        <v>0</v>
      </c>
    </row>
    <row r="76" spans="1:16">
      <c r="A76" s="78">
        <v>1980</v>
      </c>
      <c r="B76" s="459">
        <f>avgprinc!BC69</f>
        <v>29240.578113205112</v>
      </c>
      <c r="C76" s="346">
        <f>avgprinc!BD69</f>
        <v>27180.430973930746</v>
      </c>
      <c r="D76" s="381">
        <f>avgprinc!BE69</f>
        <v>29901.209401782038</v>
      </c>
      <c r="E76" s="562">
        <f>avgprinc!BF69</f>
        <v>38971.226188584333</v>
      </c>
      <c r="F76" s="562">
        <f>avgprinc!BG69</f>
        <v>17632.944898974387</v>
      </c>
      <c r="G76" s="73">
        <f>avgprinc!BH69</f>
        <v>43529.13013991795</v>
      </c>
      <c r="H76" s="571">
        <f>B76*0.9/'TA5'!B76</f>
        <v>0.65487757325172413</v>
      </c>
      <c r="I76" s="582">
        <f>C76*0.9/'TA5'!B76</f>
        <v>0.60873812437057495</v>
      </c>
      <c r="J76" s="589">
        <f>D76*0.9/'TA5'!C76</f>
        <v>0.63191252946853638</v>
      </c>
      <c r="K76" s="582">
        <f>E76*0.9/'TA5'!D76</f>
        <v>0.64331671595573414</v>
      </c>
      <c r="L76" s="589">
        <f>F76*0.9/'TA5'!E76</f>
        <v>0.60198032855987538</v>
      </c>
      <c r="M76" s="590">
        <f>G76*0.9/'TA5'!F76</f>
        <v>0.62805572152137745</v>
      </c>
      <c r="P76" s="577">
        <f>H76-'TA2'!B77</f>
        <v>0</v>
      </c>
    </row>
    <row r="77" spans="1:16">
      <c r="A77" s="78">
        <v>1981</v>
      </c>
      <c r="B77" s="459">
        <f>avgprinc!BC70</f>
        <v>29297.246610089103</v>
      </c>
      <c r="C77" s="346">
        <f>avgprinc!BD70</f>
        <v>27230.813600825379</v>
      </c>
      <c r="D77" s="381">
        <f>avgprinc!BE70</f>
        <v>29797.414325402111</v>
      </c>
      <c r="E77" s="562">
        <f>avgprinc!BF70</f>
        <v>38684.598215193721</v>
      </c>
      <c r="F77" s="562">
        <f>avgprinc!BG70</f>
        <v>17950.529543737211</v>
      </c>
      <c r="G77" s="73">
        <f>avgprinc!BH70</f>
        <v>43588.946391558085</v>
      </c>
      <c r="H77" s="571">
        <f>B77*0.9/'TA5'!B77</f>
        <v>0.65111747384071361</v>
      </c>
      <c r="I77" s="582">
        <f>C77*0.9/'TA5'!B77</f>
        <v>0.60519197583198558</v>
      </c>
      <c r="J77" s="589">
        <f>D77*0.9/'TA5'!C77</f>
        <v>0.62763062119483948</v>
      </c>
      <c r="K77" s="582">
        <f>E77*0.9/'TA5'!D77</f>
        <v>0.63899946212768544</v>
      </c>
      <c r="L77" s="589">
        <f>F77*0.9/'TA5'!E77</f>
        <v>0.59794363379478455</v>
      </c>
      <c r="M77" s="590">
        <f>G77*0.9/'TA5'!F77</f>
        <v>0.62462925910949718</v>
      </c>
      <c r="P77" s="577">
        <f>H77-'TA2'!B78</f>
        <v>0</v>
      </c>
    </row>
    <row r="78" spans="1:16">
      <c r="A78" s="78">
        <v>1982</v>
      </c>
      <c r="B78" s="459">
        <f>avgprinc!BC71</f>
        <v>28175.130726536965</v>
      </c>
      <c r="C78" s="346">
        <f>avgprinc!BD71</f>
        <v>26102.647292982394</v>
      </c>
      <c r="D78" s="381">
        <f>avgprinc!BE71</f>
        <v>28428.311970413124</v>
      </c>
      <c r="E78" s="562">
        <f>avgprinc!BF71</f>
        <v>36743.753347067781</v>
      </c>
      <c r="F78" s="562">
        <f>avgprinc!BG71</f>
        <v>17743.271432939448</v>
      </c>
      <c r="G78" s="73">
        <f>avgprinc!BH71</f>
        <v>41841.624878922972</v>
      </c>
      <c r="H78" s="571">
        <f>B78*0.9/'TA5'!B78</f>
        <v>0.6474202275276183</v>
      </c>
      <c r="I78" s="582">
        <f>C78*0.9/'TA5'!B78</f>
        <v>0.59979781508445729</v>
      </c>
      <c r="J78" s="589">
        <f>D78*0.9/'TA5'!C78</f>
        <v>0.6211097240447998</v>
      </c>
      <c r="K78" s="582">
        <f>E78*0.9/'TA5'!D78</f>
        <v>0.6302146315574646</v>
      </c>
      <c r="L78" s="589">
        <f>F78*0.9/'TA5'!E78</f>
        <v>0.59986031055450439</v>
      </c>
      <c r="M78" s="590">
        <f>G78*0.9/'TA5'!F78</f>
        <v>0.62054383754730225</v>
      </c>
      <c r="P78" s="577">
        <f>H78-'TA2'!B79</f>
        <v>0</v>
      </c>
    </row>
    <row r="79" spans="1:16">
      <c r="A79" s="78">
        <v>1983</v>
      </c>
      <c r="B79" s="459">
        <f>avgprinc!BC72</f>
        <v>28394.272229506721</v>
      </c>
      <c r="C79" s="346">
        <f>avgprinc!BD72</f>
        <v>26377.415721713292</v>
      </c>
      <c r="D79" s="381">
        <f>avgprinc!BE72</f>
        <v>28575.007427103315</v>
      </c>
      <c r="E79" s="562">
        <f>avgprinc!BF72</f>
        <v>36439.376513868097</v>
      </c>
      <c r="F79" s="562">
        <f>avgprinc!BG72</f>
        <v>18415.587040644419</v>
      </c>
      <c r="G79" s="73">
        <f>avgprinc!BH72</f>
        <v>42072.331126776648</v>
      </c>
      <c r="H79" s="571">
        <f>B79*0.9/'TA5'!B79</f>
        <v>0.64201343059539806</v>
      </c>
      <c r="I79" s="582">
        <f>C79*0.9/'TA5'!B79</f>
        <v>0.59641095995903026</v>
      </c>
      <c r="J79" s="589">
        <f>D79*0.9/'TA5'!C79</f>
        <v>0.61633610725402821</v>
      </c>
      <c r="K79" s="582">
        <f>E79*0.9/'TA5'!D79</f>
        <v>0.62374937534332264</v>
      </c>
      <c r="L79" s="589">
        <f>F79*0.9/'TA5'!E79</f>
        <v>0.59790018200874318</v>
      </c>
      <c r="M79" s="590">
        <f>G79*0.9/'TA5'!F79</f>
        <v>0.61523965001106262</v>
      </c>
      <c r="P79" s="577">
        <f>H79-'TA2'!B80</f>
        <v>0</v>
      </c>
    </row>
    <row r="80" spans="1:16">
      <c r="A80" s="78">
        <v>1984</v>
      </c>
      <c r="B80" s="459">
        <f>avgprinc!BC73</f>
        <v>29937.917260830996</v>
      </c>
      <c r="C80" s="346">
        <f>avgprinc!BD73</f>
        <v>27921.750787173871</v>
      </c>
      <c r="D80" s="381">
        <f>avgprinc!BE73</f>
        <v>30170.018717491454</v>
      </c>
      <c r="E80" s="562">
        <f>avgprinc!BF73</f>
        <v>38278.324179002229</v>
      </c>
      <c r="F80" s="562">
        <f>avgprinc!BG73</f>
        <v>19621.284055009539</v>
      </c>
      <c r="G80" s="73">
        <f>avgprinc!BH73</f>
        <v>44236.576090180555</v>
      </c>
      <c r="H80" s="571">
        <f>B80*0.9/'TA5'!B80</f>
        <v>0.63461038470268238</v>
      </c>
      <c r="I80" s="582">
        <f>C80*0.9/'TA5'!B80</f>
        <v>0.59187260270118702</v>
      </c>
      <c r="J80" s="589">
        <f>D80*0.9/'TA5'!C80</f>
        <v>0.61108222603797913</v>
      </c>
      <c r="K80" s="582">
        <f>E80*0.9/'TA5'!D80</f>
        <v>0.61803424358367909</v>
      </c>
      <c r="L80" s="589">
        <f>F80*0.9/'TA5'!E80</f>
        <v>0.59270247817039501</v>
      </c>
      <c r="M80" s="590">
        <f>G80*0.9/'TA5'!F80</f>
        <v>0.60745760798454296</v>
      </c>
      <c r="P80" s="577">
        <f>H80-'TA2'!B81</f>
        <v>0</v>
      </c>
    </row>
    <row r="81" spans="1:16">
      <c r="A81" s="78">
        <v>1985</v>
      </c>
      <c r="B81" s="459">
        <f>avgprinc!BC74</f>
        <v>30429.411446131209</v>
      </c>
      <c r="C81" s="346">
        <f>avgprinc!BD74</f>
        <v>28390.133516971222</v>
      </c>
      <c r="D81" s="381">
        <f>avgprinc!BE74</f>
        <v>30643.601064912582</v>
      </c>
      <c r="E81" s="562">
        <f>avgprinc!BF74</f>
        <v>38959.22346661178</v>
      </c>
      <c r="F81" s="562">
        <f>avgprinc!BG74</f>
        <v>19898.122605030974</v>
      </c>
      <c r="G81" s="73">
        <f>avgprinc!BH74</f>
        <v>44833.515735468129</v>
      </c>
      <c r="H81" s="571">
        <f>B81*0.9/'TA5'!B81</f>
        <v>0.63368165493011475</v>
      </c>
      <c r="I81" s="582">
        <f>C81*0.9/'TA5'!B81</f>
        <v>0.59121441841125477</v>
      </c>
      <c r="J81" s="589">
        <f>D81*0.9/'TA5'!C81</f>
        <v>0.61155527830123901</v>
      </c>
      <c r="K81" s="582">
        <f>E81*0.9/'TA5'!D81</f>
        <v>0.61607268452644326</v>
      </c>
      <c r="L81" s="589">
        <f>F81*0.9/'TA5'!E81</f>
        <v>0.5938037633895874</v>
      </c>
      <c r="M81" s="590">
        <f>G81*0.9/'TA5'!F81</f>
        <v>0.60626891255378745</v>
      </c>
      <c r="P81" s="577">
        <f>H81-'TA2'!B82</f>
        <v>0</v>
      </c>
    </row>
    <row r="82" spans="1:16">
      <c r="A82" s="78">
        <v>1986</v>
      </c>
      <c r="B82" s="459">
        <f>avgprinc!BC75</f>
        <v>30792.155276266803</v>
      </c>
      <c r="C82" s="346">
        <f>avgprinc!BD75</f>
        <v>28687.538773900844</v>
      </c>
      <c r="D82" s="381">
        <f>avgprinc!BE75</f>
        <v>31241.536428839998</v>
      </c>
      <c r="E82" s="562">
        <f>avgprinc!BF75</f>
        <v>39310.827154392042</v>
      </c>
      <c r="F82" s="562">
        <f>avgprinc!BG75</f>
        <v>20314.545270575643</v>
      </c>
      <c r="G82" s="73">
        <f>avgprinc!BH75</f>
        <v>45126.448328668448</v>
      </c>
      <c r="H82" s="571">
        <f>B82*0.9/'TA5'!B82</f>
        <v>0.63526818156242371</v>
      </c>
      <c r="I82" s="582">
        <f>C82*0.9/'TA5'!B82</f>
        <v>0.59184816479682922</v>
      </c>
      <c r="J82" s="589">
        <f>D82*0.9/'TA5'!C82</f>
        <v>0.61116647720336914</v>
      </c>
      <c r="K82" s="582">
        <f>E82*0.9/'TA5'!D82</f>
        <v>0.61423945426940918</v>
      </c>
      <c r="L82" s="589">
        <f>F82*0.9/'TA5'!E82</f>
        <v>0.60052523016929615</v>
      </c>
      <c r="M82" s="590">
        <f>G82*0.9/'TA5'!F82</f>
        <v>0.60709929466247559</v>
      </c>
      <c r="P82" s="577">
        <f>H82-'TA2'!B83</f>
        <v>0</v>
      </c>
    </row>
    <row r="83" spans="1:16">
      <c r="A83" s="78">
        <v>1987</v>
      </c>
      <c r="B83" s="459">
        <f>avgprinc!BC76</f>
        <v>31225.796600525107</v>
      </c>
      <c r="C83" s="346">
        <f>avgprinc!BD76</f>
        <v>29198.6642574582</v>
      </c>
      <c r="D83" s="381">
        <f>avgprinc!BE76</f>
        <v>32033.811673222208</v>
      </c>
      <c r="E83" s="562">
        <f>avgprinc!BF76</f>
        <v>39667.763208543955</v>
      </c>
      <c r="F83" s="562">
        <f>avgprinc!BG76</f>
        <v>20911.900766578223</v>
      </c>
      <c r="G83" s="73">
        <f>avgprinc!BH76</f>
        <v>45486.215542579252</v>
      </c>
      <c r="H83" s="571">
        <f>B83*0.9/'TA5'!B83</f>
        <v>0.62471815943717957</v>
      </c>
      <c r="I83" s="582">
        <f>C83*0.9/'TA5'!B83</f>
        <v>0.58416238427162182</v>
      </c>
      <c r="J83" s="589">
        <f>D83*0.9/'TA5'!C83</f>
        <v>0.60467243194580089</v>
      </c>
      <c r="K83" s="582">
        <f>E83*0.9/'TA5'!D83</f>
        <v>0.6039704978466035</v>
      </c>
      <c r="L83" s="589">
        <f>F83*0.9/'TA5'!E83</f>
        <v>0.59416919946670521</v>
      </c>
      <c r="M83" s="590">
        <f>G83*0.9/'TA5'!F83</f>
        <v>0.59659558534622192</v>
      </c>
      <c r="P83" s="577">
        <f>H83-'TA2'!B84</f>
        <v>0</v>
      </c>
    </row>
    <row r="84" spans="1:16">
      <c r="A84" s="78">
        <v>1988</v>
      </c>
      <c r="B84" s="459">
        <f>avgprinc!BC77</f>
        <v>31836.45625063495</v>
      </c>
      <c r="C84" s="346">
        <f>avgprinc!BD77</f>
        <v>29809.027294752996</v>
      </c>
      <c r="D84" s="381">
        <f>avgprinc!BE77</f>
        <v>32836.781435829187</v>
      </c>
      <c r="E84" s="562">
        <f>avgprinc!BF77</f>
        <v>40024.801681149496</v>
      </c>
      <c r="F84" s="562">
        <f>avgprinc!BG77</f>
        <v>21663.532952466834</v>
      </c>
      <c r="G84" s="73">
        <f>avgprinc!BH77</f>
        <v>45953.940597536188</v>
      </c>
      <c r="H84" s="571">
        <f>B84*0.9/'TA5'!B84</f>
        <v>0.611200451850891</v>
      </c>
      <c r="I84" s="582">
        <f>C84*0.9/'TA5'!B84</f>
        <v>0.57227760553359974</v>
      </c>
      <c r="J84" s="589">
        <f>D84*0.9/'TA5'!C84</f>
        <v>0.59350582957267761</v>
      </c>
      <c r="K84" s="582">
        <f>E84*0.9/'TA5'!D84</f>
        <v>0.58680143952369679</v>
      </c>
      <c r="L84" s="589">
        <f>F84*0.9/'TA5'!E84</f>
        <v>0.58800432085990895</v>
      </c>
      <c r="M84" s="590">
        <f>G84*0.9/'TA5'!F84</f>
        <v>0.58222770690917958</v>
      </c>
      <c r="P84" s="577">
        <f>H84-'TA2'!B85</f>
        <v>0</v>
      </c>
    </row>
    <row r="85" spans="1:16">
      <c r="A85" s="83">
        <v>1989</v>
      </c>
      <c r="B85" s="460">
        <f>avgprinc!BC78</f>
        <v>32389.975581403574</v>
      </c>
      <c r="C85" s="347">
        <f>avgprinc!BD78</f>
        <v>30342.112893939393</v>
      </c>
      <c r="D85" s="382">
        <f>avgprinc!BE78</f>
        <v>33448.539891506116</v>
      </c>
      <c r="E85" s="564">
        <f>avgprinc!BF78</f>
        <v>40439.570100368139</v>
      </c>
      <c r="F85" s="564">
        <f>avgprinc!BG78</f>
        <v>22175.003748292889</v>
      </c>
      <c r="G85" s="79">
        <f>avgprinc!BH78</f>
        <v>46267.112739843091</v>
      </c>
      <c r="H85" s="574">
        <f>B85*0.9/'TA5'!B85</f>
        <v>0.61434918642044067</v>
      </c>
      <c r="I85" s="585">
        <f>C85*0.9/'TA5'!B85</f>
        <v>0.57550683617591858</v>
      </c>
      <c r="J85" s="591">
        <f>D85*0.9/'TA5'!C85</f>
        <v>0.59710410237312317</v>
      </c>
      <c r="K85" s="585">
        <f>E85*0.9/'TA5'!D85</f>
        <v>0.59046328067779541</v>
      </c>
      <c r="L85" s="591">
        <f>F85*0.9/'TA5'!E85</f>
        <v>0.58756569027900707</v>
      </c>
      <c r="M85" s="592">
        <f>G85*0.9/'TA5'!F85</f>
        <v>0.58376029133796692</v>
      </c>
      <c r="P85" s="577">
        <f>H85-'TA2'!B86</f>
        <v>0</v>
      </c>
    </row>
    <row r="86" spans="1:16">
      <c r="A86" s="78">
        <v>1990</v>
      </c>
      <c r="B86" s="459">
        <f>avgprinc!BC79</f>
        <v>32312.430635929697</v>
      </c>
      <c r="C86" s="346">
        <f>avgprinc!BD79</f>
        <v>30298.411173086166</v>
      </c>
      <c r="D86" s="381">
        <f>avgprinc!BE79</f>
        <v>33427.465232109455</v>
      </c>
      <c r="E86" s="562">
        <f>avgprinc!BF79</f>
        <v>39658.996283239867</v>
      </c>
      <c r="F86" s="562">
        <f>avgprinc!BG79</f>
        <v>22753.258761135581</v>
      </c>
      <c r="G86" s="73">
        <f>avgprinc!BH79</f>
        <v>45803.941167978359</v>
      </c>
      <c r="H86" s="571">
        <f>B86*0.9/'TA5'!B86</f>
        <v>0.61323651671409618</v>
      </c>
      <c r="I86" s="582">
        <f>C86*0.9/'TA5'!B86</f>
        <v>0.57501375675201427</v>
      </c>
      <c r="J86" s="589">
        <f>D86*0.9/'TA5'!C86</f>
        <v>0.59591874480247498</v>
      </c>
      <c r="K86" s="582">
        <f>E86*0.9/'TA5'!D86</f>
        <v>0.58513283729553234</v>
      </c>
      <c r="L86" s="589">
        <f>F86*0.9/'TA5'!E86</f>
        <v>0.59328177571296692</v>
      </c>
      <c r="M86" s="590">
        <f>G86*0.9/'TA5'!F86</f>
        <v>0.58184194564819336</v>
      </c>
      <c r="P86" s="577">
        <f>H86-'TA2'!B87</f>
        <v>0</v>
      </c>
    </row>
    <row r="87" spans="1:16">
      <c r="A87" s="78">
        <v>1991</v>
      </c>
      <c r="B87" s="459">
        <f>avgprinc!BC80</f>
        <v>31652.732083430958</v>
      </c>
      <c r="C87" s="346">
        <f>avgprinc!BD80</f>
        <v>29726.914417970318</v>
      </c>
      <c r="D87" s="381">
        <f>avgprinc!BE80</f>
        <v>32838.319960525616</v>
      </c>
      <c r="E87" s="562">
        <f>avgprinc!BF80</f>
        <v>38437.079259515151</v>
      </c>
      <c r="F87" s="562">
        <f>avgprinc!BG80</f>
        <v>22677.15025466961</v>
      </c>
      <c r="G87" s="73">
        <f>avgprinc!BH80</f>
        <v>44990.476993990284</v>
      </c>
      <c r="H87" s="571">
        <f>B87*0.9/'TA5'!B87</f>
        <v>0.61303409934043884</v>
      </c>
      <c r="I87" s="582">
        <f>C87*0.9/'TA5'!B87</f>
        <v>0.57573583722114563</v>
      </c>
      <c r="J87" s="589">
        <f>D87*0.9/'TA5'!C87</f>
        <v>0.59722036123275757</v>
      </c>
      <c r="K87" s="582">
        <f>E87*0.9/'TA5'!D87</f>
        <v>0.58402332663536072</v>
      </c>
      <c r="L87" s="589">
        <f>F87*0.9/'TA5'!E87</f>
        <v>0.59437072277069092</v>
      </c>
      <c r="M87" s="590">
        <f>G87*0.9/'TA5'!F87</f>
        <v>0.58185973763465881</v>
      </c>
      <c r="P87" s="577">
        <f>H87-'TA2'!B88</f>
        <v>0</v>
      </c>
    </row>
    <row r="88" spans="1:16">
      <c r="A88" s="78">
        <v>1992</v>
      </c>
      <c r="B88" s="459">
        <f>avgprinc!BC81</f>
        <v>31624.602721304367</v>
      </c>
      <c r="C88" s="346">
        <f>avgprinc!BD81</f>
        <v>29689.099094398</v>
      </c>
      <c r="D88" s="381">
        <f>avgprinc!BE81</f>
        <v>32954.013601672465</v>
      </c>
      <c r="E88" s="562">
        <f>avgprinc!BF81</f>
        <v>38543.258082563065</v>
      </c>
      <c r="F88" s="562">
        <f>avgprinc!BG81</f>
        <v>22515.066003459429</v>
      </c>
      <c r="G88" s="73">
        <f>avgprinc!BH81</f>
        <v>44993.021059509469</v>
      </c>
      <c r="H88" s="571">
        <f>B88*0.9/'TA5'!B88</f>
        <v>0.60069274902343739</v>
      </c>
      <c r="I88" s="582">
        <f>C88*0.9/'TA5'!B88</f>
        <v>0.56392887234687794</v>
      </c>
      <c r="J88" s="589">
        <f>D88*0.9/'TA5'!C88</f>
        <v>0.58604034781456005</v>
      </c>
      <c r="K88" s="582">
        <f>E88*0.9/'TA5'!D88</f>
        <v>0.5723605453968047</v>
      </c>
      <c r="L88" s="589">
        <f>F88*0.9/'TA5'!E88</f>
        <v>0.57999444007873535</v>
      </c>
      <c r="M88" s="590">
        <f>G88*0.9/'TA5'!F88</f>
        <v>0.57035744190216064</v>
      </c>
      <c r="P88" s="577">
        <f>H88-'TA2'!B89</f>
        <v>0</v>
      </c>
    </row>
    <row r="89" spans="1:16">
      <c r="A89" s="78">
        <v>1993</v>
      </c>
      <c r="B89" s="459">
        <f>avgprinc!BC82</f>
        <v>31979.775530944549</v>
      </c>
      <c r="C89" s="346">
        <f>avgprinc!BD82</f>
        <v>29859.961485433931</v>
      </c>
      <c r="D89" s="381">
        <f>avgprinc!BE82</f>
        <v>33341.41796650282</v>
      </c>
      <c r="E89" s="562">
        <f>avgprinc!BF82</f>
        <v>39154.445309425602</v>
      </c>
      <c r="F89" s="562">
        <f>avgprinc!BG82</f>
        <v>22490.343062112548</v>
      </c>
      <c r="G89" s="73">
        <f>avgprinc!BH82</f>
        <v>45444.310387607984</v>
      </c>
      <c r="H89" s="571">
        <f>B89*0.9/'TA5'!B89</f>
        <v>0.60249793529510487</v>
      </c>
      <c r="I89" s="582">
        <f>C89*0.9/'TA5'!B89</f>
        <v>0.56256070733070362</v>
      </c>
      <c r="J89" s="589">
        <f>D89*0.9/'TA5'!C89</f>
        <v>0.58549842238426197</v>
      </c>
      <c r="K89" s="582">
        <f>E89*0.9/'TA5'!D89</f>
        <v>0.5721149742603302</v>
      </c>
      <c r="L89" s="589">
        <f>F89*0.9/'TA5'!E89</f>
        <v>0.57981523871421814</v>
      </c>
      <c r="M89" s="590">
        <f>G89*0.9/'TA5'!F89</f>
        <v>0.57145389914512634</v>
      </c>
      <c r="P89" s="577">
        <f>H89-'TA2'!B90</f>
        <v>0</v>
      </c>
    </row>
    <row r="90" spans="1:16">
      <c r="A90" s="78">
        <v>1994</v>
      </c>
      <c r="B90" s="459">
        <f>avgprinc!BC83</f>
        <v>32919.70081699104</v>
      </c>
      <c r="C90" s="346">
        <f>avgprinc!BD83</f>
        <v>30756.023621138567</v>
      </c>
      <c r="D90" s="381">
        <f>avgprinc!BE83</f>
        <v>34347.536011664022</v>
      </c>
      <c r="E90" s="562">
        <f>avgprinc!BF83</f>
        <v>39993.116675031888</v>
      </c>
      <c r="F90" s="562">
        <f>avgprinc!BG83</f>
        <v>23410.807812723731</v>
      </c>
      <c r="G90" s="73">
        <f>avgprinc!BH83</f>
        <v>46714.638550606833</v>
      </c>
      <c r="H90" s="571">
        <f>B90*0.9/'TA5'!B90</f>
        <v>0.60065281391143799</v>
      </c>
      <c r="I90" s="582">
        <f>C90*0.9/'TA5'!B90</f>
        <v>0.56117436289787304</v>
      </c>
      <c r="J90" s="589">
        <f>D90*0.9/'TA5'!C90</f>
        <v>0.58447366952896129</v>
      </c>
      <c r="K90" s="582">
        <f>E90*0.9/'TA5'!D90</f>
        <v>0.56982067227363598</v>
      </c>
      <c r="L90" s="589">
        <f>F90*0.9/'TA5'!E90</f>
        <v>0.579082190990448</v>
      </c>
      <c r="M90" s="590">
        <f>G90*0.9/'TA5'!F90</f>
        <v>0.56894180178642273</v>
      </c>
      <c r="P90" s="577">
        <f>H90-'TA2'!B91</f>
        <v>0</v>
      </c>
    </row>
    <row r="91" spans="1:16">
      <c r="A91" s="78">
        <v>1995</v>
      </c>
      <c r="B91" s="459">
        <f>avgprinc!BC84</f>
        <v>33248.247789297537</v>
      </c>
      <c r="C91" s="346">
        <f>avgprinc!BD84</f>
        <v>31294.965486890782</v>
      </c>
      <c r="D91" s="381">
        <f>avgprinc!BE84</f>
        <v>34751.232342853888</v>
      </c>
      <c r="E91" s="562">
        <f>avgprinc!BF84</f>
        <v>40604.471805961351</v>
      </c>
      <c r="F91" s="562">
        <f>avgprinc!BG84</f>
        <v>23821.949729772274</v>
      </c>
      <c r="G91" s="73">
        <f>avgprinc!BH84</f>
        <v>47159.703250800609</v>
      </c>
      <c r="H91" s="571">
        <f>B91*0.9/'TA5'!B91</f>
        <v>0.59347015619277943</v>
      </c>
      <c r="I91" s="582">
        <f>C91*0.9/'TA5'!B91</f>
        <v>0.55860471725463867</v>
      </c>
      <c r="J91" s="589">
        <f>D91*0.9/'TA5'!C91</f>
        <v>0.58117315173149109</v>
      </c>
      <c r="K91" s="582">
        <f>E91*0.9/'TA5'!D91</f>
        <v>0.56679311394691456</v>
      </c>
      <c r="L91" s="589">
        <f>F91*0.9/'TA5'!E91</f>
        <v>0.57367053627967823</v>
      </c>
      <c r="M91" s="590">
        <f>G91*0.9/'TA5'!F91</f>
        <v>0.56132280826568604</v>
      </c>
      <c r="P91" s="577">
        <f>H91-'TA2'!B92</f>
        <v>0</v>
      </c>
    </row>
    <row r="92" spans="1:16">
      <c r="A92" s="78">
        <v>1996</v>
      </c>
      <c r="B92" s="459">
        <f>avgprinc!BC85</f>
        <v>33838.354107243533</v>
      </c>
      <c r="C92" s="346">
        <f>avgprinc!BD85</f>
        <v>31894.685524892553</v>
      </c>
      <c r="D92" s="381">
        <f>avgprinc!BE85</f>
        <v>35407.630823767671</v>
      </c>
      <c r="E92" s="562">
        <f>avgprinc!BF85</f>
        <v>41120.470122636274</v>
      </c>
      <c r="F92" s="562">
        <f>avgprinc!BG85</f>
        <v>24487.490668649509</v>
      </c>
      <c r="G92" s="73">
        <f>avgprinc!BH85</f>
        <v>47940.467760441454</v>
      </c>
      <c r="H92" s="571">
        <f>B92*0.9/'TA5'!B92</f>
        <v>0.5855257511138916</v>
      </c>
      <c r="I92" s="582">
        <f>C92*0.9/'TA5'!B92</f>
        <v>0.55189326405525208</v>
      </c>
      <c r="J92" s="589">
        <f>D92*0.9/'TA5'!C92</f>
        <v>0.5740979015827179</v>
      </c>
      <c r="K92" s="582">
        <f>E92*0.9/'TA5'!D92</f>
        <v>0.55767536163330067</v>
      </c>
      <c r="L92" s="589">
        <f>F92*0.9/'TA5'!E92</f>
        <v>0.56935650110244751</v>
      </c>
      <c r="M92" s="590">
        <f>G92*0.9/'TA5'!F92</f>
        <v>0.55421328544616688</v>
      </c>
      <c r="P92" s="577">
        <f>H92-'TA2'!B93</f>
        <v>0</v>
      </c>
    </row>
    <row r="93" spans="1:16">
      <c r="A93" s="78">
        <v>1997</v>
      </c>
      <c r="B93" s="459">
        <f>avgprinc!BC86</f>
        <v>34695.501359947528</v>
      </c>
      <c r="C93" s="346">
        <f>avgprinc!BD86</f>
        <v>32749.617741984617</v>
      </c>
      <c r="D93" s="381">
        <f>avgprinc!BE86</f>
        <v>36414.960057450691</v>
      </c>
      <c r="E93" s="562">
        <f>avgprinc!BF86</f>
        <v>42208.82024378729</v>
      </c>
      <c r="F93" s="562">
        <f>avgprinc!BG86</f>
        <v>25227.263191859704</v>
      </c>
      <c r="G93" s="73">
        <f>avgprinc!BH86</f>
        <v>49120.130351900996</v>
      </c>
      <c r="H93" s="571">
        <f>B93*0.9/'TA5'!B93</f>
        <v>0.57921856641769409</v>
      </c>
      <c r="I93" s="582">
        <f>C93*0.9/'TA5'!B93</f>
        <v>0.5467333197593689</v>
      </c>
      <c r="J93" s="589">
        <f>D93*0.9/'TA5'!C93</f>
        <v>0.56837144494056713</v>
      </c>
      <c r="K93" s="582">
        <f>E93*0.9/'TA5'!D93</f>
        <v>0.55190879106521618</v>
      </c>
      <c r="L93" s="589">
        <f>F93*0.9/'TA5'!E93</f>
        <v>0.56584191322326649</v>
      </c>
      <c r="M93" s="590">
        <f>G93*0.9/'TA5'!F93</f>
        <v>0.54832178354263306</v>
      </c>
      <c r="P93" s="577">
        <f>H93-'TA2'!B94</f>
        <v>0</v>
      </c>
    </row>
    <row r="94" spans="1:16">
      <c r="A94" s="78">
        <v>1998</v>
      </c>
      <c r="B94" s="459">
        <f>avgprinc!BC87</f>
        <v>35909.16761358946</v>
      </c>
      <c r="C94" s="346">
        <f>avgprinc!BD87</f>
        <v>33827.008490718268</v>
      </c>
      <c r="D94" s="381">
        <f>avgprinc!BE87</f>
        <v>37717.341271944577</v>
      </c>
      <c r="E94" s="562">
        <f>avgprinc!BF87</f>
        <v>43517.891998945786</v>
      </c>
      <c r="F94" s="562">
        <f>avgprinc!BG87</f>
        <v>26064.149611502075</v>
      </c>
      <c r="G94" s="73">
        <f>avgprinc!BH87</f>
        <v>50740.648582048052</v>
      </c>
      <c r="H94" s="571">
        <f>B94*0.9/'TA5'!B94</f>
        <v>0.57736960053443909</v>
      </c>
      <c r="I94" s="582">
        <f>C94*0.9/'TA5'!B94</f>
        <v>0.54389137029647816</v>
      </c>
      <c r="J94" s="589">
        <f>D94*0.9/'TA5'!C94</f>
        <v>0.56495657563209545</v>
      </c>
      <c r="K94" s="582">
        <f>E94*0.9/'TA5'!D94</f>
        <v>0.54691511392593384</v>
      </c>
      <c r="L94" s="589">
        <f>F94*0.9/'TA5'!E94</f>
        <v>0.56508025527000416</v>
      </c>
      <c r="M94" s="590">
        <f>G94*0.9/'TA5'!F94</f>
        <v>0.54605352878570568</v>
      </c>
      <c r="P94" s="577">
        <f>H94-'TA2'!B95</f>
        <v>0</v>
      </c>
    </row>
    <row r="95" spans="1:16">
      <c r="A95" s="83">
        <v>1999</v>
      </c>
      <c r="B95" s="460">
        <f>avgprinc!BC88</f>
        <v>36608.477383856552</v>
      </c>
      <c r="C95" s="347">
        <f>avgprinc!BD88</f>
        <v>34458.727454352906</v>
      </c>
      <c r="D95" s="382">
        <f>avgprinc!BE88</f>
        <v>38709.753967974248</v>
      </c>
      <c r="E95" s="564">
        <f>avgprinc!BF88</f>
        <v>44822.028990884406</v>
      </c>
      <c r="F95" s="564">
        <f>avgprinc!BG88</f>
        <v>26288.302378443932</v>
      </c>
      <c r="G95" s="79">
        <f>avgprinc!BH88</f>
        <v>51799.848189495315</v>
      </c>
      <c r="H95" s="574">
        <f>B95*0.9/'TA5'!B95</f>
        <v>0.57140144705772411</v>
      </c>
      <c r="I95" s="585">
        <f>C95*0.9/'TA5'!B95</f>
        <v>0.53784719109535228</v>
      </c>
      <c r="J95" s="591">
        <f>D95*0.9/'TA5'!C95</f>
        <v>0.55936190485954285</v>
      </c>
      <c r="K95" s="585">
        <f>E95*0.9/'TA5'!D95</f>
        <v>0.54046073555946339</v>
      </c>
      <c r="L95" s="591">
        <f>F95*0.9/'TA5'!E95</f>
        <v>0.56269696354866039</v>
      </c>
      <c r="M95" s="592">
        <f>G95*0.9/'TA5'!F95</f>
        <v>0.5403311252593993</v>
      </c>
      <c r="P95" s="577">
        <f>H95-'TA2'!B96</f>
        <v>0</v>
      </c>
    </row>
    <row r="96" spans="1:16">
      <c r="A96" s="88">
        <v>2000</v>
      </c>
      <c r="B96" s="461">
        <f>avgprinc!BC89</f>
        <v>37451.736041003074</v>
      </c>
      <c r="C96" s="348">
        <f>avgprinc!BD89</f>
        <v>35274.634562762942</v>
      </c>
      <c r="D96" s="384">
        <f>avgprinc!BE89</f>
        <v>39656.022373834661</v>
      </c>
      <c r="E96" s="566">
        <f>avgprinc!BF89</f>
        <v>45548.090830683373</v>
      </c>
      <c r="F96" s="566">
        <f>avgprinc!BG89</f>
        <v>27144.832129004772</v>
      </c>
      <c r="G96" s="85">
        <f>avgprinc!BH89</f>
        <v>52783.370642268696</v>
      </c>
      <c r="H96" s="575">
        <f>B96*0.9/'TA5'!B96</f>
        <v>0.56591895222663868</v>
      </c>
      <c r="I96" s="586">
        <f>C96*0.9/'TA5'!B96</f>
        <v>0.53302159905433644</v>
      </c>
      <c r="J96" s="593">
        <f>D96*0.9/'TA5'!C96</f>
        <v>0.55405515432357788</v>
      </c>
      <c r="K96" s="586">
        <f>E96*0.9/'TA5'!D96</f>
        <v>0.53219428658485424</v>
      </c>
      <c r="L96" s="593">
        <f>F96*0.9/'TA5'!E96</f>
        <v>0.56207689642906189</v>
      </c>
      <c r="M96" s="594">
        <f>G96*0.9/'TA5'!F96</f>
        <v>0.53513339161872864</v>
      </c>
      <c r="P96" s="577">
        <f>H96-'TA2'!B97</f>
        <v>0</v>
      </c>
    </row>
    <row r="97" spans="1:16">
      <c r="A97" s="78">
        <v>2001</v>
      </c>
      <c r="B97" s="459">
        <f>avgprinc!BC90</f>
        <v>37753.098823675246</v>
      </c>
      <c r="C97" s="346">
        <f>avgprinc!BD90</f>
        <v>35591.773041245564</v>
      </c>
      <c r="D97" s="381">
        <f>avgprinc!BE90</f>
        <v>39983.304524183339</v>
      </c>
      <c r="E97" s="562">
        <f>avgprinc!BF90</f>
        <v>45585.817254616552</v>
      </c>
      <c r="F97" s="562">
        <f>avgprinc!BG90</f>
        <v>27595.520872815938</v>
      </c>
      <c r="G97" s="73">
        <f>avgprinc!BH90</f>
        <v>52764.358833017039</v>
      </c>
      <c r="H97" s="571">
        <f>B97*0.9/'TA5'!B97</f>
        <v>0.57312282919883739</v>
      </c>
      <c r="I97" s="582">
        <f>C97*0.9/'TA5'!B97</f>
        <v>0.54031214118003856</v>
      </c>
      <c r="J97" s="589">
        <f>D97*0.9/'TA5'!C97</f>
        <v>0.56280297040939331</v>
      </c>
      <c r="K97" s="582">
        <f>E97*0.9/'TA5'!D97</f>
        <v>0.54065611958503712</v>
      </c>
      <c r="L97" s="589">
        <f>F97*0.9/'TA5'!E97</f>
        <v>0.56488984823226929</v>
      </c>
      <c r="M97" s="590">
        <f>G97*0.9/'TA5'!F97</f>
        <v>0.54144111275672924</v>
      </c>
      <c r="P97" s="577">
        <f>H97-'TA2'!B98</f>
        <v>0</v>
      </c>
    </row>
    <row r="98" spans="1:16">
      <c r="A98" s="78">
        <v>2002</v>
      </c>
      <c r="B98" s="459">
        <f>avgprinc!BC91</f>
        <v>37656.044760876684</v>
      </c>
      <c r="C98" s="346">
        <f>avgprinc!BD91</f>
        <v>35500.961260573349</v>
      </c>
      <c r="D98" s="381">
        <f>avgprinc!BE91</f>
        <v>39902.509185857387</v>
      </c>
      <c r="E98" s="562">
        <f>avgprinc!BF91</f>
        <v>45098.739989290319</v>
      </c>
      <c r="F98" s="562">
        <f>avgprinc!BG91</f>
        <v>27840.071739573777</v>
      </c>
      <c r="G98" s="73">
        <f>avgprinc!BH91</f>
        <v>52184.236088711383</v>
      </c>
      <c r="H98" s="571">
        <f>B98*0.9/'TA5'!B98</f>
        <v>0.57300168275833141</v>
      </c>
      <c r="I98" s="582">
        <f>C98*0.9/'TA5'!B98</f>
        <v>0.5402083694934845</v>
      </c>
      <c r="J98" s="589">
        <f>D98*0.9/'TA5'!C98</f>
        <v>0.56441918015480053</v>
      </c>
      <c r="K98" s="582">
        <f>E98*0.9/'TA5'!D98</f>
        <v>0.54180207848548867</v>
      </c>
      <c r="L98" s="589">
        <f>F98*0.9/'TA5'!E98</f>
        <v>0.56087514758110057</v>
      </c>
      <c r="M98" s="590">
        <f>G98*0.9/'TA5'!F98</f>
        <v>0.54021283984184276</v>
      </c>
      <c r="P98" s="577">
        <f>H98-'TA2'!B99</f>
        <v>0</v>
      </c>
    </row>
    <row r="99" spans="1:16">
      <c r="A99" s="78">
        <v>2003</v>
      </c>
      <c r="B99" s="459">
        <f>avgprinc!BC92</f>
        <v>37839.600142321215</v>
      </c>
      <c r="C99" s="346">
        <f>avgprinc!BD92</f>
        <v>35681.116147227636</v>
      </c>
      <c r="D99" s="381">
        <f>avgprinc!BE92</f>
        <v>40072.42253431103</v>
      </c>
      <c r="E99" s="562">
        <f>avgprinc!BF92</f>
        <v>44781.708944843514</v>
      </c>
      <c r="F99" s="562">
        <f>avgprinc!BG92</f>
        <v>28316.496435943307</v>
      </c>
      <c r="G99" s="73">
        <f>avgprinc!BH92</f>
        <v>52201.991318842636</v>
      </c>
      <c r="H99" s="571">
        <f>B99*0.9/'TA5'!B99</f>
        <v>0.56954768300056458</v>
      </c>
      <c r="I99" s="582">
        <f>C99*0.9/'TA5'!B99</f>
        <v>0.5370589792728423</v>
      </c>
      <c r="J99" s="589">
        <f>D99*0.9/'TA5'!C99</f>
        <v>0.56141665577888489</v>
      </c>
      <c r="K99" s="582">
        <f>E99*0.9/'TA5'!D99</f>
        <v>0.53667572140693665</v>
      </c>
      <c r="L99" s="589">
        <f>F99*0.9/'TA5'!E99</f>
        <v>0.55797547101974498</v>
      </c>
      <c r="M99" s="590">
        <f>G99*0.9/'TA5'!F99</f>
        <v>0.53605034947395325</v>
      </c>
      <c r="P99" s="577">
        <f>H99-'TA2'!B100</f>
        <v>0</v>
      </c>
    </row>
    <row r="100" spans="1:16">
      <c r="A100" s="78">
        <v>2004</v>
      </c>
      <c r="B100" s="459">
        <f>avgprinc!BC93</f>
        <v>38348.548231275767</v>
      </c>
      <c r="C100" s="346">
        <f>avgprinc!BD93</f>
        <v>36176.407727446</v>
      </c>
      <c r="D100" s="381">
        <f>avgprinc!BE93</f>
        <v>40613.449323388515</v>
      </c>
      <c r="E100" s="562">
        <f>avgprinc!BF93</f>
        <v>45371.486518469996</v>
      </c>
      <c r="F100" s="562">
        <f>avgprinc!BG93</f>
        <v>28734.927025805177</v>
      </c>
      <c r="G100" s="73">
        <f>avgprinc!BH93</f>
        <v>52610.992189433346</v>
      </c>
      <c r="H100" s="571">
        <f>B100*0.9/'TA5'!B100</f>
        <v>0.5615077018737793</v>
      </c>
      <c r="I100" s="582">
        <f>C100*0.9/'TA5'!B100</f>
        <v>0.52970275282859802</v>
      </c>
      <c r="J100" s="589">
        <f>D100*0.9/'TA5'!C100</f>
        <v>0.55416885018348694</v>
      </c>
      <c r="K100" s="582">
        <f>E100*0.9/'TA5'!D100</f>
        <v>0.5282275378704071</v>
      </c>
      <c r="L100" s="589">
        <f>F100*0.9/'TA5'!E100</f>
        <v>0.55163952708244324</v>
      </c>
      <c r="M100" s="590">
        <f>G100*0.9/'TA5'!F100</f>
        <v>0.52726745605468761</v>
      </c>
      <c r="P100" s="577">
        <f>H100-'TA2'!B101</f>
        <v>0</v>
      </c>
    </row>
    <row r="101" spans="1:16">
      <c r="A101" s="78">
        <v>2005</v>
      </c>
      <c r="B101" s="459">
        <f>avgprinc!BC94</f>
        <v>38497.897152607082</v>
      </c>
      <c r="C101" s="346">
        <f>avgprinc!BD94</f>
        <v>36374.346279744757</v>
      </c>
      <c r="D101" s="381">
        <f>avgprinc!BE94</f>
        <v>40610.972543219119</v>
      </c>
      <c r="E101" s="562">
        <f>avgprinc!BF94</f>
        <v>45447.804696238658</v>
      </c>
      <c r="F101" s="562">
        <f>avgprinc!BG94</f>
        <v>29033.092615180776</v>
      </c>
      <c r="G101" s="73">
        <f>avgprinc!BH94</f>
        <v>52688.907619143996</v>
      </c>
      <c r="H101" s="571">
        <f>B101*0.9/'TA5'!B101</f>
        <v>0.55096352100372326</v>
      </c>
      <c r="I101" s="582">
        <f>C101*0.9/'TA5'!B101</f>
        <v>0.52057227492332458</v>
      </c>
      <c r="J101" s="589">
        <f>D101*0.9/'TA5'!C101</f>
        <v>0.54444685578346252</v>
      </c>
      <c r="K101" s="582">
        <f>E101*0.9/'TA5'!D101</f>
        <v>0.51744872331619252</v>
      </c>
      <c r="L101" s="589">
        <f>F101*0.9/'TA5'!E101</f>
        <v>0.54431498050689697</v>
      </c>
      <c r="M101" s="590">
        <f>G101*0.9/'TA5'!F101</f>
        <v>0.51701253652572621</v>
      </c>
      <c r="P101" s="577">
        <f>H101-'TA2'!B102</f>
        <v>0</v>
      </c>
    </row>
    <row r="102" spans="1:16">
      <c r="A102" s="78">
        <v>2006</v>
      </c>
      <c r="B102" s="459">
        <f>avgprinc!BC95</f>
        <v>38908.548855409339</v>
      </c>
      <c r="C102" s="346">
        <f>avgprinc!BD95</f>
        <v>36784.249688944416</v>
      </c>
      <c r="D102" s="381">
        <f>avgprinc!BE95</f>
        <v>40939.934009257369</v>
      </c>
      <c r="E102" s="562">
        <f>avgprinc!BF95</f>
        <v>45886.094940009316</v>
      </c>
      <c r="F102" s="562">
        <f>avgprinc!BG95</f>
        <v>29421.542631762299</v>
      </c>
      <c r="G102" s="73">
        <f>avgprinc!BH95</f>
        <v>52914.456445178694</v>
      </c>
      <c r="H102" s="571">
        <f>B102*0.9/'TA5'!B102</f>
        <v>0.54323160648345958</v>
      </c>
      <c r="I102" s="582">
        <f>C102*0.9/'TA5'!B102</f>
        <v>0.51357266306877147</v>
      </c>
      <c r="J102" s="589">
        <f>D102*0.9/'TA5'!C102</f>
        <v>0.53702071309089661</v>
      </c>
      <c r="K102" s="582">
        <f>E102*0.9/'TA5'!D102</f>
        <v>0.50968000292778015</v>
      </c>
      <c r="L102" s="589">
        <f>F102*0.9/'TA5'!E102</f>
        <v>0.53804141283035278</v>
      </c>
      <c r="M102" s="590">
        <f>G102*0.9/'TA5'!F102</f>
        <v>0.50888219475746155</v>
      </c>
      <c r="P102" s="577">
        <f>H102-'TA2'!B103</f>
        <v>0</v>
      </c>
    </row>
    <row r="103" spans="1:16">
      <c r="A103" s="78">
        <v>2007</v>
      </c>
      <c r="B103" s="459">
        <f>avgprinc!BC96</f>
        <v>38531.799300101084</v>
      </c>
      <c r="C103" s="346">
        <f>avgprinc!BD96</f>
        <v>36370.890800986934</v>
      </c>
      <c r="D103" s="381">
        <f>avgprinc!BE96</f>
        <v>40260.214198444279</v>
      </c>
      <c r="E103" s="562">
        <f>avgprinc!BF96</f>
        <v>45127.34874517662</v>
      </c>
      <c r="F103" s="562">
        <f>avgprinc!BG96</f>
        <v>29281.689605826665</v>
      </c>
      <c r="G103" s="73">
        <f>avgprinc!BH96</f>
        <v>52542.871387723833</v>
      </c>
      <c r="H103" s="571">
        <f>B103*0.9/'TA5'!B103</f>
        <v>0.54491832852363586</v>
      </c>
      <c r="I103" s="582">
        <f>C103*0.9/'TA5'!B103</f>
        <v>0.51435866951942444</v>
      </c>
      <c r="J103" s="589">
        <f>D103*0.9/'TA5'!C103</f>
        <v>0.53663772344589233</v>
      </c>
      <c r="K103" s="582">
        <f>E103*0.9/'TA5'!D103</f>
        <v>0.50869032740592945</v>
      </c>
      <c r="L103" s="589">
        <f>F103*0.9/'TA5'!E103</f>
        <v>0.54175809025764465</v>
      </c>
      <c r="M103" s="590">
        <f>G103*0.9/'TA5'!F103</f>
        <v>0.51077747344970703</v>
      </c>
      <c r="P103" s="577">
        <f>H103-'TA2'!B104</f>
        <v>0</v>
      </c>
    </row>
    <row r="104" spans="1:16">
      <c r="A104" s="78">
        <v>2008</v>
      </c>
      <c r="B104" s="459">
        <f>avgprinc!BC97</f>
        <v>37777.12803744783</v>
      </c>
      <c r="C104" s="346">
        <f>avgprinc!BD97</f>
        <v>35566.459217535623</v>
      </c>
      <c r="D104" s="381">
        <f>avgprinc!BE97</f>
        <v>39639.32707542758</v>
      </c>
      <c r="E104" s="562">
        <f>avgprinc!BF97</f>
        <v>44023.428605510642</v>
      </c>
      <c r="F104" s="562">
        <f>avgprinc!BG97</f>
        <v>28728.779483788738</v>
      </c>
      <c r="G104" s="73">
        <f>avgprinc!BH97</f>
        <v>51056.143646603043</v>
      </c>
      <c r="H104" s="571">
        <f>B104*0.9/'TA5'!B104</f>
        <v>0.54637080430984497</v>
      </c>
      <c r="I104" s="582">
        <f>C104*0.9/'TA5'!B104</f>
        <v>0.51439788937568665</v>
      </c>
      <c r="J104" s="589">
        <f>D104*0.9/'TA5'!C104</f>
        <v>0.5385042130947113</v>
      </c>
      <c r="K104" s="582">
        <f>E104*0.9/'TA5'!D104</f>
        <v>0.50889557600021373</v>
      </c>
      <c r="L104" s="589">
        <f>F104*0.9/'TA5'!E104</f>
        <v>0.54174241423606873</v>
      </c>
      <c r="M104" s="590">
        <f>G104*0.9/'TA5'!F104</f>
        <v>0.51080805063247681</v>
      </c>
      <c r="P104" s="577">
        <f>H104-'TA2'!B105</f>
        <v>0</v>
      </c>
    </row>
    <row r="105" spans="1:16">
      <c r="A105" s="83">
        <v>2009</v>
      </c>
      <c r="B105" s="462">
        <f>avgprinc!BC98</f>
        <v>36281.440981090753</v>
      </c>
      <c r="C105" s="349">
        <f>avgprinc!BD98</f>
        <v>34175.075596369476</v>
      </c>
      <c r="D105" s="382">
        <f>avgprinc!BE98</f>
        <v>37981.686373990793</v>
      </c>
      <c r="E105" s="564">
        <f>avgprinc!BF98</f>
        <v>41405.279805706297</v>
      </c>
      <c r="F105" s="564">
        <f>avgprinc!BG98</f>
        <v>28293.913506617198</v>
      </c>
      <c r="G105" s="79">
        <f>avgprinc!BH98</f>
        <v>49185.065463441264</v>
      </c>
      <c r="H105" s="574">
        <f>B105*0.9/'TA5'!B105</f>
        <v>0.54985114932060242</v>
      </c>
      <c r="I105" s="585">
        <f>C105*0.9/'TA5'!B105</f>
        <v>0.5179288387298584</v>
      </c>
      <c r="J105" s="595">
        <f>D105*0.9/'TA5'!C105</f>
        <v>0.54307982325553894</v>
      </c>
      <c r="K105" s="596">
        <f>E105*0.9/'TA5'!D105</f>
        <v>0.51243004202842712</v>
      </c>
      <c r="L105" s="591">
        <f>F105*0.9/'TA5'!E105</f>
        <v>0.54175177216529835</v>
      </c>
      <c r="M105" s="592">
        <f>G105*0.9/'TA5'!F105</f>
        <v>0.51378354430198669</v>
      </c>
      <c r="P105" s="577">
        <f>H105-'TA2'!B106</f>
        <v>0</v>
      </c>
    </row>
    <row r="106" spans="1:16">
      <c r="A106" s="78">
        <v>2010</v>
      </c>
      <c r="B106" s="463">
        <f>avgprinc!BC99</f>
        <v>36282.274345920014</v>
      </c>
      <c r="C106" s="350">
        <f>avgprinc!BD99</f>
        <v>34206.406952319659</v>
      </c>
      <c r="D106" s="381">
        <f>avgprinc!BE99</f>
        <v>37953.643650529499</v>
      </c>
      <c r="E106" s="562">
        <f>avgprinc!BF99</f>
        <v>41119.003984895411</v>
      </c>
      <c r="F106" s="562">
        <f>avgprinc!BG99</f>
        <v>28539.349899972967</v>
      </c>
      <c r="G106" s="73">
        <f>avgprinc!BH99</f>
        <v>48780.137033019237</v>
      </c>
      <c r="H106" s="571">
        <f>B106*0.9/'TA5'!B106</f>
        <v>0.53757545351982106</v>
      </c>
      <c r="I106" s="582">
        <f>C106*0.9/'TA5'!B106</f>
        <v>0.50681841373443592</v>
      </c>
      <c r="J106" s="597">
        <f>D106*0.9/'TA5'!C106</f>
        <v>0.5313131809234618</v>
      </c>
      <c r="K106" s="598">
        <f>E106*0.9/'TA5'!D106</f>
        <v>0.49927335977554316</v>
      </c>
      <c r="L106" s="589">
        <f>F106*0.9/'TA5'!E106</f>
        <v>0.53259435296058655</v>
      </c>
      <c r="M106" s="590">
        <f>G106*0.9/'TA5'!F106</f>
        <v>0.50102701783180259</v>
      </c>
      <c r="P106" s="577">
        <f>H106-'TA2'!B107</f>
        <v>0</v>
      </c>
    </row>
    <row r="107" spans="1:16">
      <c r="A107" s="78">
        <v>2011</v>
      </c>
      <c r="B107" s="463">
        <f>avgprinc!BC100</f>
        <v>36700.18432618193</v>
      </c>
      <c r="C107" s="350">
        <f>avgprinc!BD100</f>
        <v>34590.108895179786</v>
      </c>
      <c r="D107" s="381">
        <f>avgprinc!BE100</f>
        <v>38285.259310226538</v>
      </c>
      <c r="E107" s="562">
        <f>avgprinc!BF100</f>
        <v>42095.237922833039</v>
      </c>
      <c r="F107" s="562">
        <f>avgprinc!BG100</f>
        <v>28499.748495398104</v>
      </c>
      <c r="G107" s="73">
        <f>avgprinc!BH100</f>
        <v>49065.040320218657</v>
      </c>
      <c r="H107" s="571">
        <f>B107*0.9/'TA5'!B107</f>
        <v>0.53514221310615551</v>
      </c>
      <c r="I107" s="582">
        <f>C107*0.9/'TA5'!B107</f>
        <v>0.50437423586845409</v>
      </c>
      <c r="J107" s="597">
        <f>D107*0.9/'TA5'!C107</f>
        <v>0.52920791506767262</v>
      </c>
      <c r="K107" s="598">
        <f>E107*0.9/'TA5'!D107</f>
        <v>0.49909108877182007</v>
      </c>
      <c r="L107" s="589">
        <f>F107*0.9/'TA5'!E107</f>
        <v>0.52828541398048401</v>
      </c>
      <c r="M107" s="590">
        <f>G107*0.9/'TA5'!F107</f>
        <v>0.49798327684402477</v>
      </c>
      <c r="P107" s="577">
        <f>H107-'TA2'!B108</f>
        <v>0</v>
      </c>
    </row>
    <row r="108" spans="1:16">
      <c r="A108" s="78">
        <v>2012</v>
      </c>
      <c r="B108" s="463">
        <f>avgprinc!BC101</f>
        <v>36783.412761694759</v>
      </c>
      <c r="C108" s="350">
        <f>avgprinc!BD101</f>
        <v>34654.055006117087</v>
      </c>
      <c r="D108" s="381">
        <f>avgprinc!BE101</f>
        <v>38588.834693569996</v>
      </c>
      <c r="E108" s="562">
        <f>avgprinc!BF101</f>
        <v>42392.566358380027</v>
      </c>
      <c r="F108" s="562">
        <f>avgprinc!BG101</f>
        <v>28434.021897209161</v>
      </c>
      <c r="G108" s="73">
        <f>avgprinc!BH101</f>
        <v>48832.9608089709</v>
      </c>
      <c r="H108" s="571">
        <f>B108*0.9/'TA5'!B108</f>
        <v>0.52388933300971996</v>
      </c>
      <c r="I108" s="582">
        <f>C108*0.9/'TA5'!B108</f>
        <v>0.49356186389923107</v>
      </c>
      <c r="J108" s="597">
        <f>D108*0.9/'TA5'!C108</f>
        <v>0.52028277516365062</v>
      </c>
      <c r="K108" s="598">
        <f>E108*0.9/'TA5'!D108</f>
        <v>0.48746615648269664</v>
      </c>
      <c r="L108" s="589">
        <f>F108*0.9/'TA5'!E108</f>
        <v>0.51969578862190247</v>
      </c>
      <c r="M108" s="590">
        <f>G108*0.9/'TA5'!F108</f>
        <v>0.48625349998474127</v>
      </c>
      <c r="P108" s="577">
        <f>H108-'TA2'!B109</f>
        <v>0</v>
      </c>
    </row>
    <row r="109" spans="1:16">
      <c r="A109" s="78">
        <v>2013</v>
      </c>
      <c r="B109" s="463">
        <f>avgprinc!BC102</f>
        <v>37503.715871718188</v>
      </c>
      <c r="C109" s="350">
        <f>avgprinc!BD102</f>
        <v>35377.167535342138</v>
      </c>
      <c r="D109" s="381">
        <f>avgprinc!BE102</f>
        <v>39456.267630324772</v>
      </c>
      <c r="E109" s="562">
        <f>avgprinc!BF102</f>
        <v>43352.570988531763</v>
      </c>
      <c r="F109" s="562">
        <f>avgprinc!BG102</f>
        <v>28915.252190543793</v>
      </c>
      <c r="G109" s="73">
        <f>avgprinc!BH102</f>
        <v>49429.872760721046</v>
      </c>
      <c r="H109" s="571">
        <f>B109*0.9/'TA5'!B109</f>
        <v>0.53340384364128113</v>
      </c>
      <c r="I109" s="582">
        <f>C109*0.9/'TA5'!B109</f>
        <v>0.50315859913825978</v>
      </c>
      <c r="J109" s="597">
        <f>D109*0.9/'TA5'!C109</f>
        <v>0.52982529997825634</v>
      </c>
      <c r="K109" s="598">
        <f>E109*0.9/'TA5'!D109</f>
        <v>0.49926304817199729</v>
      </c>
      <c r="L109" s="589">
        <f>F109*0.9/'TA5'!E109</f>
        <v>0.52543115615844727</v>
      </c>
      <c r="M109" s="590">
        <f>G109*0.9/'TA5'!F109</f>
        <v>0.49396419525146484</v>
      </c>
      <c r="P109" s="577">
        <f>H109-'TA2'!B110</f>
        <v>0</v>
      </c>
    </row>
    <row r="110" spans="1:16">
      <c r="A110" s="78">
        <v>2014</v>
      </c>
      <c r="B110" s="463">
        <f>avgprinc!BC103</f>
        <v>37885.986535822864</v>
      </c>
      <c r="C110" s="350">
        <f>avgprinc!BD103</f>
        <v>35767.690662401779</v>
      </c>
      <c r="D110" s="381">
        <f>avgprinc!BE103</f>
        <v>40143.786304021021</v>
      </c>
      <c r="E110" s="562">
        <f>avgprinc!BF103</f>
        <v>43965.920084068981</v>
      </c>
      <c r="F110" s="562">
        <f>avgprinc!BG103</f>
        <v>29121.015521746285</v>
      </c>
      <c r="G110" s="73">
        <f>avgprinc!BH103</f>
        <v>49747.437892190697</v>
      </c>
      <c r="H110" s="571">
        <f>B110*0.9/'TA5'!B110</f>
        <v>0.52756175398826599</v>
      </c>
      <c r="I110" s="582">
        <f>C110*0.9/'TA5'!B110</f>
        <v>0.49806451797485357</v>
      </c>
      <c r="J110" s="597">
        <f>D110*0.9/'TA5'!C110</f>
        <v>0.52609887719154358</v>
      </c>
      <c r="K110" s="598">
        <f>E110*0.9/'TA5'!D110</f>
        <v>0.49446707963943476</v>
      </c>
      <c r="L110" s="589">
        <f>F110*0.9/'TA5'!E110</f>
        <v>0.51961886882781982</v>
      </c>
      <c r="M110" s="590">
        <f>G110*0.9/'TA5'!F110</f>
        <v>0.48803859949111933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20"/>
  <sheetViews>
    <sheetView workbookViewId="0">
      <pane xSplit="1" ySplit="8" topLeftCell="B65" activePane="bottomRight" state="frozen"/>
      <selection activeCell="D32" sqref="D32"/>
      <selection pane="topRight" activeCell="D32" sqref="D32"/>
      <selection pane="bottomLeft" activeCell="D32" sqref="D32"/>
      <selection pane="bottomRight" activeCell="B120" sqref="B120:G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134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B58*'TA6'!B42/'TA6'!B58</f>
        <v>7100.5262641396139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avgprinc!AW51</f>
        <v>10413.167617039993</v>
      </c>
      <c r="C58" s="561">
        <f>avgprinc!AX51</f>
        <v>4706.5449057566902</v>
      </c>
      <c r="D58" s="560">
        <f>avgprinc!AY51</f>
        <v>6364.1906504493045</v>
      </c>
      <c r="E58" s="560">
        <f>avgprinc!AZ51</f>
        <v>13894.602814501515</v>
      </c>
      <c r="F58" s="560">
        <f>avgprinc!BA51</f>
        <v>1666.2819274509509</v>
      </c>
      <c r="G58" s="561">
        <f>avgprinc!BB51</f>
        <v>13272.110536269776</v>
      </c>
      <c r="H58" s="570">
        <f>B58*0.5/'TA5'!B58</f>
        <v>0.17429256439208984</v>
      </c>
      <c r="I58" s="581">
        <f>C58*0.5/'TA5'!B58</f>
        <v>7.8776776790618883E-2</v>
      </c>
      <c r="J58" s="587">
        <f>D58*0.5/'TA5'!C58</f>
        <v>0.10197830200195312</v>
      </c>
      <c r="K58" s="581">
        <f>E58*0.5/'TA5'!D58</f>
        <v>0.16175717115402224</v>
      </c>
      <c r="L58" s="587">
        <f>F58*0.5/'TA5'!E58</f>
        <v>4.742848873138427E-2</v>
      </c>
      <c r="M58" s="588">
        <f>G58*0.5/'TA5'!F58</f>
        <v>0.13935977220535278</v>
      </c>
    </row>
    <row r="59" spans="1:13">
      <c r="A59" s="78">
        <v>1963</v>
      </c>
      <c r="B59" s="602">
        <f>avgprinc!AW52</f>
        <v>10908.532676426503</v>
      </c>
      <c r="C59" s="563">
        <f>avgprinc!AX52</f>
        <v>5026.5975893211817</v>
      </c>
      <c r="D59" s="562">
        <f>avgprinc!AY52</f>
        <v>6752.9330130994531</v>
      </c>
      <c r="E59" s="562">
        <f>avgprinc!AZ52</f>
        <v>14571.588755453411</v>
      </c>
      <c r="F59" s="562">
        <f>avgprinc!BA52</f>
        <v>1772.7206740965526</v>
      </c>
      <c r="G59" s="563">
        <f>avgprinc!BB52</f>
        <v>13639.910677085027</v>
      </c>
      <c r="H59" s="571">
        <f>B59*0.5/'TA5'!B59</f>
        <v>0.17661297718135591</v>
      </c>
      <c r="I59" s="582">
        <f>C59*0.5/'TA5'!B59</f>
        <v>8.1382381267565695E-2</v>
      </c>
      <c r="J59" s="589">
        <f>D59*0.5/'TA5'!C59</f>
        <v>0.10435303156571342</v>
      </c>
      <c r="K59" s="582">
        <f>E59*0.5/'TA5'!D59</f>
        <v>0.16363528055918064</v>
      </c>
      <c r="L59" s="589">
        <f>F59*0.5/'TA5'!E59</f>
        <v>4.8605402213276597E-2</v>
      </c>
      <c r="M59" s="590">
        <f>G59*0.5/'TA5'!F59</f>
        <v>0.13903683520079868</v>
      </c>
    </row>
    <row r="60" spans="1:13">
      <c r="A60" s="78">
        <v>1964</v>
      </c>
      <c r="B60" s="602">
        <f>avgprinc!AW53</f>
        <v>11403.897735813012</v>
      </c>
      <c r="C60" s="563">
        <f>avgprinc!AX53</f>
        <v>5346.6502728856722</v>
      </c>
      <c r="D60" s="562">
        <f>avgprinc!AY53</f>
        <v>7141.6753757496008</v>
      </c>
      <c r="E60" s="562">
        <f>avgprinc!AZ53</f>
        <v>15248.574696405307</v>
      </c>
      <c r="F60" s="562">
        <f>avgprinc!BA53</f>
        <v>1879.1594207421545</v>
      </c>
      <c r="G60" s="563">
        <f>avgprinc!BB53</f>
        <v>14007.710817900275</v>
      </c>
      <c r="H60" s="571">
        <f>B60*0.5/'TA5'!B60</f>
        <v>0.17737972736358645</v>
      </c>
      <c r="I60" s="582">
        <f>C60*0.5/'TA5'!B60</f>
        <v>8.3163440227508559E-2</v>
      </c>
      <c r="J60" s="589">
        <f>D60*0.5/'TA5'!C60</f>
        <v>0.10656440258026124</v>
      </c>
      <c r="K60" s="582">
        <f>E60*0.5/'TA5'!D60</f>
        <v>0.16538500785827634</v>
      </c>
      <c r="L60" s="589">
        <f>F60*0.5/'TA5'!E60</f>
        <v>4.9698948860168464E-2</v>
      </c>
      <c r="M60" s="590">
        <f>G60*0.5/'TA5'!F60</f>
        <v>0.13749420642852783</v>
      </c>
    </row>
    <row r="61" spans="1:13">
      <c r="A61" s="78">
        <v>1965</v>
      </c>
      <c r="B61" s="602">
        <f>avgprinc!AW54</f>
        <v>12322.213432031858</v>
      </c>
      <c r="C61" s="563">
        <f>avgprinc!AX54</f>
        <v>5791.4575177125844</v>
      </c>
      <c r="D61" s="562">
        <f>avgprinc!AY54</f>
        <v>7684.7415412103819</v>
      </c>
      <c r="E61" s="562">
        <f>avgprinc!AZ54</f>
        <v>16426.71553461843</v>
      </c>
      <c r="F61" s="562">
        <f>avgprinc!BA54</f>
        <v>2024.7227362037595</v>
      </c>
      <c r="G61" s="563">
        <f>avgprinc!BB54</f>
        <v>15001.987467820225</v>
      </c>
      <c r="H61" s="571">
        <f>B61*0.5/'TA5'!B61</f>
        <v>0.1822353276781683</v>
      </c>
      <c r="I61" s="582">
        <f>C61*0.5/'TA5'!B61</f>
        <v>8.5650858451371076E-2</v>
      </c>
      <c r="J61" s="589">
        <f>D61*0.5/'TA5'!C61</f>
        <v>0.10901814902807827</v>
      </c>
      <c r="K61" s="582">
        <f>E61*0.5/'TA5'!D61</f>
        <v>0.1692374965221011</v>
      </c>
      <c r="L61" s="589">
        <f>F61*0.5/'TA5'!E61</f>
        <v>5.1287823707301998E-2</v>
      </c>
      <c r="M61" s="590">
        <f>G61*0.5/'TA5'!F61</f>
        <v>0.14026156619760871</v>
      </c>
    </row>
    <row r="62" spans="1:13">
      <c r="A62" s="78">
        <v>1966</v>
      </c>
      <c r="B62" s="602">
        <f>avgprinc!AW55</f>
        <v>13240.529128250702</v>
      </c>
      <c r="C62" s="563">
        <f>avgprinc!AX55</f>
        <v>6236.2647625394957</v>
      </c>
      <c r="D62" s="562">
        <f>avgprinc!AY55</f>
        <v>8227.807706671163</v>
      </c>
      <c r="E62" s="562">
        <f>avgprinc!AZ55</f>
        <v>17604.856372831553</v>
      </c>
      <c r="F62" s="562">
        <f>avgprinc!BA55</f>
        <v>2170.2860516653645</v>
      </c>
      <c r="G62" s="563">
        <f>avgprinc!BB55</f>
        <v>15996.264117740175</v>
      </c>
      <c r="H62" s="571">
        <f>B62*0.5/'TA5'!B62</f>
        <v>0.1870952844619751</v>
      </c>
      <c r="I62" s="582">
        <f>C62*0.5/'TA5'!B62</f>
        <v>8.8121533393859863E-2</v>
      </c>
      <c r="J62" s="589">
        <f>D62*0.5/'TA5'!C62</f>
        <v>0.11124145984649658</v>
      </c>
      <c r="K62" s="582">
        <f>E62*0.5/'TA5'!D62</f>
        <v>0.17272239923477173</v>
      </c>
      <c r="L62" s="589">
        <f>F62*0.5/'TA5'!E62</f>
        <v>5.2747964859008782E-2</v>
      </c>
      <c r="M62" s="590">
        <f>G62*0.5/'TA5'!F62</f>
        <v>0.14330935478210449</v>
      </c>
    </row>
    <row r="63" spans="1:13">
      <c r="A63" s="78">
        <v>1967</v>
      </c>
      <c r="B63" s="602">
        <f>avgprinc!AW56</f>
        <v>13658.931888219833</v>
      </c>
      <c r="C63" s="563">
        <f>avgprinc!AX56</f>
        <v>6864.9942661552323</v>
      </c>
      <c r="D63" s="562">
        <f>avgprinc!AY56</f>
        <v>9034.195564863192</v>
      </c>
      <c r="E63" s="562">
        <f>avgprinc!AZ56</f>
        <v>17875.663449173131</v>
      </c>
      <c r="F63" s="562">
        <f>avgprinc!BA56</f>
        <v>2591.8677583422691</v>
      </c>
      <c r="G63" s="563">
        <f>avgprinc!BB56</f>
        <v>16619.864266813343</v>
      </c>
      <c r="H63" s="572">
        <f>B63*0.5/'TA5'!B63</f>
        <v>0.19037309288978579</v>
      </c>
      <c r="I63" s="583">
        <f>C63*0.5/'TA5'!B63</f>
        <v>9.5681726932525635E-2</v>
      </c>
      <c r="J63" s="589">
        <f>D63*0.5/'TA5'!C63</f>
        <v>0.1193695813417435</v>
      </c>
      <c r="K63" s="582">
        <f>E63*0.5/'TA5'!D63</f>
        <v>0.175262451171875</v>
      </c>
      <c r="L63" s="589">
        <f>F63*0.5/'TA5'!E63</f>
        <v>6.0888528823852539E-2</v>
      </c>
      <c r="M63" s="590">
        <f>G63*0.5/'TA5'!F63</f>
        <v>0.14698091149330139</v>
      </c>
    </row>
    <row r="64" spans="1:13">
      <c r="A64" s="78">
        <v>1968</v>
      </c>
      <c r="B64" s="602">
        <f>avgprinc!AW57</f>
        <v>14149.086679033504</v>
      </c>
      <c r="C64" s="563">
        <f>avgprinc!AX57</f>
        <v>7329.5224460727823</v>
      </c>
      <c r="D64" s="562">
        <f>avgprinc!AY57</f>
        <v>9535.7320015318874</v>
      </c>
      <c r="E64" s="562">
        <f>avgprinc!AZ57</f>
        <v>18190.990043989335</v>
      </c>
      <c r="F64" s="562">
        <f>avgprinc!BA57</f>
        <v>2879.821588527428</v>
      </c>
      <c r="G64" s="563">
        <f>avgprinc!BB57</f>
        <v>17518.543672367752</v>
      </c>
      <c r="H64" s="572">
        <f>B64*0.5/'TA5'!B64</f>
        <v>0.19164971262216565</v>
      </c>
      <c r="I64" s="583">
        <f>C64*0.5/'TA5'!B64</f>
        <v>9.9278554320335374E-2</v>
      </c>
      <c r="J64" s="589">
        <f>D64*0.5/'TA5'!C64</f>
        <v>0.12254660204052925</v>
      </c>
      <c r="K64" s="582">
        <f>E64*0.5/'TA5'!D64</f>
        <v>0.17425896227359772</v>
      </c>
      <c r="L64" s="589">
        <f>F64*0.5/'TA5'!E64</f>
        <v>6.5018355846405043E-2</v>
      </c>
      <c r="M64" s="590">
        <f>G64*0.5/'TA5'!F64</f>
        <v>0.14966715127229693</v>
      </c>
    </row>
    <row r="65" spans="1:13">
      <c r="A65" s="83">
        <v>1969</v>
      </c>
      <c r="B65" s="603">
        <f>avgprinc!AW58</f>
        <v>14524.057517323239</v>
      </c>
      <c r="C65" s="565">
        <f>avgprinc!AX58</f>
        <v>7660.8805731643242</v>
      </c>
      <c r="D65" s="564">
        <f>avgprinc!AY58</f>
        <v>9894.3810389349546</v>
      </c>
      <c r="E65" s="564">
        <f>avgprinc!AZ58</f>
        <v>18489.642620902232</v>
      </c>
      <c r="F65" s="564">
        <f>avgprinc!BA58</f>
        <v>3071.0568332268126</v>
      </c>
      <c r="G65" s="565">
        <f>avgprinc!BB58</f>
        <v>18225.498718631821</v>
      </c>
      <c r="H65" s="573">
        <f>B65*0.5/'TA5'!B65</f>
        <v>0.19413099624216557</v>
      </c>
      <c r="I65" s="584">
        <f>C65*0.5/'TA5'!B65</f>
        <v>0.10239661857485773</v>
      </c>
      <c r="J65" s="591">
        <f>D65*0.5/'TA5'!C65</f>
        <v>0.12533840257674456</v>
      </c>
      <c r="K65" s="585">
        <f>E65*0.5/'TA5'!D65</f>
        <v>0.17502501979470253</v>
      </c>
      <c r="L65" s="591">
        <f>F65*0.5/'TA5'!E65</f>
        <v>6.843741238117218E-2</v>
      </c>
      <c r="M65" s="592">
        <f>G65*0.5/'TA5'!F65</f>
        <v>0.15309341438114643</v>
      </c>
    </row>
    <row r="66" spans="1:13">
      <c r="A66" s="78">
        <v>1970</v>
      </c>
      <c r="B66" s="602">
        <f>avgprinc!AW59</f>
        <v>13882.530220264369</v>
      </c>
      <c r="C66" s="563">
        <f>avgprinc!AX59</f>
        <v>7250.905089501367</v>
      </c>
      <c r="D66" s="562">
        <f>avgprinc!AY59</f>
        <v>9441.010842201882</v>
      </c>
      <c r="E66" s="562">
        <f>avgprinc!AZ59</f>
        <v>17669.47619503173</v>
      </c>
      <c r="F66" s="562">
        <f>avgprinc!BA59</f>
        <v>2853.3443213461255</v>
      </c>
      <c r="G66" s="563">
        <f>avgprinc!BB59</f>
        <v>17577.947607489248</v>
      </c>
      <c r="H66" s="572">
        <f>B66*0.5/'TA5'!B66</f>
        <v>0.1901679583825171</v>
      </c>
      <c r="I66" s="583">
        <f>C66*0.5/'TA5'!B66</f>
        <v>9.9325540475547314E-2</v>
      </c>
      <c r="J66" s="589">
        <f>D66*0.5/'TA5'!C66</f>
        <v>0.12261287053115666</v>
      </c>
      <c r="K66" s="582">
        <f>E66*0.5/'TA5'!D66</f>
        <v>0.17125000897794962</v>
      </c>
      <c r="L66" s="589">
        <f>F66*0.5/'TA5'!E66</f>
        <v>6.5129656344652176E-2</v>
      </c>
      <c r="M66" s="590">
        <f>G66*0.5/'TA5'!F66</f>
        <v>0.15093723358586431</v>
      </c>
    </row>
    <row r="67" spans="1:13">
      <c r="A67" s="78">
        <v>1971</v>
      </c>
      <c r="B67" s="602">
        <f>avgprinc!AW60</f>
        <v>13503.700735756483</v>
      </c>
      <c r="C67" s="563">
        <f>avgprinc!AX60</f>
        <v>7017.2509845645664</v>
      </c>
      <c r="D67" s="562">
        <f>avgprinc!AY60</f>
        <v>9280.2674029670561</v>
      </c>
      <c r="E67" s="562">
        <f>avgprinc!AZ60</f>
        <v>17292.354665944196</v>
      </c>
      <c r="F67" s="562">
        <f>avgprinc!BA60</f>
        <v>2713.307187401268</v>
      </c>
      <c r="G67" s="563">
        <f>avgprinc!BB60</f>
        <v>17086.939479758035</v>
      </c>
      <c r="H67" s="572">
        <f>B67*0.5/'TA5'!B67</f>
        <v>0.18404769769404083</v>
      </c>
      <c r="I67" s="583">
        <f>C67*0.5/'TA5'!B67</f>
        <v>9.5641107065603137E-2</v>
      </c>
      <c r="J67" s="589">
        <f>D67*0.5/'TA5'!C67</f>
        <v>0.11953873356105761</v>
      </c>
      <c r="K67" s="582">
        <f>E67*0.5/'TA5'!D67</f>
        <v>0.16665950999595222</v>
      </c>
      <c r="L67" s="589">
        <f>F67*0.5/'TA5'!E67</f>
        <v>6.1814372427761562E-2</v>
      </c>
      <c r="M67" s="590">
        <f>G67*0.5/'TA5'!F67</f>
        <v>0.14595621183980256</v>
      </c>
    </row>
    <row r="68" spans="1:13">
      <c r="A68" s="78">
        <v>1972</v>
      </c>
      <c r="B68" s="602">
        <f>avgprinc!AW61</f>
        <v>13819.114741824156</v>
      </c>
      <c r="C68" s="563">
        <f>avgprinc!AX61</f>
        <v>7318.3222133454774</v>
      </c>
      <c r="D68" s="562">
        <f>avgprinc!AY61</f>
        <v>9655.4616848241749</v>
      </c>
      <c r="E68" s="562">
        <f>avgprinc!AZ61</f>
        <v>17591.652913638831</v>
      </c>
      <c r="F68" s="562">
        <f>avgprinc!BA61</f>
        <v>2955.1186748788155</v>
      </c>
      <c r="G68" s="563">
        <f>avgprinc!BB61</f>
        <v>17565.53667074534</v>
      </c>
      <c r="H68" s="572">
        <f>B68*0.5/'TA5'!B68</f>
        <v>0.18170805243426005</v>
      </c>
      <c r="I68" s="583">
        <f>C68*0.5/'TA5'!B68</f>
        <v>9.622889029560612E-2</v>
      </c>
      <c r="J68" s="589">
        <f>D68*0.5/'TA5'!C68</f>
        <v>0.12031208207190502</v>
      </c>
      <c r="K68" s="582">
        <f>E68*0.5/'TA5'!D68</f>
        <v>0.16412171121919528</v>
      </c>
      <c r="L68" s="589">
        <f>F68*0.5/'TA5'!E68</f>
        <v>6.4048961969092488E-2</v>
      </c>
      <c r="M68" s="590">
        <f>G68*0.5/'TA5'!F68</f>
        <v>0.14507011909154247</v>
      </c>
    </row>
    <row r="69" spans="1:13">
      <c r="A69" s="78">
        <v>1973</v>
      </c>
      <c r="B69" s="602">
        <f>avgprinc!AW62</f>
        <v>14414.382434639812</v>
      </c>
      <c r="C69" s="563">
        <f>avgprinc!AX62</f>
        <v>7840.0279746255001</v>
      </c>
      <c r="D69" s="562">
        <f>avgprinc!AY62</f>
        <v>10419.189004624892</v>
      </c>
      <c r="E69" s="562">
        <f>avgprinc!AZ62</f>
        <v>18399.756900972869</v>
      </c>
      <c r="F69" s="562">
        <f>avgprinc!BA62</f>
        <v>3250.8000770322046</v>
      </c>
      <c r="G69" s="563">
        <f>avgprinc!BB62</f>
        <v>18245.312360051394</v>
      </c>
      <c r="H69" s="572">
        <f>B69*0.5/'TA5'!B69</f>
        <v>0.18194277949078241</v>
      </c>
      <c r="I69" s="583">
        <f>C69*0.5/'TA5'!B69</f>
        <v>9.8959250419284217E-2</v>
      </c>
      <c r="J69" s="589">
        <f>D69*0.5/'TA5'!C69</f>
        <v>0.12417123896375416</v>
      </c>
      <c r="K69" s="582">
        <f>E69*0.5/'TA5'!D69</f>
        <v>0.16470724939426873</v>
      </c>
      <c r="L69" s="589">
        <f>F69*0.5/'TA5'!E69</f>
        <v>6.763902708189562E-2</v>
      </c>
      <c r="M69" s="590">
        <f>G69*0.5/'TA5'!F69</f>
        <v>0.14502614324010207</v>
      </c>
    </row>
    <row r="70" spans="1:13">
      <c r="A70" s="78">
        <v>1974</v>
      </c>
      <c r="B70" s="602">
        <f>avgprinc!AW63</f>
        <v>13956.410748154658</v>
      </c>
      <c r="C70" s="563">
        <f>avgprinc!AX63</f>
        <v>7757.4141488960622</v>
      </c>
      <c r="D70" s="562">
        <f>avgprinc!AY63</f>
        <v>10262.003368618403</v>
      </c>
      <c r="E70" s="562">
        <f>avgprinc!AZ63</f>
        <v>17820.161700942092</v>
      </c>
      <c r="F70" s="562">
        <f>avgprinc!BA63</f>
        <v>3267.412432946945</v>
      </c>
      <c r="G70" s="563">
        <f>avgprinc!BB63</f>
        <v>17690.744836776903</v>
      </c>
      <c r="H70" s="572">
        <f>B70*0.5/'TA5'!B70</f>
        <v>0.18127225803073088</v>
      </c>
      <c r="I70" s="583">
        <f>C70*0.5/'TA5'!B70</f>
        <v>0.10075684963885578</v>
      </c>
      <c r="J70" s="589">
        <f>D70*0.5/'TA5'!C70</f>
        <v>0.12520575071994244</v>
      </c>
      <c r="K70" s="582">
        <f>E70*0.5/'TA5'!D70</f>
        <v>0.16315385848065489</v>
      </c>
      <c r="L70" s="589">
        <f>F70*0.5/'TA5'!E70</f>
        <v>7.0651390662533231E-2</v>
      </c>
      <c r="M70" s="590">
        <f>G70*0.5/'TA5'!F70</f>
        <v>0.14521627024987535</v>
      </c>
    </row>
    <row r="71" spans="1:13">
      <c r="A71" s="78">
        <v>1975</v>
      </c>
      <c r="B71" s="602">
        <f>avgprinc!AW64</f>
        <v>13169.891985039119</v>
      </c>
      <c r="C71" s="563">
        <f>avgprinc!AX64</f>
        <v>7530.3873895208062</v>
      </c>
      <c r="D71" s="562">
        <f>avgprinc!AY64</f>
        <v>9563.9953155315743</v>
      </c>
      <c r="E71" s="562">
        <f>avgprinc!AZ64</f>
        <v>16201.77979792929</v>
      </c>
      <c r="F71" s="562">
        <f>avgprinc!BA64</f>
        <v>3453.8713903290118</v>
      </c>
      <c r="G71" s="563">
        <f>avgprinc!BB64</f>
        <v>16804.453247950423</v>
      </c>
      <c r="H71" s="572">
        <f>B71*0.5/'TA5'!B71</f>
        <v>0.17673623305245198</v>
      </c>
      <c r="I71" s="583">
        <f>C71*0.5/'TA5'!B71</f>
        <v>0.10105567320988483</v>
      </c>
      <c r="J71" s="589">
        <f>D71*0.5/'TA5'!C71</f>
        <v>0.12178645915196284</v>
      </c>
      <c r="K71" s="582">
        <f>E71*0.5/'TA5'!D71</f>
        <v>0.15584810860400469</v>
      </c>
      <c r="L71" s="589">
        <f>F71*0.5/'TA5'!E71</f>
        <v>7.4320519594039069E-2</v>
      </c>
      <c r="M71" s="590">
        <f>G71*0.5/'TA5'!F71</f>
        <v>0.14279353220308622</v>
      </c>
    </row>
    <row r="72" spans="1:13">
      <c r="A72" s="78">
        <v>1976</v>
      </c>
      <c r="B72" s="602">
        <f>avgprinc!AW65</f>
        <v>13610.170596136337</v>
      </c>
      <c r="C72" s="563">
        <f>avgprinc!AX65</f>
        <v>8004.8142167434053</v>
      </c>
      <c r="D72" s="562">
        <f>avgprinc!AY65</f>
        <v>10112.524418465104</v>
      </c>
      <c r="E72" s="562">
        <f>avgprinc!AZ65</f>
        <v>16445.414907602681</v>
      </c>
      <c r="F72" s="562">
        <f>avgprinc!BA65</f>
        <v>3893.2923864684362</v>
      </c>
      <c r="G72" s="563">
        <f>avgprinc!BB65</f>
        <v>17347.832602624785</v>
      </c>
      <c r="H72" s="572">
        <f>B72*0.5/'TA5'!B72</f>
        <v>0.17620830173711963</v>
      </c>
      <c r="I72" s="583">
        <f>C72*0.5/'TA5'!B72</f>
        <v>0.10363681402009206</v>
      </c>
      <c r="J72" s="589">
        <f>D72*0.5/'TA5'!C72</f>
        <v>0.12370837824147431</v>
      </c>
      <c r="K72" s="582">
        <f>E72*0.5/'TA5'!D72</f>
        <v>0.15362674565972156</v>
      </c>
      <c r="L72" s="589">
        <f>F72*0.5/'TA5'!E72</f>
        <v>7.9762390411815431E-2</v>
      </c>
      <c r="M72" s="590">
        <f>G72*0.5/'TA5'!F72</f>
        <v>0.14274886150917609</v>
      </c>
    </row>
    <row r="73" spans="1:13">
      <c r="A73" s="78">
        <v>1977</v>
      </c>
      <c r="B73" s="602">
        <f>avgprinc!AW66</f>
        <v>13976.972301365582</v>
      </c>
      <c r="C73" s="563">
        <f>avgprinc!AX66</f>
        <v>8394.8717515777062</v>
      </c>
      <c r="D73" s="562">
        <f>avgprinc!AY66</f>
        <v>10531.145358413487</v>
      </c>
      <c r="E73" s="562">
        <f>avgprinc!AZ66</f>
        <v>16848.564047631928</v>
      </c>
      <c r="F73" s="562">
        <f>avgprinc!BA66</f>
        <v>4246.1013097724963</v>
      </c>
      <c r="G73" s="563">
        <f>avgprinc!BB66</f>
        <v>17785.445327185211</v>
      </c>
      <c r="H73" s="572">
        <f>B73*0.5/'TA5'!B73</f>
        <v>0.17552807538564252</v>
      </c>
      <c r="I73" s="583">
        <f>C73*0.5/'TA5'!B73</f>
        <v>0.10542595705936719</v>
      </c>
      <c r="J73" s="589">
        <f>D73*0.5/'TA5'!C73</f>
        <v>0.12535630438874534</v>
      </c>
      <c r="K73" s="582">
        <f>E73*0.5/'TA5'!D73</f>
        <v>0.15329548858568384</v>
      </c>
      <c r="L73" s="589">
        <f>F73*0.5/'TA5'!E73</f>
        <v>8.3383230158915453E-2</v>
      </c>
      <c r="M73" s="590">
        <f>G73*0.5/'TA5'!F73</f>
        <v>0.14255156343122621</v>
      </c>
    </row>
    <row r="74" spans="1:13">
      <c r="A74" s="78">
        <v>1978</v>
      </c>
      <c r="B74" s="602">
        <f>avgprinc!AW67</f>
        <v>14500.130458594396</v>
      </c>
      <c r="C74" s="563">
        <f>avgprinc!AX67</f>
        <v>8945.7038464738107</v>
      </c>
      <c r="D74" s="562">
        <f>avgprinc!AY67</f>
        <v>11297.04143682229</v>
      </c>
      <c r="E74" s="562">
        <f>avgprinc!AZ67</f>
        <v>17501.57518046891</v>
      </c>
      <c r="F74" s="562">
        <f>avgprinc!BA67</f>
        <v>4653.5689714657574</v>
      </c>
      <c r="G74" s="563">
        <f>avgprinc!BB67</f>
        <v>18395.910270259388</v>
      </c>
      <c r="H74" s="572">
        <f>B74*0.5/'TA5'!B74</f>
        <v>0.17584214262380016</v>
      </c>
      <c r="I74" s="583">
        <f>C74*0.5/'TA5'!B74</f>
        <v>0.10848397096383167</v>
      </c>
      <c r="J74" s="589">
        <f>D74*0.5/'TA5'!C74</f>
        <v>0.12919549339550329</v>
      </c>
      <c r="K74" s="582">
        <f>E74*0.5/'TA5'!D74</f>
        <v>0.15405204182606269</v>
      </c>
      <c r="L74" s="589">
        <f>F74*0.5/'TA5'!E74</f>
        <v>8.7944648610857698E-2</v>
      </c>
      <c r="M74" s="590">
        <f>G74*0.5/'TA5'!F74</f>
        <v>0.14293802337085282</v>
      </c>
    </row>
    <row r="75" spans="1:13">
      <c r="A75" s="83">
        <v>1979</v>
      </c>
      <c r="B75" s="603">
        <f>avgprinc!AW68</f>
        <v>14617.460806832352</v>
      </c>
      <c r="C75" s="565">
        <f>avgprinc!AX68</f>
        <v>9209.6464192461863</v>
      </c>
      <c r="D75" s="564">
        <f>avgprinc!AY68</f>
        <v>11658.228509564673</v>
      </c>
      <c r="E75" s="564">
        <f>avgprinc!AZ68</f>
        <v>17069.968266958789</v>
      </c>
      <c r="F75" s="564">
        <f>avgprinc!BA68</f>
        <v>4950.3098879613954</v>
      </c>
      <c r="G75" s="565">
        <f>avgprinc!BB68</f>
        <v>18610.654970599055</v>
      </c>
      <c r="H75" s="574">
        <f>B75*0.5/'TA5'!B75</f>
        <v>0.17659711837768555</v>
      </c>
      <c r="I75" s="585">
        <f>C75*0.5/'TA5'!B75</f>
        <v>0.11126399040222169</v>
      </c>
      <c r="J75" s="591">
        <f>D75*0.5/'TA5'!C75</f>
        <v>0.13300246000289917</v>
      </c>
      <c r="K75" s="585">
        <f>E75*0.5/'TA5'!D75</f>
        <v>0.15188479423522952</v>
      </c>
      <c r="L75" s="591">
        <f>F75*0.5/'TA5'!E75</f>
        <v>9.2189371585845947E-2</v>
      </c>
      <c r="M75" s="592">
        <f>G75*0.5/'TA5'!F75</f>
        <v>0.14461874961853027</v>
      </c>
    </row>
    <row r="76" spans="1:13">
      <c r="A76" s="78">
        <v>1980</v>
      </c>
      <c r="B76" s="602">
        <f>avgprinc!AW69</f>
        <v>13821.651514092855</v>
      </c>
      <c r="C76" s="563">
        <f>avgprinc!AX69</f>
        <v>8768.348640043494</v>
      </c>
      <c r="D76" s="562">
        <f>avgprinc!AY69</f>
        <v>11052.242534739009</v>
      </c>
      <c r="E76" s="562">
        <f>avgprinc!AZ69</f>
        <v>15994.360066418567</v>
      </c>
      <c r="F76" s="562">
        <f>avgprinc!BA69</f>
        <v>4824.8821789860003</v>
      </c>
      <c r="G76" s="563">
        <f>avgprinc!BB69</f>
        <v>17680.092721426459</v>
      </c>
      <c r="H76" s="571">
        <f>B76*0.5/'TA5'!B76</f>
        <v>0.17197352647781372</v>
      </c>
      <c r="I76" s="582">
        <f>C76*0.5/'TA5'!B76</f>
        <v>0.10909867286682132</v>
      </c>
      <c r="J76" s="589">
        <f>D76*0.5/'TA5'!C76</f>
        <v>0.12976157665252686</v>
      </c>
      <c r="K76" s="582">
        <f>E76*0.5/'TA5'!D76</f>
        <v>0.14668142795562744</v>
      </c>
      <c r="L76" s="589">
        <f>F76*0.5/'TA5'!E76</f>
        <v>9.1510653495788574E-2</v>
      </c>
      <c r="M76" s="590">
        <f>G76*0.5/'TA5'!F76</f>
        <v>0.14171969890594482</v>
      </c>
    </row>
    <row r="77" spans="1:13">
      <c r="A77" s="78">
        <v>1981</v>
      </c>
      <c r="B77" s="602">
        <f>avgprinc!AW70</f>
        <v>13627.562249262315</v>
      </c>
      <c r="C77" s="563">
        <f>avgprinc!AX70</f>
        <v>8795.0759739389359</v>
      </c>
      <c r="D77" s="562">
        <f>avgprinc!AY70</f>
        <v>10866.217345164021</v>
      </c>
      <c r="E77" s="562">
        <f>avgprinc!AZ70</f>
        <v>15550.81565491151</v>
      </c>
      <c r="F77" s="562">
        <f>avgprinc!BA70</f>
        <v>5052.804581714915</v>
      </c>
      <c r="G77" s="563">
        <f>avgprinc!BB70</f>
        <v>17582.58789917879</v>
      </c>
      <c r="H77" s="571">
        <f>B77*0.5/'TA5'!B77</f>
        <v>0.16825896501541138</v>
      </c>
      <c r="I77" s="582">
        <f>C77*0.5/'TA5'!B77</f>
        <v>0.1085924506187439</v>
      </c>
      <c r="J77" s="589">
        <f>D77*0.5/'TA5'!C77</f>
        <v>0.12715440988540649</v>
      </c>
      <c r="K77" s="582">
        <f>E77*0.5/'TA5'!D77</f>
        <v>0.14270627498626706</v>
      </c>
      <c r="L77" s="589">
        <f>F77*0.5/'TA5'!E77</f>
        <v>9.3506753444671631E-2</v>
      </c>
      <c r="M77" s="590">
        <f>G77*0.5/'TA5'!F77</f>
        <v>0.1399768590927124</v>
      </c>
    </row>
    <row r="78" spans="1:13">
      <c r="A78" s="78">
        <v>1982</v>
      </c>
      <c r="B78" s="602">
        <f>avgprinc!AW71</f>
        <v>12554.32503985143</v>
      </c>
      <c r="C78" s="563">
        <f>avgprinc!AX71</f>
        <v>8099.2143600577674</v>
      </c>
      <c r="D78" s="562">
        <f>avgprinc!AY71</f>
        <v>9844.4451319192376</v>
      </c>
      <c r="E78" s="562">
        <f>avgprinc!AZ71</f>
        <v>13777.726557993774</v>
      </c>
      <c r="F78" s="562">
        <f>avgprinc!BA71</f>
        <v>4879.6744147955915</v>
      </c>
      <c r="G78" s="563">
        <f>avgprinc!BB71</f>
        <v>16255.092182919876</v>
      </c>
      <c r="H78" s="571">
        <f>B78*0.5/'TA5'!B78</f>
        <v>0.16026592254638669</v>
      </c>
      <c r="I78" s="582">
        <f>C78*0.5/'TA5'!B78</f>
        <v>0.10339289903640747</v>
      </c>
      <c r="J78" s="589">
        <f>D78*0.5/'TA5'!C78</f>
        <v>0.11949121952056886</v>
      </c>
      <c r="K78" s="582">
        <f>E78*0.5/'TA5'!D78</f>
        <v>0.1312834620475769</v>
      </c>
      <c r="L78" s="589">
        <f>F78*0.5/'TA5'!E78</f>
        <v>9.1650485992431641E-2</v>
      </c>
      <c r="M78" s="590">
        <f>G78*0.5/'TA5'!F78</f>
        <v>0.13393092155456543</v>
      </c>
    </row>
    <row r="79" spans="1:13">
      <c r="A79" s="78">
        <v>1983</v>
      </c>
      <c r="B79" s="602">
        <f>avgprinc!AW72</f>
        <v>12341.418028066462</v>
      </c>
      <c r="C79" s="563">
        <f>avgprinc!AX72</f>
        <v>8119.7004781118521</v>
      </c>
      <c r="D79" s="562">
        <f>avgprinc!AY72</f>
        <v>9693.8279300780869</v>
      </c>
      <c r="E79" s="562">
        <f>avgprinc!AZ72</f>
        <v>13237.209374016491</v>
      </c>
      <c r="F79" s="562">
        <f>avgprinc!BA72</f>
        <v>5151.3863930535144</v>
      </c>
      <c r="G79" s="563">
        <f>avgprinc!BB72</f>
        <v>15970.797001118319</v>
      </c>
      <c r="H79" s="571">
        <f>B79*0.5/'TA5'!B79</f>
        <v>0.15502649545669556</v>
      </c>
      <c r="I79" s="582">
        <f>C79*0.5/'TA5'!B79</f>
        <v>0.10199546813964845</v>
      </c>
      <c r="J79" s="589">
        <f>D79*0.5/'TA5'!C79</f>
        <v>0.11615931987762451</v>
      </c>
      <c r="K79" s="582">
        <f>E79*0.5/'TA5'!D79</f>
        <v>0.1258818507194519</v>
      </c>
      <c r="L79" s="589">
        <f>F79*0.5/'TA5'!E79</f>
        <v>9.2916905879974365E-2</v>
      </c>
      <c r="M79" s="590">
        <f>G79*0.5/'TA5'!F79</f>
        <v>0.12974834442138672</v>
      </c>
    </row>
    <row r="80" spans="1:13">
      <c r="A80" s="78">
        <v>1984</v>
      </c>
      <c r="B80" s="602">
        <f>avgprinc!AW73</f>
        <v>13151.183454024705</v>
      </c>
      <c r="C80" s="563">
        <f>avgprinc!AX73</f>
        <v>8829.0877869151209</v>
      </c>
      <c r="D80" s="562">
        <f>avgprinc!AY73</f>
        <v>10435.765288276662</v>
      </c>
      <c r="E80" s="562">
        <f>avgprinc!AZ73</f>
        <v>14170.962104993981</v>
      </c>
      <c r="F80" s="562">
        <f>avgprinc!BA73</f>
        <v>5690.5652891125656</v>
      </c>
      <c r="G80" s="563">
        <f>avgprinc!BB73</f>
        <v>16976.848738325752</v>
      </c>
      <c r="H80" s="571">
        <f>B80*0.5/'TA5'!B80</f>
        <v>0.15487378835678101</v>
      </c>
      <c r="I80" s="582">
        <f>C80*0.5/'TA5'!B80</f>
        <v>0.10397499799728394</v>
      </c>
      <c r="J80" s="589">
        <f>D80*0.5/'TA5'!C80</f>
        <v>0.11742913722991943</v>
      </c>
      <c r="K80" s="582">
        <f>E80*0.5/'TA5'!D80</f>
        <v>0.12711197137832642</v>
      </c>
      <c r="L80" s="589">
        <f>F80*0.5/'TA5'!E80</f>
        <v>9.5497548580169678E-2</v>
      </c>
      <c r="M80" s="590">
        <f>G80*0.5/'TA5'!F80</f>
        <v>0.12951469421386722</v>
      </c>
    </row>
    <row r="81" spans="1:13">
      <c r="A81" s="78">
        <v>1985</v>
      </c>
      <c r="B81" s="602">
        <f>avgprinc!AW74</f>
        <v>13461.444536246157</v>
      </c>
      <c r="C81" s="563">
        <f>avgprinc!AX74</f>
        <v>9093.0772085911758</v>
      </c>
      <c r="D81" s="562">
        <f>avgprinc!AY74</f>
        <v>10610.999992861087</v>
      </c>
      <c r="E81" s="562">
        <f>avgprinc!AZ74</f>
        <v>14648.007751065294</v>
      </c>
      <c r="F81" s="562">
        <f>avgprinc!BA74</f>
        <v>5816.4518884197705</v>
      </c>
      <c r="G81" s="563">
        <f>avgprinc!BB74</f>
        <v>17360.976238402836</v>
      </c>
      <c r="H81" s="571">
        <f>B81*0.5/'TA5'!B81</f>
        <v>0.15573877096176147</v>
      </c>
      <c r="I81" s="582">
        <f>C81*0.5/'TA5'!B81</f>
        <v>0.10520005226135254</v>
      </c>
      <c r="J81" s="589">
        <f>D81*0.5/'TA5'!C81</f>
        <v>0.11764669418334962</v>
      </c>
      <c r="K81" s="582">
        <f>E81*0.5/'TA5'!D81</f>
        <v>0.12868493795394897</v>
      </c>
      <c r="L81" s="589">
        <f>F81*0.5/'TA5'!E81</f>
        <v>9.6430957317352295E-2</v>
      </c>
      <c r="M81" s="590">
        <f>G81*0.5/'TA5'!F81</f>
        <v>0.13042598962783811</v>
      </c>
    </row>
    <row r="82" spans="1:13">
      <c r="A82" s="78">
        <v>1986</v>
      </c>
      <c r="B82" s="602">
        <f>avgprinc!AW75</f>
        <v>13277.615540983994</v>
      </c>
      <c r="C82" s="563">
        <f>avgprinc!AX75</f>
        <v>9046.5969629896681</v>
      </c>
      <c r="D82" s="562">
        <f>avgprinc!AY75</f>
        <v>10702.469754165679</v>
      </c>
      <c r="E82" s="562">
        <f>avgprinc!AZ75</f>
        <v>14353.998334631255</v>
      </c>
      <c r="F82" s="562">
        <f>avgprinc!BA75</f>
        <v>5852.2852493963428</v>
      </c>
      <c r="G82" s="563">
        <f>avgprinc!BB75</f>
        <v>17055.392564100574</v>
      </c>
      <c r="H82" s="571">
        <f>B82*0.5/'TA5'!B82</f>
        <v>0.15218245983123779</v>
      </c>
      <c r="I82" s="582">
        <f>C82*0.5/'TA5'!B82</f>
        <v>0.10368829965591429</v>
      </c>
      <c r="J82" s="589">
        <f>D82*0.5/'TA5'!C82</f>
        <v>0.1163157820701599</v>
      </c>
      <c r="K82" s="582">
        <f>E82*0.5/'TA5'!D82</f>
        <v>0.12460225820541382</v>
      </c>
      <c r="L82" s="589">
        <f>F82*0.5/'TA5'!E82</f>
        <v>9.6111893653869629E-2</v>
      </c>
      <c r="M82" s="590">
        <f>G82*0.5/'TA5'!F82</f>
        <v>0.12747287750244141</v>
      </c>
    </row>
    <row r="83" spans="1:13">
      <c r="A83" s="78">
        <v>1987</v>
      </c>
      <c r="B83" s="602">
        <f>avgprinc!AW76</f>
        <v>13416.018764757477</v>
      </c>
      <c r="C83" s="563">
        <f>avgprinc!AX76</f>
        <v>9418.8314813995348</v>
      </c>
      <c r="D83" s="562">
        <f>avgprinc!AY76</f>
        <v>11284.709624119121</v>
      </c>
      <c r="E83" s="562">
        <f>avgprinc!AZ76</f>
        <v>14667.948339704435</v>
      </c>
      <c r="F83" s="562">
        <f>avgprinc!BA76</f>
        <v>6224.8990299414208</v>
      </c>
      <c r="G83" s="563">
        <f>avgprinc!BB76</f>
        <v>17345.587620422</v>
      </c>
      <c r="H83" s="571">
        <f>B83*0.5/'TA5'!B83</f>
        <v>0.14911514520645142</v>
      </c>
      <c r="I83" s="582">
        <f>C83*0.5/'TA5'!B83</f>
        <v>0.10468757152557373</v>
      </c>
      <c r="J83" s="589">
        <f>D83*0.5/'TA5'!C83</f>
        <v>0.1183394193649292</v>
      </c>
      <c r="K83" s="582">
        <f>E83*0.5/'TA5'!D83</f>
        <v>0.12407231330871582</v>
      </c>
      <c r="L83" s="589">
        <f>F83*0.5/'TA5'!E83</f>
        <v>9.8259925842285156E-2</v>
      </c>
      <c r="M83" s="590">
        <f>G83*0.5/'TA5'!F83</f>
        <v>0.12639117240905762</v>
      </c>
    </row>
    <row r="84" spans="1:13">
      <c r="A84" s="78">
        <v>1988</v>
      </c>
      <c r="B84" s="602">
        <f>avgprinc!AW77</f>
        <v>13733.978983233355</v>
      </c>
      <c r="C84" s="563">
        <f>avgprinc!AX77</f>
        <v>9766.6112018810018</v>
      </c>
      <c r="D84" s="562">
        <f>avgprinc!AY77</f>
        <v>11837.404239539008</v>
      </c>
      <c r="E84" s="562">
        <f>avgprinc!AZ77</f>
        <v>14904.129051840788</v>
      </c>
      <c r="F84" s="562">
        <f>avgprinc!BA77</f>
        <v>6597.289146604131</v>
      </c>
      <c r="G84" s="563">
        <f>avgprinc!BB77</f>
        <v>17604.58159787246</v>
      </c>
      <c r="H84" s="571">
        <f>B84*0.5/'TA5'!B84</f>
        <v>0.14648151397705078</v>
      </c>
      <c r="I84" s="582">
        <f>C84*0.5/'TA5'!B84</f>
        <v>0.10416704416275024</v>
      </c>
      <c r="J84" s="589">
        <f>D84*0.5/'TA5'!C84</f>
        <v>0.11886346340179443</v>
      </c>
      <c r="K84" s="582">
        <f>E84*0.5/'TA5'!D84</f>
        <v>0.12139368057250977</v>
      </c>
      <c r="L84" s="589">
        <f>F84*0.5/'TA5'!E84</f>
        <v>9.9481940269470229E-2</v>
      </c>
      <c r="M84" s="590">
        <f>G84*0.5/'TA5'!F84</f>
        <v>0.12391483783721922</v>
      </c>
    </row>
    <row r="85" spans="1:13">
      <c r="A85" s="83">
        <v>1989</v>
      </c>
      <c r="B85" s="603">
        <f>avgprinc!AW78</f>
        <v>13937.117411802812</v>
      </c>
      <c r="C85" s="565">
        <f>avgprinc!AX78</f>
        <v>10063.584462040957</v>
      </c>
      <c r="D85" s="564">
        <f>avgprinc!AY78</f>
        <v>12195.933827952789</v>
      </c>
      <c r="E85" s="564">
        <f>avgprinc!AZ78</f>
        <v>15165.068411102862</v>
      </c>
      <c r="F85" s="564">
        <f>avgprinc!BA78</f>
        <v>6843.5676257530367</v>
      </c>
      <c r="G85" s="565">
        <f>avgprinc!BB78</f>
        <v>17741.456908036438</v>
      </c>
      <c r="H85" s="574">
        <f>B85*0.5/'TA5'!B85</f>
        <v>0.14686053991317749</v>
      </c>
      <c r="I85" s="585">
        <f>C85*0.5/'TA5'!B85</f>
        <v>0.10604369640350342</v>
      </c>
      <c r="J85" s="591">
        <f>D85*0.5/'TA5'!C85</f>
        <v>0.12095266580581664</v>
      </c>
      <c r="K85" s="585">
        <f>E85*0.5/'TA5'!D85</f>
        <v>0.12301504611968996</v>
      </c>
      <c r="L85" s="591">
        <f>F85*0.5/'TA5'!E85</f>
        <v>0.10074019432067871</v>
      </c>
      <c r="M85" s="592">
        <f>G85*0.5/'TA5'!F85</f>
        <v>0.12435948848724364</v>
      </c>
    </row>
    <row r="86" spans="1:13">
      <c r="A86" s="78">
        <v>1990</v>
      </c>
      <c r="B86" s="602">
        <f>avgprinc!AW79</f>
        <v>13745.079237200383</v>
      </c>
      <c r="C86" s="563">
        <f>avgprinc!AX79</f>
        <v>9988.630642063139</v>
      </c>
      <c r="D86" s="562">
        <f>avgprinc!AY79</f>
        <v>12113.559863092269</v>
      </c>
      <c r="E86" s="562">
        <f>avgprinc!AZ79</f>
        <v>14578.907847703027</v>
      </c>
      <c r="F86" s="562">
        <f>avgprinc!BA79</f>
        <v>6997.4644647793993</v>
      </c>
      <c r="G86" s="563">
        <f>avgprinc!BB79</f>
        <v>17247.601598104357</v>
      </c>
      <c r="H86" s="571">
        <f>B86*0.5/'TA5'!B86</f>
        <v>0.14492160081863406</v>
      </c>
      <c r="I86" s="582">
        <f>C86*0.5/'TA5'!B86</f>
        <v>0.10531538724899292</v>
      </c>
      <c r="J86" s="589">
        <f>D86*0.5/'TA5'!C86</f>
        <v>0.119972825050354</v>
      </c>
      <c r="K86" s="582">
        <f>E86*0.5/'TA5'!D86</f>
        <v>0.11949926614761353</v>
      </c>
      <c r="L86" s="589">
        <f>F86*0.5/'TA5'!E86</f>
        <v>0.10136443376541136</v>
      </c>
      <c r="M86" s="590">
        <f>G86*0.5/'TA5'!F86</f>
        <v>0.12171900272369385</v>
      </c>
    </row>
    <row r="87" spans="1:13">
      <c r="A87" s="78">
        <v>1991</v>
      </c>
      <c r="B87" s="602">
        <f>avgprinc!AW80</f>
        <v>13164.539346954371</v>
      </c>
      <c r="C87" s="563">
        <f>avgprinc!AX80</f>
        <v>9698.311291958511</v>
      </c>
      <c r="D87" s="562">
        <f>avgprinc!AY80</f>
        <v>11716.086006051635</v>
      </c>
      <c r="E87" s="562">
        <f>avgprinc!AZ80</f>
        <v>13827.130405436266</v>
      </c>
      <c r="F87" s="562">
        <f>avgprinc!BA80</f>
        <v>6938.3826675852188</v>
      </c>
      <c r="G87" s="563">
        <f>avgprinc!BB80</f>
        <v>16753.95970170122</v>
      </c>
      <c r="H87" s="571">
        <f>B87*0.5/'TA5'!B87</f>
        <v>0.14164674282073977</v>
      </c>
      <c r="I87" s="582">
        <f>C87*0.5/'TA5'!B87</f>
        <v>0.10435110330581665</v>
      </c>
      <c r="J87" s="589">
        <f>D87*0.5/'TA5'!C87</f>
        <v>0.11837601661682129</v>
      </c>
      <c r="K87" s="582">
        <f>E87*0.5/'TA5'!D87</f>
        <v>0.11671841144561768</v>
      </c>
      <c r="L87" s="589">
        <f>F87*0.5/'TA5'!E87</f>
        <v>0.10103100538253786</v>
      </c>
      <c r="M87" s="590">
        <f>G87*0.5/'TA5'!F87</f>
        <v>0.12037676572799684</v>
      </c>
    </row>
    <row r="88" spans="1:13">
      <c r="A88" s="78">
        <v>1992</v>
      </c>
      <c r="B88" s="602">
        <f>avgprinc!AW81</f>
        <v>12555.982284943868</v>
      </c>
      <c r="C88" s="563">
        <f>avgprinc!AX81</f>
        <v>9096.3610441304081</v>
      </c>
      <c r="D88" s="562">
        <f>avgprinc!AY81</f>
        <v>11174.101515498967</v>
      </c>
      <c r="E88" s="562">
        <f>avgprinc!AZ81</f>
        <v>13139.144752986989</v>
      </c>
      <c r="F88" s="562">
        <f>avgprinc!BA81</f>
        <v>6426.0360857740925</v>
      </c>
      <c r="G88" s="563">
        <f>avgprinc!BB81</f>
        <v>16129.889505283438</v>
      </c>
      <c r="H88" s="571">
        <f>B88*0.5/'TA5'!B88</f>
        <v>0.13249683380126953</v>
      </c>
      <c r="I88" s="582">
        <f>C88*0.5/'TA5'!B88</f>
        <v>9.5989227294921861E-2</v>
      </c>
      <c r="J88" s="589">
        <f>D88*0.5/'TA5'!C88</f>
        <v>0.11039751768112183</v>
      </c>
      <c r="K88" s="582">
        <f>E88*0.5/'TA5'!D88</f>
        <v>0.10839664936065674</v>
      </c>
      <c r="L88" s="589">
        <f>F88*0.5/'TA5'!E88</f>
        <v>9.19647216796875E-2</v>
      </c>
      <c r="M88" s="590">
        <f>G88*0.5/'TA5'!F88</f>
        <v>0.11359542608261108</v>
      </c>
    </row>
    <row r="89" spans="1:13">
      <c r="A89" s="78">
        <v>1993</v>
      </c>
      <c r="B89" s="602">
        <f>avgprinc!AW82</f>
        <v>12718.646993018998</v>
      </c>
      <c r="C89" s="563">
        <f>avgprinc!AX82</f>
        <v>9266.1710896511868</v>
      </c>
      <c r="D89" s="562">
        <f>avgprinc!AY82</f>
        <v>11648.141544380258</v>
      </c>
      <c r="E89" s="562">
        <f>avgprinc!AZ82</f>
        <v>13645.209848584464</v>
      </c>
      <c r="F89" s="562">
        <f>avgprinc!BA82</f>
        <v>6442.6623083236909</v>
      </c>
      <c r="G89" s="563">
        <f>avgprinc!BB82</f>
        <v>16261.542780327223</v>
      </c>
      <c r="H89" s="571">
        <f>B89*0.5/'TA5'!B89</f>
        <v>0.13312160968780515</v>
      </c>
      <c r="I89" s="582">
        <f>C89*0.5/'TA5'!B89</f>
        <v>9.6985757350921617E-2</v>
      </c>
      <c r="J89" s="589">
        <f>D89*0.5/'TA5'!C89</f>
        <v>0.11363857984542847</v>
      </c>
      <c r="K89" s="582">
        <f>E89*0.5/'TA5'!D89</f>
        <v>0.11076688766479492</v>
      </c>
      <c r="L89" s="589">
        <f>F89*0.5/'TA5'!E89</f>
        <v>9.2275500297546387E-2</v>
      </c>
      <c r="M89" s="590">
        <f>G89*0.5/'TA5'!F89</f>
        <v>0.11360329389572145</v>
      </c>
    </row>
    <row r="90" spans="1:13">
      <c r="A90" s="78">
        <v>1994</v>
      </c>
      <c r="B90" s="602">
        <f>avgprinc!AW83</f>
        <v>13159.718743095458</v>
      </c>
      <c r="C90" s="563">
        <f>avgprinc!AX83</f>
        <v>9802.9793210029329</v>
      </c>
      <c r="D90" s="562">
        <f>avgprinc!AY83</f>
        <v>12358.59236090374</v>
      </c>
      <c r="E90" s="562">
        <f>avgprinc!AZ83</f>
        <v>14169.203164405748</v>
      </c>
      <c r="F90" s="562">
        <f>avgprinc!BA83</f>
        <v>6953.7132070086036</v>
      </c>
      <c r="G90" s="563">
        <f>avgprinc!BB83</f>
        <v>16867.791670988248</v>
      </c>
      <c r="H90" s="571">
        <f>B90*0.5/'TA5'!B90</f>
        <v>0.13339567184448245</v>
      </c>
      <c r="I90" s="582">
        <f>C90*0.5/'TA5'!B90</f>
        <v>9.9369525909423828E-2</v>
      </c>
      <c r="J90" s="589">
        <f>D90*0.5/'TA5'!C90</f>
        <v>0.11683309078216554</v>
      </c>
      <c r="K90" s="582">
        <f>E90*0.5/'TA5'!D90</f>
        <v>0.11215686798095703</v>
      </c>
      <c r="L90" s="589">
        <f>F90*0.5/'TA5'!E90</f>
        <v>9.5558226108551025E-2</v>
      </c>
      <c r="M90" s="590">
        <f>G90*0.5/'TA5'!F90</f>
        <v>0.11413019895553589</v>
      </c>
    </row>
    <row r="91" spans="1:13">
      <c r="A91" s="78">
        <v>1995</v>
      </c>
      <c r="B91" s="602">
        <f>avgprinc!AW84</f>
        <v>13239.432229474998</v>
      </c>
      <c r="C91" s="563">
        <f>avgprinc!AX84</f>
        <v>10006.031327177137</v>
      </c>
      <c r="D91" s="562">
        <f>avgprinc!AY84</f>
        <v>12475.804206675939</v>
      </c>
      <c r="E91" s="562">
        <f>avgprinc!AZ84</f>
        <v>14658.444943329081</v>
      </c>
      <c r="F91" s="562">
        <f>avgprinc!BA84</f>
        <v>6993.031566820292</v>
      </c>
      <c r="G91" s="563">
        <f>avgprinc!BB84</f>
        <v>17028.82892645249</v>
      </c>
      <c r="H91" s="571">
        <f>B91*0.5/'TA5'!B91</f>
        <v>0.13128858804702759</v>
      </c>
      <c r="I91" s="582">
        <f>C91*0.5/'TA5'!B91</f>
        <v>9.9224627017974867E-2</v>
      </c>
      <c r="J91" s="589">
        <f>D91*0.5/'TA5'!C91</f>
        <v>0.1159127950668335</v>
      </c>
      <c r="K91" s="582">
        <f>E91*0.5/'TA5'!D91</f>
        <v>0.11367529630661009</v>
      </c>
      <c r="L91" s="589">
        <f>F91*0.5/'TA5'!E91</f>
        <v>9.3557417392730713E-2</v>
      </c>
      <c r="M91" s="590">
        <f>G91*0.5/'TA5'!F91</f>
        <v>0.112604022026062</v>
      </c>
    </row>
    <row r="92" spans="1:13">
      <c r="A92" s="78">
        <v>1996</v>
      </c>
      <c r="B92" s="602">
        <f>avgprinc!AW85</f>
        <v>13453.886335602005</v>
      </c>
      <c r="C92" s="563">
        <f>avgprinc!AX85</f>
        <v>10273.679892598995</v>
      </c>
      <c r="D92" s="562">
        <f>avgprinc!AY85</f>
        <v>12792.200180713971</v>
      </c>
      <c r="E92" s="562">
        <f>avgprinc!AZ85</f>
        <v>14810.765992331706</v>
      </c>
      <c r="F92" s="562">
        <f>avgprinc!BA85</f>
        <v>7324.9557188635999</v>
      </c>
      <c r="G92" s="563">
        <f>avgprinc!BB85</f>
        <v>17348.93213294353</v>
      </c>
      <c r="H92" s="571">
        <f>B92*0.5/'TA5'!B92</f>
        <v>0.12933379411697388</v>
      </c>
      <c r="I92" s="582">
        <f>C92*0.5/'TA5'!B92</f>
        <v>9.8762094974517822E-2</v>
      </c>
      <c r="J92" s="589">
        <f>D92*0.5/'TA5'!C92</f>
        <v>0.1152290105819702</v>
      </c>
      <c r="K92" s="582">
        <f>E92*0.5/'TA5'!D92</f>
        <v>0.11159080266952513</v>
      </c>
      <c r="L92" s="589">
        <f>F92*0.5/'TA5'!E92</f>
        <v>9.4617724418640151E-2</v>
      </c>
      <c r="M92" s="590">
        <f>G92*0.5/'TA5'!F92</f>
        <v>0.11142301559448242</v>
      </c>
    </row>
    <row r="93" spans="1:13">
      <c r="A93" s="78">
        <v>1997</v>
      </c>
      <c r="B93" s="602">
        <f>avgprinc!AW86</f>
        <v>13849.889096273275</v>
      </c>
      <c r="C93" s="563">
        <f>avgprinc!AX86</f>
        <v>10636.214165748243</v>
      </c>
      <c r="D93" s="562">
        <f>avgprinc!AY86</f>
        <v>13269.648799739729</v>
      </c>
      <c r="E93" s="562">
        <f>avgprinc!AZ86</f>
        <v>15328.397994472225</v>
      </c>
      <c r="F93" s="562">
        <f>avgprinc!BA86</f>
        <v>7608.1737245716577</v>
      </c>
      <c r="G93" s="563">
        <f>avgprinc!BB86</f>
        <v>17958.562964693745</v>
      </c>
      <c r="H93" s="571">
        <f>B93*0.5/'TA5'!B93</f>
        <v>0.12845265865325928</v>
      </c>
      <c r="I93" s="582">
        <f>C93*0.5/'TA5'!B93</f>
        <v>9.8646998405456557E-2</v>
      </c>
      <c r="J93" s="589">
        <f>D93*0.5/'TA5'!C93</f>
        <v>0.11506396532058716</v>
      </c>
      <c r="K93" s="582">
        <f>E93*0.5/'TA5'!D93</f>
        <v>0.11134952306747437</v>
      </c>
      <c r="L93" s="589">
        <f>F93*0.5/'TA5'!E93</f>
        <v>9.4805359840393066E-2</v>
      </c>
      <c r="M93" s="590">
        <f>G93*0.5/'TA5'!F93</f>
        <v>0.1113717555999756</v>
      </c>
    </row>
    <row r="94" spans="1:13">
      <c r="A94" s="78">
        <v>1998</v>
      </c>
      <c r="B94" s="602">
        <f>avgprinc!AW87</f>
        <v>14482.595985423488</v>
      </c>
      <c r="C94" s="563">
        <f>avgprinc!AX87</f>
        <v>11107.69890273389</v>
      </c>
      <c r="D94" s="562">
        <f>avgprinc!AY87</f>
        <v>13888.849653321677</v>
      </c>
      <c r="E94" s="562">
        <f>avgprinc!AZ87</f>
        <v>15846.334231931804</v>
      </c>
      <c r="F94" s="562">
        <f>avgprinc!BA87</f>
        <v>8029.7308344802404</v>
      </c>
      <c r="G94" s="563">
        <f>avgprinc!BB87</f>
        <v>18817.422478915101</v>
      </c>
      <c r="H94" s="571">
        <f>B94*0.5/'TA5'!B94</f>
        <v>0.12936669588088989</v>
      </c>
      <c r="I94" s="582">
        <f>C94*0.5/'TA5'!B94</f>
        <v>9.9220216274261475E-2</v>
      </c>
      <c r="J94" s="589">
        <f>D94*0.5/'TA5'!C94</f>
        <v>0.11557602882385254</v>
      </c>
      <c r="K94" s="582">
        <f>E94*0.5/'TA5'!D94</f>
        <v>0.1106390357017517</v>
      </c>
      <c r="L94" s="589">
        <f>F94*0.5/'TA5'!E94</f>
        <v>9.6715271472930908E-2</v>
      </c>
      <c r="M94" s="590">
        <f>G94*0.5/'TA5'!F94</f>
        <v>0.11250370740890503</v>
      </c>
    </row>
    <row r="95" spans="1:13">
      <c r="A95" s="83">
        <v>1999</v>
      </c>
      <c r="B95" s="603">
        <f>avgprinc!AW88</f>
        <v>14700.491090493162</v>
      </c>
      <c r="C95" s="565">
        <f>avgprinc!AX88</f>
        <v>11456.712526848902</v>
      </c>
      <c r="D95" s="564">
        <f>avgprinc!AY88</f>
        <v>14445.34399807828</v>
      </c>
      <c r="E95" s="564">
        <f>avgprinc!AZ88</f>
        <v>16619.867240476073</v>
      </c>
      <c r="F95" s="564">
        <f>avgprinc!BA88</f>
        <v>8169.4586457738551</v>
      </c>
      <c r="G95" s="565">
        <f>avgprinc!BB88</f>
        <v>19260.128135827428</v>
      </c>
      <c r="H95" s="574">
        <f>B95*0.5/'TA5'!B95</f>
        <v>0.12747323513031009</v>
      </c>
      <c r="I95" s="585">
        <f>C95*0.5/'TA5'!B95</f>
        <v>9.9345266819000244E-2</v>
      </c>
      <c r="J95" s="591">
        <f>D95*0.5/'TA5'!C95</f>
        <v>0.11596524715423584</v>
      </c>
      <c r="K95" s="585">
        <f>E95*0.5/'TA5'!D95</f>
        <v>0.11133396625518799</v>
      </c>
      <c r="L95" s="591">
        <f>F95*0.5/'TA5'!E95</f>
        <v>9.7147762775421156E-2</v>
      </c>
      <c r="M95" s="592">
        <f>G95*0.5/'TA5'!F95</f>
        <v>0.11161386966705322</v>
      </c>
    </row>
    <row r="96" spans="1:13">
      <c r="A96" s="88">
        <v>2000</v>
      </c>
      <c r="B96" s="604">
        <f>avgprinc!AW89</f>
        <v>15067.964500660499</v>
      </c>
      <c r="C96" s="567">
        <f>avgprinc!AX89</f>
        <v>11728.586216963162</v>
      </c>
      <c r="D96" s="566">
        <f>avgprinc!AY89</f>
        <v>14833.103529074824</v>
      </c>
      <c r="E96" s="566">
        <f>avgprinc!AZ89</f>
        <v>16858.442547135528</v>
      </c>
      <c r="F96" s="566">
        <f>avgprinc!BA89</f>
        <v>8409.2488204606307</v>
      </c>
      <c r="G96" s="567">
        <f>avgprinc!BB89</f>
        <v>19695.116487121126</v>
      </c>
      <c r="H96" s="575">
        <f>B96*0.5/'TA5'!B96</f>
        <v>0.12649238109588623</v>
      </c>
      <c r="I96" s="586">
        <f>C96*0.5/'TA5'!B96</f>
        <v>9.8459005355834947E-2</v>
      </c>
      <c r="J96" s="593">
        <f>D96*0.5/'TA5'!C96</f>
        <v>0.11513394117355347</v>
      </c>
      <c r="K96" s="586">
        <f>E96*0.5/'TA5'!D96</f>
        <v>0.1094321608543396</v>
      </c>
      <c r="L96" s="593">
        <f>F96*0.5/'TA5'!E96</f>
        <v>9.6737146377563463E-2</v>
      </c>
      <c r="M96" s="594">
        <f>G96*0.5/'TA5'!F96</f>
        <v>0.11093050241470338</v>
      </c>
    </row>
    <row r="97" spans="1:13">
      <c r="A97" s="78">
        <v>2001</v>
      </c>
      <c r="B97" s="602">
        <f>avgprinc!AW90</f>
        <v>15182.324975766331</v>
      </c>
      <c r="C97" s="563">
        <f>avgprinc!AX90</f>
        <v>11798.173904397856</v>
      </c>
      <c r="D97" s="562">
        <f>avgprinc!AY90</f>
        <v>14820.900666864514</v>
      </c>
      <c r="E97" s="562">
        <f>avgprinc!AZ90</f>
        <v>16724.966551480829</v>
      </c>
      <c r="F97" s="562">
        <f>avgprinc!BA90</f>
        <v>8550.8480554858779</v>
      </c>
      <c r="G97" s="563">
        <f>avgprinc!BB90</f>
        <v>19532.119469060181</v>
      </c>
      <c r="H97" s="571">
        <f>B97*0.5/'TA5'!B97</f>
        <v>0.1280444860458374</v>
      </c>
      <c r="I97" s="582">
        <f>C97*0.5/'TA5'!B97</f>
        <v>9.9503278732299805E-2</v>
      </c>
      <c r="J97" s="589">
        <f>D97*0.5/'TA5'!C97</f>
        <v>0.11589902639389039</v>
      </c>
      <c r="K97" s="582">
        <f>E97*0.5/'TA5'!D97</f>
        <v>0.1102006435394287</v>
      </c>
      <c r="L97" s="589">
        <f>F97*0.5/'TA5'!E97</f>
        <v>9.7243785858154297E-2</v>
      </c>
      <c r="M97" s="590">
        <f>G97*0.5/'TA5'!F97</f>
        <v>0.11134928464889528</v>
      </c>
    </row>
    <row r="98" spans="1:13">
      <c r="A98" s="78">
        <v>2002</v>
      </c>
      <c r="B98" s="602">
        <f>avgprinc!AW91</f>
        <v>14785.409744256754</v>
      </c>
      <c r="C98" s="563">
        <f>avgprinc!AX91</f>
        <v>11457.245927167769</v>
      </c>
      <c r="D98" s="562">
        <f>avgprinc!AY91</f>
        <v>14486.493380211432</v>
      </c>
      <c r="E98" s="562">
        <f>avgprinc!AZ91</f>
        <v>16172.897962515905</v>
      </c>
      <c r="F98" s="562">
        <f>avgprinc!BA91</f>
        <v>8353.5308447266634</v>
      </c>
      <c r="G98" s="563">
        <f>avgprinc!BB91</f>
        <v>18821.256824404529</v>
      </c>
      <c r="H98" s="571">
        <f>B98*0.5/'TA5'!B98</f>
        <v>0.12499195337295532</v>
      </c>
      <c r="I98" s="582">
        <f>C98*0.5/'TA5'!B98</f>
        <v>9.6856534481048584E-2</v>
      </c>
      <c r="J98" s="589">
        <f>D98*0.5/'TA5'!C98</f>
        <v>0.11383932828903198</v>
      </c>
      <c r="K98" s="582">
        <f>E98*0.5/'TA5'!D98</f>
        <v>0.10794228315353394</v>
      </c>
      <c r="L98" s="589">
        <f>F98*0.5/'TA5'!E98</f>
        <v>9.3496084213256822E-2</v>
      </c>
      <c r="M98" s="590">
        <f>G98*0.5/'TA5'!F98</f>
        <v>0.10824346542358398</v>
      </c>
    </row>
    <row r="99" spans="1:13">
      <c r="A99" s="78">
        <v>2003</v>
      </c>
      <c r="B99" s="602">
        <f>avgprinc!AW92</f>
        <v>14568.273646180527</v>
      </c>
      <c r="C99" s="563">
        <f>avgprinc!AX92</f>
        <v>11214.560472402529</v>
      </c>
      <c r="D99" s="562">
        <f>avgprinc!AY92</f>
        <v>14163.973178958013</v>
      </c>
      <c r="E99" s="562">
        <f>avgprinc!AZ92</f>
        <v>15527.296518055431</v>
      </c>
      <c r="F99" s="562">
        <f>avgprinc!BA92</f>
        <v>8316.7834780721932</v>
      </c>
      <c r="G99" s="563">
        <f>avgprinc!BB92</f>
        <v>18435.775860909245</v>
      </c>
      <c r="H99" s="571">
        <f>B99*0.5/'TA5'!B99</f>
        <v>0.12182015180587767</v>
      </c>
      <c r="I99" s="582">
        <f>C99*0.5/'TA5'!B99</f>
        <v>9.3776345252990737E-2</v>
      </c>
      <c r="J99" s="589">
        <f>D99*0.5/'TA5'!C99</f>
        <v>0.11024332046508789</v>
      </c>
      <c r="K99" s="582">
        <f>E99*0.5/'TA5'!D99</f>
        <v>0.10337954759597778</v>
      </c>
      <c r="L99" s="589">
        <f>F99*0.5/'TA5'!E99</f>
        <v>9.1045498847961426E-2</v>
      </c>
      <c r="M99" s="590">
        <f>G99*0.5/'TA5'!F99</f>
        <v>0.10517376661300658</v>
      </c>
    </row>
    <row r="100" spans="1:13">
      <c r="A100" s="78">
        <v>2004</v>
      </c>
      <c r="B100" s="602">
        <f>avgprinc!AW93</f>
        <v>14750.533086620249</v>
      </c>
      <c r="C100" s="563">
        <f>avgprinc!AX93</f>
        <v>11388.291936362324</v>
      </c>
      <c r="D100" s="562">
        <f>avgprinc!AY93</f>
        <v>14441.622871635627</v>
      </c>
      <c r="E100" s="562">
        <f>avgprinc!AZ93</f>
        <v>15683.887595915345</v>
      </c>
      <c r="F100" s="562">
        <f>avgprinc!BA93</f>
        <v>8505.2684427448712</v>
      </c>
      <c r="G100" s="563">
        <f>avgprinc!BB93</f>
        <v>18605.181592005785</v>
      </c>
      <c r="H100" s="571">
        <f>B100*0.5/'TA5'!B100</f>
        <v>0.11998915672302247</v>
      </c>
      <c r="I100" s="582">
        <f>C100*0.5/'TA5'!B100</f>
        <v>9.2638790607452406E-2</v>
      </c>
      <c r="J100" s="589">
        <f>D100*0.5/'TA5'!C100</f>
        <v>0.10947519540786742</v>
      </c>
      <c r="K100" s="582">
        <f>E100*0.5/'TA5'!D100</f>
        <v>0.1014423370361328</v>
      </c>
      <c r="L100" s="589">
        <f>F100*0.5/'TA5'!E100</f>
        <v>9.071117639541626E-2</v>
      </c>
      <c r="M100" s="590">
        <f>G100*0.5/'TA5'!F100</f>
        <v>0.10358953475952147</v>
      </c>
    </row>
    <row r="101" spans="1:13">
      <c r="A101" s="78">
        <v>2005</v>
      </c>
      <c r="B101" s="602">
        <f>avgprinc!AW94</f>
        <v>14874.612156638732</v>
      </c>
      <c r="C101" s="563">
        <f>avgprinc!AX94</f>
        <v>11559.642044202446</v>
      </c>
      <c r="D101" s="562">
        <f>avgprinc!AY94</f>
        <v>14425.782832573268</v>
      </c>
      <c r="E101" s="562">
        <f>avgprinc!AZ94</f>
        <v>15858.653715198099</v>
      </c>
      <c r="F101" s="562">
        <f>avgprinc!BA94</f>
        <v>8623.5218032603661</v>
      </c>
      <c r="G101" s="563">
        <f>avgprinc!BB94</f>
        <v>18662.131779893814</v>
      </c>
      <c r="H101" s="571">
        <f>B101*0.5/'TA5'!B101</f>
        <v>0.11826574802398682</v>
      </c>
      <c r="I101" s="582">
        <f>C101*0.5/'TA5'!B101</f>
        <v>9.1908931732177748E-2</v>
      </c>
      <c r="J101" s="589">
        <f>D101*0.5/'TA5'!C101</f>
        <v>0.1074432134628296</v>
      </c>
      <c r="K101" s="582">
        <f>E101*0.5/'TA5'!D101</f>
        <v>0.10031092166900635</v>
      </c>
      <c r="L101" s="589">
        <f>F101*0.5/'TA5'!E101</f>
        <v>8.9819192886352525E-2</v>
      </c>
      <c r="M101" s="590">
        <f>G101*0.5/'TA5'!F101</f>
        <v>0.10173505544662476</v>
      </c>
    </row>
    <row r="102" spans="1:13">
      <c r="A102" s="78">
        <v>2006</v>
      </c>
      <c r="B102" s="602">
        <f>avgprinc!AW95</f>
        <v>15049.512765418047</v>
      </c>
      <c r="C102" s="563">
        <f>avgprinc!AX95</f>
        <v>11741.757977751209</v>
      </c>
      <c r="D102" s="562">
        <f>avgprinc!AY95</f>
        <v>14535.643490897231</v>
      </c>
      <c r="E102" s="562">
        <f>avgprinc!AZ95</f>
        <v>16074.895400709802</v>
      </c>
      <c r="F102" s="562">
        <f>avgprinc!BA95</f>
        <v>8755.1937067546933</v>
      </c>
      <c r="G102" s="563">
        <f>avgprinc!BB95</f>
        <v>18819.978014844572</v>
      </c>
      <c r="H102" s="571">
        <f>B102*0.5/'TA5'!B102</f>
        <v>0.11673200130462646</v>
      </c>
      <c r="I102" s="582">
        <f>C102*0.5/'TA5'!B102</f>
        <v>9.1075301170349121E-2</v>
      </c>
      <c r="J102" s="589">
        <f>D102*0.5/'TA5'!C102</f>
        <v>0.1059267520904541</v>
      </c>
      <c r="K102" s="582">
        <f>E102*0.5/'TA5'!D102</f>
        <v>9.9195539951324463E-2</v>
      </c>
      <c r="L102" s="589">
        <f>F102*0.5/'TA5'!E102</f>
        <v>8.8949501514434814E-2</v>
      </c>
      <c r="M102" s="590">
        <f>G102*0.5/'TA5'!F102</f>
        <v>0.10055172443389893</v>
      </c>
    </row>
    <row r="103" spans="1:13">
      <c r="A103" s="78">
        <v>2007</v>
      </c>
      <c r="B103" s="602">
        <f>avgprinc!AW96</f>
        <v>14859.886810991769</v>
      </c>
      <c r="C103" s="563">
        <f>avgprinc!AX96</f>
        <v>11547.332506847744</v>
      </c>
      <c r="D103" s="562">
        <f>avgprinc!AY96</f>
        <v>14012.498506785481</v>
      </c>
      <c r="E103" s="562">
        <f>avgprinc!AZ96</f>
        <v>15598.874315509323</v>
      </c>
      <c r="F103" s="562">
        <f>avgprinc!BA96</f>
        <v>8774.576800945275</v>
      </c>
      <c r="G103" s="563">
        <f>avgprinc!BB96</f>
        <v>18927.234015279511</v>
      </c>
      <c r="H103" s="571">
        <f>B103*0.5/'TA5'!B103</f>
        <v>0.11674952507019043</v>
      </c>
      <c r="I103" s="582">
        <f>C103*0.5/'TA5'!B103</f>
        <v>9.0723812580108643E-2</v>
      </c>
      <c r="J103" s="589">
        <f>D103*0.5/'TA5'!C103</f>
        <v>0.10376435518264771</v>
      </c>
      <c r="K103" s="582">
        <f>E103*0.5/'TA5'!D103</f>
        <v>9.7686469554901123E-2</v>
      </c>
      <c r="L103" s="589">
        <f>F103*0.5/'TA5'!E103</f>
        <v>9.019094705581665E-2</v>
      </c>
      <c r="M103" s="590">
        <f>G103*0.5/'TA5'!F103</f>
        <v>0.10221922397613527</v>
      </c>
    </row>
    <row r="104" spans="1:13">
      <c r="A104" s="78">
        <v>2008</v>
      </c>
      <c r="B104" s="602">
        <f>avgprinc!AW97</f>
        <v>14249.028456194554</v>
      </c>
      <c r="C104" s="563">
        <f>avgprinc!AX97</f>
        <v>11087.772847350154</v>
      </c>
      <c r="D104" s="562">
        <f>avgprinc!AY97</f>
        <v>13652.009952768749</v>
      </c>
      <c r="E104" s="562">
        <f>avgprinc!AZ97</f>
        <v>14800.047085156961</v>
      </c>
      <c r="F104" s="562">
        <f>avgprinc!BA97</f>
        <v>8459.0674536996976</v>
      </c>
      <c r="G104" s="563">
        <f>avgprinc!BB97</f>
        <v>17919.594215948589</v>
      </c>
      <c r="H104" s="571">
        <f>B104*0.5/'TA5'!B104</f>
        <v>0.11449098587036134</v>
      </c>
      <c r="I104" s="582">
        <f>C104*0.5/'TA5'!B104</f>
        <v>8.9090287685394301E-2</v>
      </c>
      <c r="J104" s="589">
        <f>D104*0.5/'TA5'!C104</f>
        <v>0.10303550958633424</v>
      </c>
      <c r="K104" s="582">
        <f>E104*0.5/'TA5'!D104</f>
        <v>9.5046341419219985E-2</v>
      </c>
      <c r="L104" s="589">
        <f>F104*0.5/'TA5'!E104</f>
        <v>8.8618755340576172E-2</v>
      </c>
      <c r="M104" s="590">
        <f>G104*0.5/'TA5'!F104</f>
        <v>9.9601387977600098E-2</v>
      </c>
    </row>
    <row r="105" spans="1:13">
      <c r="A105" s="83">
        <v>2009</v>
      </c>
      <c r="B105" s="605">
        <f>avgprinc!AW98</f>
        <v>12904.403336944426</v>
      </c>
      <c r="C105" s="606">
        <f>avgprinc!AX98</f>
        <v>10037.785440025827</v>
      </c>
      <c r="D105" s="564">
        <f>avgprinc!AY98</f>
        <v>12264.833593829626</v>
      </c>
      <c r="E105" s="564">
        <f>avgprinc!AZ98</f>
        <v>12831.664632794034</v>
      </c>
      <c r="F105" s="564">
        <f>avgprinc!BA98</f>
        <v>8016.4881220607849</v>
      </c>
      <c r="G105" s="565">
        <f>avgprinc!BB98</f>
        <v>16412.16479261456</v>
      </c>
      <c r="H105" s="574">
        <f>B105*0.5/'TA5'!B105</f>
        <v>0.10864907503128052</v>
      </c>
      <c r="I105" s="585">
        <f>C105*0.5/'TA5'!B105</f>
        <v>8.4513485431671143E-2</v>
      </c>
      <c r="J105" s="595">
        <f>D105*0.5/'TA5'!C105</f>
        <v>9.7426831722259535E-2</v>
      </c>
      <c r="K105" s="596">
        <f>E105*0.5/'TA5'!D105</f>
        <v>8.8224530220031738E-2</v>
      </c>
      <c r="L105" s="591">
        <f>F105*0.5/'TA5'!E105</f>
        <v>8.5274457931518555E-2</v>
      </c>
      <c r="M105" s="592">
        <f>G105*0.5/'TA5'!F105</f>
        <v>9.5244586467742906E-2</v>
      </c>
    </row>
    <row r="106" spans="1:13">
      <c r="A106" s="78">
        <v>2010</v>
      </c>
      <c r="B106" s="607">
        <f>avgprinc!AW99</f>
        <v>12675.079537563373</v>
      </c>
      <c r="C106" s="608">
        <f>avgprinc!AX99</f>
        <v>9948.401914435648</v>
      </c>
      <c r="D106" s="562">
        <f>avgprinc!AY99</f>
        <v>12113.258522224502</v>
      </c>
      <c r="E106" s="562">
        <f>avgprinc!AZ99</f>
        <v>12532.704730037334</v>
      </c>
      <c r="F106" s="562">
        <f>avgprinc!BA99</f>
        <v>8027.3869924242517</v>
      </c>
      <c r="G106" s="563">
        <f>avgprinc!BB99</f>
        <v>15997.591389084784</v>
      </c>
      <c r="H106" s="571">
        <f>B106*0.5/'TA5'!B106</f>
        <v>0.10433334112167358</v>
      </c>
      <c r="I106" s="582">
        <f>C106*0.5/'TA5'!B106</f>
        <v>8.1889033317565918E-2</v>
      </c>
      <c r="J106" s="597">
        <f>D106*0.5/'TA5'!C106</f>
        <v>9.4207525253295898E-2</v>
      </c>
      <c r="K106" s="598">
        <f>E106*0.5/'TA5'!D106</f>
        <v>8.4541141986846924E-2</v>
      </c>
      <c r="L106" s="589">
        <f>F106*0.5/'TA5'!E106</f>
        <v>8.3225071430206313E-2</v>
      </c>
      <c r="M106" s="590">
        <f>G106*0.5/'TA5'!F106</f>
        <v>9.1285169124603285E-2</v>
      </c>
    </row>
    <row r="107" spans="1:13">
      <c r="A107" s="78">
        <v>2011</v>
      </c>
      <c r="B107" s="607">
        <f>avgprinc!AW100</f>
        <v>12722.950266721882</v>
      </c>
      <c r="C107" s="608">
        <f>avgprinc!AX100</f>
        <v>10042.856353302925</v>
      </c>
      <c r="D107" s="562">
        <f>avgprinc!AY100</f>
        <v>12158.141670932671</v>
      </c>
      <c r="E107" s="562">
        <f>avgprinc!AZ100</f>
        <v>12912.054285167451</v>
      </c>
      <c r="F107" s="562">
        <f>avgprinc!BA100</f>
        <v>7994.7030722106811</v>
      </c>
      <c r="G107" s="563">
        <f>avgprinc!BB100</f>
        <v>15996.384742531949</v>
      </c>
      <c r="H107" s="571">
        <f>B107*0.5/'TA5'!B107</f>
        <v>0.10306620597839354</v>
      </c>
      <c r="I107" s="582">
        <f>C107*0.5/'TA5'!B107</f>
        <v>8.1355273723602295E-2</v>
      </c>
      <c r="J107" s="597">
        <f>D107*0.5/'TA5'!C107</f>
        <v>9.336614608764647E-2</v>
      </c>
      <c r="K107" s="598">
        <f>E107*0.5/'TA5'!D107</f>
        <v>8.5049092769622803E-2</v>
      </c>
      <c r="L107" s="589">
        <f>F107*0.5/'TA5'!E107</f>
        <v>8.2329869270324707E-2</v>
      </c>
      <c r="M107" s="590">
        <f>G107*0.5/'TA5'!F107</f>
        <v>9.0196967124938965E-2</v>
      </c>
    </row>
    <row r="108" spans="1:13">
      <c r="A108" s="78">
        <v>2012</v>
      </c>
      <c r="B108" s="607">
        <f>avgprinc!AW101</f>
        <v>12646.421604763014</v>
      </c>
      <c r="C108" s="608">
        <f>avgprinc!AX101</f>
        <v>10018.190481447027</v>
      </c>
      <c r="D108" s="562">
        <f>avgprinc!AY101</f>
        <v>12239.912544430794</v>
      </c>
      <c r="E108" s="562">
        <f>avgprinc!AZ101</f>
        <v>12862.733971493901</v>
      </c>
      <c r="F108" s="562">
        <f>avgprinc!BA101</f>
        <v>8014.336415790267</v>
      </c>
      <c r="G108" s="563">
        <f>avgprinc!BB101</f>
        <v>15644.298086107199</v>
      </c>
      <c r="H108" s="571">
        <f>B108*0.5/'TA5'!B108</f>
        <v>0.10006511211395264</v>
      </c>
      <c r="I108" s="582">
        <f>C108*0.5/'TA5'!B108</f>
        <v>7.9269170761108398E-2</v>
      </c>
      <c r="J108" s="597">
        <f>D108*0.5/'TA5'!C108</f>
        <v>9.1681897640228271E-2</v>
      </c>
      <c r="K108" s="598">
        <f>E108*0.5/'TA5'!D108</f>
        <v>8.2170426845550537E-2</v>
      </c>
      <c r="L108" s="589">
        <f>F108*0.5/'TA5'!E108</f>
        <v>8.1377804279327393E-2</v>
      </c>
      <c r="M108" s="590">
        <f>G108*0.5/'TA5'!F108</f>
        <v>8.6543262004852295E-2</v>
      </c>
    </row>
    <row r="109" spans="1:13">
      <c r="A109" s="78">
        <v>2013</v>
      </c>
      <c r="B109" s="607">
        <f>avgprinc!AW102</f>
        <v>13188.892754176846</v>
      </c>
      <c r="C109" s="608">
        <f>avgprinc!AX102</f>
        <v>10470.590752530108</v>
      </c>
      <c r="D109" s="562">
        <f>avgprinc!AY102</f>
        <v>12887.188125428023</v>
      </c>
      <c r="E109" s="562">
        <f>avgprinc!AZ102</f>
        <v>13596.383183491509</v>
      </c>
      <c r="F109" s="562">
        <f>avgprinc!BA102</f>
        <v>8295.6535434549623</v>
      </c>
      <c r="G109" s="563">
        <f>avgprinc!BB102</f>
        <v>16153.292225310461</v>
      </c>
      <c r="H109" s="571">
        <f>B109*0.5/'TA5'!B109</f>
        <v>0.10421198606491089</v>
      </c>
      <c r="I109" s="582">
        <f>C109*0.5/'TA5'!B109</f>
        <v>8.2733333110809326E-2</v>
      </c>
      <c r="J109" s="597">
        <f>D109*0.5/'TA5'!C109</f>
        <v>9.6139609813690199E-2</v>
      </c>
      <c r="K109" s="598">
        <f>E109*0.5/'TA5'!D109</f>
        <v>8.6989223957061768E-2</v>
      </c>
      <c r="L109" s="589">
        <f>F109*0.5/'TA5'!E109</f>
        <v>8.3746552467346191E-2</v>
      </c>
      <c r="M109" s="590">
        <f>G109*0.5/'TA5'!F109</f>
        <v>8.9679777622222887E-2</v>
      </c>
    </row>
    <row r="110" spans="1:13">
      <c r="A110" s="78">
        <v>2014</v>
      </c>
      <c r="B110" s="607">
        <f>avgprinc!AW103</f>
        <v>13327.964938316987</v>
      </c>
      <c r="C110" s="608">
        <f>avgprinc!AX103</f>
        <v>10632.554612453938</v>
      </c>
      <c r="D110" s="562">
        <f>avgprinc!AY103</f>
        <v>13320.171115549054</v>
      </c>
      <c r="E110" s="562">
        <f>avgprinc!AZ103</f>
        <v>13914.891020775938</v>
      </c>
      <c r="F110" s="562">
        <f>avgprinc!BA103</f>
        <v>8362.1443363604121</v>
      </c>
      <c r="G110" s="563">
        <f>avgprinc!BB103</f>
        <v>16298.681515329217</v>
      </c>
      <c r="H110" s="571">
        <f>B110*0.5/'TA5'!B110</f>
        <v>0.10310649871826172</v>
      </c>
      <c r="I110" s="582">
        <f>C110*0.5/'TA5'!B110</f>
        <v>8.2254528999328613E-2</v>
      </c>
      <c r="J110" s="597">
        <f>D110*0.5/'TA5'!C110</f>
        <v>9.6980929374694824E-2</v>
      </c>
      <c r="K110" s="598">
        <f>E110*0.5/'TA5'!D110</f>
        <v>8.6941778659820557E-2</v>
      </c>
      <c r="L110" s="589">
        <f>F110*0.5/'TA5'!E110</f>
        <v>8.2894086837768555E-2</v>
      </c>
      <c r="M110" s="590">
        <f>G110*0.5/'TA5'!F110</f>
        <v>8.8830769062042236E-2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B120" s="224">
        <f t="shared" ref="B120:C120" si="0">(B110/B76)-1</f>
        <v>-3.5718349234351243E-2</v>
      </c>
      <c r="C120" s="224">
        <f t="shared" si="0"/>
        <v>0.2126062784384446</v>
      </c>
      <c r="D120" s="224">
        <f>(D110/D76)-1</f>
        <v>0.20520076117417574</v>
      </c>
      <c r="E120" s="224">
        <f t="shared" ref="E120:G120" si="1">(E110/E76)-1</f>
        <v>-0.1300126442700662</v>
      </c>
      <c r="F120" s="224">
        <f t="shared" si="1"/>
        <v>0.7331292301354817</v>
      </c>
      <c r="G120" s="224">
        <f t="shared" si="1"/>
        <v>-7.8133708225585963E-2</v>
      </c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18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B43" sqref="B43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135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B58*'TA6'!B42/'TA6'!B58</f>
        <v>23570.440345542804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avgprinc!BI51</f>
        <v>34566.866876496249</v>
      </c>
      <c r="C58" s="561">
        <f>avgprinc!BJ51</f>
        <v>37911.769761846539</v>
      </c>
      <c r="D58" s="560">
        <f>avgprinc!BK51</f>
        <v>40203.446103080852</v>
      </c>
      <c r="E58" s="560">
        <f>avgprinc!BL51</f>
        <v>52980.317110806514</v>
      </c>
      <c r="F58" s="560">
        <f>avgprinc!BM51</f>
        <v>20193.616616408588</v>
      </c>
      <c r="G58" s="561">
        <f>avgprinc!BN51</f>
        <v>56693.591325593545</v>
      </c>
      <c r="H58" s="570">
        <f>B58*0.4/'TA5'!B58</f>
        <v>0.46285611391067505</v>
      </c>
      <c r="I58" s="587">
        <f>C58*0.4/'TA5'!B58</f>
        <v>0.50764492154121399</v>
      </c>
      <c r="J58" s="587">
        <f>D58*0.4/'TA5'!C58</f>
        <v>0.51536849141120911</v>
      </c>
      <c r="K58" s="581">
        <f>E58*0.4/'TA5'!D58</f>
        <v>0.49342590570449835</v>
      </c>
      <c r="L58" s="587">
        <f>F58*0.4/'TA5'!E58</f>
        <v>0.4598274528980254</v>
      </c>
      <c r="M58" s="588">
        <f>G58*0.4/'TA5'!F58</f>
        <v>0.47623509168624883</v>
      </c>
    </row>
    <row r="59" spans="1:13">
      <c r="A59" s="78">
        <v>1963</v>
      </c>
      <c r="B59" s="602">
        <f>avgprinc!BI52</f>
        <v>35664.034652300252</v>
      </c>
      <c r="C59" s="563">
        <f>avgprinc!BJ52</f>
        <v>39124.29435009649</v>
      </c>
      <c r="D59" s="562">
        <f>avgprinc!BK52</f>
        <v>41439.820991278662</v>
      </c>
      <c r="E59" s="562">
        <f>avgprinc!BL52</f>
        <v>54588.478724853339</v>
      </c>
      <c r="F59" s="562">
        <f>avgprinc!BM52</f>
        <v>20897.03866539969</v>
      </c>
      <c r="G59" s="563">
        <f>avgprinc!BN52</f>
        <v>58604.725785372641</v>
      </c>
      <c r="H59" s="571">
        <f>B59*0.4/'TA5'!B59</f>
        <v>0.46193060240656864</v>
      </c>
      <c r="I59" s="582">
        <f>C59*0.4/'TA5'!B59</f>
        <v>0.5067488587331308</v>
      </c>
      <c r="J59" s="589">
        <f>D59*0.4/'TA5'!C59</f>
        <v>0.51229543543132183</v>
      </c>
      <c r="K59" s="582">
        <f>E59*0.4/'TA5'!D59</f>
        <v>0.49041192042135928</v>
      </c>
      <c r="L59" s="589">
        <f>F59*0.4/'TA5'!E59</f>
        <v>0.45837293341920976</v>
      </c>
      <c r="M59" s="590">
        <f>G59*0.4/'TA5'!F59</f>
        <v>0.47790433787504544</v>
      </c>
    </row>
    <row r="60" spans="1:13">
      <c r="A60" s="78">
        <v>1964</v>
      </c>
      <c r="B60" s="602">
        <f>avgprinc!BI53</f>
        <v>36761.202428104254</v>
      </c>
      <c r="C60" s="563">
        <f>avgprinc!BJ53</f>
        <v>40336.818938346449</v>
      </c>
      <c r="D60" s="562">
        <f>avgprinc!BK53</f>
        <v>42676.195879476472</v>
      </c>
      <c r="E60" s="562">
        <f>avgprinc!BL53</f>
        <v>56196.640338900157</v>
      </c>
      <c r="F60" s="562">
        <f>avgprinc!BM53</f>
        <v>21600.460714390796</v>
      </c>
      <c r="G60" s="563">
        <f>avgprinc!BN53</f>
        <v>60515.860245151736</v>
      </c>
      <c r="H60" s="571">
        <f>B60*0.4/'TA5'!B60</f>
        <v>0.45743602514266979</v>
      </c>
      <c r="I60" s="582">
        <f>C60*0.4/'TA5'!B60</f>
        <v>0.50192901492118835</v>
      </c>
      <c r="J60" s="589">
        <f>D60*0.4/'TA5'!C60</f>
        <v>0.5094337761402129</v>
      </c>
      <c r="K60" s="582">
        <f>E60*0.4/'TA5'!D60</f>
        <v>0.48760396242141718</v>
      </c>
      <c r="L60" s="589">
        <f>F60*0.4/'TA5'!E60</f>
        <v>0.45702144503593445</v>
      </c>
      <c r="M60" s="590">
        <f>G60*0.4/'TA5'!F60</f>
        <v>0.4751999974250794</v>
      </c>
    </row>
    <row r="61" spans="1:13">
      <c r="A61" s="78">
        <v>1965</v>
      </c>
      <c r="B61" s="602">
        <f>avgprinc!BI54</f>
        <v>38524.730531983441</v>
      </c>
      <c r="C61" s="563">
        <f>avgprinc!BJ54</f>
        <v>42501.656126897135</v>
      </c>
      <c r="D61" s="562">
        <f>avgprinc!BK54</f>
        <v>45008.427692797501</v>
      </c>
      <c r="E61" s="562">
        <f>avgprinc!BL54</f>
        <v>59177.502204338583</v>
      </c>
      <c r="F61" s="562">
        <f>avgprinc!BM54</f>
        <v>22666.342806329223</v>
      </c>
      <c r="G61" s="563">
        <f>avgprinc!BN54</f>
        <v>63499.954840472703</v>
      </c>
      <c r="H61" s="571">
        <f>B61*0.4/'TA5'!B61</f>
        <v>0.45579907739361331</v>
      </c>
      <c r="I61" s="582">
        <f>C61*0.4/'TA5'!B61</f>
        <v>0.50285142511918168</v>
      </c>
      <c r="J61" s="589">
        <f>D61*0.4/'TA5'!C61</f>
        <v>0.51080291524912369</v>
      </c>
      <c r="K61" s="582">
        <f>E61*0.4/'TA5'!D61</f>
        <v>0.48774460371641265</v>
      </c>
      <c r="L61" s="589">
        <f>F61*0.4/'TA5'!E61</f>
        <v>0.45932507129145861</v>
      </c>
      <c r="M61" s="590">
        <f>G61*0.4/'TA5'!F61</f>
        <v>0.47495590239664415</v>
      </c>
    </row>
    <row r="62" spans="1:13">
      <c r="A62" s="78">
        <v>1966</v>
      </c>
      <c r="B62" s="602">
        <f>avgprinc!BI55</f>
        <v>40288.258635862621</v>
      </c>
      <c r="C62" s="563">
        <f>avgprinc!BJ55</f>
        <v>44666.49331544782</v>
      </c>
      <c r="D62" s="562">
        <f>avgprinc!BK55</f>
        <v>47340.659506118522</v>
      </c>
      <c r="E62" s="562">
        <f>avgprinc!BL55</f>
        <v>62158.364069777017</v>
      </c>
      <c r="F62" s="562">
        <f>avgprinc!BM55</f>
        <v>23732.22489826765</v>
      </c>
      <c r="G62" s="563">
        <f>avgprinc!BN55</f>
        <v>66484.04943579367</v>
      </c>
      <c r="H62" s="571">
        <f>B62*0.4/'TA5'!B62</f>
        <v>0.45543456077575689</v>
      </c>
      <c r="I62" s="582">
        <f>C62*0.4/'TA5'!B62</f>
        <v>0.5049278736114502</v>
      </c>
      <c r="J62" s="589">
        <f>D62*0.4/'TA5'!C62</f>
        <v>0.51204347610473622</v>
      </c>
      <c r="K62" s="582">
        <f>E62*0.4/'TA5'!D62</f>
        <v>0.4878718256950379</v>
      </c>
      <c r="L62" s="589">
        <f>F62*0.4/'TA5'!E62</f>
        <v>0.46144205331802368</v>
      </c>
      <c r="M62" s="590">
        <f>G62*0.4/'TA5'!F62</f>
        <v>0.47650057077407842</v>
      </c>
    </row>
    <row r="63" spans="1:13">
      <c r="A63" s="78">
        <v>1967</v>
      </c>
      <c r="B63" s="602">
        <f>avgprinc!BI56</f>
        <v>40844.745446810492</v>
      </c>
      <c r="C63" s="563">
        <f>avgprinc!BJ56</f>
        <v>44948.114425390799</v>
      </c>
      <c r="D63" s="562">
        <f>avgprinc!BK56</f>
        <v>47848.973902072801</v>
      </c>
      <c r="E63" s="562">
        <f>avgprinc!BL56</f>
        <v>61637.524606782383</v>
      </c>
      <c r="F63" s="562">
        <f>avgprinc!BM56</f>
        <v>24944.436147173226</v>
      </c>
      <c r="G63" s="563">
        <f>avgprinc!BN56</f>
        <v>67145.912356934277</v>
      </c>
      <c r="H63" s="572">
        <f>B63*0.4/'TA5'!B63</f>
        <v>0.45542304962873464</v>
      </c>
      <c r="I63" s="583">
        <f>C63*0.4/'TA5'!B63</f>
        <v>0.50117602944374096</v>
      </c>
      <c r="J63" s="589">
        <f>D63*0.4/'TA5'!C63</f>
        <v>0.5057859942317009</v>
      </c>
      <c r="K63" s="582">
        <f>E63*0.4/'TA5'!D63</f>
        <v>0.48346149176359177</v>
      </c>
      <c r="L63" s="589">
        <f>F63*0.4/'TA5'!E63</f>
        <v>0.46879861503839493</v>
      </c>
      <c r="M63" s="590">
        <f>G63*0.4/'TA5'!F63</f>
        <v>0.4750540554523468</v>
      </c>
    </row>
    <row r="64" spans="1:13">
      <c r="A64" s="78">
        <v>1968</v>
      </c>
      <c r="B64" s="602">
        <f>avgprinc!BI57</f>
        <v>42221.44523417719</v>
      </c>
      <c r="C64" s="563">
        <f>avgprinc!BJ57</f>
        <v>46198.485661290775</v>
      </c>
      <c r="D64" s="562">
        <f>avgprinc!BK57</f>
        <v>49032.697209751248</v>
      </c>
      <c r="E64" s="562">
        <f>avgprinc!BL57</f>
        <v>63199.457197480915</v>
      </c>
      <c r="F64" s="562">
        <f>avgprinc!BM57</f>
        <v>26330.163069883165</v>
      </c>
      <c r="G64" s="563">
        <f>avgprinc!BN57</f>
        <v>69656.386587558183</v>
      </c>
      <c r="H64" s="572">
        <f>B64*0.4/'TA5'!B64</f>
        <v>0.45751237682998175</v>
      </c>
      <c r="I64" s="583">
        <f>C64*0.4/'TA5'!B64</f>
        <v>0.50060766190290451</v>
      </c>
      <c r="J64" s="589">
        <f>D64*0.4/'TA5'!C64</f>
        <v>0.50410732440650474</v>
      </c>
      <c r="K64" s="582">
        <f>E64*0.4/'TA5'!D64</f>
        <v>0.48433083854615677</v>
      </c>
      <c r="L64" s="589">
        <f>F64*0.4/'TA5'!E64</f>
        <v>0.47556943632662296</v>
      </c>
      <c r="M64" s="590">
        <f>G64*0.4/'TA5'!F64</f>
        <v>0.47607943415641785</v>
      </c>
    </row>
    <row r="65" spans="1:13">
      <c r="A65" s="83">
        <v>1969</v>
      </c>
      <c r="B65" s="603">
        <f>avgprinc!BI58</f>
        <v>43325.343080850194</v>
      </c>
      <c r="C65" s="565">
        <f>avgprinc!BJ58</f>
        <v>47128.674050187925</v>
      </c>
      <c r="D65" s="564">
        <f>avgprinc!BK58</f>
        <v>50006.730803803439</v>
      </c>
      <c r="E65" s="564">
        <f>avgprinc!BL58</f>
        <v>64480.273691709452</v>
      </c>
      <c r="F65" s="564">
        <f>avgprinc!BM58</f>
        <v>27200.452893853137</v>
      </c>
      <c r="G65" s="565">
        <f>avgprinc!BN58</f>
        <v>71612.33519885024</v>
      </c>
      <c r="H65" s="573">
        <f>B65*0.4/'TA5'!B65</f>
        <v>0.46327505959197879</v>
      </c>
      <c r="I65" s="584">
        <f>C65*0.4/'TA5'!B65</f>
        <v>0.50394382886588573</v>
      </c>
      <c r="J65" s="591">
        <f>D65*0.4/'TA5'!C65</f>
        <v>0.50677359057590365</v>
      </c>
      <c r="K65" s="585">
        <f>E65*0.4/'TA5'!D65</f>
        <v>0.48830197146162391</v>
      </c>
      <c r="L65" s="591">
        <f>F65*0.4/'TA5'!E65</f>
        <v>0.48492195690050716</v>
      </c>
      <c r="M65" s="592">
        <f>G65*0.4/'TA5'!F65</f>
        <v>0.48123245686292648</v>
      </c>
    </row>
    <row r="66" spans="1:13">
      <c r="A66" s="78">
        <v>1970</v>
      </c>
      <c r="B66" s="602">
        <f>avgprinc!BI59</f>
        <v>42779.324394287258</v>
      </c>
      <c r="C66" s="563">
        <f>avgprinc!BJ59</f>
        <v>46326.253742737179</v>
      </c>
      <c r="D66" s="562">
        <f>avgprinc!BK59</f>
        <v>49135.409237997177</v>
      </c>
      <c r="E66" s="562">
        <f>avgprinc!BL59</f>
        <v>63409.462200952963</v>
      </c>
      <c r="F66" s="562">
        <f>avgprinc!BM59</f>
        <v>26885.962874322828</v>
      </c>
      <c r="G66" s="563">
        <f>avgprinc!BN59</f>
        <v>70535.033262600744</v>
      </c>
      <c r="H66" s="572">
        <f>B66*0.4/'TA5'!B66</f>
        <v>0.46880542102735484</v>
      </c>
      <c r="I66" s="583">
        <f>C66*0.4/'TA5'!B66</f>
        <v>0.50767512572929252</v>
      </c>
      <c r="J66" s="589">
        <f>D66*0.4/'TA5'!C66</f>
        <v>0.51050750154536217</v>
      </c>
      <c r="K66" s="582">
        <f>E66*0.4/'TA5'!D66</f>
        <v>0.49164427292998891</v>
      </c>
      <c r="L66" s="589">
        <f>F66*0.4/'TA5'!E66</f>
        <v>0.49095330259297049</v>
      </c>
      <c r="M66" s="590">
        <f>G66*0.4/'TA5'!F66</f>
        <v>0.48453268967568863</v>
      </c>
    </row>
    <row r="67" spans="1:13">
      <c r="A67" s="78">
        <v>1971</v>
      </c>
      <c r="B67" s="602">
        <f>avgprinc!BI60</f>
        <v>43241.039295798531</v>
      </c>
      <c r="C67" s="563">
        <f>avgprinc!BJ60</f>
        <v>46614.778613773364</v>
      </c>
      <c r="D67" s="562">
        <f>avgprinc!BK60</f>
        <v>49598.249643968855</v>
      </c>
      <c r="E67" s="562">
        <f>avgprinc!BL60</f>
        <v>63997.026047564308</v>
      </c>
      <c r="F67" s="562">
        <f>avgprinc!BM60</f>
        <v>26900.054179860839</v>
      </c>
      <c r="G67" s="563">
        <f>avgprinc!BN60</f>
        <v>71085.536486435609</v>
      </c>
      <c r="H67" s="572">
        <f>B67*0.4/'TA5'!B67</f>
        <v>0.47148045615176676</v>
      </c>
      <c r="I67" s="583">
        <f>C67*0.4/'TA5'!B67</f>
        <v>0.50826616201084118</v>
      </c>
      <c r="J67" s="589">
        <f>D67*0.4/'TA5'!C67</f>
        <v>0.51109837178955786</v>
      </c>
      <c r="K67" s="582">
        <f>E67*0.4/'TA5'!D67</f>
        <v>0.49343022200628184</v>
      </c>
      <c r="L67" s="589">
        <f>F67*0.4/'TA5'!E67</f>
        <v>0.49026810532086529</v>
      </c>
      <c r="M67" s="590">
        <f>G67*0.4/'TA5'!F67</f>
        <v>0.48576870700344443</v>
      </c>
    </row>
    <row r="68" spans="1:13">
      <c r="A68" s="78">
        <v>1972</v>
      </c>
      <c r="B68" s="602">
        <f>avgprinc!BI61</f>
        <v>44812.207570307037</v>
      </c>
      <c r="C68" s="563">
        <f>avgprinc!BJ61</f>
        <v>48150.50084105631</v>
      </c>
      <c r="D68" s="562">
        <f>avgprinc!BK61</f>
        <v>51053.387479657242</v>
      </c>
      <c r="E68" s="562">
        <f>avgprinc!BL61</f>
        <v>66088.638801174005</v>
      </c>
      <c r="F68" s="562">
        <f>avgprinc!BM61</f>
        <v>28265.898201348522</v>
      </c>
      <c r="G68" s="563">
        <f>avgprinc!BN61</f>
        <v>73329.444150397554</v>
      </c>
      <c r="H68" s="572">
        <f>B68*0.4/'TA5'!B68</f>
        <v>0.4713899039124953</v>
      </c>
      <c r="I68" s="583">
        <f>C68*0.4/'TA5'!B68</f>
        <v>0.50650617756764404</v>
      </c>
      <c r="J68" s="589">
        <f>D68*0.4/'TA5'!C68</f>
        <v>0.50892144114914106</v>
      </c>
      <c r="K68" s="582">
        <f>E68*0.4/'TA5'!D68</f>
        <v>0.49326032274257153</v>
      </c>
      <c r="L68" s="589">
        <f>F68*0.4/'TA5'!E68</f>
        <v>0.4901059180629091</v>
      </c>
      <c r="M68" s="590">
        <f>G68*0.4/'TA5'!F68</f>
        <v>0.48449011927004898</v>
      </c>
    </row>
    <row r="69" spans="1:13">
      <c r="A69" s="78">
        <v>1973</v>
      </c>
      <c r="B69" s="602">
        <f>avgprinc!BI62</f>
        <v>46665.408465821631</v>
      </c>
      <c r="C69" s="563">
        <f>avgprinc!BJ62</f>
        <v>49967.184807880607</v>
      </c>
      <c r="D69" s="562">
        <f>avgprinc!BK62</f>
        <v>53081.291698397959</v>
      </c>
      <c r="E69" s="562">
        <f>avgprinc!BL62</f>
        <v>68675.374332865686</v>
      </c>
      <c r="F69" s="562">
        <f>avgprinc!BM62</f>
        <v>29547.176579413062</v>
      </c>
      <c r="G69" s="563">
        <f>avgprinc!BN62</f>
        <v>76091.922525680318</v>
      </c>
      <c r="H69" s="572">
        <f>B69*0.4/'TA5'!B69</f>
        <v>0.47122013923763001</v>
      </c>
      <c r="I69" s="583">
        <f>C69*0.4/'TA5'!B69</f>
        <v>0.50456097046117065</v>
      </c>
      <c r="J69" s="589">
        <f>D69*0.4/'TA5'!C69</f>
        <v>0.50607929297075316</v>
      </c>
      <c r="K69" s="582">
        <f>E69*0.4/'TA5'!D69</f>
        <v>0.49180354146483291</v>
      </c>
      <c r="L69" s="589">
        <f>F69*0.4/'TA5'!E69</f>
        <v>0.49182779118746117</v>
      </c>
      <c r="M69" s="590">
        <f>G69*0.4/'TA5'!F69</f>
        <v>0.48386425347416651</v>
      </c>
    </row>
    <row r="70" spans="1:13">
      <c r="A70" s="78">
        <v>1974</v>
      </c>
      <c r="B70" s="602">
        <f>avgprinc!BI63</f>
        <v>45659.660001722827</v>
      </c>
      <c r="C70" s="563">
        <f>avgprinc!BJ63</f>
        <v>48611.267357942255</v>
      </c>
      <c r="D70" s="562">
        <f>avgprinc!BK63</f>
        <v>51877.508610194222</v>
      </c>
      <c r="E70" s="562">
        <f>avgprinc!BL63</f>
        <v>67407.07402172561</v>
      </c>
      <c r="F70" s="562">
        <f>avgprinc!BM63</f>
        <v>28729.2469039641</v>
      </c>
      <c r="G70" s="563">
        <f>avgprinc!BN63</f>
        <v>73897.008824198318</v>
      </c>
      <c r="H70" s="572">
        <f>B70*0.4/'TA5'!B70</f>
        <v>0.47443886935025159</v>
      </c>
      <c r="I70" s="583">
        <f>C70*0.4/'TA5'!B70</f>
        <v>0.50510833243424724</v>
      </c>
      <c r="J70" s="589">
        <f>D70*0.4/'TA5'!C70</f>
        <v>0.5063621343865633</v>
      </c>
      <c r="K70" s="582">
        <f>E70*0.4/'TA5'!D70</f>
        <v>0.49372051275850037</v>
      </c>
      <c r="L70" s="589">
        <f>F70*0.4/'TA5'!E70</f>
        <v>0.49697093051008778</v>
      </c>
      <c r="M70" s="590">
        <f>G70*0.4/'TA5'!F70</f>
        <v>0.48527286343596643</v>
      </c>
    </row>
    <row r="71" spans="1:13">
      <c r="A71" s="78">
        <v>1975</v>
      </c>
      <c r="B71" s="602">
        <f>avgprinc!BI64</f>
        <v>44438.225706911559</v>
      </c>
      <c r="C71" s="563">
        <f>avgprinc!BJ64</f>
        <v>46962.820471180239</v>
      </c>
      <c r="D71" s="562">
        <f>avgprinc!BK64</f>
        <v>49800.204169563687</v>
      </c>
      <c r="E71" s="562">
        <f>avgprinc!BL64</f>
        <v>64561.478727078873</v>
      </c>
      <c r="F71" s="562">
        <f>avgprinc!BM64</f>
        <v>29020.300770909369</v>
      </c>
      <c r="G71" s="563">
        <f>avgprinc!BN64</f>
        <v>71401.807134640767</v>
      </c>
      <c r="H71" s="572">
        <f>B71*0.4/'TA5'!B71</f>
        <v>0.47707875653929932</v>
      </c>
      <c r="I71" s="583">
        <f>C71*0.4/'TA5'!B71</f>
        <v>0.50418223584665611</v>
      </c>
      <c r="J71" s="589">
        <f>D71*0.4/'TA5'!C71</f>
        <v>0.50731856976187839</v>
      </c>
      <c r="K71" s="582">
        <f>E71*0.4/'TA5'!D71</f>
        <v>0.49682365635305814</v>
      </c>
      <c r="L71" s="589">
        <f>F71*0.4/'TA5'!E71</f>
        <v>0.49956783871186877</v>
      </c>
      <c r="M71" s="590">
        <f>G71*0.4/'TA5'!F71</f>
        <v>0.48538163526063721</v>
      </c>
    </row>
    <row r="72" spans="1:13">
      <c r="A72" s="78">
        <v>1976</v>
      </c>
      <c r="B72" s="602">
        <f>avgprinc!BI65</f>
        <v>46061.456589170666</v>
      </c>
      <c r="C72" s="563">
        <f>avgprinc!BJ65</f>
        <v>48459.473463478011</v>
      </c>
      <c r="D72" s="562">
        <f>avgprinc!BK65</f>
        <v>51640.507291716858</v>
      </c>
      <c r="E72" s="562">
        <f>avgprinc!BL65</f>
        <v>66481.758241285876</v>
      </c>
      <c r="F72" s="562">
        <f>avgprinc!BM65</f>
        <v>30510.345080091774</v>
      </c>
      <c r="G72" s="563">
        <f>avgprinc!BN65</f>
        <v>73603.629353716315</v>
      </c>
      <c r="H72" s="572">
        <f>B72*0.4/'TA5'!B72</f>
        <v>0.47707916568921854</v>
      </c>
      <c r="I72" s="583">
        <f>C72*0.4/'TA5'!B72</f>
        <v>0.50191650203112204</v>
      </c>
      <c r="J72" s="589">
        <f>D72*0.4/'TA5'!C72</f>
        <v>0.50538228788533957</v>
      </c>
      <c r="K72" s="582">
        <f>E72*0.4/'TA5'!D72</f>
        <v>0.49683762783624275</v>
      </c>
      <c r="L72" s="589">
        <f>F72*0.4/'TA5'!E72</f>
        <v>0.50005554462555324</v>
      </c>
      <c r="M72" s="590">
        <f>G72*0.4/'TA5'!F72</f>
        <v>0.48452550973297537</v>
      </c>
    </row>
    <row r="73" spans="1:13">
      <c r="A73" s="78">
        <v>1977</v>
      </c>
      <c r="B73" s="602">
        <f>avgprinc!BI66</f>
        <v>47419.413391587863</v>
      </c>
      <c r="C73" s="563">
        <f>avgprinc!BJ66</f>
        <v>49758.297698002571</v>
      </c>
      <c r="D73" s="562">
        <f>avgprinc!BK66</f>
        <v>52863.473229744639</v>
      </c>
      <c r="E73" s="562">
        <f>avgprinc!BL66</f>
        <v>68080.459813186171</v>
      </c>
      <c r="F73" s="562">
        <f>avgprinc!BM66</f>
        <v>31727.94996020542</v>
      </c>
      <c r="G73" s="563">
        <f>avgprinc!BN66</f>
        <v>75329.069370669196</v>
      </c>
      <c r="H73" s="572">
        <f>B73*0.4/'TA5'!B73</f>
        <v>0.47640866356891115</v>
      </c>
      <c r="I73" s="583">
        <f>C73*0.4/'TA5'!B73</f>
        <v>0.49990673465342184</v>
      </c>
      <c r="J73" s="589">
        <f>D73*0.4/'TA5'!C73</f>
        <v>0.5034035266403335</v>
      </c>
      <c r="K73" s="582">
        <f>E73*0.4/'TA5'!D73</f>
        <v>0.49554026423597719</v>
      </c>
      <c r="L73" s="589">
        <f>F73*0.4/'TA5'!E73</f>
        <v>0.49844857877761939</v>
      </c>
      <c r="M73" s="590">
        <f>G73*0.4/'TA5'!F73</f>
        <v>0.48301412365287877</v>
      </c>
    </row>
    <row r="74" spans="1:13">
      <c r="A74" s="78">
        <v>1978</v>
      </c>
      <c r="B74" s="602">
        <f>avgprinc!BI67</f>
        <v>49078.260231848049</v>
      </c>
      <c r="C74" s="563">
        <f>avgprinc!BJ67</f>
        <v>51367.489329833159</v>
      </c>
      <c r="D74" s="562">
        <f>avgprinc!BK67</f>
        <v>54777.152192966947</v>
      </c>
      <c r="E74" s="562">
        <f>avgprinc!BL67</f>
        <v>70156.325999196168</v>
      </c>
      <c r="F74" s="562">
        <f>avgprinc!BM67</f>
        <v>32975.667787631806</v>
      </c>
      <c r="G74" s="563">
        <f>avgprinc!BN67</f>
        <v>77589.295307965265</v>
      </c>
      <c r="H74" s="572">
        <f>B74*0.4/'TA5'!B74</f>
        <v>0.47613510568390716</v>
      </c>
      <c r="I74" s="583">
        <f>C74*0.4/'TA5'!B74</f>
        <v>0.49834417204760234</v>
      </c>
      <c r="J74" s="589">
        <f>D74*0.4/'TA5'!C74</f>
        <v>0.50115501436004983</v>
      </c>
      <c r="K74" s="582">
        <f>E74*0.4/'TA5'!D74</f>
        <v>0.49402297362363434</v>
      </c>
      <c r="L74" s="589">
        <f>F74*0.4/'TA5'!E74</f>
        <v>0.49854785160787612</v>
      </c>
      <c r="M74" s="590">
        <f>G74*0.4/'TA5'!F74</f>
        <v>0.48230113511644396</v>
      </c>
    </row>
    <row r="75" spans="1:13">
      <c r="A75" s="83">
        <v>1979</v>
      </c>
      <c r="B75" s="603">
        <f>avgprinc!BI68</f>
        <v>49020.960368321044</v>
      </c>
      <c r="C75" s="565">
        <f>avgprinc!BJ68</f>
        <v>51182.047538740713</v>
      </c>
      <c r="D75" s="564">
        <f>avgprinc!BK68</f>
        <v>54507.383190539149</v>
      </c>
      <c r="E75" s="564">
        <f>avgprinc!BL68</f>
        <v>69018.164616072303</v>
      </c>
      <c r="F75" s="564">
        <f>avgprinc!BM68</f>
        <v>33543.52438384937</v>
      </c>
      <c r="G75" s="565">
        <f>avgprinc!BN68</f>
        <v>77059.036124025413</v>
      </c>
      <c r="H75" s="574">
        <f>B75*0.4/'TA5'!B75</f>
        <v>0.47378736734390264</v>
      </c>
      <c r="I75" s="585">
        <f>C75*0.4/'TA5'!B75</f>
        <v>0.49467426538467407</v>
      </c>
      <c r="J75" s="591">
        <f>D75*0.4/'TA5'!C75</f>
        <v>0.49747633934020996</v>
      </c>
      <c r="K75" s="585">
        <f>E75*0.4/'TA5'!D75</f>
        <v>0.49128666520118724</v>
      </c>
      <c r="L75" s="591">
        <f>F75*0.4/'TA5'!E75</f>
        <v>0.49974349141120911</v>
      </c>
      <c r="M75" s="592">
        <f>G75*0.4/'TA5'!F75</f>
        <v>0.4790452122688294</v>
      </c>
    </row>
    <row r="76" spans="1:13">
      <c r="A76" s="78">
        <v>1980</v>
      </c>
      <c r="B76" s="602">
        <f>avgprinc!BI69</f>
        <v>48514.236362095435</v>
      </c>
      <c r="C76" s="563">
        <f>avgprinc!BJ69</f>
        <v>50195.533891289815</v>
      </c>
      <c r="D76" s="562">
        <f>avgprinc!BK69</f>
        <v>53462.417985585831</v>
      </c>
      <c r="E76" s="562">
        <f>avgprinc!BL69</f>
        <v>67692.308841291553</v>
      </c>
      <c r="F76" s="562">
        <f>avgprinc!BM69</f>
        <v>33643.023298959874</v>
      </c>
      <c r="G76" s="563">
        <f>avgprinc!BN69</f>
        <v>75840.426913032323</v>
      </c>
      <c r="H76" s="571">
        <f>B76*0.4/'TA5'!B76</f>
        <v>0.48290404677391047</v>
      </c>
      <c r="I76" s="582">
        <f>C76*0.4/'TA5'!B76</f>
        <v>0.49963945150375366</v>
      </c>
      <c r="J76" s="589">
        <f>D76*0.4/'TA5'!C76</f>
        <v>0.50215095281600952</v>
      </c>
      <c r="K76" s="582">
        <f>E76*0.4/'TA5'!D76</f>
        <v>0.49663528800010681</v>
      </c>
      <c r="L76" s="589">
        <f>F76*0.4/'TA5'!E76</f>
        <v>0.51046967506408691</v>
      </c>
      <c r="M76" s="590">
        <f>G76*0.4/'TA5'!F76</f>
        <v>0.48633602261543263</v>
      </c>
    </row>
    <row r="77" spans="1:13">
      <c r="A77" s="78">
        <v>1981</v>
      </c>
      <c r="B77" s="602">
        <f>avgprinc!BI70</f>
        <v>48884.352061122583</v>
      </c>
      <c r="C77" s="563">
        <f>avgprinc!BJ70</f>
        <v>50275.485634433418</v>
      </c>
      <c r="D77" s="562">
        <f>avgprinc!BK70</f>
        <v>53461.410550699729</v>
      </c>
      <c r="E77" s="562">
        <f>avgprinc!BL70</f>
        <v>67601.8264155465</v>
      </c>
      <c r="F77" s="562">
        <f>avgprinc!BM70</f>
        <v>34072.685746265081</v>
      </c>
      <c r="G77" s="563">
        <f>avgprinc!BN70</f>
        <v>76096.894507032193</v>
      </c>
      <c r="H77" s="571">
        <f>B77*0.4/'TA5'!B77</f>
        <v>0.48285850882530212</v>
      </c>
      <c r="I77" s="582">
        <f>C77*0.4/'TA5'!B77</f>
        <v>0.49659952521324163</v>
      </c>
      <c r="J77" s="589">
        <f>D77*0.4/'TA5'!C77</f>
        <v>0.50047621130943298</v>
      </c>
      <c r="K77" s="582">
        <f>E77*0.4/'TA5'!D77</f>
        <v>0.49629318714141846</v>
      </c>
      <c r="L77" s="589">
        <f>F77*0.4/'TA5'!E77</f>
        <v>0.50443688035011292</v>
      </c>
      <c r="M77" s="590">
        <f>G77*0.4/'TA5'!F77</f>
        <v>0.48465240001678467</v>
      </c>
    </row>
    <row r="78" spans="1:13">
      <c r="A78" s="78">
        <v>1982</v>
      </c>
      <c r="B78" s="602">
        <f>avgprinc!BI71</f>
        <v>47701.137834893896</v>
      </c>
      <c r="C78" s="563">
        <f>avgprinc!BJ71</f>
        <v>48606.938459138182</v>
      </c>
      <c r="D78" s="562">
        <f>avgprinc!BK71</f>
        <v>51658.14551853048</v>
      </c>
      <c r="E78" s="562">
        <f>avgprinc!BL71</f>
        <v>65451.286833410304</v>
      </c>
      <c r="F78" s="562">
        <f>avgprinc!BM71</f>
        <v>33822.76770561927</v>
      </c>
      <c r="G78" s="563">
        <f>avgprinc!BN71</f>
        <v>73824.79074892684</v>
      </c>
      <c r="H78" s="571">
        <f>B78*0.4/'TA5'!B78</f>
        <v>0.48715430498123169</v>
      </c>
      <c r="I78" s="582">
        <f>C78*0.4/'TA5'!B78</f>
        <v>0.49640491604804987</v>
      </c>
      <c r="J78" s="589">
        <f>D78*0.4/'TA5'!C78</f>
        <v>0.50161850452423096</v>
      </c>
      <c r="K78" s="582">
        <f>E78*0.4/'TA5'!D78</f>
        <v>0.49893116950988775</v>
      </c>
      <c r="L78" s="589">
        <f>F78*0.4/'TA5'!E78</f>
        <v>0.50820982456207275</v>
      </c>
      <c r="M78" s="590">
        <f>G78*0.4/'TA5'!F78</f>
        <v>0.48661291599273682</v>
      </c>
    </row>
    <row r="79" spans="1:13">
      <c r="A79" s="78">
        <v>1983</v>
      </c>
      <c r="B79" s="602">
        <f>avgprinc!BI72</f>
        <v>48460.33998130705</v>
      </c>
      <c r="C79" s="563">
        <f>avgprinc!BJ72</f>
        <v>49199.559776215094</v>
      </c>
      <c r="D79" s="562">
        <f>avgprinc!BK72</f>
        <v>52176.481798384855</v>
      </c>
      <c r="E79" s="562">
        <f>avgprinc!BL72</f>
        <v>65442.08543868261</v>
      </c>
      <c r="F79" s="562">
        <f>avgprinc!BM72</f>
        <v>34995.837850133044</v>
      </c>
      <c r="G79" s="563">
        <f>avgprinc!BN72</f>
        <v>74699.248783849558</v>
      </c>
      <c r="H79" s="571">
        <f>B79*0.4/'TA5'!B79</f>
        <v>0.4869869351387025</v>
      </c>
      <c r="I79" s="582">
        <f>C79*0.4/'TA5'!B79</f>
        <v>0.49441549181938188</v>
      </c>
      <c r="J79" s="589">
        <f>D79*0.4/'TA5'!C79</f>
        <v>0.50017678737640381</v>
      </c>
      <c r="K79" s="582">
        <f>E79*0.4/'TA5'!D79</f>
        <v>0.49786752462387091</v>
      </c>
      <c r="L79" s="589">
        <f>F79*0.4/'TA5'!E79</f>
        <v>0.50498327612876881</v>
      </c>
      <c r="M79" s="590">
        <f>G79*0.4/'TA5'!F79</f>
        <v>0.48549130558967585</v>
      </c>
    </row>
    <row r="80" spans="1:13">
      <c r="A80" s="78">
        <v>1984</v>
      </c>
      <c r="B80" s="602">
        <f>avgprinc!BI73</f>
        <v>50921.334519338874</v>
      </c>
      <c r="C80" s="563">
        <f>avgprinc!BJ73</f>
        <v>51787.579537497317</v>
      </c>
      <c r="D80" s="562">
        <f>avgprinc!BK73</f>
        <v>54837.835504009941</v>
      </c>
      <c r="E80" s="562">
        <f>avgprinc!BL73</f>
        <v>68412.526771512537</v>
      </c>
      <c r="F80" s="562">
        <f>avgprinc!BM73</f>
        <v>37034.682512380743</v>
      </c>
      <c r="G80" s="563">
        <f>avgprinc!BN73</f>
        <v>78311.235279999048</v>
      </c>
      <c r="H80" s="571">
        <f>B80*0.4/'TA5'!B80</f>
        <v>0.47973659634590154</v>
      </c>
      <c r="I80" s="582">
        <f>C80*0.4/'TA5'!B80</f>
        <v>0.4878976047039032</v>
      </c>
      <c r="J80" s="589">
        <f>D80*0.4/'TA5'!C80</f>
        <v>0.49365308880805969</v>
      </c>
      <c r="K80" s="582">
        <f>E80*0.4/'TA5'!D80</f>
        <v>0.49092227220535273</v>
      </c>
      <c r="L80" s="589">
        <f>F80*0.4/'TA5'!E80</f>
        <v>0.49720492959022516</v>
      </c>
      <c r="M80" s="590">
        <f>G80*0.4/'TA5'!F80</f>
        <v>0.47794291377067571</v>
      </c>
    </row>
    <row r="81" spans="1:13">
      <c r="A81" s="78">
        <v>1985</v>
      </c>
      <c r="B81" s="602">
        <f>avgprinc!BI74</f>
        <v>51639.37008348752</v>
      </c>
      <c r="C81" s="563">
        <f>avgprinc!BJ74</f>
        <v>52511.453902446287</v>
      </c>
      <c r="D81" s="562">
        <f>avgprinc!BK74</f>
        <v>55684.352404976948</v>
      </c>
      <c r="E81" s="562">
        <f>avgprinc!BL74</f>
        <v>69348.243111044911</v>
      </c>
      <c r="F81" s="562">
        <f>avgprinc!BM74</f>
        <v>37500.211000794974</v>
      </c>
      <c r="G81" s="563">
        <f>avgprinc!BN74</f>
        <v>79174.190106799724</v>
      </c>
      <c r="H81" s="571">
        <f>B81*0.4/'TA5'!B81</f>
        <v>0.47794288396835322</v>
      </c>
      <c r="I81" s="582">
        <f>C81*0.4/'TA5'!B81</f>
        <v>0.48601436614990234</v>
      </c>
      <c r="J81" s="589">
        <f>D81*0.4/'TA5'!C81</f>
        <v>0.49390858411788946</v>
      </c>
      <c r="K81" s="582">
        <f>E81*0.4/'TA5'!D81</f>
        <v>0.48738774657249451</v>
      </c>
      <c r="L81" s="589">
        <f>F81*0.4/'TA5'!E81</f>
        <v>0.49737280607223511</v>
      </c>
      <c r="M81" s="590">
        <f>G81*0.4/'TA5'!F81</f>
        <v>0.47584292292594915</v>
      </c>
    </row>
    <row r="82" spans="1:13">
      <c r="A82" s="78">
        <v>1986</v>
      </c>
      <c r="B82" s="602">
        <f>avgprinc!BI75</f>
        <v>52685.329945370322</v>
      </c>
      <c r="C82" s="563">
        <f>avgprinc!BJ75</f>
        <v>53238.716037539816</v>
      </c>
      <c r="D82" s="562">
        <f>avgprinc!BK75</f>
        <v>56915.369772182887</v>
      </c>
      <c r="E82" s="562">
        <f>avgprinc!BL75</f>
        <v>70506.863179093023</v>
      </c>
      <c r="F82" s="562">
        <f>avgprinc!BM75</f>
        <v>38392.370297049776</v>
      </c>
      <c r="G82" s="563">
        <f>avgprinc!BN75</f>
        <v>80215.268034378299</v>
      </c>
      <c r="H82" s="571">
        <f>B82*0.4/'TA5'!B82</f>
        <v>0.48308572173118591</v>
      </c>
      <c r="I82" s="582">
        <f>C82*0.4/'TA5'!B82</f>
        <v>0.48815986514091492</v>
      </c>
      <c r="J82" s="589">
        <f>D82*0.4/'TA5'!C82</f>
        <v>0.49485069513320928</v>
      </c>
      <c r="K82" s="582">
        <f>E82*0.4/'TA5'!D82</f>
        <v>0.48963719606399536</v>
      </c>
      <c r="L82" s="589">
        <f>F82*0.4/'TA5'!E82</f>
        <v>0.50441333651542675</v>
      </c>
      <c r="M82" s="590">
        <f>G82*0.4/'TA5'!F82</f>
        <v>0.47962641716003424</v>
      </c>
    </row>
    <row r="83" spans="1:13">
      <c r="A83" s="78">
        <v>1987</v>
      </c>
      <c r="B83" s="602">
        <f>avgprinc!BI76</f>
        <v>53488.018895234658</v>
      </c>
      <c r="C83" s="563">
        <f>avgprinc!BJ76</f>
        <v>53923.455227531529</v>
      </c>
      <c r="D83" s="562">
        <f>avgprinc!BK76</f>
        <v>57970.189234601065</v>
      </c>
      <c r="E83" s="562">
        <f>avgprinc!BL76</f>
        <v>70917.531794593335</v>
      </c>
      <c r="F83" s="562">
        <f>avgprinc!BM76</f>
        <v>39270.652937374231</v>
      </c>
      <c r="G83" s="563">
        <f>avgprinc!BN76</f>
        <v>80662.000445275844</v>
      </c>
      <c r="H83" s="571">
        <f>B83*0.4/'TA5'!B83</f>
        <v>0.47560301423072826</v>
      </c>
      <c r="I83" s="582">
        <f>C83*0.4/'TA5'!B83</f>
        <v>0.47947481274604797</v>
      </c>
      <c r="J83" s="589">
        <f>D83*0.4/'TA5'!C83</f>
        <v>0.48633301258087164</v>
      </c>
      <c r="K83" s="582">
        <f>E83*0.4/'TA5'!D83</f>
        <v>0.47989818453788757</v>
      </c>
      <c r="L83" s="589">
        <f>F83*0.4/'TA5'!E83</f>
        <v>0.49590927362442022</v>
      </c>
      <c r="M83" s="590">
        <f>G83*0.4/'TA5'!F83</f>
        <v>0.47020441293716442</v>
      </c>
    </row>
    <row r="84" spans="1:13">
      <c r="A84" s="78">
        <v>1988</v>
      </c>
      <c r="B84" s="602">
        <f>avgprinc!BI77</f>
        <v>54464.552834886941</v>
      </c>
      <c r="C84" s="563">
        <f>avgprinc!BJ77</f>
        <v>54862.047410842992</v>
      </c>
      <c r="D84" s="562">
        <f>avgprinc!BK77</f>
        <v>59086.002931191906</v>
      </c>
      <c r="E84" s="562">
        <f>avgprinc!BL77</f>
        <v>71425.642467785365</v>
      </c>
      <c r="F84" s="562">
        <f>avgprinc!BM77</f>
        <v>40496.337709795225</v>
      </c>
      <c r="G84" s="563">
        <f>avgprinc!BN77</f>
        <v>81390.639347115852</v>
      </c>
      <c r="H84" s="571">
        <f>B84*0.4/'TA5'!B84</f>
        <v>0.46471893787384028</v>
      </c>
      <c r="I84" s="582">
        <f>C84*0.4/'TA5'!B84</f>
        <v>0.46811056137084961</v>
      </c>
      <c r="J84" s="589">
        <f>D84*0.4/'TA5'!C84</f>
        <v>0.47464236617088312</v>
      </c>
      <c r="K84" s="582">
        <f>E84*0.4/'TA5'!D84</f>
        <v>0.46540775895118691</v>
      </c>
      <c r="L84" s="589">
        <f>F84*0.4/'TA5'!E84</f>
        <v>0.48852238059043884</v>
      </c>
      <c r="M84" s="590">
        <f>G84*0.4/'TA5'!F84</f>
        <v>0.45831286907196039</v>
      </c>
    </row>
    <row r="85" spans="1:13">
      <c r="A85" s="83">
        <v>1989</v>
      </c>
      <c r="B85" s="603">
        <f>avgprinc!BI78</f>
        <v>55456.048293404536</v>
      </c>
      <c r="C85" s="565">
        <f>avgprinc!BJ78</f>
        <v>55690.273433812443</v>
      </c>
      <c r="D85" s="564">
        <f>avgprinc!BK78</f>
        <v>60014.297470947771</v>
      </c>
      <c r="E85" s="564">
        <f>avgprinc!BL78</f>
        <v>72032.697211949722</v>
      </c>
      <c r="F85" s="564">
        <f>avgprinc!BM78</f>
        <v>41339.2989014677</v>
      </c>
      <c r="G85" s="565">
        <f>avgprinc!BN78</f>
        <v>81924.182529601385</v>
      </c>
      <c r="H85" s="574">
        <f>B85*0.4/'TA5'!B85</f>
        <v>0.46748864650726324</v>
      </c>
      <c r="I85" s="585">
        <f>C85*0.4/'TA5'!B85</f>
        <v>0.46946313977241516</v>
      </c>
      <c r="J85" s="591">
        <f>D85*0.4/'TA5'!C85</f>
        <v>0.47615143656730652</v>
      </c>
      <c r="K85" s="585">
        <f>E85*0.4/'TA5'!D85</f>
        <v>0.46744823455810541</v>
      </c>
      <c r="L85" s="591">
        <f>F85*0.4/'TA5'!E85</f>
        <v>0.48682549595832825</v>
      </c>
      <c r="M85" s="592">
        <f>G85*0.4/'TA5'!F85</f>
        <v>0.45940080285072316</v>
      </c>
    </row>
    <row r="86" spans="1:13">
      <c r="A86" s="78">
        <v>1990</v>
      </c>
      <c r="B86" s="602">
        <f>avgprinc!BI79</f>
        <v>55521.619884341322</v>
      </c>
      <c r="C86" s="563">
        <f>avgprinc!BJ79</f>
        <v>55685.636836864942</v>
      </c>
      <c r="D86" s="562">
        <f>avgprinc!BK79</f>
        <v>60069.84694338093</v>
      </c>
      <c r="E86" s="562">
        <f>avgprinc!BL79</f>
        <v>71009.106827660915</v>
      </c>
      <c r="F86" s="562">
        <f>avgprinc!BM79</f>
        <v>42448.001631580795</v>
      </c>
      <c r="G86" s="563">
        <f>avgprinc!BN79</f>
        <v>81499.36563032087</v>
      </c>
      <c r="H86" s="571">
        <f>B86*0.4/'TA5'!B86</f>
        <v>0.46831491589546198</v>
      </c>
      <c r="I86" s="582">
        <f>C86*0.4/'TA5'!B86</f>
        <v>0.4696983695030213</v>
      </c>
      <c r="J86" s="589">
        <f>D86*0.4/'TA5'!C86</f>
        <v>0.47594591975212097</v>
      </c>
      <c r="K86" s="582">
        <f>E86*0.4/'TA5'!D86</f>
        <v>0.4656335711479187</v>
      </c>
      <c r="L86" s="589">
        <f>F86*0.4/'TA5'!E86</f>
        <v>0.49191734194755554</v>
      </c>
      <c r="M86" s="590">
        <f>G86*0.4/'TA5'!F86</f>
        <v>0.46012294292449951</v>
      </c>
    </row>
    <row r="87" spans="1:13">
      <c r="A87" s="78">
        <v>1991</v>
      </c>
      <c r="B87" s="602">
        <f>avgprinc!BI80</f>
        <v>54762.973004026695</v>
      </c>
      <c r="C87" s="563">
        <f>avgprinc!BJ80</f>
        <v>54762.668325485072</v>
      </c>
      <c r="D87" s="562">
        <f>avgprinc!BK80</f>
        <v>59241.112403618084</v>
      </c>
      <c r="E87" s="562">
        <f>avgprinc!BL80</f>
        <v>69199.515327113753</v>
      </c>
      <c r="F87" s="562">
        <f>avgprinc!BM80</f>
        <v>42350.609738525098</v>
      </c>
      <c r="G87" s="563">
        <f>avgprinc!BN80</f>
        <v>80286.123609351605</v>
      </c>
      <c r="H87" s="571">
        <f>B87*0.4/'TA5'!B87</f>
        <v>0.47138735651969915</v>
      </c>
      <c r="I87" s="582">
        <f>C87*0.4/'TA5'!B87</f>
        <v>0.47138473391532898</v>
      </c>
      <c r="J87" s="589">
        <f>D87*0.4/'TA5'!C87</f>
        <v>0.47884434461593633</v>
      </c>
      <c r="K87" s="582">
        <f>E87*0.4/'TA5'!D87</f>
        <v>0.4673049151897431</v>
      </c>
      <c r="L87" s="589">
        <f>F87*0.4/'TA5'!E87</f>
        <v>0.49333971738815308</v>
      </c>
      <c r="M87" s="590">
        <f>G87*0.4/'TA5'!F87</f>
        <v>0.46148297190666199</v>
      </c>
    </row>
    <row r="88" spans="1:13">
      <c r="A88" s="78">
        <v>1992</v>
      </c>
      <c r="B88" s="602">
        <f>avgprinc!BI81</f>
        <v>55460.378266755004</v>
      </c>
      <c r="C88" s="563">
        <f>avgprinc!BJ81</f>
        <v>55430.021657232501</v>
      </c>
      <c r="D88" s="562">
        <f>avgprinc!BK81</f>
        <v>60178.903709389328</v>
      </c>
      <c r="E88" s="562">
        <f>avgprinc!BL81</f>
        <v>70298.399744533177</v>
      </c>
      <c r="F88" s="562">
        <f>avgprinc!BM81</f>
        <v>42626.353400566099</v>
      </c>
      <c r="G88" s="563">
        <f>avgprinc!BN81</f>
        <v>81071.935502292006</v>
      </c>
      <c r="H88" s="571">
        <f>B88*0.4/'TA5'!B88</f>
        <v>0.46819591522216802</v>
      </c>
      <c r="I88" s="582">
        <f>C88*0.4/'TA5'!B88</f>
        <v>0.46793964505195623</v>
      </c>
      <c r="J88" s="589">
        <f>D88*0.4/'TA5'!C88</f>
        <v>0.47564283013343817</v>
      </c>
      <c r="K88" s="582">
        <f>E88*0.4/'TA5'!D88</f>
        <v>0.46396389603614807</v>
      </c>
      <c r="L88" s="589">
        <f>F88*0.4/'TA5'!E88</f>
        <v>0.48802971839904785</v>
      </c>
      <c r="M88" s="590">
        <f>G88*0.4/'TA5'!F88</f>
        <v>0.45676201581954956</v>
      </c>
    </row>
    <row r="89" spans="1:13">
      <c r="A89" s="78">
        <v>1993</v>
      </c>
      <c r="B89" s="602">
        <f>avgprinc!BI82</f>
        <v>56056.186203351506</v>
      </c>
      <c r="C89" s="563">
        <f>avgprinc!BJ82</f>
        <v>55602.199480162366</v>
      </c>
      <c r="D89" s="562">
        <f>avgprinc!BK82</f>
        <v>60458.013494156032</v>
      </c>
      <c r="E89" s="562">
        <f>avgprinc!BL82</f>
        <v>71040.989635477032</v>
      </c>
      <c r="F89" s="562">
        <f>avgprinc!BM82</f>
        <v>42549.944004348617</v>
      </c>
      <c r="G89" s="563">
        <f>avgprinc!BN82</f>
        <v>81922.769896708938</v>
      </c>
      <c r="H89" s="571">
        <f>B89*0.4/'TA5'!B89</f>
        <v>0.4693763256072998</v>
      </c>
      <c r="I89" s="582">
        <f>C89*0.4/'TA5'!B89</f>
        <v>0.4655749499797821</v>
      </c>
      <c r="J89" s="589">
        <f>D89*0.4/'TA5'!C89</f>
        <v>0.47185984253883356</v>
      </c>
      <c r="K89" s="582">
        <f>E89*0.4/'TA5'!D89</f>
        <v>0.46134808659553533</v>
      </c>
      <c r="L89" s="589">
        <f>F89*0.4/'TA5'!E89</f>
        <v>0.4875397384166717</v>
      </c>
      <c r="M89" s="590">
        <f>G89*0.4/'TA5'!F89</f>
        <v>0.45785060524940491</v>
      </c>
    </row>
    <row r="90" spans="1:13">
      <c r="A90" s="78">
        <v>1994</v>
      </c>
      <c r="B90" s="602">
        <f>avgprinc!BI83</f>
        <v>57619.678409360524</v>
      </c>
      <c r="C90" s="563">
        <f>avgprinc!BJ83</f>
        <v>56947.328996308112</v>
      </c>
      <c r="D90" s="562">
        <f>avgprinc!BK83</f>
        <v>61833.715575114373</v>
      </c>
      <c r="E90" s="562">
        <f>avgprinc!BL83</f>
        <v>72273.008563314565</v>
      </c>
      <c r="F90" s="562">
        <f>avgprinc!BM83</f>
        <v>43982.17606986763</v>
      </c>
      <c r="G90" s="563">
        <f>avgprinc!BN83</f>
        <v>84023.197150130072</v>
      </c>
      <c r="H90" s="571">
        <f>B90*0.4/'TA5'!B90</f>
        <v>0.46725714206695568</v>
      </c>
      <c r="I90" s="582">
        <f>C90*0.4/'TA5'!B90</f>
        <v>0.46180483698844915</v>
      </c>
      <c r="J90" s="589">
        <f>D90*0.4/'TA5'!C90</f>
        <v>0.46764057874679571</v>
      </c>
      <c r="K90" s="582">
        <f>E90*0.4/'TA5'!D90</f>
        <v>0.45766380429267894</v>
      </c>
      <c r="L90" s="589">
        <f>F90*0.4/'TA5'!E90</f>
        <v>0.48352396488189686</v>
      </c>
      <c r="M90" s="590">
        <f>G90*0.4/'TA5'!F90</f>
        <v>0.4548116028308869</v>
      </c>
    </row>
    <row r="91" spans="1:13">
      <c r="A91" s="78">
        <v>1995</v>
      </c>
      <c r="B91" s="602">
        <f>avgprinc!BI84</f>
        <v>58259.267239075736</v>
      </c>
      <c r="C91" s="563">
        <f>avgprinc!BJ84</f>
        <v>57906.133186532854</v>
      </c>
      <c r="D91" s="562">
        <f>avgprinc!BK84</f>
        <v>62595.517513076331</v>
      </c>
      <c r="E91" s="562">
        <f>avgprinc!BL84</f>
        <v>73037.005384251694</v>
      </c>
      <c r="F91" s="562">
        <f>avgprinc!BM84</f>
        <v>44858.097433462259</v>
      </c>
      <c r="G91" s="563">
        <f>avgprinc!BN84</f>
        <v>84823.296156235767</v>
      </c>
      <c r="H91" s="571">
        <f>B91*0.4/'TA5'!B91</f>
        <v>0.46218156814575206</v>
      </c>
      <c r="I91" s="582">
        <f>C91*0.4/'TA5'!B91</f>
        <v>0.45938009023666393</v>
      </c>
      <c r="J91" s="589">
        <f>D91*0.4/'TA5'!C91</f>
        <v>0.46526035666465765</v>
      </c>
      <c r="K91" s="582">
        <f>E91*0.4/'TA5'!D91</f>
        <v>0.45311781764030457</v>
      </c>
      <c r="L91" s="589">
        <f>F91*0.4/'TA5'!E91</f>
        <v>0.48011311888694769</v>
      </c>
      <c r="M91" s="590">
        <f>G91*0.4/'TA5'!F91</f>
        <v>0.44871878623962408</v>
      </c>
    </row>
    <row r="92" spans="1:13">
      <c r="A92" s="78">
        <v>1996</v>
      </c>
      <c r="B92" s="602">
        <f>avgprinc!BI85</f>
        <v>59318.93882179544</v>
      </c>
      <c r="C92" s="563">
        <f>avgprinc!BJ85</f>
        <v>58920.942565259502</v>
      </c>
      <c r="D92" s="562">
        <f>avgprinc!BK85</f>
        <v>63676.919127584799</v>
      </c>
      <c r="E92" s="562">
        <f>avgprinc!BL85</f>
        <v>74007.600285517008</v>
      </c>
      <c r="F92" s="562">
        <f>avgprinc!BM85</f>
        <v>45940.659355881893</v>
      </c>
      <c r="G92" s="563">
        <f>avgprinc!BN85</f>
        <v>86179.88729481386</v>
      </c>
      <c r="H92" s="571">
        <f>B92*0.4/'TA5'!B92</f>
        <v>0.45619195699691778</v>
      </c>
      <c r="I92" s="582">
        <f>C92*0.4/'TA5'!B92</f>
        <v>0.45313116908073425</v>
      </c>
      <c r="J92" s="589">
        <f>D92*0.4/'TA5'!C92</f>
        <v>0.45886889100074774</v>
      </c>
      <c r="K92" s="582">
        <f>E92*0.4/'TA5'!D92</f>
        <v>0.44608455896377569</v>
      </c>
      <c r="L92" s="589">
        <f>F92*0.4/'TA5'!E92</f>
        <v>0.47473877668380743</v>
      </c>
      <c r="M92" s="590">
        <f>G92*0.4/'TA5'!F92</f>
        <v>0.44279026985168457</v>
      </c>
    </row>
    <row r="93" spans="1:13">
      <c r="A93" s="78">
        <v>1997</v>
      </c>
      <c r="B93" s="602">
        <f>avgprinc!BI86</f>
        <v>60752.516689540345</v>
      </c>
      <c r="C93" s="563">
        <f>avgprinc!BJ86</f>
        <v>60391.37221228009</v>
      </c>
      <c r="D93" s="562">
        <f>avgprinc!BK86</f>
        <v>65346.599129589384</v>
      </c>
      <c r="E93" s="562">
        <f>avgprinc!BL86</f>
        <v>75809.34805543111</v>
      </c>
      <c r="F93" s="562">
        <f>avgprinc!BM86</f>
        <v>47251.125025969763</v>
      </c>
      <c r="G93" s="563">
        <f>avgprinc!BN86</f>
        <v>88072.089585910071</v>
      </c>
      <c r="H93" s="571">
        <f>B93*0.4/'TA5'!B93</f>
        <v>0.45076590776443487</v>
      </c>
      <c r="I93" s="582">
        <f>C93*0.4/'TA5'!B93</f>
        <v>0.44808632135391235</v>
      </c>
      <c r="J93" s="589">
        <f>D93*0.4/'TA5'!C93</f>
        <v>0.45330747961997986</v>
      </c>
      <c r="K93" s="582">
        <f>E93*0.4/'TA5'!D93</f>
        <v>0.44055926799774175</v>
      </c>
      <c r="L93" s="589">
        <f>F93*0.4/'TA5'!E93</f>
        <v>0.47103655338287348</v>
      </c>
      <c r="M93" s="590">
        <f>G93*0.4/'TA5'!F93</f>
        <v>0.43695002794265747</v>
      </c>
    </row>
    <row r="94" spans="1:13">
      <c r="A94" s="78">
        <v>1998</v>
      </c>
      <c r="B94" s="602">
        <f>avgprinc!BI87</f>
        <v>62692.382148796903</v>
      </c>
      <c r="C94" s="563">
        <f>avgprinc!BJ87</f>
        <v>62226.145475698737</v>
      </c>
      <c r="D94" s="562">
        <f>avgprinc!BK87</f>
        <v>67502.955795223199</v>
      </c>
      <c r="E94" s="562">
        <f>avgprinc!BL87</f>
        <v>78107.339207713259</v>
      </c>
      <c r="F94" s="562">
        <f>avgprinc!BM87</f>
        <v>48607.173082779373</v>
      </c>
      <c r="G94" s="563">
        <f>avgprinc!BN87</f>
        <v>90644.681210964234</v>
      </c>
      <c r="H94" s="571">
        <f>B94*0.4/'TA5'!B94</f>
        <v>0.44800290465354908</v>
      </c>
      <c r="I94" s="582">
        <f>C94*0.4/'TA5'!B94</f>
        <v>0.44467115402221669</v>
      </c>
      <c r="J94" s="589">
        <f>D94*0.4/'TA5'!C94</f>
        <v>0.44938054680824285</v>
      </c>
      <c r="K94" s="582">
        <f>E94*0.4/'TA5'!D94</f>
        <v>0.43627607822418213</v>
      </c>
      <c r="L94" s="589">
        <f>F94*0.4/'TA5'!E94</f>
        <v>0.46836498379707325</v>
      </c>
      <c r="M94" s="590">
        <f>G94*0.4/'TA5'!F94</f>
        <v>0.43354982137680059</v>
      </c>
    </row>
    <row r="95" spans="1:13">
      <c r="A95" s="83">
        <v>1999</v>
      </c>
      <c r="B95" s="603">
        <f>avgprinc!BI88</f>
        <v>63993.460250560776</v>
      </c>
      <c r="C95" s="565">
        <f>avgprinc!BJ88</f>
        <v>63211.246113732908</v>
      </c>
      <c r="D95" s="564">
        <f>avgprinc!BK88</f>
        <v>69040.2664303442</v>
      </c>
      <c r="E95" s="564">
        <f>avgprinc!BL88</f>
        <v>80074.731178894828</v>
      </c>
      <c r="F95" s="564">
        <f>avgprinc!BM88</f>
        <v>48936.857044281518</v>
      </c>
      <c r="G95" s="565">
        <f>avgprinc!BN88</f>
        <v>92474.498256580177</v>
      </c>
      <c r="H95" s="574">
        <f>B95*0.4/'TA5'!B95</f>
        <v>0.44392821192741394</v>
      </c>
      <c r="I95" s="585">
        <f>C95*0.4/'TA5'!B95</f>
        <v>0.43850192427635198</v>
      </c>
      <c r="J95" s="591">
        <f>D95*0.4/'TA5'!C95</f>
        <v>0.44339665770530695</v>
      </c>
      <c r="K95" s="585">
        <f>E95*0.4/'TA5'!D95</f>
        <v>0.42912676930427551</v>
      </c>
      <c r="L95" s="591">
        <f>F95*0.4/'TA5'!E95</f>
        <v>0.46554920077323919</v>
      </c>
      <c r="M95" s="592">
        <f>G95*0.4/'TA5'!F95</f>
        <v>0.42871725559234608</v>
      </c>
    </row>
    <row r="96" spans="1:13">
      <c r="A96" s="88">
        <v>2000</v>
      </c>
      <c r="B96" s="604">
        <f>avgprinc!BI89</f>
        <v>65431.450466431292</v>
      </c>
      <c r="C96" s="567">
        <f>avgprinc!BJ89</f>
        <v>64707.194995012673</v>
      </c>
      <c r="D96" s="566">
        <f>avgprinc!BK89</f>
        <v>70684.67092978445</v>
      </c>
      <c r="E96" s="566">
        <f>avgprinc!BL89</f>
        <v>81410.151185118171</v>
      </c>
      <c r="F96" s="566">
        <f>avgprinc!BM89</f>
        <v>50564.31126468494</v>
      </c>
      <c r="G96" s="567">
        <f>avgprinc!BN89</f>
        <v>94143.688336203166</v>
      </c>
      <c r="H96" s="575">
        <f>B96*0.4/'TA5'!B96</f>
        <v>0.43942657113075256</v>
      </c>
      <c r="I96" s="586">
        <f>C96*0.4/'TA5'!B96</f>
        <v>0.43456259369850153</v>
      </c>
      <c r="J96" s="593">
        <f>D96*0.4/'TA5'!C96</f>
        <v>0.43892121315002441</v>
      </c>
      <c r="K96" s="586">
        <f>E96*0.4/'TA5'!D96</f>
        <v>0.42276212573051458</v>
      </c>
      <c r="L96" s="593">
        <f>F96*0.4/'TA5'!E96</f>
        <v>0.46533975005149836</v>
      </c>
      <c r="M96" s="594">
        <f>G96*0.4/'TA5'!F96</f>
        <v>0.42420288920402532</v>
      </c>
    </row>
    <row r="97" spans="1:13">
      <c r="A97" s="78">
        <v>2001</v>
      </c>
      <c r="B97" s="602">
        <f>avgprinc!BI90</f>
        <v>65966.566133561369</v>
      </c>
      <c r="C97" s="563">
        <f>avgprinc!BJ90</f>
        <v>65333.771962305189</v>
      </c>
      <c r="D97" s="562">
        <f>avgprinc!BK90</f>
        <v>71436.309345831862</v>
      </c>
      <c r="E97" s="562">
        <f>avgprinc!BL90</f>
        <v>81661.880633536202</v>
      </c>
      <c r="F97" s="562">
        <f>avgprinc!BM90</f>
        <v>51401.361894478505</v>
      </c>
      <c r="G97" s="563">
        <f>avgprinc!BN90</f>
        <v>94304.658037963105</v>
      </c>
      <c r="H97" s="571">
        <f>B97*0.4/'TA5'!B97</f>
        <v>0.44507834315299982</v>
      </c>
      <c r="I97" s="582">
        <f>C97*0.4/'TA5'!B97</f>
        <v>0.44080886244773865</v>
      </c>
      <c r="J97" s="589">
        <f>D97*0.4/'TA5'!C97</f>
        <v>0.44690394401550299</v>
      </c>
      <c r="K97" s="582">
        <f>E97*0.4/'TA5'!D97</f>
        <v>0.43045547604560846</v>
      </c>
      <c r="L97" s="589">
        <f>F97*0.4/'TA5'!E97</f>
        <v>0.46764606237411488</v>
      </c>
      <c r="M97" s="590">
        <f>G97*0.4/'TA5'!F97</f>
        <v>0.43009182810783392</v>
      </c>
    </row>
    <row r="98" spans="1:13">
      <c r="A98" s="78">
        <v>2002</v>
      </c>
      <c r="B98" s="602">
        <f>avgprinc!BI91</f>
        <v>66244.338531651578</v>
      </c>
      <c r="C98" s="563">
        <f>avgprinc!BJ91</f>
        <v>65555.605427330316</v>
      </c>
      <c r="D98" s="562">
        <f>avgprinc!BK91</f>
        <v>71672.528942914825</v>
      </c>
      <c r="E98" s="562">
        <f>avgprinc!BL91</f>
        <v>81256.042522758347</v>
      </c>
      <c r="F98" s="562">
        <f>avgprinc!BM91</f>
        <v>52198.247858132658</v>
      </c>
      <c r="G98" s="563">
        <f>avgprinc!BN91</f>
        <v>93887.960169094935</v>
      </c>
      <c r="H98" s="571">
        <f>B98*0.4/'TA5'!B98</f>
        <v>0.44800972938537598</v>
      </c>
      <c r="I98" s="582">
        <f>C98*0.4/'TA5'!B98</f>
        <v>0.44335183501243586</v>
      </c>
      <c r="J98" s="589">
        <f>D98*0.4/'TA5'!C98</f>
        <v>0.45057985186576849</v>
      </c>
      <c r="K98" s="582">
        <f>E98*0.4/'TA5'!D98</f>
        <v>0.4338597953319549</v>
      </c>
      <c r="L98" s="589">
        <f>F98*0.4/'TA5'!E98</f>
        <v>0.46737906336784363</v>
      </c>
      <c r="M98" s="590">
        <f>G98*0.4/'TA5'!F98</f>
        <v>0.43196937441825867</v>
      </c>
    </row>
    <row r="99" spans="1:13">
      <c r="A99" s="78">
        <v>2003</v>
      </c>
      <c r="B99" s="602">
        <f>avgprinc!BI92</f>
        <v>66928.758262497067</v>
      </c>
      <c r="C99" s="563">
        <f>avgprinc!BJ92</f>
        <v>66264.310740759029</v>
      </c>
      <c r="D99" s="562">
        <f>avgprinc!BK92</f>
        <v>72457.98422850229</v>
      </c>
      <c r="E99" s="562">
        <f>avgprinc!BL92</f>
        <v>81349.724478328615</v>
      </c>
      <c r="F99" s="562">
        <f>avgprinc!BM92</f>
        <v>53316.137633282196</v>
      </c>
      <c r="G99" s="563">
        <f>avgprinc!BN92</f>
        <v>94409.76064125936</v>
      </c>
      <c r="H99" s="571">
        <f>B99*0.4/'TA5'!B99</f>
        <v>0.44772753119468683</v>
      </c>
      <c r="I99" s="582">
        <f>C99*0.4/'TA5'!B99</f>
        <v>0.44328263401985163</v>
      </c>
      <c r="J99" s="589">
        <f>D99*0.4/'TA5'!C99</f>
        <v>0.45117333531379694</v>
      </c>
      <c r="K99" s="582">
        <f>E99*0.4/'TA5'!D99</f>
        <v>0.43329617381095881</v>
      </c>
      <c r="L99" s="589">
        <f>F99*0.4/'TA5'!E99</f>
        <v>0.4669299721717835</v>
      </c>
      <c r="M99" s="590">
        <f>G99*0.4/'TA5'!F99</f>
        <v>0.4308765828609466</v>
      </c>
    </row>
    <row r="100" spans="1:13">
      <c r="A100" s="78">
        <v>2004</v>
      </c>
      <c r="B100" s="602">
        <f>avgprinc!BI93</f>
        <v>67846.067162095147</v>
      </c>
      <c r="C100" s="563">
        <f>avgprinc!BJ93</f>
        <v>67161.552466300607</v>
      </c>
      <c r="D100" s="562">
        <f>avgprinc!BK93</f>
        <v>73328.232388079632</v>
      </c>
      <c r="E100" s="562">
        <f>avgprinc!BL93</f>
        <v>82480.985171663327</v>
      </c>
      <c r="F100" s="562">
        <f>avgprinc!BM93</f>
        <v>54022.000254630555</v>
      </c>
      <c r="G100" s="563">
        <f>avgprinc!BN93</f>
        <v>95118.255436217776</v>
      </c>
      <c r="H100" s="571">
        <f>B100*0.4/'TA5'!B100</f>
        <v>0.44151854515075678</v>
      </c>
      <c r="I100" s="582">
        <f>C100*0.4/'TA5'!B100</f>
        <v>0.43706396222114569</v>
      </c>
      <c r="J100" s="589">
        <f>D100*0.4/'TA5'!C100</f>
        <v>0.44469365477561951</v>
      </c>
      <c r="K100" s="582">
        <f>E100*0.4/'TA5'!D100</f>
        <v>0.42678520083427429</v>
      </c>
      <c r="L100" s="589">
        <f>F100*0.4/'TA5'!E100</f>
        <v>0.46092835068702692</v>
      </c>
      <c r="M100" s="590">
        <f>G100*0.4/'TA5'!F100</f>
        <v>0.42367792129516607</v>
      </c>
    </row>
    <row r="101" spans="1:13">
      <c r="A101" s="78">
        <v>2005</v>
      </c>
      <c r="B101" s="602">
        <f>avgprinc!BI94</f>
        <v>68027.003397567518</v>
      </c>
      <c r="C101" s="563">
        <f>avgprinc!BJ94</f>
        <v>67392.726574172644</v>
      </c>
      <c r="D101" s="562">
        <f>avgprinc!BK94</f>
        <v>73342.459681526452</v>
      </c>
      <c r="E101" s="562">
        <f>avgprinc!BL94</f>
        <v>82434.243422539352</v>
      </c>
      <c r="F101" s="562">
        <f>avgprinc!BM94</f>
        <v>54545.056130081291</v>
      </c>
      <c r="G101" s="563">
        <f>avgprinc!BN94</f>
        <v>95222.377418206728</v>
      </c>
      <c r="H101" s="571">
        <f>B101*0.4/'TA5'!B101</f>
        <v>0.43269777297973633</v>
      </c>
      <c r="I101" s="582">
        <f>C101*0.4/'TA5'!B101</f>
        <v>0.42866334319114685</v>
      </c>
      <c r="J101" s="589">
        <f>D101*0.4/'TA5'!C101</f>
        <v>0.43700364232063299</v>
      </c>
      <c r="K101" s="582">
        <f>E101*0.4/'TA5'!D101</f>
        <v>0.41713780164718617</v>
      </c>
      <c r="L101" s="589">
        <f>F101*0.4/'TA5'!E101</f>
        <v>0.45449578762054443</v>
      </c>
      <c r="M101" s="590">
        <f>G101*0.4/'TA5'!F101</f>
        <v>0.41527748107910151</v>
      </c>
    </row>
    <row r="102" spans="1:13">
      <c r="A102" s="78">
        <v>2006</v>
      </c>
      <c r="B102" s="602">
        <f>avgprinc!BI95</f>
        <v>68732.343967898458</v>
      </c>
      <c r="C102" s="563">
        <f>avgprinc!BJ95</f>
        <v>68087.364327935924</v>
      </c>
      <c r="D102" s="562">
        <f>avgprinc!BK95</f>
        <v>73945.297157207533</v>
      </c>
      <c r="E102" s="562">
        <f>avgprinc!BL95</f>
        <v>83150.094364133707</v>
      </c>
      <c r="F102" s="562">
        <f>avgprinc!BM95</f>
        <v>55254.478788021799</v>
      </c>
      <c r="G102" s="563">
        <f>avgprinc!BN95</f>
        <v>95532.554483096348</v>
      </c>
      <c r="H102" s="571">
        <f>B102*0.4/'TA5'!B102</f>
        <v>0.42649960517883312</v>
      </c>
      <c r="I102" s="582">
        <f>C102*0.4/'TA5'!B102</f>
        <v>0.42249736189842235</v>
      </c>
      <c r="J102" s="589">
        <f>D102*0.4/'TA5'!C102</f>
        <v>0.43109396100044245</v>
      </c>
      <c r="K102" s="582">
        <f>E102*0.4/'TA5'!D102</f>
        <v>0.41048446297645569</v>
      </c>
      <c r="L102" s="589">
        <f>F102*0.4/'TA5'!E102</f>
        <v>0.44909191131591791</v>
      </c>
      <c r="M102" s="590">
        <f>G102*0.4/'TA5'!F102</f>
        <v>0.40833047032356262</v>
      </c>
    </row>
    <row r="103" spans="1:13">
      <c r="A103" s="78">
        <v>2007</v>
      </c>
      <c r="B103" s="602">
        <f>avgprinc!BI96</f>
        <v>68121.689911487745</v>
      </c>
      <c r="C103" s="563">
        <f>avgprinc!BJ96</f>
        <v>67400.33866866093</v>
      </c>
      <c r="D103" s="562">
        <f>avgprinc!BK96</f>
        <v>73069.858813017781</v>
      </c>
      <c r="E103" s="562">
        <f>avgprinc!BL96</f>
        <v>82037.94178226075</v>
      </c>
      <c r="F103" s="562">
        <f>avgprinc!BM96</f>
        <v>54915.580611928403</v>
      </c>
      <c r="G103" s="563">
        <f>avgprinc!BN96</f>
        <v>94562.418103279226</v>
      </c>
      <c r="H103" s="571">
        <f>B103*0.4/'TA5'!B103</f>
        <v>0.42816880345344549</v>
      </c>
      <c r="I103" s="582">
        <f>C103*0.4/'TA5'!B103</f>
        <v>0.42363485693931585</v>
      </c>
      <c r="J103" s="589">
        <f>D103*0.4/'TA5'!C103</f>
        <v>0.43287336826324474</v>
      </c>
      <c r="K103" s="582">
        <f>E103*0.4/'TA5'!D103</f>
        <v>0.41100385785102844</v>
      </c>
      <c r="L103" s="589">
        <f>F103*0.4/'TA5'!E103</f>
        <v>0.45156714320182806</v>
      </c>
      <c r="M103" s="590">
        <f>G103*0.4/'TA5'!F103</f>
        <v>0.40855824947357167</v>
      </c>
    </row>
    <row r="104" spans="1:13">
      <c r="A104" s="78">
        <v>2008</v>
      </c>
      <c r="B104" s="602">
        <f>avgprinc!BI97</f>
        <v>67187.252514014428</v>
      </c>
      <c r="C104" s="563">
        <f>avgprinc!BJ97</f>
        <v>66164.817180267462</v>
      </c>
      <c r="D104" s="562">
        <f>avgprinc!BK97</f>
        <v>72123.473478751126</v>
      </c>
      <c r="E104" s="562">
        <f>avgprinc!BL97</f>
        <v>80552.655505952731</v>
      </c>
      <c r="F104" s="562">
        <f>avgprinc!BM97</f>
        <v>54065.919521400028</v>
      </c>
      <c r="G104" s="563">
        <f>avgprinc!BN97</f>
        <v>92476.83043492111</v>
      </c>
      <c r="H104" s="571">
        <f>B104*0.4/'TA5'!B104</f>
        <v>0.4318798184394837</v>
      </c>
      <c r="I104" s="582">
        <f>C104*0.4/'TA5'!B104</f>
        <v>0.42530760169029236</v>
      </c>
      <c r="J104" s="589">
        <f>D104*0.4/'TA5'!C104</f>
        <v>0.43546870350837713</v>
      </c>
      <c r="K104" s="582">
        <f>E104*0.4/'TA5'!D104</f>
        <v>0.41384923458099371</v>
      </c>
      <c r="L104" s="589">
        <f>F104*0.4/'TA5'!E104</f>
        <v>0.4531236588954925</v>
      </c>
      <c r="M104" s="590">
        <f>G104*0.4/'TA5'!F104</f>
        <v>0.41120666265487676</v>
      </c>
    </row>
    <row r="105" spans="1:13">
      <c r="A105" s="83">
        <v>2009</v>
      </c>
      <c r="B105" s="605">
        <f>avgprinc!BI98</f>
        <v>65502.738036273666</v>
      </c>
      <c r="C105" s="606">
        <f>avgprinc!BJ98</f>
        <v>64346.688291799037</v>
      </c>
      <c r="D105" s="564">
        <f>avgprinc!BK98</f>
        <v>70127.752349192247</v>
      </c>
      <c r="E105" s="564">
        <f>avgprinc!BL98</f>
        <v>77122.298771846632</v>
      </c>
      <c r="F105" s="564">
        <f>avgprinc!BM98</f>
        <v>53640.695237312713</v>
      </c>
      <c r="G105" s="565">
        <f>avgprinc!BN98</f>
        <v>90151.191301974628</v>
      </c>
      <c r="H105" s="574">
        <f>B105*0.4/'TA5'!B105</f>
        <v>0.4412020742893219</v>
      </c>
      <c r="I105" s="585">
        <f>C105*0.4/'TA5'!B105</f>
        <v>0.4334153532981872</v>
      </c>
      <c r="J105" s="595">
        <f>D105*0.4/'TA5'!C105</f>
        <v>0.44565299153327942</v>
      </c>
      <c r="K105" s="596">
        <f>E105*0.4/'TA5'!D105</f>
        <v>0.4242055118083955</v>
      </c>
      <c r="L105" s="591">
        <f>F105*0.4/'TA5'!E105</f>
        <v>0.45647731423377985</v>
      </c>
      <c r="M105" s="592">
        <f>G105*0.4/'TA5'!F105</f>
        <v>0.41853895783424372</v>
      </c>
    </row>
    <row r="106" spans="1:13">
      <c r="A106" s="78">
        <v>2010</v>
      </c>
      <c r="B106" s="607">
        <f>avgprinc!BI99</f>
        <v>65791.267856365812</v>
      </c>
      <c r="C106" s="608">
        <f>avgprinc!BJ99</f>
        <v>64528.913249674668</v>
      </c>
      <c r="D106" s="562">
        <f>avgprinc!BK99</f>
        <v>70254.125060910752</v>
      </c>
      <c r="E106" s="562">
        <f>avgprinc!BL99</f>
        <v>76851.878053468012</v>
      </c>
      <c r="F106" s="562">
        <f>avgprinc!BM99</f>
        <v>54179.303534408871</v>
      </c>
      <c r="G106" s="563">
        <f>avgprinc!BN99</f>
        <v>89758.319087937285</v>
      </c>
      <c r="H106" s="571">
        <f>B106*0.4/'TA5'!B106</f>
        <v>0.43324211239814747</v>
      </c>
      <c r="I106" s="582">
        <f>C106*0.4/'TA5'!B106</f>
        <v>0.42492938041687006</v>
      </c>
      <c r="J106" s="597">
        <f>D106*0.4/'TA5'!C106</f>
        <v>0.43710565567016596</v>
      </c>
      <c r="K106" s="598">
        <f>E106*0.4/'TA5'!D106</f>
        <v>0.41473221778869623</v>
      </c>
      <c r="L106" s="589">
        <f>F106*0.4/'TA5'!E106</f>
        <v>0.44936928153038025</v>
      </c>
      <c r="M106" s="590">
        <f>G106*0.4/'TA5'!F106</f>
        <v>0.40974184870719915</v>
      </c>
    </row>
    <row r="107" spans="1:13">
      <c r="A107" s="78">
        <v>2011</v>
      </c>
      <c r="B107" s="607">
        <f>avgprinc!BI100</f>
        <v>66671.726900506983</v>
      </c>
      <c r="C107" s="608">
        <f>avgprinc!BJ100</f>
        <v>65274.174572525859</v>
      </c>
      <c r="D107" s="562">
        <f>avgprinc!BK100</f>
        <v>70944.156359343877</v>
      </c>
      <c r="E107" s="562">
        <f>avgprinc!BL100</f>
        <v>78574.21746991502</v>
      </c>
      <c r="F107" s="562">
        <f>avgprinc!BM100</f>
        <v>54131.055274382379</v>
      </c>
      <c r="G107" s="563">
        <f>avgprinc!BN100</f>
        <v>90400.859792327028</v>
      </c>
      <c r="H107" s="571">
        <f>B107*0.4/'TA5'!B107</f>
        <v>0.43207600712776184</v>
      </c>
      <c r="I107" s="582">
        <f>C107*0.4/'TA5'!B107</f>
        <v>0.42301896214485174</v>
      </c>
      <c r="J107" s="597">
        <f>D107*0.4/'TA5'!C107</f>
        <v>0.43584176898002625</v>
      </c>
      <c r="K107" s="598">
        <f>E107*0.4/'TA5'!D107</f>
        <v>0.41404199600219721</v>
      </c>
      <c r="L107" s="589">
        <f>F107*0.4/'TA5'!E107</f>
        <v>0.44595554471015925</v>
      </c>
      <c r="M107" s="590">
        <f>G107*0.4/'TA5'!F107</f>
        <v>0.40778630971908569</v>
      </c>
    </row>
    <row r="108" spans="1:13">
      <c r="A108" s="78">
        <v>2012</v>
      </c>
      <c r="B108" s="607">
        <f>avgprinc!BI101</f>
        <v>66954.651707859419</v>
      </c>
      <c r="C108" s="608">
        <f>avgprinc!BJ101</f>
        <v>65448.885661954642</v>
      </c>
      <c r="D108" s="562">
        <f>avgprinc!BK101</f>
        <v>71524.987379993996</v>
      </c>
      <c r="E108" s="562">
        <f>avgprinc!BL101</f>
        <v>79304.856841987668</v>
      </c>
      <c r="F108" s="562">
        <f>avgprinc!BM101</f>
        <v>53958.628748982774</v>
      </c>
      <c r="G108" s="563">
        <f>avgprinc!BN101</f>
        <v>90318.789212550517</v>
      </c>
      <c r="H108" s="571">
        <f>B108*0.4/'TA5'!B108</f>
        <v>0.42382422089576721</v>
      </c>
      <c r="I108" s="582">
        <f>C108*0.4/'TA5'!B108</f>
        <v>0.41429269313812256</v>
      </c>
      <c r="J108" s="597">
        <f>D108*0.4/'TA5'!C108</f>
        <v>0.4286008775234223</v>
      </c>
      <c r="K108" s="598">
        <f>E108*0.4/'TA5'!D108</f>
        <v>0.405295729637146</v>
      </c>
      <c r="L108" s="589">
        <f>F108*0.4/'TA5'!E108</f>
        <v>0.43831798434257502</v>
      </c>
      <c r="M108" s="590">
        <f>G108*0.4/'TA5'!F108</f>
        <v>0.39971023797988897</v>
      </c>
    </row>
    <row r="109" spans="1:13">
      <c r="A109" s="78">
        <v>2013</v>
      </c>
      <c r="B109" s="607">
        <f>avgprinc!BI102</f>
        <v>67897.244768644858</v>
      </c>
      <c r="C109" s="608">
        <f>avgprinc!BJ102</f>
        <v>66510.388513857179</v>
      </c>
      <c r="D109" s="562">
        <f>avgprinc!BK102</f>
        <v>72667.617011445705</v>
      </c>
      <c r="E109" s="562">
        <f>avgprinc!BL102</f>
        <v>80547.805744832047</v>
      </c>
      <c r="F109" s="562">
        <f>avgprinc!BM102</f>
        <v>54689.750499404829</v>
      </c>
      <c r="G109" s="563">
        <f>avgprinc!BN102</f>
        <v>91025.598429984268</v>
      </c>
      <c r="H109" s="571">
        <f>B109*0.4/'TA5'!B109</f>
        <v>0.42919185757637018</v>
      </c>
      <c r="I109" s="582">
        <f>C109*0.4/'TA5'!B109</f>
        <v>0.42042526602745051</v>
      </c>
      <c r="J109" s="597">
        <f>D109*0.4/'TA5'!C109</f>
        <v>0.4336856901645661</v>
      </c>
      <c r="K109" s="598">
        <f>E109*0.4/'TA5'!D109</f>
        <v>0.4122738242149353</v>
      </c>
      <c r="L109" s="589">
        <f>F109*0.4/'TA5'!E109</f>
        <v>0.44168460369110113</v>
      </c>
      <c r="M109" s="590">
        <f>G109*0.4/'TA5'!F109</f>
        <v>0.40428441762924189</v>
      </c>
    </row>
    <row r="110" spans="1:13">
      <c r="A110" s="78">
        <v>2014</v>
      </c>
      <c r="B110" s="607">
        <f>avgprinc!BI103</f>
        <v>68583.513532705198</v>
      </c>
      <c r="C110" s="608">
        <f>avgprinc!BJ103</f>
        <v>67186.610724836559</v>
      </c>
      <c r="D110" s="562">
        <f>avgprinc!BK103</f>
        <v>73673.305289610988</v>
      </c>
      <c r="E110" s="562">
        <f>avgprinc!BL103</f>
        <v>81529.706413185282</v>
      </c>
      <c r="F110" s="562">
        <f>avgprinc!BM103</f>
        <v>55069.604503478629</v>
      </c>
      <c r="G110" s="563">
        <f>avgprinc!BN103</f>
        <v>91558.383363267552</v>
      </c>
      <c r="H110" s="571">
        <f>B110*0.4/'TA5'!B110</f>
        <v>0.42445525527000427</v>
      </c>
      <c r="I110" s="582">
        <f>C110*0.4/'TA5'!B110</f>
        <v>0.41580998897552485</v>
      </c>
      <c r="J110" s="597">
        <f>D110*0.4/'TA5'!C110</f>
        <v>0.42911794781684875</v>
      </c>
      <c r="K110" s="598">
        <f>E110*0.4/'TA5'!D110</f>
        <v>0.40752530097961426</v>
      </c>
      <c r="L110" s="589">
        <f>F110*0.4/'TA5'!E110</f>
        <v>0.43672478199005121</v>
      </c>
      <c r="M110" s="590">
        <f>G110*0.4/'TA5'!F110</f>
        <v>0.39920783042907709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18"/>
  <sheetViews>
    <sheetView workbookViewId="0">
      <pane xSplit="1" ySplit="8" topLeftCell="B74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136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avgprinc!M2</f>
        <v>49058.522371196173</v>
      </c>
      <c r="C9" s="610">
        <f>avgprinc!N2</f>
        <v>54975.712902567087</v>
      </c>
      <c r="D9" s="610"/>
      <c r="E9" s="610"/>
      <c r="F9" s="610"/>
      <c r="G9" s="610">
        <f>avgprinc!R2</f>
        <v>78101.367054321832</v>
      </c>
      <c r="H9" s="568">
        <f>B9*0.1/'TA5'!B9</f>
        <v>0.42100306054963788</v>
      </c>
      <c r="I9" s="613">
        <f>C9*0.1/'TA5'!B9</f>
        <v>0.47178231771342738</v>
      </c>
      <c r="J9" s="613"/>
      <c r="K9" s="579"/>
      <c r="L9" s="613"/>
      <c r="M9" s="599">
        <f>G9*0.1/'TA5'!F9</f>
        <v>0.44575766669851813</v>
      </c>
    </row>
    <row r="10" spans="1:13" s="98" customFormat="1" ht="15" customHeight="1">
      <c r="A10" s="103">
        <v>1914</v>
      </c>
      <c r="B10" s="609">
        <f>avgprinc!M3</f>
        <v>44940.912269689325</v>
      </c>
      <c r="C10" s="610">
        <f>avgprinc!N3</f>
        <v>50167.800831311943</v>
      </c>
      <c r="D10" s="610"/>
      <c r="E10" s="610"/>
      <c r="F10" s="610"/>
      <c r="G10" s="610">
        <f>avgprinc!R3</f>
        <v>71574.927021355194</v>
      </c>
      <c r="H10" s="568">
        <f>B10*0.1/'TA5'!B10</f>
        <v>0.4268429447847894</v>
      </c>
      <c r="I10" s="579">
        <f>C10*0.1/'TA5'!B10</f>
        <v>0.47648725312273299</v>
      </c>
      <c r="J10" s="613"/>
      <c r="K10" s="579"/>
      <c r="L10" s="613"/>
      <c r="M10" s="599">
        <f>G10*0.1/'TA5'!F10</f>
        <v>0.45151411931957136</v>
      </c>
    </row>
    <row r="11" spans="1:13" s="98" customFormat="1" ht="15" customHeight="1">
      <c r="A11" s="103">
        <v>1915</v>
      </c>
      <c r="B11" s="609">
        <f>avgprinc!M4</f>
        <v>45055.356105969004</v>
      </c>
      <c r="C11" s="610">
        <f>avgprinc!N4</f>
        <v>50385.838308093647</v>
      </c>
      <c r="D11" s="610"/>
      <c r="E11" s="610"/>
      <c r="F11" s="610"/>
      <c r="G11" s="610">
        <f>avgprinc!R4</f>
        <v>71914.637019635571</v>
      </c>
      <c r="H11" s="568">
        <f>B11*0.1/'TA5'!B11</f>
        <v>0.41959866115060229</v>
      </c>
      <c r="I11" s="579">
        <f>C11*0.1/'TA5'!B11</f>
        <v>0.46924122062872614</v>
      </c>
      <c r="J11" s="613"/>
      <c r="K11" s="579"/>
      <c r="L11" s="613"/>
      <c r="M11" s="599">
        <f>G11*0.1/'TA5'!F11</f>
        <v>0.44424549030292959</v>
      </c>
    </row>
    <row r="12" spans="1:13" s="98" customFormat="1" ht="15" customHeight="1">
      <c r="A12" s="103">
        <v>1916</v>
      </c>
      <c r="B12" s="609">
        <f>avgprinc!M5</f>
        <v>54089.335321917075</v>
      </c>
      <c r="C12" s="610">
        <f>avgprinc!N5</f>
        <v>59915.2819251947</v>
      </c>
      <c r="D12" s="610"/>
      <c r="E12" s="610"/>
      <c r="F12" s="610"/>
      <c r="G12" s="610">
        <f>avgprinc!R5</f>
        <v>85861.985453369925</v>
      </c>
      <c r="H12" s="568">
        <f>B12*0.1/'TA5'!B12</f>
        <v>0.44176589235473496</v>
      </c>
      <c r="I12" s="579">
        <f>C12*0.1/'TA5'!B12</f>
        <v>0.48934836835837536</v>
      </c>
      <c r="J12" s="613"/>
      <c r="K12" s="579"/>
      <c r="L12" s="613"/>
      <c r="M12" s="599">
        <f>G12*0.1/'TA5'!F12</f>
        <v>0.46456702785989434</v>
      </c>
    </row>
    <row r="13" spans="1:13" s="98" customFormat="1" ht="15" customHeight="1">
      <c r="A13" s="103">
        <v>1917</v>
      </c>
      <c r="B13" s="609">
        <f>avgprinc!M6</f>
        <v>53807.293974319888</v>
      </c>
      <c r="C13" s="610">
        <f>avgprinc!N6</f>
        <v>59708.886726118821</v>
      </c>
      <c r="D13" s="610"/>
      <c r="E13" s="610"/>
      <c r="F13" s="610"/>
      <c r="G13" s="610">
        <f>avgprinc!R6</f>
        <v>85389.452277456745</v>
      </c>
      <c r="H13" s="568">
        <f>B13*0.1/'TA5'!B13</f>
        <v>0.44649285048897852</v>
      </c>
      <c r="I13" s="579">
        <f>C13*0.1/'TA5'!B13</f>
        <v>0.49546425892727303</v>
      </c>
      <c r="J13" s="613"/>
      <c r="K13" s="579"/>
      <c r="L13" s="613"/>
      <c r="M13" s="599">
        <f>G13*0.1/'TA5'!F13</f>
        <v>0.46978815324919287</v>
      </c>
    </row>
    <row r="14" spans="1:13" s="98" customFormat="1" ht="15" customHeight="1">
      <c r="A14" s="103">
        <v>1918</v>
      </c>
      <c r="B14" s="609">
        <f>avgprinc!M7</f>
        <v>55378.797523289228</v>
      </c>
      <c r="C14" s="610">
        <f>avgprinc!N7</f>
        <v>62308.093552095022</v>
      </c>
      <c r="D14" s="562"/>
      <c r="E14" s="562"/>
      <c r="F14" s="562"/>
      <c r="G14" s="610">
        <f>avgprinc!R7</f>
        <v>87485.255791163756</v>
      </c>
      <c r="H14" s="568">
        <f>B14*0.1/'TA5'!B14</f>
        <v>0.43434397441673828</v>
      </c>
      <c r="I14" s="579">
        <f>C14*0.1/'TA5'!B14</f>
        <v>0.4886914523625337</v>
      </c>
      <c r="J14" s="613"/>
      <c r="K14" s="579"/>
      <c r="L14" s="613"/>
      <c r="M14" s="599">
        <f>G14*0.1/'TA5'!F14</f>
        <v>0.45894872573615197</v>
      </c>
    </row>
    <row r="15" spans="1:13" s="98" customFormat="1" ht="15" customHeight="1">
      <c r="A15" s="102">
        <v>1919</v>
      </c>
      <c r="B15" s="611">
        <f>avgprinc!M8</f>
        <v>54644.371938547294</v>
      </c>
      <c r="C15" s="612">
        <f>avgprinc!N8</f>
        <v>61162.818740364346</v>
      </c>
      <c r="D15" s="564"/>
      <c r="E15" s="564"/>
      <c r="F15" s="564"/>
      <c r="G15" s="612">
        <f>avgprinc!R8</f>
        <v>86518.5549882958</v>
      </c>
      <c r="H15" s="569">
        <f>B15*0.1/'TA5'!B15</f>
        <v>0.45231530497660394</v>
      </c>
      <c r="I15" s="580">
        <f>C15*0.1/'TA5'!B15</f>
        <v>0.50627133280785774</v>
      </c>
      <c r="J15" s="614"/>
      <c r="K15" s="580"/>
      <c r="L15" s="614"/>
      <c r="M15" s="600">
        <f>G15*0.1/'TA5'!F15</f>
        <v>0.47604301696446721</v>
      </c>
    </row>
    <row r="16" spans="1:13" s="98" customFormat="1" ht="15" customHeight="1">
      <c r="A16" s="103">
        <v>1920</v>
      </c>
      <c r="B16" s="609">
        <f>avgprinc!M9</f>
        <v>51059.146258262299</v>
      </c>
      <c r="C16" s="610">
        <f>avgprinc!N9</f>
        <v>57552.633525412435</v>
      </c>
      <c r="D16" s="562"/>
      <c r="E16" s="562"/>
      <c r="F16" s="562"/>
      <c r="G16" s="610">
        <f>avgprinc!R9</f>
        <v>81331.285069663893</v>
      </c>
      <c r="H16" s="568">
        <f>B16*0.1/'TA5'!B16</f>
        <v>0.43202724436654588</v>
      </c>
      <c r="I16" s="579">
        <f>C16*0.1/'TA5'!B16</f>
        <v>0.48697065051294552</v>
      </c>
      <c r="J16" s="613"/>
      <c r="K16" s="579"/>
      <c r="L16" s="613"/>
      <c r="M16" s="599">
        <f>G16*0.1/'TA5'!F16</f>
        <v>0.45693683625336085</v>
      </c>
    </row>
    <row r="17" spans="1:13" s="98" customFormat="1" ht="15" customHeight="1">
      <c r="A17" s="103">
        <v>1921</v>
      </c>
      <c r="B17" s="609">
        <f>avgprinc!M10</f>
        <v>49381.855527667787</v>
      </c>
      <c r="C17" s="610">
        <f>avgprinc!N10</f>
        <v>54494.317732527656</v>
      </c>
      <c r="D17" s="562"/>
      <c r="E17" s="562"/>
      <c r="F17" s="562"/>
      <c r="G17" s="610">
        <f>avgprinc!R10</f>
        <v>77942.503542956649</v>
      </c>
      <c r="H17" s="568">
        <f>B17*0.1/'TA5'!B17</f>
        <v>0.46334991038394541</v>
      </c>
      <c r="I17" s="579">
        <f>C17*0.1/'TA5'!B17</f>
        <v>0.51132013910764929</v>
      </c>
      <c r="J17" s="613"/>
      <c r="K17" s="579"/>
      <c r="L17" s="613"/>
      <c r="M17" s="599">
        <f>G17*0.1/'TA5'!F17</f>
        <v>0.48674193693534135</v>
      </c>
    </row>
    <row r="18" spans="1:13" s="98" customFormat="1" ht="15" customHeight="1">
      <c r="A18" s="103">
        <v>1922</v>
      </c>
      <c r="B18" s="609">
        <f>avgprinc!M11</f>
        <v>52423.404225613784</v>
      </c>
      <c r="C18" s="610">
        <f>avgprinc!N11</f>
        <v>58241.243947547431</v>
      </c>
      <c r="D18" s="562"/>
      <c r="E18" s="562"/>
      <c r="F18" s="562"/>
      <c r="G18" s="610">
        <f>avgprinc!R11</f>
        <v>82699.035499300764</v>
      </c>
      <c r="H18" s="568">
        <f>B18*0.1/'TA5'!B18</f>
        <v>0.45317865578147493</v>
      </c>
      <c r="I18" s="579">
        <f>C18*0.1/'TA5'!B18</f>
        <v>0.50347147487027755</v>
      </c>
      <c r="J18" s="613"/>
      <c r="K18" s="579"/>
      <c r="L18" s="613"/>
      <c r="M18" s="599">
        <f>G18*0.1/'TA5'!F18</f>
        <v>0.47716550267840285</v>
      </c>
    </row>
    <row r="19" spans="1:13" s="98" customFormat="1" ht="15" customHeight="1">
      <c r="A19" s="103">
        <v>1923</v>
      </c>
      <c r="B19" s="609">
        <f>avgprinc!M12</f>
        <v>55857.700074571367</v>
      </c>
      <c r="C19" s="610">
        <f>avgprinc!N12</f>
        <v>62800.913090238195</v>
      </c>
      <c r="D19" s="562"/>
      <c r="E19" s="562"/>
      <c r="F19" s="562"/>
      <c r="G19" s="610">
        <f>avgprinc!R12</f>
        <v>88303.803376317461</v>
      </c>
      <c r="H19" s="568">
        <f>B19*0.1/'TA5'!B19</f>
        <v>0.42910657915487677</v>
      </c>
      <c r="I19" s="579">
        <f>C19*0.1/'TA5'!B19</f>
        <v>0.48244530204391212</v>
      </c>
      <c r="J19" s="613"/>
      <c r="K19" s="579"/>
      <c r="L19" s="613"/>
      <c r="M19" s="599">
        <f>G19*0.1/'TA5'!F19</f>
        <v>0.45302685092704736</v>
      </c>
    </row>
    <row r="20" spans="1:13" s="98" customFormat="1" ht="15" customHeight="1">
      <c r="A20" s="103">
        <v>1924</v>
      </c>
      <c r="B20" s="609">
        <f>avgprinc!M13</f>
        <v>57863.384833571363</v>
      </c>
      <c r="C20" s="610">
        <f>avgprinc!N13</f>
        <v>64480.802248628301</v>
      </c>
      <c r="D20" s="562"/>
      <c r="E20" s="562"/>
      <c r="F20" s="562"/>
      <c r="G20" s="610">
        <f>avgprinc!R13</f>
        <v>91049.235504834622</v>
      </c>
      <c r="H20" s="568">
        <f>B20*0.1/'TA5'!B20</f>
        <v>0.45025314630920915</v>
      </c>
      <c r="I20" s="579">
        <f>C20*0.1/'TA5'!B20</f>
        <v>0.50174534677657756</v>
      </c>
      <c r="J20" s="613"/>
      <c r="K20" s="579"/>
      <c r="L20" s="613"/>
      <c r="M20" s="599">
        <f>G20*0.1/'TA5'!F20</f>
        <v>0.47323242333482113</v>
      </c>
    </row>
    <row r="21" spans="1:13" s="98" customFormat="1" ht="15" customHeight="1">
      <c r="A21" s="103">
        <v>1925</v>
      </c>
      <c r="B21" s="609">
        <f>avgprinc!M14</f>
        <v>61226.787056762783</v>
      </c>
      <c r="C21" s="610">
        <f>avgprinc!N14</f>
        <v>67899.012722429165</v>
      </c>
      <c r="D21" s="562"/>
      <c r="E21" s="562"/>
      <c r="F21" s="562"/>
      <c r="G21" s="610">
        <f>avgprinc!R14</f>
        <v>95850.177671017416</v>
      </c>
      <c r="H21" s="568">
        <f>B21*0.1/'TA5'!B21</f>
        <v>0.46800455657686924</v>
      </c>
      <c r="I21" s="579">
        <f>C21*0.1/'TA5'!B21</f>
        <v>0.5190056324808856</v>
      </c>
      <c r="J21" s="613"/>
      <c r="K21" s="579"/>
      <c r="L21" s="613"/>
      <c r="M21" s="599">
        <f>G21*0.1/'TA5'!F21</f>
        <v>0.48948452404200432</v>
      </c>
    </row>
    <row r="22" spans="1:13" s="98" customFormat="1" ht="15" customHeight="1">
      <c r="A22" s="103">
        <v>1926</v>
      </c>
      <c r="B22" s="609">
        <f>avgprinc!M15</f>
        <v>64558.218667755922</v>
      </c>
      <c r="C22" s="610">
        <f>avgprinc!N15</f>
        <v>71537.579658064744</v>
      </c>
      <c r="D22" s="562"/>
      <c r="E22" s="562"/>
      <c r="F22" s="562"/>
      <c r="G22" s="610">
        <f>avgprinc!R15</f>
        <v>101088.34161048075</v>
      </c>
      <c r="H22" s="568">
        <f>B22*0.1/'TA5'!B22</f>
        <v>0.47146125036465852</v>
      </c>
      <c r="I22" s="579">
        <f>C22*0.1/'TA5'!B22</f>
        <v>0.5224307214427194</v>
      </c>
      <c r="J22" s="613"/>
      <c r="K22" s="579"/>
      <c r="L22" s="613"/>
      <c r="M22" s="599">
        <f>G22*0.1/'TA5'!F22</f>
        <v>0.49259144758866702</v>
      </c>
    </row>
    <row r="23" spans="1:13" s="98" customFormat="1" ht="15" customHeight="1">
      <c r="A23" s="103">
        <v>1927</v>
      </c>
      <c r="B23" s="609">
        <f>avgprinc!M16</f>
        <v>62439.367695124325</v>
      </c>
      <c r="C23" s="610">
        <f>avgprinc!N16</f>
        <v>69434.802253728019</v>
      </c>
      <c r="D23" s="562"/>
      <c r="E23" s="562"/>
      <c r="F23" s="562"/>
      <c r="G23" s="610">
        <f>avgprinc!R16</f>
        <v>98063.865851657814</v>
      </c>
      <c r="H23" s="568">
        <f>B23*0.1/'TA5'!B23</f>
        <v>0.46451639449843268</v>
      </c>
      <c r="I23" s="579">
        <f>C23*0.1/'TA5'!B23</f>
        <v>0.51655878632691465</v>
      </c>
      <c r="J23" s="613"/>
      <c r="K23" s="579"/>
      <c r="L23" s="613"/>
      <c r="M23" s="599">
        <f>G23*0.1/'TA5'!F23</f>
        <v>0.48615560866515739</v>
      </c>
    </row>
    <row r="24" spans="1:13" s="98" customFormat="1" ht="15" customHeight="1">
      <c r="A24" s="103">
        <v>1928</v>
      </c>
      <c r="B24" s="609">
        <f>avgprinc!M17</f>
        <v>64735.224277923153</v>
      </c>
      <c r="C24" s="610">
        <f>avgprinc!N17</f>
        <v>71507.589375906959</v>
      </c>
      <c r="D24" s="562"/>
      <c r="E24" s="562"/>
      <c r="F24" s="562"/>
      <c r="G24" s="610">
        <f>avgprinc!R17</f>
        <v>101714.36068542393</v>
      </c>
      <c r="H24" s="568">
        <f>B24*0.1/'TA5'!B24</f>
        <v>0.47644765840116227</v>
      </c>
      <c r="I24" s="579">
        <f>C24*0.1/'TA5'!B24</f>
        <v>0.52629188971052299</v>
      </c>
      <c r="J24" s="613"/>
      <c r="K24" s="579"/>
      <c r="L24" s="613"/>
      <c r="M24" s="599">
        <f>G24*0.1/'TA5'!F24</f>
        <v>0.49760586670979307</v>
      </c>
    </row>
    <row r="25" spans="1:13" s="98" customFormat="1" ht="15" customHeight="1">
      <c r="A25" s="102">
        <v>1929</v>
      </c>
      <c r="B25" s="611">
        <f>avgprinc!M18</f>
        <v>65992.755888856511</v>
      </c>
      <c r="C25" s="612">
        <f>avgprinc!N18</f>
        <v>73224.304557577008</v>
      </c>
      <c r="D25" s="564"/>
      <c r="E25" s="564"/>
      <c r="F25" s="564"/>
      <c r="G25" s="612">
        <f>avgprinc!R18</f>
        <v>104319.18609343878</v>
      </c>
      <c r="H25" s="569">
        <f>B25*0.1/'TA5'!B25</f>
        <v>0.46288297465868072</v>
      </c>
      <c r="I25" s="580">
        <f>C25*0.1/'TA5'!B25</f>
        <v>0.51360612925467775</v>
      </c>
      <c r="J25" s="614"/>
      <c r="K25" s="580"/>
      <c r="L25" s="614"/>
      <c r="M25" s="600">
        <f>G25*0.1/'TA5'!F25</f>
        <v>0.48461783615719051</v>
      </c>
    </row>
    <row r="26" spans="1:13" s="98" customFormat="1" ht="15" customHeight="1">
      <c r="A26" s="103">
        <v>1930</v>
      </c>
      <c r="B26" s="609">
        <f>avgprinc!M19</f>
        <v>57721.291716428161</v>
      </c>
      <c r="C26" s="610">
        <f>avgprinc!N19</f>
        <v>64672.80979233051</v>
      </c>
      <c r="D26" s="562"/>
      <c r="E26" s="562"/>
      <c r="F26" s="562"/>
      <c r="G26" s="610">
        <f>avgprinc!R19</f>
        <v>92128.212183219177</v>
      </c>
      <c r="H26" s="568">
        <f>B26*0.1/'TA5'!B26</f>
        <v>0.4497300288430916</v>
      </c>
      <c r="I26" s="579">
        <f>C26*0.1/'TA5'!B26</f>
        <v>0.50389212972152797</v>
      </c>
      <c r="J26" s="613"/>
      <c r="K26" s="579"/>
      <c r="L26" s="613"/>
      <c r="M26" s="599">
        <f>G26*0.1/'TA5'!F26</f>
        <v>0.47296157863952082</v>
      </c>
    </row>
    <row r="27" spans="1:13" s="98" customFormat="1" ht="15" customHeight="1">
      <c r="A27" s="103">
        <v>1931</v>
      </c>
      <c r="B27" s="609">
        <f>avgprinc!M20</f>
        <v>51150.925848679391</v>
      </c>
      <c r="C27" s="610">
        <f>avgprinc!N20</f>
        <v>57533.280575858793</v>
      </c>
      <c r="D27" s="562"/>
      <c r="E27" s="562"/>
      <c r="F27" s="562"/>
      <c r="G27" s="610">
        <f>avgprinc!R20</f>
        <v>81697.597112426578</v>
      </c>
      <c r="H27" s="568">
        <f>B27*0.1/'TA5'!B27</f>
        <v>0.44549041592065175</v>
      </c>
      <c r="I27" s="579">
        <f>C27*0.1/'TA5'!B27</f>
        <v>0.50107646475143153</v>
      </c>
      <c r="J27" s="613"/>
      <c r="K27" s="579"/>
      <c r="L27" s="613"/>
      <c r="M27" s="599">
        <f>G27*0.1/'TA5'!F27</f>
        <v>0.46861529697645959</v>
      </c>
    </row>
    <row r="28" spans="1:13" s="98" customFormat="1" ht="15" customHeight="1">
      <c r="A28" s="103">
        <v>1932</v>
      </c>
      <c r="B28" s="609">
        <f>avgprinc!M21</f>
        <v>44816.687746481177</v>
      </c>
      <c r="C28" s="610">
        <f>avgprinc!N21</f>
        <v>50013.958964643127</v>
      </c>
      <c r="D28" s="562"/>
      <c r="E28" s="562"/>
      <c r="F28" s="562"/>
      <c r="G28" s="610">
        <f>avgprinc!R21</f>
        <v>71349.312067314095</v>
      </c>
      <c r="H28" s="568">
        <f>B28*0.1/'TA5'!B28</f>
        <v>0.46192731094570266</v>
      </c>
      <c r="I28" s="579">
        <f>C28*0.1/'TA5'!B28</f>
        <v>0.51549578373516147</v>
      </c>
      <c r="J28" s="613"/>
      <c r="K28" s="579"/>
      <c r="L28" s="613"/>
      <c r="M28" s="599">
        <f>G28*0.1/'TA5'!F28</f>
        <v>0.48390826836479683</v>
      </c>
    </row>
    <row r="29" spans="1:13" s="98" customFormat="1" ht="15" customHeight="1">
      <c r="A29" s="103">
        <v>1933</v>
      </c>
      <c r="B29" s="609">
        <f>avgprinc!M22</f>
        <v>43636.565418079874</v>
      </c>
      <c r="C29" s="610">
        <f>avgprinc!N22</f>
        <v>48868.359430671269</v>
      </c>
      <c r="D29" s="562"/>
      <c r="E29" s="562"/>
      <c r="F29" s="562"/>
      <c r="G29" s="610">
        <f>avgprinc!R22</f>
        <v>69500.240391067709</v>
      </c>
      <c r="H29" s="568">
        <f>B29*0.1/'TA5'!B29</f>
        <v>0.46389308883056807</v>
      </c>
      <c r="I29" s="579">
        <f>C29*0.1/'TA5'!B29</f>
        <v>0.51951142316493626</v>
      </c>
      <c r="J29" s="613"/>
      <c r="K29" s="579"/>
      <c r="L29" s="613"/>
      <c r="M29" s="599">
        <f>G29*0.1/'TA5'!F29</f>
        <v>0.48550642375619263</v>
      </c>
    </row>
    <row r="30" spans="1:13" s="98" customFormat="1" ht="15" customHeight="1">
      <c r="A30" s="103">
        <v>1934</v>
      </c>
      <c r="B30" s="609">
        <f>avgprinc!M23</f>
        <v>50229.145594122296</v>
      </c>
      <c r="C30" s="610">
        <f>avgprinc!N23</f>
        <v>55981.691072071495</v>
      </c>
      <c r="D30" s="562"/>
      <c r="E30" s="562"/>
      <c r="F30" s="562"/>
      <c r="G30" s="610">
        <f>avgprinc!R23</f>
        <v>80037.139934101855</v>
      </c>
      <c r="H30" s="568">
        <f>B30*0.1/'TA5'!B30</f>
        <v>0.47626021195821405</v>
      </c>
      <c r="I30" s="579">
        <f>C30*0.1/'TA5'!B30</f>
        <v>0.53080441127160916</v>
      </c>
      <c r="J30" s="613"/>
      <c r="K30" s="579"/>
      <c r="L30" s="613"/>
      <c r="M30" s="599">
        <f>G30*0.1/'TA5'!F30</f>
        <v>0.49788796098995325</v>
      </c>
    </row>
    <row r="31" spans="1:13" s="98" customFormat="1" ht="15" customHeight="1">
      <c r="A31" s="103">
        <v>1935</v>
      </c>
      <c r="B31" s="609">
        <f>avgprinc!M24</f>
        <v>53919.464068822235</v>
      </c>
      <c r="C31" s="610">
        <f>avgprinc!N24</f>
        <v>60004.245360713554</v>
      </c>
      <c r="D31" s="562"/>
      <c r="E31" s="562"/>
      <c r="F31" s="562"/>
      <c r="G31" s="610">
        <f>avgprinc!R24</f>
        <v>86313.615031678928</v>
      </c>
      <c r="H31" s="568">
        <f>B31*0.1/'TA5'!B31</f>
        <v>0.4656925016777167</v>
      </c>
      <c r="I31" s="579">
        <f>C31*0.1/'TA5'!B31</f>
        <v>0.518245639415989</v>
      </c>
      <c r="J31" s="613"/>
      <c r="K31" s="579"/>
      <c r="L31" s="613"/>
      <c r="M31" s="599">
        <f>G31*0.1/'TA5'!F31</f>
        <v>0.48874655571557019</v>
      </c>
    </row>
    <row r="32" spans="1:13" s="98" customFormat="1" ht="15" customHeight="1">
      <c r="A32" s="103">
        <v>1936</v>
      </c>
      <c r="B32" s="609">
        <f>avgprinc!M25</f>
        <v>60631.713861323158</v>
      </c>
      <c r="C32" s="610">
        <f>avgprinc!N25</f>
        <v>67432.413484839883</v>
      </c>
      <c r="D32" s="562"/>
      <c r="E32" s="562"/>
      <c r="F32" s="562"/>
      <c r="G32" s="610">
        <f>avgprinc!R25</f>
        <v>96802.506557614412</v>
      </c>
      <c r="H32" s="568">
        <f>B32*0.1/'TA5'!B32</f>
        <v>0.47370207175124962</v>
      </c>
      <c r="I32" s="579">
        <f>C32*0.1/'TA5'!B32</f>
        <v>0.52683442272496683</v>
      </c>
      <c r="J32" s="613"/>
      <c r="K32" s="579"/>
      <c r="L32" s="613"/>
      <c r="M32" s="599">
        <f>G32*0.1/'TA5'!F32</f>
        <v>0.49566707530686721</v>
      </c>
    </row>
    <row r="33" spans="1:13" s="98" customFormat="1" ht="15" customHeight="1">
      <c r="A33" s="103">
        <v>1937</v>
      </c>
      <c r="B33" s="609">
        <f>avgprinc!M26</f>
        <v>62840.921710512237</v>
      </c>
      <c r="C33" s="610">
        <f>avgprinc!N26</f>
        <v>70146.655102878765</v>
      </c>
      <c r="D33" s="562"/>
      <c r="E33" s="562"/>
      <c r="F33" s="562"/>
      <c r="G33" s="610">
        <f>avgprinc!R26</f>
        <v>100676.73915608387</v>
      </c>
      <c r="H33" s="568">
        <f>B33*0.1/'TA5'!B33</f>
        <v>0.46113545328391908</v>
      </c>
      <c r="I33" s="579">
        <f>C33*0.1/'TA5'!B33</f>
        <v>0.51474594446958277</v>
      </c>
      <c r="J33" s="613"/>
      <c r="K33" s="579"/>
      <c r="L33" s="613"/>
      <c r="M33" s="599">
        <f>G33*0.1/'TA5'!F33</f>
        <v>0.48418958302553095</v>
      </c>
    </row>
    <row r="34" spans="1:13" s="98" customFormat="1" ht="15" customHeight="1">
      <c r="A34" s="103">
        <v>1938</v>
      </c>
      <c r="B34" s="609">
        <f>avgprinc!M27</f>
        <v>58329.271347992835</v>
      </c>
      <c r="C34" s="610">
        <f>avgprinc!N27</f>
        <v>65082.871339830497</v>
      </c>
      <c r="D34" s="562"/>
      <c r="E34" s="562"/>
      <c r="F34" s="562"/>
      <c r="G34" s="610">
        <f>avgprinc!R27</f>
        <v>93273.831544167522</v>
      </c>
      <c r="H34" s="568">
        <f>B34*0.1/'TA5'!B34</f>
        <v>0.46063905402247979</v>
      </c>
      <c r="I34" s="579">
        <f>C34*0.1/'TA5'!B34</f>
        <v>0.51397371498414768</v>
      </c>
      <c r="J34" s="613"/>
      <c r="K34" s="579"/>
      <c r="L34" s="613"/>
      <c r="M34" s="599">
        <f>G34*0.1/'TA5'!F34</f>
        <v>0.48331990139086883</v>
      </c>
    </row>
    <row r="35" spans="1:13" s="98" customFormat="1" ht="15" customHeight="1">
      <c r="A35" s="102">
        <v>1939</v>
      </c>
      <c r="B35" s="611">
        <f>avgprinc!M28</f>
        <v>64428.78043059248</v>
      </c>
      <c r="C35" s="612">
        <f>avgprinc!N28</f>
        <v>71489.265208905621</v>
      </c>
      <c r="D35" s="564"/>
      <c r="E35" s="564"/>
      <c r="F35" s="564"/>
      <c r="G35" s="612">
        <f>avgprinc!R28</f>
        <v>102517.37209167966</v>
      </c>
      <c r="H35" s="569">
        <f>B35*0.1/'TA5'!B35</f>
        <v>0.47553217082776855</v>
      </c>
      <c r="I35" s="580">
        <f>C35*0.1/'TA5'!B35</f>
        <v>0.52764378354632069</v>
      </c>
      <c r="J35" s="614"/>
      <c r="K35" s="580"/>
      <c r="L35" s="614"/>
      <c r="M35" s="600">
        <f>G35*0.1/'TA5'!F35</f>
        <v>0.49726961892216182</v>
      </c>
    </row>
    <row r="36" spans="1:13" s="98" customFormat="1" ht="15" customHeight="1">
      <c r="A36" s="103">
        <v>1940</v>
      </c>
      <c r="B36" s="609">
        <f>avgprinc!M29</f>
        <v>70158.61077556113</v>
      </c>
      <c r="C36" s="610">
        <f>avgprinc!N29</f>
        <v>77038.63993006901</v>
      </c>
      <c r="D36" s="562"/>
      <c r="E36" s="562"/>
      <c r="F36" s="562"/>
      <c r="G36" s="610">
        <f>avgprinc!R29</f>
        <v>111338.37180896585</v>
      </c>
      <c r="H36" s="568">
        <f>B36*0.1/'TA5'!B36</f>
        <v>0.47737193350443657</v>
      </c>
      <c r="I36" s="579">
        <f>C36*0.1/'TA5'!B36</f>
        <v>0.52418490177373378</v>
      </c>
      <c r="J36" s="613"/>
      <c r="K36" s="579"/>
      <c r="L36" s="613"/>
      <c r="M36" s="599">
        <f>G36*0.1/'TA5'!F36</f>
        <v>0.49830029421185518</v>
      </c>
    </row>
    <row r="37" spans="1:13" s="98" customFormat="1" ht="15" customHeight="1">
      <c r="A37" s="103">
        <v>1941</v>
      </c>
      <c r="B37" s="609">
        <f>avgprinc!M30</f>
        <v>79668.363246603069</v>
      </c>
      <c r="C37" s="610">
        <f>avgprinc!N30</f>
        <v>87725.014746724919</v>
      </c>
      <c r="D37" s="562"/>
      <c r="E37" s="562"/>
      <c r="F37" s="562"/>
      <c r="G37" s="610">
        <f>avgprinc!R30</f>
        <v>127870.20291292657</v>
      </c>
      <c r="H37" s="568">
        <f>B37*0.1/'TA5'!B37</f>
        <v>0.45716938201296387</v>
      </c>
      <c r="I37" s="579">
        <f>C37*0.1/'TA5'!B37</f>
        <v>0.50340171612033702</v>
      </c>
      <c r="J37" s="613"/>
      <c r="K37" s="579"/>
      <c r="L37" s="613"/>
      <c r="M37" s="599">
        <f>G37*0.1/'TA5'!F37</f>
        <v>0.47761321866415851</v>
      </c>
    </row>
    <row r="38" spans="1:13" s="98" customFormat="1" ht="15" customHeight="1">
      <c r="A38" s="103">
        <v>1942</v>
      </c>
      <c r="B38" s="609">
        <f>avgprinc!M31</f>
        <v>84217.229458758302</v>
      </c>
      <c r="C38" s="610">
        <f>avgprinc!N31</f>
        <v>94958.648015135492</v>
      </c>
      <c r="D38" s="562"/>
      <c r="E38" s="562"/>
      <c r="F38" s="562"/>
      <c r="G38" s="610">
        <f>avgprinc!R31</f>
        <v>137898.59571647653</v>
      </c>
      <c r="H38" s="568">
        <f>B38*0.1/'TA5'!B38</f>
        <v>0.40869098634306039</v>
      </c>
      <c r="I38" s="579">
        <f>C38*0.1/'TA5'!B38</f>
        <v>0.46081714832609283</v>
      </c>
      <c r="J38" s="613"/>
      <c r="K38" s="579"/>
      <c r="L38" s="613"/>
      <c r="M38" s="599">
        <f>G38*0.1/'TA5'!F38</f>
        <v>0.431406376845685</v>
      </c>
    </row>
    <row r="39" spans="1:13" s="98" customFormat="1" ht="15" customHeight="1">
      <c r="A39" s="103">
        <v>1943</v>
      </c>
      <c r="B39" s="609">
        <f>avgprinc!M32</f>
        <v>89926.109909713661</v>
      </c>
      <c r="C39" s="610">
        <f>avgprinc!N32</f>
        <v>103862.57389211505</v>
      </c>
      <c r="D39" s="562"/>
      <c r="E39" s="562"/>
      <c r="F39" s="562"/>
      <c r="G39" s="610">
        <f>avgprinc!R32</f>
        <v>149331.22345202928</v>
      </c>
      <c r="H39" s="568">
        <f>B39*0.1/'TA5'!B39</f>
        <v>0.37816602483182105</v>
      </c>
      <c r="I39" s="579">
        <f>C39*0.1/'TA5'!B39</f>
        <v>0.43677299882111059</v>
      </c>
      <c r="J39" s="613"/>
      <c r="K39" s="579"/>
      <c r="L39" s="613"/>
      <c r="M39" s="599">
        <f>G39*0.1/'TA5'!F39</f>
        <v>0.40198202600121241</v>
      </c>
    </row>
    <row r="40" spans="1:13" s="98" customFormat="1" ht="15" customHeight="1">
      <c r="A40" s="103">
        <v>1944</v>
      </c>
      <c r="B40" s="609">
        <f>avgprinc!M33</f>
        <v>88082.981800425405</v>
      </c>
      <c r="C40" s="610">
        <f>avgprinc!N33</f>
        <v>102583.70441942714</v>
      </c>
      <c r="D40" s="562"/>
      <c r="E40" s="562"/>
      <c r="F40" s="562"/>
      <c r="G40" s="610">
        <f>avgprinc!R33</f>
        <v>148584.32655782078</v>
      </c>
      <c r="H40" s="568">
        <f>B40*0.1/'TA5'!B40</f>
        <v>0.358831518752592</v>
      </c>
      <c r="I40" s="579">
        <f>C40*0.1/'TA5'!B40</f>
        <v>0.41790440904343062</v>
      </c>
      <c r="J40" s="613"/>
      <c r="K40" s="579"/>
      <c r="L40" s="613"/>
      <c r="M40" s="599">
        <f>G40*0.1/'TA5'!F40</f>
        <v>0.38434821276380665</v>
      </c>
    </row>
    <row r="41" spans="1:13" s="98" customFormat="1" ht="15" customHeight="1">
      <c r="A41" s="103">
        <v>1945</v>
      </c>
      <c r="B41" s="609">
        <f>avgprinc!M34</f>
        <v>83869.943525216586</v>
      </c>
      <c r="C41" s="610">
        <f>avgprinc!N34</f>
        <v>98449.996977333765</v>
      </c>
      <c r="D41" s="562"/>
      <c r="E41" s="562"/>
      <c r="F41" s="562"/>
      <c r="G41" s="610">
        <f>avgprinc!R34</f>
        <v>142777.35283336983</v>
      </c>
      <c r="H41" s="568">
        <f>B41*0.1/'TA5'!B41</f>
        <v>0.35571436784353205</v>
      </c>
      <c r="I41" s="579">
        <f>C41*0.1/'TA5'!B41</f>
        <v>0.41755218815022432</v>
      </c>
      <c r="J41" s="613"/>
      <c r="K41" s="579"/>
      <c r="L41" s="613"/>
      <c r="M41" s="599">
        <f>G41*0.1/'TA5'!F41</f>
        <v>0.38129281790610187</v>
      </c>
    </row>
    <row r="42" spans="1:13" s="98" customFormat="1" ht="15" customHeight="1">
      <c r="A42" s="103">
        <v>1946</v>
      </c>
      <c r="B42" s="609">
        <f>avgprinc!M35</f>
        <v>76327.782023411346</v>
      </c>
      <c r="C42" s="610">
        <f>avgprinc!N35</f>
        <v>88708.367981476054</v>
      </c>
      <c r="D42" s="562"/>
      <c r="E42" s="562"/>
      <c r="F42" s="562"/>
      <c r="G42" s="610">
        <f>avgprinc!R35</f>
        <v>130467.80740894782</v>
      </c>
      <c r="H42" s="568">
        <f>B42*0.1/'TA5'!B42</f>
        <v>0.37032155972724817</v>
      </c>
      <c r="I42" s="579">
        <f>C42*0.1/'TA5'!B42</f>
        <v>0.43038878270670716</v>
      </c>
      <c r="J42" s="613"/>
      <c r="K42" s="579"/>
      <c r="L42" s="613"/>
      <c r="M42" s="599">
        <f>G42*0.1/'TA5'!F42</f>
        <v>0.39538048940624609</v>
      </c>
    </row>
    <row r="43" spans="1:13" s="98" customFormat="1" ht="15" customHeight="1">
      <c r="A43" s="103">
        <v>1947</v>
      </c>
      <c r="B43" s="609">
        <f>avgprinc!M36</f>
        <v>73612.154572416795</v>
      </c>
      <c r="C43" s="610">
        <f>avgprinc!N36</f>
        <v>85389.195048913447</v>
      </c>
      <c r="D43" s="562"/>
      <c r="E43" s="562"/>
      <c r="F43" s="562"/>
      <c r="G43" s="610">
        <f>avgprinc!R36</f>
        <v>125635.34168261649</v>
      </c>
      <c r="H43" s="568">
        <f>B43*0.1/'TA5'!B43</f>
        <v>0.36876686969569211</v>
      </c>
      <c r="I43" s="579">
        <f>C43*0.1/'TA5'!B43</f>
        <v>0.42776503889782663</v>
      </c>
      <c r="J43" s="613"/>
      <c r="K43" s="579"/>
      <c r="L43" s="613"/>
      <c r="M43" s="599">
        <f>G43*0.1/'TA5'!F43</f>
        <v>0.39338735678442938</v>
      </c>
    </row>
    <row r="44" spans="1:13" s="98" customFormat="1" ht="15" customHeight="1">
      <c r="A44" s="103">
        <v>1948</v>
      </c>
      <c r="B44" s="609">
        <f>avgprinc!M37</f>
        <v>80853.057562173664</v>
      </c>
      <c r="C44" s="610">
        <f>avgprinc!N37</f>
        <v>92326.373582022992</v>
      </c>
      <c r="D44" s="562"/>
      <c r="E44" s="562"/>
      <c r="F44" s="562"/>
      <c r="G44" s="610">
        <f>avgprinc!R37</f>
        <v>137779.59684755217</v>
      </c>
      <c r="H44" s="568">
        <f>B44*0.1/'TA5'!B44</f>
        <v>0.38695394692577961</v>
      </c>
      <c r="I44" s="579">
        <f>C44*0.1/'TA5'!B44</f>
        <v>0.44186399055391962</v>
      </c>
      <c r="J44" s="613"/>
      <c r="K44" s="579"/>
      <c r="L44" s="613"/>
      <c r="M44" s="599">
        <f>G44*0.1/'TA5'!F44</f>
        <v>0.41114374025749811</v>
      </c>
    </row>
    <row r="45" spans="1:13" s="98" customFormat="1" ht="15" customHeight="1">
      <c r="A45" s="102">
        <v>1949</v>
      </c>
      <c r="B45" s="611">
        <f>avgprinc!M38</f>
        <v>77316.982741875632</v>
      </c>
      <c r="C45" s="612">
        <f>avgprinc!N38</f>
        <v>88413.308858896256</v>
      </c>
      <c r="D45" s="564"/>
      <c r="E45" s="564"/>
      <c r="F45" s="564"/>
      <c r="G45" s="612">
        <f>avgprinc!R38</f>
        <v>132195.68756958938</v>
      </c>
      <c r="H45" s="569">
        <f>B45*0.1/'TA5'!B45</f>
        <v>0.38207940170769522</v>
      </c>
      <c r="I45" s="580">
        <f>C45*0.1/'TA5'!B45</f>
        <v>0.43691441328722058</v>
      </c>
      <c r="J45" s="614"/>
      <c r="K45" s="580"/>
      <c r="L45" s="614"/>
      <c r="M45" s="600">
        <f>G45*0.1/'TA5'!F45</f>
        <v>0.40630862369876142</v>
      </c>
    </row>
    <row r="46" spans="1:13" s="98" customFormat="1" ht="15" customHeight="1">
      <c r="A46" s="103">
        <v>1950</v>
      </c>
      <c r="B46" s="609">
        <f>avgprinc!M39</f>
        <v>85409.34475147615</v>
      </c>
      <c r="C46" s="610">
        <f>avgprinc!N39</f>
        <v>96991.222949492687</v>
      </c>
      <c r="D46" s="562"/>
      <c r="E46" s="562"/>
      <c r="F46" s="562"/>
      <c r="G46" s="610">
        <f>avgprinc!R39</f>
        <v>145472.66892720058</v>
      </c>
      <c r="H46" s="568">
        <f>B46*0.1/'TA5'!B46</f>
        <v>0.38762109732520206</v>
      </c>
      <c r="I46" s="579">
        <f>C46*0.1/'TA5'!B46</f>
        <v>0.44018420209160897</v>
      </c>
      <c r="J46" s="613"/>
      <c r="K46" s="579"/>
      <c r="L46" s="613"/>
      <c r="M46" s="599">
        <f>G46*0.1/'TA5'!F46</f>
        <v>0.41135456039513935</v>
      </c>
    </row>
    <row r="47" spans="1:13" s="98" customFormat="1" ht="15" customHeight="1">
      <c r="A47" s="103">
        <v>1951</v>
      </c>
      <c r="B47" s="609">
        <f>avgprinc!M40</f>
        <v>88398.594877718395</v>
      </c>
      <c r="C47" s="610">
        <f>avgprinc!N40</f>
        <v>101197.43442542557</v>
      </c>
      <c r="D47" s="562"/>
      <c r="E47" s="562"/>
      <c r="F47" s="562"/>
      <c r="G47" s="610">
        <f>avgprinc!R40</f>
        <v>151378.05183186757</v>
      </c>
      <c r="H47" s="568">
        <f>B47*0.1/'TA5'!B47</f>
        <v>0.37489041278996627</v>
      </c>
      <c r="I47" s="579">
        <f>C47*0.1/'TA5'!B47</f>
        <v>0.42916912896084858</v>
      </c>
      <c r="J47" s="613"/>
      <c r="K47" s="579"/>
      <c r="L47" s="613"/>
      <c r="M47" s="599">
        <f>G47*0.1/'TA5'!F47</f>
        <v>0.39903890265951042</v>
      </c>
    </row>
    <row r="48" spans="1:13" s="98" customFormat="1" ht="15" customHeight="1">
      <c r="A48" s="103">
        <v>1952</v>
      </c>
      <c r="B48" s="609">
        <f>avgprinc!M41</f>
        <v>87913.437541434294</v>
      </c>
      <c r="C48" s="610">
        <f>avgprinc!N41</f>
        <v>101544.38418515299</v>
      </c>
      <c r="D48" s="562"/>
      <c r="E48" s="562"/>
      <c r="F48" s="562"/>
      <c r="G48" s="610">
        <f>avgprinc!R41</f>
        <v>151166.38085755825</v>
      </c>
      <c r="H48" s="568">
        <f>B48*0.1/'TA5'!B48</f>
        <v>0.36351014329027814</v>
      </c>
      <c r="I48" s="579">
        <f>C48*0.1/'TA5'!B48</f>
        <v>0.41987225932407551</v>
      </c>
      <c r="J48" s="613"/>
      <c r="K48" s="579"/>
      <c r="L48" s="613"/>
      <c r="M48" s="599">
        <f>G48*0.1/'TA5'!F48</f>
        <v>0.38787288382102936</v>
      </c>
    </row>
    <row r="49" spans="1:13" s="98" customFormat="1" ht="15" customHeight="1">
      <c r="A49" s="103">
        <v>1953</v>
      </c>
      <c r="B49" s="609">
        <f>avgprinc!M42</f>
        <v>88206.747686952818</v>
      </c>
      <c r="C49" s="610">
        <f>avgprinc!N42</f>
        <v>102339.79904273197</v>
      </c>
      <c r="D49" s="562"/>
      <c r="E49" s="562"/>
      <c r="F49" s="562"/>
      <c r="G49" s="610">
        <f>avgprinc!R42</f>
        <v>152059.42806759101</v>
      </c>
      <c r="H49" s="568">
        <f>B49*0.1/'TA5'!B49</f>
        <v>0.35364761842519715</v>
      </c>
      <c r="I49" s="579">
        <f>C49*0.1/'TA5'!B49</f>
        <v>0.41031131008278682</v>
      </c>
      <c r="J49" s="613"/>
      <c r="K49" s="579"/>
      <c r="L49" s="613"/>
      <c r="M49" s="599">
        <f>G49*0.1/'TA5'!F49</f>
        <v>0.37818559903500831</v>
      </c>
    </row>
    <row r="50" spans="1:13" s="98" customFormat="1" ht="15" customHeight="1">
      <c r="A50" s="103">
        <v>1954</v>
      </c>
      <c r="B50" s="609">
        <f>avgprinc!M43</f>
        <v>87603.76164318966</v>
      </c>
      <c r="C50" s="610">
        <f>avgprinc!N43</f>
        <v>101105.62336831407</v>
      </c>
      <c r="D50" s="562"/>
      <c r="E50" s="562"/>
      <c r="F50" s="562"/>
      <c r="G50" s="610">
        <f>avgprinc!R43</f>
        <v>150583.92266737379</v>
      </c>
      <c r="H50" s="568">
        <f>B50*0.1/'TA5'!B50</f>
        <v>0.35857882177917155</v>
      </c>
      <c r="I50" s="579">
        <f>C50*0.1/'TA5'!B50</f>
        <v>0.41384450419289909</v>
      </c>
      <c r="J50" s="613"/>
      <c r="K50" s="579"/>
      <c r="L50" s="613"/>
      <c r="M50" s="599">
        <f>G50*0.1/'TA5'!F50</f>
        <v>0.38251224605715478</v>
      </c>
    </row>
    <row r="51" spans="1:13" s="98" customFormat="1" ht="15" customHeight="1">
      <c r="A51" s="103">
        <v>1955</v>
      </c>
      <c r="B51" s="609">
        <f>avgprinc!M44</f>
        <v>95469.247947853713</v>
      </c>
      <c r="C51" s="610">
        <f>avgprinc!N44</f>
        <v>109352.82086099073</v>
      </c>
      <c r="D51" s="562"/>
      <c r="E51" s="562"/>
      <c r="F51" s="562"/>
      <c r="G51" s="610">
        <f>avgprinc!R44</f>
        <v>163478.77936831294</v>
      </c>
      <c r="H51" s="568">
        <f>B51*0.1/'TA5'!B51</f>
        <v>0.36485710618814926</v>
      </c>
      <c r="I51" s="579">
        <f>C51*0.1/'TA5'!B51</f>
        <v>0.41791628854817153</v>
      </c>
      <c r="J51" s="613"/>
      <c r="K51" s="579"/>
      <c r="L51" s="613"/>
      <c r="M51" s="599">
        <f>G51*0.1/'TA5'!F51</f>
        <v>0.38803906344716471</v>
      </c>
    </row>
    <row r="52" spans="1:13" s="98" customFormat="1" ht="15" customHeight="1">
      <c r="A52" s="103">
        <v>1956</v>
      </c>
      <c r="B52" s="609">
        <f>avgprinc!M45</f>
        <v>95300.997445856046</v>
      </c>
      <c r="C52" s="610">
        <f>avgprinc!N45</f>
        <v>109777.21817273613</v>
      </c>
      <c r="D52" s="562"/>
      <c r="E52" s="562"/>
      <c r="F52" s="562"/>
      <c r="G52" s="610">
        <f>avgprinc!R45</f>
        <v>163440.8031020877</v>
      </c>
      <c r="H52" s="568">
        <f>B52*0.1/'TA5'!B52</f>
        <v>0.35732896097712058</v>
      </c>
      <c r="I52" s="579">
        <f>C52*0.1/'TA5'!B52</f>
        <v>0.4116072272056599</v>
      </c>
      <c r="J52" s="613"/>
      <c r="K52" s="579"/>
      <c r="L52" s="613"/>
      <c r="M52" s="599">
        <f>G52*0.1/'TA5'!F52</f>
        <v>0.38058487332064228</v>
      </c>
    </row>
    <row r="53" spans="1:13" s="98" customFormat="1" ht="15" customHeight="1">
      <c r="A53" s="103">
        <v>1957</v>
      </c>
      <c r="B53" s="609">
        <f>avgprinc!M46</f>
        <v>95276.474654603924</v>
      </c>
      <c r="C53" s="610">
        <f>avgprinc!N46</f>
        <v>110054.79630384179</v>
      </c>
      <c r="D53" s="562"/>
      <c r="E53" s="562"/>
      <c r="F53" s="562"/>
      <c r="G53" s="610">
        <f>avgprinc!R46</f>
        <v>163458.97839949667</v>
      </c>
      <c r="H53" s="568">
        <f>B53*0.1/'TA5'!B53</f>
        <v>0.35655967410480943</v>
      </c>
      <c r="I53" s="579">
        <f>C53*0.1/'TA5'!B53</f>
        <v>0.41186559899519559</v>
      </c>
      <c r="J53" s="613"/>
      <c r="K53" s="579"/>
      <c r="L53" s="613"/>
      <c r="M53" s="599">
        <f>G53*0.1/'TA5'!F53</f>
        <v>0.38008193450216826</v>
      </c>
    </row>
    <row r="54" spans="1:13" s="98" customFormat="1" ht="15" customHeight="1">
      <c r="A54" s="103">
        <v>1958</v>
      </c>
      <c r="B54" s="609">
        <f>avgprinc!M47</f>
        <v>92515.183477958868</v>
      </c>
      <c r="C54" s="610">
        <f>avgprinc!N47</f>
        <v>106691.10037911806</v>
      </c>
      <c r="D54" s="562"/>
      <c r="E54" s="562"/>
      <c r="F54" s="562"/>
      <c r="G54" s="610">
        <f>avgprinc!R47</f>
        <v>158772.28761148144</v>
      </c>
      <c r="H54" s="568">
        <f>B54*0.1/'TA5'!B54</f>
        <v>0.3561331203216167</v>
      </c>
      <c r="I54" s="579">
        <f>C54*0.1/'TA5'!B54</f>
        <v>0.41070268749577188</v>
      </c>
      <c r="J54" s="613"/>
      <c r="K54" s="579"/>
      <c r="L54" s="613"/>
      <c r="M54" s="599">
        <f>G54*0.1/'TA5'!F54</f>
        <v>0.37975560498996191</v>
      </c>
    </row>
    <row r="55" spans="1:13" s="98" customFormat="1" ht="15" customHeight="1">
      <c r="A55" s="102">
        <v>1959</v>
      </c>
      <c r="B55" s="611">
        <f>avgprinc!M48</f>
        <v>99487.003311739085</v>
      </c>
      <c r="C55" s="612">
        <f>avgprinc!N48</f>
        <v>114121.7903925084</v>
      </c>
      <c r="D55" s="564"/>
      <c r="E55" s="564"/>
      <c r="F55" s="564"/>
      <c r="G55" s="612">
        <f>avgprinc!R48</f>
        <v>171056.56022007554</v>
      </c>
      <c r="H55" s="569">
        <f>B55*0.1/'TA5'!B55</f>
        <v>0.3609088730599932</v>
      </c>
      <c r="I55" s="580">
        <f>C55*0.1/'TA5'!B55</f>
        <v>0.41399947119815383</v>
      </c>
      <c r="J55" s="614"/>
      <c r="K55" s="580"/>
      <c r="L55" s="614"/>
      <c r="M55" s="600">
        <f>G55*0.1/'TA5'!F55</f>
        <v>0.38364217098648334</v>
      </c>
    </row>
    <row r="56" spans="1:13">
      <c r="A56" s="78">
        <v>1960</v>
      </c>
      <c r="B56" s="609">
        <f>avgprinc!M49</f>
        <v>100023.47777709321</v>
      </c>
      <c r="C56" s="610">
        <f>avgprinc!N49</f>
        <v>115110.42280337222</v>
      </c>
      <c r="D56" s="562"/>
      <c r="E56" s="562"/>
      <c r="F56" s="562"/>
      <c r="G56" s="610">
        <f>avgprinc!R49</f>
        <v>172485.87426817385</v>
      </c>
      <c r="H56" s="568">
        <f>B56*0.1/'TA5'!B56</f>
        <v>0.35612438758798781</v>
      </c>
      <c r="I56" s="579">
        <f>C56*0.1/'TA5'!B56</f>
        <v>0.40984006692110236</v>
      </c>
      <c r="J56" s="613"/>
      <c r="K56" s="579"/>
      <c r="L56" s="613"/>
      <c r="M56" s="599">
        <f>G56*0.1/'TA5'!F56</f>
        <v>0.37891353584580834</v>
      </c>
    </row>
    <row r="57" spans="1:13">
      <c r="A57" s="78">
        <v>1961</v>
      </c>
      <c r="B57" s="609">
        <f>avgprinc!M50</f>
        <v>101801.86361773944</v>
      </c>
      <c r="C57" s="610">
        <f>avgprinc!N50</f>
        <v>116728.0883231161</v>
      </c>
      <c r="D57" s="562"/>
      <c r="E57" s="562"/>
      <c r="F57" s="562"/>
      <c r="G57" s="610">
        <f>avgprinc!R50</f>
        <v>173841.08121509801</v>
      </c>
      <c r="H57" s="568">
        <f>B57*0.1/'TA5'!B57</f>
        <v>0.35809489026894664</v>
      </c>
      <c r="I57" s="579">
        <f>C57*0.1/'TA5'!B57</f>
        <v>0.41059888781924403</v>
      </c>
      <c r="J57" s="613"/>
      <c r="K57" s="579"/>
      <c r="L57" s="613"/>
      <c r="M57" s="599">
        <f>G57*0.1/'TA5'!F57</f>
        <v>0.38064030902125101</v>
      </c>
    </row>
    <row r="58" spans="1:13">
      <c r="A58" s="78">
        <v>1962</v>
      </c>
      <c r="B58" s="601">
        <f>avgprinc!M51</f>
        <v>108393.36853171264</v>
      </c>
      <c r="C58" s="561">
        <f>avgprinc!N51</f>
        <v>123546.87054672799</v>
      </c>
      <c r="D58" s="560">
        <f>avgprinc!O51</f>
        <v>119401.7703725719</v>
      </c>
      <c r="E58" s="560">
        <f>avgprinc!P51</f>
        <v>148095.26392518825</v>
      </c>
      <c r="F58" s="560">
        <f>avgprinc!Q51</f>
        <v>86556.681572951638</v>
      </c>
      <c r="G58" s="561">
        <f>avgprinc!R51</f>
        <v>183046.63449157568</v>
      </c>
      <c r="H58" s="570">
        <f>B58*0.1/'TA5'!B58</f>
        <v>0.36285132169723511</v>
      </c>
      <c r="I58" s="581">
        <f>C58*0.1/'TA5'!B58</f>
        <v>0.41357830166816717</v>
      </c>
      <c r="J58" s="581">
        <f>D58*0.1/'TA5'!C58</f>
        <v>0.38265320658683782</v>
      </c>
      <c r="K58" s="581">
        <f>E58*0.1/'TA5'!D58</f>
        <v>0.34481692314147955</v>
      </c>
      <c r="L58" s="581">
        <f>F58*0.1/'TA5'!E58</f>
        <v>0.49274405837059004</v>
      </c>
      <c r="M58" s="588">
        <f>G58*0.1/'TA5'!F58</f>
        <v>0.38440513610839844</v>
      </c>
    </row>
    <row r="59" spans="1:13">
      <c r="A59" s="78">
        <v>1963</v>
      </c>
      <c r="B59" s="602">
        <f>avgprinc!M52</f>
        <v>112418.08213884846</v>
      </c>
      <c r="C59" s="563">
        <f>avgprinc!N52</f>
        <v>127929.90029057929</v>
      </c>
      <c r="D59" s="562">
        <f>avgprinc!O52</f>
        <v>124037.95002389621</v>
      </c>
      <c r="E59" s="562">
        <f>avgprinc!P52</f>
        <v>154034.07806932047</v>
      </c>
      <c r="F59" s="562">
        <f>avgprinc!Q52</f>
        <v>89906.64179331201</v>
      </c>
      <c r="G59" s="563">
        <f>avgprinc!R52</f>
        <v>189267.61691035857</v>
      </c>
      <c r="H59" s="571">
        <f>B59*0.1/'TA5'!B59</f>
        <v>0.36401765048503887</v>
      </c>
      <c r="I59" s="582">
        <f>C59*0.1/'TA5'!B59</f>
        <v>0.41424600780010229</v>
      </c>
      <c r="J59" s="589">
        <f>D59*0.1/'TA5'!C59</f>
        <v>0.38335153300296471</v>
      </c>
      <c r="K59" s="582">
        <f>E59*0.1/'TA5'!D59</f>
        <v>0.34595279901946008</v>
      </c>
      <c r="L59" s="589">
        <f>F59*0.1/'TA5'!E59</f>
        <v>0.49302166436751343</v>
      </c>
      <c r="M59" s="590">
        <f>G59*0.1/'TA5'!F59</f>
        <v>0.38585546612739574</v>
      </c>
    </row>
    <row r="60" spans="1:13">
      <c r="A60" s="78">
        <v>1964</v>
      </c>
      <c r="B60" s="602">
        <f>avgprinc!M53</f>
        <v>117390.07255919943</v>
      </c>
      <c r="C60" s="563">
        <f>avgprinc!N53</f>
        <v>133373.84383286731</v>
      </c>
      <c r="D60" s="562">
        <f>avgprinc!O53</f>
        <v>128674.12967522052</v>
      </c>
      <c r="E60" s="562">
        <f>avgprinc!P53</f>
        <v>159972.89221345269</v>
      </c>
      <c r="F60" s="562">
        <f>avgprinc!Q53</f>
        <v>93256.602013672367</v>
      </c>
      <c r="G60" s="563">
        <f>avgprinc!R53</f>
        <v>197290.77069641714</v>
      </c>
      <c r="H60" s="571">
        <f>B60*0.1/'TA5'!B60</f>
        <v>0.36518424749374395</v>
      </c>
      <c r="I60" s="582">
        <f>C60*0.1/'TA5'!B60</f>
        <v>0.41490754485130316</v>
      </c>
      <c r="J60" s="589">
        <f>D60*0.1/'TA5'!C60</f>
        <v>0.38400182127952576</v>
      </c>
      <c r="K60" s="582">
        <f>E60*0.1/'TA5'!D60</f>
        <v>0.3470110297203064</v>
      </c>
      <c r="L60" s="589">
        <f>F60*0.1/'TA5'!E60</f>
        <v>0.49327960610389698</v>
      </c>
      <c r="M60" s="590">
        <f>G60*0.1/'TA5'!F60</f>
        <v>0.38730579614639288</v>
      </c>
    </row>
    <row r="61" spans="1:13">
      <c r="A61" s="78">
        <v>1965</v>
      </c>
      <c r="B61" s="602">
        <f>avgprinc!M54</f>
        <v>122157.49984707053</v>
      </c>
      <c r="C61" s="563">
        <f>avgprinc!N54</f>
        <v>138935.14727789583</v>
      </c>
      <c r="D61" s="562">
        <f>avgprinc!O54</f>
        <v>133994.97636350757</v>
      </c>
      <c r="E61" s="562">
        <f>avgprinc!P54</f>
        <v>166471.89832214138</v>
      </c>
      <c r="F61" s="562">
        <f>avgprinc!Q54</f>
        <v>96599.26339981085</v>
      </c>
      <c r="G61" s="563">
        <f>avgprinc!R54</f>
        <v>205223.06545430544</v>
      </c>
      <c r="H61" s="571">
        <f>B61*0.1/'TA5'!B61</f>
        <v>0.36132164299488073</v>
      </c>
      <c r="I61" s="582">
        <f>C61*0.1/'TA5'!B61</f>
        <v>0.41094714403152466</v>
      </c>
      <c r="J61" s="589">
        <f>D61*0.1/'TA5'!C61</f>
        <v>0.38017893572279815</v>
      </c>
      <c r="K61" s="582">
        <f>E61*0.1/'TA5'!D61</f>
        <v>0.34301789976148628</v>
      </c>
      <c r="L61" s="589">
        <f>F61*0.1/'TA5'!E61</f>
        <v>0.48938710500123939</v>
      </c>
      <c r="M61" s="590">
        <f>G61*0.1/'TA5'!F61</f>
        <v>0.38374793529510492</v>
      </c>
    </row>
    <row r="62" spans="1:13">
      <c r="A62" s="78">
        <v>1966</v>
      </c>
      <c r="B62" s="602">
        <f>avgprinc!M55</f>
        <v>126488.86395562906</v>
      </c>
      <c r="C62" s="563">
        <f>avgprinc!N55</f>
        <v>143997.24706584428</v>
      </c>
      <c r="D62" s="562">
        <f>avgprinc!O55</f>
        <v>139315.82305179458</v>
      </c>
      <c r="E62" s="562">
        <f>avgprinc!P55</f>
        <v>172970.90443083007</v>
      </c>
      <c r="F62" s="562">
        <f>avgprinc!Q55</f>
        <v>99941.924785949319</v>
      </c>
      <c r="G62" s="563">
        <f>avgprinc!R55</f>
        <v>212185.0612960135</v>
      </c>
      <c r="H62" s="571">
        <f>B62*0.1/'TA5'!B62</f>
        <v>0.35747015476226812</v>
      </c>
      <c r="I62" s="582">
        <f>C62*0.1/'TA5'!B62</f>
        <v>0.40695059299469</v>
      </c>
      <c r="J62" s="589">
        <f>D62*0.1/'TA5'!C62</f>
        <v>0.37671506404876698</v>
      </c>
      <c r="K62" s="582">
        <f>E62*0.1/'TA5'!D62</f>
        <v>0.33940577507019049</v>
      </c>
      <c r="L62" s="589">
        <f>F62*0.1/'TA5'!E62</f>
        <v>0.48580998182296753</v>
      </c>
      <c r="M62" s="590">
        <f>G62*0.1/'TA5'!F62</f>
        <v>0.38019007444381714</v>
      </c>
    </row>
    <row r="63" spans="1:13">
      <c r="A63" s="78">
        <v>1967</v>
      </c>
      <c r="B63" s="602">
        <f>avgprinc!M56</f>
        <v>127067.4938996023</v>
      </c>
      <c r="C63" s="563">
        <f>avgprinc!N56</f>
        <v>144623.70609560405</v>
      </c>
      <c r="D63" s="562">
        <f>avgprinc!O56</f>
        <v>141845.92919753568</v>
      </c>
      <c r="E63" s="562">
        <f>avgprinc!P56</f>
        <v>174040.01537567718</v>
      </c>
      <c r="F63" s="562">
        <f>avgprinc!Q56</f>
        <v>100100.0312952034</v>
      </c>
      <c r="G63" s="563">
        <f>avgprinc!R56</f>
        <v>213691.95098682024</v>
      </c>
      <c r="H63" s="572">
        <f>B63*0.1/'TA5'!B63</f>
        <v>0.35420385748147964</v>
      </c>
      <c r="I63" s="583">
        <f>C63*0.1/'TA5'!B63</f>
        <v>0.40314224362373352</v>
      </c>
      <c r="J63" s="589">
        <f>D63*0.1/'TA5'!C63</f>
        <v>0.37484442442655563</v>
      </c>
      <c r="K63" s="582">
        <f>E63*0.1/'TA5'!D63</f>
        <v>0.34127605706453318</v>
      </c>
      <c r="L63" s="589">
        <f>F63*0.1/'TA5'!E63</f>
        <v>0.47031285613775253</v>
      </c>
      <c r="M63" s="590">
        <f>G63*0.1/'TA5'!F63</f>
        <v>0.37796503305435181</v>
      </c>
    </row>
    <row r="64" spans="1:13">
      <c r="A64" s="78">
        <v>1968</v>
      </c>
      <c r="B64" s="602">
        <f>avgprinc!M57</f>
        <v>129508.04722621957</v>
      </c>
      <c r="C64" s="563">
        <f>avgprinc!N57</f>
        <v>147697.70668256885</v>
      </c>
      <c r="D64" s="562">
        <f>avgprinc!O57</f>
        <v>145256.09204765517</v>
      </c>
      <c r="E64" s="562">
        <f>avgprinc!P57</f>
        <v>178200.003407952</v>
      </c>
      <c r="F64" s="562">
        <f>avgprinc!Q57</f>
        <v>101742.43695569514</v>
      </c>
      <c r="G64" s="563">
        <f>avgprinc!R57</f>
        <v>219031.85608749487</v>
      </c>
      <c r="H64" s="572">
        <f>B64*0.1/'TA5'!B64</f>
        <v>0.35083791054785246</v>
      </c>
      <c r="I64" s="583">
        <f>C64*0.1/'TA5'!B64</f>
        <v>0.40011378377676005</v>
      </c>
      <c r="J64" s="589">
        <f>D64*0.1/'TA5'!C64</f>
        <v>0.37334607355296612</v>
      </c>
      <c r="K64" s="582">
        <f>E64*0.1/'TA5'!D64</f>
        <v>0.34141019918024529</v>
      </c>
      <c r="L64" s="589">
        <f>F64*0.1/'TA5'!E64</f>
        <v>0.45941220782697206</v>
      </c>
      <c r="M64" s="590">
        <f>G64*0.1/'TA5'!F64</f>
        <v>0.37425341457128519</v>
      </c>
    </row>
    <row r="65" spans="1:13">
      <c r="A65" s="83">
        <v>1969</v>
      </c>
      <c r="B65" s="603">
        <f>avgprinc!M58</f>
        <v>128157.12705518866</v>
      </c>
      <c r="C65" s="565">
        <f>avgprinc!N58</f>
        <v>147259.68789863228</v>
      </c>
      <c r="D65" s="564">
        <f>avgprinc!O58</f>
        <v>145207.85507750616</v>
      </c>
      <c r="E65" s="564">
        <f>avgprinc!P58</f>
        <v>177830.67869599597</v>
      </c>
      <c r="F65" s="564">
        <f>avgprinc!Q58</f>
        <v>100212.6405163142</v>
      </c>
      <c r="G65" s="565">
        <f>avgprinc!R58</f>
        <v>217664.27354234734</v>
      </c>
      <c r="H65" s="573">
        <f>B65*0.1/'TA5'!B65</f>
        <v>0.34259394416585565</v>
      </c>
      <c r="I65" s="584">
        <f>C65*0.1/'TA5'!B65</f>
        <v>0.3936595525592565</v>
      </c>
      <c r="J65" s="591">
        <f>D65*0.1/'TA5'!C65</f>
        <v>0.36788800684735179</v>
      </c>
      <c r="K65" s="585">
        <f>E65*0.1/'TA5'!D65</f>
        <v>0.33667300874367356</v>
      </c>
      <c r="L65" s="591">
        <f>F65*0.1/'TA5'!E65</f>
        <v>0.44664063071832055</v>
      </c>
      <c r="M65" s="592">
        <f>G65*0.1/'TA5'!F65</f>
        <v>0.36567412875592714</v>
      </c>
    </row>
    <row r="66" spans="1:13">
      <c r="A66" s="78">
        <v>1970</v>
      </c>
      <c r="B66" s="602">
        <f>avgprinc!M59</f>
        <v>124477.13080912812</v>
      </c>
      <c r="C66" s="563">
        <f>avgprinc!N59</f>
        <v>143447.53906914344</v>
      </c>
      <c r="D66" s="562">
        <f>avgprinc!O59</f>
        <v>141245.96096657027</v>
      </c>
      <c r="E66" s="562">
        <f>avgprinc!P59</f>
        <v>173911.8583580257</v>
      </c>
      <c r="F66" s="562">
        <f>avgprinc!Q59</f>
        <v>97240.507577782904</v>
      </c>
      <c r="G66" s="563">
        <f>avgprinc!R59</f>
        <v>212263.41698575273</v>
      </c>
      <c r="H66" s="572">
        <f>B66*0.1/'TA5'!B66</f>
        <v>0.341026620590128</v>
      </c>
      <c r="I66" s="583">
        <f>C66*0.1/'TA5'!B66</f>
        <v>0.39299933379516006</v>
      </c>
      <c r="J66" s="589">
        <f>D66*0.1/'TA5'!C66</f>
        <v>0.36687962792348111</v>
      </c>
      <c r="K66" s="582">
        <f>E66*0.1/'TA5'!D66</f>
        <v>0.33710571809206169</v>
      </c>
      <c r="L66" s="589">
        <f>F66*0.1/'TA5'!E66</f>
        <v>0.44391704106237734</v>
      </c>
      <c r="M66" s="590">
        <f>G66*0.1/'TA5'!F66</f>
        <v>0.36453007673844695</v>
      </c>
    </row>
    <row r="67" spans="1:13">
      <c r="A67" s="78">
        <v>1971</v>
      </c>
      <c r="B67" s="602">
        <f>avgprinc!M60</f>
        <v>126370.63056590401</v>
      </c>
      <c r="C67" s="563">
        <f>avgprinc!N60</f>
        <v>145307.92204996428</v>
      </c>
      <c r="D67" s="562">
        <f>avgprinc!O60</f>
        <v>143375.5540554311</v>
      </c>
      <c r="E67" s="562">
        <f>avgprinc!P60</f>
        <v>176343.03943880156</v>
      </c>
      <c r="F67" s="562">
        <f>avgprinc!Q60</f>
        <v>98305.441336309334</v>
      </c>
      <c r="G67" s="563">
        <f>avgprinc!R60</f>
        <v>215567.87286775783</v>
      </c>
      <c r="H67" s="572">
        <f>B67*0.1/'TA5'!B67</f>
        <v>0.34447184615419252</v>
      </c>
      <c r="I67" s="583">
        <f>C67*0.1/'TA5'!B67</f>
        <v>0.39609273092355579</v>
      </c>
      <c r="J67" s="589">
        <f>D67*0.1/'TA5'!C67</f>
        <v>0.36936289464938454</v>
      </c>
      <c r="K67" s="582">
        <f>E67*0.1/'TA5'!D67</f>
        <v>0.33991026799776591</v>
      </c>
      <c r="L67" s="589">
        <f>F67*0.1/'TA5'!E67</f>
        <v>0.44791752225137321</v>
      </c>
      <c r="M67" s="590">
        <f>G67*0.1/'TA5'!F67</f>
        <v>0.368275081156753</v>
      </c>
    </row>
    <row r="68" spans="1:13">
      <c r="A68" s="78">
        <v>1972</v>
      </c>
      <c r="B68" s="602">
        <f>avgprinc!M61</f>
        <v>131911.57687279303</v>
      </c>
      <c r="C68" s="563">
        <f>avgprinc!N61</f>
        <v>151062.36643218933</v>
      </c>
      <c r="D68" s="562">
        <f>avgprinc!O61</f>
        <v>148776.47568333516</v>
      </c>
      <c r="E68" s="562">
        <f>avgprinc!P61</f>
        <v>183620.32347054168</v>
      </c>
      <c r="F68" s="562">
        <f>avgprinc!Q61</f>
        <v>102852.97369509313</v>
      </c>
      <c r="G68" s="563">
        <f>avgprinc!R61</f>
        <v>224269.93436379489</v>
      </c>
      <c r="H68" s="572">
        <f>B68*0.1/'TA5'!B68</f>
        <v>0.34690204365324462</v>
      </c>
      <c r="I68" s="583">
        <f>C68*0.1/'TA5'!B68</f>
        <v>0.39726493213674985</v>
      </c>
      <c r="J68" s="589">
        <f>D68*0.1/'TA5'!C68</f>
        <v>0.37076647677895375</v>
      </c>
      <c r="K68" s="582">
        <f>E68*0.1/'TA5'!D68</f>
        <v>0.34261796603823313</v>
      </c>
      <c r="L68" s="589">
        <f>F68*0.1/'TA5'!E68</f>
        <v>0.44584511996799847</v>
      </c>
      <c r="M68" s="590">
        <f>G68*0.1/'TA5'!F68</f>
        <v>0.37043976163840847</v>
      </c>
    </row>
    <row r="69" spans="1:13">
      <c r="A69" s="78">
        <v>1973</v>
      </c>
      <c r="B69" s="602">
        <f>avgprinc!M62</f>
        <v>137390.51216968446</v>
      </c>
      <c r="C69" s="563">
        <f>avgprinc!N62</f>
        <v>157055.17910152016</v>
      </c>
      <c r="D69" s="562">
        <f>avgprinc!O62</f>
        <v>155128.0966624821</v>
      </c>
      <c r="E69" s="562">
        <f>avgprinc!P62</f>
        <v>191859.13095941348</v>
      </c>
      <c r="F69" s="562">
        <f>avgprinc!Q62</f>
        <v>105862.35217216273</v>
      </c>
      <c r="G69" s="563">
        <f>avgprinc!R62</f>
        <v>233441.036232791</v>
      </c>
      <c r="H69" s="572">
        <f>B69*0.1/'TA5'!B69</f>
        <v>0.34683708127158747</v>
      </c>
      <c r="I69" s="583">
        <f>C69*0.1/'TA5'!B69</f>
        <v>0.39647977911954518</v>
      </c>
      <c r="J69" s="589">
        <f>D69*0.1/'TA5'!C69</f>
        <v>0.36974946806549269</v>
      </c>
      <c r="K69" s="582">
        <f>E69*0.1/'TA5'!D69</f>
        <v>0.34348920914089826</v>
      </c>
      <c r="L69" s="589">
        <f>F69*0.1/'TA5'!E69</f>
        <v>0.44053318173064332</v>
      </c>
      <c r="M69" s="590">
        <f>G69*0.1/'TA5'!F69</f>
        <v>0.37110960328573123</v>
      </c>
    </row>
    <row r="70" spans="1:13">
      <c r="A70" s="78">
        <v>1974</v>
      </c>
      <c r="B70" s="602">
        <f>avgprinc!M63</f>
        <v>132536.46681765045</v>
      </c>
      <c r="C70" s="563">
        <f>avgprinc!N63</f>
        <v>151725.02038906573</v>
      </c>
      <c r="D70" s="562">
        <f>avgprinc!O63</f>
        <v>150985.54109551912</v>
      </c>
      <c r="E70" s="562">
        <f>avgprinc!P63</f>
        <v>187386.13494024976</v>
      </c>
      <c r="F70" s="562">
        <f>avgprinc!Q63</f>
        <v>99980.778175857646</v>
      </c>
      <c r="G70" s="563">
        <f>avgprinc!R63</f>
        <v>225075.41472907941</v>
      </c>
      <c r="H70" s="572">
        <f>B70*0.1/'TA5'!B70</f>
        <v>0.34428887261901758</v>
      </c>
      <c r="I70" s="583">
        <f>C70*0.1/'TA5'!B70</f>
        <v>0.39413481792689709</v>
      </c>
      <c r="J70" s="589">
        <f>D70*0.1/'TA5'!C70</f>
        <v>0.36843211489349409</v>
      </c>
      <c r="K70" s="582">
        <f>E70*0.1/'TA5'!D70</f>
        <v>0.34312562876084485</v>
      </c>
      <c r="L70" s="589">
        <f>F70*0.1/'TA5'!E70</f>
        <v>0.43237767882737899</v>
      </c>
      <c r="M70" s="590">
        <f>G70*0.1/'TA5'!F70</f>
        <v>0.36951086631415819</v>
      </c>
    </row>
    <row r="71" spans="1:13">
      <c r="A71" s="78">
        <v>1975</v>
      </c>
      <c r="B71" s="602">
        <f>avgprinc!M64</f>
        <v>128983.71531329367</v>
      </c>
      <c r="C71" s="563">
        <f>avgprinc!N64</f>
        <v>147082.85923381048</v>
      </c>
      <c r="D71" s="562">
        <f>avgprinc!O64</f>
        <v>145633.50436176432</v>
      </c>
      <c r="E71" s="562">
        <f>avgprinc!P64</f>
        <v>180539.10413720913</v>
      </c>
      <c r="F71" s="562">
        <f>avgprinc!Q64</f>
        <v>99012.682928779832</v>
      </c>
      <c r="G71" s="563">
        <f>avgprinc!R64</f>
        <v>218788.37641946808</v>
      </c>
      <c r="H71" s="572">
        <f>B71*0.1/'TA5'!B71</f>
        <v>0.34618501040824867</v>
      </c>
      <c r="I71" s="583">
        <f>C71*0.1/'TA5'!B71</f>
        <v>0.39476209094345893</v>
      </c>
      <c r="J71" s="589">
        <f>D71*0.1/'TA5'!C71</f>
        <v>0.37089497108615893</v>
      </c>
      <c r="K71" s="582">
        <f>E71*0.1/'TA5'!D71</f>
        <v>0.34732823504293719</v>
      </c>
      <c r="L71" s="589">
        <f>F71*0.1/'TA5'!E71</f>
        <v>0.42611164169409216</v>
      </c>
      <c r="M71" s="590">
        <f>G71*0.1/'TA5'!F71</f>
        <v>0.37182483253627652</v>
      </c>
    </row>
    <row r="72" spans="1:13">
      <c r="A72" s="78">
        <v>1976</v>
      </c>
      <c r="B72" s="602">
        <f>avgprinc!M65</f>
        <v>133898.81945476914</v>
      </c>
      <c r="C72" s="563">
        <f>avgprinc!N65</f>
        <v>152333.53385450441</v>
      </c>
      <c r="D72" s="562">
        <f>avgprinc!O65</f>
        <v>151599.66322199034</v>
      </c>
      <c r="E72" s="562">
        <f>avgprinc!P65</f>
        <v>187085.21026605368</v>
      </c>
      <c r="F72" s="562">
        <f>avgprinc!Q65</f>
        <v>102547.80642878459</v>
      </c>
      <c r="G72" s="563">
        <f>avgprinc!R65</f>
        <v>226481.02920188903</v>
      </c>
      <c r="H72" s="572">
        <f>B72*0.1/'TA5'!B72</f>
        <v>0.34671253257366175</v>
      </c>
      <c r="I72" s="583">
        <f>C72*0.1/'TA5'!B72</f>
        <v>0.3944466839487859</v>
      </c>
      <c r="J72" s="589">
        <f>D72*0.1/'TA5'!C72</f>
        <v>0.37090933387318609</v>
      </c>
      <c r="K72" s="582">
        <f>E72*0.1/'TA5'!D72</f>
        <v>0.34953562650403575</v>
      </c>
      <c r="L72" s="589">
        <f>F72*0.1/'TA5'!E72</f>
        <v>0.42018206496263144</v>
      </c>
      <c r="M72" s="590">
        <f>G72*0.1/'TA5'!F72</f>
        <v>0.37272562875784843</v>
      </c>
    </row>
    <row r="73" spans="1:13">
      <c r="A73" s="78">
        <v>1977</v>
      </c>
      <c r="B73" s="602">
        <f>avgprinc!M66</f>
        <v>138578.13196170636</v>
      </c>
      <c r="C73" s="563">
        <f>avgprinc!N66</f>
        <v>157133.09748498691</v>
      </c>
      <c r="D73" s="562">
        <f>avgprinc!O66</f>
        <v>155938.87365212405</v>
      </c>
      <c r="E73" s="562">
        <f>avgprinc!P66</f>
        <v>192980.67296075801</v>
      </c>
      <c r="F73" s="562">
        <f>avgprinc!Q66</f>
        <v>106471.31925662913</v>
      </c>
      <c r="G73" s="563">
        <f>avgprinc!R66</f>
        <v>233581.47889414988</v>
      </c>
      <c r="H73" s="572">
        <f>B73*0.1/'TA5'!B73</f>
        <v>0.34806326104544644</v>
      </c>
      <c r="I73" s="583">
        <f>C73*0.1/'TA5'!B73</f>
        <v>0.39466730828721108</v>
      </c>
      <c r="J73" s="589">
        <f>D73*0.1/'TA5'!C73</f>
        <v>0.37124016897092099</v>
      </c>
      <c r="K73" s="582">
        <f>E73*0.1/'TA5'!D73</f>
        <v>0.351164247178339</v>
      </c>
      <c r="L73" s="589">
        <f>F73*0.1/'TA5'!E73</f>
        <v>0.4181681910634652</v>
      </c>
      <c r="M73" s="590">
        <f>G73*0.1/'TA5'!F73</f>
        <v>0.37443431291589491</v>
      </c>
    </row>
    <row r="74" spans="1:13">
      <c r="A74" s="78">
        <v>1978</v>
      </c>
      <c r="B74" s="602">
        <f>avgprinc!M67</f>
        <v>143491.6347923931</v>
      </c>
      <c r="C74" s="563">
        <f>avgprinc!N67</f>
        <v>162106.85146105563</v>
      </c>
      <c r="D74" s="562">
        <f>avgprinc!O67</f>
        <v>161613.44026924012</v>
      </c>
      <c r="E74" s="562">
        <f>avgprinc!P67</f>
        <v>199907.82017504098</v>
      </c>
      <c r="F74" s="562">
        <f>avgprinc!Q67</f>
        <v>109403.22696410833</v>
      </c>
      <c r="G74" s="563">
        <f>avgprinc!R67</f>
        <v>241155.80482696084</v>
      </c>
      <c r="H74" s="572">
        <f>B74*0.1/'TA5'!B74</f>
        <v>0.34802275169229263</v>
      </c>
      <c r="I74" s="583">
        <f>C74*0.1/'TA5'!B74</f>
        <v>0.39317185698856605</v>
      </c>
      <c r="J74" s="589">
        <f>D74*0.1/'TA5'!C74</f>
        <v>0.36964949224444688</v>
      </c>
      <c r="K74" s="582">
        <f>E74*0.1/'TA5'!D74</f>
        <v>0.35192498455030291</v>
      </c>
      <c r="L74" s="589">
        <f>F74*0.1/'TA5'!E74</f>
        <v>0.41350749978126622</v>
      </c>
      <c r="M74" s="590">
        <f>G74*0.1/'TA5'!F74</f>
        <v>0.37476084151270334</v>
      </c>
    </row>
    <row r="75" spans="1:13">
      <c r="A75" s="83">
        <v>1979</v>
      </c>
      <c r="B75" s="603">
        <f>avgprinc!M68</f>
        <v>144693.501354181</v>
      </c>
      <c r="C75" s="565">
        <f>avgprinc!N68</f>
        <v>163088.22461043316</v>
      </c>
      <c r="D75" s="564">
        <f>avgprinc!O68</f>
        <v>161950.4855884932</v>
      </c>
      <c r="E75" s="564">
        <f>avgprinc!P68</f>
        <v>200515.52542949599</v>
      </c>
      <c r="F75" s="564">
        <f>avgprinc!Q68</f>
        <v>109560.2859911413</v>
      </c>
      <c r="G75" s="565">
        <f>avgprinc!R68</f>
        <v>242149.10503620992</v>
      </c>
      <c r="H75" s="574">
        <f>B75*0.1/'TA5'!B75</f>
        <v>0.34961551427841181</v>
      </c>
      <c r="I75" s="585">
        <f>C75*0.1/'TA5'!B75</f>
        <v>0.39406174421310425</v>
      </c>
      <c r="J75" s="591">
        <f>D75*0.1/'TA5'!C75</f>
        <v>0.36952120065689087</v>
      </c>
      <c r="K75" s="585">
        <f>E75*0.1/'TA5'!D75</f>
        <v>0.35682854056358349</v>
      </c>
      <c r="L75" s="591">
        <f>F75*0.1/'TA5'!E75</f>
        <v>0.40806713700294489</v>
      </c>
      <c r="M75" s="592">
        <f>G75*0.1/'TA5'!F75</f>
        <v>0.37633603811264044</v>
      </c>
    </row>
    <row r="76" spans="1:13">
      <c r="A76" s="78">
        <v>1980</v>
      </c>
      <c r="B76" s="602">
        <f>avgprinc!M69</f>
        <v>138688.84385609502</v>
      </c>
      <c r="C76" s="563">
        <f>avgprinc!N69</f>
        <v>157230.16810956431</v>
      </c>
      <c r="D76" s="562">
        <f>avgprinc!O69</f>
        <v>156756.41831965646</v>
      </c>
      <c r="E76" s="562">
        <f>avgprinc!P69</f>
        <v>194466.36681238294</v>
      </c>
      <c r="F76" s="562">
        <f>avgprinc!Q69</f>
        <v>104927.56560336982</v>
      </c>
      <c r="G76" s="563">
        <f>avgprinc!R69</f>
        <v>232007.596031883</v>
      </c>
      <c r="H76" s="571">
        <f>B76*0.1/'TA5'!B76</f>
        <v>0.34512242674827581</v>
      </c>
      <c r="I76" s="582">
        <f>C76*0.1/'TA5'!B76</f>
        <v>0.39126187562942505</v>
      </c>
      <c r="J76" s="589">
        <f>D76*0.1/'TA5'!C76</f>
        <v>0.36808747053146362</v>
      </c>
      <c r="K76" s="582">
        <f>E76*0.1/'TA5'!D76</f>
        <v>0.35668328404426569</v>
      </c>
      <c r="L76" s="589">
        <f>F76*0.1/'TA5'!E76</f>
        <v>0.39801967144012451</v>
      </c>
      <c r="M76" s="590">
        <f>G76*0.1/'TA5'!F76</f>
        <v>0.37194427847862238</v>
      </c>
    </row>
    <row r="77" spans="1:13">
      <c r="A77" s="78">
        <v>1981</v>
      </c>
      <c r="B77" s="602">
        <f>avgprinc!M70</f>
        <v>141282.76441258547</v>
      </c>
      <c r="C77" s="563">
        <f>avgprinc!N70</f>
        <v>159880.66149595901</v>
      </c>
      <c r="D77" s="562">
        <f>avgprinc!O70</f>
        <v>159107.60021721333</v>
      </c>
      <c r="E77" s="562">
        <f>avgprinc!P70</f>
        <v>196692.57067765575</v>
      </c>
      <c r="F77" s="562">
        <f>avgprinc!Q70</f>
        <v>108629.17246246911</v>
      </c>
      <c r="G77" s="563">
        <f>avgprinc!R70</f>
        <v>235752.86262551768</v>
      </c>
      <c r="H77" s="571">
        <f>B77*0.1/'TA5'!B77</f>
        <v>0.34888252615928655</v>
      </c>
      <c r="I77" s="582">
        <f>C77*0.1/'TA5'!B77</f>
        <v>0.39480802416801458</v>
      </c>
      <c r="J77" s="589">
        <f>D77*0.1/'TA5'!C77</f>
        <v>0.37236937880516047</v>
      </c>
      <c r="K77" s="582">
        <f>E77*0.1/'TA5'!D77</f>
        <v>0.3610005378723144</v>
      </c>
      <c r="L77" s="589">
        <f>F77*0.1/'TA5'!E77</f>
        <v>0.40205636620521551</v>
      </c>
      <c r="M77" s="590">
        <f>G77*0.1/'TA5'!F77</f>
        <v>0.37537074089050299</v>
      </c>
    </row>
    <row r="78" spans="1:13">
      <c r="A78" s="78">
        <v>1982</v>
      </c>
      <c r="B78" s="602">
        <f>avgprinc!M71</f>
        <v>138095.51636948838</v>
      </c>
      <c r="C78" s="563">
        <f>avgprinc!N71</f>
        <v>156747.86727147951</v>
      </c>
      <c r="D78" s="562">
        <f>avgprinc!O71</f>
        <v>156076.92965325547</v>
      </c>
      <c r="E78" s="562">
        <f>avgprinc!P71</f>
        <v>194038.21365184156</v>
      </c>
      <c r="F78" s="562">
        <f>avgprinc!Q71</f>
        <v>106521.6067208131</v>
      </c>
      <c r="G78" s="563">
        <f>avgprinc!R71</f>
        <v>230271.50222111511</v>
      </c>
      <c r="H78" s="571">
        <f>B78*0.1/'TA5'!B78</f>
        <v>0.35257977247238165</v>
      </c>
      <c r="I78" s="582">
        <f>C78*0.1/'TA5'!B78</f>
        <v>0.40020218491554255</v>
      </c>
      <c r="J78" s="589">
        <f>D78*0.1/'TA5'!C78</f>
        <v>0.3788902759552002</v>
      </c>
      <c r="K78" s="582">
        <f>E78*0.1/'TA5'!D78</f>
        <v>0.3697853684425354</v>
      </c>
      <c r="L78" s="589">
        <f>F78*0.1/'TA5'!E78</f>
        <v>0.40013968944549566</v>
      </c>
      <c r="M78" s="590">
        <f>G78*0.1/'TA5'!F78</f>
        <v>0.3794561624526977</v>
      </c>
    </row>
    <row r="79" spans="1:13">
      <c r="A79" s="78">
        <v>1983</v>
      </c>
      <c r="B79" s="602">
        <f>avgprinc!M72</f>
        <v>142493.76819234568</v>
      </c>
      <c r="C79" s="563">
        <f>avgprinc!N72</f>
        <v>160645.47676248653</v>
      </c>
      <c r="D79" s="562">
        <f>avgprinc!O72</f>
        <v>160089.25341425827</v>
      </c>
      <c r="E79" s="562">
        <f>avgprinc!P72</f>
        <v>197824.71687617616</v>
      </c>
      <c r="F79" s="562">
        <f>avgprinc!Q72</f>
        <v>111463.65192816222</v>
      </c>
      <c r="G79" s="563">
        <f>avgprinc!R72</f>
        <v>236801.84402952861</v>
      </c>
      <c r="H79" s="571">
        <f>B79*0.1/'TA5'!B79</f>
        <v>0.35798656940460211</v>
      </c>
      <c r="I79" s="582">
        <f>C79*0.1/'TA5'!B79</f>
        <v>0.40358904004096985</v>
      </c>
      <c r="J79" s="589">
        <f>D79*0.1/'TA5'!C79</f>
        <v>0.38366389274597168</v>
      </c>
      <c r="K79" s="582">
        <f>E79*0.1/'TA5'!D79</f>
        <v>0.3762506246566773</v>
      </c>
      <c r="L79" s="589">
        <f>F79*0.1/'TA5'!E79</f>
        <v>0.40209981799125666</v>
      </c>
      <c r="M79" s="590">
        <f>G79*0.1/'TA5'!F79</f>
        <v>0.38476034998893732</v>
      </c>
    </row>
    <row r="80" spans="1:13">
      <c r="A80" s="78">
        <v>1984</v>
      </c>
      <c r="B80" s="602">
        <f>avgprinc!M73</f>
        <v>155136.18908516029</v>
      </c>
      <c r="C80" s="563">
        <f>avgprinc!N73</f>
        <v>173281.68734807443</v>
      </c>
      <c r="D80" s="562">
        <f>avgprinc!O73</f>
        <v>172812.92791754383</v>
      </c>
      <c r="E80" s="562">
        <f>avgprinc!P73</f>
        <v>212915.51853407774</v>
      </c>
      <c r="F80" s="562">
        <f>avgprinc!Q73</f>
        <v>121351.44694941444</v>
      </c>
      <c r="G80" s="563">
        <f>avgprinc!R73</f>
        <v>257273.23270448856</v>
      </c>
      <c r="H80" s="571">
        <f>B80*0.1/'TA5'!B80</f>
        <v>0.36538961529731756</v>
      </c>
      <c r="I80" s="582">
        <f>C80*0.1/'TA5'!B80</f>
        <v>0.40812739729881292</v>
      </c>
      <c r="J80" s="589">
        <f>D80*0.1/'TA5'!C80</f>
        <v>0.38891777396202082</v>
      </c>
      <c r="K80" s="582">
        <f>E80*0.1/'TA5'!D80</f>
        <v>0.3819657564163208</v>
      </c>
      <c r="L80" s="589">
        <f>F80*0.1/'TA5'!E80</f>
        <v>0.4072975218296051</v>
      </c>
      <c r="M80" s="590">
        <f>G80*0.1/'TA5'!F80</f>
        <v>0.39254239201545721</v>
      </c>
    </row>
    <row r="81" spans="1:13">
      <c r="A81" s="78">
        <v>1985</v>
      </c>
      <c r="B81" s="602">
        <f>avgprinc!M74</f>
        <v>158315.55797940941</v>
      </c>
      <c r="C81" s="563">
        <f>avgprinc!N74</f>
        <v>176669.05934184924</v>
      </c>
      <c r="D81" s="562">
        <f>avgprinc!O74</f>
        <v>175176.48786411164</v>
      </c>
      <c r="E81" s="562">
        <f>avgprinc!P74</f>
        <v>218509.26698643094</v>
      </c>
      <c r="F81" s="562">
        <f>avgprinc!Q74</f>
        <v>122503.23616130355</v>
      </c>
      <c r="G81" s="563">
        <f>avgprinc!R74</f>
        <v>262047.31407363724</v>
      </c>
      <c r="H81" s="571">
        <f>B81*0.1/'TA5'!B81</f>
        <v>0.36631834506988531</v>
      </c>
      <c r="I81" s="582">
        <f>C81*0.1/'TA5'!B81</f>
        <v>0.40878558158874512</v>
      </c>
      <c r="J81" s="589">
        <f>D81*0.1/'TA5'!C81</f>
        <v>0.38844472169876104</v>
      </c>
      <c r="K81" s="582">
        <f>E81*0.1/'TA5'!D81</f>
        <v>0.38392731547355657</v>
      </c>
      <c r="L81" s="589">
        <f>F81*0.1/'TA5'!E81</f>
        <v>0.4061962366104126</v>
      </c>
      <c r="M81" s="590">
        <f>G81*0.1/'TA5'!F81</f>
        <v>0.39373108744621282</v>
      </c>
    </row>
    <row r="82" spans="1:13">
      <c r="A82" s="78">
        <v>1986</v>
      </c>
      <c r="B82" s="602">
        <f>avgprinc!M75</f>
        <v>159110.61189799689</v>
      </c>
      <c r="C82" s="563">
        <f>avgprinc!N75</f>
        <v>178052.16041929054</v>
      </c>
      <c r="D82" s="562">
        <f>avgprinc!O75</f>
        <v>178887.11845768668</v>
      </c>
      <c r="E82" s="562">
        <f>avgprinc!P75</f>
        <v>222195.2599709288</v>
      </c>
      <c r="F82" s="562">
        <f>avgprinc!Q75</f>
        <v>121620.75962240191</v>
      </c>
      <c r="G82" s="563">
        <f>avgprinc!R75</f>
        <v>262843.198472363</v>
      </c>
      <c r="H82" s="571">
        <f>B82*0.1/'TA5'!B82</f>
        <v>0.36473181843757635</v>
      </c>
      <c r="I82" s="582">
        <f>C82*0.1/'TA5'!B82</f>
        <v>0.40815183520317083</v>
      </c>
      <c r="J82" s="589">
        <f>D82*0.1/'TA5'!C82</f>
        <v>0.38883352279663091</v>
      </c>
      <c r="K82" s="582">
        <f>E82*0.1/'TA5'!D82</f>
        <v>0.38576054573059082</v>
      </c>
      <c r="L82" s="589">
        <f>F82*0.1/'TA5'!E82</f>
        <v>0.39947476983070379</v>
      </c>
      <c r="M82" s="590">
        <f>G82*0.1/'TA5'!F82</f>
        <v>0.39290070533752441</v>
      </c>
    </row>
    <row r="83" spans="1:13">
      <c r="A83" s="78">
        <v>1987</v>
      </c>
      <c r="B83" s="602">
        <f>avgprinc!M76</f>
        <v>168822.16115917693</v>
      </c>
      <c r="C83" s="563">
        <f>avgprinc!N76</f>
        <v>187066.35224677913</v>
      </c>
      <c r="D83" s="562">
        <f>avgprinc!O76</f>
        <v>188489.88933027195</v>
      </c>
      <c r="E83" s="562">
        <f>avgprinc!P76</f>
        <v>234094.94526515051</v>
      </c>
      <c r="F83" s="562">
        <f>avgprinc!Q76</f>
        <v>128549.64701555413</v>
      </c>
      <c r="G83" s="563">
        <f>avgprinc!R76</f>
        <v>276810.7331972461</v>
      </c>
      <c r="H83" s="571">
        <f>B83*0.1/'TA5'!B83</f>
        <v>0.37528184056282043</v>
      </c>
      <c r="I83" s="582">
        <f>C83*0.1/'TA5'!B83</f>
        <v>0.4158376157283783</v>
      </c>
      <c r="J83" s="589">
        <f>D83*0.1/'TA5'!C83</f>
        <v>0.39532756805419922</v>
      </c>
      <c r="K83" s="582">
        <f>E83*0.1/'TA5'!D83</f>
        <v>0.39602950215339661</v>
      </c>
      <c r="L83" s="589">
        <f>F83*0.1/'TA5'!E83</f>
        <v>0.40583080053329473</v>
      </c>
      <c r="M83" s="590">
        <f>G83*0.1/'TA5'!F83</f>
        <v>0.40340441465377808</v>
      </c>
    </row>
    <row r="84" spans="1:13">
      <c r="A84" s="78">
        <v>1988</v>
      </c>
      <c r="B84" s="602">
        <f>avgprinc!M77</f>
        <v>182267.53253680412</v>
      </c>
      <c r="C84" s="563">
        <f>avgprinc!N77</f>
        <v>200514.3931397417</v>
      </c>
      <c r="D84" s="562">
        <f>avgprinc!O77</f>
        <v>202410.21415045002</v>
      </c>
      <c r="E84" s="562">
        <f>avgprinc!P77</f>
        <v>253652.60532220217</v>
      </c>
      <c r="F84" s="562">
        <f>avgprinc!Q77</f>
        <v>136610.45487634387</v>
      </c>
      <c r="G84" s="563">
        <f>avgprinc!R77</f>
        <v>296764.55828111351</v>
      </c>
      <c r="H84" s="571">
        <f>B84*0.1/'TA5'!B84</f>
        <v>0.38879954814910889</v>
      </c>
      <c r="I84" s="582">
        <f>C84*0.1/'TA5'!B84</f>
        <v>0.42772239446640015</v>
      </c>
      <c r="J84" s="589">
        <f>D84*0.1/'TA5'!C84</f>
        <v>0.40649417042732239</v>
      </c>
      <c r="K84" s="582">
        <f>E84*0.1/'TA5'!D84</f>
        <v>0.41319856047630299</v>
      </c>
      <c r="L84" s="589">
        <f>F84*0.1/'TA5'!E84</f>
        <v>0.41199567914009089</v>
      </c>
      <c r="M84" s="590">
        <f>G84*0.1/'TA5'!F84</f>
        <v>0.41777229309082031</v>
      </c>
    </row>
    <row r="85" spans="1:13">
      <c r="A85" s="83">
        <v>1989</v>
      </c>
      <c r="B85" s="603">
        <f>avgprinc!M78</f>
        <v>182991.99607985787</v>
      </c>
      <c r="C85" s="565">
        <f>avgprinc!N78</f>
        <v>201422.76026703545</v>
      </c>
      <c r="D85" s="564">
        <f>avgprinc!O78</f>
        <v>203124.57250424364</v>
      </c>
      <c r="E85" s="564">
        <f>avgprinc!P78</f>
        <v>252434.66394090868</v>
      </c>
      <c r="F85" s="564">
        <f>avgprinc!Q78</f>
        <v>140089.17238990357</v>
      </c>
      <c r="G85" s="565">
        <f>avgprinc!R78</f>
        <v>296909.34501546284</v>
      </c>
      <c r="H85" s="574">
        <f>B85*0.1/'TA5'!B85</f>
        <v>0.38565081357955938</v>
      </c>
      <c r="I85" s="585">
        <f>C85*0.1/'TA5'!B85</f>
        <v>0.42449316382408142</v>
      </c>
      <c r="J85" s="591">
        <f>D85*0.1/'TA5'!C85</f>
        <v>0.40289589762687683</v>
      </c>
      <c r="K85" s="585">
        <f>E85*0.1/'TA5'!D85</f>
        <v>0.40953671932220453</v>
      </c>
      <c r="L85" s="591">
        <f>F85*0.1/'TA5'!E85</f>
        <v>0.41243430972099304</v>
      </c>
      <c r="M85" s="592">
        <f>G85*0.1/'TA5'!F85</f>
        <v>0.41623970866203303</v>
      </c>
    </row>
    <row r="86" spans="1:13">
      <c r="A86" s="78">
        <v>1990</v>
      </c>
      <c r="B86" s="602">
        <f>avgprinc!M79</f>
        <v>183412.77952323138</v>
      </c>
      <c r="C86" s="563">
        <f>avgprinc!N79</f>
        <v>201538.9546888232</v>
      </c>
      <c r="D86" s="562">
        <f>avgprinc!O79</f>
        <v>203998.80024223201</v>
      </c>
      <c r="E86" s="562">
        <f>avgprinc!P79</f>
        <v>253068.92373025851</v>
      </c>
      <c r="F86" s="562">
        <f>avgprinc!Q79</f>
        <v>140384.36441193993</v>
      </c>
      <c r="G86" s="563">
        <f>avgprinc!R79</f>
        <v>296265.30636594247</v>
      </c>
      <c r="H86" s="571">
        <f>B86*0.1/'TA5'!B86</f>
        <v>0.38676348328590393</v>
      </c>
      <c r="I86" s="582">
        <f>C86*0.1/'TA5'!B86</f>
        <v>0.4249862432479859</v>
      </c>
      <c r="J86" s="589">
        <f>D86*0.1/'TA5'!C86</f>
        <v>0.40408125519752502</v>
      </c>
      <c r="K86" s="582">
        <f>E86*0.1/'TA5'!D86</f>
        <v>0.41486716270446783</v>
      </c>
      <c r="L86" s="589">
        <f>F86*0.1/'TA5'!E86</f>
        <v>0.40671822428703303</v>
      </c>
      <c r="M86" s="590">
        <f>G86*0.1/'TA5'!F86</f>
        <v>0.4181580543518067</v>
      </c>
    </row>
    <row r="87" spans="1:13">
      <c r="A87" s="78">
        <v>1991</v>
      </c>
      <c r="B87" s="602">
        <f>avgprinc!M80</f>
        <v>179821.56609168911</v>
      </c>
      <c r="C87" s="563">
        <f>avgprinc!N80</f>
        <v>197153.92508083486</v>
      </c>
      <c r="D87" s="562">
        <f>avgprinc!O80</f>
        <v>199322.50738587737</v>
      </c>
      <c r="E87" s="562">
        <f>avgprinc!P80</f>
        <v>246394.87622363414</v>
      </c>
      <c r="F87" s="562">
        <f>avgprinc!Q80</f>
        <v>139284.52636577436</v>
      </c>
      <c r="G87" s="563">
        <f>avgprinc!R80</f>
        <v>290982.44428486022</v>
      </c>
      <c r="H87" s="571">
        <f>B87*0.1/'TA5'!B87</f>
        <v>0.38696590065956121</v>
      </c>
      <c r="I87" s="582">
        <f>C87*0.1/'TA5'!B87</f>
        <v>0.42426416277885443</v>
      </c>
      <c r="J87" s="589">
        <f>D87*0.1/'TA5'!C87</f>
        <v>0.40277963876724238</v>
      </c>
      <c r="K87" s="582">
        <f>E87*0.1/'TA5'!D87</f>
        <v>0.41597667336463934</v>
      </c>
      <c r="L87" s="589">
        <f>F87*0.1/'TA5'!E87</f>
        <v>0.40562927722930897</v>
      </c>
      <c r="M87" s="590">
        <f>G87*0.1/'TA5'!F87</f>
        <v>0.41814026236534124</v>
      </c>
    </row>
    <row r="88" spans="1:13">
      <c r="A88" s="78">
        <v>1992</v>
      </c>
      <c r="B88" s="602">
        <f>avgprinc!M81</f>
        <v>189200.55014413918</v>
      </c>
      <c r="C88" s="563">
        <f>avgprinc!N81</f>
        <v>206620.08278629649</v>
      </c>
      <c r="D88" s="562">
        <f>avgprinc!O81</f>
        <v>209498.69498885216</v>
      </c>
      <c r="E88" s="562">
        <f>avgprinc!P81</f>
        <v>259178.52301065568</v>
      </c>
      <c r="F88" s="562">
        <f>avgprinc!Q81</f>
        <v>146739.46894985973</v>
      </c>
      <c r="G88" s="563">
        <f>avgprinc!R81</f>
        <v>305033.71605145594</v>
      </c>
      <c r="H88" s="571">
        <f>B88*0.1/'TA5'!B88</f>
        <v>0.39930725097656256</v>
      </c>
      <c r="I88" s="582">
        <f>C88*0.1/'TA5'!B88</f>
        <v>0.436071127653122</v>
      </c>
      <c r="J88" s="589">
        <f>D88*0.1/'TA5'!C88</f>
        <v>0.41395965218544006</v>
      </c>
      <c r="K88" s="582">
        <f>E88*0.1/'TA5'!D88</f>
        <v>0.42763945460319519</v>
      </c>
      <c r="L88" s="589">
        <f>F88*0.1/'TA5'!E88</f>
        <v>0.42000555992126459</v>
      </c>
      <c r="M88" s="590">
        <f>G88*0.1/'TA5'!F88</f>
        <v>0.42964255809783936</v>
      </c>
    </row>
    <row r="89" spans="1:13">
      <c r="A89" s="78">
        <v>1993</v>
      </c>
      <c r="B89" s="602">
        <f>avgprinc!M82</f>
        <v>189889.84778032216</v>
      </c>
      <c r="C89" s="563">
        <f>avgprinc!N82</f>
        <v>208968.17418991774</v>
      </c>
      <c r="D89" s="562">
        <f>avgprinc!O82</f>
        <v>212435.4709907643</v>
      </c>
      <c r="E89" s="562">
        <f>avgprinc!P82</f>
        <v>263552.63248677686</v>
      </c>
      <c r="F89" s="562">
        <f>avgprinc!Q82</f>
        <v>146686.20139358248</v>
      </c>
      <c r="G89" s="563">
        <f>avgprinc!R82</f>
        <v>306717.3720680477</v>
      </c>
      <c r="H89" s="571">
        <f>B89*0.1/'TA5'!B89</f>
        <v>0.39750206470489502</v>
      </c>
      <c r="I89" s="582">
        <f>C89*0.1/'TA5'!B89</f>
        <v>0.43743929266929626</v>
      </c>
      <c r="J89" s="589">
        <f>D89*0.1/'TA5'!C89</f>
        <v>0.41450157761573786</v>
      </c>
      <c r="K89" s="582">
        <f>E89*0.1/'TA5'!D89</f>
        <v>0.4278850257396698</v>
      </c>
      <c r="L89" s="589">
        <f>F89*0.1/'TA5'!E89</f>
        <v>0.4201847612857818</v>
      </c>
      <c r="M89" s="590">
        <f>G89*0.1/'TA5'!F89</f>
        <v>0.42854610085487366</v>
      </c>
    </row>
    <row r="90" spans="1:13">
      <c r="A90" s="78">
        <v>1994</v>
      </c>
      <c r="B90" s="602">
        <f>avgprinc!M83</f>
        <v>196981.5278526764</v>
      </c>
      <c r="C90" s="563">
        <f>avgprinc!N83</f>
        <v>216454.62261534869</v>
      </c>
      <c r="D90" s="562">
        <f>avgprinc!O83</f>
        <v>219771.66311077532</v>
      </c>
      <c r="E90" s="562">
        <f>avgprinc!P83</f>
        <v>271730.94262570038</v>
      </c>
      <c r="F90" s="562">
        <f>avgprinc!Q83</f>
        <v>153149.6474332799</v>
      </c>
      <c r="G90" s="563">
        <f>avgprinc!R83</f>
        <v>318539.7008013145</v>
      </c>
      <c r="H90" s="571">
        <f>B90*0.1/'TA5'!B90</f>
        <v>0.39934718608856207</v>
      </c>
      <c r="I90" s="582">
        <f>C90*0.1/'TA5'!B90</f>
        <v>0.43882563710212719</v>
      </c>
      <c r="J90" s="589">
        <f>D90*0.1/'TA5'!C90</f>
        <v>0.41552633047103882</v>
      </c>
      <c r="K90" s="582">
        <f>E90*0.1/'TA5'!D90</f>
        <v>0.43017932772636425</v>
      </c>
      <c r="L90" s="589">
        <f>F90*0.1/'TA5'!E90</f>
        <v>0.42091780900955195</v>
      </c>
      <c r="M90" s="590">
        <f>G90*0.1/'TA5'!F90</f>
        <v>0.43105819821357721</v>
      </c>
    </row>
    <row r="91" spans="1:13">
      <c r="A91" s="78">
        <v>1995</v>
      </c>
      <c r="B91" s="602">
        <f>avgprinc!M84</f>
        <v>204976.85276411221</v>
      </c>
      <c r="C91" s="563">
        <f>avgprinc!N84</f>
        <v>222556.39348577303</v>
      </c>
      <c r="D91" s="562">
        <f>avgprinc!O84</f>
        <v>225393.65703692674</v>
      </c>
      <c r="E91" s="562">
        <f>avgprinc!P84</f>
        <v>279310.43483503681</v>
      </c>
      <c r="F91" s="562">
        <f>avgprinc!Q84</f>
        <v>159331.85634800463</v>
      </c>
      <c r="G91" s="563">
        <f>avgprinc!R84</f>
        <v>331700.35659344727</v>
      </c>
      <c r="H91" s="571">
        <f>B91*0.1/'TA5'!B91</f>
        <v>0.40652984380722051</v>
      </c>
      <c r="I91" s="582">
        <f>C91*0.1/'TA5'!B91</f>
        <v>0.44139528274536138</v>
      </c>
      <c r="J91" s="589">
        <f>D91*0.1/'TA5'!C91</f>
        <v>0.41882684826850891</v>
      </c>
      <c r="K91" s="582">
        <f>E91*0.1/'TA5'!D91</f>
        <v>0.43320688605308522</v>
      </c>
      <c r="L91" s="589">
        <f>F91*0.1/'TA5'!E91</f>
        <v>0.42632946372032171</v>
      </c>
      <c r="M91" s="590">
        <f>G91*0.1/'TA5'!F91</f>
        <v>0.43867719173431396</v>
      </c>
    </row>
    <row r="92" spans="1:13">
      <c r="A92" s="78">
        <v>1996</v>
      </c>
      <c r="B92" s="602">
        <f>avgprinc!M85</f>
        <v>215577.43169988241</v>
      </c>
      <c r="C92" s="563">
        <f>avgprinc!N85</f>
        <v>233070.44894104119</v>
      </c>
      <c r="D92" s="562">
        <f>avgprinc!O85</f>
        <v>236408.56034532742</v>
      </c>
      <c r="E92" s="562">
        <f>avgprinc!P85</f>
        <v>293535.24460672325</v>
      </c>
      <c r="F92" s="562">
        <f>avgprinc!Q85</f>
        <v>166694.16747353188</v>
      </c>
      <c r="G92" s="563">
        <f>avgprinc!R85</f>
        <v>347052.33094343281</v>
      </c>
      <c r="H92" s="571">
        <f>B92*0.1/'TA5'!B92</f>
        <v>0.41447424888610845</v>
      </c>
      <c r="I92" s="582">
        <f>C92*0.1/'TA5'!B92</f>
        <v>0.44810673594474792</v>
      </c>
      <c r="J92" s="589">
        <f>D92*0.1/'TA5'!C92</f>
        <v>0.42590209841728205</v>
      </c>
      <c r="K92" s="582">
        <f>E92*0.1/'TA5'!D92</f>
        <v>0.44232463836669927</v>
      </c>
      <c r="L92" s="589">
        <f>F92*0.1/'TA5'!E92</f>
        <v>0.43064349889755249</v>
      </c>
      <c r="M92" s="590">
        <f>G92*0.1/'TA5'!F92</f>
        <v>0.44578671455383301</v>
      </c>
    </row>
    <row r="93" spans="1:13">
      <c r="A93" s="78">
        <v>1997</v>
      </c>
      <c r="B93" s="602">
        <f>avgprinc!M86</f>
        <v>226845.29265435899</v>
      </c>
      <c r="C93" s="563">
        <f>avgprinc!N86</f>
        <v>244358.24521602519</v>
      </c>
      <c r="D93" s="562">
        <f>avgprinc!O86</f>
        <v>248885.88367434905</v>
      </c>
      <c r="E93" s="562">
        <f>avgprinc!P86</f>
        <v>308421.63482884725</v>
      </c>
      <c r="F93" s="562">
        <f>avgprinc!Q86</f>
        <v>174206.9305831427</v>
      </c>
      <c r="G93" s="563">
        <f>avgprinc!R86</f>
        <v>364162.87263913674</v>
      </c>
      <c r="H93" s="571">
        <f>B93*0.1/'TA5'!B93</f>
        <v>0.42078143358230591</v>
      </c>
      <c r="I93" s="582">
        <f>C93*0.1/'TA5'!B93</f>
        <v>0.45326668024063116</v>
      </c>
      <c r="J93" s="589">
        <f>D93*0.1/'TA5'!C93</f>
        <v>0.43162855505943293</v>
      </c>
      <c r="K93" s="582">
        <f>E93*0.1/'TA5'!D93</f>
        <v>0.44809120893478399</v>
      </c>
      <c r="L93" s="589">
        <f>F93*0.1/'TA5'!E93</f>
        <v>0.43415808677673334</v>
      </c>
      <c r="M93" s="590">
        <f>G93*0.1/'TA5'!F93</f>
        <v>0.451678216457367</v>
      </c>
    </row>
    <row r="94" spans="1:13">
      <c r="A94" s="78">
        <v>1998</v>
      </c>
      <c r="B94" s="602">
        <f>avgprinc!M87</f>
        <v>236567.27432589635</v>
      </c>
      <c r="C94" s="563">
        <f>avgprinc!N87</f>
        <v>255306.706431737</v>
      </c>
      <c r="D94" s="562">
        <f>avgprinc!O87</f>
        <v>261397.31461620567</v>
      </c>
      <c r="E94" s="562">
        <f>avgprinc!P87</f>
        <v>324466.60867149633</v>
      </c>
      <c r="F94" s="562">
        <f>avgprinc!Q87</f>
        <v>180544.83183455458</v>
      </c>
      <c r="G94" s="563">
        <f>avgprinc!R87</f>
        <v>379636.49058270571</v>
      </c>
      <c r="H94" s="571">
        <f>B94*0.1/'TA5'!B94</f>
        <v>0.42263039946556086</v>
      </c>
      <c r="I94" s="582">
        <f>C94*0.1/'TA5'!B94</f>
        <v>0.45610862970352167</v>
      </c>
      <c r="J94" s="589">
        <f>D94*0.1/'TA5'!C94</f>
        <v>0.43504342436790472</v>
      </c>
      <c r="K94" s="582">
        <f>E94*0.1/'TA5'!D94</f>
        <v>0.45308488607406616</v>
      </c>
      <c r="L94" s="589">
        <f>F94*0.1/'TA5'!E94</f>
        <v>0.43491974472999567</v>
      </c>
      <c r="M94" s="590">
        <f>G94*0.1/'TA5'!F94</f>
        <v>0.45394647121429443</v>
      </c>
    </row>
    <row r="95" spans="1:13">
      <c r="A95" s="83">
        <v>1999</v>
      </c>
      <c r="B95" s="603">
        <f>avgprinc!M88</f>
        <v>247134.59270431806</v>
      </c>
      <c r="C95" s="565">
        <f>avgprinc!N88</f>
        <v>266482.34206985089</v>
      </c>
      <c r="D95" s="564">
        <f>avgprinc!O88</f>
        <v>274442.94817463984</v>
      </c>
      <c r="E95" s="564">
        <f>avgprinc!P88</f>
        <v>342998.71924448968</v>
      </c>
      <c r="F95" s="564">
        <f>avgprinc!Q88</f>
        <v>183870.88749636256</v>
      </c>
      <c r="G95" s="565">
        <f>avgprinc!R88</f>
        <v>396603.10380623478</v>
      </c>
      <c r="H95" s="574">
        <f>B95*0.1/'TA5'!B95</f>
        <v>0.428598552942276</v>
      </c>
      <c r="I95" s="585">
        <f>C95*0.1/'TA5'!B95</f>
        <v>0.46215280890464788</v>
      </c>
      <c r="J95" s="591">
        <f>D95*0.1/'TA5'!C95</f>
        <v>0.44063809514045721</v>
      </c>
      <c r="K95" s="585">
        <f>E95*0.1/'TA5'!D95</f>
        <v>0.45953926444053644</v>
      </c>
      <c r="L95" s="591">
        <f>F95*0.1/'TA5'!E95</f>
        <v>0.43730303645133967</v>
      </c>
      <c r="M95" s="592">
        <f>G95*0.1/'TA5'!F95</f>
        <v>0.45966887474060053</v>
      </c>
    </row>
    <row r="96" spans="1:13">
      <c r="A96" s="88">
        <v>2000</v>
      </c>
      <c r="B96" s="604">
        <f>avgprinc!M89</f>
        <v>258541.96757116923</v>
      </c>
      <c r="C96" s="567">
        <f>avgprinc!N89</f>
        <v>278135.88087533036</v>
      </c>
      <c r="D96" s="566">
        <f>avgprinc!O89</f>
        <v>287263.07797474612</v>
      </c>
      <c r="E96" s="566">
        <f>avgprinc!P89</f>
        <v>360336.28876835993</v>
      </c>
      <c r="F96" s="566">
        <f>avgprinc!Q89</f>
        <v>190340.75740580697</v>
      </c>
      <c r="G96" s="567">
        <f>avgprinc!R89</f>
        <v>412672.88093651144</v>
      </c>
      <c r="H96" s="575">
        <f>B96*0.1/'TA5'!B96</f>
        <v>0.43408104777336115</v>
      </c>
      <c r="I96" s="586">
        <f>C96*0.1/'TA5'!B96</f>
        <v>0.4669784009456634</v>
      </c>
      <c r="J96" s="593">
        <f>D96*0.1/'TA5'!C96</f>
        <v>0.44594484567642206</v>
      </c>
      <c r="K96" s="586">
        <f>E96*0.1/'TA5'!D96</f>
        <v>0.46780571341514599</v>
      </c>
      <c r="L96" s="593">
        <f>F96*0.1/'TA5'!E96</f>
        <v>0.43792310357093805</v>
      </c>
      <c r="M96" s="594">
        <f>G96*0.1/'TA5'!F96</f>
        <v>0.46486660838127142</v>
      </c>
    </row>
    <row r="97" spans="1:13">
      <c r="A97" s="78">
        <v>2001</v>
      </c>
      <c r="B97" s="602">
        <f>avgprinc!M90</f>
        <v>253075.63535062713</v>
      </c>
      <c r="C97" s="563">
        <f>avgprinc!N90</f>
        <v>272527.5673924943</v>
      </c>
      <c r="D97" s="562">
        <f>avgprinc!O90</f>
        <v>279538.74803870579</v>
      </c>
      <c r="E97" s="562">
        <f>avgprinc!P90</f>
        <v>348569.24555158947</v>
      </c>
      <c r="F97" s="562">
        <f>avgprinc!Q90</f>
        <v>191300.69661172494</v>
      </c>
      <c r="G97" s="563">
        <f>avgprinc!R90</f>
        <v>402186.1028329347</v>
      </c>
      <c r="H97" s="571">
        <f>B97*0.1/'TA5'!B97</f>
        <v>0.42687717080116266</v>
      </c>
      <c r="I97" s="582">
        <f>C97*0.1/'TA5'!B97</f>
        <v>0.45968785881996155</v>
      </c>
      <c r="J97" s="589">
        <f>D97*0.1/'TA5'!C97</f>
        <v>0.43719702959060674</v>
      </c>
      <c r="K97" s="582">
        <f>E97*0.1/'TA5'!D97</f>
        <v>0.45934388041496266</v>
      </c>
      <c r="L97" s="589">
        <f>F97*0.1/'TA5'!E97</f>
        <v>0.43511015176773066</v>
      </c>
      <c r="M97" s="590">
        <f>G97*0.1/'TA5'!F97</f>
        <v>0.45855888724327087</v>
      </c>
    </row>
    <row r="98" spans="1:13">
      <c r="A98" s="78">
        <v>2002</v>
      </c>
      <c r="B98" s="602">
        <f>avgprinc!M91</f>
        <v>252550.06063023221</v>
      </c>
      <c r="C98" s="563">
        <f>avgprinc!N91</f>
        <v>271945.81213296216</v>
      </c>
      <c r="D98" s="562">
        <f>avgprinc!O91</f>
        <v>277146.69253905385</v>
      </c>
      <c r="E98" s="562">
        <f>avgprinc!P91</f>
        <v>343256.97098470392</v>
      </c>
      <c r="F98" s="562">
        <f>avgprinc!Q91</f>
        <v>196170.94289213026</v>
      </c>
      <c r="G98" s="563">
        <f>avgprinc!R91</f>
        <v>399736.47333055642</v>
      </c>
      <c r="H98" s="571">
        <f>B98*0.1/'TA5'!B98</f>
        <v>0.42699831724166865</v>
      </c>
      <c r="I98" s="582">
        <f>C98*0.1/'TA5'!B98</f>
        <v>0.45979163050651545</v>
      </c>
      <c r="J98" s="589">
        <f>D98*0.1/'TA5'!C98</f>
        <v>0.43558081984519964</v>
      </c>
      <c r="K98" s="582">
        <f>E98*0.1/'TA5'!D98</f>
        <v>0.45819792151451111</v>
      </c>
      <c r="L98" s="589">
        <f>F98*0.1/'TA5'!E98</f>
        <v>0.43912485241889954</v>
      </c>
      <c r="M98" s="590">
        <f>G98*0.1/'TA5'!F98</f>
        <v>0.4597871601581574</v>
      </c>
    </row>
    <row r="99" spans="1:13">
      <c r="A99" s="78">
        <v>2003</v>
      </c>
      <c r="B99" s="602">
        <f>avgprinc!M92</f>
        <v>257385.45933160032</v>
      </c>
      <c r="C99" s="563">
        <f>avgprinc!N92</f>
        <v>276811.81528744253</v>
      </c>
      <c r="D99" s="562">
        <f>avgprinc!O92</f>
        <v>281744.17724713037</v>
      </c>
      <c r="E99" s="562">
        <f>avgprinc!P92</f>
        <v>347949.55216115311</v>
      </c>
      <c r="F99" s="562">
        <f>avgprinc!Q92</f>
        <v>201889.29414646962</v>
      </c>
      <c r="G99" s="563">
        <f>avgprinc!R92</f>
        <v>406625.72252060095</v>
      </c>
      <c r="H99" s="571">
        <f>B99*0.1/'TA5'!B99</f>
        <v>0.43045231699943542</v>
      </c>
      <c r="I99" s="582">
        <f>C99*0.1/'TA5'!B99</f>
        <v>0.46294102072715765</v>
      </c>
      <c r="J99" s="589">
        <f>D99*0.1/'TA5'!C99</f>
        <v>0.43858334422111511</v>
      </c>
      <c r="K99" s="582">
        <f>E99*0.1/'TA5'!D99</f>
        <v>0.4633242785930633</v>
      </c>
      <c r="L99" s="589">
        <f>F99*0.1/'TA5'!E99</f>
        <v>0.44202452898025513</v>
      </c>
      <c r="M99" s="590">
        <f>G99*0.1/'TA5'!F99</f>
        <v>0.4639496505260467</v>
      </c>
    </row>
    <row r="100" spans="1:13">
      <c r="A100" s="78">
        <v>2004</v>
      </c>
      <c r="B100" s="602">
        <f>avgprinc!M93</f>
        <v>269524.15236442554</v>
      </c>
      <c r="C100" s="563">
        <f>avgprinc!N93</f>
        <v>289073.41689889337</v>
      </c>
      <c r="D100" s="562">
        <f>avgprinc!O93</f>
        <v>294063.20336264325</v>
      </c>
      <c r="E100" s="562">
        <f>avgprinc!P93</f>
        <v>364701.0943888856</v>
      </c>
      <c r="F100" s="562">
        <f>avgprinc!Q93</f>
        <v>210196.04930801882</v>
      </c>
      <c r="G100" s="563">
        <f>avgprinc!R93</f>
        <v>424525.25947583583</v>
      </c>
      <c r="H100" s="571">
        <f>B100*0.1/'TA5'!B100</f>
        <v>0.4384922981262207</v>
      </c>
      <c r="I100" s="582">
        <f>C100*0.1/'TA5'!B100</f>
        <v>0.47029724717140192</v>
      </c>
      <c r="J100" s="589">
        <f>D100*0.1/'TA5'!C100</f>
        <v>0.44583114981651306</v>
      </c>
      <c r="K100" s="582">
        <f>E100*0.1/'TA5'!D100</f>
        <v>0.47177246212959284</v>
      </c>
      <c r="L100" s="589">
        <f>F100*0.1/'TA5'!E100</f>
        <v>0.44836047291755676</v>
      </c>
      <c r="M100" s="590">
        <f>G100*0.1/'TA5'!F100</f>
        <v>0.4727325439453125</v>
      </c>
    </row>
    <row r="101" spans="1:13">
      <c r="A101" s="78">
        <v>2005</v>
      </c>
      <c r="B101" s="602">
        <f>avgprinc!M94</f>
        <v>282382.83614870382</v>
      </c>
      <c r="C101" s="563">
        <f>avgprinc!N94</f>
        <v>301494.79400446475</v>
      </c>
      <c r="D101" s="562">
        <f>avgprinc!O94</f>
        <v>305822.51383598137</v>
      </c>
      <c r="E101" s="562">
        <f>avgprinc!P94</f>
        <v>381444.68565478839</v>
      </c>
      <c r="F101" s="562">
        <f>avgprinc!Q94</f>
        <v>218751.11402915858</v>
      </c>
      <c r="G101" s="563">
        <f>avgprinc!R94</f>
        <v>442992.61703958636</v>
      </c>
      <c r="H101" s="571">
        <f>B101*0.1/'TA5'!B101</f>
        <v>0.44903647899627686</v>
      </c>
      <c r="I101" s="582">
        <f>C101*0.1/'TA5'!B101</f>
        <v>0.47942772507667547</v>
      </c>
      <c r="J101" s="589">
        <f>D101*0.1/'TA5'!C101</f>
        <v>0.45555314421653753</v>
      </c>
      <c r="K101" s="582">
        <f>E101*0.1/'TA5'!D101</f>
        <v>0.48255127668380726</v>
      </c>
      <c r="L101" s="589">
        <f>F101*0.1/'TA5'!E101</f>
        <v>0.45568501949310297</v>
      </c>
      <c r="M101" s="590">
        <f>G101*0.1/'TA5'!F101</f>
        <v>0.48298746347427368</v>
      </c>
    </row>
    <row r="102" spans="1:13">
      <c r="A102" s="78">
        <v>2006</v>
      </c>
      <c r="B102" s="602">
        <f>avgprinc!M95</f>
        <v>294441.1854606928</v>
      </c>
      <c r="C102" s="563">
        <f>avgprinc!N95</f>
        <v>313559.87795887713</v>
      </c>
      <c r="D102" s="562">
        <f>avgprinc!O95</f>
        <v>317658.27448546013</v>
      </c>
      <c r="E102" s="562">
        <f>avgprinc!P95</f>
        <v>397288.15779821918</v>
      </c>
      <c r="F102" s="562">
        <f>avgprinc!Q95</f>
        <v>227350.17320544695</v>
      </c>
      <c r="G102" s="563">
        <f>avgprinc!R95</f>
        <v>459605.55870125204</v>
      </c>
      <c r="H102" s="571">
        <f>B102*0.1/'TA5'!B102</f>
        <v>0.45676839351654053</v>
      </c>
      <c r="I102" s="582">
        <f>C102*0.1/'TA5'!B102</f>
        <v>0.48642733693122875</v>
      </c>
      <c r="J102" s="589">
        <f>D102*0.1/'TA5'!C102</f>
        <v>0.46297928690910345</v>
      </c>
      <c r="K102" s="582">
        <f>E102*0.1/'TA5'!D102</f>
        <v>0.49031999707221985</v>
      </c>
      <c r="L102" s="589">
        <f>F102*0.1/'TA5'!E102</f>
        <v>0.46195858716964716</v>
      </c>
      <c r="M102" s="590">
        <f>G102*0.1/'TA5'!F102</f>
        <v>0.49111780524253845</v>
      </c>
    </row>
    <row r="103" spans="1:13">
      <c r="A103" s="78">
        <v>2007</v>
      </c>
      <c r="B103" s="602">
        <f>avgprinc!M96</f>
        <v>289614.11722360691</v>
      </c>
      <c r="C103" s="563">
        <f>avgprinc!N96</f>
        <v>309062.29371563421</v>
      </c>
      <c r="D103" s="562">
        <f>avgprinc!O96</f>
        <v>312865.78116764239</v>
      </c>
      <c r="E103" s="562">
        <f>avgprinc!P96</f>
        <v>392269.15803737473</v>
      </c>
      <c r="F103" s="562">
        <f>avgprinc!Q96</f>
        <v>222909.2254657067</v>
      </c>
      <c r="G103" s="563">
        <f>avgprinc!R96</f>
        <v>452929.93261842302</v>
      </c>
      <c r="H103" s="571">
        <f>B103*0.1/'TA5'!B103</f>
        <v>0.45508167147636419</v>
      </c>
      <c r="I103" s="582">
        <f>C103*0.1/'TA5'!B103</f>
        <v>0.48564133048057551</v>
      </c>
      <c r="J103" s="589">
        <f>D103*0.1/'TA5'!C103</f>
        <v>0.46336227655410772</v>
      </c>
      <c r="K103" s="582">
        <f>E103*0.1/'TA5'!D103</f>
        <v>0.49130967259407049</v>
      </c>
      <c r="L103" s="589">
        <f>F103*0.1/'TA5'!E103</f>
        <v>0.4582419097423554</v>
      </c>
      <c r="M103" s="590">
        <f>G103*0.1/'TA5'!F103</f>
        <v>0.48922252655029291</v>
      </c>
    </row>
    <row r="104" spans="1:13">
      <c r="A104" s="78">
        <v>2008</v>
      </c>
      <c r="B104" s="602">
        <f>avgprinc!M97</f>
        <v>282283.15394491534</v>
      </c>
      <c r="C104" s="563">
        <f>avgprinc!N97</f>
        <v>302179.17332412512</v>
      </c>
      <c r="D104" s="562">
        <f>avgprinc!O97</f>
        <v>305736.59029233706</v>
      </c>
      <c r="E104" s="562">
        <f>avgprinc!P97</f>
        <v>382359.19922825875</v>
      </c>
      <c r="F104" s="562">
        <f>avgprinc!Q97</f>
        <v>218713.96265096008</v>
      </c>
      <c r="G104" s="563">
        <f>avgprinc!R97</f>
        <v>440060.19415845617</v>
      </c>
      <c r="H104" s="571">
        <f>B104*0.1/'TA5'!B104</f>
        <v>0.45362919569015508</v>
      </c>
      <c r="I104" s="582">
        <f>C104*0.1/'TA5'!B104</f>
        <v>0.48560211062431335</v>
      </c>
      <c r="J104" s="589">
        <f>D104*0.1/'TA5'!C104</f>
        <v>0.46149578690528875</v>
      </c>
      <c r="K104" s="582">
        <f>E104*0.1/'TA5'!D104</f>
        <v>0.49110442399978638</v>
      </c>
      <c r="L104" s="589">
        <f>F104*0.1/'TA5'!E104</f>
        <v>0.45825758576393133</v>
      </c>
      <c r="M104" s="590">
        <f>G104*0.1/'TA5'!F104</f>
        <v>0.48919194936752325</v>
      </c>
    </row>
    <row r="105" spans="1:13">
      <c r="A105" s="83">
        <v>2009</v>
      </c>
      <c r="B105" s="605">
        <f>avgprinc!M98</f>
        <v>267324.05817336729</v>
      </c>
      <c r="C105" s="606">
        <f>avgprinc!N98</f>
        <v>286281.34663585876</v>
      </c>
      <c r="D105" s="564">
        <f>avgprinc!O98</f>
        <v>287603.00598760281</v>
      </c>
      <c r="E105" s="564">
        <f>avgprinc!P98</f>
        <v>354568.85800997895</v>
      </c>
      <c r="F105" s="564">
        <f>avgprinc!Q98</f>
        <v>215395.18189270716</v>
      </c>
      <c r="G105" s="565">
        <f>avgprinc!R98</f>
        <v>418914.33895297354</v>
      </c>
      <c r="H105" s="574">
        <f>B105*0.1/'TA5'!B105</f>
        <v>0.45014885067939758</v>
      </c>
      <c r="I105" s="585">
        <f>C105*0.1/'TA5'!B105</f>
        <v>0.48207116127014155</v>
      </c>
      <c r="J105" s="595">
        <f>D105*0.1/'TA5'!C105</f>
        <v>0.45692017674446106</v>
      </c>
      <c r="K105" s="596">
        <f>E105*0.1/'TA5'!D105</f>
        <v>0.48756995797157293</v>
      </c>
      <c r="L105" s="591">
        <f>F105*0.1/'TA5'!E105</f>
        <v>0.45824822783470148</v>
      </c>
      <c r="M105" s="592">
        <f>G105*0.1/'TA5'!F105</f>
        <v>0.48621645569801325</v>
      </c>
    </row>
    <row r="106" spans="1:13">
      <c r="A106" s="78">
        <v>2010</v>
      </c>
      <c r="B106" s="607">
        <f>avgprinc!M99</f>
        <v>280891.41226305231</v>
      </c>
      <c r="C106" s="608">
        <f>avgprinc!N99</f>
        <v>299574.21880545549</v>
      </c>
      <c r="D106" s="562">
        <f>avgprinc!O99</f>
        <v>301320.12226032565</v>
      </c>
      <c r="E106" s="562">
        <f>avgprinc!P99</f>
        <v>371148.23533925647</v>
      </c>
      <c r="F106" s="562">
        <f>avgprinc!Q99</f>
        <v>225415.60774605916</v>
      </c>
      <c r="G106" s="563">
        <f>avgprinc!R99</f>
        <v>437221.39967906894</v>
      </c>
      <c r="H106" s="571">
        <f>B106*0.1/'TA5'!B106</f>
        <v>0.46242454648017878</v>
      </c>
      <c r="I106" s="582">
        <f>C106*0.1/'TA5'!B106</f>
        <v>0.49318158626556385</v>
      </c>
      <c r="J106" s="597">
        <f>D106*0.1/'TA5'!C106</f>
        <v>0.46868681907653803</v>
      </c>
      <c r="K106" s="598">
        <f>E106*0.1/'TA5'!D106</f>
        <v>0.50072664022445679</v>
      </c>
      <c r="L106" s="589">
        <f>F106*0.1/'TA5'!E106</f>
        <v>0.4674056470394134</v>
      </c>
      <c r="M106" s="590">
        <f>G106*0.1/'TA5'!F106</f>
        <v>0.49897298216819774</v>
      </c>
    </row>
    <row r="107" spans="1:13">
      <c r="A107" s="78">
        <v>2011</v>
      </c>
      <c r="B107" s="607">
        <f>avgprinc!M100</f>
        <v>286920.55012622912</v>
      </c>
      <c r="C107" s="608">
        <f>avgprinc!N100</f>
        <v>305911.2290052484</v>
      </c>
      <c r="D107" s="562">
        <f>avgprinc!O100</f>
        <v>306532.78013573022</v>
      </c>
      <c r="E107" s="562">
        <f>avgprinc!P100</f>
        <v>380237.03975431999</v>
      </c>
      <c r="F107" s="562">
        <f>avgprinc!Q100</f>
        <v>229030.975239027</v>
      </c>
      <c r="G107" s="563">
        <f>avgprinc!R100</f>
        <v>445162.01080600155</v>
      </c>
      <c r="H107" s="571">
        <f>B107*0.1/'TA5'!B107</f>
        <v>0.46485778689384466</v>
      </c>
      <c r="I107" s="582">
        <f>C107*0.1/'TA5'!B107</f>
        <v>0.49562576413154602</v>
      </c>
      <c r="J107" s="597">
        <f>D107*0.1/'TA5'!C107</f>
        <v>0.47079208493232727</v>
      </c>
      <c r="K107" s="598">
        <f>E107*0.1/'TA5'!D107</f>
        <v>0.50090891122817993</v>
      </c>
      <c r="L107" s="589">
        <f>F107*0.1/'TA5'!E107</f>
        <v>0.47171458601951599</v>
      </c>
      <c r="M107" s="590">
        <f>G107*0.1/'TA5'!F107</f>
        <v>0.50201672315597534</v>
      </c>
    </row>
    <row r="108" spans="1:13">
      <c r="A108" s="78">
        <v>2012</v>
      </c>
      <c r="B108" s="607">
        <f>avgprinc!M101</f>
        <v>300858.91566419642</v>
      </c>
      <c r="C108" s="608">
        <f>avgprinc!N101</f>
        <v>320023.13546439545</v>
      </c>
      <c r="D108" s="562">
        <f>avgprinc!O101</f>
        <v>320221.16847402457</v>
      </c>
      <c r="E108" s="562">
        <f>avgprinc!P101</f>
        <v>401153.23320286127</v>
      </c>
      <c r="F108" s="562">
        <f>avgprinc!Q101</f>
        <v>236509.17876158305</v>
      </c>
      <c r="G108" s="563">
        <f>avgprinc!R101</f>
        <v>464345.99301805586</v>
      </c>
      <c r="H108" s="571">
        <f>B108*0.1/'TA5'!B108</f>
        <v>0.4761106669902801</v>
      </c>
      <c r="I108" s="582">
        <f>C108*0.1/'TA5'!B108</f>
        <v>0.50643813610076893</v>
      </c>
      <c r="J108" s="597">
        <f>D108*0.1/'TA5'!C108</f>
        <v>0.4797172248363496</v>
      </c>
      <c r="K108" s="598">
        <f>E108*0.1/'TA5'!D108</f>
        <v>0.51253384351730347</v>
      </c>
      <c r="L108" s="589">
        <f>F108*0.1/'TA5'!E108</f>
        <v>0.48030421137809748</v>
      </c>
      <c r="M108" s="590">
        <f>G108*0.1/'TA5'!F108</f>
        <v>0.51374650001525879</v>
      </c>
    </row>
    <row r="109" spans="1:13">
      <c r="A109" s="78">
        <v>2013</v>
      </c>
      <c r="B109" s="607">
        <f>avgprinc!M102</f>
        <v>295258.10312708083</v>
      </c>
      <c r="C109" s="608">
        <f>avgprinc!N102</f>
        <v>314397.0381544652</v>
      </c>
      <c r="D109" s="562">
        <f>avgprinc!O102</f>
        <v>315126.60716738581</v>
      </c>
      <c r="E109" s="562">
        <f>avgprinc!P102</f>
        <v>391324.99184885347</v>
      </c>
      <c r="F109" s="562">
        <f>avgprinc!Q102</f>
        <v>235046.01652483133</v>
      </c>
      <c r="G109" s="563">
        <f>avgprinc!R102</f>
        <v>455740.66123395797</v>
      </c>
      <c r="H109" s="571">
        <f>B109*0.1/'TA5'!B109</f>
        <v>0.46659615635871887</v>
      </c>
      <c r="I109" s="582">
        <f>C109*0.1/'TA5'!B109</f>
        <v>0.49684140086174006</v>
      </c>
      <c r="J109" s="597">
        <f>D109*0.1/'TA5'!C109</f>
        <v>0.47017470002174383</v>
      </c>
      <c r="K109" s="598">
        <f>E109*0.1/'TA5'!D109</f>
        <v>0.50073695182800293</v>
      </c>
      <c r="L109" s="589">
        <f>F109*0.1/'TA5'!E109</f>
        <v>0.47456884384155273</v>
      </c>
      <c r="M109" s="590">
        <f>G109*0.1/'TA5'!F109</f>
        <v>0.50603580474853516</v>
      </c>
    </row>
    <row r="110" spans="1:13">
      <c r="A110" s="78">
        <v>2014</v>
      </c>
      <c r="B110" s="607">
        <f>avgprinc!M103</f>
        <v>305346.43580371793</v>
      </c>
      <c r="C110" s="608">
        <f>avgprinc!N103</f>
        <v>324411.09866450768</v>
      </c>
      <c r="D110" s="562">
        <f>avgprinc!O103</f>
        <v>325447.69824130851</v>
      </c>
      <c r="E110" s="562">
        <f>avgprinc!P103</f>
        <v>404548.63028255326</v>
      </c>
      <c r="F110" s="562">
        <f>avgprinc!Q103</f>
        <v>242298.12454460887</v>
      </c>
      <c r="G110" s="563">
        <f>avgprinc!R103</f>
        <v>469673.73485240393</v>
      </c>
      <c r="H110" s="571">
        <f>B110*0.1/'TA5'!B110</f>
        <v>0.47243824601173395</v>
      </c>
      <c r="I110" s="582">
        <f>C110*0.1/'TA5'!B110</f>
        <v>0.50193548202514637</v>
      </c>
      <c r="J110" s="597">
        <f>D110*0.1/'TA5'!C110</f>
        <v>0.47390112280845648</v>
      </c>
      <c r="K110" s="598">
        <f>E110*0.1/'TA5'!D110</f>
        <v>0.50553292036056519</v>
      </c>
      <c r="L110" s="589">
        <f>F110*0.1/'TA5'!E110</f>
        <v>0.48038113117218006</v>
      </c>
      <c r="M110" s="590">
        <f>G110*0.1/'TA5'!F110</f>
        <v>0.51196140050888062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18"/>
  <sheetViews>
    <sheetView workbookViewId="0">
      <pane xSplit="1" ySplit="8" topLeftCell="B90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138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avgprinc!Y2</f>
        <v>218313.07714809626</v>
      </c>
      <c r="C9" s="344">
        <f>avgprinc!Z2</f>
        <v>238003.41296442176</v>
      </c>
      <c r="D9" s="344"/>
      <c r="E9" s="96"/>
      <c r="F9" s="96"/>
      <c r="G9" s="95">
        <f>avgprinc!AD2</f>
        <v>346352.50676021795</v>
      </c>
      <c r="H9" s="568">
        <f>B9*0.01/'TA5'!B9</f>
        <v>0.18734863830982668</v>
      </c>
      <c r="I9" s="579">
        <f>C9*0.01/'TA5'!B9</f>
        <v>0.20424619502627259</v>
      </c>
      <c r="J9" s="613"/>
      <c r="K9" s="579"/>
      <c r="L9" s="613"/>
      <c r="M9" s="599">
        <f>G9*0.01/'TA5'!F9</f>
        <v>0.19767808310094639</v>
      </c>
    </row>
    <row r="10" spans="1:13" s="98" customFormat="1" ht="15" customHeight="1">
      <c r="A10" s="103">
        <v>1914</v>
      </c>
      <c r="B10" s="456">
        <f>avgprinc!Y3</f>
        <v>202120.52745200804</v>
      </c>
      <c r="C10" s="344">
        <f>avgprinc!Z3</f>
        <v>219710.9541467602</v>
      </c>
      <c r="D10" s="344"/>
      <c r="E10" s="96"/>
      <c r="F10" s="96"/>
      <c r="G10" s="95">
        <f>avgprinc!AD3</f>
        <v>320801.34988261783</v>
      </c>
      <c r="H10" s="568">
        <f>B10*0.01/'TA5'!B10</f>
        <v>0.19197145047110631</v>
      </c>
      <c r="I10" s="579">
        <f>C10*0.01/'TA5'!B10</f>
        <v>0.20867860916283815</v>
      </c>
      <c r="J10" s="613"/>
      <c r="K10" s="579"/>
      <c r="L10" s="613"/>
      <c r="M10" s="599">
        <f>G10*0.01/'TA5'!F10</f>
        <v>0.20237022236231314</v>
      </c>
    </row>
    <row r="11" spans="1:13" s="98" customFormat="1" ht="15" customHeight="1">
      <c r="A11" s="103">
        <v>1915</v>
      </c>
      <c r="B11" s="456">
        <f>avgprinc!Y4</f>
        <v>199819.45442042127</v>
      </c>
      <c r="C11" s="344">
        <f>avgprinc!Z4</f>
        <v>217491.58311021375</v>
      </c>
      <c r="D11" s="344"/>
      <c r="E11" s="96"/>
      <c r="F11" s="96"/>
      <c r="G11" s="95">
        <f>avgprinc!AD4</f>
        <v>317796.07573412609</v>
      </c>
      <c r="H11" s="568">
        <f>B11*0.01/'TA5'!B11</f>
        <v>0.18609102844388525</v>
      </c>
      <c r="I11" s="579">
        <f>C11*0.01/'TA5'!B11</f>
        <v>0.20254900853503735</v>
      </c>
      <c r="J11" s="613"/>
      <c r="K11" s="579"/>
      <c r="L11" s="613"/>
      <c r="M11" s="599">
        <f>G11*0.01/'TA5'!F11</f>
        <v>0.19631535294032862</v>
      </c>
    </row>
    <row r="12" spans="1:13" s="98" customFormat="1" ht="15" customHeight="1">
      <c r="A12" s="103">
        <v>1916</v>
      </c>
      <c r="B12" s="456">
        <f>avgprinc!Y5</f>
        <v>251324.62720672481</v>
      </c>
      <c r="C12" s="344">
        <f>avgprinc!Z5</f>
        <v>269069.13753948169</v>
      </c>
      <c r="D12" s="344"/>
      <c r="E12" s="96"/>
      <c r="F12" s="96"/>
      <c r="G12" s="95">
        <f>avgprinc!AD5</f>
        <v>396326.58951793093</v>
      </c>
      <c r="H12" s="568">
        <f>B12*0.01/'TA5'!B12</f>
        <v>0.20526532180126775</v>
      </c>
      <c r="I12" s="579">
        <f>C12*0.01/'TA5'!B12</f>
        <v>0.21975786343612833</v>
      </c>
      <c r="J12" s="613"/>
      <c r="K12" s="579"/>
      <c r="L12" s="613"/>
      <c r="M12" s="599">
        <f>G12*0.01/'TA5'!F12</f>
        <v>0.21443746587270088</v>
      </c>
    </row>
    <row r="13" spans="1:13" s="98" customFormat="1" ht="15" customHeight="1">
      <c r="A13" s="103">
        <v>1917</v>
      </c>
      <c r="B13" s="456">
        <f>avgprinc!Y6</f>
        <v>240320.2960340674</v>
      </c>
      <c r="C13" s="344">
        <f>avgprinc!Z6</f>
        <v>260929.17296574934</v>
      </c>
      <c r="D13" s="344"/>
      <c r="E13" s="96"/>
      <c r="F13" s="96"/>
      <c r="G13" s="95">
        <f>avgprinc!AD6</f>
        <v>382453.60228713695</v>
      </c>
      <c r="H13" s="568">
        <f>B13*0.01/'TA5'!B13</f>
        <v>0.19941774819193958</v>
      </c>
      <c r="I13" s="579">
        <f>C13*0.01/'TA5'!B13</f>
        <v>0.21651899140070385</v>
      </c>
      <c r="J13" s="613"/>
      <c r="K13" s="579"/>
      <c r="L13" s="613"/>
      <c r="M13" s="599">
        <f>G13*0.01/'TA5'!F13</f>
        <v>0.21041494790031545</v>
      </c>
    </row>
    <row r="14" spans="1:13" s="98" customFormat="1" ht="15" customHeight="1">
      <c r="A14" s="103">
        <v>1918</v>
      </c>
      <c r="B14" s="456">
        <f>avgprinc!Y7</f>
        <v>239550.60611995487</v>
      </c>
      <c r="C14" s="344">
        <f>avgprinc!Z7</f>
        <v>259036.78863332293</v>
      </c>
      <c r="D14" s="381"/>
      <c r="E14" s="341"/>
      <c r="F14" s="341"/>
      <c r="G14" s="95">
        <f>avgprinc!AD7</f>
        <v>377206.9476960352</v>
      </c>
      <c r="H14" s="568">
        <f>B14*0.01/'TA5'!B14</f>
        <v>0.18788302922670597</v>
      </c>
      <c r="I14" s="579">
        <f>C14*0.01/'TA5'!B14</f>
        <v>0.20316632597128925</v>
      </c>
      <c r="J14" s="613"/>
      <c r="K14" s="579"/>
      <c r="L14" s="613"/>
      <c r="M14" s="599">
        <f>G14*0.01/'TA5'!F14</f>
        <v>0.19788322777174083</v>
      </c>
    </row>
    <row r="15" spans="1:13" s="98" customFormat="1" ht="15" customHeight="1">
      <c r="A15" s="102">
        <v>1919</v>
      </c>
      <c r="B15" s="457">
        <f>avgprinc!Y8</f>
        <v>251375.9851182265</v>
      </c>
      <c r="C15" s="343">
        <f>avgprinc!Z8</f>
        <v>269127.46976591664</v>
      </c>
      <c r="D15" s="382"/>
      <c r="E15" s="342"/>
      <c r="F15" s="342"/>
      <c r="G15" s="99">
        <f>avgprinc!AD8</f>
        <v>395640.40228914528</v>
      </c>
      <c r="H15" s="569">
        <f>B15*0.01/'TA5'!B15</f>
        <v>0.2080748690833385</v>
      </c>
      <c r="I15" s="580">
        <f>C15*0.01/'TA5'!B15</f>
        <v>0.2227685473293565</v>
      </c>
      <c r="J15" s="614"/>
      <c r="K15" s="580"/>
      <c r="L15" s="614"/>
      <c r="M15" s="600">
        <f>G15*0.01/'TA5'!F15</f>
        <v>0.21768954736268889</v>
      </c>
    </row>
    <row r="16" spans="1:13" s="98" customFormat="1" ht="15" customHeight="1">
      <c r="A16" s="103">
        <v>1920</v>
      </c>
      <c r="B16" s="456">
        <f>avgprinc!Y9</f>
        <v>216146.69971938417</v>
      </c>
      <c r="C16" s="344">
        <f>avgprinc!Z9</f>
        <v>234146.53551646421</v>
      </c>
      <c r="D16" s="381"/>
      <c r="E16" s="341"/>
      <c r="F16" s="341"/>
      <c r="G16" s="95">
        <f>avgprinc!AD9</f>
        <v>343273.18368506699</v>
      </c>
      <c r="H16" s="568">
        <f>B16*0.01/'TA5'!B16</f>
        <v>0.18288841451903048</v>
      </c>
      <c r="I16" s="579">
        <f>C16*0.01/'TA5'!B16</f>
        <v>0.19811863286057677</v>
      </c>
      <c r="J16" s="613"/>
      <c r="K16" s="579"/>
      <c r="L16" s="613"/>
      <c r="M16" s="599">
        <f>G16*0.01/'TA5'!F16</f>
        <v>0.1928583353740454</v>
      </c>
    </row>
    <row r="17" spans="1:13" s="98" customFormat="1" ht="15" customHeight="1">
      <c r="A17" s="103">
        <v>1921</v>
      </c>
      <c r="B17" s="456">
        <f>avgprinc!Y10</f>
        <v>191955.5837082215</v>
      </c>
      <c r="C17" s="344">
        <f>avgprinc!Z10</f>
        <v>208046.31520924778</v>
      </c>
      <c r="D17" s="381"/>
      <c r="E17" s="341"/>
      <c r="F17" s="341"/>
      <c r="G17" s="95">
        <f>avgprinc!AD10</f>
        <v>303988.70934386866</v>
      </c>
      <c r="H17" s="568">
        <f>B17*0.01/'TA5'!B17</f>
        <v>0.1801119086322493</v>
      </c>
      <c r="I17" s="579">
        <f>C17*0.01/'TA5'!B17</f>
        <v>0.1952098406952423</v>
      </c>
      <c r="J17" s="613"/>
      <c r="K17" s="579"/>
      <c r="L17" s="613"/>
      <c r="M17" s="599">
        <f>G17*0.01/'TA5'!F17</f>
        <v>0.18983743973653772</v>
      </c>
    </row>
    <row r="18" spans="1:13" s="98" customFormat="1" ht="15" customHeight="1">
      <c r="A18" s="103">
        <v>1922</v>
      </c>
      <c r="B18" s="456">
        <f>avgprinc!Y11</f>
        <v>202362.59307113805</v>
      </c>
      <c r="C18" s="344">
        <f>avgprinc!Z11</f>
        <v>220698.05111128851</v>
      </c>
      <c r="D18" s="381"/>
      <c r="E18" s="341"/>
      <c r="F18" s="341"/>
      <c r="G18" s="95">
        <f>avgprinc!AD11</f>
        <v>320435.09343928349</v>
      </c>
      <c r="H18" s="568">
        <f>B18*0.01/'TA5'!B18</f>
        <v>0.17493409530170251</v>
      </c>
      <c r="I18" s="579">
        <f>C18*0.01/'TA5'!B18</f>
        <v>0.19078434072264597</v>
      </c>
      <c r="J18" s="613"/>
      <c r="K18" s="579"/>
      <c r="L18" s="613"/>
      <c r="M18" s="599">
        <f>G18*0.01/'TA5'!F18</f>
        <v>0.18488797543237306</v>
      </c>
    </row>
    <row r="19" spans="1:13" s="98" customFormat="1" ht="15" customHeight="1">
      <c r="A19" s="103">
        <v>1923</v>
      </c>
      <c r="B19" s="456">
        <f>avgprinc!Y12</f>
        <v>219159.9647376533</v>
      </c>
      <c r="C19" s="344">
        <f>avgprinc!Z12</f>
        <v>237824.31667611323</v>
      </c>
      <c r="D19" s="381"/>
      <c r="E19" s="341"/>
      <c r="F19" s="341"/>
      <c r="G19" s="95">
        <f>avgprinc!AD12</f>
        <v>346550.72107068158</v>
      </c>
      <c r="H19" s="568">
        <f>B19*0.01/'TA5'!B19</f>
        <v>0.16836171670285063</v>
      </c>
      <c r="I19" s="579">
        <f>C19*0.01/'TA5'!B19</f>
        <v>0.18269993005886606</v>
      </c>
      <c r="J19" s="613"/>
      <c r="K19" s="579"/>
      <c r="L19" s="613"/>
      <c r="M19" s="599">
        <f>G19*0.01/'TA5'!F19</f>
        <v>0.17779164186630494</v>
      </c>
    </row>
    <row r="20" spans="1:13" s="98" customFormat="1" ht="15" customHeight="1">
      <c r="A20" s="103">
        <v>1924</v>
      </c>
      <c r="B20" s="456">
        <f>avgprinc!Y13</f>
        <v>225249.20435125081</v>
      </c>
      <c r="C20" s="344">
        <f>avgprinc!Z13</f>
        <v>243896.92695309376</v>
      </c>
      <c r="D20" s="381"/>
      <c r="E20" s="341"/>
      <c r="F20" s="341"/>
      <c r="G20" s="95">
        <f>avgprinc!AD13</f>
        <v>355517.79391536402</v>
      </c>
      <c r="H20" s="568">
        <f>B20*0.01/'TA5'!B20</f>
        <v>0.17527347087368278</v>
      </c>
      <c r="I20" s="579">
        <f>C20*0.01/'TA5'!B20</f>
        <v>0.18978384871820494</v>
      </c>
      <c r="J20" s="613"/>
      <c r="K20" s="579"/>
      <c r="L20" s="613"/>
      <c r="M20" s="599">
        <f>G20*0.01/'TA5'!F20</f>
        <v>0.18478194376962528</v>
      </c>
    </row>
    <row r="21" spans="1:13" s="98" customFormat="1" ht="15" customHeight="1">
      <c r="A21" s="103">
        <v>1925</v>
      </c>
      <c r="B21" s="456">
        <f>avgprinc!Y14</f>
        <v>259075.168199543</v>
      </c>
      <c r="C21" s="344">
        <f>avgprinc!Z14</f>
        <v>276723.43051233288</v>
      </c>
      <c r="D21" s="381"/>
      <c r="E21" s="341"/>
      <c r="F21" s="341"/>
      <c r="G21" s="95">
        <f>avgprinc!AD14</f>
        <v>405264.38896712364</v>
      </c>
      <c r="H21" s="568">
        <f>B21*0.01/'TA5'!B21</f>
        <v>0.19803155618944482</v>
      </c>
      <c r="I21" s="579">
        <f>C21*0.01/'TA5'!B21</f>
        <v>0.21152151307774641</v>
      </c>
      <c r="J21" s="613"/>
      <c r="K21" s="579"/>
      <c r="L21" s="613"/>
      <c r="M21" s="599">
        <f>G21*0.01/'TA5'!F21</f>
        <v>0.20695908068695035</v>
      </c>
    </row>
    <row r="22" spans="1:13" s="98" customFormat="1" ht="15" customHeight="1">
      <c r="A22" s="103">
        <v>1926</v>
      </c>
      <c r="B22" s="456">
        <f>avgprinc!Y15</f>
        <v>288224.03676843771</v>
      </c>
      <c r="C22" s="344">
        <f>avgprinc!Z15</f>
        <v>305485.38391826313</v>
      </c>
      <c r="D22" s="381"/>
      <c r="E22" s="341"/>
      <c r="F22" s="341"/>
      <c r="G22" s="95">
        <f>avgprinc!AD15</f>
        <v>449232.60278774839</v>
      </c>
      <c r="H22" s="568">
        <f>B22*0.01/'TA5'!B22</f>
        <v>0.21048670109583809</v>
      </c>
      <c r="I22" s="579">
        <f>C22*0.01/'TA5'!B22</f>
        <v>0.22309246451089917</v>
      </c>
      <c r="J22" s="613"/>
      <c r="K22" s="579"/>
      <c r="L22" s="613"/>
      <c r="M22" s="599">
        <f>G22*0.01/'TA5'!F22</f>
        <v>0.21890569633036561</v>
      </c>
    </row>
    <row r="23" spans="1:13" s="98" customFormat="1" ht="15" customHeight="1">
      <c r="A23" s="103">
        <v>1927</v>
      </c>
      <c r="B23" s="456">
        <f>avgprinc!Y16</f>
        <v>270801.28523886047</v>
      </c>
      <c r="C23" s="344">
        <f>avgprinc!Z16</f>
        <v>288892.47407332517</v>
      </c>
      <c r="D23" s="381"/>
      <c r="E23" s="341"/>
      <c r="F23" s="341"/>
      <c r="G23" s="95">
        <f>avgprinc!AD16</f>
        <v>423833.49564319249</v>
      </c>
      <c r="H23" s="568">
        <f>B23*0.01/'TA5'!B23</f>
        <v>0.20146206037656547</v>
      </c>
      <c r="I23" s="579">
        <f>C23*0.01/'TA5'!B23</f>
        <v>0.21492096318065659</v>
      </c>
      <c r="J23" s="613"/>
      <c r="K23" s="579"/>
      <c r="L23" s="613"/>
      <c r="M23" s="599">
        <f>G23*0.01/'TA5'!F23</f>
        <v>0.21011718155063355</v>
      </c>
    </row>
    <row r="24" spans="1:13" s="98" customFormat="1" ht="15" customHeight="1">
      <c r="A24" s="103">
        <v>1928</v>
      </c>
      <c r="B24" s="456">
        <f>avgprinc!Y17</f>
        <v>287793.81543428206</v>
      </c>
      <c r="C24" s="344">
        <f>avgprinc!Z17</f>
        <v>305595.15457589936</v>
      </c>
      <c r="D24" s="381"/>
      <c r="E24" s="341"/>
      <c r="F24" s="341"/>
      <c r="G24" s="95">
        <f>avgprinc!AD17</f>
        <v>450121.41444317414</v>
      </c>
      <c r="H24" s="568">
        <f>B24*0.01/'TA5'!B24</f>
        <v>0.21181465113539735</v>
      </c>
      <c r="I24" s="579">
        <f>C24*0.01/'TA5'!B24</f>
        <v>0.22491633796051111</v>
      </c>
      <c r="J24" s="613"/>
      <c r="K24" s="579"/>
      <c r="L24" s="613"/>
      <c r="M24" s="599">
        <f>G24*0.01/'TA5'!F24</f>
        <v>0.22020789891346312</v>
      </c>
    </row>
    <row r="25" spans="1:13" s="98" customFormat="1" ht="15" customHeight="1">
      <c r="A25" s="102">
        <v>1929</v>
      </c>
      <c r="B25" s="457">
        <f>avgprinc!Y18</f>
        <v>298347.37571721605</v>
      </c>
      <c r="C25" s="343">
        <f>avgprinc!Z18</f>
        <v>317004.02446143772</v>
      </c>
      <c r="D25" s="382"/>
      <c r="E25" s="342"/>
      <c r="F25" s="342"/>
      <c r="G25" s="99">
        <f>avgprinc!AD18</f>
        <v>468738.4776883712</v>
      </c>
      <c r="H25" s="569">
        <f>B25*0.01/'TA5'!B25</f>
        <v>0.20926527297356809</v>
      </c>
      <c r="I25" s="580">
        <f>C25*0.01/'TA5'!B25</f>
        <v>0.22235132302795851</v>
      </c>
      <c r="J25" s="614"/>
      <c r="K25" s="580"/>
      <c r="L25" s="614"/>
      <c r="M25" s="600">
        <f>G25*0.01/'TA5'!F25</f>
        <v>0.21775383348705141</v>
      </c>
    </row>
    <row r="26" spans="1:13" s="98" customFormat="1" ht="15" customHeight="1">
      <c r="A26" s="103">
        <v>1930</v>
      </c>
      <c r="B26" s="456">
        <f>avgprinc!Y19</f>
        <v>230059.51976483772</v>
      </c>
      <c r="C26" s="344">
        <f>avgprinc!Z19</f>
        <v>246715.2139108089</v>
      </c>
      <c r="D26" s="381"/>
      <c r="E26" s="341"/>
      <c r="F26" s="341"/>
      <c r="G26" s="95">
        <f>avgprinc!AD19</f>
        <v>365328.08079202264</v>
      </c>
      <c r="H26" s="568">
        <f>B26*0.01/'TA5'!B26</f>
        <v>0.17924871634503109</v>
      </c>
      <c r="I26" s="579">
        <f>C26*0.01/'TA5'!B26</f>
        <v>0.19222584417070213</v>
      </c>
      <c r="J26" s="613"/>
      <c r="K26" s="579"/>
      <c r="L26" s="613"/>
      <c r="M26" s="599">
        <f>G26*0.01/'TA5'!F26</f>
        <v>0.1875496568511657</v>
      </c>
    </row>
    <row r="27" spans="1:13" s="98" customFormat="1" ht="15" customHeight="1">
      <c r="A27" s="103">
        <v>1931</v>
      </c>
      <c r="B27" s="456">
        <f>avgprinc!Y20</f>
        <v>170915.57018371602</v>
      </c>
      <c r="C27" s="344">
        <f>avgprinc!Z20</f>
        <v>186404.85872111312</v>
      </c>
      <c r="D27" s="381"/>
      <c r="E27" s="341"/>
      <c r="F27" s="341"/>
      <c r="G27" s="95">
        <f>avgprinc!AD20</f>
        <v>273913.11341615615</v>
      </c>
      <c r="H27" s="568">
        <f>B27*0.01/'TA5'!B27</f>
        <v>0.14885605135224506</v>
      </c>
      <c r="I27" s="579">
        <f>C27*0.01/'TA5'!B27</f>
        <v>0.1623461876075562</v>
      </c>
      <c r="J27" s="613"/>
      <c r="K27" s="579"/>
      <c r="L27" s="613"/>
      <c r="M27" s="599">
        <f>G27*0.01/'TA5'!F27</f>
        <v>0.15711585104837134</v>
      </c>
    </row>
    <row r="28" spans="1:13" s="98" customFormat="1" ht="15" customHeight="1">
      <c r="A28" s="103">
        <v>1932</v>
      </c>
      <c r="B28" s="456">
        <f>avgprinc!Y21</f>
        <v>133064.45747882777</v>
      </c>
      <c r="C28" s="344">
        <f>avgprinc!Z21</f>
        <v>145938.83581579555</v>
      </c>
      <c r="D28" s="381"/>
      <c r="E28" s="341"/>
      <c r="F28" s="341"/>
      <c r="G28" s="95">
        <f>avgprinc!AD21</f>
        <v>213531.27465055636</v>
      </c>
      <c r="H28" s="568">
        <f>B28*0.01/'TA5'!B28</f>
        <v>0.13715004413834614</v>
      </c>
      <c r="I28" s="579">
        <f>C28*0.01/'TA5'!B28</f>
        <v>0.15041971502284848</v>
      </c>
      <c r="J28" s="613"/>
      <c r="K28" s="579"/>
      <c r="L28" s="613"/>
      <c r="M28" s="599">
        <f>G28*0.01/'TA5'!F28</f>
        <v>0.1448220681656929</v>
      </c>
    </row>
    <row r="29" spans="1:13" s="98" customFormat="1" ht="15" customHeight="1">
      <c r="A29" s="103">
        <v>1933</v>
      </c>
      <c r="B29" s="456">
        <f>avgprinc!Y22</f>
        <v>139976.15058331229</v>
      </c>
      <c r="C29" s="344">
        <f>avgprinc!Z22</f>
        <v>152895.51652257043</v>
      </c>
      <c r="D29" s="381"/>
      <c r="E29" s="341"/>
      <c r="F29" s="341"/>
      <c r="G29" s="95">
        <f>avgprinc!AD22</f>
        <v>224211.38793871831</v>
      </c>
      <c r="H29" s="568">
        <f>B29*0.01/'TA5'!B29</f>
        <v>0.14880632385838843</v>
      </c>
      <c r="I29" s="579">
        <f>C29*0.01/'TA5'!B29</f>
        <v>0.1625406874909848</v>
      </c>
      <c r="J29" s="613"/>
      <c r="K29" s="579"/>
      <c r="L29" s="613"/>
      <c r="M29" s="599">
        <f>G29*0.01/'TA5'!F29</f>
        <v>0.15662689583665074</v>
      </c>
    </row>
    <row r="30" spans="1:13" s="98" customFormat="1" ht="15" customHeight="1">
      <c r="A30" s="103">
        <v>1934</v>
      </c>
      <c r="B30" s="456">
        <f>avgprinc!Y23</f>
        <v>177933.6744132317</v>
      </c>
      <c r="C30" s="344">
        <f>avgprinc!Z23</f>
        <v>192508.41088544036</v>
      </c>
      <c r="D30" s="381"/>
      <c r="E30" s="341"/>
      <c r="F30" s="341"/>
      <c r="G30" s="95">
        <f>avgprinc!AD23</f>
        <v>284118.93375936599</v>
      </c>
      <c r="H30" s="568">
        <f>B30*0.01/'TA5'!B30</f>
        <v>0.16871226553466595</v>
      </c>
      <c r="I30" s="579">
        <f>C30*0.01/'TA5'!B30</f>
        <v>0.18253166660029244</v>
      </c>
      <c r="J30" s="613"/>
      <c r="K30" s="579"/>
      <c r="L30" s="613"/>
      <c r="M30" s="599">
        <f>G30*0.01/'TA5'!F30</f>
        <v>0.17674219334244096</v>
      </c>
    </row>
    <row r="31" spans="1:13" s="98" customFormat="1" ht="15" customHeight="1">
      <c r="A31" s="103">
        <v>1935</v>
      </c>
      <c r="B31" s="456">
        <f>avgprinc!Y24</f>
        <v>198080.64617764394</v>
      </c>
      <c r="C31" s="344">
        <f>avgprinc!Z24</f>
        <v>215862.356992755</v>
      </c>
      <c r="D31" s="381"/>
      <c r="E31" s="341"/>
      <c r="F31" s="341"/>
      <c r="G31" s="95">
        <f>avgprinc!AD24</f>
        <v>318640.4907735486</v>
      </c>
      <c r="H31" s="568">
        <f>B31*0.01/'TA5'!B31</f>
        <v>0.1710786137166822</v>
      </c>
      <c r="I31" s="579">
        <f>C31*0.01/'TA5'!B31</f>
        <v>0.18643635054995125</v>
      </c>
      <c r="J31" s="613"/>
      <c r="K31" s="579"/>
      <c r="L31" s="613"/>
      <c r="M31" s="599">
        <f>G31*0.01/'TA5'!F31</f>
        <v>0.18042859439954281</v>
      </c>
    </row>
    <row r="32" spans="1:13" s="98" customFormat="1" ht="15" customHeight="1">
      <c r="A32" s="103">
        <v>1936</v>
      </c>
      <c r="B32" s="456">
        <f>avgprinc!Y25</f>
        <v>243661.68051388723</v>
      </c>
      <c r="C32" s="344">
        <f>avgprinc!Z25</f>
        <v>261199.17702428601</v>
      </c>
      <c r="D32" s="381"/>
      <c r="E32" s="341"/>
      <c r="F32" s="341"/>
      <c r="G32" s="95">
        <f>avgprinc!AD25</f>
        <v>387920.3151289486</v>
      </c>
      <c r="H32" s="568">
        <f>B32*0.01/'TA5'!B32</f>
        <v>0.19036744224287477</v>
      </c>
      <c r="I32" s="579">
        <f>C32*0.01/'TA5'!B32</f>
        <v>0.2040690975338785</v>
      </c>
      <c r="J32" s="613"/>
      <c r="K32" s="579"/>
      <c r="L32" s="613"/>
      <c r="M32" s="599">
        <f>G32*0.01/'TA5'!F32</f>
        <v>0.19863052609866502</v>
      </c>
    </row>
    <row r="33" spans="1:13" s="98" customFormat="1" ht="15" customHeight="1">
      <c r="A33" s="103">
        <v>1937</v>
      </c>
      <c r="B33" s="456">
        <f>avgprinc!Y26</f>
        <v>254297.01127016771</v>
      </c>
      <c r="C33" s="344">
        <f>avgprinc!Z26</f>
        <v>274664.69056978327</v>
      </c>
      <c r="D33" s="381"/>
      <c r="E33" s="341"/>
      <c r="F33" s="341"/>
      <c r="G33" s="95">
        <f>avgprinc!AD26</f>
        <v>406594.10824152816</v>
      </c>
      <c r="H33" s="568">
        <f>B33*0.01/'TA5'!B33</f>
        <v>0.18660669571496455</v>
      </c>
      <c r="I33" s="579">
        <f>C33*0.01/'TA5'!B33</f>
        <v>0.20155278302640914</v>
      </c>
      <c r="J33" s="613"/>
      <c r="K33" s="579"/>
      <c r="L33" s="613"/>
      <c r="M33" s="599">
        <f>G33*0.01/'TA5'!F33</f>
        <v>0.19554530011633414</v>
      </c>
    </row>
    <row r="34" spans="1:13" s="98" customFormat="1" ht="15" customHeight="1">
      <c r="A34" s="103">
        <v>1938</v>
      </c>
      <c r="B34" s="456">
        <f>avgprinc!Y27</f>
        <v>212942.82234163056</v>
      </c>
      <c r="C34" s="344">
        <f>avgprinc!Z27</f>
        <v>231452.90546231202</v>
      </c>
      <c r="D34" s="381"/>
      <c r="E34" s="341"/>
      <c r="F34" s="341"/>
      <c r="G34" s="95">
        <f>avgprinc!AD27</f>
        <v>341206.78984327678</v>
      </c>
      <c r="H34" s="568">
        <f>B34*0.01/'TA5'!B34</f>
        <v>0.1681656190407752</v>
      </c>
      <c r="I34" s="579">
        <f>C34*0.01/'TA5'!B34</f>
        <v>0.18278343781605053</v>
      </c>
      <c r="J34" s="613"/>
      <c r="K34" s="579"/>
      <c r="L34" s="613"/>
      <c r="M34" s="599">
        <f>G34*0.01/'TA5'!F34</f>
        <v>0.17680417893292763</v>
      </c>
    </row>
    <row r="35" spans="1:13" s="98" customFormat="1" ht="15" customHeight="1">
      <c r="A35" s="102">
        <v>1939</v>
      </c>
      <c r="B35" s="457">
        <f>avgprinc!Y28</f>
        <v>244714.08054395288</v>
      </c>
      <c r="C35" s="343">
        <f>avgprinc!Z28</f>
        <v>263669.39243383816</v>
      </c>
      <c r="D35" s="382"/>
      <c r="E35" s="342"/>
      <c r="F35" s="342"/>
      <c r="G35" s="99">
        <f>avgprinc!AD28</f>
        <v>389360.75928831688</v>
      </c>
      <c r="H35" s="569">
        <f>B35*0.01/'TA5'!B35</f>
        <v>0.18061713596852758</v>
      </c>
      <c r="I35" s="580">
        <f>C35*0.01/'TA5'!B35</f>
        <v>0.19460756160047785</v>
      </c>
      <c r="J35" s="614"/>
      <c r="K35" s="580"/>
      <c r="L35" s="614"/>
      <c r="M35" s="600">
        <f>G35*0.01/'TA5'!F35</f>
        <v>0.18886289459448496</v>
      </c>
    </row>
    <row r="36" spans="1:13" s="98" customFormat="1" ht="15" customHeight="1">
      <c r="A36" s="103">
        <v>1940</v>
      </c>
      <c r="B36" s="456">
        <f>avgprinc!Y29</f>
        <v>279993.01669354609</v>
      </c>
      <c r="C36" s="344">
        <f>avgprinc!Z29</f>
        <v>298976.6463826265</v>
      </c>
      <c r="D36" s="381"/>
      <c r="E36" s="341"/>
      <c r="F36" s="341"/>
      <c r="G36" s="95">
        <f>avgprinc!AD29</f>
        <v>443351.63089875091</v>
      </c>
      <c r="H36" s="568">
        <f>B36*0.01/'TA5'!B36</f>
        <v>0.19051233522043615</v>
      </c>
      <c r="I36" s="579">
        <f>C36*0.01/'TA5'!B36</f>
        <v>0.20342914173845414</v>
      </c>
      <c r="J36" s="613"/>
      <c r="K36" s="579"/>
      <c r="L36" s="613"/>
      <c r="M36" s="599">
        <f>G36*0.01/'TA5'!F36</f>
        <v>0.19842417715180113</v>
      </c>
    </row>
    <row r="37" spans="1:13" s="98" customFormat="1" ht="15" customHeight="1">
      <c r="A37" s="103">
        <v>1941</v>
      </c>
      <c r="B37" s="456">
        <f>avgprinc!Y30</f>
        <v>336184.00998530764</v>
      </c>
      <c r="C37" s="344">
        <f>avgprinc!Z30</f>
        <v>357093.06081677502</v>
      </c>
      <c r="D37" s="381"/>
      <c r="E37" s="341"/>
      <c r="F37" s="341"/>
      <c r="G37" s="95">
        <f>avgprinc!AD30</f>
        <v>537418.59915962873</v>
      </c>
      <c r="H37" s="568">
        <f>B37*0.01/'TA5'!B37</f>
        <v>0.19291602064408719</v>
      </c>
      <c r="I37" s="579">
        <f>C37*0.01/'TA5'!B37</f>
        <v>0.20491448208794918</v>
      </c>
      <c r="J37" s="613"/>
      <c r="K37" s="579"/>
      <c r="L37" s="613"/>
      <c r="M37" s="599">
        <f>G37*0.01/'TA5'!F37</f>
        <v>0.20073341643901121</v>
      </c>
    </row>
    <row r="38" spans="1:13" s="98" customFormat="1" ht="15" customHeight="1">
      <c r="A38" s="103">
        <v>1942</v>
      </c>
      <c r="B38" s="456">
        <f>avgprinc!Y31</f>
        <v>375932.66993261571</v>
      </c>
      <c r="C38" s="344">
        <f>avgprinc!Z31</f>
        <v>402020.07620881253</v>
      </c>
      <c r="D38" s="381"/>
      <c r="E38" s="341"/>
      <c r="F38" s="341"/>
      <c r="G38" s="95">
        <f>avgprinc!AD31</f>
        <v>609047.37987653317</v>
      </c>
      <c r="H38" s="568">
        <f>B38*0.01/'TA5'!B38</f>
        <v>0.18243332707659243</v>
      </c>
      <c r="I38" s="579">
        <f>C38*0.01/'TA5'!B38</f>
        <v>0.19509307362806513</v>
      </c>
      <c r="J38" s="613"/>
      <c r="K38" s="579"/>
      <c r="L38" s="613"/>
      <c r="M38" s="599">
        <f>G38*0.01/'TA5'!F38</f>
        <v>0.19053633005814499</v>
      </c>
    </row>
    <row r="39" spans="1:13" s="98" customFormat="1" ht="15" customHeight="1">
      <c r="A39" s="103">
        <v>1943</v>
      </c>
      <c r="B39" s="456">
        <f>avgprinc!Y32</f>
        <v>402044.48242944834</v>
      </c>
      <c r="C39" s="344">
        <f>avgprinc!Z32</f>
        <v>431801.9906039614</v>
      </c>
      <c r="D39" s="381"/>
      <c r="E39" s="341"/>
      <c r="F39" s="341"/>
      <c r="G39" s="95">
        <f>avgprinc!AD32</f>
        <v>656967.35007628298</v>
      </c>
      <c r="H39" s="568">
        <f>B39*0.01/'TA5'!B39</f>
        <v>0.16907165658401102</v>
      </c>
      <c r="I39" s="579">
        <f>C39*0.01/'TA5'!B39</f>
        <v>0.18158557338365286</v>
      </c>
      <c r="J39" s="613"/>
      <c r="K39" s="579"/>
      <c r="L39" s="613"/>
      <c r="M39" s="599">
        <f>G39*0.01/'TA5'!F39</f>
        <v>0.17684785558938862</v>
      </c>
    </row>
    <row r="40" spans="1:13" s="98" customFormat="1" ht="15" customHeight="1">
      <c r="A40" s="103">
        <v>1944</v>
      </c>
      <c r="B40" s="456">
        <f>avgprinc!Y33</f>
        <v>357950.84292556549</v>
      </c>
      <c r="C40" s="344">
        <f>avgprinc!Z33</f>
        <v>390125.01874181395</v>
      </c>
      <c r="D40" s="381"/>
      <c r="E40" s="341"/>
      <c r="F40" s="341"/>
      <c r="G40" s="95">
        <f>avgprinc!AD33</f>
        <v>595315.50868930714</v>
      </c>
      <c r="H40" s="568">
        <f>B40*0.01/'TA5'!B40</f>
        <v>0.14582163544006049</v>
      </c>
      <c r="I40" s="579">
        <f>C40*0.01/'TA5'!B40</f>
        <v>0.15892871712232662</v>
      </c>
      <c r="J40" s="613"/>
      <c r="K40" s="579"/>
      <c r="L40" s="613"/>
      <c r="M40" s="599">
        <f>G40*0.01/'TA5'!F40</f>
        <v>0.15399232011612748</v>
      </c>
    </row>
    <row r="41" spans="1:13" s="98" customFormat="1" ht="15" customHeight="1">
      <c r="A41" s="103">
        <v>1945</v>
      </c>
      <c r="B41" s="456">
        <f>avgprinc!Y34</f>
        <v>330807.65513135161</v>
      </c>
      <c r="C41" s="344">
        <f>avgprinc!Z34</f>
        <v>363169.98066851147</v>
      </c>
      <c r="D41" s="381"/>
      <c r="E41" s="341"/>
      <c r="F41" s="341"/>
      <c r="G41" s="95">
        <f>avgprinc!AD34</f>
        <v>556344.4264892335</v>
      </c>
      <c r="H41" s="568">
        <f>B41*0.01/'TA5'!B41</f>
        <v>0.14030417927665587</v>
      </c>
      <c r="I41" s="579">
        <f>C41*0.01/'TA5'!B41</f>
        <v>0.15402988801871106</v>
      </c>
      <c r="J41" s="613"/>
      <c r="K41" s="579"/>
      <c r="L41" s="613"/>
      <c r="M41" s="599">
        <f>G41*0.01/'TA5'!F41</f>
        <v>0.14857407697564137</v>
      </c>
    </row>
    <row r="42" spans="1:13" s="98" customFormat="1" ht="15" customHeight="1">
      <c r="A42" s="103">
        <v>1946</v>
      </c>
      <c r="B42" s="456">
        <f>avgprinc!Y35</f>
        <v>287368.39869564801</v>
      </c>
      <c r="C42" s="344">
        <f>avgprinc!Z35</f>
        <v>318643.49333624594</v>
      </c>
      <c r="D42" s="381"/>
      <c r="E42" s="341"/>
      <c r="F42" s="341"/>
      <c r="G42" s="95">
        <f>avgprinc!AD35</f>
        <v>490817.84048671811</v>
      </c>
      <c r="H42" s="568">
        <f>B42*0.01/'TA5'!B42</f>
        <v>0.13942330145090973</v>
      </c>
      <c r="I42" s="579">
        <f>C42*0.01/'TA5'!B42</f>
        <v>0.15459712351267371</v>
      </c>
      <c r="J42" s="613"/>
      <c r="K42" s="579"/>
      <c r="L42" s="613"/>
      <c r="M42" s="599">
        <f>G42*0.01/'TA5'!F42</f>
        <v>0.14874151856686013</v>
      </c>
    </row>
    <row r="43" spans="1:13" s="98" customFormat="1" ht="15" customHeight="1">
      <c r="A43" s="103">
        <v>1947</v>
      </c>
      <c r="B43" s="456">
        <f>avgprinc!Y36</f>
        <v>286914.60599109705</v>
      </c>
      <c r="C43" s="344">
        <f>avgprinc!Z36</f>
        <v>314550.04177355795</v>
      </c>
      <c r="D43" s="381"/>
      <c r="E43" s="341"/>
      <c r="F43" s="341"/>
      <c r="G43" s="95">
        <f>avgprinc!AD36</f>
        <v>487198.26640453818</v>
      </c>
      <c r="H43" s="568">
        <f>B43*0.01/'TA5'!B43</f>
        <v>0.14373251501180179</v>
      </c>
      <c r="I43" s="579">
        <f>C43*0.01/'TA5'!B43</f>
        <v>0.15757674115267489</v>
      </c>
      <c r="J43" s="613"/>
      <c r="K43" s="579"/>
      <c r="L43" s="613"/>
      <c r="M43" s="599">
        <f>G43*0.01/'TA5'!F43</f>
        <v>0.15255073587096887</v>
      </c>
    </row>
    <row r="44" spans="1:13" s="98" customFormat="1" ht="15" customHeight="1">
      <c r="A44" s="103">
        <v>1948</v>
      </c>
      <c r="B44" s="456">
        <f>avgprinc!Y37</f>
        <v>325256.6520764539</v>
      </c>
      <c r="C44" s="344">
        <f>avgprinc!Z37</f>
        <v>353689.27643310494</v>
      </c>
      <c r="D44" s="381"/>
      <c r="E44" s="341"/>
      <c r="F44" s="341"/>
      <c r="G44" s="95">
        <f>avgprinc!AD37</f>
        <v>551571.71508624824</v>
      </c>
      <c r="H44" s="568">
        <f>B44*0.01/'TA5'!B44</f>
        <v>0.15566429901314086</v>
      </c>
      <c r="I44" s="579">
        <f>C44*0.01/'TA5'!B44</f>
        <v>0.16927184404358558</v>
      </c>
      <c r="J44" s="613"/>
      <c r="K44" s="579"/>
      <c r="L44" s="613"/>
      <c r="M44" s="599">
        <f>G44*0.01/'TA5'!F44</f>
        <v>0.16459277218797594</v>
      </c>
    </row>
    <row r="45" spans="1:13" s="98" customFormat="1" ht="15" customHeight="1">
      <c r="A45" s="102">
        <v>1949</v>
      </c>
      <c r="B45" s="457">
        <f>avgprinc!Y38</f>
        <v>303503.10519427503</v>
      </c>
      <c r="C45" s="343">
        <f>avgprinc!Z38</f>
        <v>330255.27201591467</v>
      </c>
      <c r="D45" s="382"/>
      <c r="E45" s="342"/>
      <c r="F45" s="342"/>
      <c r="G45" s="99">
        <f>avgprinc!AD38</f>
        <v>515552.5752142563</v>
      </c>
      <c r="H45" s="569">
        <f>B45*0.01/'TA5'!B45</f>
        <v>0.1499829413108357</v>
      </c>
      <c r="I45" s="580">
        <f>C45*0.01/'TA5'!B45</f>
        <v>0.16320313114638715</v>
      </c>
      <c r="J45" s="614"/>
      <c r="K45" s="580"/>
      <c r="L45" s="614"/>
      <c r="M45" s="600">
        <f>G45*0.01/'TA5'!F45</f>
        <v>0.15845710335247307</v>
      </c>
    </row>
    <row r="46" spans="1:13" s="98" customFormat="1" ht="15" customHeight="1">
      <c r="A46" s="103">
        <v>1950</v>
      </c>
      <c r="B46" s="456">
        <f>avgprinc!Y39</f>
        <v>343644.68393682467</v>
      </c>
      <c r="C46" s="344">
        <f>avgprinc!Z39</f>
        <v>370955.82461235992</v>
      </c>
      <c r="D46" s="381"/>
      <c r="E46" s="341"/>
      <c r="F46" s="341"/>
      <c r="G46" s="95">
        <f>avgprinc!AD39</f>
        <v>580856.5500593289</v>
      </c>
      <c r="H46" s="568">
        <f>B46*0.01/'TA5'!B46</f>
        <v>0.15595943261848058</v>
      </c>
      <c r="I46" s="579">
        <f>C46*0.01/'TA5'!B46</f>
        <v>0.16835429918566727</v>
      </c>
      <c r="J46" s="613"/>
      <c r="K46" s="579"/>
      <c r="L46" s="613"/>
      <c r="M46" s="599">
        <f>G46*0.01/'TA5'!F46</f>
        <v>0.16424940338577629</v>
      </c>
    </row>
    <row r="47" spans="1:13" s="98" customFormat="1" ht="15" customHeight="1">
      <c r="A47" s="103">
        <v>1951</v>
      </c>
      <c r="B47" s="456">
        <f>avgprinc!Y40</f>
        <v>347225.17848701566</v>
      </c>
      <c r="C47" s="344">
        <f>avgprinc!Z40</f>
        <v>376786.51132606179</v>
      </c>
      <c r="D47" s="381"/>
      <c r="E47" s="341"/>
      <c r="F47" s="341"/>
      <c r="G47" s="95">
        <f>avgprinc!AD40</f>
        <v>590372.22594047699</v>
      </c>
      <c r="H47" s="568">
        <f>B47*0.01/'TA5'!B47</f>
        <v>0.14725504480487822</v>
      </c>
      <c r="I47" s="579">
        <f>C47*0.01/'TA5'!B47</f>
        <v>0.15979173759505397</v>
      </c>
      <c r="J47" s="613"/>
      <c r="K47" s="579"/>
      <c r="L47" s="613"/>
      <c r="M47" s="599">
        <f>G47*0.01/'TA5'!F47</f>
        <v>0.15562459838074538</v>
      </c>
    </row>
    <row r="48" spans="1:13" s="98" customFormat="1" ht="15" customHeight="1">
      <c r="A48" s="103">
        <v>1952</v>
      </c>
      <c r="B48" s="456">
        <f>avgprinc!Y41</f>
        <v>338340.39021445252</v>
      </c>
      <c r="C48" s="344">
        <f>avgprinc!Z41</f>
        <v>368722.19088932604</v>
      </c>
      <c r="D48" s="381"/>
      <c r="E48" s="341"/>
      <c r="F48" s="341"/>
      <c r="G48" s="95">
        <f>avgprinc!AD41</f>
        <v>576621.78608160047</v>
      </c>
      <c r="H48" s="568">
        <f>B48*0.01/'TA5'!B48</f>
        <v>0.13989916350362028</v>
      </c>
      <c r="I48" s="579">
        <f>C48*0.01/'TA5'!B48</f>
        <v>0.15246162610956124</v>
      </c>
      <c r="J48" s="613"/>
      <c r="K48" s="579"/>
      <c r="L48" s="613"/>
      <c r="M48" s="599">
        <f>G48*0.01/'TA5'!F48</f>
        <v>0.1479535024737085</v>
      </c>
    </row>
    <row r="49" spans="1:13" s="98" customFormat="1" ht="15" customHeight="1">
      <c r="A49" s="103">
        <v>1953</v>
      </c>
      <c r="B49" s="456">
        <f>avgprinc!Y42</f>
        <v>326155.3182924664</v>
      </c>
      <c r="C49" s="344">
        <f>avgprinc!Z42</f>
        <v>356652.35606141842</v>
      </c>
      <c r="D49" s="381"/>
      <c r="E49" s="341"/>
      <c r="F49" s="341"/>
      <c r="G49" s="95">
        <f>avgprinc!AD42</f>
        <v>557046.72154814494</v>
      </c>
      <c r="H49" s="568">
        <f>B49*0.01/'TA5'!B49</f>
        <v>0.13076556451236679</v>
      </c>
      <c r="I49" s="579">
        <f>C49*0.01/'TA5'!B49</f>
        <v>0.14299275240766254</v>
      </c>
      <c r="J49" s="613"/>
      <c r="K49" s="579"/>
      <c r="L49" s="613"/>
      <c r="M49" s="599">
        <f>G49*0.01/'TA5'!F49</f>
        <v>0.13854257559454344</v>
      </c>
    </row>
    <row r="50" spans="1:13" s="98" customFormat="1" ht="15" customHeight="1">
      <c r="A50" s="103">
        <v>1954</v>
      </c>
      <c r="B50" s="456">
        <f>avgprinc!Y43</f>
        <v>324591.06322051282</v>
      </c>
      <c r="C50" s="344">
        <f>avgprinc!Z43</f>
        <v>353974.31164435012</v>
      </c>
      <c r="D50" s="381"/>
      <c r="E50" s="341"/>
      <c r="F50" s="341"/>
      <c r="G50" s="95">
        <f>avgprinc!AD43</f>
        <v>553093.626357142</v>
      </c>
      <c r="H50" s="568">
        <f>B50*0.01/'TA5'!B50</f>
        <v>0.13286128224005136</v>
      </c>
      <c r="I50" s="579">
        <f>C50*0.01/'TA5'!B50</f>
        <v>0.14488840345292608</v>
      </c>
      <c r="J50" s="613"/>
      <c r="K50" s="579"/>
      <c r="L50" s="613"/>
      <c r="M50" s="599">
        <f>G50*0.01/'TA5'!F50</f>
        <v>0.14049646306870037</v>
      </c>
    </row>
    <row r="51" spans="1:13" s="98" customFormat="1" ht="15" customHeight="1">
      <c r="A51" s="103">
        <v>1955</v>
      </c>
      <c r="B51" s="456">
        <f>avgprinc!Y44</f>
        <v>364398.52256758785</v>
      </c>
      <c r="C51" s="344">
        <f>avgprinc!Z44</f>
        <v>393459.61979425192</v>
      </c>
      <c r="D51" s="381"/>
      <c r="E51" s="341"/>
      <c r="F51" s="341"/>
      <c r="G51" s="95">
        <f>avgprinc!AD44</f>
        <v>617456.55584906961</v>
      </c>
      <c r="H51" s="568">
        <f>B51*0.01/'TA5'!B51</f>
        <v>0.13926305412593973</v>
      </c>
      <c r="I51" s="579">
        <f>C51*0.01/'TA5'!B51</f>
        <v>0.15036940309662047</v>
      </c>
      <c r="J51" s="613"/>
      <c r="K51" s="579"/>
      <c r="L51" s="613"/>
      <c r="M51" s="599">
        <f>G51*0.01/'TA5'!F51</f>
        <v>0.14656169111171258</v>
      </c>
    </row>
    <row r="52" spans="1:13" s="98" customFormat="1" ht="15" customHeight="1">
      <c r="A52" s="103">
        <v>1956</v>
      </c>
      <c r="B52" s="456">
        <f>avgprinc!Y45</f>
        <v>352117.75891878956</v>
      </c>
      <c r="C52" s="344">
        <f>avgprinc!Z45</f>
        <v>382667.80754113052</v>
      </c>
      <c r="D52" s="381"/>
      <c r="E52" s="341"/>
      <c r="F52" s="341"/>
      <c r="G52" s="95">
        <f>avgprinc!AD45</f>
        <v>598498.85934254003</v>
      </c>
      <c r="H52" s="568">
        <f>B52*0.01/'TA5'!B52</f>
        <v>0.13202576710440755</v>
      </c>
      <c r="I52" s="579">
        <f>C52*0.01/'TA5'!B52</f>
        <v>0.14348043958905141</v>
      </c>
      <c r="J52" s="613"/>
      <c r="K52" s="579"/>
      <c r="L52" s="613"/>
      <c r="M52" s="599">
        <f>G52*0.01/'TA5'!F52</f>
        <v>0.13936520638800015</v>
      </c>
    </row>
    <row r="53" spans="1:13" s="98" customFormat="1" ht="15" customHeight="1">
      <c r="A53" s="103">
        <v>1957</v>
      </c>
      <c r="B53" s="456">
        <f>avgprinc!Y46</f>
        <v>347294.14286585711</v>
      </c>
      <c r="C53" s="344">
        <f>avgprinc!Z46</f>
        <v>377833.36604740738</v>
      </c>
      <c r="D53" s="381"/>
      <c r="E53" s="341"/>
      <c r="F53" s="341"/>
      <c r="G53" s="95">
        <f>avgprinc!AD46</f>
        <v>589997.9895895326</v>
      </c>
      <c r="H53" s="568">
        <f>B53*0.01/'TA5'!B53</f>
        <v>0.12997026479796964</v>
      </c>
      <c r="I53" s="579">
        <f>C53*0.01/'TA5'!B53</f>
        <v>0.14139916737282096</v>
      </c>
      <c r="J53" s="613"/>
      <c r="K53" s="579"/>
      <c r="L53" s="613"/>
      <c r="M53" s="599">
        <f>G53*0.01/'TA5'!F53</f>
        <v>0.13718890172402434</v>
      </c>
    </row>
    <row r="54" spans="1:13" s="98" customFormat="1" ht="15" customHeight="1">
      <c r="A54" s="103">
        <v>1958</v>
      </c>
      <c r="B54" s="456">
        <f>avgprinc!Y47</f>
        <v>319365.26953191479</v>
      </c>
      <c r="C54" s="344">
        <f>avgprinc!Z47</f>
        <v>350296.3864210184</v>
      </c>
      <c r="D54" s="381"/>
      <c r="E54" s="341"/>
      <c r="F54" s="341"/>
      <c r="G54" s="95">
        <f>avgprinc!AD47</f>
        <v>545138.15853272052</v>
      </c>
      <c r="H54" s="568">
        <f>B54*0.01/'TA5'!B54</f>
        <v>0.12293825260353285</v>
      </c>
      <c r="I54" s="579">
        <f>C54*0.01/'TA5'!B54</f>
        <v>0.13484504969200592</v>
      </c>
      <c r="J54" s="613"/>
      <c r="K54" s="579"/>
      <c r="L54" s="613"/>
      <c r="M54" s="599">
        <f>G54*0.01/'TA5'!F54</f>
        <v>0.13038753444384879</v>
      </c>
    </row>
    <row r="55" spans="1:13" s="98" customFormat="1" ht="15" customHeight="1">
      <c r="A55" s="102">
        <v>1959</v>
      </c>
      <c r="B55" s="457">
        <f>avgprinc!Y48</f>
        <v>355780.18154059548</v>
      </c>
      <c r="C55" s="343">
        <f>avgprinc!Z48</f>
        <v>384884.75777260854</v>
      </c>
      <c r="D55" s="382"/>
      <c r="E55" s="342"/>
      <c r="F55" s="342"/>
      <c r="G55" s="99">
        <f>avgprinc!AD48</f>
        <v>605843.41764692205</v>
      </c>
      <c r="H55" s="569">
        <f>B55*0.01/'TA5'!B55</f>
        <v>0.12906633037739201</v>
      </c>
      <c r="I55" s="580">
        <f>C55*0.01/'TA5'!B55</f>
        <v>0.13962459372750041</v>
      </c>
      <c r="J55" s="614"/>
      <c r="K55" s="580"/>
      <c r="L55" s="614"/>
      <c r="M55" s="600">
        <f>G55*0.01/'TA5'!F55</f>
        <v>0.13587732836723895</v>
      </c>
    </row>
    <row r="56" spans="1:13">
      <c r="A56" s="78">
        <v>1960</v>
      </c>
      <c r="B56" s="456">
        <f>avgprinc!Y49</f>
        <v>350131.30927429814</v>
      </c>
      <c r="C56" s="344">
        <f>avgprinc!Z49</f>
        <v>379496.02854490827</v>
      </c>
      <c r="D56" s="381"/>
      <c r="E56" s="341"/>
      <c r="F56" s="341"/>
      <c r="G56" s="95">
        <f>avgprinc!AD49</f>
        <v>597653.03063384618</v>
      </c>
      <c r="H56" s="568">
        <f>B56*0.01/'TA5'!B56</f>
        <v>0.1246610304518382</v>
      </c>
      <c r="I56" s="579">
        <f>C56*0.01/'TA5'!B56</f>
        <v>0.13511606850824753</v>
      </c>
      <c r="J56" s="613"/>
      <c r="K56" s="579"/>
      <c r="L56" s="613"/>
      <c r="M56" s="599">
        <f>G56*0.01/'TA5'!F56</f>
        <v>0.1312912283439194</v>
      </c>
    </row>
    <row r="57" spans="1:13">
      <c r="A57" s="78">
        <v>1961</v>
      </c>
      <c r="B57" s="456">
        <f>avgprinc!Y50</f>
        <v>350461.98751377512</v>
      </c>
      <c r="C57" s="344">
        <f>avgprinc!Z50</f>
        <v>380311.21451084781</v>
      </c>
      <c r="D57" s="381"/>
      <c r="E57" s="341"/>
      <c r="F57" s="341"/>
      <c r="G57" s="95">
        <f>avgprinc!AD50</f>
        <v>593366.90074549301</v>
      </c>
      <c r="H57" s="568">
        <f>B57*0.01/'TA5'!B57</f>
        <v>0.12327735711540899</v>
      </c>
      <c r="I57" s="579">
        <f>C57*0.01/'TA5'!B57</f>
        <v>0.13377702311982095</v>
      </c>
      <c r="J57" s="613"/>
      <c r="K57" s="579"/>
      <c r="L57" s="613"/>
      <c r="M57" s="599">
        <f>G57*0.01/'TA5'!F57</f>
        <v>0.12992289215187569</v>
      </c>
    </row>
    <row r="58" spans="1:13">
      <c r="A58" s="78">
        <v>1962</v>
      </c>
      <c r="B58" s="458">
        <f>avgprinc!Y51</f>
        <v>374719.58398824476</v>
      </c>
      <c r="C58" s="345">
        <f>avgprinc!Z51</f>
        <v>403720.55479161179</v>
      </c>
      <c r="D58" s="561">
        <f>avgprinc!AA51</f>
        <v>370020.46592191281</v>
      </c>
      <c r="E58" s="561">
        <f>avgprinc!AB51</f>
        <v>461748.50131392642</v>
      </c>
      <c r="F58" s="561">
        <f>avgprinc!AC51</f>
        <v>322774.87791392993</v>
      </c>
      <c r="G58" s="92">
        <f>avgprinc!AD51</f>
        <v>625377.81086929364</v>
      </c>
      <c r="H58" s="570">
        <f>B58*0.01/'TA5'!B58</f>
        <v>0.12543894350528714</v>
      </c>
      <c r="I58" s="581">
        <f>C58*0.01/'TA5'!B58</f>
        <v>0.13514713943004608</v>
      </c>
      <c r="J58" s="581">
        <f>D58*0.01/'TA5'!C58</f>
        <v>0.11858242750167847</v>
      </c>
      <c r="K58" s="581">
        <f>E58*0.01/'TA5'!D58</f>
        <v>0.1075109988451004</v>
      </c>
      <c r="L58" s="581">
        <f>F58*0.01/'TA5'!E58</f>
        <v>0.18374711275100702</v>
      </c>
      <c r="M58" s="588">
        <f>G58*0.01/'TA5'!F58</f>
        <v>0.13133180141448975</v>
      </c>
    </row>
    <row r="59" spans="1:13">
      <c r="A59" s="78">
        <v>1963</v>
      </c>
      <c r="B59" s="459">
        <f>avgprinc!Y52</f>
        <v>390109.1793093335</v>
      </c>
      <c r="C59" s="346">
        <f>avgprinc!Z52</f>
        <v>420160.57506324258</v>
      </c>
      <c r="D59" s="562">
        <f>avgprinc!AA52</f>
        <v>386355.128530154</v>
      </c>
      <c r="E59" s="562">
        <f>avgprinc!AB52</f>
        <v>482973.59798489534</v>
      </c>
      <c r="F59" s="562">
        <f>avgprinc!AC52</f>
        <v>336204.27232212038</v>
      </c>
      <c r="G59" s="73">
        <f>avgprinc!AD52</f>
        <v>652265.40915225097</v>
      </c>
      <c r="H59" s="571">
        <f>B59*0.01/'TA5'!B59</f>
        <v>0.12632009387016299</v>
      </c>
      <c r="I59" s="582">
        <f>C59*0.01/'TA5'!B59</f>
        <v>0.13605094701051715</v>
      </c>
      <c r="J59" s="589">
        <f>D59*0.01/'TA5'!C59</f>
        <v>0.11940686763773369</v>
      </c>
      <c r="K59" s="582">
        <f>E59*0.01/'TA5'!D59</f>
        <v>0.10847344313001939</v>
      </c>
      <c r="L59" s="589">
        <f>F59*0.01/'TA5'!E59</f>
        <v>0.18436456595584999</v>
      </c>
      <c r="M59" s="590">
        <f>G59*0.01/'TA5'!F59</f>
        <v>0.13297582417726519</v>
      </c>
    </row>
    <row r="60" spans="1:13">
      <c r="A60" s="78">
        <v>1964</v>
      </c>
      <c r="B60" s="459">
        <f>avgprinc!Y53</f>
        <v>408926.14858881838</v>
      </c>
      <c r="C60" s="346">
        <f>avgprinc!Z53</f>
        <v>440277.030529182</v>
      </c>
      <c r="D60" s="562">
        <f>avgprinc!AA53</f>
        <v>402689.79113839514</v>
      </c>
      <c r="E60" s="562">
        <f>avgprinc!AB53</f>
        <v>504198.69465586421</v>
      </c>
      <c r="F60" s="562">
        <f>avgprinc!AC53</f>
        <v>349633.66673031083</v>
      </c>
      <c r="G60" s="73">
        <f>avgprinc!AD53</f>
        <v>685743.76159853605</v>
      </c>
      <c r="H60" s="571">
        <f>B60*0.01/'TA5'!B60</f>
        <v>0.12721125781536102</v>
      </c>
      <c r="I60" s="582">
        <f>C60*0.01/'TA5'!B60</f>
        <v>0.13696408271789551</v>
      </c>
      <c r="J60" s="589">
        <f>D60*0.01/'TA5'!C60</f>
        <v>0.12017459422349928</v>
      </c>
      <c r="K60" s="582">
        <f>E60*0.01/'TA5'!D60</f>
        <v>0.10937009751796721</v>
      </c>
      <c r="L60" s="589">
        <f>F60*0.01/'TA5'!E60</f>
        <v>0.1849382817745209</v>
      </c>
      <c r="M60" s="590">
        <f>G60*0.01/'TA5'!F60</f>
        <v>0.13461984694004059</v>
      </c>
    </row>
    <row r="61" spans="1:13">
      <c r="A61" s="78">
        <v>1965</v>
      </c>
      <c r="B61" s="459">
        <f>avgprinc!Y54</f>
        <v>424962.49366722413</v>
      </c>
      <c r="C61" s="346">
        <f>avgprinc!Z54</f>
        <v>457812.3392237153</v>
      </c>
      <c r="D61" s="562">
        <f>avgprinc!AA54</f>
        <v>419190.3637863202</v>
      </c>
      <c r="E61" s="562">
        <f>avgprinc!AB54</f>
        <v>524001.65209939866</v>
      </c>
      <c r="F61" s="562">
        <f>avgprinc!AC54</f>
        <v>361494.24018138705</v>
      </c>
      <c r="G61" s="73">
        <f>avgprinc!AD54</f>
        <v>710778.75069106859</v>
      </c>
      <c r="H61" s="571">
        <f>B61*0.01/'TA5'!B61</f>
        <v>0.12569686397910121</v>
      </c>
      <c r="I61" s="582">
        <f>C61*0.01/'TA5'!B61</f>
        <v>0.13541330397129062</v>
      </c>
      <c r="J61" s="589">
        <f>D61*0.01/'TA5'!C61</f>
        <v>0.1189353143637243</v>
      </c>
      <c r="K61" s="582">
        <f>E61*0.01/'TA5'!D61</f>
        <v>0.10797134410449526</v>
      </c>
      <c r="L61" s="589">
        <f>F61*0.01/'TA5'!E61</f>
        <v>0.18313868393052168</v>
      </c>
      <c r="M61" s="590">
        <f>G61*0.01/'TA5'!F61</f>
        <v>0.13290897756814954</v>
      </c>
    </row>
    <row r="62" spans="1:13">
      <c r="A62" s="78">
        <v>1966</v>
      </c>
      <c r="B62" s="459">
        <f>avgprinc!Y55</f>
        <v>439430.95435811213</v>
      </c>
      <c r="C62" s="346">
        <f>avgprinc!Z55</f>
        <v>473679.42570447386</v>
      </c>
      <c r="D62" s="562">
        <f>avgprinc!AA55</f>
        <v>435690.93643424526</v>
      </c>
      <c r="E62" s="562">
        <f>avgprinc!AB55</f>
        <v>543804.60954293306</v>
      </c>
      <c r="F62" s="562">
        <f>avgprinc!AC55</f>
        <v>373354.81363246322</v>
      </c>
      <c r="G62" s="73">
        <f>avgprinc!AD55</f>
        <v>732220.02626630792</v>
      </c>
      <c r="H62" s="571">
        <f>B62*0.01/'TA5'!B62</f>
        <v>0.12418757379055022</v>
      </c>
      <c r="I62" s="582">
        <f>C62*0.01/'TA5'!B62</f>
        <v>0.13386653363704681</v>
      </c>
      <c r="J62" s="589">
        <f>D62*0.01/'TA5'!C62</f>
        <v>0.11781241744756699</v>
      </c>
      <c r="K62" s="582">
        <f>E62*0.01/'TA5'!D62</f>
        <v>0.10670605301856995</v>
      </c>
      <c r="L62" s="589">
        <f>F62*0.01/'TA5'!E62</f>
        <v>0.1814848929643631</v>
      </c>
      <c r="M62" s="590">
        <f>G62*0.01/'TA5'!F62</f>
        <v>0.13119810819625854</v>
      </c>
    </row>
    <row r="63" spans="1:13">
      <c r="A63" s="78">
        <v>1967</v>
      </c>
      <c r="B63" s="459">
        <f>avgprinc!Y56</f>
        <v>437144.10388107732</v>
      </c>
      <c r="C63" s="346">
        <f>avgprinc!Z56</f>
        <v>472644.94255458488</v>
      </c>
      <c r="D63" s="562">
        <f>avgprinc!AA56</f>
        <v>443434.16996565909</v>
      </c>
      <c r="E63" s="562">
        <f>avgprinc!AB56</f>
        <v>545573.82935149991</v>
      </c>
      <c r="F63" s="562">
        <f>avgprinc!AC56</f>
        <v>367399.59849841031</v>
      </c>
      <c r="G63" s="73">
        <f>avgprinc!AD56</f>
        <v>729627.06549400906</v>
      </c>
      <c r="H63" s="572">
        <f>B63*0.01/'TA5'!B63</f>
        <v>0.12185502611100672</v>
      </c>
      <c r="I63" s="583">
        <f>C63*0.01/'TA5'!B63</f>
        <v>0.13175097480416295</v>
      </c>
      <c r="J63" s="589">
        <f>D63*0.01/'TA5'!C63</f>
        <v>0.11718265525996686</v>
      </c>
      <c r="K63" s="582">
        <f>E63*0.01/'TA5'!D63</f>
        <v>0.1069818828254938</v>
      </c>
      <c r="L63" s="589">
        <f>F63*0.01/'TA5'!E63</f>
        <v>0.17262008041143417</v>
      </c>
      <c r="M63" s="590">
        <f>G63*0.01/'TA5'!F63</f>
        <v>0.12905189767479897</v>
      </c>
    </row>
    <row r="64" spans="1:13">
      <c r="A64" s="78">
        <v>1968</v>
      </c>
      <c r="B64" s="459">
        <f>avgprinc!Y57</f>
        <v>443779.89207071939</v>
      </c>
      <c r="C64" s="346">
        <f>avgprinc!Z57</f>
        <v>480911.3576806857</v>
      </c>
      <c r="D64" s="562">
        <f>avgprinc!AA57</f>
        <v>454101.35541408008</v>
      </c>
      <c r="E64" s="562">
        <f>avgprinc!AB57</f>
        <v>556736.23395400122</v>
      </c>
      <c r="F64" s="562">
        <f>avgprinc!AC57</f>
        <v>370732.9417614335</v>
      </c>
      <c r="G64" s="73">
        <f>avgprinc!AD57</f>
        <v>744291.77862411248</v>
      </c>
      <c r="H64" s="572">
        <f>B64*0.01/'TA5'!B64</f>
        <v>0.12022018199786544</v>
      </c>
      <c r="I64" s="583">
        <f>C64*0.01/'TA5'!B64</f>
        <v>0.13027911353856325</v>
      </c>
      <c r="J64" s="589">
        <f>D64*0.01/'TA5'!C64</f>
        <v>0.1167159019969404</v>
      </c>
      <c r="K64" s="582">
        <f>E64*0.01/'TA5'!D64</f>
        <v>0.10666409926488997</v>
      </c>
      <c r="L64" s="589">
        <f>F64*0.01/'TA5'!E64</f>
        <v>0.16740235872566703</v>
      </c>
      <c r="M64" s="590">
        <f>G64*0.01/'TA5'!F64</f>
        <v>0.12717498932033777</v>
      </c>
    </row>
    <row r="65" spans="1:13">
      <c r="A65" s="83">
        <v>1969</v>
      </c>
      <c r="B65" s="460">
        <f>avgprinc!Y58</f>
        <v>425921.56836821075</v>
      </c>
      <c r="C65" s="347">
        <f>avgprinc!Z58</f>
        <v>464942.15483627992</v>
      </c>
      <c r="D65" s="564">
        <f>avgprinc!AA58</f>
        <v>439635.67765461747</v>
      </c>
      <c r="E65" s="564">
        <f>avgprinc!AB58</f>
        <v>539448.11601741367</v>
      </c>
      <c r="F65" s="564">
        <f>avgprinc!AC58</f>
        <v>352074.10588271526</v>
      </c>
      <c r="G65" s="79">
        <f>avgprinc!AD58</f>
        <v>717668.49186914111</v>
      </c>
      <c r="H65" s="573">
        <f>B65*0.01/'TA5'!B65</f>
        <v>0.11385878676082939</v>
      </c>
      <c r="I65" s="584">
        <f>C65*0.01/'TA5'!B65</f>
        <v>0.1242899012286216</v>
      </c>
      <c r="J65" s="591">
        <f>D65*0.01/'TA5'!C65</f>
        <v>0.11138288152869791</v>
      </c>
      <c r="K65" s="585">
        <f>E65*0.01/'TA5'!D65</f>
        <v>0.10212952096480876</v>
      </c>
      <c r="L65" s="591">
        <f>F65*0.01/'TA5'!E65</f>
        <v>0.1569169317372143</v>
      </c>
      <c r="M65" s="592">
        <f>G65*0.01/'TA5'!F65</f>
        <v>0.1205676964018494</v>
      </c>
    </row>
    <row r="66" spans="1:13">
      <c r="A66" s="78">
        <v>1970</v>
      </c>
      <c r="B66" s="459">
        <f>avgprinc!Y59</f>
        <v>400647.13822412543</v>
      </c>
      <c r="C66" s="346">
        <f>avgprinc!Z59</f>
        <v>440082.05539952626</v>
      </c>
      <c r="D66" s="562">
        <f>avgprinc!AA59</f>
        <v>414873.40873016871</v>
      </c>
      <c r="E66" s="562">
        <f>avgprinc!AB59</f>
        <v>515132.57030675036</v>
      </c>
      <c r="F66" s="562">
        <f>avgprinc!AC59</f>
        <v>327750.69887801661</v>
      </c>
      <c r="G66" s="73">
        <f>avgprinc!AD59</f>
        <v>678165.82279152388</v>
      </c>
      <c r="H66" s="572">
        <f>B66*0.01/'TA5'!B66</f>
        <v>0.10976421026862228</v>
      </c>
      <c r="I66" s="583">
        <f>C66*0.01/'TA5'!B66</f>
        <v>0.12056808761553839</v>
      </c>
      <c r="J66" s="589">
        <f>D66*0.01/'TA5'!C66</f>
        <v>0.1077613836096134</v>
      </c>
      <c r="K66" s="582">
        <f>E66*0.01/'TA5'!D66</f>
        <v>9.9851808074163301E-2</v>
      </c>
      <c r="L66" s="589">
        <f>F66*0.01/'TA5'!E66</f>
        <v>0.14962295454461125</v>
      </c>
      <c r="M66" s="590">
        <f>G66*0.01/'TA5'!F66</f>
        <v>0.11646464705700052</v>
      </c>
    </row>
    <row r="67" spans="1:13">
      <c r="A67" s="78">
        <v>1971</v>
      </c>
      <c r="B67" s="459">
        <f>avgprinc!Y60</f>
        <v>405216.27845921909</v>
      </c>
      <c r="C67" s="346">
        <f>avgprinc!Z60</f>
        <v>444938.54221488722</v>
      </c>
      <c r="D67" s="562">
        <f>avgprinc!AA60</f>
        <v>421210.98057833925</v>
      </c>
      <c r="E67" s="562">
        <f>avgprinc!AB60</f>
        <v>522848.82971541659</v>
      </c>
      <c r="F67" s="562">
        <f>avgprinc!AC60</f>
        <v>329711.31063960737</v>
      </c>
      <c r="G67" s="73">
        <f>avgprinc!AD60</f>
        <v>686317.13646278181</v>
      </c>
      <c r="H67" s="572">
        <f>B67*0.01/'TA5'!B67</f>
        <v>0.11045731030026217</v>
      </c>
      <c r="I67" s="583">
        <f>C67*0.01/'TA5'!B67</f>
        <v>0.12128514384676234</v>
      </c>
      <c r="J67" s="589">
        <f>D67*0.01/'TA5'!C67</f>
        <v>0.108512018014153</v>
      </c>
      <c r="K67" s="582">
        <f>E67*0.01/'TA5'!D67</f>
        <v>0.10078179802076191</v>
      </c>
      <c r="L67" s="589">
        <f>F67*0.01/'TA5'!E67</f>
        <v>0.15022919516195543</v>
      </c>
      <c r="M67" s="590">
        <f>G67*0.01/'TA5'!F67</f>
        <v>0.11725007802306207</v>
      </c>
    </row>
    <row r="68" spans="1:13">
      <c r="A68" s="78">
        <v>1972</v>
      </c>
      <c r="B68" s="459">
        <f>avgprinc!Y61</f>
        <v>419874.38402451132</v>
      </c>
      <c r="C68" s="346">
        <f>avgprinc!Z61</f>
        <v>461802.09226448461</v>
      </c>
      <c r="D68" s="562">
        <f>avgprinc!AA61</f>
        <v>437664.47225547791</v>
      </c>
      <c r="E68" s="562">
        <f>avgprinc!AB61</f>
        <v>544541.35824319895</v>
      </c>
      <c r="F68" s="562">
        <f>avgprinc!AC61</f>
        <v>340383.0857541486</v>
      </c>
      <c r="G68" s="73">
        <f>avgprinc!AD61</f>
        <v>710246.96075844625</v>
      </c>
      <c r="H68" s="572">
        <f>B68*0.01/'TA5'!B68</f>
        <v>0.11041887706051058</v>
      </c>
      <c r="I68" s="583">
        <f>C68*0.01/'TA5'!B68</f>
        <v>0.121445056884113</v>
      </c>
      <c r="J68" s="589">
        <f>D68*0.01/'TA5'!C68</f>
        <v>0.1090705460283061</v>
      </c>
      <c r="K68" s="582">
        <f>E68*0.01/'TA5'!D68</f>
        <v>0.1016062106082245</v>
      </c>
      <c r="L68" s="589">
        <f>F68*0.01/'TA5'!E68</f>
        <v>0.1475486145427567</v>
      </c>
      <c r="M68" s="590">
        <f>G68*0.01/'TA5'!F68</f>
        <v>0.1173156426848436</v>
      </c>
    </row>
    <row r="69" spans="1:13">
      <c r="A69" s="78">
        <v>1973</v>
      </c>
      <c r="B69" s="459">
        <f>avgprinc!Y62</f>
        <v>430224.62915350421</v>
      </c>
      <c r="C69" s="346">
        <f>avgprinc!Z62</f>
        <v>475294.33008910838</v>
      </c>
      <c r="D69" s="562">
        <f>avgprinc!AA62</f>
        <v>453314.76775045408</v>
      </c>
      <c r="E69" s="562">
        <f>avgprinc!AB62</f>
        <v>563948.01408439083</v>
      </c>
      <c r="F69" s="562">
        <f>avgprinc!AC62</f>
        <v>344166.3009328979</v>
      </c>
      <c r="G69" s="73">
        <f>avgprinc!AD62</f>
        <v>727706.33397004684</v>
      </c>
      <c r="H69" s="572">
        <f>B69*0.01/'TA5'!B69</f>
        <v>0.10860855841519877</v>
      </c>
      <c r="I69" s="583">
        <f>C69*0.01/'TA5'!B69</f>
        <v>0.11998623164708988</v>
      </c>
      <c r="J69" s="589">
        <f>D69*0.01/'TA5'!C69</f>
        <v>0.10804805695943288</v>
      </c>
      <c r="K69" s="582">
        <f>E69*0.01/'TA5'!D69</f>
        <v>0.10096473198109378</v>
      </c>
      <c r="L69" s="589">
        <f>F69*0.01/'TA5'!E69</f>
        <v>0.1432205807668652</v>
      </c>
      <c r="M69" s="590">
        <f>G69*0.01/'TA5'!F69</f>
        <v>0.11568609070036474</v>
      </c>
    </row>
    <row r="70" spans="1:13">
      <c r="A70" s="78">
        <v>1974</v>
      </c>
      <c r="B70" s="459">
        <f>avgprinc!Y63</f>
        <v>408634.5760379369</v>
      </c>
      <c r="C70" s="346">
        <f>avgprinc!Z63</f>
        <v>453462.01767349854</v>
      </c>
      <c r="D70" s="562">
        <f>avgprinc!AA63</f>
        <v>436244.35918051453</v>
      </c>
      <c r="E70" s="562">
        <f>avgprinc!AB63</f>
        <v>547303.52143703925</v>
      </c>
      <c r="F70" s="562">
        <f>avgprinc!AC63</f>
        <v>315548.887935779</v>
      </c>
      <c r="G70" s="73">
        <f>avgprinc!AD63</f>
        <v>692390.98788605735</v>
      </c>
      <c r="H70" s="572">
        <f>B70*0.01/'TA5'!B70</f>
        <v>0.10615066243678939</v>
      </c>
      <c r="I70" s="583">
        <f>C70*0.01/'TA5'!B70</f>
        <v>0.11779544950081801</v>
      </c>
      <c r="J70" s="589">
        <f>D70*0.01/'TA5'!C70</f>
        <v>0.10645153880102495</v>
      </c>
      <c r="K70" s="582">
        <f>E70*0.01/'TA5'!D70</f>
        <v>0.10021758812411007</v>
      </c>
      <c r="L70" s="589">
        <f>F70*0.01/'TA5'!E70</f>
        <v>0.13646252630906019</v>
      </c>
      <c r="M70" s="590">
        <f>G70*0.01/'TA5'!F70</f>
        <v>0.11367123062723293</v>
      </c>
    </row>
    <row r="71" spans="1:13">
      <c r="A71" s="78">
        <v>1975</v>
      </c>
      <c r="B71" s="459">
        <f>avgprinc!Y64</f>
        <v>394037.91070872603</v>
      </c>
      <c r="C71" s="346">
        <f>avgprinc!Z64</f>
        <v>437346.17397921951</v>
      </c>
      <c r="D71" s="562">
        <f>avgprinc!AA64</f>
        <v>417971.7093926887</v>
      </c>
      <c r="E71" s="562">
        <f>avgprinc!AB64</f>
        <v>526963.52979753073</v>
      </c>
      <c r="F71" s="562">
        <f>avgprinc!AC64</f>
        <v>305821.71905695292</v>
      </c>
      <c r="G71" s="73">
        <f>avgprinc!AD64</f>
        <v>667684.38855401974</v>
      </c>
      <c r="H71" s="572">
        <f>B71*0.01/'TA5'!B71</f>
        <v>0.10575755077965708</v>
      </c>
      <c r="I71" s="583">
        <f>C71*0.01/'TA5'!B71</f>
        <v>0.11738124415415996</v>
      </c>
      <c r="J71" s="589">
        <f>D71*0.01/'TA5'!C71</f>
        <v>0.10644776128228273</v>
      </c>
      <c r="K71" s="582">
        <f>E71*0.01/'TA5'!D71</f>
        <v>0.10137931813235924</v>
      </c>
      <c r="L71" s="589">
        <f>F71*0.01/'TA5'!E71</f>
        <v>0.13161363869596696</v>
      </c>
      <c r="M71" s="590">
        <f>G71*0.01/'TA5'!F71</f>
        <v>0.11347112676827464</v>
      </c>
    </row>
    <row r="72" spans="1:13">
      <c r="A72" s="78">
        <v>1976</v>
      </c>
      <c r="B72" s="459">
        <f>avgprinc!Y65</f>
        <v>407553.75603296119</v>
      </c>
      <c r="C72" s="346">
        <f>avgprinc!Z65</f>
        <v>451740.12107044808</v>
      </c>
      <c r="D72" s="562">
        <f>avgprinc!AA65</f>
        <v>433811.91805700253</v>
      </c>
      <c r="E72" s="562">
        <f>avgprinc!AB65</f>
        <v>544368.81337381352</v>
      </c>
      <c r="F72" s="562">
        <f>avgprinc!AC65</f>
        <v>315841.32871243235</v>
      </c>
      <c r="G72" s="73">
        <f>avgprinc!AD65</f>
        <v>688431.52473557566</v>
      </c>
      <c r="H72" s="572">
        <f>B72*0.01/'TA5'!B72</f>
        <v>0.1055304262498211</v>
      </c>
      <c r="I72" s="583">
        <f>C72*0.01/'TA5'!B72</f>
        <v>0.1169718762863141</v>
      </c>
      <c r="J72" s="589">
        <f>D72*0.01/'TA5'!C72</f>
        <v>0.10613802572711251</v>
      </c>
      <c r="K72" s="582">
        <f>E72*0.01/'TA5'!D72</f>
        <v>0.10170568478464048</v>
      </c>
      <c r="L72" s="589">
        <f>F72*0.01/'TA5'!E72</f>
        <v>0.12941365234476618</v>
      </c>
      <c r="M72" s="590">
        <f>G72*0.01/'TA5'!F72</f>
        <v>0.1132969387405325</v>
      </c>
    </row>
    <row r="73" spans="1:13">
      <c r="A73" s="78">
        <v>1977</v>
      </c>
      <c r="B73" s="459">
        <f>avgprinc!Y66</f>
        <v>424502.79655826261</v>
      </c>
      <c r="C73" s="346">
        <f>avgprinc!Z66</f>
        <v>469306.231421053</v>
      </c>
      <c r="D73" s="562">
        <f>avgprinc!AA66</f>
        <v>449754.39618611219</v>
      </c>
      <c r="E73" s="562">
        <f>avgprinc!AB66</f>
        <v>565578.00891549909</v>
      </c>
      <c r="F73" s="562">
        <f>avgprinc!AC66</f>
        <v>330263.33840698726</v>
      </c>
      <c r="G73" s="73">
        <f>avgprinc!AD66</f>
        <v>714272.27684274269</v>
      </c>
      <c r="H73" s="572">
        <f>B73*0.01/'TA5'!B73</f>
        <v>0.10662131578870596</v>
      </c>
      <c r="I73" s="583">
        <f>C73*0.01/'TA5'!B73</f>
        <v>0.11787448353142695</v>
      </c>
      <c r="J73" s="589">
        <f>D73*0.01/'TA5'!C73</f>
        <v>0.10707201746757811</v>
      </c>
      <c r="K73" s="582">
        <f>E73*0.01/'TA5'!D73</f>
        <v>0.10291744384258728</v>
      </c>
      <c r="L73" s="589">
        <f>F73*0.01/'TA5'!E73</f>
        <v>0.12971157280708923</v>
      </c>
      <c r="M73" s="590">
        <f>G73*0.01/'TA5'!F73</f>
        <v>0.11449882519824327</v>
      </c>
    </row>
    <row r="74" spans="1:13">
      <c r="A74" s="78">
        <v>1978</v>
      </c>
      <c r="B74" s="459">
        <f>avgprinc!Y67</f>
        <v>442463.50318482571</v>
      </c>
      <c r="C74" s="346">
        <f>avgprinc!Z67</f>
        <v>489129.22338290076</v>
      </c>
      <c r="D74" s="562">
        <f>avgprinc!AA67</f>
        <v>469994.0452307199</v>
      </c>
      <c r="E74" s="562">
        <f>avgprinc!AB67</f>
        <v>593803.13751664746</v>
      </c>
      <c r="F74" s="562">
        <f>avgprinc!AC67</f>
        <v>339598.4705454979</v>
      </c>
      <c r="G74" s="73">
        <f>avgprinc!AD67</f>
        <v>741537.04722491209</v>
      </c>
      <c r="H74" s="572">
        <f>B74*0.01/'TA5'!B74</f>
        <v>0.10731452472793059</v>
      </c>
      <c r="I74" s="583">
        <f>C74*0.01/'TA5'!B74</f>
        <v>0.11863276803635348</v>
      </c>
      <c r="J74" s="589">
        <f>D74*0.01/'TA5'!C74</f>
        <v>0.10749914109124735</v>
      </c>
      <c r="K74" s="582">
        <f>E74*0.01/'TA5'!D74</f>
        <v>0.10453526020817396</v>
      </c>
      <c r="L74" s="589">
        <f>F74*0.01/'TA5'!E74</f>
        <v>0.1283568303985039</v>
      </c>
      <c r="M74" s="590">
        <f>G74*0.01/'TA5'!F74</f>
        <v>0.11523630875493841</v>
      </c>
    </row>
    <row r="75" spans="1:13">
      <c r="A75" s="83">
        <v>1979</v>
      </c>
      <c r="B75" s="460">
        <f>avgprinc!Y68</f>
        <v>458853.90776187414</v>
      </c>
      <c r="C75" s="347">
        <f>avgprinc!Z68</f>
        <v>506238.26506901317</v>
      </c>
      <c r="D75" s="564">
        <f>avgprinc!AA68</f>
        <v>482823.80796007923</v>
      </c>
      <c r="E75" s="564">
        <f>avgprinc!AB68</f>
        <v>615599.87854195992</v>
      </c>
      <c r="F75" s="564">
        <f>avgprinc!AC68</f>
        <v>346103.14946876094</v>
      </c>
      <c r="G75" s="79">
        <f>avgprinc!AD68</f>
        <v>764719.92800917767</v>
      </c>
      <c r="H75" s="574">
        <f>B75*0.01/'TA5'!B75</f>
        <v>0.11087052524089816</v>
      </c>
      <c r="I75" s="585">
        <f>C75*0.01/'TA5'!B75</f>
        <v>0.12231976538896561</v>
      </c>
      <c r="J75" s="591">
        <f>D75*0.01/'TA5'!C75</f>
        <v>0.11016554385423658</v>
      </c>
      <c r="K75" s="585">
        <f>E75*0.01/'TA5'!D75</f>
        <v>0.10954942554235458</v>
      </c>
      <c r="L75" s="591">
        <f>F75*0.01/'TA5'!E75</f>
        <v>0.12890923023223877</v>
      </c>
      <c r="M75" s="592">
        <f>G75*0.01/'TA5'!F75</f>
        <v>0.11884894967079164</v>
      </c>
    </row>
    <row r="76" spans="1:13">
      <c r="A76" s="78">
        <v>1980</v>
      </c>
      <c r="B76" s="459">
        <f>avgprinc!Y69</f>
        <v>427321.25813427632</v>
      </c>
      <c r="C76" s="346">
        <f>avgprinc!Z69</f>
        <v>473712.08416388405</v>
      </c>
      <c r="D76" s="562">
        <f>avgprinc!AA69</f>
        <v>455950.70150866464</v>
      </c>
      <c r="E76" s="562">
        <f>avgprinc!AB69</f>
        <v>586473.14408303134</v>
      </c>
      <c r="F76" s="562">
        <f>avgprinc!AC69</f>
        <v>311498.61831996276</v>
      </c>
      <c r="G76" s="73">
        <f>avgprinc!AD69</f>
        <v>712218.266909695</v>
      </c>
      <c r="H76" s="571">
        <f>B76*0.01/'TA5'!B76</f>
        <v>0.10633742809295653</v>
      </c>
      <c r="I76" s="582">
        <f>C76*0.01/'TA5'!B76</f>
        <v>0.11788162589073181</v>
      </c>
      <c r="J76" s="589">
        <f>D76*0.01/'TA5'!C76</f>
        <v>0.10706403106451035</v>
      </c>
      <c r="K76" s="582">
        <f>E76*0.01/'TA5'!D76</f>
        <v>0.1075688153505325</v>
      </c>
      <c r="L76" s="589">
        <f>F76*0.01/'TA5'!E76</f>
        <v>0.11816015839576721</v>
      </c>
      <c r="M76" s="590">
        <f>G76*0.01/'TA5'!F76</f>
        <v>0.11417967081069945</v>
      </c>
    </row>
    <row r="77" spans="1:13">
      <c r="A77" s="78">
        <v>1981</v>
      </c>
      <c r="B77" s="459">
        <f>avgprinc!Y70</f>
        <v>445262.70237105753</v>
      </c>
      <c r="C77" s="346">
        <f>avgprinc!Z70</f>
        <v>489930.21548556077</v>
      </c>
      <c r="D77" s="562">
        <f>avgprinc!AA70</f>
        <v>469987.00486647582</v>
      </c>
      <c r="E77" s="562">
        <f>avgprinc!AB70</f>
        <v>601164.73184171703</v>
      </c>
      <c r="F77" s="562">
        <f>avgprinc!AC70</f>
        <v>333768.82891572232</v>
      </c>
      <c r="G77" s="73">
        <f>avgprinc!AD70</f>
        <v>737111.26303476677</v>
      </c>
      <c r="H77" s="571">
        <f>B77*0.01/'TA5'!B77</f>
        <v>0.10995281487703323</v>
      </c>
      <c r="I77" s="582">
        <f>C77*0.01/'TA5'!B77</f>
        <v>0.12098297476768495</v>
      </c>
      <c r="J77" s="589">
        <f>D77*0.01/'TA5'!C77</f>
        <v>0.10999397188425064</v>
      </c>
      <c r="K77" s="582">
        <f>E77*0.01/'TA5'!D77</f>
        <v>0.11033502221107482</v>
      </c>
      <c r="L77" s="589">
        <f>F77*0.01/'TA5'!E77</f>
        <v>0.12353392690420148</v>
      </c>
      <c r="M77" s="590">
        <f>G77*0.01/'TA5'!F77</f>
        <v>0.11736442893743515</v>
      </c>
    </row>
    <row r="78" spans="1:13">
      <c r="A78" s="78">
        <v>1982</v>
      </c>
      <c r="B78" s="459">
        <f>avgprinc!Y71</f>
        <v>438231.51827975846</v>
      </c>
      <c r="C78" s="346">
        <f>avgprinc!Z71</f>
        <v>482608.39213212783</v>
      </c>
      <c r="D78" s="562">
        <f>avgprinc!AA71</f>
        <v>463554.45900000539</v>
      </c>
      <c r="E78" s="562">
        <f>avgprinc!AB71</f>
        <v>602076.31246188725</v>
      </c>
      <c r="F78" s="562">
        <f>avgprinc!AC71</f>
        <v>322454.57395666151</v>
      </c>
      <c r="G78" s="73">
        <f>avgprinc!AD71</f>
        <v>721914.82553290471</v>
      </c>
      <c r="H78" s="571">
        <f>B78*0.01/'TA5'!B78</f>
        <v>0.11188746243715285</v>
      </c>
      <c r="I78" s="582">
        <f>C78*0.01/'TA5'!B78</f>
        <v>0.1232175827026367</v>
      </c>
      <c r="J78" s="589">
        <f>D78*0.01/'TA5'!C78</f>
        <v>0.1125318631529808</v>
      </c>
      <c r="K78" s="582">
        <f>E78*0.01/'TA5'!D78</f>
        <v>0.11473977565765384</v>
      </c>
      <c r="L78" s="589">
        <f>F78*0.01/'TA5'!E78</f>
        <v>0.12112741917371753</v>
      </c>
      <c r="M78" s="590">
        <f>G78*0.01/'TA5'!F78</f>
        <v>0.11896175891160965</v>
      </c>
    </row>
    <row r="79" spans="1:13">
      <c r="A79" s="78">
        <v>1983</v>
      </c>
      <c r="B79" s="459">
        <f>avgprinc!Y72</f>
        <v>452988.40150272229</v>
      </c>
      <c r="C79" s="346">
        <f>avgprinc!Z72</f>
        <v>496684.58006475383</v>
      </c>
      <c r="D79" s="562">
        <f>avgprinc!AA72</f>
        <v>478278.65472864365</v>
      </c>
      <c r="E79" s="562">
        <f>avgprinc!AB72</f>
        <v>618107.83187164913</v>
      </c>
      <c r="F79" s="562">
        <f>avgprinc!AC72</f>
        <v>336535.52863765939</v>
      </c>
      <c r="G79" s="73">
        <f>avgprinc!AD72</f>
        <v>747143.16673988674</v>
      </c>
      <c r="H79" s="571">
        <f>B79*0.01/'TA5'!B79</f>
        <v>0.11380410939455032</v>
      </c>
      <c r="I79" s="582">
        <f>C79*0.01/'TA5'!B79</f>
        <v>0.12478188425302507</v>
      </c>
      <c r="J79" s="589">
        <f>D79*0.01/'TA5'!C79</f>
        <v>0.11462246626615524</v>
      </c>
      <c r="K79" s="582">
        <f>E79*0.01/'TA5'!D79</f>
        <v>0.11756036430597307</v>
      </c>
      <c r="L79" s="589">
        <f>F79*0.01/'TA5'!E79</f>
        <v>0.12140358984470366</v>
      </c>
      <c r="M79" s="590">
        <f>G79*0.01/'TA5'!F79</f>
        <v>0.12139730900526048</v>
      </c>
    </row>
    <row r="80" spans="1:13">
      <c r="A80" s="78">
        <v>1984</v>
      </c>
      <c r="B80" s="459">
        <f>avgprinc!Y73</f>
        <v>517059.5565694187</v>
      </c>
      <c r="C80" s="346">
        <f>avgprinc!Z73</f>
        <v>563448.4801986611</v>
      </c>
      <c r="D80" s="562">
        <f>avgprinc!AA73</f>
        <v>544446.70289781352</v>
      </c>
      <c r="E80" s="562">
        <f>avgprinc!AB73</f>
        <v>695232.00184782932</v>
      </c>
      <c r="F80" s="562">
        <f>avgprinc!AC73</f>
        <v>390154.24346384098</v>
      </c>
      <c r="G80" s="73">
        <f>avgprinc!AD73</f>
        <v>849221.56301575445</v>
      </c>
      <c r="H80" s="571">
        <f>B80*0.01/'TA5'!B80</f>
        <v>0.12178215384483336</v>
      </c>
      <c r="I80" s="582">
        <f>C80*0.01/'TA5'!B80</f>
        <v>0.13270805776119229</v>
      </c>
      <c r="J80" s="589">
        <f>D80*0.01/'TA5'!C80</f>
        <v>0.12252844870090485</v>
      </c>
      <c r="K80" s="582">
        <f>E80*0.01/'TA5'!D80</f>
        <v>0.12472309172153474</v>
      </c>
      <c r="L80" s="589">
        <f>F80*0.01/'TA5'!E80</f>
        <v>0.13094928860664368</v>
      </c>
      <c r="M80" s="590">
        <f>G80*0.01/'TA5'!F80</f>
        <v>0.1295725405216217</v>
      </c>
    </row>
    <row r="81" spans="1:13">
      <c r="A81" s="78">
        <v>1985</v>
      </c>
      <c r="B81" s="459">
        <f>avgprinc!Y74</f>
        <v>528893.71702633542</v>
      </c>
      <c r="C81" s="346">
        <f>avgprinc!Z74</f>
        <v>575302.58703225548</v>
      </c>
      <c r="D81" s="562">
        <f>avgprinc!AA74</f>
        <v>542708.75969296566</v>
      </c>
      <c r="E81" s="562">
        <f>avgprinc!AB74</f>
        <v>722917.82988901238</v>
      </c>
      <c r="F81" s="562">
        <f>avgprinc!AC74</f>
        <v>386217.7974560273</v>
      </c>
      <c r="G81" s="73">
        <f>avgprinc!AD74</f>
        <v>865014.76574682118</v>
      </c>
      <c r="H81" s="571">
        <f>B81*0.01/'TA5'!B81</f>
        <v>0.12237803637981415</v>
      </c>
      <c r="I81" s="582">
        <f>C81*0.01/'TA5'!B81</f>
        <v>0.13311634957790372</v>
      </c>
      <c r="J81" s="589">
        <f>D81*0.01/'TA5'!C81</f>
        <v>0.12034283578395848</v>
      </c>
      <c r="K81" s="582">
        <f>E81*0.01/'TA5'!D81</f>
        <v>0.1270188242197037</v>
      </c>
      <c r="L81" s="589">
        <f>F81*0.01/'TA5'!E81</f>
        <v>0.12806209921836853</v>
      </c>
      <c r="M81" s="590">
        <f>G81*0.01/'TA5'!F81</f>
        <v>0.12997011840343478</v>
      </c>
    </row>
    <row r="82" spans="1:13">
      <c r="A82" s="78">
        <v>1986</v>
      </c>
      <c r="B82" s="459">
        <f>avgprinc!Y75</f>
        <v>513527.47243273346</v>
      </c>
      <c r="C82" s="346">
        <f>avgprinc!Z75</f>
        <v>561140.3879715245</v>
      </c>
      <c r="D82" s="562">
        <f>avgprinc!AA75</f>
        <v>545561.37852154893</v>
      </c>
      <c r="E82" s="562">
        <f>avgprinc!AB75</f>
        <v>711537.30844043836</v>
      </c>
      <c r="F82" s="562">
        <f>avgprinc!AC75</f>
        <v>364453.27871497686</v>
      </c>
      <c r="G82" s="73">
        <f>avgprinc!AD75</f>
        <v>840085.98387799191</v>
      </c>
      <c r="H82" s="571">
        <f>B82*0.01/'TA5'!B82</f>
        <v>0.11771672964096067</v>
      </c>
      <c r="I82" s="582">
        <f>C82*0.01/'TA5'!B82</f>
        <v>0.1286311149597168</v>
      </c>
      <c r="J82" s="589">
        <f>D82*0.01/'TA5'!C82</f>
        <v>0.11858458817005157</v>
      </c>
      <c r="K82" s="582">
        <f>E82*0.01/'TA5'!D82</f>
        <v>0.12353234738111495</v>
      </c>
      <c r="L82" s="589">
        <f>F82*0.01/'TA5'!E82</f>
        <v>0.11970809102058412</v>
      </c>
      <c r="M82" s="590">
        <f>G82*0.01/'TA5'!F82</f>
        <v>0.12557691335678101</v>
      </c>
    </row>
    <row r="83" spans="1:13">
      <c r="A83" s="78">
        <v>1987</v>
      </c>
      <c r="B83" s="459">
        <f>avgprinc!Y76</f>
        <v>572534.0225911038</v>
      </c>
      <c r="C83" s="346">
        <f>avgprinc!Z76</f>
        <v>623834.17133025988</v>
      </c>
      <c r="D83" s="562">
        <f>avgprinc!AA76</f>
        <v>612566.93253858667</v>
      </c>
      <c r="E83" s="562">
        <f>avgprinc!AB76</f>
        <v>794802.1884490524</v>
      </c>
      <c r="F83" s="562">
        <f>avgprinc!AC76</f>
        <v>407869.29135121888</v>
      </c>
      <c r="G83" s="73">
        <f>avgprinc!AD76</f>
        <v>934968.73686822993</v>
      </c>
      <c r="H83" s="571">
        <f>B83*0.01/'TA5'!B83</f>
        <v>0.12727098166942596</v>
      </c>
      <c r="I83" s="582">
        <f>C83*0.01/'TA5'!B83</f>
        <v>0.13867470622062683</v>
      </c>
      <c r="J83" s="589">
        <f>D83*0.01/'TA5'!C83</f>
        <v>0.12847617268562317</v>
      </c>
      <c r="K83" s="582">
        <f>E83*0.01/'TA5'!D83</f>
        <v>0.13446044921875</v>
      </c>
      <c r="L83" s="589">
        <f>F83*0.01/'TA5'!E83</f>
        <v>0.12876419723033905</v>
      </c>
      <c r="M83" s="590">
        <f>G83*0.01/'TA5'!F83</f>
        <v>0.13625574111938479</v>
      </c>
    </row>
    <row r="84" spans="1:13">
      <c r="A84" s="78">
        <v>1988</v>
      </c>
      <c r="B84" s="459">
        <f>avgprinc!Y77</f>
        <v>673339.06020222558</v>
      </c>
      <c r="C84" s="346">
        <f>avgprinc!Z77</f>
        <v>726029.3406504289</v>
      </c>
      <c r="D84" s="562">
        <f>avgprinc!AA77</f>
        <v>716316.30213904264</v>
      </c>
      <c r="E84" s="562">
        <f>avgprinc!AB77</f>
        <v>943154.88948712964</v>
      </c>
      <c r="F84" s="562">
        <f>avgprinc!AC77</f>
        <v>462921.41288664256</v>
      </c>
      <c r="G84" s="73">
        <f>avgprinc!AD77</f>
        <v>1087304.9624080623</v>
      </c>
      <c r="H84" s="571">
        <f>B84*0.01/'TA5'!B84</f>
        <v>0.14363168179988858</v>
      </c>
      <c r="I84" s="582">
        <f>C84*0.01/'TA5'!B84</f>
        <v>0.15487118065357208</v>
      </c>
      <c r="J84" s="589">
        <f>D84*0.01/'TA5'!C84</f>
        <v>0.14385558664798734</v>
      </c>
      <c r="K84" s="582">
        <f>E84*0.01/'TA5'!D84</f>
        <v>0.15363936126232147</v>
      </c>
      <c r="L84" s="589">
        <f>F84*0.01/'TA5'!E84</f>
        <v>0.13960982859134674</v>
      </c>
      <c r="M84" s="590">
        <f>G84*0.01/'TA5'!F84</f>
        <v>0.15306608378887174</v>
      </c>
    </row>
    <row r="85" spans="1:13">
      <c r="A85" s="83">
        <v>1989</v>
      </c>
      <c r="B85" s="460">
        <f>avgprinc!Y78</f>
        <v>656443.77007393644</v>
      </c>
      <c r="C85" s="347">
        <f>avgprinc!Z78</f>
        <v>709761.67476602271</v>
      </c>
      <c r="D85" s="564">
        <f>avgprinc!AA78</f>
        <v>696157.60334085894</v>
      </c>
      <c r="E85" s="564">
        <f>avgprinc!AB78</f>
        <v>908463.72259611508</v>
      </c>
      <c r="F85" s="564">
        <f>avgprinc!AC78</f>
        <v>464558.11068345373</v>
      </c>
      <c r="G85" s="79">
        <f>avgprinc!AD78</f>
        <v>1055584.3137447061</v>
      </c>
      <c r="H85" s="574">
        <f>B85*0.01/'TA5'!B85</f>
        <v>0.13834379613399506</v>
      </c>
      <c r="I85" s="585">
        <f>C85*0.01/'TA5'!B85</f>
        <v>0.14958040416240695</v>
      </c>
      <c r="J85" s="591">
        <f>D85*0.01/'TA5'!C85</f>
        <v>0.13808228075504303</v>
      </c>
      <c r="K85" s="585">
        <f>E85*0.01/'TA5'!D85</f>
        <v>0.14738437533378601</v>
      </c>
      <c r="L85" s="591">
        <f>F85*0.01/'TA5'!E85</f>
        <v>0.13676981627941132</v>
      </c>
      <c r="M85" s="592">
        <f>G85*0.01/'TA5'!F85</f>
        <v>0.14798325300216675</v>
      </c>
    </row>
    <row r="86" spans="1:13">
      <c r="A86" s="78">
        <v>1990</v>
      </c>
      <c r="B86" s="459">
        <f>avgprinc!Y79</f>
        <v>660071.40521826188</v>
      </c>
      <c r="C86" s="346">
        <f>avgprinc!Z79</f>
        <v>713322.2024274373</v>
      </c>
      <c r="D86" s="562">
        <f>avgprinc!AA79</f>
        <v>704984.1060544413</v>
      </c>
      <c r="E86" s="562">
        <f>avgprinc!AB79</f>
        <v>918109.5513347917</v>
      </c>
      <c r="F86" s="562">
        <f>avgprinc!AC79</f>
        <v>461179.57189965196</v>
      </c>
      <c r="G86" s="73">
        <f>avgprinc!AD79</f>
        <v>1055249.4815149831</v>
      </c>
      <c r="H86" s="571">
        <f>B86*0.01/'TA5'!B86</f>
        <v>0.13918960094451904</v>
      </c>
      <c r="I86" s="582">
        <f>C86*0.01/'TA5'!B86</f>
        <v>0.15041862428188324</v>
      </c>
      <c r="J86" s="589">
        <f>D86*0.01/'TA5'!C86</f>
        <v>0.13964340090751648</v>
      </c>
      <c r="K86" s="582">
        <f>E86*0.01/'TA5'!D86</f>
        <v>0.15050978958606717</v>
      </c>
      <c r="L86" s="589">
        <f>F86*0.01/'TA5'!E86</f>
        <v>0.1336118429899216</v>
      </c>
      <c r="M86" s="590">
        <f>G86*0.01/'TA5'!F86</f>
        <v>0.14894118905067444</v>
      </c>
    </row>
    <row r="87" spans="1:13">
      <c r="A87" s="78">
        <v>1991</v>
      </c>
      <c r="B87" s="459">
        <f>avgprinc!Y80</f>
        <v>620284.72535408381</v>
      </c>
      <c r="C87" s="346">
        <f>avgprinc!Z80</f>
        <v>673353.49524263327</v>
      </c>
      <c r="D87" s="562">
        <f>avgprinc!AA80</f>
        <v>661157.11783445405</v>
      </c>
      <c r="E87" s="562">
        <f>avgprinc!AB80</f>
        <v>855840.6837053902</v>
      </c>
      <c r="F87" s="562">
        <f>avgprinc!AC80</f>
        <v>443472.04189644149</v>
      </c>
      <c r="G87" s="73">
        <f>avgprinc!AD80</f>
        <v>996274.59978667484</v>
      </c>
      <c r="H87" s="571">
        <f>B87*0.01/'TA5'!B87</f>
        <v>0.13348178565502167</v>
      </c>
      <c r="I87" s="582">
        <f>C87*0.01/'TA5'!B87</f>
        <v>0.1449018865823746</v>
      </c>
      <c r="J87" s="589">
        <f>D87*0.01/'TA5'!C87</f>
        <v>0.13360288739204407</v>
      </c>
      <c r="K87" s="582">
        <f>E87*0.01/'TA5'!D87</f>
        <v>0.1444874852895737</v>
      </c>
      <c r="L87" s="589">
        <f>F87*0.01/'TA5'!E87</f>
        <v>0.12914948165416718</v>
      </c>
      <c r="M87" s="590">
        <f>G87*0.01/'TA5'!F87</f>
        <v>0.14316414296627045</v>
      </c>
    </row>
    <row r="88" spans="1:13">
      <c r="A88" s="78">
        <v>1992</v>
      </c>
      <c r="B88" s="459">
        <f>avgprinc!Y81</f>
        <v>683111.54684679303</v>
      </c>
      <c r="C88" s="346">
        <f>avgprinc!Z81</f>
        <v>737982.62774008908</v>
      </c>
      <c r="D88" s="562">
        <f>avgprinc!AA81</f>
        <v>729964.55823242629</v>
      </c>
      <c r="E88" s="562">
        <f>avgprinc!AB81</f>
        <v>952565.12780922744</v>
      </c>
      <c r="F88" s="562">
        <f>avgprinc!AC81</f>
        <v>480141.14185843529</v>
      </c>
      <c r="G88" s="73">
        <f>avgprinc!AD81</f>
        <v>1095729.3097930455</v>
      </c>
      <c r="H88" s="571">
        <f>B88*0.01/'TA5'!B88</f>
        <v>0.14417050778865814</v>
      </c>
      <c r="I88" s="582">
        <f>C88*0.01/'TA5'!B88</f>
        <v>0.15575103461742401</v>
      </c>
      <c r="J88" s="589">
        <f>D88*0.01/'TA5'!C88</f>
        <v>0.14423759281635284</v>
      </c>
      <c r="K88" s="582">
        <f>E88*0.01/'TA5'!D88</f>
        <v>0.15717136859893799</v>
      </c>
      <c r="L88" s="589">
        <f>F88*0.01/'TA5'!E88</f>
        <v>0.13742856681346891</v>
      </c>
      <c r="M88" s="590">
        <f>G88*0.01/'TA5'!F88</f>
        <v>0.15433439612388608</v>
      </c>
    </row>
    <row r="89" spans="1:13">
      <c r="A89" s="78">
        <v>1993</v>
      </c>
      <c r="B89" s="459">
        <f>avgprinc!Y82</f>
        <v>671117.9668284182</v>
      </c>
      <c r="C89" s="346">
        <f>avgprinc!Z82</f>
        <v>728851.68972883211</v>
      </c>
      <c r="D89" s="562">
        <f>avgprinc!AA82</f>
        <v>720931.74484386225</v>
      </c>
      <c r="E89" s="562">
        <f>avgprinc!AB82</f>
        <v>933588.80158607941</v>
      </c>
      <c r="F89" s="562">
        <f>avgprinc!AC82</f>
        <v>480036.24214148056</v>
      </c>
      <c r="G89" s="73">
        <f>avgprinc!AD82</f>
        <v>1081343.8515668388</v>
      </c>
      <c r="H89" s="571">
        <f>B89*0.01/'TA5'!B89</f>
        <v>0.1404871195554733</v>
      </c>
      <c r="I89" s="582">
        <f>C89*0.01/'TA5'!B89</f>
        <v>0.15257269144058228</v>
      </c>
      <c r="J89" s="589">
        <f>D89*0.01/'TA5'!C89</f>
        <v>0.14066734910011292</v>
      </c>
      <c r="K89" s="582">
        <f>E89*0.01/'TA5'!D89</f>
        <v>0.15157073736190796</v>
      </c>
      <c r="L89" s="589">
        <f>F89*0.01/'TA5'!E89</f>
        <v>0.13750708103179929</v>
      </c>
      <c r="M89" s="590">
        <f>G89*0.01/'TA5'!F89</f>
        <v>0.15108557045459747</v>
      </c>
    </row>
    <row r="90" spans="1:13">
      <c r="A90" s="78">
        <v>1994</v>
      </c>
      <c r="B90" s="459">
        <f>avgprinc!Y83</f>
        <v>697248.04994257656</v>
      </c>
      <c r="C90" s="346">
        <f>avgprinc!Z83</f>
        <v>754998.67825757142</v>
      </c>
      <c r="D90" s="562">
        <f>avgprinc!AA83</f>
        <v>743233.31584325805</v>
      </c>
      <c r="E90" s="562">
        <f>avgprinc!AB83</f>
        <v>955895.89630871138</v>
      </c>
      <c r="F90" s="562">
        <f>avgprinc!AC83</f>
        <v>508623.11906361196</v>
      </c>
      <c r="G90" s="73">
        <f>avgprinc!AD83</f>
        <v>1123612.1678515282</v>
      </c>
      <c r="H90" s="571">
        <f>B90*0.01/'TA5'!B90</f>
        <v>0.14135541021823883</v>
      </c>
      <c r="I90" s="582">
        <f>C90*0.01/'TA5'!B90</f>
        <v>0.15306338667869571</v>
      </c>
      <c r="J90" s="589">
        <f>D90*0.01/'TA5'!C90</f>
        <v>0.14052449166774753</v>
      </c>
      <c r="K90" s="582">
        <f>E90*0.01/'TA5'!D90</f>
        <v>0.15132860839366913</v>
      </c>
      <c r="L90" s="589">
        <f>F90*0.01/'TA5'!E90</f>
        <v>0.13979041576385498</v>
      </c>
      <c r="M90" s="590">
        <f>G90*0.01/'TA5'!F90</f>
        <v>0.15205082297325134</v>
      </c>
    </row>
    <row r="91" spans="1:13">
      <c r="A91" s="78">
        <v>1995</v>
      </c>
      <c r="B91" s="459">
        <f>avgprinc!Y84</f>
        <v>741280.75171526824</v>
      </c>
      <c r="C91" s="346">
        <f>avgprinc!Z84</f>
        <v>801566.8901561161</v>
      </c>
      <c r="D91" s="562">
        <f>avgprinc!AA84</f>
        <v>788382.38575687842</v>
      </c>
      <c r="E91" s="562">
        <f>avgprinc!AB84</f>
        <v>1020227.0916853223</v>
      </c>
      <c r="F91" s="562">
        <f>avgprinc!AC84</f>
        <v>539667.82313409774</v>
      </c>
      <c r="G91" s="73">
        <f>avgprinc!AD84</f>
        <v>1192236.0251436455</v>
      </c>
      <c r="H91" s="571">
        <f>B91*0.01/'TA5'!B91</f>
        <v>0.1470179408788681</v>
      </c>
      <c r="I91" s="582">
        <f>C91*0.01/'TA5'!B91</f>
        <v>0.1589744687080383</v>
      </c>
      <c r="J91" s="589">
        <f>D91*0.01/'TA5'!C91</f>
        <v>0.14649733901023865</v>
      </c>
      <c r="K91" s="582">
        <f>E91*0.01/'TA5'!D91</f>
        <v>0.15823590755462644</v>
      </c>
      <c r="L91" s="589">
        <f>F91*0.01/'TA5'!E91</f>
        <v>0.14440068602561953</v>
      </c>
      <c r="M91" s="590">
        <f>G91*0.01/'TA5'!F91</f>
        <v>0.1576744616031647</v>
      </c>
    </row>
    <row r="92" spans="1:13">
      <c r="A92" s="78">
        <v>1996</v>
      </c>
      <c r="B92" s="459">
        <f>avgprinc!Y85</f>
        <v>800550.54153198062</v>
      </c>
      <c r="C92" s="346">
        <f>avgprinc!Z85</f>
        <v>863246.80040775402</v>
      </c>
      <c r="D92" s="562">
        <f>avgprinc!AA85</f>
        <v>853507.85848425538</v>
      </c>
      <c r="E92" s="562">
        <f>avgprinc!AB85</f>
        <v>1106350.5130968029</v>
      </c>
      <c r="F92" s="562">
        <f>avgprinc!AC85</f>
        <v>576380.69447552937</v>
      </c>
      <c r="G92" s="73">
        <f>avgprinc!AD85</f>
        <v>1286332.4861743031</v>
      </c>
      <c r="H92" s="571">
        <f>B92*0.01/'TA5'!B92</f>
        <v>0.15391573309898374</v>
      </c>
      <c r="I92" s="582">
        <f>C92*0.01/'TA5'!B92</f>
        <v>0.16596986353397369</v>
      </c>
      <c r="J92" s="589">
        <f>D92*0.01/'TA5'!C92</f>
        <v>0.15376380085945129</v>
      </c>
      <c r="K92" s="582">
        <f>E92*0.01/'TA5'!D92</f>
        <v>0.16671459376811981</v>
      </c>
      <c r="L92" s="589">
        <f>F92*0.01/'TA5'!E92</f>
        <v>0.14890418946743011</v>
      </c>
      <c r="M92" s="590">
        <f>G92*0.01/'TA5'!F92</f>
        <v>0.16522866487503049</v>
      </c>
    </row>
    <row r="93" spans="1:13">
      <c r="A93" s="78">
        <v>1997</v>
      </c>
      <c r="B93" s="459">
        <f>avgprinc!Y86</f>
        <v>861746.82722355472</v>
      </c>
      <c r="C93" s="346">
        <f>avgprinc!Z86</f>
        <v>926420.65668821917</v>
      </c>
      <c r="D93" s="562">
        <f>avgprinc!AA86</f>
        <v>920433.56923003483</v>
      </c>
      <c r="E93" s="562">
        <f>avgprinc!AB86</f>
        <v>1193522.269464992</v>
      </c>
      <c r="F93" s="562">
        <f>avgprinc!AC86</f>
        <v>616499.76583316387</v>
      </c>
      <c r="G93" s="73">
        <f>avgprinc!AD86</f>
        <v>1379676.9115954628</v>
      </c>
      <c r="H93" s="571">
        <f>B93*0.01/'TA5'!B93</f>
        <v>0.15984773635864261</v>
      </c>
      <c r="I93" s="582">
        <f>C93*0.01/'TA5'!B93</f>
        <v>0.17184425890445712</v>
      </c>
      <c r="J93" s="589">
        <f>D93*0.01/'TA5'!C93</f>
        <v>0.15962553024291989</v>
      </c>
      <c r="K93" s="582">
        <f>E93*0.01/'TA5'!D93</f>
        <v>0.17340120673179626</v>
      </c>
      <c r="L93" s="589">
        <f>F93*0.01/'TA5'!E93</f>
        <v>0.15364392101764679</v>
      </c>
      <c r="M93" s="590">
        <f>G93*0.01/'TA5'!F93</f>
        <v>0.17112398147583008</v>
      </c>
    </row>
    <row r="94" spans="1:13">
      <c r="A94" s="78">
        <v>1998</v>
      </c>
      <c r="B94" s="459">
        <f>avgprinc!Y87</f>
        <v>903516.41841074917</v>
      </c>
      <c r="C94" s="346">
        <f>avgprinc!Z87</f>
        <v>974958.66518363776</v>
      </c>
      <c r="D94" s="562">
        <f>avgprinc!AA87</f>
        <v>974775.81844419509</v>
      </c>
      <c r="E94" s="562">
        <f>avgprinc!AB87</f>
        <v>1271205.6964684366</v>
      </c>
      <c r="F94" s="562">
        <f>avgprinc!AC87</f>
        <v>633437.55731920677</v>
      </c>
      <c r="G94" s="73">
        <f>avgprinc!AD87</f>
        <v>1447044.6040821541</v>
      </c>
      <c r="H94" s="571">
        <f>B94*0.01/'TA5'!B94</f>
        <v>0.16141434013843536</v>
      </c>
      <c r="I94" s="582">
        <f>C94*0.01/'TA5'!B94</f>
        <v>0.17417758703231812</v>
      </c>
      <c r="J94" s="589">
        <f>D94*0.01/'TA5'!C94</f>
        <v>0.16223189234733584</v>
      </c>
      <c r="K94" s="582">
        <f>E94*0.01/'TA5'!D94</f>
        <v>0.17751105129718783</v>
      </c>
      <c r="L94" s="589">
        <f>F94*0.01/'TA5'!E94</f>
        <v>0.15259063243865967</v>
      </c>
      <c r="M94" s="590">
        <f>G94*0.01/'TA5'!F94</f>
        <v>0.17302888631820679</v>
      </c>
    </row>
    <row r="95" spans="1:13">
      <c r="A95" s="83">
        <v>1999</v>
      </c>
      <c r="B95" s="460">
        <f>avgprinc!Y88</f>
        <v>967002.19529288204</v>
      </c>
      <c r="C95" s="347">
        <f>avgprinc!Z88</f>
        <v>1043295.1819356466</v>
      </c>
      <c r="D95" s="564">
        <f>avgprinc!AA88</f>
        <v>1051836.6406215113</v>
      </c>
      <c r="E95" s="564">
        <f>avgprinc!AB88</f>
        <v>1382836.3125830854</v>
      </c>
      <c r="F95" s="564">
        <f>avgprinc!AC88</f>
        <v>657475.23933665594</v>
      </c>
      <c r="G95" s="79">
        <f>avgprinc!AD88</f>
        <v>1547008.6175331038</v>
      </c>
      <c r="H95" s="574">
        <f>B95*0.01/'TA5'!B95</f>
        <v>0.16770446300506592</v>
      </c>
      <c r="I95" s="585">
        <f>C95*0.01/'TA5'!B95</f>
        <v>0.18093574047088623</v>
      </c>
      <c r="J95" s="591">
        <f>D95*0.01/'TA5'!C95</f>
        <v>0.16888001561164856</v>
      </c>
      <c r="K95" s="585">
        <f>E95*0.01/'TA5'!D95</f>
        <v>0.18526820838451385</v>
      </c>
      <c r="L95" s="591">
        <f>F95*0.01/'TA5'!E95</f>
        <v>0.15636837482452395</v>
      </c>
      <c r="M95" s="592">
        <f>G95*0.01/'TA5'!F95</f>
        <v>0.17930059134960175</v>
      </c>
    </row>
    <row r="96" spans="1:13">
      <c r="A96" s="88">
        <v>2000</v>
      </c>
      <c r="B96" s="461">
        <f>avgprinc!Y89</f>
        <v>1034450.60008098</v>
      </c>
      <c r="C96" s="348">
        <f>avgprinc!Z89</f>
        <v>1114812.4798180237</v>
      </c>
      <c r="D96" s="566">
        <f>avgprinc!AA89</f>
        <v>1130957.8449008621</v>
      </c>
      <c r="E96" s="566">
        <f>avgprinc!AB89</f>
        <v>1501462.6291183536</v>
      </c>
      <c r="F96" s="566">
        <f>avgprinc!AC89</f>
        <v>681909.04022847698</v>
      </c>
      <c r="G96" s="85">
        <f>avgprinc!AD89</f>
        <v>1648531.6384762619</v>
      </c>
      <c r="H96" s="575">
        <f>B96*0.01/'TA5'!B96</f>
        <v>0.1736798882484436</v>
      </c>
      <c r="I96" s="586">
        <f>C96*0.01/'TA5'!B96</f>
        <v>0.18717230856418607</v>
      </c>
      <c r="J96" s="593">
        <f>D96*0.01/'TA5'!C96</f>
        <v>0.17556896805763245</v>
      </c>
      <c r="K96" s="586">
        <f>E96*0.01/'TA5'!D96</f>
        <v>0.19492702186107633</v>
      </c>
      <c r="L96" s="593">
        <f>F96*0.01/'TA5'!E96</f>
        <v>0.15688900649547577</v>
      </c>
      <c r="M96" s="594">
        <f>G96*0.01/'TA5'!F96</f>
        <v>0.18570333719253543</v>
      </c>
    </row>
    <row r="97" spans="1:13">
      <c r="A97" s="78">
        <v>2001</v>
      </c>
      <c r="B97" s="459">
        <f>avgprinc!Y90</f>
        <v>982363.43515095382</v>
      </c>
      <c r="C97" s="346">
        <f>avgprinc!Z90</f>
        <v>1061889.3103626673</v>
      </c>
      <c r="D97" s="562">
        <f>avgprinc!AA90</f>
        <v>1060624.6412659762</v>
      </c>
      <c r="E97" s="562">
        <f>avgprinc!AB90</f>
        <v>1405233.3432819166</v>
      </c>
      <c r="F97" s="562">
        <f>avgprinc!AC90</f>
        <v>673924.56157461053</v>
      </c>
      <c r="G97" s="73">
        <f>avgprinc!AD90</f>
        <v>1557957.0907522098</v>
      </c>
      <c r="H97" s="571">
        <f>B97*0.01/'TA5'!B97</f>
        <v>0.16570086777210236</v>
      </c>
      <c r="I97" s="582">
        <f>C97*0.01/'TA5'!B97</f>
        <v>0.17911495268344879</v>
      </c>
      <c r="J97" s="589">
        <f>D97*0.01/'TA5'!C97</f>
        <v>0.16588109731674194</v>
      </c>
      <c r="K97" s="582">
        <f>E97*0.01/'TA5'!D97</f>
        <v>0.1851813793182373</v>
      </c>
      <c r="L97" s="589">
        <f>F97*0.01/'TA5'!E97</f>
        <v>0.15328298509120944</v>
      </c>
      <c r="M97" s="590">
        <f>G97*0.01/'TA5'!F97</f>
        <v>0.17763295769691473</v>
      </c>
    </row>
    <row r="98" spans="1:13">
      <c r="A98" s="78">
        <v>2002</v>
      </c>
      <c r="B98" s="459">
        <f>avgprinc!Y91</f>
        <v>968701.68126046471</v>
      </c>
      <c r="C98" s="346">
        <f>avgprinc!Z91</f>
        <v>1044239.212570461</v>
      </c>
      <c r="D98" s="562">
        <f>avgprinc!AA91</f>
        <v>1031213.7892258706</v>
      </c>
      <c r="E98" s="562">
        <f>avgprinc!AB91</f>
        <v>1358854.737444937</v>
      </c>
      <c r="F98" s="562">
        <f>avgprinc!AC91</f>
        <v>691362.0865136974</v>
      </c>
      <c r="G98" s="73">
        <f>avgprinc!AD91</f>
        <v>1527994.4497749717</v>
      </c>
      <c r="H98" s="571">
        <f>B98*0.01/'TA5'!B98</f>
        <v>0.16378296911716458</v>
      </c>
      <c r="I98" s="582">
        <f>C98*0.01/'TA5'!B98</f>
        <v>0.17655445635318753</v>
      </c>
      <c r="J98" s="589">
        <f>D98*0.01/'TA5'!C98</f>
        <v>0.16207191348075867</v>
      </c>
      <c r="K98" s="582">
        <f>E98*0.01/'TA5'!D98</f>
        <v>0.18138726055622098</v>
      </c>
      <c r="L98" s="589">
        <f>F98*0.01/'TA5'!E98</f>
        <v>0.15476006269454959</v>
      </c>
      <c r="M98" s="590">
        <f>G98*0.01/'TA5'!F98</f>
        <v>0.17575384676456451</v>
      </c>
    </row>
    <row r="99" spans="1:13">
      <c r="A99" s="78">
        <v>2003</v>
      </c>
      <c r="B99" s="459">
        <f>avgprinc!Y92</f>
        <v>992759.24569163402</v>
      </c>
      <c r="C99" s="346">
        <f>avgprinc!Z92</f>
        <v>1067546.9917299016</v>
      </c>
      <c r="D99" s="562">
        <f>avgprinc!AA92</f>
        <v>1053640.5724905906</v>
      </c>
      <c r="E99" s="562">
        <f>avgprinc!AB92</f>
        <v>1382429.8851073619</v>
      </c>
      <c r="F99" s="562">
        <f>avgprinc!AC92</f>
        <v>712895.59429879021</v>
      </c>
      <c r="G99" s="73">
        <f>avgprinc!AD92</f>
        <v>1563677.9387214105</v>
      </c>
      <c r="H99" s="571">
        <f>B99*0.01/'TA5'!B99</f>
        <v>0.16602939367294312</v>
      </c>
      <c r="I99" s="582">
        <f>C99*0.01/'TA5'!B99</f>
        <v>0.17853692173957825</v>
      </c>
      <c r="J99" s="589">
        <f>D99*0.01/'TA5'!C99</f>
        <v>0.16401730477809906</v>
      </c>
      <c r="K99" s="582">
        <f>E99*0.01/'TA5'!D99</f>
        <v>0.18408223986625669</v>
      </c>
      <c r="L99" s="589">
        <f>F99*0.01/'TA5'!E99</f>
        <v>0.15608422458171844</v>
      </c>
      <c r="M99" s="590">
        <f>G99*0.01/'TA5'!F99</f>
        <v>0.17841169238090512</v>
      </c>
    </row>
    <row r="100" spans="1:13">
      <c r="A100" s="78">
        <v>2004</v>
      </c>
      <c r="B100" s="459">
        <f>avgprinc!Y93</f>
        <v>1083828.5974275712</v>
      </c>
      <c r="C100" s="346">
        <f>avgprinc!Z93</f>
        <v>1159222.0721235184</v>
      </c>
      <c r="D100" s="562">
        <f>avgprinc!AA93</f>
        <v>1146498.7012599097</v>
      </c>
      <c r="E100" s="562">
        <f>avgprinc!AB93</f>
        <v>1517351.9856634429</v>
      </c>
      <c r="F100" s="562">
        <f>avgprinc!AC93</f>
        <v>765207.77658821351</v>
      </c>
      <c r="G100" s="73">
        <f>avgprinc!AD93</f>
        <v>1698020.1327304025</v>
      </c>
      <c r="H100" s="571">
        <f>B100*0.01/'TA5'!B100</f>
        <v>0.17632946372032166</v>
      </c>
      <c r="I100" s="582">
        <f>C100*0.01/'TA5'!B100</f>
        <v>0.18859532475471497</v>
      </c>
      <c r="J100" s="589">
        <f>D100*0.01/'TA5'!C100</f>
        <v>0.17382141947746274</v>
      </c>
      <c r="K100" s="582">
        <f>E100*0.01/'TA5'!D100</f>
        <v>0.19628262519836429</v>
      </c>
      <c r="L100" s="589">
        <f>F100*0.01/'TA5'!E100</f>
        <v>0.16322329640388483</v>
      </c>
      <c r="M100" s="590">
        <f>G100*0.01/'TA5'!F100</f>
        <v>0.1890840083360672</v>
      </c>
    </row>
    <row r="101" spans="1:13">
      <c r="A101" s="78">
        <v>2005</v>
      </c>
      <c r="B101" s="459">
        <f>avgprinc!Y94</f>
        <v>1173760.4828634448</v>
      </c>
      <c r="C101" s="346">
        <f>avgprinc!Z94</f>
        <v>1249112.2302597056</v>
      </c>
      <c r="D101" s="562">
        <f>avgprinc!AA94</f>
        <v>1231183.6306312734</v>
      </c>
      <c r="E101" s="562">
        <f>avgprinc!AB94</f>
        <v>1636750.626984996</v>
      </c>
      <c r="F101" s="562">
        <f>avgprinc!AC94</f>
        <v>828207.25362313923</v>
      </c>
      <c r="G101" s="73">
        <f>avgprinc!AD94</f>
        <v>1829525.3922151339</v>
      </c>
      <c r="H101" s="571">
        <f>B101*0.01/'TA5'!B101</f>
        <v>0.18664777278900146</v>
      </c>
      <c r="I101" s="582">
        <f>C101*0.01/'TA5'!B101</f>
        <v>0.19862997531890872</v>
      </c>
      <c r="J101" s="589">
        <f>D101*0.01/'TA5'!C101</f>
        <v>0.18339708447456363</v>
      </c>
      <c r="K101" s="582">
        <f>E101*0.01/'TA5'!D101</f>
        <v>0.20705914497375486</v>
      </c>
      <c r="L101" s="589">
        <f>F101*0.01/'TA5'!E101</f>
        <v>0.17252558469772342</v>
      </c>
      <c r="M101" s="590">
        <f>G101*0.01/'TA5'!F101</f>
        <v>0.19947010278701782</v>
      </c>
    </row>
    <row r="102" spans="1:13">
      <c r="A102" s="78">
        <v>2006</v>
      </c>
      <c r="B102" s="459">
        <f>avgprinc!Y95</f>
        <v>1244294.2622700036</v>
      </c>
      <c r="C102" s="346">
        <f>avgprinc!Z95</f>
        <v>1320352.2278643395</v>
      </c>
      <c r="D102" s="562">
        <f>avgprinc!AA95</f>
        <v>1301021.7858866295</v>
      </c>
      <c r="E102" s="562">
        <f>avgprinc!AB95</f>
        <v>1734197.2124074288</v>
      </c>
      <c r="F102" s="562">
        <f>avgprinc!AC95</f>
        <v>873479.77267091058</v>
      </c>
      <c r="G102" s="73">
        <f>avgprinc!AD95</f>
        <v>1934135.9283607716</v>
      </c>
      <c r="H102" s="571">
        <f>B102*0.01/'TA5'!B102</f>
        <v>0.19302812218666077</v>
      </c>
      <c r="I102" s="582">
        <f>C102*0.01/'TA5'!B102</f>
        <v>0.20482704043388367</v>
      </c>
      <c r="J102" s="589">
        <f>D102*0.01/'TA5'!C102</f>
        <v>0.18962079286575317</v>
      </c>
      <c r="K102" s="582">
        <f>E102*0.01/'TA5'!D102</f>
        <v>0.21402892470359802</v>
      </c>
      <c r="L102" s="589">
        <f>F102*0.01/'TA5'!E102</f>
        <v>0.17748457193374637</v>
      </c>
      <c r="M102" s="590">
        <f>G102*0.01/'TA5'!F102</f>
        <v>0.20667473971843717</v>
      </c>
    </row>
    <row r="103" spans="1:13">
      <c r="A103" s="78">
        <v>2007</v>
      </c>
      <c r="B103" s="459">
        <f>avgprinc!Y96</f>
        <v>1216799.405209102</v>
      </c>
      <c r="C103" s="346">
        <f>avgprinc!Z96</f>
        <v>1295519.786305431</v>
      </c>
      <c r="D103" s="562">
        <f>avgprinc!AA96</f>
        <v>1274341.1508605732</v>
      </c>
      <c r="E103" s="562">
        <f>avgprinc!AB96</f>
        <v>1707330.7378240793</v>
      </c>
      <c r="F103" s="562">
        <f>avgprinc!AC96</f>
        <v>848396.42807006789</v>
      </c>
      <c r="G103" s="73">
        <f>avgprinc!AD96</f>
        <v>1894177.1955659611</v>
      </c>
      <c r="H103" s="571">
        <f>B103*0.01/'TA5'!B103</f>
        <v>0.19120031595230103</v>
      </c>
      <c r="I103" s="582">
        <f>C103*0.01/'TA5'!B103</f>
        <v>0.20356994867324829</v>
      </c>
      <c r="J103" s="589">
        <f>D103*0.01/'TA5'!C103</f>
        <v>0.18873320519924164</v>
      </c>
      <c r="K103" s="582">
        <f>E103*0.01/'TA5'!D103</f>
        <v>0.21383993327617645</v>
      </c>
      <c r="L103" s="589">
        <f>F103*0.01/'TA5'!E103</f>
        <v>0.17440767586231234</v>
      </c>
      <c r="M103" s="590">
        <f>G103*0.01/'TA5'!F103</f>
        <v>0.20459547638893119</v>
      </c>
    </row>
    <row r="104" spans="1:13">
      <c r="A104" s="78">
        <v>2008</v>
      </c>
      <c r="B104" s="459">
        <f>avgprinc!Y97</f>
        <v>1169235.5480964198</v>
      </c>
      <c r="C104" s="346">
        <f>avgprinc!Z97</f>
        <v>1247979.4860296361</v>
      </c>
      <c r="D104" s="562">
        <f>avgprinc!AA97</f>
        <v>1223213.4744506606</v>
      </c>
      <c r="E104" s="562">
        <f>avgprinc!AB97</f>
        <v>1634369.4215292481</v>
      </c>
      <c r="F104" s="562">
        <f>avgprinc!AC97</f>
        <v>822978.33691546752</v>
      </c>
      <c r="G104" s="73">
        <f>avgprinc!AD97</f>
        <v>1810006.1286702936</v>
      </c>
      <c r="H104" s="571">
        <f>B104*0.01/'TA5'!B104</f>
        <v>0.18789622187614444</v>
      </c>
      <c r="I104" s="582">
        <f>C104*0.01/'TA5'!B104</f>
        <v>0.20055037736892703</v>
      </c>
      <c r="J104" s="589">
        <f>D104*0.01/'TA5'!C104</f>
        <v>0.18463863432407379</v>
      </c>
      <c r="K104" s="582">
        <f>E104*0.01/'TA5'!D104</f>
        <v>0.20991937816143039</v>
      </c>
      <c r="L104" s="589">
        <f>F104*0.01/'TA5'!E104</f>
        <v>0.17243346571922297</v>
      </c>
      <c r="M104" s="590">
        <f>G104*0.01/'TA5'!F104</f>
        <v>0.2012089341878891</v>
      </c>
    </row>
    <row r="105" spans="1:13">
      <c r="A105" s="83">
        <v>2009</v>
      </c>
      <c r="B105" s="462">
        <f>avgprinc!Y98</f>
        <v>1071306.4785100315</v>
      </c>
      <c r="C105" s="349">
        <f>avgprinc!Z98</f>
        <v>1141480.4886270228</v>
      </c>
      <c r="D105" s="564">
        <f>avgprinc!AA98</f>
        <v>1102733.3050801135</v>
      </c>
      <c r="E105" s="564">
        <f>avgprinc!AB98</f>
        <v>1458395.959226972</v>
      </c>
      <c r="F105" s="564">
        <f>avgprinc!AC98</f>
        <v>793353.09952870605</v>
      </c>
      <c r="G105" s="79">
        <f>avgprinc!AD98</f>
        <v>1663703.1845066692</v>
      </c>
      <c r="H105" s="574">
        <f>B105*0.01/'TA5'!B105</f>
        <v>0.18039804697036738</v>
      </c>
      <c r="I105" s="585">
        <f>C105*0.01/'TA5'!B105</f>
        <v>0.19221469759941101</v>
      </c>
      <c r="J105" s="595">
        <f>D105*0.01/'TA5'!C105</f>
        <v>0.17519326508045197</v>
      </c>
      <c r="K105" s="596">
        <f>E105*0.01/'TA5'!D105</f>
        <v>0.20054498314857483</v>
      </c>
      <c r="L105" s="591">
        <f>F105*0.01/'TA5'!E105</f>
        <v>0.16878402233123777</v>
      </c>
      <c r="M105" s="592">
        <f>G105*0.01/'TA5'!F105</f>
        <v>0.19309911131858826</v>
      </c>
    </row>
    <row r="106" spans="1:13">
      <c r="A106" s="78">
        <v>2010</v>
      </c>
      <c r="B106" s="463">
        <f>avgprinc!Y99</f>
        <v>1170243.6193360421</v>
      </c>
      <c r="C106" s="350">
        <f>avgprinc!Z99</f>
        <v>1240971.3029117652</v>
      </c>
      <c r="D106" s="562">
        <f>avgprinc!AA99</f>
        <v>1205370.1578410228</v>
      </c>
      <c r="E106" s="562">
        <f>avgprinc!AB99</f>
        <v>1587073.0834893046</v>
      </c>
      <c r="F106" s="562">
        <f>avgprinc!AC99</f>
        <v>863535.46884525428</v>
      </c>
      <c r="G106" s="73">
        <f>avgprinc!AD99</f>
        <v>1806237.3092307739</v>
      </c>
      <c r="H106" s="571">
        <f>B106*0.01/'TA5'!B106</f>
        <v>0.19265429675579068</v>
      </c>
      <c r="I106" s="582">
        <f>C106*0.01/'TA5'!B106</f>
        <v>0.20429801940917972</v>
      </c>
      <c r="J106" s="597">
        <f>D106*0.01/'TA5'!C106</f>
        <v>0.18748867511749262</v>
      </c>
      <c r="K106" s="598">
        <f>E106*0.01/'TA5'!D106</f>
        <v>0.21411654353141785</v>
      </c>
      <c r="L106" s="589">
        <f>F106*0.01/'TA5'!E106</f>
        <v>0.17905652523040769</v>
      </c>
      <c r="M106" s="590">
        <f>G106*0.01/'TA5'!F106</f>
        <v>0.2061343789100647</v>
      </c>
    </row>
    <row r="107" spans="1:13">
      <c r="A107" s="78">
        <v>2011</v>
      </c>
      <c r="B107" s="463">
        <f>avgprinc!Y100</f>
        <v>1183022.4536608236</v>
      </c>
      <c r="C107" s="350">
        <f>avgprinc!Z100</f>
        <v>1256467.5295008703</v>
      </c>
      <c r="D107" s="562">
        <f>avgprinc!AA100</f>
        <v>1210770.7966493578</v>
      </c>
      <c r="E107" s="562">
        <f>avgprinc!AB100</f>
        <v>1605256.1852869431</v>
      </c>
      <c r="F107" s="562">
        <f>avgprinc!AC100</f>
        <v>875377.07162749139</v>
      </c>
      <c r="G107" s="73">
        <f>avgprinc!AD100</f>
        <v>1823455.1330253701</v>
      </c>
      <c r="H107" s="571">
        <f>B107*0.01/'TA5'!B107</f>
        <v>0.1916688084602356</v>
      </c>
      <c r="I107" s="582">
        <f>C107*0.01/'TA5'!B107</f>
        <v>0.20356810092926031</v>
      </c>
      <c r="J107" s="597">
        <f>D107*0.01/'TA5'!C107</f>
        <v>0.18595770001411435</v>
      </c>
      <c r="K107" s="598">
        <f>E107*0.01/'TA5'!D107</f>
        <v>0.21146996319293976</v>
      </c>
      <c r="L107" s="589">
        <f>F107*0.01/'TA5'!E107</f>
        <v>0.18029357492923739</v>
      </c>
      <c r="M107" s="590">
        <f>G107*0.01/'TA5'!F107</f>
        <v>0.20563411712646487</v>
      </c>
    </row>
    <row r="108" spans="1:13">
      <c r="A108" s="78">
        <v>2012</v>
      </c>
      <c r="B108" s="463">
        <f>avgprinc!Y101</f>
        <v>1282814.7427633209</v>
      </c>
      <c r="C108" s="350">
        <f>avgprinc!Z101</f>
        <v>1359032.4698224841</v>
      </c>
      <c r="D108" s="562">
        <f>avgprinc!AA101</f>
        <v>1305163.6803788347</v>
      </c>
      <c r="E108" s="562">
        <f>avgprinc!AB101</f>
        <v>1755849.9920028299</v>
      </c>
      <c r="F108" s="562">
        <f>avgprinc!AC101</f>
        <v>931086.87498728675</v>
      </c>
      <c r="G108" s="73">
        <f>avgprinc!AD101</f>
        <v>1968360.2991537098</v>
      </c>
      <c r="H108" s="571">
        <f>B108*0.01/'TA5'!B108</f>
        <v>0.20300604403018954</v>
      </c>
      <c r="I108" s="582">
        <f>C108*0.01/'TA5'!B108</f>
        <v>0.2150675356388092</v>
      </c>
      <c r="J108" s="597">
        <f>D108*0.01/'TA5'!C108</f>
        <v>0.19552408158779147</v>
      </c>
      <c r="K108" s="598">
        <f>E108*0.01/'TA5'!D108</f>
        <v>0.22433635592460632</v>
      </c>
      <c r="L108" s="589">
        <f>F108*0.01/'TA5'!E108</f>
        <v>0.18908566236495972</v>
      </c>
      <c r="M108" s="590">
        <f>G108*0.01/'TA5'!F108</f>
        <v>0.21777687966823581</v>
      </c>
    </row>
    <row r="109" spans="1:13">
      <c r="A109" s="78">
        <v>2013</v>
      </c>
      <c r="B109" s="463">
        <f>avgprinc!Y102</f>
        <v>1203565.8493380456</v>
      </c>
      <c r="C109" s="350">
        <f>avgprinc!Z102</f>
        <v>1280316.8142716512</v>
      </c>
      <c r="D109" s="562">
        <f>avgprinc!AA102</f>
        <v>1233756.8773340264</v>
      </c>
      <c r="E109" s="562">
        <f>avgprinc!AB102</f>
        <v>1638249.3889114191</v>
      </c>
      <c r="F109" s="562">
        <f>avgprinc!AC102</f>
        <v>891474.59903868043</v>
      </c>
      <c r="G109" s="73">
        <f>avgprinc!AD102</f>
        <v>1848891.3781745543</v>
      </c>
      <c r="H109" s="571">
        <f>B109*0.01/'TA5'!B109</f>
        <v>0.19019941985607147</v>
      </c>
      <c r="I109" s="582">
        <f>C109*0.01/'TA5'!B109</f>
        <v>0.20232836902141571</v>
      </c>
      <c r="J109" s="597">
        <f>D109*0.01/'TA5'!C109</f>
        <v>0.18407879769802094</v>
      </c>
      <c r="K109" s="598">
        <f>E109*0.01/'TA5'!D109</f>
        <v>0.20962934195995334</v>
      </c>
      <c r="L109" s="589">
        <f>F109*0.01/'TA5'!E109</f>
        <v>0.17999286949634549</v>
      </c>
      <c r="M109" s="590">
        <f>G109*0.01/'TA5'!F109</f>
        <v>0.20529334247112277</v>
      </c>
    </row>
    <row r="110" spans="1:13">
      <c r="A110" s="78">
        <v>2014</v>
      </c>
      <c r="B110" s="463">
        <f>avgprinc!Y103</f>
        <v>1265717.4027333676</v>
      </c>
      <c r="C110" s="350">
        <f>avgprinc!Z103</f>
        <v>1343669.0356405978</v>
      </c>
      <c r="D110" s="562">
        <f>avgprinc!AA103</f>
        <v>1297471.5019197233</v>
      </c>
      <c r="E110" s="562">
        <f>avgprinc!AB103</f>
        <v>1726938.6368681018</v>
      </c>
      <c r="F110" s="562">
        <f>avgprinc!AC103</f>
        <v>931867.74995215912</v>
      </c>
      <c r="G110" s="73">
        <f>avgprinc!AD103</f>
        <v>1939148.0057600064</v>
      </c>
      <c r="H110" s="571">
        <f>B110*0.01/'TA5'!B110</f>
        <v>0.19583438336849213</v>
      </c>
      <c r="I110" s="582">
        <f>C110*0.01/'TA5'!B110</f>
        <v>0.20789521932601929</v>
      </c>
      <c r="J110" s="597">
        <f>D110*0.01/'TA5'!C110</f>
        <v>0.18893149495124822</v>
      </c>
      <c r="K110" s="598">
        <f>E110*0.01/'TA5'!D110</f>
        <v>0.21580207347869876</v>
      </c>
      <c r="L110" s="589">
        <f>F110*0.01/'TA5'!E110</f>
        <v>0.18475243449211118</v>
      </c>
      <c r="M110" s="590">
        <f>G110*0.01/'TA5'!F110</f>
        <v>0.21137416362762454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M118"/>
  <sheetViews>
    <sheetView workbookViewId="0">
      <pane xSplit="1" ySplit="8" topLeftCell="B86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139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avgprinc!AK2</f>
        <v>1079538.448986958</v>
      </c>
      <c r="C9" s="344">
        <f>avgprinc!AL2</f>
        <v>1123880.1356056787</v>
      </c>
      <c r="D9" s="344"/>
      <c r="E9" s="96"/>
      <c r="F9" s="96"/>
      <c r="G9" s="95">
        <f>avgprinc!AP2</f>
        <v>1659114.7325504038</v>
      </c>
      <c r="H9" s="568">
        <f>B9*0.001/'TA5'!B9</f>
        <v>9.2642209556511909E-2</v>
      </c>
      <c r="I9" s="579">
        <f>C9*0.001/'TA5'!B9</f>
        <v>9.6447457834306555E-2</v>
      </c>
      <c r="J9" s="613"/>
      <c r="K9" s="579"/>
      <c r="L9" s="613"/>
      <c r="M9" s="599">
        <f>G9*0.001/'TA5'!F9</f>
        <v>9.4692723041891927E-2</v>
      </c>
    </row>
    <row r="10" spans="1:13" s="98" customFormat="1" ht="15" customHeight="1">
      <c r="A10" s="103">
        <v>1914</v>
      </c>
      <c r="B10" s="456">
        <f>avgprinc!AK3</f>
        <v>1037036.921411981</v>
      </c>
      <c r="C10" s="344">
        <f>avgprinc!AL3</f>
        <v>1078235.9790629328</v>
      </c>
      <c r="D10" s="344"/>
      <c r="E10" s="96"/>
      <c r="F10" s="96"/>
      <c r="G10" s="95">
        <f>avgprinc!AP3</f>
        <v>1594196.8213824325</v>
      </c>
      <c r="H10" s="568">
        <f>B10*0.001/'TA5'!B10</f>
        <v>9.8496419193651194E-2</v>
      </c>
      <c r="I10" s="579">
        <f>C10*0.001/'TA5'!B10</f>
        <v>0.10240945215225253</v>
      </c>
      <c r="J10" s="613"/>
      <c r="K10" s="579"/>
      <c r="L10" s="613"/>
      <c r="M10" s="599">
        <f>G10*0.001/'TA5'!F10</f>
        <v>0.1005662742225064</v>
      </c>
    </row>
    <row r="11" spans="1:13" s="98" customFormat="1" ht="15" customHeight="1">
      <c r="A11" s="103">
        <v>1915</v>
      </c>
      <c r="B11" s="456">
        <f>avgprinc!AK4</f>
        <v>1130856.6882109649</v>
      </c>
      <c r="C11" s="344">
        <f>avgprinc!AL4</f>
        <v>1171746.9809679938</v>
      </c>
      <c r="D11" s="344"/>
      <c r="E11" s="96"/>
      <c r="F11" s="96"/>
      <c r="G11" s="95">
        <f>avgprinc!AP4</f>
        <v>1737260.1929490152</v>
      </c>
      <c r="H11" s="568">
        <f>B11*0.001/'TA5'!B11</f>
        <v>0.10531621395034578</v>
      </c>
      <c r="I11" s="579">
        <f>C11*0.001/'TA5'!B11</f>
        <v>0.10912430994109804</v>
      </c>
      <c r="J11" s="613"/>
      <c r="K11" s="579"/>
      <c r="L11" s="613"/>
      <c r="M11" s="599">
        <f>G11*0.001/'TA5'!F11</f>
        <v>0.10731751395611901</v>
      </c>
    </row>
    <row r="12" spans="1:13" s="98" customFormat="1" ht="15" customHeight="1">
      <c r="A12" s="103">
        <v>1916</v>
      </c>
      <c r="B12" s="456">
        <f>avgprinc!AK5</f>
        <v>1342837.7645173445</v>
      </c>
      <c r="C12" s="344">
        <f>avgprinc!AL5</f>
        <v>1379689.9787671554</v>
      </c>
      <c r="D12" s="344"/>
      <c r="E12" s="96"/>
      <c r="F12" s="96"/>
      <c r="G12" s="95">
        <f>avgprinc!AP5</f>
        <v>2062030.0159535306</v>
      </c>
      <c r="H12" s="568">
        <f>B12*0.001/'TA5'!B12</f>
        <v>0.10967410115118729</v>
      </c>
      <c r="I12" s="579">
        <f>C12*0.001/'TA5'!B12</f>
        <v>0.11268394610794699</v>
      </c>
      <c r="J12" s="613"/>
      <c r="K12" s="579"/>
      <c r="L12" s="613"/>
      <c r="M12" s="599">
        <f>G12*0.001/'TA5'!F12</f>
        <v>0.11156871703015392</v>
      </c>
    </row>
    <row r="13" spans="1:13" s="98" customFormat="1" ht="15" customHeight="1">
      <c r="A13" s="103">
        <v>1917</v>
      </c>
      <c r="B13" s="456">
        <f>avgprinc!AK6</f>
        <v>1173388.2747552155</v>
      </c>
      <c r="C13" s="344">
        <f>avgprinc!AL6</f>
        <v>1213617.6217143626</v>
      </c>
      <c r="D13" s="344"/>
      <c r="E13" s="96"/>
      <c r="F13" s="96"/>
      <c r="G13" s="95">
        <f>avgprinc!AP6</f>
        <v>1807712.2149561853</v>
      </c>
      <c r="H13" s="568">
        <f>B13*0.001/'TA5'!B13</f>
        <v>9.7367742703404161E-2</v>
      </c>
      <c r="I13" s="579">
        <f>C13*0.001/'TA5'!B13</f>
        <v>0.10070597335400562</v>
      </c>
      <c r="J13" s="613"/>
      <c r="K13" s="579"/>
      <c r="L13" s="613"/>
      <c r="M13" s="599">
        <f>G13*0.001/'TA5'!F13</f>
        <v>9.9455115405919808E-2</v>
      </c>
    </row>
    <row r="14" spans="1:13" s="98" customFormat="1" ht="15" customHeight="1">
      <c r="A14" s="103">
        <v>1918</v>
      </c>
      <c r="B14" s="456">
        <f>avgprinc!AK7</f>
        <v>1054327.6133861823</v>
      </c>
      <c r="C14" s="344">
        <f>avgprinc!AL7</f>
        <v>1090145.4153018615</v>
      </c>
      <c r="D14" s="381"/>
      <c r="E14" s="341"/>
      <c r="F14" s="341"/>
      <c r="G14" s="95">
        <f>avgprinc!AP7</f>
        <v>1614173.8813308552</v>
      </c>
      <c r="H14" s="568">
        <f>B14*0.001/'TA5'!B14</f>
        <v>8.2692450254609515E-2</v>
      </c>
      <c r="I14" s="579">
        <f>C14*0.001/'TA5'!B14</f>
        <v>8.5501692624378386E-2</v>
      </c>
      <c r="J14" s="613"/>
      <c r="K14" s="579"/>
      <c r="L14" s="613"/>
      <c r="M14" s="599">
        <f>G14*0.001/'TA5'!F14</f>
        <v>8.4679759949698827E-2</v>
      </c>
    </row>
    <row r="15" spans="1:13" s="98" customFormat="1" ht="15" customHeight="1">
      <c r="A15" s="102">
        <v>1919</v>
      </c>
      <c r="B15" s="457">
        <f>avgprinc!AK8</f>
        <v>1078856.8699002017</v>
      </c>
      <c r="C15" s="343">
        <f>avgprinc!AL8</f>
        <v>1110799.9342767834</v>
      </c>
      <c r="D15" s="382"/>
      <c r="E15" s="342"/>
      <c r="F15" s="342"/>
      <c r="G15" s="99">
        <f>avgprinc!AP8</f>
        <v>1659044.1840660991</v>
      </c>
      <c r="H15" s="569">
        <f>B15*0.001/'TA5'!B15</f>
        <v>8.930168960195882E-2</v>
      </c>
      <c r="I15" s="580">
        <f>C15*0.001/'TA5'!B15</f>
        <v>9.1945756391056413E-2</v>
      </c>
      <c r="J15" s="614"/>
      <c r="K15" s="580"/>
      <c r="L15" s="614"/>
      <c r="M15" s="600">
        <f>G15*0.001/'TA5'!F15</f>
        <v>9.1284048695337017E-2</v>
      </c>
    </row>
    <row r="16" spans="1:13" s="98" customFormat="1" ht="15" customHeight="1">
      <c r="A16" s="103">
        <v>1920</v>
      </c>
      <c r="B16" s="456">
        <f>avgprinc!AK9</f>
        <v>824161.7625867367</v>
      </c>
      <c r="C16" s="344">
        <f>avgprinc!AL9</f>
        <v>856259.19563044375</v>
      </c>
      <c r="D16" s="381"/>
      <c r="E16" s="341"/>
      <c r="F16" s="341"/>
      <c r="G16" s="95">
        <f>avgprinc!AP9</f>
        <v>1277180.5878103566</v>
      </c>
      <c r="H16" s="568">
        <f>B16*0.001/'TA5'!B16</f>
        <v>6.9734878331422598E-2</v>
      </c>
      <c r="I16" s="579">
        <f>C16*0.001/'TA5'!B16</f>
        <v>7.2450741514675204E-2</v>
      </c>
      <c r="J16" s="613"/>
      <c r="K16" s="579"/>
      <c r="L16" s="613"/>
      <c r="M16" s="599">
        <f>G16*0.001/'TA5'!F16</f>
        <v>7.1754781277389171E-2</v>
      </c>
    </row>
    <row r="17" spans="1:13" s="98" customFormat="1" ht="15" customHeight="1">
      <c r="A17" s="103">
        <v>1921</v>
      </c>
      <c r="B17" s="456">
        <f>avgprinc!AK10</f>
        <v>709667.73098942556</v>
      </c>
      <c r="C17" s="344">
        <f>avgprinc!AL10</f>
        <v>741158.60940718639</v>
      </c>
      <c r="D17" s="381"/>
      <c r="E17" s="341"/>
      <c r="F17" s="341"/>
      <c r="G17" s="95">
        <f>avgprinc!AP10</f>
        <v>1097706.9475272021</v>
      </c>
      <c r="H17" s="568">
        <f>B17*0.001/'TA5'!B17</f>
        <v>6.6588117445707071E-2</v>
      </c>
      <c r="I17" s="579">
        <f>C17*0.001/'TA5'!B17</f>
        <v>6.9542906312359917E-2</v>
      </c>
      <c r="J17" s="613"/>
      <c r="K17" s="579"/>
      <c r="L17" s="613"/>
      <c r="M17" s="599">
        <f>G17*0.001/'TA5'!F17</f>
        <v>6.8550531679073073E-2</v>
      </c>
    </row>
    <row r="18" spans="1:13" s="98" customFormat="1" ht="15" customHeight="1">
      <c r="A18" s="103">
        <v>1922</v>
      </c>
      <c r="B18" s="456">
        <f>avgprinc!AK11</f>
        <v>750569.22144661751</v>
      </c>
      <c r="C18" s="344">
        <f>avgprinc!AL11</f>
        <v>788087.32863775559</v>
      </c>
      <c r="D18" s="381"/>
      <c r="E18" s="341"/>
      <c r="F18" s="341"/>
      <c r="G18" s="95">
        <f>avgprinc!AP11</f>
        <v>1158671.3706004852</v>
      </c>
      <c r="H18" s="568">
        <f>B18*0.001/'TA5'!B18</f>
        <v>6.488360606691293E-2</v>
      </c>
      <c r="I18" s="579">
        <f>C18*0.001/'TA5'!B18</f>
        <v>6.8126891320036173E-2</v>
      </c>
      <c r="J18" s="613"/>
      <c r="K18" s="579"/>
      <c r="L18" s="613"/>
      <c r="M18" s="599">
        <f>G18*0.001/'TA5'!F18</f>
        <v>6.6854226733554734E-2</v>
      </c>
    </row>
    <row r="19" spans="1:13" s="98" customFormat="1" ht="15" customHeight="1">
      <c r="A19" s="103">
        <v>1923</v>
      </c>
      <c r="B19" s="456">
        <f>avgprinc!AK12</f>
        <v>841305.06103628897</v>
      </c>
      <c r="C19" s="344">
        <f>avgprinc!AL12</f>
        <v>874289.26744475914</v>
      </c>
      <c r="D19" s="381"/>
      <c r="E19" s="341"/>
      <c r="F19" s="341"/>
      <c r="G19" s="95">
        <f>avgprinc!AP12</f>
        <v>1296639.8362712546</v>
      </c>
      <c r="H19" s="568">
        <f>B19*0.001/'TA5'!B19</f>
        <v>6.4630218624291802E-2</v>
      </c>
      <c r="I19" s="579">
        <f>C19*0.001/'TA5'!B19</f>
        <v>6.7164110989924725E-2</v>
      </c>
      <c r="J19" s="613"/>
      <c r="K19" s="579"/>
      <c r="L19" s="613"/>
      <c r="M19" s="599">
        <f>G19*0.001/'TA5'!F19</f>
        <v>6.6521784946136212E-2</v>
      </c>
    </row>
    <row r="20" spans="1:13" s="98" customFormat="1" ht="15" customHeight="1">
      <c r="A20" s="103">
        <v>1924</v>
      </c>
      <c r="B20" s="456">
        <f>avgprinc!AK13</f>
        <v>859080.24075006985</v>
      </c>
      <c r="C20" s="344">
        <f>avgprinc!AL13</f>
        <v>894331.4060798022</v>
      </c>
      <c r="D20" s="381"/>
      <c r="E20" s="341"/>
      <c r="F20" s="341"/>
      <c r="G20" s="95">
        <f>avgprinc!AP13</f>
        <v>1323227.4121553781</v>
      </c>
      <c r="H20" s="568">
        <f>B20*0.001/'TA5'!B20</f>
        <v>6.6847728048113578E-2</v>
      </c>
      <c r="I20" s="579">
        <f>C20*0.001/'TA5'!B20</f>
        <v>6.9590731788117657E-2</v>
      </c>
      <c r="J20" s="613"/>
      <c r="K20" s="579"/>
      <c r="L20" s="613"/>
      <c r="M20" s="599">
        <f>G20*0.001/'TA5'!F20</f>
        <v>6.8775329238662683E-2</v>
      </c>
    </row>
    <row r="21" spans="1:13" s="98" customFormat="1" ht="15" customHeight="1">
      <c r="A21" s="103">
        <v>1925</v>
      </c>
      <c r="B21" s="456">
        <f>avgprinc!AK14</f>
        <v>1028747.5187165932</v>
      </c>
      <c r="C21" s="344">
        <f>avgprinc!AL14</f>
        <v>1060975.1481527584</v>
      </c>
      <c r="D21" s="381"/>
      <c r="E21" s="341"/>
      <c r="F21" s="341"/>
      <c r="G21" s="95">
        <f>avgprinc!AP14</f>
        <v>1576782.8056343566</v>
      </c>
      <c r="H21" s="568">
        <f>B21*0.001/'TA5'!B21</f>
        <v>7.8635275419590117E-2</v>
      </c>
      <c r="I21" s="579">
        <f>C21*0.001/'TA5'!B21</f>
        <v>8.1098686966861608E-2</v>
      </c>
      <c r="J21" s="613"/>
      <c r="K21" s="579"/>
      <c r="L21" s="613"/>
      <c r="M21" s="599">
        <f>G21*0.001/'TA5'!F21</f>
        <v>8.0522623941564647E-2</v>
      </c>
    </row>
    <row r="22" spans="1:13" s="98" customFormat="1" ht="15" customHeight="1">
      <c r="A22" s="103">
        <v>1926</v>
      </c>
      <c r="B22" s="456">
        <f>avgprinc!AK15</f>
        <v>1202580.8790477749</v>
      </c>
      <c r="C22" s="344">
        <f>avgprinc!AL15</f>
        <v>1231270.1797740813</v>
      </c>
      <c r="D22" s="381"/>
      <c r="E22" s="341"/>
      <c r="F22" s="341"/>
      <c r="G22" s="95">
        <f>avgprinc!AP15</f>
        <v>1839742.9842931405</v>
      </c>
      <c r="H22" s="568">
        <f>B22*0.001/'TA5'!B22</f>
        <v>8.7823099304887048E-2</v>
      </c>
      <c r="I22" s="579">
        <f>C22*0.001/'TA5'!B22</f>
        <v>8.9918245960361243E-2</v>
      </c>
      <c r="J22" s="613"/>
      <c r="K22" s="579"/>
      <c r="L22" s="613"/>
      <c r="M22" s="599">
        <f>G22*0.001/'TA5'!F22</f>
        <v>8.9648484225414771E-2</v>
      </c>
    </row>
    <row r="23" spans="1:13" s="98" customFormat="1" ht="15" customHeight="1">
      <c r="A23" s="103">
        <v>1927</v>
      </c>
      <c r="B23" s="456">
        <f>avgprinc!AK16</f>
        <v>1101532.8969809413</v>
      </c>
      <c r="C23" s="344">
        <f>avgprinc!AL16</f>
        <v>1134136.7651911061</v>
      </c>
      <c r="D23" s="381"/>
      <c r="E23" s="341"/>
      <c r="F23" s="341"/>
      <c r="G23" s="95">
        <f>avgprinc!AP16</f>
        <v>1690061.1434651734</v>
      </c>
      <c r="H23" s="568">
        <f>B23*0.001/'TA5'!B23</f>
        <v>8.194831379866066E-2</v>
      </c>
      <c r="I23" s="579">
        <f>C23*0.001/'TA5'!B23</f>
        <v>8.4373871882726659E-2</v>
      </c>
      <c r="J23" s="613"/>
      <c r="K23" s="579"/>
      <c r="L23" s="613"/>
      <c r="M23" s="599">
        <f>G23*0.001/'TA5'!F23</f>
        <v>8.3785469474101232E-2</v>
      </c>
    </row>
    <row r="24" spans="1:13" s="98" customFormat="1" ht="15" customHeight="1">
      <c r="A24" s="103">
        <v>1928</v>
      </c>
      <c r="B24" s="456">
        <f>avgprinc!AK17</f>
        <v>1241139.8777263758</v>
      </c>
      <c r="C24" s="344">
        <f>avgprinc!AL17</f>
        <v>1272770.3822483583</v>
      </c>
      <c r="D24" s="381"/>
      <c r="E24" s="341"/>
      <c r="F24" s="341"/>
      <c r="G24" s="95">
        <f>avgprinc!AP17</f>
        <v>1903886.5949907587</v>
      </c>
      <c r="H24" s="568">
        <f>B24*0.001/'TA5'!B24</f>
        <v>9.1347206267840556E-2</v>
      </c>
      <c r="I24" s="579">
        <f>C24*0.001/'TA5'!B24</f>
        <v>9.3675193848272165E-2</v>
      </c>
      <c r="J24" s="613"/>
      <c r="K24" s="579"/>
      <c r="L24" s="613"/>
      <c r="M24" s="599">
        <f>G24*0.001/'TA5'!F24</f>
        <v>9.3141728742468247E-2</v>
      </c>
    </row>
    <row r="25" spans="1:13" s="98" customFormat="1" ht="15" customHeight="1">
      <c r="A25" s="102">
        <v>1929</v>
      </c>
      <c r="B25" s="457">
        <f>avgprinc!AK18</f>
        <v>1324463.4621793774</v>
      </c>
      <c r="C25" s="343">
        <f>avgprinc!AL18</f>
        <v>1356794.6038505817</v>
      </c>
      <c r="D25" s="382"/>
      <c r="E25" s="342"/>
      <c r="F25" s="342"/>
      <c r="G25" s="99">
        <f>avgprinc!AP18</f>
        <v>2038652.5958056382</v>
      </c>
      <c r="H25" s="569">
        <f>B25*0.001/'TA5'!B25</f>
        <v>9.2899831040977654E-2</v>
      </c>
      <c r="I25" s="580">
        <f>C25*0.001/'TA5'!B25</f>
        <v>9.5167585255710382E-2</v>
      </c>
      <c r="J25" s="614"/>
      <c r="K25" s="580"/>
      <c r="L25" s="614"/>
      <c r="M25" s="600">
        <f>G25*0.001/'TA5'!F25</f>
        <v>9.470620378217337E-2</v>
      </c>
    </row>
    <row r="26" spans="1:13" s="98" customFormat="1" ht="15" customHeight="1">
      <c r="A26" s="103">
        <v>1930</v>
      </c>
      <c r="B26" s="456">
        <f>avgprinc!AK19</f>
        <v>893247.88345357531</v>
      </c>
      <c r="C26" s="344">
        <f>avgprinc!AL19</f>
        <v>921672.51345116307</v>
      </c>
      <c r="D26" s="381"/>
      <c r="E26" s="341"/>
      <c r="F26" s="341"/>
      <c r="G26" s="95">
        <f>avgprinc!AP19</f>
        <v>1390002.7101264743</v>
      </c>
      <c r="H26" s="568">
        <f>B26*0.001/'TA5'!B26</f>
        <v>6.9596570770309452E-2</v>
      </c>
      <c r="I26" s="579">
        <f>C26*0.001/'TA5'!B26</f>
        <v>7.1811249147825912E-2</v>
      </c>
      <c r="J26" s="613"/>
      <c r="K26" s="579"/>
      <c r="L26" s="613"/>
      <c r="M26" s="599">
        <f>G26*0.001/'TA5'!F26</f>
        <v>7.1359018102641072E-2</v>
      </c>
    </row>
    <row r="27" spans="1:13" s="98" customFormat="1" ht="15" customHeight="1">
      <c r="A27" s="103">
        <v>1931</v>
      </c>
      <c r="B27" s="456">
        <f>avgprinc!AK20</f>
        <v>563324.23386889556</v>
      </c>
      <c r="C27" s="344">
        <f>avgprinc!AL20</f>
        <v>593720.82014309871</v>
      </c>
      <c r="D27" s="381"/>
      <c r="E27" s="341"/>
      <c r="F27" s="341"/>
      <c r="G27" s="95">
        <f>avgprinc!AP20</f>
        <v>885504.19794355158</v>
      </c>
      <c r="H27" s="568">
        <f>B27*0.001/'TA5'!B27</f>
        <v>4.9061780032455836E-2</v>
      </c>
      <c r="I27" s="579">
        <f>C27*0.001/'TA5'!B27</f>
        <v>5.1709119770141608E-2</v>
      </c>
      <c r="J27" s="613"/>
      <c r="K27" s="579"/>
      <c r="L27" s="613"/>
      <c r="M27" s="599">
        <f>G27*0.001/'TA5'!F27</f>
        <v>5.0792291004860116E-2</v>
      </c>
    </row>
    <row r="28" spans="1:13" s="98" customFormat="1" ht="15" customHeight="1">
      <c r="A28" s="103">
        <v>1932</v>
      </c>
      <c r="B28" s="456">
        <f>avgprinc!AK21</f>
        <v>401779.10783784266</v>
      </c>
      <c r="C28" s="344">
        <f>avgprinc!AL21</f>
        <v>430567.79700774403</v>
      </c>
      <c r="D28" s="381"/>
      <c r="E28" s="341"/>
      <c r="F28" s="341"/>
      <c r="G28" s="95">
        <f>avgprinc!AP21</f>
        <v>634348.17583245435</v>
      </c>
      <c r="H28" s="568">
        <f>B28*0.001/'TA5'!B28</f>
        <v>4.1411525976118156E-2</v>
      </c>
      <c r="I28" s="579">
        <f>C28*0.001/'TA5'!B28</f>
        <v>4.4378787155509608E-2</v>
      </c>
      <c r="J28" s="613"/>
      <c r="K28" s="579"/>
      <c r="L28" s="613"/>
      <c r="M28" s="599">
        <f>G28*0.001/'TA5'!F28</f>
        <v>4.3023025508339176E-2</v>
      </c>
    </row>
    <row r="29" spans="1:13" s="98" customFormat="1" ht="15" customHeight="1">
      <c r="A29" s="103">
        <v>1933</v>
      </c>
      <c r="B29" s="456">
        <f>avgprinc!AK22</f>
        <v>446480.67644142226</v>
      </c>
      <c r="C29" s="344">
        <f>avgprinc!AL22</f>
        <v>475238.52860400884</v>
      </c>
      <c r="D29" s="381"/>
      <c r="E29" s="341"/>
      <c r="F29" s="341"/>
      <c r="G29" s="95">
        <f>avgprinc!AP22</f>
        <v>703009.3852996194</v>
      </c>
      <c r="H29" s="568">
        <f>B29*0.001/'TA5'!B29</f>
        <v>4.7464620121490442E-2</v>
      </c>
      <c r="I29" s="579">
        <f>C29*0.001/'TA5'!B29</f>
        <v>5.0521819683376164E-2</v>
      </c>
      <c r="J29" s="613"/>
      <c r="K29" s="579"/>
      <c r="L29" s="613"/>
      <c r="M29" s="599">
        <f>G29*0.001/'TA5'!F29</f>
        <v>4.9109984455208304E-2</v>
      </c>
    </row>
    <row r="30" spans="1:13" s="98" customFormat="1" ht="15" customHeight="1">
      <c r="A30" s="103">
        <v>1934</v>
      </c>
      <c r="B30" s="456">
        <f>avgprinc!AK23</f>
        <v>615434.75511617202</v>
      </c>
      <c r="C30" s="344">
        <f>avgprinc!AL23</f>
        <v>644769.10621767503</v>
      </c>
      <c r="D30" s="381"/>
      <c r="E30" s="341"/>
      <c r="F30" s="341"/>
      <c r="G30" s="95">
        <f>avgprinc!AP23</f>
        <v>965603.04487111629</v>
      </c>
      <c r="H30" s="568">
        <f>B30*0.001/'TA5'!B30</f>
        <v>5.8353986206840507E-2</v>
      </c>
      <c r="I30" s="579">
        <f>C30*0.001/'TA5'!B30</f>
        <v>6.1135396105019883E-2</v>
      </c>
      <c r="J30" s="613"/>
      <c r="K30" s="579"/>
      <c r="L30" s="613"/>
      <c r="M30" s="599">
        <f>G30*0.001/'TA5'!F30</f>
        <v>6.0067380160310983E-2</v>
      </c>
    </row>
    <row r="31" spans="1:13" s="98" customFormat="1" ht="15" customHeight="1">
      <c r="A31" s="103">
        <v>1935</v>
      </c>
      <c r="B31" s="456">
        <f>avgprinc!AK24</f>
        <v>712706.9194202387</v>
      </c>
      <c r="C31" s="344">
        <f>avgprinc!AL24</f>
        <v>748533.99678878055</v>
      </c>
      <c r="D31" s="381"/>
      <c r="E31" s="341"/>
      <c r="F31" s="341"/>
      <c r="G31" s="95">
        <f>avgprinc!AP24</f>
        <v>1120685.3568301278</v>
      </c>
      <c r="H31" s="568">
        <f>B31*0.001/'TA5'!B31</f>
        <v>6.1555186795661257E-2</v>
      </c>
      <c r="I31" s="579">
        <f>C31*0.001/'TA5'!B31</f>
        <v>6.4649505623879125E-2</v>
      </c>
      <c r="J31" s="613"/>
      <c r="K31" s="579"/>
      <c r="L31" s="613"/>
      <c r="M31" s="599">
        <f>G31*0.001/'TA5'!F31</f>
        <v>6.3458251399917703E-2</v>
      </c>
    </row>
    <row r="32" spans="1:13" s="98" customFormat="1" ht="15" customHeight="1">
      <c r="A32" s="103">
        <v>1936</v>
      </c>
      <c r="B32" s="456">
        <f>avgprinc!AK25</f>
        <v>905292.95904150011</v>
      </c>
      <c r="C32" s="344">
        <f>avgprinc!AL25</f>
        <v>937672.33048383053</v>
      </c>
      <c r="D32" s="381"/>
      <c r="E32" s="341"/>
      <c r="F32" s="341"/>
      <c r="G32" s="95">
        <f>avgprinc!AP25</f>
        <v>1416198.9471479543</v>
      </c>
      <c r="H32" s="568">
        <f>B32*0.001/'TA5'!B32</f>
        <v>7.0728521911918668E-2</v>
      </c>
      <c r="I32" s="579">
        <f>C32*0.001/'TA5'!B32</f>
        <v>7.3258250061994823E-2</v>
      </c>
      <c r="J32" s="613"/>
      <c r="K32" s="579"/>
      <c r="L32" s="613"/>
      <c r="M32" s="599">
        <f>G32*0.001/'TA5'!F32</f>
        <v>7.25149807735299E-2</v>
      </c>
    </row>
    <row r="33" spans="1:13" s="98" customFormat="1" ht="15" customHeight="1">
      <c r="A33" s="103">
        <v>1937</v>
      </c>
      <c r="B33" s="456">
        <f>avgprinc!AK26</f>
        <v>938024.58917624538</v>
      </c>
      <c r="C33" s="344">
        <f>avgprinc!AL26</f>
        <v>975733.51412106853</v>
      </c>
      <c r="D33" s="381"/>
      <c r="E33" s="341"/>
      <c r="F33" s="341"/>
      <c r="G33" s="95">
        <f>avgprinc!AP26</f>
        <v>1469719.123716482</v>
      </c>
      <c r="H33" s="568">
        <f>B33*0.001/'TA5'!B33</f>
        <v>6.8833553415065585E-2</v>
      </c>
      <c r="I33" s="579">
        <f>C33*0.001/'TA5'!B33</f>
        <v>7.1600686952251025E-2</v>
      </c>
      <c r="J33" s="613"/>
      <c r="K33" s="579"/>
      <c r="L33" s="613"/>
      <c r="M33" s="599">
        <f>G33*0.001/'TA5'!F33</f>
        <v>7.068392318246125E-2</v>
      </c>
    </row>
    <row r="34" spans="1:13" s="98" customFormat="1" ht="15" customHeight="1">
      <c r="A34" s="103">
        <v>1938</v>
      </c>
      <c r="B34" s="456">
        <f>avgprinc!AK27</f>
        <v>744358.38588807872</v>
      </c>
      <c r="C34" s="344">
        <f>avgprinc!AL27</f>
        <v>780223.02808584471</v>
      </c>
      <c r="D34" s="381"/>
      <c r="E34" s="341"/>
      <c r="F34" s="341"/>
      <c r="G34" s="95">
        <f>avgprinc!AP27</f>
        <v>1169254.7368988104</v>
      </c>
      <c r="H34" s="568">
        <f>B34*0.001/'TA5'!B34</f>
        <v>5.8783614950983505E-2</v>
      </c>
      <c r="I34" s="579">
        <f>C34*0.001/'TA5'!B34</f>
        <v>6.1615924436948334E-2</v>
      </c>
      <c r="J34" s="613"/>
      <c r="K34" s="579"/>
      <c r="L34" s="613"/>
      <c r="M34" s="599">
        <f>G34*0.001/'TA5'!F34</f>
        <v>6.058763479348854E-2</v>
      </c>
    </row>
    <row r="35" spans="1:13" s="98" customFormat="1" ht="15" customHeight="1">
      <c r="A35" s="102">
        <v>1939</v>
      </c>
      <c r="B35" s="457">
        <f>avgprinc!AK28</f>
        <v>868409.40567003912</v>
      </c>
      <c r="C35" s="343">
        <f>avgprinc!AL28</f>
        <v>903812.9642204952</v>
      </c>
      <c r="D35" s="382"/>
      <c r="E35" s="342"/>
      <c r="F35" s="342"/>
      <c r="G35" s="99">
        <f>avgprinc!AP28</f>
        <v>1358069.2312999</v>
      </c>
      <c r="H35" s="569">
        <f>B35*0.001/'TA5'!B35</f>
        <v>6.4095053031524296E-2</v>
      </c>
      <c r="I35" s="580">
        <f>C35*0.001/'TA5'!B35</f>
        <v>6.6708098155149276E-2</v>
      </c>
      <c r="J35" s="614"/>
      <c r="K35" s="580"/>
      <c r="L35" s="614"/>
      <c r="M35" s="600">
        <f>G35*0.001/'TA5'!F35</f>
        <v>6.5874354301091592E-2</v>
      </c>
    </row>
    <row r="36" spans="1:13" s="98" customFormat="1" ht="15" customHeight="1">
      <c r="A36" s="103">
        <v>1940</v>
      </c>
      <c r="B36" s="456">
        <f>avgprinc!AK29</f>
        <v>1047559.8429531406</v>
      </c>
      <c r="C36" s="344">
        <f>avgprinc!AL29</f>
        <v>1081381.6779997773</v>
      </c>
      <c r="D36" s="381"/>
      <c r="E36" s="341"/>
      <c r="F36" s="341"/>
      <c r="G36" s="95">
        <f>avgprinc!AP29</f>
        <v>1632123.0167522959</v>
      </c>
      <c r="H36" s="568">
        <f>B36*0.001/'TA5'!B36</f>
        <v>7.1277874827353288E-2</v>
      </c>
      <c r="I36" s="579">
        <f>C36*0.001/'TA5'!B36</f>
        <v>7.3579173928404643E-2</v>
      </c>
      <c r="J36" s="613"/>
      <c r="K36" s="579"/>
      <c r="L36" s="613"/>
      <c r="M36" s="599">
        <f>G36*0.001/'TA5'!F36</f>
        <v>7.3046458846465476E-2</v>
      </c>
    </row>
    <row r="37" spans="1:13" s="98" customFormat="1" ht="15" customHeight="1">
      <c r="A37" s="103">
        <v>1941</v>
      </c>
      <c r="B37" s="456">
        <f>avgprinc!AK30</f>
        <v>1271210.7739606071</v>
      </c>
      <c r="C37" s="344">
        <f>avgprinc!AL30</f>
        <v>1310238.6261206451</v>
      </c>
      <c r="D37" s="381"/>
      <c r="E37" s="341"/>
      <c r="F37" s="341"/>
      <c r="G37" s="95">
        <f>avgprinc!AP30</f>
        <v>2001535.5165630965</v>
      </c>
      <c r="H37" s="568">
        <f>B37*0.001/'TA5'!B37</f>
        <v>7.294723027519609E-2</v>
      </c>
      <c r="I37" s="579">
        <f>C37*0.001/'TA5'!B37</f>
        <v>7.5186806730164701E-2</v>
      </c>
      <c r="J37" s="613"/>
      <c r="K37" s="579"/>
      <c r="L37" s="613"/>
      <c r="M37" s="599">
        <f>G37*0.001/'TA5'!F37</f>
        <v>7.4760170748089924E-2</v>
      </c>
    </row>
    <row r="38" spans="1:13" s="98" customFormat="1" ht="15" customHeight="1">
      <c r="A38" s="103">
        <v>1942</v>
      </c>
      <c r="B38" s="456">
        <f>avgprinc!AK31</f>
        <v>1460093.3122626066</v>
      </c>
      <c r="C38" s="344">
        <f>avgprinc!AL31</f>
        <v>1507931.1574349124</v>
      </c>
      <c r="D38" s="381"/>
      <c r="E38" s="341"/>
      <c r="F38" s="341"/>
      <c r="G38" s="95">
        <f>avgprinc!AP31</f>
        <v>2323314.0484519629</v>
      </c>
      <c r="H38" s="568">
        <f>B38*0.001/'TA5'!B38</f>
        <v>7.0855688292825125E-2</v>
      </c>
      <c r="I38" s="579">
        <f>C38*0.001/'TA5'!B38</f>
        <v>7.3177172418299768E-2</v>
      </c>
      <c r="J38" s="613"/>
      <c r="K38" s="579"/>
      <c r="L38" s="613"/>
      <c r="M38" s="599">
        <f>G38*0.001/'TA5'!F38</f>
        <v>7.2683299689148662E-2</v>
      </c>
    </row>
    <row r="39" spans="1:13" s="98" customFormat="1" ht="15" customHeight="1">
      <c r="A39" s="103">
        <v>1943</v>
      </c>
      <c r="B39" s="456">
        <f>avgprinc!AK32</f>
        <v>1496233.1273861872</v>
      </c>
      <c r="C39" s="344">
        <f>avgprinc!AL32</f>
        <v>1550155.6420975456</v>
      </c>
      <c r="D39" s="381"/>
      <c r="E39" s="341"/>
      <c r="F39" s="341"/>
      <c r="G39" s="95">
        <f>avgprinc!AP32</f>
        <v>2404138.4058343931</v>
      </c>
      <c r="H39" s="568">
        <f>B39*0.001/'TA5'!B39</f>
        <v>6.2921050913178525E-2</v>
      </c>
      <c r="I39" s="579">
        <f>C39*0.001/'TA5'!B39</f>
        <v>6.5188652954210113E-2</v>
      </c>
      <c r="J39" s="613"/>
      <c r="K39" s="579"/>
      <c r="L39" s="613"/>
      <c r="M39" s="599">
        <f>G39*0.001/'TA5'!F39</f>
        <v>6.4716567963771107E-2</v>
      </c>
    </row>
    <row r="40" spans="1:13" s="98" customFormat="1" ht="15" customHeight="1">
      <c r="A40" s="103">
        <v>1944</v>
      </c>
      <c r="B40" s="456">
        <f>avgprinc!AK33</f>
        <v>1301093.3602409884</v>
      </c>
      <c r="C40" s="344">
        <f>avgprinc!AL33</f>
        <v>1355217.2752068653</v>
      </c>
      <c r="D40" s="381"/>
      <c r="E40" s="341"/>
      <c r="F40" s="341"/>
      <c r="G40" s="95">
        <f>avgprinc!AP33</f>
        <v>2117975.9376422302</v>
      </c>
      <c r="H40" s="568">
        <f>B40*0.001/'TA5'!B40</f>
        <v>5.3003803566960127E-2</v>
      </c>
      <c r="I40" s="579">
        <f>C40*0.001/'TA5'!B40</f>
        <v>5.5208697884916551E-2</v>
      </c>
      <c r="J40" s="613"/>
      <c r="K40" s="579"/>
      <c r="L40" s="613"/>
      <c r="M40" s="599">
        <f>G40*0.001/'TA5'!F40</f>
        <v>5.4786415577470708E-2</v>
      </c>
    </row>
    <row r="41" spans="1:13" s="98" customFormat="1" ht="15" customHeight="1">
      <c r="A41" s="103">
        <v>1945</v>
      </c>
      <c r="B41" s="456">
        <f>avgprinc!AK34</f>
        <v>1116163.7128478417</v>
      </c>
      <c r="C41" s="344">
        <f>avgprinc!AL34</f>
        <v>1174588.900283495</v>
      </c>
      <c r="D41" s="381"/>
      <c r="E41" s="341"/>
      <c r="F41" s="341"/>
      <c r="G41" s="95">
        <f>avgprinc!AP34</f>
        <v>1840422.2604149142</v>
      </c>
      <c r="H41" s="568">
        <f>B41*0.001/'TA5'!B41</f>
        <v>4.7339422543689419E-2</v>
      </c>
      <c r="I41" s="579">
        <f>C41*0.001/'TA5'!B41</f>
        <v>4.9817387562059161E-2</v>
      </c>
      <c r="J41" s="613"/>
      <c r="K41" s="579"/>
      <c r="L41" s="613"/>
      <c r="M41" s="599">
        <f>G41*0.001/'TA5'!F41</f>
        <v>4.9149236618057687E-2</v>
      </c>
    </row>
    <row r="42" spans="1:13" s="98" customFormat="1" ht="15" customHeight="1">
      <c r="A42" s="103">
        <v>1946</v>
      </c>
      <c r="B42" s="456">
        <f>avgprinc!AK35</f>
        <v>911531.79968142766</v>
      </c>
      <c r="C42" s="344">
        <f>avgprinc!AL35</f>
        <v>973190.67626354424</v>
      </c>
      <c r="D42" s="381"/>
      <c r="E42" s="341"/>
      <c r="F42" s="341"/>
      <c r="G42" s="95">
        <f>avgprinc!AP35</f>
        <v>1524702.5422187091</v>
      </c>
      <c r="H42" s="568">
        <f>B42*0.001/'TA5'!B42</f>
        <v>4.4225034299499894E-2</v>
      </c>
      <c r="I42" s="579">
        <f>C42*0.001/'TA5'!B42</f>
        <v>4.7216554653113176E-2</v>
      </c>
      <c r="J42" s="613"/>
      <c r="K42" s="579"/>
      <c r="L42" s="613"/>
      <c r="M42" s="599">
        <f>G42*0.001/'TA5'!F42</f>
        <v>4.6205853329917813E-2</v>
      </c>
    </row>
    <row r="43" spans="1:13" s="98" customFormat="1" ht="15" customHeight="1">
      <c r="A43" s="103">
        <v>1947</v>
      </c>
      <c r="B43" s="456">
        <f>avgprinc!AK36</f>
        <v>979990.86313385575</v>
      </c>
      <c r="C43" s="344">
        <f>avgprinc!AL36</f>
        <v>1030611.2034179198</v>
      </c>
      <c r="D43" s="381"/>
      <c r="E43" s="341"/>
      <c r="F43" s="341"/>
      <c r="G43" s="95">
        <f>avgprinc!AP36</f>
        <v>1628568.2901333934</v>
      </c>
      <c r="H43" s="568">
        <f>B43*0.001/'TA5'!B43</f>
        <v>4.9093545084695447E-2</v>
      </c>
      <c r="I43" s="579">
        <f>C43*0.001/'TA5'!B43</f>
        <v>5.1629417664151196E-2</v>
      </c>
      <c r="J43" s="613"/>
      <c r="K43" s="579"/>
      <c r="L43" s="613"/>
      <c r="M43" s="599">
        <f>G43*0.001/'TA5'!F43</f>
        <v>5.0993467794831326E-2</v>
      </c>
    </row>
    <row r="44" spans="1:13" s="98" customFormat="1" ht="15" customHeight="1">
      <c r="A44" s="103">
        <v>1948</v>
      </c>
      <c r="B44" s="456">
        <f>avgprinc!AK37</f>
        <v>1167295.8872611714</v>
      </c>
      <c r="C44" s="344">
        <f>avgprinc!AL37</f>
        <v>1217146.4759247161</v>
      </c>
      <c r="D44" s="381"/>
      <c r="E44" s="341"/>
      <c r="F44" s="341"/>
      <c r="G44" s="95">
        <f>avgprinc!AP37</f>
        <v>1936758.716299454</v>
      </c>
      <c r="H44" s="568">
        <f>B44*0.001/'TA5'!B44</f>
        <v>5.5865512625617619E-2</v>
      </c>
      <c r="I44" s="579">
        <f>C44*0.001/'TA5'!B44</f>
        <v>5.8251307624786176E-2</v>
      </c>
      <c r="J44" s="613"/>
      <c r="K44" s="579"/>
      <c r="L44" s="613"/>
      <c r="M44" s="599">
        <f>G44*0.001/'TA5'!F44</f>
        <v>5.7794204716444947E-2</v>
      </c>
    </row>
    <row r="45" spans="1:13" s="98" customFormat="1" ht="15" customHeight="1">
      <c r="A45" s="102">
        <v>1949</v>
      </c>
      <c r="B45" s="457">
        <f>avgprinc!AK38</f>
        <v>1105107.5733306205</v>
      </c>
      <c r="C45" s="343">
        <f>avgprinc!AL38</f>
        <v>1149635.076316217</v>
      </c>
      <c r="D45" s="382"/>
      <c r="E45" s="342"/>
      <c r="F45" s="342"/>
      <c r="G45" s="99">
        <f>avgprinc!AP38</f>
        <v>1836480.2644789312</v>
      </c>
      <c r="H45" s="569">
        <f>B45*0.001/'TA5'!B45</f>
        <v>5.4611396547956312E-2</v>
      </c>
      <c r="I45" s="580">
        <f>C45*0.001/'TA5'!B45</f>
        <v>5.6811824073312887E-2</v>
      </c>
      <c r="J45" s="614"/>
      <c r="K45" s="580"/>
      <c r="L45" s="614"/>
      <c r="M45" s="600">
        <f>G45*0.001/'TA5'!F45</f>
        <v>5.6444940257039403E-2</v>
      </c>
    </row>
    <row r="46" spans="1:13" s="98" customFormat="1" ht="15" customHeight="1">
      <c r="A46" s="103">
        <v>1950</v>
      </c>
      <c r="B46" s="456">
        <f>avgprinc!AK39</f>
        <v>1233067.0164108099</v>
      </c>
      <c r="C46" s="344">
        <f>avgprinc!AL39</f>
        <v>1280220.0660336784</v>
      </c>
      <c r="D46" s="381"/>
      <c r="E46" s="341"/>
      <c r="F46" s="341"/>
      <c r="G46" s="95">
        <f>avgprinc!AP39</f>
        <v>2043937.5675090137</v>
      </c>
      <c r="H46" s="568">
        <f>B46*0.001/'TA5'!B46</f>
        <v>5.5961416325982331E-2</v>
      </c>
      <c r="I46" s="579">
        <f>C46*0.001/'TA5'!B46</f>
        <v>5.8101406615128075E-2</v>
      </c>
      <c r="J46" s="613"/>
      <c r="K46" s="579"/>
      <c r="L46" s="613"/>
      <c r="M46" s="599">
        <f>G46*0.001/'TA5'!F46</f>
        <v>5.7796632574228561E-2</v>
      </c>
    </row>
    <row r="47" spans="1:13" s="98" customFormat="1" ht="15" customHeight="1">
      <c r="A47" s="103">
        <v>1951</v>
      </c>
      <c r="B47" s="456">
        <f>avgprinc!AK40</f>
        <v>1195187.348113281</v>
      </c>
      <c r="C47" s="344">
        <f>avgprinc!AL40</f>
        <v>1247103.6792059478</v>
      </c>
      <c r="D47" s="381"/>
      <c r="E47" s="341"/>
      <c r="F47" s="341"/>
      <c r="G47" s="95">
        <f>avgprinc!AP40</f>
        <v>1992528.1195336154</v>
      </c>
      <c r="H47" s="568">
        <f>B47*0.001/'TA5'!B47</f>
        <v>5.0686810001373823E-2</v>
      </c>
      <c r="I47" s="579">
        <f>C47*0.001/'TA5'!B47</f>
        <v>5.288853445421083E-2</v>
      </c>
      <c r="J47" s="613"/>
      <c r="K47" s="579"/>
      <c r="L47" s="613"/>
      <c r="M47" s="599">
        <f>G47*0.001/'TA5'!F47</f>
        <v>5.2523878112793285E-2</v>
      </c>
    </row>
    <row r="48" spans="1:13" s="98" customFormat="1" ht="15" customHeight="1">
      <c r="A48" s="103">
        <v>1952</v>
      </c>
      <c r="B48" s="456">
        <f>avgprinc!AK41</f>
        <v>1164109.4536801549</v>
      </c>
      <c r="C48" s="344">
        <f>avgprinc!AL41</f>
        <v>1216460.5684428676</v>
      </c>
      <c r="D48" s="381"/>
      <c r="E48" s="341"/>
      <c r="F48" s="341"/>
      <c r="G48" s="95">
        <f>avgprinc!AP41</f>
        <v>1945249.0320673159</v>
      </c>
      <c r="H48" s="568">
        <f>B48*0.001/'TA5'!B48</f>
        <v>4.8134347392956765E-2</v>
      </c>
      <c r="I48" s="579">
        <f>C48*0.001/'TA5'!B48</f>
        <v>5.029899500098943E-2</v>
      </c>
      <c r="J48" s="613"/>
      <c r="K48" s="579"/>
      <c r="L48" s="613"/>
      <c r="M48" s="599">
        <f>G48*0.001/'TA5'!F48</f>
        <v>4.9912510145293375E-2</v>
      </c>
    </row>
    <row r="49" spans="1:13" s="98" customFormat="1" ht="15" customHeight="1">
      <c r="A49" s="103">
        <v>1953</v>
      </c>
      <c r="B49" s="456">
        <f>avgprinc!AK42</f>
        <v>1115880.1852611771</v>
      </c>
      <c r="C49" s="344">
        <f>avgprinc!AL42</f>
        <v>1166955.9734385076</v>
      </c>
      <c r="D49" s="381"/>
      <c r="E49" s="341"/>
      <c r="F49" s="341"/>
      <c r="G49" s="95">
        <f>avgprinc!AP42</f>
        <v>1867733.274985604</v>
      </c>
      <c r="H49" s="568">
        <f>B49*0.001/'TA5'!B49</f>
        <v>4.4739022842790389E-2</v>
      </c>
      <c r="I49" s="579">
        <f>C49*0.001/'TA5'!B49</f>
        <v>4.6786806183834559E-2</v>
      </c>
      <c r="J49" s="613"/>
      <c r="K49" s="579"/>
      <c r="L49" s="613"/>
      <c r="M49" s="599">
        <f>G49*0.001/'TA5'!F49</f>
        <v>4.645222176714181E-2</v>
      </c>
    </row>
    <row r="50" spans="1:13" s="98" customFormat="1" ht="15" customHeight="1">
      <c r="A50" s="103">
        <v>1954</v>
      </c>
      <c r="B50" s="456">
        <f>avgprinc!AK43</f>
        <v>1108110.937879672</v>
      </c>
      <c r="C50" s="344">
        <f>avgprinc!AL43</f>
        <v>1156466.6619250814</v>
      </c>
      <c r="D50" s="381"/>
      <c r="E50" s="341"/>
      <c r="F50" s="341"/>
      <c r="G50" s="95">
        <f>avgprinc!AP43</f>
        <v>1852652.8702972543</v>
      </c>
      <c r="H50" s="568">
        <f>B50*0.001/'TA5'!B50</f>
        <v>4.5357083651715001E-2</v>
      </c>
      <c r="I50" s="579">
        <f>C50*0.001/'TA5'!B50</f>
        <v>4.7336375206009758E-2</v>
      </c>
      <c r="J50" s="613"/>
      <c r="K50" s="579"/>
      <c r="L50" s="613"/>
      <c r="M50" s="599">
        <f>G50*0.001/'TA5'!F50</f>
        <v>4.7060960959757196E-2</v>
      </c>
    </row>
    <row r="51" spans="1:13" s="98" customFormat="1" ht="15" customHeight="1">
      <c r="A51" s="103">
        <v>1955</v>
      </c>
      <c r="B51" s="456">
        <f>avgprinc!AK44</f>
        <v>1298510.601577749</v>
      </c>
      <c r="C51" s="344">
        <f>avgprinc!AL44</f>
        <v>1343062.3769821369</v>
      </c>
      <c r="D51" s="381"/>
      <c r="E51" s="341"/>
      <c r="F51" s="341"/>
      <c r="G51" s="95">
        <f>avgprinc!AP44</f>
        <v>2161506.8035721118</v>
      </c>
      <c r="H51" s="568">
        <f>B51*0.001/'TA5'!B51</f>
        <v>4.9625489948875355E-2</v>
      </c>
      <c r="I51" s="579">
        <f>C51*0.001/'TA5'!B51</f>
        <v>5.1328135795469639E-2</v>
      </c>
      <c r="J51" s="613"/>
      <c r="K51" s="579"/>
      <c r="L51" s="613"/>
      <c r="M51" s="599">
        <f>G51*0.001/'TA5'!F51</f>
        <v>5.1306296690845701E-2</v>
      </c>
    </row>
    <row r="52" spans="1:13" s="98" customFormat="1" ht="15" customHeight="1">
      <c r="A52" s="103">
        <v>1956</v>
      </c>
      <c r="B52" s="456">
        <f>avgprinc!AK45</f>
        <v>1232568.2676871109</v>
      </c>
      <c r="C52" s="344">
        <f>avgprinc!AL45</f>
        <v>1280130.0300499471</v>
      </c>
      <c r="D52" s="381"/>
      <c r="E52" s="341"/>
      <c r="F52" s="341"/>
      <c r="G52" s="95">
        <f>avgprinc!AP45</f>
        <v>2056221.3978607659</v>
      </c>
      <c r="H52" s="568">
        <f>B52*0.001/'TA5'!B52</f>
        <v>4.6214871851286796E-2</v>
      </c>
      <c r="I52" s="579">
        <f>C52*0.001/'TA5'!B52</f>
        <v>4.7998189506173738E-2</v>
      </c>
      <c r="J52" s="613"/>
      <c r="K52" s="579"/>
      <c r="L52" s="613"/>
      <c r="M52" s="599">
        <f>G52*0.001/'TA5'!F52</f>
        <v>4.7880746139948298E-2</v>
      </c>
    </row>
    <row r="53" spans="1:13" s="98" customFormat="1" ht="15" customHeight="1">
      <c r="A53" s="103">
        <v>1957</v>
      </c>
      <c r="B53" s="456">
        <f>avgprinc!AK46</f>
        <v>1196906.7453069766</v>
      </c>
      <c r="C53" s="344">
        <f>avgprinc!AL46</f>
        <v>1244820.8400642958</v>
      </c>
      <c r="D53" s="381"/>
      <c r="E53" s="341"/>
      <c r="F53" s="341"/>
      <c r="G53" s="95">
        <f>avgprinc!AP46</f>
        <v>1997296.1962726305</v>
      </c>
      <c r="H53" s="568">
        <f>B53*0.001/'TA5'!B53</f>
        <v>4.4792660579395342E-2</v>
      </c>
      <c r="I53" s="579">
        <f>C53*0.001/'TA5'!B53</f>
        <v>4.658578255138586E-2</v>
      </c>
      <c r="J53" s="613"/>
      <c r="K53" s="579"/>
      <c r="L53" s="613"/>
      <c r="M53" s="599">
        <f>G53*0.001/'TA5'!F53</f>
        <v>4.6442000891366228E-2</v>
      </c>
    </row>
    <row r="54" spans="1:13" s="98" customFormat="1" ht="15" customHeight="1">
      <c r="A54" s="103">
        <v>1958</v>
      </c>
      <c r="B54" s="456">
        <f>avgprinc!AK47</f>
        <v>1059307.6698350145</v>
      </c>
      <c r="C54" s="344">
        <f>avgprinc!AL47</f>
        <v>1109839.1046547198</v>
      </c>
      <c r="D54" s="381"/>
      <c r="E54" s="341"/>
      <c r="F54" s="341"/>
      <c r="G54" s="95">
        <f>avgprinc!AP47</f>
        <v>1774765.6381825523</v>
      </c>
      <c r="H54" s="568">
        <f>B54*0.001/'TA5'!B54</f>
        <v>4.0777581760819089E-2</v>
      </c>
      <c r="I54" s="579">
        <f>C54*0.001/'TA5'!B54</f>
        <v>4.2722767067721434E-2</v>
      </c>
      <c r="J54" s="613"/>
      <c r="K54" s="579"/>
      <c r="L54" s="613"/>
      <c r="M54" s="599">
        <f>G54*0.001/'TA5'!F54</f>
        <v>4.2449296963752575E-2</v>
      </c>
    </row>
    <row r="55" spans="1:13" s="98" customFormat="1" ht="15" customHeight="1">
      <c r="A55" s="102">
        <v>1959</v>
      </c>
      <c r="B55" s="457">
        <f>avgprinc!AK48</f>
        <v>1217945.4200643064</v>
      </c>
      <c r="C55" s="343">
        <f>avgprinc!AL48</f>
        <v>1260776.6728800081</v>
      </c>
      <c r="D55" s="382"/>
      <c r="E55" s="342"/>
      <c r="F55" s="342"/>
      <c r="G55" s="99">
        <f>avgprinc!AP48</f>
        <v>2041641.826544347</v>
      </c>
      <c r="H55" s="569">
        <f>B55*0.001/'TA5'!B55</f>
        <v>4.4183390229035217E-2</v>
      </c>
      <c r="I55" s="580">
        <f>C55*0.001/'TA5'!B55</f>
        <v>4.5737179032686787E-2</v>
      </c>
      <c r="J55" s="614"/>
      <c r="K55" s="580"/>
      <c r="L55" s="614"/>
      <c r="M55" s="600">
        <f>G55*0.001/'TA5'!F55</f>
        <v>4.5789527259554791E-2</v>
      </c>
    </row>
    <row r="56" spans="1:13">
      <c r="A56" s="78">
        <v>1960</v>
      </c>
      <c r="B56" s="456">
        <f>avgprinc!AK49</f>
        <v>1229187.5425561236</v>
      </c>
      <c r="C56" s="344">
        <f>avgprinc!AL49</f>
        <v>1271678.7361266573</v>
      </c>
      <c r="D56" s="381"/>
      <c r="E56" s="341"/>
      <c r="F56" s="341"/>
      <c r="G56" s="95">
        <f>avgprinc!AP49</f>
        <v>2063328.1445262635</v>
      </c>
      <c r="H56" s="568">
        <f>B56*0.001/'TA5'!B56</f>
        <v>4.3764091246568583E-2</v>
      </c>
      <c r="I56" s="579">
        <f>C56*0.001/'TA5'!B56</f>
        <v>4.527695108952582E-2</v>
      </c>
      <c r="J56" s="613"/>
      <c r="K56" s="579"/>
      <c r="L56" s="613"/>
      <c r="M56" s="599">
        <f>G56*0.001/'TA5'!F56</f>
        <v>4.532678204344269E-2</v>
      </c>
    </row>
    <row r="57" spans="1:13">
      <c r="A57" s="78">
        <v>1961</v>
      </c>
      <c r="B57" s="456">
        <f>avgprinc!AK50</f>
        <v>1236845.8726216941</v>
      </c>
      <c r="C57" s="344">
        <f>avgprinc!AL50</f>
        <v>1280466.11791756</v>
      </c>
      <c r="D57" s="381"/>
      <c r="E57" s="341"/>
      <c r="F57" s="341"/>
      <c r="G57" s="95">
        <f>avgprinc!AP50</f>
        <v>2058489.1747500885</v>
      </c>
      <c r="H57" s="568">
        <f>B57*0.001/'TA5'!B57</f>
        <v>4.3506883989782516E-2</v>
      </c>
      <c r="I57" s="579">
        <f>C57*0.001/'TA5'!B57</f>
        <v>4.5041255404767673E-2</v>
      </c>
      <c r="J57" s="613"/>
      <c r="K57" s="579"/>
      <c r="L57" s="613"/>
      <c r="M57" s="599">
        <f>G57*0.001/'TA5'!F57</f>
        <v>4.5072427651567278E-2</v>
      </c>
    </row>
    <row r="58" spans="1:13">
      <c r="A58" s="78">
        <v>1962</v>
      </c>
      <c r="B58" s="458">
        <f>avgprinc!AK51</f>
        <v>1323971.8200520577</v>
      </c>
      <c r="C58" s="345">
        <f>avgprinc!AL51</f>
        <v>1363820.8568536455</v>
      </c>
      <c r="D58" s="561">
        <f>avgprinc!AM51</f>
        <v>1186710.8297591873</v>
      </c>
      <c r="E58" s="561">
        <f>avgprinc!AN51</f>
        <v>1444001.6092532491</v>
      </c>
      <c r="F58" s="561">
        <f>avgprinc!AO51</f>
        <v>1262386.9269138603</v>
      </c>
      <c r="G58" s="92">
        <f>avgprinc!AP51</f>
        <v>2176329.1547901304</v>
      </c>
      <c r="H58" s="570">
        <f>B58*0.001/'TA5'!B58</f>
        <v>4.432050883769989E-2</v>
      </c>
      <c r="I58" s="581">
        <f>C58*0.001/'TA5'!B58</f>
        <v>4.5654471963644035E-2</v>
      </c>
      <c r="J58" s="581">
        <f>D58*0.001/'TA5'!C58</f>
        <v>3.8031153380870826E-2</v>
      </c>
      <c r="K58" s="581">
        <f>E58*0.001/'TA5'!D58</f>
        <v>3.3621344715356834E-2</v>
      </c>
      <c r="L58" s="581">
        <f>F58*0.001/'TA5'!E58</f>
        <v>7.1864314377307892E-2</v>
      </c>
      <c r="M58" s="588">
        <f>G58*0.001/'TA5'!F58</f>
        <v>4.5703768730163574E-2</v>
      </c>
    </row>
    <row r="59" spans="1:13">
      <c r="A59" s="78">
        <v>1963</v>
      </c>
      <c r="B59" s="459">
        <f>avgprinc!AK52</f>
        <v>1404313.5920192341</v>
      </c>
      <c r="C59" s="346">
        <f>avgprinc!AL52</f>
        <v>1443297.1380591423</v>
      </c>
      <c r="D59" s="562">
        <f>avgprinc!AM52</f>
        <v>1265306.3697027341</v>
      </c>
      <c r="E59" s="562">
        <f>avgprinc!AN52</f>
        <v>1536707.9234088133</v>
      </c>
      <c r="F59" s="562">
        <f>avgprinc!AO52</f>
        <v>1341341.7837626534</v>
      </c>
      <c r="G59" s="73">
        <f>avgprinc!AP52</f>
        <v>2311912.4870261787</v>
      </c>
      <c r="H59" s="571">
        <f>B59*0.001/'TA5'!B59</f>
        <v>4.547266103327275E-2</v>
      </c>
      <c r="I59" s="582">
        <f>C59*0.001/'TA5'!B59</f>
        <v>4.6734975650906563E-2</v>
      </c>
      <c r="J59" s="589">
        <f>D59*0.001/'TA5'!C59</f>
        <v>3.9105542815768217E-2</v>
      </c>
      <c r="K59" s="582">
        <f>E59*0.001/'TA5'!D59</f>
        <v>3.4513687752875728E-2</v>
      </c>
      <c r="L59" s="589">
        <f>F59*0.001/'TA5'!E59</f>
        <v>7.3555250816358081E-2</v>
      </c>
      <c r="M59" s="590">
        <f>G59*0.001/'TA5'!F59</f>
        <v>4.7132419422268874E-2</v>
      </c>
    </row>
    <row r="60" spans="1:13">
      <c r="A60" s="78">
        <v>1964</v>
      </c>
      <c r="B60" s="459">
        <f>avgprinc!AK53</f>
        <v>1498899.4220944205</v>
      </c>
      <c r="C60" s="346">
        <f>avgprinc!AL53</f>
        <v>1537140.3743091226</v>
      </c>
      <c r="D60" s="562">
        <f>avgprinc!AM53</f>
        <v>1343901.9096462806</v>
      </c>
      <c r="E60" s="562">
        <f>avgprinc!AN53</f>
        <v>1629414.2375643773</v>
      </c>
      <c r="F60" s="562">
        <f>avgprinc!AO53</f>
        <v>1420296.6406114465</v>
      </c>
      <c r="G60" s="73">
        <f>avgprinc!AP53</f>
        <v>2473665.7814143212</v>
      </c>
      <c r="H60" s="571">
        <f>B60*0.001/'TA5'!B60</f>
        <v>4.6628683805465698E-2</v>
      </c>
      <c r="I60" s="582">
        <f>C60*0.001/'TA5'!B60</f>
        <v>4.781830683350563E-2</v>
      </c>
      <c r="J60" s="589">
        <f>D60*0.001/'TA5'!C60</f>
        <v>4.0106024593114846E-2</v>
      </c>
      <c r="K60" s="582">
        <f>E60*0.001/'TA5'!D60</f>
        <v>3.5345032811164863E-2</v>
      </c>
      <c r="L60" s="589">
        <f>F60*0.001/'TA5'!E60</f>
        <v>7.5126409530639662E-2</v>
      </c>
      <c r="M60" s="590">
        <f>G60*0.001/'TA5'!F60</f>
        <v>4.8561070114374154E-2</v>
      </c>
    </row>
    <row r="61" spans="1:13">
      <c r="A61" s="78">
        <v>1965</v>
      </c>
      <c r="B61" s="459">
        <f>avgprinc!AK54</f>
        <v>1561158.387870094</v>
      </c>
      <c r="C61" s="346">
        <f>avgprinc!AL54</f>
        <v>1602850.6637228392</v>
      </c>
      <c r="D61" s="562">
        <f>avgprinc!AM54</f>
        <v>1410989.8853210649</v>
      </c>
      <c r="E61" s="562">
        <f>avgprinc!AN54</f>
        <v>1688413.0477627916</v>
      </c>
      <c r="F61" s="562">
        <f>avgprinc!AO54</f>
        <v>1487459.8425500055</v>
      </c>
      <c r="G61" s="73">
        <f>avgprinc!AP54</f>
        <v>2572671.9340007287</v>
      </c>
      <c r="H61" s="571">
        <f>B61*0.001/'TA5'!B61</f>
        <v>4.6176478266716003E-2</v>
      </c>
      <c r="I61" s="582">
        <f>C61*0.001/'TA5'!B61</f>
        <v>4.7409666702151305E-2</v>
      </c>
      <c r="J61" s="589">
        <f>D61*0.001/'TA5'!C61</f>
        <v>4.0033488379575349E-2</v>
      </c>
      <c r="K61" s="582">
        <f>E61*0.001/'TA5'!D61</f>
        <v>3.4790009810109365E-2</v>
      </c>
      <c r="L61" s="589">
        <f>F61*0.001/'TA5'!E61</f>
        <v>7.5357061796453809E-2</v>
      </c>
      <c r="M61" s="590">
        <f>G61*0.001/'TA5'!F61</f>
        <v>4.8106558620929711E-2</v>
      </c>
    </row>
    <row r="62" spans="1:13">
      <c r="A62" s="78">
        <v>1966</v>
      </c>
      <c r="B62" s="459">
        <f>avgprinc!AK55</f>
        <v>1618088.73387308</v>
      </c>
      <c r="C62" s="346">
        <f>avgprinc!AL55</f>
        <v>1663234.4676724891</v>
      </c>
      <c r="D62" s="562">
        <f>avgprinc!AM55</f>
        <v>1478077.8609958489</v>
      </c>
      <c r="E62" s="562">
        <f>avgprinc!AN55</f>
        <v>1747411.8579612062</v>
      </c>
      <c r="F62" s="562">
        <f>avgprinc!AO55</f>
        <v>1554623.0444885646</v>
      </c>
      <c r="G62" s="73">
        <f>avgprinc!AP55</f>
        <v>2659473.042639927</v>
      </c>
      <c r="H62" s="571">
        <f>B62*0.001/'TA5'!B62</f>
        <v>4.5728802680969238E-2</v>
      </c>
      <c r="I62" s="582">
        <f>C62*0.001/'TA5'!B62</f>
        <v>4.7004666179418571E-2</v>
      </c>
      <c r="J62" s="589">
        <f>D62*0.001/'TA5'!C62</f>
        <v>3.996776416897773E-2</v>
      </c>
      <c r="K62" s="582">
        <f>E62*0.001/'TA5'!D62</f>
        <v>3.428794443607331E-2</v>
      </c>
      <c r="L62" s="589">
        <f>F62*0.001/'TA5'!E62</f>
        <v>7.5569026172161102E-2</v>
      </c>
      <c r="M62" s="590">
        <f>G62*0.001/'TA5'!F62</f>
        <v>4.7652047127485268E-2</v>
      </c>
    </row>
    <row r="63" spans="1:13">
      <c r="A63" s="78">
        <v>1967</v>
      </c>
      <c r="B63" s="459">
        <f>avgprinc!AK56</f>
        <v>1557245.1660704659</v>
      </c>
      <c r="C63" s="346">
        <f>avgprinc!AL56</f>
        <v>1609626.1473761175</v>
      </c>
      <c r="D63" s="562">
        <f>avgprinc!AM56</f>
        <v>1462831.7564946339</v>
      </c>
      <c r="E63" s="562">
        <f>avgprinc!AN56</f>
        <v>1717745.8133433631</v>
      </c>
      <c r="F63" s="562">
        <f>avgprinc!AO56</f>
        <v>1473130.4763449428</v>
      </c>
      <c r="G63" s="73">
        <f>avgprinc!AP56</f>
        <v>2559838.1570201148</v>
      </c>
      <c r="H63" s="572">
        <f>B63*0.001/'TA5'!B63</f>
        <v>4.340860340744257E-2</v>
      </c>
      <c r="I63" s="583">
        <f>C63*0.001/'TA5'!B63</f>
        <v>4.4868736527860172E-2</v>
      </c>
      <c r="J63" s="589">
        <f>D63*0.001/'TA5'!C63</f>
        <v>3.8657036609947688E-2</v>
      </c>
      <c r="K63" s="582">
        <f>E63*0.001/'TA5'!D63</f>
        <v>3.3683375455439084E-2</v>
      </c>
      <c r="L63" s="589">
        <f>F63*0.001/'TA5'!E63</f>
        <v>6.9213984534144402E-2</v>
      </c>
      <c r="M63" s="590">
        <f>G63*0.001/'TA5'!F63</f>
        <v>4.5276825316250324E-2</v>
      </c>
    </row>
    <row r="64" spans="1:13">
      <c r="A64" s="78">
        <v>1968</v>
      </c>
      <c r="B64" s="459">
        <f>avgprinc!AK57</f>
        <v>1592469.867166782</v>
      </c>
      <c r="C64" s="346">
        <f>avgprinc!AL57</f>
        <v>1648587.6958825712</v>
      </c>
      <c r="D64" s="562">
        <f>avgprinc!AM57</f>
        <v>1517187.5577658343</v>
      </c>
      <c r="E64" s="562">
        <f>avgprinc!AN57</f>
        <v>1767234.4182223545</v>
      </c>
      <c r="F64" s="562">
        <f>avgprinc!AO57</f>
        <v>1495161.0264116859</v>
      </c>
      <c r="G64" s="73">
        <f>avgprinc!AP57</f>
        <v>2631614.9478960852</v>
      </c>
      <c r="H64" s="572">
        <f>B64*0.001/'TA5'!B64</f>
        <v>4.3140083784237504E-2</v>
      </c>
      <c r="I64" s="583">
        <f>C64*0.001/'TA5'!B64</f>
        <v>4.4660318410024047E-2</v>
      </c>
      <c r="J64" s="589">
        <f>D64*0.001/'TA5'!C64</f>
        <v>3.8995680632069707E-2</v>
      </c>
      <c r="K64" s="582">
        <f>E64*0.001/'TA5'!D64</f>
        <v>3.3858128124848008E-2</v>
      </c>
      <c r="L64" s="589">
        <f>F64*0.001/'TA5'!E64</f>
        <v>6.7513148766011014E-2</v>
      </c>
      <c r="M64" s="590">
        <f>G64*0.001/'TA5'!F64</f>
        <v>4.4965645531192429E-2</v>
      </c>
    </row>
    <row r="65" spans="1:13">
      <c r="A65" s="83">
        <v>1969</v>
      </c>
      <c r="B65" s="460">
        <f>avgprinc!AK58</f>
        <v>1516321.4379384462</v>
      </c>
      <c r="C65" s="347">
        <f>avgprinc!AL58</f>
        <v>1575528.0264372705</v>
      </c>
      <c r="D65" s="564">
        <f>avgprinc!AM58</f>
        <v>1442680.4115311848</v>
      </c>
      <c r="E65" s="564">
        <f>avgprinc!AN58</f>
        <v>1693517.881368744</v>
      </c>
      <c r="F65" s="564">
        <f>avgprinc!AO58</f>
        <v>1417722.257475507</v>
      </c>
      <c r="G65" s="79">
        <f>avgprinc!AP58</f>
        <v>2509445.3331339145</v>
      </c>
      <c r="H65" s="573">
        <f>B65*0.001/'TA5'!B65</f>
        <v>4.0534814877901226E-2</v>
      </c>
      <c r="I65" s="584">
        <f>C65*0.001/'TA5'!B65</f>
        <v>4.2117545322980739E-2</v>
      </c>
      <c r="J65" s="591">
        <f>D65*0.001/'TA5'!C65</f>
        <v>3.6550696298945695E-2</v>
      </c>
      <c r="K65" s="585">
        <f>E65*0.001/'TA5'!D65</f>
        <v>3.2062058395240456E-2</v>
      </c>
      <c r="L65" s="591">
        <f>F65*0.001/'TA5'!E65</f>
        <v>6.3186875428073094E-2</v>
      </c>
      <c r="M65" s="592">
        <f>G65*0.001/'TA5'!F65</f>
        <v>4.2158468218985952E-2</v>
      </c>
    </row>
    <row r="66" spans="1:13">
      <c r="A66" s="78">
        <v>1970</v>
      </c>
      <c r="B66" s="459">
        <f>avgprinc!AK59</f>
        <v>1363052.2115984997</v>
      </c>
      <c r="C66" s="346">
        <f>avgprinc!AL59</f>
        <v>1425870.347751722</v>
      </c>
      <c r="D66" s="562">
        <f>avgprinc!AM59</f>
        <v>1294246.9708372804</v>
      </c>
      <c r="E66" s="562">
        <f>avgprinc!AN59</f>
        <v>1548159.3611924157</v>
      </c>
      <c r="F66" s="562">
        <f>avgprinc!AO59</f>
        <v>1259697.4300683436</v>
      </c>
      <c r="G66" s="73">
        <f>avgprinc!AP59</f>
        <v>2265126.5678138719</v>
      </c>
      <c r="H66" s="572">
        <f>B66*0.001/'TA5'!B66</f>
        <v>3.7343171905376941E-2</v>
      </c>
      <c r="I66" s="583">
        <f>C66*0.001/'TA5'!B66</f>
        <v>3.9064183351001695E-2</v>
      </c>
      <c r="J66" s="589">
        <f>D66*0.001/'TA5'!C66</f>
        <v>3.3617446038988412E-2</v>
      </c>
      <c r="K66" s="582">
        <f>E66*0.001/'TA5'!D66</f>
        <v>3.0009073452674791E-2</v>
      </c>
      <c r="L66" s="589">
        <f>F66*0.001/'TA5'!E66</f>
        <v>5.7507017365423962E-2</v>
      </c>
      <c r="M66" s="590">
        <f>G66*0.001/'TA5'!F66</f>
        <v>3.8900097497389659E-2</v>
      </c>
    </row>
    <row r="67" spans="1:13">
      <c r="A67" s="78">
        <v>1971</v>
      </c>
      <c r="B67" s="459">
        <f>avgprinc!AK60</f>
        <v>1371027.658701923</v>
      </c>
      <c r="C67" s="346">
        <f>avgprinc!AL60</f>
        <v>1435361.6426720861</v>
      </c>
      <c r="D67" s="562">
        <f>avgprinc!AM60</f>
        <v>1310753.6659500822</v>
      </c>
      <c r="E67" s="562">
        <f>avgprinc!AN60</f>
        <v>1565145.4683437545</v>
      </c>
      <c r="F67" s="562">
        <f>avgprinc!AO60</f>
        <v>1255318.4053998741</v>
      </c>
      <c r="G67" s="73">
        <f>avgprinc!AP60</f>
        <v>2275888.1976437205</v>
      </c>
      <c r="H67" s="572">
        <f>B67*0.001/'TA5'!B67</f>
        <v>3.7372641618276241E-2</v>
      </c>
      <c r="I67" s="583">
        <f>C67*0.001/'TA5'!B67</f>
        <v>3.9126312240114196E-2</v>
      </c>
      <c r="J67" s="589">
        <f>D67*0.001/'TA5'!C67</f>
        <v>3.3767525532311993E-2</v>
      </c>
      <c r="K67" s="582">
        <f>E67*0.001/'TA5'!D67</f>
        <v>3.0168982983013851E-2</v>
      </c>
      <c r="L67" s="589">
        <f>F67*0.001/'TA5'!E67</f>
        <v>5.71971502431552E-2</v>
      </c>
      <c r="M67" s="590">
        <f>G67*0.001/'TA5'!F67</f>
        <v>3.8881160700839239E-2</v>
      </c>
    </row>
    <row r="68" spans="1:13">
      <c r="A68" s="78">
        <v>1972</v>
      </c>
      <c r="B68" s="459">
        <f>avgprinc!AK61</f>
        <v>1403511.8415265365</v>
      </c>
      <c r="C68" s="346">
        <f>avgprinc!AL61</f>
        <v>1471801.1784663941</v>
      </c>
      <c r="D68" s="562">
        <f>avgprinc!AM61</f>
        <v>1347804.2164336035</v>
      </c>
      <c r="E68" s="562">
        <f>avgprinc!AN61</f>
        <v>1614183.2336393592</v>
      </c>
      <c r="F68" s="562">
        <f>avgprinc!AO61</f>
        <v>1279782.9421613661</v>
      </c>
      <c r="G68" s="73">
        <f>avgprinc!AP61</f>
        <v>2330373.5519832261</v>
      </c>
      <c r="H68" s="572">
        <f>B68*0.001/'TA5'!B68</f>
        <v>3.6909658550030137E-2</v>
      </c>
      <c r="I68" s="583">
        <f>C68*0.001/'TA5'!B68</f>
        <v>3.8705536599991319E-2</v>
      </c>
      <c r="J68" s="589">
        <f>D68*0.001/'TA5'!C68</f>
        <v>3.3588685201721084E-2</v>
      </c>
      <c r="K68" s="582">
        <f>E68*0.001/'TA5'!D68</f>
        <v>3.0119115676825455E-2</v>
      </c>
      <c r="L68" s="589">
        <f>F68*0.001/'TA5'!E68</f>
        <v>5.5475788291005301E-2</v>
      </c>
      <c r="M68" s="590">
        <f>G68*0.001/'TA5'!F68</f>
        <v>3.8492142318318656E-2</v>
      </c>
    </row>
    <row r="69" spans="1:13">
      <c r="A69" s="78">
        <v>1973</v>
      </c>
      <c r="B69" s="459">
        <f>avgprinc!AK62</f>
        <v>1393478.2076197211</v>
      </c>
      <c r="C69" s="346">
        <f>avgprinc!AL62</f>
        <v>1470402.1691589933</v>
      </c>
      <c r="D69" s="562">
        <f>avgprinc!AM62</f>
        <v>1353872.572162587</v>
      </c>
      <c r="E69" s="562">
        <f>avgprinc!AN62</f>
        <v>1631279.3498062834</v>
      </c>
      <c r="F69" s="562">
        <f>avgprinc!AO62</f>
        <v>1251199.3484621544</v>
      </c>
      <c r="G69" s="73">
        <f>avgprinc!AP62</f>
        <v>2318347.4492699821</v>
      </c>
      <c r="H69" s="572">
        <f>B69*0.001/'TA5'!B69</f>
        <v>3.5177823178173633E-2</v>
      </c>
      <c r="I69" s="583">
        <f>C69*0.001/'TA5'!B69</f>
        <v>3.7119739099352941E-2</v>
      </c>
      <c r="J69" s="589">
        <f>D69*0.001/'TA5'!C69</f>
        <v>3.2269696731646036E-2</v>
      </c>
      <c r="K69" s="582">
        <f>E69*0.001/'TA5'!D69</f>
        <v>2.920511788784097E-2</v>
      </c>
      <c r="L69" s="589">
        <f>F69*0.001/'TA5'!E69</f>
        <v>5.2067124775476259E-2</v>
      </c>
      <c r="M69" s="590">
        <f>G69*0.001/'TA5'!F69</f>
        <v>3.6855602427976912E-2</v>
      </c>
    </row>
    <row r="70" spans="1:13">
      <c r="A70" s="78">
        <v>1974</v>
      </c>
      <c r="B70" s="459">
        <f>avgprinc!AK63</f>
        <v>1299197.9151950893</v>
      </c>
      <c r="C70" s="346">
        <f>avgprinc!AL63</f>
        <v>1383025.7164564456</v>
      </c>
      <c r="D70" s="562">
        <f>avgprinc!AM63</f>
        <v>1278252.1609909681</v>
      </c>
      <c r="E70" s="562">
        <f>avgprinc!AN63</f>
        <v>1566024.5784402438</v>
      </c>
      <c r="F70" s="562">
        <f>avgprinc!AO63</f>
        <v>1128162.5902013143</v>
      </c>
      <c r="G70" s="73">
        <f>avgprinc!AP63</f>
        <v>2165211.9042225899</v>
      </c>
      <c r="H70" s="572">
        <f>B70*0.001/'TA5'!B70</f>
        <v>3.3749155705720575E-2</v>
      </c>
      <c r="I70" s="583">
        <f>C70*0.001/'TA5'!B70</f>
        <v>3.5926743495963365E-2</v>
      </c>
      <c r="J70" s="589">
        <f>D70*0.001/'TA5'!C70</f>
        <v>3.1191671972294444E-2</v>
      </c>
      <c r="K70" s="582">
        <f>E70*0.001/'TA5'!D70</f>
        <v>2.8675716498639762E-2</v>
      </c>
      <c r="L70" s="589">
        <f>F70*0.001/'TA5'!E70</f>
        <v>4.8788610269980374E-2</v>
      </c>
      <c r="M70" s="590">
        <f>G70*0.001/'TA5'!F70</f>
        <v>3.5546722303990919E-2</v>
      </c>
    </row>
    <row r="71" spans="1:13">
      <c r="A71" s="78">
        <v>1975</v>
      </c>
      <c r="B71" s="459">
        <f>avgprinc!AK64</f>
        <v>1243063.739121598</v>
      </c>
      <c r="C71" s="346">
        <f>avgprinc!AL64</f>
        <v>1328193.2976149688</v>
      </c>
      <c r="D71" s="562">
        <f>avgprinc!AM64</f>
        <v>1219976.8009493388</v>
      </c>
      <c r="E71" s="562">
        <f>avgprinc!AN64</f>
        <v>1510488.7460453089</v>
      </c>
      <c r="F71" s="562">
        <f>avgprinc!AO64</f>
        <v>1076153.1438802318</v>
      </c>
      <c r="G71" s="73">
        <f>avgprinc!AP64</f>
        <v>2069609.4314161246</v>
      </c>
      <c r="H71" s="572">
        <f>B71*0.001/'TA5'!B71</f>
        <v>3.3363129013665109E-2</v>
      </c>
      <c r="I71" s="583">
        <f>C71*0.001/'TA5'!B71</f>
        <v>3.5647958305602856E-2</v>
      </c>
      <c r="J71" s="589">
        <f>D71*0.001/'TA5'!C71</f>
        <v>3.1069997408692991E-2</v>
      </c>
      <c r="K71" s="582">
        <f>E71*0.001/'TA5'!D71</f>
        <v>2.9059377065337344E-2</v>
      </c>
      <c r="L71" s="589">
        <f>F71*0.001/'TA5'!E71</f>
        <v>4.6313398373712275E-2</v>
      </c>
      <c r="M71" s="590">
        <f>G71*0.001/'TA5'!F71</f>
        <v>3.5172443474621666E-2</v>
      </c>
    </row>
    <row r="72" spans="1:13">
      <c r="A72" s="78">
        <v>1976</v>
      </c>
      <c r="B72" s="459">
        <f>avgprinc!AK65</f>
        <v>1288255.4424564198</v>
      </c>
      <c r="C72" s="346">
        <f>avgprinc!AL65</f>
        <v>1374034.3039944465</v>
      </c>
      <c r="D72" s="562">
        <f>avgprinc!AM65</f>
        <v>1268450.916790074</v>
      </c>
      <c r="E72" s="562">
        <f>avgprinc!AN65</f>
        <v>1569143.1416414543</v>
      </c>
      <c r="F72" s="562">
        <f>avgprinc!AO65</f>
        <v>1106793.4235300815</v>
      </c>
      <c r="G72" s="73">
        <f>avgprinc!AP65</f>
        <v>2138375.4296770873</v>
      </c>
      <c r="H72" s="572">
        <f>B72*0.001/'TA5'!B72</f>
        <v>3.3357598586352566E-2</v>
      </c>
      <c r="I72" s="583">
        <f>C72*0.001/'TA5'!B72</f>
        <v>3.5578723944009745E-2</v>
      </c>
      <c r="J72" s="589">
        <f>D72*0.001/'TA5'!C72</f>
        <v>3.1034388507084287E-2</v>
      </c>
      <c r="K72" s="582">
        <f>E72*0.001/'TA5'!D72</f>
        <v>2.9316664332160514E-2</v>
      </c>
      <c r="L72" s="589">
        <f>F72*0.001/'TA5'!E72</f>
        <v>4.5350043299940516E-2</v>
      </c>
      <c r="M72" s="590">
        <f>G72*0.001/'TA5'!F72</f>
        <v>3.5191791972838622E-2</v>
      </c>
    </row>
    <row r="73" spans="1:13">
      <c r="A73" s="78">
        <v>1977</v>
      </c>
      <c r="B73" s="459">
        <f>avgprinc!AK66</f>
        <v>1356778.8880691647</v>
      </c>
      <c r="C73" s="346">
        <f>avgprinc!AL66</f>
        <v>1443213.8616514858</v>
      </c>
      <c r="D73" s="562">
        <f>avgprinc!AM66</f>
        <v>1329778.002027265</v>
      </c>
      <c r="E73" s="562">
        <f>avgprinc!AN66</f>
        <v>1647080.4427943665</v>
      </c>
      <c r="F73" s="562">
        <f>avgprinc!AO66</f>
        <v>1167458.9121393498</v>
      </c>
      <c r="G73" s="73">
        <f>avgprinc!AP66</f>
        <v>2241978.9167956938</v>
      </c>
      <c r="H73" s="572">
        <f>B73*0.001/'TA5'!B73</f>
        <v>3.407787921614247E-2</v>
      </c>
      <c r="I73" s="583">
        <f>C73*0.001/'TA5'!B73</f>
        <v>3.6248845035031785E-2</v>
      </c>
      <c r="J73" s="589">
        <f>D73*0.001/'TA5'!C73</f>
        <v>3.1657725787330726E-2</v>
      </c>
      <c r="K73" s="582">
        <f>E73*0.001/'TA5'!D73</f>
        <v>2.9971693789961226E-2</v>
      </c>
      <c r="L73" s="589">
        <f>F73*0.001/'TA5'!E73</f>
        <v>4.5852177359945394E-2</v>
      </c>
      <c r="M73" s="590">
        <f>G73*0.001/'TA5'!F73</f>
        <v>3.5939229396810816E-2</v>
      </c>
    </row>
    <row r="74" spans="1:13">
      <c r="A74" s="78">
        <v>1978</v>
      </c>
      <c r="B74" s="459">
        <f>avgprinc!AK67</f>
        <v>1447106.2262562902</v>
      </c>
      <c r="C74" s="346">
        <f>avgprinc!AL67</f>
        <v>1538425.4460711449</v>
      </c>
      <c r="D74" s="562">
        <f>avgprinc!AM67</f>
        <v>1417151.326855521</v>
      </c>
      <c r="E74" s="562">
        <f>avgprinc!AN67</f>
        <v>1776726.2325841931</v>
      </c>
      <c r="F74" s="562">
        <f>avgprinc!AO67</f>
        <v>1219847.9769326237</v>
      </c>
      <c r="G74" s="73">
        <f>avgprinc!AP67</f>
        <v>2386114.9523799596</v>
      </c>
      <c r="H74" s="572">
        <f>B74*0.001/'TA5'!B74</f>
        <v>3.5097926898764564E-2</v>
      </c>
      <c r="I74" s="583">
        <f>C74*0.001/'TA5'!B74</f>
        <v>3.7312771423209545E-2</v>
      </c>
      <c r="J74" s="589">
        <f>D74*0.001/'TA5'!C74</f>
        <v>3.2413719275635744E-2</v>
      </c>
      <c r="K74" s="582">
        <f>E74*0.001/'TA5'!D74</f>
        <v>3.1278133662045564E-2</v>
      </c>
      <c r="L74" s="589">
        <f>F74*0.001/'TA5'!E74</f>
        <v>4.6106161678405297E-2</v>
      </c>
      <c r="M74" s="590">
        <f>G74*0.001/'TA5'!F74</f>
        <v>3.7080693460462159E-2</v>
      </c>
    </row>
    <row r="75" spans="1:13">
      <c r="A75" s="83">
        <v>1979</v>
      </c>
      <c r="B75" s="460">
        <f>avgprinc!AK68</f>
        <v>1588474.8326374318</v>
      </c>
      <c r="C75" s="347">
        <f>avgprinc!AL68</f>
        <v>1685506.0271183173</v>
      </c>
      <c r="D75" s="564">
        <f>avgprinc!AM68</f>
        <v>1530551.9372024082</v>
      </c>
      <c r="E75" s="564">
        <f>avgprinc!AN68</f>
        <v>1959688.6241479162</v>
      </c>
      <c r="F75" s="564">
        <f>avgprinc!AO68</f>
        <v>1306343.400397493</v>
      </c>
      <c r="G75" s="79">
        <f>avgprinc!AP68</f>
        <v>2611974.609352096</v>
      </c>
      <c r="H75" s="574">
        <f>B75*0.001/'TA5'!B75</f>
        <v>3.838150575757026E-2</v>
      </c>
      <c r="I75" s="585">
        <f>C75*0.001/'TA5'!B75</f>
        <v>4.0726020932197571E-2</v>
      </c>
      <c r="J75" s="591">
        <f>D75*0.001/'TA5'!C75</f>
        <v>3.4922488033771522E-2</v>
      </c>
      <c r="K75" s="585">
        <f>E75*0.001/'TA5'!D75</f>
        <v>3.4873750060796745E-2</v>
      </c>
      <c r="L75" s="591">
        <f>F75*0.001/'TA5'!E75</f>
        <v>4.865593463182448E-2</v>
      </c>
      <c r="M75" s="592">
        <f>G75*0.001/'TA5'!F75</f>
        <v>4.0594004094600677E-2</v>
      </c>
    </row>
    <row r="76" spans="1:13">
      <c r="A76" s="78">
        <v>1980</v>
      </c>
      <c r="B76" s="459">
        <f>avgprinc!AK69</f>
        <v>1429723.5655436465</v>
      </c>
      <c r="C76" s="346">
        <f>avgprinc!AL69</f>
        <v>1533048.2414788296</v>
      </c>
      <c r="D76" s="562">
        <f>avgprinc!AM69</f>
        <v>1424281.4926992222</v>
      </c>
      <c r="E76" s="562">
        <f>avgprinc!AN69</f>
        <v>1833065.0704369613</v>
      </c>
      <c r="F76" s="562">
        <f>avgprinc!AO69</f>
        <v>1126458.7718442506</v>
      </c>
      <c r="G76" s="73">
        <f>avgprinc!AP69</f>
        <v>2356422.8991287411</v>
      </c>
      <c r="H76" s="571">
        <f>B76*0.001/'TA5'!B76</f>
        <v>3.5578180104494095E-2</v>
      </c>
      <c r="I76" s="582">
        <f>C76*0.001/'TA5'!B76</f>
        <v>3.8149379193782806E-2</v>
      </c>
      <c r="J76" s="589">
        <f>D76*0.001/'TA5'!C76</f>
        <v>3.3444255590438836E-2</v>
      </c>
      <c r="K76" s="582">
        <f>E76*0.001/'TA5'!D76</f>
        <v>3.3621426671743393E-2</v>
      </c>
      <c r="L76" s="589">
        <f>F76*0.001/'TA5'!E76</f>
        <v>4.2729739099740975E-2</v>
      </c>
      <c r="M76" s="590">
        <f>G76*0.001/'TA5'!F76</f>
        <v>3.7777125835418701E-2</v>
      </c>
    </row>
    <row r="77" spans="1:13">
      <c r="A77" s="78">
        <v>1981</v>
      </c>
      <c r="B77" s="459">
        <f>avgprinc!AK70</f>
        <v>1551881.1105908048</v>
      </c>
      <c r="C77" s="346">
        <f>avgprinc!AL70</f>
        <v>1649523.2865839719</v>
      </c>
      <c r="D77" s="562">
        <f>avgprinc!AM70</f>
        <v>1527293.0745573961</v>
      </c>
      <c r="E77" s="562">
        <f>avgprinc!AN70</f>
        <v>1941788.9299906555</v>
      </c>
      <c r="F77" s="562">
        <f>avgprinc!AO70</f>
        <v>1263952.7091371031</v>
      </c>
      <c r="G77" s="73">
        <f>avgprinc!AP70</f>
        <v>2537027.6549348305</v>
      </c>
      <c r="H77" s="571">
        <f>B77*0.001/'TA5'!B77</f>
        <v>3.8322027772665031E-2</v>
      </c>
      <c r="I77" s="582">
        <f>C77*0.001/'TA5'!B77</f>
        <v>4.0733195841312415E-2</v>
      </c>
      <c r="J77" s="589">
        <f>D77*0.001/'TA5'!C77</f>
        <v>3.5744186490774155E-2</v>
      </c>
      <c r="K77" s="582">
        <f>E77*0.001/'TA5'!D77</f>
        <v>3.5638704895973206E-2</v>
      </c>
      <c r="L77" s="589">
        <f>F77*0.001/'TA5'!E77</f>
        <v>4.6781193464994431E-2</v>
      </c>
      <c r="M77" s="590">
        <f>G77*0.001/'TA5'!F77</f>
        <v>4.0395095944404609E-2</v>
      </c>
    </row>
    <row r="78" spans="1:13">
      <c r="A78" s="78">
        <v>1982</v>
      </c>
      <c r="B78" s="459">
        <f>avgprinc!AK71</f>
        <v>1587145.8154024549</v>
      </c>
      <c r="C78" s="346">
        <f>avgprinc!AL71</f>
        <v>1685721.5492704068</v>
      </c>
      <c r="D78" s="562">
        <f>avgprinc!AM71</f>
        <v>1570833.3747891753</v>
      </c>
      <c r="E78" s="562">
        <f>avgprinc!AN71</f>
        <v>2033149.2236893605</v>
      </c>
      <c r="F78" s="562">
        <f>avgprinc!AO71</f>
        <v>1237244.2341895045</v>
      </c>
      <c r="G78" s="73">
        <f>avgprinc!AP71</f>
        <v>2590077.7586409058</v>
      </c>
      <c r="H78" s="571">
        <f>B78*0.001/'TA5'!B78</f>
        <v>4.0522351861000054E-2</v>
      </c>
      <c r="I78" s="582">
        <f>C78*0.001/'TA5'!B78</f>
        <v>4.3039146810770035E-2</v>
      </c>
      <c r="J78" s="589">
        <f>D78*0.001/'TA5'!C78</f>
        <v>3.8133341819047942E-2</v>
      </c>
      <c r="K78" s="582">
        <f>E78*0.001/'TA5'!D78</f>
        <v>3.8746431469917297E-2</v>
      </c>
      <c r="L78" s="589">
        <f>F78*0.001/'TA5'!E78</f>
        <v>4.6476066112518311E-2</v>
      </c>
      <c r="M78" s="590">
        <f>G78*0.001/'TA5'!F78</f>
        <v>4.2680963873863213E-2</v>
      </c>
    </row>
    <row r="79" spans="1:13">
      <c r="A79" s="78">
        <v>1983</v>
      </c>
      <c r="B79" s="459">
        <f>avgprinc!AK72</f>
        <v>1630171.21365159</v>
      </c>
      <c r="C79" s="346">
        <f>avgprinc!AL72</f>
        <v>1726895.7458123609</v>
      </c>
      <c r="D79" s="562">
        <f>avgprinc!AM72</f>
        <v>1615896.6456188466</v>
      </c>
      <c r="E79" s="562">
        <f>avgprinc!AN72</f>
        <v>2094045.9247058532</v>
      </c>
      <c r="F79" s="562">
        <f>avgprinc!AO72</f>
        <v>1262920.9534671211</v>
      </c>
      <c r="G79" s="73">
        <f>avgprinc!AP72</f>
        <v>2659490.6341436165</v>
      </c>
      <c r="H79" s="571">
        <f>B79*0.001/'TA5'!B79</f>
        <v>4.0954731404781348E-2</v>
      </c>
      <c r="I79" s="582">
        <f>C79*0.001/'TA5'!B79</f>
        <v>4.3384738266468055E-2</v>
      </c>
      <c r="J79" s="589">
        <f>D79*0.001/'TA5'!C79</f>
        <v>3.8725972175598138E-2</v>
      </c>
      <c r="K79" s="582">
        <f>E79*0.001/'TA5'!D79</f>
        <v>3.9827484637498863E-2</v>
      </c>
      <c r="L79" s="589">
        <f>F79*0.001/'TA5'!E79</f>
        <v>4.5559272170066833E-2</v>
      </c>
      <c r="M79" s="590">
        <f>G79*0.001/'TA5'!F79</f>
        <v>4.3211933225393295E-2</v>
      </c>
    </row>
    <row r="80" spans="1:13">
      <c r="A80" s="78">
        <v>1984</v>
      </c>
      <c r="B80" s="459">
        <f>avgprinc!AK73</f>
        <v>1966769.8383031974</v>
      </c>
      <c r="C80" s="346">
        <f>avgprinc!AL73</f>
        <v>2071592.7675285458</v>
      </c>
      <c r="D80" s="562">
        <f>avgprinc!AM73</f>
        <v>1956675.2028411881</v>
      </c>
      <c r="E80" s="562">
        <f>avgprinc!AN73</f>
        <v>2474023.4498795406</v>
      </c>
      <c r="F80" s="562">
        <f>avgprinc!AO73</f>
        <v>1586733.0680449028</v>
      </c>
      <c r="G80" s="73">
        <f>avgprinc!AP73</f>
        <v>3161058.8311553937</v>
      </c>
      <c r="H80" s="571">
        <f>B80*0.001/'TA5'!B80</f>
        <v>4.632299393415451E-2</v>
      </c>
      <c r="I80" s="582">
        <f>C80*0.001/'TA5'!B80</f>
        <v>4.8791870474815369E-2</v>
      </c>
      <c r="J80" s="589">
        <f>D80*0.001/'TA5'!C80</f>
        <v>4.4035233557224274E-2</v>
      </c>
      <c r="K80" s="582">
        <f>E80*0.001/'TA5'!D80</f>
        <v>4.4383436441421509E-2</v>
      </c>
      <c r="L80" s="589">
        <f>F80*0.001/'TA5'!E80</f>
        <v>5.3256262093782432E-2</v>
      </c>
      <c r="M80" s="590">
        <f>G80*0.001/'TA5'!F80</f>
        <v>4.8230808228254318E-2</v>
      </c>
    </row>
    <row r="81" spans="1:13">
      <c r="A81" s="78">
        <v>1985</v>
      </c>
      <c r="B81" s="459">
        <f>avgprinc!AK74</f>
        <v>1984730.9647212015</v>
      </c>
      <c r="C81" s="346">
        <f>avgprinc!AL74</f>
        <v>2097900.3861695863</v>
      </c>
      <c r="D81" s="562">
        <f>avgprinc!AM74</f>
        <v>1884294.6575893243</v>
      </c>
      <c r="E81" s="562">
        <f>avgprinc!AN74</f>
        <v>2586115.9115840495</v>
      </c>
      <c r="F81" s="562">
        <f>avgprinc!AO74</f>
        <v>1504049.8148256429</v>
      </c>
      <c r="G81" s="73">
        <f>avgprinc!AP74</f>
        <v>3216648.0400919579</v>
      </c>
      <c r="H81" s="571">
        <f>B81*0.001/'TA5'!B81</f>
        <v>4.5923683792352676E-2</v>
      </c>
      <c r="I81" s="582">
        <f>C81*0.001/'TA5'!B81</f>
        <v>4.8542253673076623E-2</v>
      </c>
      <c r="J81" s="589">
        <f>D81*0.001/'TA5'!C81</f>
        <v>4.1783250868320465E-2</v>
      </c>
      <c r="K81" s="582">
        <f>E81*0.001/'TA5'!D81</f>
        <v>4.5438829809427254E-2</v>
      </c>
      <c r="L81" s="589">
        <f>F81*0.001/'TA5'!E81</f>
        <v>4.9871284514665604E-2</v>
      </c>
      <c r="M81" s="590">
        <f>G81*0.001/'TA5'!F81</f>
        <v>4.8330750316381468E-2</v>
      </c>
    </row>
    <row r="82" spans="1:13">
      <c r="A82" s="78">
        <v>1986</v>
      </c>
      <c r="B82" s="459">
        <f>avgprinc!AK75</f>
        <v>1824716.0458899238</v>
      </c>
      <c r="C82" s="346">
        <f>avgprinc!AL75</f>
        <v>1943846.6545377241</v>
      </c>
      <c r="D82" s="562">
        <f>avgprinc!AM75</f>
        <v>1834732.9968273463</v>
      </c>
      <c r="E82" s="562">
        <f>avgprinc!AN75</f>
        <v>2434017.4175827536</v>
      </c>
      <c r="F82" s="562">
        <f>avgprinc!AO75</f>
        <v>1332638.0362137726</v>
      </c>
      <c r="G82" s="73">
        <f>avgprinc!AP75</f>
        <v>2992409.3929465343</v>
      </c>
      <c r="H82" s="571">
        <f>B82*0.001/'TA5'!B82</f>
        <v>4.1828259825706482E-2</v>
      </c>
      <c r="I82" s="582">
        <f>C82*0.001/'TA5'!B82</f>
        <v>4.455910995602607E-2</v>
      </c>
      <c r="J82" s="589">
        <f>D82*0.001/'TA5'!C82</f>
        <v>3.9880216121673584E-2</v>
      </c>
      <c r="K82" s="582">
        <f>E82*0.001/'TA5'!D82</f>
        <v>4.2257782071828842E-2</v>
      </c>
      <c r="L82" s="589">
        <f>F82*0.001/'TA5'!E82</f>
        <v>4.3771743774414056E-2</v>
      </c>
      <c r="M82" s="590">
        <f>G82*0.001/'TA5'!F82</f>
        <v>4.4730842113494873E-2</v>
      </c>
    </row>
    <row r="83" spans="1:13">
      <c r="A83" s="78">
        <v>1987</v>
      </c>
      <c r="B83" s="459">
        <f>avgprinc!AK76</f>
        <v>2073433.3814775606</v>
      </c>
      <c r="C83" s="346">
        <f>avgprinc!AL76</f>
        <v>2222385.3798104995</v>
      </c>
      <c r="D83" s="562">
        <f>avgprinc!AM76</f>
        <v>2132683.9223082536</v>
      </c>
      <c r="E83" s="562">
        <f>avgprinc!AN76</f>
        <v>2763189.1722428389</v>
      </c>
      <c r="F83" s="562">
        <f>avgprinc!AO76</f>
        <v>1528267.5861317518</v>
      </c>
      <c r="G83" s="73">
        <f>avgprinc!AP76</f>
        <v>3369891.5746483537</v>
      </c>
      <c r="H83" s="571">
        <f>B83*0.001/'TA5'!B83</f>
        <v>4.6091217547655113E-2</v>
      </c>
      <c r="I83" s="582">
        <f>C83*0.001/'TA5'!B83</f>
        <v>4.9402333796024323E-2</v>
      </c>
      <c r="J83" s="589">
        <f>D83*0.001/'TA5'!C83</f>
        <v>4.4729653745889671E-2</v>
      </c>
      <c r="K83" s="582">
        <f>E83*0.001/'TA5'!D83</f>
        <v>4.6746179461479194E-2</v>
      </c>
      <c r="L83" s="589">
        <f>F83*0.001/'TA5'!E83</f>
        <v>4.8247355967760079E-2</v>
      </c>
      <c r="M83" s="590">
        <f>G83*0.001/'TA5'!F83</f>
        <v>4.9110420048236847E-2</v>
      </c>
    </row>
    <row r="84" spans="1:13">
      <c r="A84" s="78">
        <v>1988</v>
      </c>
      <c r="B84" s="459">
        <f>avgprinc!AK77</f>
        <v>2688160.1074936185</v>
      </c>
      <c r="C84" s="346">
        <f>avgprinc!AL77</f>
        <v>2858342.057124394</v>
      </c>
      <c r="D84" s="562">
        <f>avgprinc!AM77</f>
        <v>2773656.6772708334</v>
      </c>
      <c r="E84" s="562">
        <f>avgprinc!AN77</f>
        <v>3629631.7288394109</v>
      </c>
      <c r="F84" s="562">
        <f>avgprinc!AO77</f>
        <v>1903261.7203096789</v>
      </c>
      <c r="G84" s="73">
        <f>avgprinc!AP77</f>
        <v>4328681.5373437889</v>
      </c>
      <c r="H84" s="571">
        <f>B84*0.001/'TA5'!B84</f>
        <v>5.7341832667589174E-2</v>
      </c>
      <c r="I84" s="582">
        <f>C84*0.001/'TA5'!B84</f>
        <v>6.0972027480602257E-2</v>
      </c>
      <c r="J84" s="589">
        <f>D84*0.001/'TA5'!C84</f>
        <v>5.5702488869428628E-2</v>
      </c>
      <c r="K84" s="582">
        <f>E84*0.001/'TA5'!D84</f>
        <v>5.9126481413841248E-2</v>
      </c>
      <c r="L84" s="589">
        <f>F84*0.001/'TA5'!E84</f>
        <v>5.7399384677410126E-2</v>
      </c>
      <c r="M84" s="590">
        <f>G84*0.001/'TA5'!F84</f>
        <v>6.0937304049730294E-2</v>
      </c>
    </row>
    <row r="85" spans="1:13">
      <c r="A85" s="83">
        <v>1989</v>
      </c>
      <c r="B85" s="460">
        <f>avgprinc!AK78</f>
        <v>2491109.5006675762</v>
      </c>
      <c r="C85" s="347">
        <f>avgprinc!AL78</f>
        <v>2653255.4274333059</v>
      </c>
      <c r="D85" s="564">
        <f>avgprinc!AM78</f>
        <v>2540701.6624201727</v>
      </c>
      <c r="E85" s="564">
        <f>avgprinc!AN78</f>
        <v>3321263.2323243702</v>
      </c>
      <c r="F85" s="564">
        <f>avgprinc!AO78</f>
        <v>1820569.9736728054</v>
      </c>
      <c r="G85" s="79">
        <f>avgprinc!AP78</f>
        <v>4003591.3496040697</v>
      </c>
      <c r="H85" s="574">
        <f>B85*0.001/'TA5'!B85</f>
        <v>5.2499476820230491E-2</v>
      </c>
      <c r="I85" s="585">
        <f>C85*0.001/'TA5'!B85</f>
        <v>5.5916659533977509E-2</v>
      </c>
      <c r="J85" s="591">
        <f>D85*0.001/'TA5'!C85</f>
        <v>5.0394605845212943E-2</v>
      </c>
      <c r="K85" s="585">
        <f>E85*0.001/'TA5'!D85</f>
        <v>5.3882427513599389E-2</v>
      </c>
      <c r="L85" s="591">
        <f>F85*0.001/'TA5'!E85</f>
        <v>5.359911173582077E-2</v>
      </c>
      <c r="M85" s="592">
        <f>G85*0.001/'TA5'!F85</f>
        <v>5.6126683950424187E-2</v>
      </c>
    </row>
    <row r="86" spans="1:13">
      <c r="A86" s="78">
        <v>1990</v>
      </c>
      <c r="B86" s="459">
        <f>avgprinc!AK79</f>
        <v>2497164.9036762659</v>
      </c>
      <c r="C86" s="346">
        <f>avgprinc!AL79</f>
        <v>2668537.9039865751</v>
      </c>
      <c r="D86" s="562">
        <f>avgprinc!AM79</f>
        <v>2580047.7702313908</v>
      </c>
      <c r="E86" s="562">
        <f>avgprinc!AN79</f>
        <v>3347177.2312624771</v>
      </c>
      <c r="F86" s="562">
        <f>avgprinc!AO79</f>
        <v>1811229.0504374306</v>
      </c>
      <c r="G86" s="73">
        <f>avgprinc!AP79</f>
        <v>3972245.5430726698</v>
      </c>
      <c r="H86" s="571">
        <f>B86*0.001/'TA5'!B86</f>
        <v>5.2657846361398711E-2</v>
      </c>
      <c r="I86" s="582">
        <f>C86*0.001/'TA5'!B86</f>
        <v>5.627159774303437E-2</v>
      </c>
      <c r="J86" s="589">
        <f>D86*0.001/'TA5'!C86</f>
        <v>5.1105640828609473E-2</v>
      </c>
      <c r="K86" s="582">
        <f>E86*0.001/'TA5'!D86</f>
        <v>5.487176775932312E-2</v>
      </c>
      <c r="L86" s="589">
        <f>F86*0.001/'TA5'!E86</f>
        <v>5.2474495023488998E-2</v>
      </c>
      <c r="M86" s="590">
        <f>G86*0.001/'TA5'!F86</f>
        <v>5.606550723314286E-2</v>
      </c>
    </row>
    <row r="87" spans="1:13">
      <c r="A87" s="78">
        <v>1991</v>
      </c>
      <c r="B87" s="459">
        <f>avgprinc!AK80</f>
        <v>2293699.6931820223</v>
      </c>
      <c r="C87" s="346">
        <f>avgprinc!AL80</f>
        <v>2446680.6931686494</v>
      </c>
      <c r="D87" s="562">
        <f>avgprinc!AM80</f>
        <v>2337157.9043054795</v>
      </c>
      <c r="E87" s="562">
        <f>avgprinc!AN80</f>
        <v>3048427.0866128886</v>
      </c>
      <c r="F87" s="562">
        <f>avgprinc!AO80</f>
        <v>1698120.5733836496</v>
      </c>
      <c r="G87" s="73">
        <f>avgprinc!AP80</f>
        <v>3663569.2210814934</v>
      </c>
      <c r="H87" s="571">
        <f>B87*0.001/'TA5'!B87</f>
        <v>4.9359127879142754E-2</v>
      </c>
      <c r="I87" s="582">
        <f>C87*0.001/'TA5'!B87</f>
        <v>5.2651192992925658E-2</v>
      </c>
      <c r="J87" s="589">
        <f>D87*0.001/'TA5'!C87</f>
        <v>4.7227963805198669E-2</v>
      </c>
      <c r="K87" s="582">
        <f>E87*0.001/'TA5'!D87</f>
        <v>5.146513506770134E-2</v>
      </c>
      <c r="L87" s="589">
        <f>F87*0.001/'TA5'!E87</f>
        <v>4.9453262239694588E-2</v>
      </c>
      <c r="M87" s="590">
        <f>G87*0.001/'TA5'!F87</f>
        <v>5.2645299583673484E-2</v>
      </c>
    </row>
    <row r="88" spans="1:13">
      <c r="A88" s="78">
        <v>1992</v>
      </c>
      <c r="B88" s="459">
        <f>avgprinc!AK81</f>
        <v>2652305.5855074706</v>
      </c>
      <c r="C88" s="346">
        <f>avgprinc!AL81</f>
        <v>2833467.540234406</v>
      </c>
      <c r="D88" s="562">
        <f>avgprinc!AM81</f>
        <v>2730671.1219506967</v>
      </c>
      <c r="E88" s="562">
        <f>avgprinc!AN81</f>
        <v>3622065.3573780349</v>
      </c>
      <c r="F88" s="562">
        <f>avgprinc!AO81</f>
        <v>1885072.8016125606</v>
      </c>
      <c r="G88" s="73">
        <f>avgprinc!AP81</f>
        <v>4220472.913465837</v>
      </c>
      <c r="H88" s="571">
        <f>B88*0.001/'TA5'!B88</f>
        <v>5.5976837873458862E-2</v>
      </c>
      <c r="I88" s="582">
        <f>C88*0.001/'TA5'!B88</f>
        <v>5.9800256043672562E-2</v>
      </c>
      <c r="J88" s="589">
        <f>D88*0.001/'TA5'!C88</f>
        <v>5.3956788033246987E-2</v>
      </c>
      <c r="K88" s="582">
        <f>E88*0.001/'TA5'!D88</f>
        <v>5.97633644938469E-2</v>
      </c>
      <c r="L88" s="589">
        <f>F88*0.001/'TA5'!E88</f>
        <v>5.3955562412738807E-2</v>
      </c>
      <c r="M88" s="590">
        <f>G88*0.001/'TA5'!F88</f>
        <v>5.944571644067765E-2</v>
      </c>
    </row>
    <row r="89" spans="1:13">
      <c r="A89" s="78">
        <v>1993</v>
      </c>
      <c r="B89" s="459">
        <f>avgprinc!AK82</f>
        <v>2582389.080372226</v>
      </c>
      <c r="C89" s="346">
        <f>avgprinc!AL82</f>
        <v>2752911.808200507</v>
      </c>
      <c r="D89" s="562">
        <f>avgprinc!AM82</f>
        <v>2650051.6881258888</v>
      </c>
      <c r="E89" s="562">
        <f>avgprinc!AN82</f>
        <v>3489757.5451191133</v>
      </c>
      <c r="F89" s="562">
        <f>avgprinc!AO82</f>
        <v>1874492.038040898</v>
      </c>
      <c r="G89" s="73">
        <f>avgprinc!AP82</f>
        <v>4121136.4595357892</v>
      </c>
      <c r="H89" s="571">
        <f>B89*0.001/'TA5'!B89</f>
        <v>5.405791848897934E-2</v>
      </c>
      <c r="I89" s="582">
        <f>C89*0.001/'TA5'!B89</f>
        <v>5.7627521455287933E-2</v>
      </c>
      <c r="J89" s="589">
        <f>D89*0.001/'TA5'!C89</f>
        <v>5.1707495003938675E-2</v>
      </c>
      <c r="K89" s="582">
        <f>E89*0.001/'TA5'!D89</f>
        <v>5.6657183915376642E-2</v>
      </c>
      <c r="L89" s="589">
        <f>F89*0.001/'TA5'!E89</f>
        <v>5.3695097565650933E-2</v>
      </c>
      <c r="M89" s="590">
        <f>G89*0.001/'TA5'!F89</f>
        <v>5.7580597698688507E-2</v>
      </c>
    </row>
    <row r="90" spans="1:13">
      <c r="A90" s="78">
        <v>1994</v>
      </c>
      <c r="B90" s="459">
        <f>avgprinc!AK83</f>
        <v>2687415.5060600191</v>
      </c>
      <c r="C90" s="346">
        <f>avgprinc!AL83</f>
        <v>2847017.5024214904</v>
      </c>
      <c r="D90" s="562">
        <f>avgprinc!AM83</f>
        <v>2717163.2768991678</v>
      </c>
      <c r="E90" s="562">
        <f>avgprinc!AN83</f>
        <v>3526841.7697434351</v>
      </c>
      <c r="F90" s="562">
        <f>avgprinc!AO83</f>
        <v>2024443.3324695618</v>
      </c>
      <c r="G90" s="73">
        <f>avgprinc!AP83</f>
        <v>4265504.9227442062</v>
      </c>
      <c r="H90" s="571">
        <f>B90*0.001/'TA5'!B90</f>
        <v>5.4482866078615189E-2</v>
      </c>
      <c r="I90" s="582">
        <f>C90*0.001/'TA5'!B90</f>
        <v>5.7718530297279358E-2</v>
      </c>
      <c r="J90" s="589">
        <f>D90*0.001/'TA5'!C90</f>
        <v>5.1373906433582313E-2</v>
      </c>
      <c r="K90" s="582">
        <f>E90*0.001/'TA5'!D90</f>
        <v>5.5833701044321067E-2</v>
      </c>
      <c r="L90" s="589">
        <f>F90*0.001/'TA5'!E90</f>
        <v>5.5639974772930145E-2</v>
      </c>
      <c r="M90" s="590">
        <f>G90*0.001/'TA5'!F90</f>
        <v>5.7722188532352441E-2</v>
      </c>
    </row>
    <row r="91" spans="1:13">
      <c r="A91" s="78">
        <v>1995</v>
      </c>
      <c r="B91" s="459">
        <f>avgprinc!AK84</f>
        <v>2903730.7934527756</v>
      </c>
      <c r="C91" s="346">
        <f>avgprinc!AL84</f>
        <v>3076081.3385794088</v>
      </c>
      <c r="D91" s="562">
        <f>avgprinc!AM84</f>
        <v>2944954.3605859708</v>
      </c>
      <c r="E91" s="562">
        <f>avgprinc!AN84</f>
        <v>3843378.6177837397</v>
      </c>
      <c r="F91" s="562">
        <f>avgprinc!AO84</f>
        <v>2154041.9760135212</v>
      </c>
      <c r="G91" s="73">
        <f>avgprinc!AP84</f>
        <v>4622762.4994782368</v>
      </c>
      <c r="H91" s="571">
        <f>B91*0.001/'TA5'!B91</f>
        <v>5.7589586824178696E-2</v>
      </c>
      <c r="I91" s="582">
        <f>C91*0.001/'TA5'!B91</f>
        <v>6.1007808893918991E-2</v>
      </c>
      <c r="J91" s="589">
        <f>D91*0.001/'TA5'!C91</f>
        <v>5.4723188281059265E-2</v>
      </c>
      <c r="K91" s="582">
        <f>E91*0.001/'TA5'!D91</f>
        <v>5.961030721664428E-2</v>
      </c>
      <c r="L91" s="589">
        <f>F91*0.001/'TA5'!E91</f>
        <v>5.7636406272649765E-2</v>
      </c>
      <c r="M91" s="590">
        <f>G91*0.001/'TA5'!F91</f>
        <v>6.1136517673730843E-2</v>
      </c>
    </row>
    <row r="92" spans="1:13">
      <c r="A92" s="78">
        <v>1996</v>
      </c>
      <c r="B92" s="459">
        <f>avgprinc!AK85</f>
        <v>3234719.0993099436</v>
      </c>
      <c r="C92" s="346">
        <f>avgprinc!AL85</f>
        <v>3422839.4976956672</v>
      </c>
      <c r="D92" s="562">
        <f>avgprinc!AM85</f>
        <v>3292195.5836221655</v>
      </c>
      <c r="E92" s="562">
        <f>avgprinc!AN85</f>
        <v>4332888.5100238714</v>
      </c>
      <c r="F92" s="562">
        <f>avgprinc!AO85</f>
        <v>2358453.8648458743</v>
      </c>
      <c r="G92" s="73">
        <f>avgprinc!AP85</f>
        <v>5145652.794974192</v>
      </c>
      <c r="H92" s="571">
        <f>B92*0.001/'TA5'!B92</f>
        <v>6.2191471457481391E-2</v>
      </c>
      <c r="I92" s="582">
        <f>C92*0.001/'TA5'!B92</f>
        <v>6.5808318555355072E-2</v>
      </c>
      <c r="J92" s="589">
        <f>D92*0.001/'TA5'!C92</f>
        <v>5.9310585260391235E-2</v>
      </c>
      <c r="K92" s="582">
        <f>E92*0.001/'TA5'!D92</f>
        <v>6.5291762351989732E-2</v>
      </c>
      <c r="L92" s="589">
        <f>F92*0.001/'TA5'!E92</f>
        <v>6.0929115861654282E-2</v>
      </c>
      <c r="M92" s="590">
        <f>G92*0.001/'TA5'!F92</f>
        <v>6.6095612943172455E-2</v>
      </c>
    </row>
    <row r="93" spans="1:13">
      <c r="A93" s="78">
        <v>1997</v>
      </c>
      <c r="B93" s="459">
        <f>avgprinc!AK86</f>
        <v>3552712.201979694</v>
      </c>
      <c r="C93" s="346">
        <f>avgprinc!AL86</f>
        <v>3763942.6793992165</v>
      </c>
      <c r="D93" s="562">
        <f>avgprinc!AM86</f>
        <v>3650833.5612775674</v>
      </c>
      <c r="E93" s="562">
        <f>avgprinc!AN86</f>
        <v>4809561.9496918488</v>
      </c>
      <c r="F93" s="562">
        <f>avgprinc!AO86</f>
        <v>2552319.9328861721</v>
      </c>
      <c r="G93" s="73">
        <f>avgprinc!AP86</f>
        <v>5655002.07950914</v>
      </c>
      <c r="H93" s="571">
        <f>B93*0.001/'TA5'!B93</f>
        <v>6.5900214016437531E-2</v>
      </c>
      <c r="I93" s="582">
        <f>C93*0.001/'TA5'!B93</f>
        <v>6.9818384945392609E-2</v>
      </c>
      <c r="J93" s="589">
        <f>D93*0.001/'TA5'!C93</f>
        <v>6.3314318656921387E-2</v>
      </c>
      <c r="K93" s="582">
        <f>E93*0.001/'TA5'!D93</f>
        <v>6.9875851273536682E-2</v>
      </c>
      <c r="L93" s="589">
        <f>F93*0.001/'TA5'!E93</f>
        <v>6.3608855009078966E-2</v>
      </c>
      <c r="M93" s="590">
        <f>G93*0.001/'TA5'!F93</f>
        <v>7.0140078663826003E-2</v>
      </c>
    </row>
    <row r="94" spans="1:13">
      <c r="A94" s="78">
        <v>1998</v>
      </c>
      <c r="B94" s="459">
        <f>avgprinc!AK87</f>
        <v>3755200.5754440795</v>
      </c>
      <c r="C94" s="346">
        <f>avgprinc!AL87</f>
        <v>3998174.5451240325</v>
      </c>
      <c r="D94" s="562">
        <f>avgprinc!AM87</f>
        <v>3902159.3422905472</v>
      </c>
      <c r="E94" s="562">
        <f>avgprinc!AN87</f>
        <v>5220378.1928095203</v>
      </c>
      <c r="F94" s="562">
        <f>avgprinc!AO87</f>
        <v>2593543.0622015623</v>
      </c>
      <c r="G94" s="73">
        <f>avgprinc!AP87</f>
        <v>5971586.3225592179</v>
      </c>
      <c r="H94" s="571">
        <f>B94*0.001/'TA5'!B94</f>
        <v>6.7087128758430481E-2</v>
      </c>
      <c r="I94" s="582">
        <f>C94*0.001/'TA5'!B94</f>
        <v>7.1427889168262482E-2</v>
      </c>
      <c r="J94" s="589">
        <f>D94*0.001/'TA5'!C94</f>
        <v>6.4943619072437272E-2</v>
      </c>
      <c r="K94" s="582">
        <f>E94*0.001/'TA5'!D94</f>
        <v>7.2897315025329604E-2</v>
      </c>
      <c r="L94" s="589">
        <f>F94*0.001/'TA5'!E94</f>
        <v>6.2476620078086853E-2</v>
      </c>
      <c r="M94" s="590">
        <f>G94*0.001/'TA5'!F94</f>
        <v>7.1404635906219482E-2</v>
      </c>
    </row>
    <row r="95" spans="1:13">
      <c r="A95" s="83">
        <v>1999</v>
      </c>
      <c r="B95" s="460">
        <f>avgprinc!AK88</f>
        <v>4125489.1907624891</v>
      </c>
      <c r="C95" s="347">
        <f>avgprinc!AL88</f>
        <v>4406265.0402393574</v>
      </c>
      <c r="D95" s="564">
        <f>avgprinc!AM88</f>
        <v>4361656.0225121658</v>
      </c>
      <c r="E95" s="564">
        <f>avgprinc!AN88</f>
        <v>5890155.6190141132</v>
      </c>
      <c r="F95" s="564">
        <f>avgprinc!AO88</f>
        <v>2720042.5157026625</v>
      </c>
      <c r="G95" s="79">
        <f>avgprinc!AP88</f>
        <v>6561373.0831426904</v>
      </c>
      <c r="H95" s="574">
        <f>B95*0.001/'TA5'!B95</f>
        <v>7.1547195315361023E-2</v>
      </c>
      <c r="I95" s="585">
        <f>C95*0.001/'TA5'!B95</f>
        <v>7.6416611671447768E-2</v>
      </c>
      <c r="J95" s="591">
        <f>D95*0.001/'TA5'!C95</f>
        <v>7.0029556751251221E-2</v>
      </c>
      <c r="K95" s="585">
        <f>E95*0.001/'TA5'!D95</f>
        <v>7.8914515674114213E-2</v>
      </c>
      <c r="L95" s="591">
        <f>F95*0.001/'TA5'!E95</f>
        <v>6.4691200852394104E-2</v>
      </c>
      <c r="M95" s="592">
        <f>G95*0.001/'TA5'!F95</f>
        <v>7.6047286391258226E-2</v>
      </c>
    </row>
    <row r="96" spans="1:13">
      <c r="A96" s="88">
        <v>2000</v>
      </c>
      <c r="B96" s="461">
        <f>avgprinc!AK89</f>
        <v>4546788.3219024912</v>
      </c>
      <c r="C96" s="348">
        <f>avgprinc!AL89</f>
        <v>4869611.59253716</v>
      </c>
      <c r="D96" s="566">
        <f>avgprinc!AM89</f>
        <v>4868395.1004913617</v>
      </c>
      <c r="E96" s="566">
        <f>avgprinc!AN89</f>
        <v>6638033.5035629123</v>
      </c>
      <c r="F96" s="566">
        <f>avgprinc!AO89</f>
        <v>2864765.0179034802</v>
      </c>
      <c r="G96" s="85">
        <f>avgprinc!AP89</f>
        <v>7204706.1981442329</v>
      </c>
      <c r="H96" s="575">
        <f>B96*0.001/'TA5'!B96</f>
        <v>7.6338656246662154E-2</v>
      </c>
      <c r="I96" s="586">
        <f>C96*0.001/'TA5'!B96</f>
        <v>8.1758722662925734E-2</v>
      </c>
      <c r="J96" s="593">
        <f>D96*0.001/'TA5'!C96</f>
        <v>7.5576566159725189E-2</v>
      </c>
      <c r="K96" s="586">
        <f>E96*0.001/'TA5'!D96</f>
        <v>8.6178109049797072E-2</v>
      </c>
      <c r="L96" s="593">
        <f>F96*0.001/'TA5'!E96</f>
        <v>6.5910570323467255E-2</v>
      </c>
      <c r="M96" s="594">
        <f>G96*0.001/'TA5'!F96</f>
        <v>8.1159375607967377E-2</v>
      </c>
    </row>
    <row r="97" spans="1:13">
      <c r="A97" s="78">
        <v>2001</v>
      </c>
      <c r="B97" s="459">
        <f>avgprinc!AK90</f>
        <v>4191975.156299883</v>
      </c>
      <c r="C97" s="346">
        <f>avgprinc!AL90</f>
        <v>4496730.0836341055</v>
      </c>
      <c r="D97" s="562">
        <f>avgprinc!AM90</f>
        <v>4380128.2427828116</v>
      </c>
      <c r="E97" s="562">
        <f>avgprinc!AN90</f>
        <v>5936734.5351234842</v>
      </c>
      <c r="F97" s="562">
        <f>avgprinc!AO90</f>
        <v>2820405.2330168933</v>
      </c>
      <c r="G97" s="73">
        <f>avgprinc!AP90</f>
        <v>6612452.0161937382</v>
      </c>
      <c r="H97" s="571">
        <f>B97*0.001/'TA5'!B97</f>
        <v>7.0708446204662337E-2</v>
      </c>
      <c r="I97" s="582">
        <f>C97*0.001/'TA5'!B97</f>
        <v>7.584892213344574E-2</v>
      </c>
      <c r="J97" s="589">
        <f>D97*0.001/'TA5'!C97</f>
        <v>6.8504959344863892E-2</v>
      </c>
      <c r="K97" s="582">
        <f>E97*0.001/'TA5'!D97</f>
        <v>7.8234173357486725E-2</v>
      </c>
      <c r="L97" s="589">
        <f>F97*0.001/'TA5'!E97</f>
        <v>6.4149633049964919E-2</v>
      </c>
      <c r="M97" s="590">
        <f>G97*0.001/'TA5'!F97</f>
        <v>7.5392924249172211E-2</v>
      </c>
    </row>
    <row r="98" spans="1:13">
      <c r="A98" s="78">
        <v>2002</v>
      </c>
      <c r="B98" s="459">
        <f>avgprinc!AK91</f>
        <v>4072349.6904924023</v>
      </c>
      <c r="C98" s="346">
        <f>avgprinc!AL91</f>
        <v>4337082.7030735239</v>
      </c>
      <c r="D98" s="562">
        <f>avgprinc!AM91</f>
        <v>4156591.6033780025</v>
      </c>
      <c r="E98" s="562">
        <f>avgprinc!AN91</f>
        <v>5628929.5223832438</v>
      </c>
      <c r="F98" s="562">
        <f>avgprinc!AO91</f>
        <v>2863530.0563978869</v>
      </c>
      <c r="G98" s="73">
        <f>avgprinc!AP91</f>
        <v>6390655.2890543826</v>
      </c>
      <c r="H98" s="571">
        <f>B98*0.001/'TA5'!B98</f>
        <v>6.885313987731935E-2</v>
      </c>
      <c r="I98" s="582">
        <f>C98*0.001/'TA5'!B98</f>
        <v>7.3329105973243713E-2</v>
      </c>
      <c r="J98" s="589">
        <f>D98*0.001/'TA5'!C98</f>
        <v>6.5327554941177354E-2</v>
      </c>
      <c r="K98" s="582">
        <f>E98*0.001/'TA5'!D98</f>
        <v>7.5137987732887254E-2</v>
      </c>
      <c r="L98" s="589">
        <f>F98*0.001/'TA5'!E98</f>
        <v>6.4099565148353577E-2</v>
      </c>
      <c r="M98" s="590">
        <f>G98*0.001/'TA5'!F98</f>
        <v>7.3506958782672882E-2</v>
      </c>
    </row>
    <row r="99" spans="1:13">
      <c r="A99" s="78">
        <v>2003</v>
      </c>
      <c r="B99" s="459">
        <f>avgprinc!AK92</f>
        <v>4231961.7190800859</v>
      </c>
      <c r="C99" s="346">
        <f>avgprinc!AL92</f>
        <v>4485476.0741651161</v>
      </c>
      <c r="D99" s="562">
        <f>avgprinc!AM92</f>
        <v>4307477.7161601875</v>
      </c>
      <c r="E99" s="562">
        <f>avgprinc!AN92</f>
        <v>5809859.2312213555</v>
      </c>
      <c r="F99" s="562">
        <f>avgprinc!AO92</f>
        <v>2992056.968539936</v>
      </c>
      <c r="G99" s="73">
        <f>avgprinc!AP92</f>
        <v>6622520.8016788485</v>
      </c>
      <c r="H99" s="571">
        <f>B99*0.001/'TA5'!B99</f>
        <v>7.0775471627712278E-2</v>
      </c>
      <c r="I99" s="582">
        <f>C99*0.001/'TA5'!B99</f>
        <v>7.5015254318714156E-2</v>
      </c>
      <c r="J99" s="589">
        <f>D99*0.001/'TA5'!C99</f>
        <v>6.7053310573101044E-2</v>
      </c>
      <c r="K99" s="582">
        <f>E99*0.001/'TA5'!D99</f>
        <v>7.7363193035125732E-2</v>
      </c>
      <c r="L99" s="589">
        <f>F99*0.001/'TA5'!E99</f>
        <v>6.5509296953678145E-2</v>
      </c>
      <c r="M99" s="590">
        <f>G99*0.001/'TA5'!F99</f>
        <v>7.5561285018920871E-2</v>
      </c>
    </row>
    <row r="100" spans="1:13">
      <c r="A100" s="78">
        <v>2004</v>
      </c>
      <c r="B100" s="459">
        <f>avgprinc!AK93</f>
        <v>4807845.273914868</v>
      </c>
      <c r="C100" s="346">
        <f>avgprinc!AL93</f>
        <v>5085132.092483798</v>
      </c>
      <c r="D100" s="562">
        <f>avgprinc!AM93</f>
        <v>4916409.0575753655</v>
      </c>
      <c r="E100" s="562">
        <f>avgprinc!AN93</f>
        <v>6662173.9876155285</v>
      </c>
      <c r="F100" s="562">
        <f>avgprinc!AO93</f>
        <v>3320119.2178780613</v>
      </c>
      <c r="G100" s="73">
        <f>avgprinc!AP93</f>
        <v>7487730.2654690593</v>
      </c>
      <c r="H100" s="571">
        <f>B100*0.001/'TA5'!B100</f>
        <v>7.8219451010227189E-2</v>
      </c>
      <c r="I100" s="582">
        <f>C100*0.001/'TA5'!B100</f>
        <v>8.2730665802955627E-2</v>
      </c>
      <c r="J100" s="589">
        <f>D100*0.001/'TA5'!C100</f>
        <v>7.4537999927997603E-2</v>
      </c>
      <c r="K100" s="582">
        <f>E100*0.001/'TA5'!D100</f>
        <v>8.6180992424488068E-2</v>
      </c>
      <c r="L100" s="589">
        <f>F100*0.001/'TA5'!E100</f>
        <v>7.0820085704326644E-2</v>
      </c>
      <c r="M100" s="590">
        <f>G100*0.001/'TA5'!F100</f>
        <v>8.3380050957202925E-2</v>
      </c>
    </row>
    <row r="101" spans="1:13">
      <c r="A101" s="78">
        <v>2005</v>
      </c>
      <c r="B101" s="459">
        <f>avgprinc!AK94</f>
        <v>5382597.3895408576</v>
      </c>
      <c r="C101" s="346">
        <f>avgprinc!AL94</f>
        <v>5664515.6400432317</v>
      </c>
      <c r="D101" s="562">
        <f>avgprinc!AM94</f>
        <v>5458985.1514347037</v>
      </c>
      <c r="E101" s="562">
        <f>avgprinc!AN94</f>
        <v>7464592.5261751618</v>
      </c>
      <c r="F101" s="562">
        <f>avgprinc!AO94</f>
        <v>3694579.6129317568</v>
      </c>
      <c r="G101" s="73">
        <f>avgprinc!AP94</f>
        <v>8345987.4434322482</v>
      </c>
      <c r="H101" s="571">
        <f>B101*0.001/'TA5'!B101</f>
        <v>8.5592404007911668E-2</v>
      </c>
      <c r="I101" s="582">
        <f>C101*0.001/'TA5'!B101</f>
        <v>9.0075381100177737E-2</v>
      </c>
      <c r="J101" s="589">
        <f>D101*0.001/'TA5'!C101</f>
        <v>8.1317029893398271E-2</v>
      </c>
      <c r="K101" s="582">
        <f>E101*0.001/'TA5'!D101</f>
        <v>9.4431743025779724E-2</v>
      </c>
      <c r="L101" s="589">
        <f>F101*0.001/'TA5'!E101</f>
        <v>7.6962560415267944E-2</v>
      </c>
      <c r="M101" s="590">
        <f>G101*0.001/'TA5'!F101</f>
        <v>9.0994909405708313E-2</v>
      </c>
    </row>
    <row r="102" spans="1:13">
      <c r="A102" s="78">
        <v>2006</v>
      </c>
      <c r="B102" s="459">
        <f>avgprinc!AK95</f>
        <v>5740822.6072146008</v>
      </c>
      <c r="C102" s="346">
        <f>avgprinc!AL95</f>
        <v>6031572.7799420506</v>
      </c>
      <c r="D102" s="562">
        <f>avgprinc!AM95</f>
        <v>5805709.9695493858</v>
      </c>
      <c r="E102" s="562">
        <f>avgprinc!AN95</f>
        <v>7938517.5119867679</v>
      </c>
      <c r="F102" s="562">
        <f>avgprinc!AO95</f>
        <v>3935065.9812793429</v>
      </c>
      <c r="G102" s="73">
        <f>avgprinc!AP95</f>
        <v>8865746.9404161852</v>
      </c>
      <c r="H102" s="571">
        <f>B102*0.001/'TA5'!B102</f>
        <v>8.905772864818573E-2</v>
      </c>
      <c r="I102" s="582">
        <f>C102*0.001/'TA5'!B102</f>
        <v>9.3568153679370894E-2</v>
      </c>
      <c r="J102" s="589">
        <f>D102*0.001/'TA5'!C102</f>
        <v>8.4616824984550476E-2</v>
      </c>
      <c r="K102" s="582">
        <f>E102*0.001/'TA5'!D102</f>
        <v>9.7974576056003584E-2</v>
      </c>
      <c r="L102" s="589">
        <f>F102*0.001/'TA5'!E102</f>
        <v>7.9957604408264146E-2</v>
      </c>
      <c r="M102" s="590">
        <f>G102*0.001/'TA5'!F102</f>
        <v>9.4736151397228213E-2</v>
      </c>
    </row>
    <row r="103" spans="1:13">
      <c r="A103" s="78">
        <v>2007</v>
      </c>
      <c r="B103" s="459">
        <f>avgprinc!AK96</f>
        <v>5658744.7880872758</v>
      </c>
      <c r="C103" s="346">
        <f>avgprinc!AL96</f>
        <v>5962415.577038765</v>
      </c>
      <c r="D103" s="562">
        <f>avgprinc!AM96</f>
        <v>5717881.1317379577</v>
      </c>
      <c r="E103" s="562">
        <f>avgprinc!AN96</f>
        <v>7912218.3505081134</v>
      </c>
      <c r="F103" s="562">
        <f>avgprinc!AO96</f>
        <v>3824177.9410555512</v>
      </c>
      <c r="G103" s="73">
        <f>avgprinc!AP96</f>
        <v>8747731.7404007483</v>
      </c>
      <c r="H103" s="571">
        <f>B103*0.001/'TA5'!B103</f>
        <v>8.8918007910251617E-2</v>
      </c>
      <c r="I103" s="582">
        <f>C103*0.001/'TA5'!B103</f>
        <v>9.3689702451229095E-2</v>
      </c>
      <c r="J103" s="589">
        <f>D103*0.001/'TA5'!C103</f>
        <v>8.4683291614055647E-2</v>
      </c>
      <c r="K103" s="582">
        <f>E103*0.001/'TA5'!D103</f>
        <v>9.9099032580852509E-2</v>
      </c>
      <c r="L103" s="589">
        <f>F103*0.001/'TA5'!E103</f>
        <v>7.8614898025989546E-2</v>
      </c>
      <c r="M103" s="590">
        <f>G103*0.001/'TA5'!F103</f>
        <v>9.4486743211746202E-2</v>
      </c>
    </row>
    <row r="104" spans="1:13">
      <c r="A104" s="78">
        <v>2008</v>
      </c>
      <c r="B104" s="459">
        <f>avgprinc!AK97</f>
        <v>5455374.3006399684</v>
      </c>
      <c r="C104" s="346">
        <f>avgprinc!AL97</f>
        <v>5742789.4979157746</v>
      </c>
      <c r="D104" s="562">
        <f>avgprinc!AM97</f>
        <v>5490042.707504754</v>
      </c>
      <c r="E104" s="562">
        <f>avgprinc!AN97</f>
        <v>7563947.160162352</v>
      </c>
      <c r="F104" s="562">
        <f>avgprinc!AO97</f>
        <v>3735114.0054853959</v>
      </c>
      <c r="G104" s="73">
        <f>avgprinc!AP97</f>
        <v>8356447.344178712</v>
      </c>
      <c r="H104" s="571">
        <f>B104*0.001/'TA5'!B104</f>
        <v>8.7667897343635545E-2</v>
      </c>
      <c r="I104" s="582">
        <f>C104*0.001/'TA5'!B104</f>
        <v>9.2286661267280592E-2</v>
      </c>
      <c r="J104" s="589">
        <f>D104*0.001/'TA5'!C104</f>
        <v>8.2869753241539015E-2</v>
      </c>
      <c r="K104" s="582">
        <f>E104*0.001/'TA5'!D104</f>
        <v>9.7151786088943481E-2</v>
      </c>
      <c r="L104" s="589">
        <f>F104*0.001/'TA5'!E104</f>
        <v>7.8259490430355072E-2</v>
      </c>
      <c r="M104" s="590">
        <f>G104*0.001/'TA5'!F104</f>
        <v>9.28942635655403E-2</v>
      </c>
    </row>
    <row r="105" spans="1:13">
      <c r="A105" s="83">
        <v>2009</v>
      </c>
      <c r="B105" s="462">
        <f>avgprinc!AK98</f>
        <v>4998966.625591848</v>
      </c>
      <c r="C105" s="349">
        <f>avgprinc!AL98</f>
        <v>5228830.6173594538</v>
      </c>
      <c r="D105" s="564">
        <f>avgprinc!AM98</f>
        <v>4895409.1392454794</v>
      </c>
      <c r="E105" s="564">
        <f>avgprinc!AN98</f>
        <v>6681274.0378347514</v>
      </c>
      <c r="F105" s="564">
        <f>avgprinc!AO98</f>
        <v>3639698.0600289153</v>
      </c>
      <c r="G105" s="79">
        <f>avgprinc!AP98</f>
        <v>7664159.8610954098</v>
      </c>
      <c r="H105" s="574">
        <f>B105*0.001/'TA5'!B105</f>
        <v>8.4177948534488678E-2</v>
      </c>
      <c r="I105" s="585">
        <f>C105*0.001/'TA5'!B105</f>
        <v>8.8048644363880157E-2</v>
      </c>
      <c r="J105" s="595">
        <f>D105*0.001/'TA5'!C105</f>
        <v>7.7774263918399811E-2</v>
      </c>
      <c r="K105" s="596">
        <f>E105*0.001/'TA5'!D105</f>
        <v>9.1874636709690108E-2</v>
      </c>
      <c r="L105" s="591">
        <f>F105*0.001/'TA5'!E105</f>
        <v>7.7433727681636796E-2</v>
      </c>
      <c r="M105" s="592">
        <f>G105*0.001/'TA5'!F105</f>
        <v>8.8954716920852647E-2</v>
      </c>
    </row>
    <row r="106" spans="1:13">
      <c r="A106" s="78">
        <v>2010</v>
      </c>
      <c r="B106" s="463">
        <f>avgprinc!AK99</f>
        <v>5691730.3594919732</v>
      </c>
      <c r="C106" s="350">
        <f>avgprinc!AL99</f>
        <v>5929007.5330105647</v>
      </c>
      <c r="D106" s="562">
        <f>avgprinc!AM99</f>
        <v>5630813.1114401678</v>
      </c>
      <c r="E106" s="562">
        <f>avgprinc!AN99</f>
        <v>7552274.1493235612</v>
      </c>
      <c r="F106" s="562">
        <f>avgprinc!AO99</f>
        <v>4150403.5844555558</v>
      </c>
      <c r="G106" s="73">
        <f>avgprinc!AP99</f>
        <v>8677937.013015287</v>
      </c>
      <c r="H106" s="571">
        <f>B106*0.001/'TA5'!B106</f>
        <v>9.3701541423797594E-2</v>
      </c>
      <c r="I106" s="582">
        <f>C106*0.001/'TA5'!B106</f>
        <v>9.76077765226364E-2</v>
      </c>
      <c r="J106" s="597">
        <f>D106*0.001/'TA5'!C106</f>
        <v>8.7584190070629092E-2</v>
      </c>
      <c r="K106" s="598">
        <f>E106*0.001/'TA5'!D106</f>
        <v>0.10188987851142883</v>
      </c>
      <c r="L106" s="589">
        <f>F106*0.001/'TA5'!E106</f>
        <v>8.6059793829917894E-2</v>
      </c>
      <c r="M106" s="590">
        <f>G106*0.001/'TA5'!F106</f>
        <v>9.9035777151584653E-2</v>
      </c>
    </row>
    <row r="107" spans="1:13">
      <c r="A107" s="78">
        <v>2011</v>
      </c>
      <c r="B107" s="463">
        <f>avgprinc!AK100</f>
        <v>5573723.5620147288</v>
      </c>
      <c r="C107" s="350">
        <f>avgprinc!AL100</f>
        <v>5820204.1247609602</v>
      </c>
      <c r="D107" s="562">
        <f>avgprinc!AM100</f>
        <v>5459506.7184183896</v>
      </c>
      <c r="E107" s="562">
        <f>avgprinc!AN100</f>
        <v>7388793.3389398921</v>
      </c>
      <c r="F107" s="562">
        <f>avgprinc!AO100</f>
        <v>4098460.5684210304</v>
      </c>
      <c r="G107" s="73">
        <f>avgprinc!AP100</f>
        <v>8495637.527555801</v>
      </c>
      <c r="H107" s="571">
        <f>B107*0.001/'TA5'!B107</f>
        <v>9.030335396528244E-2</v>
      </c>
      <c r="I107" s="582">
        <f>C107*0.001/'TA5'!B107</f>
        <v>9.4296738505363464E-2</v>
      </c>
      <c r="J107" s="597">
        <f>D107*0.001/'TA5'!C107</f>
        <v>8.385049551725389E-2</v>
      </c>
      <c r="K107" s="598">
        <f>E107*0.001/'TA5'!D107</f>
        <v>9.733697772026062E-2</v>
      </c>
      <c r="L107" s="589">
        <f>F107*0.001/'TA5'!E107</f>
        <v>8.4412321448326097E-2</v>
      </c>
      <c r="M107" s="590">
        <f>G107*0.001/'TA5'!F107</f>
        <v>9.5806740224361392E-2</v>
      </c>
    </row>
    <row r="108" spans="1:13">
      <c r="A108" s="78">
        <v>2012</v>
      </c>
      <c r="B108" s="463">
        <f>avgprinc!AK101</f>
        <v>6206933.1307106595</v>
      </c>
      <c r="C108" s="350">
        <f>avgprinc!AL101</f>
        <v>6473559.0644308254</v>
      </c>
      <c r="D108" s="562">
        <f>avgprinc!AM101</f>
        <v>6027759.0746952882</v>
      </c>
      <c r="E108" s="562">
        <f>avgprinc!AN101</f>
        <v>8366963.4521753453</v>
      </c>
      <c r="F108" s="562">
        <f>avgprinc!AO101</f>
        <v>4427241.7344384175</v>
      </c>
      <c r="G108" s="73">
        <f>avgprinc!AP101</f>
        <v>9423708.2745491359</v>
      </c>
      <c r="H108" s="571">
        <f>B108*0.001/'TA5'!B108</f>
        <v>9.8225012421607957E-2</v>
      </c>
      <c r="I108" s="582">
        <f>C108*0.001/'TA5'!B108</f>
        <v>0.10244438052177431</v>
      </c>
      <c r="J108" s="597">
        <f>D108*0.001/'TA5'!C108</f>
        <v>9.0300709009170518E-2</v>
      </c>
      <c r="K108" s="598">
        <f>E108*0.001/'TA5'!D108</f>
        <v>0.10690059512853624</v>
      </c>
      <c r="L108" s="589">
        <f>F108*0.001/'TA5'!E108</f>
        <v>8.9908681809902177E-2</v>
      </c>
      <c r="M108" s="590">
        <f>G108*0.001/'TA5'!F108</f>
        <v>0.10426270961761472</v>
      </c>
    </row>
    <row r="109" spans="1:13">
      <c r="A109" s="78">
        <v>2013</v>
      </c>
      <c r="B109" s="463">
        <f>avgprinc!AK102</f>
        <v>5602015.6469377019</v>
      </c>
      <c r="C109" s="350">
        <f>avgprinc!AL102</f>
        <v>5861828.5446834257</v>
      </c>
      <c r="D109" s="562">
        <f>avgprinc!AM102</f>
        <v>5475379.5920847738</v>
      </c>
      <c r="E109" s="562">
        <f>avgprinc!AN102</f>
        <v>7498628.8628652412</v>
      </c>
      <c r="F109" s="562">
        <f>avgprinc!AO102</f>
        <v>4072241.1003594114</v>
      </c>
      <c r="G109" s="73">
        <f>avgprinc!AP102</f>
        <v>8489659.9327675346</v>
      </c>
      <c r="H109" s="571">
        <f>B109*0.001/'TA5'!B109</f>
        <v>8.8528610765933977E-2</v>
      </c>
      <c r="I109" s="582">
        <f>C109*0.001/'TA5'!B109</f>
        <v>9.2634432017803192E-2</v>
      </c>
      <c r="J109" s="597">
        <f>D109*0.001/'TA5'!C109</f>
        <v>8.1693671643733992E-2</v>
      </c>
      <c r="K109" s="598">
        <f>E109*0.001/'TA5'!D109</f>
        <v>9.5951974391937256E-2</v>
      </c>
      <c r="L109" s="589">
        <f>F109*0.001/'TA5'!E109</f>
        <v>8.2220442593097673E-2</v>
      </c>
      <c r="M109" s="590">
        <f>G109*0.001/'TA5'!F109</f>
        <v>9.4265714287757874E-2</v>
      </c>
    </row>
    <row r="110" spans="1:13">
      <c r="A110" s="78">
        <v>2014</v>
      </c>
      <c r="B110" s="463">
        <f>avgprinc!AK103</f>
        <v>5968833.0272402465</v>
      </c>
      <c r="C110" s="350">
        <f>avgprinc!AL103</f>
        <v>6239643.0302662114</v>
      </c>
      <c r="D110" s="562">
        <f>avgprinc!AM103</f>
        <v>5855505.4952956233</v>
      </c>
      <c r="E110" s="562">
        <f>avgprinc!AN103</f>
        <v>8052266.7616802603</v>
      </c>
      <c r="F110" s="562">
        <f>avgprinc!AO103</f>
        <v>4280840.4703672146</v>
      </c>
      <c r="G110" s="73">
        <f>avgprinc!AP103</f>
        <v>9036127.2096609883</v>
      </c>
      <c r="H110" s="571">
        <f>B110*0.001/'TA5'!B110</f>
        <v>9.2351004481315599E-2</v>
      </c>
      <c r="I110" s="582">
        <f>C110*0.001/'TA5'!B110</f>
        <v>9.6541032195091248E-2</v>
      </c>
      <c r="J110" s="597">
        <f>D110*0.001/'TA5'!C110</f>
        <v>8.5265025496482863E-2</v>
      </c>
      <c r="K110" s="598">
        <f>E110*0.001/'TA5'!D110</f>
        <v>0.10062290728092194</v>
      </c>
      <c r="L110" s="589">
        <f>F110*0.001/'TA5'!E110</f>
        <v>8.4872096776962266E-2</v>
      </c>
      <c r="M110" s="590">
        <f>G110*0.001/'TA5'!F110</f>
        <v>9.8497062921524034E-2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P118"/>
  <sheetViews>
    <sheetView workbookViewId="0">
      <pane xSplit="1" ySplit="8" topLeftCell="B88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M4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140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avgprinc!AQ2</f>
        <v>3407448.7462045541</v>
      </c>
      <c r="C9" s="344">
        <f>avgprinc!AR2</f>
        <v>3441638.8076572916</v>
      </c>
      <c r="D9" s="344"/>
      <c r="E9" s="96"/>
      <c r="F9" s="96"/>
      <c r="G9" s="95">
        <f>avgprinc!AV2</f>
        <v>5181295.6470408915</v>
      </c>
      <c r="H9" s="568">
        <f>B9*0.0001/'TA5'!B9</f>
        <v>2.9241531980188858E-2</v>
      </c>
      <c r="I9" s="579">
        <f>C9*0.0001/'TA5'!B9</f>
        <v>2.9534939115509223E-2</v>
      </c>
      <c r="J9" s="613"/>
      <c r="K9" s="579"/>
      <c r="L9" s="613"/>
      <c r="M9" s="599">
        <f>G9*0.0001/'TA5'!F9</f>
        <v>2.9571854440060431E-2</v>
      </c>
      <c r="P9" s="578">
        <f>H9-'TA1'!J10</f>
        <v>8.6449383867454044E-7</v>
      </c>
    </row>
    <row r="10" spans="1:16" s="98" customFormat="1" ht="15" customHeight="1">
      <c r="A10" s="103">
        <v>1914</v>
      </c>
      <c r="B10" s="456">
        <f>avgprinc!AQ3</f>
        <v>3283975.97530076</v>
      </c>
      <c r="C10" s="344">
        <f>avgprinc!AR3</f>
        <v>3315334.8245075378</v>
      </c>
      <c r="D10" s="344"/>
      <c r="E10" s="96"/>
      <c r="F10" s="96"/>
      <c r="G10" s="95">
        <f>avgprinc!AV3</f>
        <v>4995333.0320679368</v>
      </c>
      <c r="H10" s="568">
        <f>B10*0.0001/'TA5'!B10</f>
        <v>3.1190777069411892E-2</v>
      </c>
      <c r="I10" s="579">
        <f>C10*0.0001/'TA5'!B10</f>
        <v>3.1488619344178327E-2</v>
      </c>
      <c r="J10" s="613"/>
      <c r="K10" s="579"/>
      <c r="L10" s="613"/>
      <c r="M10" s="599">
        <f>G10*0.0001/'TA5'!F10</f>
        <v>3.1511920284727296E-2</v>
      </c>
      <c r="P10" s="578">
        <f>H10-'TA1'!J11</f>
        <v>1.8591151847158205E-9</v>
      </c>
    </row>
    <row r="11" spans="1:16" s="98" customFormat="1" ht="15" customHeight="1">
      <c r="A11" s="103">
        <v>1915</v>
      </c>
      <c r="B11" s="456">
        <f>avgprinc!AQ4</f>
        <v>5340575.4249684513</v>
      </c>
      <c r="C11" s="344">
        <f>avgprinc!AR4</f>
        <v>5372103.9990093252</v>
      </c>
      <c r="D11" s="344"/>
      <c r="E11" s="96"/>
      <c r="F11" s="96"/>
      <c r="G11" s="95">
        <f>avgprinc!AV4</f>
        <v>8096357.660609453</v>
      </c>
      <c r="H11" s="568">
        <f>B11*0.0001/'TA5'!B11</f>
        <v>4.9736557243494815E-2</v>
      </c>
      <c r="I11" s="579">
        <f>C11*0.0001/'TA5'!B11</f>
        <v>5.0030181544774857E-2</v>
      </c>
      <c r="J11" s="613"/>
      <c r="K11" s="579"/>
      <c r="L11" s="613"/>
      <c r="M11" s="599">
        <f>G11*0.0001/'TA5'!F11</f>
        <v>5.0014441116114715E-2</v>
      </c>
      <c r="P11" s="578">
        <f>H11-'TA1'!J12</f>
        <v>0</v>
      </c>
    </row>
    <row r="12" spans="1:16" s="98" customFormat="1" ht="15" customHeight="1">
      <c r="A12" s="103">
        <v>1916</v>
      </c>
      <c r="B12" s="456">
        <f>avgprinc!AQ5</f>
        <v>5973189.5030495273</v>
      </c>
      <c r="C12" s="344">
        <f>avgprinc!AR5</f>
        <v>6001549.0705557996</v>
      </c>
      <c r="D12" s="344"/>
      <c r="E12" s="96"/>
      <c r="F12" s="96"/>
      <c r="G12" s="95">
        <f>avgprinc!AV5</f>
        <v>9093437.5435132347</v>
      </c>
      <c r="H12" s="568">
        <f>B12*0.0001/'TA5'!B12</f>
        <v>4.8785058557548673E-2</v>
      </c>
      <c r="I12" s="579">
        <f>C12*0.0001/'TA5'!B12</f>
        <v>4.9016680735407575E-2</v>
      </c>
      <c r="J12" s="613"/>
      <c r="K12" s="579"/>
      <c r="L12" s="613"/>
      <c r="M12" s="599">
        <f>G12*0.0001/'TA5'!F12</f>
        <v>4.920118292528626E-2</v>
      </c>
      <c r="P12" s="578">
        <f>H12-'TA1'!J13</f>
        <v>0</v>
      </c>
    </row>
    <row r="13" spans="1:16" s="98" customFormat="1" ht="15" customHeight="1">
      <c r="A13" s="103">
        <v>1917</v>
      </c>
      <c r="B13" s="456">
        <f>avgprinc!AQ6</f>
        <v>4762616.2760098856</v>
      </c>
      <c r="C13" s="344">
        <f>avgprinc!AR6</f>
        <v>4791269.6530411458</v>
      </c>
      <c r="D13" s="344"/>
      <c r="E13" s="96"/>
      <c r="F13" s="96"/>
      <c r="G13" s="95">
        <f>avgprinc!AV6</f>
        <v>7268569.5610177722</v>
      </c>
      <c r="H13" s="568">
        <f>B13*0.0001/'TA5'!B13</f>
        <v>3.9520183227867586E-2</v>
      </c>
      <c r="I13" s="579">
        <f>C13*0.0001/'TA5'!B13</f>
        <v>3.9757948910582062E-2</v>
      </c>
      <c r="J13" s="613"/>
      <c r="K13" s="579"/>
      <c r="L13" s="613"/>
      <c r="M13" s="599">
        <f>G13*0.0001/'TA5'!F13</f>
        <v>3.9989574587484859E-2</v>
      </c>
      <c r="P13" s="578">
        <f>H13-'TA1'!J14</f>
        <v>2.3555864828161965E-9</v>
      </c>
    </row>
    <row r="14" spans="1:16" s="98" customFormat="1" ht="15" customHeight="1">
      <c r="A14" s="103">
        <v>1918</v>
      </c>
      <c r="B14" s="456">
        <f>avgprinc!AQ7</f>
        <v>3932510.9356142385</v>
      </c>
      <c r="C14" s="344">
        <f>avgprinc!AR7</f>
        <v>3958781.0376512324</v>
      </c>
      <c r="D14" s="381"/>
      <c r="E14" s="341"/>
      <c r="F14" s="341"/>
      <c r="G14" s="95">
        <f>avgprinc!AV7</f>
        <v>5974810.0399154713</v>
      </c>
      <c r="H14" s="568">
        <f>B14*0.0001/'TA5'!B14</f>
        <v>3.0843256004135136E-2</v>
      </c>
      <c r="I14" s="579">
        <f>C14*0.0001/'TA5'!B14</f>
        <v>3.104929624042381E-2</v>
      </c>
      <c r="J14" s="613"/>
      <c r="K14" s="579"/>
      <c r="L14" s="613"/>
      <c r="M14" s="599">
        <f>G14*0.0001/'TA5'!F14</f>
        <v>3.134392680842725E-2</v>
      </c>
      <c r="P14" s="578">
        <f>H14-'TA1'!J15</f>
        <v>1.8384013270034139E-9</v>
      </c>
    </row>
    <row r="15" spans="1:16" s="98" customFormat="1" ht="15" customHeight="1">
      <c r="A15" s="102">
        <v>1919</v>
      </c>
      <c r="B15" s="457">
        <f>avgprinc!AQ8</f>
        <v>3808356.7982197758</v>
      </c>
      <c r="C15" s="343">
        <f>avgprinc!AR8</f>
        <v>3832366.2695528311</v>
      </c>
      <c r="D15" s="382"/>
      <c r="E15" s="342"/>
      <c r="F15" s="342"/>
      <c r="G15" s="99">
        <f>avgprinc!AV8</f>
        <v>5826394.5377911935</v>
      </c>
      <c r="H15" s="569">
        <f>B15*0.0001/'TA5'!B15</f>
        <v>3.1523430602948474E-2</v>
      </c>
      <c r="I15" s="580">
        <f>C15*0.0001/'TA5'!B15</f>
        <v>3.1722167471231098E-2</v>
      </c>
      <c r="J15" s="614"/>
      <c r="K15" s="580"/>
      <c r="L15" s="614"/>
      <c r="M15" s="600">
        <f>G15*0.0001/'TA5'!F15</f>
        <v>3.2058030028016833E-2</v>
      </c>
      <c r="P15" s="578">
        <f>H15-'TA1'!J16</f>
        <v>1.878942883226653E-9</v>
      </c>
    </row>
    <row r="16" spans="1:16" s="98" customFormat="1" ht="15" customHeight="1">
      <c r="A16" s="103">
        <v>1920</v>
      </c>
      <c r="B16" s="456">
        <f>avgprinc!AQ9</f>
        <v>2577548.1288605011</v>
      </c>
      <c r="C16" s="344">
        <f>avgprinc!AR9</f>
        <v>2602092.8551800153</v>
      </c>
      <c r="D16" s="381"/>
      <c r="E16" s="341"/>
      <c r="F16" s="341"/>
      <c r="G16" s="95">
        <f>avgprinc!AV9</f>
        <v>3974476.9583160891</v>
      </c>
      <c r="H16" s="568">
        <f>B16*0.0001/'TA5'!B16</f>
        <v>2.1809432725357267E-2</v>
      </c>
      <c r="I16" s="579">
        <f>C16*0.0001/'TA5'!B16</f>
        <v>2.2017113253776498E-2</v>
      </c>
      <c r="J16" s="613"/>
      <c r="K16" s="579"/>
      <c r="L16" s="613"/>
      <c r="M16" s="599">
        <f>G16*0.0001/'TA5'!F16</f>
        <v>2.2329475373950827E-2</v>
      </c>
      <c r="P16" s="578">
        <f>H16-'TA1'!J17</f>
        <v>0</v>
      </c>
    </row>
    <row r="17" spans="1:16" s="98" customFormat="1" ht="15" customHeight="1">
      <c r="A17" s="103">
        <v>1921</v>
      </c>
      <c r="B17" s="456">
        <f>avgprinc!AQ10</f>
        <v>2101345.9297434986</v>
      </c>
      <c r="C17" s="344">
        <f>avgprinc!AR10</f>
        <v>2125827.8302692161</v>
      </c>
      <c r="D17" s="381"/>
      <c r="E17" s="341"/>
      <c r="F17" s="341"/>
      <c r="G17" s="95">
        <f>avgprinc!AV10</f>
        <v>3221550.8644330665</v>
      </c>
      <c r="H17" s="568">
        <f>B17*0.0001/'TA5'!B17</f>
        <v>1.9716927155294814E-2</v>
      </c>
      <c r="I17" s="579">
        <f>C17*0.0001/'TA5'!B17</f>
        <v>1.9946640808080993E-2</v>
      </c>
      <c r="J17" s="613"/>
      <c r="K17" s="579"/>
      <c r="L17" s="613"/>
      <c r="M17" s="599">
        <f>G17*0.0001/'TA5'!F17</f>
        <v>2.0118213252229743E-2</v>
      </c>
      <c r="P17" s="578">
        <f>H17-'TA1'!J18</f>
        <v>0</v>
      </c>
    </row>
    <row r="18" spans="1:16" s="98" customFormat="1" ht="15" customHeight="1">
      <c r="A18" s="103">
        <v>1922</v>
      </c>
      <c r="B18" s="456">
        <f>avgprinc!AQ11</f>
        <v>2361248.2413832787</v>
      </c>
      <c r="C18" s="344">
        <f>avgprinc!AR11</f>
        <v>2390819.860805538</v>
      </c>
      <c r="D18" s="381"/>
      <c r="E18" s="341"/>
      <c r="F18" s="341"/>
      <c r="G18" s="95">
        <f>avgprinc!AV11</f>
        <v>3595098.8082058323</v>
      </c>
      <c r="H18" s="568">
        <f>B18*0.0001/'TA5'!B18</f>
        <v>2.041201482054111E-2</v>
      </c>
      <c r="I18" s="579">
        <f>C18*0.0001/'TA5'!B18</f>
        <v>2.0667649244459598E-2</v>
      </c>
      <c r="J18" s="613"/>
      <c r="K18" s="579"/>
      <c r="L18" s="613"/>
      <c r="M18" s="599">
        <f>G18*0.0001/'TA5'!F18</f>
        <v>2.0743375296203636E-2</v>
      </c>
      <c r="P18" s="578">
        <f>H18-'TA1'!J19</f>
        <v>3.1267927937811413E-7</v>
      </c>
    </row>
    <row r="19" spans="1:16" s="98" customFormat="1" ht="15" customHeight="1">
      <c r="A19" s="103">
        <v>1923</v>
      </c>
      <c r="B19" s="456">
        <f>avgprinc!AQ12</f>
        <v>2755498.5237513743</v>
      </c>
      <c r="C19" s="344">
        <f>avgprinc!AR12</f>
        <v>2780187.4198968643</v>
      </c>
      <c r="D19" s="381"/>
      <c r="E19" s="341"/>
      <c r="F19" s="341"/>
      <c r="G19" s="95">
        <f>avgprinc!AV12</f>
        <v>4217877.8743071239</v>
      </c>
      <c r="H19" s="568">
        <f>B19*0.0001/'TA5'!B19</f>
        <v>2.1168120846628658E-2</v>
      </c>
      <c r="I19" s="579">
        <f>C19*0.0001/'TA5'!B19</f>
        <v>2.1357784362204087E-2</v>
      </c>
      <c r="J19" s="613"/>
      <c r="K19" s="579"/>
      <c r="L19" s="613"/>
      <c r="M19" s="599">
        <f>G19*0.0001/'TA5'!F19</f>
        <v>2.163906715149138E-2</v>
      </c>
      <c r="P19" s="578">
        <f>H19-'TA1'!J20</f>
        <v>0</v>
      </c>
    </row>
    <row r="20" spans="1:16" s="98" customFormat="1" ht="15" customHeight="1">
      <c r="A20" s="103">
        <v>1924</v>
      </c>
      <c r="B20" s="456">
        <f>avgprinc!AQ13</f>
        <v>2802288.116684699</v>
      </c>
      <c r="C20" s="344">
        <f>avgprinc!AR13</f>
        <v>2828886.9767908617</v>
      </c>
      <c r="D20" s="381"/>
      <c r="E20" s="341"/>
      <c r="F20" s="341"/>
      <c r="G20" s="95">
        <f>avgprinc!AV13</f>
        <v>4280000.5894425632</v>
      </c>
      <c r="H20" s="568">
        <f>B20*0.0001/'TA5'!B20</f>
        <v>2.1805482776910662E-2</v>
      </c>
      <c r="I20" s="579">
        <f>C20*0.0001/'TA5'!B20</f>
        <v>2.2012456850160692E-2</v>
      </c>
      <c r="J20" s="613"/>
      <c r="K20" s="579"/>
      <c r="L20" s="613"/>
      <c r="M20" s="599">
        <f>G20*0.0001/'TA5'!F20</f>
        <v>2.2245492118479329E-2</v>
      </c>
      <c r="P20" s="578">
        <f>H20-'TA1'!J21</f>
        <v>-2.8073693989980053E-7</v>
      </c>
    </row>
    <row r="21" spans="1:16" s="98" customFormat="1" ht="15" customHeight="1">
      <c r="A21" s="103">
        <v>1925</v>
      </c>
      <c r="B21" s="456">
        <f>avgprinc!AQ14</f>
        <v>3716792.3810599325</v>
      </c>
      <c r="C21" s="344">
        <f>avgprinc!AR14</f>
        <v>3741061.3075442202</v>
      </c>
      <c r="D21" s="381"/>
      <c r="E21" s="341"/>
      <c r="F21" s="341"/>
      <c r="G21" s="95">
        <f>avgprinc!AV14</f>
        <v>5659185.3597574513</v>
      </c>
      <c r="H21" s="568">
        <f>B21*0.0001/'TA5'!B21</f>
        <v>2.8410371567817005E-2</v>
      </c>
      <c r="I21" s="579">
        <f>C21*0.0001/'TA5'!B21</f>
        <v>2.8595878087493531E-2</v>
      </c>
      <c r="J21" s="613"/>
      <c r="K21" s="579"/>
      <c r="L21" s="613"/>
      <c r="M21" s="599">
        <f>G21*0.0001/'TA5'!F21</f>
        <v>2.8900141028366143E-2</v>
      </c>
      <c r="P21" s="578">
        <f>H21-'TA1'!J22</f>
        <v>-3.4545158146548349E-7</v>
      </c>
    </row>
    <row r="22" spans="1:16" s="98" customFormat="1" ht="15" customHeight="1">
      <c r="A22" s="103">
        <v>1926</v>
      </c>
      <c r="B22" s="456">
        <f>avgprinc!AQ15</f>
        <v>4577052.8190424964</v>
      </c>
      <c r="C22" s="344">
        <f>avgprinc!AR15</f>
        <v>4597517.0684743337</v>
      </c>
      <c r="D22" s="381"/>
      <c r="E22" s="341"/>
      <c r="F22" s="341"/>
      <c r="G22" s="95">
        <f>avgprinc!AV15</f>
        <v>6975357.6316625923</v>
      </c>
      <c r="H22" s="568">
        <f>B22*0.0001/'TA5'!B22</f>
        <v>3.3425690633695271E-2</v>
      </c>
      <c r="I22" s="579">
        <f>C22*0.0001/'TA5'!B22</f>
        <v>3.357513869505771E-2</v>
      </c>
      <c r="J22" s="613"/>
      <c r="K22" s="579"/>
      <c r="L22" s="613"/>
      <c r="M22" s="599">
        <f>G22*0.0001/'TA5'!F22</f>
        <v>3.3990086873411429E-2</v>
      </c>
      <c r="P22" s="578">
        <f>H22-'TA1'!J23</f>
        <v>0</v>
      </c>
    </row>
    <row r="23" spans="1:16" s="98" customFormat="1" ht="15" customHeight="1">
      <c r="A23" s="103">
        <v>1927</v>
      </c>
      <c r="B23" s="456">
        <f>avgprinc!AQ16</f>
        <v>4148671.0085033039</v>
      </c>
      <c r="C23" s="344">
        <f>avgprinc!AR16</f>
        <v>4172935.6150890416</v>
      </c>
      <c r="D23" s="381"/>
      <c r="E23" s="341"/>
      <c r="F23" s="341"/>
      <c r="G23" s="95">
        <f>avgprinc!AV16</f>
        <v>6323219.7462984957</v>
      </c>
      <c r="H23" s="568">
        <f>B23*0.0001/'TA5'!B23</f>
        <v>3.0863952822837663E-2</v>
      </c>
      <c r="I23" s="579">
        <f>C23*0.0001/'TA5'!B23</f>
        <v>3.1044468865539517E-2</v>
      </c>
      <c r="J23" s="613"/>
      <c r="K23" s="579"/>
      <c r="L23" s="613"/>
      <c r="M23" s="599">
        <f>G23*0.0001/'TA5'!F23</f>
        <v>3.1347619408921341E-2</v>
      </c>
      <c r="P23" s="578">
        <f>H23-'TA1'!J24</f>
        <v>-3.5688917920939645E-7</v>
      </c>
    </row>
    <row r="24" spans="1:16" s="98" customFormat="1" ht="15" customHeight="1">
      <c r="A24" s="103">
        <v>1928</v>
      </c>
      <c r="B24" s="456">
        <f>avgprinc!AQ17</f>
        <v>5053583.8509841077</v>
      </c>
      <c r="C24" s="344">
        <f>avgprinc!AR17</f>
        <v>5077026.2964214496</v>
      </c>
      <c r="D24" s="381"/>
      <c r="E24" s="341"/>
      <c r="F24" s="341"/>
      <c r="G24" s="95">
        <f>avgprinc!AV17</f>
        <v>7702900.3554388788</v>
      </c>
      <c r="H24" s="568">
        <f>B24*0.0001/'TA5'!B24</f>
        <v>3.7194096709979807E-2</v>
      </c>
      <c r="I24" s="579">
        <f>C24*0.0001/'TA5'!B24</f>
        <v>3.7366631807531442E-2</v>
      </c>
      <c r="J24" s="613"/>
      <c r="K24" s="579"/>
      <c r="L24" s="613"/>
      <c r="M24" s="599">
        <f>G24*0.0001/'TA5'!F24</f>
        <v>3.7684043646519436E-2</v>
      </c>
      <c r="P24" s="578">
        <f>H24-'TA1'!J25</f>
        <v>0</v>
      </c>
    </row>
    <row r="25" spans="1:16" s="98" customFormat="1" ht="15" customHeight="1">
      <c r="A25" s="102">
        <v>1929</v>
      </c>
      <c r="B25" s="457">
        <f>avgprinc!AQ18</f>
        <v>5661679.3831503401</v>
      </c>
      <c r="C25" s="343">
        <f>avgprinc!AR18</f>
        <v>5685097.8605841761</v>
      </c>
      <c r="D25" s="382"/>
      <c r="E25" s="342"/>
      <c r="F25" s="342"/>
      <c r="G25" s="99">
        <f>avgprinc!AV18</f>
        <v>8659659.6164869387</v>
      </c>
      <c r="H25" s="569">
        <f>B25*0.0001/'TA5'!B25</f>
        <v>3.9711858659912128E-2</v>
      </c>
      <c r="I25" s="580">
        <f>C25*0.0001/'TA5'!B25</f>
        <v>3.9876119332929144E-2</v>
      </c>
      <c r="J25" s="614"/>
      <c r="K25" s="580"/>
      <c r="L25" s="614"/>
      <c r="M25" s="600">
        <f>G25*0.0001/'TA5'!F25</f>
        <v>4.0228702526884992E-2</v>
      </c>
      <c r="P25" s="578">
        <f>H25-'TA1'!J26</f>
        <v>0</v>
      </c>
    </row>
    <row r="26" spans="1:16" s="98" customFormat="1" ht="15" customHeight="1">
      <c r="A26" s="103">
        <v>1930</v>
      </c>
      <c r="B26" s="456">
        <f>avgprinc!AQ19</f>
        <v>3268494.9743544981</v>
      </c>
      <c r="C26" s="344">
        <f>avgprinc!AR19</f>
        <v>3289843.4362936923</v>
      </c>
      <c r="D26" s="381"/>
      <c r="E26" s="341"/>
      <c r="F26" s="341"/>
      <c r="G26" s="95">
        <f>avgprinc!AV19</f>
        <v>5051713.7728394382</v>
      </c>
      <c r="H26" s="568">
        <f>B26*0.0001/'TA5'!B26</f>
        <v>2.5466171933771639E-2</v>
      </c>
      <c r="I26" s="579">
        <f>C26*0.0001/'TA5'!B26</f>
        <v>2.563250647200126E-2</v>
      </c>
      <c r="J26" s="613"/>
      <c r="K26" s="579"/>
      <c r="L26" s="613"/>
      <c r="M26" s="599">
        <f>G26*0.0001/'TA5'!F26</f>
        <v>2.59341461667086E-2</v>
      </c>
      <c r="P26" s="578">
        <f>H26-'TA1'!J27</f>
        <v>0</v>
      </c>
    </row>
    <row r="27" spans="1:16" s="98" customFormat="1" ht="15" customHeight="1">
      <c r="A27" s="103">
        <v>1931</v>
      </c>
      <c r="B27" s="456">
        <f>avgprinc!AQ20</f>
        <v>1743925.5676274041</v>
      </c>
      <c r="C27" s="344">
        <f>avgprinc!AR20</f>
        <v>1774328.5954493259</v>
      </c>
      <c r="D27" s="381"/>
      <c r="E27" s="341"/>
      <c r="F27" s="341"/>
      <c r="G27" s="95">
        <f>avgprinc!AV20</f>
        <v>2702405.9963844684</v>
      </c>
      <c r="H27" s="568">
        <f>B27*0.0001/'TA5'!B27</f>
        <v>1.5188427453988084E-2</v>
      </c>
      <c r="I27" s="579">
        <f>C27*0.0001/'TA5'!B27</f>
        <v>1.5453217529336932E-2</v>
      </c>
      <c r="J27" s="613"/>
      <c r="K27" s="579"/>
      <c r="L27" s="613"/>
      <c r="M27" s="599">
        <f>G27*0.0001/'TA5'!F27</f>
        <v>1.5500930667568547E-2</v>
      </c>
      <c r="P27" s="578">
        <f>H27-'TA1'!J28</f>
        <v>9.0530081868489543E-10</v>
      </c>
    </row>
    <row r="28" spans="1:16" s="98" customFormat="1" ht="15" customHeight="1">
      <c r="A28" s="103">
        <v>1932</v>
      </c>
      <c r="B28" s="456">
        <f>avgprinc!AQ21</f>
        <v>946002.88512144156</v>
      </c>
      <c r="C28" s="344">
        <f>avgprinc!AR21</f>
        <v>974586.02323501674</v>
      </c>
      <c r="D28" s="381"/>
      <c r="E28" s="341"/>
      <c r="F28" s="341"/>
      <c r="G28" s="95">
        <f>avgprinc!AV21</f>
        <v>1460829.5910583348</v>
      </c>
      <c r="H28" s="568">
        <f>B28*0.0001/'TA5'!B28</f>
        <v>9.750487839327979E-3</v>
      </c>
      <c r="I28" s="579">
        <f>C28*0.0001/'TA5'!B28</f>
        <v>1.004509533468511E-2</v>
      </c>
      <c r="J28" s="613"/>
      <c r="K28" s="579"/>
      <c r="L28" s="613"/>
      <c r="M28" s="599">
        <f>G28*0.0001/'TA5'!F28</f>
        <v>9.9076991396660607E-3</v>
      </c>
      <c r="P28" s="578">
        <f>H28-'TA1'!J29</f>
        <v>0</v>
      </c>
    </row>
    <row r="29" spans="1:16" s="98" customFormat="1" ht="15" customHeight="1">
      <c r="A29" s="103">
        <v>1933</v>
      </c>
      <c r="B29" s="456">
        <f>avgprinc!AQ22</f>
        <v>1174876.072207137</v>
      </c>
      <c r="C29" s="344">
        <f>avgprinc!AR22</f>
        <v>1204504.2433146723</v>
      </c>
      <c r="D29" s="381"/>
      <c r="E29" s="341"/>
      <c r="F29" s="341"/>
      <c r="G29" s="95">
        <f>avgprinc!AV22</f>
        <v>1811259.0917775638</v>
      </c>
      <c r="H29" s="568">
        <f>B29*0.0001/'TA5'!B29</f>
        <v>1.2489912643387793E-2</v>
      </c>
      <c r="I29" s="579">
        <f>C29*0.0001/'TA5'!B29</f>
        <v>1.280488481591768E-2</v>
      </c>
      <c r="J29" s="613"/>
      <c r="K29" s="579"/>
      <c r="L29" s="613"/>
      <c r="M29" s="599">
        <f>G29*0.0001/'TA5'!F29</f>
        <v>1.265287600728693E-2</v>
      </c>
      <c r="P29" s="578">
        <f>H29-'TA1'!J30</f>
        <v>0</v>
      </c>
    </row>
    <row r="30" spans="1:16" s="98" customFormat="1" ht="15" customHeight="1">
      <c r="A30" s="103">
        <v>1934</v>
      </c>
      <c r="B30" s="456">
        <f>avgprinc!AQ23</f>
        <v>1743752.4858386146</v>
      </c>
      <c r="C30" s="344">
        <f>avgprinc!AR23</f>
        <v>1772082.9610273235</v>
      </c>
      <c r="D30" s="381"/>
      <c r="E30" s="341"/>
      <c r="F30" s="341"/>
      <c r="G30" s="95">
        <f>avgprinc!AV23</f>
        <v>2704160.8423131513</v>
      </c>
      <c r="H30" s="568">
        <f>B30*0.0001/'TA5'!B30</f>
        <v>1.653382550479501E-2</v>
      </c>
      <c r="I30" s="579">
        <f>C30*0.0001/'TA5'!B30</f>
        <v>1.6802447993962542E-2</v>
      </c>
      <c r="J30" s="613"/>
      <c r="K30" s="579"/>
      <c r="L30" s="613"/>
      <c r="M30" s="599">
        <f>G30*0.0001/'TA5'!F30</f>
        <v>1.6821804590677468E-2</v>
      </c>
      <c r="P30" s="578">
        <f>H30-'TA1'!J31</f>
        <v>0</v>
      </c>
    </row>
    <row r="31" spans="1:16" s="98" customFormat="1" ht="15" customHeight="1">
      <c r="A31" s="103">
        <v>1935</v>
      </c>
      <c r="B31" s="456">
        <f>avgprinc!AQ24</f>
        <v>2160631.8117637686</v>
      </c>
      <c r="C31" s="344">
        <f>avgprinc!AR24</f>
        <v>2194322.5238500009</v>
      </c>
      <c r="D31" s="381"/>
      <c r="E31" s="341"/>
      <c r="F31" s="341"/>
      <c r="G31" s="95">
        <f>avgprinc!AV24</f>
        <v>3357130.9450237271</v>
      </c>
      <c r="H31" s="568">
        <f>B31*0.0001/'TA5'!B31</f>
        <v>1.8660979870653696E-2</v>
      </c>
      <c r="I31" s="579">
        <f>C31*0.0001/'TA5'!B31</f>
        <v>1.8951960359159949E-2</v>
      </c>
      <c r="J31" s="613"/>
      <c r="K31" s="579"/>
      <c r="L31" s="613"/>
      <c r="M31" s="599">
        <f>G31*0.0001/'TA5'!F31</f>
        <v>1.9009587141777116E-2</v>
      </c>
      <c r="P31" s="578">
        <f>H31-'TA1'!J32</f>
        <v>1.1122810762709268E-9</v>
      </c>
    </row>
    <row r="32" spans="1:16" s="98" customFormat="1" ht="15" customHeight="1">
      <c r="A32" s="103">
        <v>1936</v>
      </c>
      <c r="B32" s="456">
        <f>avgprinc!AQ25</f>
        <v>2789936.0558351385</v>
      </c>
      <c r="C32" s="344">
        <f>avgprinc!AR25</f>
        <v>2818970.6504188669</v>
      </c>
      <c r="D32" s="381"/>
      <c r="E32" s="341"/>
      <c r="F32" s="341"/>
      <c r="G32" s="95">
        <f>avgprinc!AV25</f>
        <v>4342753.1406005425</v>
      </c>
      <c r="H32" s="568">
        <f>B32*0.0001/'TA5'!B32</f>
        <v>2.1797148811022807E-2</v>
      </c>
      <c r="I32" s="579">
        <f>C32*0.0001/'TA5'!B32</f>
        <v>2.2023989629645014E-2</v>
      </c>
      <c r="J32" s="613"/>
      <c r="K32" s="579"/>
      <c r="L32" s="613"/>
      <c r="M32" s="599">
        <f>G32*0.0001/'TA5'!F32</f>
        <v>2.2236611680091504E-2</v>
      </c>
      <c r="P32" s="578">
        <f>H32-'TA1'!J33</f>
        <v>0</v>
      </c>
    </row>
    <row r="33" spans="1:16" s="98" customFormat="1" ht="15" customHeight="1">
      <c r="A33" s="103">
        <v>1937</v>
      </c>
      <c r="B33" s="456">
        <f>avgprinc!AQ26</f>
        <v>2937931.7648339765</v>
      </c>
      <c r="C33" s="344">
        <f>avgprinc!AR26</f>
        <v>2971532.0997471083</v>
      </c>
      <c r="D33" s="381"/>
      <c r="E33" s="341"/>
      <c r="F33" s="341"/>
      <c r="G33" s="95">
        <f>avgprinc!AV26</f>
        <v>4572703.6879188558</v>
      </c>
      <c r="H33" s="568">
        <f>B33*0.0001/'TA5'!B33</f>
        <v>2.1558953293762832E-2</v>
      </c>
      <c r="I33" s="579">
        <f>C33*0.0001/'TA5'!B33</f>
        <v>2.1805517240454059E-2</v>
      </c>
      <c r="J33" s="613"/>
      <c r="K33" s="579"/>
      <c r="L33" s="613"/>
      <c r="M33" s="599">
        <f>G33*0.0001/'TA5'!F33</f>
        <v>2.1991728283135833E-2</v>
      </c>
      <c r="P33" s="578">
        <f>H33-'TA1'!J34</f>
        <v>0</v>
      </c>
    </row>
    <row r="34" spans="1:16" s="98" customFormat="1" ht="15" customHeight="1">
      <c r="A34" s="103">
        <v>1938</v>
      </c>
      <c r="B34" s="456">
        <f>avgprinc!AQ27</f>
        <v>2438605.9620639384</v>
      </c>
      <c r="C34" s="344">
        <f>avgprinc!AR27</f>
        <v>2472791.668603099</v>
      </c>
      <c r="D34" s="381"/>
      <c r="E34" s="341"/>
      <c r="F34" s="341"/>
      <c r="G34" s="95">
        <f>avgprinc!AV27</f>
        <v>3785978.5572230108</v>
      </c>
      <c r="H34" s="568">
        <f>B34*0.0001/'TA5'!B34</f>
        <v>1.9258206343723959E-2</v>
      </c>
      <c r="I34" s="579">
        <f>C34*0.0001/'TA5'!B34</f>
        <v>1.9528178369044503E-2</v>
      </c>
      <c r="J34" s="613"/>
      <c r="K34" s="579"/>
      <c r="L34" s="613"/>
      <c r="M34" s="599">
        <f>G34*0.0001/'TA5'!F34</f>
        <v>1.9617922333108988E-2</v>
      </c>
      <c r="P34" s="578">
        <f>H34-'TA1'!J35</f>
        <v>1.1478785491569887E-9</v>
      </c>
    </row>
    <row r="35" spans="1:16" s="98" customFormat="1" ht="15" customHeight="1">
      <c r="A35" s="102">
        <v>1939</v>
      </c>
      <c r="B35" s="457">
        <f>avgprinc!AQ28</f>
        <v>2693669.7892757705</v>
      </c>
      <c r="C35" s="343">
        <f>avgprinc!AR28</f>
        <v>2725476.7756242021</v>
      </c>
      <c r="D35" s="382"/>
      <c r="E35" s="342"/>
      <c r="F35" s="342"/>
      <c r="G35" s="99">
        <f>avgprinc!AV28</f>
        <v>4183470.8835384683</v>
      </c>
      <c r="H35" s="569">
        <f>B35*0.0001/'TA5'!B35</f>
        <v>1.9881280288510123E-2</v>
      </c>
      <c r="I35" s="580">
        <f>C35*0.0001/'TA5'!B35</f>
        <v>2.0116039431313595E-2</v>
      </c>
      <c r="J35" s="614"/>
      <c r="K35" s="580"/>
      <c r="L35" s="614"/>
      <c r="M35" s="600">
        <f>G35*0.0001/'TA5'!F35</f>
        <v>2.0292297096425209E-2</v>
      </c>
      <c r="P35" s="578">
        <f>H35-'TA1'!J36</f>
        <v>0</v>
      </c>
    </row>
    <row r="36" spans="1:16" s="98" customFormat="1" ht="15" customHeight="1">
      <c r="A36" s="103">
        <v>1940</v>
      </c>
      <c r="B36" s="456">
        <f>avgprinc!AQ29</f>
        <v>3517413.0633172365</v>
      </c>
      <c r="C36" s="344">
        <f>avgprinc!AR29</f>
        <v>3548072.4860692029</v>
      </c>
      <c r="D36" s="381"/>
      <c r="E36" s="341"/>
      <c r="F36" s="341"/>
      <c r="G36" s="95">
        <f>avgprinc!AV29</f>
        <v>5454953.7471368844</v>
      </c>
      <c r="H36" s="568">
        <f>B36*0.0001/'TA5'!B36</f>
        <v>2.3933117494886465E-2</v>
      </c>
      <c r="I36" s="579">
        <f>C36*0.0001/'TA5'!B36</f>
        <v>2.4141729777219949E-2</v>
      </c>
      <c r="J36" s="613"/>
      <c r="K36" s="579"/>
      <c r="L36" s="613"/>
      <c r="M36" s="599">
        <f>G36*0.0001/'TA5'!F36</f>
        <v>2.4413910612724441E-2</v>
      </c>
      <c r="P36" s="578">
        <f>H36-'TA1'!J37</f>
        <v>0</v>
      </c>
    </row>
    <row r="37" spans="1:16" s="98" customFormat="1" ht="15" customHeight="1">
      <c r="A37" s="103">
        <v>1941</v>
      </c>
      <c r="B37" s="456">
        <f>avgprinc!AQ30</f>
        <v>4288484.7009117045</v>
      </c>
      <c r="C37" s="344">
        <f>avgprinc!AR30</f>
        <v>4318876.8625478242</v>
      </c>
      <c r="D37" s="381"/>
      <c r="E37" s="341"/>
      <c r="F37" s="341"/>
      <c r="G37" s="95">
        <f>avgprinc!AV30</f>
        <v>6716298.938604895</v>
      </c>
      <c r="H37" s="568">
        <f>B37*0.0001/'TA5'!B37</f>
        <v>2.4609064634843608E-2</v>
      </c>
      <c r="I37" s="579">
        <f>C37*0.0001/'TA5'!B37</f>
        <v>2.4783467185454756E-2</v>
      </c>
      <c r="J37" s="613"/>
      <c r="K37" s="579"/>
      <c r="L37" s="613"/>
      <c r="M37" s="599">
        <f>G37*0.0001/'TA5'!F37</f>
        <v>2.508632254038189E-2</v>
      </c>
      <c r="P37" s="578">
        <f>H37-'TA1'!J38</f>
        <v>1.4668145517648945E-9</v>
      </c>
    </row>
    <row r="38" spans="1:16" s="98" customFormat="1" ht="15" customHeight="1">
      <c r="A38" s="103">
        <v>1942</v>
      </c>
      <c r="B38" s="456">
        <f>avgprinc!AQ31</f>
        <v>4848934.4051372176</v>
      </c>
      <c r="C38" s="344">
        <f>avgprinc!AR31</f>
        <v>4886366.0461708577</v>
      </c>
      <c r="D38" s="381"/>
      <c r="E38" s="341"/>
      <c r="F38" s="341"/>
      <c r="G38" s="95">
        <f>avgprinc!AV31</f>
        <v>7673370.8741480382</v>
      </c>
      <c r="H38" s="568">
        <f>B38*0.0001/'TA5'!B38</f>
        <v>2.3531001880307507E-2</v>
      </c>
      <c r="I38" s="579">
        <f>C38*0.0001/'TA5'!B38</f>
        <v>2.371265086582738E-2</v>
      </c>
      <c r="J38" s="613"/>
      <c r="K38" s="579"/>
      <c r="L38" s="613"/>
      <c r="M38" s="599">
        <f>G38*0.0001/'TA5'!F38</f>
        <v>2.4005618837595475E-2</v>
      </c>
      <c r="P38" s="578">
        <f>H38-'TA1'!J39</f>
        <v>0</v>
      </c>
    </row>
    <row r="39" spans="1:16" s="98" customFormat="1" ht="15" customHeight="1">
      <c r="A39" s="103">
        <v>1943</v>
      </c>
      <c r="B39" s="456">
        <f>avgprinc!AQ32</f>
        <v>4482335.1239952445</v>
      </c>
      <c r="C39" s="344">
        <f>avgprinc!AR32</f>
        <v>4525229.220578149</v>
      </c>
      <c r="D39" s="381"/>
      <c r="E39" s="341"/>
      <c r="F39" s="341"/>
      <c r="G39" s="95">
        <f>avgprinc!AV32</f>
        <v>7177806.0470295651</v>
      </c>
      <c r="H39" s="568">
        <f>B39*0.0001/'TA5'!B39</f>
        <v>1.8849551676450658E-2</v>
      </c>
      <c r="I39" s="579">
        <f>C39*0.0001/'TA5'!B39</f>
        <v>1.9029934103865734E-2</v>
      </c>
      <c r="J39" s="613"/>
      <c r="K39" s="579"/>
      <c r="L39" s="613"/>
      <c r="M39" s="599">
        <f>G39*0.0001/'TA5'!F39</f>
        <v>1.9321806587592708E-2</v>
      </c>
      <c r="P39" s="578">
        <f>H39-'TA1'!J40</f>
        <v>0</v>
      </c>
    </row>
    <row r="40" spans="1:16" s="98" customFormat="1" ht="15" customHeight="1">
      <c r="A40" s="103">
        <v>1944</v>
      </c>
      <c r="B40" s="456">
        <f>avgprinc!AQ33</f>
        <v>4331358.1319620162</v>
      </c>
      <c r="C40" s="344">
        <f>avgprinc!AR33</f>
        <v>4373900.7075572331</v>
      </c>
      <c r="D40" s="381"/>
      <c r="E40" s="341"/>
      <c r="F40" s="341"/>
      <c r="G40" s="95">
        <f>avgprinc!AV33</f>
        <v>7007455.2670783112</v>
      </c>
      <c r="H40" s="568">
        <f>B40*0.0001/'TA5'!B40</f>
        <v>1.7645040903302094E-2</v>
      </c>
      <c r="I40" s="579">
        <f>C40*0.0001/'TA5'!B40</f>
        <v>1.781835039737743E-2</v>
      </c>
      <c r="J40" s="613"/>
      <c r="K40" s="579"/>
      <c r="L40" s="613"/>
      <c r="M40" s="599">
        <f>G40*0.0001/'TA5'!F40</f>
        <v>1.8126426725606135E-2</v>
      </c>
      <c r="P40" s="578">
        <f>H40-'TA1'!J41</f>
        <v>1.0517263934750609E-9</v>
      </c>
    </row>
    <row r="41" spans="1:16" s="98" customFormat="1" ht="15" customHeight="1">
      <c r="A41" s="103">
        <v>1945</v>
      </c>
      <c r="B41" s="456">
        <f>avgprinc!AQ34</f>
        <v>3356249.6620237855</v>
      </c>
      <c r="C41" s="344">
        <f>avgprinc!AR34</f>
        <v>3402886.0896045165</v>
      </c>
      <c r="D41" s="381"/>
      <c r="E41" s="341"/>
      <c r="F41" s="341"/>
      <c r="G41" s="95">
        <f>avgprinc!AV34</f>
        <v>5493842.4836604865</v>
      </c>
      <c r="H41" s="568">
        <f>B41*0.0001/'TA5'!B41</f>
        <v>1.42347326905366E-2</v>
      </c>
      <c r="I41" s="579">
        <f>C41*0.0001/'TA5'!B41</f>
        <v>1.4432529978314344E-2</v>
      </c>
      <c r="J41" s="613"/>
      <c r="K41" s="579"/>
      <c r="L41" s="613"/>
      <c r="M41" s="599">
        <f>G41*0.0001/'TA5'!F41</f>
        <v>1.4671533266006721E-2</v>
      </c>
      <c r="P41" s="578">
        <f>H41-'TA1'!J42</f>
        <v>0</v>
      </c>
    </row>
    <row r="42" spans="1:16" s="98" customFormat="1" ht="15" customHeight="1">
      <c r="A42" s="103">
        <v>1946</v>
      </c>
      <c r="B42" s="456">
        <f>avgprinc!AQ35</f>
        <v>2839748.5928691733</v>
      </c>
      <c r="C42" s="344">
        <f>avgprinc!AR35</f>
        <v>2888972.4198770709</v>
      </c>
      <c r="D42" s="381"/>
      <c r="E42" s="341"/>
      <c r="F42" s="341"/>
      <c r="G42" s="95">
        <f>avgprinc!AV35</f>
        <v>4681667.7529424978</v>
      </c>
      <c r="H42" s="568">
        <f>B42*0.0001/'TA5'!B42</f>
        <v>1.3777684877860285E-2</v>
      </c>
      <c r="I42" s="579">
        <f>C42*0.0001/'TA5'!B42</f>
        <v>1.4016505447645971E-2</v>
      </c>
      <c r="J42" s="613"/>
      <c r="K42" s="579"/>
      <c r="L42" s="613"/>
      <c r="M42" s="599">
        <f>G42*0.0001/'TA5'!F42</f>
        <v>1.4187715147184241E-2</v>
      </c>
      <c r="P42" s="578">
        <f>H42-'TA1'!J43</f>
        <v>0</v>
      </c>
    </row>
    <row r="43" spans="1:16" s="98" customFormat="1" ht="15" customHeight="1">
      <c r="A43" s="103">
        <v>1947</v>
      </c>
      <c r="B43" s="456">
        <f>avgprinc!AQ36</f>
        <v>3356670.1993575851</v>
      </c>
      <c r="C43" s="344">
        <f>avgprinc!AR36</f>
        <v>3396083.7691588276</v>
      </c>
      <c r="D43" s="381"/>
      <c r="E43" s="341"/>
      <c r="F43" s="341"/>
      <c r="G43" s="95">
        <f>avgprinc!AV36</f>
        <v>5517707.2735669473</v>
      </c>
      <c r="H43" s="568">
        <f>B43*0.0001/'TA5'!B43</f>
        <v>1.6815548589875644E-2</v>
      </c>
      <c r="I43" s="579">
        <f>C43*0.0001/'TA5'!B43</f>
        <v>1.7012994498687328E-2</v>
      </c>
      <c r="J43" s="613"/>
      <c r="K43" s="579"/>
      <c r="L43" s="613"/>
      <c r="M43" s="599">
        <f>G43*0.0001/'TA5'!F43</f>
        <v>1.7276956076118635E-2</v>
      </c>
      <c r="P43" s="578">
        <f>H43-'TA1'!J44</f>
        <v>0</v>
      </c>
    </row>
    <row r="44" spans="1:16" s="98" customFormat="1" ht="15" customHeight="1">
      <c r="A44" s="103">
        <v>1948</v>
      </c>
      <c r="B44" s="456">
        <f>avgprinc!AQ37</f>
        <v>4015678.2822010336</v>
      </c>
      <c r="C44" s="344">
        <f>avgprinc!AR37</f>
        <v>4053474.1198260449</v>
      </c>
      <c r="D44" s="381"/>
      <c r="E44" s="341"/>
      <c r="F44" s="341"/>
      <c r="G44" s="95">
        <f>avgprinc!AV37</f>
        <v>6616700.7756593684</v>
      </c>
      <c r="H44" s="568">
        <f>B44*0.0001/'TA5'!B44</f>
        <v>1.9218599861692724E-2</v>
      </c>
      <c r="I44" s="579">
        <f>C44*0.0001/'TA5'!B44</f>
        <v>1.9399486633168466E-2</v>
      </c>
      <c r="J44" s="613"/>
      <c r="K44" s="579"/>
      <c r="L44" s="613"/>
      <c r="M44" s="599">
        <f>G44*0.0001/'TA5'!F44</f>
        <v>1.9744687655599082E-2</v>
      </c>
      <c r="P44" s="578">
        <f>H44-'TA1'!J45</f>
        <v>0</v>
      </c>
    </row>
    <row r="45" spans="1:16" s="98" customFormat="1" ht="15" customHeight="1">
      <c r="A45" s="102">
        <v>1949</v>
      </c>
      <c r="B45" s="457">
        <f>avgprinc!AQ38</f>
        <v>3895970.0099472948</v>
      </c>
      <c r="C45" s="343">
        <f>avgprinc!AR38</f>
        <v>3929272.5152974715</v>
      </c>
      <c r="D45" s="382"/>
      <c r="E45" s="342"/>
      <c r="F45" s="342"/>
      <c r="G45" s="99">
        <f>avgprinc!AV38</f>
        <v>6432846.8325195387</v>
      </c>
      <c r="H45" s="569">
        <f>B45*0.0001/'TA5'!B45</f>
        <v>1.9252819208444898E-2</v>
      </c>
      <c r="I45" s="580">
        <f>C45*0.0001/'TA5'!B45</f>
        <v>1.9417391089916823E-2</v>
      </c>
      <c r="J45" s="614"/>
      <c r="K45" s="580"/>
      <c r="L45" s="614"/>
      <c r="M45" s="600">
        <f>G45*0.0001/'TA5'!F45</f>
        <v>1.9771606706989263E-2</v>
      </c>
      <c r="P45" s="578">
        <f>H45-'TA1'!J46</f>
        <v>0</v>
      </c>
    </row>
    <row r="46" spans="1:16" s="98" customFormat="1" ht="15" customHeight="1">
      <c r="A46" s="103">
        <v>1950</v>
      </c>
      <c r="B46" s="456">
        <f>avgprinc!AQ39</f>
        <v>3535528.4272520551</v>
      </c>
      <c r="C46" s="344">
        <f>avgprinc!AR39</f>
        <v>3570821.5111425999</v>
      </c>
      <c r="D46" s="381"/>
      <c r="E46" s="341"/>
      <c r="F46" s="341"/>
      <c r="G46" s="95">
        <f>avgprinc!AV39</f>
        <v>5855903.3436708041</v>
      </c>
      <c r="H46" s="568">
        <f>B46*0.0001/'TA5'!B46</f>
        <v>1.6045614359688692E-2</v>
      </c>
      <c r="I46" s="579">
        <f>C46*0.0001/'TA5'!B46</f>
        <v>1.6205788213562063E-2</v>
      </c>
      <c r="J46" s="613"/>
      <c r="K46" s="579"/>
      <c r="L46" s="613"/>
      <c r="M46" s="599">
        <f>G46*0.0001/'TA5'!F46</f>
        <v>1.6558798043759006E-2</v>
      </c>
      <c r="P46" s="578">
        <f>H46-'TA1'!J47</f>
        <v>0</v>
      </c>
    </row>
    <row r="47" spans="1:16" s="98" customFormat="1" ht="15" customHeight="1">
      <c r="A47" s="103">
        <v>1951</v>
      </c>
      <c r="B47" s="456">
        <f>avgprinc!AQ40</f>
        <v>4021577.2228753711</v>
      </c>
      <c r="C47" s="344">
        <f>avgprinc!AR40</f>
        <v>4061546.1429227865</v>
      </c>
      <c r="D47" s="381"/>
      <c r="E47" s="341"/>
      <c r="F47" s="341"/>
      <c r="G47" s="95">
        <f>avgprinc!AV40</f>
        <v>6651719.4916102858</v>
      </c>
      <c r="H47" s="568">
        <f>B47*0.0001/'TA5'!B47</f>
        <v>1.7055143775034028E-2</v>
      </c>
      <c r="I47" s="579">
        <f>C47*0.0001/'TA5'!B47</f>
        <v>1.7224648335101664E-2</v>
      </c>
      <c r="J47" s="613"/>
      <c r="K47" s="579"/>
      <c r="L47" s="613"/>
      <c r="M47" s="599">
        <f>G47*0.0001/'TA5'!F47</f>
        <v>1.7534211958805723E-2</v>
      </c>
      <c r="P47" s="578">
        <f>H47-'TA1'!J48</f>
        <v>1.016565786410295E-9</v>
      </c>
    </row>
    <row r="48" spans="1:16" s="98" customFormat="1" ht="15" customHeight="1">
      <c r="A48" s="103">
        <v>1952</v>
      </c>
      <c r="B48" s="456">
        <f>avgprinc!AQ41</f>
        <v>3935327.5418519285</v>
      </c>
      <c r="C48" s="344">
        <f>avgprinc!AR41</f>
        <v>3975087.236515379</v>
      </c>
      <c r="D48" s="381"/>
      <c r="E48" s="341"/>
      <c r="F48" s="341"/>
      <c r="G48" s="95">
        <f>avgprinc!AV41</f>
        <v>6525333.2648009369</v>
      </c>
      <c r="H48" s="568">
        <f>B48*0.0001/'TA5'!B48</f>
        <v>1.6272045760451031E-2</v>
      </c>
      <c r="I48" s="579">
        <f>C48*0.0001/'TA5'!B48</f>
        <v>1.6436446706523434E-2</v>
      </c>
      <c r="J48" s="613"/>
      <c r="K48" s="579"/>
      <c r="L48" s="613"/>
      <c r="M48" s="599">
        <f>G48*0.0001/'TA5'!F48</f>
        <v>1.6743139691202596E-2</v>
      </c>
      <c r="P48" s="578">
        <f>H48-'TA1'!J49</f>
        <v>-1.9397790144981553E-9</v>
      </c>
    </row>
    <row r="49" spans="1:16" s="98" customFormat="1" ht="15" customHeight="1">
      <c r="A49" s="103">
        <v>1953</v>
      </c>
      <c r="B49" s="456">
        <f>avgprinc!AQ42</f>
        <v>3851400.9641144685</v>
      </c>
      <c r="C49" s="344">
        <f>avgprinc!AR42</f>
        <v>3890584.5761383357</v>
      </c>
      <c r="D49" s="381"/>
      <c r="E49" s="341"/>
      <c r="F49" s="341"/>
      <c r="G49" s="95">
        <f>avgprinc!AV42</f>
        <v>6389571.1787775215</v>
      </c>
      <c r="H49" s="568">
        <f>B49*0.0001/'TA5'!B49</f>
        <v>1.5441435199419071E-2</v>
      </c>
      <c r="I49" s="579">
        <f>C49*0.0001/'TA5'!B49</f>
        <v>1.5598534190561076E-2</v>
      </c>
      <c r="J49" s="613"/>
      <c r="K49" s="579"/>
      <c r="L49" s="613"/>
      <c r="M49" s="599">
        <f>G49*0.0001/'TA5'!F49</f>
        <v>1.5891443460833498E-2</v>
      </c>
      <c r="P49" s="578">
        <f>H49-'TA1'!J50</f>
        <v>0</v>
      </c>
    </row>
    <row r="50" spans="1:16" s="98" customFormat="1" ht="15" customHeight="1">
      <c r="A50" s="103">
        <v>1954</v>
      </c>
      <c r="B50" s="456">
        <f>avgprinc!AQ43</f>
        <v>3811954.0848909714</v>
      </c>
      <c r="C50" s="344">
        <f>avgprinc!AR43</f>
        <v>3848595.6942490726</v>
      </c>
      <c r="D50" s="381"/>
      <c r="E50" s="341"/>
      <c r="F50" s="341"/>
      <c r="G50" s="95">
        <f>avgprinc!AV43</f>
        <v>6327119.1581882667</v>
      </c>
      <c r="H50" s="568">
        <f>B50*0.0001/'TA5'!B50</f>
        <v>1.5603051499133503E-2</v>
      </c>
      <c r="I50" s="579">
        <f>C50*0.0001/'TA5'!B50</f>
        <v>1.5753032560052272E-2</v>
      </c>
      <c r="J50" s="613"/>
      <c r="K50" s="579"/>
      <c r="L50" s="613"/>
      <c r="M50" s="599">
        <f>G50*0.0001/'TA5'!F50</f>
        <v>1.6072104627104528E-2</v>
      </c>
      <c r="P50" s="578">
        <f>H50-'TA1'!J51</f>
        <v>-1.860028683159376E-9</v>
      </c>
    </row>
    <row r="51" spans="1:16" s="98" customFormat="1" ht="15" customHeight="1">
      <c r="A51" s="103">
        <v>1955</v>
      </c>
      <c r="B51" s="456">
        <f>avgprinc!AQ44</f>
        <v>4774879.8128976412</v>
      </c>
      <c r="C51" s="344">
        <f>avgprinc!AR44</f>
        <v>4807497.0973958066</v>
      </c>
      <c r="D51" s="381"/>
      <c r="E51" s="341"/>
      <c r="F51" s="341"/>
      <c r="G51" s="95">
        <f>avgprinc!AV44</f>
        <v>7908337.6448967541</v>
      </c>
      <c r="H51" s="568">
        <f>B51*0.0001/'TA5'!B51</f>
        <v>1.8248272280112908E-2</v>
      </c>
      <c r="I51" s="579">
        <f>C51*0.0001/'TA5'!B51</f>
        <v>1.8372926535692845E-2</v>
      </c>
      <c r="J51" s="613"/>
      <c r="K51" s="579"/>
      <c r="L51" s="613"/>
      <c r="M51" s="599">
        <f>G51*0.0001/'TA5'!F51</f>
        <v>1.8771512394498015E-2</v>
      </c>
      <c r="P51" s="578">
        <f>H51-'TA1'!J52</f>
        <v>0</v>
      </c>
    </row>
    <row r="52" spans="1:16" s="98" customFormat="1" ht="15" customHeight="1">
      <c r="A52" s="103">
        <v>1956</v>
      </c>
      <c r="B52" s="456">
        <f>avgprinc!AQ45</f>
        <v>4418982.7206664328</v>
      </c>
      <c r="C52" s="344">
        <f>avgprinc!AR45</f>
        <v>4453872.8386150142</v>
      </c>
      <c r="D52" s="381"/>
      <c r="E52" s="341"/>
      <c r="F52" s="341"/>
      <c r="G52" s="95">
        <f>avgprinc!AV45</f>
        <v>7329969.259131005</v>
      </c>
      <c r="H52" s="568">
        <f>B52*0.0001/'TA5'!B52</f>
        <v>1.6568876994689279E-2</v>
      </c>
      <c r="I52" s="579">
        <f>C52*0.0001/'TA5'!B52</f>
        <v>1.6699696712520865E-2</v>
      </c>
      <c r="J52" s="613"/>
      <c r="K52" s="579"/>
      <c r="L52" s="613"/>
      <c r="M52" s="599">
        <f>G52*0.0001/'TA5'!F52</f>
        <v>1.7068414795955819E-2</v>
      </c>
      <c r="P52" s="578">
        <f>H52-'TA1'!J53</f>
        <v>0</v>
      </c>
    </row>
    <row r="53" spans="1:16" s="98" customFormat="1" ht="15" customHeight="1">
      <c r="A53" s="103">
        <v>1957</v>
      </c>
      <c r="B53" s="456">
        <f>avgprinc!AQ46</f>
        <v>4169118.8791538919</v>
      </c>
      <c r="C53" s="344">
        <f>avgprinc!AR46</f>
        <v>4204747.1763080256</v>
      </c>
      <c r="D53" s="381"/>
      <c r="E53" s="341"/>
      <c r="F53" s="341"/>
      <c r="G53" s="95">
        <f>avgprinc!AV46</f>
        <v>6918836.2039888036</v>
      </c>
      <c r="H53" s="568">
        <f>B53*0.0001/'TA5'!B53</f>
        <v>1.5602379015851715E-2</v>
      </c>
      <c r="I53" s="579">
        <f>C53*0.0001/'TA5'!B53</f>
        <v>1.5735713231545993E-2</v>
      </c>
      <c r="J53" s="613"/>
      <c r="K53" s="579"/>
      <c r="L53" s="613"/>
      <c r="M53" s="599">
        <f>G53*0.0001/'TA5'!F53</f>
        <v>1.60879792267428E-2</v>
      </c>
      <c r="P53" s="578">
        <f>H53-'TA1'!J54</f>
        <v>0</v>
      </c>
    </row>
    <row r="54" spans="1:16" s="98" customFormat="1" ht="15" customHeight="1">
      <c r="A54" s="103">
        <v>1958</v>
      </c>
      <c r="B54" s="456">
        <f>avgprinc!AQ47</f>
        <v>3641534.730808245</v>
      </c>
      <c r="C54" s="344">
        <f>avgprinc!AR47</f>
        <v>3679800.751452893</v>
      </c>
      <c r="D54" s="381"/>
      <c r="E54" s="341"/>
      <c r="F54" s="341"/>
      <c r="G54" s="95">
        <f>avgprinc!AV47</f>
        <v>6051781.6239939462</v>
      </c>
      <c r="H54" s="568">
        <f>B54*0.0001/'TA5'!B54</f>
        <v>1.4017927411355671E-2</v>
      </c>
      <c r="I54" s="579">
        <f>C54*0.0001/'TA5'!B54</f>
        <v>1.4165230770892505E-2</v>
      </c>
      <c r="J54" s="613"/>
      <c r="K54" s="579"/>
      <c r="L54" s="613"/>
      <c r="M54" s="599">
        <f>G54*0.0001/'TA5'!F54</f>
        <v>1.4474805562483838E-2</v>
      </c>
      <c r="P54" s="578">
        <f>H54-'TA1'!J55</f>
        <v>8.3553358502796993E-10</v>
      </c>
    </row>
    <row r="55" spans="1:16" s="98" customFormat="1" ht="15" customHeight="1">
      <c r="A55" s="102">
        <v>1959</v>
      </c>
      <c r="B55" s="457">
        <f>avgprinc!AQ48</f>
        <v>4297061.617855276</v>
      </c>
      <c r="C55" s="343">
        <f>avgprinc!AR48</f>
        <v>4328904.5147804962</v>
      </c>
      <c r="D55" s="382"/>
      <c r="E55" s="342"/>
      <c r="F55" s="342"/>
      <c r="G55" s="99">
        <f>avgprinc!AV48</f>
        <v>7176994.838033013</v>
      </c>
      <c r="H55" s="569">
        <f>B55*0.0001/'TA5'!B55</f>
        <v>1.5588444865606928E-2</v>
      </c>
      <c r="I55" s="580">
        <f>C55*0.0001/'TA5'!B55</f>
        <v>1.5703961301540132E-2</v>
      </c>
      <c r="J55" s="614"/>
      <c r="K55" s="580"/>
      <c r="L55" s="614"/>
      <c r="M55" s="600">
        <f>G55*0.0001/'TA5'!F55</f>
        <v>1.6096417917438193E-2</v>
      </c>
      <c r="P55" s="578">
        <f>H55-'TA1'!J56</f>
        <v>0</v>
      </c>
    </row>
    <row r="56" spans="1:16">
      <c r="A56" s="78">
        <v>1960</v>
      </c>
      <c r="B56" s="456">
        <f>avgprinc!AQ49</f>
        <v>4636034.4035537066</v>
      </c>
      <c r="C56" s="344">
        <f>avgprinc!AR49</f>
        <v>4667786.0284914719</v>
      </c>
      <c r="D56" s="381"/>
      <c r="E56" s="341"/>
      <c r="F56" s="341"/>
      <c r="G56" s="95">
        <f>avgprinc!AV49</f>
        <v>7736709.5221538302</v>
      </c>
      <c r="H56" s="568">
        <f>B56*0.0001/'TA5'!B56</f>
        <v>1.6506173845322041E-2</v>
      </c>
      <c r="I56" s="579">
        <f>C56*0.0001/'TA5'!B56</f>
        <v>1.6619222583850051E-2</v>
      </c>
      <c r="J56" s="613"/>
      <c r="K56" s="579"/>
      <c r="L56" s="613"/>
      <c r="M56" s="599">
        <f>G56*0.0001/'TA5'!F56</f>
        <v>1.6995849505295719E-2</v>
      </c>
      <c r="P56" s="578">
        <f>H56-'TA1'!J57</f>
        <v>0</v>
      </c>
    </row>
    <row r="57" spans="1:16">
      <c r="A57" s="78">
        <v>1961</v>
      </c>
      <c r="B57" s="456">
        <f>avgprinc!AQ50</f>
        <v>4743673.7550274581</v>
      </c>
      <c r="C57" s="344">
        <f>avgprinc!AR50</f>
        <v>4776376.0339853205</v>
      </c>
      <c r="D57" s="381"/>
      <c r="E57" s="341"/>
      <c r="F57" s="341"/>
      <c r="G57" s="95">
        <f>avgprinc!AV50</f>
        <v>7843129.4634627076</v>
      </c>
      <c r="H57" s="568">
        <f>B57*0.0001/'TA5'!B57</f>
        <v>1.6686190924330352E-2</v>
      </c>
      <c r="I57" s="579">
        <f>C57*0.0001/'TA5'!B57</f>
        <v>1.6801223386200916E-2</v>
      </c>
      <c r="J57" s="613"/>
      <c r="K57" s="579"/>
      <c r="L57" s="613"/>
      <c r="M57" s="599">
        <f>G57*0.0001/'TA5'!F57</f>
        <v>1.7173220517261958E-2</v>
      </c>
      <c r="P57" s="578">
        <f>H57-'TA1'!J58</f>
        <v>0</v>
      </c>
    </row>
    <row r="58" spans="1:16">
      <c r="A58" s="78">
        <v>1962</v>
      </c>
      <c r="B58" s="458">
        <f>avgprinc!AQ51</f>
        <v>5048757.6610377235</v>
      </c>
      <c r="C58" s="345">
        <f>avgprinc!AR51</f>
        <v>5077068.9581602002</v>
      </c>
      <c r="D58" s="561">
        <f>avgprinc!AS51</f>
        <v>4332224.0675402293</v>
      </c>
      <c r="E58" s="561">
        <f>avgprinc!AT51</f>
        <v>5137858.8699514354</v>
      </c>
      <c r="F58" s="561">
        <f>avgprinc!AU51</f>
        <v>5011670.7272731038</v>
      </c>
      <c r="G58" s="92">
        <f>avgprinc!AV51</f>
        <v>8265175.0777156083</v>
      </c>
      <c r="H58" s="570">
        <f>B58*0.0001/'TA5'!B58</f>
        <v>1.6900926828384399E-2</v>
      </c>
      <c r="I58" s="581">
        <f>C58*0.0001/'TA5'!B58</f>
        <v>1.699570007622242E-2</v>
      </c>
      <c r="J58" s="581">
        <f>D58*0.0001/'TA5'!C58</f>
        <v>1.3883708976209165E-2</v>
      </c>
      <c r="K58" s="581">
        <f>E58*0.0001/'TA5'!D58</f>
        <v>1.1962709948420526E-2</v>
      </c>
      <c r="L58" s="581">
        <f>F58*0.0001/'TA5'!E58</f>
        <v>2.8530102223157876E-2</v>
      </c>
      <c r="M58" s="588">
        <f>G58*0.0001/'TA5'!F58</f>
        <v>1.7357192933559418E-2</v>
      </c>
      <c r="P58" s="578">
        <f>H58-'TA1'!J59</f>
        <v>0</v>
      </c>
    </row>
    <row r="59" spans="1:16">
      <c r="A59" s="78">
        <v>1963</v>
      </c>
      <c r="B59" s="459">
        <f>avgprinc!AQ52</f>
        <v>5438919.3996729357</v>
      </c>
      <c r="C59" s="346">
        <f>avgprinc!AR52</f>
        <v>5470113.1393018598</v>
      </c>
      <c r="D59" s="562">
        <f>avgprinc!AS52</f>
        <v>4721492.8103289027</v>
      </c>
      <c r="E59" s="562">
        <f>avgprinc!AT52</f>
        <v>5541910.0331314327</v>
      </c>
      <c r="F59" s="562">
        <f>avgprinc!AU52</f>
        <v>5448133.8932356713</v>
      </c>
      <c r="G59" s="73">
        <f>avgprinc!AV52</f>
        <v>8925887.0315628853</v>
      </c>
      <c r="H59" s="571">
        <f>B59*0.0001/'TA5'!B59</f>
        <v>1.7611603252589703E-2</v>
      </c>
      <c r="I59" s="582">
        <f>C59*0.0001/'TA5'!B59</f>
        <v>1.7712610773742199E-2</v>
      </c>
      <c r="J59" s="589">
        <f>D59*0.0001/'TA5'!C59</f>
        <v>1.4592239766566295E-2</v>
      </c>
      <c r="K59" s="582">
        <f>E59*0.0001/'TA5'!D59</f>
        <v>1.2446851449411255E-2</v>
      </c>
      <c r="L59" s="589">
        <f>F59*0.0001/'TA5'!E59</f>
        <v>2.9875968962505748E-2</v>
      </c>
      <c r="M59" s="590">
        <f>G59*0.0001/'TA5'!F59</f>
        <v>1.819699723273516E-2</v>
      </c>
      <c r="P59" s="578">
        <f>H59-'TA1'!J60</f>
        <v>0</v>
      </c>
    </row>
    <row r="60" spans="1:16">
      <c r="A60" s="78">
        <v>1964</v>
      </c>
      <c r="B60" s="459">
        <f>avgprinc!AQ53</f>
        <v>5885349.6902759895</v>
      </c>
      <c r="C60" s="346">
        <f>avgprinc!AR53</f>
        <v>5921416.9207966775</v>
      </c>
      <c r="D60" s="562">
        <f>avgprinc!AS53</f>
        <v>5110761.5531175761</v>
      </c>
      <c r="E60" s="562">
        <f>avgprinc!AT53</f>
        <v>5945961.1963114301</v>
      </c>
      <c r="F60" s="562">
        <f>avgprinc!AU53</f>
        <v>5884597.0591982389</v>
      </c>
      <c r="G60" s="73">
        <f>avgprinc!AV53</f>
        <v>9697208.9836885184</v>
      </c>
      <c r="H60" s="571">
        <f>B60*0.0001/'TA5'!B60</f>
        <v>1.8308507278561592E-2</v>
      </c>
      <c r="I60" s="582">
        <f>C60*0.0001/'TA5'!B60</f>
        <v>1.8420707434415817E-2</v>
      </c>
      <c r="J60" s="589">
        <f>D60*0.0001/'TA5'!C60</f>
        <v>1.5252030454576015E-2</v>
      </c>
      <c r="K60" s="582">
        <f>E60*0.0001/'TA5'!D60</f>
        <v>1.289789844304323E-2</v>
      </c>
      <c r="L60" s="589">
        <f>F60*0.0001/'TA5'!E60</f>
        <v>3.1126501038670543E-2</v>
      </c>
      <c r="M60" s="590">
        <f>G60*0.0001/'TA5'!F60</f>
        <v>1.9036801531910893E-2</v>
      </c>
      <c r="P60" s="578">
        <f>H60-'TA1'!J61</f>
        <v>0</v>
      </c>
    </row>
    <row r="61" spans="1:16">
      <c r="A61" s="78">
        <v>1965</v>
      </c>
      <c r="B61" s="459">
        <f>avgprinc!AQ54</f>
        <v>6105146.0454495633</v>
      </c>
      <c r="C61" s="346">
        <f>avgprinc!AR54</f>
        <v>6143024.7856703652</v>
      </c>
      <c r="D61" s="562">
        <f>avgprinc!AS54</f>
        <v>5339731.1539723556</v>
      </c>
      <c r="E61" s="562">
        <f>avgprinc!AT54</f>
        <v>6133340.6171584409</v>
      </c>
      <c r="F61" s="562">
        <f>avgprinc!AU54</f>
        <v>6115050.3311622813</v>
      </c>
      <c r="G61" s="73">
        <f>avgprinc!AV54</f>
        <v>10038995.628769858</v>
      </c>
      <c r="H61" s="571">
        <f>B61*0.0001/'TA5'!B61</f>
        <v>1.8058010376989841E-2</v>
      </c>
      <c r="I61" s="582">
        <f>C61*0.0001/'TA5'!B61</f>
        <v>1.8170049414038658E-2</v>
      </c>
      <c r="J61" s="589">
        <f>D61*0.0001/'TA5'!C61</f>
        <v>1.5150219525065324E-2</v>
      </c>
      <c r="K61" s="582">
        <f>E61*0.0001/'TA5'!D61</f>
        <v>1.2637842411986762E-2</v>
      </c>
      <c r="L61" s="589">
        <f>F61*0.0001/'TA5'!E61</f>
        <v>3.0979809505568539E-2</v>
      </c>
      <c r="M61" s="590">
        <f>G61*0.0001/'TA5'!F61</f>
        <v>1.8771982751786705E-2</v>
      </c>
      <c r="P61" s="578">
        <f>H61-'TA1'!J62</f>
        <v>0</v>
      </c>
    </row>
    <row r="62" spans="1:16">
      <c r="A62" s="78">
        <v>1966</v>
      </c>
      <c r="B62" s="459">
        <f>avgprinc!AQ55</f>
        <v>6299789.7915052967</v>
      </c>
      <c r="C62" s="346">
        <f>avgprinc!AR55</f>
        <v>6339613.7946552215</v>
      </c>
      <c r="D62" s="562">
        <f>avgprinc!AS55</f>
        <v>5568700.7548271343</v>
      </c>
      <c r="E62" s="562">
        <f>avgprinc!AT55</f>
        <v>6320720.0380054526</v>
      </c>
      <c r="F62" s="562">
        <f>avgprinc!AU55</f>
        <v>6345503.6031263229</v>
      </c>
      <c r="G62" s="73">
        <f>avgprinc!AV55</f>
        <v>10328895.954181181</v>
      </c>
      <c r="H62" s="571">
        <f>B62*0.0001/'TA5'!B62</f>
        <v>1.7803834751248363E-2</v>
      </c>
      <c r="I62" s="582">
        <f>C62*0.0001/'TA5'!B62</f>
        <v>1.7916381359100345E-2</v>
      </c>
      <c r="J62" s="589">
        <f>D62*0.0001/'TA5'!C62</f>
        <v>1.5057969838380812E-2</v>
      </c>
      <c r="K62" s="582">
        <f>E62*0.0001/'TA5'!D62</f>
        <v>1.2402599677443506E-2</v>
      </c>
      <c r="L62" s="589">
        <f>F62*0.0001/'TA5'!E62</f>
        <v>3.0845003202557564E-2</v>
      </c>
      <c r="M62" s="590">
        <f>G62*0.0001/'TA5'!F62</f>
        <v>1.8507163971662521E-2</v>
      </c>
      <c r="P62" s="578">
        <f>H62-'TA1'!J63</f>
        <v>0</v>
      </c>
    </row>
    <row r="63" spans="1:16">
      <c r="A63" s="78">
        <v>1967</v>
      </c>
      <c r="B63" s="459">
        <f>avgprinc!AQ56</f>
        <v>5960422.6836045356</v>
      </c>
      <c r="C63" s="346">
        <f>avgprinc!AR56</f>
        <v>6010095.8879206246</v>
      </c>
      <c r="D63" s="562">
        <f>avgprinc!AS56</f>
        <v>5459161.4869007068</v>
      </c>
      <c r="E63" s="562">
        <f>avgprinc!AT56</f>
        <v>6162132.2566698147</v>
      </c>
      <c r="F63" s="562">
        <f>avgprinc!AU56</f>
        <v>5852821.7080843616</v>
      </c>
      <c r="G63" s="73">
        <f>avgprinc!AV56</f>
        <v>9782169.267008977</v>
      </c>
      <c r="H63" s="572">
        <f>B63*0.0001/'TA5'!B63</f>
        <v>1.6614829190075394E-2</v>
      </c>
      <c r="I63" s="583">
        <f>C63*0.0001/'TA5'!B63</f>
        <v>1.6753294505178925E-2</v>
      </c>
      <c r="J63" s="589">
        <f>D63*0.0001/'TA5'!C63</f>
        <v>1.4426471432670953E-2</v>
      </c>
      <c r="K63" s="582">
        <f>E63*0.0001/'TA5'!D63</f>
        <v>1.2083360226824881E-2</v>
      </c>
      <c r="L63" s="589">
        <f>F63*0.0001/'TA5'!E63</f>
        <v>2.7499065268784758E-2</v>
      </c>
      <c r="M63" s="590">
        <f>G63*0.0001/'TA5'!F63</f>
        <v>1.7302092630416151E-2</v>
      </c>
      <c r="P63" s="578">
        <f>H63-'TA1'!J64</f>
        <v>0</v>
      </c>
    </row>
    <row r="64" spans="1:16">
      <c r="A64" s="78">
        <v>1968</v>
      </c>
      <c r="B64" s="459">
        <f>avgprinc!AQ57</f>
        <v>6200456.8714448866</v>
      </c>
      <c r="C64" s="346">
        <f>avgprinc!AR57</f>
        <v>6250526.6317546172</v>
      </c>
      <c r="D64" s="562">
        <f>avgprinc!AS57</f>
        <v>5762621.1272978848</v>
      </c>
      <c r="E64" s="562">
        <f>avgprinc!AT57</f>
        <v>6436696.9888854558</v>
      </c>
      <c r="F64" s="562">
        <f>avgprinc!AU57</f>
        <v>6068490.0418644315</v>
      </c>
      <c r="G64" s="73">
        <f>avgprinc!AV57</f>
        <v>10228292.50633027</v>
      </c>
      <c r="H64" s="572">
        <f>B64*0.0001/'TA5'!B64</f>
        <v>1.6797066899016503E-2</v>
      </c>
      <c r="I64" s="583">
        <f>C64*0.0001/'TA5'!B64</f>
        <v>1.693270611576736E-2</v>
      </c>
      <c r="J64" s="589">
        <f>D64*0.0001/'TA5'!C64</f>
        <v>1.4811440545599913E-2</v>
      </c>
      <c r="K64" s="582">
        <f>E64*0.0001/'TA5'!D64</f>
        <v>1.2331952631939203E-2</v>
      </c>
      <c r="L64" s="589">
        <f>F64*0.0001/'TA5'!E64</f>
        <v>2.7401922852732245E-2</v>
      </c>
      <c r="M64" s="590">
        <f>G64*0.0001/'TA5'!F64</f>
        <v>1.7476788372732699E-2</v>
      </c>
      <c r="P64" s="578">
        <f>H64-'TA1'!J65</f>
        <v>0</v>
      </c>
    </row>
    <row r="65" spans="1:16">
      <c r="A65" s="83">
        <v>1969</v>
      </c>
      <c r="B65" s="460">
        <f>avgprinc!AQ58</f>
        <v>5976658.8489253949</v>
      </c>
      <c r="C65" s="347">
        <f>avgprinc!AR58</f>
        <v>6023136.2058256874</v>
      </c>
      <c r="D65" s="564">
        <f>avgprinc!AS58</f>
        <v>5509635.7610265538</v>
      </c>
      <c r="E65" s="564">
        <f>avgprinc!AT58</f>
        <v>6203600.1786757885</v>
      </c>
      <c r="F65" s="564">
        <f>avgprinc!AU58</f>
        <v>5830156.7739436449</v>
      </c>
      <c r="G65" s="79">
        <f>avgprinc!AV58</f>
        <v>9876917.9271350261</v>
      </c>
      <c r="H65" s="573">
        <f>B65*0.0001/'TA5'!B65</f>
        <v>1.5977005532477054E-2</v>
      </c>
      <c r="I65" s="584">
        <f>C65*0.0001/'TA5'!B65</f>
        <v>1.6101250366773456E-2</v>
      </c>
      <c r="J65" s="591">
        <f>D65*0.0001/'TA5'!C65</f>
        <v>1.3958810406620616E-2</v>
      </c>
      <c r="K65" s="585">
        <f>E65*0.0001/'TA5'!D65</f>
        <v>1.1744794275728056E-2</v>
      </c>
      <c r="L65" s="591">
        <f>F65*0.0001/'TA5'!E65</f>
        <v>2.598459520959295E-2</v>
      </c>
      <c r="M65" s="592">
        <f>G65*0.0001/'TA5'!F65</f>
        <v>1.6593138134339824E-2</v>
      </c>
      <c r="P65" s="578">
        <f>H65-'TA1'!J66</f>
        <v>0</v>
      </c>
    </row>
    <row r="66" spans="1:16">
      <c r="A66" s="78">
        <v>1970</v>
      </c>
      <c r="B66" s="459">
        <f>avgprinc!AQ59</f>
        <v>5123165.693982793</v>
      </c>
      <c r="C66" s="346">
        <f>avgprinc!AR59</f>
        <v>5174754.7915541632</v>
      </c>
      <c r="D66" s="562">
        <f>avgprinc!AS59</f>
        <v>4681401.7600138597</v>
      </c>
      <c r="E66" s="562">
        <f>avgprinc!AT59</f>
        <v>5394393.6159502584</v>
      </c>
      <c r="F66" s="562">
        <f>avgprinc!AU59</f>
        <v>4951927.4820777196</v>
      </c>
      <c r="G66" s="73">
        <f>avgprinc!AV59</f>
        <v>8462621.1078548916</v>
      </c>
      <c r="H66" s="572">
        <f>B66*0.0001/'TA5'!B66</f>
        <v>1.4035798158147369E-2</v>
      </c>
      <c r="I66" s="583">
        <f>C66*0.0001/'TA5'!B66</f>
        <v>1.4177135410136541E-2</v>
      </c>
      <c r="J66" s="589">
        <f>D66*0.0001/'TA5'!C66</f>
        <v>1.2159717163740424E-2</v>
      </c>
      <c r="K66" s="582">
        <f>E66*0.0001/'TA5'!D66</f>
        <v>1.0456336622155504E-2</v>
      </c>
      <c r="L66" s="589">
        <f>F66*0.0001/'TA5'!E66</f>
        <v>2.2606268212257419E-2</v>
      </c>
      <c r="M66" s="590">
        <f>G66*0.0001/'TA5'!F66</f>
        <v>1.4533262328768616E-2</v>
      </c>
      <c r="P66" s="578">
        <f>H66-'TA1'!J67</f>
        <v>0</v>
      </c>
    </row>
    <row r="67" spans="1:16">
      <c r="A67" s="78">
        <v>1971</v>
      </c>
      <c r="B67" s="459">
        <f>avgprinc!AQ60</f>
        <v>5115164.7181495344</v>
      </c>
      <c r="C67" s="346">
        <f>avgprinc!AR60</f>
        <v>5175096.8495021565</v>
      </c>
      <c r="D67" s="562">
        <f>avgprinc!AS60</f>
        <v>4724639.2247062065</v>
      </c>
      <c r="E67" s="562">
        <f>avgprinc!AT60</f>
        <v>5420629.7966889171</v>
      </c>
      <c r="F67" s="562">
        <f>avgprinc!AU60</f>
        <v>4906574.4731541025</v>
      </c>
      <c r="G67" s="73">
        <f>avgprinc!AV60</f>
        <v>8461043.7110726405</v>
      </c>
      <c r="H67" s="572">
        <f>B67*0.0001/'TA5'!B67</f>
        <v>1.3943352390924703E-2</v>
      </c>
      <c r="I67" s="583">
        <f>C67*0.0001/'TA5'!B67</f>
        <v>1.4106720507697902E-2</v>
      </c>
      <c r="J67" s="589">
        <f>D67*0.0001/'TA5'!C67</f>
        <v>1.2171575773209041E-2</v>
      </c>
      <c r="K67" s="582">
        <f>E67*0.0001/'TA5'!D67</f>
        <v>1.0448542413541873E-2</v>
      </c>
      <c r="L67" s="589">
        <f>F67*0.0001/'TA5'!E67</f>
        <v>2.2356246519848359E-2</v>
      </c>
      <c r="M67" s="590">
        <f>G67*0.0001/'TA5'!F67</f>
        <v>1.445480496659002E-2</v>
      </c>
      <c r="P67" s="578">
        <f>H67-'TA1'!J68</f>
        <v>0</v>
      </c>
    </row>
    <row r="68" spans="1:16">
      <c r="A68" s="78">
        <v>1972</v>
      </c>
      <c r="B68" s="459">
        <f>avgprinc!AQ61</f>
        <v>5171962.4759656703</v>
      </c>
      <c r="C68" s="346">
        <f>avgprinc!AR61</f>
        <v>5246522.97947527</v>
      </c>
      <c r="D68" s="562">
        <f>avgprinc!AS61</f>
        <v>4781703.3246978419</v>
      </c>
      <c r="E68" s="562">
        <f>avgprinc!AT61</f>
        <v>5486644.2907286314</v>
      </c>
      <c r="F68" s="562">
        <f>avgprinc!AU61</f>
        <v>4991803.0326800002</v>
      </c>
      <c r="G68" s="73">
        <f>avgprinc!AV61</f>
        <v>8549558.1446730867</v>
      </c>
      <c r="H68" s="572">
        <f>B68*0.0001/'TA5'!B68</f>
        <v>1.3601265295619672E-2</v>
      </c>
      <c r="I68" s="583">
        <f>C68*0.0001/'TA5'!B68</f>
        <v>1.3797345060993393E-2</v>
      </c>
      <c r="J68" s="589">
        <f>D68*0.0001/'TA5'!C68</f>
        <v>1.1916502837948427E-2</v>
      </c>
      <c r="K68" s="582">
        <f>E68*0.0001/'TA5'!D68</f>
        <v>1.0237553620072504E-2</v>
      </c>
      <c r="L68" s="589">
        <f>F68*0.0001/'TA5'!E68</f>
        <v>2.1638373126279479E-2</v>
      </c>
      <c r="M68" s="590">
        <f>G68*0.0001/'TA5'!F68</f>
        <v>1.4121805003469488E-2</v>
      </c>
      <c r="P68" s="578">
        <f>H68-'TA1'!J69</f>
        <v>0</v>
      </c>
    </row>
    <row r="69" spans="1:16">
      <c r="A69" s="78">
        <v>1973</v>
      </c>
      <c r="B69" s="459">
        <f>avgprinc!AQ62</f>
        <v>4887267.2081493987</v>
      </c>
      <c r="C69" s="346">
        <f>avgprinc!AR62</f>
        <v>4984855.2153215837</v>
      </c>
      <c r="D69" s="562">
        <f>avgprinc!AS62</f>
        <v>4530301.304004807</v>
      </c>
      <c r="E69" s="562">
        <f>avgprinc!AT62</f>
        <v>5247759.2867031656</v>
      </c>
      <c r="F69" s="562">
        <f>avgprinc!AU62</f>
        <v>4691266.6175201563</v>
      </c>
      <c r="G69" s="73">
        <f>avgprinc!AV62</f>
        <v>8054881.142374834</v>
      </c>
      <c r="H69" s="572">
        <f>B69*0.0001/'TA5'!B69</f>
        <v>1.2337718719436451E-2</v>
      </c>
      <c r="I69" s="583">
        <f>C69*0.0001/'TA5'!B69</f>
        <v>1.2584075902623223E-2</v>
      </c>
      <c r="J69" s="589">
        <f>D69*0.0001/'TA5'!C69</f>
        <v>1.0798021334437635E-2</v>
      </c>
      <c r="K69" s="582">
        <f>E69*0.0001/'TA5'!D69</f>
        <v>9.3951675801804396E-3</v>
      </c>
      <c r="L69" s="589">
        <f>F69*0.0001/'TA5'!E69</f>
        <v>1.9522130077007208E-2</v>
      </c>
      <c r="M69" s="590">
        <f>G69*0.0001/'TA5'!F69</f>
        <v>1.2805133979441052E-2</v>
      </c>
      <c r="P69" s="578">
        <f>H69-'TA1'!J70</f>
        <v>0</v>
      </c>
    </row>
    <row r="70" spans="1:16">
      <c r="A70" s="78">
        <v>1974</v>
      </c>
      <c r="B70" s="459">
        <f>avgprinc!AQ63</f>
        <v>4419079.9200486401</v>
      </c>
      <c r="C70" s="346">
        <f>avgprinc!AR63</f>
        <v>4538098.4673475688</v>
      </c>
      <c r="D70" s="562">
        <f>avgprinc!AS63</f>
        <v>4111319.5247849002</v>
      </c>
      <c r="E70" s="562">
        <f>avgprinc!AT63</f>
        <v>4881928.8052897947</v>
      </c>
      <c r="F70" s="562">
        <f>avgprinc!AU63</f>
        <v>4124134.0928600575</v>
      </c>
      <c r="G70" s="73">
        <f>avgprinc!AV63</f>
        <v>7246920.3134465693</v>
      </c>
      <c r="H70" s="572">
        <f>B70*0.0001/'TA5'!B70</f>
        <v>1.1479406990531514E-2</v>
      </c>
      <c r="I70" s="583">
        <f>C70*0.0001/'TA5'!B70</f>
        <v>1.178858047654785E-2</v>
      </c>
      <c r="J70" s="589">
        <f>D70*0.0001/'TA5'!C70</f>
        <v>1.003236559294862E-2</v>
      </c>
      <c r="K70" s="582">
        <f>E70*0.0001/'TA5'!D70</f>
        <v>8.939374791069099E-3</v>
      </c>
      <c r="L70" s="589">
        <f>F70*0.0001/'TA5'!E70</f>
        <v>1.7835263525427084E-2</v>
      </c>
      <c r="M70" s="590">
        <f>G70*0.0001/'TA5'!F70</f>
        <v>1.1897415834397407E-2</v>
      </c>
      <c r="P70" s="578">
        <f>H70-'TA1'!J71</f>
        <v>0</v>
      </c>
    </row>
    <row r="71" spans="1:16">
      <c r="A71" s="78">
        <v>1975</v>
      </c>
      <c r="B71" s="459">
        <f>avgprinc!AQ64</f>
        <v>4278606.060266275</v>
      </c>
      <c r="C71" s="346">
        <f>avgprinc!AR64</f>
        <v>4407867.3048514817</v>
      </c>
      <c r="D71" s="562">
        <f>avgprinc!AS64</f>
        <v>3949505.4802578827</v>
      </c>
      <c r="E71" s="562">
        <f>avgprinc!AT64</f>
        <v>4800959.5136271724</v>
      </c>
      <c r="F71" s="562">
        <f>avgprinc!AU64</f>
        <v>3964719.7387549914</v>
      </c>
      <c r="G71" s="73">
        <f>avgprinc!AV64</f>
        <v>7019766.4485111088</v>
      </c>
      <c r="H71" s="572">
        <f>B71*0.0001/'TA5'!B71</f>
        <v>1.148353712643768E-2</v>
      </c>
      <c r="I71" s="583">
        <f>C71*0.0001/'TA5'!B71</f>
        <v>1.1830467009744439E-2</v>
      </c>
      <c r="J71" s="589">
        <f>D71*0.0001/'TA5'!C71</f>
        <v>1.0058480205668021E-2</v>
      </c>
      <c r="K71" s="582">
        <f>E71*0.0001/'TA5'!D71</f>
        <v>9.236274890970007E-3</v>
      </c>
      <c r="L71" s="589">
        <f>F71*0.0001/'TA5'!E71</f>
        <v>1.7062594273433259E-2</v>
      </c>
      <c r="M71" s="590">
        <f>G71*0.0001/'TA5'!F71</f>
        <v>1.1929900147698902E-2</v>
      </c>
      <c r="P71" s="578">
        <f>H71-'TA1'!J72</f>
        <v>0</v>
      </c>
    </row>
    <row r="72" spans="1:16">
      <c r="A72" s="78">
        <v>1976</v>
      </c>
      <c r="B72" s="459">
        <f>avgprinc!AQ65</f>
        <v>4493064.0352895763</v>
      </c>
      <c r="C72" s="346">
        <f>avgprinc!AR65</f>
        <v>4619702.8759264853</v>
      </c>
      <c r="D72" s="562">
        <f>avgprinc!AS65</f>
        <v>4150063.5437239353</v>
      </c>
      <c r="E72" s="562">
        <f>avgprinc!AT65</f>
        <v>5069864.5086671542</v>
      </c>
      <c r="F72" s="562">
        <f>avgprinc!AU65</f>
        <v>4109517.5324155088</v>
      </c>
      <c r="G72" s="73">
        <f>avgprinc!AV65</f>
        <v>7359953.1198058641</v>
      </c>
      <c r="H72" s="572">
        <f>B72*0.0001/'TA5'!B72</f>
        <v>1.1634169868219853E-2</v>
      </c>
      <c r="I72" s="583">
        <f>C72*0.0001/'TA5'!B72</f>
        <v>1.1962083686565705E-2</v>
      </c>
      <c r="J72" s="589">
        <f>D72*0.0001/'TA5'!C72</f>
        <v>1.01536987076285E-2</v>
      </c>
      <c r="K72" s="582">
        <f>E72*0.0001/'TA5'!D72</f>
        <v>9.4721451514390154E-3</v>
      </c>
      <c r="L72" s="589">
        <f>F72*0.0001/'TA5'!E72</f>
        <v>1.6838444652345078E-2</v>
      </c>
      <c r="M72" s="590">
        <f>G72*0.0001/'TA5'!F72</f>
        <v>1.2112463299354557E-2</v>
      </c>
      <c r="P72" s="578">
        <f>H72-'TA1'!J73</f>
        <v>0</v>
      </c>
    </row>
    <row r="73" spans="1:16">
      <c r="A73" s="78">
        <v>1977</v>
      </c>
      <c r="B73" s="459">
        <f>avgprinc!AQ66</f>
        <v>4757250.824413592</v>
      </c>
      <c r="C73" s="346">
        <f>avgprinc!AR66</f>
        <v>4886373.9439594643</v>
      </c>
      <c r="D73" s="562">
        <f>avgprinc!AS66</f>
        <v>4394014.4362163199</v>
      </c>
      <c r="E73" s="562">
        <f>avgprinc!AT66</f>
        <v>5345105.2072391696</v>
      </c>
      <c r="F73" s="562">
        <f>avgprinc!AU66</f>
        <v>4370462.010827058</v>
      </c>
      <c r="G73" s="73">
        <f>avgprinc!AV66</f>
        <v>7763606.6991907759</v>
      </c>
      <c r="H73" s="572">
        <f>B73*0.0001/'TA5'!B73</f>
        <v>1.1948669044074656E-2</v>
      </c>
      <c r="I73" s="583">
        <f>C73*0.0001/'TA5'!B73</f>
        <v>1.2272984384664731E-2</v>
      </c>
      <c r="J73" s="589">
        <f>D73*0.0001/'TA5'!C73</f>
        <v>1.046073133374459E-2</v>
      </c>
      <c r="K73" s="582">
        <f>E73*0.0001/'TA5'!D73</f>
        <v>9.7264136215902113E-3</v>
      </c>
      <c r="L73" s="589">
        <f>F73*0.0001/'TA5'!E73</f>
        <v>1.7165075120127767E-2</v>
      </c>
      <c r="M73" s="590">
        <f>G73*0.0001/'TA5'!F73</f>
        <v>1.244516797274864E-2</v>
      </c>
      <c r="P73" s="578">
        <f>H73-'TA1'!J74</f>
        <v>0</v>
      </c>
    </row>
    <row r="74" spans="1:16">
      <c r="A74" s="78">
        <v>1978</v>
      </c>
      <c r="B74" s="459">
        <f>avgprinc!AQ67</f>
        <v>5149278.7584860325</v>
      </c>
      <c r="C74" s="346">
        <f>avgprinc!AR67</f>
        <v>5294719.5811816929</v>
      </c>
      <c r="D74" s="562">
        <f>avgprinc!AS67</f>
        <v>4718116.8292914983</v>
      </c>
      <c r="E74" s="562">
        <f>avgprinc!AT67</f>
        <v>5852856.0160064502</v>
      </c>
      <c r="F74" s="562">
        <f>avgprinc!AU67</f>
        <v>4662176.1623442769</v>
      </c>
      <c r="G74" s="73">
        <f>avgprinc!AV67</f>
        <v>8378364.4047612408</v>
      </c>
      <c r="H74" s="572">
        <f>B74*0.0001/'TA5'!B74</f>
        <v>1.2488993977605613E-2</v>
      </c>
      <c r="I74" s="583">
        <f>C74*0.0001/'TA5'!B74</f>
        <v>1.2841744264381342E-2</v>
      </c>
      <c r="J74" s="589">
        <f>D74*0.0001/'TA5'!C74</f>
        <v>1.0791487931895272E-2</v>
      </c>
      <c r="K74" s="582">
        <f>E74*0.0001/'TA5'!D74</f>
        <v>1.0303580226149576E-2</v>
      </c>
      <c r="L74" s="589">
        <f>F74*0.0001/'TA5'!E74</f>
        <v>1.7621462016502169E-2</v>
      </c>
      <c r="M74" s="590">
        <f>G74*0.0001/'TA5'!F74</f>
        <v>1.302014229796955E-2</v>
      </c>
      <c r="P74" s="578">
        <f>H74-'TA1'!J75</f>
        <v>0</v>
      </c>
    </row>
    <row r="75" spans="1:16">
      <c r="A75" s="83">
        <v>1979</v>
      </c>
      <c r="B75" s="460">
        <f>avgprinc!AQ68</f>
        <v>6063425.9224619996</v>
      </c>
      <c r="C75" s="347">
        <f>avgprinc!AR68</f>
        <v>6235937.9694509218</v>
      </c>
      <c r="D75" s="564">
        <f>avgprinc!AS68</f>
        <v>5343465.130423666</v>
      </c>
      <c r="E75" s="564">
        <f>avgprinc!AT68</f>
        <v>6906593.0366102913</v>
      </c>
      <c r="F75" s="564">
        <f>avgprinc!AU68</f>
        <v>5421530.2802225202</v>
      </c>
      <c r="G75" s="79">
        <f>avgprinc!AV68</f>
        <v>9818865.7492635064</v>
      </c>
      <c r="H75" s="574">
        <f>B75*0.0001/'TA5'!B75</f>
        <v>1.465074624866247E-2</v>
      </c>
      <c r="I75" s="585">
        <f>C75*0.0001/'TA5'!B75</f>
        <v>1.5067578293383123E-2</v>
      </c>
      <c r="J75" s="591">
        <f>D75*0.0001/'TA5'!C75</f>
        <v>1.2192144058644772E-2</v>
      </c>
      <c r="K75" s="585">
        <f>E75*0.0001/'TA5'!D75</f>
        <v>1.2290666811168194E-2</v>
      </c>
      <c r="L75" s="591">
        <f>F75*0.0001/'TA5'!E75</f>
        <v>2.0192977041006092E-2</v>
      </c>
      <c r="M75" s="592">
        <f>G75*0.0001/'TA5'!F75</f>
        <v>1.5259990468621256E-2</v>
      </c>
      <c r="P75" s="578">
        <f>H75-'TA1'!J76</f>
        <v>0</v>
      </c>
    </row>
    <row r="76" spans="1:16">
      <c r="A76" s="78">
        <v>1980</v>
      </c>
      <c r="B76" s="459">
        <f>avgprinc!AQ69</f>
        <v>5087068.9759248449</v>
      </c>
      <c r="C76" s="346">
        <f>avgprinc!AR69</f>
        <v>5287105.6778781451</v>
      </c>
      <c r="D76" s="562">
        <f>avgprinc!AS69</f>
        <v>4793330.7473858856</v>
      </c>
      <c r="E76" s="562">
        <f>avgprinc!AT69</f>
        <v>6166326.6810371494</v>
      </c>
      <c r="F76" s="562">
        <f>avgprinc!AU69</f>
        <v>4243412.7411043234</v>
      </c>
      <c r="G76" s="73">
        <f>avgprinc!AV69</f>
        <v>8266665.3887883835</v>
      </c>
      <c r="H76" s="571">
        <f>B76*0.0001/'TA5'!B76</f>
        <v>1.2658996507525444E-2</v>
      </c>
      <c r="I76" s="582">
        <f>C76*0.0001/'TA5'!B76</f>
        <v>1.315678097307682E-2</v>
      </c>
      <c r="J76" s="589">
        <f>D76*0.0001/'TA5'!C76</f>
        <v>1.1255456134676933E-2</v>
      </c>
      <c r="K76" s="582">
        <f>E76*0.0001/'TA5'!D76</f>
        <v>1.1310056783258913E-2</v>
      </c>
      <c r="L76" s="589">
        <f>F76*0.0001/'TA5'!E76</f>
        <v>1.6096454113721848E-2</v>
      </c>
      <c r="M76" s="590">
        <f>G76*0.0001/'TA5'!F76</f>
        <v>1.3252750970423222E-2</v>
      </c>
      <c r="P76" s="578">
        <f>H76-'TA1'!J77</f>
        <v>0</v>
      </c>
    </row>
    <row r="77" spans="1:16">
      <c r="A77" s="78">
        <v>1981</v>
      </c>
      <c r="B77" s="459">
        <f>avgprinc!AQ70</f>
        <v>5661304.8082175832</v>
      </c>
      <c r="C77" s="346">
        <f>avgprinc!AR70</f>
        <v>5853223.7310171304</v>
      </c>
      <c r="D77" s="562">
        <f>avgprinc!AS70</f>
        <v>5344347.9394959155</v>
      </c>
      <c r="E77" s="562">
        <f>avgprinc!AT70</f>
        <v>6699796.9884237237</v>
      </c>
      <c r="F77" s="562">
        <f>avgprinc!AU70</f>
        <v>4874781.9166039135</v>
      </c>
      <c r="G77" s="73">
        <f>avgprinc!AV70</f>
        <v>9176060.4831940755</v>
      </c>
      <c r="H77" s="571">
        <f>B77*0.0001/'TA5'!B77</f>
        <v>1.3979980722069742E-2</v>
      </c>
      <c r="I77" s="582">
        <f>C77*0.0001/'TA5'!B77</f>
        <v>1.4453903771936895E-2</v>
      </c>
      <c r="J77" s="589">
        <f>D77*0.0001/'TA5'!C77</f>
        <v>1.2507708743214609E-2</v>
      </c>
      <c r="K77" s="582">
        <f>E77*0.0001/'TA5'!D77</f>
        <v>1.2296500615775585E-2</v>
      </c>
      <c r="L77" s="589">
        <f>F77*0.0001/'TA5'!E77</f>
        <v>1.8042456358671188E-2</v>
      </c>
      <c r="M77" s="590">
        <f>G77*0.0001/'TA5'!F77</f>
        <v>1.4610319398343567E-2</v>
      </c>
      <c r="P77" s="578">
        <f>H77-'TA1'!J78</f>
        <v>0</v>
      </c>
    </row>
    <row r="78" spans="1:16">
      <c r="A78" s="78">
        <v>1982</v>
      </c>
      <c r="B78" s="459">
        <f>avgprinc!AQ71</f>
        <v>5886789.5724554323</v>
      </c>
      <c r="C78" s="346">
        <f>avgprinc!AR71</f>
        <v>6096333.9734515622</v>
      </c>
      <c r="D78" s="562">
        <f>avgprinc!AS71</f>
        <v>5595607.0856165504</v>
      </c>
      <c r="E78" s="562">
        <f>avgprinc!AT71</f>
        <v>7180755.5715982616</v>
      </c>
      <c r="F78" s="562">
        <f>avgprinc!AU71</f>
        <v>4857522.015818812</v>
      </c>
      <c r="G78" s="73">
        <f>avgprinc!AV71</f>
        <v>9550807.2351484224</v>
      </c>
      <c r="H78" s="571">
        <f>B78*0.0001/'TA5'!B78</f>
        <v>1.5029908157885073E-2</v>
      </c>
      <c r="I78" s="582">
        <f>C78*0.0001/'TA5'!B78</f>
        <v>1.5564908273518085E-2</v>
      </c>
      <c r="J78" s="589">
        <f>D78*0.0001/'TA5'!C78</f>
        <v>1.3583821244537829E-2</v>
      </c>
      <c r="K78" s="582">
        <f>E78*0.0001/'TA5'!D78</f>
        <v>1.3684615492820741E-2</v>
      </c>
      <c r="L78" s="589">
        <f>F78*0.0001/'TA5'!E78</f>
        <v>1.8246883526444435E-2</v>
      </c>
      <c r="M78" s="590">
        <f>G78*0.0001/'TA5'!F78</f>
        <v>1.5738433226943016E-2</v>
      </c>
      <c r="P78" s="578">
        <f>H78-'TA1'!J79</f>
        <v>0</v>
      </c>
    </row>
    <row r="79" spans="1:16">
      <c r="A79" s="78">
        <v>1983</v>
      </c>
      <c r="B79" s="459">
        <f>avgprinc!AQ72</f>
        <v>5962545.8247866873</v>
      </c>
      <c r="C79" s="346">
        <f>avgprinc!AR72</f>
        <v>6179860.5515947314</v>
      </c>
      <c r="D79" s="562">
        <f>avgprinc!AS72</f>
        <v>5757755.9643168477</v>
      </c>
      <c r="E79" s="562">
        <f>avgprinc!AT72</f>
        <v>7416287.9065800784</v>
      </c>
      <c r="F79" s="562">
        <f>avgprinc!AU72</f>
        <v>4798284.7264670068</v>
      </c>
      <c r="G79" s="73">
        <f>avgprinc!AV72</f>
        <v>9676329.8796063811</v>
      </c>
      <c r="H79" s="571">
        <f>B79*0.0001/'TA5'!B79</f>
        <v>1.4979681931436067E-2</v>
      </c>
      <c r="I79" s="582">
        <f>C79*0.0001/'TA5'!B79</f>
        <v>1.5525640919804577E-2</v>
      </c>
      <c r="J79" s="589">
        <f>D79*0.0001/'TA5'!C79</f>
        <v>1.3798821717500685E-2</v>
      </c>
      <c r="K79" s="582">
        <f>E79*0.0001/'TA5'!D79</f>
        <v>1.4105330221354961E-2</v>
      </c>
      <c r="L79" s="589">
        <f>F79*0.0001/'TA5'!E79</f>
        <v>1.7309583723545074E-2</v>
      </c>
      <c r="M79" s="590">
        <f>G79*0.0001/'TA5'!F79</f>
        <v>1.572229340672493E-2</v>
      </c>
      <c r="P79" s="578">
        <f>H79-'TA1'!J80</f>
        <v>0</v>
      </c>
    </row>
    <row r="80" spans="1:16">
      <c r="A80" s="78">
        <v>1984</v>
      </c>
      <c r="B80" s="459">
        <f>avgprinc!AQ73</f>
        <v>7342018.7077262802</v>
      </c>
      <c r="C80" s="346">
        <f>avgprinc!AR73</f>
        <v>7602160.6232914403</v>
      </c>
      <c r="D80" s="562">
        <f>avgprinc!AS73</f>
        <v>7121856.6784742028</v>
      </c>
      <c r="E80" s="562">
        <f>avgprinc!AT73</f>
        <v>9126633.9591380339</v>
      </c>
      <c r="F80" s="562">
        <f>avgprinc!AU73</f>
        <v>5849486.3420933243</v>
      </c>
      <c r="G80" s="73">
        <f>avgprinc!AV73</f>
        <v>11920471.197592758</v>
      </c>
      <c r="H80" s="571">
        <f>B80*0.0001/'TA5'!B80</f>
        <v>1.7292531207203865E-2</v>
      </c>
      <c r="I80" s="582">
        <f>C80*0.0001/'TA5'!B80</f>
        <v>1.7905239015817642E-2</v>
      </c>
      <c r="J80" s="589">
        <f>D80*0.0001/'TA5'!C80</f>
        <v>1.602783240377903E-2</v>
      </c>
      <c r="K80" s="582">
        <f>E80*0.0001/'TA5'!D80</f>
        <v>1.6372980549931526E-2</v>
      </c>
      <c r="L80" s="589">
        <f>F80*0.0001/'TA5'!E80</f>
        <v>1.9632903859019279E-2</v>
      </c>
      <c r="M80" s="590">
        <f>G80*0.0001/'TA5'!F80</f>
        <v>1.8188018351793286E-2</v>
      </c>
      <c r="P80" s="578">
        <f>H80-'TA1'!J81</f>
        <v>0</v>
      </c>
    </row>
    <row r="81" spans="1:16">
      <c r="A81" s="78">
        <v>1985</v>
      </c>
      <c r="B81" s="459">
        <f>avgprinc!AQ74</f>
        <v>6967869.5034333123</v>
      </c>
      <c r="C81" s="346">
        <f>avgprinc!AR74</f>
        <v>7246045.5785967056</v>
      </c>
      <c r="D81" s="562">
        <f>avgprinc!AS74</f>
        <v>6781034.5928785801</v>
      </c>
      <c r="E81" s="562">
        <f>avgprinc!AT74</f>
        <v>8672991.3321969211</v>
      </c>
      <c r="F81" s="562">
        <f>avgprinc!AU74</f>
        <v>5571450.8583150078</v>
      </c>
      <c r="G81" s="73">
        <f>avgprinc!AV74</f>
        <v>11304976.985124176</v>
      </c>
      <c r="H81" s="571">
        <f>B81*0.0001/'TA5'!B81</f>
        <v>1.6122600063681602E-2</v>
      </c>
      <c r="I81" s="582">
        <f>C81*0.0001/'TA5'!B81</f>
        <v>1.6766257584094998E-2</v>
      </c>
      <c r="J81" s="589">
        <f>D81*0.0001/'TA5'!C81</f>
        <v>1.5036590397357944E-2</v>
      </c>
      <c r="K81" s="582">
        <f>E81*0.0001/'TA5'!D81</f>
        <v>1.5238705091178417E-2</v>
      </c>
      <c r="L81" s="589">
        <f>F81*0.0001/'TA5'!E81</f>
        <v>1.8473817035555836E-2</v>
      </c>
      <c r="M81" s="590">
        <f>G81*0.0001/'TA5'!F81</f>
        <v>1.6985943540930751E-2</v>
      </c>
      <c r="P81" s="578">
        <f>H81-'TA1'!J82</f>
        <v>0</v>
      </c>
    </row>
    <row r="82" spans="1:16">
      <c r="A82" s="78">
        <v>1986</v>
      </c>
      <c r="B82" s="459">
        <f>avgprinc!AQ75</f>
        <v>6626181.3141534096</v>
      </c>
      <c r="C82" s="346">
        <f>avgprinc!AR75</f>
        <v>6930590.3870660281</v>
      </c>
      <c r="D82" s="562">
        <f>avgprinc!AS75</f>
        <v>6610337.5484722909</v>
      </c>
      <c r="E82" s="562">
        <f>avgprinc!AT75</f>
        <v>8495143.5775427986</v>
      </c>
      <c r="F82" s="562">
        <f>avgprinc!AU75</f>
        <v>5071174.9857337084</v>
      </c>
      <c r="G82" s="73">
        <f>avgprinc!AV75</f>
        <v>10737659.515703958</v>
      </c>
      <c r="H82" s="571">
        <f>B82*0.0001/'TA5'!B82</f>
        <v>1.5189302153885363E-2</v>
      </c>
      <c r="I82" s="582">
        <f>C82*0.0001/'TA5'!B82</f>
        <v>1.588710397481918E-2</v>
      </c>
      <c r="J82" s="589">
        <f>D82*0.0001/'TA5'!C82</f>
        <v>1.4368395321071148E-2</v>
      </c>
      <c r="K82" s="582">
        <f>E82*0.0001/'TA5'!D82</f>
        <v>1.4748699963092802E-2</v>
      </c>
      <c r="L82" s="589">
        <f>F82*0.0001/'TA5'!E82</f>
        <v>1.6656748950481418E-2</v>
      </c>
      <c r="M82" s="590">
        <f>G82*0.0001/'TA5'!F82</f>
        <v>1.6050763428211216E-2</v>
      </c>
      <c r="P82" s="578">
        <f>H82-'TA1'!J83</f>
        <v>0</v>
      </c>
    </row>
    <row r="83" spans="1:16">
      <c r="A83" s="78">
        <v>1987</v>
      </c>
      <c r="B83" s="459">
        <f>avgprinc!AQ76</f>
        <v>7539737.488422906</v>
      </c>
      <c r="C83" s="346">
        <f>avgprinc!AR76</f>
        <v>8001932.7635595826</v>
      </c>
      <c r="D83" s="562">
        <f>avgprinc!AS76</f>
        <v>7524236.9061679048</v>
      </c>
      <c r="E83" s="562">
        <f>avgprinc!AT76</f>
        <v>9697671.9862406477</v>
      </c>
      <c r="F83" s="562">
        <f>avgprinc!AU76</f>
        <v>5853875.7665682239</v>
      </c>
      <c r="G83" s="73">
        <f>avgprinc!AV76</f>
        <v>12167311.253828125</v>
      </c>
      <c r="H83" s="571">
        <f>B83*0.0001/'TA5'!B83</f>
        <v>1.6760397702455524E-2</v>
      </c>
      <c r="I83" s="582">
        <f>C83*0.0001/'TA5'!B83</f>
        <v>1.7787830904126174E-2</v>
      </c>
      <c r="J83" s="589">
        <f>D83*0.0001/'TA5'!C83</f>
        <v>1.5780890360474586E-2</v>
      </c>
      <c r="K83" s="582">
        <f>E83*0.0001/'TA5'!D83</f>
        <v>1.6406010836362835E-2</v>
      </c>
      <c r="L83" s="589">
        <f>F83*0.0001/'TA5'!E83</f>
        <v>1.8480665981769562E-2</v>
      </c>
      <c r="M83" s="590">
        <f>G83*0.0001/'TA5'!F83</f>
        <v>1.7731780186295509E-2</v>
      </c>
      <c r="P83" s="578">
        <f>H83-'TA1'!J84</f>
        <v>0</v>
      </c>
    </row>
    <row r="84" spans="1:16">
      <c r="A84" s="78">
        <v>1988</v>
      </c>
      <c r="B84" s="459">
        <f>avgprinc!AQ77</f>
        <v>10492845.290449277</v>
      </c>
      <c r="C84" s="346">
        <f>avgprinc!AR77</f>
        <v>11054861.210217997</v>
      </c>
      <c r="D84" s="562">
        <f>avgprinc!AS77</f>
        <v>10654930.318791939</v>
      </c>
      <c r="E84" s="562">
        <f>avgprinc!AT77</f>
        <v>13756325.803723143</v>
      </c>
      <c r="F84" s="562">
        <f>avgprinc!AU77</f>
        <v>7793981.7694993569</v>
      </c>
      <c r="G84" s="73">
        <f>avgprinc!AV77</f>
        <v>16822673.410469435</v>
      </c>
      <c r="H84" s="571">
        <f>B84*0.0001/'TA5'!B84</f>
        <v>2.2382557392120361E-2</v>
      </c>
      <c r="I84" s="582">
        <f>C84*0.0001/'TA5'!B84</f>
        <v>2.3581407964229587E-2</v>
      </c>
      <c r="J84" s="589">
        <f>D84*0.0001/'TA5'!C84</f>
        <v>2.1397966891527176E-2</v>
      </c>
      <c r="K84" s="582">
        <f>E84*0.0001/'TA5'!D84</f>
        <v>2.2408971562981602E-2</v>
      </c>
      <c r="L84" s="589">
        <f>F84*0.0001/'TA5'!E84</f>
        <v>2.3505425080657005E-2</v>
      </c>
      <c r="M84" s="590">
        <f>G84*0.0001/'TA5'!F84</f>
        <v>2.3682231083512306E-2</v>
      </c>
      <c r="P84" s="578">
        <f>H84-'TA1'!J85</f>
        <v>0</v>
      </c>
    </row>
    <row r="85" spans="1:16">
      <c r="A85" s="83">
        <v>1989</v>
      </c>
      <c r="B85" s="460">
        <f>avgprinc!AQ78</f>
        <v>9480782.5142768919</v>
      </c>
      <c r="C85" s="347">
        <f>avgprinc!AR78</f>
        <v>9920735.5149613619</v>
      </c>
      <c r="D85" s="564">
        <f>avgprinc!AS78</f>
        <v>9324647.3705181703</v>
      </c>
      <c r="E85" s="564">
        <f>avgprinc!AT78</f>
        <v>12191356.136786649</v>
      </c>
      <c r="F85" s="564">
        <f>avgprinc!AU78</f>
        <v>7216267.5871793069</v>
      </c>
      <c r="G85" s="79">
        <f>avgprinc!AV78</f>
        <v>15048812.299517408</v>
      </c>
      <c r="H85" s="574">
        <f>B85*0.0001/'TA5'!B85</f>
        <v>1.9980499520897862E-2</v>
      </c>
      <c r="I85" s="585">
        <f>C85*0.0001/'TA5'!B85</f>
        <v>2.09076888859272E-2</v>
      </c>
      <c r="J85" s="591">
        <f>D85*0.0001/'TA5'!C85</f>
        <v>1.8495360389351845E-2</v>
      </c>
      <c r="K85" s="585">
        <f>E85*0.0001/'TA5'!D85</f>
        <v>1.9778614863753315E-2</v>
      </c>
      <c r="L85" s="591">
        <f>F85*0.0001/'TA5'!E85</f>
        <v>2.1245298907160759E-2</v>
      </c>
      <c r="M85" s="592">
        <f>G85*0.0001/'TA5'!F85</f>
        <v>2.1097056567668911E-2</v>
      </c>
      <c r="P85" s="578">
        <f>H85-'TA1'!J86</f>
        <v>0</v>
      </c>
    </row>
    <row r="86" spans="1:16">
      <c r="A86" s="78">
        <v>1990</v>
      </c>
      <c r="B86" s="459">
        <f>avgprinc!AQ79</f>
        <v>9506719.679177912</v>
      </c>
      <c r="C86" s="346">
        <f>avgprinc!AR79</f>
        <v>9973136.815145174</v>
      </c>
      <c r="D86" s="562">
        <f>avgprinc!AS79</f>
        <v>9453281.7102733012</v>
      </c>
      <c r="E86" s="562">
        <f>avgprinc!AT79</f>
        <v>12317942.158309175</v>
      </c>
      <c r="F86" s="562">
        <f>avgprinc!AU79</f>
        <v>7168130.6384868361</v>
      </c>
      <c r="G86" s="73">
        <f>avgprinc!AV79</f>
        <v>14975187.0383562</v>
      </c>
      <c r="H86" s="571">
        <f>B86*0.0001/'TA5'!B86</f>
        <v>2.0046869292855263E-2</v>
      </c>
      <c r="I86" s="582">
        <f>C86*0.0001/'TA5'!B86</f>
        <v>2.1030405536293987E-2</v>
      </c>
      <c r="J86" s="589">
        <f>D86*0.0001/'TA5'!C86</f>
        <v>1.8725080415606502E-2</v>
      </c>
      <c r="K86" s="582">
        <f>E86*0.0001/'TA5'!D86</f>
        <v>2.0193351432681084E-2</v>
      </c>
      <c r="L86" s="589">
        <f>F86*0.0001/'TA5'!E86</f>
        <v>2.0767336711287502E-2</v>
      </c>
      <c r="M86" s="590">
        <f>G86*0.0001/'TA5'!F86</f>
        <v>2.1136444061994556E-2</v>
      </c>
      <c r="P86" s="578">
        <f>H86-'TA1'!J87</f>
        <v>0</v>
      </c>
    </row>
    <row r="87" spans="1:16">
      <c r="A87" s="78">
        <v>1991</v>
      </c>
      <c r="B87" s="459">
        <f>avgprinc!AQ80</f>
        <v>8758811.2924287785</v>
      </c>
      <c r="C87" s="346">
        <f>avgprinc!AR80</f>
        <v>9145427.5882034339</v>
      </c>
      <c r="D87" s="562">
        <f>avgprinc!AS80</f>
        <v>8594240.119297456</v>
      </c>
      <c r="E87" s="562">
        <f>avgprinc!AT80</f>
        <v>11317791.69975421</v>
      </c>
      <c r="F87" s="562">
        <f>avgprinc!AU80</f>
        <v>6611025.1536045717</v>
      </c>
      <c r="G87" s="73">
        <f>avgprinc!AV80</f>
        <v>13792950.103783917</v>
      </c>
      <c r="H87" s="571">
        <f>B87*0.0001/'TA5'!B87</f>
        <v>1.8848469480872158E-2</v>
      </c>
      <c r="I87" s="582">
        <f>C87*0.0001/'TA5'!B87</f>
        <v>1.9680446013808254E-2</v>
      </c>
      <c r="J87" s="589">
        <f>D87*0.0001/'TA5'!C87</f>
        <v>1.736675389111042E-2</v>
      </c>
      <c r="K87" s="582">
        <f>E87*0.0001/'TA5'!D87</f>
        <v>1.9107285887002948E-2</v>
      </c>
      <c r="L87" s="589">
        <f>F87*0.0001/'TA5'!E87</f>
        <v>1.9252859055995938E-2</v>
      </c>
      <c r="M87" s="590">
        <f>G87*0.0001/'TA5'!F87</f>
        <v>1.9820397719740868E-2</v>
      </c>
      <c r="P87" s="578">
        <f>H87-'TA1'!J88</f>
        <v>0</v>
      </c>
    </row>
    <row r="88" spans="1:16">
      <c r="A88" s="78">
        <v>1992</v>
      </c>
      <c r="B88" s="459">
        <f>avgprinc!AQ81</f>
        <v>10682368.744361009</v>
      </c>
      <c r="C88" s="346">
        <f>avgprinc!AR81</f>
        <v>11228973.053828677</v>
      </c>
      <c r="D88" s="562">
        <f>avgprinc!AS81</f>
        <v>10674134.266842248</v>
      </c>
      <c r="E88" s="562">
        <f>avgprinc!AT81</f>
        <v>14330725.148870129</v>
      </c>
      <c r="F88" s="562">
        <f>avgprinc!AU81</f>
        <v>7651213.0289107226</v>
      </c>
      <c r="G88" s="73">
        <f>avgprinc!AV81</f>
        <v>16822749.684875418</v>
      </c>
      <c r="H88" s="571">
        <f>B88*0.0001/'TA5'!B88</f>
        <v>2.2545110434293743E-2</v>
      </c>
      <c r="I88" s="582">
        <f>C88*0.0001/'TA5'!B88</f>
        <v>2.3698717355728149E-2</v>
      </c>
      <c r="J88" s="589">
        <f>D88*0.0001/'TA5'!C88</f>
        <v>2.1091591566801071E-2</v>
      </c>
      <c r="K88" s="582">
        <f>E88*0.0001/'TA5'!D88</f>
        <v>2.3645414039492607E-2</v>
      </c>
      <c r="L88" s="589">
        <f>F88*0.0001/'TA5'!E88</f>
        <v>2.1899711340665821E-2</v>
      </c>
      <c r="M88" s="590">
        <f>G88*0.0001/'TA5'!F88</f>
        <v>2.3694984614849091E-2</v>
      </c>
      <c r="P88" s="578">
        <f>H88-'TA1'!J89</f>
        <v>0</v>
      </c>
    </row>
    <row r="89" spans="1:16">
      <c r="A89" s="78">
        <v>1993</v>
      </c>
      <c r="B89" s="459">
        <f>avgprinc!AQ82</f>
        <v>10500662.580267195</v>
      </c>
      <c r="C89" s="346">
        <f>avgprinc!AR82</f>
        <v>10958307.271945957</v>
      </c>
      <c r="D89" s="562">
        <f>avgprinc!AS82</f>
        <v>10362388.71170746</v>
      </c>
      <c r="E89" s="562">
        <f>avgprinc!AT82</f>
        <v>13772210.587358227</v>
      </c>
      <c r="F89" s="562">
        <f>avgprinc!AU82</f>
        <v>7741845.3916513259</v>
      </c>
      <c r="G89" s="73">
        <f>avgprinc!AV82</f>
        <v>16538967.74335392</v>
      </c>
      <c r="H89" s="571">
        <f>B89*0.0001/'TA5'!B89</f>
        <v>2.1981349214911454E-2</v>
      </c>
      <c r="I89" s="582">
        <f>C89*0.0001/'TA5'!B89</f>
        <v>2.2939350455999367E-2</v>
      </c>
      <c r="J89" s="589">
        <f>D89*0.0001/'TA5'!C89</f>
        <v>2.021897025406361E-2</v>
      </c>
      <c r="K89" s="582">
        <f>E89*0.0001/'TA5'!D89</f>
        <v>2.2359566763043397E-2</v>
      </c>
      <c r="L89" s="589">
        <f>F89*0.0001/'TA5'!E89</f>
        <v>2.2176628932356831E-2</v>
      </c>
      <c r="M89" s="590">
        <f>G89*0.0001/'TA5'!F89</f>
        <v>2.3108277469873428E-2</v>
      </c>
      <c r="P89" s="578">
        <f>H89-'TA1'!J90</f>
        <v>0</v>
      </c>
    </row>
    <row r="90" spans="1:16">
      <c r="A90" s="78">
        <v>1994</v>
      </c>
      <c r="B90" s="459">
        <f>avgprinc!AQ83</f>
        <v>10850248.17775993</v>
      </c>
      <c r="C90" s="346">
        <f>avgprinc!AR83</f>
        <v>11235307.676250398</v>
      </c>
      <c r="D90" s="562">
        <f>avgprinc!AS83</f>
        <v>10542855.044657582</v>
      </c>
      <c r="E90" s="562">
        <f>avgprinc!AT83</f>
        <v>13689951.147379154</v>
      </c>
      <c r="F90" s="562">
        <f>avgprinc!AU83</f>
        <v>8477277.2125746384</v>
      </c>
      <c r="G90" s="73">
        <f>avgprinc!AV83</f>
        <v>17049518.022658844</v>
      </c>
      <c r="H90" s="571">
        <f>B90*0.0001/'TA5'!B90</f>
        <v>2.1997068077325828E-2</v>
      </c>
      <c r="I90" s="582">
        <f>C90*0.0001/'TA5'!B90</f>
        <v>2.2777711972594265E-2</v>
      </c>
      <c r="J90" s="589">
        <f>D90*0.0001/'TA5'!C90</f>
        <v>1.9933570176362991E-2</v>
      </c>
      <c r="K90" s="582">
        <f>E90*0.0001/'TA5'!D90</f>
        <v>2.1672666072845459E-2</v>
      </c>
      <c r="L90" s="589">
        <f>F90*0.0001/'TA5'!E90</f>
        <v>2.3299021646380424E-2</v>
      </c>
      <c r="M90" s="590">
        <f>G90*0.0001/'TA5'!F90</f>
        <v>2.3071957752108574E-2</v>
      </c>
      <c r="P90" s="578">
        <f>H90-'TA1'!J91</f>
        <v>0</v>
      </c>
    </row>
    <row r="91" spans="1:16">
      <c r="A91" s="78">
        <v>1995</v>
      </c>
      <c r="B91" s="459">
        <f>avgprinc!AQ84</f>
        <v>11617935.455890542</v>
      </c>
      <c r="C91" s="346">
        <f>avgprinc!AR84</f>
        <v>12089854.326393601</v>
      </c>
      <c r="D91" s="562">
        <f>avgprinc!AS84</f>
        <v>11400613.603691909</v>
      </c>
      <c r="E91" s="562">
        <f>avgprinc!AT84</f>
        <v>14880823.323212685</v>
      </c>
      <c r="F91" s="562">
        <f>avgprinc!AU84</f>
        <v>8927615.0420979541</v>
      </c>
      <c r="G91" s="73">
        <f>avgprinc!AV84</f>
        <v>18315379.372930378</v>
      </c>
      <c r="H91" s="571">
        <f>B91*0.0001/'TA5'!B91</f>
        <v>2.3041808977723122E-2</v>
      </c>
      <c r="I91" s="582">
        <f>C91*0.0001/'TA5'!B91</f>
        <v>2.3977763950824738E-2</v>
      </c>
      <c r="J91" s="589">
        <f>D91*0.0001/'TA5'!C91</f>
        <v>2.1184638142585754E-2</v>
      </c>
      <c r="K91" s="582">
        <f>E91*0.0001/'TA5'!D91</f>
        <v>2.3079965263605118E-2</v>
      </c>
      <c r="L91" s="589">
        <f>F91*0.0001/'TA5'!E91</f>
        <v>2.3887911811470985E-2</v>
      </c>
      <c r="M91" s="590">
        <f>G91*0.0001/'TA5'!F91</f>
        <v>2.4222280830144882E-2</v>
      </c>
      <c r="P91" s="578">
        <f>H91-'TA1'!J92</f>
        <v>0</v>
      </c>
    </row>
    <row r="92" spans="1:16">
      <c r="A92" s="78">
        <v>1996</v>
      </c>
      <c r="B92" s="459">
        <f>avgprinc!AQ85</f>
        <v>13333253.396268224</v>
      </c>
      <c r="C92" s="346">
        <f>avgprinc!AR85</f>
        <v>13896421.993858149</v>
      </c>
      <c r="D92" s="562">
        <f>avgprinc!AS85</f>
        <v>13082478.39764411</v>
      </c>
      <c r="E92" s="562">
        <f>avgprinc!AT85</f>
        <v>17303677.545382138</v>
      </c>
      <c r="F92" s="562">
        <f>avgprinc!AU85</f>
        <v>10020408.85513369</v>
      </c>
      <c r="G92" s="73">
        <f>avgprinc!AV85</f>
        <v>21056227.199856032</v>
      </c>
      <c r="H92" s="571">
        <f>B92*0.0001/'TA5'!B92</f>
        <v>2.5634827092289928E-2</v>
      </c>
      <c r="I92" s="582">
        <f>C92*0.0001/'TA5'!B92</f>
        <v>2.6717588305473331E-2</v>
      </c>
      <c r="J92" s="589">
        <f>D92*0.0001/'TA5'!C92</f>
        <v>2.3568753153085709E-2</v>
      </c>
      <c r="K92" s="582">
        <f>E92*0.0001/'TA5'!D92</f>
        <v>2.6074698194861409E-2</v>
      </c>
      <c r="L92" s="589">
        <f>F92*0.0001/'TA5'!E92</f>
        <v>2.5887072086334232E-2</v>
      </c>
      <c r="M92" s="590">
        <f>G92*0.0001/'TA5'!F92</f>
        <v>2.7046602219343185E-2</v>
      </c>
      <c r="P92" s="578">
        <f>H92-'TA1'!J93</f>
        <v>0</v>
      </c>
    </row>
    <row r="93" spans="1:16">
      <c r="A93" s="78">
        <v>1997</v>
      </c>
      <c r="B93" s="459">
        <f>avgprinc!AQ86</f>
        <v>14571939.863816503</v>
      </c>
      <c r="C93" s="346">
        <f>avgprinc!AR86</f>
        <v>15302890.710689669</v>
      </c>
      <c r="D93" s="562">
        <f>avgprinc!AS86</f>
        <v>14597426.598671673</v>
      </c>
      <c r="E93" s="562">
        <f>avgprinc!AT86</f>
        <v>19368900.281766843</v>
      </c>
      <c r="F93" s="562">
        <f>avgprinc!AU86</f>
        <v>10654739.805074608</v>
      </c>
      <c r="G93" s="73">
        <f>avgprinc!AV86</f>
        <v>23058298.758506402</v>
      </c>
      <c r="H93" s="571">
        <f>B93*0.0001/'TA5'!B93</f>
        <v>2.7029883116483688E-2</v>
      </c>
      <c r="I93" s="582">
        <f>C93*0.0001/'TA5'!B93</f>
        <v>2.8385743498802195E-2</v>
      </c>
      <c r="J93" s="589">
        <f>D93*0.0001/'TA5'!C93</f>
        <v>2.5315482169389718E-2</v>
      </c>
      <c r="K93" s="582">
        <f>E93*0.0001/'TA5'!D93</f>
        <v>2.8140159323811535E-2</v>
      </c>
      <c r="L93" s="589">
        <f>F93*0.0001/'TA5'!E93</f>
        <v>2.6553716510534283E-2</v>
      </c>
      <c r="M93" s="590">
        <f>G93*0.0001/'TA5'!F93</f>
        <v>2.8599651530385017E-2</v>
      </c>
      <c r="P93" s="578">
        <f>H93-'TA1'!J94</f>
        <v>0</v>
      </c>
    </row>
    <row r="94" spans="1:16">
      <c r="A94" s="78">
        <v>1998</v>
      </c>
      <c r="B94" s="459">
        <f>avgprinc!AQ87</f>
        <v>15383597.782747328</v>
      </c>
      <c r="C94" s="346">
        <f>avgprinc!AR87</f>
        <v>16339932.420818353</v>
      </c>
      <c r="D94" s="562">
        <f>avgprinc!AS87</f>
        <v>15649535.441298619</v>
      </c>
      <c r="E94" s="562">
        <f>avgprinc!AT87</f>
        <v>21084932.317821868</v>
      </c>
      <c r="F94" s="562">
        <f>avgprinc!AU87</f>
        <v>10794499.847987318</v>
      </c>
      <c r="G94" s="73">
        <f>avgprinc!AV87</f>
        <v>24378694.063842826</v>
      </c>
      <c r="H94" s="571">
        <f>B94*0.0001/'TA5'!B94</f>
        <v>2.7482990175485614E-2</v>
      </c>
      <c r="I94" s="582">
        <f>C94*0.0001/'TA5'!B94</f>
        <v>2.9191493988037113E-2</v>
      </c>
      <c r="J94" s="589">
        <f>D94*0.0001/'TA5'!C94</f>
        <v>2.6045514270663261E-2</v>
      </c>
      <c r="K94" s="582">
        <f>E94*0.0001/'TA5'!D94</f>
        <v>2.9442980885505676E-2</v>
      </c>
      <c r="L94" s="589">
        <f>F94*0.0001/'TA5'!E94</f>
        <v>2.6003187522292137E-2</v>
      </c>
      <c r="M94" s="590">
        <f>G94*0.0001/'TA5'!F94</f>
        <v>2.9150575399398807E-2</v>
      </c>
      <c r="P94" s="578">
        <f>H94-'TA1'!J95</f>
        <v>0</v>
      </c>
    </row>
    <row r="95" spans="1:16">
      <c r="A95" s="83">
        <v>1999</v>
      </c>
      <c r="B95" s="460">
        <f>avgprinc!AQ88</f>
        <v>17336200.581441663</v>
      </c>
      <c r="C95" s="347">
        <f>avgprinc!AR88</f>
        <v>18536895.372034285</v>
      </c>
      <c r="D95" s="564">
        <f>avgprinc!AS88</f>
        <v>18077914.699456789</v>
      </c>
      <c r="E95" s="564">
        <f>avgprinc!AT88</f>
        <v>24581186.640898664</v>
      </c>
      <c r="F95" s="564">
        <f>avgprinc!AU88</f>
        <v>11501615.25047577</v>
      </c>
      <c r="G95" s="79">
        <f>avgprinc!AV88</f>
        <v>27502357.70906936</v>
      </c>
      <c r="H95" s="574">
        <f>B95*0.0001/'TA5'!B95</f>
        <v>3.006568364799023E-2</v>
      </c>
      <c r="I95" s="585">
        <f>C95*0.0001/'TA5'!B95</f>
        <v>3.2148014754056931E-2</v>
      </c>
      <c r="J95" s="591">
        <f>D95*0.0001/'TA5'!C95</f>
        <v>2.9025405645370483E-2</v>
      </c>
      <c r="K95" s="585">
        <f>E95*0.0001/'TA5'!D95</f>
        <v>3.2933127135038376E-2</v>
      </c>
      <c r="L95" s="591">
        <f>F95*0.0001/'TA5'!E95</f>
        <v>2.7354473248124123E-2</v>
      </c>
      <c r="M95" s="592">
        <f>G95*0.0001/'TA5'!F95</f>
        <v>3.1875640153884888E-2</v>
      </c>
      <c r="P95" s="578">
        <f>H95-'TA1'!J96</f>
        <v>0</v>
      </c>
    </row>
    <row r="96" spans="1:16">
      <c r="A96" s="88">
        <v>2000</v>
      </c>
      <c r="B96" s="461">
        <f>avgprinc!AQ89</f>
        <v>19323715.353425045</v>
      </c>
      <c r="C96" s="348">
        <f>avgprinc!AR89</f>
        <v>20868245.350247502</v>
      </c>
      <c r="D96" s="566">
        <f>avgprinc!AS89</f>
        <v>20615799.222546503</v>
      </c>
      <c r="E96" s="566">
        <f>avgprinc!AT89</f>
        <v>28118994.182865795</v>
      </c>
      <c r="F96" s="566">
        <f>avgprinc!AU89</f>
        <v>12232699.771351824</v>
      </c>
      <c r="G96" s="85">
        <f>avgprinc!AV89</f>
        <v>30749716.322233446</v>
      </c>
      <c r="H96" s="575">
        <f>B96*0.0001/'TA5'!B96</f>
        <v>3.2443702220916748E-2</v>
      </c>
      <c r="I96" s="586">
        <f>C96*0.0001/'TA5'!B96</f>
        <v>3.5036902874708183E-2</v>
      </c>
      <c r="J96" s="593">
        <f>D96*0.0001/'TA5'!C96</f>
        <v>3.2003797590732568E-2</v>
      </c>
      <c r="K96" s="586">
        <f>E96*0.0001/'TA5'!D96</f>
        <v>3.6505416035652154E-2</v>
      </c>
      <c r="L96" s="593">
        <f>F96*0.0001/'TA5'!E96</f>
        <v>2.814416587352753E-2</v>
      </c>
      <c r="M96" s="594">
        <f>G96*0.0001/'TA5'!F96</f>
        <v>3.4638855606317527E-2</v>
      </c>
      <c r="P96" s="578">
        <f>H96-'TA1'!J97</f>
        <v>0</v>
      </c>
    </row>
    <row r="97" spans="1:16">
      <c r="A97" s="78">
        <v>2001</v>
      </c>
      <c r="B97" s="459">
        <f>avgprinc!AQ90</f>
        <v>17698050.634607539</v>
      </c>
      <c r="C97" s="346">
        <f>avgprinc!AR90</f>
        <v>18870605.954399001</v>
      </c>
      <c r="D97" s="562">
        <f>avgprinc!AS90</f>
        <v>17964114.703716852</v>
      </c>
      <c r="E97" s="562">
        <f>avgprinc!AT90</f>
        <v>24495040.735352661</v>
      </c>
      <c r="F97" s="562">
        <f>avgprinc!AU90</f>
        <v>12330819.476285955</v>
      </c>
      <c r="G97" s="73">
        <f>avgprinc!AV90</f>
        <v>27729083.939513817</v>
      </c>
      <c r="H97" s="571">
        <f>B97*0.0001/'TA5'!B97</f>
        <v>2.9852315783500675E-2</v>
      </c>
      <c r="I97" s="582">
        <f>C97*0.0001/'TA5'!B97</f>
        <v>3.1830132007598884E-2</v>
      </c>
      <c r="J97" s="589">
        <f>D97*0.0001/'TA5'!C97</f>
        <v>2.809577435255051E-2</v>
      </c>
      <c r="K97" s="582">
        <f>E97*0.0001/'TA5'!D97</f>
        <v>3.2279517501592636E-2</v>
      </c>
      <c r="L97" s="589">
        <f>F97*0.0001/'TA5'!E97</f>
        <v>2.8046237304806709E-2</v>
      </c>
      <c r="M97" s="590">
        <f>G97*0.0001/'TA5'!F97</f>
        <v>3.1615756452083595E-2</v>
      </c>
      <c r="P97" s="578">
        <f>H97-'TA1'!J98</f>
        <v>0</v>
      </c>
    </row>
    <row r="98" spans="1:16">
      <c r="A98" s="78">
        <v>2002</v>
      </c>
      <c r="B98" s="459">
        <f>avgprinc!AQ91</f>
        <v>17211476.323623668</v>
      </c>
      <c r="C98" s="346">
        <f>avgprinc!AR91</f>
        <v>18161404.31783687</v>
      </c>
      <c r="D98" s="562">
        <f>avgprinc!AS91</f>
        <v>16990469.160387632</v>
      </c>
      <c r="E98" s="562">
        <f>avgprinc!AT91</f>
        <v>23209462.575763371</v>
      </c>
      <c r="F98" s="562">
        <f>avgprinc!AU91</f>
        <v>12437728.699822186</v>
      </c>
      <c r="G98" s="73">
        <f>avgprinc!AV91</f>
        <v>26800468.416484557</v>
      </c>
      <c r="H98" s="571">
        <f>B98*0.0001/'TA5'!B98</f>
        <v>2.9100256040692329E-2</v>
      </c>
      <c r="I98" s="582">
        <f>C98*0.0001/'TA5'!B98</f>
        <v>3.0706344172358509E-2</v>
      </c>
      <c r="J98" s="589">
        <f>D98*0.0001/'TA5'!C98</f>
        <v>2.6703268289566037E-2</v>
      </c>
      <c r="K98" s="582">
        <f>E98*0.0001/'TA5'!D98</f>
        <v>3.098124265670776E-2</v>
      </c>
      <c r="L98" s="589">
        <f>F98*0.0001/'TA5'!E98</f>
        <v>2.7841614559292793E-2</v>
      </c>
      <c r="M98" s="590">
        <f>G98*0.0001/'TA5'!F98</f>
        <v>3.0826587229967124E-2</v>
      </c>
      <c r="P98" s="578">
        <f>H98-'TA1'!J99</f>
        <v>0</v>
      </c>
    </row>
    <row r="99" spans="1:16">
      <c r="A99" s="78">
        <v>2003</v>
      </c>
      <c r="B99" s="459">
        <f>avgprinc!AQ92</f>
        <v>18282396.340808753</v>
      </c>
      <c r="C99" s="346">
        <f>avgprinc!AR92</f>
        <v>19198000.846960619</v>
      </c>
      <c r="D99" s="562">
        <f>avgprinc!AS92</f>
        <v>18078355.28706722</v>
      </c>
      <c r="E99" s="562">
        <f>avgprinc!AT92</f>
        <v>24499037.681657836</v>
      </c>
      <c r="F99" s="562">
        <f>avgprinc!AU92</f>
        <v>13171418.589415949</v>
      </c>
      <c r="G99" s="73">
        <f>avgprinc!AV92</f>
        <v>28428918.808797654</v>
      </c>
      <c r="H99" s="571">
        <f>B99*0.0001/'TA5'!B99</f>
        <v>3.0575541779398922E-2</v>
      </c>
      <c r="I99" s="582">
        <f>C99*0.0001/'TA5'!B99</f>
        <v>3.2106801867485046E-2</v>
      </c>
      <c r="J99" s="589">
        <f>D99*0.0001/'TA5'!C99</f>
        <v>2.8142074123024934E-2</v>
      </c>
      <c r="K99" s="582">
        <f>E99*0.0001/'TA5'!D99</f>
        <v>3.2622542232275002E-2</v>
      </c>
      <c r="L99" s="589">
        <f>F99*0.0001/'TA5'!E99</f>
        <v>2.8838032856583599E-2</v>
      </c>
      <c r="M99" s="590">
        <f>G99*0.0001/'TA5'!F99</f>
        <v>3.2436676323413856E-2</v>
      </c>
      <c r="P99" s="578">
        <f>H99-'TA1'!J100</f>
        <v>0</v>
      </c>
    </row>
    <row r="100" spans="1:16">
      <c r="A100" s="78">
        <v>2004</v>
      </c>
      <c r="B100" s="459">
        <f>avgprinc!AQ93</f>
        <v>21187413.060192451</v>
      </c>
      <c r="C100" s="346">
        <f>avgprinc!AR93</f>
        <v>22249532.607276179</v>
      </c>
      <c r="D100" s="562">
        <f>avgprinc!AS93</f>
        <v>21255317.197354563</v>
      </c>
      <c r="E100" s="562">
        <f>avgprinc!AT93</f>
        <v>28874630.006484989</v>
      </c>
      <c r="F100" s="562">
        <f>avgprinc!AU93</f>
        <v>14797770.960431604</v>
      </c>
      <c r="G100" s="73">
        <f>avgprinc!AV93</f>
        <v>32902592.274371821</v>
      </c>
      <c r="H100" s="571">
        <f>B100*0.0001/'TA5'!B100</f>
        <v>3.4470073878765106E-2</v>
      </c>
      <c r="I100" s="582">
        <f>C100*0.0001/'TA5'!B100</f>
        <v>3.6198049783706658E-2</v>
      </c>
      <c r="J100" s="589">
        <f>D100*0.0001/'TA5'!C100</f>
        <v>3.2225325703620904E-2</v>
      </c>
      <c r="K100" s="582">
        <f>E100*0.0001/'TA5'!D100</f>
        <v>3.7351835519075394E-2</v>
      </c>
      <c r="L100" s="589">
        <f>F100*0.0001/'TA5'!E100</f>
        <v>3.1564511358737946E-2</v>
      </c>
      <c r="M100" s="590">
        <f>G100*0.0001/'TA5'!F100</f>
        <v>3.6638870835304267E-2</v>
      </c>
      <c r="P100" s="578">
        <f>H100-'TA1'!J101</f>
        <v>0</v>
      </c>
    </row>
    <row r="101" spans="1:16">
      <c r="A101" s="78">
        <v>2005</v>
      </c>
      <c r="B101" s="459">
        <f>avgprinc!AQ94</f>
        <v>23894712.372772258</v>
      </c>
      <c r="C101" s="346">
        <f>avgprinc!AR94</f>
        <v>25036828.124134388</v>
      </c>
      <c r="D101" s="562">
        <f>avgprinc!AS94</f>
        <v>23688871.184566773</v>
      </c>
      <c r="E101" s="562">
        <f>avgprinc!AT94</f>
        <v>33099860.410335023</v>
      </c>
      <c r="F101" s="562">
        <f>avgprinc!AU94</f>
        <v>16187741.269736703</v>
      </c>
      <c r="G101" s="73">
        <f>avgprinc!AV94</f>
        <v>37011381.540773042</v>
      </c>
      <c r="H101" s="571">
        <f>B101*0.0001/'TA5'!B101</f>
        <v>3.7996634840965271E-2</v>
      </c>
      <c r="I101" s="582">
        <f>C101*0.0001/'TA5'!B101</f>
        <v>3.9812792092561715E-2</v>
      </c>
      <c r="J101" s="589">
        <f>D101*0.0001/'TA5'!C101</f>
        <v>3.5286936908960349E-2</v>
      </c>
      <c r="K101" s="582">
        <f>E101*0.0001/'TA5'!D101</f>
        <v>4.1873384267091744E-2</v>
      </c>
      <c r="L101" s="589">
        <f>F101*0.0001/'TA5'!E101</f>
        <v>3.3721022307872772E-2</v>
      </c>
      <c r="M101" s="590">
        <f>G101*0.0001/'TA5'!F101</f>
        <v>4.0352892130613327E-2</v>
      </c>
      <c r="P101" s="578">
        <f>H101-'TA1'!J102</f>
        <v>0</v>
      </c>
    </row>
    <row r="102" spans="1:16">
      <c r="A102" s="78">
        <v>2006</v>
      </c>
      <c r="B102" s="459">
        <f>avgprinc!AQ95</f>
        <v>25488837.204579379</v>
      </c>
      <c r="C102" s="346">
        <f>avgprinc!AR95</f>
        <v>26623738.754941538</v>
      </c>
      <c r="D102" s="562">
        <f>avgprinc!AS95</f>
        <v>25163894.132752001</v>
      </c>
      <c r="E102" s="562">
        <f>avgprinc!AT95</f>
        <v>34623791.071462825</v>
      </c>
      <c r="F102" s="562">
        <f>avgprinc!AU95</f>
        <v>17603185.749298565</v>
      </c>
      <c r="G102" s="73">
        <f>avgprinc!AV95</f>
        <v>39272337.091013938</v>
      </c>
      <c r="H102" s="571">
        <f>B102*0.0001/'TA5'!B102</f>
        <v>3.9540987461805337E-2</v>
      </c>
      <c r="I102" s="582">
        <f>C102*0.0001/'TA5'!B102</f>
        <v>4.1301567107439034E-2</v>
      </c>
      <c r="J102" s="589">
        <f>D102*0.0001/'TA5'!C102</f>
        <v>3.6675769835710532E-2</v>
      </c>
      <c r="K102" s="582">
        <f>E102*0.0001/'TA5'!D102</f>
        <v>4.2731545865535743E-2</v>
      </c>
      <c r="L102" s="589">
        <f>F102*0.0001/'TA5'!E102</f>
        <v>3.5768359899520867E-2</v>
      </c>
      <c r="M102" s="590">
        <f>G102*0.0001/'TA5'!F102</f>
        <v>4.1964992880821221E-2</v>
      </c>
      <c r="P102" s="578">
        <f>H102-'TA1'!J103</f>
        <v>0</v>
      </c>
    </row>
    <row r="103" spans="1:16">
      <c r="A103" s="78">
        <v>2007</v>
      </c>
      <c r="B103" s="459">
        <f>avgprinc!AQ96</f>
        <v>25999872.60197553</v>
      </c>
      <c r="C103" s="346">
        <f>avgprinc!AR96</f>
        <v>27240094.229976982</v>
      </c>
      <c r="D103" s="562">
        <f>avgprinc!AS96</f>
        <v>25676415.113779411</v>
      </c>
      <c r="E103" s="562">
        <f>avgprinc!AT96</f>
        <v>36109466.508805767</v>
      </c>
      <c r="F103" s="562">
        <f>avgprinc!AU96</f>
        <v>17471859.745286558</v>
      </c>
      <c r="G103" s="73">
        <f>avgprinc!AV96</f>
        <v>40154593.551562354</v>
      </c>
      <c r="H103" s="571">
        <f>B103*0.0001/'TA5'!B103</f>
        <v>4.0854588150978088E-2</v>
      </c>
      <c r="I103" s="582">
        <f>C103*0.0001/'TA5'!B103</f>
        <v>4.2803395539522178E-2</v>
      </c>
      <c r="J103" s="589">
        <f>D103*0.0001/'TA5'!C103</f>
        <v>3.8027431815862656E-2</v>
      </c>
      <c r="K103" s="582">
        <f>E103*0.0001/'TA5'!D103</f>
        <v>4.5226421207189553E-2</v>
      </c>
      <c r="L103" s="589">
        <f>F103*0.0001/'TA5'!E103</f>
        <v>3.5917483270168304E-2</v>
      </c>
      <c r="M103" s="590">
        <f>G103*0.0001/'TA5'!F103</f>
        <v>4.3372120708227158E-2</v>
      </c>
      <c r="P103" s="578">
        <f>H103-'TA1'!J104</f>
        <v>0</v>
      </c>
    </row>
    <row r="104" spans="1:16">
      <c r="A104" s="78">
        <v>2008</v>
      </c>
      <c r="B104" s="459">
        <f>avgprinc!AQ97</f>
        <v>25483361.63432359</v>
      </c>
      <c r="C104" s="346">
        <f>avgprinc!AR97</f>
        <v>26627335.968086462</v>
      </c>
      <c r="D104" s="562">
        <f>avgprinc!AS97</f>
        <v>25223083.255885143</v>
      </c>
      <c r="E104" s="562">
        <f>avgprinc!AT97</f>
        <v>35044633.579481617</v>
      </c>
      <c r="F104" s="562">
        <f>avgprinc!AU97</f>
        <v>17434897.085999478</v>
      </c>
      <c r="G104" s="73">
        <f>avgprinc!AV97</f>
        <v>38924533.128832221</v>
      </c>
      <c r="H104" s="571">
        <f>B104*0.0001/'TA5'!B104</f>
        <v>4.0951777249574661E-2</v>
      </c>
      <c r="I104" s="582">
        <f>C104*0.0001/'TA5'!B104</f>
        <v>4.2790144681930535E-2</v>
      </c>
      <c r="J104" s="589">
        <f>D104*0.0001/'TA5'!C104</f>
        <v>3.8073122501373298E-2</v>
      </c>
      <c r="K104" s="582">
        <f>E104*0.0001/'TA5'!D104</f>
        <v>4.5011535286903395E-2</v>
      </c>
      <c r="L104" s="589">
        <f>F104*0.0001/'TA5'!E104</f>
        <v>3.6530241370201104E-2</v>
      </c>
      <c r="M104" s="590">
        <f>G104*0.0001/'TA5'!F104</f>
        <v>4.3270371854305267E-2</v>
      </c>
      <c r="P104" s="578">
        <f>H104-'TA1'!J105</f>
        <v>0</v>
      </c>
    </row>
    <row r="105" spans="1:16">
      <c r="A105" s="83">
        <v>2009</v>
      </c>
      <c r="B105" s="462">
        <f>avgprinc!AQ98</f>
        <v>24401255.858277708</v>
      </c>
      <c r="C105" s="349">
        <f>avgprinc!AR98</f>
        <v>25201562.762606833</v>
      </c>
      <c r="D105" s="564">
        <f>avgprinc!AS98</f>
        <v>23127855.267354872</v>
      </c>
      <c r="E105" s="564">
        <f>avgprinc!AT98</f>
        <v>31771343.699922901</v>
      </c>
      <c r="F105" s="564">
        <f>avgprinc!AU98</f>
        <v>18148685.556037329</v>
      </c>
      <c r="G105" s="79">
        <f>avgprinc!AV98</f>
        <v>37121535.106026918</v>
      </c>
      <c r="H105" s="574">
        <f>B105*0.0001/'TA5'!B105</f>
        <v>4.1089445352554321E-2</v>
      </c>
      <c r="I105" s="585">
        <f>C105*0.0001/'TA5'!B105</f>
        <v>4.2437087744474411E-2</v>
      </c>
      <c r="J105" s="595">
        <f>D105*0.0001/'TA5'!C105</f>
        <v>3.67436483502388E-2</v>
      </c>
      <c r="K105" s="596">
        <f>E105*0.0001/'TA5'!D105</f>
        <v>4.3688982725143446E-2</v>
      </c>
      <c r="L105" s="591">
        <f>F105*0.0001/'TA5'!E105</f>
        <v>3.8610905408859253E-2</v>
      </c>
      <c r="M105" s="592">
        <f>G105*0.0001/'TA5'!F105</f>
        <v>4.3085422366857522E-2</v>
      </c>
      <c r="P105" s="578">
        <f>H105-'TA1'!J106</f>
        <v>0</v>
      </c>
    </row>
    <row r="106" spans="1:16">
      <c r="A106" s="78">
        <v>2010</v>
      </c>
      <c r="B106" s="463">
        <f>avgprinc!AQ99</f>
        <v>28436226.853921708</v>
      </c>
      <c r="C106" s="350">
        <f>avgprinc!AR99</f>
        <v>29250566.841909971</v>
      </c>
      <c r="D106" s="562">
        <f>avgprinc!AS99</f>
        <v>27523018.984168775</v>
      </c>
      <c r="E106" s="562">
        <f>avgprinc!AT99</f>
        <v>36739081.627327539</v>
      </c>
      <c r="F106" s="562">
        <f>avgprinc!AU99</f>
        <v>21196766.773103721</v>
      </c>
      <c r="G106" s="73">
        <f>avgprinc!AV99</f>
        <v>43285920.826059327</v>
      </c>
      <c r="H106" s="571">
        <f>B106*0.0001/'TA5'!B106</f>
        <v>4.6813853085041039E-2</v>
      </c>
      <c r="I106" s="582">
        <f>C106*0.0001/'TA5'!B106</f>
        <v>4.8154480755329132E-2</v>
      </c>
      <c r="J106" s="597">
        <f>D106*0.0001/'TA5'!C106</f>
        <v>4.2810536921024316E-2</v>
      </c>
      <c r="K106" s="598">
        <f>E106*0.0001/'TA5'!D106</f>
        <v>4.9565739929676042E-2</v>
      </c>
      <c r="L106" s="589">
        <f>F106*0.0001/'TA5'!E106</f>
        <v>4.3952096253633492E-2</v>
      </c>
      <c r="M106" s="590">
        <f>G106*0.0001/'TA5'!F106</f>
        <v>4.9399469047784812E-2</v>
      </c>
      <c r="P106" s="578">
        <f>H106-'TA1'!J107</f>
        <v>0</v>
      </c>
    </row>
    <row r="107" spans="1:16">
      <c r="A107" s="78">
        <v>2011</v>
      </c>
      <c r="B107" s="463">
        <f>avgprinc!AQ100</f>
        <v>26219530.068081029</v>
      </c>
      <c r="C107" s="350">
        <f>avgprinc!AR100</f>
        <v>27047917.272360574</v>
      </c>
      <c r="D107" s="562">
        <f>avgprinc!AS100</f>
        <v>25053560.221824102</v>
      </c>
      <c r="E107" s="562">
        <f>avgprinc!AT100</f>
        <v>33749764.549142882</v>
      </c>
      <c r="F107" s="562">
        <f>avgprinc!AU100</f>
        <v>19811549.099866163</v>
      </c>
      <c r="G107" s="73">
        <f>avgprinc!AV100</f>
        <v>39953696.298077486</v>
      </c>
      <c r="H107" s="571">
        <f>B107*0.0001/'TA5'!B107</f>
        <v>4.2479887604713447E-2</v>
      </c>
      <c r="I107" s="582">
        <f>C107*0.0001/'TA5'!B107</f>
        <v>4.3822009116411209E-2</v>
      </c>
      <c r="J107" s="597">
        <f>D107*0.0001/'TA5'!C107</f>
        <v>3.8478814065456397E-2</v>
      </c>
      <c r="K107" s="598">
        <f>E107*0.0001/'TA5'!D107</f>
        <v>4.4460576027631767E-2</v>
      </c>
      <c r="L107" s="589">
        <f>F107*0.0001/'TA5'!E107</f>
        <v>4.0804073214530938E-2</v>
      </c>
      <c r="M107" s="590">
        <f>G107*0.0001/'TA5'!F107</f>
        <v>4.5056458562612541E-2</v>
      </c>
      <c r="P107" s="578">
        <f>H107-'TA1'!J108</f>
        <v>0</v>
      </c>
    </row>
    <row r="108" spans="1:16">
      <c r="A108" s="78">
        <v>2012</v>
      </c>
      <c r="B108" s="463">
        <f>avgprinc!AQ101</f>
        <v>29873962.852089792</v>
      </c>
      <c r="C108" s="350">
        <f>avgprinc!AR101</f>
        <v>30835160.185890626</v>
      </c>
      <c r="D108" s="562">
        <f>avgprinc!AS101</f>
        <v>28104399.406576563</v>
      </c>
      <c r="E108" s="562">
        <f>avgprinc!AT101</f>
        <v>39660994.846879095</v>
      </c>
      <c r="F108" s="562">
        <f>avgprinc!AU101</f>
        <v>21410024.946063399</v>
      </c>
      <c r="G108" s="73">
        <f>avgprinc!AV101</f>
        <v>45335475.857160479</v>
      </c>
      <c r="H108" s="571">
        <f>B108*0.0001/'TA5'!B108</f>
        <v>4.7275688499212258E-2</v>
      </c>
      <c r="I108" s="582">
        <f>C108*0.0001/'TA5'!B108</f>
        <v>4.8796787858009338E-2</v>
      </c>
      <c r="J108" s="597">
        <f>D108*0.0001/'TA5'!C108</f>
        <v>4.2102664709091187E-2</v>
      </c>
      <c r="K108" s="598">
        <f>E108*0.0001/'TA5'!D108</f>
        <v>5.0672911107540138E-2</v>
      </c>
      <c r="L108" s="589">
        <f>F108*0.0001/'TA5'!E108</f>
        <v>4.3479602783918374E-2</v>
      </c>
      <c r="M108" s="590">
        <f>G108*0.0001/'TA5'!F108</f>
        <v>5.015859380364418E-2</v>
      </c>
      <c r="P108" s="578">
        <f>H108-'TA1'!J109</f>
        <v>0</v>
      </c>
    </row>
    <row r="109" spans="1:16">
      <c r="A109" s="78">
        <v>2013</v>
      </c>
      <c r="B109" s="463">
        <f>avgprinc!AQ102</f>
        <v>26536175.130819228</v>
      </c>
      <c r="C109" s="350">
        <f>avgprinc!AR102</f>
        <v>27436218.711506251</v>
      </c>
      <c r="D109" s="562">
        <f>avgprinc!AS102</f>
        <v>25185697.761935782</v>
      </c>
      <c r="E109" s="562">
        <f>avgprinc!AT102</f>
        <v>34582512.332911253</v>
      </c>
      <c r="F109" s="562">
        <f>avgprinc!AU102</f>
        <v>19683310.54580896</v>
      </c>
      <c r="G109" s="73">
        <f>avgprinc!AV102</f>
        <v>40120467.820451662</v>
      </c>
      <c r="H109" s="571">
        <f>B109*0.0001/'TA5'!B109</f>
        <v>4.1935097426176071E-2</v>
      </c>
      <c r="I109" s="582">
        <f>C109*0.0001/'TA5'!B109</f>
        <v>4.3357435613870621E-2</v>
      </c>
      <c r="J109" s="597">
        <f>D109*0.0001/'TA5'!C109</f>
        <v>3.7577524781227119E-2</v>
      </c>
      <c r="K109" s="598">
        <f>E109*0.0001/'TA5'!D109</f>
        <v>4.4251561164855964E-2</v>
      </c>
      <c r="L109" s="589">
        <f>F109*0.0001/'TA5'!E109</f>
        <v>3.9741519838571548E-2</v>
      </c>
      <c r="M109" s="590">
        <f>G109*0.0001/'TA5'!F109</f>
        <v>4.4548127800226218E-2</v>
      </c>
      <c r="P109" s="578">
        <f>H109-'TA1'!J110</f>
        <v>0</v>
      </c>
    </row>
    <row r="110" spans="1:16">
      <c r="A110" s="78">
        <v>2014</v>
      </c>
      <c r="B110" s="463">
        <f>avgprinc!AQ103</f>
        <v>28182893.486736845</v>
      </c>
      <c r="C110" s="350">
        <f>avgprinc!AR103</f>
        <v>29186344.189479377</v>
      </c>
      <c r="D110" s="562">
        <f>avgprinc!AS103</f>
        <v>26977870.628762092</v>
      </c>
      <c r="E110" s="562">
        <f>avgprinc!AT103</f>
        <v>37336877.689510293</v>
      </c>
      <c r="F110" s="562">
        <f>avgprinc!AU103</f>
        <v>20455921.708284464</v>
      </c>
      <c r="G110" s="73">
        <f>avgprinc!AV103</f>
        <v>42604345.153621778</v>
      </c>
      <c r="H110" s="571">
        <f>B110*0.0001/'TA5'!B110</f>
        <v>4.3605148792266846E-2</v>
      </c>
      <c r="I110" s="582">
        <f>C110*0.0001/'TA5'!B110</f>
        <v>4.5157708227634423E-2</v>
      </c>
      <c r="J110" s="597">
        <f>D110*0.0001/'TA5'!C110</f>
        <v>3.9283864200115204E-2</v>
      </c>
      <c r="K110" s="598">
        <f>E110*0.0001/'TA5'!D110</f>
        <v>4.6656988561153412E-2</v>
      </c>
      <c r="L110" s="589">
        <f>F110*0.0001/'TA5'!E110</f>
        <v>4.0555983781814575E-2</v>
      </c>
      <c r="M110" s="590">
        <f>G110*0.0001/'TA5'!F110</f>
        <v>4.6440280973911278E-2</v>
      </c>
      <c r="P110" s="578">
        <f>H110-'TA1'!J111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J74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F12" sqref="F12"/>
    </sheetView>
  </sheetViews>
  <sheetFormatPr baseColWidth="10" defaultColWidth="10.83203125" defaultRowHeight="15" x14ac:dyDescent="0"/>
  <cols>
    <col min="1" max="1" width="10.83203125" style="59"/>
    <col min="2" max="7" width="12" style="59" customWidth="1"/>
    <col min="11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6" thickBot="1"/>
    <row r="4" spans="1:7" ht="25" customHeight="1" thickTop="1">
      <c r="A4" s="1245" t="s">
        <v>141</v>
      </c>
      <c r="B4" s="1246"/>
      <c r="C4" s="1246"/>
      <c r="D4" s="1246"/>
      <c r="E4" s="1246"/>
      <c r="F4" s="1246"/>
      <c r="G4" s="1247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254" t="s">
        <v>1223</v>
      </c>
      <c r="C7" s="1241"/>
      <c r="D7" s="1241"/>
      <c r="E7" s="1241"/>
      <c r="F7" s="1241"/>
      <c r="G7" s="1244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medprinc!B51</f>
        <v>23493.130878400003</v>
      </c>
      <c r="C11" s="560">
        <f>medprinc!C51</f>
        <v>17461.111328125</v>
      </c>
      <c r="D11" s="561">
        <f>medprinc!D51</f>
        <v>20953.332945600003</v>
      </c>
      <c r="E11" s="560">
        <f>medprinc!E51</f>
        <v>35557.171059200002</v>
      </c>
      <c r="F11" s="561">
        <f>medprinc!F51</f>
        <v>6666.9697265625</v>
      </c>
      <c r="G11" s="616">
        <f>medprinc!G51</f>
        <v>34287.272092800005</v>
      </c>
    </row>
    <row r="12" spans="1:7">
      <c r="A12" s="78">
        <v>1963</v>
      </c>
      <c r="B12" s="562">
        <f>medprinc!B52</f>
        <v>24244.351589375001</v>
      </c>
      <c r="C12" s="562">
        <f>medprinc!C52</f>
        <v>18296.76171875</v>
      </c>
      <c r="D12" s="563">
        <f>medprinc!D52</f>
        <v>21740.103373575002</v>
      </c>
      <c r="E12" s="562">
        <f>medprinc!E52</f>
        <v>36602.411582950001</v>
      </c>
      <c r="F12" s="563">
        <f>medprinc!F52</f>
        <v>7190.826171875</v>
      </c>
      <c r="G12" s="617">
        <f>medprinc!G52</f>
        <v>35504.581131225001</v>
      </c>
    </row>
    <row r="13" spans="1:7">
      <c r="A13" s="78">
        <v>1964</v>
      </c>
      <c r="B13" s="562">
        <f>medprinc!B53</f>
        <v>24995.572300349999</v>
      </c>
      <c r="C13" s="562">
        <f>medprinc!C53</f>
        <v>19132.4140625</v>
      </c>
      <c r="D13" s="563">
        <f>medprinc!D53</f>
        <v>22526.873801549998</v>
      </c>
      <c r="E13" s="562">
        <f>medprinc!E53</f>
        <v>37647.652106699999</v>
      </c>
      <c r="F13" s="563">
        <f>medprinc!F53</f>
        <v>7714.6826171875</v>
      </c>
      <c r="G13" s="617">
        <f>medprinc!G53</f>
        <v>36721.890169649996</v>
      </c>
    </row>
    <row r="14" spans="1:7">
      <c r="A14" s="78">
        <v>1965</v>
      </c>
      <c r="B14" s="562">
        <f>medprinc!B54</f>
        <v>26475.645407174998</v>
      </c>
      <c r="C14" s="562">
        <f>medprinc!C54</f>
        <v>20307.087890625</v>
      </c>
      <c r="D14" s="563">
        <f>medprinc!D54</f>
        <v>23769.942551774999</v>
      </c>
      <c r="E14" s="562">
        <f>medprinc!E54</f>
        <v>40011.317979750005</v>
      </c>
      <c r="F14" s="563">
        <f>medprinc!F54</f>
        <v>8271.40234375</v>
      </c>
      <c r="G14" s="617">
        <f>medprinc!G54</f>
        <v>38665.624847625004</v>
      </c>
    </row>
    <row r="15" spans="1:7">
      <c r="A15" s="78">
        <v>1966</v>
      </c>
      <c r="B15" s="562">
        <f>medprinc!B55</f>
        <v>27955.718514</v>
      </c>
      <c r="C15" s="562">
        <f>medprinc!C55</f>
        <v>21481.76171875</v>
      </c>
      <c r="D15" s="563">
        <f>medprinc!D55</f>
        <v>25013.011302000003</v>
      </c>
      <c r="E15" s="562">
        <f>medprinc!E55</f>
        <v>42374.983852800004</v>
      </c>
      <c r="F15" s="563">
        <f>medprinc!F55</f>
        <v>8828.1220703125</v>
      </c>
      <c r="G15" s="617">
        <f>medprinc!G55</f>
        <v>40609.359525600004</v>
      </c>
    </row>
    <row r="16" spans="1:7">
      <c r="A16" s="78">
        <v>1967</v>
      </c>
      <c r="B16" s="562">
        <f>medprinc!B56</f>
        <v>28296.693503099999</v>
      </c>
      <c r="C16" s="562">
        <f>medprinc!C56</f>
        <v>22866.015625</v>
      </c>
      <c r="D16" s="563">
        <f>medprinc!D56</f>
        <v>26581.742381700002</v>
      </c>
      <c r="E16" s="562">
        <f>medprinc!E56</f>
        <v>42016.302474299999</v>
      </c>
      <c r="F16" s="618">
        <f>medprinc!F56</f>
        <v>10289.70703125</v>
      </c>
      <c r="G16" s="617">
        <f>medprinc!G56</f>
        <v>41158.826913600002</v>
      </c>
    </row>
    <row r="17" spans="1:7">
      <c r="A17" s="78">
        <v>1968</v>
      </c>
      <c r="B17" s="562">
        <f>medprinc!B57</f>
        <v>28769.368577250003</v>
      </c>
      <c r="C17" s="562">
        <f>medprinc!C57</f>
        <v>23563.482421875</v>
      </c>
      <c r="D17" s="563">
        <f>medprinc!D57</f>
        <v>27125.40465855</v>
      </c>
      <c r="E17" s="562">
        <f>medprinc!E57</f>
        <v>42195.073913300002</v>
      </c>
      <c r="F17" s="618">
        <f>medprinc!F57</f>
        <v>10959.759765625</v>
      </c>
      <c r="G17" s="617">
        <f>medprinc!G57</f>
        <v>42469.06789975</v>
      </c>
    </row>
    <row r="18" spans="1:7">
      <c r="A18" s="83">
        <v>1969</v>
      </c>
      <c r="B18" s="564">
        <f>medprinc!B58</f>
        <v>30022.835795249997</v>
      </c>
      <c r="C18" s="564">
        <f>medprinc!C58</f>
        <v>24540.404296875</v>
      </c>
      <c r="D18" s="565">
        <f>medprinc!D58</f>
        <v>27934.29069645</v>
      </c>
      <c r="E18" s="564">
        <f>medprinc!E58</f>
        <v>43337.3108001</v>
      </c>
      <c r="F18" s="619">
        <f>medprinc!F58</f>
        <v>12009.134765625</v>
      </c>
      <c r="G18" s="620">
        <f>medprinc!G58</f>
        <v>44120.51521215</v>
      </c>
    </row>
    <row r="19" spans="1:7">
      <c r="A19" s="78">
        <v>1970</v>
      </c>
      <c r="B19" s="562">
        <f>medprinc!B59</f>
        <v>29250.165479400002</v>
      </c>
      <c r="C19" s="562">
        <f>medprinc!C59</f>
        <v>23548.861328125</v>
      </c>
      <c r="D19" s="563">
        <f>medprinc!D59</f>
        <v>27267.103413000001</v>
      </c>
      <c r="E19" s="562">
        <f>medprinc!E59</f>
        <v>42387.951669300004</v>
      </c>
      <c r="F19" s="618">
        <f>medprinc!F59</f>
        <v>11402.6064453125</v>
      </c>
      <c r="G19" s="617">
        <f>medprinc!G59</f>
        <v>43379.482702500005</v>
      </c>
    </row>
    <row r="20" spans="1:7">
      <c r="A20" s="78">
        <v>1971</v>
      </c>
      <c r="B20" s="562">
        <f>medprinc!B60</f>
        <v>29017.459871699997</v>
      </c>
      <c r="C20" s="562">
        <f>medprinc!C60</f>
        <v>23119.6015625</v>
      </c>
      <c r="D20" s="563">
        <f>medprinc!D60</f>
        <v>26894.231100599998</v>
      </c>
      <c r="E20" s="562">
        <f>medprinc!E60</f>
        <v>42228.661114099996</v>
      </c>
      <c r="F20" s="618">
        <f>medprinc!F60</f>
        <v>10616.1435546875</v>
      </c>
      <c r="G20" s="617">
        <f>medprinc!G60</f>
        <v>42700.4897299</v>
      </c>
    </row>
    <row r="21" spans="1:7">
      <c r="A21" s="78">
        <v>1972</v>
      </c>
      <c r="B21" s="562">
        <f>medprinc!B61</f>
        <v>30066.325560600002</v>
      </c>
      <c r="C21" s="562">
        <f>medprinc!C61</f>
        <v>24188.697265625</v>
      </c>
      <c r="D21" s="563">
        <f>medprinc!D61</f>
        <v>27579.636980400002</v>
      </c>
      <c r="E21" s="562">
        <f>medprinc!E61</f>
        <v>43177.956256199999</v>
      </c>
      <c r="F21" s="618">
        <f>medprinc!F61</f>
        <v>11529.1923828125</v>
      </c>
      <c r="G21" s="617">
        <f>medprinc!G61</f>
        <v>43630.081452600003</v>
      </c>
    </row>
    <row r="22" spans="1:7">
      <c r="A22" s="78">
        <v>1973</v>
      </c>
      <c r="B22" s="562">
        <f>medprinc!B62</f>
        <v>31293.359205500001</v>
      </c>
      <c r="C22" s="562">
        <f>medprinc!C62</f>
        <v>25077.5546875</v>
      </c>
      <c r="D22" s="563">
        <f>medprinc!D62</f>
        <v>28721.302284500001</v>
      </c>
      <c r="E22" s="562">
        <f>medprinc!E62</f>
        <v>44582.319964000002</v>
      </c>
      <c r="F22" s="618">
        <f>medprinc!F62</f>
        <v>12645.9462890625</v>
      </c>
      <c r="G22" s="617">
        <f>medprinc!G62</f>
        <v>45010.996117499999</v>
      </c>
    </row>
    <row r="23" spans="1:7">
      <c r="A23" s="78">
        <v>1974</v>
      </c>
      <c r="B23" s="562">
        <f>medprinc!B63</f>
        <v>30580.242128500002</v>
      </c>
      <c r="C23" s="562">
        <f>medprinc!C63</f>
        <v>24858.77734375</v>
      </c>
      <c r="D23" s="563">
        <f>medprinc!D63</f>
        <v>28410.031396800001</v>
      </c>
      <c r="E23" s="562">
        <f>medprinc!E63</f>
        <v>43404.214634000004</v>
      </c>
      <c r="F23" s="618">
        <f>medprinc!F63</f>
        <v>13021.2646484375</v>
      </c>
      <c r="G23" s="617">
        <f>medprinc!G63</f>
        <v>43798.798403400004</v>
      </c>
    </row>
    <row r="24" spans="1:7">
      <c r="A24" s="78">
        <v>1975</v>
      </c>
      <c r="B24" s="562">
        <f>medprinc!B64</f>
        <v>28976.747264000001</v>
      </c>
      <c r="C24" s="562">
        <f>medprinc!C64</f>
        <v>23543.607421875</v>
      </c>
      <c r="D24" s="563">
        <f>medprinc!D64</f>
        <v>26260.177208000001</v>
      </c>
      <c r="E24" s="562">
        <f>medprinc!E64</f>
        <v>40205.2368288</v>
      </c>
      <c r="F24" s="618">
        <f>medprinc!F64</f>
        <v>12858.431640625</v>
      </c>
      <c r="G24" s="617">
        <f>medprinc!G64</f>
        <v>40929.6555104</v>
      </c>
    </row>
    <row r="25" spans="1:7">
      <c r="A25" s="78">
        <v>1976</v>
      </c>
      <c r="B25" s="562">
        <f>medprinc!B65</f>
        <v>30226.435483199999</v>
      </c>
      <c r="C25" s="562">
        <f>medprinc!C65</f>
        <v>24730.720703125</v>
      </c>
      <c r="D25" s="563">
        <f>medprinc!D65</f>
        <v>27650.318822699999</v>
      </c>
      <c r="E25" s="562">
        <f>medprinc!E65</f>
        <v>40874.384346599996</v>
      </c>
      <c r="F25" s="618">
        <f>medprinc!F65</f>
        <v>14426.2529296875</v>
      </c>
      <c r="G25" s="617">
        <f>medprinc!G65</f>
        <v>41904.831010800001</v>
      </c>
    </row>
    <row r="26" spans="1:7">
      <c r="A26" s="78">
        <v>1977</v>
      </c>
      <c r="B26" s="562">
        <f>medprinc!B66</f>
        <v>30928.536944800002</v>
      </c>
      <c r="C26" s="562">
        <f>medprinc!C66</f>
        <v>25422.93359375</v>
      </c>
      <c r="D26" s="563">
        <f>medprinc!D66</f>
        <v>28175.735227200003</v>
      </c>
      <c r="E26" s="562">
        <f>medprinc!E66</f>
        <v>42101.673328000004</v>
      </c>
      <c r="F26" s="618">
        <f>medprinc!F66</f>
        <v>15059.4443359375</v>
      </c>
      <c r="G26" s="617">
        <f>medprinc!G66</f>
        <v>42749.391379200002</v>
      </c>
    </row>
    <row r="27" spans="1:7">
      <c r="A27" s="78">
        <v>1978</v>
      </c>
      <c r="B27" s="562">
        <f>medprinc!B67</f>
        <v>31810.098348000003</v>
      </c>
      <c r="C27" s="562">
        <f>medprinc!C67</f>
        <v>26508.416015625</v>
      </c>
      <c r="D27" s="563">
        <f>medprinc!D67</f>
        <v>29689.4251248</v>
      </c>
      <c r="E27" s="562">
        <f>medprinc!E67</f>
        <v>43625.277734399999</v>
      </c>
      <c r="F27" s="618">
        <f>medprinc!F67</f>
        <v>16208.0029296875</v>
      </c>
      <c r="G27" s="617">
        <f>medprinc!G67</f>
        <v>44231.1843696</v>
      </c>
    </row>
    <row r="28" spans="1:7">
      <c r="A28" s="83">
        <v>1979</v>
      </c>
      <c r="B28" s="564">
        <f>medprinc!B68</f>
        <v>31924.028782799996</v>
      </c>
      <c r="C28" s="564">
        <f>medprinc!C68</f>
        <v>26883.392578125</v>
      </c>
      <c r="D28" s="565">
        <f>medprinc!D68</f>
        <v>29963.7814014</v>
      </c>
      <c r="E28" s="564">
        <f>medprinc!E68</f>
        <v>42285.336370199999</v>
      </c>
      <c r="F28" s="565">
        <f>medprinc!F68</f>
        <v>17222.173828125</v>
      </c>
      <c r="G28" s="620">
        <f>medprinc!G68</f>
        <v>43685.513071199995</v>
      </c>
    </row>
    <row r="29" spans="1:7">
      <c r="A29" s="78">
        <v>1980</v>
      </c>
      <c r="B29" s="562">
        <f>medprinc!B69</f>
        <v>31114.570252699999</v>
      </c>
      <c r="C29" s="562">
        <f>medprinc!C69</f>
        <v>25971.666015625</v>
      </c>
      <c r="D29" s="563">
        <f>medprinc!D69</f>
        <v>29314.553791800001</v>
      </c>
      <c r="E29" s="562">
        <f>medprinc!E69</f>
        <v>40628.942974600002</v>
      </c>
      <c r="F29" s="563">
        <f>medprinc!F69</f>
        <v>16971.583984375</v>
      </c>
      <c r="G29" s="617">
        <f>medprinc!G69</f>
        <v>41914.669018100001</v>
      </c>
    </row>
    <row r="30" spans="1:7">
      <c r="A30" s="78">
        <v>1981</v>
      </c>
      <c r="B30" s="562">
        <f>medprinc!B70</f>
        <v>31035.567314399999</v>
      </c>
      <c r="C30" s="562">
        <f>medprinc!C70</f>
        <v>25627.85546875</v>
      </c>
      <c r="D30" s="563">
        <f>medprinc!D70</f>
        <v>28684.3879724</v>
      </c>
      <c r="E30" s="562">
        <f>medprinc!E70</f>
        <v>39970.048814000002</v>
      </c>
      <c r="F30" s="563">
        <f>medprinc!F70</f>
        <v>17281.16796875</v>
      </c>
      <c r="G30" s="617">
        <f>medprinc!G70</f>
        <v>42086.110221800001</v>
      </c>
    </row>
    <row r="31" spans="1:7">
      <c r="A31" s="78">
        <v>1982</v>
      </c>
      <c r="B31" s="562">
        <f>medprinc!B71</f>
        <v>29247.121754399999</v>
      </c>
      <c r="C31" s="562">
        <f>medprinc!C71</f>
        <v>24594.169921875</v>
      </c>
      <c r="D31" s="563">
        <f>medprinc!D71</f>
        <v>27031.430712400001</v>
      </c>
      <c r="E31" s="562">
        <f>medprinc!E71</f>
        <v>36558.902193000002</v>
      </c>
      <c r="F31" s="563">
        <f>medprinc!F71</f>
        <v>16950.037109375</v>
      </c>
      <c r="G31" s="617">
        <f>medprinc!G71</f>
        <v>39882.438756000003</v>
      </c>
    </row>
    <row r="32" spans="1:7">
      <c r="A32" s="78">
        <v>1983</v>
      </c>
      <c r="B32" s="562">
        <f>medprinc!B72</f>
        <v>29283.625709399999</v>
      </c>
      <c r="C32" s="562">
        <f>medprinc!C72</f>
        <v>24403.021484375</v>
      </c>
      <c r="D32" s="563">
        <f>medprinc!D72</f>
        <v>26949.423660099998</v>
      </c>
      <c r="E32" s="562">
        <f>medprinc!E72</f>
        <v>36074.031670999997</v>
      </c>
      <c r="F32" s="563">
        <f>medprinc!F72</f>
        <v>17400.416015625</v>
      </c>
      <c r="G32" s="617">
        <f>medprinc!G72</f>
        <v>39469.234651799998</v>
      </c>
    </row>
    <row r="33" spans="1:7">
      <c r="A33" s="78">
        <v>1984</v>
      </c>
      <c r="B33" s="562">
        <f>medprinc!B73</f>
        <v>31045.896366399997</v>
      </c>
      <c r="C33" s="562">
        <f>medprinc!C73</f>
        <v>25939.6640625</v>
      </c>
      <c r="D33" s="563">
        <f>medprinc!D73</f>
        <v>28390.655229799999</v>
      </c>
      <c r="E33" s="562">
        <f>medprinc!E73</f>
        <v>37786.123866999995</v>
      </c>
      <c r="F33" s="563">
        <f>medprinc!F73</f>
        <v>18484.5625</v>
      </c>
      <c r="G33" s="617">
        <f>medprinc!G73</f>
        <v>41666.860912799995</v>
      </c>
    </row>
    <row r="34" spans="1:7">
      <c r="A34" s="78">
        <v>1985</v>
      </c>
      <c r="B34" s="562">
        <f>medprinc!B74</f>
        <v>31377.901507499999</v>
      </c>
      <c r="C34" s="562">
        <f>medprinc!C74</f>
        <v>26444.26953125</v>
      </c>
      <c r="D34" s="563">
        <f>medprinc!D74</f>
        <v>29009.757997499997</v>
      </c>
      <c r="E34" s="562">
        <f>medprinc!E74</f>
        <v>38284.986744999995</v>
      </c>
      <c r="F34" s="563">
        <f>medprinc!F74</f>
        <v>18747.802734375</v>
      </c>
      <c r="G34" s="617">
        <f>medprinc!G74</f>
        <v>42034.547302499996</v>
      </c>
    </row>
    <row r="35" spans="1:7">
      <c r="A35" s="78">
        <v>1986</v>
      </c>
      <c r="B35" s="562">
        <f>medprinc!B75</f>
        <v>31714.439309999998</v>
      </c>
      <c r="C35" s="562">
        <f>medprinc!C75</f>
        <v>26299.779296875</v>
      </c>
      <c r="D35" s="563">
        <f>medprinc!D75</f>
        <v>29200.489852499999</v>
      </c>
      <c r="E35" s="562">
        <f>medprinc!E75</f>
        <v>38096.003317499999</v>
      </c>
      <c r="F35" s="563">
        <f>medprinc!F75</f>
        <v>19048.001953125</v>
      </c>
      <c r="G35" s="617">
        <f>medprinc!G75</f>
        <v>41963.617867499997</v>
      </c>
    </row>
    <row r="36" spans="1:7">
      <c r="A36" s="78">
        <v>1987</v>
      </c>
      <c r="B36" s="562">
        <f>medprinc!B76</f>
        <v>31851.635639200002</v>
      </c>
      <c r="C36" s="562">
        <f>medprinc!C76</f>
        <v>26951.384765625</v>
      </c>
      <c r="D36" s="563">
        <f>medprinc!D76</f>
        <v>30343.865904800001</v>
      </c>
      <c r="E36" s="562">
        <f>medprinc!E76</f>
        <v>38259.657010399998</v>
      </c>
      <c r="F36" s="563">
        <f>medprinc!F76</f>
        <v>19789.478515625</v>
      </c>
      <c r="G36" s="617">
        <f>medprinc!G76</f>
        <v>41840.610129600005</v>
      </c>
    </row>
    <row r="37" spans="1:7">
      <c r="A37" s="78">
        <v>1988</v>
      </c>
      <c r="B37" s="562">
        <f>medprinc!B77</f>
        <v>32564.4323549</v>
      </c>
      <c r="C37" s="562">
        <f>medprinc!C77</f>
        <v>27834.40234375</v>
      </c>
      <c r="D37" s="563">
        <f>medprinc!D77</f>
        <v>31472.8871363</v>
      </c>
      <c r="E37" s="562">
        <f>medprinc!E77</f>
        <v>38749.855260299999</v>
      </c>
      <c r="F37" s="563">
        <f>medprinc!F77</f>
        <v>20557.435546875</v>
      </c>
      <c r="G37" s="617">
        <f>medprinc!G77</f>
        <v>42570.263525399998</v>
      </c>
    </row>
    <row r="38" spans="1:7">
      <c r="A38" s="83">
        <v>1989</v>
      </c>
      <c r="B38" s="564">
        <f>medprinc!B78</f>
        <v>33020.720901000001</v>
      </c>
      <c r="C38" s="564">
        <f>medprinc!C78</f>
        <v>28303.474609375</v>
      </c>
      <c r="D38" s="565">
        <f>medprinc!D78</f>
        <v>32147.156855999998</v>
      </c>
      <c r="E38" s="564">
        <f>medprinc!E78</f>
        <v>39135.669215999995</v>
      </c>
      <c r="F38" s="565">
        <f>medprinc!F78</f>
        <v>21140.25</v>
      </c>
      <c r="G38" s="620">
        <f>medprinc!G78</f>
        <v>42455.212586999995</v>
      </c>
    </row>
    <row r="39" spans="1:7">
      <c r="A39" s="78">
        <v>1990</v>
      </c>
      <c r="B39" s="562">
        <f>medprinc!B79</f>
        <v>32925.916363199998</v>
      </c>
      <c r="C39" s="562">
        <f>medprinc!C79</f>
        <v>28222.21484375</v>
      </c>
      <c r="D39" s="563">
        <f>medprinc!D79</f>
        <v>32085.969517199999</v>
      </c>
      <c r="E39" s="562">
        <f>medprinc!E79</f>
        <v>38301.5761776</v>
      </c>
      <c r="F39" s="563">
        <f>medprinc!F79</f>
        <v>21670.62890625</v>
      </c>
      <c r="G39" s="617">
        <f>medprinc!G79</f>
        <v>41997.342300000004</v>
      </c>
    </row>
    <row r="40" spans="1:7">
      <c r="A40" s="78">
        <v>1991</v>
      </c>
      <c r="B40" s="562">
        <f>medprinc!B80</f>
        <v>31788.552863199999</v>
      </c>
      <c r="C40" s="562">
        <f>medprinc!C80</f>
        <v>27409.517578125</v>
      </c>
      <c r="D40" s="563">
        <f>medprinc!D80</f>
        <v>31139.806886399998</v>
      </c>
      <c r="E40" s="562">
        <f>medprinc!E80</f>
        <v>36329.774700800001</v>
      </c>
      <c r="F40" s="563">
        <f>medprinc!F80</f>
        <v>21570.8046875</v>
      </c>
      <c r="G40" s="617">
        <f>medprinc!G80</f>
        <v>41033.183032599998</v>
      </c>
    </row>
    <row r="41" spans="1:7">
      <c r="A41" s="78">
        <v>1992</v>
      </c>
      <c r="B41" s="562">
        <f>medprinc!B81</f>
        <v>31613.01514</v>
      </c>
      <c r="C41" s="562">
        <f>medprinc!C81</f>
        <v>26871.0625</v>
      </c>
      <c r="D41" s="563">
        <f>medprinc!D81</f>
        <v>30822.689761499998</v>
      </c>
      <c r="E41" s="562">
        <f>medprinc!E81</f>
        <v>36354.967410999998</v>
      </c>
      <c r="F41" s="563">
        <f>medprinc!F81</f>
        <v>20864.58984375</v>
      </c>
      <c r="G41" s="617">
        <f>medprinc!G81</f>
        <v>40780.789530599999</v>
      </c>
    </row>
    <row r="42" spans="1:7">
      <c r="A42" s="78">
        <v>1993</v>
      </c>
      <c r="B42" s="562">
        <f>medprinc!B82</f>
        <v>31912.220329199998</v>
      </c>
      <c r="C42" s="562">
        <f>medprinc!C82</f>
        <v>27287.26171875</v>
      </c>
      <c r="D42" s="563">
        <f>medprinc!D82</f>
        <v>31141.393751200001</v>
      </c>
      <c r="E42" s="562">
        <f>medprinc!E82</f>
        <v>37153.841059599996</v>
      </c>
      <c r="F42" s="563">
        <f>medprinc!F82</f>
        <v>20966.482421875</v>
      </c>
      <c r="G42" s="617">
        <f>medprinc!G82</f>
        <v>41162.139265199999</v>
      </c>
    </row>
    <row r="43" spans="1:7">
      <c r="A43" s="78">
        <v>1994</v>
      </c>
      <c r="B43" s="562">
        <f>medprinc!B83</f>
        <v>32735.755385199998</v>
      </c>
      <c r="C43" s="562">
        <f>medprinc!C83</f>
        <v>28210.07421875</v>
      </c>
      <c r="D43" s="563">
        <f>medprinc!D83</f>
        <v>32283.187338399999</v>
      </c>
      <c r="E43" s="562">
        <f>medprinc!E83</f>
        <v>38015.7159312</v>
      </c>
      <c r="F43" s="563">
        <f>medprinc!F83</f>
        <v>21874.123046875</v>
      </c>
      <c r="G43" s="617">
        <f>medprinc!G83</f>
        <v>42541.396399199999</v>
      </c>
    </row>
    <row r="44" spans="1:7">
      <c r="A44" s="78">
        <v>1995</v>
      </c>
      <c r="B44" s="562">
        <f>medprinc!B84</f>
        <v>33108.001740799999</v>
      </c>
      <c r="C44" s="562">
        <f>medprinc!C84</f>
        <v>28673.89453125</v>
      </c>
      <c r="D44" s="563">
        <f>medprinc!D84</f>
        <v>32812.394582400004</v>
      </c>
      <c r="E44" s="562">
        <f>medprinc!E84</f>
        <v>39167.948488000002</v>
      </c>
      <c r="F44" s="563">
        <f>medprinc!F84</f>
        <v>22318.33984375</v>
      </c>
      <c r="G44" s="617">
        <f>medprinc!G84</f>
        <v>42715.234388800003</v>
      </c>
    </row>
    <row r="45" spans="1:7">
      <c r="A45" s="78">
        <v>1996</v>
      </c>
      <c r="B45" s="562">
        <f>medprinc!B85</f>
        <v>33304.285062000003</v>
      </c>
      <c r="C45" s="562">
        <f>medprinc!C85</f>
        <v>29249.849609375</v>
      </c>
      <c r="D45" s="563">
        <f>medprinc!D85</f>
        <v>33159.483822599999</v>
      </c>
      <c r="E45" s="562">
        <f>medprinc!E85</f>
        <v>39241.135877400004</v>
      </c>
      <c r="F45" s="563">
        <f>medprinc!F85</f>
        <v>22733.794921875</v>
      </c>
      <c r="G45" s="617">
        <f>medprinc!G85</f>
        <v>43295.570580600004</v>
      </c>
    </row>
    <row r="46" spans="1:7">
      <c r="A46" s="78">
        <v>1997</v>
      </c>
      <c r="B46" s="562">
        <f>medprinc!B86</f>
        <v>34373.260420400002</v>
      </c>
      <c r="C46" s="562">
        <f>medprinc!C86</f>
        <v>30254.150390625</v>
      </c>
      <c r="D46" s="563">
        <f>medprinc!D86</f>
        <v>34515.298686599999</v>
      </c>
      <c r="E46" s="562">
        <f>medprinc!E86</f>
        <v>40480.905867000001</v>
      </c>
      <c r="F46" s="563">
        <f>medprinc!F86</f>
        <v>23720.390625</v>
      </c>
      <c r="G46" s="617">
        <f>medprinc!G86</f>
        <v>44315.939054399998</v>
      </c>
    </row>
    <row r="47" spans="1:7">
      <c r="A47" s="78">
        <v>1998</v>
      </c>
      <c r="B47" s="562">
        <f>medprinc!B87</f>
        <v>35474.8906776</v>
      </c>
      <c r="C47" s="562">
        <f>medprinc!C87</f>
        <v>31268.3828125</v>
      </c>
      <c r="D47" s="563">
        <f>medprinc!D87</f>
        <v>35615.107636799999</v>
      </c>
      <c r="E47" s="562">
        <f>medprinc!E87</f>
        <v>41364.002963999999</v>
      </c>
      <c r="F47" s="563">
        <f>medprinc!F87</f>
        <v>24397.75</v>
      </c>
      <c r="G47" s="617">
        <f>medprinc!G87</f>
        <v>45430.294780799995</v>
      </c>
    </row>
    <row r="48" spans="1:7">
      <c r="A48" s="83">
        <v>1999</v>
      </c>
      <c r="B48" s="564">
        <f>medprinc!B88</f>
        <v>35888.992672</v>
      </c>
      <c r="C48" s="564">
        <f>medprinc!C88</f>
        <v>31471.88671875</v>
      </c>
      <c r="D48" s="565">
        <f>medprinc!D88</f>
        <v>36717.200195199999</v>
      </c>
      <c r="E48" s="564">
        <f>medprinc!E88</f>
        <v>42790.722031999998</v>
      </c>
      <c r="F48" s="565">
        <f>medprinc!F88</f>
        <v>24432.12109375</v>
      </c>
      <c r="G48" s="620">
        <f>medprinc!G88</f>
        <v>46103.5521248</v>
      </c>
    </row>
    <row r="49" spans="1:7">
      <c r="A49" s="88">
        <v>2000</v>
      </c>
      <c r="B49" s="566">
        <f>medprinc!B89</f>
        <v>36815.794142399995</v>
      </c>
      <c r="C49" s="566">
        <f>medprinc!C89</f>
        <v>32635.24609375</v>
      </c>
      <c r="D49" s="567">
        <f>medprinc!D89</f>
        <v>38029.5016416</v>
      </c>
      <c r="E49" s="566">
        <f>medprinc!E89</f>
        <v>43423.757193599995</v>
      </c>
      <c r="F49" s="567">
        <f>medprinc!F89</f>
        <v>25353.001953125</v>
      </c>
      <c r="G49" s="621">
        <f>medprinc!G89</f>
        <v>46930.023302399997</v>
      </c>
    </row>
    <row r="50" spans="1:7">
      <c r="A50" s="78">
        <v>2001</v>
      </c>
      <c r="B50" s="562">
        <f>medprinc!B90</f>
        <v>36834.464183999997</v>
      </c>
      <c r="C50" s="562">
        <f>medprinc!C90</f>
        <v>32756.36328125</v>
      </c>
      <c r="D50" s="563">
        <f>medprinc!D90</f>
        <v>38018.429104199997</v>
      </c>
      <c r="E50" s="562">
        <f>medprinc!E90</f>
        <v>43280.495416199999</v>
      </c>
      <c r="F50" s="563">
        <f>medprinc!F90</f>
        <v>25784.125</v>
      </c>
      <c r="G50" s="617">
        <f>medprinc!G90</f>
        <v>46963.941834600002</v>
      </c>
    </row>
    <row r="51" spans="1:7">
      <c r="A51" s="78">
        <v>2002</v>
      </c>
      <c r="B51" s="562">
        <f>medprinc!B91</f>
        <v>36579.157443899996</v>
      </c>
      <c r="C51" s="562">
        <f>medprinc!C91</f>
        <v>32313.744140625</v>
      </c>
      <c r="D51" s="563">
        <f>medprinc!D91</f>
        <v>37613.1972303</v>
      </c>
      <c r="E51" s="562">
        <f>medprinc!E91</f>
        <v>42654.141189000002</v>
      </c>
      <c r="F51" s="563">
        <f>medprinc!F91</f>
        <v>25592.484375</v>
      </c>
      <c r="G51" s="617">
        <f>medprinc!G91</f>
        <v>46014.770494800003</v>
      </c>
    </row>
    <row r="52" spans="1:7">
      <c r="A52" s="78">
        <v>2003</v>
      </c>
      <c r="B52" s="562">
        <f>medprinc!B92</f>
        <v>36169.158168000002</v>
      </c>
      <c r="C52" s="562">
        <f>medprinc!C92</f>
        <v>32122.259765625</v>
      </c>
      <c r="D52" s="563">
        <f>medprinc!D92</f>
        <v>37560.279635999999</v>
      </c>
      <c r="E52" s="562">
        <f>medprinc!E92</f>
        <v>41986.575216000005</v>
      </c>
      <c r="F52" s="563">
        <f>medprinc!F92</f>
        <v>25672.513671875</v>
      </c>
      <c r="G52" s="617">
        <f>medprinc!G92</f>
        <v>45780.542856</v>
      </c>
    </row>
    <row r="53" spans="1:7">
      <c r="A53" s="78">
        <v>2004</v>
      </c>
      <c r="B53" s="562">
        <f>medprinc!B93</f>
        <v>36784.1381167</v>
      </c>
      <c r="C53" s="562">
        <f>medprinc!C93</f>
        <v>32724.349609375</v>
      </c>
      <c r="D53" s="563">
        <f>medprinc!D93</f>
        <v>38137.400722999999</v>
      </c>
      <c r="E53" s="562">
        <f>medprinc!E93</f>
        <v>42443.236288499997</v>
      </c>
      <c r="F53" s="563">
        <f>medprinc!F93</f>
        <v>26081.060546875</v>
      </c>
      <c r="G53" s="617">
        <f>medprinc!G93</f>
        <v>45764.880867599997</v>
      </c>
    </row>
    <row r="54" spans="1:7">
      <c r="A54" s="78">
        <v>2005</v>
      </c>
      <c r="B54" s="562">
        <f>medprinc!B94</f>
        <v>36769.479670000001</v>
      </c>
      <c r="C54" s="562">
        <f>medprinc!C94</f>
        <v>32710.51171875</v>
      </c>
      <c r="D54" s="563">
        <f>medprinc!D94</f>
        <v>37963.293944999998</v>
      </c>
      <c r="E54" s="562">
        <f>medprinc!E94</f>
        <v>42022.262480000005</v>
      </c>
      <c r="F54" s="563">
        <f>medprinc!F94</f>
        <v>26383.294921875</v>
      </c>
      <c r="G54" s="617">
        <f>medprinc!G94</f>
        <v>45484.323877499999</v>
      </c>
    </row>
    <row r="55" spans="1:7">
      <c r="A55" s="78">
        <v>2006</v>
      </c>
      <c r="B55" s="562">
        <f>medprinc!B95</f>
        <v>36869.658046200006</v>
      </c>
      <c r="C55" s="562">
        <f>medprinc!C95</f>
        <v>33275.4453125</v>
      </c>
      <c r="D55" s="563">
        <f>medprinc!D95</f>
        <v>38260.965897000002</v>
      </c>
      <c r="E55" s="562">
        <f>medprinc!E95</f>
        <v>42434.889449400005</v>
      </c>
      <c r="F55" s="563">
        <f>medprinc!F95</f>
        <v>26898.619140625</v>
      </c>
      <c r="G55" s="617">
        <f>medprinc!G95</f>
        <v>45449.389792800001</v>
      </c>
    </row>
    <row r="56" spans="1:7">
      <c r="A56" s="78">
        <v>2007</v>
      </c>
      <c r="B56" s="562">
        <f>medprinc!B96</f>
        <v>36787.742373000001</v>
      </c>
      <c r="C56" s="562">
        <f>medprinc!C96</f>
        <v>32950.984375</v>
      </c>
      <c r="D56" s="563">
        <f>medprinc!D96</f>
        <v>37916.200728000003</v>
      </c>
      <c r="E56" s="562">
        <f>medprinc!E96</f>
        <v>41865.804970500001</v>
      </c>
      <c r="F56" s="563">
        <f>medprinc!F96</f>
        <v>26631.6171875</v>
      </c>
      <c r="G56" s="617">
        <f>medprinc!G96</f>
        <v>45251.180035500001</v>
      </c>
    </row>
    <row r="57" spans="1:7">
      <c r="A57" s="78">
        <v>2008</v>
      </c>
      <c r="B57" s="562">
        <f>medprinc!B97</f>
        <v>35395.474464000006</v>
      </c>
      <c r="C57" s="562">
        <f>medprinc!C97</f>
        <v>31524.09375</v>
      </c>
      <c r="D57" s="563">
        <f>medprinc!D97</f>
        <v>36501.583041000005</v>
      </c>
      <c r="E57" s="562">
        <f>medprinc!E97</f>
        <v>39819.908772000003</v>
      </c>
      <c r="F57" s="563">
        <f>medprinc!F97</f>
        <v>25882.94140625</v>
      </c>
      <c r="G57" s="617">
        <f>medprinc!G97</f>
        <v>43359.456218400002</v>
      </c>
    </row>
    <row r="58" spans="1:7">
      <c r="A58" s="83">
        <v>2009</v>
      </c>
      <c r="B58" s="564">
        <f>medprinc!B98</f>
        <v>33352.055</v>
      </c>
      <c r="C58" s="564">
        <f>medprinc!C98</f>
        <v>29524.76953125</v>
      </c>
      <c r="D58" s="565">
        <f>medprinc!D98</f>
        <v>34226.862999999998</v>
      </c>
      <c r="E58" s="564">
        <f>medprinc!E98</f>
        <v>36195.180999999997</v>
      </c>
      <c r="F58" s="565">
        <f>medprinc!F98</f>
        <v>24822.677734375</v>
      </c>
      <c r="G58" s="622">
        <f>medprinc!G98</f>
        <v>41115.976000000002</v>
      </c>
    </row>
    <row r="59" spans="1:7">
      <c r="A59" s="78">
        <v>2010</v>
      </c>
      <c r="B59" s="562">
        <f>medprinc!B99</f>
        <v>33041.758453900002</v>
      </c>
      <c r="C59" s="562">
        <f>medprinc!C99</f>
        <v>29274.783203125</v>
      </c>
      <c r="D59" s="563">
        <f>medprinc!D99</f>
        <v>33795.153597799996</v>
      </c>
      <c r="E59" s="562">
        <f>medprinc!E99</f>
        <v>35517.199640999999</v>
      </c>
      <c r="F59" s="563">
        <f>medprinc!F99</f>
        <v>24969.66796875</v>
      </c>
      <c r="G59" s="623">
        <f>medprinc!G99</f>
        <v>40468.082015200001</v>
      </c>
    </row>
    <row r="60" spans="1:7">
      <c r="A60" s="78">
        <v>2011</v>
      </c>
      <c r="B60" s="562">
        <f>medprinc!B100</f>
        <v>33290.541255600001</v>
      </c>
      <c r="C60" s="562">
        <f>medprinc!C100</f>
        <v>29497.947265625</v>
      </c>
      <c r="D60" s="563">
        <f>medprinc!D100</f>
        <v>34027.989954299999</v>
      </c>
      <c r="E60" s="562">
        <f>medprinc!E100</f>
        <v>36556.385492699999</v>
      </c>
      <c r="F60" s="563">
        <f>medprinc!F100</f>
        <v>24546.505859375</v>
      </c>
      <c r="G60" s="623">
        <f>medprinc!G100</f>
        <v>40454.328614400001</v>
      </c>
    </row>
    <row r="61" spans="1:7">
      <c r="A61" s="78">
        <v>2012</v>
      </c>
      <c r="B61" s="562">
        <f>medprinc!B101</f>
        <v>32978.774549599999</v>
      </c>
      <c r="C61" s="562">
        <f>medprinc!C101</f>
        <v>29153.650390625</v>
      </c>
      <c r="D61" s="563">
        <f>medprinc!D101</f>
        <v>33805.828456800002</v>
      </c>
      <c r="E61" s="562">
        <f>medprinc!E101</f>
        <v>36493.753655200002</v>
      </c>
      <c r="F61" s="563">
        <f>medprinc!F101</f>
        <v>24294.708984375</v>
      </c>
      <c r="G61" s="623">
        <f>medprinc!G101</f>
        <v>39595.2058072</v>
      </c>
    </row>
    <row r="62" spans="1:7">
      <c r="A62" s="78">
        <v>2013</v>
      </c>
      <c r="B62" s="562">
        <f>medprinc!B102</f>
        <v>33874.955102699998</v>
      </c>
      <c r="C62" s="562">
        <f>medprinc!C102</f>
        <v>30009.34375</v>
      </c>
      <c r="D62" s="563">
        <f>medprinc!D102</f>
        <v>35095.6742055</v>
      </c>
      <c r="E62" s="562">
        <f>medprinc!E102</f>
        <v>37740.565594899999</v>
      </c>
      <c r="F62" s="563">
        <f>medprinc!F102</f>
        <v>24719.5625</v>
      </c>
      <c r="G62" s="623">
        <f>medprinc!G102</f>
        <v>40182.003800499995</v>
      </c>
    </row>
    <row r="63" spans="1:7">
      <c r="A63" s="78">
        <v>2014</v>
      </c>
      <c r="B63" s="562">
        <f>medprinc!B103</f>
        <v>34100</v>
      </c>
      <c r="C63" s="562">
        <f>medprinc!C103</f>
        <v>30400</v>
      </c>
      <c r="D63" s="563">
        <f>medprinc!D103</f>
        <v>35700</v>
      </c>
      <c r="E63" s="562">
        <f>medprinc!E103</f>
        <v>38500</v>
      </c>
      <c r="F63" s="563">
        <f>medprinc!F103</f>
        <v>25100</v>
      </c>
      <c r="G63" s="623">
        <f>medprinc!G103</f>
        <v>40600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6" thickBot="1">
      <c r="A69" s="71">
        <v>2020</v>
      </c>
      <c r="B69" s="69"/>
      <c r="C69" s="69"/>
      <c r="D69" s="66"/>
      <c r="E69" s="69"/>
      <c r="F69" s="67"/>
      <c r="G69" s="453"/>
    </row>
    <row r="70" spans="1:7" ht="16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B7:G7"/>
    <mergeCell ref="A4:G4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Z119"/>
  <sheetViews>
    <sheetView workbookViewId="0">
      <pane xSplit="1" ySplit="9" topLeftCell="B109" activePane="bottomRight" state="frozen"/>
      <selection activeCell="D32" sqref="D32"/>
      <selection pane="topRight" activeCell="D32" sqref="D32"/>
      <selection pane="bottomLeft" activeCell="D32" sqref="D32"/>
      <selection pane="bottomRight" activeCell="G111" sqref="G111"/>
    </sheetView>
  </sheetViews>
  <sheetFormatPr baseColWidth="10" defaultColWidth="10.83203125" defaultRowHeight="15" x14ac:dyDescent="0"/>
  <cols>
    <col min="1" max="6" width="10.83203125" style="4"/>
    <col min="7" max="7" width="11.33203125" style="4" bestFit="1" customWidth="1"/>
    <col min="8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6" thickBot="1">
      <c r="D3" s="209"/>
    </row>
    <row r="4" spans="1:26" ht="25" customHeight="1" thickTop="1">
      <c r="A4" s="1224" t="s">
        <v>236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6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228" t="s">
        <v>1060</v>
      </c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363"/>
      <c r="T7" s="53"/>
      <c r="V7" s="634"/>
      <c r="W7" s="634"/>
      <c r="X7" s="634"/>
      <c r="Y7" s="634"/>
      <c r="Z7" s="634"/>
    </row>
    <row r="8" spans="1:26" ht="21" customHeight="1">
      <c r="A8" s="434"/>
      <c r="B8" s="1230" t="s">
        <v>46</v>
      </c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532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'TB2'!B10</f>
        <v>0.57690080556307033</v>
      </c>
      <c r="C10" s="444"/>
      <c r="D10" s="444"/>
      <c r="E10" s="329">
        <f>TB2b!B10</f>
        <v>0.42309919443692967</v>
      </c>
      <c r="F10" s="40">
        <f>TB2b!J10</f>
        <v>0.31593098384780877</v>
      </c>
      <c r="G10" s="40">
        <f>TB2b!R10</f>
        <v>0.18835218480515314</v>
      </c>
      <c r="H10" s="40">
        <f>TB2c!B10</f>
        <v>0.15834148782739374</v>
      </c>
      <c r="I10" s="40">
        <f>TB2c!J10</f>
        <v>9.3432109229525051E-2</v>
      </c>
      <c r="J10" s="40">
        <f>TB2c!R10</f>
        <v>2.9490935144098555E-2</v>
      </c>
      <c r="K10" s="40"/>
      <c r="L10" s="333">
        <f>E10-G10</f>
        <v>0.23474700963177653</v>
      </c>
      <c r="M10" s="334">
        <f>E10-F10</f>
        <v>0.1071682105891209</v>
      </c>
      <c r="N10" s="39"/>
      <c r="O10" s="38">
        <f t="shared" ref="O10:O73" si="0">G10-I10</f>
        <v>9.4920075575628093E-2</v>
      </c>
      <c r="P10" s="38">
        <f t="shared" ref="P10:R41" si="1">G10-H10</f>
        <v>3.0010696977759405E-2</v>
      </c>
      <c r="Q10" s="38">
        <f t="shared" si="1"/>
        <v>6.4909378597868689E-2</v>
      </c>
      <c r="R10" s="38">
        <f t="shared" si="1"/>
        <v>6.3941174085426489E-2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'TB2'!B11</f>
        <v>0.5704629945563453</v>
      </c>
      <c r="C11" s="444"/>
      <c r="D11" s="444"/>
      <c r="E11" s="331">
        <f>TB2b!B11</f>
        <v>0.42953700544365464</v>
      </c>
      <c r="F11" s="36">
        <f>TB2b!J11</f>
        <v>0.32264482265376165</v>
      </c>
      <c r="G11" s="36">
        <f>TB2b!R11</f>
        <v>0.19327315990834554</v>
      </c>
      <c r="H11" s="36">
        <f>TB2c!B11</f>
        <v>0.16371125858795588</v>
      </c>
      <c r="I11" s="36">
        <f>TB2c!J11</f>
        <v>9.9399599700934316E-2</v>
      </c>
      <c r="J11" s="36">
        <f>TB2c!R11</f>
        <v>3.147049060076592E-2</v>
      </c>
      <c r="K11" s="36"/>
      <c r="L11" s="335">
        <f t="shared" ref="L11:L74" si="2">E11-G11</f>
        <v>0.2362638455353091</v>
      </c>
      <c r="M11" s="336">
        <f t="shared" ref="M11:N74" si="3">E11-F11</f>
        <v>0.10689218278989299</v>
      </c>
      <c r="N11" s="35"/>
      <c r="O11" s="15">
        <f t="shared" si="0"/>
        <v>9.3873560207411222E-2</v>
      </c>
      <c r="P11" s="15">
        <f t="shared" si="1"/>
        <v>2.9561901320389661E-2</v>
      </c>
      <c r="Q11" s="15">
        <f t="shared" si="1"/>
        <v>6.4311658887021561E-2</v>
      </c>
      <c r="R11" s="15">
        <f t="shared" si="1"/>
        <v>6.7929109100168389E-2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'TB2'!B12</f>
        <v>0.57811789539485958</v>
      </c>
      <c r="C12" s="444"/>
      <c r="D12" s="444"/>
      <c r="E12" s="331">
        <f>TB2b!B12</f>
        <v>0.42188210460514047</v>
      </c>
      <c r="F12" s="36">
        <f>TB2b!J12</f>
        <v>0.31473979647942424</v>
      </c>
      <c r="G12" s="36">
        <f>TB2b!R12</f>
        <v>0.18702569406720165</v>
      </c>
      <c r="H12" s="36">
        <f>TB2c!B12</f>
        <v>0.15888423390517056</v>
      </c>
      <c r="I12" s="36">
        <f>TB2c!J12</f>
        <v>0.10621104256728918</v>
      </c>
      <c r="J12" s="36">
        <f>TB2c!R12</f>
        <v>5.0242375912689485E-2</v>
      </c>
      <c r="K12" s="36"/>
      <c r="L12" s="335">
        <f t="shared" si="2"/>
        <v>0.23485641053793882</v>
      </c>
      <c r="M12" s="336">
        <f t="shared" si="3"/>
        <v>0.10714230812571623</v>
      </c>
      <c r="N12" s="35"/>
      <c r="O12" s="15">
        <f t="shared" si="0"/>
        <v>8.0814651499912474E-2</v>
      </c>
      <c r="P12" s="15">
        <f t="shared" si="1"/>
        <v>2.814146016203109E-2</v>
      </c>
      <c r="Q12" s="15">
        <f t="shared" si="1"/>
        <v>5.2673191337881384E-2</v>
      </c>
      <c r="R12" s="15">
        <f t="shared" si="1"/>
        <v>5.5968666654599694E-2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'TB2'!B13</f>
        <v>0.55611624700187634</v>
      </c>
      <c r="C13" s="444"/>
      <c r="D13" s="444"/>
      <c r="E13" s="331">
        <f>TB2b!B13</f>
        <v>0.4438837529981236</v>
      </c>
      <c r="F13" s="36">
        <f>TB2b!J13</f>
        <v>0.33950967632503226</v>
      </c>
      <c r="G13" s="36">
        <f>TB2b!R13</f>
        <v>0.20635863045401706</v>
      </c>
      <c r="H13" s="36">
        <f>TB2c!B13</f>
        <v>0.17444149363600278</v>
      </c>
      <c r="I13" s="36">
        <f>TB2c!J13</f>
        <v>0.11061904555898271</v>
      </c>
      <c r="J13" s="36">
        <f>TB2c!R13</f>
        <v>4.9268164322972395E-2</v>
      </c>
      <c r="K13" s="36"/>
      <c r="L13" s="335">
        <f t="shared" si="2"/>
        <v>0.23752512254410654</v>
      </c>
      <c r="M13" s="336">
        <f t="shared" si="3"/>
        <v>0.10437407667309134</v>
      </c>
      <c r="N13" s="35"/>
      <c r="O13" s="15">
        <f t="shared" si="0"/>
        <v>9.5739584895034355E-2</v>
      </c>
      <c r="P13" s="15">
        <f t="shared" si="1"/>
        <v>3.191713681801428E-2</v>
      </c>
      <c r="Q13" s="15">
        <f t="shared" si="1"/>
        <v>6.3822448077020075E-2</v>
      </c>
      <c r="R13" s="15">
        <f t="shared" si="1"/>
        <v>6.1350881236010311E-2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'TB2'!B14</f>
        <v>0.55098012079216474</v>
      </c>
      <c r="C14" s="444"/>
      <c r="D14" s="444"/>
      <c r="E14" s="322">
        <f>TB2b!B14</f>
        <v>0.4490198792078352</v>
      </c>
      <c r="F14" s="28">
        <f>TB2b!J14</f>
        <v>0.34590331461740398</v>
      </c>
      <c r="G14" s="28">
        <f>TB2b!R14</f>
        <v>0.20136263442645991</v>
      </c>
      <c r="H14" s="28">
        <f>TB2c!B14</f>
        <v>0.1646045084529317</v>
      </c>
      <c r="I14" s="28">
        <f>TB2c!J14</f>
        <v>9.8623842049868668E-2</v>
      </c>
      <c r="J14" s="28">
        <f>TB2c!R14</f>
        <v>4.0152055932887343E-2</v>
      </c>
      <c r="K14" s="28"/>
      <c r="L14" s="56">
        <f t="shared" si="2"/>
        <v>0.2476572447813753</v>
      </c>
      <c r="M14" s="15">
        <f t="shared" si="3"/>
        <v>0.10311656459043123</v>
      </c>
      <c r="N14" s="15">
        <f t="shared" si="3"/>
        <v>0.14454068019094407</v>
      </c>
      <c r="O14" s="15">
        <f t="shared" si="0"/>
        <v>0.10273879237659124</v>
      </c>
      <c r="P14" s="15">
        <f t="shared" si="1"/>
        <v>3.6758125973528205E-2</v>
      </c>
      <c r="Q14" s="15">
        <f t="shared" si="1"/>
        <v>6.5980666403063035E-2</v>
      </c>
      <c r="R14" s="15">
        <f t="shared" si="1"/>
        <v>5.8471786116981325E-2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'TB2'!B15</f>
        <v>0.5636205367318099</v>
      </c>
      <c r="C15" s="444"/>
      <c r="D15" s="444"/>
      <c r="E15" s="322">
        <f>TB2b!B15</f>
        <v>0.43637946326819005</v>
      </c>
      <c r="F15" s="28">
        <f>TB2b!J15</f>
        <v>0.33853933940795539</v>
      </c>
      <c r="G15" s="28">
        <f>TB2b!R15</f>
        <v>0.18951893559985655</v>
      </c>
      <c r="H15" s="28">
        <f>TB2c!B15</f>
        <v>0.14950988208560825</v>
      </c>
      <c r="I15" s="28">
        <f>TB2c!J15</f>
        <v>8.3631854012984425E-2</v>
      </c>
      <c r="J15" s="28">
        <f>TB2c!R15</f>
        <v>3.1308169903172138E-2</v>
      </c>
      <c r="K15" s="28"/>
      <c r="L15" s="56">
        <f t="shared" si="2"/>
        <v>0.2468605276683335</v>
      </c>
      <c r="M15" s="15">
        <f t="shared" si="3"/>
        <v>9.7840123860234662E-2</v>
      </c>
      <c r="N15" s="15">
        <f t="shared" si="3"/>
        <v>0.14902040380809883</v>
      </c>
      <c r="O15" s="15">
        <f t="shared" si="0"/>
        <v>0.10588708158687213</v>
      </c>
      <c r="P15" s="15">
        <f t="shared" si="1"/>
        <v>4.0009053514248299E-2</v>
      </c>
      <c r="Q15" s="15">
        <f t="shared" si="1"/>
        <v>6.5878028072623829E-2</v>
      </c>
      <c r="R15" s="15">
        <f t="shared" si="1"/>
        <v>5.2323684109812287E-2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'TB2'!B16</f>
        <v>0.54565315690820837</v>
      </c>
      <c r="C16" s="442"/>
      <c r="D16" s="443"/>
      <c r="E16" s="323">
        <f>TB2b!B16</f>
        <v>0.45434684309179169</v>
      </c>
      <c r="F16" s="31">
        <f>TB2b!J16</f>
        <v>0.36369668344326234</v>
      </c>
      <c r="G16" s="31">
        <f>TB2b!R16</f>
        <v>0.21007459057269554</v>
      </c>
      <c r="H16" s="31">
        <f>TB2c!B16</f>
        <v>0.16521546834606154</v>
      </c>
      <c r="I16" s="31">
        <f>TB2c!J16</f>
        <v>9.0331490223052299E-2</v>
      </c>
      <c r="J16" s="31">
        <f>TB2c!R16</f>
        <v>3.1969764361548011E-2</v>
      </c>
      <c r="K16" s="31"/>
      <c r="L16" s="57">
        <f t="shared" si="2"/>
        <v>0.24427225251909615</v>
      </c>
      <c r="M16" s="21">
        <f t="shared" si="3"/>
        <v>9.0650159648529349E-2</v>
      </c>
      <c r="N16" s="21">
        <f t="shared" si="3"/>
        <v>0.1536220928705668</v>
      </c>
      <c r="O16" s="21">
        <f t="shared" si="0"/>
        <v>0.11974310034964324</v>
      </c>
      <c r="P16" s="21">
        <f t="shared" si="1"/>
        <v>4.4859122226633991E-2</v>
      </c>
      <c r="Q16" s="21">
        <f t="shared" si="1"/>
        <v>7.4883978123009245E-2</v>
      </c>
      <c r="R16" s="21">
        <f t="shared" si="1"/>
        <v>5.8361725861504288E-2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'TB2'!B17</f>
        <v>0.56561420021113773</v>
      </c>
      <c r="C17" s="444"/>
      <c r="D17" s="444"/>
      <c r="E17" s="324">
        <f>TB2b!B17</f>
        <v>0.43438579978886221</v>
      </c>
      <c r="F17" s="29">
        <f>TB2b!J17</f>
        <v>0.33680086543675486</v>
      </c>
      <c r="G17" s="29">
        <f>TB2b!R17</f>
        <v>0.18402602239174717</v>
      </c>
      <c r="H17" s="29">
        <f>TB2c!B17</f>
        <v>0.14084426647246145</v>
      </c>
      <c r="I17" s="29">
        <f>TB2c!J17</f>
        <v>7.0256317795705583E-2</v>
      </c>
      <c r="J17" s="29">
        <f>TB2c!R17</f>
        <v>2.1998593691776445E-2</v>
      </c>
      <c r="K17" s="29"/>
      <c r="L17" s="58">
        <f t="shared" si="2"/>
        <v>0.25035977739711501</v>
      </c>
      <c r="M17" s="25">
        <f t="shared" si="3"/>
        <v>9.7584934352107355E-2</v>
      </c>
      <c r="N17" s="25">
        <f t="shared" si="3"/>
        <v>0.15277484304500769</v>
      </c>
      <c r="O17" s="25">
        <f t="shared" si="0"/>
        <v>0.11376970459604159</v>
      </c>
      <c r="P17" s="25">
        <f t="shared" si="1"/>
        <v>4.3181755919285719E-2</v>
      </c>
      <c r="Q17" s="25">
        <f t="shared" si="1"/>
        <v>7.0587948676755871E-2</v>
      </c>
      <c r="R17" s="25">
        <f t="shared" si="1"/>
        <v>4.8257724103929138E-2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'TB2'!B18</f>
        <v>0.53471931151323737</v>
      </c>
      <c r="C18" s="444"/>
      <c r="D18" s="444"/>
      <c r="E18" s="322">
        <f>TB2b!B18</f>
        <v>0.46528068848676268</v>
      </c>
      <c r="F18" s="28">
        <f>TB2b!J18</f>
        <v>0.3479750009974672</v>
      </c>
      <c r="G18" s="28">
        <f>TB2b!R18</f>
        <v>0.18099041031887286</v>
      </c>
      <c r="H18" s="28">
        <f>TB2c!B18</f>
        <v>0.13740236256939523</v>
      </c>
      <c r="I18" s="28">
        <f>TB2c!J18</f>
        <v>6.7017103444389867E-2</v>
      </c>
      <c r="J18" s="28">
        <f>TB2c!R18</f>
        <v>1.9833116289165922E-2</v>
      </c>
      <c r="K18" s="28"/>
      <c r="L18" s="56">
        <f t="shared" si="2"/>
        <v>0.28429027816788982</v>
      </c>
      <c r="M18" s="15">
        <f t="shared" si="3"/>
        <v>0.11730568748929548</v>
      </c>
      <c r="N18" s="15">
        <f t="shared" si="3"/>
        <v>0.16698459067859434</v>
      </c>
      <c r="O18" s="15">
        <f t="shared" si="0"/>
        <v>0.113973306874483</v>
      </c>
      <c r="P18" s="15">
        <f t="shared" si="1"/>
        <v>4.3588047749477637E-2</v>
      </c>
      <c r="Q18" s="15">
        <f t="shared" si="1"/>
        <v>7.0385259125005359E-2</v>
      </c>
      <c r="R18" s="15">
        <f t="shared" si="1"/>
        <v>4.7183987155223941E-2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'TB2'!B19</f>
        <v>0.54463419384153933</v>
      </c>
      <c r="C19" s="444"/>
      <c r="D19" s="444"/>
      <c r="E19" s="322">
        <f>TB2b!B19</f>
        <v>0.45536580615846073</v>
      </c>
      <c r="F19" s="28">
        <f>TB2b!J19</f>
        <v>0.34065941221510232</v>
      </c>
      <c r="G19" s="28">
        <f>TB2b!R19</f>
        <v>0.17626613263747531</v>
      </c>
      <c r="H19" s="28">
        <f>TB2c!B19</f>
        <v>0.1337398741810053</v>
      </c>
      <c r="I19" s="28">
        <f>TB2c!J19</f>
        <v>6.5493485486590383E-2</v>
      </c>
      <c r="J19" s="28">
        <f>TB2c!R19</f>
        <v>2.0606884585226928E-2</v>
      </c>
      <c r="K19" s="28"/>
      <c r="L19" s="56">
        <f t="shared" si="2"/>
        <v>0.27909967352098541</v>
      </c>
      <c r="M19" s="15">
        <f t="shared" si="3"/>
        <v>0.11470639394335841</v>
      </c>
      <c r="N19" s="15">
        <f t="shared" si="3"/>
        <v>0.16439327957762701</v>
      </c>
      <c r="O19" s="15">
        <f t="shared" si="0"/>
        <v>0.11077264715088493</v>
      </c>
      <c r="P19" s="15">
        <f t="shared" si="1"/>
        <v>4.2526258456470012E-2</v>
      </c>
      <c r="Q19" s="15">
        <f t="shared" si="1"/>
        <v>6.824638869441492E-2</v>
      </c>
      <c r="R19" s="15">
        <f t="shared" si="1"/>
        <v>4.4886600901363455E-2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'TB2'!B20</f>
        <v>0.56897217344248452</v>
      </c>
      <c r="C20" s="444"/>
      <c r="D20" s="444"/>
      <c r="E20" s="322">
        <f>TB2b!B20</f>
        <v>0.43102782655751548</v>
      </c>
      <c r="F20" s="28">
        <f>TB2b!J20</f>
        <v>0.32400765766875089</v>
      </c>
      <c r="G20" s="28">
        <f>TB2b!R20</f>
        <v>0.16885257938925011</v>
      </c>
      <c r="H20" s="28">
        <f>TB2c!B20</f>
        <v>0.12958529442863134</v>
      </c>
      <c r="I20" s="28">
        <f>TB2c!J20</f>
        <v>6.4899552703434699E-2</v>
      </c>
      <c r="J20" s="28">
        <f>TB2c!R20</f>
        <v>2.1261193332366115E-2</v>
      </c>
      <c r="K20" s="28"/>
      <c r="L20" s="56">
        <f t="shared" si="2"/>
        <v>0.26217524716826535</v>
      </c>
      <c r="M20" s="15">
        <f t="shared" si="3"/>
        <v>0.10702016888876459</v>
      </c>
      <c r="N20" s="15">
        <f t="shared" si="3"/>
        <v>0.15515507827950079</v>
      </c>
      <c r="O20" s="15">
        <f t="shared" si="0"/>
        <v>0.10395302668581541</v>
      </c>
      <c r="P20" s="15">
        <f t="shared" si="1"/>
        <v>3.9267284960618765E-2</v>
      </c>
      <c r="Q20" s="15">
        <f t="shared" si="1"/>
        <v>6.4685741725196644E-2</v>
      </c>
      <c r="R20" s="15">
        <f t="shared" si="1"/>
        <v>4.363835937106858E-2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'TB2'!B21</f>
        <v>0.5473706926579387</v>
      </c>
      <c r="C21" s="444"/>
      <c r="D21" s="444"/>
      <c r="E21" s="322">
        <f>TB2b!B21</f>
        <v>0.45262930734206125</v>
      </c>
      <c r="F21" s="28">
        <f>TB2b!J21</f>
        <v>0.33822849608093158</v>
      </c>
      <c r="G21" s="28">
        <f>TB2b!R21</f>
        <v>0.17605549310994764</v>
      </c>
      <c r="H21" s="28">
        <f>TB2c!B21</f>
        <v>0.13492499131657881</v>
      </c>
      <c r="I21" s="28">
        <f>TB2c!J21</f>
        <v>6.7289158728278245E-2</v>
      </c>
      <c r="J21" s="28">
        <f>TB2c!R21</f>
        <v>2.1952710907983067E-2</v>
      </c>
      <c r="K21" s="28"/>
      <c r="L21" s="56">
        <f t="shared" si="2"/>
        <v>0.27657381423211358</v>
      </c>
      <c r="M21" s="15">
        <f t="shared" si="3"/>
        <v>0.11440081126112966</v>
      </c>
      <c r="N21" s="15">
        <f t="shared" si="3"/>
        <v>0.16217300297098394</v>
      </c>
      <c r="O21" s="15">
        <f t="shared" si="0"/>
        <v>0.1087663343816694</v>
      </c>
      <c r="P21" s="15">
        <f t="shared" si="1"/>
        <v>4.1130501793368829E-2</v>
      </c>
      <c r="Q21" s="15">
        <f t="shared" si="1"/>
        <v>6.7635832588300568E-2</v>
      </c>
      <c r="R21" s="15">
        <f t="shared" si="1"/>
        <v>4.5336447820295181E-2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'TB2'!B22</f>
        <v>0.52916358597794666</v>
      </c>
      <c r="C22" s="444"/>
      <c r="D22" s="444"/>
      <c r="E22" s="322">
        <f>TB2b!B22</f>
        <v>0.4708364140220534</v>
      </c>
      <c r="F22" s="28">
        <f>TB2b!J22</f>
        <v>0.3637239465799656</v>
      </c>
      <c r="G22" s="28">
        <f>TB2b!R22</f>
        <v>0.19947570860664071</v>
      </c>
      <c r="H22" s="28">
        <f>TB2c!B22</f>
        <v>0.15360870613737157</v>
      </c>
      <c r="I22" s="28">
        <f>TB2c!J22</f>
        <v>7.9280040854450062E-2</v>
      </c>
      <c r="J22" s="28">
        <f>TB2c!R22</f>
        <v>2.8634270097149649E-2</v>
      </c>
      <c r="K22" s="28"/>
      <c r="L22" s="56">
        <f t="shared" si="2"/>
        <v>0.27136070541541268</v>
      </c>
      <c r="M22" s="15">
        <f t="shared" si="3"/>
        <v>0.1071124674420878</v>
      </c>
      <c r="N22" s="15">
        <f t="shared" si="3"/>
        <v>0.16424823797332488</v>
      </c>
      <c r="O22" s="15">
        <f t="shared" si="0"/>
        <v>0.12019566775219065</v>
      </c>
      <c r="P22" s="15">
        <f t="shared" si="1"/>
        <v>4.5867002469269141E-2</v>
      </c>
      <c r="Q22" s="15">
        <f t="shared" si="1"/>
        <v>7.4328665282921508E-2</v>
      </c>
      <c r="R22" s="15">
        <f t="shared" si="1"/>
        <v>5.064577075730041E-2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'TB2'!B23</f>
        <v>0.52558787797792861</v>
      </c>
      <c r="C23" s="444"/>
      <c r="D23" s="444"/>
      <c r="E23" s="322">
        <f>TB2b!B23</f>
        <v>0.47441212202207134</v>
      </c>
      <c r="F23" s="28">
        <f>TB2b!J23</f>
        <v>0.37326129455814266</v>
      </c>
      <c r="G23" s="28">
        <f>TB2b!R23</f>
        <v>0.21214557740825538</v>
      </c>
      <c r="H23" s="28">
        <f>TB2c!B23</f>
        <v>0.16476610135411623</v>
      </c>
      <c r="I23" s="28">
        <f>TB2c!J23</f>
        <v>8.8567303189282853E-2</v>
      </c>
      <c r="J23" s="28">
        <f>TB2c!R23</f>
        <v>3.3651731230403006E-2</v>
      </c>
      <c r="K23" s="28"/>
      <c r="L23" s="56">
        <f t="shared" si="2"/>
        <v>0.26226654461381593</v>
      </c>
      <c r="M23" s="15">
        <f t="shared" si="3"/>
        <v>0.10115082746392867</v>
      </c>
      <c r="N23" s="15">
        <f t="shared" si="3"/>
        <v>0.16111571714988729</v>
      </c>
      <c r="O23" s="15">
        <f t="shared" si="0"/>
        <v>0.12357827421897252</v>
      </c>
      <c r="P23" s="15">
        <f t="shared" si="1"/>
        <v>4.7379476054139141E-2</v>
      </c>
      <c r="Q23" s="15">
        <f t="shared" si="1"/>
        <v>7.6198798164833381E-2</v>
      </c>
      <c r="R23" s="15">
        <f t="shared" si="1"/>
        <v>5.4915571958879847E-2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'TB2'!B24</f>
        <v>0.53240408962094543</v>
      </c>
      <c r="C24" s="444"/>
      <c r="D24" s="445"/>
      <c r="E24" s="322">
        <f>TB2b!B24</f>
        <v>0.46759591037905457</v>
      </c>
      <c r="F24" s="28">
        <f>TB2b!J24</f>
        <v>0.36479980246793198</v>
      </c>
      <c r="G24" s="28">
        <f>TB2b!R24</f>
        <v>0.2032842715404716</v>
      </c>
      <c r="H24" s="28">
        <f>TB2c!B24</f>
        <v>0.15667038916473755</v>
      </c>
      <c r="I24" s="28">
        <f>TB2c!J24</f>
        <v>8.2758167338459795E-2</v>
      </c>
      <c r="J24" s="28">
        <f>TB2c!R24</f>
        <v>3.1138830649331782E-2</v>
      </c>
      <c r="K24" s="28"/>
      <c r="L24" s="56">
        <f t="shared" si="2"/>
        <v>0.264311638838583</v>
      </c>
      <c r="M24" s="15">
        <f t="shared" si="3"/>
        <v>0.10279610791112259</v>
      </c>
      <c r="N24" s="15">
        <f t="shared" si="3"/>
        <v>0.16151553092746038</v>
      </c>
      <c r="O24" s="15">
        <f t="shared" si="0"/>
        <v>0.12052610420201181</v>
      </c>
      <c r="P24" s="15">
        <f t="shared" si="1"/>
        <v>4.661388237573405E-2</v>
      </c>
      <c r="Q24" s="15">
        <f t="shared" si="1"/>
        <v>7.3912221826277755E-2</v>
      </c>
      <c r="R24" s="15">
        <f t="shared" si="1"/>
        <v>5.1619336689128013E-2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'TB2'!B25</f>
        <v>0.52042782252785402</v>
      </c>
      <c r="C25" s="444"/>
      <c r="D25" s="445"/>
      <c r="E25" s="322">
        <f>TB2b!B25</f>
        <v>0.47957217747214598</v>
      </c>
      <c r="F25" s="28">
        <f>TB2b!J25</f>
        <v>0.37491991483323989</v>
      </c>
      <c r="G25" s="28">
        <f>TB2b!R25</f>
        <v>0.21389152741289313</v>
      </c>
      <c r="H25" s="28">
        <f>TB2c!B25</f>
        <v>0.16679231909626754</v>
      </c>
      <c r="I25" s="28">
        <f>TB2c!J25</f>
        <v>9.237476217665537E-2</v>
      </c>
      <c r="J25" s="28">
        <f>TB2c!R25</f>
        <v>3.7626306093290048E-2</v>
      </c>
      <c r="K25" s="28"/>
      <c r="L25" s="56">
        <f t="shared" si="2"/>
        <v>0.26568065005925284</v>
      </c>
      <c r="M25" s="15">
        <f t="shared" si="3"/>
        <v>0.10465226263890609</v>
      </c>
      <c r="N25" s="15">
        <f t="shared" si="3"/>
        <v>0.16102838742034675</v>
      </c>
      <c r="O25" s="15">
        <f t="shared" si="0"/>
        <v>0.12151676523623776</v>
      </c>
      <c r="P25" s="15">
        <f t="shared" si="1"/>
        <v>4.709920831662559E-2</v>
      </c>
      <c r="Q25" s="15">
        <f t="shared" si="1"/>
        <v>7.4417556919612174E-2</v>
      </c>
      <c r="R25" s="15">
        <f t="shared" si="1"/>
        <v>5.4748456083365322E-2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'TB2'!B26</f>
        <v>0.53320173948192551</v>
      </c>
      <c r="C26" s="442"/>
      <c r="D26" s="443"/>
      <c r="E26" s="323">
        <f>TB2b!B26</f>
        <v>0.46679826051807449</v>
      </c>
      <c r="F26" s="31">
        <f>TB2b!J26</f>
        <v>0.36823813460718713</v>
      </c>
      <c r="G26" s="31">
        <f>TB2b!R26</f>
        <v>0.21163062361182727</v>
      </c>
      <c r="H26" s="31">
        <f>TB2c!B26</f>
        <v>0.16589770801927622</v>
      </c>
      <c r="I26" s="31">
        <f>TB2c!J26</f>
        <v>9.4135379237339098E-2</v>
      </c>
      <c r="J26" s="31">
        <f>TB2c!R26</f>
        <v>4.0253944840998104E-2</v>
      </c>
      <c r="K26" s="31"/>
      <c r="L26" s="57">
        <f t="shared" si="2"/>
        <v>0.25516763690624722</v>
      </c>
      <c r="M26" s="21">
        <f t="shared" si="3"/>
        <v>9.8560125910887364E-2</v>
      </c>
      <c r="N26" s="21">
        <f t="shared" si="3"/>
        <v>0.15660751099535986</v>
      </c>
      <c r="O26" s="21">
        <f t="shared" si="0"/>
        <v>0.11749524437448818</v>
      </c>
      <c r="P26" s="21">
        <f t="shared" si="1"/>
        <v>4.5732915592551049E-2</v>
      </c>
      <c r="Q26" s="21">
        <f t="shared" si="1"/>
        <v>7.1762328781937126E-2</v>
      </c>
      <c r="R26" s="21">
        <f t="shared" si="1"/>
        <v>5.3881434396340994E-2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'TB2'!B27</f>
        <v>0.54657511563024319</v>
      </c>
      <c r="C27" s="444"/>
      <c r="D27" s="444"/>
      <c r="E27" s="324">
        <f>TB2b!B27</f>
        <v>0.45342488436975686</v>
      </c>
      <c r="F27" s="29">
        <f>TB2b!J27</f>
        <v>0.34147484614587092</v>
      </c>
      <c r="G27" s="29">
        <f>TB2b!R27</f>
        <v>0.18087777716676365</v>
      </c>
      <c r="H27" s="29">
        <f>TB2c!B27</f>
        <v>0.13700579090777729</v>
      </c>
      <c r="I27" s="29">
        <f>TB2c!J27</f>
        <v>7.0429999506856966E-2</v>
      </c>
      <c r="J27" s="29">
        <f>TB2c!R27</f>
        <v>2.5711335469633501E-2</v>
      </c>
      <c r="K27" s="29"/>
      <c r="L27" s="58">
        <f t="shared" si="2"/>
        <v>0.27254710720299324</v>
      </c>
      <c r="M27" s="25">
        <f t="shared" si="3"/>
        <v>0.11195003822388594</v>
      </c>
      <c r="N27" s="25">
        <f t="shared" si="3"/>
        <v>0.16059706897910728</v>
      </c>
      <c r="O27" s="25">
        <f t="shared" si="0"/>
        <v>0.11044777765990668</v>
      </c>
      <c r="P27" s="25">
        <f t="shared" si="1"/>
        <v>4.3871986258986362E-2</v>
      </c>
      <c r="Q27" s="25">
        <f t="shared" si="1"/>
        <v>6.657579140092032E-2</v>
      </c>
      <c r="R27" s="25">
        <f t="shared" si="1"/>
        <v>4.4718664037223466E-2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'TB2'!B28</f>
        <v>0.55004025163335579</v>
      </c>
      <c r="C28" s="444"/>
      <c r="D28" s="444"/>
      <c r="E28" s="322">
        <f>TB2b!B28</f>
        <v>0.44995974836664415</v>
      </c>
      <c r="F28" s="28">
        <f>TB2b!J28</f>
        <v>0.31993617910919309</v>
      </c>
      <c r="G28" s="28">
        <f>TB2b!R28</f>
        <v>0.15032631780090977</v>
      </c>
      <c r="H28" s="28">
        <f>TB2c!B28</f>
        <v>0.10911292670365921</v>
      </c>
      <c r="I28" s="28">
        <f>TB2c!J28</f>
        <v>4.992775261126136E-2</v>
      </c>
      <c r="J28" s="28">
        <f>TB2c!R28</f>
        <v>1.5438666575028433E-2</v>
      </c>
      <c r="K28" s="28"/>
      <c r="L28" s="56">
        <f t="shared" si="2"/>
        <v>0.29963343056573438</v>
      </c>
      <c r="M28" s="15">
        <f t="shared" si="3"/>
        <v>0.13002356925745107</v>
      </c>
      <c r="N28" s="15">
        <f t="shared" si="3"/>
        <v>0.16960986130828332</v>
      </c>
      <c r="O28" s="15">
        <f t="shared" si="0"/>
        <v>0.1003985651896484</v>
      </c>
      <c r="P28" s="15">
        <f t="shared" si="1"/>
        <v>4.1213391097250557E-2</v>
      </c>
      <c r="Q28" s="15">
        <f t="shared" si="1"/>
        <v>5.9185174092397853E-2</v>
      </c>
      <c r="R28" s="15">
        <f t="shared" si="1"/>
        <v>3.4489086036232929E-2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'TB2'!B29</f>
        <v>0.53345695305559049</v>
      </c>
      <c r="C29" s="444"/>
      <c r="D29" s="444"/>
      <c r="E29" s="322">
        <f>TB2b!B29</f>
        <v>0.46654304694440951</v>
      </c>
      <c r="F29" s="28">
        <f>TB2b!J29</f>
        <v>0.32970436779769413</v>
      </c>
      <c r="G29" s="28">
        <f>TB2b!R29</f>
        <v>0.1391273974228337</v>
      </c>
      <c r="H29" s="28">
        <f>TB2c!B29</f>
        <v>0.10136398140882773</v>
      </c>
      <c r="I29" s="28">
        <f>TB2c!J29</f>
        <v>4.3087403918021752E-2</v>
      </c>
      <c r="J29" s="28">
        <f>TB2c!R29</f>
        <v>1.0084315905558517E-2</v>
      </c>
      <c r="K29" s="28"/>
      <c r="L29" s="56">
        <f t="shared" si="2"/>
        <v>0.32741564952157581</v>
      </c>
      <c r="M29" s="15">
        <f t="shared" si="3"/>
        <v>0.13683867914671538</v>
      </c>
      <c r="N29" s="15">
        <f t="shared" si="3"/>
        <v>0.19057697037486043</v>
      </c>
      <c r="O29" s="15">
        <f t="shared" si="0"/>
        <v>9.6039993504811946E-2</v>
      </c>
      <c r="P29" s="15">
        <f t="shared" si="1"/>
        <v>3.7763416014005971E-2</v>
      </c>
      <c r="Q29" s="15">
        <f t="shared" si="1"/>
        <v>5.8276577490805975E-2</v>
      </c>
      <c r="R29" s="15">
        <f t="shared" si="1"/>
        <v>3.3003088012463239E-2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'TB2'!B30</f>
        <v>0.53127721824992613</v>
      </c>
      <c r="C30" s="444"/>
      <c r="D30" s="444"/>
      <c r="E30" s="322">
        <f>TB2b!B30</f>
        <v>0.46872278175007381</v>
      </c>
      <c r="F30" s="28">
        <f>TB2b!J30</f>
        <v>0.34316164690846962</v>
      </c>
      <c r="G30" s="28">
        <f>TB2b!R30</f>
        <v>0.15156593803209994</v>
      </c>
      <c r="H30" s="28">
        <f>TB2c!B30</f>
        <v>0.11105672657257985</v>
      </c>
      <c r="I30" s="28">
        <f>TB2c!J30</f>
        <v>4.9352823798282451E-2</v>
      </c>
      <c r="J30" s="28">
        <f>TB2c!R30</f>
        <v>1.2987434777632888E-2</v>
      </c>
      <c r="K30" s="28"/>
      <c r="L30" s="56">
        <f t="shared" si="2"/>
        <v>0.31715684371797387</v>
      </c>
      <c r="M30" s="15">
        <f t="shared" si="3"/>
        <v>0.12556113484160419</v>
      </c>
      <c r="N30" s="15">
        <f t="shared" si="3"/>
        <v>0.19159570887636967</v>
      </c>
      <c r="O30" s="15">
        <f t="shared" si="0"/>
        <v>0.10221311423381749</v>
      </c>
      <c r="P30" s="15">
        <f t="shared" si="1"/>
        <v>4.0509211459520092E-2</v>
      </c>
      <c r="Q30" s="15">
        <f t="shared" si="1"/>
        <v>6.1703902774297402E-2</v>
      </c>
      <c r="R30" s="15">
        <f t="shared" si="1"/>
        <v>3.6365389020649563E-2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'TB2'!B31</f>
        <v>0.51973466006305491</v>
      </c>
      <c r="C31" s="444"/>
      <c r="D31" s="444"/>
      <c r="E31" s="322">
        <f>TB2b!B31</f>
        <v>0.48026533993694509</v>
      </c>
      <c r="F31" s="28">
        <f>TB2b!J31</f>
        <v>0.36545784647790791</v>
      </c>
      <c r="G31" s="28">
        <f>TB2b!R31</f>
        <v>0.17151700739952933</v>
      </c>
      <c r="H31" s="28">
        <f>TB2c!B31</f>
        <v>0.12988747890677371</v>
      </c>
      <c r="I31" s="28">
        <f>TB2c!J31</f>
        <v>6.009146494099471E-2</v>
      </c>
      <c r="J31" s="28">
        <f>TB2c!R31</f>
        <v>1.6889305899007254E-2</v>
      </c>
      <c r="K31" s="28"/>
      <c r="L31" s="56">
        <f t="shared" si="2"/>
        <v>0.30874833253741574</v>
      </c>
      <c r="M31" s="15">
        <f t="shared" si="3"/>
        <v>0.11480749345903718</v>
      </c>
      <c r="N31" s="15">
        <f t="shared" si="3"/>
        <v>0.19394083907837859</v>
      </c>
      <c r="O31" s="15">
        <f t="shared" si="0"/>
        <v>0.11142554245853462</v>
      </c>
      <c r="P31" s="15">
        <f t="shared" si="1"/>
        <v>4.1629528492755613E-2</v>
      </c>
      <c r="Q31" s="15">
        <f t="shared" si="1"/>
        <v>6.9796013965779002E-2</v>
      </c>
      <c r="R31" s="15">
        <f t="shared" si="1"/>
        <v>4.3202159041987459E-2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'TB2'!B32</f>
        <v>0.5293796751306068</v>
      </c>
      <c r="C32" s="444"/>
      <c r="D32" s="444"/>
      <c r="E32" s="322">
        <f>TB2b!B32</f>
        <v>0.47062032486939315</v>
      </c>
      <c r="F32" s="28">
        <f>TB2b!J32</f>
        <v>0.35115142799907917</v>
      </c>
      <c r="G32" s="28">
        <f>TB2b!R32</f>
        <v>0.17361282732280722</v>
      </c>
      <c r="H32" s="28">
        <f>TB2c!B32</f>
        <v>0.13219027309531747</v>
      </c>
      <c r="I32" s="28">
        <f>TB2c!J32</f>
        <v>6.3089396847858067E-2</v>
      </c>
      <c r="J32" s="28">
        <f>TB2c!R32</f>
        <v>1.896038952916055E-2</v>
      </c>
      <c r="K32" s="28"/>
      <c r="L32" s="56">
        <f t="shared" si="2"/>
        <v>0.29700749754658595</v>
      </c>
      <c r="M32" s="15">
        <f t="shared" si="3"/>
        <v>0.11946889687031398</v>
      </c>
      <c r="N32" s="15">
        <f t="shared" si="3"/>
        <v>0.17753860067627195</v>
      </c>
      <c r="O32" s="15">
        <f t="shared" si="0"/>
        <v>0.11052343047494916</v>
      </c>
      <c r="P32" s="15">
        <f t="shared" si="1"/>
        <v>4.142255422748975E-2</v>
      </c>
      <c r="Q32" s="15">
        <f t="shared" si="1"/>
        <v>6.9100876247459406E-2</v>
      </c>
      <c r="R32" s="15">
        <f t="shared" si="1"/>
        <v>4.4129007318697518E-2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'TB2'!B33</f>
        <v>0.52260677250094367</v>
      </c>
      <c r="C33" s="444"/>
      <c r="D33" s="444"/>
      <c r="E33" s="322">
        <f>TB2b!B33</f>
        <v>0.47739322749905633</v>
      </c>
      <c r="F33" s="28">
        <f>TB2b!J33</f>
        <v>0.35994770148957966</v>
      </c>
      <c r="G33" s="28">
        <f>TB2b!R33</f>
        <v>0.19243720545539639</v>
      </c>
      <c r="H33" s="28">
        <f>TB2c!B33</f>
        <v>0.14842855106353245</v>
      </c>
      <c r="I33" s="28">
        <f>TB2c!J33</f>
        <v>7.1951852294506208E-2</v>
      </c>
      <c r="J33" s="28">
        <f>TB2c!R33</f>
        <v>2.2034685287886917E-2</v>
      </c>
      <c r="K33" s="28"/>
      <c r="L33" s="56">
        <f t="shared" si="2"/>
        <v>0.28495602204365994</v>
      </c>
      <c r="M33" s="15">
        <f t="shared" si="3"/>
        <v>0.11744552600947666</v>
      </c>
      <c r="N33" s="15">
        <f t="shared" si="3"/>
        <v>0.16751049603418328</v>
      </c>
      <c r="O33" s="15">
        <f t="shared" si="0"/>
        <v>0.12048535316089018</v>
      </c>
      <c r="P33" s="15">
        <f t="shared" si="1"/>
        <v>4.4008654391863938E-2</v>
      </c>
      <c r="Q33" s="15">
        <f t="shared" si="1"/>
        <v>7.6476698769026241E-2</v>
      </c>
      <c r="R33" s="15">
        <f t="shared" si="1"/>
        <v>4.9917167006619287E-2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'TB2'!B34</f>
        <v>0.53481486446017135</v>
      </c>
      <c r="C34" s="444"/>
      <c r="D34" s="445"/>
      <c r="E34" s="322">
        <f>TB2b!B34</f>
        <v>0.46518513553982865</v>
      </c>
      <c r="F34" s="28">
        <f>TB2b!J34</f>
        <v>0.34992180585468508</v>
      </c>
      <c r="G34" s="28">
        <f>TB2b!R34</f>
        <v>0.19041947899912692</v>
      </c>
      <c r="H34" s="28">
        <f>TB2c!B34</f>
        <v>0.14493152711435228</v>
      </c>
      <c r="I34" s="28">
        <f>TB2c!J34</f>
        <v>7.0223334584826075E-2</v>
      </c>
      <c r="J34" s="28">
        <f>TB2c!R34</f>
        <v>2.1814628915276982E-2</v>
      </c>
      <c r="K34" s="28"/>
      <c r="L34" s="56">
        <f t="shared" si="2"/>
        <v>0.27476565654070173</v>
      </c>
      <c r="M34" s="15">
        <f t="shared" si="3"/>
        <v>0.11526332968514358</v>
      </c>
      <c r="N34" s="15">
        <f t="shared" si="3"/>
        <v>0.15950232685555815</v>
      </c>
      <c r="O34" s="15">
        <f t="shared" si="0"/>
        <v>0.12019614441430085</v>
      </c>
      <c r="P34" s="15">
        <f t="shared" si="1"/>
        <v>4.5487951884774641E-2</v>
      </c>
      <c r="Q34" s="15">
        <f t="shared" si="1"/>
        <v>7.4708192529526207E-2</v>
      </c>
      <c r="R34" s="15">
        <f t="shared" si="1"/>
        <v>4.8408705669549093E-2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'TB2'!B35</f>
        <v>0.53537893775114953</v>
      </c>
      <c r="C35" s="444"/>
      <c r="D35" s="445"/>
      <c r="E35" s="322">
        <f>TB2b!B35</f>
        <v>0.46462106224885041</v>
      </c>
      <c r="F35" s="28">
        <f>TB2b!J35</f>
        <v>0.33751905021620954</v>
      </c>
      <c r="G35" s="28">
        <f>TB2b!R35</f>
        <v>0.1719334006072194</v>
      </c>
      <c r="H35" s="28">
        <f>TB2c!B35</f>
        <v>0.12784587612033563</v>
      </c>
      <c r="I35" s="28">
        <f>TB2c!J35</f>
        <v>6.0065979026701431E-2</v>
      </c>
      <c r="J35" s="28">
        <f>TB2c!R35</f>
        <v>1.9456338377125071E-2</v>
      </c>
      <c r="K35" s="28"/>
      <c r="L35" s="56">
        <f t="shared" si="2"/>
        <v>0.29268766164163101</v>
      </c>
      <c r="M35" s="15">
        <f t="shared" si="3"/>
        <v>0.12710201203264088</v>
      </c>
      <c r="N35" s="15">
        <f t="shared" si="3"/>
        <v>0.16558564960899014</v>
      </c>
      <c r="O35" s="15">
        <f t="shared" si="0"/>
        <v>0.11186742158051796</v>
      </c>
      <c r="P35" s="15">
        <f t="shared" si="1"/>
        <v>4.4087524486883772E-2</v>
      </c>
      <c r="Q35" s="15">
        <f t="shared" si="1"/>
        <v>6.7779897093634189E-2</v>
      </c>
      <c r="R35" s="15">
        <f t="shared" si="1"/>
        <v>4.060964064957636E-2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'TB2'!B36</f>
        <v>0.52132017058931224</v>
      </c>
      <c r="C36" s="442"/>
      <c r="D36" s="443"/>
      <c r="E36" s="323">
        <f>TB2b!B36</f>
        <v>0.47867982941068782</v>
      </c>
      <c r="F36" s="31">
        <f>TB2b!J36</f>
        <v>0.35313535255083123</v>
      </c>
      <c r="G36" s="31">
        <f>TB2b!R36</f>
        <v>0.18481136220024927</v>
      </c>
      <c r="H36" s="31">
        <f>TB2c!B36</f>
        <v>0.13840758358348687</v>
      </c>
      <c r="I36" s="31">
        <f>TB2c!J36</f>
        <v>6.5541587414976538E-2</v>
      </c>
      <c r="J36" s="31">
        <f>TB2c!R36</f>
        <v>2.0117188942733587E-2</v>
      </c>
      <c r="K36" s="31"/>
      <c r="L36" s="57">
        <f t="shared" si="2"/>
        <v>0.29386846721043858</v>
      </c>
      <c r="M36" s="21">
        <f t="shared" si="3"/>
        <v>0.12554447685985659</v>
      </c>
      <c r="N36" s="21">
        <f t="shared" si="3"/>
        <v>0.16832399035058196</v>
      </c>
      <c r="O36" s="21">
        <f t="shared" si="0"/>
        <v>0.11926977478527273</v>
      </c>
      <c r="P36" s="21">
        <f t="shared" si="1"/>
        <v>4.6403778616762398E-2</v>
      </c>
      <c r="Q36" s="21">
        <f t="shared" si="1"/>
        <v>7.2865996168510333E-2</v>
      </c>
      <c r="R36" s="21">
        <f t="shared" si="1"/>
        <v>4.5424398472242951E-2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'TB2'!B37</f>
        <v>0.52265386400023728</v>
      </c>
      <c r="C37" s="444"/>
      <c r="D37" s="444"/>
      <c r="E37" s="324">
        <f>TB2b!B37</f>
        <v>0.47734613599976272</v>
      </c>
      <c r="F37" s="29">
        <f>TB2b!J37</f>
        <v>0.35677407332458838</v>
      </c>
      <c r="G37" s="29">
        <f>TB2b!R37</f>
        <v>0.19305442067419556</v>
      </c>
      <c r="H37" s="29">
        <f>TB2c!B37</f>
        <v>0.14657424112998127</v>
      </c>
      <c r="I37" s="29">
        <f>TB2c!J37</f>
        <v>7.2171916382736678E-2</v>
      </c>
      <c r="J37" s="29">
        <f>TB2c!R37</f>
        <v>2.4082762112915164E-2</v>
      </c>
      <c r="K37" s="29"/>
      <c r="L37" s="58">
        <f t="shared" si="2"/>
        <v>0.28429171532556718</v>
      </c>
      <c r="M37" s="25">
        <f t="shared" si="3"/>
        <v>0.12057206267517434</v>
      </c>
      <c r="N37" s="25">
        <f t="shared" si="3"/>
        <v>0.16371965265039282</v>
      </c>
      <c r="O37" s="25">
        <f t="shared" si="0"/>
        <v>0.12088250429145889</v>
      </c>
      <c r="P37" s="25">
        <f t="shared" si="1"/>
        <v>4.6480179544214295E-2</v>
      </c>
      <c r="Q37" s="25">
        <f t="shared" si="1"/>
        <v>7.4402324747244591E-2</v>
      </c>
      <c r="R37" s="25">
        <f t="shared" si="1"/>
        <v>4.8089154269821514E-2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'TB2'!B38</f>
        <v>0.54211872625469937</v>
      </c>
      <c r="C38" s="444"/>
      <c r="D38" s="444"/>
      <c r="E38" s="322">
        <f>TB2b!B38</f>
        <v>0.45788127374530058</v>
      </c>
      <c r="F38" s="28">
        <f>TB2b!J38</f>
        <v>0.34821760585004585</v>
      </c>
      <c r="G38" s="28">
        <f>TB2b!R38</f>
        <v>0.19486650070173528</v>
      </c>
      <c r="H38" s="28">
        <f>TB2c!B38</f>
        <v>0.14818256055968504</v>
      </c>
      <c r="I38" s="28">
        <f>TB2c!J38</f>
        <v>7.3509171022396416E-2</v>
      </c>
      <c r="J38" s="28">
        <f>TB2c!R38</f>
        <v>2.4707131413538738E-2</v>
      </c>
      <c r="K38" s="28"/>
      <c r="L38" s="56">
        <f t="shared" si="2"/>
        <v>0.2630147730435653</v>
      </c>
      <c r="M38" s="15">
        <f t="shared" si="3"/>
        <v>0.10966366789525472</v>
      </c>
      <c r="N38" s="15">
        <f t="shared" si="3"/>
        <v>0.15335110514831057</v>
      </c>
      <c r="O38" s="15">
        <f t="shared" si="0"/>
        <v>0.12135732967933886</v>
      </c>
      <c r="P38" s="15">
        <f t="shared" si="1"/>
        <v>4.668394014205024E-2</v>
      </c>
      <c r="Q38" s="15">
        <f t="shared" si="1"/>
        <v>7.4673389537288623E-2</v>
      </c>
      <c r="R38" s="15">
        <f t="shared" si="1"/>
        <v>4.8802039608857678E-2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'TB2'!B39</f>
        <v>0.58933081829399203</v>
      </c>
      <c r="C39" s="444"/>
      <c r="D39" s="444"/>
      <c r="E39" s="322">
        <f>TB2b!B39</f>
        <v>0.41066918170600797</v>
      </c>
      <c r="F39" s="28">
        <f>TB2b!J39</f>
        <v>0.31810364887746329</v>
      </c>
      <c r="G39" s="28">
        <f>TB2b!R39</f>
        <v>0.18493826368831501</v>
      </c>
      <c r="H39" s="28">
        <f>TB2c!B39</f>
        <v>0.14255161881211076</v>
      </c>
      <c r="I39" s="28">
        <f>TB2c!J39</f>
        <v>7.1548910664297055E-2</v>
      </c>
      <c r="J39" s="28">
        <f>TB2c!R39</f>
        <v>2.3633273554804463E-2</v>
      </c>
      <c r="K39" s="28"/>
      <c r="L39" s="56">
        <f t="shared" si="2"/>
        <v>0.22573091801769296</v>
      </c>
      <c r="M39" s="15">
        <f t="shared" si="3"/>
        <v>9.2565532828544683E-2</v>
      </c>
      <c r="N39" s="15">
        <f t="shared" si="3"/>
        <v>0.13316538518914828</v>
      </c>
      <c r="O39" s="15">
        <f t="shared" si="0"/>
        <v>0.11338935302401795</v>
      </c>
      <c r="P39" s="15">
        <f t="shared" si="1"/>
        <v>4.2386644876204249E-2</v>
      </c>
      <c r="Q39" s="15">
        <f t="shared" si="1"/>
        <v>7.1002708147813703E-2</v>
      </c>
      <c r="R39" s="15">
        <f t="shared" si="1"/>
        <v>4.7915637109492593E-2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'TB2'!B40</f>
        <v>0.61942849256930244</v>
      </c>
      <c r="C40" s="444"/>
      <c r="D40" s="444"/>
      <c r="E40" s="322">
        <f>TB2b!B40</f>
        <v>0.38057150743069756</v>
      </c>
      <c r="F40" s="28">
        <f>TB2b!J40</f>
        <v>0.2971565689628603</v>
      </c>
      <c r="G40" s="28">
        <f>TB2b!R40</f>
        <v>0.17183052090929848</v>
      </c>
      <c r="H40" s="28">
        <f>TB2c!B40</f>
        <v>0.1308470899486289</v>
      </c>
      <c r="I40" s="28">
        <f>TB2c!J40</f>
        <v>6.3747141410193733E-2</v>
      </c>
      <c r="J40" s="28">
        <f>TB2c!R40</f>
        <v>1.9006509716356427E-2</v>
      </c>
      <c r="K40" s="28"/>
      <c r="L40" s="56">
        <f t="shared" si="2"/>
        <v>0.20874098652139908</v>
      </c>
      <c r="M40" s="15">
        <f t="shared" si="3"/>
        <v>8.3414938467837263E-2</v>
      </c>
      <c r="N40" s="15">
        <f t="shared" si="3"/>
        <v>0.12532604805356182</v>
      </c>
      <c r="O40" s="15">
        <f t="shared" si="0"/>
        <v>0.10808337949910475</v>
      </c>
      <c r="P40" s="15">
        <f t="shared" si="1"/>
        <v>4.0983430960669587E-2</v>
      </c>
      <c r="Q40" s="15">
        <f t="shared" si="1"/>
        <v>6.7099948538435164E-2</v>
      </c>
      <c r="R40" s="15">
        <f t="shared" si="1"/>
        <v>4.474063169383731E-2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'TB2'!B41</f>
        <v>0.63804359289112034</v>
      </c>
      <c r="C41" s="444"/>
      <c r="D41" s="444"/>
      <c r="E41" s="322">
        <f>TB2b!B41</f>
        <v>0.36195640710887966</v>
      </c>
      <c r="F41" s="28">
        <f>TB2b!J41</f>
        <v>0.27140237311644994</v>
      </c>
      <c r="G41" s="28">
        <f>TB2b!R41</f>
        <v>0.14836379223715535</v>
      </c>
      <c r="H41" s="28">
        <f>TB2c!B41</f>
        <v>0.11139630448554892</v>
      </c>
      <c r="I41" s="28">
        <f>TB2c!J41</f>
        <v>5.3773457058299536E-2</v>
      </c>
      <c r="J41" s="28">
        <f>TB2c!R41</f>
        <v>1.7833624907037649E-2</v>
      </c>
      <c r="K41" s="28"/>
      <c r="L41" s="56">
        <f t="shared" si="2"/>
        <v>0.21359261487172432</v>
      </c>
      <c r="M41" s="15">
        <f t="shared" si="3"/>
        <v>9.0554033992429728E-2</v>
      </c>
      <c r="N41" s="15">
        <f t="shared" si="3"/>
        <v>0.12303858087929459</v>
      </c>
      <c r="O41" s="15">
        <f t="shared" si="0"/>
        <v>9.4590335178855817E-2</v>
      </c>
      <c r="P41" s="15">
        <f t="shared" si="1"/>
        <v>3.6967487751606423E-2</v>
      </c>
      <c r="Q41" s="15">
        <f t="shared" si="1"/>
        <v>5.7622847427249387E-2</v>
      </c>
      <c r="R41" s="15">
        <f t="shared" si="1"/>
        <v>3.5939832151261883E-2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'TB2'!B42</f>
        <v>0.64179856235521027</v>
      </c>
      <c r="C42" s="444"/>
      <c r="D42" s="444"/>
      <c r="E42" s="322">
        <f>TB2b!B42</f>
        <v>0.35820143764478973</v>
      </c>
      <c r="F42" s="28">
        <f>TB2b!J42</f>
        <v>0.26936240411040263</v>
      </c>
      <c r="G42" s="28">
        <f>TB2b!R42</f>
        <v>0.14279793159629031</v>
      </c>
      <c r="H42" s="28">
        <f>TB2c!B42</f>
        <v>0.10481469334055264</v>
      </c>
      <c r="I42" s="28">
        <f>TB2c!J42</f>
        <v>4.8161500288172482E-2</v>
      </c>
      <c r="J42" s="28">
        <f>TB2c!R42</f>
        <v>1.4451441137408354E-2</v>
      </c>
      <c r="K42" s="28"/>
      <c r="L42" s="56">
        <f t="shared" si="2"/>
        <v>0.21540350604849942</v>
      </c>
      <c r="M42" s="15">
        <f t="shared" si="3"/>
        <v>8.8839033534387102E-2</v>
      </c>
      <c r="N42" s="15">
        <f t="shared" si="3"/>
        <v>0.12656447251411232</v>
      </c>
      <c r="O42" s="15">
        <f t="shared" si="0"/>
        <v>9.463643130811783E-2</v>
      </c>
      <c r="P42" s="15">
        <f t="shared" ref="P42:S73" si="4">G42-H42</f>
        <v>3.798323825573767E-2</v>
      </c>
      <c r="Q42" s="15">
        <f t="shared" si="4"/>
        <v>5.665319305238016E-2</v>
      </c>
      <c r="R42" s="15">
        <f t="shared" si="4"/>
        <v>3.3710059150764124E-2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'TB2'!B43</f>
        <v>0.62794910993160347</v>
      </c>
      <c r="C43" s="444"/>
      <c r="D43" s="445"/>
      <c r="E43" s="322">
        <f>TB2b!B43</f>
        <v>0.37205089006839659</v>
      </c>
      <c r="F43" s="28">
        <f>TB2b!J43</f>
        <v>0.28161281841368407</v>
      </c>
      <c r="G43" s="28">
        <f>TB2b!R43</f>
        <v>0.14156551756813207</v>
      </c>
      <c r="H43" s="28">
        <f>TB2c!B43</f>
        <v>0.10180316740887742</v>
      </c>
      <c r="I43" s="28">
        <f>TB2c!J43</f>
        <v>4.5033460151261057E-2</v>
      </c>
      <c r="J43" s="28">
        <f>TB2c!R43</f>
        <v>1.4058738419346786E-2</v>
      </c>
      <c r="K43" s="28"/>
      <c r="L43" s="56">
        <f t="shared" si="2"/>
        <v>0.23048537250026452</v>
      </c>
      <c r="M43" s="15">
        <f t="shared" si="3"/>
        <v>9.0438071654712515E-2</v>
      </c>
      <c r="N43" s="15">
        <f t="shared" si="3"/>
        <v>0.140047300845552</v>
      </c>
      <c r="O43" s="15">
        <f t="shared" si="0"/>
        <v>9.6532057416871014E-2</v>
      </c>
      <c r="P43" s="15">
        <f t="shared" si="4"/>
        <v>3.9762350159254653E-2</v>
      </c>
      <c r="Q43" s="15">
        <f t="shared" si="4"/>
        <v>5.6769707257616361E-2</v>
      </c>
      <c r="R43" s="15">
        <f t="shared" si="4"/>
        <v>3.0974721731914269E-2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'TB2'!B44</f>
        <v>0.62922388504761784</v>
      </c>
      <c r="C44" s="444"/>
      <c r="D44" s="445"/>
      <c r="E44" s="322">
        <f>TB2b!B44</f>
        <v>0.37077611495238216</v>
      </c>
      <c r="F44" s="28">
        <f>TB2b!J44</f>
        <v>0.28326645415118262</v>
      </c>
      <c r="G44" s="28">
        <f>TB2b!R44</f>
        <v>0.14574716809862265</v>
      </c>
      <c r="H44" s="28">
        <f>TB2c!B44</f>
        <v>0.10627228754530027</v>
      </c>
      <c r="I44" s="28">
        <f>TB2c!J44</f>
        <v>4.983352562469328E-2</v>
      </c>
      <c r="J44" s="28">
        <f>TB2c!R44</f>
        <v>1.7058558613066873E-2</v>
      </c>
      <c r="K44" s="28"/>
      <c r="L44" s="56">
        <f t="shared" si="2"/>
        <v>0.22502894685375952</v>
      </c>
      <c r="M44" s="15">
        <f t="shared" si="3"/>
        <v>8.750966080119954E-2</v>
      </c>
      <c r="N44" s="15">
        <f t="shared" si="3"/>
        <v>0.13751928605255997</v>
      </c>
      <c r="O44" s="15">
        <f t="shared" si="0"/>
        <v>9.5913642473929361E-2</v>
      </c>
      <c r="P44" s="15">
        <f t="shared" si="4"/>
        <v>3.9474880553322378E-2</v>
      </c>
      <c r="Q44" s="15">
        <f t="shared" si="4"/>
        <v>5.643876192060699E-2</v>
      </c>
      <c r="R44" s="15">
        <f t="shared" si="4"/>
        <v>3.277496701162641E-2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'TB2'!B45</f>
        <v>0.61091539051069998</v>
      </c>
      <c r="C45" s="444"/>
      <c r="D45" s="445"/>
      <c r="E45" s="322">
        <f>TB2b!B45</f>
        <v>0.38908460948930002</v>
      </c>
      <c r="F45" s="28">
        <f>TB2b!J45</f>
        <v>0.29735189162046433</v>
      </c>
      <c r="G45" s="28">
        <f>TB2b!R45</f>
        <v>0.15765946306209772</v>
      </c>
      <c r="H45" s="28">
        <f>TB2c!B45</f>
        <v>0.11721382876005028</v>
      </c>
      <c r="I45" s="28">
        <f>TB2c!J45</f>
        <v>5.6560780297724114E-2</v>
      </c>
      <c r="J45" s="28">
        <f>TB2c!R45</f>
        <v>1.9423768182917963E-2</v>
      </c>
      <c r="K45" s="28"/>
      <c r="L45" s="56">
        <f t="shared" si="2"/>
        <v>0.2314251464272023</v>
      </c>
      <c r="M45" s="15">
        <f t="shared" si="3"/>
        <v>9.1732717868835689E-2</v>
      </c>
      <c r="N45" s="15">
        <f t="shared" si="3"/>
        <v>0.13969242855836661</v>
      </c>
      <c r="O45" s="15">
        <f t="shared" si="0"/>
        <v>0.1010986827643736</v>
      </c>
      <c r="P45" s="15">
        <f t="shared" si="4"/>
        <v>4.0445634302047437E-2</v>
      </c>
      <c r="Q45" s="15">
        <f t="shared" si="4"/>
        <v>6.0653048462326165E-2</v>
      </c>
      <c r="R45" s="15">
        <f t="shared" si="4"/>
        <v>3.7137012114806148E-2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'TB2'!B46</f>
        <v>0.61641943539066046</v>
      </c>
      <c r="C46" s="442"/>
      <c r="D46" s="443"/>
      <c r="E46" s="323">
        <f>TB2b!B46</f>
        <v>0.38358056460933948</v>
      </c>
      <c r="F46" s="31">
        <f>TB2b!J46</f>
        <v>0.28804653312709932</v>
      </c>
      <c r="G46" s="31">
        <f>TB2b!R46</f>
        <v>0.1517338910703204</v>
      </c>
      <c r="H46" s="31">
        <f>TB2c!B46</f>
        <v>0.11309343448489272</v>
      </c>
      <c r="I46" s="31">
        <f>TB2c!J46</f>
        <v>5.5231376059195647E-2</v>
      </c>
      <c r="J46" s="31">
        <f>TB2c!R46</f>
        <v>1.9410956503714404E-2</v>
      </c>
      <c r="K46" s="31"/>
      <c r="L46" s="57">
        <f t="shared" si="2"/>
        <v>0.23184667353901908</v>
      </c>
      <c r="M46" s="21">
        <f t="shared" si="3"/>
        <v>9.5534031482240156E-2</v>
      </c>
      <c r="N46" s="21">
        <f t="shared" si="3"/>
        <v>0.13631264205677893</v>
      </c>
      <c r="O46" s="21">
        <f t="shared" si="0"/>
        <v>9.6502515011124751E-2</v>
      </c>
      <c r="P46" s="21">
        <f t="shared" si="4"/>
        <v>3.8640456585427682E-2</v>
      </c>
      <c r="Q46" s="21">
        <f t="shared" si="4"/>
        <v>5.7862058425697069E-2</v>
      </c>
      <c r="R46" s="21">
        <f t="shared" si="4"/>
        <v>3.5820419555481244E-2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'TB2'!B47</f>
        <v>0.61012204210675069</v>
      </c>
      <c r="C47" s="444"/>
      <c r="D47" s="444"/>
      <c r="E47" s="324">
        <f>TB2b!B47</f>
        <v>0.38987795789324931</v>
      </c>
      <c r="F47" s="29">
        <f>TB2b!J47</f>
        <v>0.29622608082522883</v>
      </c>
      <c r="G47" s="29">
        <f>TB2b!R47</f>
        <v>0.15848027813737375</v>
      </c>
      <c r="H47" s="29">
        <f>TB2c!B47</f>
        <v>0.11756313326493507</v>
      </c>
      <c r="I47" s="29">
        <f>TB2c!J47</f>
        <v>5.6860667682706346E-2</v>
      </c>
      <c r="J47" s="29">
        <f>TB2c!R47</f>
        <v>1.6205898104288519E-2</v>
      </c>
      <c r="K47" s="29"/>
      <c r="L47" s="58">
        <f t="shared" si="2"/>
        <v>0.23139767975587555</v>
      </c>
      <c r="M47" s="25">
        <f t="shared" si="3"/>
        <v>9.3651877068020473E-2</v>
      </c>
      <c r="N47" s="25">
        <f t="shared" si="3"/>
        <v>0.13774580268785508</v>
      </c>
      <c r="O47" s="25">
        <f t="shared" si="0"/>
        <v>0.10161961045466741</v>
      </c>
      <c r="P47" s="25">
        <f t="shared" si="4"/>
        <v>4.0917144872438679E-2</v>
      </c>
      <c r="Q47" s="25">
        <f t="shared" si="4"/>
        <v>6.0702465582228728E-2</v>
      </c>
      <c r="R47" s="25">
        <f t="shared" si="4"/>
        <v>4.0654769578417828E-2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'TB2'!B48</f>
        <v>0.62293269181021005</v>
      </c>
      <c r="C48" s="444"/>
      <c r="D48" s="444"/>
      <c r="E48" s="322">
        <f>TB2b!B48</f>
        <v>0.37706730818979001</v>
      </c>
      <c r="F48" s="28">
        <f>TB2b!J48</f>
        <v>0.28490857621322596</v>
      </c>
      <c r="G48" s="28">
        <f>TB2b!R48</f>
        <v>0.14943208955529014</v>
      </c>
      <c r="H48" s="28">
        <f>TB2c!B48</f>
        <v>0.10974184543298676</v>
      </c>
      <c r="I48" s="28">
        <f>TB2c!J48</f>
        <v>5.1320527517381191E-2</v>
      </c>
      <c r="J48" s="28">
        <f>TB2c!R48</f>
        <v>1.7180359368733428E-2</v>
      </c>
      <c r="K48" s="28"/>
      <c r="L48" s="56">
        <f t="shared" si="2"/>
        <v>0.22763521863449987</v>
      </c>
      <c r="M48" s="15">
        <f t="shared" si="3"/>
        <v>9.2158731976564046E-2</v>
      </c>
      <c r="N48" s="15">
        <f t="shared" si="3"/>
        <v>0.13547648665793582</v>
      </c>
      <c r="O48" s="15">
        <f t="shared" si="0"/>
        <v>9.8111562037908939E-2</v>
      </c>
      <c r="P48" s="15">
        <f t="shared" si="4"/>
        <v>3.9690244122303375E-2</v>
      </c>
      <c r="Q48" s="15">
        <f t="shared" si="4"/>
        <v>5.8421317915605571E-2</v>
      </c>
      <c r="R48" s="15">
        <f t="shared" si="4"/>
        <v>3.4140168148647759E-2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'TB2'!B49</f>
        <v>0.63494314084107772</v>
      </c>
      <c r="C49" s="444"/>
      <c r="D49" s="444"/>
      <c r="E49" s="322">
        <f>TB2b!B49</f>
        <v>0.36505685915892222</v>
      </c>
      <c r="F49" s="28">
        <f>TB2b!J49</f>
        <v>0.27347549451962883</v>
      </c>
      <c r="G49" s="28">
        <f>TB2b!R49</f>
        <v>0.14196335787489817</v>
      </c>
      <c r="H49" s="28">
        <f>TB2c!B49</f>
        <v>0.10395833586273065</v>
      </c>
      <c r="I49" s="28">
        <f>TB2c!J49</f>
        <v>4.8703203289726861E-2</v>
      </c>
      <c r="J49" s="28">
        <f>TB2c!R49</f>
        <v>1.6391683598556202E-2</v>
      </c>
      <c r="K49" s="28"/>
      <c r="L49" s="56">
        <f t="shared" si="2"/>
        <v>0.22309350128402405</v>
      </c>
      <c r="M49" s="15">
        <f t="shared" si="3"/>
        <v>9.1581364639293394E-2</v>
      </c>
      <c r="N49" s="15">
        <f t="shared" si="3"/>
        <v>0.13151213664473066</v>
      </c>
      <c r="O49" s="15">
        <f t="shared" si="0"/>
        <v>9.3260154585171312E-2</v>
      </c>
      <c r="P49" s="15">
        <f t="shared" si="4"/>
        <v>3.8005022012167516E-2</v>
      </c>
      <c r="Q49" s="15">
        <f t="shared" si="4"/>
        <v>5.5255132573003789E-2</v>
      </c>
      <c r="R49" s="15">
        <f t="shared" si="4"/>
        <v>3.2311519691170659E-2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'TB2'!B50</f>
        <v>0.64508645495094363</v>
      </c>
      <c r="C50" s="444"/>
      <c r="D50" s="444"/>
      <c r="E50" s="322">
        <f>TB2b!B50</f>
        <v>0.35491354504905642</v>
      </c>
      <c r="F50" s="28">
        <f>TB2b!J50</f>
        <v>0.26157768312427987</v>
      </c>
      <c r="G50" s="28">
        <f>TB2b!R50</f>
        <v>0.13259632478488506</v>
      </c>
      <c r="H50" s="28">
        <f>TB2c!B50</f>
        <v>9.6844581019059198E-2</v>
      </c>
      <c r="I50" s="28">
        <f>TB2c!J50</f>
        <v>4.5270502443425571E-2</v>
      </c>
      <c r="J50" s="28">
        <f>TB2c!R50</f>
        <v>1.5553854801913548E-2</v>
      </c>
      <c r="K50" s="28"/>
      <c r="L50" s="56">
        <f t="shared" si="2"/>
        <v>0.22231722026417136</v>
      </c>
      <c r="M50" s="15">
        <f t="shared" si="3"/>
        <v>9.3335861924776553E-2</v>
      </c>
      <c r="N50" s="15">
        <f t="shared" si="3"/>
        <v>0.12898135833939481</v>
      </c>
      <c r="O50" s="15">
        <f t="shared" si="0"/>
        <v>8.7325822341459497E-2</v>
      </c>
      <c r="P50" s="15">
        <f t="shared" si="4"/>
        <v>3.5751743765825864E-2</v>
      </c>
      <c r="Q50" s="15">
        <f t="shared" si="4"/>
        <v>5.1574078575633626E-2</v>
      </c>
      <c r="R50" s="15">
        <f t="shared" si="4"/>
        <v>2.9716647641512023E-2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'TB2'!B51</f>
        <v>0.64098932181463497</v>
      </c>
      <c r="C51" s="444"/>
      <c r="D51" s="444"/>
      <c r="E51" s="322">
        <f>TB2b!B51</f>
        <v>0.35901067818536497</v>
      </c>
      <c r="F51" s="28">
        <f>TB2b!J51</f>
        <v>0.26331867615299309</v>
      </c>
      <c r="G51" s="28">
        <f>TB2b!R51</f>
        <v>0.13487352232759914</v>
      </c>
      <c r="H51" s="28">
        <f>TB2c!B51</f>
        <v>9.8032339532993798E-2</v>
      </c>
      <c r="I51" s="28">
        <f>TB2c!J51</f>
        <v>4.589571511884085E-2</v>
      </c>
      <c r="J51" s="28">
        <f>TB2c!R51</f>
        <v>1.570943610170749E-2</v>
      </c>
      <c r="K51" s="28"/>
      <c r="L51" s="56">
        <f t="shared" si="2"/>
        <v>0.22413715585776584</v>
      </c>
      <c r="M51" s="15">
        <f t="shared" si="3"/>
        <v>9.5692002032371881E-2</v>
      </c>
      <c r="N51" s="15">
        <f t="shared" si="3"/>
        <v>0.12844515382539395</v>
      </c>
      <c r="O51" s="15">
        <f t="shared" si="0"/>
        <v>8.8977807208758281E-2</v>
      </c>
      <c r="P51" s="15">
        <f t="shared" si="4"/>
        <v>3.684118279460534E-2</v>
      </c>
      <c r="Q51" s="15">
        <f t="shared" si="4"/>
        <v>5.2136624414152948E-2</v>
      </c>
      <c r="R51" s="15">
        <f t="shared" si="4"/>
        <v>3.0186279017133361E-2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'TB2'!B52</f>
        <v>0.63464877248830742</v>
      </c>
      <c r="C52" s="444"/>
      <c r="D52" s="444"/>
      <c r="E52" s="322">
        <f>TB2b!B52</f>
        <v>0.36535122751169263</v>
      </c>
      <c r="F52" s="28">
        <f>TB2b!J52</f>
        <v>0.27046810964274076</v>
      </c>
      <c r="G52" s="28">
        <f>TB2b!R52</f>
        <v>0.14128702502276624</v>
      </c>
      <c r="H52" s="28">
        <f>TB2c!B52</f>
        <v>0.10310192395811306</v>
      </c>
      <c r="I52" s="28">
        <f>TB2c!J52</f>
        <v>5.0066640865884478E-2</v>
      </c>
      <c r="J52" s="28">
        <f>TB2c!R52</f>
        <v>1.8326427632596072E-2</v>
      </c>
      <c r="K52" s="28"/>
      <c r="L52" s="56">
        <f t="shared" si="2"/>
        <v>0.22406420248892639</v>
      </c>
      <c r="M52" s="15">
        <f t="shared" si="3"/>
        <v>9.4883117868951872E-2</v>
      </c>
      <c r="N52" s="15">
        <f t="shared" si="3"/>
        <v>0.12918108461997452</v>
      </c>
      <c r="O52" s="15">
        <f t="shared" si="0"/>
        <v>9.1220384156881773E-2</v>
      </c>
      <c r="P52" s="15">
        <f t="shared" si="4"/>
        <v>3.8185101064653185E-2</v>
      </c>
      <c r="Q52" s="15">
        <f t="shared" si="4"/>
        <v>5.3035283092228581E-2</v>
      </c>
      <c r="R52" s="15">
        <f t="shared" si="4"/>
        <v>3.1740213233288406E-2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'TB2'!B53</f>
        <v>0.64240817112815263</v>
      </c>
      <c r="C53" s="444"/>
      <c r="D53" s="445"/>
      <c r="E53" s="322">
        <f>TB2b!B53</f>
        <v>0.35759182887184732</v>
      </c>
      <c r="F53" s="28">
        <f>TB2b!J53</f>
        <v>0.26406311430402923</v>
      </c>
      <c r="G53" s="28">
        <f>TB2b!R53</f>
        <v>0.1338850724154842</v>
      </c>
      <c r="H53" s="28">
        <f>TB2c!B53</f>
        <v>9.7751044632137934E-2</v>
      </c>
      <c r="I53" s="28">
        <f>TB2c!J53</f>
        <v>4.6611084737773027E-2</v>
      </c>
      <c r="J53" s="28">
        <f>TB2c!R53</f>
        <v>1.6636243965266063E-2</v>
      </c>
      <c r="K53" s="28"/>
      <c r="L53" s="56">
        <f t="shared" si="2"/>
        <v>0.22370675645636312</v>
      </c>
      <c r="M53" s="15">
        <f t="shared" si="3"/>
        <v>9.3528714567818083E-2</v>
      </c>
      <c r="N53" s="15">
        <f t="shared" si="3"/>
        <v>0.13017804188854504</v>
      </c>
      <c r="O53" s="15">
        <f t="shared" si="0"/>
        <v>8.7273987677711162E-2</v>
      </c>
      <c r="P53" s="15">
        <f t="shared" si="4"/>
        <v>3.6134027783346262E-2</v>
      </c>
      <c r="Q53" s="15">
        <f t="shared" si="4"/>
        <v>5.1139959894364907E-2</v>
      </c>
      <c r="R53" s="15">
        <f t="shared" si="4"/>
        <v>2.9974840772506964E-2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'TB2'!B54</f>
        <v>0.64238013029115337</v>
      </c>
      <c r="C54" s="444"/>
      <c r="D54" s="445"/>
      <c r="E54" s="322">
        <f>TB2b!B54</f>
        <v>0.35761986970884663</v>
      </c>
      <c r="F54" s="28">
        <f>TB2b!J54</f>
        <v>0.26440317310650752</v>
      </c>
      <c r="G54" s="28">
        <f>TB2b!R54</f>
        <v>0.13166288086124753</v>
      </c>
      <c r="H54" s="28">
        <f>TB2c!B54</f>
        <v>9.5877421557309356E-2</v>
      </c>
      <c r="I54" s="28">
        <f>TB2c!J54</f>
        <v>4.5213318580830823E-2</v>
      </c>
      <c r="J54" s="28">
        <f>TB2c!R54</f>
        <v>1.5676456723004405E-2</v>
      </c>
      <c r="K54" s="28"/>
      <c r="L54" s="56">
        <f t="shared" si="2"/>
        <v>0.2259569888475991</v>
      </c>
      <c r="M54" s="15">
        <f t="shared" si="3"/>
        <v>9.3216696602339111E-2</v>
      </c>
      <c r="N54" s="15">
        <f t="shared" si="3"/>
        <v>0.13274029224525999</v>
      </c>
      <c r="O54" s="15">
        <f t="shared" si="0"/>
        <v>8.6449562280416697E-2</v>
      </c>
      <c r="P54" s="15">
        <f t="shared" si="4"/>
        <v>3.5785459303938172E-2</v>
      </c>
      <c r="Q54" s="15">
        <f t="shared" si="4"/>
        <v>5.0664102976478533E-2</v>
      </c>
      <c r="R54" s="15">
        <f t="shared" si="4"/>
        <v>2.9536861857826419E-2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'TB2'!B55</f>
        <v>0.64296192926821505</v>
      </c>
      <c r="C55" s="444"/>
      <c r="D55" s="445"/>
      <c r="E55" s="322">
        <f>TB2b!B55</f>
        <v>0.35703807073178495</v>
      </c>
      <c r="F55" s="28">
        <f>TB2b!J55</f>
        <v>0.25968534912672114</v>
      </c>
      <c r="G55" s="28">
        <f>TB2b!R55</f>
        <v>0.12471966914256878</v>
      </c>
      <c r="H55" s="28">
        <f>TB2c!B55</f>
        <v>8.9554839053009677E-2</v>
      </c>
      <c r="I55" s="28">
        <f>TB2c!J55</f>
        <v>4.1244081477784272E-2</v>
      </c>
      <c r="J55" s="28">
        <f>TB2c!R55</f>
        <v>1.4116026963012696E-2</v>
      </c>
      <c r="K55" s="28"/>
      <c r="L55" s="56">
        <f t="shared" si="2"/>
        <v>0.23231840158921618</v>
      </c>
      <c r="M55" s="15">
        <f t="shared" si="3"/>
        <v>9.7352721605063808E-2</v>
      </c>
      <c r="N55" s="15">
        <f t="shared" si="3"/>
        <v>0.13496567998415238</v>
      </c>
      <c r="O55" s="15">
        <f t="shared" si="0"/>
        <v>8.3475587664784509E-2</v>
      </c>
      <c r="P55" s="15">
        <f t="shared" si="4"/>
        <v>3.5164830089559104E-2</v>
      </c>
      <c r="Q55" s="15">
        <f t="shared" si="4"/>
        <v>4.8310757575225405E-2</v>
      </c>
      <c r="R55" s="15">
        <f t="shared" si="4"/>
        <v>2.7128054514771578E-2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'TB2'!B56</f>
        <v>0.63836519232973166</v>
      </c>
      <c r="C56" s="442"/>
      <c r="D56" s="443"/>
      <c r="E56" s="323">
        <f>TB2b!B56</f>
        <v>0.36163480767026834</v>
      </c>
      <c r="F56" s="31">
        <f>TB2b!J56</f>
        <v>0.26502754588976368</v>
      </c>
      <c r="G56" s="31">
        <f>TB2b!R56</f>
        <v>0.13066154113420073</v>
      </c>
      <c r="H56" s="31">
        <f>TB2c!B56</f>
        <v>9.5338985546150196E-2</v>
      </c>
      <c r="I56" s="31">
        <f>TB2c!J56</f>
        <v>4.4556874710564687E-2</v>
      </c>
      <c r="J56" s="31">
        <f>TB2c!R56</f>
        <v>1.5642039496098763E-2</v>
      </c>
      <c r="K56" s="31"/>
      <c r="L56" s="57">
        <f t="shared" si="2"/>
        <v>0.23097326653606762</v>
      </c>
      <c r="M56" s="21">
        <f t="shared" si="3"/>
        <v>9.6607261780504661E-2</v>
      </c>
      <c r="N56" s="21">
        <f t="shared" si="3"/>
        <v>0.13436600475556296</v>
      </c>
      <c r="O56" s="21">
        <f t="shared" si="0"/>
        <v>8.6104666423636039E-2</v>
      </c>
      <c r="P56" s="21">
        <f t="shared" si="4"/>
        <v>3.532255558805053E-2</v>
      </c>
      <c r="Q56" s="21">
        <f t="shared" si="4"/>
        <v>5.0782110835585509E-2</v>
      </c>
      <c r="R56" s="21">
        <f t="shared" si="4"/>
        <v>2.8914835214465924E-2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'TB2'!B57</f>
        <v>0.64368404108254273</v>
      </c>
      <c r="C57" s="444"/>
      <c r="D57" s="444"/>
      <c r="E57" s="324">
        <f>TB2b!B57</f>
        <v>0.35631595891745727</v>
      </c>
      <c r="F57" s="29">
        <f>TB2b!J57</f>
        <v>0.25842314591021043</v>
      </c>
      <c r="G57" s="29">
        <f>TB2b!R57</f>
        <v>0.12591519166871309</v>
      </c>
      <c r="H57" s="29">
        <f>TB2c!B57</f>
        <v>9.1074707159689614E-2</v>
      </c>
      <c r="I57" s="29">
        <f>TB2c!J57</f>
        <v>4.4049099810846155E-2</v>
      </c>
      <c r="J57" s="29">
        <f>TB2c!R57</f>
        <v>1.6543699734804136E-2</v>
      </c>
      <c r="K57" s="29"/>
      <c r="L57" s="58">
        <f t="shared" si="2"/>
        <v>0.23040076724874417</v>
      </c>
      <c r="M57" s="25">
        <f t="shared" si="3"/>
        <v>9.7892813007246837E-2</v>
      </c>
      <c r="N57" s="25">
        <f t="shared" si="3"/>
        <v>0.13250795424149733</v>
      </c>
      <c r="O57" s="25">
        <f t="shared" si="0"/>
        <v>8.1866091857866946E-2</v>
      </c>
      <c r="P57" s="25">
        <f t="shared" si="4"/>
        <v>3.4840484509023481E-2</v>
      </c>
      <c r="Q57" s="25">
        <f t="shared" si="4"/>
        <v>4.7025607348843458E-2</v>
      </c>
      <c r="R57" s="25">
        <f t="shared" si="4"/>
        <v>2.7505400076042019E-2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'TB2'!B58</f>
        <v>0.64167448270946115</v>
      </c>
      <c r="C58" s="444"/>
      <c r="D58" s="444"/>
      <c r="E58" s="322">
        <f>TB2b!B58</f>
        <v>0.3583255172905388</v>
      </c>
      <c r="F58" s="28">
        <f>TB2b!J58</f>
        <v>0.26010555524139617</v>
      </c>
      <c r="G58" s="28">
        <f>TB2b!R58</f>
        <v>0.12453469169407759</v>
      </c>
      <c r="H58" s="28">
        <f>TB2c!B58</f>
        <v>8.9380595441231545E-2</v>
      </c>
      <c r="I58" s="28">
        <f>TB2c!J58</f>
        <v>4.3768967461467086E-2</v>
      </c>
      <c r="J58" s="28">
        <f>TB2c!R58</f>
        <v>1.6725713757342612E-2</v>
      </c>
      <c r="K58" s="28"/>
      <c r="L58" s="56">
        <f t="shared" si="2"/>
        <v>0.23379082559646119</v>
      </c>
      <c r="M58" s="15">
        <f t="shared" si="3"/>
        <v>9.8219962049142628E-2</v>
      </c>
      <c r="N58" s="15">
        <f t="shared" si="3"/>
        <v>0.13557086354731857</v>
      </c>
      <c r="O58" s="15">
        <f t="shared" si="0"/>
        <v>8.0765724232610497E-2</v>
      </c>
      <c r="P58" s="15">
        <f t="shared" si="4"/>
        <v>3.5154096252846045E-2</v>
      </c>
      <c r="Q58" s="15">
        <f t="shared" si="4"/>
        <v>4.5611627979764459E-2</v>
      </c>
      <c r="R58" s="15">
        <f t="shared" si="4"/>
        <v>2.7043253704124474E-2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f>'TB2'!B59</f>
        <v>0.6390785276889801</v>
      </c>
      <c r="C59" s="521">
        <f>'TB2'!J59</f>
        <v>0.19504523277282715</v>
      </c>
      <c r="D59" s="522">
        <f>'TB2'!R59</f>
        <v>0.44403329491615295</v>
      </c>
      <c r="E59" s="319">
        <f>TB2b!B59</f>
        <v>0.3609214723110199</v>
      </c>
      <c r="F59" s="16">
        <f>TB2b!J59</f>
        <v>0.2619871199131012</v>
      </c>
      <c r="G59" s="16">
        <f>TB2b!R59</f>
        <v>0.12573906779289246</v>
      </c>
      <c r="H59" s="16">
        <f>TB2c!B59</f>
        <v>9.0996734797954559E-2</v>
      </c>
      <c r="I59" s="16">
        <f>TB2c!J59</f>
        <v>4.4323980808258057E-2</v>
      </c>
      <c r="J59" s="16">
        <f>TB2c!R59</f>
        <v>1.6865633428096771E-2</v>
      </c>
      <c r="K59" s="16">
        <f t="array" ref="K59:K111">TRANSPOSE('TB4'!B135:BB135)*0.00001/'TB3'!B58:B110</f>
        <v>6.1565428134275381E-3</v>
      </c>
      <c r="L59" s="56">
        <f t="shared" si="2"/>
        <v>0.23518240451812744</v>
      </c>
      <c r="M59" s="15">
        <f t="shared" si="3"/>
        <v>9.8934352397918701E-2</v>
      </c>
      <c r="N59" s="15">
        <f t="shared" si="3"/>
        <v>0.13624805212020874</v>
      </c>
      <c r="O59" s="15">
        <f t="shared" si="0"/>
        <v>8.1415086984634399E-2</v>
      </c>
      <c r="P59" s="15">
        <f t="shared" si="4"/>
        <v>3.4742332994937897E-2</v>
      </c>
      <c r="Q59" s="15">
        <f t="shared" si="4"/>
        <v>4.6672753989696503E-2</v>
      </c>
      <c r="R59" s="15">
        <f t="shared" si="4"/>
        <v>2.7458347380161285E-2</v>
      </c>
      <c r="S59" s="14">
        <f>J59-K59</f>
        <v>1.0709090614669233E-2</v>
      </c>
      <c r="T59" s="15"/>
      <c r="U59" s="13"/>
      <c r="V59" s="2"/>
      <c r="W59" s="2"/>
      <c r="X59" s="2"/>
      <c r="Y59" s="2"/>
      <c r="Z59" s="2"/>
    </row>
    <row r="60" spans="1:26">
      <c r="A60" s="19">
        <v>1963</v>
      </c>
      <c r="B60" s="318">
        <f>'TB2'!B60</f>
        <v>0.63463097810745239</v>
      </c>
      <c r="C60" s="523">
        <f>'TB2'!J60</f>
        <v>0.19102069735527039</v>
      </c>
      <c r="D60" s="524">
        <f>'TB2'!R60</f>
        <v>0.44360852241516113</v>
      </c>
      <c r="E60" s="318">
        <f>TB2b!B60</f>
        <v>0.36536902189254761</v>
      </c>
      <c r="F60" s="28">
        <f>TB2b!J60</f>
        <v>0.26552996039390564</v>
      </c>
      <c r="G60" s="28">
        <f>TB2b!R60</f>
        <v>0.127462238073349</v>
      </c>
      <c r="H60" s="28">
        <f>TB2c!B60</f>
        <v>9.254838153719902E-2</v>
      </c>
      <c r="I60" s="28">
        <f>TB2c!J60</f>
        <v>4.5638265088200569E-2</v>
      </c>
      <c r="J60" s="28">
        <f>TB2c!R60</f>
        <v>1.7616166733205318E-2</v>
      </c>
      <c r="K60" s="28">
        <v>6.5793058568097366E-3</v>
      </c>
      <c r="L60" s="56">
        <f t="shared" si="2"/>
        <v>0.23790678381919861</v>
      </c>
      <c r="M60" s="15">
        <f t="shared" si="3"/>
        <v>9.9839061498641968E-2</v>
      </c>
      <c r="N60" s="15">
        <f t="shared" si="3"/>
        <v>0.13806772232055664</v>
      </c>
      <c r="O60" s="15">
        <f t="shared" si="0"/>
        <v>8.182397298514843E-2</v>
      </c>
      <c r="P60" s="15">
        <f t="shared" si="4"/>
        <v>3.4913856536149979E-2</v>
      </c>
      <c r="Q60" s="15">
        <f t="shared" si="4"/>
        <v>4.6910116448998451E-2</v>
      </c>
      <c r="R60" s="15">
        <f t="shared" si="4"/>
        <v>2.8022098354995251E-2</v>
      </c>
      <c r="S60" s="14">
        <f t="shared" si="4"/>
        <v>1.1036860876395582E-2</v>
      </c>
      <c r="T60" s="15"/>
      <c r="U60" s="13"/>
      <c r="V60" s="2"/>
      <c r="W60" s="2"/>
      <c r="X60" s="2"/>
      <c r="Y60" s="2"/>
      <c r="Z60" s="2"/>
    </row>
    <row r="61" spans="1:26">
      <c r="A61" s="19">
        <v>1964</v>
      </c>
      <c r="B61" s="325">
        <f>'TB2'!B61</f>
        <v>0.63017991185188293</v>
      </c>
      <c r="C61" s="521">
        <f>'TB2'!J61</f>
        <v>0.18699616193771362</v>
      </c>
      <c r="D61" s="522">
        <f>'TB2'!R61</f>
        <v>0.44318374991416931</v>
      </c>
      <c r="E61" s="319">
        <f>TB2b!B61</f>
        <v>0.36982008814811707</v>
      </c>
      <c r="F61" s="16">
        <f>TB2b!J61</f>
        <v>0.26907771825790405</v>
      </c>
      <c r="G61" s="16">
        <f>TB2b!R61</f>
        <v>0.12919537723064423</v>
      </c>
      <c r="H61" s="16">
        <f>TB2c!B61</f>
        <v>9.4112500548362732E-2</v>
      </c>
      <c r="I61" s="16">
        <f>TB2c!J61</f>
        <v>4.695650190114975E-2</v>
      </c>
      <c r="J61" s="16">
        <f>TB2c!R61</f>
        <v>1.8361952155828476E-2</v>
      </c>
      <c r="K61" s="16">
        <v>6.9204119715163886E-3</v>
      </c>
      <c r="L61" s="56">
        <f t="shared" si="2"/>
        <v>0.24062471091747284</v>
      </c>
      <c r="M61" s="15">
        <f t="shared" si="3"/>
        <v>0.10074236989021301</v>
      </c>
      <c r="N61" s="15">
        <f t="shared" si="3"/>
        <v>0.13988234102725983</v>
      </c>
      <c r="O61" s="15">
        <f t="shared" si="0"/>
        <v>8.2238875329494476E-2</v>
      </c>
      <c r="P61" s="15">
        <f t="shared" si="4"/>
        <v>3.5082876682281494E-2</v>
      </c>
      <c r="Q61" s="15">
        <f t="shared" si="4"/>
        <v>4.7155998647212982E-2</v>
      </c>
      <c r="R61" s="15">
        <f t="shared" si="4"/>
        <v>2.8594549745321274E-2</v>
      </c>
      <c r="S61" s="14">
        <f t="shared" si="4"/>
        <v>1.1441540184312086E-2</v>
      </c>
      <c r="T61" s="15"/>
      <c r="U61" s="13"/>
      <c r="V61" s="2"/>
      <c r="W61" s="2"/>
      <c r="X61" s="2"/>
      <c r="Y61" s="2"/>
      <c r="Z61" s="2"/>
    </row>
    <row r="62" spans="1:26">
      <c r="A62" s="19">
        <v>1965</v>
      </c>
      <c r="B62" s="318">
        <f>'TB2'!B62</f>
        <v>0.6336575448513031</v>
      </c>
      <c r="C62" s="523">
        <f>'TB2'!J62</f>
        <v>0.19129836559295654</v>
      </c>
      <c r="D62" s="524">
        <f>'TB2'!R62</f>
        <v>0.44235366582870483</v>
      </c>
      <c r="E62" s="318">
        <f>TB2b!B62</f>
        <v>0.3663424551486969</v>
      </c>
      <c r="F62" s="28">
        <f>TB2b!J62</f>
        <v>0.26627576351165771</v>
      </c>
      <c r="G62" s="28">
        <f>TB2b!R62</f>
        <v>0.127784363925457</v>
      </c>
      <c r="H62" s="28">
        <f>TB2c!B62</f>
        <v>9.324273094534874E-2</v>
      </c>
      <c r="I62" s="28">
        <f>TB2c!J62</f>
        <v>4.6614073216915131E-2</v>
      </c>
      <c r="J62" s="28">
        <f>TB2c!R62</f>
        <v>1.8140708096325397E-2</v>
      </c>
      <c r="K62" s="28">
        <v>6.7435606667696898E-3</v>
      </c>
      <c r="L62" s="56">
        <f t="shared" si="2"/>
        <v>0.2385580912232399</v>
      </c>
      <c r="M62" s="15">
        <f t="shared" si="3"/>
        <v>0.10006669163703918</v>
      </c>
      <c r="N62" s="15">
        <f t="shared" si="3"/>
        <v>0.13849139958620071</v>
      </c>
      <c r="O62" s="15">
        <f t="shared" si="0"/>
        <v>8.117029070854187E-2</v>
      </c>
      <c r="P62" s="15">
        <f t="shared" si="4"/>
        <v>3.4541632980108261E-2</v>
      </c>
      <c r="Q62" s="15">
        <f t="shared" si="4"/>
        <v>4.6628657728433609E-2</v>
      </c>
      <c r="R62" s="15">
        <f t="shared" si="4"/>
        <v>2.8473365120589733E-2</v>
      </c>
      <c r="S62" s="14">
        <f t="shared" si="4"/>
        <v>1.1397147429555707E-2</v>
      </c>
      <c r="T62" s="15"/>
      <c r="U62" s="13"/>
      <c r="V62" s="2"/>
      <c r="W62" s="2"/>
      <c r="X62" s="2"/>
      <c r="Y62" s="2"/>
      <c r="Z62" s="2"/>
    </row>
    <row r="63" spans="1:26">
      <c r="A63" s="19">
        <v>1966</v>
      </c>
      <c r="B63" s="325">
        <f>'TB2'!B63</f>
        <v>0.63712415099143982</v>
      </c>
      <c r="C63" s="521">
        <f>'TB2'!J63</f>
        <v>0.19560056924819946</v>
      </c>
      <c r="D63" s="522">
        <f>'TB2'!R63</f>
        <v>0.44152358174324036</v>
      </c>
      <c r="E63" s="319">
        <f>TB2b!B63</f>
        <v>0.36287584900856018</v>
      </c>
      <c r="F63" s="16">
        <f>TB2b!J63</f>
        <v>0.26347702741622925</v>
      </c>
      <c r="G63" s="16">
        <f>TB2b!R63</f>
        <v>0.12638157606124878</v>
      </c>
      <c r="H63" s="16">
        <f>TB2c!B63</f>
        <v>9.2381730675697327E-2</v>
      </c>
      <c r="I63" s="16">
        <f>TB2c!J63</f>
        <v>4.6276818960905075E-2</v>
      </c>
      <c r="J63" s="16">
        <f>TB2c!R63</f>
        <v>1.7920400947332382E-2</v>
      </c>
      <c r="K63" s="16">
        <v>6.5994975126770668E-3</v>
      </c>
      <c r="L63" s="56">
        <f t="shared" si="2"/>
        <v>0.2364942729473114</v>
      </c>
      <c r="M63" s="15">
        <f t="shared" si="3"/>
        <v>9.9398821592330933E-2</v>
      </c>
      <c r="N63" s="15">
        <f t="shared" si="3"/>
        <v>0.13709545135498047</v>
      </c>
      <c r="O63" s="15">
        <f t="shared" si="0"/>
        <v>8.0104757100343704E-2</v>
      </c>
      <c r="P63" s="15">
        <f t="shared" si="4"/>
        <v>3.3999845385551453E-2</v>
      </c>
      <c r="Q63" s="15">
        <f t="shared" si="4"/>
        <v>4.6104911714792252E-2</v>
      </c>
      <c r="R63" s="15">
        <f t="shared" si="4"/>
        <v>2.8356418013572693E-2</v>
      </c>
      <c r="S63" s="14">
        <f t="shared" si="4"/>
        <v>1.1320903434655315E-2</v>
      </c>
      <c r="T63" s="15"/>
      <c r="U63" s="13"/>
      <c r="V63" s="2"/>
      <c r="W63" s="2"/>
      <c r="X63" s="2"/>
      <c r="Y63" s="2"/>
      <c r="Z63" s="2"/>
    </row>
    <row r="64" spans="1:26">
      <c r="A64" s="19">
        <v>1967</v>
      </c>
      <c r="B64" s="325">
        <f>'TB2'!B64</f>
        <v>0.64407143741846085</v>
      </c>
      <c r="C64" s="521">
        <f>'TB2'!J64</f>
        <v>0.20443549752235413</v>
      </c>
      <c r="D64" s="522">
        <f>'TB2'!R64</f>
        <v>0.43963593989610672</v>
      </c>
      <c r="E64" s="319">
        <f>TB2b!B64</f>
        <v>0.35592856258153915</v>
      </c>
      <c r="F64" s="16">
        <f>TB2b!J64</f>
        <v>0.25756771117448807</v>
      </c>
      <c r="G64" s="16">
        <f>TB2b!R64</f>
        <v>0.12336727976799011</v>
      </c>
      <c r="H64" s="16">
        <f>TB2c!B64</f>
        <v>8.9531054720282555E-2</v>
      </c>
      <c r="I64" s="16">
        <f>TB2c!J64</f>
        <v>4.3805031105875969E-2</v>
      </c>
      <c r="J64" s="16">
        <f>TB2c!R64</f>
        <v>1.6733080148696899E-2</v>
      </c>
      <c r="K64" s="16">
        <v>5.5150350636046005E-3</v>
      </c>
      <c r="L64" s="56">
        <f t="shared" si="2"/>
        <v>0.23256128281354904</v>
      </c>
      <c r="M64" s="15">
        <f t="shared" si="3"/>
        <v>9.8360851407051086E-2</v>
      </c>
      <c r="N64" s="15">
        <f t="shared" si="3"/>
        <v>0.13420043140649796</v>
      </c>
      <c r="O64" s="15">
        <f t="shared" si="0"/>
        <v>7.9562248662114143E-2</v>
      </c>
      <c r="P64" s="15">
        <f t="shared" si="4"/>
        <v>3.3836225047707558E-2</v>
      </c>
      <c r="Q64" s="15">
        <f t="shared" si="4"/>
        <v>4.5726023614406586E-2</v>
      </c>
      <c r="R64" s="15">
        <f t="shared" si="4"/>
        <v>2.707195095717907E-2</v>
      </c>
      <c r="S64" s="14">
        <f t="shared" si="4"/>
        <v>1.1218045085092299E-2</v>
      </c>
      <c r="T64" s="15"/>
      <c r="U64" s="13"/>
      <c r="V64" s="2"/>
      <c r="W64" s="2"/>
      <c r="X64" s="2"/>
      <c r="Y64" s="2"/>
      <c r="Z64" s="2"/>
    </row>
    <row r="65" spans="1:26">
      <c r="A65" s="19">
        <v>1968</v>
      </c>
      <c r="B65" s="325">
        <f>'TB2'!B65</f>
        <v>0.64815725572407246</v>
      </c>
      <c r="C65" s="521">
        <f>'TB2'!J65</f>
        <v>0.20690547674894333</v>
      </c>
      <c r="D65" s="522">
        <f>'TB2'!R65</f>
        <v>0.44125177897512913</v>
      </c>
      <c r="E65" s="319">
        <f>TB2b!B65</f>
        <v>0.35184274427592754</v>
      </c>
      <c r="F65" s="16">
        <f>TB2b!J65</f>
        <v>0.25376282818615437</v>
      </c>
      <c r="G65" s="16">
        <f>TB2b!R65</f>
        <v>0.12171453237533569</v>
      </c>
      <c r="H65" s="16">
        <f>TB2c!B65</f>
        <v>8.8412817101925611E-2</v>
      </c>
      <c r="I65" s="16">
        <f>TB2c!J65</f>
        <v>4.3515642639249563E-2</v>
      </c>
      <c r="J65" s="16">
        <f>TB2c!R65</f>
        <v>1.6936034429818392E-2</v>
      </c>
      <c r="K65" s="16">
        <v>5.9559036811483133E-3</v>
      </c>
      <c r="L65" s="56">
        <f t="shared" si="2"/>
        <v>0.23012821190059185</v>
      </c>
      <c r="M65" s="15">
        <f t="shared" si="3"/>
        <v>9.8079916089773178E-2</v>
      </c>
      <c r="N65" s="15">
        <f t="shared" si="3"/>
        <v>0.13204829581081867</v>
      </c>
      <c r="O65" s="15">
        <f t="shared" si="0"/>
        <v>7.819888973608613E-2</v>
      </c>
      <c r="P65" s="15">
        <f t="shared" si="4"/>
        <v>3.3301715273410082E-2</v>
      </c>
      <c r="Q65" s="15">
        <f t="shared" si="4"/>
        <v>4.4897174462676048E-2</v>
      </c>
      <c r="R65" s="15">
        <f t="shared" si="4"/>
        <v>2.6579608209431171E-2</v>
      </c>
      <c r="S65" s="14">
        <f t="shared" si="4"/>
        <v>1.0980130748670078E-2</v>
      </c>
      <c r="T65" s="15"/>
      <c r="U65" s="13"/>
      <c r="V65" s="2"/>
      <c r="W65" s="2"/>
      <c r="X65" s="2"/>
      <c r="Y65" s="2"/>
      <c r="Z65" s="2"/>
    </row>
    <row r="66" spans="1:26">
      <c r="A66" s="23">
        <v>1969</v>
      </c>
      <c r="B66" s="326">
        <f>'TB2'!B66</f>
        <v>0.65680392505601048</v>
      </c>
      <c r="C66" s="525">
        <f>'TB2'!J66</f>
        <v>0.21019494347274303</v>
      </c>
      <c r="D66" s="526">
        <f>'TB2'!R66</f>
        <v>0.44660898158326745</v>
      </c>
      <c r="E66" s="320">
        <f>TB2b!B66</f>
        <v>0.34319607494398952</v>
      </c>
      <c r="F66" s="22">
        <f>TB2b!J66</f>
        <v>0.24471470760181546</v>
      </c>
      <c r="G66" s="22">
        <f>TB2b!R66</f>
        <v>0.1149782408028841</v>
      </c>
      <c r="H66" s="22">
        <f>TB2c!B66</f>
        <v>8.3117457921616733E-2</v>
      </c>
      <c r="I66" s="22">
        <f>TB2c!J66</f>
        <v>4.0841546258889139E-2</v>
      </c>
      <c r="J66" s="22">
        <f>TB2c!R66</f>
        <v>1.6069998615421355E-2</v>
      </c>
      <c r="K66" s="22">
        <v>6.32691414414776E-3</v>
      </c>
      <c r="L66" s="57">
        <f t="shared" si="2"/>
        <v>0.22821783414110541</v>
      </c>
      <c r="M66" s="21">
        <f t="shared" si="3"/>
        <v>9.8481367342174053E-2</v>
      </c>
      <c r="N66" s="21">
        <f t="shared" si="3"/>
        <v>0.12973646679893136</v>
      </c>
      <c r="O66" s="21">
        <f t="shared" si="0"/>
        <v>7.4136694543994963E-2</v>
      </c>
      <c r="P66" s="21">
        <f t="shared" si="4"/>
        <v>3.1860782881267369E-2</v>
      </c>
      <c r="Q66" s="21">
        <f t="shared" si="4"/>
        <v>4.2275911662727594E-2</v>
      </c>
      <c r="R66" s="21">
        <f t="shared" si="4"/>
        <v>2.4771547643467784E-2</v>
      </c>
      <c r="S66" s="20">
        <f t="shared" si="4"/>
        <v>9.7430844712735956E-3</v>
      </c>
      <c r="T66" s="15"/>
      <c r="U66" s="13"/>
      <c r="V66" s="2"/>
      <c r="W66" s="2"/>
      <c r="X66" s="2"/>
      <c r="Y66" s="2"/>
      <c r="Z66" s="2"/>
    </row>
    <row r="67" spans="1:26">
      <c r="A67" s="27">
        <v>1970</v>
      </c>
      <c r="B67" s="327">
        <f>'TB2'!B67</f>
        <v>0.65910877019632608</v>
      </c>
      <c r="C67" s="527">
        <f>'TB2'!J67</f>
        <v>0.20839184476062655</v>
      </c>
      <c r="D67" s="528">
        <f>'TB2'!R67</f>
        <v>0.45071692543569952</v>
      </c>
      <c r="E67" s="321">
        <f>TB2b!B67</f>
        <v>0.34089122980367392</v>
      </c>
      <c r="F67" s="26">
        <f>TB2b!J67</f>
        <v>0.24108985450584441</v>
      </c>
      <c r="G67" s="26">
        <f>TB2b!R67</f>
        <v>0.11042817542329431</v>
      </c>
      <c r="H67" s="26">
        <f>TB2c!B67</f>
        <v>7.8808490856317803E-2</v>
      </c>
      <c r="I67" s="26">
        <f>TB2c!J67</f>
        <v>3.7460430612554774E-2</v>
      </c>
      <c r="J67" s="26">
        <f>TB2c!R67</f>
        <v>1.4054309955099598E-2</v>
      </c>
      <c r="K67" s="26">
        <v>4.6984987079574875E-3</v>
      </c>
      <c r="L67" s="58">
        <f t="shared" si="2"/>
        <v>0.23046305438037962</v>
      </c>
      <c r="M67" s="25">
        <f t="shared" si="3"/>
        <v>9.9801375297829509E-2</v>
      </c>
      <c r="N67" s="25">
        <f t="shared" si="3"/>
        <v>0.13066167908255011</v>
      </c>
      <c r="O67" s="25">
        <f t="shared" si="0"/>
        <v>7.2967744810739532E-2</v>
      </c>
      <c r="P67" s="25">
        <f t="shared" si="4"/>
        <v>3.1619684566976503E-2</v>
      </c>
      <c r="Q67" s="25">
        <f t="shared" si="4"/>
        <v>4.134806024376303E-2</v>
      </c>
      <c r="R67" s="25">
        <f t="shared" si="4"/>
        <v>2.3406120657455176E-2</v>
      </c>
      <c r="S67" s="24">
        <f t="shared" si="4"/>
        <v>9.3558112471421109E-3</v>
      </c>
      <c r="T67" s="15"/>
      <c r="U67" s="13"/>
      <c r="V67" s="2"/>
      <c r="W67" s="2"/>
      <c r="X67" s="2"/>
      <c r="Y67" s="2"/>
      <c r="Z67" s="2"/>
    </row>
    <row r="68" spans="1:26">
      <c r="A68" s="19">
        <v>1971</v>
      </c>
      <c r="B68" s="325">
        <f>'TB2'!B68</f>
        <v>0.65633052893099375</v>
      </c>
      <c r="C68" s="521">
        <f>'TB2'!J68</f>
        <v>0.20415765035431832</v>
      </c>
      <c r="D68" s="522">
        <f>'TB2'!R68</f>
        <v>0.45217287857667543</v>
      </c>
      <c r="E68" s="319">
        <f>TB2b!B68</f>
        <v>0.34366947106900625</v>
      </c>
      <c r="F68" s="16">
        <f>TB2b!J68</f>
        <v>0.24307343459804542</v>
      </c>
      <c r="G68" s="16">
        <f>TB2b!R68</f>
        <v>0.11082132125739008</v>
      </c>
      <c r="H68" s="16">
        <f>TB2c!B68</f>
        <v>7.891002966061933E-2</v>
      </c>
      <c r="I68" s="16">
        <f>TB2c!J68</f>
        <v>3.7406430368719157E-2</v>
      </c>
      <c r="J68" s="16">
        <f>TB2c!R68</f>
        <v>1.3926877036283258E-2</v>
      </c>
      <c r="K68" s="16">
        <v>4.7568296323789606E-3</v>
      </c>
      <c r="L68" s="56">
        <f t="shared" si="2"/>
        <v>0.23284814981161617</v>
      </c>
      <c r="M68" s="15">
        <f t="shared" si="3"/>
        <v>0.10059603647096083</v>
      </c>
      <c r="N68" s="15">
        <f t="shared" si="3"/>
        <v>0.13225211334065534</v>
      </c>
      <c r="O68" s="15">
        <f t="shared" si="0"/>
        <v>7.3414890888670925E-2</v>
      </c>
      <c r="P68" s="15">
        <f t="shared" si="4"/>
        <v>3.1911291596770752E-2</v>
      </c>
      <c r="Q68" s="15">
        <f t="shared" si="4"/>
        <v>4.1503599291900173E-2</v>
      </c>
      <c r="R68" s="15">
        <f t="shared" si="4"/>
        <v>2.3479553332435898E-2</v>
      </c>
      <c r="S68" s="14">
        <f t="shared" si="4"/>
        <v>9.1700474039042978E-3</v>
      </c>
      <c r="T68" s="15"/>
      <c r="U68" s="13"/>
      <c r="V68" s="2"/>
      <c r="W68" s="2"/>
      <c r="X68" s="2"/>
      <c r="Y68" s="2"/>
      <c r="Z68" s="2"/>
    </row>
    <row r="69" spans="1:26">
      <c r="A69" s="19">
        <v>1972</v>
      </c>
      <c r="B69" s="325">
        <f>'TB2'!B69</f>
        <v>0.65340720938547747</v>
      </c>
      <c r="C69" s="521">
        <f>'TB2'!J69</f>
        <v>0.2023898362822365</v>
      </c>
      <c r="D69" s="522">
        <f>'TB2'!R69</f>
        <v>0.45101737310324097</v>
      </c>
      <c r="E69" s="319">
        <f>TB2b!B69</f>
        <v>0.34659279061452253</v>
      </c>
      <c r="F69" s="16">
        <f>TB2b!J69</f>
        <v>0.24522695341875078</v>
      </c>
      <c r="G69" s="16">
        <f>TB2b!R69</f>
        <v>0.11084715268225409</v>
      </c>
      <c r="H69" s="16">
        <f>TB2c!B69</f>
        <v>7.8691385495403665E-2</v>
      </c>
      <c r="I69" s="16">
        <f>TB2c!J69</f>
        <v>3.6983559088184847E-2</v>
      </c>
      <c r="J69" s="16">
        <f>TB2c!R69</f>
        <v>1.360100236524886E-2</v>
      </c>
      <c r="K69" s="16">
        <v>5.0871409154982852E-3</v>
      </c>
      <c r="L69" s="56">
        <f t="shared" si="2"/>
        <v>0.23574563793226844</v>
      </c>
      <c r="M69" s="15">
        <f t="shared" si="3"/>
        <v>0.10136583719577175</v>
      </c>
      <c r="N69" s="15">
        <f t="shared" si="3"/>
        <v>0.13437980073649669</v>
      </c>
      <c r="O69" s="15">
        <f t="shared" si="0"/>
        <v>7.3863593594069243E-2</v>
      </c>
      <c r="P69" s="15">
        <f t="shared" si="4"/>
        <v>3.2155767186850426E-2</v>
      </c>
      <c r="Q69" s="15">
        <f t="shared" si="4"/>
        <v>4.1707826407218818E-2</v>
      </c>
      <c r="R69" s="15">
        <f t="shared" si="4"/>
        <v>2.3382556722935988E-2</v>
      </c>
      <c r="S69" s="14">
        <f t="shared" si="4"/>
        <v>8.5138614497505746E-3</v>
      </c>
      <c r="T69" s="15"/>
      <c r="U69" s="13"/>
      <c r="V69" s="2"/>
      <c r="W69" s="2"/>
      <c r="X69" s="2"/>
      <c r="Y69" s="2"/>
      <c r="Z69" s="2"/>
    </row>
    <row r="70" spans="1:26">
      <c r="A70" s="19">
        <v>1973</v>
      </c>
      <c r="B70" s="325">
        <f>'TB2'!B70</f>
        <v>0.65336313676561986</v>
      </c>
      <c r="C70" s="521">
        <f>'TB2'!J70</f>
        <v>0.20379538833367405</v>
      </c>
      <c r="D70" s="522">
        <f>'TB2'!R70</f>
        <v>0.4495677484319458</v>
      </c>
      <c r="E70" s="319">
        <f>TB2b!B70</f>
        <v>0.34663686323438014</v>
      </c>
      <c r="F70" s="16">
        <f>TB2b!J70</f>
        <v>0.24503719905806065</v>
      </c>
      <c r="G70" s="16">
        <f>TB2b!R70</f>
        <v>0.10920314674876863</v>
      </c>
      <c r="H70" s="16">
        <f>TB2c!B70</f>
        <v>7.692238497429571E-2</v>
      </c>
      <c r="I70" s="16">
        <f>TB2c!J70</f>
        <v>3.5290863875616196E-2</v>
      </c>
      <c r="J70" s="16">
        <f>TB2c!R70</f>
        <v>1.2352288255442545E-2</v>
      </c>
      <c r="K70" s="16">
        <v>4.0912646265017913E-3</v>
      </c>
      <c r="L70" s="56">
        <f t="shared" si="2"/>
        <v>0.23743371648561151</v>
      </c>
      <c r="M70" s="15">
        <f t="shared" si="3"/>
        <v>0.10159966417631949</v>
      </c>
      <c r="N70" s="15">
        <f t="shared" si="3"/>
        <v>0.13583405230929202</v>
      </c>
      <c r="O70" s="15">
        <f t="shared" si="0"/>
        <v>7.3912282873152435E-2</v>
      </c>
      <c r="P70" s="15">
        <f t="shared" si="4"/>
        <v>3.2280761774472921E-2</v>
      </c>
      <c r="Q70" s="15">
        <f t="shared" si="4"/>
        <v>4.1631521098679514E-2</v>
      </c>
      <c r="R70" s="15">
        <f t="shared" si="4"/>
        <v>2.2938575620173651E-2</v>
      </c>
      <c r="S70" s="14">
        <f t="shared" si="4"/>
        <v>8.2610236289407529E-3</v>
      </c>
      <c r="T70" s="15"/>
      <c r="U70" s="13"/>
      <c r="V70" s="2"/>
      <c r="W70" s="2"/>
      <c r="X70" s="2"/>
      <c r="Y70" s="2"/>
      <c r="Z70" s="2"/>
    </row>
    <row r="71" spans="1:26">
      <c r="A71" s="19">
        <v>1974</v>
      </c>
      <c r="B71" s="325">
        <f>'TB2'!B71</f>
        <v>0.65702655124596276</v>
      </c>
      <c r="C71" s="521">
        <f>'TB2'!J71</f>
        <v>0.20498855784353509</v>
      </c>
      <c r="D71" s="522">
        <f>'TB2'!R71</f>
        <v>0.45203799340242767</v>
      </c>
      <c r="E71" s="319">
        <f>TB2b!B71</f>
        <v>0.34297344875403724</v>
      </c>
      <c r="F71" s="16">
        <f>TB2b!J71</f>
        <v>0.24100648636567712</v>
      </c>
      <c r="G71" s="16">
        <f>TB2b!R71</f>
        <v>0.10653001488572045</v>
      </c>
      <c r="H71" s="16">
        <f>TB2c!B71</f>
        <v>7.4731338291599059E-2</v>
      </c>
      <c r="I71" s="16">
        <f>TB2c!J71</f>
        <v>3.3818387554106266E-2</v>
      </c>
      <c r="J71" s="16">
        <f>TB2c!R71</f>
        <v>1.1461901367169958E-2</v>
      </c>
      <c r="K71" s="16">
        <v>3.6586608723781304E-3</v>
      </c>
      <c r="L71" s="56">
        <f t="shared" si="2"/>
        <v>0.23644343386831679</v>
      </c>
      <c r="M71" s="15">
        <f t="shared" si="3"/>
        <v>0.10196696238836012</v>
      </c>
      <c r="N71" s="15">
        <f t="shared" si="3"/>
        <v>0.13447647147995667</v>
      </c>
      <c r="O71" s="15">
        <f t="shared" si="0"/>
        <v>7.2711627331614181E-2</v>
      </c>
      <c r="P71" s="15">
        <f t="shared" si="4"/>
        <v>3.1798676594121389E-2</v>
      </c>
      <c r="Q71" s="15">
        <f t="shared" si="4"/>
        <v>4.0912950737492793E-2</v>
      </c>
      <c r="R71" s="15">
        <f t="shared" si="4"/>
        <v>2.2356486186936309E-2</v>
      </c>
      <c r="S71" s="14">
        <f t="shared" si="4"/>
        <v>7.8032404947918268E-3</v>
      </c>
      <c r="T71" s="15"/>
      <c r="U71" s="13"/>
      <c r="V71" s="2"/>
      <c r="W71" s="2"/>
      <c r="X71" s="2"/>
      <c r="Y71" s="2"/>
      <c r="Z71" s="2"/>
    </row>
    <row r="72" spans="1:26">
      <c r="A72" s="19">
        <v>1975</v>
      </c>
      <c r="B72" s="325">
        <f>'TB2'!B72</f>
        <v>0.65648609203083197</v>
      </c>
      <c r="C72" s="521">
        <f>'TB2'!J72</f>
        <v>0.20269921887620512</v>
      </c>
      <c r="D72" s="522">
        <f>'TB2'!R72</f>
        <v>0.45378687315462685</v>
      </c>
      <c r="E72" s="319">
        <f>TB2b!B72</f>
        <v>0.34351390796916803</v>
      </c>
      <c r="F72" s="16">
        <f>TB2b!J72</f>
        <v>0.24037205620345503</v>
      </c>
      <c r="G72" s="16">
        <f>TB2b!R72</f>
        <v>0.10555587813587408</v>
      </c>
      <c r="H72" s="16">
        <f>TB2c!B72</f>
        <v>7.3827131531942314E-2</v>
      </c>
      <c r="I72" s="16">
        <f>TB2c!J72</f>
        <v>3.3308583576484807E-2</v>
      </c>
      <c r="J72" s="16">
        <f>TB2c!R72</f>
        <v>1.1401964090879346E-2</v>
      </c>
      <c r="K72" s="16">
        <v>3.9078384737199915E-3</v>
      </c>
      <c r="L72" s="56">
        <f t="shared" si="2"/>
        <v>0.23795802983329395</v>
      </c>
      <c r="M72" s="15">
        <f t="shared" si="3"/>
        <v>0.103141851765713</v>
      </c>
      <c r="N72" s="15">
        <f t="shared" si="3"/>
        <v>0.13481617806758095</v>
      </c>
      <c r="O72" s="15">
        <f t="shared" si="0"/>
        <v>7.2247294559389275E-2</v>
      </c>
      <c r="P72" s="15">
        <f t="shared" si="4"/>
        <v>3.1728746603931768E-2</v>
      </c>
      <c r="Q72" s="15">
        <f t="shared" si="4"/>
        <v>4.0518547955457507E-2</v>
      </c>
      <c r="R72" s="15">
        <f t="shared" si="4"/>
        <v>2.1906619485605461E-2</v>
      </c>
      <c r="S72" s="14">
        <f t="shared" si="4"/>
        <v>7.4941256171593548E-3</v>
      </c>
      <c r="T72" s="15"/>
      <c r="U72" s="13"/>
      <c r="V72" s="2"/>
      <c r="W72" s="2"/>
      <c r="X72" s="2"/>
      <c r="Y72" s="2"/>
      <c r="Z72" s="2"/>
    </row>
    <row r="73" spans="1:26">
      <c r="A73" s="19">
        <v>1976</v>
      </c>
      <c r="B73" s="325">
        <f>'TB2'!B73</f>
        <v>0.65580378423626939</v>
      </c>
      <c r="C73" s="521">
        <f>'TB2'!J73</f>
        <v>0.20211716857727424</v>
      </c>
      <c r="D73" s="522">
        <f>'TB2'!R73</f>
        <v>0.45368661565899515</v>
      </c>
      <c r="E73" s="319">
        <f>TB2b!B73</f>
        <v>0.34419621576373061</v>
      </c>
      <c r="F73" s="16">
        <f>TB2b!J73</f>
        <v>0.24057431380882122</v>
      </c>
      <c r="G73" s="16">
        <f>TB2b!R73</f>
        <v>0.10529308792285974</v>
      </c>
      <c r="H73" s="16">
        <f>TB2c!B73</f>
        <v>7.36438964660735E-2</v>
      </c>
      <c r="I73" s="16">
        <f>TB2c!J73</f>
        <v>3.3250829969595941E-2</v>
      </c>
      <c r="J73" s="16">
        <f>TB2c!R73</f>
        <v>1.1563627216993666E-2</v>
      </c>
      <c r="K73" s="16">
        <v>3.8991767471483621E-3</v>
      </c>
      <c r="L73" s="56">
        <f t="shared" si="2"/>
        <v>0.23890312784087087</v>
      </c>
      <c r="M73" s="15">
        <f t="shared" si="3"/>
        <v>0.10362190195490939</v>
      </c>
      <c r="N73" s="15">
        <f t="shared" si="3"/>
        <v>0.13528122588596148</v>
      </c>
      <c r="O73" s="15">
        <f t="shared" si="0"/>
        <v>7.20422579532638E-2</v>
      </c>
      <c r="P73" s="15">
        <f t="shared" si="4"/>
        <v>3.1649191456786241E-2</v>
      </c>
      <c r="Q73" s="15">
        <f t="shared" si="4"/>
        <v>4.0393066496477559E-2</v>
      </c>
      <c r="R73" s="15">
        <f t="shared" si="4"/>
        <v>2.1687202752602275E-2</v>
      </c>
      <c r="S73" s="14">
        <f t="shared" si="4"/>
        <v>7.6644504698453039E-3</v>
      </c>
      <c r="T73" s="15"/>
      <c r="U73" s="13"/>
      <c r="V73" s="2"/>
      <c r="W73" s="2"/>
      <c r="X73" s="2"/>
      <c r="Y73" s="2"/>
      <c r="Z73" s="2"/>
    </row>
    <row r="74" spans="1:26">
      <c r="A74" s="19">
        <v>1977</v>
      </c>
      <c r="B74" s="325">
        <f>'TB2'!B74</f>
        <v>0.65352353068812619</v>
      </c>
      <c r="C74" s="521">
        <f>'TB2'!J74</f>
        <v>0.20028216234638307</v>
      </c>
      <c r="D74" s="522">
        <f>'TB2'!R74</f>
        <v>0.45324136834174311</v>
      </c>
      <c r="E74" s="319">
        <f>TB2b!B74</f>
        <v>0.34647646931187381</v>
      </c>
      <c r="F74" s="16">
        <f>TB2b!J74</f>
        <v>0.2427496347847935</v>
      </c>
      <c r="G74" s="16">
        <f>TB2b!R74</f>
        <v>0.10665341100676073</v>
      </c>
      <c r="H74" s="16">
        <f>TB2c!B74</f>
        <v>7.4895630524947521E-2</v>
      </c>
      <c r="I74" s="16">
        <f>TB2c!J74</f>
        <v>3.4051133045243986E-2</v>
      </c>
      <c r="J74" s="16">
        <f>TB2c!R74</f>
        <v>1.1908074417158687E-2</v>
      </c>
      <c r="K74" s="16">
        <v>4.1684120767482699E-3</v>
      </c>
      <c r="L74" s="56">
        <f t="shared" si="2"/>
        <v>0.23982305830511308</v>
      </c>
      <c r="M74" s="15">
        <f t="shared" si="3"/>
        <v>0.10372683452708031</v>
      </c>
      <c r="N74" s="15">
        <f t="shared" si="3"/>
        <v>0.13609622377803277</v>
      </c>
      <c r="O74" s="15">
        <f t="shared" ref="O74:O110" si="5">G74-I74</f>
        <v>7.2602277961516748E-2</v>
      </c>
      <c r="P74" s="15">
        <f t="shared" ref="P74:S109" si="6">G74-H74</f>
        <v>3.1757780481813214E-2</v>
      </c>
      <c r="Q74" s="15">
        <f t="shared" si="6"/>
        <v>4.0844497479703534E-2</v>
      </c>
      <c r="R74" s="15">
        <f t="shared" si="6"/>
        <v>2.2143058628085299E-2</v>
      </c>
      <c r="S74" s="14">
        <f t="shared" si="6"/>
        <v>7.7396623404104173E-3</v>
      </c>
      <c r="T74" s="15"/>
      <c r="U74" s="13"/>
      <c r="V74" s="2"/>
      <c r="W74" s="2"/>
      <c r="X74" s="2"/>
      <c r="Y74" s="2"/>
      <c r="Z74" s="2"/>
    </row>
    <row r="75" spans="1:26">
      <c r="A75" s="19">
        <v>1978</v>
      </c>
      <c r="B75" s="325">
        <f>'TB2'!B75</f>
        <v>0.65291653477307143</v>
      </c>
      <c r="C75" s="521">
        <f>'TB2'!J75</f>
        <v>0.19975558070290589</v>
      </c>
      <c r="D75" s="522">
        <f>'TB2'!R75</f>
        <v>0.45316095407016554</v>
      </c>
      <c r="E75" s="319">
        <f>TB2b!B75</f>
        <v>0.34708346522692857</v>
      </c>
      <c r="F75" s="16">
        <f>TB2b!J75</f>
        <v>0.24340119669892779</v>
      </c>
      <c r="G75" s="16">
        <f>TB2b!R75</f>
        <v>0.10769409781094197</v>
      </c>
      <c r="H75" s="16">
        <f>TB2c!B75</f>
        <v>7.6164354320961802E-2</v>
      </c>
      <c r="I75" s="16">
        <f>TB2c!J75</f>
        <v>3.5190685117912235E-2</v>
      </c>
      <c r="J75" s="16">
        <f>TB2c!R75</f>
        <v>1.2497947445373914E-2</v>
      </c>
      <c r="K75" s="16">
        <v>3.8224863621891324E-3</v>
      </c>
      <c r="L75" s="56">
        <f t="shared" ref="L75:L110" si="7">E75-G75</f>
        <v>0.2393893674159866</v>
      </c>
      <c r="M75" s="15">
        <f t="shared" ref="M75:N110" si="8">E75-F75</f>
        <v>0.10368226852800078</v>
      </c>
      <c r="N75" s="15">
        <f t="shared" si="8"/>
        <v>0.13570709888798582</v>
      </c>
      <c r="O75" s="15">
        <f t="shared" si="5"/>
        <v>7.2503412693029734E-2</v>
      </c>
      <c r="P75" s="15">
        <f t="shared" si="6"/>
        <v>3.1529743489980167E-2</v>
      </c>
      <c r="Q75" s="15">
        <f t="shared" si="6"/>
        <v>4.0973669203049567E-2</v>
      </c>
      <c r="R75" s="15">
        <f t="shared" si="6"/>
        <v>2.2692737672538321E-2</v>
      </c>
      <c r="S75" s="14">
        <f t="shared" si="6"/>
        <v>8.6754610831847809E-3</v>
      </c>
      <c r="T75" s="15"/>
      <c r="U75" s="13"/>
      <c r="V75" s="2"/>
      <c r="W75" s="2"/>
      <c r="X75" s="2"/>
      <c r="Y75" s="2"/>
      <c r="Z75" s="2"/>
    </row>
    <row r="76" spans="1:26">
      <c r="A76" s="23">
        <v>1979</v>
      </c>
      <c r="B76" s="326">
        <f>'TB2'!B76</f>
        <v>0.65112075209617615</v>
      </c>
      <c r="C76" s="525">
        <f>'TB2'!J76</f>
        <v>0.20078200101852417</v>
      </c>
      <c r="D76" s="526">
        <f>'TB2'!R76</f>
        <v>0.45033875107765198</v>
      </c>
      <c r="E76" s="320">
        <f>TB2b!B76</f>
        <v>0.34887924790382385</v>
      </c>
      <c r="F76" s="22">
        <f>TB2b!J76</f>
        <v>0.24646465480327606</v>
      </c>
      <c r="G76" s="22">
        <f>TB2b!R76</f>
        <v>0.11153456568717957</v>
      </c>
      <c r="H76" s="22">
        <f>TB2c!B76</f>
        <v>8.0065600574016571E-2</v>
      </c>
      <c r="I76" s="22">
        <f>TB2c!J76</f>
        <v>3.8581054657697678E-2</v>
      </c>
      <c r="J76" s="22">
        <f>TB2c!R76</f>
        <v>1.4701927080750465E-2</v>
      </c>
      <c r="K76" s="22">
        <v>5.5961097879795611E-3</v>
      </c>
      <c r="L76" s="57">
        <f t="shared" si="7"/>
        <v>0.23734468221664429</v>
      </c>
      <c r="M76" s="21">
        <f t="shared" si="8"/>
        <v>0.10241459310054779</v>
      </c>
      <c r="N76" s="21">
        <f t="shared" si="8"/>
        <v>0.1349300891160965</v>
      </c>
      <c r="O76" s="21">
        <f t="shared" si="5"/>
        <v>7.2953511029481888E-2</v>
      </c>
      <c r="P76" s="21">
        <f t="shared" si="6"/>
        <v>3.1468965113162994E-2</v>
      </c>
      <c r="Q76" s="21">
        <f t="shared" si="6"/>
        <v>4.1484545916318893E-2</v>
      </c>
      <c r="R76" s="21">
        <f t="shared" si="6"/>
        <v>2.3879127576947212E-2</v>
      </c>
      <c r="S76" s="20">
        <f t="shared" si="6"/>
        <v>9.1058172927709034E-3</v>
      </c>
      <c r="T76" s="15"/>
      <c r="U76" s="13"/>
      <c r="V76" s="2"/>
      <c r="W76" s="2"/>
      <c r="X76" s="2"/>
      <c r="Y76" s="2"/>
      <c r="Z76" s="2"/>
    </row>
    <row r="77" spans="1:26">
      <c r="A77" s="27">
        <v>1980</v>
      </c>
      <c r="B77" s="327">
        <f>'TB2'!B77</f>
        <v>0.6575741171836853</v>
      </c>
      <c r="C77" s="527">
        <f>'TB2'!J77</f>
        <v>0.19892722368240356</v>
      </c>
      <c r="D77" s="528">
        <f>'TB2'!R77</f>
        <v>0.45864689350128174</v>
      </c>
      <c r="E77" s="321">
        <f>TB2b!B77</f>
        <v>0.3424258828163147</v>
      </c>
      <c r="F77" s="26">
        <f>TB2b!J77</f>
        <v>0.23903688788414001</v>
      </c>
      <c r="G77" s="26">
        <f>TB2b!R77</f>
        <v>0.10670077055692673</v>
      </c>
      <c r="H77" s="26">
        <f>TB2c!B77</f>
        <v>7.5976453721523285E-2</v>
      </c>
      <c r="I77" s="26">
        <f>TB2c!J77</f>
        <v>3.5665404051542282E-2</v>
      </c>
      <c r="J77" s="26">
        <f>TB2c!R77</f>
        <v>1.2659193947911263E-2</v>
      </c>
      <c r="K77" s="26">
        <v>4.1241894315040073E-3</v>
      </c>
      <c r="L77" s="58">
        <f t="shared" si="7"/>
        <v>0.23572511225938797</v>
      </c>
      <c r="M77" s="25">
        <f t="shared" si="8"/>
        <v>0.10338899493217468</v>
      </c>
      <c r="N77" s="25">
        <f t="shared" si="8"/>
        <v>0.13233611732721329</v>
      </c>
      <c r="O77" s="25">
        <f t="shared" si="5"/>
        <v>7.1035366505384445E-2</v>
      </c>
      <c r="P77" s="25">
        <f t="shared" si="6"/>
        <v>3.0724316835403442E-2</v>
      </c>
      <c r="Q77" s="25">
        <f t="shared" si="6"/>
        <v>4.0311049669981003E-2</v>
      </c>
      <c r="R77" s="25">
        <f t="shared" si="6"/>
        <v>2.300621010363102E-2</v>
      </c>
      <c r="S77" s="24">
        <f t="shared" si="6"/>
        <v>8.535004516407256E-3</v>
      </c>
      <c r="T77" s="15"/>
      <c r="U77" s="13"/>
      <c r="V77" s="2"/>
      <c r="W77" s="2"/>
      <c r="X77" s="2"/>
      <c r="Y77" s="2"/>
      <c r="Z77" s="2"/>
    </row>
    <row r="78" spans="1:26">
      <c r="A78" s="19">
        <v>1981</v>
      </c>
      <c r="B78" s="325">
        <f>'TB2'!B78</f>
        <v>0.65280604362487793</v>
      </c>
      <c r="C78" s="521">
        <f>'TB2'!J78</f>
        <v>0.19509440660476685</v>
      </c>
      <c r="D78" s="522">
        <f>'TB2'!R78</f>
        <v>0.45771163702011108</v>
      </c>
      <c r="E78" s="319">
        <f>TB2b!B78</f>
        <v>0.34719395637512207</v>
      </c>
      <c r="F78" s="16">
        <f>TB2b!J78</f>
        <v>0.24347381293773651</v>
      </c>
      <c r="G78" s="16">
        <f>TB2b!R78</f>
        <v>0.11048658937215805</v>
      </c>
      <c r="H78" s="16">
        <f>TB2c!B78</f>
        <v>7.9660147428512573E-2</v>
      </c>
      <c r="I78" s="16">
        <f>TB2c!J78</f>
        <v>3.8442783057689667E-2</v>
      </c>
      <c r="J78" s="16">
        <f>TB2c!R78</f>
        <v>1.3981634750962257E-2</v>
      </c>
      <c r="K78" s="16">
        <v>4.7656737000072013E-3</v>
      </c>
      <c r="L78" s="56">
        <f t="shared" si="7"/>
        <v>0.23670736700296402</v>
      </c>
      <c r="M78" s="15">
        <f t="shared" si="8"/>
        <v>0.10372014343738556</v>
      </c>
      <c r="N78" s="15">
        <f t="shared" si="8"/>
        <v>0.13298722356557846</v>
      </c>
      <c r="O78" s="15">
        <f t="shared" si="5"/>
        <v>7.2043806314468384E-2</v>
      </c>
      <c r="P78" s="15">
        <f t="shared" si="6"/>
        <v>3.0826441943645477E-2</v>
      </c>
      <c r="Q78" s="15">
        <f t="shared" si="6"/>
        <v>4.1217364370822906E-2</v>
      </c>
      <c r="R78" s="15">
        <f t="shared" si="6"/>
        <v>2.4461148306727409E-2</v>
      </c>
      <c r="S78" s="14">
        <f t="shared" si="6"/>
        <v>9.2159610509550561E-3</v>
      </c>
      <c r="T78" s="15"/>
      <c r="U78" s="13"/>
      <c r="V78" s="2"/>
      <c r="W78" s="2"/>
      <c r="X78" s="2"/>
      <c r="Y78" s="2"/>
      <c r="Z78" s="2"/>
    </row>
    <row r="79" spans="1:26">
      <c r="A79" s="19">
        <v>1982</v>
      </c>
      <c r="B79" s="325">
        <f>'TB2'!B79</f>
        <v>0.65102586150169373</v>
      </c>
      <c r="C79" s="521">
        <f>'TB2'!J79</f>
        <v>0.18957161903381348</v>
      </c>
      <c r="D79" s="522">
        <f>'TB2'!R79</f>
        <v>0.46145424246788025</v>
      </c>
      <c r="E79" s="319">
        <f>TB2b!B79</f>
        <v>0.34897413849830627</v>
      </c>
      <c r="F79" s="16">
        <f>TB2b!J79</f>
        <v>0.24501043558120728</v>
      </c>
      <c r="G79" s="16">
        <f>TB2b!R79</f>
        <v>0.1126394122838974</v>
      </c>
      <c r="H79" s="16">
        <f>TB2c!B79</f>
        <v>8.222004771232605E-2</v>
      </c>
      <c r="I79" s="16">
        <f>TB2c!J79</f>
        <v>4.0817286819219589E-2</v>
      </c>
      <c r="J79" s="16">
        <f>TB2c!R79</f>
        <v>1.4967627823352814E-2</v>
      </c>
      <c r="K79" s="16">
        <v>4.9681725359721866E-3</v>
      </c>
      <c r="L79" s="56">
        <f t="shared" si="7"/>
        <v>0.23633472621440887</v>
      </c>
      <c r="M79" s="15">
        <f t="shared" si="8"/>
        <v>0.103963702917099</v>
      </c>
      <c r="N79" s="15">
        <f t="shared" si="8"/>
        <v>0.13237102329730988</v>
      </c>
      <c r="O79" s="15">
        <f t="shared" si="5"/>
        <v>7.1822125464677811E-2</v>
      </c>
      <c r="P79" s="15">
        <f t="shared" si="6"/>
        <v>3.041936457157135E-2</v>
      </c>
      <c r="Q79" s="15">
        <f t="shared" si="6"/>
        <v>4.1402760893106461E-2</v>
      </c>
      <c r="R79" s="15">
        <f t="shared" si="6"/>
        <v>2.5849658995866776E-2</v>
      </c>
      <c r="S79" s="14">
        <f t="shared" si="6"/>
        <v>9.9994552873806271E-3</v>
      </c>
      <c r="T79" s="15"/>
      <c r="U79" s="13"/>
      <c r="V79" s="2"/>
      <c r="W79" s="2"/>
      <c r="X79" s="2"/>
      <c r="Y79" s="2"/>
      <c r="Z79" s="2"/>
    </row>
    <row r="80" spans="1:26">
      <c r="A80" s="19">
        <v>1983</v>
      </c>
      <c r="B80" s="325">
        <f>'TB2'!B80</f>
        <v>0.6457970142364502</v>
      </c>
      <c r="C80" s="521">
        <f>'TB2'!J80</f>
        <v>0.18307822942733765</v>
      </c>
      <c r="D80" s="522">
        <f>'TB2'!R80</f>
        <v>0.46271878480911255</v>
      </c>
      <c r="E80" s="319">
        <f>TB2b!B80</f>
        <v>0.3542029857635498</v>
      </c>
      <c r="F80" s="16">
        <f>TB2b!J80</f>
        <v>0.24851028621196747</v>
      </c>
      <c r="G80" s="16">
        <f>TB2b!R80</f>
        <v>0.11513808369636536</v>
      </c>
      <c r="H80" s="16">
        <f>TB2c!B80</f>
        <v>8.3939425647258759E-2</v>
      </c>
      <c r="I80" s="16">
        <f>TB2c!J80</f>
        <v>4.1355978697538376E-2</v>
      </c>
      <c r="J80" s="16">
        <f>TB2c!R80</f>
        <v>1.4990347437560558E-2</v>
      </c>
      <c r="K80" s="16">
        <v>4.828444816438739E-3</v>
      </c>
      <c r="L80" s="56">
        <f t="shared" si="7"/>
        <v>0.23906490206718445</v>
      </c>
      <c r="M80" s="15">
        <f t="shared" si="8"/>
        <v>0.10569269955158234</v>
      </c>
      <c r="N80" s="15">
        <f t="shared" si="8"/>
        <v>0.13337220251560211</v>
      </c>
      <c r="O80" s="15">
        <f t="shared" si="5"/>
        <v>7.3782104998826981E-2</v>
      </c>
      <c r="P80" s="15">
        <f t="shared" si="6"/>
        <v>3.1198658049106598E-2</v>
      </c>
      <c r="Q80" s="15">
        <f t="shared" si="6"/>
        <v>4.2583446949720383E-2</v>
      </c>
      <c r="R80" s="15">
        <f t="shared" si="6"/>
        <v>2.6365631259977818E-2</v>
      </c>
      <c r="S80" s="14">
        <f t="shared" si="6"/>
        <v>1.0161902621121819E-2</v>
      </c>
      <c r="T80" s="15"/>
      <c r="U80" s="13"/>
      <c r="V80" s="2"/>
      <c r="W80" s="2"/>
      <c r="X80" s="2"/>
      <c r="Y80" s="2"/>
      <c r="Z80" s="2"/>
    </row>
    <row r="81" spans="1:26">
      <c r="A81" s="19">
        <v>1984</v>
      </c>
      <c r="B81" s="325">
        <f>'TB2'!B81</f>
        <v>0.63336181640625</v>
      </c>
      <c r="C81" s="521">
        <f>'TB2'!J81</f>
        <v>0.17883282899856567</v>
      </c>
      <c r="D81" s="522">
        <f>'TB2'!R81</f>
        <v>0.45452898740768433</v>
      </c>
      <c r="E81" s="319">
        <f>TB2b!B81</f>
        <v>0.36663818359375</v>
      </c>
      <c r="F81" s="16">
        <f>TB2b!J81</f>
        <v>0.26112833619117737</v>
      </c>
      <c r="G81" s="16">
        <f>TB2b!R81</f>
        <v>0.12498427182435989</v>
      </c>
      <c r="H81" s="16">
        <f>TB2c!B81</f>
        <v>9.2340186238288879E-2</v>
      </c>
      <c r="I81" s="16">
        <f>TB2c!J81</f>
        <v>4.7299657016992569E-2</v>
      </c>
      <c r="J81" s="16">
        <f>TB2c!R81</f>
        <v>1.7511902377009392E-2</v>
      </c>
      <c r="K81" s="16">
        <v>5.9062703385340193E-3</v>
      </c>
      <c r="L81" s="56">
        <f t="shared" si="7"/>
        <v>0.24165391176939011</v>
      </c>
      <c r="M81" s="15">
        <f t="shared" si="8"/>
        <v>0.10550984740257263</v>
      </c>
      <c r="N81" s="15">
        <f t="shared" si="8"/>
        <v>0.13614406436681747</v>
      </c>
      <c r="O81" s="15">
        <f t="shared" si="5"/>
        <v>7.7684614807367325E-2</v>
      </c>
      <c r="P81" s="15">
        <f t="shared" si="6"/>
        <v>3.2644085586071014E-2</v>
      </c>
      <c r="Q81" s="15">
        <f t="shared" si="6"/>
        <v>4.504052922129631E-2</v>
      </c>
      <c r="R81" s="15">
        <f t="shared" si="6"/>
        <v>2.9787754639983177E-2</v>
      </c>
      <c r="S81" s="14">
        <f t="shared" si="6"/>
        <v>1.1605632038475373E-2</v>
      </c>
      <c r="T81" s="15"/>
      <c r="U81" s="13"/>
      <c r="V81" s="2"/>
      <c r="W81" s="2"/>
      <c r="X81" s="2"/>
      <c r="Y81" s="2"/>
      <c r="Z81" s="2"/>
    </row>
    <row r="82" spans="1:26">
      <c r="A82" s="19">
        <v>1985</v>
      </c>
      <c r="B82" s="325">
        <f>'TB2'!B82</f>
        <v>0.63342633843421936</v>
      </c>
      <c r="C82" s="521">
        <f>'TB2'!J82</f>
        <v>0.17881196737289429</v>
      </c>
      <c r="D82" s="522">
        <f>'TB2'!R82</f>
        <v>0.45461437106132507</v>
      </c>
      <c r="E82" s="319">
        <f>TB2b!B82</f>
        <v>0.36657366156578064</v>
      </c>
      <c r="F82" s="16">
        <f>TB2b!J82</f>
        <v>0.26093879342079163</v>
      </c>
      <c r="G82" s="16">
        <f>TB2b!R82</f>
        <v>0.12553958594799042</v>
      </c>
      <c r="H82" s="16">
        <f>TB2c!B82</f>
        <v>9.3176968395709991E-2</v>
      </c>
      <c r="I82" s="16">
        <f>TB2c!J82</f>
        <v>4.7201294451951981E-2</v>
      </c>
      <c r="J82" s="16">
        <f>TB2c!R82</f>
        <v>1.6444744542241096E-2</v>
      </c>
      <c r="K82" s="16">
        <v>1.6644671282584097E-3</v>
      </c>
      <c r="L82" s="56">
        <f t="shared" si="7"/>
        <v>0.24103407561779022</v>
      </c>
      <c r="M82" s="15">
        <f t="shared" si="8"/>
        <v>0.10563486814498901</v>
      </c>
      <c r="N82" s="15">
        <f t="shared" si="8"/>
        <v>0.13539920747280121</v>
      </c>
      <c r="O82" s="15">
        <f t="shared" si="5"/>
        <v>7.8338291496038437E-2</v>
      </c>
      <c r="P82" s="15">
        <f t="shared" si="6"/>
        <v>3.2362617552280426E-2</v>
      </c>
      <c r="Q82" s="15">
        <f t="shared" si="6"/>
        <v>4.5975673943758011E-2</v>
      </c>
      <c r="R82" s="15">
        <f t="shared" si="6"/>
        <v>3.0756549909710884E-2</v>
      </c>
      <c r="S82" s="14">
        <f t="shared" si="6"/>
        <v>1.4780277413982686E-2</v>
      </c>
      <c r="T82" s="15"/>
      <c r="U82" s="13"/>
      <c r="V82" s="2"/>
      <c r="W82" s="2"/>
      <c r="X82" s="2"/>
      <c r="Y82" s="2"/>
      <c r="Z82" s="2"/>
    </row>
    <row r="83" spans="1:26">
      <c r="A83" s="19">
        <v>1986</v>
      </c>
      <c r="B83" s="325">
        <f>'TB2'!B83</f>
        <v>0.63526898622512817</v>
      </c>
      <c r="C83" s="521">
        <f>'TB2'!J83</f>
        <v>0.17667049169540405</v>
      </c>
      <c r="D83" s="522">
        <f>'TB2'!R83</f>
        <v>0.45859849452972412</v>
      </c>
      <c r="E83" s="319">
        <f>TB2b!B83</f>
        <v>0.36473101377487183</v>
      </c>
      <c r="F83" s="16">
        <f>TB2b!J83</f>
        <v>0.25850987434387207</v>
      </c>
      <c r="G83" s="16">
        <f>TB2b!R83</f>
        <v>0.12209108471870422</v>
      </c>
      <c r="H83" s="16">
        <f>TB2c!B83</f>
        <v>8.9226439595222473E-2</v>
      </c>
      <c r="I83" s="16">
        <f>TB2c!J83</f>
        <v>4.3491315096616745E-2</v>
      </c>
      <c r="J83" s="16">
        <f>TB2c!R83</f>
        <v>1.5499474480748177E-2</v>
      </c>
      <c r="K83" s="16">
        <v>5.1074852775091521E-3</v>
      </c>
      <c r="L83" s="56">
        <f t="shared" si="7"/>
        <v>0.2426399290561676</v>
      </c>
      <c r="M83" s="15">
        <f t="shared" si="8"/>
        <v>0.10622113943099976</v>
      </c>
      <c r="N83" s="15">
        <f t="shared" si="8"/>
        <v>0.13641878962516785</v>
      </c>
      <c r="O83" s="15">
        <f t="shared" si="5"/>
        <v>7.8599769622087479E-2</v>
      </c>
      <c r="P83" s="15">
        <f t="shared" si="6"/>
        <v>3.286464512348175E-2</v>
      </c>
      <c r="Q83" s="15">
        <f t="shared" si="6"/>
        <v>4.5735124498605728E-2</v>
      </c>
      <c r="R83" s="15">
        <f t="shared" si="6"/>
        <v>2.7991840615868568E-2</v>
      </c>
      <c r="S83" s="14">
        <f t="shared" si="6"/>
        <v>1.0391989203239024E-2</v>
      </c>
      <c r="T83" s="15"/>
      <c r="U83" s="13"/>
      <c r="V83" s="2"/>
      <c r="W83" s="2"/>
      <c r="X83" s="2"/>
      <c r="Y83" s="2"/>
      <c r="Z83" s="2"/>
    </row>
    <row r="84" spans="1:26">
      <c r="A84" s="19">
        <v>1987</v>
      </c>
      <c r="B84" s="325">
        <f>'TB2'!B84</f>
        <v>0.6238846480846405</v>
      </c>
      <c r="C84" s="521">
        <f>'TB2'!J84</f>
        <v>0.17262822389602661</v>
      </c>
      <c r="D84" s="522">
        <f>'TB2'!R84</f>
        <v>0.45125642418861389</v>
      </c>
      <c r="E84" s="319">
        <f>TB2b!B84</f>
        <v>0.3761153519153595</v>
      </c>
      <c r="F84" s="16">
        <f>TB2b!J84</f>
        <v>0.27157947421073914</v>
      </c>
      <c r="G84" s="16">
        <f>TB2b!R84</f>
        <v>0.13306523859500885</v>
      </c>
      <c r="H84" s="16">
        <f>TB2c!B84</f>
        <v>9.813331812620163E-2</v>
      </c>
      <c r="I84" s="16">
        <f>TB2c!J84</f>
        <v>4.8432867974042892E-2</v>
      </c>
      <c r="J84" s="16">
        <f>TB2c!R84</f>
        <v>1.7138117924332619E-2</v>
      </c>
      <c r="K84" s="16">
        <v>5.8377843834159018E-3</v>
      </c>
      <c r="L84" s="56">
        <f t="shared" si="7"/>
        <v>0.24305011332035065</v>
      </c>
      <c r="M84" s="15">
        <f t="shared" si="8"/>
        <v>0.10453587770462036</v>
      </c>
      <c r="N84" s="15">
        <f t="shared" si="8"/>
        <v>0.13851423561573029</v>
      </c>
      <c r="O84" s="15">
        <f t="shared" si="5"/>
        <v>8.4632370620965958E-2</v>
      </c>
      <c r="P84" s="15">
        <f t="shared" si="6"/>
        <v>3.493192046880722E-2</v>
      </c>
      <c r="Q84" s="15">
        <f t="shared" si="6"/>
        <v>4.9700450152158737E-2</v>
      </c>
      <c r="R84" s="15">
        <f t="shared" si="6"/>
        <v>3.1294750049710274E-2</v>
      </c>
      <c r="S84" s="14">
        <f t="shared" si="6"/>
        <v>1.1300333540916717E-2</v>
      </c>
      <c r="T84" s="15"/>
      <c r="U84" s="13"/>
      <c r="V84" s="2"/>
      <c r="W84" s="2"/>
      <c r="X84" s="2"/>
      <c r="Y84" s="2"/>
      <c r="Z84" s="2"/>
    </row>
    <row r="85" spans="1:26">
      <c r="A85" s="19">
        <v>1988</v>
      </c>
      <c r="B85" s="325">
        <f>'TB2'!B85</f>
        <v>0.61051839590072632</v>
      </c>
      <c r="C85" s="521">
        <f>'TB2'!J85</f>
        <v>0.16944479942321777</v>
      </c>
      <c r="D85" s="522">
        <f>'TB2'!R85</f>
        <v>0.44107359647750854</v>
      </c>
      <c r="E85" s="319">
        <f>TB2b!B85</f>
        <v>0.38948160409927368</v>
      </c>
      <c r="F85" s="16">
        <f>TB2b!J85</f>
        <v>0.28666871786117554</v>
      </c>
      <c r="G85" s="16">
        <f>TB2b!R85</f>
        <v>0.14876338839530945</v>
      </c>
      <c r="H85" s="16">
        <f>TB2c!B85</f>
        <v>0.11336487531661987</v>
      </c>
      <c r="I85" s="16">
        <f>TB2c!J85</f>
        <v>5.9706281870603561E-2</v>
      </c>
      <c r="J85" s="16">
        <f>TB2c!R85</f>
        <v>2.3015363141894341E-2</v>
      </c>
      <c r="K85" s="16">
        <v>8.4031543287394119E-3</v>
      </c>
      <c r="L85" s="56">
        <f t="shared" si="7"/>
        <v>0.24071821570396423</v>
      </c>
      <c r="M85" s="15">
        <f t="shared" si="8"/>
        <v>0.10281288623809814</v>
      </c>
      <c r="N85" s="15">
        <f t="shared" si="8"/>
        <v>0.13790532946586609</v>
      </c>
      <c r="O85" s="15">
        <f t="shared" si="5"/>
        <v>8.9057106524705887E-2</v>
      </c>
      <c r="P85" s="15">
        <f t="shared" si="6"/>
        <v>3.5398513078689575E-2</v>
      </c>
      <c r="Q85" s="15">
        <f t="shared" si="6"/>
        <v>5.3658593446016312E-2</v>
      </c>
      <c r="R85" s="15">
        <f t="shared" si="6"/>
        <v>3.6690918728709221E-2</v>
      </c>
      <c r="S85" s="14">
        <f t="shared" si="6"/>
        <v>1.4612208813154929E-2</v>
      </c>
      <c r="T85" s="15"/>
      <c r="U85" s="13"/>
      <c r="V85" s="2"/>
      <c r="W85" s="2"/>
      <c r="X85" s="2"/>
      <c r="Y85" s="2"/>
      <c r="Z85" s="2"/>
    </row>
    <row r="86" spans="1:26">
      <c r="A86" s="23">
        <v>1989</v>
      </c>
      <c r="B86" s="326">
        <f>'TB2'!B86</f>
        <v>0.61329847574234009</v>
      </c>
      <c r="C86" s="525">
        <f>'TB2'!J86</f>
        <v>0.16931194067001343</v>
      </c>
      <c r="D86" s="526">
        <f>'TB2'!R86</f>
        <v>0.44398653507232666</v>
      </c>
      <c r="E86" s="320">
        <f>TB2b!B86</f>
        <v>0.38670152425765991</v>
      </c>
      <c r="F86" s="22">
        <f>TB2b!J86</f>
        <v>0.28313052654266357</v>
      </c>
      <c r="G86" s="22">
        <f>TB2b!R86</f>
        <v>0.1446424275636673</v>
      </c>
      <c r="H86" s="22">
        <f>TB2c!B86</f>
        <v>0.10871762782335281</v>
      </c>
      <c r="I86" s="22">
        <f>TB2c!J86</f>
        <v>5.5310618132352829E-2</v>
      </c>
      <c r="J86" s="22">
        <f>TB2c!R86</f>
        <v>2.0483361557126045E-2</v>
      </c>
      <c r="K86" s="22">
        <v>7.1183129763991637E-3</v>
      </c>
      <c r="L86" s="57">
        <f t="shared" si="7"/>
        <v>0.24205909669399261</v>
      </c>
      <c r="M86" s="21">
        <f t="shared" si="8"/>
        <v>0.10357099771499634</v>
      </c>
      <c r="N86" s="21">
        <f t="shared" si="8"/>
        <v>0.13848809897899628</v>
      </c>
      <c r="O86" s="21">
        <f t="shared" si="5"/>
        <v>8.9331809431314468E-2</v>
      </c>
      <c r="P86" s="21">
        <f t="shared" si="6"/>
        <v>3.5924799740314484E-2</v>
      </c>
      <c r="Q86" s="21">
        <f t="shared" si="6"/>
        <v>5.3407009690999985E-2</v>
      </c>
      <c r="R86" s="21">
        <f t="shared" si="6"/>
        <v>3.4827256575226784E-2</v>
      </c>
      <c r="S86" s="20">
        <f t="shared" si="6"/>
        <v>1.3365048580726881E-2</v>
      </c>
      <c r="T86" s="15"/>
      <c r="U86" s="13"/>
      <c r="V86" s="2"/>
      <c r="W86" s="2"/>
      <c r="X86" s="2"/>
      <c r="Y86" s="2"/>
      <c r="Z86" s="2"/>
    </row>
    <row r="87" spans="1:26">
      <c r="A87" s="27">
        <v>1990</v>
      </c>
      <c r="B87" s="327">
        <f>'TB2'!B87</f>
        <v>0.61285924911499023</v>
      </c>
      <c r="C87" s="527">
        <f>'TB2'!J87</f>
        <v>0.16803818941116333</v>
      </c>
      <c r="D87" s="528">
        <f>'TB2'!R87</f>
        <v>0.4448210597038269</v>
      </c>
      <c r="E87" s="321">
        <f>TB2b!B87</f>
        <v>0.38714075088500977</v>
      </c>
      <c r="F87" s="26">
        <f>TB2b!J87</f>
        <v>0.28329759836196899</v>
      </c>
      <c r="G87" s="26">
        <f>TB2b!R87</f>
        <v>0.14542049169540405</v>
      </c>
      <c r="H87" s="26">
        <f>TB2c!B87</f>
        <v>0.10951678454875946</v>
      </c>
      <c r="I87" s="26">
        <f>TB2c!J87</f>
        <v>5.5455312132835388E-2</v>
      </c>
      <c r="J87" s="26">
        <f>TB2c!R87</f>
        <v>2.0548664033412933E-2</v>
      </c>
      <c r="K87" s="26">
        <v>7.393026844398352E-3</v>
      </c>
      <c r="L87" s="58">
        <f t="shared" si="7"/>
        <v>0.24172025918960571</v>
      </c>
      <c r="M87" s="25">
        <f t="shared" si="8"/>
        <v>0.10384315252304077</v>
      </c>
      <c r="N87" s="25">
        <f t="shared" si="8"/>
        <v>0.13787710666656494</v>
      </c>
      <c r="O87" s="25">
        <f t="shared" si="5"/>
        <v>8.9965179562568665E-2</v>
      </c>
      <c r="P87" s="25">
        <f t="shared" si="6"/>
        <v>3.5903707146644592E-2</v>
      </c>
      <c r="Q87" s="25">
        <f t="shared" si="6"/>
        <v>5.4061472415924072E-2</v>
      </c>
      <c r="R87" s="25">
        <f t="shared" si="6"/>
        <v>3.4906648099422455E-2</v>
      </c>
      <c r="S87" s="24">
        <f t="shared" si="6"/>
        <v>1.3155637189014581E-2</v>
      </c>
      <c r="T87" s="15"/>
      <c r="U87" s="13"/>
      <c r="V87" s="2"/>
      <c r="W87" s="2"/>
      <c r="X87" s="2"/>
      <c r="Y87" s="2"/>
      <c r="Z87" s="2"/>
    </row>
    <row r="88" spans="1:26">
      <c r="A88" s="19">
        <v>1991</v>
      </c>
      <c r="B88" s="325">
        <f>'TB2'!B88</f>
        <v>0.61443758010864258</v>
      </c>
      <c r="C88" s="521">
        <f>'TB2'!J88</f>
        <v>0.16619127988815308</v>
      </c>
      <c r="D88" s="522">
        <f>'TB2'!R88</f>
        <v>0.4482463002204895</v>
      </c>
      <c r="E88" s="319">
        <f>TB2b!B88</f>
        <v>0.38556241989135742</v>
      </c>
      <c r="F88" s="16">
        <f>TB2b!J88</f>
        <v>0.28012561798095703</v>
      </c>
      <c r="G88" s="16">
        <f>TB2b!R88</f>
        <v>0.13891473412513733</v>
      </c>
      <c r="H88" s="16">
        <f>TB2c!B88</f>
        <v>0.10279636830091476</v>
      </c>
      <c r="I88" s="16">
        <f>TB2c!J88</f>
        <v>5.130019411444664E-2</v>
      </c>
      <c r="J88" s="16">
        <f>TB2c!R88</f>
        <v>1.917557418346405E-2</v>
      </c>
      <c r="K88" s="16">
        <v>6.8902697883526454E-3</v>
      </c>
      <c r="L88" s="56">
        <f t="shared" si="7"/>
        <v>0.24664768576622009</v>
      </c>
      <c r="M88" s="15">
        <f t="shared" si="8"/>
        <v>0.10543680191040039</v>
      </c>
      <c r="N88" s="15">
        <f t="shared" si="8"/>
        <v>0.1412108838558197</v>
      </c>
      <c r="O88" s="15">
        <f t="shared" si="5"/>
        <v>8.7614540010690689E-2</v>
      </c>
      <c r="P88" s="15">
        <f t="shared" si="6"/>
        <v>3.6118365824222565E-2</v>
      </c>
      <c r="Q88" s="15">
        <f t="shared" si="6"/>
        <v>5.1496174186468124E-2</v>
      </c>
      <c r="R88" s="15">
        <f t="shared" si="6"/>
        <v>3.212461993098259E-2</v>
      </c>
      <c r="S88" s="14">
        <f t="shared" si="6"/>
        <v>1.2285304395111406E-2</v>
      </c>
      <c r="T88" s="15"/>
      <c r="U88" s="13"/>
      <c r="V88" s="2"/>
      <c r="W88" s="2"/>
      <c r="X88" s="2"/>
      <c r="Y88" s="2"/>
      <c r="Z88" s="2"/>
    </row>
    <row r="89" spans="1:26">
      <c r="A89" s="19">
        <v>1992</v>
      </c>
      <c r="B89" s="325">
        <f>'TB2'!B89</f>
        <v>0.602232426404953</v>
      </c>
      <c r="C89" s="521">
        <f>'TB2'!J89</f>
        <v>0.15830767154693604</v>
      </c>
      <c r="D89" s="522">
        <f>'TB2'!R89</f>
        <v>0.44392475485801697</v>
      </c>
      <c r="E89" s="319">
        <f>TB2b!B89</f>
        <v>0.397767573595047</v>
      </c>
      <c r="F89" s="16">
        <f>TB2b!J89</f>
        <v>0.29294472932815552</v>
      </c>
      <c r="G89" s="16">
        <f>TB2b!R89</f>
        <v>0.15014225244522095</v>
      </c>
      <c r="H89" s="16">
        <f>TB2c!B89</f>
        <v>0.11275604367256165</v>
      </c>
      <c r="I89" s="16">
        <f>TB2c!J89</f>
        <v>5.7778127491474152E-2</v>
      </c>
      <c r="J89" s="16">
        <f>TB2c!R89</f>
        <v>2.2829236462712288E-2</v>
      </c>
      <c r="K89" s="16">
        <v>8.3249472870299771E-3</v>
      </c>
      <c r="L89" s="56">
        <f t="shared" si="7"/>
        <v>0.24762532114982605</v>
      </c>
      <c r="M89" s="15">
        <f t="shared" si="8"/>
        <v>0.10482284426689148</v>
      </c>
      <c r="N89" s="15">
        <f t="shared" si="8"/>
        <v>0.14280247688293457</v>
      </c>
      <c r="O89" s="15">
        <f t="shared" si="5"/>
        <v>9.2364124953746796E-2</v>
      </c>
      <c r="P89" s="15">
        <f t="shared" si="6"/>
        <v>3.7386208772659302E-2</v>
      </c>
      <c r="Q89" s="15">
        <f t="shared" si="6"/>
        <v>5.4977916181087494E-2</v>
      </c>
      <c r="R89" s="15">
        <f t="shared" si="6"/>
        <v>3.4948891028761864E-2</v>
      </c>
      <c r="S89" s="14">
        <f t="shared" si="6"/>
        <v>1.4504289175682311E-2</v>
      </c>
      <c r="T89" s="15"/>
      <c r="U89" s="13"/>
      <c r="V89" s="2"/>
      <c r="W89" s="2"/>
      <c r="X89" s="2"/>
      <c r="Y89" s="2"/>
      <c r="Z89" s="2"/>
    </row>
    <row r="90" spans="1:26">
      <c r="A90" s="19">
        <v>1993</v>
      </c>
      <c r="B90" s="325">
        <f>'TB2'!B90</f>
        <v>0.60443425178527832</v>
      </c>
      <c r="C90" s="521">
        <f>'TB2'!J90</f>
        <v>0.15894609689712524</v>
      </c>
      <c r="D90" s="522">
        <f>'TB2'!R90</f>
        <v>0.44548815488815308</v>
      </c>
      <c r="E90" s="319">
        <f>TB2b!B90</f>
        <v>0.39556574821472168</v>
      </c>
      <c r="F90" s="16">
        <f>TB2b!J90</f>
        <v>0.28983482718467712</v>
      </c>
      <c r="G90" s="16">
        <f>TB2b!R90</f>
        <v>0.14641934633255005</v>
      </c>
      <c r="H90" s="16">
        <f>TB2c!B90</f>
        <v>0.10960005968809128</v>
      </c>
      <c r="I90" s="16">
        <f>TB2c!J90</f>
        <v>5.6104172021150589E-2</v>
      </c>
      <c r="J90" s="16">
        <f>TB2c!R90</f>
        <v>2.255658246576786E-2</v>
      </c>
      <c r="K90" s="16">
        <v>8.1737490497456287E-3</v>
      </c>
      <c r="L90" s="56">
        <f t="shared" si="7"/>
        <v>0.24914640188217163</v>
      </c>
      <c r="M90" s="15">
        <f t="shared" si="8"/>
        <v>0.10573092103004456</v>
      </c>
      <c r="N90" s="15">
        <f t="shared" si="8"/>
        <v>0.14341548085212708</v>
      </c>
      <c r="O90" s="15">
        <f t="shared" si="5"/>
        <v>9.031517431139946E-2</v>
      </c>
      <c r="P90" s="15">
        <f t="shared" si="6"/>
        <v>3.6819286644458771E-2</v>
      </c>
      <c r="Q90" s="15">
        <f t="shared" si="6"/>
        <v>5.3495887666940689E-2</v>
      </c>
      <c r="R90" s="15">
        <f t="shared" si="6"/>
        <v>3.3547589555382729E-2</v>
      </c>
      <c r="S90" s="14">
        <f t="shared" si="6"/>
        <v>1.4382833416022232E-2</v>
      </c>
      <c r="T90" s="15"/>
      <c r="U90" s="13"/>
      <c r="V90" s="2"/>
      <c r="W90" s="2"/>
      <c r="X90" s="2"/>
      <c r="Y90" s="2"/>
      <c r="Z90" s="2"/>
    </row>
    <row r="91" spans="1:26">
      <c r="A91" s="19">
        <v>1994</v>
      </c>
      <c r="B91" s="325">
        <f>'TB2'!B91</f>
        <v>0.60141855478286743</v>
      </c>
      <c r="C91" s="521">
        <f>'TB2'!J91</f>
        <v>0.15776264667510986</v>
      </c>
      <c r="D91" s="522">
        <f>'TB2'!R91</f>
        <v>0.44365590810775757</v>
      </c>
      <c r="E91" s="319">
        <f>TB2b!B91</f>
        <v>0.39858144521713257</v>
      </c>
      <c r="F91" s="16">
        <f>TB2b!J91</f>
        <v>0.29184180498123169</v>
      </c>
      <c r="G91" s="16">
        <f>TB2b!R91</f>
        <v>0.14685395359992981</v>
      </c>
      <c r="H91" s="16">
        <f>TB2c!B91</f>
        <v>0.10970170795917511</v>
      </c>
      <c r="I91" s="16">
        <f>TB2c!J91</f>
        <v>5.6075833737850189E-2</v>
      </c>
      <c r="J91" s="16">
        <f>TB2c!R91</f>
        <v>2.2224154323339462E-2</v>
      </c>
      <c r="K91" s="16">
        <v>8.2266965269553582E-3</v>
      </c>
      <c r="L91" s="56">
        <f t="shared" si="7"/>
        <v>0.25172749161720276</v>
      </c>
      <c r="M91" s="15">
        <f t="shared" si="8"/>
        <v>0.10673964023590088</v>
      </c>
      <c r="N91" s="15">
        <f t="shared" si="8"/>
        <v>0.14498785138130188</v>
      </c>
      <c r="O91" s="15">
        <f t="shared" si="5"/>
        <v>9.077811986207962E-2</v>
      </c>
      <c r="P91" s="15">
        <f t="shared" si="6"/>
        <v>3.71522456407547E-2</v>
      </c>
      <c r="Q91" s="15">
        <f t="shared" si="6"/>
        <v>5.3625874221324921E-2</v>
      </c>
      <c r="R91" s="15">
        <f t="shared" si="6"/>
        <v>3.3851679414510727E-2</v>
      </c>
      <c r="S91" s="14">
        <f t="shared" si="6"/>
        <v>1.3997457796384104E-2</v>
      </c>
      <c r="T91" s="15"/>
      <c r="U91" s="13"/>
      <c r="V91" s="2"/>
      <c r="W91" s="2"/>
      <c r="X91" s="2"/>
      <c r="Y91" s="2"/>
      <c r="Z91" s="2"/>
    </row>
    <row r="92" spans="1:26">
      <c r="A92" s="19">
        <v>1995</v>
      </c>
      <c r="B92" s="325">
        <f>'TB2'!B92</f>
        <v>0.59342128038406372</v>
      </c>
      <c r="C92" s="521">
        <f>'TB2'!J92</f>
        <v>0.15379762649536133</v>
      </c>
      <c r="D92" s="522">
        <f>'TB2'!R92</f>
        <v>0.43962365388870239</v>
      </c>
      <c r="E92" s="319">
        <f>TB2b!B92</f>
        <v>0.40657871961593628</v>
      </c>
      <c r="F92" s="16">
        <f>TB2b!J92</f>
        <v>0.29977259039878845</v>
      </c>
      <c r="G92" s="16">
        <f>TB2b!R92</f>
        <v>0.15284636616706848</v>
      </c>
      <c r="H92" s="16">
        <f>TB2c!B92</f>
        <v>0.11455618590116501</v>
      </c>
      <c r="I92" s="16">
        <f>TB2c!J92</f>
        <v>5.9116430580615997E-2</v>
      </c>
      <c r="J92" s="16">
        <f>TB2c!R92</f>
        <v>2.3285023868083954E-2</v>
      </c>
      <c r="K92" s="16">
        <v>8.4071247967969914E-3</v>
      </c>
      <c r="L92" s="56">
        <f t="shared" si="7"/>
        <v>0.2537323534488678</v>
      </c>
      <c r="M92" s="15">
        <f t="shared" si="8"/>
        <v>0.10680612921714783</v>
      </c>
      <c r="N92" s="15">
        <f t="shared" si="8"/>
        <v>0.14692622423171997</v>
      </c>
      <c r="O92" s="15">
        <f t="shared" si="5"/>
        <v>9.3729935586452484E-2</v>
      </c>
      <c r="P92" s="15">
        <f t="shared" si="6"/>
        <v>3.8290180265903473E-2</v>
      </c>
      <c r="Q92" s="15">
        <f t="shared" si="6"/>
        <v>5.5439755320549011E-2</v>
      </c>
      <c r="R92" s="15">
        <f t="shared" si="6"/>
        <v>3.5831406712532043E-2</v>
      </c>
      <c r="S92" s="14">
        <f t="shared" si="6"/>
        <v>1.4877899071286962E-2</v>
      </c>
      <c r="T92" s="15"/>
      <c r="U92" s="13"/>
      <c r="V92" s="2"/>
      <c r="W92" s="2"/>
      <c r="X92" s="2"/>
      <c r="Y92" s="2"/>
      <c r="Z92" s="2"/>
    </row>
    <row r="93" spans="1:26">
      <c r="A93" s="19">
        <v>1996</v>
      </c>
      <c r="B93" s="325">
        <f>'TB2'!B93</f>
        <v>0.5845397412776947</v>
      </c>
      <c r="C93" s="521">
        <f>'TB2'!J93</f>
        <v>0.15079790353775024</v>
      </c>
      <c r="D93" s="522">
        <f>'TB2'!R93</f>
        <v>0.43374183773994446</v>
      </c>
      <c r="E93" s="319">
        <f>TB2b!B93</f>
        <v>0.4154602587223053</v>
      </c>
      <c r="F93" s="16">
        <f>TB2b!J93</f>
        <v>0.30879387259483337</v>
      </c>
      <c r="G93" s="16">
        <f>TB2b!R93</f>
        <v>0.15964031219482422</v>
      </c>
      <c r="H93" s="16">
        <f>TB2c!B93</f>
        <v>0.1204901859164238</v>
      </c>
      <c r="I93" s="16">
        <f>TB2c!J93</f>
        <v>6.3807375729084015E-2</v>
      </c>
      <c r="J93" s="16">
        <f>TB2c!R93</f>
        <v>2.5894062593579292E-2</v>
      </c>
      <c r="K93" s="16">
        <v>9.5678059196976847E-3</v>
      </c>
      <c r="L93" s="56">
        <f t="shared" si="7"/>
        <v>0.25581994652748108</v>
      </c>
      <c r="M93" s="15">
        <f t="shared" si="8"/>
        <v>0.10666638612747192</v>
      </c>
      <c r="N93" s="15">
        <f t="shared" si="8"/>
        <v>0.14915356040000916</v>
      </c>
      <c r="O93" s="15">
        <f t="shared" si="5"/>
        <v>9.5832936465740204E-2</v>
      </c>
      <c r="P93" s="15">
        <f t="shared" si="6"/>
        <v>3.9150126278400421E-2</v>
      </c>
      <c r="Q93" s="15">
        <f t="shared" si="6"/>
        <v>5.6682810187339783E-2</v>
      </c>
      <c r="R93" s="15">
        <f t="shared" si="6"/>
        <v>3.7913313135504723E-2</v>
      </c>
      <c r="S93" s="14">
        <f t="shared" si="6"/>
        <v>1.6326256673881608E-2</v>
      </c>
      <c r="T93" s="15"/>
      <c r="U93" s="13"/>
      <c r="V93" s="2"/>
      <c r="W93" s="2"/>
      <c r="X93" s="2"/>
      <c r="Y93" s="2"/>
      <c r="Z93" s="2"/>
    </row>
    <row r="94" spans="1:26">
      <c r="A94" s="19">
        <v>1997</v>
      </c>
      <c r="B94" s="325">
        <f>'TB2'!B94</f>
        <v>0.57732948660850525</v>
      </c>
      <c r="C94" s="521">
        <f>'TB2'!J94</f>
        <v>0.14862990379333496</v>
      </c>
      <c r="D94" s="522">
        <f>'TB2'!R94</f>
        <v>0.42869958281517029</v>
      </c>
      <c r="E94" s="319">
        <f>TB2b!B94</f>
        <v>0.42267051339149475</v>
      </c>
      <c r="F94" s="16">
        <f>TB2b!J94</f>
        <v>0.31622734665870667</v>
      </c>
      <c r="G94" s="16">
        <f>TB2b!R94</f>
        <v>0.16627532243728638</v>
      </c>
      <c r="H94" s="16">
        <f>TB2c!B94</f>
        <v>0.12701323628425598</v>
      </c>
      <c r="I94" s="16">
        <f>TB2c!J94</f>
        <v>6.8388722836971283E-2</v>
      </c>
      <c r="J94" s="16">
        <f>TB2c!R94</f>
        <v>2.7416957542300224E-2</v>
      </c>
      <c r="K94" s="16">
        <v>9.8524114086044924E-3</v>
      </c>
      <c r="L94" s="56">
        <f t="shared" si="7"/>
        <v>0.25639519095420837</v>
      </c>
      <c r="M94" s="15">
        <f t="shared" si="8"/>
        <v>0.10644316673278809</v>
      </c>
      <c r="N94" s="15">
        <f t="shared" si="8"/>
        <v>0.14995202422142029</v>
      </c>
      <c r="O94" s="15">
        <f t="shared" si="5"/>
        <v>9.7886599600315094E-2</v>
      </c>
      <c r="P94" s="15">
        <f t="shared" si="6"/>
        <v>3.9262086153030396E-2</v>
      </c>
      <c r="Q94" s="15">
        <f t="shared" si="6"/>
        <v>5.8624513447284698E-2</v>
      </c>
      <c r="R94" s="15">
        <f t="shared" si="6"/>
        <v>4.0971765294671059E-2</v>
      </c>
      <c r="S94" s="14">
        <f t="shared" si="6"/>
        <v>1.7564546133695732E-2</v>
      </c>
      <c r="T94" s="15"/>
      <c r="U94" s="13"/>
      <c r="V94" s="2"/>
      <c r="W94" s="2"/>
      <c r="X94" s="2"/>
      <c r="Y94" s="2"/>
      <c r="Z94" s="2"/>
    </row>
    <row r="95" spans="1:26">
      <c r="A95" s="19">
        <v>1998</v>
      </c>
      <c r="B95" s="325">
        <f>'TB2'!B95</f>
        <v>0.57368108630180359</v>
      </c>
      <c r="C95" s="521">
        <f>'TB2'!J95</f>
        <v>0.14906054735183716</v>
      </c>
      <c r="D95" s="522">
        <f>'TB2'!R95</f>
        <v>0.42462053894996643</v>
      </c>
      <c r="E95" s="319">
        <f>TB2b!B95</f>
        <v>0.42631891369819641</v>
      </c>
      <c r="F95" s="16">
        <f>TB2b!J95</f>
        <v>0.32046565413475037</v>
      </c>
      <c r="G95" s="16">
        <f>TB2b!R95</f>
        <v>0.16923791170120239</v>
      </c>
      <c r="H95" s="16">
        <f>TB2c!B95</f>
        <v>0.12884239852428436</v>
      </c>
      <c r="I95" s="16">
        <f>TB2c!J95</f>
        <v>6.9073006510734558E-2</v>
      </c>
      <c r="J95" s="16">
        <f>TB2c!R95</f>
        <v>2.7863150462508202E-2</v>
      </c>
      <c r="K95" s="16">
        <v>9.758093373580334E-3</v>
      </c>
      <c r="L95" s="56">
        <f t="shared" si="7"/>
        <v>0.25708100199699402</v>
      </c>
      <c r="M95" s="15">
        <f t="shared" si="8"/>
        <v>0.10585325956344604</v>
      </c>
      <c r="N95" s="15">
        <f t="shared" si="8"/>
        <v>0.15122774243354797</v>
      </c>
      <c r="O95" s="15">
        <f t="shared" si="5"/>
        <v>0.10016490519046783</v>
      </c>
      <c r="P95" s="15">
        <f t="shared" si="6"/>
        <v>4.039551317691803E-2</v>
      </c>
      <c r="Q95" s="15">
        <f t="shared" si="6"/>
        <v>5.9769392013549805E-2</v>
      </c>
      <c r="R95" s="15">
        <f t="shared" si="6"/>
        <v>4.1209856048226357E-2</v>
      </c>
      <c r="S95" s="14">
        <f t="shared" si="6"/>
        <v>1.8105057088927866E-2</v>
      </c>
      <c r="T95" s="15"/>
      <c r="U95" s="13"/>
      <c r="V95" s="2"/>
      <c r="W95" s="2"/>
      <c r="X95" s="2"/>
      <c r="Y95" s="2"/>
      <c r="Z95" s="2"/>
    </row>
    <row r="96" spans="1:26">
      <c r="A96" s="23">
        <v>1999</v>
      </c>
      <c r="B96" s="326">
        <f>'TB2'!B96</f>
        <v>0.56651902198791504</v>
      </c>
      <c r="C96" s="525">
        <f>'TB2'!J96</f>
        <v>0.14768904447555542</v>
      </c>
      <c r="D96" s="526">
        <f>'TB2'!R96</f>
        <v>0.41882997751235962</v>
      </c>
      <c r="E96" s="320">
        <f>TB2b!B96</f>
        <v>0.43348097801208496</v>
      </c>
      <c r="F96" s="22">
        <f>TB2b!J96</f>
        <v>0.32798528671264648</v>
      </c>
      <c r="G96" s="22">
        <f>TB2b!R96</f>
        <v>0.17707523703575134</v>
      </c>
      <c r="H96" s="22">
        <f>TB2c!B96</f>
        <v>0.13614571094512939</v>
      </c>
      <c r="I96" s="22">
        <f>TB2c!J96</f>
        <v>7.4328243732452393E-2</v>
      </c>
      <c r="J96" s="22">
        <f>TB2c!R96</f>
        <v>3.0940499156713486E-2</v>
      </c>
      <c r="K96" s="22">
        <v>1.1386631585327246E-2</v>
      </c>
      <c r="L96" s="57">
        <f t="shared" si="7"/>
        <v>0.25640574097633362</v>
      </c>
      <c r="M96" s="21">
        <f t="shared" si="8"/>
        <v>0.10549569129943848</v>
      </c>
      <c r="N96" s="21">
        <f t="shared" si="8"/>
        <v>0.15091004967689514</v>
      </c>
      <c r="O96" s="21">
        <f t="shared" si="5"/>
        <v>0.10274699330329895</v>
      </c>
      <c r="P96" s="21">
        <f t="shared" si="6"/>
        <v>4.0929526090621948E-2</v>
      </c>
      <c r="Q96" s="21">
        <f t="shared" si="6"/>
        <v>6.1817467212677002E-2</v>
      </c>
      <c r="R96" s="21">
        <f t="shared" si="6"/>
        <v>4.3387744575738907E-2</v>
      </c>
      <c r="S96" s="20">
        <f t="shared" si="6"/>
        <v>1.9553867571386239E-2</v>
      </c>
      <c r="T96" s="15"/>
      <c r="U96" s="13"/>
      <c r="V96" s="2"/>
      <c r="W96" s="2"/>
      <c r="X96" s="2"/>
      <c r="Y96" s="2"/>
      <c r="Z96" s="2"/>
    </row>
    <row r="97" spans="1:26">
      <c r="A97" s="27">
        <v>2000</v>
      </c>
      <c r="B97" s="327">
        <f>'TB2'!B97</f>
        <v>0.56116753816604614</v>
      </c>
      <c r="C97" s="527">
        <f>'TB2'!J97</f>
        <v>0.14615023136138916</v>
      </c>
      <c r="D97" s="528">
        <f>'TB2'!R97</f>
        <v>0.41501730680465698</v>
      </c>
      <c r="E97" s="321">
        <f>TB2b!B97</f>
        <v>0.43883246183395386</v>
      </c>
      <c r="F97" s="26">
        <f>TB2b!J97</f>
        <v>0.33355957269668579</v>
      </c>
      <c r="G97" s="26">
        <f>TB2b!R97</f>
        <v>0.18267017602920532</v>
      </c>
      <c r="H97" s="26">
        <f>TB2c!B97</f>
        <v>0.14155282080173492</v>
      </c>
      <c r="I97" s="26">
        <f>TB2c!J97</f>
        <v>7.8792691230773926E-2</v>
      </c>
      <c r="J97" s="26">
        <f>TB2c!R97</f>
        <v>3.3138617873191833E-2</v>
      </c>
      <c r="K97" s="26">
        <v>1.2020429038187719E-2</v>
      </c>
      <c r="L97" s="58">
        <f t="shared" si="7"/>
        <v>0.25616228580474854</v>
      </c>
      <c r="M97" s="25">
        <f t="shared" si="8"/>
        <v>0.10527288913726807</v>
      </c>
      <c r="N97" s="25">
        <f t="shared" si="8"/>
        <v>0.15088939666748047</v>
      </c>
      <c r="O97" s="25">
        <f t="shared" si="5"/>
        <v>0.1038774847984314</v>
      </c>
      <c r="P97" s="25">
        <f t="shared" si="6"/>
        <v>4.1117355227470398E-2</v>
      </c>
      <c r="Q97" s="25">
        <f t="shared" si="6"/>
        <v>6.2760129570960999E-2</v>
      </c>
      <c r="R97" s="25">
        <f t="shared" si="6"/>
        <v>4.5654073357582092E-2</v>
      </c>
      <c r="S97" s="24">
        <f t="shared" si="6"/>
        <v>2.1118188835004114E-2</v>
      </c>
      <c r="T97" s="15"/>
      <c r="U97" s="13"/>
      <c r="V97" s="2"/>
      <c r="W97" s="2"/>
      <c r="X97" s="2"/>
      <c r="Y97" s="2"/>
      <c r="Z97" s="2"/>
    </row>
    <row r="98" spans="1:26">
      <c r="A98" s="19">
        <v>2001</v>
      </c>
      <c r="B98" s="325">
        <f>'TB2'!B98</f>
        <v>0.57199552655220032</v>
      </c>
      <c r="C98" s="521">
        <f>'TB2'!J98</f>
        <v>0.14948296546936035</v>
      </c>
      <c r="D98" s="522">
        <f>'TB2'!R98</f>
        <v>0.42251256108283997</v>
      </c>
      <c r="E98" s="319">
        <f>TB2b!B98</f>
        <v>0.42800447344779968</v>
      </c>
      <c r="F98" s="16">
        <f>TB2b!J98</f>
        <v>0.32185730338096619</v>
      </c>
      <c r="G98" s="16">
        <f>TB2b!R98</f>
        <v>0.17269401252269745</v>
      </c>
      <c r="H98" s="16">
        <f>TB2c!B98</f>
        <v>0.1326659768819809</v>
      </c>
      <c r="I98" s="16">
        <f>TB2c!J98</f>
        <v>7.2697438299655914E-2</v>
      </c>
      <c r="J98" s="16">
        <f>TB2c!R98</f>
        <v>3.0174940824508667E-2</v>
      </c>
      <c r="K98" s="16">
        <v>1.1561196429188014E-2</v>
      </c>
      <c r="L98" s="56">
        <f t="shared" si="7"/>
        <v>0.25531046092510223</v>
      </c>
      <c r="M98" s="15">
        <f t="shared" si="8"/>
        <v>0.1061471700668335</v>
      </c>
      <c r="N98" s="15">
        <f t="shared" si="8"/>
        <v>0.14916329085826874</v>
      </c>
      <c r="O98" s="15">
        <f t="shared" si="5"/>
        <v>9.9996574223041534E-2</v>
      </c>
      <c r="P98" s="15">
        <f t="shared" si="6"/>
        <v>4.0028035640716553E-2</v>
      </c>
      <c r="Q98" s="15">
        <f t="shared" si="6"/>
        <v>5.9968538582324982E-2</v>
      </c>
      <c r="R98" s="15">
        <f t="shared" si="6"/>
        <v>4.2522497475147247E-2</v>
      </c>
      <c r="S98" s="14">
        <f t="shared" si="6"/>
        <v>1.8613744395320653E-2</v>
      </c>
      <c r="T98" s="15"/>
      <c r="U98" s="13"/>
      <c r="V98" s="2"/>
      <c r="W98" s="2"/>
      <c r="X98" s="2"/>
      <c r="Y98" s="2"/>
      <c r="Z98" s="2"/>
    </row>
    <row r="99" spans="1:26">
      <c r="A99" s="19">
        <v>2002</v>
      </c>
      <c r="B99" s="325">
        <f>'TB2'!B99</f>
        <v>0.57277098298072815</v>
      </c>
      <c r="C99" s="521">
        <f>'TB2'!J99</f>
        <v>0.14821606874465942</v>
      </c>
      <c r="D99" s="522">
        <f>'TB2'!R99</f>
        <v>0.42455491423606873</v>
      </c>
      <c r="E99" s="319">
        <f>TB2b!B99</f>
        <v>0.42722901701927185</v>
      </c>
      <c r="F99" s="16">
        <f>TB2b!J99</f>
        <v>0.32066333293914795</v>
      </c>
      <c r="G99" s="16">
        <f>TB2b!R99</f>
        <v>0.17056876420974731</v>
      </c>
      <c r="H99" s="16">
        <f>TB2c!B99</f>
        <v>0.13012124598026276</v>
      </c>
      <c r="I99" s="16">
        <f>TB2c!J99</f>
        <v>7.0698350667953491E-2</v>
      </c>
      <c r="J99" s="16">
        <f>TB2c!R99</f>
        <v>2.936355397105217E-2</v>
      </c>
      <c r="K99" s="16">
        <v>1.1530992146945418E-2</v>
      </c>
      <c r="L99" s="56">
        <f t="shared" si="7"/>
        <v>0.25666025280952454</v>
      </c>
      <c r="M99" s="15">
        <f t="shared" si="8"/>
        <v>0.1065656840801239</v>
      </c>
      <c r="N99" s="15">
        <f t="shared" si="8"/>
        <v>0.15009456872940063</v>
      </c>
      <c r="O99" s="15">
        <f t="shared" si="5"/>
        <v>9.9870413541793823E-2</v>
      </c>
      <c r="P99" s="15">
        <f t="shared" si="6"/>
        <v>4.0447518229484558E-2</v>
      </c>
      <c r="Q99" s="15">
        <f t="shared" si="6"/>
        <v>5.9422895312309265E-2</v>
      </c>
      <c r="R99" s="15">
        <f t="shared" si="6"/>
        <v>4.1334796696901321E-2</v>
      </c>
      <c r="S99" s="14">
        <f t="shared" si="6"/>
        <v>1.7832561824106752E-2</v>
      </c>
      <c r="T99" s="15"/>
      <c r="U99" s="13"/>
      <c r="V99" s="2"/>
      <c r="W99" s="2"/>
      <c r="X99" s="2"/>
      <c r="Y99" s="2"/>
      <c r="Z99" s="2"/>
    </row>
    <row r="100" spans="1:26">
      <c r="A100" s="19">
        <v>2003</v>
      </c>
      <c r="B100" s="325">
        <f>'TB2'!B100</f>
        <v>0.57133176922798157</v>
      </c>
      <c r="C100" s="521">
        <f>'TB2'!J100</f>
        <v>0.1451382040977478</v>
      </c>
      <c r="D100" s="522">
        <f>'TB2'!R100</f>
        <v>0.42619356513023376</v>
      </c>
      <c r="E100" s="319">
        <f>TB2b!B100</f>
        <v>0.42866823077201843</v>
      </c>
      <c r="F100" s="16">
        <f>TB2b!J100</f>
        <v>0.32146430015563965</v>
      </c>
      <c r="G100" s="16">
        <f>TB2b!R100</f>
        <v>0.17203257977962494</v>
      </c>
      <c r="H100" s="16">
        <f>TB2c!B100</f>
        <v>0.13197849690914154</v>
      </c>
      <c r="I100" s="16">
        <f>TB2c!J100</f>
        <v>7.2345510125160217E-2</v>
      </c>
      <c r="J100" s="16">
        <f>TB2c!R100</f>
        <v>3.0830098316073418E-2</v>
      </c>
      <c r="K100" s="16">
        <v>1.2367389104295669E-2</v>
      </c>
      <c r="L100" s="56">
        <f t="shared" si="7"/>
        <v>0.25663565099239349</v>
      </c>
      <c r="M100" s="15">
        <f t="shared" si="8"/>
        <v>0.10720393061637878</v>
      </c>
      <c r="N100" s="15">
        <f t="shared" si="8"/>
        <v>0.14943172037601471</v>
      </c>
      <c r="O100" s="15">
        <f t="shared" si="5"/>
        <v>9.9687069654464722E-2</v>
      </c>
      <c r="P100" s="15">
        <f t="shared" si="6"/>
        <v>4.0054082870483398E-2</v>
      </c>
      <c r="Q100" s="15">
        <f t="shared" si="6"/>
        <v>5.9632986783981323E-2</v>
      </c>
      <c r="R100" s="15">
        <f t="shared" si="6"/>
        <v>4.15154118090868E-2</v>
      </c>
      <c r="S100" s="14">
        <f t="shared" si="6"/>
        <v>1.8462709211777749E-2</v>
      </c>
      <c r="T100" s="15"/>
      <c r="U100" s="13"/>
      <c r="V100" s="2"/>
      <c r="W100" s="2"/>
      <c r="X100" s="2"/>
      <c r="Y100" s="2"/>
      <c r="Z100" s="2"/>
    </row>
    <row r="101" spans="1:26">
      <c r="A101" s="19">
        <v>2004</v>
      </c>
      <c r="B101" s="325">
        <f>'TB2'!B101</f>
        <v>0.56097552180290222</v>
      </c>
      <c r="C101" s="521">
        <f>'TB2'!J101</f>
        <v>0.14188343286514282</v>
      </c>
      <c r="D101" s="522">
        <f>'TB2'!R101</f>
        <v>0.4190920889377594</v>
      </c>
      <c r="E101" s="319">
        <f>TB2b!B101</f>
        <v>0.43902447819709778</v>
      </c>
      <c r="F101" s="16">
        <f>TB2b!J101</f>
        <v>0.33309614658355713</v>
      </c>
      <c r="G101" s="16">
        <f>TB2b!R101</f>
        <v>0.18320697546005249</v>
      </c>
      <c r="H101" s="16">
        <f>TB2c!B101</f>
        <v>0.14229598641395569</v>
      </c>
      <c r="I101" s="16">
        <f>TB2c!J101</f>
        <v>7.9789221286773682E-2</v>
      </c>
      <c r="J101" s="16">
        <f>TB2c!R101</f>
        <v>3.4844670444726944E-2</v>
      </c>
      <c r="K101" s="16">
        <v>1.3805730428397436E-2</v>
      </c>
      <c r="L101" s="56">
        <f t="shared" si="7"/>
        <v>0.25581750273704529</v>
      </c>
      <c r="M101" s="15">
        <f t="shared" si="8"/>
        <v>0.10592833161354065</v>
      </c>
      <c r="N101" s="15">
        <f t="shared" si="8"/>
        <v>0.14988917112350464</v>
      </c>
      <c r="O101" s="15">
        <f t="shared" si="5"/>
        <v>0.10341775417327881</v>
      </c>
      <c r="P101" s="15">
        <f t="shared" si="6"/>
        <v>4.0910989046096802E-2</v>
      </c>
      <c r="Q101" s="15">
        <f t="shared" si="6"/>
        <v>6.2506765127182007E-2</v>
      </c>
      <c r="R101" s="15">
        <f t="shared" si="6"/>
        <v>4.4944550842046738E-2</v>
      </c>
      <c r="S101" s="14">
        <f t="shared" si="6"/>
        <v>2.1038940016329506E-2</v>
      </c>
      <c r="T101" s="15"/>
      <c r="U101" s="13"/>
      <c r="V101" s="2"/>
      <c r="W101" s="2"/>
      <c r="X101" s="2"/>
      <c r="Y101" s="2"/>
      <c r="Z101" s="2"/>
    </row>
    <row r="102" spans="1:26">
      <c r="A102" s="19">
        <v>2005</v>
      </c>
      <c r="B102" s="325">
        <f>'TB2'!B102</f>
        <v>0.54936119914054871</v>
      </c>
      <c r="C102" s="521">
        <f>'TB2'!J102</f>
        <v>0.13831955194473267</v>
      </c>
      <c r="D102" s="522">
        <f>'TB2'!R102</f>
        <v>0.41104164719581604</v>
      </c>
      <c r="E102" s="319">
        <f>TB2b!B102</f>
        <v>0.45063880085945129</v>
      </c>
      <c r="F102" s="16">
        <f>TB2b!J102</f>
        <v>0.34514600038528442</v>
      </c>
      <c r="G102" s="16">
        <f>TB2b!R102</f>
        <v>0.19373923540115356</v>
      </c>
      <c r="H102" s="16">
        <f>TB2c!B102</f>
        <v>0.15224316716194153</v>
      </c>
      <c r="I102" s="16">
        <f>TB2c!J102</f>
        <v>8.7792202830314636E-2</v>
      </c>
      <c r="J102" s="16">
        <f>TB2c!R102</f>
        <v>3.8700614124536514E-2</v>
      </c>
      <c r="K102" s="16">
        <v>1.5162954385440021E-2</v>
      </c>
      <c r="L102" s="56">
        <f t="shared" si="7"/>
        <v>0.25689956545829773</v>
      </c>
      <c r="M102" s="15">
        <f t="shared" si="8"/>
        <v>0.10549280047416687</v>
      </c>
      <c r="N102" s="15">
        <f t="shared" si="8"/>
        <v>0.15140676498413086</v>
      </c>
      <c r="O102" s="15">
        <f t="shared" si="5"/>
        <v>0.10594703257083893</v>
      </c>
      <c r="P102" s="15">
        <f t="shared" si="6"/>
        <v>4.1496068239212036E-2</v>
      </c>
      <c r="Q102" s="15">
        <f t="shared" si="6"/>
        <v>6.4450964331626892E-2</v>
      </c>
      <c r="R102" s="15">
        <f t="shared" si="6"/>
        <v>4.9091588705778122E-2</v>
      </c>
      <c r="S102" s="14">
        <f t="shared" si="6"/>
        <v>2.3537659739096495E-2</v>
      </c>
      <c r="T102" s="15"/>
      <c r="U102" s="13"/>
      <c r="V102" s="2"/>
      <c r="W102" s="2"/>
      <c r="X102" s="2"/>
      <c r="Y102" s="2"/>
      <c r="Z102" s="2"/>
    </row>
    <row r="103" spans="1:26">
      <c r="A103" s="19">
        <v>2006</v>
      </c>
      <c r="B103" s="325">
        <f>'TB2'!B103</f>
        <v>0.53971332311630249</v>
      </c>
      <c r="C103" s="521">
        <f>'TB2'!J103</f>
        <v>0.13535594940185547</v>
      </c>
      <c r="D103" s="522">
        <f>'TB2'!R103</f>
        <v>0.40435737371444702</v>
      </c>
      <c r="E103" s="319">
        <f>TB2b!B103</f>
        <v>0.46028667688369751</v>
      </c>
      <c r="F103" s="16">
        <f>TB2b!J103</f>
        <v>0.35474231839179993</v>
      </c>
      <c r="G103" s="16">
        <f>TB2b!R103</f>
        <v>0.20098753273487091</v>
      </c>
      <c r="H103" s="16">
        <f>TB2c!B103</f>
        <v>0.15819013118743896</v>
      </c>
      <c r="I103" s="16">
        <f>TB2c!J103</f>
        <v>9.1095253825187683E-2</v>
      </c>
      <c r="J103" s="16">
        <f>TB2c!R103</f>
        <v>3.9919633418321609E-2</v>
      </c>
      <c r="K103" s="16">
        <v>1.5938270406422272E-2</v>
      </c>
      <c r="L103" s="56">
        <f t="shared" si="7"/>
        <v>0.2592991441488266</v>
      </c>
      <c r="M103" s="15">
        <f t="shared" si="8"/>
        <v>0.10554435849189758</v>
      </c>
      <c r="N103" s="15">
        <f t="shared" si="8"/>
        <v>0.15375478565692902</v>
      </c>
      <c r="O103" s="15">
        <f t="shared" si="5"/>
        <v>0.10989227890968323</v>
      </c>
      <c r="P103" s="15">
        <f t="shared" si="6"/>
        <v>4.2797401547431946E-2</v>
      </c>
      <c r="Q103" s="15">
        <f t="shared" si="6"/>
        <v>6.7094877362251282E-2</v>
      </c>
      <c r="R103" s="15">
        <f t="shared" si="6"/>
        <v>5.1175620406866074E-2</v>
      </c>
      <c r="S103" s="14">
        <f t="shared" si="6"/>
        <v>2.3981363011899338E-2</v>
      </c>
      <c r="T103" s="15"/>
      <c r="U103" s="13"/>
      <c r="V103" s="2"/>
      <c r="W103" s="2"/>
      <c r="X103" s="2"/>
      <c r="Y103" s="2"/>
      <c r="Z103" s="2"/>
    </row>
    <row r="104" spans="1:26">
      <c r="A104" s="19">
        <v>2007</v>
      </c>
      <c r="B104" s="325">
        <f>'TB2'!B104</f>
        <v>0.54207739233970642</v>
      </c>
      <c r="C104" s="521">
        <f>'TB2'!J104</f>
        <v>0.13738417625427246</v>
      </c>
      <c r="D104" s="522">
        <f>'TB2'!R104</f>
        <v>0.40469321608543396</v>
      </c>
      <c r="E104" s="319">
        <f>TB2b!B104</f>
        <v>0.45792260766029358</v>
      </c>
      <c r="F104" s="16">
        <f>TB2b!J104</f>
        <v>0.35205593705177307</v>
      </c>
      <c r="G104" s="16">
        <f>TB2b!R104</f>
        <v>0.19863876700401306</v>
      </c>
      <c r="H104" s="16">
        <f>TB2c!B104</f>
        <v>0.15618254244327545</v>
      </c>
      <c r="I104" s="16">
        <f>TB2c!J104</f>
        <v>9.0572603046894073E-2</v>
      </c>
      <c r="J104" s="16">
        <f>TB2c!R104</f>
        <v>4.1150715202093124E-2</v>
      </c>
      <c r="K104" s="16">
        <v>1.7446532162226757E-2</v>
      </c>
      <c r="L104" s="56">
        <f t="shared" si="7"/>
        <v>0.25928384065628052</v>
      </c>
      <c r="M104" s="15">
        <f t="shared" si="8"/>
        <v>0.10586667060852051</v>
      </c>
      <c r="N104" s="15">
        <f t="shared" si="8"/>
        <v>0.15341717004776001</v>
      </c>
      <c r="O104" s="15">
        <f t="shared" si="5"/>
        <v>0.10806616395711899</v>
      </c>
      <c r="P104" s="15">
        <f t="shared" si="6"/>
        <v>4.245622456073761E-2</v>
      </c>
      <c r="Q104" s="15">
        <f t="shared" si="6"/>
        <v>6.5609939396381378E-2</v>
      </c>
      <c r="R104" s="15">
        <f t="shared" si="6"/>
        <v>4.9421887844800949E-2</v>
      </c>
      <c r="S104" s="14">
        <f t="shared" si="6"/>
        <v>2.3704183039866367E-2</v>
      </c>
      <c r="T104" s="15"/>
      <c r="U104" s="13"/>
      <c r="V104" s="2"/>
      <c r="W104" s="2"/>
      <c r="X104" s="2"/>
      <c r="Y104" s="2"/>
      <c r="Z104" s="2"/>
    </row>
    <row r="105" spans="1:26">
      <c r="A105" s="19">
        <v>2008</v>
      </c>
      <c r="B105" s="325">
        <f>'TB2'!B105</f>
        <v>0.54691186547279358</v>
      </c>
      <c r="C105" s="521">
        <f>'TB2'!J105</f>
        <v>0.13710874319076538</v>
      </c>
      <c r="D105" s="522">
        <f>'TB2'!R105</f>
        <v>0.4098031222820282</v>
      </c>
      <c r="E105" s="319">
        <f>TB2b!B105</f>
        <v>0.45308813452720642</v>
      </c>
      <c r="F105" s="16">
        <f>TB2b!J105</f>
        <v>0.34680977463722229</v>
      </c>
      <c r="G105" s="16">
        <f>TB2b!R105</f>
        <v>0.19521696865558624</v>
      </c>
      <c r="H105" s="16">
        <f>TB2c!B105</f>
        <v>0.15363579988479614</v>
      </c>
      <c r="I105" s="16">
        <f>TB2c!J105</f>
        <v>8.9384563267230988E-2</v>
      </c>
      <c r="J105" s="16">
        <f>TB2c!R105</f>
        <v>4.1182011365890503E-2</v>
      </c>
      <c r="K105" s="16">
        <v>1.8117168524389906E-2</v>
      </c>
      <c r="L105" s="56">
        <f t="shared" si="7"/>
        <v>0.25787116587162018</v>
      </c>
      <c r="M105" s="15">
        <f t="shared" si="8"/>
        <v>0.10627835988998413</v>
      </c>
      <c r="N105" s="15">
        <f t="shared" si="8"/>
        <v>0.15159280598163605</v>
      </c>
      <c r="O105" s="15">
        <f t="shared" si="5"/>
        <v>0.10583240538835526</v>
      </c>
      <c r="P105" s="15">
        <f t="shared" si="6"/>
        <v>4.15811687707901E-2</v>
      </c>
      <c r="Q105" s="15">
        <f t="shared" si="6"/>
        <v>6.4251236617565155E-2</v>
      </c>
      <c r="R105" s="15">
        <f t="shared" si="6"/>
        <v>4.8202551901340485E-2</v>
      </c>
      <c r="S105" s="14">
        <f t="shared" si="6"/>
        <v>2.3064842841500597E-2</v>
      </c>
      <c r="T105" s="15"/>
      <c r="U105" s="13"/>
      <c r="V105" s="2"/>
      <c r="W105" s="2"/>
      <c r="X105" s="2"/>
      <c r="Y105" s="2"/>
      <c r="Z105" s="2"/>
    </row>
    <row r="106" spans="1:26">
      <c r="A106" s="23">
        <v>2009</v>
      </c>
      <c r="B106" s="326">
        <f>'TB2'!B106</f>
        <v>0.55661234259605408</v>
      </c>
      <c r="C106" s="525">
        <f>'TB2'!J106</f>
        <v>0.13589709997177124</v>
      </c>
      <c r="D106" s="526">
        <f>'TB2'!R106</f>
        <v>0.42071524262428284</v>
      </c>
      <c r="E106" s="320">
        <f>TB2b!B106</f>
        <v>0.44338765740394592</v>
      </c>
      <c r="F106" s="22">
        <f>TB2b!J106</f>
        <v>0.33533450961112976</v>
      </c>
      <c r="G106" s="22">
        <f>TB2b!R106</f>
        <v>0.18539862334728241</v>
      </c>
      <c r="H106" s="22">
        <f>TB2c!B106</f>
        <v>0.14564432203769684</v>
      </c>
      <c r="I106" s="22">
        <f>TB2c!J106</f>
        <v>8.5532523691654205E-2</v>
      </c>
      <c r="J106" s="22">
        <f>TB2c!R106</f>
        <v>4.1645850986242294E-2</v>
      </c>
      <c r="K106" s="22">
        <v>1.9719339912058011E-2</v>
      </c>
      <c r="L106" s="57">
        <f t="shared" si="7"/>
        <v>0.25798903405666351</v>
      </c>
      <c r="M106" s="21">
        <f t="shared" si="8"/>
        <v>0.10805314779281616</v>
      </c>
      <c r="N106" s="21">
        <f t="shared" si="8"/>
        <v>0.14993588626384735</v>
      </c>
      <c r="O106" s="21">
        <f t="shared" si="5"/>
        <v>9.9866099655628204E-2</v>
      </c>
      <c r="P106" s="21">
        <f t="shared" si="6"/>
        <v>3.9754301309585571E-2</v>
      </c>
      <c r="Q106" s="21">
        <f t="shared" si="6"/>
        <v>6.0111798346042633E-2</v>
      </c>
      <c r="R106" s="21">
        <f t="shared" si="6"/>
        <v>4.3886672705411911E-2</v>
      </c>
      <c r="S106" s="20">
        <f t="shared" si="6"/>
        <v>2.1926511074184283E-2</v>
      </c>
      <c r="T106" s="15"/>
      <c r="U106" s="13"/>
      <c r="V106" s="2"/>
      <c r="W106" s="2"/>
      <c r="X106" s="2"/>
      <c r="Y106" s="2"/>
      <c r="Z106" s="2"/>
    </row>
    <row r="107" spans="1:26">
      <c r="A107" s="19">
        <v>2010</v>
      </c>
      <c r="B107" s="325">
        <f>'TB2'!B107</f>
        <v>0.54249575734138489</v>
      </c>
      <c r="C107" s="521">
        <f>'TB2'!J107</f>
        <v>0.13031774759292603</v>
      </c>
      <c r="D107" s="522">
        <f>'TB2'!R107</f>
        <v>0.41217800974845886</v>
      </c>
      <c r="E107" s="319">
        <f>TB2b!B107</f>
        <v>0.45750424265861511</v>
      </c>
      <c r="F107" s="16">
        <f>TB2b!J107</f>
        <v>0.34961342811584473</v>
      </c>
      <c r="G107" s="16">
        <f>TB2b!R107</f>
        <v>0.19798023998737335</v>
      </c>
      <c r="H107" s="16">
        <f>TB2c!B107</f>
        <v>0.15716551244258881</v>
      </c>
      <c r="I107" s="16">
        <f>TB2c!J107</f>
        <v>9.479106217622757E-2</v>
      </c>
      <c r="J107" s="16">
        <f>TB2c!R107</f>
        <v>4.6924527734518051E-2</v>
      </c>
      <c r="K107" s="16">
        <v>2.1643327314979581E-2</v>
      </c>
      <c r="L107" s="56">
        <f t="shared" si="7"/>
        <v>0.25952400267124176</v>
      </c>
      <c r="M107" s="15">
        <f t="shared" si="8"/>
        <v>0.10789081454277039</v>
      </c>
      <c r="N107" s="15">
        <f t="shared" si="8"/>
        <v>0.15163318812847137</v>
      </c>
      <c r="O107" s="15">
        <f t="shared" si="5"/>
        <v>0.10318917781114578</v>
      </c>
      <c r="P107" s="15">
        <f t="shared" si="6"/>
        <v>4.0814727544784546E-2</v>
      </c>
      <c r="Q107" s="15">
        <f t="shared" si="6"/>
        <v>6.2374450266361237E-2</v>
      </c>
      <c r="R107" s="15">
        <f t="shared" si="6"/>
        <v>4.7866534441709518E-2</v>
      </c>
      <c r="S107" s="14">
        <f t="shared" si="6"/>
        <v>2.528120041953847E-2</v>
      </c>
      <c r="T107" s="15"/>
      <c r="U107" s="13"/>
      <c r="V107" s="2"/>
      <c r="W107" s="2"/>
      <c r="X107" s="2"/>
      <c r="Y107" s="2"/>
      <c r="Z107" s="2"/>
    </row>
    <row r="108" spans="1:26">
      <c r="A108" s="19">
        <v>2011</v>
      </c>
      <c r="B108" s="325">
        <f>'TB2'!B108</f>
        <v>0.54076308012008667</v>
      </c>
      <c r="C108" s="521">
        <f>'TB2'!J108</f>
        <v>0.12730598449707031</v>
      </c>
      <c r="D108" s="522">
        <f>'TB2'!R108</f>
        <v>0.41345709562301636</v>
      </c>
      <c r="E108" s="319">
        <f>TB2b!B108</f>
        <v>0.45923691987991333</v>
      </c>
      <c r="F108" s="16">
        <f>TB2b!J108</f>
        <v>0.35022866725921631</v>
      </c>
      <c r="G108" s="16">
        <f>TB2b!R108</f>
        <v>0.19600512087345123</v>
      </c>
      <c r="H108" s="16">
        <f>TB2c!B108</f>
        <v>0.15446469187736511</v>
      </c>
      <c r="I108" s="16">
        <f>TB2c!J108</f>
        <v>9.0768486261367798E-2</v>
      </c>
      <c r="J108" s="16">
        <f>TB2c!R108</f>
        <v>4.2207375168800354E-2</v>
      </c>
      <c r="K108" s="16">
        <v>1.7978137982515418E-2</v>
      </c>
      <c r="L108" s="56">
        <f t="shared" si="7"/>
        <v>0.2632317990064621</v>
      </c>
      <c r="M108" s="15">
        <f t="shared" si="8"/>
        <v>0.10900825262069702</v>
      </c>
      <c r="N108" s="15">
        <f t="shared" si="8"/>
        <v>0.15422354638576508</v>
      </c>
      <c r="O108" s="15">
        <f t="shared" si="5"/>
        <v>0.10523663461208344</v>
      </c>
      <c r="P108" s="15">
        <f t="shared" si="6"/>
        <v>4.1540428996086121E-2</v>
      </c>
      <c r="Q108" s="15">
        <f t="shared" si="6"/>
        <v>6.3696205615997314E-2</v>
      </c>
      <c r="R108" s="15">
        <f t="shared" si="6"/>
        <v>4.8561111092567444E-2</v>
      </c>
      <c r="S108" s="14">
        <f t="shared" si="6"/>
        <v>2.4229237186284936E-2</v>
      </c>
      <c r="T108" s="15"/>
      <c r="U108" s="13"/>
      <c r="V108" s="2"/>
      <c r="W108" s="2"/>
      <c r="X108" s="2"/>
      <c r="Y108" s="2"/>
      <c r="Z108" s="2"/>
    </row>
    <row r="109" spans="1:26">
      <c r="A109" s="19">
        <v>2012</v>
      </c>
      <c r="B109" s="325">
        <f>'TB2'!B109</f>
        <v>0.52855372428894043</v>
      </c>
      <c r="C109" s="521">
        <f>'TB2'!J109</f>
        <v>0.12380164861679077</v>
      </c>
      <c r="D109" s="522">
        <f>'TB2'!R109</f>
        <v>0.40475207567214966</v>
      </c>
      <c r="E109" s="319">
        <f>TB2b!B109</f>
        <v>0.47144627571105957</v>
      </c>
      <c r="F109" s="16">
        <f>TB2b!J109</f>
        <v>0.3633083701133728</v>
      </c>
      <c r="G109" s="16">
        <f>TB2b!R109</f>
        <v>0.20779828727245331</v>
      </c>
      <c r="H109" s="16">
        <f>TB2c!B109</f>
        <v>0.16507597267627716</v>
      </c>
      <c r="I109" s="16">
        <f>TB2c!J109</f>
        <v>9.8688825964927673E-2</v>
      </c>
      <c r="J109" s="16">
        <f>TB2c!R109</f>
        <v>4.6945564448833466E-2</v>
      </c>
      <c r="K109" s="16">
        <v>2.0334607951812564E-2</v>
      </c>
      <c r="L109" s="56">
        <f t="shared" si="7"/>
        <v>0.26364798843860626</v>
      </c>
      <c r="M109" s="15">
        <f t="shared" si="8"/>
        <v>0.10813790559768677</v>
      </c>
      <c r="N109" s="15">
        <f t="shared" si="8"/>
        <v>0.15551008284091949</v>
      </c>
      <c r="O109" s="15">
        <f t="shared" si="5"/>
        <v>0.10910946130752563</v>
      </c>
      <c r="P109" s="15">
        <f t="shared" si="6"/>
        <v>4.2722314596176147E-2</v>
      </c>
      <c r="Q109" s="15">
        <f t="shared" si="6"/>
        <v>6.6387146711349487E-2</v>
      </c>
      <c r="R109" s="15">
        <f t="shared" si="6"/>
        <v>5.1743261516094208E-2</v>
      </c>
      <c r="S109" s="14">
        <f t="shared" si="6"/>
        <v>2.6610956497020902E-2</v>
      </c>
      <c r="T109" s="15"/>
      <c r="U109" s="13"/>
      <c r="V109" s="2"/>
      <c r="W109" s="2"/>
      <c r="X109" s="2"/>
      <c r="Y109" s="2"/>
      <c r="Z109" s="2"/>
    </row>
    <row r="110" spans="1:26">
      <c r="A110" s="19">
        <v>2013</v>
      </c>
      <c r="B110" s="325">
        <f>'TB2'!B110</f>
        <v>0.53679576516151428</v>
      </c>
      <c r="C110" s="521">
        <f>'TB2'!J110</f>
        <v>0.1276591420173645</v>
      </c>
      <c r="D110" s="522">
        <f>'TB2'!R110</f>
        <v>0.40913662314414978</v>
      </c>
      <c r="E110" s="319">
        <f>TB2b!B110</f>
        <v>0.46320423483848572</v>
      </c>
      <c r="F110" s="16">
        <f>TB2b!J110</f>
        <v>0.35380896925926208</v>
      </c>
      <c r="G110" s="16">
        <f>TB2b!R110</f>
        <v>0.1959569901227951</v>
      </c>
      <c r="H110" s="16">
        <f>TB2c!B110</f>
        <v>0.1535065770149231</v>
      </c>
      <c r="I110" s="16">
        <f>TB2c!J110</f>
        <v>8.9313484728336334E-2</v>
      </c>
      <c r="J110" s="16">
        <f>TB2c!R110</f>
        <v>4.188910499215126E-2</v>
      </c>
      <c r="K110" s="16">
        <v>1.8378268067467604E-2</v>
      </c>
      <c r="L110" s="56">
        <f t="shared" si="7"/>
        <v>0.26724724471569061</v>
      </c>
      <c r="M110" s="15">
        <f t="shared" si="8"/>
        <v>0.10939526557922363</v>
      </c>
      <c r="N110" s="15">
        <f t="shared" si="8"/>
        <v>0.15785197913646698</v>
      </c>
      <c r="O110" s="15">
        <f t="shared" si="5"/>
        <v>0.10664350539445877</v>
      </c>
      <c r="P110" s="15">
        <f t="shared" ref="P110:S110" si="9">G110-H110</f>
        <v>4.2450413107872009E-2</v>
      </c>
      <c r="Q110" s="15">
        <f t="shared" si="9"/>
        <v>6.4193092286586761E-2</v>
      </c>
      <c r="R110" s="15">
        <f t="shared" si="9"/>
        <v>4.7424379736185074E-2</v>
      </c>
      <c r="S110" s="14">
        <f t="shared" si="9"/>
        <v>2.3510836924683656E-2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'TB2'!B111</f>
        <v>0.52986583113670349</v>
      </c>
      <c r="C111" s="521">
        <f>'TB2'!J111</f>
        <v>0.12545061111450195</v>
      </c>
      <c r="D111" s="522">
        <f>'TB2'!R111</f>
        <v>0.40441522002220154</v>
      </c>
      <c r="E111" s="319">
        <f>TB2b!B111</f>
        <v>0.47013416886329651</v>
      </c>
      <c r="F111" s="16">
        <f>TB2b!J111</f>
        <v>0.36085274815559387</v>
      </c>
      <c r="G111" s="16">
        <f>TB2b!R111</f>
        <v>0.20195885002613068</v>
      </c>
      <c r="H111" s="16">
        <f>TB2c!B111</f>
        <v>0.15883520245552063</v>
      </c>
      <c r="I111" s="16">
        <f>TB2c!J111</f>
        <v>9.3169093132019043E-2</v>
      </c>
      <c r="J111" s="16">
        <f>TB2c!R111</f>
        <v>4.3509606271982193E-2</v>
      </c>
      <c r="K111" s="16">
        <v>1.8866882757745097E-2</v>
      </c>
      <c r="L111" s="56">
        <f t="shared" ref="L111" si="10">E111-G111</f>
        <v>0.26817531883716583</v>
      </c>
      <c r="M111" s="15">
        <f t="shared" ref="M111" si="11">E111-F111</f>
        <v>0.10928142070770264</v>
      </c>
      <c r="N111" s="15">
        <f t="shared" ref="N111" si="12">F111-G111</f>
        <v>0.1588938981294632</v>
      </c>
      <c r="O111" s="15">
        <f t="shared" ref="O111" si="13">G111-I111</f>
        <v>0.10878975689411163</v>
      </c>
      <c r="P111" s="15">
        <f t="shared" ref="P111" si="14">G111-H111</f>
        <v>4.3123647570610046E-2</v>
      </c>
      <c r="Q111" s="15">
        <f t="shared" ref="Q111" si="15">H111-I111</f>
        <v>6.5666109323501587E-2</v>
      </c>
      <c r="R111" s="15">
        <f t="shared" ref="R111" si="16">I111-J111</f>
        <v>4.965948686003685E-2</v>
      </c>
      <c r="S111" s="14">
        <f t="shared" ref="S111" si="17">J111-K111</f>
        <v>2.4642723514237096E-2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6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B8:R8"/>
    <mergeCell ref="A4:S4"/>
    <mergeCell ref="B7:R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AD119"/>
  <sheetViews>
    <sheetView workbookViewId="0">
      <pane xSplit="1" ySplit="9" topLeftCell="B72" activePane="bottomRight" state="frozen"/>
      <selection activeCell="D32" sqref="D32"/>
      <selection pane="topRight" activeCell="D32" sqref="D32"/>
      <selection pane="bottomLeft" activeCell="D32" sqref="D32"/>
      <selection pane="bottomRight" activeCell="A121" sqref="A121:XFD135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9" width="10.83203125" style="142" customWidth="1"/>
    <col min="10" max="17" width="10.83203125" style="113"/>
    <col min="18" max="25" width="11.5" style="1" customWidth="1"/>
    <col min="26" max="16384" width="10.83203125" style="113"/>
  </cols>
  <sheetData>
    <row r="1" spans="1:30">
      <c r="A1" s="180" t="s">
        <v>37</v>
      </c>
      <c r="C1" s="208"/>
    </row>
    <row r="2" spans="1:30">
      <c r="C2" s="208"/>
    </row>
    <row r="3" spans="1:30" ht="16" thickBot="1"/>
    <row r="4" spans="1:30" s="141" customFormat="1" ht="25" customHeight="1" thickTop="1">
      <c r="A4" s="1237" t="s">
        <v>237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/>
      <c r="Y4" s="1239"/>
    </row>
    <row r="5" spans="1:30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12"/>
      <c r="S5" s="112"/>
      <c r="T5" s="112"/>
      <c r="U5" s="112"/>
      <c r="V5" s="112"/>
      <c r="W5" s="112"/>
      <c r="X5" s="112"/>
      <c r="Y5" s="504"/>
    </row>
    <row r="6" spans="1:30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138" t="s">
        <v>50</v>
      </c>
      <c r="W6" s="206" t="s">
        <v>49</v>
      </c>
      <c r="X6" s="206" t="s">
        <v>48</v>
      </c>
      <c r="Y6" s="205" t="s">
        <v>47</v>
      </c>
    </row>
    <row r="7" spans="1:30" ht="35" customHeight="1">
      <c r="A7" s="140"/>
      <c r="B7" s="1235" t="s">
        <v>1060</v>
      </c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5"/>
      <c r="W7" s="1235"/>
      <c r="X7" s="1235"/>
      <c r="Y7" s="1236"/>
    </row>
    <row r="8" spans="1:30" s="136" customFormat="1" ht="21" customHeight="1">
      <c r="A8" s="176"/>
      <c r="B8" s="1232" t="s">
        <v>46</v>
      </c>
      <c r="C8" s="1233"/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3"/>
      <c r="W8" s="1233"/>
      <c r="X8" s="1233"/>
      <c r="Y8" s="1234"/>
    </row>
    <row r="9" spans="1:30" ht="61" thickBot="1">
      <c r="A9" s="140"/>
      <c r="B9" s="437" t="s">
        <v>16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437" t="s">
        <v>15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502" t="s">
        <v>59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555" t="s">
        <v>40</v>
      </c>
      <c r="AB9" s="635" t="s">
        <v>39</v>
      </c>
      <c r="AC9" s="635"/>
      <c r="AD9" s="635"/>
    </row>
    <row r="10" spans="1:30">
      <c r="A10" s="166">
        <v>1913</v>
      </c>
      <c r="B10" s="439">
        <f>1-TB2b!B10</f>
        <v>0.57690080556307033</v>
      </c>
      <c r="C10" s="539">
        <f>compopeinc!BW2</f>
        <v>2.5045649067240079E-3</v>
      </c>
      <c r="D10" s="539">
        <f>compopeinc!BX2</f>
        <v>7.7767638415776937E-3</v>
      </c>
      <c r="E10" s="539">
        <f>compopeinc!BY2</f>
        <v>4.206181245089461E-2</v>
      </c>
      <c r="F10" s="539">
        <f>compopeinc!BZ2</f>
        <v>2.6333138838692361E-2</v>
      </c>
      <c r="G10" s="539">
        <f>compopeinc!CA2</f>
        <v>4.0294743168795199E-3</v>
      </c>
      <c r="H10" s="539">
        <f>compopeinc!CB2</f>
        <v>0.44218863239558998</v>
      </c>
      <c r="I10" s="540">
        <f>compopeinc!CC2</f>
        <v>5.20066007707101E-2</v>
      </c>
      <c r="J10" s="185"/>
      <c r="K10" s="125"/>
      <c r="L10" s="125"/>
      <c r="M10" s="125"/>
      <c r="N10" s="125"/>
      <c r="O10" s="125"/>
      <c r="P10" s="125"/>
      <c r="Q10" s="125"/>
      <c r="R10" s="189"/>
      <c r="S10" s="132"/>
      <c r="T10" s="132"/>
      <c r="U10" s="132"/>
      <c r="V10" s="132"/>
      <c r="W10" s="132"/>
      <c r="X10" s="132"/>
      <c r="Y10" s="188"/>
      <c r="AB10" s="636">
        <f>B10-SUM(C10:I10)</f>
        <v>-1.8195799789122447E-7</v>
      </c>
      <c r="AC10" s="636">
        <f>J10-SUM(K10:Q10)</f>
        <v>0</v>
      </c>
      <c r="AD10" s="636">
        <f>R10-SUM(S10:Y10)</f>
        <v>0</v>
      </c>
    </row>
    <row r="11" spans="1:30">
      <c r="A11" s="166">
        <v>1914</v>
      </c>
      <c r="B11" s="146">
        <f>1-TB2b!B11</f>
        <v>0.5704629945563453</v>
      </c>
      <c r="C11" s="541">
        <f>compopeinc!BW3</f>
        <v>2.4736269595110479E-3</v>
      </c>
      <c r="D11" s="541">
        <f>compopeinc!BX3</f>
        <v>5.6424902554076516E-3</v>
      </c>
      <c r="E11" s="541">
        <f>compopeinc!BY3</f>
        <v>4.4685536285431426E-2</v>
      </c>
      <c r="F11" s="541">
        <f>compopeinc!BZ3</f>
        <v>2.7023340729428452E-2</v>
      </c>
      <c r="G11" s="541">
        <f>compopeinc!CA3</f>
        <v>4.0347561806019757E-3</v>
      </c>
      <c r="H11" s="541">
        <f>compopeinc!CB3</f>
        <v>0.4344429025701726</v>
      </c>
      <c r="I11" s="542">
        <f>compopeinc!CC3</f>
        <v>5.2192085367380271E-2</v>
      </c>
      <c r="J11" s="185"/>
      <c r="K11" s="125"/>
      <c r="L11" s="125"/>
      <c r="M11" s="125"/>
      <c r="N11" s="125"/>
      <c r="O11" s="125"/>
      <c r="P11" s="125"/>
      <c r="Q11" s="125"/>
      <c r="R11" s="117"/>
      <c r="S11" s="125"/>
      <c r="T11" s="125"/>
      <c r="U11" s="125"/>
      <c r="V11" s="125"/>
      <c r="W11" s="125"/>
      <c r="X11" s="125"/>
      <c r="Y11" s="165"/>
      <c r="AB11" s="636">
        <f t="shared" ref="AB11:AB74" si="0">B11-SUM(C11:I11)</f>
        <v>-3.1743791588101367E-5</v>
      </c>
      <c r="AC11" s="636">
        <f t="shared" ref="AC11:AC74" si="1">J11-SUM(K11:Q11)</f>
        <v>0</v>
      </c>
      <c r="AD11" s="636">
        <f t="shared" ref="AD11:AD74" si="2">R11-SUM(S11:Y11)</f>
        <v>0</v>
      </c>
    </row>
    <row r="12" spans="1:30">
      <c r="A12" s="166">
        <v>1915</v>
      </c>
      <c r="B12" s="146">
        <f>1-TB2b!B12</f>
        <v>0.57811789539485958</v>
      </c>
      <c r="C12" s="541">
        <f>compopeinc!BW4</f>
        <v>2.5713153365198313E-3</v>
      </c>
      <c r="D12" s="541">
        <f>compopeinc!BX4</f>
        <v>8.8559184272433179E-3</v>
      </c>
      <c r="E12" s="541">
        <f>compopeinc!BY4</f>
        <v>4.5158485964920024E-2</v>
      </c>
      <c r="F12" s="541">
        <f>compopeinc!BZ4</f>
        <v>2.6670794120116609E-2</v>
      </c>
      <c r="G12" s="541">
        <f>compopeinc!CA4</f>
        <v>4.0648641239582044E-3</v>
      </c>
      <c r="H12" s="541">
        <f>compopeinc!CB4</f>
        <v>0.43945571146898205</v>
      </c>
      <c r="I12" s="542">
        <f>compopeinc!CC4</f>
        <v>5.13408666181615E-2</v>
      </c>
      <c r="J12" s="185"/>
      <c r="K12" s="125"/>
      <c r="L12" s="125"/>
      <c r="M12" s="125"/>
      <c r="N12" s="125"/>
      <c r="O12" s="125"/>
      <c r="P12" s="125"/>
      <c r="Q12" s="125"/>
      <c r="R12" s="117"/>
      <c r="S12" s="125"/>
      <c r="T12" s="125"/>
      <c r="U12" s="125"/>
      <c r="V12" s="125"/>
      <c r="W12" s="125"/>
      <c r="X12" s="125"/>
      <c r="Y12" s="165"/>
      <c r="AB12" s="636">
        <f t="shared" si="0"/>
        <v>-6.0665041989871327E-8</v>
      </c>
      <c r="AC12" s="636">
        <f t="shared" si="1"/>
        <v>0</v>
      </c>
      <c r="AD12" s="636">
        <f t="shared" si="2"/>
        <v>0</v>
      </c>
    </row>
    <row r="13" spans="1:30">
      <c r="A13" s="166">
        <v>1916</v>
      </c>
      <c r="B13" s="160">
        <f>1-TB2b!B13</f>
        <v>0.55611624700187634</v>
      </c>
      <c r="C13" s="440">
        <f>compopeinc!BW5</f>
        <v>6.5268806161338953E-3</v>
      </c>
      <c r="D13" s="440">
        <f>compopeinc!BX5</f>
        <v>5.3660968070298413E-3</v>
      </c>
      <c r="E13" s="440">
        <f>compopeinc!BY5</f>
        <v>3.7300460280884483E-2</v>
      </c>
      <c r="F13" s="440">
        <f>compopeinc!BZ5</f>
        <v>2.3595272773846713E-2</v>
      </c>
      <c r="G13" s="440">
        <f>compopeinc!CA5</f>
        <v>4.0558354953906372E-3</v>
      </c>
      <c r="H13" s="440">
        <f>compopeinc!CB5</f>
        <v>0.43341835807370471</v>
      </c>
      <c r="I13" s="441">
        <f>compopeinc!CC5</f>
        <v>4.585331698754809E-2</v>
      </c>
      <c r="J13" s="185"/>
      <c r="K13" s="125"/>
      <c r="L13" s="125"/>
      <c r="M13" s="125"/>
      <c r="N13" s="125"/>
      <c r="O13" s="125"/>
      <c r="P13" s="125"/>
      <c r="Q13" s="125"/>
      <c r="R13" s="117"/>
      <c r="S13" s="116"/>
      <c r="T13" s="116"/>
      <c r="U13" s="116"/>
      <c r="V13" s="116"/>
      <c r="W13" s="116"/>
      <c r="X13" s="116"/>
      <c r="Y13" s="145"/>
      <c r="AB13" s="636">
        <f t="shared" si="0"/>
        <v>2.5967337946575242E-8</v>
      </c>
      <c r="AC13" s="636">
        <f t="shared" si="1"/>
        <v>0</v>
      </c>
      <c r="AD13" s="636">
        <f t="shared" si="2"/>
        <v>0</v>
      </c>
    </row>
    <row r="14" spans="1:30">
      <c r="A14" s="166">
        <v>1917</v>
      </c>
      <c r="B14" s="197">
        <f>1-TB2b!B14</f>
        <v>0.55098012079216474</v>
      </c>
      <c r="C14" s="541">
        <f>compopeinc!BW6</f>
        <v>5.653356813001045E-3</v>
      </c>
      <c r="D14" s="541">
        <f>compopeinc!BX6</f>
        <v>2.1396306675029904E-3</v>
      </c>
      <c r="E14" s="541">
        <f>compopeinc!BY6</f>
        <v>3.0955949156993821E-2</v>
      </c>
      <c r="F14" s="541">
        <f>compopeinc!BZ6</f>
        <v>2.5730873713613531E-2</v>
      </c>
      <c r="G14" s="541">
        <f>compopeinc!CA6</f>
        <v>3.9855834904650384E-3</v>
      </c>
      <c r="H14" s="541">
        <f>compopeinc!CB6</f>
        <v>0.43293868266096069</v>
      </c>
      <c r="I14" s="542">
        <f>compopeinc!CC6</f>
        <v>4.9556523727246893E-2</v>
      </c>
      <c r="J14" s="185"/>
      <c r="K14" s="125"/>
      <c r="L14" s="125"/>
      <c r="M14" s="125"/>
      <c r="N14" s="125"/>
      <c r="O14" s="125"/>
      <c r="P14" s="125"/>
      <c r="Q14" s="125"/>
      <c r="R14" s="117"/>
      <c r="S14" s="125"/>
      <c r="T14" s="125"/>
      <c r="U14" s="125"/>
      <c r="V14" s="125"/>
      <c r="W14" s="125"/>
      <c r="X14" s="125"/>
      <c r="Y14" s="165"/>
      <c r="AB14" s="636">
        <f t="shared" si="0"/>
        <v>1.9520562380748174E-5</v>
      </c>
      <c r="AC14" s="636">
        <f t="shared" si="1"/>
        <v>0</v>
      </c>
      <c r="AD14" s="636">
        <f t="shared" si="2"/>
        <v>0</v>
      </c>
    </row>
    <row r="15" spans="1:30">
      <c r="A15" s="166">
        <v>1918</v>
      </c>
      <c r="B15" s="146">
        <f>1-TB2b!B15</f>
        <v>0.5636205367318099</v>
      </c>
      <c r="C15" s="541">
        <f>compopeinc!BW7</f>
        <v>4.5621099754097356E-3</v>
      </c>
      <c r="D15" s="541">
        <f>compopeinc!BX7</f>
        <v>-1.8730080302789217E-3</v>
      </c>
      <c r="E15" s="541">
        <f>compopeinc!BY7</f>
        <v>2.8315451581584144E-2</v>
      </c>
      <c r="F15" s="541">
        <f>compopeinc!BZ7</f>
        <v>2.4793410941952986E-2</v>
      </c>
      <c r="G15" s="541">
        <f>compopeinc!CA7</f>
        <v>4.1510102689590496E-3</v>
      </c>
      <c r="H15" s="541">
        <f>compopeinc!CB7</f>
        <v>0.45786648284721448</v>
      </c>
      <c r="I15" s="542">
        <f>compopeinc!CC7</f>
        <v>4.5789095693541393E-2</v>
      </c>
      <c r="J15" s="185"/>
      <c r="K15" s="125"/>
      <c r="L15" s="125"/>
      <c r="M15" s="125"/>
      <c r="N15" s="125"/>
      <c r="O15" s="125"/>
      <c r="P15" s="125"/>
      <c r="Q15" s="125"/>
      <c r="R15" s="117"/>
      <c r="S15" s="125"/>
      <c r="T15" s="125"/>
      <c r="U15" s="125"/>
      <c r="V15" s="125"/>
      <c r="W15" s="125"/>
      <c r="X15" s="125"/>
      <c r="Y15" s="165"/>
      <c r="AB15" s="636">
        <f t="shared" si="0"/>
        <v>1.5983453427015348E-5</v>
      </c>
      <c r="AC15" s="636">
        <f t="shared" si="1"/>
        <v>0</v>
      </c>
      <c r="AD15" s="636">
        <f t="shared" si="2"/>
        <v>0</v>
      </c>
    </row>
    <row r="16" spans="1:30">
      <c r="A16" s="171">
        <v>1919</v>
      </c>
      <c r="B16" s="150">
        <f>1-TB2b!B16</f>
        <v>0.54565315690820837</v>
      </c>
      <c r="C16" s="543">
        <f>compopeinc!BW8</f>
        <v>4.9060864322378866E-3</v>
      </c>
      <c r="D16" s="543">
        <f>compopeinc!BX8</f>
        <v>-3.00274441931969E-3</v>
      </c>
      <c r="E16" s="543">
        <f>compopeinc!BY8</f>
        <v>2.7276568480080192E-2</v>
      </c>
      <c r="F16" s="543">
        <f>compopeinc!BZ8</f>
        <v>2.2363366925039409E-2</v>
      </c>
      <c r="G16" s="543">
        <f>compopeinc!CA8</f>
        <v>4.0647936720508244E-3</v>
      </c>
      <c r="H16" s="543">
        <f>compopeinc!CB8</f>
        <v>0.4478816055798342</v>
      </c>
      <c r="I16" s="544">
        <f>compopeinc!CC8</f>
        <v>4.2163432602931289E-2</v>
      </c>
      <c r="J16" s="186"/>
      <c r="K16" s="127"/>
      <c r="L16" s="127"/>
      <c r="M16" s="127"/>
      <c r="N16" s="127"/>
      <c r="O16" s="127"/>
      <c r="P16" s="127"/>
      <c r="Q16" s="127"/>
      <c r="R16" s="120"/>
      <c r="S16" s="127"/>
      <c r="T16" s="127"/>
      <c r="U16" s="127"/>
      <c r="V16" s="127"/>
      <c r="W16" s="127"/>
      <c r="X16" s="127"/>
      <c r="Y16" s="167"/>
      <c r="AB16" s="636">
        <f t="shared" si="0"/>
        <v>4.7635354216701842E-8</v>
      </c>
      <c r="AC16" s="636">
        <f t="shared" si="1"/>
        <v>0</v>
      </c>
      <c r="AD16" s="636">
        <f t="shared" si="2"/>
        <v>0</v>
      </c>
    </row>
    <row r="17" spans="1:30">
      <c r="A17" s="166">
        <v>1920</v>
      </c>
      <c r="B17" s="146">
        <f>1-TB2b!B17</f>
        <v>0.56561420021113773</v>
      </c>
      <c r="C17" s="541">
        <f>compopeinc!BW9</f>
        <v>4.5248810072501221E-3</v>
      </c>
      <c r="D17" s="541">
        <f>compopeinc!BX9</f>
        <v>-2.9323026375934736E-3</v>
      </c>
      <c r="E17" s="541">
        <f>compopeinc!BY9</f>
        <v>2.7042679897917612E-2</v>
      </c>
      <c r="F17" s="541">
        <f>compopeinc!BZ9</f>
        <v>2.6706318442336431E-2</v>
      </c>
      <c r="G17" s="541">
        <f>compopeinc!CA9</f>
        <v>4.1561697282610386E-3</v>
      </c>
      <c r="H17" s="541">
        <f>compopeinc!CB9</f>
        <v>0.45505363196121051</v>
      </c>
      <c r="I17" s="542">
        <f>compopeinc!CC9</f>
        <v>5.1062878459816149E-2</v>
      </c>
      <c r="J17" s="185"/>
      <c r="K17" s="125"/>
      <c r="L17" s="125"/>
      <c r="M17" s="125"/>
      <c r="N17" s="125"/>
      <c r="O17" s="125"/>
      <c r="P17" s="125"/>
      <c r="Q17" s="125"/>
      <c r="R17" s="117"/>
      <c r="S17" s="125"/>
      <c r="T17" s="125"/>
      <c r="U17" s="125"/>
      <c r="V17" s="125"/>
      <c r="W17" s="125"/>
      <c r="X17" s="125"/>
      <c r="Y17" s="165"/>
      <c r="AB17" s="636">
        <f t="shared" si="0"/>
        <v>-5.6648060686725898E-8</v>
      </c>
      <c r="AC17" s="636">
        <f t="shared" si="1"/>
        <v>0</v>
      </c>
      <c r="AD17" s="636">
        <f t="shared" si="2"/>
        <v>0</v>
      </c>
    </row>
    <row r="18" spans="1:30">
      <c r="A18" s="166">
        <v>1921</v>
      </c>
      <c r="B18" s="146">
        <f>1-TB2b!B18</f>
        <v>0.53471931151323737</v>
      </c>
      <c r="C18" s="541">
        <f>compopeinc!BW10</f>
        <v>3.2095968806619725E-3</v>
      </c>
      <c r="D18" s="541">
        <f>compopeinc!BX10</f>
        <v>1.0485433171822248E-3</v>
      </c>
      <c r="E18" s="541">
        <f>compopeinc!BY10</f>
        <v>3.7100000840150693E-2</v>
      </c>
      <c r="F18" s="541">
        <f>compopeinc!BZ10</f>
        <v>2.6553817454853232E-2</v>
      </c>
      <c r="G18" s="541">
        <f>compopeinc!CA10</f>
        <v>4.2203203438305964E-3</v>
      </c>
      <c r="H18" s="541">
        <f>compopeinc!CB10</f>
        <v>0.41240455075647958</v>
      </c>
      <c r="I18" s="542">
        <f>compopeinc!CC10</f>
        <v>5.0182570329440096E-2</v>
      </c>
      <c r="J18" s="185"/>
      <c r="K18" s="125"/>
      <c r="L18" s="125"/>
      <c r="M18" s="125"/>
      <c r="N18" s="125"/>
      <c r="O18" s="125"/>
      <c r="P18" s="125"/>
      <c r="Q18" s="125"/>
      <c r="R18" s="117"/>
      <c r="S18" s="125"/>
      <c r="T18" s="125"/>
      <c r="U18" s="125"/>
      <c r="V18" s="125"/>
      <c r="W18" s="125"/>
      <c r="X18" s="125"/>
      <c r="Y18" s="165"/>
      <c r="AB18" s="636">
        <f t="shared" si="0"/>
        <v>-8.8409361054253566E-8</v>
      </c>
      <c r="AC18" s="636">
        <f t="shared" si="1"/>
        <v>0</v>
      </c>
      <c r="AD18" s="636">
        <f t="shared" si="2"/>
        <v>0</v>
      </c>
    </row>
    <row r="19" spans="1:30">
      <c r="A19" s="166">
        <v>1922</v>
      </c>
      <c r="B19" s="146">
        <f>1-TB2b!B19</f>
        <v>0.54463419384153933</v>
      </c>
      <c r="C19" s="541">
        <f>compopeinc!BW11</f>
        <v>2.3987140238994811E-3</v>
      </c>
      <c r="D19" s="541">
        <f>compopeinc!BX11</f>
        <v>-2.3409803181594765E-3</v>
      </c>
      <c r="E19" s="541">
        <f>compopeinc!BY11</f>
        <v>3.7145084815658737E-2</v>
      </c>
      <c r="F19" s="541">
        <f>compopeinc!BZ11</f>
        <v>2.528935381829038E-2</v>
      </c>
      <c r="G19" s="541">
        <f>compopeinc!CA11</f>
        <v>4.3033180699868449E-3</v>
      </c>
      <c r="H19" s="541">
        <f>compopeinc!CB11</f>
        <v>0.42916692234770304</v>
      </c>
      <c r="I19" s="542">
        <f>compopeinc!CC11</f>
        <v>4.8671762509341944E-2</v>
      </c>
      <c r="J19" s="185"/>
      <c r="K19" s="125"/>
      <c r="L19" s="125"/>
      <c r="M19" s="125"/>
      <c r="N19" s="125"/>
      <c r="O19" s="125"/>
      <c r="P19" s="125"/>
      <c r="Q19" s="125"/>
      <c r="R19" s="117"/>
      <c r="S19" s="125"/>
      <c r="T19" s="125"/>
      <c r="U19" s="125"/>
      <c r="V19" s="125"/>
      <c r="W19" s="125"/>
      <c r="X19" s="125"/>
      <c r="Y19" s="165"/>
      <c r="AB19" s="636">
        <f t="shared" si="0"/>
        <v>1.8574818350103328E-8</v>
      </c>
      <c r="AC19" s="636">
        <f t="shared" si="1"/>
        <v>0</v>
      </c>
      <c r="AD19" s="636">
        <f t="shared" si="2"/>
        <v>0</v>
      </c>
    </row>
    <row r="20" spans="1:30">
      <c r="A20" s="166">
        <v>1923</v>
      </c>
      <c r="B20" s="146">
        <f>1-TB2b!B20</f>
        <v>0.56897217344248452</v>
      </c>
      <c r="C20" s="541">
        <f>compopeinc!BW12</f>
        <v>4.2342915582384219E-3</v>
      </c>
      <c r="D20" s="541">
        <f>compopeinc!BX12</f>
        <v>1.3059609718314383E-3</v>
      </c>
      <c r="E20" s="541">
        <f>compopeinc!BY12</f>
        <v>3.6039412585372833E-2</v>
      </c>
      <c r="F20" s="541">
        <f>compopeinc!BZ12</f>
        <v>2.1322876067000132E-2</v>
      </c>
      <c r="G20" s="541">
        <f>compopeinc!CA12</f>
        <v>4.3248383930083187E-3</v>
      </c>
      <c r="H20" s="541">
        <f>compopeinc!CB12</f>
        <v>0.46173322162534464</v>
      </c>
      <c r="I20" s="542">
        <f>compopeinc!CC12</f>
        <v>4.0011399775830542E-2</v>
      </c>
      <c r="J20" s="185"/>
      <c r="K20" s="125"/>
      <c r="L20" s="125"/>
      <c r="M20" s="125"/>
      <c r="N20" s="125"/>
      <c r="O20" s="125"/>
      <c r="P20" s="125"/>
      <c r="Q20" s="125"/>
      <c r="R20" s="117"/>
      <c r="S20" s="125"/>
      <c r="T20" s="125"/>
      <c r="U20" s="125"/>
      <c r="V20" s="125"/>
      <c r="W20" s="125"/>
      <c r="X20" s="125"/>
      <c r="Y20" s="165"/>
      <c r="AB20" s="636">
        <f t="shared" si="0"/>
        <v>1.724658581503391E-7</v>
      </c>
      <c r="AC20" s="636">
        <f t="shared" si="1"/>
        <v>0</v>
      </c>
      <c r="AD20" s="636">
        <f t="shared" si="2"/>
        <v>0</v>
      </c>
    </row>
    <row r="21" spans="1:30">
      <c r="A21" s="166">
        <v>1924</v>
      </c>
      <c r="B21" s="146">
        <f>1-TB2b!B21</f>
        <v>0.5473706926579387</v>
      </c>
      <c r="C21" s="541">
        <f>compopeinc!BW13</f>
        <v>3.8349436672275067E-3</v>
      </c>
      <c r="D21" s="541">
        <f>compopeinc!BX13</f>
        <v>-1.7808606151475097E-3</v>
      </c>
      <c r="E21" s="541">
        <f>compopeinc!BY13</f>
        <v>3.6489840375430523E-2</v>
      </c>
      <c r="F21" s="541">
        <f>compopeinc!BZ13</f>
        <v>1.9872778056199063E-2</v>
      </c>
      <c r="G21" s="541">
        <f>compopeinc!CA13</f>
        <v>4.3498218050086338E-3</v>
      </c>
      <c r="H21" s="541">
        <f>compopeinc!CB13</f>
        <v>0.44683416680496874</v>
      </c>
      <c r="I21" s="542">
        <f>compopeinc!CC13</f>
        <v>3.7782989495512967E-2</v>
      </c>
      <c r="J21" s="185"/>
      <c r="K21" s="125"/>
      <c r="L21" s="125"/>
      <c r="M21" s="125"/>
      <c r="N21" s="125"/>
      <c r="O21" s="125"/>
      <c r="P21" s="125"/>
      <c r="Q21" s="125"/>
      <c r="R21" s="117"/>
      <c r="S21" s="125"/>
      <c r="T21" s="125"/>
      <c r="U21" s="125"/>
      <c r="V21" s="125"/>
      <c r="W21" s="125"/>
      <c r="X21" s="125"/>
      <c r="Y21" s="165"/>
      <c r="AB21" s="636">
        <f t="shared" si="0"/>
        <v>-1.2986931261171897E-5</v>
      </c>
      <c r="AC21" s="636">
        <f t="shared" si="1"/>
        <v>0</v>
      </c>
      <c r="AD21" s="636">
        <f t="shared" si="2"/>
        <v>0</v>
      </c>
    </row>
    <row r="22" spans="1:30">
      <c r="A22" s="166">
        <v>1925</v>
      </c>
      <c r="B22" s="146">
        <f>1-TB2b!B22</f>
        <v>0.52916358597794666</v>
      </c>
      <c r="C22" s="541">
        <f>compopeinc!BW14</f>
        <v>5.5784835323533068E-3</v>
      </c>
      <c r="D22" s="541">
        <f>compopeinc!BX14</f>
        <v>-2.9015837697742956E-3</v>
      </c>
      <c r="E22" s="541">
        <f>compopeinc!BY14</f>
        <v>3.1515699777955271E-2</v>
      </c>
      <c r="F22" s="541">
        <f>compopeinc!BZ14</f>
        <v>1.6513529661051917E-2</v>
      </c>
      <c r="G22" s="541">
        <f>compopeinc!CA14</f>
        <v>4.3604980475997566E-3</v>
      </c>
      <c r="H22" s="541">
        <f>compopeinc!CB14</f>
        <v>0.44288535716707922</v>
      </c>
      <c r="I22" s="542">
        <f>compopeinc!CC14</f>
        <v>3.1223827385738243E-2</v>
      </c>
      <c r="J22" s="185"/>
      <c r="K22" s="125"/>
      <c r="L22" s="125"/>
      <c r="M22" s="125"/>
      <c r="N22" s="125"/>
      <c r="O22" s="125"/>
      <c r="P22" s="125"/>
      <c r="Q22" s="125"/>
      <c r="R22" s="117"/>
      <c r="S22" s="125"/>
      <c r="T22" s="125"/>
      <c r="U22" s="125"/>
      <c r="V22" s="125"/>
      <c r="W22" s="125"/>
      <c r="X22" s="125"/>
      <c r="Y22" s="165"/>
      <c r="AB22" s="636">
        <f t="shared" si="0"/>
        <v>-1.2225824056688595E-5</v>
      </c>
      <c r="AC22" s="636">
        <f t="shared" si="1"/>
        <v>0</v>
      </c>
      <c r="AD22" s="636">
        <f t="shared" si="2"/>
        <v>0</v>
      </c>
    </row>
    <row r="23" spans="1:30">
      <c r="A23" s="166">
        <v>1926</v>
      </c>
      <c r="B23" s="146">
        <f>1-TB2b!B23</f>
        <v>0.52558787797792861</v>
      </c>
      <c r="C23" s="541">
        <f>compopeinc!BW15</f>
        <v>6.1209793651298148E-3</v>
      </c>
      <c r="D23" s="541">
        <f>compopeinc!BX15</f>
        <v>-2.9368804394284942E-3</v>
      </c>
      <c r="E23" s="541">
        <f>compopeinc!BY15</f>
        <v>2.7101590167596484E-2</v>
      </c>
      <c r="F23" s="541">
        <f>compopeinc!BZ15</f>
        <v>1.6311548425188442E-2</v>
      </c>
      <c r="G23" s="541">
        <f>compopeinc!CA15</f>
        <v>4.3994403666863776E-3</v>
      </c>
      <c r="H23" s="541">
        <f>compopeinc!CB15</f>
        <v>0.44394817804413655</v>
      </c>
      <c r="I23" s="542">
        <f>compopeinc!CC15</f>
        <v>3.064305879306798E-2</v>
      </c>
      <c r="J23" s="185"/>
      <c r="K23" s="125"/>
      <c r="L23" s="125"/>
      <c r="M23" s="125"/>
      <c r="N23" s="125"/>
      <c r="O23" s="125"/>
      <c r="P23" s="125"/>
      <c r="Q23" s="125"/>
      <c r="R23" s="117"/>
      <c r="S23" s="125"/>
      <c r="T23" s="125"/>
      <c r="U23" s="125"/>
      <c r="V23" s="125"/>
      <c r="W23" s="125"/>
      <c r="X23" s="125"/>
      <c r="Y23" s="165"/>
      <c r="AB23" s="636">
        <f t="shared" si="0"/>
        <v>-3.6744448594916435E-8</v>
      </c>
      <c r="AC23" s="636">
        <f t="shared" si="1"/>
        <v>0</v>
      </c>
      <c r="AD23" s="636">
        <f t="shared" si="2"/>
        <v>0</v>
      </c>
    </row>
    <row r="24" spans="1:30">
      <c r="A24" s="166">
        <v>1927</v>
      </c>
      <c r="B24" s="146">
        <f>1-TB2b!B24</f>
        <v>0.53240408962094543</v>
      </c>
      <c r="C24" s="541">
        <f>compopeinc!BW16</f>
        <v>5.2734978920741943E-3</v>
      </c>
      <c r="D24" s="541">
        <f>compopeinc!BX16</f>
        <v>-2.9359624612305397E-3</v>
      </c>
      <c r="E24" s="541">
        <f>compopeinc!BY16</f>
        <v>2.6884919111781726E-2</v>
      </c>
      <c r="F24" s="541">
        <f>compopeinc!BZ16</f>
        <v>1.6952612907120256E-2</v>
      </c>
      <c r="G24" s="541">
        <f>compopeinc!CA16</f>
        <v>4.5463101678303421E-3</v>
      </c>
      <c r="H24" s="541">
        <f>compopeinc!CB16</f>
        <v>0.44890592102998456</v>
      </c>
      <c r="I24" s="542">
        <f>compopeinc!CC16</f>
        <v>3.2788428352606938E-2</v>
      </c>
      <c r="J24" s="185"/>
      <c r="K24" s="125"/>
      <c r="L24" s="125"/>
      <c r="M24" s="125"/>
      <c r="N24" s="125"/>
      <c r="O24" s="125"/>
      <c r="P24" s="125"/>
      <c r="Q24" s="125"/>
      <c r="R24" s="117"/>
      <c r="S24" s="125"/>
      <c r="T24" s="125"/>
      <c r="U24" s="125"/>
      <c r="V24" s="125"/>
      <c r="W24" s="125"/>
      <c r="X24" s="125"/>
      <c r="Y24" s="165"/>
      <c r="AB24" s="636">
        <f t="shared" si="0"/>
        <v>-1.1637379222051436E-5</v>
      </c>
      <c r="AC24" s="636">
        <f t="shared" si="1"/>
        <v>0</v>
      </c>
      <c r="AD24" s="636">
        <f t="shared" si="2"/>
        <v>0</v>
      </c>
    </row>
    <row r="25" spans="1:30">
      <c r="A25" s="166">
        <v>1928</v>
      </c>
      <c r="B25" s="146">
        <f>1-TB2b!B25</f>
        <v>0.52042782252785402</v>
      </c>
      <c r="C25" s="541">
        <f>compopeinc!BW17</f>
        <v>6.2834036703399865E-3</v>
      </c>
      <c r="D25" s="541">
        <f>compopeinc!BX17</f>
        <v>-2.8153565655659142E-3</v>
      </c>
      <c r="E25" s="541">
        <f>compopeinc!BY17</f>
        <v>2.5991569971306888E-2</v>
      </c>
      <c r="F25" s="541">
        <f>compopeinc!BZ17</f>
        <v>1.7869273862669687E-2</v>
      </c>
      <c r="G25" s="541">
        <f>compopeinc!CA17</f>
        <v>4.5473026860790942E-3</v>
      </c>
      <c r="H25" s="541">
        <f>compopeinc!CB17</f>
        <v>0.43362344570526185</v>
      </c>
      <c r="I25" s="542">
        <f>compopeinc!CC17</f>
        <v>3.493956687754142E-2</v>
      </c>
      <c r="J25" s="185"/>
      <c r="K25" s="125"/>
      <c r="L25" s="125"/>
      <c r="M25" s="125"/>
      <c r="N25" s="125"/>
      <c r="O25" s="125"/>
      <c r="P25" s="125"/>
      <c r="Q25" s="125"/>
      <c r="R25" s="117"/>
      <c r="S25" s="125"/>
      <c r="T25" s="125"/>
      <c r="U25" s="125"/>
      <c r="V25" s="125"/>
      <c r="W25" s="125"/>
      <c r="X25" s="125"/>
      <c r="Y25" s="165"/>
      <c r="AB25" s="636">
        <f t="shared" si="0"/>
        <v>-1.1383679779042311E-5</v>
      </c>
      <c r="AC25" s="636">
        <f t="shared" si="1"/>
        <v>0</v>
      </c>
      <c r="AD25" s="636">
        <f t="shared" si="2"/>
        <v>0</v>
      </c>
    </row>
    <row r="26" spans="1:30">
      <c r="A26" s="166">
        <v>1929</v>
      </c>
      <c r="B26" s="146">
        <f>1-TB2b!B26</f>
        <v>0.53320173948192551</v>
      </c>
      <c r="C26" s="541">
        <f>compopeinc!BW18</f>
        <v>6.7464542019201861E-3</v>
      </c>
      <c r="D26" s="541">
        <f>compopeinc!BX18</f>
        <v>-2.7850280614751068E-3</v>
      </c>
      <c r="E26" s="541">
        <f>compopeinc!BY18</f>
        <v>2.4674285417879232E-2</v>
      </c>
      <c r="F26" s="541">
        <f>compopeinc!BZ18</f>
        <v>1.9346553293951664E-2</v>
      </c>
      <c r="G26" s="541">
        <f>compopeinc!CA18</f>
        <v>5.0403994282690601E-3</v>
      </c>
      <c r="H26" s="541">
        <f>compopeinc!CB18</f>
        <v>0.44226244630182848</v>
      </c>
      <c r="I26" s="542">
        <f>compopeinc!CC18</f>
        <v>3.7916619498371003E-2</v>
      </c>
      <c r="J26" s="185"/>
      <c r="K26" s="125"/>
      <c r="L26" s="125"/>
      <c r="M26" s="125"/>
      <c r="N26" s="125"/>
      <c r="O26" s="125"/>
      <c r="P26" s="125"/>
      <c r="Q26" s="125"/>
      <c r="R26" s="117"/>
      <c r="S26" s="125"/>
      <c r="T26" s="125"/>
      <c r="U26" s="125"/>
      <c r="V26" s="125"/>
      <c r="W26" s="125"/>
      <c r="X26" s="125"/>
      <c r="Y26" s="165"/>
      <c r="AB26" s="636">
        <f t="shared" si="0"/>
        <v>9.4011809448346639E-9</v>
      </c>
      <c r="AC26" s="636">
        <f t="shared" si="1"/>
        <v>0</v>
      </c>
      <c r="AD26" s="636">
        <f t="shared" si="2"/>
        <v>0</v>
      </c>
    </row>
    <row r="27" spans="1:30">
      <c r="A27" s="170">
        <v>1930</v>
      </c>
      <c r="B27" s="157">
        <f>1-TB2b!B27</f>
        <v>0.54657511563024319</v>
      </c>
      <c r="C27" s="545">
        <f>compopeinc!BW19</f>
        <v>4.4729121311097948E-3</v>
      </c>
      <c r="D27" s="545">
        <f>compopeinc!BX19</f>
        <v>-3.3656652891299521E-3</v>
      </c>
      <c r="E27" s="545">
        <f>compopeinc!BY19</f>
        <v>2.5773489608382421E-2</v>
      </c>
      <c r="F27" s="545">
        <f>compopeinc!BZ19</f>
        <v>1.9982887629860967E-2</v>
      </c>
      <c r="G27" s="545">
        <f>compopeinc!CA19</f>
        <v>5.7322402988877795E-3</v>
      </c>
      <c r="H27" s="545">
        <f>compopeinc!CB19</f>
        <v>0.45521798273212488</v>
      </c>
      <c r="I27" s="546">
        <f>compopeinc!CC19</f>
        <v>3.8761283700302636E-2</v>
      </c>
      <c r="J27" s="187"/>
      <c r="K27" s="129"/>
      <c r="L27" s="129"/>
      <c r="M27" s="129"/>
      <c r="N27" s="129"/>
      <c r="O27" s="129"/>
      <c r="P27" s="129"/>
      <c r="Q27" s="129"/>
      <c r="R27" s="123"/>
      <c r="S27" s="129"/>
      <c r="T27" s="129"/>
      <c r="U27" s="129"/>
      <c r="V27" s="129"/>
      <c r="W27" s="129"/>
      <c r="X27" s="129"/>
      <c r="Y27" s="169"/>
      <c r="AB27" s="636">
        <f t="shared" si="0"/>
        <v>-1.5181295331956335E-8</v>
      </c>
      <c r="AC27" s="636">
        <f t="shared" si="1"/>
        <v>0</v>
      </c>
      <c r="AD27" s="636">
        <f t="shared" si="2"/>
        <v>0</v>
      </c>
    </row>
    <row r="28" spans="1:30">
      <c r="A28" s="166">
        <v>1931</v>
      </c>
      <c r="B28" s="146">
        <f>1-TB2b!B28</f>
        <v>0.55004025163335579</v>
      </c>
      <c r="C28" s="541">
        <f>compopeinc!BW20</f>
        <v>2.0905833996691077E-3</v>
      </c>
      <c r="D28" s="541">
        <f>compopeinc!BX20</f>
        <v>-5.7121840668869859E-3</v>
      </c>
      <c r="E28" s="541">
        <f>compopeinc!BY20</f>
        <v>2.8314055353856189E-2</v>
      </c>
      <c r="F28" s="541">
        <f>compopeinc!BZ20</f>
        <v>1.8924239639299782E-2</v>
      </c>
      <c r="G28" s="541">
        <f>compopeinc!CA20</f>
        <v>7.0963406546498764E-3</v>
      </c>
      <c r="H28" s="541">
        <f>compopeinc!CB20</f>
        <v>0.46336143633731897</v>
      </c>
      <c r="I28" s="542">
        <f>compopeinc!CC20</f>
        <v>3.5965844449249447E-2</v>
      </c>
      <c r="J28" s="185"/>
      <c r="K28" s="125"/>
      <c r="L28" s="125"/>
      <c r="M28" s="125"/>
      <c r="N28" s="125"/>
      <c r="O28" s="125"/>
      <c r="P28" s="125"/>
      <c r="Q28" s="125"/>
      <c r="R28" s="117"/>
      <c r="S28" s="125"/>
      <c r="T28" s="125"/>
      <c r="U28" s="125"/>
      <c r="V28" s="125"/>
      <c r="W28" s="125"/>
      <c r="X28" s="125"/>
      <c r="Y28" s="165"/>
      <c r="AB28" s="636">
        <f t="shared" si="0"/>
        <v>-6.4133800603549673E-8</v>
      </c>
      <c r="AC28" s="636">
        <f t="shared" si="1"/>
        <v>0</v>
      </c>
      <c r="AD28" s="636">
        <f t="shared" si="2"/>
        <v>0</v>
      </c>
    </row>
    <row r="29" spans="1:30">
      <c r="A29" s="166">
        <v>1932</v>
      </c>
      <c r="B29" s="146">
        <f>1-TB2b!B29</f>
        <v>0.53345695305559049</v>
      </c>
      <c r="C29" s="541">
        <f>compopeinc!BW21</f>
        <v>-5.5748701894239036E-4</v>
      </c>
      <c r="D29" s="541">
        <f>compopeinc!BX21</f>
        <v>-7.9768821883819466E-3</v>
      </c>
      <c r="E29" s="541">
        <f>compopeinc!BY21</f>
        <v>3.0646833070201138E-2</v>
      </c>
      <c r="F29" s="541">
        <f>compopeinc!BZ21</f>
        <v>1.7196375823183421E-2</v>
      </c>
      <c r="G29" s="541">
        <f>compopeinc!CA21</f>
        <v>7.925737556450355E-3</v>
      </c>
      <c r="H29" s="541">
        <f>compopeinc!CB21</f>
        <v>0.45585910640056126</v>
      </c>
      <c r="I29" s="542">
        <f>compopeinc!CC21</f>
        <v>3.0382727961270655E-2</v>
      </c>
      <c r="J29" s="185"/>
      <c r="K29" s="125"/>
      <c r="L29" s="125"/>
      <c r="M29" s="125"/>
      <c r="N29" s="125"/>
      <c r="O29" s="125"/>
      <c r="P29" s="125"/>
      <c r="Q29" s="125"/>
      <c r="R29" s="117"/>
      <c r="S29" s="125"/>
      <c r="T29" s="125"/>
      <c r="U29" s="125"/>
      <c r="V29" s="125"/>
      <c r="W29" s="125"/>
      <c r="X29" s="125"/>
      <c r="Y29" s="165"/>
      <c r="AB29" s="636">
        <f t="shared" si="0"/>
        <v>-1.9458548751960514E-5</v>
      </c>
      <c r="AC29" s="636">
        <f t="shared" si="1"/>
        <v>0</v>
      </c>
      <c r="AD29" s="636">
        <f t="shared" si="2"/>
        <v>0</v>
      </c>
    </row>
    <row r="30" spans="1:30">
      <c r="A30" s="166">
        <v>1933</v>
      </c>
      <c r="B30" s="146">
        <f>1-TB2b!B30</f>
        <v>0.53127721824992613</v>
      </c>
      <c r="C30" s="541">
        <f>compopeinc!BW22</f>
        <v>-4.2969179563805864E-4</v>
      </c>
      <c r="D30" s="541">
        <f>compopeinc!BX22</f>
        <v>-9.6297247195456202E-3</v>
      </c>
      <c r="E30" s="541">
        <f>compopeinc!BY22</f>
        <v>2.3133602066028297E-2</v>
      </c>
      <c r="F30" s="541">
        <f>compopeinc!BZ22</f>
        <v>1.4873940554467472E-2</v>
      </c>
      <c r="G30" s="541">
        <f>compopeinc!CA22</f>
        <v>8.701847266349717E-3</v>
      </c>
      <c r="H30" s="541">
        <f>compopeinc!CB22</f>
        <v>0.46787024512454217</v>
      </c>
      <c r="I30" s="542">
        <f>compopeinc!CC22</f>
        <v>2.675710147633216E-2</v>
      </c>
      <c r="J30" s="185"/>
      <c r="K30" s="125"/>
      <c r="L30" s="125"/>
      <c r="M30" s="125"/>
      <c r="N30" s="125"/>
      <c r="O30" s="125"/>
      <c r="P30" s="125"/>
      <c r="Q30" s="125"/>
      <c r="R30" s="117"/>
      <c r="S30" s="125"/>
      <c r="T30" s="125"/>
      <c r="U30" s="125"/>
      <c r="V30" s="125"/>
      <c r="W30" s="125"/>
      <c r="X30" s="125"/>
      <c r="Y30" s="165"/>
      <c r="AB30" s="636">
        <f t="shared" si="0"/>
        <v>-1.0172261000196414E-7</v>
      </c>
      <c r="AC30" s="636">
        <f t="shared" si="1"/>
        <v>0</v>
      </c>
      <c r="AD30" s="636">
        <f t="shared" si="2"/>
        <v>0</v>
      </c>
    </row>
    <row r="31" spans="1:30">
      <c r="A31" s="166">
        <v>1934</v>
      </c>
      <c r="B31" s="146">
        <f>1-TB2b!B31</f>
        <v>0.51973466006305491</v>
      </c>
      <c r="C31" s="541">
        <f>compopeinc!BW23</f>
        <v>1.892256379398434E-3</v>
      </c>
      <c r="D31" s="541">
        <f>compopeinc!BX23</f>
        <v>-8.8496893101146275E-3</v>
      </c>
      <c r="E31" s="541">
        <f>compopeinc!BY23</f>
        <v>1.7133676159714565E-2</v>
      </c>
      <c r="F31" s="541">
        <f>compopeinc!BZ23</f>
        <v>1.7175864395151032E-2</v>
      </c>
      <c r="G31" s="541">
        <f>compopeinc!CA23</f>
        <v>7.0802157023131303E-3</v>
      </c>
      <c r="H31" s="541">
        <f>compopeinc!CB23</f>
        <v>0.45258707212548405</v>
      </c>
      <c r="I31" s="542">
        <f>compopeinc!CC23</f>
        <v>3.2732490170123495E-2</v>
      </c>
      <c r="J31" s="185"/>
      <c r="K31" s="125"/>
      <c r="L31" s="125"/>
      <c r="M31" s="125"/>
      <c r="N31" s="125"/>
      <c r="O31" s="125"/>
      <c r="P31" s="125"/>
      <c r="Q31" s="125"/>
      <c r="R31" s="117"/>
      <c r="S31" s="125"/>
      <c r="T31" s="125"/>
      <c r="U31" s="125"/>
      <c r="V31" s="125"/>
      <c r="W31" s="125"/>
      <c r="X31" s="125"/>
      <c r="Y31" s="165"/>
      <c r="AB31" s="636">
        <f t="shared" si="0"/>
        <v>-1.7225559015177083E-5</v>
      </c>
      <c r="AC31" s="636">
        <f t="shared" si="1"/>
        <v>0</v>
      </c>
      <c r="AD31" s="636">
        <f t="shared" si="2"/>
        <v>0</v>
      </c>
    </row>
    <row r="32" spans="1:30">
      <c r="A32" s="166">
        <v>1935</v>
      </c>
      <c r="B32" s="146">
        <f>1-TB2b!B32</f>
        <v>0.5293796751306068</v>
      </c>
      <c r="C32" s="541">
        <f>compopeinc!BW24</f>
        <v>2.546598691962497E-3</v>
      </c>
      <c r="D32" s="541">
        <f>compopeinc!BX24</f>
        <v>-7.3313759966109528E-3</v>
      </c>
      <c r="E32" s="541">
        <f>compopeinc!BY24</f>
        <v>1.8519412813941556E-2</v>
      </c>
      <c r="F32" s="541">
        <f>compopeinc!BZ24</f>
        <v>2.3623015604555639E-2</v>
      </c>
      <c r="G32" s="541">
        <f>compopeinc!CA24</f>
        <v>7.4053959753915752E-3</v>
      </c>
      <c r="H32" s="541">
        <f>compopeinc!CB24</f>
        <v>0.43816047000117936</v>
      </c>
      <c r="I32" s="542">
        <f>compopeinc!CC24</f>
        <v>4.6471285322503907E-2</v>
      </c>
      <c r="J32" s="185"/>
      <c r="K32" s="125"/>
      <c r="L32" s="125"/>
      <c r="M32" s="125"/>
      <c r="N32" s="125"/>
      <c r="O32" s="125"/>
      <c r="P32" s="125"/>
      <c r="Q32" s="125"/>
      <c r="R32" s="117"/>
      <c r="S32" s="125"/>
      <c r="T32" s="125"/>
      <c r="U32" s="125"/>
      <c r="V32" s="125"/>
      <c r="W32" s="125"/>
      <c r="X32" s="125"/>
      <c r="Y32" s="165"/>
      <c r="AB32" s="636">
        <f t="shared" si="0"/>
        <v>-1.5127282316784729E-5</v>
      </c>
      <c r="AC32" s="636">
        <f t="shared" si="1"/>
        <v>0</v>
      </c>
      <c r="AD32" s="636">
        <f t="shared" si="2"/>
        <v>0</v>
      </c>
    </row>
    <row r="33" spans="1:30">
      <c r="A33" s="166">
        <v>1936</v>
      </c>
      <c r="B33" s="146">
        <f>1-TB2b!B33</f>
        <v>0.52260677250094367</v>
      </c>
      <c r="C33" s="541">
        <f>compopeinc!BW25</f>
        <v>3.8765143641429117E-3</v>
      </c>
      <c r="D33" s="541">
        <f>compopeinc!BX25</f>
        <v>-6.5234489746572493E-3</v>
      </c>
      <c r="E33" s="541">
        <f>compopeinc!BY25</f>
        <v>1.6113029624083123E-2</v>
      </c>
      <c r="F33" s="541">
        <f>compopeinc!BZ25</f>
        <v>1.9199825810636281E-2</v>
      </c>
      <c r="G33" s="541">
        <f>compopeinc!CA25</f>
        <v>8.7203988964895569E-3</v>
      </c>
      <c r="H33" s="541">
        <f>compopeinc!CB25</f>
        <v>0.44507205982503611</v>
      </c>
      <c r="I33" s="542">
        <f>compopeinc!CC25</f>
        <v>3.6135060372426905E-2</v>
      </c>
      <c r="J33" s="185"/>
      <c r="K33" s="125"/>
      <c r="L33" s="125"/>
      <c r="M33" s="125"/>
      <c r="N33" s="125"/>
      <c r="O33" s="125"/>
      <c r="P33" s="125"/>
      <c r="Q33" s="125"/>
      <c r="R33" s="117"/>
      <c r="S33" s="125"/>
      <c r="T33" s="125"/>
      <c r="U33" s="125"/>
      <c r="V33" s="125"/>
      <c r="W33" s="125"/>
      <c r="X33" s="125"/>
      <c r="Y33" s="165"/>
      <c r="AB33" s="636">
        <f t="shared" si="0"/>
        <v>1.3332582786018676E-5</v>
      </c>
      <c r="AC33" s="636">
        <f t="shared" si="1"/>
        <v>0</v>
      </c>
      <c r="AD33" s="636">
        <f t="shared" si="2"/>
        <v>0</v>
      </c>
    </row>
    <row r="34" spans="1:30">
      <c r="A34" s="166">
        <v>1937</v>
      </c>
      <c r="B34" s="146">
        <f>1-TB2b!B34</f>
        <v>0.53481486446017135</v>
      </c>
      <c r="C34" s="541">
        <f>compopeinc!BW26</f>
        <v>3.8024872404856338E-3</v>
      </c>
      <c r="D34" s="541">
        <f>compopeinc!BX26</f>
        <v>-7.4141114755058371E-3</v>
      </c>
      <c r="E34" s="541">
        <f>compopeinc!BY26</f>
        <v>2.0030269566140253E-2</v>
      </c>
      <c r="F34" s="541">
        <f>compopeinc!BZ26</f>
        <v>2.2960602533587733E-2</v>
      </c>
      <c r="G34" s="541">
        <f>compopeinc!CA26</f>
        <v>1.5597005849072532E-2</v>
      </c>
      <c r="H34" s="541">
        <f>compopeinc!CB26</f>
        <v>0.43664191699203853</v>
      </c>
      <c r="I34" s="542">
        <f>compopeinc!CC26</f>
        <v>4.3196723780761989E-2</v>
      </c>
      <c r="J34" s="185"/>
      <c r="K34" s="125"/>
      <c r="L34" s="125"/>
      <c r="M34" s="125"/>
      <c r="N34" s="125"/>
      <c r="O34" s="125"/>
      <c r="P34" s="125"/>
      <c r="Q34" s="125"/>
      <c r="R34" s="117"/>
      <c r="S34" s="125"/>
      <c r="T34" s="125"/>
      <c r="U34" s="125"/>
      <c r="V34" s="125"/>
      <c r="W34" s="125"/>
      <c r="X34" s="125"/>
      <c r="Y34" s="165"/>
      <c r="AB34" s="636">
        <f t="shared" si="0"/>
        <v>-3.0026409469918747E-8</v>
      </c>
      <c r="AC34" s="636">
        <f t="shared" si="1"/>
        <v>0</v>
      </c>
      <c r="AD34" s="636">
        <f t="shared" si="2"/>
        <v>0</v>
      </c>
    </row>
    <row r="35" spans="1:30">
      <c r="A35" s="166">
        <v>1938</v>
      </c>
      <c r="B35" s="146">
        <f>1-TB2b!B35</f>
        <v>0.53537893775114953</v>
      </c>
      <c r="C35" s="541">
        <f>compopeinc!BW27</f>
        <v>2.8051402456259699E-3</v>
      </c>
      <c r="D35" s="541">
        <f>compopeinc!BX27</f>
        <v>-8.2174617588093111E-3</v>
      </c>
      <c r="E35" s="541">
        <f>compopeinc!BY27</f>
        <v>2.2840666396193293E-2</v>
      </c>
      <c r="F35" s="541">
        <f>compopeinc!BZ27</f>
        <v>2.0374610945060521E-2</v>
      </c>
      <c r="G35" s="541">
        <f>compopeinc!CA27</f>
        <v>2.056691511549184E-2</v>
      </c>
      <c r="H35" s="541">
        <f>compopeinc!CB27</f>
        <v>0.43853794195432066</v>
      </c>
      <c r="I35" s="542">
        <f>compopeinc!CC27</f>
        <v>3.8484084278642125E-2</v>
      </c>
      <c r="J35" s="185"/>
      <c r="K35" s="125"/>
      <c r="L35" s="125"/>
      <c r="M35" s="125"/>
      <c r="N35" s="125"/>
      <c r="O35" s="125"/>
      <c r="P35" s="125"/>
      <c r="Q35" s="125"/>
      <c r="R35" s="117"/>
      <c r="S35" s="125"/>
      <c r="T35" s="125"/>
      <c r="U35" s="125"/>
      <c r="V35" s="125"/>
      <c r="W35" s="125"/>
      <c r="X35" s="125"/>
      <c r="Y35" s="165"/>
      <c r="AB35" s="636">
        <f t="shared" si="0"/>
        <v>-1.2959425375602684E-5</v>
      </c>
      <c r="AC35" s="636">
        <f t="shared" si="1"/>
        <v>0</v>
      </c>
      <c r="AD35" s="636">
        <f t="shared" si="2"/>
        <v>0</v>
      </c>
    </row>
    <row r="36" spans="1:30">
      <c r="A36" s="168">
        <v>1939</v>
      </c>
      <c r="B36" s="150">
        <f>1-TB2b!B36</f>
        <v>0.52132017058931224</v>
      </c>
      <c r="C36" s="543">
        <f>compopeinc!BW28</f>
        <v>3.5094488072114015E-3</v>
      </c>
      <c r="D36" s="543">
        <f>compopeinc!BX28</f>
        <v>-7.5621131830061238E-3</v>
      </c>
      <c r="E36" s="543">
        <f>compopeinc!BY28</f>
        <v>2.2781316115297691E-2</v>
      </c>
      <c r="F36" s="543">
        <f>compopeinc!BZ28</f>
        <v>1.8633755529785162E-2</v>
      </c>
      <c r="G36" s="543">
        <f>compopeinc!CA28</f>
        <v>1.854531381476579E-2</v>
      </c>
      <c r="H36" s="543">
        <f>compopeinc!CB28</f>
        <v>0.43025289698294272</v>
      </c>
      <c r="I36" s="544">
        <f>compopeinc!CC28</f>
        <v>3.5159561517295913E-2</v>
      </c>
      <c r="J36" s="186"/>
      <c r="K36" s="127"/>
      <c r="L36" s="127"/>
      <c r="M36" s="127"/>
      <c r="N36" s="127"/>
      <c r="O36" s="127"/>
      <c r="P36" s="127"/>
      <c r="Q36" s="127"/>
      <c r="R36" s="120"/>
      <c r="S36" s="127"/>
      <c r="T36" s="127"/>
      <c r="U36" s="127"/>
      <c r="V36" s="127"/>
      <c r="W36" s="127"/>
      <c r="X36" s="127"/>
      <c r="Y36" s="167"/>
      <c r="AB36" s="636">
        <f t="shared" si="0"/>
        <v>-8.994980316145984E-9</v>
      </c>
      <c r="AC36" s="636">
        <f t="shared" si="1"/>
        <v>0</v>
      </c>
      <c r="AD36" s="636">
        <f t="shared" si="2"/>
        <v>0</v>
      </c>
    </row>
    <row r="37" spans="1:30">
      <c r="A37" s="166">
        <v>1940</v>
      </c>
      <c r="B37" s="146">
        <f>1-TB2b!B37</f>
        <v>0.52265386400023728</v>
      </c>
      <c r="C37" s="541">
        <f>compopeinc!BW29</f>
        <v>4.5301766822569596E-3</v>
      </c>
      <c r="D37" s="541">
        <f>compopeinc!BX29</f>
        <v>4.539231300690335E-3</v>
      </c>
      <c r="E37" s="541">
        <f>compopeinc!BY29</f>
        <v>2.5848112042999739E-2</v>
      </c>
      <c r="F37" s="541">
        <f>compopeinc!BZ29</f>
        <v>1.9918550524852023E-2</v>
      </c>
      <c r="G37" s="541">
        <f>compopeinc!CA29</f>
        <v>1.7794665810893961E-2</v>
      </c>
      <c r="H37" s="541">
        <f>compopeinc!CB29</f>
        <v>0.41441622553734081</v>
      </c>
      <c r="I37" s="542">
        <f>compopeinc!CC29</f>
        <v>3.5606936253410201E-2</v>
      </c>
      <c r="J37" s="185"/>
      <c r="K37" s="125"/>
      <c r="L37" s="125"/>
      <c r="M37" s="125"/>
      <c r="N37" s="125"/>
      <c r="O37" s="125"/>
      <c r="P37" s="125"/>
      <c r="Q37" s="125"/>
      <c r="R37" s="117"/>
      <c r="S37" s="125"/>
      <c r="T37" s="125"/>
      <c r="U37" s="125"/>
      <c r="V37" s="125"/>
      <c r="W37" s="125"/>
      <c r="X37" s="125"/>
      <c r="Y37" s="165"/>
      <c r="AB37" s="636">
        <f t="shared" si="0"/>
        <v>-3.4152206729309853E-8</v>
      </c>
      <c r="AC37" s="636">
        <f t="shared" si="1"/>
        <v>0</v>
      </c>
      <c r="AD37" s="636">
        <f t="shared" si="2"/>
        <v>0</v>
      </c>
    </row>
    <row r="38" spans="1:30">
      <c r="A38" s="166">
        <v>1941</v>
      </c>
      <c r="B38" s="146">
        <f>1-TB2b!B38</f>
        <v>0.54211872625469937</v>
      </c>
      <c r="C38" s="541">
        <f>compopeinc!BW30</f>
        <v>4.8646857426675781E-3</v>
      </c>
      <c r="D38" s="541">
        <f>compopeinc!BX30</f>
        <v>1.2003869735548683E-2</v>
      </c>
      <c r="E38" s="541">
        <f>compopeinc!BY30</f>
        <v>2.4546032179834747E-2</v>
      </c>
      <c r="F38" s="541">
        <f>compopeinc!BZ30</f>
        <v>1.9593476735296506E-2</v>
      </c>
      <c r="G38" s="541">
        <f>compopeinc!CA30</f>
        <v>1.7115987222128089E-2</v>
      </c>
      <c r="H38" s="541">
        <f>compopeinc!CB30</f>
        <v>0.4329830871501259</v>
      </c>
      <c r="I38" s="542">
        <f>compopeinc!CC30</f>
        <v>3.1011405197938675E-2</v>
      </c>
      <c r="J38" s="185"/>
      <c r="K38" s="125"/>
      <c r="L38" s="125"/>
      <c r="M38" s="125"/>
      <c r="N38" s="125"/>
      <c r="O38" s="125"/>
      <c r="P38" s="125"/>
      <c r="Q38" s="125"/>
      <c r="R38" s="117"/>
      <c r="S38" s="125"/>
      <c r="T38" s="125"/>
      <c r="U38" s="125"/>
      <c r="V38" s="125"/>
      <c r="W38" s="125"/>
      <c r="X38" s="125"/>
      <c r="Y38" s="165"/>
      <c r="AB38" s="636">
        <f t="shared" si="0"/>
        <v>1.8229115916756911E-7</v>
      </c>
      <c r="AC38" s="636">
        <f t="shared" si="1"/>
        <v>0</v>
      </c>
      <c r="AD38" s="636">
        <f t="shared" si="2"/>
        <v>0</v>
      </c>
    </row>
    <row r="39" spans="1:30">
      <c r="A39" s="166">
        <v>1942</v>
      </c>
      <c r="B39" s="146">
        <f>1-TB2b!B39</f>
        <v>0.58933081829399203</v>
      </c>
      <c r="C39" s="541">
        <f>compopeinc!BW31</f>
        <v>4.4185042384907083E-3</v>
      </c>
      <c r="D39" s="541">
        <f>compopeinc!BX31</f>
        <v>1.229655533667247E-2</v>
      </c>
      <c r="E39" s="541">
        <f>compopeinc!BY31</f>
        <v>2.196125471575747E-2</v>
      </c>
      <c r="F39" s="541">
        <f>compopeinc!BZ31</f>
        <v>2.1841050088506703E-2</v>
      </c>
      <c r="G39" s="541">
        <f>compopeinc!CA31</f>
        <v>1.5225064406737392E-2</v>
      </c>
      <c r="H39" s="541">
        <f>compopeinc!CB31</f>
        <v>0.47931783761619562</v>
      </c>
      <c r="I39" s="542">
        <f>compopeinc!CC31</f>
        <v>3.4263972452530218E-2</v>
      </c>
      <c r="J39" s="185"/>
      <c r="K39" s="125"/>
      <c r="L39" s="125"/>
      <c r="M39" s="125"/>
      <c r="N39" s="125"/>
      <c r="O39" s="125"/>
      <c r="P39" s="125"/>
      <c r="Q39" s="125"/>
      <c r="R39" s="117"/>
      <c r="S39" s="125"/>
      <c r="T39" s="125"/>
      <c r="U39" s="125"/>
      <c r="V39" s="125"/>
      <c r="W39" s="125"/>
      <c r="X39" s="125"/>
      <c r="Y39" s="165"/>
      <c r="AB39" s="636">
        <f t="shared" si="0"/>
        <v>6.5794391014284415E-6</v>
      </c>
      <c r="AC39" s="636">
        <f t="shared" si="1"/>
        <v>0</v>
      </c>
      <c r="AD39" s="636">
        <f t="shared" si="2"/>
        <v>0</v>
      </c>
    </row>
    <row r="40" spans="1:30">
      <c r="A40" s="166">
        <v>1943</v>
      </c>
      <c r="B40" s="146">
        <f>1-TB2b!B40</f>
        <v>0.61942849256930244</v>
      </c>
      <c r="C40" s="541">
        <f>compopeinc!BW32</f>
        <v>4.8644329776258372E-3</v>
      </c>
      <c r="D40" s="541">
        <f>compopeinc!BX32</f>
        <v>6.7467450665421452E-3</v>
      </c>
      <c r="E40" s="541">
        <f>compopeinc!BY32</f>
        <v>1.9189367865922586E-2</v>
      </c>
      <c r="F40" s="541">
        <f>compopeinc!BZ32</f>
        <v>1.8928665404448684E-2</v>
      </c>
      <c r="G40" s="541">
        <f>compopeinc!CA32</f>
        <v>1.5687125850877805E-2</v>
      </c>
      <c r="H40" s="541">
        <f>compopeinc!CB32</f>
        <v>0.52434110749515817</v>
      </c>
      <c r="I40" s="542">
        <f>compopeinc!CC32</f>
        <v>2.9665778161747175E-2</v>
      </c>
      <c r="J40" s="185"/>
      <c r="K40" s="125"/>
      <c r="L40" s="125"/>
      <c r="M40" s="125"/>
      <c r="N40" s="125"/>
      <c r="O40" s="125"/>
      <c r="P40" s="125"/>
      <c r="Q40" s="125"/>
      <c r="R40" s="117"/>
      <c r="S40" s="125"/>
      <c r="T40" s="125"/>
      <c r="U40" s="125"/>
      <c r="V40" s="125"/>
      <c r="W40" s="125"/>
      <c r="X40" s="125"/>
      <c r="Y40" s="165"/>
      <c r="AB40" s="636">
        <f t="shared" si="0"/>
        <v>5.2697469800078167E-6</v>
      </c>
      <c r="AC40" s="636">
        <f t="shared" si="1"/>
        <v>0</v>
      </c>
      <c r="AD40" s="636">
        <f t="shared" si="2"/>
        <v>0</v>
      </c>
    </row>
    <row r="41" spans="1:30">
      <c r="A41" s="166">
        <v>1944</v>
      </c>
      <c r="B41" s="146">
        <f>1-TB2b!B41</f>
        <v>0.63804359289112034</v>
      </c>
      <c r="C41" s="541">
        <f>compopeinc!BW33</f>
        <v>7.6712353818710012E-3</v>
      </c>
      <c r="D41" s="541">
        <f>compopeinc!BX33</f>
        <v>-2.1736776741063668E-3</v>
      </c>
      <c r="E41" s="541">
        <f>compopeinc!BY33</f>
        <v>2.049983032741972E-2</v>
      </c>
      <c r="F41" s="541">
        <f>compopeinc!BZ33</f>
        <v>2.5721397743344365E-2</v>
      </c>
      <c r="G41" s="541">
        <f>compopeinc!CA33</f>
        <v>1.703338595359323E-2</v>
      </c>
      <c r="H41" s="541">
        <f>compopeinc!CB33</f>
        <v>0.52735722353780656</v>
      </c>
      <c r="I41" s="542">
        <f>compopeinc!CC33</f>
        <v>4.1934087779362653E-2</v>
      </c>
      <c r="J41" s="185"/>
      <c r="K41" s="125"/>
      <c r="L41" s="125"/>
      <c r="M41" s="125"/>
      <c r="N41" s="125"/>
      <c r="O41" s="125"/>
      <c r="P41" s="125"/>
      <c r="Q41" s="125"/>
      <c r="R41" s="117"/>
      <c r="S41" s="125"/>
      <c r="T41" s="125"/>
      <c r="U41" s="125"/>
      <c r="V41" s="125"/>
      <c r="W41" s="125"/>
      <c r="X41" s="125"/>
      <c r="Y41" s="165"/>
      <c r="AB41" s="636">
        <f t="shared" si="0"/>
        <v>1.0984182907680662E-7</v>
      </c>
      <c r="AC41" s="636">
        <f t="shared" si="1"/>
        <v>0</v>
      </c>
      <c r="AD41" s="636">
        <f t="shared" si="2"/>
        <v>0</v>
      </c>
    </row>
    <row r="42" spans="1:30">
      <c r="A42" s="166">
        <v>1945</v>
      </c>
      <c r="B42" s="146">
        <f>1-TB2b!B42</f>
        <v>0.64179856235521027</v>
      </c>
      <c r="C42" s="541">
        <f>compopeinc!BW34</f>
        <v>7.3258830940146971E-3</v>
      </c>
      <c r="D42" s="541">
        <f>compopeinc!BX34</f>
        <v>-6.4540979657759182E-3</v>
      </c>
      <c r="E42" s="541">
        <f>compopeinc!BY34</f>
        <v>2.1092216966329996E-2</v>
      </c>
      <c r="F42" s="541">
        <f>compopeinc!BZ34</f>
        <v>2.2005563582571702E-2</v>
      </c>
      <c r="G42" s="541">
        <f>compopeinc!CA34</f>
        <v>1.7648193606527841E-2</v>
      </c>
      <c r="H42" s="541">
        <f>compopeinc!CB34</f>
        <v>0.54208575954436533</v>
      </c>
      <c r="I42" s="542">
        <f>compopeinc!CC34</f>
        <v>3.8090297844972865E-2</v>
      </c>
      <c r="J42" s="185"/>
      <c r="K42" s="125"/>
      <c r="L42" s="125"/>
      <c r="M42" s="125"/>
      <c r="N42" s="125"/>
      <c r="O42" s="125"/>
      <c r="P42" s="125"/>
      <c r="Q42" s="125"/>
      <c r="R42" s="117"/>
      <c r="S42" s="125"/>
      <c r="T42" s="125"/>
      <c r="U42" s="125"/>
      <c r="V42" s="125"/>
      <c r="W42" s="125"/>
      <c r="X42" s="125"/>
      <c r="Y42" s="165"/>
      <c r="AB42" s="636">
        <f t="shared" si="0"/>
        <v>4.7456822037661439E-6</v>
      </c>
      <c r="AC42" s="636">
        <f t="shared" si="1"/>
        <v>0</v>
      </c>
      <c r="AD42" s="636">
        <f t="shared" si="2"/>
        <v>0</v>
      </c>
    </row>
    <row r="43" spans="1:30">
      <c r="A43" s="166">
        <v>1946</v>
      </c>
      <c r="B43" s="146">
        <f>1-TB2b!B43</f>
        <v>0.62794910993160347</v>
      </c>
      <c r="C43" s="541">
        <f>compopeinc!BW35</f>
        <v>5.8993735213521666E-3</v>
      </c>
      <c r="D43" s="541">
        <f>compopeinc!BX35</f>
        <v>-3.1464963145154089E-3</v>
      </c>
      <c r="E43" s="541">
        <f>compopeinc!BY35</f>
        <v>1.9855637826754674E-2</v>
      </c>
      <c r="F43" s="541">
        <f>compopeinc!BZ35</f>
        <v>2.1806993809044821E-2</v>
      </c>
      <c r="G43" s="541">
        <f>compopeinc!CA35</f>
        <v>1.8688694407756765E-2</v>
      </c>
      <c r="H43" s="541">
        <f>compopeinc!CB35</f>
        <v>0.52534084939368608</v>
      </c>
      <c r="I43" s="542">
        <f>compopeinc!CC35</f>
        <v>3.9504088995288199E-2</v>
      </c>
      <c r="J43" s="185"/>
      <c r="K43" s="125"/>
      <c r="L43" s="125"/>
      <c r="M43" s="125"/>
      <c r="N43" s="125"/>
      <c r="O43" s="125"/>
      <c r="P43" s="125"/>
      <c r="Q43" s="125"/>
      <c r="R43" s="117"/>
      <c r="S43" s="125"/>
      <c r="T43" s="125"/>
      <c r="U43" s="125"/>
      <c r="V43" s="125"/>
      <c r="W43" s="125"/>
      <c r="X43" s="125"/>
      <c r="Y43" s="165"/>
      <c r="AB43" s="636">
        <f t="shared" si="0"/>
        <v>-3.1707763858968008E-8</v>
      </c>
      <c r="AC43" s="636">
        <f t="shared" si="1"/>
        <v>0</v>
      </c>
      <c r="AD43" s="636">
        <f t="shared" si="2"/>
        <v>0</v>
      </c>
    </row>
    <row r="44" spans="1:30">
      <c r="A44" s="166">
        <v>1947</v>
      </c>
      <c r="B44" s="146">
        <f>1-TB2b!B44</f>
        <v>0.62922388504761784</v>
      </c>
      <c r="C44" s="541">
        <f>compopeinc!BW36</f>
        <v>6.884837261387779E-3</v>
      </c>
      <c r="D44" s="541">
        <f>compopeinc!BX36</f>
        <v>-5.9492524852287898E-4</v>
      </c>
      <c r="E44" s="541">
        <f>compopeinc!BY36</f>
        <v>1.789685160408808E-2</v>
      </c>
      <c r="F44" s="541">
        <f>compopeinc!BZ36</f>
        <v>2.2104622543237792E-2</v>
      </c>
      <c r="G44" s="541">
        <f>compopeinc!CA36</f>
        <v>2.1278520198431732E-2</v>
      </c>
      <c r="H44" s="541">
        <f>compopeinc!CB36</f>
        <v>0.52534714039403185</v>
      </c>
      <c r="I44" s="542">
        <f>compopeinc!CC36</f>
        <v>3.6306837158331245E-2</v>
      </c>
      <c r="J44" s="185"/>
      <c r="K44" s="125"/>
      <c r="L44" s="125"/>
      <c r="M44" s="125"/>
      <c r="N44" s="125"/>
      <c r="O44" s="125"/>
      <c r="P44" s="125"/>
      <c r="Q44" s="125"/>
      <c r="R44" s="117"/>
      <c r="S44" s="125"/>
      <c r="T44" s="125"/>
      <c r="U44" s="125"/>
      <c r="V44" s="125"/>
      <c r="W44" s="125"/>
      <c r="X44" s="125"/>
      <c r="Y44" s="165"/>
      <c r="AB44" s="636">
        <f t="shared" si="0"/>
        <v>1.1366322327788225E-9</v>
      </c>
      <c r="AC44" s="636">
        <f t="shared" si="1"/>
        <v>0</v>
      </c>
      <c r="AD44" s="636">
        <f t="shared" si="2"/>
        <v>0</v>
      </c>
    </row>
    <row r="45" spans="1:30">
      <c r="A45" s="166">
        <v>1948</v>
      </c>
      <c r="B45" s="146">
        <f>1-TB2b!B45</f>
        <v>0.61091539051069998</v>
      </c>
      <c r="C45" s="541">
        <f>compopeinc!BW37</f>
        <v>7.8085404762268081E-3</v>
      </c>
      <c r="D45" s="541">
        <f>compopeinc!BX37</f>
        <v>1.0820653013176099E-4</v>
      </c>
      <c r="E45" s="541">
        <f>compopeinc!BY37</f>
        <v>1.7828975590274417E-2</v>
      </c>
      <c r="F45" s="541">
        <f>compopeinc!BZ37</f>
        <v>2.5907347584165786E-2</v>
      </c>
      <c r="G45" s="541">
        <f>compopeinc!CA37</f>
        <v>2.0446212178188469E-2</v>
      </c>
      <c r="H45" s="541">
        <f>compopeinc!CB37</f>
        <v>0.49645646062682891</v>
      </c>
      <c r="I45" s="542">
        <f>compopeinc!CC37</f>
        <v>4.2359685037709718E-2</v>
      </c>
      <c r="J45" s="185"/>
      <c r="K45" s="125"/>
      <c r="L45" s="125"/>
      <c r="M45" s="125"/>
      <c r="N45" s="125"/>
      <c r="O45" s="125"/>
      <c r="P45" s="125"/>
      <c r="Q45" s="125"/>
      <c r="R45" s="117"/>
      <c r="S45" s="125"/>
      <c r="T45" s="125"/>
      <c r="U45" s="125"/>
      <c r="V45" s="125"/>
      <c r="W45" s="125"/>
      <c r="X45" s="125"/>
      <c r="Y45" s="165"/>
      <c r="AB45" s="636">
        <f t="shared" si="0"/>
        <v>-3.7512825845631426E-8</v>
      </c>
      <c r="AC45" s="636">
        <f t="shared" si="1"/>
        <v>0</v>
      </c>
      <c r="AD45" s="636">
        <f t="shared" si="2"/>
        <v>0</v>
      </c>
    </row>
    <row r="46" spans="1:30">
      <c r="A46" s="166">
        <v>1949</v>
      </c>
      <c r="B46" s="146">
        <f>1-TB2b!B46</f>
        <v>0.61641943539066046</v>
      </c>
      <c r="C46" s="541">
        <f>compopeinc!BW38</f>
        <v>7.6643781850507346E-3</v>
      </c>
      <c r="D46" s="541">
        <f>compopeinc!BX38</f>
        <v>-1.227098694458334E-5</v>
      </c>
      <c r="E46" s="541">
        <f>compopeinc!BY38</f>
        <v>2.0435011144894894E-2</v>
      </c>
      <c r="F46" s="541">
        <f>compopeinc!BZ38</f>
        <v>2.5673426367761345E-2</v>
      </c>
      <c r="G46" s="541">
        <f>compopeinc!CA38</f>
        <v>2.2104668030703878E-2</v>
      </c>
      <c r="H46" s="541">
        <f>compopeinc!CB38</f>
        <v>0.49857989016139792</v>
      </c>
      <c r="I46" s="542">
        <f>compopeinc!CC38</f>
        <v>4.1978650016686596E-2</v>
      </c>
      <c r="J46" s="185"/>
      <c r="K46" s="125"/>
      <c r="L46" s="125"/>
      <c r="M46" s="125"/>
      <c r="N46" s="125"/>
      <c r="O46" s="125"/>
      <c r="P46" s="125"/>
      <c r="Q46" s="125"/>
      <c r="R46" s="117"/>
      <c r="S46" s="125"/>
      <c r="T46" s="125"/>
      <c r="U46" s="125"/>
      <c r="V46" s="125"/>
      <c r="W46" s="125"/>
      <c r="X46" s="125"/>
      <c r="Y46" s="165"/>
      <c r="AB46" s="636">
        <f t="shared" si="0"/>
        <v>-4.3175288902963516E-6</v>
      </c>
      <c r="AC46" s="636">
        <f t="shared" si="1"/>
        <v>0</v>
      </c>
      <c r="AD46" s="636">
        <f t="shared" si="2"/>
        <v>0</v>
      </c>
    </row>
    <row r="47" spans="1:30">
      <c r="A47" s="170">
        <v>1950</v>
      </c>
      <c r="B47" s="157">
        <f>1-TB2b!B47</f>
        <v>0.61012204210675069</v>
      </c>
      <c r="C47" s="545">
        <f>compopeinc!BW39</f>
        <v>8.3020575395614058E-3</v>
      </c>
      <c r="D47" s="545">
        <f>compopeinc!BX39</f>
        <v>1.1287293988107711E-3</v>
      </c>
      <c r="E47" s="545">
        <f>compopeinc!BY39</f>
        <v>2.0692457785379554E-2</v>
      </c>
      <c r="F47" s="545">
        <f>compopeinc!BZ39</f>
        <v>2.7055792952728114E-2</v>
      </c>
      <c r="G47" s="545">
        <f>compopeinc!CA39</f>
        <v>2.5451983903554038E-2</v>
      </c>
      <c r="H47" s="545">
        <f>compopeinc!CB39</f>
        <v>0.48829335269074486</v>
      </c>
      <c r="I47" s="546">
        <f>compopeinc!CC39</f>
        <v>3.9197714918038522E-2</v>
      </c>
      <c r="J47" s="187"/>
      <c r="K47" s="129"/>
      <c r="L47" s="129"/>
      <c r="M47" s="129"/>
      <c r="N47" s="129"/>
      <c r="O47" s="129"/>
      <c r="P47" s="129"/>
      <c r="Q47" s="129"/>
      <c r="R47" s="123"/>
      <c r="S47" s="129"/>
      <c r="T47" s="129"/>
      <c r="U47" s="129"/>
      <c r="V47" s="129"/>
      <c r="W47" s="129"/>
      <c r="X47" s="129"/>
      <c r="Y47" s="169"/>
      <c r="AB47" s="636">
        <f t="shared" si="0"/>
        <v>-4.7082066578774118E-8</v>
      </c>
      <c r="AC47" s="636">
        <f t="shared" si="1"/>
        <v>0</v>
      </c>
      <c r="AD47" s="636">
        <f t="shared" si="2"/>
        <v>0</v>
      </c>
    </row>
    <row r="48" spans="1:30">
      <c r="A48" s="166">
        <v>1951</v>
      </c>
      <c r="B48" s="146">
        <f>1-TB2b!B48</f>
        <v>0.62293269181021005</v>
      </c>
      <c r="C48" s="541">
        <f>compopeinc!BW40</f>
        <v>7.5889839960354985E-3</v>
      </c>
      <c r="D48" s="541">
        <f>compopeinc!BX40</f>
        <v>2.19227655600868E-3</v>
      </c>
      <c r="E48" s="541">
        <f>compopeinc!BY40</f>
        <v>2.0476109287498011E-2</v>
      </c>
      <c r="F48" s="541">
        <f>compopeinc!BZ40</f>
        <v>2.6748118872509073E-2</v>
      </c>
      <c r="G48" s="541">
        <f>compopeinc!CA40</f>
        <v>2.7583671608736138E-2</v>
      </c>
      <c r="H48" s="541">
        <f>compopeinc!CB40</f>
        <v>0.50067279678130239</v>
      </c>
      <c r="I48" s="542">
        <f>compopeinc!CC40</f>
        <v>3.7670825893107565E-2</v>
      </c>
      <c r="J48" s="185"/>
      <c r="K48" s="125"/>
      <c r="L48" s="125"/>
      <c r="M48" s="125"/>
      <c r="N48" s="125"/>
      <c r="O48" s="125"/>
      <c r="P48" s="125"/>
      <c r="Q48" s="125"/>
      <c r="R48" s="117"/>
      <c r="S48" s="125"/>
      <c r="T48" s="125"/>
      <c r="U48" s="125"/>
      <c r="V48" s="125"/>
      <c r="W48" s="125"/>
      <c r="X48" s="125"/>
      <c r="Y48" s="165"/>
      <c r="AB48" s="636">
        <f t="shared" si="0"/>
        <v>-9.1184987338621681E-8</v>
      </c>
      <c r="AC48" s="636">
        <f t="shared" si="1"/>
        <v>0</v>
      </c>
      <c r="AD48" s="636">
        <f t="shared" si="2"/>
        <v>0</v>
      </c>
    </row>
    <row r="49" spans="1:30">
      <c r="A49" s="166">
        <v>1952</v>
      </c>
      <c r="B49" s="146">
        <f>1-TB2b!B49</f>
        <v>0.63494314084107772</v>
      </c>
      <c r="C49" s="541">
        <f>compopeinc!BW41</f>
        <v>7.3355864628701318E-3</v>
      </c>
      <c r="D49" s="541">
        <f>compopeinc!BX41</f>
        <v>1.6997123821351767E-3</v>
      </c>
      <c r="E49" s="541">
        <f>compopeinc!BY41</f>
        <v>2.2403489836510262E-2</v>
      </c>
      <c r="F49" s="541">
        <f>compopeinc!BZ41</f>
        <v>2.4191167235061276E-2</v>
      </c>
      <c r="G49" s="541">
        <f>compopeinc!CA41</f>
        <v>2.8066637348695814E-2</v>
      </c>
      <c r="H49" s="541">
        <f>compopeinc!CB41</f>
        <v>0.51557593641442578</v>
      </c>
      <c r="I49" s="542">
        <f>compopeinc!CC41</f>
        <v>3.5673827446645205E-2</v>
      </c>
      <c r="J49" s="185"/>
      <c r="K49" s="125"/>
      <c r="L49" s="125"/>
      <c r="M49" s="125"/>
      <c r="N49" s="125"/>
      <c r="O49" s="125"/>
      <c r="P49" s="125"/>
      <c r="Q49" s="125"/>
      <c r="R49" s="117"/>
      <c r="S49" s="125"/>
      <c r="T49" s="125"/>
      <c r="U49" s="125"/>
      <c r="V49" s="125"/>
      <c r="W49" s="125"/>
      <c r="X49" s="125"/>
      <c r="Y49" s="165"/>
      <c r="AB49" s="636">
        <f t="shared" si="0"/>
        <v>-3.2162852658945695E-6</v>
      </c>
      <c r="AC49" s="636">
        <f t="shared" si="1"/>
        <v>0</v>
      </c>
      <c r="AD49" s="636">
        <f t="shared" si="2"/>
        <v>0</v>
      </c>
    </row>
    <row r="50" spans="1:30">
      <c r="A50" s="166">
        <v>1953</v>
      </c>
      <c r="B50" s="146">
        <f>1-TB2b!B50</f>
        <v>0.64508645495094363</v>
      </c>
      <c r="C50" s="541">
        <f>compopeinc!BW42</f>
        <v>7.0599700220320815E-3</v>
      </c>
      <c r="D50" s="541">
        <f>compopeinc!BX42</f>
        <v>2.7023282138213187E-3</v>
      </c>
      <c r="E50" s="541">
        <f>compopeinc!BY42</f>
        <v>2.4677788685190039E-2</v>
      </c>
      <c r="F50" s="541">
        <f>compopeinc!BZ42</f>
        <v>2.3939048952556791E-2</v>
      </c>
      <c r="G50" s="541">
        <f>compopeinc!CA42</f>
        <v>2.8491219848946907E-2</v>
      </c>
      <c r="H50" s="541">
        <f>compopeinc!CB42</f>
        <v>0.52363857615716347</v>
      </c>
      <c r="I50" s="542">
        <f>compopeinc!CC42</f>
        <v>3.4574630330334338E-2</v>
      </c>
      <c r="J50" s="185"/>
      <c r="K50" s="125"/>
      <c r="L50" s="125"/>
      <c r="M50" s="125"/>
      <c r="N50" s="125"/>
      <c r="O50" s="125"/>
      <c r="P50" s="125"/>
      <c r="Q50" s="125"/>
      <c r="R50" s="117"/>
      <c r="S50" s="125"/>
      <c r="T50" s="125"/>
      <c r="U50" s="125"/>
      <c r="V50" s="125"/>
      <c r="W50" s="125"/>
      <c r="X50" s="125"/>
      <c r="Y50" s="165"/>
      <c r="AB50" s="636">
        <f t="shared" si="0"/>
        <v>2.8927408987078351E-6</v>
      </c>
      <c r="AC50" s="636">
        <f t="shared" si="1"/>
        <v>0</v>
      </c>
      <c r="AD50" s="636">
        <f t="shared" si="2"/>
        <v>0</v>
      </c>
    </row>
    <row r="51" spans="1:30">
      <c r="A51" s="166">
        <v>1954</v>
      </c>
      <c r="B51" s="146">
        <f>1-TB2b!B51</f>
        <v>0.64098932181463497</v>
      </c>
      <c r="C51" s="541">
        <f>compopeinc!BW43</f>
        <v>8.232844586117059E-3</v>
      </c>
      <c r="D51" s="541">
        <f>compopeinc!BX43</f>
        <v>5.3945850759171306E-3</v>
      </c>
      <c r="E51" s="541">
        <f>compopeinc!BY43</f>
        <v>2.4888778512614257E-2</v>
      </c>
      <c r="F51" s="541">
        <f>compopeinc!BZ43</f>
        <v>2.2439020571129488E-2</v>
      </c>
      <c r="G51" s="541">
        <f>compopeinc!CA43</f>
        <v>3.1492444209325635E-2</v>
      </c>
      <c r="H51" s="541">
        <f>compopeinc!CB43</f>
        <v>0.51465261709143517</v>
      </c>
      <c r="I51" s="542">
        <f>compopeinc!CC43</f>
        <v>3.3889136390194502E-2</v>
      </c>
      <c r="J51" s="185"/>
      <c r="K51" s="125"/>
      <c r="L51" s="125"/>
      <c r="M51" s="125"/>
      <c r="N51" s="125"/>
      <c r="O51" s="125"/>
      <c r="P51" s="125"/>
      <c r="Q51" s="125"/>
      <c r="R51" s="117"/>
      <c r="S51" s="125"/>
      <c r="T51" s="125"/>
      <c r="U51" s="125"/>
      <c r="V51" s="125"/>
      <c r="W51" s="125"/>
      <c r="X51" s="125"/>
      <c r="Y51" s="165"/>
      <c r="AB51" s="636">
        <f t="shared" si="0"/>
        <v>-1.0462209831807456E-7</v>
      </c>
      <c r="AC51" s="636">
        <f t="shared" si="1"/>
        <v>0</v>
      </c>
      <c r="AD51" s="636">
        <f t="shared" si="2"/>
        <v>0</v>
      </c>
    </row>
    <row r="52" spans="1:30">
      <c r="A52" s="166">
        <v>1955</v>
      </c>
      <c r="B52" s="146">
        <f>1-TB2b!B52</f>
        <v>0.63464877248830742</v>
      </c>
      <c r="C52" s="541">
        <f>compopeinc!BW44</f>
        <v>9.3009602131268153E-3</v>
      </c>
      <c r="D52" s="541">
        <f>compopeinc!BX44</f>
        <v>7.4307635213845362E-3</v>
      </c>
      <c r="E52" s="541">
        <f>compopeinc!BY44</f>
        <v>2.5412842641077762E-2</v>
      </c>
      <c r="F52" s="541">
        <f>compopeinc!BZ44</f>
        <v>2.2034186889346666E-2</v>
      </c>
      <c r="G52" s="541">
        <f>compopeinc!CA44</f>
        <v>3.3706548481563958E-2</v>
      </c>
      <c r="H52" s="541">
        <f>compopeinc!CB44</f>
        <v>0.50446126500447042</v>
      </c>
      <c r="I52" s="542">
        <f>compopeinc!CC44</f>
        <v>3.2302302835907272E-2</v>
      </c>
      <c r="J52" s="185"/>
      <c r="K52" s="125"/>
      <c r="L52" s="125"/>
      <c r="M52" s="125"/>
      <c r="N52" s="125"/>
      <c r="O52" s="125"/>
      <c r="P52" s="125"/>
      <c r="Q52" s="125"/>
      <c r="R52" s="117"/>
      <c r="S52" s="125"/>
      <c r="T52" s="125"/>
      <c r="U52" s="125"/>
      <c r="V52" s="125"/>
      <c r="W52" s="125"/>
      <c r="X52" s="125"/>
      <c r="Y52" s="165"/>
      <c r="AB52" s="636">
        <f t="shared" si="0"/>
        <v>-9.709857007322853E-8</v>
      </c>
      <c r="AC52" s="636">
        <f t="shared" si="1"/>
        <v>0</v>
      </c>
      <c r="AD52" s="636">
        <f t="shared" si="2"/>
        <v>0</v>
      </c>
    </row>
    <row r="53" spans="1:30">
      <c r="A53" s="166">
        <v>1956</v>
      </c>
      <c r="B53" s="146">
        <f>1-TB2b!B53</f>
        <v>0.64240817112815263</v>
      </c>
      <c r="C53" s="541">
        <f>compopeinc!BW45</f>
        <v>9.8176766061016246E-3</v>
      </c>
      <c r="D53" s="541">
        <f>compopeinc!BX45</f>
        <v>6.3731650263887142E-3</v>
      </c>
      <c r="E53" s="541">
        <f>compopeinc!BY45</f>
        <v>2.4073623776950014E-2</v>
      </c>
      <c r="F53" s="541">
        <f>compopeinc!BZ45</f>
        <v>2.1052868559902831E-2</v>
      </c>
      <c r="G53" s="541">
        <f>compopeinc!CA45</f>
        <v>3.5992755449286158E-2</v>
      </c>
      <c r="H53" s="541">
        <f>compopeinc!CB45</f>
        <v>0.51359501014689457</v>
      </c>
      <c r="I53" s="542">
        <f>compopeinc!CC45</f>
        <v>3.1502963180522293E-2</v>
      </c>
      <c r="J53" s="185"/>
      <c r="K53" s="125"/>
      <c r="L53" s="125"/>
      <c r="M53" s="125"/>
      <c r="N53" s="125"/>
      <c r="O53" s="125"/>
      <c r="P53" s="125"/>
      <c r="Q53" s="125"/>
      <c r="R53" s="117"/>
      <c r="S53" s="125"/>
      <c r="T53" s="125"/>
      <c r="U53" s="125"/>
      <c r="V53" s="125"/>
      <c r="W53" s="125"/>
      <c r="X53" s="125"/>
      <c r="Y53" s="165"/>
      <c r="AB53" s="636">
        <f t="shared" si="0"/>
        <v>1.0838210651176183E-7</v>
      </c>
      <c r="AC53" s="636">
        <f t="shared" si="1"/>
        <v>0</v>
      </c>
      <c r="AD53" s="636">
        <f t="shared" si="2"/>
        <v>0</v>
      </c>
    </row>
    <row r="54" spans="1:30">
      <c r="A54" s="166">
        <v>1957</v>
      </c>
      <c r="B54" s="146">
        <f>1-TB2b!B54</f>
        <v>0.64238013029115337</v>
      </c>
      <c r="C54" s="541">
        <f>compopeinc!BW46</f>
        <v>8.4840502643629568E-3</v>
      </c>
      <c r="D54" s="541">
        <f>compopeinc!BX46</f>
        <v>2.0591204682855781E-3</v>
      </c>
      <c r="E54" s="541">
        <f>compopeinc!BY46</f>
        <v>2.5971795878178727E-2</v>
      </c>
      <c r="F54" s="541">
        <f>compopeinc!BZ46</f>
        <v>2.0756861788164844E-2</v>
      </c>
      <c r="G54" s="541">
        <f>compopeinc!CA46</f>
        <v>3.9478800441393097E-2</v>
      </c>
      <c r="H54" s="541">
        <f>compopeinc!CB46</f>
        <v>0.51435696979577172</v>
      </c>
      <c r="I54" s="542">
        <f>compopeinc!CC46</f>
        <v>3.1274889468528487E-2</v>
      </c>
      <c r="J54" s="185"/>
      <c r="K54" s="125"/>
      <c r="L54" s="125"/>
      <c r="M54" s="125"/>
      <c r="N54" s="125"/>
      <c r="O54" s="125"/>
      <c r="P54" s="125"/>
      <c r="Q54" s="125"/>
      <c r="R54" s="117"/>
      <c r="S54" s="125"/>
      <c r="T54" s="125"/>
      <c r="U54" s="125"/>
      <c r="V54" s="125"/>
      <c r="W54" s="125"/>
      <c r="X54" s="125"/>
      <c r="Y54" s="165"/>
      <c r="AB54" s="636">
        <f t="shared" si="0"/>
        <v>-2.3578135320834193E-6</v>
      </c>
      <c r="AC54" s="636">
        <f t="shared" si="1"/>
        <v>0</v>
      </c>
      <c r="AD54" s="636">
        <f t="shared" si="2"/>
        <v>0</v>
      </c>
    </row>
    <row r="55" spans="1:30">
      <c r="A55" s="166">
        <v>1958</v>
      </c>
      <c r="B55" s="146">
        <f>1-TB2b!B55</f>
        <v>0.64296192926821505</v>
      </c>
      <c r="C55" s="541">
        <f>compopeinc!BW47</f>
        <v>8.3678183842737144E-3</v>
      </c>
      <c r="D55" s="541">
        <f>compopeinc!BX47</f>
        <v>3.0238193664102186E-3</v>
      </c>
      <c r="E55" s="541">
        <f>compopeinc!BY47</f>
        <v>2.7091563924522225E-2</v>
      </c>
      <c r="F55" s="541">
        <f>compopeinc!BZ47</f>
        <v>2.1600798942533944E-2</v>
      </c>
      <c r="G55" s="541">
        <f>compopeinc!CA47</f>
        <v>4.0014667680247501E-2</v>
      </c>
      <c r="H55" s="541">
        <f>compopeinc!CB47</f>
        <v>0.5090280308857158</v>
      </c>
      <c r="I55" s="542">
        <f>compopeinc!CC47</f>
        <v>3.3835240655393131E-2</v>
      </c>
      <c r="J55" s="185"/>
      <c r="K55" s="125"/>
      <c r="L55" s="125"/>
      <c r="M55" s="125"/>
      <c r="N55" s="125"/>
      <c r="O55" s="125"/>
      <c r="P55" s="125"/>
      <c r="Q55" s="125"/>
      <c r="R55" s="117"/>
      <c r="S55" s="125"/>
      <c r="T55" s="125"/>
      <c r="U55" s="125"/>
      <c r="V55" s="125"/>
      <c r="W55" s="125"/>
      <c r="X55" s="125"/>
      <c r="Y55" s="165"/>
      <c r="AB55" s="636">
        <f t="shared" si="0"/>
        <v>-1.0570881503468854E-8</v>
      </c>
      <c r="AC55" s="636">
        <f t="shared" si="1"/>
        <v>0</v>
      </c>
      <c r="AD55" s="636">
        <f t="shared" si="2"/>
        <v>0</v>
      </c>
    </row>
    <row r="56" spans="1:30">
      <c r="A56" s="168">
        <v>1959</v>
      </c>
      <c r="B56" s="150">
        <f>1-TB2b!B56</f>
        <v>0.63836519232973166</v>
      </c>
      <c r="C56" s="543">
        <f>compopeinc!BW48</f>
        <v>9.7010051887914915E-3</v>
      </c>
      <c r="D56" s="543">
        <f>compopeinc!BX48</f>
        <v>3.6766752663818375E-3</v>
      </c>
      <c r="E56" s="543">
        <f>compopeinc!BY48</f>
        <v>2.7819357379434823E-2</v>
      </c>
      <c r="F56" s="543">
        <f>compopeinc!BZ48</f>
        <v>1.9580702206342004E-2</v>
      </c>
      <c r="G56" s="543">
        <f>compopeinc!CA48</f>
        <v>4.4117725301893049E-2</v>
      </c>
      <c r="H56" s="543">
        <f>compopeinc!CB48</f>
        <v>0.5043999897634045</v>
      </c>
      <c r="I56" s="544">
        <f>compopeinc!CC48</f>
        <v>2.9069653516746587E-2</v>
      </c>
      <c r="J56" s="186"/>
      <c r="K56" s="127"/>
      <c r="L56" s="127"/>
      <c r="M56" s="127"/>
      <c r="N56" s="127"/>
      <c r="O56" s="127"/>
      <c r="P56" s="127"/>
      <c r="Q56" s="127"/>
      <c r="R56" s="120"/>
      <c r="S56" s="127"/>
      <c r="T56" s="127"/>
      <c r="U56" s="127"/>
      <c r="V56" s="127"/>
      <c r="W56" s="127"/>
      <c r="X56" s="127"/>
      <c r="Y56" s="167"/>
      <c r="AB56" s="636">
        <f t="shared" si="0"/>
        <v>8.3706737319388935E-8</v>
      </c>
      <c r="AC56" s="636">
        <f t="shared" si="1"/>
        <v>0</v>
      </c>
      <c r="AD56" s="636">
        <f t="shared" si="2"/>
        <v>0</v>
      </c>
    </row>
    <row r="57" spans="1:30">
      <c r="A57" s="166">
        <v>1960</v>
      </c>
      <c r="B57" s="146">
        <f>1-TB2b!B57</f>
        <v>0.64368404108254273</v>
      </c>
      <c r="C57" s="541">
        <f>compopeinc!BW49</f>
        <v>9.0407929721769264E-3</v>
      </c>
      <c r="D57" s="541">
        <f>compopeinc!BX49</f>
        <v>4.8719246496181715E-3</v>
      </c>
      <c r="E57" s="541">
        <f>compopeinc!BY49</f>
        <v>2.7330811920442392E-2</v>
      </c>
      <c r="F57" s="541">
        <f>compopeinc!BZ49</f>
        <v>1.8944649284485107E-2</v>
      </c>
      <c r="G57" s="541">
        <f>compopeinc!CA49</f>
        <v>4.8219417582086969E-2</v>
      </c>
      <c r="H57" s="541">
        <f>compopeinc!CB49</f>
        <v>0.50706173952908373</v>
      </c>
      <c r="I57" s="542">
        <f>compopeinc!CC49</f>
        <v>2.8214736200047736E-2</v>
      </c>
      <c r="J57" s="185"/>
      <c r="K57" s="125"/>
      <c r="L57" s="125"/>
      <c r="M57" s="125"/>
      <c r="N57" s="125"/>
      <c r="O57" s="125"/>
      <c r="P57" s="125"/>
      <c r="Q57" s="125"/>
      <c r="R57" s="117"/>
      <c r="S57" s="125"/>
      <c r="T57" s="125"/>
      <c r="U57" s="125"/>
      <c r="V57" s="125"/>
      <c r="W57" s="125"/>
      <c r="X57" s="125"/>
      <c r="Y57" s="165"/>
      <c r="AB57" s="636">
        <f t="shared" si="0"/>
        <v>-3.10553983640105E-8</v>
      </c>
      <c r="AC57" s="636">
        <f t="shared" si="1"/>
        <v>0</v>
      </c>
      <c r="AD57" s="636">
        <f t="shared" si="2"/>
        <v>0</v>
      </c>
    </row>
    <row r="58" spans="1:30">
      <c r="A58" s="166">
        <v>1961</v>
      </c>
      <c r="B58" s="146">
        <f>1-TB2b!B58</f>
        <v>0.64167448270946115</v>
      </c>
      <c r="C58" s="541">
        <f>compopeinc!BW50</f>
        <v>9.9331509900112136E-3</v>
      </c>
      <c r="D58" s="541">
        <f>compopeinc!BX50</f>
        <v>5.9451323408720134E-3</v>
      </c>
      <c r="E58" s="541">
        <f>compopeinc!BY50</f>
        <v>2.8164628470762711E-2</v>
      </c>
      <c r="F58" s="541">
        <f>compopeinc!BZ50</f>
        <v>1.9052267932727525E-2</v>
      </c>
      <c r="G58" s="541">
        <f>compopeinc!CA50</f>
        <v>4.862854694558514E-2</v>
      </c>
      <c r="H58" s="541">
        <f>compopeinc!CB50</f>
        <v>0.50079050843992412</v>
      </c>
      <c r="I58" s="542">
        <f>compopeinc!CC50</f>
        <v>2.9160186236033055E-2</v>
      </c>
      <c r="J58" s="185"/>
      <c r="K58" s="125"/>
      <c r="L58" s="125"/>
      <c r="M58" s="125"/>
      <c r="N58" s="125"/>
      <c r="O58" s="125"/>
      <c r="P58" s="125"/>
      <c r="Q58" s="125"/>
      <c r="R58" s="117"/>
      <c r="S58" s="125"/>
      <c r="T58" s="125"/>
      <c r="U58" s="125"/>
      <c r="V58" s="125"/>
      <c r="W58" s="125"/>
      <c r="X58" s="125"/>
      <c r="Y58" s="165"/>
      <c r="AB58" s="636">
        <f t="shared" si="0"/>
        <v>6.1353545466324988E-8</v>
      </c>
      <c r="AC58" s="636">
        <f t="shared" si="1"/>
        <v>0</v>
      </c>
      <c r="AD58" s="636">
        <f t="shared" si="2"/>
        <v>0</v>
      </c>
    </row>
    <row r="59" spans="1:30">
      <c r="A59" s="148">
        <v>1962</v>
      </c>
      <c r="B59" s="146">
        <f>1-TB2b!B59</f>
        <v>0.6390785276889801</v>
      </c>
      <c r="C59" s="440">
        <f>compopeinc!BW51</f>
        <v>1.1159610372071195E-2</v>
      </c>
      <c r="D59" s="440">
        <f>compopeinc!BX51</f>
        <v>8.2742369262333894E-3</v>
      </c>
      <c r="E59" s="440">
        <f>compopeinc!BY51</f>
        <v>2.8383213813094301E-2</v>
      </c>
      <c r="F59" s="440">
        <f>compopeinc!BZ51</f>
        <v>1.7966950101186905E-2</v>
      </c>
      <c r="G59" s="440">
        <f>compopeinc!CA51</f>
        <v>5.1066868654416189E-2</v>
      </c>
      <c r="H59" s="440">
        <f>compopeinc!CB51</f>
        <v>0.49470954156143532</v>
      </c>
      <c r="I59" s="441">
        <f>compopeinc!CC51</f>
        <v>2.751599455077568E-2</v>
      </c>
      <c r="J59" s="181">
        <f>compopeinc!BN51</f>
        <v>0.19504523277282715</v>
      </c>
      <c r="K59" s="147">
        <f>compopeinc!BO51</f>
        <v>1.862553335208297E-3</v>
      </c>
      <c r="L59" s="147">
        <f>compopeinc!BP51</f>
        <v>-6.9979829388389092E-4</v>
      </c>
      <c r="M59" s="147">
        <f>compopeinc!BQ51</f>
        <v>8.2825268515069883E-3</v>
      </c>
      <c r="N59" s="147">
        <f>compopeinc!BR51</f>
        <v>5.2997107294894845E-3</v>
      </c>
      <c r="O59" s="147">
        <f>compopeinc!BS51</f>
        <v>3.2533824894353663E-2</v>
      </c>
      <c r="P59" s="147">
        <f>compopeinc!BT51</f>
        <v>0.13963871809138992</v>
      </c>
      <c r="Q59" s="147">
        <f>compopeinc!BU51</f>
        <v>8.1235883687620965E-3</v>
      </c>
      <c r="R59" s="117">
        <f>compopeinc!CD51</f>
        <v>0.44403329491615295</v>
      </c>
      <c r="S59" s="116">
        <f>compopeinc!CE51</f>
        <v>9.2972440179711433E-3</v>
      </c>
      <c r="T59" s="116">
        <f>compopeinc!CF51</f>
        <v>8.9743780874815583E-3</v>
      </c>
      <c r="U59" s="116">
        <f>compopeinc!CG51</f>
        <v>2.0100742018706486E-2</v>
      </c>
      <c r="V59" s="116">
        <f>compopeinc!CH51</f>
        <v>1.2667267491147832E-2</v>
      </c>
      <c r="W59" s="116">
        <f>compopeinc!CI51</f>
        <v>1.853086872328491E-2</v>
      </c>
      <c r="X59" s="116">
        <f>compopeinc!CJ51</f>
        <v>0.35507216415814702</v>
      </c>
      <c r="Y59" s="145">
        <f>compopeinc!CK51</f>
        <v>1.9392627502873506E-2</v>
      </c>
      <c r="AB59" s="636">
        <f t="shared" si="0"/>
        <v>2.1117097671607965E-6</v>
      </c>
      <c r="AC59" s="636">
        <f t="shared" si="1"/>
        <v>4.1087960006014335E-6</v>
      </c>
      <c r="AD59" s="636">
        <f t="shared" si="2"/>
        <v>-1.9970834594928988E-6</v>
      </c>
    </row>
    <row r="60" spans="1:30">
      <c r="A60" s="148">
        <v>1963</v>
      </c>
      <c r="B60" s="146">
        <f>1-TB2b!B60</f>
        <v>0.63463097810745239</v>
      </c>
      <c r="C60" s="440">
        <f>compopeinc!BW52</f>
        <v>1.1053273942112257E-2</v>
      </c>
      <c r="D60" s="440">
        <f>compopeinc!BX52</f>
        <v>9.159243302434672E-3</v>
      </c>
      <c r="E60" s="440">
        <f>compopeinc!BY52</f>
        <v>2.810543671546635E-2</v>
      </c>
      <c r="F60" s="440">
        <f>compopeinc!BZ52</f>
        <v>1.7571798367469298E-2</v>
      </c>
      <c r="G60" s="440">
        <f>compopeinc!CA52</f>
        <v>5.2130360251385774E-2</v>
      </c>
      <c r="H60" s="440">
        <f>compopeinc!CB52</f>
        <v>0.48958006795487469</v>
      </c>
      <c r="I60" s="441">
        <f>compopeinc!CC52</f>
        <v>2.6326496140476288E-2</v>
      </c>
      <c r="J60" s="181">
        <f>compopeinc!BN52</f>
        <v>0.19102069735527039</v>
      </c>
      <c r="K60" s="147">
        <f>compopeinc!BO52</f>
        <v>1.5952202511573361E-3</v>
      </c>
      <c r="L60" s="147">
        <f>compopeinc!BP52</f>
        <v>-6.709806834947641E-4</v>
      </c>
      <c r="M60" s="147">
        <f>compopeinc!BQ52</f>
        <v>7.8539281048054556E-3</v>
      </c>
      <c r="N60" s="147">
        <f>compopeinc!BR52</f>
        <v>4.9742816683677575E-3</v>
      </c>
      <c r="O60" s="147">
        <f>compopeinc!BS52</f>
        <v>2.7470765216989417E-2</v>
      </c>
      <c r="P60" s="147">
        <f>compopeinc!BT52</f>
        <v>0.14221995733840023</v>
      </c>
      <c r="Q60" s="147">
        <f>compopeinc!BU52</f>
        <v>7.577859459359201E-3</v>
      </c>
      <c r="R60" s="117">
        <f>compopeinc!CD52</f>
        <v>0.44360852241516113</v>
      </c>
      <c r="S60" s="116">
        <f>compopeinc!CE52</f>
        <v>8.7413617665609619E-3</v>
      </c>
      <c r="T60" s="116">
        <f>compopeinc!CF52</f>
        <v>1.0107880106862161E-2</v>
      </c>
      <c r="U60" s="116">
        <f>compopeinc!CG52</f>
        <v>1.9940480847624335E-2</v>
      </c>
      <c r="V60" s="116">
        <f>compopeinc!CH52</f>
        <v>1.2246526083768755E-2</v>
      </c>
      <c r="W60" s="116">
        <f>compopeinc!CI52</f>
        <v>2.1890349949028661E-2</v>
      </c>
      <c r="X60" s="116">
        <f>compopeinc!CJ52</f>
        <v>0.35202101202664271</v>
      </c>
      <c r="Y60" s="145">
        <f>compopeinc!CK52</f>
        <v>1.8662319724332691E-2</v>
      </c>
      <c r="AB60" s="636">
        <f t="shared" si="0"/>
        <v>7.0430143323307881E-4</v>
      </c>
      <c r="AC60" s="636">
        <f t="shared" si="1"/>
        <v>-3.340003142671133E-7</v>
      </c>
      <c r="AD60" s="636">
        <f t="shared" si="2"/>
        <v>-1.408089659149514E-6</v>
      </c>
    </row>
    <row r="61" spans="1:30">
      <c r="A61" s="148">
        <v>1964</v>
      </c>
      <c r="B61" s="146">
        <f>1-TB2b!B61</f>
        <v>0.63017991185188293</v>
      </c>
      <c r="C61" s="440">
        <f>compopeinc!BW53</f>
        <v>9.5171166633712511E-3</v>
      </c>
      <c r="D61" s="440">
        <f>compopeinc!BX53</f>
        <v>1.0591088972657713E-2</v>
      </c>
      <c r="E61" s="440">
        <f>compopeinc!BY53</f>
        <v>2.7207189180046873E-2</v>
      </c>
      <c r="F61" s="440">
        <f>compopeinc!BZ53</f>
        <v>1.6477628419891688E-2</v>
      </c>
      <c r="G61" s="440">
        <f>compopeinc!CA53</f>
        <v>4.7673668549162072E-2</v>
      </c>
      <c r="H61" s="440">
        <f>compopeinc!CB53</f>
        <v>0.49374265518041976</v>
      </c>
      <c r="I61" s="441">
        <f>compopeinc!CC53</f>
        <v>2.4976160734373917E-2</v>
      </c>
      <c r="J61" s="181">
        <f>compopeinc!BN53</f>
        <v>0.18699616193771362</v>
      </c>
      <c r="K61" s="147">
        <f>compopeinc!BO53</f>
        <v>1.3290699284110817E-3</v>
      </c>
      <c r="L61" s="147">
        <f>compopeinc!BP53</f>
        <v>-6.4308146830641816E-4</v>
      </c>
      <c r="M61" s="147">
        <f>compopeinc!BQ53</f>
        <v>7.4265835290965761E-3</v>
      </c>
      <c r="N61" s="147">
        <f>compopeinc!BR53</f>
        <v>4.6499247888810973E-3</v>
      </c>
      <c r="O61" s="147">
        <f>compopeinc!BS53</f>
        <v>2.2433752905017736E-2</v>
      </c>
      <c r="P61" s="147">
        <f>compopeinc!BT53</f>
        <v>0.14476599062662385</v>
      </c>
      <c r="Q61" s="147">
        <f>compopeinc!BU53</f>
        <v>7.0386985109760856E-3</v>
      </c>
      <c r="R61" s="117">
        <f>compopeinc!CD53</f>
        <v>0.44318374991416931</v>
      </c>
      <c r="S61" s="116">
        <f>compopeinc!CE53</f>
        <v>8.1881904282212533E-3</v>
      </c>
      <c r="T61" s="116">
        <f>compopeinc!CF53</f>
        <v>1.1234485668714163E-2</v>
      </c>
      <c r="U61" s="116">
        <f>compopeinc!CG53</f>
        <v>1.9780674344938316E-2</v>
      </c>
      <c r="V61" s="116">
        <f>compopeinc!CH53</f>
        <v>1.1827730886707178E-2</v>
      </c>
      <c r="W61" s="116">
        <f>compopeinc!CI53</f>
        <v>2.523901434657818E-2</v>
      </c>
      <c r="X61" s="116">
        <f>compopeinc!CJ53</f>
        <v>0.34897644886714974</v>
      </c>
      <c r="Y61" s="145">
        <f>compopeinc!CK53</f>
        <v>1.7938024338349168E-2</v>
      </c>
      <c r="AB61" s="636">
        <f t="shared" si="0"/>
        <v>-5.595848040385043E-6</v>
      </c>
      <c r="AC61" s="636">
        <f t="shared" si="1"/>
        <v>-4.776882986362585E-6</v>
      </c>
      <c r="AD61" s="636">
        <f t="shared" si="2"/>
        <v>-8.18966488680406E-7</v>
      </c>
    </row>
    <row r="62" spans="1:30">
      <c r="A62" s="148">
        <v>1965</v>
      </c>
      <c r="B62" s="146">
        <f>1-TB2b!B62</f>
        <v>0.6336575448513031</v>
      </c>
      <c r="C62" s="440">
        <f>compopeinc!BW54</f>
        <v>1.7460679859858191E-2</v>
      </c>
      <c r="D62" s="440">
        <f>compopeinc!BX54</f>
        <v>1.0811176874083783E-2</v>
      </c>
      <c r="E62" s="440">
        <f>compopeinc!BY54</f>
        <v>2.6083649029891569E-2</v>
      </c>
      <c r="F62" s="440">
        <f>compopeinc!BZ54</f>
        <v>1.6142041252928837E-2</v>
      </c>
      <c r="G62" s="440">
        <f>compopeinc!CA54</f>
        <v>4.8318968501845146E-2</v>
      </c>
      <c r="H62" s="440">
        <f>compopeinc!CB54</f>
        <v>0.48846915698478827</v>
      </c>
      <c r="I62" s="441">
        <f>compopeinc!CC54</f>
        <v>2.5551599697030077E-2</v>
      </c>
      <c r="J62" s="181">
        <f>compopeinc!BN54</f>
        <v>0.19129836559295654</v>
      </c>
      <c r="K62" s="147">
        <f>compopeinc!BO54</f>
        <v>1.5144321976941354E-3</v>
      </c>
      <c r="L62" s="147">
        <f>compopeinc!BP54</f>
        <v>-2.5938975555432359E-4</v>
      </c>
      <c r="M62" s="147">
        <f>compopeinc!BQ54</f>
        <v>7.4885429199489286E-3</v>
      </c>
      <c r="N62" s="147">
        <f>compopeinc!BR54</f>
        <v>4.4307601920520728E-3</v>
      </c>
      <c r="O62" s="147">
        <f>compopeinc!BS54</f>
        <v>2.2643294763673414E-2</v>
      </c>
      <c r="P62" s="147">
        <f>compopeinc!BT54</f>
        <v>0.14876021373957937</v>
      </c>
      <c r="Q62" s="147">
        <f>compopeinc!BU54</f>
        <v>6.7315002759349854E-3</v>
      </c>
      <c r="R62" s="117">
        <f>compopeinc!CD54</f>
        <v>0.44235366582870483</v>
      </c>
      <c r="S62" s="116">
        <f>compopeinc!CE54</f>
        <v>9.1268837497222588E-3</v>
      </c>
      <c r="T62" s="116">
        <f>compopeinc!CF54</f>
        <v>1.2281043700701121E-2</v>
      </c>
      <c r="U62" s="116">
        <f>compopeinc!CG54</f>
        <v>1.8904122377755038E-2</v>
      </c>
      <c r="V62" s="116">
        <f>compopeinc!CH54</f>
        <v>1.1572919375554866E-2</v>
      </c>
      <c r="W62" s="116">
        <f>compopeinc!CI54</f>
        <v>2.7536639928154853E-2</v>
      </c>
      <c r="X62" s="116">
        <f>compopeinc!CJ54</f>
        <v>0.34533852319623565</v>
      </c>
      <c r="Y62" s="145">
        <f>compopeinc!CK54</f>
        <v>1.7588026484029108E-2</v>
      </c>
      <c r="AB62" s="636">
        <f t="shared" si="0"/>
        <v>8.2027265087725176E-4</v>
      </c>
      <c r="AC62" s="636">
        <f t="shared" si="1"/>
        <v>-1.098874037205877E-5</v>
      </c>
      <c r="AD62" s="636">
        <f t="shared" si="2"/>
        <v>5.5070165518866787E-6</v>
      </c>
    </row>
    <row r="63" spans="1:30">
      <c r="A63" s="148">
        <v>1966</v>
      </c>
      <c r="B63" s="146">
        <f>1-TB2b!B63</f>
        <v>0.63712415099143982</v>
      </c>
      <c r="C63" s="440">
        <f>compopeinc!BW55</f>
        <v>1.1757278184059309E-2</v>
      </c>
      <c r="D63" s="440">
        <f>compopeinc!BX55</f>
        <v>1.3444286720658193E-2</v>
      </c>
      <c r="E63" s="440">
        <f>compopeinc!BY55</f>
        <v>2.55846603679039E-2</v>
      </c>
      <c r="F63" s="440">
        <f>compopeinc!BZ55</f>
        <v>1.5533548972399931E-2</v>
      </c>
      <c r="G63" s="440">
        <f>compopeinc!CA55</f>
        <v>5.2685442607007096E-2</v>
      </c>
      <c r="H63" s="440">
        <f>compopeinc!CB55</f>
        <v>0.49445242489123314</v>
      </c>
      <c r="I63" s="441">
        <f>compopeinc!CC55</f>
        <v>2.3671877008173837E-2</v>
      </c>
      <c r="J63" s="181">
        <f>compopeinc!BN55</f>
        <v>0.19560056924819946</v>
      </c>
      <c r="K63" s="147">
        <f>compopeinc!BO55</f>
        <v>1.6986500369633518E-3</v>
      </c>
      <c r="L63" s="147">
        <f>compopeinc!BP55</f>
        <v>1.2221717872387856E-4</v>
      </c>
      <c r="M63" s="147">
        <f>compopeinc!BQ55</f>
        <v>7.5510641875812801E-3</v>
      </c>
      <c r="N63" s="147">
        <f>compopeinc!BR55</f>
        <v>4.2137902099532876E-3</v>
      </c>
      <c r="O63" s="147">
        <f>compopeinc!BS55</f>
        <v>2.2859116130610351E-2</v>
      </c>
      <c r="P63" s="147">
        <f>compopeinc!BT55</f>
        <v>0.15274297225823999</v>
      </c>
      <c r="Q63" s="147">
        <f>compopeinc!BU55</f>
        <v>6.4299599310266905E-3</v>
      </c>
      <c r="R63" s="117">
        <f>compopeinc!CD55</f>
        <v>0.44152358174324036</v>
      </c>
      <c r="S63" s="116">
        <f>compopeinc!CE55</f>
        <v>1.0057759429321906E-2</v>
      </c>
      <c r="T63" s="116">
        <f>compopeinc!CF55</f>
        <v>1.3320478229021368E-2</v>
      </c>
      <c r="U63" s="116">
        <f>compopeinc!CG55</f>
        <v>1.803342149306136E-2</v>
      </c>
      <c r="V63" s="116">
        <f>compopeinc!CH55</f>
        <v>1.131948766696628E-2</v>
      </c>
      <c r="W63" s="116">
        <f>compopeinc!CI55</f>
        <v>2.9829986493457368E-2</v>
      </c>
      <c r="X63" s="116">
        <f>compopeinc!CJ55</f>
        <v>0.34170955904020911</v>
      </c>
      <c r="Y63" s="145">
        <f>compopeinc!CK55</f>
        <v>1.7241056454104439E-2</v>
      </c>
      <c r="AB63" s="636">
        <f t="shared" si="0"/>
        <v>-5.3677599956003519E-6</v>
      </c>
      <c r="AC63" s="636">
        <f t="shared" si="1"/>
        <v>-1.7200684899354446E-5</v>
      </c>
      <c r="AD63" s="636">
        <f t="shared" si="2"/>
        <v>1.1832937098499308E-5</v>
      </c>
    </row>
    <row r="64" spans="1:30">
      <c r="A64" s="148">
        <v>1967</v>
      </c>
      <c r="B64" s="160">
        <f>1-TB2b!B64</f>
        <v>0.64407143741846085</v>
      </c>
      <c r="C64" s="440">
        <f>compopeinc!BW56</f>
        <v>1.1847259863085567E-2</v>
      </c>
      <c r="D64" s="440">
        <f>compopeinc!BX56</f>
        <v>1.416315703179908E-2</v>
      </c>
      <c r="E64" s="440">
        <f>compopeinc!BY56</f>
        <v>2.606117047803751E-2</v>
      </c>
      <c r="F64" s="440">
        <f>compopeinc!BZ56</f>
        <v>1.4654071424151172E-2</v>
      </c>
      <c r="G64" s="440">
        <f>compopeinc!CA56</f>
        <v>5.7898504169071073E-2</v>
      </c>
      <c r="H64" s="440">
        <f>compopeinc!CB56</f>
        <v>0.49706394564373435</v>
      </c>
      <c r="I64" s="441">
        <f>compopeinc!CC56</f>
        <v>2.2394232135608819E-2</v>
      </c>
      <c r="J64" s="181">
        <f>compopeinc!BN56</f>
        <v>0.20443549752235413</v>
      </c>
      <c r="K64" s="159">
        <f>compopeinc!BO56</f>
        <v>1.9289064605291083E-3</v>
      </c>
      <c r="L64" s="159">
        <f>compopeinc!BP56</f>
        <v>6.9989280701452869E-5</v>
      </c>
      <c r="M64" s="159">
        <f>compopeinc!BQ56</f>
        <v>7.3216062225431944E-3</v>
      </c>
      <c r="N64" s="159">
        <f>compopeinc!BR56</f>
        <v>4.0106444545781493E-3</v>
      </c>
      <c r="O64" s="159">
        <f>compopeinc!BS56</f>
        <v>2.8853483783316987E-2</v>
      </c>
      <c r="P64" s="159">
        <f>compopeinc!BT56</f>
        <v>0.1561145011583468</v>
      </c>
      <c r="Q64" s="147">
        <f>compopeinc!BU56</f>
        <v>6.141836850006274E-3</v>
      </c>
      <c r="R64" s="117">
        <f>compopeinc!CD56</f>
        <v>0.43963593989610672</v>
      </c>
      <c r="S64" s="116">
        <f>compopeinc!CE56</f>
        <v>9.9181074912247612E-3</v>
      </c>
      <c r="T64" s="116">
        <f>compopeinc!CF56</f>
        <v>1.4092650137957609E-2</v>
      </c>
      <c r="U64" s="116">
        <f>compopeinc!CG56</f>
        <v>1.8739426591021784E-2</v>
      </c>
      <c r="V64" s="116">
        <f>compopeinc!CH56</f>
        <v>1.0643335641377462E-2</v>
      </c>
      <c r="W64" s="116">
        <f>compopeinc!CI56</f>
        <v>2.9046618913604917E-2</v>
      </c>
      <c r="X64" s="116">
        <f>compopeinc!CJ56</f>
        <v>0.34095039954628265</v>
      </c>
      <c r="Y64" s="145">
        <f>compopeinc!CK56</f>
        <v>1.6250834213593246E-2</v>
      </c>
      <c r="AB64" s="636">
        <f t="shared" si="0"/>
        <v>-1.090332702680108E-5</v>
      </c>
      <c r="AC64" s="636">
        <f t="shared" si="1"/>
        <v>-5.470687667846752E-6</v>
      </c>
      <c r="AD64" s="636">
        <f t="shared" si="2"/>
        <v>-5.4326389556935695E-6</v>
      </c>
    </row>
    <row r="65" spans="1:30">
      <c r="A65" s="148">
        <v>1968</v>
      </c>
      <c r="B65" s="160">
        <f>1-TB2b!B65</f>
        <v>0.64815725572407246</v>
      </c>
      <c r="C65" s="440">
        <f>compopeinc!BW57</f>
        <v>1.1909050681478069E-2</v>
      </c>
      <c r="D65" s="440">
        <f>compopeinc!BX57</f>
        <v>1.3966741676288016E-2</v>
      </c>
      <c r="E65" s="440">
        <f>compopeinc!BY57</f>
        <v>2.5478338177181252E-2</v>
      </c>
      <c r="F65" s="440">
        <f>compopeinc!BZ57</f>
        <v>1.3784309552521339E-2</v>
      </c>
      <c r="G65" s="440">
        <f>compopeinc!CA57</f>
        <v>5.9913743315863251E-2</v>
      </c>
      <c r="H65" s="440">
        <f>compopeinc!CB57</f>
        <v>0.50220541669004515</v>
      </c>
      <c r="I65" s="441">
        <f>compopeinc!CC57</f>
        <v>2.092805454455126E-2</v>
      </c>
      <c r="J65" s="181">
        <f>compopeinc!BN57</f>
        <v>0.20690547674894333</v>
      </c>
      <c r="K65" s="159">
        <f>compopeinc!BO57</f>
        <v>2.0068321330830325E-3</v>
      </c>
      <c r="L65" s="159">
        <f>compopeinc!BP57</f>
        <v>-1.12092543579842E-5</v>
      </c>
      <c r="M65" s="159">
        <f>compopeinc!BQ57</f>
        <v>7.2171377439021094E-3</v>
      </c>
      <c r="N65" s="159">
        <f>compopeinc!BR57</f>
        <v>3.7216601134631138E-3</v>
      </c>
      <c r="O65" s="159">
        <f>compopeinc!BS57</f>
        <v>3.0362290177233828E-2</v>
      </c>
      <c r="P65" s="159">
        <f>compopeinc!BT57</f>
        <v>0.15794233830319995</v>
      </c>
      <c r="Q65" s="147">
        <f>compopeinc!BU57</f>
        <v>5.667785293905798E-3</v>
      </c>
      <c r="R65" s="117">
        <f>compopeinc!CD57</f>
        <v>0.44125177897512913</v>
      </c>
      <c r="S65" s="116">
        <f>compopeinc!CE57</f>
        <v>9.9015380862871923E-3</v>
      </c>
      <c r="T65" s="116">
        <f>compopeinc!CF57</f>
        <v>1.3976498214608623E-2</v>
      </c>
      <c r="U65" s="116">
        <f>compopeinc!CG57</f>
        <v>1.8260824516747053E-2</v>
      </c>
      <c r="V65" s="116">
        <f>compopeinc!CH57</f>
        <v>1.0062378483626403E-2</v>
      </c>
      <c r="W65" s="116">
        <f>compopeinc!CI57</f>
        <v>2.9556254679014144E-2</v>
      </c>
      <c r="X65" s="116">
        <f>compopeinc!CJ57</f>
        <v>0.34426360155536478</v>
      </c>
      <c r="Y65" s="145">
        <f>compopeinc!CK57</f>
        <v>1.5257724588348121E-2</v>
      </c>
      <c r="AB65" s="636">
        <f t="shared" si="0"/>
        <v>-2.8398913855864905E-5</v>
      </c>
      <c r="AC65" s="636">
        <f t="shared" si="1"/>
        <v>-1.3577614865201149E-6</v>
      </c>
      <c r="AD65" s="636">
        <f t="shared" si="2"/>
        <v>-2.704114886720177E-5</v>
      </c>
    </row>
    <row r="66" spans="1:30">
      <c r="A66" s="148">
        <v>1969</v>
      </c>
      <c r="B66" s="160">
        <f>1-TB2b!B66</f>
        <v>0.65680392505601048</v>
      </c>
      <c r="C66" s="440">
        <f>compopeinc!BW58</f>
        <v>1.1916284994034446E-2</v>
      </c>
      <c r="D66" s="440">
        <f>compopeinc!BX58</f>
        <v>1.366976450168967E-2</v>
      </c>
      <c r="E66" s="440">
        <f>compopeinc!BY58</f>
        <v>2.5289972612487357E-2</v>
      </c>
      <c r="F66" s="440">
        <f>compopeinc!BZ58</f>
        <v>1.3521416041788383E-2</v>
      </c>
      <c r="G66" s="440">
        <f>compopeinc!CA58</f>
        <v>6.3175189268381268E-2</v>
      </c>
      <c r="H66" s="440">
        <f>compopeinc!CB58</f>
        <v>0.50875463265032217</v>
      </c>
      <c r="I66" s="441">
        <f>compopeinc!CC58</f>
        <v>2.050894049282424E-2</v>
      </c>
      <c r="J66" s="181">
        <f>compopeinc!BN58</f>
        <v>0.21019494347274303</v>
      </c>
      <c r="K66" s="159">
        <f>compopeinc!BO58</f>
        <v>1.9028685504021822E-3</v>
      </c>
      <c r="L66" s="159">
        <f>compopeinc!BP58</f>
        <v>-4.744414886799107E-4</v>
      </c>
      <c r="M66" s="159">
        <f>compopeinc!BQ58</f>
        <v>7.1240649230324268E-3</v>
      </c>
      <c r="N66" s="159">
        <f>compopeinc!BR58</f>
        <v>3.7129801451814509E-3</v>
      </c>
      <c r="O66" s="159">
        <f>compopeinc!BS58</f>
        <v>3.1876993753776534E-2</v>
      </c>
      <c r="P66" s="159">
        <f>compopeinc!BT58</f>
        <v>0.16042024158446447</v>
      </c>
      <c r="Q66" s="147">
        <f>compopeinc!BU58</f>
        <v>5.6474649472609073E-3</v>
      </c>
      <c r="R66" s="117">
        <f>compopeinc!CD58</f>
        <v>0.44660898158326745</v>
      </c>
      <c r="S66" s="116">
        <f>compopeinc!CE58</f>
        <v>1.0012129433598539E-2</v>
      </c>
      <c r="T66" s="116">
        <f>compopeinc!CF58</f>
        <v>1.4141464381755602E-2</v>
      </c>
      <c r="U66" s="116">
        <f>compopeinc!CG58</f>
        <v>1.8165198935907595E-2</v>
      </c>
      <c r="V66" s="116">
        <f>compopeinc!CH58</f>
        <v>9.8079940682940618E-3</v>
      </c>
      <c r="W66" s="116">
        <f>compopeinc!CI58</f>
        <v>3.130707881841812E-2</v>
      </c>
      <c r="X66" s="116">
        <f>compopeinc!CJ58</f>
        <v>0.34833231825750044</v>
      </c>
      <c r="Y66" s="145">
        <f>compopeinc!CK58</f>
        <v>1.4859844247338293E-2</v>
      </c>
      <c r="AB66" s="636">
        <f t="shared" si="0"/>
        <v>-3.2275505517098679E-5</v>
      </c>
      <c r="AC66" s="636">
        <f t="shared" si="1"/>
        <v>-1.5228942695011405E-5</v>
      </c>
      <c r="AD66" s="636">
        <f t="shared" si="2"/>
        <v>-1.7046559545208506E-5</v>
      </c>
    </row>
    <row r="67" spans="1:30">
      <c r="A67" s="158">
        <v>1970</v>
      </c>
      <c r="B67" s="164">
        <f>1-TB2b!B67</f>
        <v>0.65910877019632608</v>
      </c>
      <c r="C67" s="547">
        <f>compopeinc!BW59</f>
        <v>1.0884039448999124E-2</v>
      </c>
      <c r="D67" s="547">
        <f>compopeinc!BX59</f>
        <v>1.2278618072155252E-2</v>
      </c>
      <c r="E67" s="547">
        <f>compopeinc!BY59</f>
        <v>2.4831432859112327E-2</v>
      </c>
      <c r="F67" s="547">
        <f>compopeinc!BZ59</f>
        <v>1.3009955042978163E-2</v>
      </c>
      <c r="G67" s="547">
        <f>compopeinc!CA59</f>
        <v>6.664801332862505E-2</v>
      </c>
      <c r="H67" s="547">
        <f>compopeinc!CB59</f>
        <v>0.51167164369012264</v>
      </c>
      <c r="I67" s="548">
        <f>compopeinc!CC59</f>
        <v>1.982163240396052E-2</v>
      </c>
      <c r="J67" s="184">
        <f>compopeinc!BN59</f>
        <v>0.20839184476062655</v>
      </c>
      <c r="K67" s="163">
        <f>compopeinc!BO59</f>
        <v>1.7299260750712707E-3</v>
      </c>
      <c r="L67" s="163">
        <f>compopeinc!BP59</f>
        <v>-1.5248073738701948E-3</v>
      </c>
      <c r="M67" s="163">
        <f>compopeinc!BQ59</f>
        <v>6.6378995687430874E-3</v>
      </c>
      <c r="N67" s="163">
        <f>compopeinc!BR59</f>
        <v>3.4928329998791764E-3</v>
      </c>
      <c r="O67" s="163">
        <f>compopeinc!BS59</f>
        <v>3.415240562745081E-2</v>
      </c>
      <c r="P67" s="163">
        <f>compopeinc!BT59</f>
        <v>0.15858985254004118</v>
      </c>
      <c r="Q67" s="156">
        <f>compopeinc!BU59</f>
        <v>5.3299102818556441E-3</v>
      </c>
      <c r="R67" s="123">
        <f>compopeinc!CD59</f>
        <v>0.45071692543569952</v>
      </c>
      <c r="S67" s="122">
        <f>compopeinc!CE59</f>
        <v>9.1534992257156968E-3</v>
      </c>
      <c r="T67" s="122">
        <f>compopeinc!CF59</f>
        <v>1.3801844501619094E-2</v>
      </c>
      <c r="U67" s="122">
        <f>compopeinc!CG59</f>
        <v>1.8193067322515334E-2</v>
      </c>
      <c r="V67" s="122">
        <f>compopeinc!CH59</f>
        <v>9.5168831318992522E-3</v>
      </c>
      <c r="W67" s="122">
        <f>compopeinc!CI59</f>
        <v>3.2500891176653848E-2</v>
      </c>
      <c r="X67" s="122">
        <f>compopeinc!CJ59</f>
        <v>0.35308025294788337</v>
      </c>
      <c r="Y67" s="183">
        <f>compopeinc!CK59</f>
        <v>1.4490876813542115E-2</v>
      </c>
      <c r="AB67" s="636">
        <f t="shared" si="0"/>
        <v>-3.6564649626980028E-5</v>
      </c>
      <c r="AC67" s="636">
        <f t="shared" si="1"/>
        <v>-1.6174958544418194E-5</v>
      </c>
      <c r="AD67" s="636">
        <f t="shared" si="2"/>
        <v>-2.0389684129207275E-5</v>
      </c>
    </row>
    <row r="68" spans="1:30">
      <c r="A68" s="148">
        <v>1971</v>
      </c>
      <c r="B68" s="160">
        <f>1-TB2b!B68</f>
        <v>0.65633052893099375</v>
      </c>
      <c r="C68" s="440">
        <f>compopeinc!BW60</f>
        <v>1.1418171105849114E-2</v>
      </c>
      <c r="D68" s="440">
        <f>compopeinc!BX60</f>
        <v>1.2759732717627863E-2</v>
      </c>
      <c r="E68" s="440">
        <f>compopeinc!BY60</f>
        <v>2.4367548211178935E-2</v>
      </c>
      <c r="F68" s="440">
        <f>compopeinc!BZ60</f>
        <v>1.2679985616653131E-2</v>
      </c>
      <c r="G68" s="440">
        <f>compopeinc!CA60</f>
        <v>7.0958743369022151E-2</v>
      </c>
      <c r="H68" s="440">
        <f>compopeinc!CB60</f>
        <v>0.50487007815807394</v>
      </c>
      <c r="I68" s="441">
        <f>compopeinc!CC60</f>
        <v>1.9294157814053255E-2</v>
      </c>
      <c r="J68" s="181">
        <f>compopeinc!BN60</f>
        <v>0.20415765035431832</v>
      </c>
      <c r="K68" s="159">
        <f>compopeinc!BO60</f>
        <v>1.9989305852084406E-3</v>
      </c>
      <c r="L68" s="159">
        <f>compopeinc!BP60</f>
        <v>-1.8557241917031174E-3</v>
      </c>
      <c r="M68" s="159">
        <f>compopeinc!BQ60</f>
        <v>6.2329032772376293E-3</v>
      </c>
      <c r="N68" s="159">
        <f>compopeinc!BR60</f>
        <v>3.2045094094222165E-3</v>
      </c>
      <c r="O68" s="159">
        <f>compopeinc!BS60</f>
        <v>3.6383095826318788E-2</v>
      </c>
      <c r="P68" s="159">
        <f>compopeinc!BT60</f>
        <v>0.15332633440909055</v>
      </c>
      <c r="Q68" s="147">
        <f>compopeinc!BU60</f>
        <v>4.8800824235510848E-3</v>
      </c>
      <c r="R68" s="117">
        <f>compopeinc!CD60</f>
        <v>0.45217287857667543</v>
      </c>
      <c r="S68" s="116">
        <f>compopeinc!CE60</f>
        <v>9.4196463543781937E-3</v>
      </c>
      <c r="T68" s="116">
        <f>compopeinc!CF60</f>
        <v>1.4616681108060487E-2</v>
      </c>
      <c r="U68" s="116">
        <f>compopeinc!CG60</f>
        <v>1.813501761358682E-2</v>
      </c>
      <c r="V68" s="116">
        <f>compopeinc!CH60</f>
        <v>9.4756798857585593E-3</v>
      </c>
      <c r="W68" s="116">
        <f>compopeinc!CI60</f>
        <v>3.4571477976119779E-2</v>
      </c>
      <c r="X68" s="116">
        <f>compopeinc!CJ60</f>
        <v>0.3515461729991915</v>
      </c>
      <c r="Y68" s="145">
        <f>compopeinc!CK60</f>
        <v>1.4413609320356654E-2</v>
      </c>
      <c r="AB68" s="636">
        <f t="shared" si="0"/>
        <v>-1.7888061464743643E-5</v>
      </c>
      <c r="AC68" s="636">
        <f t="shared" si="1"/>
        <v>-1.2481384807278006E-5</v>
      </c>
      <c r="AD68" s="636">
        <f t="shared" si="2"/>
        <v>-5.406680776587347E-6</v>
      </c>
    </row>
    <row r="69" spans="1:30">
      <c r="A69" s="148">
        <v>1972</v>
      </c>
      <c r="B69" s="160">
        <f>1-TB2b!B69</f>
        <v>0.65340720938547747</v>
      </c>
      <c r="C69" s="440">
        <f>compopeinc!BW61</f>
        <v>1.1846146357017615E-2</v>
      </c>
      <c r="D69" s="440">
        <f>compopeinc!BX61</f>
        <v>1.2560382917472447E-2</v>
      </c>
      <c r="E69" s="440">
        <f>compopeinc!BY61</f>
        <v>2.2202041341980856E-2</v>
      </c>
      <c r="F69" s="440">
        <f>compopeinc!BZ61</f>
        <v>1.2538283907331823E-2</v>
      </c>
      <c r="G69" s="440">
        <f>compopeinc!CA61</f>
        <v>7.4471959269992366E-2</v>
      </c>
      <c r="H69" s="440">
        <f>compopeinc!CB61</f>
        <v>0.50076298566908661</v>
      </c>
      <c r="I69" s="441">
        <f>compopeinc!CC61</f>
        <v>1.904061387499046E-2</v>
      </c>
      <c r="J69" s="181">
        <f>compopeinc!BN61</f>
        <v>0.2023898362822365</v>
      </c>
      <c r="K69" s="159">
        <f>compopeinc!BO61</f>
        <v>1.9867650517293371E-3</v>
      </c>
      <c r="L69" s="159">
        <f>compopeinc!BP61</f>
        <v>-2.1405773976143471E-3</v>
      </c>
      <c r="M69" s="159">
        <f>compopeinc!BQ61</f>
        <v>5.4957183390054237E-3</v>
      </c>
      <c r="N69" s="159">
        <f>compopeinc!BR61</f>
        <v>3.0333452539203546E-3</v>
      </c>
      <c r="O69" s="159">
        <f>compopeinc!BS61</f>
        <v>3.7500703278440913E-2</v>
      </c>
      <c r="P69" s="159">
        <f>compopeinc!BT61</f>
        <v>0.15190285422101288</v>
      </c>
      <c r="Q69" s="147">
        <f>compopeinc!BU61</f>
        <v>4.6185680902674896E-3</v>
      </c>
      <c r="R69" s="117">
        <f>compopeinc!CD61</f>
        <v>0.45101737310324097</v>
      </c>
      <c r="S69" s="116">
        <f>compopeinc!CE61</f>
        <v>9.8598996983768131E-3</v>
      </c>
      <c r="T69" s="116">
        <f>compopeinc!CF61</f>
        <v>1.4702444907202152E-2</v>
      </c>
      <c r="U69" s="116">
        <f>compopeinc!CG61</f>
        <v>1.6706770955459426E-2</v>
      </c>
      <c r="V69" s="116">
        <f>compopeinc!CH61</f>
        <v>9.5052123949767309E-3</v>
      </c>
      <c r="W69" s="116">
        <f>compopeinc!CI61</f>
        <v>3.6966273636732314E-2</v>
      </c>
      <c r="X69" s="116">
        <f>compopeinc!CJ61</f>
        <v>0.34886500864781872</v>
      </c>
      <c r="Y69" s="145">
        <f>compopeinc!CK61</f>
        <v>1.4419426255982861E-2</v>
      </c>
      <c r="AB69" s="636">
        <f t="shared" si="0"/>
        <v>-1.5203952394737819E-5</v>
      </c>
      <c r="AC69" s="636">
        <f t="shared" si="1"/>
        <v>-7.5405545255369244E-6</v>
      </c>
      <c r="AD69" s="636">
        <f t="shared" si="2"/>
        <v>-7.6633933080438865E-6</v>
      </c>
    </row>
    <row r="70" spans="1:30">
      <c r="A70" s="148">
        <v>1973</v>
      </c>
      <c r="B70" s="160">
        <f>1-TB2b!B70</f>
        <v>0.65336313676561986</v>
      </c>
      <c r="C70" s="440">
        <f>compopeinc!BW62</f>
        <v>1.1921274185721083E-2</v>
      </c>
      <c r="D70" s="440">
        <f>compopeinc!BX62</f>
        <v>1.4312780863467538E-2</v>
      </c>
      <c r="E70" s="440">
        <f>compopeinc!BY62</f>
        <v>2.0136311497997963E-2</v>
      </c>
      <c r="F70" s="440">
        <f>compopeinc!BZ62</f>
        <v>1.2382680801681673E-2</v>
      </c>
      <c r="G70" s="440">
        <f>compopeinc!CA62</f>
        <v>7.9155740672123387E-2</v>
      </c>
      <c r="H70" s="440">
        <f>compopeinc!CB62</f>
        <v>0.49728853458124167</v>
      </c>
      <c r="I70" s="441">
        <f>compopeinc!CC62</f>
        <v>1.8177245254670633E-2</v>
      </c>
      <c r="J70" s="181">
        <f>compopeinc!BN62</f>
        <v>0.20379538833367405</v>
      </c>
      <c r="K70" s="159">
        <f>compopeinc!BO62</f>
        <v>1.8201376755000492E-3</v>
      </c>
      <c r="L70" s="159">
        <f>compopeinc!BP62</f>
        <v>-2.0795449160518958E-3</v>
      </c>
      <c r="M70" s="159">
        <f>compopeinc!BQ62</f>
        <v>4.7880557838954072E-3</v>
      </c>
      <c r="N70" s="159">
        <f>compopeinc!BR62</f>
        <v>2.8720773590122958E-3</v>
      </c>
      <c r="O70" s="159">
        <f>compopeinc!BS62</f>
        <v>3.94616768852585E-2</v>
      </c>
      <c r="P70" s="159">
        <f>compopeinc!BT62</f>
        <v>0.15270202923858819</v>
      </c>
      <c r="Q70" s="147">
        <f>compopeinc!BU62</f>
        <v>4.2383632735101956E-3</v>
      </c>
      <c r="R70" s="117">
        <f>compopeinc!CD62</f>
        <v>0.4495677484319458</v>
      </c>
      <c r="S70" s="116">
        <f>compopeinc!CE62</f>
        <v>1.0101616050279707E-2</v>
      </c>
      <c r="T70" s="116">
        <f>compopeinc!CF62</f>
        <v>1.6393654892001709E-2</v>
      </c>
      <c r="U70" s="116">
        <f>compopeinc!CG62</f>
        <v>1.5348649933120418E-2</v>
      </c>
      <c r="V70" s="116">
        <f>compopeinc!CH62</f>
        <v>9.5108634075032478E-3</v>
      </c>
      <c r="W70" s="116">
        <f>compopeinc!CI62</f>
        <v>3.9689848901949945E-2</v>
      </c>
      <c r="X70" s="116">
        <f>compopeinc!CJ62</f>
        <v>0.34459484361562437</v>
      </c>
      <c r="Y70" s="145">
        <f>compopeinc!CK62</f>
        <v>1.3932295750083982E-2</v>
      </c>
      <c r="AB70" s="636">
        <f t="shared" si="0"/>
        <v>-1.1431091284208605E-5</v>
      </c>
      <c r="AC70" s="636">
        <f t="shared" si="1"/>
        <v>-7.4069660386810732E-6</v>
      </c>
      <c r="AD70" s="636">
        <f t="shared" si="2"/>
        <v>-4.0241186176070975E-6</v>
      </c>
    </row>
    <row r="71" spans="1:30">
      <c r="A71" s="148">
        <v>1974</v>
      </c>
      <c r="B71" s="160">
        <f>1-TB2b!B71</f>
        <v>0.65702655124596276</v>
      </c>
      <c r="C71" s="440">
        <f>compopeinc!BW63</f>
        <v>1.1373066719183011E-2</v>
      </c>
      <c r="D71" s="440">
        <f>compopeinc!BX63</f>
        <v>1.7891931085915205E-2</v>
      </c>
      <c r="E71" s="440">
        <f>compopeinc!BY63</f>
        <v>1.8532818202218984E-2</v>
      </c>
      <c r="F71" s="440">
        <f>compopeinc!BZ63</f>
        <v>1.2299212893254622E-2</v>
      </c>
      <c r="G71" s="440">
        <f>compopeinc!CA63</f>
        <v>8.533668164428744E-2</v>
      </c>
      <c r="H71" s="440">
        <f>compopeinc!CB63</f>
        <v>0.49421899952565651</v>
      </c>
      <c r="I71" s="441">
        <f>compopeinc!CC63</f>
        <v>1.7381796924698274E-2</v>
      </c>
      <c r="J71" s="181">
        <f>compopeinc!BN63</f>
        <v>0.20498855784353509</v>
      </c>
      <c r="K71" s="159">
        <f>compopeinc!BO63</f>
        <v>1.6872576712796369E-3</v>
      </c>
      <c r="L71" s="159">
        <f>compopeinc!BP63</f>
        <v>-2.076468888020315E-3</v>
      </c>
      <c r="M71" s="159">
        <f>compopeinc!BQ63</f>
        <v>4.3219087041229867E-3</v>
      </c>
      <c r="N71" s="159">
        <f>compopeinc!BR63</f>
        <v>2.8015281259567682E-3</v>
      </c>
      <c r="O71" s="159">
        <f>compopeinc!BS63</f>
        <v>4.1816680122363004E-2</v>
      </c>
      <c r="P71" s="159">
        <f>compopeinc!BT63</f>
        <v>0.15245710021535946</v>
      </c>
      <c r="Q71" s="147">
        <f>compopeinc!BU63</f>
        <v>3.9859783112438617E-3</v>
      </c>
      <c r="R71" s="117">
        <f>compopeinc!CD63</f>
        <v>0.45203799340242767</v>
      </c>
      <c r="S71" s="116">
        <f>compopeinc!CE63</f>
        <v>9.6862768397071881E-3</v>
      </c>
      <c r="T71" s="116">
        <f>compopeinc!CF63</f>
        <v>1.9969969475634099E-2</v>
      </c>
      <c r="U71" s="116">
        <f>compopeinc!CG63</f>
        <v>1.4211293330451891E-2</v>
      </c>
      <c r="V71" s="116">
        <f>compopeinc!CH63</f>
        <v>9.4979555451343775E-3</v>
      </c>
      <c r="W71" s="116">
        <f>compopeinc!CI63</f>
        <v>4.3515651612321231E-2</v>
      </c>
      <c r="X71" s="116">
        <f>compopeinc!CJ63</f>
        <v>0.34177531500851893</v>
      </c>
      <c r="Y71" s="145">
        <f>compopeinc!CK63</f>
        <v>1.3384060920363454E-2</v>
      </c>
      <c r="AB71" s="636">
        <f t="shared" si="0"/>
        <v>-7.9557492513870898E-6</v>
      </c>
      <c r="AC71" s="636">
        <f t="shared" si="1"/>
        <v>-5.4264187703267908E-6</v>
      </c>
      <c r="AD71" s="636">
        <f t="shared" si="2"/>
        <v>-2.5293297034600926E-6</v>
      </c>
    </row>
    <row r="72" spans="1:30">
      <c r="A72" s="148">
        <v>1975</v>
      </c>
      <c r="B72" s="160">
        <f>1-TB2b!B72</f>
        <v>0.65648609203083197</v>
      </c>
      <c r="C72" s="440">
        <f>compopeinc!BW64</f>
        <v>1.1322247461426248E-2</v>
      </c>
      <c r="D72" s="440">
        <f>compopeinc!BX64</f>
        <v>1.9539438127004753E-2</v>
      </c>
      <c r="E72" s="440">
        <f>compopeinc!BY64</f>
        <v>1.6861086484486941E-2</v>
      </c>
      <c r="F72" s="440">
        <f>compopeinc!BZ64</f>
        <v>1.2106007396554146E-2</v>
      </c>
      <c r="G72" s="440">
        <f>compopeinc!CA64</f>
        <v>9.1435742415416937E-2</v>
      </c>
      <c r="H72" s="440">
        <f>compopeinc!CB64</f>
        <v>0.4884370262899087</v>
      </c>
      <c r="I72" s="441">
        <f>compopeinc!CC64</f>
        <v>1.679123364456794E-2</v>
      </c>
      <c r="J72" s="181">
        <f>compopeinc!BN64</f>
        <v>0.20269921887620512</v>
      </c>
      <c r="K72" s="159">
        <f>compopeinc!BO64</f>
        <v>1.6644673841994643E-3</v>
      </c>
      <c r="L72" s="159">
        <f>compopeinc!BP64</f>
        <v>-1.8264193507532512E-3</v>
      </c>
      <c r="M72" s="159">
        <f>compopeinc!BQ64</f>
        <v>4.038993502547039E-3</v>
      </c>
      <c r="N72" s="159">
        <f>compopeinc!BR64</f>
        <v>2.7407658262464914E-3</v>
      </c>
      <c r="O72" s="159">
        <f>compopeinc!BS64</f>
        <v>4.3904919770974937E-2</v>
      </c>
      <c r="P72" s="159">
        <f>compopeinc!BT64</f>
        <v>0.14835075888588467</v>
      </c>
      <c r="Q72" s="147">
        <f>compopeinc!BU64</f>
        <v>3.8291331084118279E-3</v>
      </c>
      <c r="R72" s="117">
        <f>compopeinc!CD64</f>
        <v>0.45378687315462685</v>
      </c>
      <c r="S72" s="116">
        <f>compopeinc!CE64</f>
        <v>9.6579290083501374E-3</v>
      </c>
      <c r="T72" s="116">
        <f>compopeinc!CF64</f>
        <v>2.136637092518328E-2</v>
      </c>
      <c r="U72" s="116">
        <f>compopeinc!CG64</f>
        <v>1.2822194195044583E-2</v>
      </c>
      <c r="V72" s="116">
        <f>compopeinc!CH64</f>
        <v>9.3653265402730244E-3</v>
      </c>
      <c r="W72" s="116">
        <f>compopeinc!CI64</f>
        <v>4.7529348915029752E-2</v>
      </c>
      <c r="X72" s="116">
        <f>compopeinc!CJ64</f>
        <v>0.34010160347926005</v>
      </c>
      <c r="Y72" s="145">
        <f>compopeinc!CK64</f>
        <v>1.2947389630259003E-2</v>
      </c>
      <c r="AB72" s="636">
        <f t="shared" si="0"/>
        <v>-6.6897885336869578E-6</v>
      </c>
      <c r="AC72" s="636">
        <f t="shared" si="1"/>
        <v>-3.4002513060460426E-6</v>
      </c>
      <c r="AD72" s="636">
        <f t="shared" si="2"/>
        <v>-3.2895387729325876E-6</v>
      </c>
    </row>
    <row r="73" spans="1:30">
      <c r="A73" s="148">
        <v>1976</v>
      </c>
      <c r="B73" s="160">
        <f>1-TB2b!B73</f>
        <v>0.65580378423626939</v>
      </c>
      <c r="C73" s="440">
        <f>compopeinc!BW65</f>
        <v>1.1731005553990946E-2</v>
      </c>
      <c r="D73" s="440">
        <f>compopeinc!BX65</f>
        <v>2.0626220776853013E-2</v>
      </c>
      <c r="E73" s="440">
        <f>compopeinc!BY65</f>
        <v>1.5099972965083098E-2</v>
      </c>
      <c r="F73" s="440">
        <f>compopeinc!BZ65</f>
        <v>1.2172094761948587E-2</v>
      </c>
      <c r="G73" s="440">
        <f>compopeinc!CA65</f>
        <v>9.5749700430433904E-2</v>
      </c>
      <c r="H73" s="440">
        <f>compopeinc!CB65</f>
        <v>0.48376202759423548</v>
      </c>
      <c r="I73" s="441">
        <f>compopeinc!CC65</f>
        <v>1.6677232469992035E-2</v>
      </c>
      <c r="J73" s="181">
        <f>compopeinc!BN65</f>
        <v>0.20211716857727424</v>
      </c>
      <c r="K73" s="159">
        <f>compopeinc!BO65</f>
        <v>1.6592253089767984E-3</v>
      </c>
      <c r="L73" s="159">
        <f>compopeinc!BP65</f>
        <v>-1.6609457621723084E-3</v>
      </c>
      <c r="M73" s="159">
        <f>compopeinc!BQ65</f>
        <v>3.5019829915255095E-3</v>
      </c>
      <c r="N73" s="159">
        <f>compopeinc!BR65</f>
        <v>2.6984611717837054E-3</v>
      </c>
      <c r="O73" s="159">
        <f>compopeinc!BS65</f>
        <v>4.4662885768995686E-2</v>
      </c>
      <c r="P73" s="159">
        <f>compopeinc!BT65</f>
        <v>0.14752781803959641</v>
      </c>
      <c r="Q73" s="147">
        <f>compopeinc!BU65</f>
        <v>3.7337154897865502E-3</v>
      </c>
      <c r="R73" s="117">
        <f>compopeinc!CD65</f>
        <v>0.45368661565899515</v>
      </c>
      <c r="S73" s="116">
        <f>compopeinc!CE65</f>
        <v>1.0070546346989664E-2</v>
      </c>
      <c r="T73" s="116">
        <f>compopeinc!CF65</f>
        <v>2.228311091601403E-2</v>
      </c>
      <c r="U73" s="116">
        <f>compopeinc!CG65</f>
        <v>1.159721923874788E-2</v>
      </c>
      <c r="V73" s="116">
        <f>compopeinc!CH65</f>
        <v>9.4729378105603244E-3</v>
      </c>
      <c r="W73" s="116">
        <f>compopeinc!CI65</f>
        <v>5.1098051824049646E-2</v>
      </c>
      <c r="X73" s="116">
        <f>compopeinc!CJ65</f>
        <v>0.3362480684858124</v>
      </c>
      <c r="Y73" s="145">
        <f>compopeinc!CK65</f>
        <v>1.292517691132408E-2</v>
      </c>
      <c r="AB73" s="636">
        <f t="shared" si="0"/>
        <v>-1.4470316267778394E-5</v>
      </c>
      <c r="AC73" s="636">
        <f t="shared" si="1"/>
        <v>-5.9744312181087E-6</v>
      </c>
      <c r="AD73" s="636">
        <f t="shared" si="2"/>
        <v>-8.495874502856271E-6</v>
      </c>
    </row>
    <row r="74" spans="1:30">
      <c r="A74" s="148">
        <v>1977</v>
      </c>
      <c r="B74" s="160">
        <f>1-TB2b!B74</f>
        <v>0.65352353068812619</v>
      </c>
      <c r="C74" s="440">
        <f>compopeinc!BW66</f>
        <v>1.1344220614097775E-2</v>
      </c>
      <c r="D74" s="440">
        <f>compopeinc!BX66</f>
        <v>2.1523550601559679E-2</v>
      </c>
      <c r="E74" s="440">
        <f>compopeinc!BY66</f>
        <v>1.2674168315172079E-2</v>
      </c>
      <c r="F74" s="440">
        <f>compopeinc!BZ66</f>
        <v>1.2100050969574222E-2</v>
      </c>
      <c r="G74" s="440">
        <f>compopeinc!CA66</f>
        <v>9.8444666300646286E-2</v>
      </c>
      <c r="H74" s="440">
        <f>compopeinc!CB66</f>
        <v>0.48108022200192824</v>
      </c>
      <c r="I74" s="441">
        <f>compopeinc!CC66</f>
        <v>1.6384826164048034E-2</v>
      </c>
      <c r="J74" s="181">
        <f>compopeinc!BN66</f>
        <v>0.20028216234638307</v>
      </c>
      <c r="K74" s="159">
        <f>compopeinc!BO66</f>
        <v>1.4811475520523669E-3</v>
      </c>
      <c r="L74" s="159">
        <f>compopeinc!BP66</f>
        <v>-1.7329084373392985E-3</v>
      </c>
      <c r="M74" s="159">
        <f>compopeinc!BQ66</f>
        <v>2.9419870666360461E-3</v>
      </c>
      <c r="N74" s="159">
        <f>compopeinc!BR66</f>
        <v>2.6121646086398162E-3</v>
      </c>
      <c r="O74" s="159">
        <f>compopeinc!BS66</f>
        <v>4.4399109664479984E-2</v>
      </c>
      <c r="P74" s="159">
        <f>compopeinc!BT66</f>
        <v>0.14701531406133528</v>
      </c>
      <c r="Q74" s="147">
        <f>compopeinc!BU66</f>
        <v>3.5749847787411252E-3</v>
      </c>
      <c r="R74" s="117">
        <f>compopeinc!CD66</f>
        <v>0.45324136834174311</v>
      </c>
      <c r="S74" s="116">
        <f>compopeinc!CE66</f>
        <v>9.8610840725761473E-3</v>
      </c>
      <c r="T74" s="116">
        <f>compopeinc!CF66</f>
        <v>2.3249713278797692E-2</v>
      </c>
      <c r="U74" s="116">
        <f>compopeinc!CG66</f>
        <v>9.7311783608145172E-3</v>
      </c>
      <c r="V74" s="116">
        <f>compopeinc!CH66</f>
        <v>9.4867427170672348E-3</v>
      </c>
      <c r="W74" s="116">
        <f>compopeinc!CI66</f>
        <v>5.4062537934217739E-2</v>
      </c>
      <c r="X74" s="116">
        <f>compopeinc!CJ66</f>
        <v>0.33407992903558487</v>
      </c>
      <c r="Y74" s="145">
        <f>compopeinc!CK66</f>
        <v>1.2788720249490501E-2</v>
      </c>
      <c r="AB74" s="636">
        <f t="shared" si="0"/>
        <v>-2.8174278900117145E-5</v>
      </c>
      <c r="AC74" s="636">
        <f t="shared" si="1"/>
        <v>-9.6369481622504694E-6</v>
      </c>
      <c r="AD74" s="636">
        <f t="shared" si="2"/>
        <v>-1.8537306805566089E-5</v>
      </c>
    </row>
    <row r="75" spans="1:30">
      <c r="A75" s="148">
        <v>1978</v>
      </c>
      <c r="B75" s="160">
        <f>1-TB2b!B75</f>
        <v>0.65291653477307143</v>
      </c>
      <c r="C75" s="440">
        <f>compopeinc!BW67</f>
        <v>1.1006367699496556E-2</v>
      </c>
      <c r="D75" s="440">
        <f>compopeinc!BX67</f>
        <v>2.179638555331883E-2</v>
      </c>
      <c r="E75" s="440">
        <f>compopeinc!BY67</f>
        <v>1.1163278137760115E-2</v>
      </c>
      <c r="F75" s="440">
        <f>compopeinc!BZ67</f>
        <v>1.2045767538703313E-2</v>
      </c>
      <c r="G75" s="440">
        <f>compopeinc!CA67</f>
        <v>0.10085479317963621</v>
      </c>
      <c r="H75" s="440">
        <f>compopeinc!CB67</f>
        <v>0.47995284741448729</v>
      </c>
      <c r="I75" s="441">
        <f>compopeinc!CC67</f>
        <v>1.6121917356561398E-2</v>
      </c>
      <c r="J75" s="181">
        <f>compopeinc!BN67</f>
        <v>0.19975558070290589</v>
      </c>
      <c r="K75" s="159">
        <f>compopeinc!BO67</f>
        <v>1.3960180333140635E-3</v>
      </c>
      <c r="L75" s="159">
        <f>compopeinc!BP67</f>
        <v>-1.8540566641857834E-3</v>
      </c>
      <c r="M75" s="159">
        <f>compopeinc!BQ67</f>
        <v>2.4589412891187186E-3</v>
      </c>
      <c r="N75" s="159">
        <f>compopeinc!BR67</f>
        <v>2.5492111381299983E-3</v>
      </c>
      <c r="O75" s="159">
        <f>compopeinc!BS67</f>
        <v>4.4086631120064446E-2</v>
      </c>
      <c r="P75" s="159">
        <f>compopeinc!BT67</f>
        <v>0.14767799631443815</v>
      </c>
      <c r="Q75" s="147">
        <f>compopeinc!BU67</f>
        <v>3.450052716608048E-3</v>
      </c>
      <c r="R75" s="117">
        <f>compopeinc!CD67</f>
        <v>0.45316095407016554</v>
      </c>
      <c r="S75" s="116">
        <f>compopeinc!CE67</f>
        <v>9.6085154251869375E-3</v>
      </c>
      <c r="T75" s="116">
        <f>compopeinc!CF67</f>
        <v>2.3643983844015642E-2</v>
      </c>
      <c r="U75" s="116">
        <f>compopeinc!CG67</f>
        <v>8.7033987750881042E-3</v>
      </c>
      <c r="V75" s="116">
        <f>compopeinc!CH67</f>
        <v>9.4954521019715628E-3</v>
      </c>
      <c r="W75" s="116">
        <f>compopeinc!CI67</f>
        <v>5.6783169813321439E-2</v>
      </c>
      <c r="X75" s="116">
        <f>compopeinc!CJ67</f>
        <v>0.33229416141242446</v>
      </c>
      <c r="Y75" s="145">
        <f>compopeinc!CK67</f>
        <v>1.2647881554790043E-2</v>
      </c>
      <c r="AB75" s="636">
        <f t="shared" ref="AB75:AB110" si="3">B75-SUM(C75:I75)</f>
        <v>-2.4822106892363749E-5</v>
      </c>
      <c r="AC75" s="636">
        <f t="shared" ref="AC75:AC110" si="4">J75-SUM(K75:Q75)</f>
        <v>-9.2132445817794117E-6</v>
      </c>
      <c r="AD75" s="636">
        <f t="shared" ref="AD75:AD110" si="5">R75-SUM(S75:Y75)</f>
        <v>-1.5608856632653989E-5</v>
      </c>
    </row>
    <row r="76" spans="1:30">
      <c r="A76" s="152">
        <v>1979</v>
      </c>
      <c r="B76" s="162">
        <f>1-TB2b!B76</f>
        <v>0.65112075209617615</v>
      </c>
      <c r="C76" s="549">
        <f>compopeinc!BW68</f>
        <v>9.880964415703155E-3</v>
      </c>
      <c r="D76" s="549">
        <f>compopeinc!BX68</f>
        <v>2.1929184153593934E-2</v>
      </c>
      <c r="E76" s="549">
        <f>compopeinc!BY68</f>
        <v>9.0549285703548175E-3</v>
      </c>
      <c r="F76" s="549">
        <f>compopeinc!BZ68</f>
        <v>1.1575405898491219E-2</v>
      </c>
      <c r="G76" s="549">
        <f>compopeinc!CA68</f>
        <v>0.10374491045273063</v>
      </c>
      <c r="H76" s="549">
        <f>compopeinc!CB68</f>
        <v>0.47980981358437247</v>
      </c>
      <c r="I76" s="550">
        <f>compopeinc!CC68</f>
        <v>1.5122871984972898E-2</v>
      </c>
      <c r="J76" s="182">
        <f>compopeinc!BN68</f>
        <v>0.20078200101852417</v>
      </c>
      <c r="K76" s="161">
        <f>compopeinc!BO68</f>
        <v>1.4569983558461919E-3</v>
      </c>
      <c r="L76" s="161">
        <f>compopeinc!BP68</f>
        <v>-1.5996462689287644E-3</v>
      </c>
      <c r="M76" s="161">
        <f>compopeinc!BQ68</f>
        <v>1.938614285664245E-3</v>
      </c>
      <c r="N76" s="161">
        <f>compopeinc!BR68</f>
        <v>2.4313165910037119E-3</v>
      </c>
      <c r="O76" s="161">
        <f>compopeinc!BS68</f>
        <v>4.4719287325023685E-2</v>
      </c>
      <c r="P76" s="161">
        <f>compopeinc!BT68</f>
        <v>0.14861911608715339</v>
      </c>
      <c r="Q76" s="151">
        <f>compopeinc!BU68</f>
        <v>3.2160454626029194E-3</v>
      </c>
      <c r="R76" s="120">
        <f>compopeinc!CD68</f>
        <v>0.45033875107765198</v>
      </c>
      <c r="S76" s="119">
        <f>compopeinc!CE68</f>
        <v>8.4217585489628887E-3</v>
      </c>
      <c r="T76" s="119">
        <f>compopeinc!CF68</f>
        <v>2.351940923943234E-2</v>
      </c>
      <c r="U76" s="119">
        <f>compopeinc!CG68</f>
        <v>7.115082452331261E-3</v>
      </c>
      <c r="V76" s="119">
        <f>compopeinc!CH68</f>
        <v>9.1424530745081618E-3</v>
      </c>
      <c r="W76" s="119">
        <f>compopeinc!CI68</f>
        <v>5.9047307697282399E-2</v>
      </c>
      <c r="X76" s="119">
        <f>compopeinc!CJ68</f>
        <v>0.33121285736938649</v>
      </c>
      <c r="Y76" s="149">
        <f>compopeinc!CK68</f>
        <v>1.1877478850726094E-2</v>
      </c>
      <c r="AB76" s="636">
        <f t="shared" si="3"/>
        <v>2.6730359571347506E-6</v>
      </c>
      <c r="AC76" s="636">
        <f t="shared" si="4"/>
        <v>2.6918015877397394E-7</v>
      </c>
      <c r="AD76" s="636">
        <f t="shared" si="5"/>
        <v>2.4038450223695662E-6</v>
      </c>
    </row>
    <row r="77" spans="1:30">
      <c r="A77" s="148">
        <v>1980</v>
      </c>
      <c r="B77" s="160">
        <f>1-TB2b!B77</f>
        <v>0.6575741171836853</v>
      </c>
      <c r="C77" s="440">
        <f>compopeinc!BW69</f>
        <v>9.1070017419660823E-3</v>
      </c>
      <c r="D77" s="440">
        <f>compopeinc!BX69</f>
        <v>2.3448449769021246E-2</v>
      </c>
      <c r="E77" s="440">
        <f>compopeinc!BY69</f>
        <v>8.8039799236003906E-3</v>
      </c>
      <c r="F77" s="440">
        <f>compopeinc!BZ69</f>
        <v>1.1602632499184933E-2</v>
      </c>
      <c r="G77" s="440">
        <f>compopeinc!CA69</f>
        <v>0.108214510394153</v>
      </c>
      <c r="H77" s="440">
        <f>compopeinc!CB69</f>
        <v>0.4812142072184924</v>
      </c>
      <c r="I77" s="441">
        <f>compopeinc!CC69</f>
        <v>1.5189714066601769E-2</v>
      </c>
      <c r="J77" s="181">
        <f>compopeinc!BN69</f>
        <v>0.19892722368240356</v>
      </c>
      <c r="K77" s="159">
        <f>compopeinc!BO69</f>
        <v>1.5466821500126301E-3</v>
      </c>
      <c r="L77" s="159">
        <f>compopeinc!BP69</f>
        <v>-1.9487638268742488E-3</v>
      </c>
      <c r="M77" s="159">
        <f>compopeinc!BQ69</f>
        <v>1.7376701589977893E-3</v>
      </c>
      <c r="N77" s="159">
        <f>compopeinc!BR69</f>
        <v>2.5853531963323782E-3</v>
      </c>
      <c r="O77" s="159">
        <f>compopeinc!BS69</f>
        <v>4.6263595561039109E-2</v>
      </c>
      <c r="P77" s="159">
        <f>compopeinc!BT69</f>
        <v>0.14531432914143649</v>
      </c>
      <c r="Q77" s="147">
        <f>compopeinc!BU69</f>
        <v>3.4303834780245721E-3</v>
      </c>
      <c r="R77" s="117">
        <f>compopeinc!CD69</f>
        <v>0.45864689350128174</v>
      </c>
      <c r="S77" s="116">
        <f>compopeinc!CE69</f>
        <v>7.5588145520702719E-3</v>
      </c>
      <c r="T77" s="116">
        <f>compopeinc!CF69</f>
        <v>2.5388295414378453E-2</v>
      </c>
      <c r="U77" s="116">
        <f>compopeinc!CG69</f>
        <v>7.0651353990284806E-3</v>
      </c>
      <c r="V77" s="116">
        <f>compopeinc!CH69</f>
        <v>9.0160733881002719E-3</v>
      </c>
      <c r="W77" s="116">
        <f>compopeinc!CI69</f>
        <v>6.1971178625103748E-2</v>
      </c>
      <c r="X77" s="116">
        <f>compopeinc!CJ69</f>
        <v>0.33591963113976414</v>
      </c>
      <c r="Y77" s="145">
        <f>compopeinc!CK69</f>
        <v>1.1732117202458149E-2</v>
      </c>
      <c r="AB77" s="636">
        <f t="shared" si="3"/>
        <v>-6.3784293344859577E-6</v>
      </c>
      <c r="AC77" s="636">
        <f t="shared" si="4"/>
        <v>-2.026176565167459E-6</v>
      </c>
      <c r="AD77" s="636">
        <f t="shared" si="5"/>
        <v>-4.3522196218059861E-6</v>
      </c>
    </row>
    <row r="78" spans="1:30">
      <c r="A78" s="148">
        <v>1981</v>
      </c>
      <c r="B78" s="160">
        <f>1-TB2b!B78</f>
        <v>0.65280604362487793</v>
      </c>
      <c r="C78" s="440">
        <f>compopeinc!BW70</f>
        <v>9.3051990479790878E-3</v>
      </c>
      <c r="D78" s="440">
        <f>compopeinc!BX70</f>
        <v>2.5895864436461691E-2</v>
      </c>
      <c r="E78" s="440">
        <f>compopeinc!BY70</f>
        <v>8.607810369215773E-3</v>
      </c>
      <c r="F78" s="440">
        <f>compopeinc!BZ70</f>
        <v>1.1012155308764444E-2</v>
      </c>
      <c r="G78" s="440">
        <f>compopeinc!CA70</f>
        <v>0.11013666185092627</v>
      </c>
      <c r="H78" s="440">
        <f>compopeinc!CB70</f>
        <v>0.47308895933917633</v>
      </c>
      <c r="I78" s="441">
        <f>compopeinc!CC70</f>
        <v>1.4764234888862734E-2</v>
      </c>
      <c r="J78" s="181">
        <f>compopeinc!BN70</f>
        <v>0.19509440660476685</v>
      </c>
      <c r="K78" s="159">
        <f>compopeinc!BO70</f>
        <v>1.6095738727650943E-3</v>
      </c>
      <c r="L78" s="159">
        <f>compopeinc!BP70</f>
        <v>-1.3277475871472377E-3</v>
      </c>
      <c r="M78" s="159">
        <f>compopeinc!BQ70</f>
        <v>1.763108229075581E-3</v>
      </c>
      <c r="N78" s="159">
        <f>compopeinc!BR70</f>
        <v>2.354499756759719E-3</v>
      </c>
      <c r="O78" s="159">
        <f>compopeinc!BS70</f>
        <v>4.5649824283259213E-2</v>
      </c>
      <c r="P78" s="159">
        <f>compopeinc!BT70</f>
        <v>0.14183768713300779</v>
      </c>
      <c r="Q78" s="147">
        <f>compopeinc!BU70</f>
        <v>3.2089674120505157E-3</v>
      </c>
      <c r="R78" s="117">
        <f>compopeinc!CD70</f>
        <v>0.45771163702011108</v>
      </c>
      <c r="S78" s="116">
        <f>compopeinc!CE70</f>
        <v>7.6937246814216065E-3</v>
      </c>
      <c r="T78" s="116">
        <f>compopeinc!CF70</f>
        <v>2.721216437005923E-2</v>
      </c>
      <c r="U78" s="116">
        <f>compopeinc!CG70</f>
        <v>6.843352890268297E-3</v>
      </c>
      <c r="V78" s="116">
        <f>compopeinc!CH70</f>
        <v>8.6560769245183581E-3</v>
      </c>
      <c r="W78" s="116">
        <f>compopeinc!CI70</f>
        <v>6.4512302607009631E-2</v>
      </c>
      <c r="X78" s="116">
        <f>compopeinc!CJ70</f>
        <v>0.33127315405062829</v>
      </c>
      <c r="Y78" s="145">
        <f>compopeinc!CK70</f>
        <v>1.1524196619197128E-2</v>
      </c>
      <c r="AB78" s="636">
        <f t="shared" si="3"/>
        <v>-4.8416165083775553E-6</v>
      </c>
      <c r="AC78" s="636">
        <f t="shared" si="4"/>
        <v>-1.5064950038279346E-6</v>
      </c>
      <c r="AD78" s="636">
        <f t="shared" si="5"/>
        <v>-3.3351229914435621E-6</v>
      </c>
    </row>
    <row r="79" spans="1:30">
      <c r="A79" s="148">
        <v>1982</v>
      </c>
      <c r="B79" s="146">
        <f>1-TB2b!B79</f>
        <v>0.65102586150169373</v>
      </c>
      <c r="C79" s="440">
        <f>compopeinc!BW71</f>
        <v>8.4222696170151868E-3</v>
      </c>
      <c r="D79" s="440">
        <f>compopeinc!BX71</f>
        <v>2.7236680301804719E-2</v>
      </c>
      <c r="E79" s="440">
        <f>compopeinc!BY71</f>
        <v>8.3454834519195668E-3</v>
      </c>
      <c r="F79" s="440">
        <f>compopeinc!BZ71</f>
        <v>1.0544223112894942E-2</v>
      </c>
      <c r="G79" s="440">
        <f>compopeinc!CA71</f>
        <v>0.12154917470133009</v>
      </c>
      <c r="H79" s="440">
        <f>compopeinc!CB71</f>
        <v>0.46048769262582723</v>
      </c>
      <c r="I79" s="441">
        <f>compopeinc!CC71</f>
        <v>1.4455352497515353E-2</v>
      </c>
      <c r="J79" s="181">
        <f>compopeinc!BN71</f>
        <v>0.18957161903381348</v>
      </c>
      <c r="K79" s="147">
        <f>compopeinc!BO71</f>
        <v>1.6843095926895083E-3</v>
      </c>
      <c r="L79" s="147">
        <f>compopeinc!BP71</f>
        <v>-1.5327337368236504E-3</v>
      </c>
      <c r="M79" s="147">
        <f>compopeinc!BQ71</f>
        <v>1.6342242487045455E-3</v>
      </c>
      <c r="N79" s="147">
        <f>compopeinc!BR71</f>
        <v>2.5911580707822729E-3</v>
      </c>
      <c r="O79" s="147">
        <f>compopeinc!BS71</f>
        <v>4.770331661757659E-2</v>
      </c>
      <c r="P79" s="147">
        <f>compopeinc!BT71</f>
        <v>0.13385411614421003</v>
      </c>
      <c r="Q79" s="147">
        <f>compopeinc!BU71</f>
        <v>3.6353601425583131E-3</v>
      </c>
      <c r="R79" s="117">
        <f>compopeinc!CD71</f>
        <v>0.46145424246788025</v>
      </c>
      <c r="S79" s="116">
        <f>compopeinc!CE71</f>
        <v>6.7364793022455793E-3</v>
      </c>
      <c r="T79" s="116">
        <f>compopeinc!CF71</f>
        <v>2.875582874713177E-2</v>
      </c>
      <c r="U79" s="116">
        <f>compopeinc!CG71</f>
        <v>6.7097330596646186E-3</v>
      </c>
      <c r="V79" s="116">
        <f>compopeinc!CH71</f>
        <v>7.9520298488730858E-3</v>
      </c>
      <c r="W79" s="116">
        <f>compopeinc!CI71</f>
        <v>7.3874865341715945E-2</v>
      </c>
      <c r="X79" s="116">
        <f>compopeinc!CJ71</f>
        <v>0.32664187920983412</v>
      </c>
      <c r="Y79" s="145">
        <f>compopeinc!CK71</f>
        <v>1.0800309684409414E-2</v>
      </c>
      <c r="AB79" s="636">
        <f t="shared" si="3"/>
        <v>-1.5014806613367071E-5</v>
      </c>
      <c r="AC79" s="636">
        <f t="shared" si="4"/>
        <v>1.867954115886139E-6</v>
      </c>
      <c r="AD79" s="636">
        <f t="shared" si="5"/>
        <v>-1.688272599426055E-5</v>
      </c>
    </row>
    <row r="80" spans="1:30">
      <c r="A80" s="148">
        <v>1983</v>
      </c>
      <c r="B80" s="146">
        <f>1-TB2b!B80</f>
        <v>0.6457970142364502</v>
      </c>
      <c r="C80" s="440">
        <f>compopeinc!BW72</f>
        <v>8.9362386641889668E-3</v>
      </c>
      <c r="D80" s="440">
        <f>compopeinc!BX72</f>
        <v>2.6747465420013557E-2</v>
      </c>
      <c r="E80" s="440">
        <f>compopeinc!BY72</f>
        <v>8.1802792325154274E-3</v>
      </c>
      <c r="F80" s="440">
        <f>compopeinc!BZ72</f>
        <v>1.089150989288511E-2</v>
      </c>
      <c r="G80" s="440">
        <f>compopeinc!CA72</f>
        <v>0.12698931836289606</v>
      </c>
      <c r="H80" s="440">
        <f>compopeinc!CB72</f>
        <v>0.44914852040349895</v>
      </c>
      <c r="I80" s="441">
        <f>compopeinc!CC72</f>
        <v>1.4894679497217306E-2</v>
      </c>
      <c r="J80" s="181">
        <f>compopeinc!BN72</f>
        <v>0.18307822942733765</v>
      </c>
      <c r="K80" s="147">
        <f>compopeinc!BO72</f>
        <v>1.7826044029349817E-3</v>
      </c>
      <c r="L80" s="147">
        <f>compopeinc!BP72</f>
        <v>-2.7062789057319923E-3</v>
      </c>
      <c r="M80" s="147">
        <f>compopeinc!BQ72</f>
        <v>1.6602362051452429E-3</v>
      </c>
      <c r="N80" s="147">
        <f>compopeinc!BR72</f>
        <v>2.5904132081135049E-3</v>
      </c>
      <c r="O80" s="147">
        <f>compopeinc!BS72</f>
        <v>4.6144530508689455E-2</v>
      </c>
      <c r="P80" s="147">
        <f>compopeinc!BT72</f>
        <v>0.12998427604979865</v>
      </c>
      <c r="Q80" s="147">
        <f>compopeinc!BU72</f>
        <v>3.6260581934189399E-3</v>
      </c>
      <c r="R80" s="117">
        <f>compopeinc!CD72</f>
        <v>0.46271878480911255</v>
      </c>
      <c r="S80" s="116">
        <f>compopeinc!CE72</f>
        <v>7.1519225046354712E-3</v>
      </c>
      <c r="T80" s="116">
        <f>compopeinc!CF72</f>
        <v>2.9436599393531604E-2</v>
      </c>
      <c r="U80" s="116">
        <f>compopeinc!CG72</f>
        <v>6.518531801622005E-3</v>
      </c>
      <c r="V80" s="116">
        <f>compopeinc!CH72</f>
        <v>8.2998292306425189E-3</v>
      </c>
      <c r="W80" s="116">
        <f>compopeinc!CI72</f>
        <v>8.0874866956325717E-2</v>
      </c>
      <c r="X80" s="116">
        <f>compopeinc!CJ72</f>
        <v>0.31917996250502217</v>
      </c>
      <c r="Y80" s="145">
        <f>compopeinc!CK72</f>
        <v>1.1244459418999063E-2</v>
      </c>
      <c r="AB80" s="636">
        <f t="shared" si="3"/>
        <v>9.0027632347888797E-6</v>
      </c>
      <c r="AC80" s="636">
        <f t="shared" si="4"/>
        <v>-3.6102350311206788E-6</v>
      </c>
      <c r="AD80" s="636">
        <f t="shared" si="5"/>
        <v>1.2612998334049497E-5</v>
      </c>
    </row>
    <row r="81" spans="1:30">
      <c r="A81" s="148">
        <v>1984</v>
      </c>
      <c r="B81" s="146">
        <f>1-TB2b!B81</f>
        <v>0.63336181640625</v>
      </c>
      <c r="C81" s="440">
        <f>compopeinc!BW73</f>
        <v>8.7113572049625811E-3</v>
      </c>
      <c r="D81" s="440">
        <f>compopeinc!BX73</f>
        <v>2.5725865559829933E-2</v>
      </c>
      <c r="E81" s="440">
        <f>compopeinc!BY73</f>
        <v>7.5271357571607411E-3</v>
      </c>
      <c r="F81" s="440">
        <f>compopeinc!BZ73</f>
        <v>1.0922180473638224E-2</v>
      </c>
      <c r="G81" s="440">
        <f>compopeinc!CA73</f>
        <v>0.12594260314291103</v>
      </c>
      <c r="H81" s="440">
        <f>compopeinc!CB73</f>
        <v>0.43938234333658155</v>
      </c>
      <c r="I81" s="441">
        <f>compopeinc!CC73</f>
        <v>1.5150922179729031E-2</v>
      </c>
      <c r="J81" s="181">
        <f>compopeinc!BN73</f>
        <v>0.17883282899856567</v>
      </c>
      <c r="K81" s="147">
        <f>compopeinc!BO73</f>
        <v>1.6848697296810782E-3</v>
      </c>
      <c r="L81" s="147">
        <f>compopeinc!BP73</f>
        <v>-3.0860106940113624E-3</v>
      </c>
      <c r="M81" s="147">
        <f>compopeinc!BQ73</f>
        <v>1.2759937427285195E-3</v>
      </c>
      <c r="N81" s="147">
        <f>compopeinc!BR73</f>
        <v>2.3592524183946259E-3</v>
      </c>
      <c r="O81" s="147">
        <f>compopeinc!BS73</f>
        <v>4.3776058441473135E-2</v>
      </c>
      <c r="P81" s="147">
        <f>compopeinc!BT73</f>
        <v>0.12949510827395164</v>
      </c>
      <c r="Q81" s="147">
        <f>compopeinc!BU73</f>
        <v>3.3385379316782913E-3</v>
      </c>
      <c r="R81" s="117">
        <f>compopeinc!CD73</f>
        <v>0.45452898740768433</v>
      </c>
      <c r="S81" s="116">
        <f>compopeinc!CE73</f>
        <v>7.0246974314173384E-3</v>
      </c>
      <c r="T81" s="116">
        <f>compopeinc!CF73</f>
        <v>2.8794422830532351E-2</v>
      </c>
      <c r="U81" s="116">
        <f>compopeinc!CG73</f>
        <v>6.2492341963659636E-3</v>
      </c>
      <c r="V81" s="116">
        <f>compopeinc!CH73</f>
        <v>8.5611792744335787E-3</v>
      </c>
      <c r="W81" s="116">
        <f>compopeinc!CI73</f>
        <v>8.2192639507478127E-2</v>
      </c>
      <c r="X81" s="116">
        <f>compopeinc!CJ73</f>
        <v>0.3099239440436431</v>
      </c>
      <c r="Y81" s="145">
        <f>compopeinc!CK73</f>
        <v>1.1772480514922265E-2</v>
      </c>
      <c r="AB81" s="636">
        <f t="shared" si="3"/>
        <v>-5.912485631087705E-7</v>
      </c>
      <c r="AC81" s="636">
        <f t="shared" si="4"/>
        <v>-1.0980845330244016E-5</v>
      </c>
      <c r="AD81" s="636">
        <f t="shared" si="5"/>
        <v>1.0389608891603341E-5</v>
      </c>
    </row>
    <row r="82" spans="1:30">
      <c r="A82" s="148">
        <v>1985</v>
      </c>
      <c r="B82" s="146">
        <f>1-TB2b!B82</f>
        <v>0.63342633843421936</v>
      </c>
      <c r="C82" s="440">
        <f>compopeinc!BW74</f>
        <v>8.0808427023735009E-3</v>
      </c>
      <c r="D82" s="440">
        <f>compopeinc!BX74</f>
        <v>2.2644629893708378E-2</v>
      </c>
      <c r="E82" s="440">
        <f>compopeinc!BY74</f>
        <v>7.5401151690556462E-3</v>
      </c>
      <c r="F82" s="440">
        <f>compopeinc!BZ74</f>
        <v>1.1121294855269626E-2</v>
      </c>
      <c r="G82" s="440">
        <f>compopeinc!CA74</f>
        <v>0.1308359104690564</v>
      </c>
      <c r="H82" s="440">
        <f>compopeinc!CB74</f>
        <v>0.4376038461133705</v>
      </c>
      <c r="I82" s="441">
        <f>compopeinc!CC74</f>
        <v>1.5599721481395218E-2</v>
      </c>
      <c r="J82" s="181">
        <f>compopeinc!BN74</f>
        <v>0.17881196737289429</v>
      </c>
      <c r="K82" s="147">
        <f>compopeinc!BO74</f>
        <v>1.4648525645309372E-3</v>
      </c>
      <c r="L82" s="147">
        <f>compopeinc!BP74</f>
        <v>-3.7766492552921693E-3</v>
      </c>
      <c r="M82" s="147">
        <f>compopeinc!BQ74</f>
        <v>1.4064581137914506E-3</v>
      </c>
      <c r="N82" s="147">
        <f>compopeinc!BR74</f>
        <v>2.5825492618957602E-3</v>
      </c>
      <c r="O82" s="147">
        <f>compopeinc!BS74</f>
        <v>4.3898123455596919E-2</v>
      </c>
      <c r="P82" s="147">
        <f>compopeinc!BT74</f>
        <v>0.12952007929539608</v>
      </c>
      <c r="Q82" s="147">
        <f>compopeinc!BU74</f>
        <v>3.7165058391717626E-3</v>
      </c>
      <c r="R82" s="117">
        <f>compopeinc!CD74</f>
        <v>0.45461437106132507</v>
      </c>
      <c r="S82" s="116">
        <f>compopeinc!CE74</f>
        <v>6.6124379119573392E-3</v>
      </c>
      <c r="T82" s="116">
        <f>compopeinc!CF74</f>
        <v>2.6388909224379947E-2</v>
      </c>
      <c r="U82" s="116">
        <f>compopeinc!CG74</f>
        <v>6.1304933705215465E-3</v>
      </c>
      <c r="V82" s="116">
        <f>compopeinc!CH74</f>
        <v>8.5360134928357499E-3</v>
      </c>
      <c r="W82" s="116">
        <f>compopeinc!CI74</f>
        <v>8.6984370443307424E-2</v>
      </c>
      <c r="X82" s="116">
        <f>compopeinc!CJ74</f>
        <v>0.30811347534620881</v>
      </c>
      <c r="Y82" s="145">
        <f>compopeinc!CK74</f>
        <v>1.1848741638699664E-2</v>
      </c>
      <c r="AB82" s="636">
        <f t="shared" si="3"/>
        <v>-2.2250009834579032E-8</v>
      </c>
      <c r="AC82" s="636">
        <f t="shared" si="4"/>
        <v>4.8097803545532614E-8</v>
      </c>
      <c r="AD82" s="636">
        <f t="shared" si="5"/>
        <v>-7.0366585391834491E-8</v>
      </c>
    </row>
    <row r="83" spans="1:30">
      <c r="A83" s="148">
        <v>1986</v>
      </c>
      <c r="B83" s="146">
        <f>1-TB2b!B83</f>
        <v>0.63526898622512817</v>
      </c>
      <c r="C83" s="440">
        <f>compopeinc!BW75</f>
        <v>7.1547437161842828E-3</v>
      </c>
      <c r="D83" s="440">
        <f>compopeinc!BX75</f>
        <v>2.1352004877246492E-2</v>
      </c>
      <c r="E83" s="440">
        <f>compopeinc!BY75</f>
        <v>6.5372347832991671E-3</v>
      </c>
      <c r="F83" s="440">
        <f>compopeinc!BZ75</f>
        <v>1.1532019785772844E-2</v>
      </c>
      <c r="G83" s="440">
        <f>compopeinc!CA75</f>
        <v>0.12993217889428529</v>
      </c>
      <c r="H83" s="440">
        <f>compopeinc!CB75</f>
        <v>0.44219325143674043</v>
      </c>
      <c r="I83" s="441">
        <f>compopeinc!CC75</f>
        <v>1.6571582659026488E-2</v>
      </c>
      <c r="J83" s="181">
        <f>compopeinc!BN75</f>
        <v>0.17667049169540405</v>
      </c>
      <c r="K83" s="147">
        <f>compopeinc!BO75</f>
        <v>1.4242292635352361E-3</v>
      </c>
      <c r="L83" s="147">
        <f>compopeinc!BP75</f>
        <v>-3.8179700219178568E-3</v>
      </c>
      <c r="M83" s="147">
        <f>compopeinc!BQ75</f>
        <v>1.363106416433499E-3</v>
      </c>
      <c r="N83" s="147">
        <f>compopeinc!BR75</f>
        <v>2.5342646185914195E-3</v>
      </c>
      <c r="O83" s="147">
        <f>compopeinc!BS75</f>
        <v>4.458344303905773E-2</v>
      </c>
      <c r="P83" s="147">
        <f>compopeinc!BT75</f>
        <v>0.12686619576341096</v>
      </c>
      <c r="Q83" s="147">
        <f>compopeinc!BU75</f>
        <v>3.7183298891092617E-3</v>
      </c>
      <c r="R83" s="117">
        <f>compopeinc!CD75</f>
        <v>0.45859849452972412</v>
      </c>
      <c r="S83" s="116">
        <f>compopeinc!CE75</f>
        <v>5.7277085071187426E-3</v>
      </c>
      <c r="T83" s="116">
        <f>compopeinc!CF75</f>
        <v>2.5136119847211605E-2</v>
      </c>
      <c r="U83" s="116">
        <f>compopeinc!CG75</f>
        <v>5.1718264803693268E-3</v>
      </c>
      <c r="V83" s="116">
        <f>compopeinc!CH75</f>
        <v>8.9942440399010809E-3</v>
      </c>
      <c r="W83" s="116">
        <f>compopeinc!CI75</f>
        <v>8.5404746262435383E-2</v>
      </c>
      <c r="X83" s="116">
        <f>compopeinc!CJ75</f>
        <v>0.31535223391874417</v>
      </c>
      <c r="Y83" s="145">
        <f>compopeinc!CK75</f>
        <v>1.281453790540478E-2</v>
      </c>
      <c r="AB83" s="636">
        <f t="shared" si="3"/>
        <v>-4.0299274268740248E-6</v>
      </c>
      <c r="AC83" s="636">
        <f t="shared" si="4"/>
        <v>-1.1072728161864998E-6</v>
      </c>
      <c r="AD83" s="636">
        <f t="shared" si="5"/>
        <v>-2.9224314609388458E-6</v>
      </c>
    </row>
    <row r="84" spans="1:30">
      <c r="A84" s="148">
        <v>1987</v>
      </c>
      <c r="B84" s="146">
        <f>1-TB2b!B84</f>
        <v>0.6238846480846405</v>
      </c>
      <c r="C84" s="440">
        <f>compopeinc!BW76</f>
        <v>8.4713260955964678E-3</v>
      </c>
      <c r="D84" s="440">
        <f>compopeinc!BX76</f>
        <v>1.7257892784855872E-2</v>
      </c>
      <c r="E84" s="440">
        <f>compopeinc!BY76</f>
        <v>6.8210102889240476E-3</v>
      </c>
      <c r="F84" s="440">
        <f>compopeinc!BZ76</f>
        <v>1.1411298175664841E-2</v>
      </c>
      <c r="G84" s="440">
        <f>compopeinc!CA76</f>
        <v>0.12163042033868381</v>
      </c>
      <c r="H84" s="440">
        <f>compopeinc!CB76</f>
        <v>0.44143943568531696</v>
      </c>
      <c r="I84" s="441">
        <f>compopeinc!CC76</f>
        <v>1.6853551011784641E-2</v>
      </c>
      <c r="J84" s="181">
        <f>compopeinc!BN76</f>
        <v>0.17262822389602661</v>
      </c>
      <c r="K84" s="147">
        <f>compopeinc!BO76</f>
        <v>1.6692589287638881E-3</v>
      </c>
      <c r="L84" s="147">
        <f>compopeinc!BP76</f>
        <v>-3.1210817369367993E-3</v>
      </c>
      <c r="M84" s="147">
        <f>compopeinc!BQ76</f>
        <v>1.6120084737898356E-3</v>
      </c>
      <c r="N84" s="147">
        <f>compopeinc!BR76</f>
        <v>2.8561528540868015E-3</v>
      </c>
      <c r="O84" s="147">
        <f>compopeinc!BS76</f>
        <v>4.2953675122373809E-2</v>
      </c>
      <c r="P84" s="147">
        <f>compopeinc!BT76</f>
        <v>0.12234058669749485</v>
      </c>
      <c r="Q84" s="147">
        <f>compopeinc!BU76</f>
        <v>4.3177690711959874E-3</v>
      </c>
      <c r="R84" s="117">
        <f>compopeinc!CD76</f>
        <v>0.45125642418861389</v>
      </c>
      <c r="S84" s="116">
        <f>compopeinc!CE76</f>
        <v>6.7981050425341355E-3</v>
      </c>
      <c r="T84" s="116">
        <f>compopeinc!CF76</f>
        <v>2.0348830409361141E-2</v>
      </c>
      <c r="U84" s="116">
        <f>compopeinc!CG76</f>
        <v>5.2071619047084098E-3</v>
      </c>
      <c r="V84" s="116">
        <f>compopeinc!CH76</f>
        <v>8.5528701565669336E-3</v>
      </c>
      <c r="W84" s="116">
        <f>compopeinc!CI76</f>
        <v>7.8746108725243735E-2</v>
      </c>
      <c r="X84" s="116">
        <f>compopeinc!CJ76</f>
        <v>0.3190814693417427</v>
      </c>
      <c r="Y84" s="145">
        <f>compopeinc!CK76</f>
        <v>1.2522019653066058E-2</v>
      </c>
      <c r="AB84" s="636">
        <f t="shared" si="3"/>
        <v>-2.862961860916613E-7</v>
      </c>
      <c r="AC84" s="636">
        <f t="shared" si="4"/>
        <v>-1.4551474178392532E-7</v>
      </c>
      <c r="AD84" s="636">
        <f t="shared" si="5"/>
        <v>-1.410446092142692E-7</v>
      </c>
    </row>
    <row r="85" spans="1:30">
      <c r="A85" s="148">
        <v>1988</v>
      </c>
      <c r="B85" s="146">
        <f>1-TB2b!B85</f>
        <v>0.61051839590072632</v>
      </c>
      <c r="C85" s="440">
        <f>compopeinc!BW77</f>
        <v>7.2440495726062573E-3</v>
      </c>
      <c r="D85" s="440">
        <f>compopeinc!BX77</f>
        <v>1.7167560525083787E-2</v>
      </c>
      <c r="E85" s="440">
        <f>compopeinc!BY77</f>
        <v>7.2241683827628383E-3</v>
      </c>
      <c r="F85" s="440">
        <f>compopeinc!BZ77</f>
        <v>1.1537292641972277E-2</v>
      </c>
      <c r="G85" s="440">
        <f>compopeinc!CA77</f>
        <v>0.11885558879368531</v>
      </c>
      <c r="H85" s="440">
        <f>compopeinc!CB77</f>
        <v>0.43124324955256088</v>
      </c>
      <c r="I85" s="441">
        <f>compopeinc!CC77</f>
        <v>1.724651372054296E-2</v>
      </c>
      <c r="J85" s="181">
        <f>compopeinc!BN77</f>
        <v>0.16944479942321777</v>
      </c>
      <c r="K85" s="147">
        <f>compopeinc!BO77</f>
        <v>1.5089901894525461E-3</v>
      </c>
      <c r="L85" s="147">
        <f>compopeinc!BP77</f>
        <v>-2.8117746290234526E-3</v>
      </c>
      <c r="M85" s="147">
        <f>compopeinc!BQ77</f>
        <v>1.8266823049411887E-3</v>
      </c>
      <c r="N85" s="147">
        <f>compopeinc!BR77</f>
        <v>2.9581684929360437E-3</v>
      </c>
      <c r="O85" s="147">
        <f>compopeinc!BS77</f>
        <v>4.2628283954108788E-2</v>
      </c>
      <c r="P85" s="147">
        <f>compopeinc!BT77</f>
        <v>0.11880339584664938</v>
      </c>
      <c r="Q85" s="147">
        <f>compopeinc!BU77</f>
        <v>4.5310291504942713E-3</v>
      </c>
      <c r="R85" s="117">
        <f>compopeinc!CD77</f>
        <v>0.44107359647750854</v>
      </c>
      <c r="S85" s="116">
        <f>compopeinc!CE77</f>
        <v>5.7311360918996081E-3</v>
      </c>
      <c r="T85" s="116">
        <f>compopeinc!CF77</f>
        <v>1.9941974342053352E-2</v>
      </c>
      <c r="U85" s="116">
        <f>compopeinc!CG77</f>
        <v>5.3956956666764517E-3</v>
      </c>
      <c r="V85" s="116">
        <f>compopeinc!CH77</f>
        <v>8.5765343582282546E-3</v>
      </c>
      <c r="W85" s="116">
        <f>compopeinc!CI77</f>
        <v>7.6318640682251387E-2</v>
      </c>
      <c r="X85" s="116">
        <f>compopeinc!CJ77</f>
        <v>0.3124034771610798</v>
      </c>
      <c r="Y85" s="145">
        <f>compopeinc!CK77</f>
        <v>1.270618968537454E-2</v>
      </c>
      <c r="AB85" s="636">
        <f t="shared" si="3"/>
        <v>-2.7288488024801438E-8</v>
      </c>
      <c r="AC85" s="636">
        <f t="shared" si="4"/>
        <v>2.4113658986246733E-8</v>
      </c>
      <c r="AD85" s="636">
        <f t="shared" si="5"/>
        <v>-5.1510054832615282E-8</v>
      </c>
    </row>
    <row r="86" spans="1:30">
      <c r="A86" s="148">
        <v>1989</v>
      </c>
      <c r="B86" s="146">
        <f>1-TB2b!B86</f>
        <v>0.61329847574234009</v>
      </c>
      <c r="C86" s="440">
        <f>compopeinc!BW78</f>
        <v>7.9710061636657191E-3</v>
      </c>
      <c r="D86" s="440">
        <f>compopeinc!BX78</f>
        <v>1.6291575542973426E-2</v>
      </c>
      <c r="E86" s="440">
        <f>compopeinc!BY78</f>
        <v>7.0272027960805242E-3</v>
      </c>
      <c r="F86" s="440">
        <f>compopeinc!BZ78</f>
        <v>1.1631750599003234E-2</v>
      </c>
      <c r="G86" s="440">
        <f>compopeinc!CA78</f>
        <v>0.11868290539800913</v>
      </c>
      <c r="H86" s="440">
        <f>compopeinc!CB78</f>
        <v>0.43408616647059789</v>
      </c>
      <c r="I86" s="441">
        <f>compopeinc!CC78</f>
        <v>1.7607900854315215E-2</v>
      </c>
      <c r="J86" s="181">
        <f>compopeinc!BN78</f>
        <v>0.16931194067001343</v>
      </c>
      <c r="K86" s="147">
        <f>compopeinc!BO78</f>
        <v>1.6873902341261178E-3</v>
      </c>
      <c r="L86" s="147">
        <f>compopeinc!BP78</f>
        <v>-3.7142738383931888E-3</v>
      </c>
      <c r="M86" s="147">
        <f>compopeinc!BQ78</f>
        <v>2.1062555327008531E-3</v>
      </c>
      <c r="N86" s="147">
        <f>compopeinc!BR78</f>
        <v>3.0230455371752511E-3</v>
      </c>
      <c r="O86" s="147">
        <f>compopeinc!BS78</f>
        <v>4.1979718766707336E-2</v>
      </c>
      <c r="P86" s="147">
        <f>compopeinc!BT78</f>
        <v>0.11956727325308944</v>
      </c>
      <c r="Q86" s="147">
        <f>compopeinc!BU78</f>
        <v>4.6625776022880677E-3</v>
      </c>
      <c r="R86" s="117">
        <f>compopeinc!CD78</f>
        <v>0.44398653507232666</v>
      </c>
      <c r="S86" s="116">
        <f>compopeinc!CE78</f>
        <v>6.2801245946032857E-3</v>
      </c>
      <c r="T86" s="116">
        <f>compopeinc!CF78</f>
        <v>1.9971556847900564E-2</v>
      </c>
      <c r="U86" s="116">
        <f>compopeinc!CG78</f>
        <v>4.9213597396337034E-3</v>
      </c>
      <c r="V86" s="116">
        <f>compopeinc!CH78</f>
        <v>8.6067737705595917E-3</v>
      </c>
      <c r="W86" s="116">
        <f>compopeinc!CI78</f>
        <v>7.6778916803830088E-2</v>
      </c>
      <c r="X86" s="116">
        <f>compopeinc!CJ78</f>
        <v>0.31449001605219984</v>
      </c>
      <c r="Y86" s="145">
        <f>compopeinc!CK78</f>
        <v>1.2937773000669827E-2</v>
      </c>
      <c r="AB86" s="636">
        <f t="shared" si="3"/>
        <v>-3.2082305034819569E-8</v>
      </c>
      <c r="AC86" s="636">
        <f t="shared" si="4"/>
        <v>-4.6417680421573237E-8</v>
      </c>
      <c r="AD86" s="636">
        <f t="shared" si="5"/>
        <v>1.4262929781683198E-8</v>
      </c>
    </row>
    <row r="87" spans="1:30">
      <c r="A87" s="158">
        <v>1990</v>
      </c>
      <c r="B87" s="157">
        <f>1-TB2b!B87</f>
        <v>0.61285924911499023</v>
      </c>
      <c r="C87" s="547">
        <f>compopeinc!BW79</f>
        <v>7.8127497772153276E-3</v>
      </c>
      <c r="D87" s="547">
        <f>compopeinc!BX79</f>
        <v>1.4172171493260582E-2</v>
      </c>
      <c r="E87" s="547">
        <f>compopeinc!BY79</f>
        <v>8.1226328673158696E-3</v>
      </c>
      <c r="F87" s="547">
        <f>compopeinc!BZ79</f>
        <v>1.1283093503953266E-2</v>
      </c>
      <c r="G87" s="547">
        <f>compopeinc!CA79</f>
        <v>0.11845458649065373</v>
      </c>
      <c r="H87" s="547">
        <f>compopeinc!CB79</f>
        <v>0.43568881202519127</v>
      </c>
      <c r="I87" s="548">
        <f>compopeinc!CC79</f>
        <v>1.7325262765563128E-2</v>
      </c>
      <c r="J87" s="184">
        <f>compopeinc!BN79</f>
        <v>0.16803818941116333</v>
      </c>
      <c r="K87" s="156">
        <f>compopeinc!BO79</f>
        <v>1.6830317879691135E-3</v>
      </c>
      <c r="L87" s="156">
        <f>compopeinc!BP79</f>
        <v>-4.9025243245133876E-3</v>
      </c>
      <c r="M87" s="156">
        <f>compopeinc!BQ79</f>
        <v>1.9376033480751804E-3</v>
      </c>
      <c r="N87" s="156">
        <f>compopeinc!BR79</f>
        <v>3.008235800468057E-3</v>
      </c>
      <c r="O87" s="156">
        <f>compopeinc!BS79</f>
        <v>4.2334129600409859E-2</v>
      </c>
      <c r="P87" s="156">
        <f>compopeinc!BT79</f>
        <v>0.11925569988401538</v>
      </c>
      <c r="Q87" s="156">
        <f>compopeinc!BU79</f>
        <v>4.7220394194337047E-3</v>
      </c>
      <c r="R87" s="123">
        <f>compopeinc!CD79</f>
        <v>0.4448210597038269</v>
      </c>
      <c r="S87" s="122">
        <f>compopeinc!CE79</f>
        <v>6.1265510821231078E-3</v>
      </c>
      <c r="T87" s="122">
        <f>compopeinc!CF79</f>
        <v>1.9038224603680459E-2</v>
      </c>
      <c r="U87" s="122">
        <f>compopeinc!CG79</f>
        <v>6.1827935040599854E-3</v>
      </c>
      <c r="V87" s="122">
        <f>compopeinc!CH79</f>
        <v>8.273533307445298E-3</v>
      </c>
      <c r="W87" s="122">
        <f>compopeinc!CI79</f>
        <v>7.6198842333300695E-2</v>
      </c>
      <c r="X87" s="122">
        <f>compopeinc!CJ79</f>
        <v>0.31639994225081181</v>
      </c>
      <c r="Y87" s="183">
        <f>compopeinc!CK79</f>
        <v>1.2601206345251054E-2</v>
      </c>
      <c r="AB87" s="636">
        <f t="shared" si="3"/>
        <v>-5.9808162866659131E-8</v>
      </c>
      <c r="AC87" s="636">
        <f t="shared" si="4"/>
        <v>-2.6104694572648413E-8</v>
      </c>
      <c r="AD87" s="636">
        <f t="shared" si="5"/>
        <v>-3.3722845516059863E-8</v>
      </c>
    </row>
    <row r="88" spans="1:30">
      <c r="A88" s="148">
        <v>1991</v>
      </c>
      <c r="B88" s="146">
        <f>1-TB2b!B88</f>
        <v>0.61443758010864258</v>
      </c>
      <c r="C88" s="440">
        <f>compopeinc!BW80</f>
        <v>9.0997501503975765E-3</v>
      </c>
      <c r="D88" s="440">
        <f>compopeinc!BX80</f>
        <v>1.0337766696033708E-2</v>
      </c>
      <c r="E88" s="440">
        <f>compopeinc!BY80</f>
        <v>9.6400638192218491E-3</v>
      </c>
      <c r="F88" s="440">
        <f>compopeinc!BZ80</f>
        <v>1.0779267423620452E-2</v>
      </c>
      <c r="G88" s="440">
        <f>compopeinc!CA80</f>
        <v>0.12148714308816111</v>
      </c>
      <c r="H88" s="440">
        <f>compopeinc!CB80</f>
        <v>0.43632241035113928</v>
      </c>
      <c r="I88" s="441">
        <f>compopeinc!CC80</f>
        <v>1.6769876446680543E-2</v>
      </c>
      <c r="J88" s="181">
        <f>compopeinc!BN80</f>
        <v>0.16619127988815308</v>
      </c>
      <c r="K88" s="147">
        <f>compopeinc!BO80</f>
        <v>1.8250162831827672E-3</v>
      </c>
      <c r="L88" s="147">
        <f>compopeinc!BP80</f>
        <v>-7.2186569267723971E-3</v>
      </c>
      <c r="M88" s="147">
        <f>compopeinc!BQ80</f>
        <v>2.5571116945047058E-3</v>
      </c>
      <c r="N88" s="147">
        <f>compopeinc!BR80</f>
        <v>3.0047621843419087E-3</v>
      </c>
      <c r="O88" s="147">
        <f>compopeinc!BS80</f>
        <v>4.2688014674014854E-2</v>
      </c>
      <c r="P88" s="147">
        <f>compopeinc!BT80</f>
        <v>0.11856805648905708</v>
      </c>
      <c r="Q88" s="147">
        <f>compopeinc!BU80</f>
        <v>4.774020518123155E-3</v>
      </c>
      <c r="R88" s="117">
        <f>compopeinc!CD80</f>
        <v>0.4482463002204895</v>
      </c>
      <c r="S88" s="116">
        <f>compopeinc!CE80</f>
        <v>7.269870868093508E-3</v>
      </c>
      <c r="T88" s="116">
        <f>compopeinc!CF80</f>
        <v>1.7510815992247061E-2</v>
      </c>
      <c r="U88" s="116">
        <f>compopeinc!CG80</f>
        <v>7.0817360492529862E-3</v>
      </c>
      <c r="V88" s="116">
        <f>compopeinc!CH80</f>
        <v>7.7740633329072637E-3</v>
      </c>
      <c r="W88" s="116">
        <f>compopeinc!CI80</f>
        <v>7.8888503984101854E-2</v>
      </c>
      <c r="X88" s="116">
        <f>compopeinc!CJ80</f>
        <v>0.31771101340635866</v>
      </c>
      <c r="Y88" s="145">
        <f>compopeinc!CK80</f>
        <v>1.2001949630957106E-2</v>
      </c>
      <c r="AB88" s="636">
        <f t="shared" si="3"/>
        <v>1.3021333880036678E-6</v>
      </c>
      <c r="AC88" s="636">
        <f t="shared" si="4"/>
        <v>-7.0450282989853452E-6</v>
      </c>
      <c r="AD88" s="636">
        <f t="shared" si="5"/>
        <v>8.3469565710370119E-6</v>
      </c>
    </row>
    <row r="89" spans="1:30">
      <c r="A89" s="148">
        <v>1992</v>
      </c>
      <c r="B89" s="146">
        <f>1-TB2b!B89</f>
        <v>0.602232426404953</v>
      </c>
      <c r="C89" s="440">
        <f>compopeinc!BW81</f>
        <v>9.1955185980994933E-3</v>
      </c>
      <c r="D89" s="440">
        <f>compopeinc!BX81</f>
        <v>5.2987903339338713E-3</v>
      </c>
      <c r="E89" s="440">
        <f>compopeinc!BY81</f>
        <v>1.1340752441350915E-2</v>
      </c>
      <c r="F89" s="440">
        <f>compopeinc!BZ81</f>
        <v>1.0619632459621629E-2</v>
      </c>
      <c r="G89" s="440">
        <f>compopeinc!CA81</f>
        <v>0.11984334346719977</v>
      </c>
      <c r="H89" s="440">
        <f>compopeinc!CB81</f>
        <v>0.42900781913531782</v>
      </c>
      <c r="I89" s="441">
        <f>compopeinc!CC81</f>
        <v>1.6922043020386312E-2</v>
      </c>
      <c r="J89" s="181">
        <f>compopeinc!BN81</f>
        <v>0.15830767154693604</v>
      </c>
      <c r="K89" s="147">
        <f>compopeinc!BO81</f>
        <v>1.7250990586044105E-3</v>
      </c>
      <c r="L89" s="147">
        <f>compopeinc!BP81</f>
        <v>-9.1224423650113455E-3</v>
      </c>
      <c r="M89" s="147">
        <f>compopeinc!BQ81</f>
        <v>3.2722958005996301E-3</v>
      </c>
      <c r="N89" s="147">
        <f>compopeinc!BR81</f>
        <v>2.9216982594317594E-3</v>
      </c>
      <c r="O89" s="147">
        <f>compopeinc!BS81</f>
        <v>4.2757818219823378E-2</v>
      </c>
      <c r="P89" s="147">
        <f>compopeinc!BT81</f>
        <v>0.11199243995444387</v>
      </c>
      <c r="Q89" s="147">
        <f>compopeinc!BU81</f>
        <v>4.7583762729395823E-3</v>
      </c>
      <c r="R89" s="117">
        <f>compopeinc!CD81</f>
        <v>0.44392475485801697</v>
      </c>
      <c r="S89" s="116">
        <f>compopeinc!CE81</f>
        <v>7.4655626608435581E-3</v>
      </c>
      <c r="T89" s="116">
        <f>compopeinc!CF81</f>
        <v>1.4378032029632115E-2</v>
      </c>
      <c r="U89" s="116">
        <f>compopeinc!CG81</f>
        <v>8.0691555026229499E-3</v>
      </c>
      <c r="V89" s="116">
        <f>compopeinc!CH81</f>
        <v>7.6977558529828828E-3</v>
      </c>
      <c r="W89" s="116">
        <f>compopeinc!CI81</f>
        <v>7.7175226661813465E-2</v>
      </c>
      <c r="X89" s="116">
        <f>compopeinc!CJ81</f>
        <v>0.31696279898622309</v>
      </c>
      <c r="Y89" s="145">
        <f>compopeinc!CK81</f>
        <v>1.2174082635106843E-2</v>
      </c>
      <c r="AB89" s="636">
        <f t="shared" si="3"/>
        <v>4.5269490430710491E-6</v>
      </c>
      <c r="AC89" s="636">
        <f t="shared" si="4"/>
        <v>2.3863461047768375E-6</v>
      </c>
      <c r="AD89" s="636">
        <f t="shared" si="5"/>
        <v>2.140528792049512E-6</v>
      </c>
    </row>
    <row r="90" spans="1:30">
      <c r="A90" s="148">
        <v>1993</v>
      </c>
      <c r="B90" s="146">
        <f>1-TB2b!B90</f>
        <v>0.60443425178527832</v>
      </c>
      <c r="C90" s="440">
        <f>compopeinc!BW82</f>
        <v>9.9184284638726191E-3</v>
      </c>
      <c r="D90" s="440">
        <f>compopeinc!BX82</f>
        <v>2.7359619682786954E-3</v>
      </c>
      <c r="E90" s="440">
        <f>compopeinc!BY82</f>
        <v>1.3989382308335928E-2</v>
      </c>
      <c r="F90" s="440">
        <f>compopeinc!BZ82</f>
        <v>1.0444692292707322E-2</v>
      </c>
      <c r="G90" s="440">
        <f>compopeinc!CA82</f>
        <v>0.1217401589131203</v>
      </c>
      <c r="H90" s="440">
        <f>compopeinc!CB82</f>
        <v>0.42885649068974607</v>
      </c>
      <c r="I90" s="441">
        <f>compopeinc!CC82</f>
        <v>1.6742815977090646E-2</v>
      </c>
      <c r="J90" s="181">
        <f>compopeinc!BN82</f>
        <v>0.15894609689712524</v>
      </c>
      <c r="K90" s="147">
        <f>compopeinc!BO82</f>
        <v>1.7489903289546866E-3</v>
      </c>
      <c r="L90" s="147">
        <f>compopeinc!BP82</f>
        <v>-9.711972181688712E-3</v>
      </c>
      <c r="M90" s="147">
        <f>compopeinc!BQ82</f>
        <v>4.0624863175761586E-3</v>
      </c>
      <c r="N90" s="147">
        <f>compopeinc!BR82</f>
        <v>3.0066023339675439E-3</v>
      </c>
      <c r="O90" s="147">
        <f>compopeinc!BS82</f>
        <v>4.3033948796861878E-2</v>
      </c>
      <c r="P90" s="147">
        <f>compopeinc!BT82</f>
        <v>0.11188200592508052</v>
      </c>
      <c r="Q90" s="147">
        <f>compopeinc!BU82</f>
        <v>4.914721503035944E-3</v>
      </c>
      <c r="R90" s="117">
        <f>compopeinc!CD82</f>
        <v>0.44548815488815308</v>
      </c>
      <c r="S90" s="116">
        <f>compopeinc!CE82</f>
        <v>8.1632015708611692E-3</v>
      </c>
      <c r="T90" s="116">
        <f>compopeinc!CF82</f>
        <v>1.2403830371156374E-2</v>
      </c>
      <c r="U90" s="116">
        <f>compopeinc!CG82</f>
        <v>9.9279116228253965E-3</v>
      </c>
      <c r="V90" s="116">
        <f>compopeinc!CH82</f>
        <v>7.4386852063462816E-3</v>
      </c>
      <c r="W90" s="116">
        <f>compopeinc!CI82</f>
        <v>7.8800096296682803E-2</v>
      </c>
      <c r="X90" s="116">
        <f>compopeinc!CJ82</f>
        <v>0.31691141120955357</v>
      </c>
      <c r="Y90" s="145">
        <f>compopeinc!CK82</f>
        <v>1.1846011372138608E-2</v>
      </c>
      <c r="AB90" s="636">
        <f t="shared" si="3"/>
        <v>6.3211721268441323E-6</v>
      </c>
      <c r="AC90" s="636">
        <f t="shared" si="4"/>
        <v>9.313873337218892E-6</v>
      </c>
      <c r="AD90" s="636">
        <f t="shared" si="5"/>
        <v>-2.9927614111358025E-6</v>
      </c>
    </row>
    <row r="91" spans="1:30">
      <c r="A91" s="148">
        <v>1994</v>
      </c>
      <c r="B91" s="146">
        <f>1-TB2b!B91</f>
        <v>0.60141855478286743</v>
      </c>
      <c r="C91" s="440">
        <f>compopeinc!BW83</f>
        <v>9.853296660553389E-3</v>
      </c>
      <c r="D91" s="440">
        <f>compopeinc!BX83</f>
        <v>2.0199278107825014E-3</v>
      </c>
      <c r="E91" s="440">
        <f>compopeinc!BY83</f>
        <v>1.6499200237632544E-2</v>
      </c>
      <c r="F91" s="440">
        <f>compopeinc!BZ83</f>
        <v>1.0424567255809739E-2</v>
      </c>
      <c r="G91" s="440">
        <f>compopeinc!CA83</f>
        <v>0.12192619088849421</v>
      </c>
      <c r="H91" s="440">
        <f>compopeinc!CB83</f>
        <v>0.4241381897250362</v>
      </c>
      <c r="I91" s="441">
        <f>compopeinc!CC83</f>
        <v>1.6557305640190426E-2</v>
      </c>
      <c r="J91" s="181">
        <f>compopeinc!BN83</f>
        <v>0.15776264667510986</v>
      </c>
      <c r="K91" s="147">
        <f>compopeinc!BO83</f>
        <v>1.7037985753508068E-3</v>
      </c>
      <c r="L91" s="147">
        <f>compopeinc!BP83</f>
        <v>-1.0068546768776609E-2</v>
      </c>
      <c r="M91" s="147">
        <f>compopeinc!BQ83</f>
        <v>4.6831194812502214E-3</v>
      </c>
      <c r="N91" s="147">
        <f>compopeinc!BR83</f>
        <v>2.9882909553852655E-3</v>
      </c>
      <c r="O91" s="147">
        <f>compopeinc!BS83</f>
        <v>4.2086869245521449E-2</v>
      </c>
      <c r="P91" s="147">
        <f>compopeinc!BT83</f>
        <v>0.11151709256159222</v>
      </c>
      <c r="Q91" s="147">
        <f>compopeinc!BU83</f>
        <v>4.8521166653625186E-3</v>
      </c>
      <c r="R91" s="117">
        <f>compopeinc!CD83</f>
        <v>0.44365590810775757</v>
      </c>
      <c r="S91" s="116">
        <f>compopeinc!CE83</f>
        <v>8.1432939327346736E-3</v>
      </c>
      <c r="T91" s="116">
        <f>compopeinc!CF83</f>
        <v>1.204397122957887E-2</v>
      </c>
      <c r="U91" s="116">
        <f>compopeinc!CG83</f>
        <v>1.181664002722997E-2</v>
      </c>
      <c r="V91" s="116">
        <f>compopeinc!CH83</f>
        <v>7.4368054760579954E-3</v>
      </c>
      <c r="W91" s="116">
        <f>compopeinc!CI83</f>
        <v>7.9926151083217628E-2</v>
      </c>
      <c r="X91" s="116">
        <f>compopeinc!CJ83</f>
        <v>0.31256670257157582</v>
      </c>
      <c r="Y91" s="145">
        <f>compopeinc!CK83</f>
        <v>1.1722373212419548E-2</v>
      </c>
      <c r="AB91" s="636">
        <f t="shared" si="3"/>
        <v>-1.2343563160488458E-7</v>
      </c>
      <c r="AC91" s="636">
        <f t="shared" si="4"/>
        <v>-9.4040575993048492E-8</v>
      </c>
      <c r="AD91" s="636">
        <f t="shared" si="5"/>
        <v>-2.9425056946585926E-8</v>
      </c>
    </row>
    <row r="92" spans="1:30">
      <c r="A92" s="148">
        <v>1995</v>
      </c>
      <c r="B92" s="146">
        <f>1-TB2b!B92</f>
        <v>0.59342128038406372</v>
      </c>
      <c r="C92" s="440">
        <f>compopeinc!BW84</f>
        <v>1.0465037513988326E-2</v>
      </c>
      <c r="D92" s="440">
        <f>compopeinc!BX84</f>
        <v>-5.4222448210225482E-4</v>
      </c>
      <c r="E92" s="440">
        <f>compopeinc!BY84</f>
        <v>1.6563228971615763E-2</v>
      </c>
      <c r="F92" s="440">
        <f>compopeinc!BZ84</f>
        <v>1.0540438971015198E-2</v>
      </c>
      <c r="G92" s="440">
        <f>compopeinc!CA84</f>
        <v>0.12362139723807515</v>
      </c>
      <c r="H92" s="440">
        <f>compopeinc!CB84</f>
        <v>0.41616415731251283</v>
      </c>
      <c r="I92" s="441">
        <f>compopeinc!CC84</f>
        <v>1.6601355761046908E-2</v>
      </c>
      <c r="J92" s="181">
        <f>compopeinc!BN84</f>
        <v>0.15379762649536133</v>
      </c>
      <c r="K92" s="147">
        <f>compopeinc!BO84</f>
        <v>1.7343487557038603E-3</v>
      </c>
      <c r="L92" s="147">
        <f>compopeinc!BP84</f>
        <v>-1.1648474291540168E-2</v>
      </c>
      <c r="M92" s="147">
        <f>compopeinc!BQ84</f>
        <v>4.5422026663234291E-3</v>
      </c>
      <c r="N92" s="147">
        <f>compopeinc!BR84</f>
        <v>2.9322974015684061E-3</v>
      </c>
      <c r="O92" s="147">
        <f>compopeinc!BS84</f>
        <v>4.1152753499761864E-2</v>
      </c>
      <c r="P92" s="147">
        <f>compopeinc!BT84</f>
        <v>0.11036841069718346</v>
      </c>
      <c r="Q92" s="147">
        <f>compopeinc!BU84</f>
        <v>4.7178165515916262E-3</v>
      </c>
      <c r="R92" s="117">
        <f>compopeinc!CD84</f>
        <v>0.43962365388870239</v>
      </c>
      <c r="S92" s="116">
        <f>compopeinc!CE84</f>
        <v>8.7228872595224403E-3</v>
      </c>
      <c r="T92" s="116">
        <f>compopeinc!CF84</f>
        <v>1.1051849001581446E-2</v>
      </c>
      <c r="U92" s="116">
        <f>compopeinc!CG84</f>
        <v>1.202076226313261E-2</v>
      </c>
      <c r="V92" s="116">
        <f>compopeinc!CH84</f>
        <v>7.6082542404913803E-3</v>
      </c>
      <c r="W92" s="116">
        <f>compopeinc!CI84</f>
        <v>8.2562052868944413E-2</v>
      </c>
      <c r="X92" s="116">
        <f>compopeinc!CJ84</f>
        <v>0.305754966394025</v>
      </c>
      <c r="Y92" s="145">
        <f>compopeinc!CK84</f>
        <v>1.1893264042144504E-2</v>
      </c>
      <c r="AB92" s="636">
        <f t="shared" si="3"/>
        <v>7.8890979118284577E-6</v>
      </c>
      <c r="AC92" s="636">
        <f t="shared" si="4"/>
        <v>-1.7287852311642649E-6</v>
      </c>
      <c r="AD92" s="636">
        <f t="shared" si="5"/>
        <v>9.6178188605522408E-6</v>
      </c>
    </row>
    <row r="93" spans="1:30">
      <c r="A93" s="148">
        <v>1996</v>
      </c>
      <c r="B93" s="146">
        <f>1-TB2b!B93</f>
        <v>0.5845397412776947</v>
      </c>
      <c r="C93" s="440">
        <f>compopeinc!BW85</f>
        <v>1.0321603856058533E-2</v>
      </c>
      <c r="D93" s="440">
        <f>compopeinc!BX85</f>
        <v>-1.4027955149482942E-3</v>
      </c>
      <c r="E93" s="440">
        <f>compopeinc!BY85</f>
        <v>1.7283205011744237E-2</v>
      </c>
      <c r="F93" s="440">
        <f>compopeinc!BZ85</f>
        <v>1.0482224614808001E-2</v>
      </c>
      <c r="G93" s="440">
        <f>compopeinc!CA85</f>
        <v>0.12251289055403923</v>
      </c>
      <c r="H93" s="440">
        <f>compopeinc!CB85</f>
        <v>0.40845029554490009</v>
      </c>
      <c r="I93" s="441">
        <f>compopeinc!CC85</f>
        <v>1.689063653217137E-2</v>
      </c>
      <c r="J93" s="181">
        <f>compopeinc!BN85</f>
        <v>0.15079790353775024</v>
      </c>
      <c r="K93" s="147">
        <f>compopeinc!BO85</f>
        <v>1.7825201445348837E-3</v>
      </c>
      <c r="L93" s="147">
        <f>compopeinc!BP85</f>
        <v>-1.1541688928982682E-2</v>
      </c>
      <c r="M93" s="147">
        <f>compopeinc!BQ85</f>
        <v>4.7557935584689997E-3</v>
      </c>
      <c r="N93" s="147">
        <f>compopeinc!BR85</f>
        <v>2.8640886676467693E-3</v>
      </c>
      <c r="O93" s="147">
        <f>compopeinc!BS85</f>
        <v>3.9882287258073156E-2</v>
      </c>
      <c r="P93" s="147">
        <f>compopeinc!BT85</f>
        <v>0.10834561073760055</v>
      </c>
      <c r="Q93" s="147">
        <f>compopeinc!BU85</f>
        <v>4.7099537816577023E-3</v>
      </c>
      <c r="R93" s="117">
        <f>compopeinc!CD85</f>
        <v>0.43374183773994446</v>
      </c>
      <c r="S93" s="116">
        <f>compopeinc!CE85</f>
        <v>8.5314965500456006E-3</v>
      </c>
      <c r="T93" s="116">
        <f>compopeinc!CF85</f>
        <v>1.0082300312925667E-2</v>
      </c>
      <c r="U93" s="116">
        <f>compopeinc!CG85</f>
        <v>1.2527348015946497E-2</v>
      </c>
      <c r="V93" s="116">
        <f>compopeinc!CH85</f>
        <v>7.6179526530912008E-3</v>
      </c>
      <c r="W93" s="116">
        <f>compopeinc!CI85</f>
        <v>8.2725034565461861E-2</v>
      </c>
      <c r="X93" s="116">
        <f>compopeinc!CJ85</f>
        <v>0.30006743805977776</v>
      </c>
      <c r="Y93" s="145">
        <f>compopeinc!CK85</f>
        <v>1.2187925499523728E-2</v>
      </c>
      <c r="AB93" s="636">
        <f t="shared" si="3"/>
        <v>1.6806789214784956E-6</v>
      </c>
      <c r="AC93" s="636">
        <f t="shared" si="4"/>
        <v>-6.6168124912557857E-7</v>
      </c>
      <c r="AD93" s="636">
        <f t="shared" si="5"/>
        <v>2.3420831721243651E-6</v>
      </c>
    </row>
    <row r="94" spans="1:30">
      <c r="A94" s="148">
        <v>1997</v>
      </c>
      <c r="B94" s="146">
        <f>1-TB2b!B94</f>
        <v>0.57732948660850525</v>
      </c>
      <c r="C94" s="440">
        <f>compopeinc!BW86</f>
        <v>1.1110828752460569E-2</v>
      </c>
      <c r="D94" s="440">
        <f>compopeinc!BX86</f>
        <v>-1.7310855313285752E-3</v>
      </c>
      <c r="E94" s="440">
        <f>compopeinc!BY86</f>
        <v>1.748350604896597E-2</v>
      </c>
      <c r="F94" s="440">
        <f>compopeinc!BZ86</f>
        <v>1.0495408972311899E-2</v>
      </c>
      <c r="G94" s="440">
        <f>compopeinc!CA86</f>
        <v>0.1203594790043906</v>
      </c>
      <c r="H94" s="440">
        <f>compopeinc!CB86</f>
        <v>0.40253719366148355</v>
      </c>
      <c r="I94" s="441">
        <f>compopeinc!CC86</f>
        <v>1.7071995561871989E-2</v>
      </c>
      <c r="J94" s="181">
        <f>compopeinc!BN86</f>
        <v>0.14862990379333496</v>
      </c>
      <c r="K94" s="147">
        <f>compopeinc!BO86</f>
        <v>2.0351427642946941E-3</v>
      </c>
      <c r="L94" s="147">
        <f>compopeinc!BP86</f>
        <v>-1.1132200687534878E-2</v>
      </c>
      <c r="M94" s="147">
        <f>compopeinc!BQ86</f>
        <v>4.3198970608073362E-3</v>
      </c>
      <c r="N94" s="147">
        <f>compopeinc!BR86</f>
        <v>2.8027796004809463E-3</v>
      </c>
      <c r="O94" s="147">
        <f>compopeinc!BS86</f>
        <v>3.8458752860426819E-2</v>
      </c>
      <c r="P94" s="147">
        <f>compopeinc!BT86</f>
        <v>0.10749919330435968</v>
      </c>
      <c r="Q94" s="147">
        <f>compopeinc!BU86</f>
        <v>4.6524774704202959E-3</v>
      </c>
      <c r="R94" s="117">
        <f>compopeinc!CD86</f>
        <v>0.42869958281517029</v>
      </c>
      <c r="S94" s="116">
        <f>compopeinc!CE86</f>
        <v>9.0683492452345877E-3</v>
      </c>
      <c r="T94" s="116">
        <f>compopeinc!CF86</f>
        <v>9.3456985474249556E-3</v>
      </c>
      <c r="U94" s="116">
        <f>compopeinc!CG86</f>
        <v>1.3160118782299543E-2</v>
      </c>
      <c r="V94" s="116">
        <f>compopeinc!CH86</f>
        <v>7.6920444327248996E-3</v>
      </c>
      <c r="W94" s="116">
        <f>compopeinc!CI86</f>
        <v>8.1990250112563445E-2</v>
      </c>
      <c r="X94" s="116">
        <f>compopeinc!CJ86</f>
        <v>0.29501291517640593</v>
      </c>
      <c r="Y94" s="145">
        <f>compopeinc!CK86</f>
        <v>1.2421907836088611E-2</v>
      </c>
      <c r="AB94" s="636">
        <f t="shared" si="3"/>
        <v>2.1601383491942627E-6</v>
      </c>
      <c r="AC94" s="636">
        <f t="shared" si="4"/>
        <v>-6.1385799199342728E-6</v>
      </c>
      <c r="AD94" s="636">
        <f t="shared" si="5"/>
        <v>8.2986824282982319E-6</v>
      </c>
    </row>
    <row r="95" spans="1:30">
      <c r="A95" s="148">
        <v>1998</v>
      </c>
      <c r="B95" s="146">
        <f>1-TB2b!B95</f>
        <v>0.57368108630180359</v>
      </c>
      <c r="C95" s="440">
        <f>compopeinc!BW87</f>
        <v>9.6329972416152772E-3</v>
      </c>
      <c r="D95" s="440">
        <f>compopeinc!BX87</f>
        <v>-7.0550203806147779E-4</v>
      </c>
      <c r="E95" s="440">
        <f>compopeinc!BY87</f>
        <v>1.7914476467311608E-2</v>
      </c>
      <c r="F95" s="440">
        <f>compopeinc!BZ87</f>
        <v>1.0161016244906871E-2</v>
      </c>
      <c r="G95" s="440">
        <f>compopeinc!CA87</f>
        <v>0.11557388742498745</v>
      </c>
      <c r="H95" s="440">
        <f>compopeinc!CB87</f>
        <v>0.40428169786813622</v>
      </c>
      <c r="I95" s="441">
        <f>compopeinc!CC87</f>
        <v>1.681879980757198E-2</v>
      </c>
      <c r="J95" s="181">
        <f>compopeinc!BN87</f>
        <v>0.14906054735183716</v>
      </c>
      <c r="K95" s="147">
        <f>compopeinc!BO87</f>
        <v>1.9406151463336524E-3</v>
      </c>
      <c r="L95" s="147">
        <f>compopeinc!BP87</f>
        <v>-9.8794190899506966E-3</v>
      </c>
      <c r="M95" s="147">
        <f>compopeinc!BQ87</f>
        <v>4.3309248434938797E-3</v>
      </c>
      <c r="N95" s="147">
        <f>compopeinc!BR87</f>
        <v>2.7734520355741942E-3</v>
      </c>
      <c r="O95" s="147">
        <f>compopeinc!BS87</f>
        <v>3.7804705107142553E-2</v>
      </c>
      <c r="P95" s="147">
        <f>compopeinc!BT87</f>
        <v>0.10742201762713664</v>
      </c>
      <c r="Q95" s="147">
        <f>compopeinc!BU87</f>
        <v>4.6709047596295138E-3</v>
      </c>
      <c r="R95" s="117">
        <f>compopeinc!CD87</f>
        <v>0.42462053894996643</v>
      </c>
      <c r="S95" s="116">
        <f>compopeinc!CE87</f>
        <v>7.6876109804576388E-3</v>
      </c>
      <c r="T95" s="116">
        <f>compopeinc!CF87</f>
        <v>9.1265976104084809E-3</v>
      </c>
      <c r="U95" s="116">
        <f>compopeinc!CG87</f>
        <v>1.3579529343385219E-2</v>
      </c>
      <c r="V95" s="116">
        <f>compopeinc!CH87</f>
        <v>7.3874123655493611E-3</v>
      </c>
      <c r="W95" s="116">
        <f>compopeinc!CI87</f>
        <v>7.7850864421295435E-2</v>
      </c>
      <c r="X95" s="116">
        <f>compopeinc!CJ87</f>
        <v>0.2968286276008163</v>
      </c>
      <c r="Y95" s="145">
        <f>compopeinc!CK87</f>
        <v>1.2153530041811795E-2</v>
      </c>
      <c r="AB95" s="636">
        <f t="shared" si="3"/>
        <v>3.713285335660288E-6</v>
      </c>
      <c r="AC95" s="636">
        <f t="shared" si="4"/>
        <v>-2.6530775225630521E-6</v>
      </c>
      <c r="AD95" s="636">
        <f t="shared" si="5"/>
        <v>6.366586242201322E-6</v>
      </c>
    </row>
    <row r="96" spans="1:30">
      <c r="A96" s="152">
        <v>1999</v>
      </c>
      <c r="B96" s="150">
        <f>1-TB2b!B96</f>
        <v>0.56651902198791504</v>
      </c>
      <c r="C96" s="549">
        <f>compopeinc!BW88</f>
        <v>9.9824753542145199E-3</v>
      </c>
      <c r="D96" s="549">
        <f>compopeinc!BX88</f>
        <v>-4.1640670958801099E-4</v>
      </c>
      <c r="E96" s="549">
        <f>compopeinc!BY88</f>
        <v>1.9007507428181785E-2</v>
      </c>
      <c r="F96" s="549">
        <f>compopeinc!BZ88</f>
        <v>9.7548304139294072E-3</v>
      </c>
      <c r="G96" s="549">
        <f>compopeinc!CA88</f>
        <v>0.11102065934211111</v>
      </c>
      <c r="H96" s="549">
        <f>compopeinc!CB88</f>
        <v>0.40081989623041459</v>
      </c>
      <c r="I96" s="550">
        <f>compopeinc!CC88</f>
        <v>1.6350108442123323E-2</v>
      </c>
      <c r="J96" s="182">
        <f>compopeinc!BN88</f>
        <v>0.14768904447555542</v>
      </c>
      <c r="K96" s="151">
        <f>compopeinc!BO88</f>
        <v>1.9506193265482459E-3</v>
      </c>
      <c r="L96" s="151">
        <f>compopeinc!BP88</f>
        <v>-8.7211953842238569E-3</v>
      </c>
      <c r="M96" s="151">
        <f>compopeinc!BQ88</f>
        <v>4.9727070399722354E-3</v>
      </c>
      <c r="N96" s="151">
        <f>compopeinc!BR88</f>
        <v>2.7275854225520227E-3</v>
      </c>
      <c r="O96" s="151">
        <f>compopeinc!BS88</f>
        <v>3.7747153291182431E-2</v>
      </c>
      <c r="P96" s="151">
        <f>compopeinc!BT88</f>
        <v>0.10434486849412955</v>
      </c>
      <c r="Q96" s="151">
        <f>compopeinc!BU88</f>
        <v>4.6673816684276422E-3</v>
      </c>
      <c r="R96" s="120">
        <f>compopeinc!CD88</f>
        <v>0.41882997751235962</v>
      </c>
      <c r="S96" s="119">
        <f>compopeinc!CE88</f>
        <v>8.0265643340678618E-3</v>
      </c>
      <c r="T96" s="119">
        <f>compopeinc!CF88</f>
        <v>8.2620802124242256E-3</v>
      </c>
      <c r="U96" s="119">
        <f>compopeinc!CG88</f>
        <v>1.4033205582737424E-2</v>
      </c>
      <c r="V96" s="119">
        <f>compopeinc!CH88</f>
        <v>7.0276094728033856E-3</v>
      </c>
      <c r="W96" s="119">
        <f>compopeinc!CI88</f>
        <v>7.3358594571678454E-2</v>
      </c>
      <c r="X96" s="119">
        <f>compopeinc!CJ88</f>
        <v>0.29642635425238362</v>
      </c>
      <c r="Y96" s="149">
        <f>compopeinc!CK88</f>
        <v>1.1695542534819334E-2</v>
      </c>
      <c r="AB96" s="636">
        <f t="shared" si="3"/>
        <v>-4.8513471684330511E-8</v>
      </c>
      <c r="AC96" s="636">
        <f t="shared" si="4"/>
        <v>-7.5383032843712172E-8</v>
      </c>
      <c r="AD96" s="636">
        <f t="shared" si="5"/>
        <v>2.6551445320155409E-8</v>
      </c>
    </row>
    <row r="97" spans="1:30">
      <c r="A97" s="148">
        <v>2000</v>
      </c>
      <c r="B97" s="146">
        <f>1-TB2b!B97</f>
        <v>0.56116753816604614</v>
      </c>
      <c r="C97" s="440">
        <f>compopeinc!BW89</f>
        <v>8.6003889285558178E-3</v>
      </c>
      <c r="D97" s="440">
        <f>compopeinc!BX89</f>
        <v>-2.4054968027546406E-4</v>
      </c>
      <c r="E97" s="440">
        <f>compopeinc!BY89</f>
        <v>1.8716770293944002E-2</v>
      </c>
      <c r="F97" s="440">
        <f>compopeinc!BZ89</f>
        <v>9.7870835197645702E-3</v>
      </c>
      <c r="G97" s="440">
        <f>compopeinc!CA89</f>
        <v>0.1085326647398196</v>
      </c>
      <c r="H97" s="440">
        <f>compopeinc!CB89</f>
        <v>0.39926843443340271</v>
      </c>
      <c r="I97" s="441">
        <f>compopeinc!CC89</f>
        <v>1.6502279418440617E-2</v>
      </c>
      <c r="J97" s="181">
        <f>compopeinc!BN89</f>
        <v>0.14615023136138916</v>
      </c>
      <c r="K97" s="147">
        <f>compopeinc!BO89</f>
        <v>1.851600977444258E-3</v>
      </c>
      <c r="L97" s="147">
        <f>compopeinc!BP89</f>
        <v>-8.5748658007524722E-3</v>
      </c>
      <c r="M97" s="147">
        <f>compopeinc!BQ89</f>
        <v>4.9938582036084265E-3</v>
      </c>
      <c r="N97" s="147">
        <f>compopeinc!BR89</f>
        <v>2.6523114465870534E-3</v>
      </c>
      <c r="O97" s="147">
        <f>compopeinc!BS89</f>
        <v>3.7226374269370602E-2</v>
      </c>
      <c r="P97" s="147">
        <f>compopeinc!BT89</f>
        <v>0.10345208522881792</v>
      </c>
      <c r="Q97" s="147">
        <f>compopeinc!BU89</f>
        <v>4.5534147044639893E-3</v>
      </c>
      <c r="R97" s="117">
        <f>compopeinc!CD89</f>
        <v>0.41501730680465698</v>
      </c>
      <c r="S97" s="116">
        <f>compopeinc!CE89</f>
        <v>6.7451849964278382E-3</v>
      </c>
      <c r="T97" s="116">
        <f>compopeinc!CF89</f>
        <v>8.2863800072195369E-3</v>
      </c>
      <c r="U97" s="116">
        <f>compopeinc!CG89</f>
        <v>1.372211811407653E-2</v>
      </c>
      <c r="V97" s="116">
        <f>compopeinc!CH89</f>
        <v>7.1346565357340262E-3</v>
      </c>
      <c r="W97" s="116">
        <f>compopeinc!CI89</f>
        <v>7.1397768018453808E-2</v>
      </c>
      <c r="X97" s="116">
        <f>compopeinc!CJ89</f>
        <v>0.29576977525938986</v>
      </c>
      <c r="Y97" s="145">
        <f>compopeinc!CK89</f>
        <v>1.1956409839842917E-2</v>
      </c>
      <c r="AB97" s="636">
        <f t="shared" si="3"/>
        <v>4.6651239427042412E-7</v>
      </c>
      <c r="AC97" s="636">
        <f t="shared" si="4"/>
        <v>-4.5476681506118055E-6</v>
      </c>
      <c r="AD97" s="636">
        <f t="shared" si="5"/>
        <v>5.0140335124959634E-6</v>
      </c>
    </row>
    <row r="98" spans="1:30">
      <c r="A98" s="148">
        <v>2001</v>
      </c>
      <c r="B98" s="146">
        <f>1-TB2b!B98</f>
        <v>0.57199552655220032</v>
      </c>
      <c r="C98" s="440">
        <f>compopeinc!BW90</f>
        <v>7.050070424089454E-3</v>
      </c>
      <c r="D98" s="440">
        <f>compopeinc!BX90</f>
        <v>-4.9324811057661205E-4</v>
      </c>
      <c r="E98" s="440">
        <f>compopeinc!BY90</f>
        <v>1.9441631195876285E-2</v>
      </c>
      <c r="F98" s="440">
        <f>compopeinc!BZ90</f>
        <v>1.0038047010766958E-2</v>
      </c>
      <c r="G98" s="440">
        <f>compopeinc!CA90</f>
        <v>0.11400793619860525</v>
      </c>
      <c r="H98" s="440">
        <f>compopeinc!CB90</f>
        <v>0.4046518439368158</v>
      </c>
      <c r="I98" s="441">
        <f>compopeinc!CC90</f>
        <v>1.7299278261532307E-2</v>
      </c>
      <c r="J98" s="181">
        <f>compopeinc!BN90</f>
        <v>0.14948296546936035</v>
      </c>
      <c r="K98" s="147">
        <f>compopeinc!BO90</f>
        <v>1.3128387024804202E-3</v>
      </c>
      <c r="L98" s="147">
        <f>compopeinc!BP90</f>
        <v>-8.8292284876681643E-3</v>
      </c>
      <c r="M98" s="147">
        <f>compopeinc!BQ90</f>
        <v>5.137396044596558E-3</v>
      </c>
      <c r="N98" s="147">
        <f>compopeinc!BR90</f>
        <v>2.7650732128122728E-3</v>
      </c>
      <c r="O98" s="147">
        <f>compopeinc!BS90</f>
        <v>3.8446645424469843E-2</v>
      </c>
      <c r="P98" s="147">
        <f>compopeinc!BT90</f>
        <v>0.10578600609197665</v>
      </c>
      <c r="Q98" s="147">
        <f>compopeinc!BU90</f>
        <v>4.8643087762584077E-3</v>
      </c>
      <c r="R98" s="117">
        <f>compopeinc!CD90</f>
        <v>0.42251256108283997</v>
      </c>
      <c r="S98" s="116">
        <f>compopeinc!CE90</f>
        <v>5.7332842603393516E-3</v>
      </c>
      <c r="T98" s="116">
        <f>compopeinc!CF90</f>
        <v>8.2921565680996248E-3</v>
      </c>
      <c r="U98" s="116">
        <f>compopeinc!CG90</f>
        <v>1.430306310219045E-2</v>
      </c>
      <c r="V98" s="116">
        <f>compopeinc!CH90</f>
        <v>7.2730892938091757E-3</v>
      </c>
      <c r="W98" s="116">
        <f>compopeinc!CI90</f>
        <v>7.5640992911588989E-2</v>
      </c>
      <c r="X98" s="116">
        <f>compopeinc!CJ90</f>
        <v>0.29882454987947921</v>
      </c>
      <c r="Y98" s="145">
        <f>compopeinc!CK90</f>
        <v>1.2445383256823601E-2</v>
      </c>
      <c r="AB98" s="636">
        <f t="shared" si="3"/>
        <v>-3.2364909086091131E-8</v>
      </c>
      <c r="AC98" s="636">
        <f t="shared" si="4"/>
        <v>-7.4295565616333548E-8</v>
      </c>
      <c r="AD98" s="636">
        <f t="shared" si="5"/>
        <v>4.1810509554540687E-8</v>
      </c>
    </row>
    <row r="99" spans="1:30">
      <c r="A99" s="148">
        <v>2002</v>
      </c>
      <c r="B99" s="146">
        <f>1-TB2b!B99</f>
        <v>0.57277098298072815</v>
      </c>
      <c r="C99" s="440">
        <f>compopeinc!BW91</f>
        <v>7.0025132308790417E-3</v>
      </c>
      <c r="D99" s="440">
        <f>compopeinc!BX91</f>
        <v>-1.9141915358134275E-3</v>
      </c>
      <c r="E99" s="440">
        <f>compopeinc!BY91</f>
        <v>2.0025214212879394E-2</v>
      </c>
      <c r="F99" s="440">
        <f>compopeinc!BZ91</f>
        <v>1.0131264612244801E-2</v>
      </c>
      <c r="G99" s="440">
        <f>compopeinc!CA91</f>
        <v>0.11851333737242568</v>
      </c>
      <c r="H99" s="440">
        <f>compopeinc!CB91</f>
        <v>0.40207863094814922</v>
      </c>
      <c r="I99" s="441">
        <f>compopeinc!CC91</f>
        <v>1.6934528912903341E-2</v>
      </c>
      <c r="J99" s="181">
        <f>compopeinc!BN91</f>
        <v>0.14821606874465942</v>
      </c>
      <c r="K99" s="147">
        <f>compopeinc!BO91</f>
        <v>9.3531730546146208E-4</v>
      </c>
      <c r="L99" s="147">
        <f>compopeinc!BP91</f>
        <v>-8.9171063948716121E-3</v>
      </c>
      <c r="M99" s="147">
        <f>compopeinc!BQ91</f>
        <v>5.2051831843169588E-3</v>
      </c>
      <c r="N99" s="147">
        <f>compopeinc!BR91</f>
        <v>2.8331081956247217E-3</v>
      </c>
      <c r="O99" s="147">
        <f>compopeinc!BS91</f>
        <v>4.0178618729443637E-2</v>
      </c>
      <c r="P99" s="147">
        <f>compopeinc!BT91</f>
        <v>0.1031483020864075</v>
      </c>
      <c r="Q99" s="147">
        <f>compopeinc!BU91</f>
        <v>4.8327341592781722E-3</v>
      </c>
      <c r="R99" s="117">
        <f>compopeinc!CD91</f>
        <v>0.42455491423606873</v>
      </c>
      <c r="S99" s="116">
        <f>compopeinc!CE91</f>
        <v>6.0608285789337446E-3</v>
      </c>
      <c r="T99" s="116">
        <f>compopeinc!CF91</f>
        <v>6.960198361709944E-3</v>
      </c>
      <c r="U99" s="116">
        <f>compopeinc!CG91</f>
        <v>1.4818436941266258E-2</v>
      </c>
      <c r="V99" s="116">
        <f>compopeinc!CH91</f>
        <v>7.2986609747414015E-3</v>
      </c>
      <c r="W99" s="116">
        <f>compopeinc!CI91</f>
        <v>7.8424377541083307E-2</v>
      </c>
      <c r="X99" s="116">
        <f>compopeinc!CJ91</f>
        <v>0.29887431769579526</v>
      </c>
      <c r="Y99" s="145">
        <f>compopeinc!CK91</f>
        <v>1.2118320388618244E-2</v>
      </c>
      <c r="AB99" s="636">
        <f t="shared" si="3"/>
        <v>-3.1477293993553701E-7</v>
      </c>
      <c r="AC99" s="636">
        <f t="shared" si="4"/>
        <v>-8.852100141787389E-8</v>
      </c>
      <c r="AD99" s="636">
        <f t="shared" si="5"/>
        <v>-2.2624607942667296E-7</v>
      </c>
    </row>
    <row r="100" spans="1:30">
      <c r="A100" s="148">
        <v>2003</v>
      </c>
      <c r="B100" s="146">
        <f>1-TB2b!B100</f>
        <v>0.57133176922798157</v>
      </c>
      <c r="C100" s="440">
        <f>compopeinc!BW92</f>
        <v>6.9949463099664528E-3</v>
      </c>
      <c r="D100" s="440">
        <f>compopeinc!BX92</f>
        <v>-2.7716626103402517E-3</v>
      </c>
      <c r="E100" s="440">
        <f>compopeinc!BY92</f>
        <v>2.0070153388745789E-2</v>
      </c>
      <c r="F100" s="440">
        <f>compopeinc!BZ92</f>
        <v>1.0503866497963532E-2</v>
      </c>
      <c r="G100" s="440">
        <f>compopeinc!CA92</f>
        <v>0.12451694698189227</v>
      </c>
      <c r="H100" s="440">
        <f>compopeinc!CB92</f>
        <v>0.39495749710800604</v>
      </c>
      <c r="I100" s="441">
        <f>compopeinc!CC92</f>
        <v>1.7058427420608414E-2</v>
      </c>
      <c r="J100" s="181">
        <f>compopeinc!BN92</f>
        <v>0.1451382040977478</v>
      </c>
      <c r="K100" s="147">
        <f>compopeinc!BO92</f>
        <v>9.3388090236090605E-4</v>
      </c>
      <c r="L100" s="147">
        <f>compopeinc!BP92</f>
        <v>-9.3338634934599755E-3</v>
      </c>
      <c r="M100" s="147">
        <f>compopeinc!BQ92</f>
        <v>5.1106054682036545E-3</v>
      </c>
      <c r="N100" s="147">
        <f>compopeinc!BR92</f>
        <v>3.0424881965130436E-3</v>
      </c>
      <c r="O100" s="147">
        <f>compopeinc!BS92</f>
        <v>4.044830411037402E-2</v>
      </c>
      <c r="P100" s="147">
        <f>compopeinc!BT92</f>
        <v>9.9888380177332828E-2</v>
      </c>
      <c r="Q100" s="147">
        <f>compopeinc!BU92</f>
        <v>5.0532808900437152E-3</v>
      </c>
      <c r="R100" s="117">
        <f>compopeinc!CD92</f>
        <v>0.42619356513023376</v>
      </c>
      <c r="S100" s="116">
        <f>compopeinc!CE92</f>
        <v>6.0546000671015138E-3</v>
      </c>
      <c r="T100" s="116">
        <f>compopeinc!CF92</f>
        <v>6.5170069635516227E-3</v>
      </c>
      <c r="U100" s="116">
        <f>compopeinc!CG92</f>
        <v>1.4957629823281967E-2</v>
      </c>
      <c r="V100" s="116">
        <f>compopeinc!CH92</f>
        <v>7.4628908900243353E-3</v>
      </c>
      <c r="W100" s="116">
        <f>compopeinc!CI92</f>
        <v>8.4159898445760786E-2</v>
      </c>
      <c r="X100" s="116">
        <f>compopeinc!CJ92</f>
        <v>0.29500228005603174</v>
      </c>
      <c r="Y100" s="145">
        <f>compopeinc!CK92</f>
        <v>1.203279276986133E-2</v>
      </c>
      <c r="AB100" s="636">
        <f t="shared" si="3"/>
        <v>1.5941311394263025E-6</v>
      </c>
      <c r="AC100" s="636">
        <f t="shared" si="4"/>
        <v>-4.872153620411046E-6</v>
      </c>
      <c r="AD100" s="636">
        <f t="shared" si="5"/>
        <v>6.4661146204625375E-6</v>
      </c>
    </row>
    <row r="101" spans="1:30">
      <c r="A101" s="148">
        <v>2004</v>
      </c>
      <c r="B101" s="146">
        <f>1-TB2b!B101</f>
        <v>0.56097552180290222</v>
      </c>
      <c r="C101" s="440">
        <f>compopeinc!BW93</f>
        <v>8.028283897043402E-3</v>
      </c>
      <c r="D101" s="440">
        <f>compopeinc!BX93</f>
        <v>-4.5920385388238723E-3</v>
      </c>
      <c r="E101" s="440">
        <f>compopeinc!BY93</f>
        <v>2.0215734407427102E-2</v>
      </c>
      <c r="F101" s="440">
        <f>compopeinc!BZ93</f>
        <v>1.0443403540494483E-2</v>
      </c>
      <c r="G101" s="440">
        <f>compopeinc!CA93</f>
        <v>0.11969197501403604</v>
      </c>
      <c r="H101" s="440">
        <f>compopeinc!CB93</f>
        <v>0.39049751178794806</v>
      </c>
      <c r="I101" s="441">
        <f>compopeinc!CC93</f>
        <v>1.6692203821293872E-2</v>
      </c>
      <c r="J101" s="181">
        <f>compopeinc!BN93</f>
        <v>0.14188343286514282</v>
      </c>
      <c r="K101" s="147">
        <f>compopeinc!BO93</f>
        <v>1.2601367393749088E-3</v>
      </c>
      <c r="L101" s="147">
        <f>compopeinc!BP93</f>
        <v>-9.3910133887355543E-3</v>
      </c>
      <c r="M101" s="147">
        <f>compopeinc!BQ93</f>
        <v>5.2368647006454236E-3</v>
      </c>
      <c r="N101" s="147">
        <f>compopeinc!BR93</f>
        <v>3.0512353014832206E-3</v>
      </c>
      <c r="O101" s="147">
        <f>compopeinc!BS93</f>
        <v>3.9129682905143771E-2</v>
      </c>
      <c r="P101" s="147">
        <f>compopeinc!BT93</f>
        <v>9.7618532455526638E-2</v>
      </c>
      <c r="Q101" s="147">
        <f>compopeinc!BU93</f>
        <v>4.9771821485142826E-3</v>
      </c>
      <c r="R101" s="117">
        <f>compopeinc!CD93</f>
        <v>0.4190920889377594</v>
      </c>
      <c r="S101" s="116">
        <f>compopeinc!CE93</f>
        <v>6.7619409614363577E-3</v>
      </c>
      <c r="T101" s="116">
        <f>compopeinc!CF93</f>
        <v>4.7549056385339898E-3</v>
      </c>
      <c r="U101" s="116">
        <f>compopeinc!CG93</f>
        <v>1.4977770792988168E-2</v>
      </c>
      <c r="V101" s="116">
        <f>compopeinc!CH93</f>
        <v>7.394035526071741E-3</v>
      </c>
      <c r="W101" s="116">
        <f>compopeinc!CI93</f>
        <v>8.0654253703092871E-2</v>
      </c>
      <c r="X101" s="116">
        <f>compopeinc!CJ93</f>
        <v>0.29280746823316534</v>
      </c>
      <c r="Y101" s="145">
        <f>compopeinc!CK93</f>
        <v>1.1744078543257727E-2</v>
      </c>
      <c r="AB101" s="636">
        <f t="shared" si="3"/>
        <v>-1.5521265168683129E-6</v>
      </c>
      <c r="AC101" s="636">
        <f t="shared" si="4"/>
        <v>8.1200319013152722E-7</v>
      </c>
      <c r="AD101" s="636">
        <f t="shared" si="5"/>
        <v>-2.3644607867745471E-6</v>
      </c>
    </row>
    <row r="102" spans="1:30">
      <c r="A102" s="148">
        <v>2005</v>
      </c>
      <c r="B102" s="146">
        <f>1-TB2b!B102</f>
        <v>0.54936119914054871</v>
      </c>
      <c r="C102" s="440">
        <f>compopeinc!BW94</f>
        <v>8.2999860481978473E-3</v>
      </c>
      <c r="D102" s="440">
        <f>compopeinc!BX94</f>
        <v>-4.6120962309335045E-3</v>
      </c>
      <c r="E102" s="440">
        <f>compopeinc!BY94</f>
        <v>1.8368051443589401E-2</v>
      </c>
      <c r="F102" s="440">
        <f>compopeinc!BZ94</f>
        <v>1.0413501110394602E-2</v>
      </c>
      <c r="G102" s="440">
        <f>compopeinc!CA94</f>
        <v>0.11807615214060554</v>
      </c>
      <c r="H102" s="440">
        <f>compopeinc!CB94</f>
        <v>0.3826995055149674</v>
      </c>
      <c r="I102" s="441">
        <f>compopeinc!CC94</f>
        <v>1.6118984222986393E-2</v>
      </c>
      <c r="J102" s="181">
        <f>compopeinc!BN94</f>
        <v>0.13831955194473267</v>
      </c>
      <c r="K102" s="147">
        <f>compopeinc!BO94</f>
        <v>1.2432111150719695E-3</v>
      </c>
      <c r="L102" s="147">
        <f>compopeinc!BP94</f>
        <v>-1.0335645189325332E-2</v>
      </c>
      <c r="M102" s="147">
        <f>compopeinc!BQ94</f>
        <v>4.580559218732517E-3</v>
      </c>
      <c r="N102" s="147">
        <f>compopeinc!BR94</f>
        <v>3.2256325351538587E-3</v>
      </c>
      <c r="O102" s="147">
        <f>compopeinc!BS94</f>
        <v>3.6993739968659012E-2</v>
      </c>
      <c r="P102" s="147">
        <f>compopeinc!BT94</f>
        <v>9.7524054757175613E-2</v>
      </c>
      <c r="Q102" s="147">
        <f>compopeinc!BU94</f>
        <v>5.0879055378543611E-3</v>
      </c>
      <c r="R102" s="117">
        <f>compopeinc!CD94</f>
        <v>0.41104164719581604</v>
      </c>
      <c r="S102" s="116">
        <f>compopeinc!CE94</f>
        <v>7.0502653622047801E-3</v>
      </c>
      <c r="T102" s="116">
        <f>compopeinc!CF94</f>
        <v>5.6752656694461431E-3</v>
      </c>
      <c r="U102" s="116">
        <f>compopeinc!CG94</f>
        <v>1.3785400754796076E-2</v>
      </c>
      <c r="V102" s="116">
        <f>compopeinc!CH94</f>
        <v>7.190915413395056E-3</v>
      </c>
      <c r="W102" s="116">
        <f>compopeinc!CI94</f>
        <v>8.1160415950013692E-2</v>
      </c>
      <c r="X102" s="116">
        <f>compopeinc!CJ94</f>
        <v>0.28511404740731094</v>
      </c>
      <c r="Y102" s="145">
        <f>compopeinc!CK94</f>
        <v>1.1068316195373235E-2</v>
      </c>
      <c r="AB102" s="636">
        <f t="shared" si="3"/>
        <v>-2.8851092589432525E-6</v>
      </c>
      <c r="AC102" s="636">
        <f t="shared" si="4"/>
        <v>9.4001410683164366E-8</v>
      </c>
      <c r="AD102" s="636">
        <f t="shared" si="5"/>
        <v>-2.979556723903265E-6</v>
      </c>
    </row>
    <row r="103" spans="1:30">
      <c r="A103" s="148">
        <v>2006</v>
      </c>
      <c r="B103" s="146">
        <f>1-TB2b!B103</f>
        <v>0.53971332311630249</v>
      </c>
      <c r="C103" s="440">
        <f>compopeinc!BW95</f>
        <v>8.6867581762954654E-3</v>
      </c>
      <c r="D103" s="440">
        <f>compopeinc!BX95</f>
        <v>-4.3133658147665576E-3</v>
      </c>
      <c r="E103" s="440">
        <f>compopeinc!BY95</f>
        <v>1.5741813444770707E-2</v>
      </c>
      <c r="F103" s="440">
        <f>compopeinc!BZ95</f>
        <v>1.0596013296291187E-2</v>
      </c>
      <c r="G103" s="440">
        <f>compopeinc!CA95</f>
        <v>0.11645199411920505</v>
      </c>
      <c r="H103" s="440">
        <f>compopeinc!CB95</f>
        <v>0.3764466029748621</v>
      </c>
      <c r="I103" s="441">
        <f>compopeinc!CC95</f>
        <v>1.6102562143927565E-2</v>
      </c>
      <c r="J103" s="181">
        <f>compopeinc!BN95</f>
        <v>0.13535594940185547</v>
      </c>
      <c r="K103" s="147">
        <f>compopeinc!BO95</f>
        <v>1.4342424006817621E-3</v>
      </c>
      <c r="L103" s="147">
        <f>compopeinc!BP95</f>
        <v>-1.0471596945097467E-2</v>
      </c>
      <c r="M103" s="147">
        <f>compopeinc!BQ95</f>
        <v>3.9570211878132257E-3</v>
      </c>
      <c r="N103" s="147">
        <f>compopeinc!BR95</f>
        <v>3.2937922458377831E-3</v>
      </c>
      <c r="O103" s="147">
        <f>compopeinc!BS95</f>
        <v>3.5530551059505242E-2</v>
      </c>
      <c r="P103" s="147">
        <f>compopeinc!BT95</f>
        <v>9.6512224913524028E-2</v>
      </c>
      <c r="Q103" s="147">
        <f>compopeinc!BU95</f>
        <v>5.1003180018771733E-3</v>
      </c>
      <c r="R103" s="117">
        <f>compopeinc!CD95</f>
        <v>0.40435737371444702</v>
      </c>
      <c r="S103" s="116">
        <f>compopeinc!CE95</f>
        <v>7.2461920601622192E-3</v>
      </c>
      <c r="T103" s="116">
        <f>compopeinc!CF95</f>
        <v>6.1039656725704119E-3</v>
      </c>
      <c r="U103" s="116">
        <f>compopeinc!CG95</f>
        <v>1.1783186433382824E-2</v>
      </c>
      <c r="V103" s="116">
        <f>compopeinc!CH95</f>
        <v>7.3057136543401343E-3</v>
      </c>
      <c r="W103" s="116">
        <f>compopeinc!CI95</f>
        <v>8.0998874566471701E-2</v>
      </c>
      <c r="X103" s="116">
        <f>compopeinc!CJ95</f>
        <v>0.2798784821854598</v>
      </c>
      <c r="Y103" s="145">
        <f>compopeinc!CK95</f>
        <v>1.1039411162520213E-2</v>
      </c>
      <c r="AB103" s="636">
        <f t="shared" si="3"/>
        <v>9.4477571699336238E-7</v>
      </c>
      <c r="AC103" s="636">
        <f t="shared" si="4"/>
        <v>-6.0346228628049836E-7</v>
      </c>
      <c r="AD103" s="636">
        <f t="shared" si="5"/>
        <v>1.5479795397177476E-6</v>
      </c>
    </row>
    <row r="104" spans="1:30">
      <c r="A104" s="148">
        <v>2007</v>
      </c>
      <c r="B104" s="146">
        <f>1-TB2b!B104</f>
        <v>0.54207739233970642</v>
      </c>
      <c r="C104" s="440">
        <f>compopeinc!BW96</f>
        <v>8.3990506443074545E-3</v>
      </c>
      <c r="D104" s="440">
        <f>compopeinc!BX96</f>
        <v>-5.8837767203543719E-3</v>
      </c>
      <c r="E104" s="440">
        <f>compopeinc!BY96</f>
        <v>1.4766272176684242E-2</v>
      </c>
      <c r="F104" s="440">
        <f>compopeinc!BZ96</f>
        <v>1.0321168578382571E-2</v>
      </c>
      <c r="G104" s="440">
        <f>compopeinc!CA96</f>
        <v>0.11755617073403198</v>
      </c>
      <c r="H104" s="440">
        <f>compopeinc!CB96</f>
        <v>0.38154596859854234</v>
      </c>
      <c r="I104" s="441">
        <f>compopeinc!CC96</f>
        <v>1.5373087595149998E-2</v>
      </c>
      <c r="J104" s="181">
        <f>compopeinc!BN96</f>
        <v>0.13738417625427246</v>
      </c>
      <c r="K104" s="147">
        <f>compopeinc!BO96</f>
        <v>1.5784966150353026E-3</v>
      </c>
      <c r="L104" s="147">
        <f>compopeinc!BP96</f>
        <v>-1.1213621210384491E-2</v>
      </c>
      <c r="M104" s="147">
        <f>compopeinc!BQ96</f>
        <v>4.2866203662393987E-3</v>
      </c>
      <c r="N104" s="147">
        <f>compopeinc!BR96</f>
        <v>3.5799968251646777E-3</v>
      </c>
      <c r="O104" s="147">
        <f>compopeinc!BS96</f>
        <v>3.7817936281981865E-2</v>
      </c>
      <c r="P104" s="147">
        <f>compopeinc!BT96</f>
        <v>9.5906307428279949E-2</v>
      </c>
      <c r="Q104" s="147">
        <f>compopeinc!BU96</f>
        <v>5.4301986156759545E-3</v>
      </c>
      <c r="R104" s="117">
        <f>compopeinc!CD96</f>
        <v>0.40469321608543396</v>
      </c>
      <c r="S104" s="116">
        <f>compopeinc!CE96</f>
        <v>6.8155320085517114E-3</v>
      </c>
      <c r="T104" s="116">
        <f>compopeinc!CF96</f>
        <v>5.2719642576793888E-3</v>
      </c>
      <c r="U104" s="116">
        <f>compopeinc!CG96</f>
        <v>1.0482163596935365E-2</v>
      </c>
      <c r="V104" s="116">
        <f>compopeinc!CH96</f>
        <v>6.7473076339758962E-3</v>
      </c>
      <c r="W104" s="116">
        <f>compopeinc!CI96</f>
        <v>7.9829178733818701E-2</v>
      </c>
      <c r="X104" s="116">
        <f>compopeinc!CJ96</f>
        <v>0.28554300319995823</v>
      </c>
      <c r="Y104" s="145">
        <f>compopeinc!CK96</f>
        <v>1.0002857354205346E-2</v>
      </c>
      <c r="AB104" s="636">
        <f t="shared" si="3"/>
        <v>-5.4926703774160757E-7</v>
      </c>
      <c r="AC104" s="636">
        <f t="shared" si="4"/>
        <v>-1.7586677202030554E-6</v>
      </c>
      <c r="AD104" s="636">
        <f t="shared" si="5"/>
        <v>1.2093003093349708E-6</v>
      </c>
    </row>
    <row r="105" spans="1:30">
      <c r="A105" s="148">
        <v>2008</v>
      </c>
      <c r="B105" s="146">
        <f>1-TB2b!B105</f>
        <v>0.54691186547279358</v>
      </c>
      <c r="C105" s="440">
        <f>compopeinc!BW97</f>
        <v>6.4880908401682884E-3</v>
      </c>
      <c r="D105" s="440">
        <f>compopeinc!BX97</f>
        <v>-5.6324571081749469E-3</v>
      </c>
      <c r="E105" s="440">
        <f>compopeinc!BY97</f>
        <v>1.8029059672378597E-2</v>
      </c>
      <c r="F105" s="440">
        <f>compopeinc!BZ97</f>
        <v>9.7517493328654805E-3</v>
      </c>
      <c r="G105" s="440">
        <f>compopeinc!CA97</f>
        <v>0.12068697866163543</v>
      </c>
      <c r="H105" s="440">
        <f>compopeinc!CB97</f>
        <v>0.38278853519876171</v>
      </c>
      <c r="I105" s="441">
        <f>compopeinc!CC97</f>
        <v>1.4801648019918625E-2</v>
      </c>
      <c r="J105" s="181">
        <f>compopeinc!BN97</f>
        <v>0.13710874319076538</v>
      </c>
      <c r="K105" s="147">
        <f>compopeinc!BO97</f>
        <v>1.027950953356523E-3</v>
      </c>
      <c r="L105" s="147">
        <f>compopeinc!BP97</f>
        <v>-1.1639886425491155E-2</v>
      </c>
      <c r="M105" s="147">
        <f>compopeinc!BQ97</f>
        <v>4.9043658386480693E-3</v>
      </c>
      <c r="N105" s="147">
        <f>compopeinc!BR97</f>
        <v>3.4338050951239576E-3</v>
      </c>
      <c r="O105" s="147">
        <f>compopeinc!BS97</f>
        <v>3.7380299430183533E-2</v>
      </c>
      <c r="P105" s="147">
        <f>compopeinc!BT97</f>
        <v>9.6681581084193349E-2</v>
      </c>
      <c r="Q105" s="147">
        <f>compopeinc!BU97</f>
        <v>5.3202501414230672E-3</v>
      </c>
      <c r="R105" s="117">
        <f>compopeinc!CD97</f>
        <v>0.4098031222820282</v>
      </c>
      <c r="S105" s="116">
        <f>compopeinc!CE97</f>
        <v>5.4561039575069794E-3</v>
      </c>
      <c r="T105" s="116">
        <f>compopeinc!CF97</f>
        <v>5.9612072799394566E-3</v>
      </c>
      <c r="U105" s="116">
        <f>compopeinc!CG97</f>
        <v>1.3125367851868658E-2</v>
      </c>
      <c r="V105" s="116">
        <f>compopeinc!CH97</f>
        <v>6.3228433376409047E-3</v>
      </c>
      <c r="W105" s="116">
        <f>compopeinc!CI97</f>
        <v>8.3372220416396151E-2</v>
      </c>
      <c r="X105" s="116">
        <f>compopeinc!CJ97</f>
        <v>0.28602158340347061</v>
      </c>
      <c r="Y105" s="145">
        <f>compopeinc!CK97</f>
        <v>9.5459122208347673E-3</v>
      </c>
      <c r="AB105" s="636">
        <f t="shared" si="3"/>
        <v>-1.7391447596493137E-6</v>
      </c>
      <c r="AC105" s="636">
        <f t="shared" si="4"/>
        <v>3.7707332803393889E-7</v>
      </c>
      <c r="AD105" s="636">
        <f t="shared" si="5"/>
        <v>-2.1161856293416825E-6</v>
      </c>
    </row>
    <row r="106" spans="1:30">
      <c r="A106" s="152">
        <v>2009</v>
      </c>
      <c r="B106" s="150">
        <f>1-TB2b!B106</f>
        <v>0.55661234259605408</v>
      </c>
      <c r="C106" s="551">
        <f>compopeinc!BW98</f>
        <v>6.8514332239347437E-3</v>
      </c>
      <c r="D106" s="551">
        <f>compopeinc!BX98</f>
        <v>-7.2137056369347783E-3</v>
      </c>
      <c r="E106" s="551">
        <f>compopeinc!BY98</f>
        <v>2.3636170512698427E-2</v>
      </c>
      <c r="F106" s="551">
        <f>compopeinc!BZ98</f>
        <v>9.8167155289457589E-3</v>
      </c>
      <c r="G106" s="551">
        <f>compopeinc!CA98</f>
        <v>0.12965433338462179</v>
      </c>
      <c r="H106" s="551">
        <f>compopeinc!CB98</f>
        <v>0.37887911473234465</v>
      </c>
      <c r="I106" s="552">
        <f>compopeinc!CC98</f>
        <v>1.4986282535516456E-2</v>
      </c>
      <c r="J106" s="182">
        <f>compopeinc!BN98</f>
        <v>0.13589709997177124</v>
      </c>
      <c r="K106" s="119">
        <f>compopeinc!BO98</f>
        <v>7.1422829089492828E-4</v>
      </c>
      <c r="L106" s="119">
        <f>compopeinc!BP98</f>
        <v>-1.2359230355455223E-2</v>
      </c>
      <c r="M106" s="119">
        <f>compopeinc!BQ98</f>
        <v>5.968468469088075E-3</v>
      </c>
      <c r="N106" s="119">
        <f>compopeinc!BR98</f>
        <v>3.576413119042097E-3</v>
      </c>
      <c r="O106" s="119">
        <f>compopeinc!BS98</f>
        <v>3.8997221367795931E-2</v>
      </c>
      <c r="P106" s="119">
        <f>compopeinc!BT98</f>
        <v>9.3406063200868486E-2</v>
      </c>
      <c r="Q106" s="119">
        <f>compopeinc!BU98</f>
        <v>5.5924820210914925E-3</v>
      </c>
      <c r="R106" s="120">
        <f>compopeinc!CD98</f>
        <v>0.42071524262428284</v>
      </c>
      <c r="S106" s="119">
        <f>compopeinc!CE98</f>
        <v>6.1316772612110106E-3</v>
      </c>
      <c r="T106" s="119">
        <f>compopeinc!CF98</f>
        <v>5.1038090425253035E-3</v>
      </c>
      <c r="U106" s="119">
        <f>compopeinc!CG98</f>
        <v>1.7666523635250158E-2</v>
      </c>
      <c r="V106" s="119">
        <f>compopeinc!CH98</f>
        <v>6.2454161482841698E-3</v>
      </c>
      <c r="W106" s="119">
        <f>compopeinc!CI98</f>
        <v>9.0722395235148925E-2</v>
      </c>
      <c r="X106" s="119">
        <f>compopeinc!CJ98</f>
        <v>0.28536803191387999</v>
      </c>
      <c r="Y106" s="149">
        <f>compopeinc!CK98</f>
        <v>9.4768450773611464E-3</v>
      </c>
      <c r="AB106" s="636">
        <f t="shared" si="3"/>
        <v>1.9983149269764411E-6</v>
      </c>
      <c r="AC106" s="636">
        <f t="shared" si="4"/>
        <v>1.4538584454382164E-6</v>
      </c>
      <c r="AD106" s="636">
        <f t="shared" si="5"/>
        <v>5.4431062213033954E-7</v>
      </c>
    </row>
    <row r="107" spans="1:30">
      <c r="A107" s="148">
        <v>2010</v>
      </c>
      <c r="B107" s="146">
        <f>1-TB2b!B107</f>
        <v>0.54249575734138489</v>
      </c>
      <c r="C107" s="553">
        <f>compopeinc!BW99</f>
        <v>7.2367590521022832E-3</v>
      </c>
      <c r="D107" s="553">
        <f>compopeinc!BX99</f>
        <v>-8.6776903749147052E-3</v>
      </c>
      <c r="E107" s="553">
        <f>compopeinc!BY99</f>
        <v>2.5963125343120345E-2</v>
      </c>
      <c r="F107" s="553">
        <f>compopeinc!BZ99</f>
        <v>9.8836251449846875E-3</v>
      </c>
      <c r="G107" s="553">
        <f>compopeinc!CA99</f>
        <v>0.12948967931565902</v>
      </c>
      <c r="H107" s="553">
        <f>compopeinc!CB99</f>
        <v>0.36377298841865907</v>
      </c>
      <c r="I107" s="554">
        <f>compopeinc!CC99</f>
        <v>1.4832713710654831E-2</v>
      </c>
      <c r="J107" s="181">
        <f>compopeinc!BN99</f>
        <v>0.13031774759292603</v>
      </c>
      <c r="K107" s="116">
        <f>compopeinc!BO99</f>
        <v>7.523641741429654E-4</v>
      </c>
      <c r="L107" s="116">
        <f>compopeinc!BP99</f>
        <v>-1.2239177174576807E-2</v>
      </c>
      <c r="M107" s="116">
        <f>compopeinc!BQ99</f>
        <v>6.4343112424885837E-3</v>
      </c>
      <c r="N107" s="116">
        <f>compopeinc!BR99</f>
        <v>3.5760954490781172E-3</v>
      </c>
      <c r="O107" s="116">
        <f>compopeinc!BS99</f>
        <v>3.775165936697198E-2</v>
      </c>
      <c r="P107" s="116">
        <f>compopeinc!BT99</f>
        <v>8.8527111213938803E-2</v>
      </c>
      <c r="Q107" s="116">
        <f>compopeinc!BU99</f>
        <v>5.5144934411420861E-3</v>
      </c>
      <c r="R107" s="117">
        <f>compopeinc!CD99</f>
        <v>0.41217800974845886</v>
      </c>
      <c r="S107" s="116">
        <f>compopeinc!CE99</f>
        <v>6.478707720362911E-3</v>
      </c>
      <c r="T107" s="116">
        <f>compopeinc!CF99</f>
        <v>3.5241799664904525E-3</v>
      </c>
      <c r="U107" s="116">
        <f>compopeinc!CG99</f>
        <v>1.9527121726041055E-2</v>
      </c>
      <c r="V107" s="116">
        <f>compopeinc!CH99</f>
        <v>6.312529708298026E-3</v>
      </c>
      <c r="W107" s="116">
        <f>compopeinc!CI99</f>
        <v>9.1801314930155448E-2</v>
      </c>
      <c r="X107" s="116">
        <f>compopeinc!CJ99</f>
        <v>0.27513512002143348</v>
      </c>
      <c r="Y107" s="145">
        <f>compopeinc!CK99</f>
        <v>9.4053688114121205E-3</v>
      </c>
      <c r="AB107" s="636">
        <f t="shared" si="3"/>
        <v>-5.4432688806338447E-6</v>
      </c>
      <c r="AC107" s="636">
        <f t="shared" si="4"/>
        <v>8.8987974031229378E-7</v>
      </c>
      <c r="AD107" s="636">
        <f t="shared" si="5"/>
        <v>-6.3331357346707584E-6</v>
      </c>
    </row>
    <row r="108" spans="1:30">
      <c r="A108" s="148">
        <v>2011</v>
      </c>
      <c r="B108" s="146">
        <f>1-TB2b!B108</f>
        <v>0.54076308012008667</v>
      </c>
      <c r="C108" s="553">
        <f>compopeinc!BW100</f>
        <v>8.6902194214972441E-3</v>
      </c>
      <c r="D108" s="553">
        <f>compopeinc!BX100</f>
        <v>-9.4197571765218795E-3</v>
      </c>
      <c r="E108" s="553">
        <f>compopeinc!BY100</f>
        <v>2.7900567339695433E-2</v>
      </c>
      <c r="F108" s="553">
        <f>compopeinc!BZ100</f>
        <v>1.0053200871908221E-2</v>
      </c>
      <c r="G108" s="553">
        <f>compopeinc!CA100</f>
        <v>0.12427844015752504</v>
      </c>
      <c r="H108" s="553">
        <f>compopeinc!CB100</f>
        <v>0.36377243519934926</v>
      </c>
      <c r="I108" s="554">
        <f>compopeinc!CC100</f>
        <v>1.5490484965746223E-2</v>
      </c>
      <c r="J108" s="181">
        <f>compopeinc!BN100</f>
        <v>0.12730598449707031</v>
      </c>
      <c r="K108" s="116">
        <f>compopeinc!BO100</f>
        <v>1.0348684796803889E-3</v>
      </c>
      <c r="L108" s="116">
        <f>compopeinc!BP100</f>
        <v>-1.2100962919182376E-2</v>
      </c>
      <c r="M108" s="116">
        <f>compopeinc!BQ100</f>
        <v>6.6066202093007786E-3</v>
      </c>
      <c r="N108" s="116">
        <f>compopeinc!BR100</f>
        <v>3.5753489314637441E-3</v>
      </c>
      <c r="O108" s="116">
        <f>compopeinc!BS100</f>
        <v>3.5158420506101302E-2</v>
      </c>
      <c r="P108" s="116">
        <f>compopeinc!BT100</f>
        <v>8.7359256319665221E-2</v>
      </c>
      <c r="Q108" s="116">
        <f>compopeinc!BU100</f>
        <v>5.6726426688150687E-3</v>
      </c>
      <c r="R108" s="117">
        <f>compopeinc!CD100</f>
        <v>0.41345709562301636</v>
      </c>
      <c r="S108" s="116">
        <f>compopeinc!CE100</f>
        <v>7.6484724966245426E-3</v>
      </c>
      <c r="T108" s="116">
        <f>compopeinc!CF100</f>
        <v>2.6413286910997036E-3</v>
      </c>
      <c r="U108" s="116">
        <f>compopeinc!CG100</f>
        <v>2.1290701499354889E-2</v>
      </c>
      <c r="V108" s="116">
        <f>compopeinc!CH100</f>
        <v>6.4835362243719306E-3</v>
      </c>
      <c r="W108" s="116">
        <f>compopeinc!CI100</f>
        <v>8.9189953191290222E-2</v>
      </c>
      <c r="X108" s="116">
        <f>compopeinc!CJ100</f>
        <v>0.27629505312359398</v>
      </c>
      <c r="Y108" s="145">
        <f>compopeinc!CK100</f>
        <v>9.9103516287473697E-3</v>
      </c>
      <c r="AB108" s="636">
        <f t="shared" si="3"/>
        <v>-2.510659112830993E-6</v>
      </c>
      <c r="AC108" s="636">
        <f t="shared" si="4"/>
        <v>-2.0969877381760149E-7</v>
      </c>
      <c r="AD108" s="636">
        <f t="shared" si="5"/>
        <v>-2.3012320662929575E-6</v>
      </c>
    </row>
    <row r="109" spans="1:30">
      <c r="A109" s="148">
        <v>2012</v>
      </c>
      <c r="B109" s="146">
        <f>1-TB2b!B109</f>
        <v>0.52855372428894043</v>
      </c>
      <c r="C109" s="553">
        <f>compopeinc!BW101</f>
        <v>7.427837970440887E-3</v>
      </c>
      <c r="D109" s="553">
        <f>compopeinc!BX101</f>
        <v>-9.3537373334491684E-3</v>
      </c>
      <c r="E109" s="553">
        <f>compopeinc!BY101</f>
        <v>2.8651490079559673E-2</v>
      </c>
      <c r="F109" s="553">
        <f>compopeinc!BZ101</f>
        <v>9.9372298668049044E-3</v>
      </c>
      <c r="G109" s="553">
        <f>compopeinc!CA101</f>
        <v>0.12134986260212764</v>
      </c>
      <c r="H109" s="553">
        <f>compopeinc!CB101</f>
        <v>0.35538611926603159</v>
      </c>
      <c r="I109" s="554">
        <f>compopeinc!CC101</f>
        <v>1.5163791801290568E-2</v>
      </c>
      <c r="J109" s="181">
        <f>compopeinc!BN101</f>
        <v>0.12380164861679077</v>
      </c>
      <c r="K109" s="116">
        <f>compopeinc!BO101</f>
        <v>1.0927735127876218E-3</v>
      </c>
      <c r="L109" s="116">
        <f>compopeinc!BP101</f>
        <v>-1.1532111198279496E-2</v>
      </c>
      <c r="M109" s="116">
        <f>compopeinc!BQ101</f>
        <v>6.5872737068271986E-3</v>
      </c>
      <c r="N109" s="116">
        <f>compopeinc!BR101</f>
        <v>3.5689404714731453E-3</v>
      </c>
      <c r="O109" s="116">
        <f>compopeinc!BS101</f>
        <v>3.397189232705447E-2</v>
      </c>
      <c r="P109" s="116">
        <f>compopeinc!BT101</f>
        <v>8.4502240112889079E-2</v>
      </c>
      <c r="Q109" s="116">
        <f>compopeinc!BU101</f>
        <v>5.6114010456416678E-3</v>
      </c>
      <c r="R109" s="117">
        <f>compopeinc!CD101</f>
        <v>0.40475207567214966</v>
      </c>
      <c r="S109" s="116">
        <f>compopeinc!CE101</f>
        <v>6.330833106924779E-3</v>
      </c>
      <c r="T109" s="116">
        <f>compopeinc!CF101</f>
        <v>2.1436583775503847E-3</v>
      </c>
      <c r="U109" s="116">
        <f>compopeinc!CG101</f>
        <v>2.2060364561253671E-2</v>
      </c>
      <c r="V109" s="116">
        <f>compopeinc!CH101</f>
        <v>6.3737046900362348E-3</v>
      </c>
      <c r="W109" s="116">
        <f>compopeinc!CI101</f>
        <v>8.7439303582931782E-2</v>
      </c>
      <c r="X109" s="116">
        <f>compopeinc!CJ101</f>
        <v>0.27076145129093382</v>
      </c>
      <c r="Y109" s="145">
        <f>compopeinc!CK101</f>
        <v>9.6508689085318903E-3</v>
      </c>
      <c r="AB109" s="636">
        <f t="shared" si="3"/>
        <v>-8.869963865620889E-6</v>
      </c>
      <c r="AC109" s="636">
        <f t="shared" si="4"/>
        <v>-7.6136160293005517E-7</v>
      </c>
      <c r="AD109" s="636">
        <f t="shared" si="5"/>
        <v>-8.1088460129330464E-6</v>
      </c>
    </row>
    <row r="110" spans="1:30">
      <c r="A110" s="148">
        <v>2013</v>
      </c>
      <c r="B110" s="146">
        <f>1-TB2b!B110</f>
        <v>0.53679576516151428</v>
      </c>
      <c r="C110" s="553">
        <f>compopeinc!BW102</f>
        <v>9.0578833712551318E-3</v>
      </c>
      <c r="D110" s="553">
        <f>compopeinc!BX102</f>
        <v>-6.4656937817667293E-3</v>
      </c>
      <c r="E110" s="553">
        <f>compopeinc!BY102</f>
        <v>2.9486424903397312E-2</v>
      </c>
      <c r="F110" s="553">
        <f>compopeinc!BZ102</f>
        <v>1.0067253314744597E-2</v>
      </c>
      <c r="G110" s="553">
        <f>compopeinc!CA102</f>
        <v>0.1249857838621415</v>
      </c>
      <c r="H110" s="553">
        <f>compopeinc!CB102</f>
        <v>0.35451853102917474</v>
      </c>
      <c r="I110" s="554">
        <f>compopeinc!CC102</f>
        <v>1.515107003299512E-2</v>
      </c>
      <c r="J110" s="181">
        <f>compopeinc!BN102</f>
        <v>0.1276591420173645</v>
      </c>
      <c r="K110" s="116">
        <f>compopeinc!BO102</f>
        <v>1.0428319189997566E-3</v>
      </c>
      <c r="L110" s="116">
        <f>compopeinc!BP102</f>
        <v>-9.7567997978261108E-3</v>
      </c>
      <c r="M110" s="116">
        <f>compopeinc!BQ102</f>
        <v>6.655897163846073E-3</v>
      </c>
      <c r="N110" s="116">
        <f>compopeinc!BR102</f>
        <v>3.5370320420609644E-3</v>
      </c>
      <c r="O110" s="116">
        <f>compopeinc!BS102</f>
        <v>3.5180141650950611E-2</v>
      </c>
      <c r="P110" s="116">
        <f>compopeinc!BT102</f>
        <v>8.5535806922054314E-2</v>
      </c>
      <c r="Q110" s="116">
        <f>compopeinc!BU102</f>
        <v>5.4646770784338439E-3</v>
      </c>
      <c r="R110" s="117">
        <f>compopeinc!CD102</f>
        <v>0.40913662314414978</v>
      </c>
      <c r="S110" s="116">
        <f>compopeinc!CE102</f>
        <v>8.0088986538827973E-3</v>
      </c>
      <c r="T110" s="116">
        <f>compopeinc!CF102</f>
        <v>3.2608688163776999E-3</v>
      </c>
      <c r="U110" s="116">
        <f>compopeinc!CG102</f>
        <v>2.2826259737932997E-2</v>
      </c>
      <c r="V110" s="116">
        <f>compopeinc!CH102</f>
        <v>6.5348759247387742E-3</v>
      </c>
      <c r="W110" s="116">
        <f>compopeinc!CI102</f>
        <v>8.9858634989529076E-2</v>
      </c>
      <c r="X110" s="116">
        <f>compopeinc!CJ102</f>
        <v>0.26888492154077742</v>
      </c>
      <c r="Y110" s="145">
        <f>compopeinc!CK102</f>
        <v>9.7672062501798496E-3</v>
      </c>
      <c r="AB110" s="636">
        <f t="shared" si="3"/>
        <v>-5.4875704273982251E-6</v>
      </c>
      <c r="AC110" s="636">
        <f t="shared" si="4"/>
        <v>-4.4496115494951916E-7</v>
      </c>
      <c r="AD110" s="636">
        <f t="shared" si="5"/>
        <v>-5.042769268825964E-6</v>
      </c>
    </row>
    <row r="111" spans="1:30">
      <c r="A111" s="148">
        <v>2014</v>
      </c>
      <c r="B111" s="146">
        <f>1-TB2b!B111</f>
        <v>0.52986583113670349</v>
      </c>
      <c r="C111" s="553">
        <f>compopeinc!BW103</f>
        <v>9.6666744399163795E-3</v>
      </c>
      <c r="D111" s="553">
        <f>compopeinc!BX103</f>
        <v>-9.6165266535975999E-3</v>
      </c>
      <c r="E111" s="553">
        <f>compopeinc!BY103</f>
        <v>2.931305420156189E-2</v>
      </c>
      <c r="F111" s="553">
        <f>compopeinc!BZ103</f>
        <v>1.0081378014475281E-2</v>
      </c>
      <c r="G111" s="553">
        <f>compopeinc!CA103</f>
        <v>0.12388890961433091</v>
      </c>
      <c r="H111" s="553">
        <f>compopeinc!CB103</f>
        <v>0.35151161117344237</v>
      </c>
      <c r="I111" s="554">
        <f>compopeinc!CC103</f>
        <v>1.502327942198029E-2</v>
      </c>
      <c r="J111" s="181">
        <f>compopeinc!BN103</f>
        <v>0.12545061111450195</v>
      </c>
      <c r="K111" s="116">
        <f>compopeinc!BO103</f>
        <v>1.1742894636663382E-3</v>
      </c>
      <c r="L111" s="116">
        <f>compopeinc!BP103</f>
        <v>-1.0972814388425713E-2</v>
      </c>
      <c r="M111" s="116">
        <f>compopeinc!BQ103</f>
        <v>6.6084501029002023E-3</v>
      </c>
      <c r="N111" s="116">
        <f>compopeinc!BR103</f>
        <v>3.4908508727121857E-3</v>
      </c>
      <c r="O111" s="116">
        <f>compopeinc!BS103</f>
        <v>3.4635660852871286E-2</v>
      </c>
      <c r="P111" s="116">
        <f>compopeinc!BT103</f>
        <v>8.5178054667179787E-2</v>
      </c>
      <c r="Q111" s="116">
        <f>compopeinc!BU103</f>
        <v>5.3372850471927781E-3</v>
      </c>
      <c r="R111" s="117">
        <f>compopeinc!CD103</f>
        <v>0.40441522002220154</v>
      </c>
      <c r="S111" s="116">
        <f>compopeinc!CE103</f>
        <v>8.4859808503891122E-3</v>
      </c>
      <c r="T111" s="116">
        <f>compopeinc!CF103</f>
        <v>1.3256227245715037E-3</v>
      </c>
      <c r="U111" s="116">
        <f>compopeinc!CG103</f>
        <v>2.2700242641006271E-2</v>
      </c>
      <c r="V111" s="116">
        <f>compopeinc!CH103</f>
        <v>6.5950457377388205E-3</v>
      </c>
      <c r="W111" s="116">
        <f>compopeinc!CI103</f>
        <v>8.9305750057911026E-2</v>
      </c>
      <c r="X111" s="116">
        <f>compopeinc!CJ103</f>
        <v>0.26624364205319512</v>
      </c>
      <c r="Y111" s="145">
        <f>compopeinc!CK103</f>
        <v>9.7603196683401314E-3</v>
      </c>
    </row>
    <row r="112" spans="1:30">
      <c r="A112" s="14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4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4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4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4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4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50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7:Y7"/>
    <mergeCell ref="B8:Y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G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S10" sqref="S10:Y111"/>
    </sheetView>
  </sheetViews>
  <sheetFormatPr baseColWidth="10" defaultColWidth="10.83203125" defaultRowHeight="15" x14ac:dyDescent="0"/>
  <cols>
    <col min="1" max="1" width="12.6640625" style="113" bestFit="1" customWidth="1"/>
    <col min="2" max="9" width="10.83203125" style="113" customWidth="1"/>
    <col min="10" max="17" width="10.83203125" style="113"/>
    <col min="18" max="25" width="10.83203125" style="113" customWidth="1"/>
    <col min="26" max="16384" width="10.83203125" style="113"/>
  </cols>
  <sheetData>
    <row r="1" spans="1:33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3" ht="16" thickBot="1"/>
    <row r="4" spans="1:33" s="141" customFormat="1" ht="25" customHeight="1" thickTop="1">
      <c r="A4" s="1237" t="s">
        <v>238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/>
      <c r="Y4" s="1239"/>
    </row>
    <row r="5" spans="1:33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39"/>
      <c r="W5" s="139"/>
      <c r="X5" s="139"/>
      <c r="Y5" s="179"/>
    </row>
    <row r="6" spans="1:33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33" ht="35" customHeight="1">
      <c r="A7" s="140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3"/>
      <c r="Z7" s="1"/>
      <c r="AA7" s="1"/>
      <c r="AB7" s="1"/>
      <c r="AC7" s="1"/>
      <c r="AD7" s="1"/>
      <c r="AE7" s="1"/>
      <c r="AF7" s="1"/>
      <c r="AG7" s="1"/>
    </row>
    <row r="8" spans="1:33" s="190" customFormat="1" ht="20" customHeight="1">
      <c r="A8" s="137"/>
      <c r="B8" s="1240" t="s">
        <v>44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1"/>
      <c r="M8" s="1241"/>
      <c r="N8" s="1241"/>
      <c r="O8" s="1241"/>
      <c r="P8" s="1241"/>
      <c r="Q8" s="1241"/>
      <c r="R8" s="1241"/>
      <c r="S8" s="1241"/>
      <c r="T8" s="1241"/>
      <c r="U8" s="1241"/>
      <c r="V8" s="1241"/>
      <c r="W8" s="1241"/>
      <c r="X8" s="1241"/>
      <c r="Y8" s="615"/>
    </row>
    <row r="9" spans="1:33" ht="61" thickBot="1">
      <c r="A9" s="135"/>
      <c r="B9" s="437" t="s">
        <v>14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437" t="s">
        <v>13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502" t="s">
        <v>12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173" t="s">
        <v>40</v>
      </c>
      <c r="AB9" s="637" t="s">
        <v>603</v>
      </c>
      <c r="AC9" s="637"/>
      <c r="AD9" s="637"/>
    </row>
    <row r="10" spans="1:33">
      <c r="A10" s="126">
        <v>1913</v>
      </c>
      <c r="B10" s="439">
        <f>compopeinc!R2</f>
        <v>0.42309919443692967</v>
      </c>
      <c r="C10" s="132">
        <f>compopeinc!S2</f>
        <v>4.7507618222975612E-2</v>
      </c>
      <c r="D10" s="132">
        <f>compopeinc!T2</f>
        <v>4.9989032507650716E-2</v>
      </c>
      <c r="E10" s="132">
        <f>compopeinc!U2</f>
        <v>4.417587350543211E-2</v>
      </c>
      <c r="F10" s="132">
        <f>compopeinc!V2</f>
        <v>5.9541514896459584E-2</v>
      </c>
      <c r="G10" s="132">
        <f>compopeinc!W2</f>
        <v>7.1173569374358896E-4</v>
      </c>
      <c r="H10" s="132">
        <f>compopeinc!X2</f>
        <v>0.10296646206991127</v>
      </c>
      <c r="I10" s="188">
        <f>compopeinc!Y2</f>
        <v>0.11820695754075677</v>
      </c>
      <c r="J10" s="185">
        <f>compopeinc!Z2</f>
        <v>0.31593098384780877</v>
      </c>
      <c r="K10" s="125">
        <f>compopeinc!AA2</f>
        <v>4.7485049582029502E-2</v>
      </c>
      <c r="L10" s="125">
        <f>compopeinc!AB2</f>
        <v>3.7174480100953124E-2</v>
      </c>
      <c r="M10" s="125">
        <f>compopeinc!AC2</f>
        <v>3.1235348680439676E-2</v>
      </c>
      <c r="N10" s="125">
        <f>compopeinc!AD2</f>
        <v>5.247068885072953E-2</v>
      </c>
      <c r="O10" s="125">
        <f>compopeinc!AE2</f>
        <v>3.5334533584679105E-4</v>
      </c>
      <c r="P10" s="125">
        <f>compopeinc!AF2</f>
        <v>4.2978138724691056E-2</v>
      </c>
      <c r="Q10" s="125">
        <f>compopeinc!AG2</f>
        <v>0.10423393257311905</v>
      </c>
      <c r="R10" s="189">
        <f>compopeinc!AH2</f>
        <v>0.18835218480515314</v>
      </c>
      <c r="S10" s="132">
        <f>compopeinc!AI2</f>
        <v>4.7507330398972834E-2</v>
      </c>
      <c r="T10" s="132">
        <f>compopeinc!AJ2</f>
        <v>2.4038576234570175E-2</v>
      </c>
      <c r="U10" s="132">
        <f>compopeinc!AK2</f>
        <v>1.4991082011695312E-2</v>
      </c>
      <c r="V10" s="132">
        <f>compopeinc!AL2</f>
        <v>2.8220903352480217E-2</v>
      </c>
      <c r="W10" s="132">
        <f>compopeinc!AM2</f>
        <v>5.502154910967826E-5</v>
      </c>
      <c r="X10" s="132">
        <f>compopeinc!AN2</f>
        <v>1.7532688947934329E-2</v>
      </c>
      <c r="Y10" s="188">
        <f>compopeinc!AO2</f>
        <v>5.6006582310390553E-2</v>
      </c>
      <c r="AB10" s="638">
        <f>B10-SUM(C10:I10)</f>
        <v>0</v>
      </c>
      <c r="AC10" s="638">
        <f>J10-SUM(K10:Q10)</f>
        <v>0</v>
      </c>
      <c r="AD10" s="638">
        <f>R10-SUM(S10:Y10)</f>
        <v>0</v>
      </c>
    </row>
    <row r="11" spans="1:33">
      <c r="A11" s="126">
        <v>1914</v>
      </c>
      <c r="B11" s="146">
        <f>compopeinc!R3</f>
        <v>0.42953700544365464</v>
      </c>
      <c r="C11" s="125">
        <f>compopeinc!S3</f>
        <v>4.6924309727160399E-2</v>
      </c>
      <c r="D11" s="125">
        <f>compopeinc!T3</f>
        <v>5.4136196924269187E-2</v>
      </c>
      <c r="E11" s="125">
        <f>compopeinc!U3</f>
        <v>4.6740744367670645E-2</v>
      </c>
      <c r="F11" s="125">
        <f>compopeinc!V3</f>
        <v>6.1687067799690659E-2</v>
      </c>
      <c r="G11" s="125">
        <f>compopeinc!W3</f>
        <v>7.4404688351458782E-4</v>
      </c>
      <c r="H11" s="125">
        <f>compopeinc!X3</f>
        <v>9.9536345570649207E-2</v>
      </c>
      <c r="I11" s="165">
        <f>compopeinc!Y3</f>
        <v>0.11976829417069998</v>
      </c>
      <c r="J11" s="185">
        <f>compopeinc!Z3</f>
        <v>0.32264482265376165</v>
      </c>
      <c r="K11" s="125">
        <f>compopeinc!AA3</f>
        <v>4.6902908403025668E-2</v>
      </c>
      <c r="L11" s="125">
        <f>compopeinc!AB3</f>
        <v>4.0490973860309337E-2</v>
      </c>
      <c r="M11" s="125">
        <f>compopeinc!AC3</f>
        <v>3.3060105692971103E-2</v>
      </c>
      <c r="N11" s="125">
        <f>compopeinc!AD3</f>
        <v>5.4452876627756518E-2</v>
      </c>
      <c r="O11" s="125">
        <f>compopeinc!AE3</f>
        <v>3.7577448247911569E-4</v>
      </c>
      <c r="P11" s="125">
        <f>compopeinc!AF3</f>
        <v>4.1571601164885542E-2</v>
      </c>
      <c r="Q11" s="125">
        <f>compopeinc!AG3</f>
        <v>0.1057905824223344</v>
      </c>
      <c r="R11" s="117">
        <f>compopeinc!AH3</f>
        <v>0.19327315990834554</v>
      </c>
      <c r="S11" s="125">
        <f>compopeinc!AI3</f>
        <v>4.692428652929171E-2</v>
      </c>
      <c r="T11" s="125">
        <f>compopeinc!AJ3</f>
        <v>2.6589370088756947E-2</v>
      </c>
      <c r="U11" s="125">
        <f>compopeinc!AK3</f>
        <v>1.5925549487899402E-2</v>
      </c>
      <c r="V11" s="125">
        <f>compopeinc!AL3</f>
        <v>2.9464431005535585E-2</v>
      </c>
      <c r="W11" s="125">
        <f>compopeinc!AM3</f>
        <v>6.3017748323276537E-5</v>
      </c>
      <c r="X11" s="125">
        <f>compopeinc!AN3</f>
        <v>1.7117626012530925E-2</v>
      </c>
      <c r="Y11" s="165">
        <f>compopeinc!AO3</f>
        <v>5.7188879036007723E-2</v>
      </c>
      <c r="AB11" s="638">
        <f t="shared" ref="AB11:AB74" si="0">B11-SUM(C11:I11)</f>
        <v>0</v>
      </c>
      <c r="AC11" s="638">
        <f t="shared" ref="AC11:AC74" si="1">J11-SUM(K11:Q11)</f>
        <v>0</v>
      </c>
      <c r="AD11" s="638">
        <f t="shared" ref="AD11:AD74" si="2">R11-SUM(S11:Y11)</f>
        <v>0</v>
      </c>
    </row>
    <row r="12" spans="1:33">
      <c r="A12" s="126">
        <v>1915</v>
      </c>
      <c r="B12" s="146">
        <f>compopeinc!R4</f>
        <v>0.42188210460514047</v>
      </c>
      <c r="C12" s="125">
        <f>compopeinc!S4</f>
        <v>4.8775865689154367E-2</v>
      </c>
      <c r="D12" s="125">
        <f>compopeinc!T4</f>
        <v>5.3099298114025931E-2</v>
      </c>
      <c r="E12" s="125">
        <f>compopeinc!U4</f>
        <v>4.673661515253031E-2</v>
      </c>
      <c r="F12" s="125">
        <f>compopeinc!V4</f>
        <v>5.9221633226127064E-2</v>
      </c>
      <c r="G12" s="125">
        <f>compopeinc!W4</f>
        <v>7.6020804792566404E-4</v>
      </c>
      <c r="H12" s="125">
        <f>compopeinc!X4</f>
        <v>9.8698951990728007E-2</v>
      </c>
      <c r="I12" s="165">
        <f>compopeinc!Y4</f>
        <v>0.1145895323846491</v>
      </c>
      <c r="J12" s="185">
        <f>compopeinc!Z4</f>
        <v>0.31473979647942424</v>
      </c>
      <c r="K12" s="125">
        <f>compopeinc!AA4</f>
        <v>4.8752588820210857E-2</v>
      </c>
      <c r="L12" s="125">
        <f>compopeinc!AB4</f>
        <v>3.9233909179533406E-2</v>
      </c>
      <c r="M12" s="125">
        <f>compopeinc!AC4</f>
        <v>3.2903883151344432E-2</v>
      </c>
      <c r="N12" s="125">
        <f>compopeinc!AD4</f>
        <v>5.2019590490828889E-2</v>
      </c>
      <c r="O12" s="125">
        <f>compopeinc!AE4</f>
        <v>3.8585937356525176E-4</v>
      </c>
      <c r="P12" s="125">
        <f>compopeinc!AF4</f>
        <v>4.072526185252618E-2</v>
      </c>
      <c r="Q12" s="125">
        <f>compopeinc!AG4</f>
        <v>0.10071870361141529</v>
      </c>
      <c r="R12" s="117">
        <f>compopeinc!AH4</f>
        <v>0.18702569406720165</v>
      </c>
      <c r="S12" s="125">
        <f>compopeinc!AI4</f>
        <v>4.877544990375203E-2</v>
      </c>
      <c r="T12" s="125">
        <f>compopeinc!AJ4</f>
        <v>2.4981947483808987E-2</v>
      </c>
      <c r="U12" s="125">
        <f>compopeinc!AK4</f>
        <v>1.5610571419082897E-2</v>
      </c>
      <c r="V12" s="125">
        <f>compopeinc!AL4</f>
        <v>2.7645678328194648E-2</v>
      </c>
      <c r="W12" s="125">
        <f>compopeinc!AM4</f>
        <v>6.5902878541900748E-5</v>
      </c>
      <c r="X12" s="125">
        <f>compopeinc!AN4</f>
        <v>1.6473284278846631E-2</v>
      </c>
      <c r="Y12" s="165">
        <f>compopeinc!AO4</f>
        <v>5.3472859774974561E-2</v>
      </c>
      <c r="AB12" s="638">
        <f t="shared" si="0"/>
        <v>0</v>
      </c>
      <c r="AC12" s="638">
        <f t="shared" si="1"/>
        <v>0</v>
      </c>
      <c r="AD12" s="638">
        <f t="shared" si="2"/>
        <v>0</v>
      </c>
    </row>
    <row r="13" spans="1:33">
      <c r="A13" s="126">
        <v>1916</v>
      </c>
      <c r="B13" s="160">
        <f>compopeinc!R5</f>
        <v>0.4438837529981236</v>
      </c>
      <c r="C13" s="440">
        <f>compopeinc!S5</f>
        <v>7.6146769807976494E-2</v>
      </c>
      <c r="D13" s="440">
        <f>compopeinc!T5</f>
        <v>5.0456186225166927E-2</v>
      </c>
      <c r="E13" s="440">
        <f>compopeinc!U5</f>
        <v>4.5962025238817671E-2</v>
      </c>
      <c r="F13" s="440">
        <f>compopeinc!V5</f>
        <v>5.4834713750130326E-2</v>
      </c>
      <c r="G13" s="440">
        <f>compopeinc!W5</f>
        <v>7.7406771181860994E-4</v>
      </c>
      <c r="H13" s="440">
        <f>compopeinc!X5</f>
        <v>0.10857566927274723</v>
      </c>
      <c r="I13" s="441">
        <f>compopeinc!Y5</f>
        <v>0.10713432099146637</v>
      </c>
      <c r="J13" s="185">
        <f>compopeinc!Z5</f>
        <v>0.33950967632503226</v>
      </c>
      <c r="K13" s="125">
        <f>compopeinc!AA5</f>
        <v>7.8498411241385221E-2</v>
      </c>
      <c r="L13" s="125">
        <f>compopeinc!AB5</f>
        <v>3.7769501732436511E-2</v>
      </c>
      <c r="M13" s="125">
        <f>compopeinc!AC5</f>
        <v>3.3122306756781288E-2</v>
      </c>
      <c r="N13" s="125">
        <f>compopeinc!AD5</f>
        <v>4.8567661394192899E-2</v>
      </c>
      <c r="O13" s="125">
        <f>compopeinc!AE5</f>
        <v>3.9456089090338304E-4</v>
      </c>
      <c r="P13" s="125">
        <f>compopeinc!AF5</f>
        <v>4.620806372637503E-2</v>
      </c>
      <c r="Q13" s="125">
        <f>compopeinc!AG5</f>
        <v>9.4949170582958028E-2</v>
      </c>
      <c r="R13" s="117">
        <f>compopeinc!AH5</f>
        <v>0.20635863045401706</v>
      </c>
      <c r="S13" s="116">
        <f>compopeinc!AI5</f>
        <v>6.7113289920694236E-2</v>
      </c>
      <c r="T13" s="116">
        <f>compopeinc!AJ5</f>
        <v>2.5076517149634766E-2</v>
      </c>
      <c r="U13" s="116">
        <f>compopeinc!AK5</f>
        <v>1.6492250046927181E-2</v>
      </c>
      <c r="V13" s="116">
        <f>compopeinc!AL5</f>
        <v>2.6599986497006498E-2</v>
      </c>
      <c r="W13" s="116">
        <f>compopeinc!AM5</f>
        <v>6.9366870899096003E-5</v>
      </c>
      <c r="X13" s="116">
        <f>compopeinc!AN5</f>
        <v>1.9046192578391657E-2</v>
      </c>
      <c r="Y13" s="145">
        <f>compopeinc!AO5</f>
        <v>5.1961027390463661E-2</v>
      </c>
      <c r="AB13" s="638">
        <f t="shared" si="0"/>
        <v>0</v>
      </c>
      <c r="AC13" s="638">
        <f t="shared" si="1"/>
        <v>0</v>
      </c>
      <c r="AD13" s="638">
        <f t="shared" si="2"/>
        <v>0</v>
      </c>
    </row>
    <row r="14" spans="1:33">
      <c r="A14" s="126">
        <v>1917</v>
      </c>
      <c r="B14" s="197">
        <f>compopeinc!R6</f>
        <v>0.4490198792078352</v>
      </c>
      <c r="C14" s="125">
        <f>compopeinc!S6</f>
        <v>8.4989247008277119E-2</v>
      </c>
      <c r="D14" s="125">
        <f>compopeinc!T6</f>
        <v>5.0538481899083103E-2</v>
      </c>
      <c r="E14" s="125">
        <f>compopeinc!U6</f>
        <v>4.4779403514890327E-2</v>
      </c>
      <c r="F14" s="125">
        <f>compopeinc!V6</f>
        <v>5.7200300290341163E-2</v>
      </c>
      <c r="G14" s="125">
        <f>compopeinc!W6</f>
        <v>7.6627221211790649E-4</v>
      </c>
      <c r="H14" s="125">
        <f>compopeinc!X6</f>
        <v>0.1000137013877589</v>
      </c>
      <c r="I14" s="165">
        <f>compopeinc!Y6</f>
        <v>0.1107324728953666</v>
      </c>
      <c r="J14" s="185">
        <f>compopeinc!Z6</f>
        <v>0.34590331461740398</v>
      </c>
      <c r="K14" s="125">
        <f>compopeinc!AA6</f>
        <v>8.6068906365204062E-2</v>
      </c>
      <c r="L14" s="125">
        <f>compopeinc!AB6</f>
        <v>3.7815905561033085E-2</v>
      </c>
      <c r="M14" s="125">
        <f>compopeinc!AC6</f>
        <v>3.2550384428716148E-2</v>
      </c>
      <c r="N14" s="125">
        <f>compopeinc!AD6</f>
        <v>5.0257759738878423E-2</v>
      </c>
      <c r="O14" s="125">
        <f>compopeinc!AE6</f>
        <v>3.9242521895845354E-4</v>
      </c>
      <c r="P14" s="125">
        <f>compopeinc!AF6</f>
        <v>4.1465671034241224E-2</v>
      </c>
      <c r="Q14" s="125">
        <f>compopeinc!AG6</f>
        <v>9.7352262270372622E-2</v>
      </c>
      <c r="R14" s="117">
        <f>compopeinc!AH6</f>
        <v>0.20136263442645991</v>
      </c>
      <c r="S14" s="125">
        <f>compopeinc!AI6</f>
        <v>8.0431502431858232E-2</v>
      </c>
      <c r="T14" s="125">
        <f>compopeinc!AJ6</f>
        <v>3.0590827935241181E-2</v>
      </c>
      <c r="U14" s="125">
        <f>compopeinc!AK6</f>
        <v>1.2616237853500382E-2</v>
      </c>
      <c r="V14" s="125">
        <f>compopeinc!AL6</f>
        <v>1.8436829410518586E-2</v>
      </c>
      <c r="W14" s="125">
        <f>compopeinc!AM6</f>
        <v>7.3457862050073643E-5</v>
      </c>
      <c r="X14" s="125">
        <f>compopeinc!AN6</f>
        <v>2.3609405243170876E-2</v>
      </c>
      <c r="Y14" s="165">
        <f>compopeinc!AO6</f>
        <v>3.5604373690120601E-2</v>
      </c>
      <c r="AB14" s="638">
        <f t="shared" si="0"/>
        <v>0</v>
      </c>
      <c r="AC14" s="638">
        <f t="shared" si="1"/>
        <v>0</v>
      </c>
      <c r="AD14" s="638">
        <f t="shared" si="2"/>
        <v>0</v>
      </c>
    </row>
    <row r="15" spans="1:33">
      <c r="A15" s="126">
        <v>1918</v>
      </c>
      <c r="B15" s="146">
        <f>compopeinc!R7</f>
        <v>0.43637946326819005</v>
      </c>
      <c r="C15" s="125">
        <f>compopeinc!S7</f>
        <v>8.6544415397708754E-2</v>
      </c>
      <c r="D15" s="125">
        <f>compopeinc!T7</f>
        <v>5.3352271072626335E-2</v>
      </c>
      <c r="E15" s="125">
        <f>compopeinc!U7</f>
        <v>4.0621955392529968E-2</v>
      </c>
      <c r="F15" s="125">
        <f>compopeinc!V7</f>
        <v>5.4137698654479184E-2</v>
      </c>
      <c r="G15" s="125">
        <f>compopeinc!W7</f>
        <v>8.0087429827560791E-4</v>
      </c>
      <c r="H15" s="125">
        <f>compopeinc!X7</f>
        <v>0.10045667981998221</v>
      </c>
      <c r="I15" s="165">
        <f>compopeinc!Y7</f>
        <v>0.10046556863258799</v>
      </c>
      <c r="J15" s="185">
        <f>compopeinc!Z7</f>
        <v>0.33853933940795539</v>
      </c>
      <c r="K15" s="125">
        <f>compopeinc!AA7</f>
        <v>8.4244051271188614E-2</v>
      </c>
      <c r="L15" s="125">
        <f>compopeinc!AB7</f>
        <v>4.5366890018326188E-2</v>
      </c>
      <c r="M15" s="125">
        <f>compopeinc!AC7</f>
        <v>2.8134456119066353E-2</v>
      </c>
      <c r="N15" s="125">
        <f>compopeinc!AD7</f>
        <v>4.3392800085543651E-2</v>
      </c>
      <c r="O15" s="125">
        <f>compopeinc!AE7</f>
        <v>4.1869049780375524E-4</v>
      </c>
      <c r="P15" s="125">
        <f>compopeinc!AF7</f>
        <v>5.6400625484278016E-2</v>
      </c>
      <c r="Q15" s="125">
        <f>compopeinc!AG7</f>
        <v>8.0581825931748813E-2</v>
      </c>
      <c r="R15" s="117">
        <f>compopeinc!AH7</f>
        <v>0.18951893559985655</v>
      </c>
      <c r="S15" s="125">
        <f>compopeinc!AI7</f>
        <v>7.0117032794950171E-2</v>
      </c>
      <c r="T15" s="125">
        <f>compopeinc!AJ7</f>
        <v>2.9002329319710866E-2</v>
      </c>
      <c r="U15" s="125">
        <f>compopeinc!AK7</f>
        <v>1.1241526117761044E-2</v>
      </c>
      <c r="V15" s="125">
        <f>compopeinc!AL7</f>
        <v>1.8975381959005149E-2</v>
      </c>
      <c r="W15" s="125">
        <f>compopeinc!AM7</f>
        <v>7.8054455620949316E-5</v>
      </c>
      <c r="X15" s="125">
        <f>compopeinc!AN7</f>
        <v>2.4950315798295496E-2</v>
      </c>
      <c r="Y15" s="165">
        <f>compopeinc!AO7</f>
        <v>3.5154295154512925E-2</v>
      </c>
      <c r="AB15" s="638">
        <f t="shared" si="0"/>
        <v>0</v>
      </c>
      <c r="AC15" s="638">
        <f t="shared" si="1"/>
        <v>0</v>
      </c>
      <c r="AD15" s="638">
        <f t="shared" si="2"/>
        <v>0</v>
      </c>
    </row>
    <row r="16" spans="1:33">
      <c r="A16" s="128">
        <v>1919</v>
      </c>
      <c r="B16" s="150">
        <f>compopeinc!R8</f>
        <v>0.45434684309179169</v>
      </c>
      <c r="C16" s="127">
        <f>compopeinc!S8</f>
        <v>9.3075715203012055E-2</v>
      </c>
      <c r="D16" s="127">
        <f>compopeinc!T8</f>
        <v>5.8433648686742799E-2</v>
      </c>
      <c r="E16" s="127">
        <f>compopeinc!U8</f>
        <v>3.9170438548648379E-2</v>
      </c>
      <c r="F16" s="127">
        <f>compopeinc!V8</f>
        <v>5.7617529211969845E-2</v>
      </c>
      <c r="G16" s="127">
        <f>compopeinc!W8</f>
        <v>7.9723548213013571E-4</v>
      </c>
      <c r="H16" s="127">
        <f>compopeinc!X8</f>
        <v>9.6080675561890053E-2</v>
      </c>
      <c r="I16" s="167">
        <f>compopeinc!Y8</f>
        <v>0.10917160039739837</v>
      </c>
      <c r="J16" s="186">
        <f>compopeinc!Z8</f>
        <v>0.36369668344326234</v>
      </c>
      <c r="K16" s="127">
        <f>compopeinc!AA8</f>
        <v>9.1000487578351913E-2</v>
      </c>
      <c r="L16" s="127">
        <f>compopeinc!AB8</f>
        <v>5.1725522865450728E-2</v>
      </c>
      <c r="M16" s="127">
        <f>compopeinc!AC8</f>
        <v>2.7882992213096838E-2</v>
      </c>
      <c r="N16" s="127">
        <f>compopeinc!AD8</f>
        <v>4.7583723712975069E-2</v>
      </c>
      <c r="O16" s="127">
        <f>compopeinc!AE8</f>
        <v>4.2094132671121644E-4</v>
      </c>
      <c r="P16" s="127">
        <f>compopeinc!AF8</f>
        <v>5.4849290839926193E-2</v>
      </c>
      <c r="Q16" s="127">
        <f>compopeinc!AG8</f>
        <v>9.0233724906750426E-2</v>
      </c>
      <c r="R16" s="120">
        <f>compopeinc!AH8</f>
        <v>0.21007459057269554</v>
      </c>
      <c r="S16" s="127">
        <f>compopeinc!AI8</f>
        <v>7.4431473952253385E-2</v>
      </c>
      <c r="T16" s="127">
        <f>compopeinc!AJ8</f>
        <v>3.4350693201748307E-2</v>
      </c>
      <c r="U16" s="127">
        <f>compopeinc!AK8</f>
        <v>1.116437275347028E-2</v>
      </c>
      <c r="V16" s="127">
        <f>compopeinc!AL8</f>
        <v>2.2679156394259967E-2</v>
      </c>
      <c r="W16" s="127">
        <f>compopeinc!AM8</f>
        <v>8.0736648268790585E-5</v>
      </c>
      <c r="X16" s="127">
        <f>compopeinc!AN8</f>
        <v>2.4432848904621194E-2</v>
      </c>
      <c r="Y16" s="167">
        <f>compopeinc!AO8</f>
        <v>4.2935308718073592E-2</v>
      </c>
      <c r="AB16" s="638">
        <f t="shared" si="0"/>
        <v>0</v>
      </c>
      <c r="AC16" s="638">
        <f t="shared" si="1"/>
        <v>0</v>
      </c>
      <c r="AD16" s="638">
        <f t="shared" si="2"/>
        <v>0</v>
      </c>
    </row>
    <row r="17" spans="1:30">
      <c r="A17" s="126">
        <v>1920</v>
      </c>
      <c r="B17" s="146">
        <f>compopeinc!R9</f>
        <v>0.43438579978886221</v>
      </c>
      <c r="C17" s="125">
        <f>compopeinc!S9</f>
        <v>8.5837590171844849E-2</v>
      </c>
      <c r="D17" s="125">
        <f>compopeinc!T9</f>
        <v>5.7054919322963984E-2</v>
      </c>
      <c r="E17" s="125">
        <f>compopeinc!U9</f>
        <v>3.5088239392681485E-2</v>
      </c>
      <c r="F17" s="125">
        <f>compopeinc!V9</f>
        <v>5.2011923420565542E-2</v>
      </c>
      <c r="G17" s="125">
        <f>compopeinc!W9</f>
        <v>8.2175465694787322E-4</v>
      </c>
      <c r="H17" s="125">
        <f>compopeinc!X9</f>
        <v>0.10364339744141765</v>
      </c>
      <c r="I17" s="165">
        <f>compopeinc!Y9</f>
        <v>9.9927975382440817E-2</v>
      </c>
      <c r="J17" s="185">
        <f>compopeinc!Z9</f>
        <v>0.33680086543675486</v>
      </c>
      <c r="K17" s="125">
        <f>compopeinc!AA9</f>
        <v>8.2474628632752386E-2</v>
      </c>
      <c r="L17" s="125">
        <f>compopeinc!AB9</f>
        <v>4.6603242066486188E-2</v>
      </c>
      <c r="M17" s="125">
        <f>compopeinc!AC9</f>
        <v>2.4829356864029054E-2</v>
      </c>
      <c r="N17" s="125">
        <f>compopeinc!AD9</f>
        <v>4.1880733426677558E-2</v>
      </c>
      <c r="O17" s="125">
        <f>compopeinc!AE9</f>
        <v>4.3515902475742616E-4</v>
      </c>
      <c r="P17" s="125">
        <f>compopeinc!AF9</f>
        <v>6.0062610518355951E-2</v>
      </c>
      <c r="Q17" s="125">
        <f>compopeinc!AG9</f>
        <v>8.0515134903696398E-2</v>
      </c>
      <c r="R17" s="117">
        <f>compopeinc!AH9</f>
        <v>0.18402602239174717</v>
      </c>
      <c r="S17" s="125">
        <f>compopeinc!AI9</f>
        <v>6.4874953434065227E-2</v>
      </c>
      <c r="T17" s="125">
        <f>compopeinc!AJ9</f>
        <v>2.7438702598933357E-2</v>
      </c>
      <c r="U17" s="125">
        <f>compopeinc!AK9</f>
        <v>1.0357500712106282E-2</v>
      </c>
      <c r="V17" s="125">
        <f>compopeinc!AL9</f>
        <v>1.9307118413147251E-2</v>
      </c>
      <c r="W17" s="125">
        <f>compopeinc!AM9</f>
        <v>8.330304508136251E-5</v>
      </c>
      <c r="X17" s="125">
        <f>compopeinc!AN9</f>
        <v>2.4930730993993355E-2</v>
      </c>
      <c r="Y17" s="165">
        <f>compopeinc!AO9</f>
        <v>3.7033713194420351E-2</v>
      </c>
      <c r="AB17" s="638">
        <f t="shared" si="0"/>
        <v>0</v>
      </c>
      <c r="AC17" s="638">
        <f t="shared" si="1"/>
        <v>0</v>
      </c>
      <c r="AD17" s="638">
        <f t="shared" si="2"/>
        <v>0</v>
      </c>
    </row>
    <row r="18" spans="1:30">
      <c r="A18" s="126">
        <v>1921</v>
      </c>
      <c r="B18" s="146">
        <f>compopeinc!R10</f>
        <v>0.46528068848676268</v>
      </c>
      <c r="C18" s="125">
        <f>compopeinc!S10</f>
        <v>6.0894407497108498E-2</v>
      </c>
      <c r="D18" s="125">
        <f>compopeinc!T10</f>
        <v>6.9301297710433238E-2</v>
      </c>
      <c r="E18" s="125">
        <f>compopeinc!U10</f>
        <v>4.3342035246640466E-2</v>
      </c>
      <c r="F18" s="125">
        <f>compopeinc!V10</f>
        <v>4.9913024882342408E-2</v>
      </c>
      <c r="G18" s="125">
        <f>compopeinc!W10</f>
        <v>9.1897219799228977E-4</v>
      </c>
      <c r="H18" s="125">
        <f>compopeinc!X10</f>
        <v>0.14599628344697096</v>
      </c>
      <c r="I18" s="165">
        <f>compopeinc!Y10</f>
        <v>9.4914667505274872E-2</v>
      </c>
      <c r="J18" s="185">
        <f>compopeinc!Z10</f>
        <v>0.3479750009974672</v>
      </c>
      <c r="K18" s="125">
        <f>compopeinc!AA10</f>
        <v>6.0586633568575285E-2</v>
      </c>
      <c r="L18" s="125">
        <f>compopeinc!AB10</f>
        <v>5.7573237035969851E-2</v>
      </c>
      <c r="M18" s="125">
        <f>compopeinc!AC10</f>
        <v>3.0245217668059401E-2</v>
      </c>
      <c r="N18" s="125">
        <f>compopeinc!AD10</f>
        <v>4.053787234291497E-2</v>
      </c>
      <c r="O18" s="125">
        <f>compopeinc!AE10</f>
        <v>4.9459465479338965E-4</v>
      </c>
      <c r="P18" s="125">
        <f>compopeinc!AF10</f>
        <v>8.1424306353685305E-2</v>
      </c>
      <c r="Q18" s="125">
        <f>compopeinc!AG10</f>
        <v>7.7113139373468961E-2</v>
      </c>
      <c r="R18" s="117">
        <f>compopeinc!AH10</f>
        <v>0.18099041031887286</v>
      </c>
      <c r="S18" s="125">
        <f>compopeinc!AI10</f>
        <v>4.9536035974827038E-2</v>
      </c>
      <c r="T18" s="125">
        <f>compopeinc!AJ10</f>
        <v>3.2746329659585238E-2</v>
      </c>
      <c r="U18" s="125">
        <f>compopeinc!AK10</f>
        <v>1.263446890131577E-2</v>
      </c>
      <c r="V18" s="125">
        <f>compopeinc!AL10</f>
        <v>1.8789790968613284E-2</v>
      </c>
      <c r="W18" s="125">
        <f>compopeinc!AM10</f>
        <v>1.0329748690780078E-4</v>
      </c>
      <c r="X18" s="125">
        <f>compopeinc!AN10</f>
        <v>3.1524163380552209E-2</v>
      </c>
      <c r="Y18" s="165">
        <f>compopeinc!AO10</f>
        <v>3.5656323947071494E-2</v>
      </c>
      <c r="AB18" s="638">
        <f t="shared" si="0"/>
        <v>0</v>
      </c>
      <c r="AC18" s="638">
        <f t="shared" si="1"/>
        <v>0</v>
      </c>
      <c r="AD18" s="638">
        <f t="shared" si="2"/>
        <v>0</v>
      </c>
    </row>
    <row r="19" spans="1:30">
      <c r="A19" s="126">
        <v>1922</v>
      </c>
      <c r="B19" s="146">
        <f>compopeinc!R11</f>
        <v>0.45536580615846073</v>
      </c>
      <c r="C19" s="125">
        <f>compopeinc!S11</f>
        <v>4.5506003254068846E-2</v>
      </c>
      <c r="D19" s="125">
        <f>compopeinc!T11</f>
        <v>7.2675255470151204E-2</v>
      </c>
      <c r="E19" s="125">
        <f>compopeinc!U11</f>
        <v>4.819374738577905E-2</v>
      </c>
      <c r="F19" s="125">
        <f>compopeinc!V11</f>
        <v>5.0940383202894679E-2</v>
      </c>
      <c r="G19" s="125">
        <f>compopeinc!W11</f>
        <v>9.3725887508780089E-4</v>
      </c>
      <c r="H19" s="125">
        <f>compopeinc!X11</f>
        <v>0.13848706806191019</v>
      </c>
      <c r="I19" s="165">
        <f>compopeinc!Y11</f>
        <v>9.8626089908569026E-2</v>
      </c>
      <c r="J19" s="185">
        <f>compopeinc!Z11</f>
        <v>0.34065941221510232</v>
      </c>
      <c r="K19" s="125">
        <f>compopeinc!AA11</f>
        <v>4.4477358989708303E-2</v>
      </c>
      <c r="L19" s="125">
        <f>compopeinc!AB11</f>
        <v>6.1040637868736244E-2</v>
      </c>
      <c r="M19" s="125">
        <f>compopeinc!AC11</f>
        <v>3.5083451543816792E-2</v>
      </c>
      <c r="N19" s="125">
        <f>compopeinc!AD11</f>
        <v>4.1188321141206921E-2</v>
      </c>
      <c r="O19" s="125">
        <f>compopeinc!AE11</f>
        <v>5.0799278741451702E-4</v>
      </c>
      <c r="P19" s="125">
        <f>compopeinc!AF11</f>
        <v>7.8581202638118616E-2</v>
      </c>
      <c r="Q19" s="125">
        <f>compopeinc!AG11</f>
        <v>7.9780447246100963E-2</v>
      </c>
      <c r="R19" s="117">
        <f>compopeinc!AH11</f>
        <v>0.17626613263747531</v>
      </c>
      <c r="S19" s="125">
        <f>compopeinc!AI11</f>
        <v>3.7019787868639666E-2</v>
      </c>
      <c r="T19" s="125">
        <f>compopeinc!AJ11</f>
        <v>3.6581875136200349E-2</v>
      </c>
      <c r="U19" s="125">
        <f>compopeinc!AK11</f>
        <v>1.7327551479782068E-2</v>
      </c>
      <c r="V19" s="125">
        <f>compopeinc!AL11</f>
        <v>1.86707368618503E-2</v>
      </c>
      <c r="W19" s="125">
        <f>compopeinc!AM11</f>
        <v>1.0661566204736888E-4</v>
      </c>
      <c r="X19" s="125">
        <f>compopeinc!AN11</f>
        <v>3.0483301983672436E-2</v>
      </c>
      <c r="Y19" s="165">
        <f>compopeinc!AO11</f>
        <v>3.6076263645283137E-2</v>
      </c>
      <c r="AB19" s="638">
        <f t="shared" si="0"/>
        <v>0</v>
      </c>
      <c r="AC19" s="638">
        <f t="shared" si="1"/>
        <v>0</v>
      </c>
      <c r="AD19" s="638">
        <f t="shared" si="2"/>
        <v>0</v>
      </c>
    </row>
    <row r="20" spans="1:30">
      <c r="A20" s="126">
        <v>1923</v>
      </c>
      <c r="B20" s="146">
        <f>compopeinc!R12</f>
        <v>0.43102782655751548</v>
      </c>
      <c r="C20" s="125">
        <f>compopeinc!S12</f>
        <v>8.0322398407162682E-2</v>
      </c>
      <c r="D20" s="125">
        <f>compopeinc!T12</f>
        <v>6.4576406848707621E-2</v>
      </c>
      <c r="E20" s="125">
        <f>compopeinc!U12</f>
        <v>4.1766766427660959E-2</v>
      </c>
      <c r="F20" s="125">
        <f>compopeinc!V12</f>
        <v>4.8450115298989828E-2</v>
      </c>
      <c r="G20" s="125">
        <f>compopeinc!W12</f>
        <v>9.3401464600801525E-4</v>
      </c>
      <c r="H20" s="125">
        <f>compopeinc!X12</f>
        <v>0.10362543982388678</v>
      </c>
      <c r="I20" s="165">
        <f>compopeinc!Y12</f>
        <v>9.1352685105099557E-2</v>
      </c>
      <c r="J20" s="185">
        <f>compopeinc!Z12</f>
        <v>0.32400765766875089</v>
      </c>
      <c r="K20" s="125">
        <f>compopeinc!AA12</f>
        <v>7.6774100090447245E-2</v>
      </c>
      <c r="L20" s="125">
        <f>compopeinc!AB12</f>
        <v>5.135831727031985E-2</v>
      </c>
      <c r="M20" s="125">
        <f>compopeinc!AC12</f>
        <v>2.8316278266603552E-2</v>
      </c>
      <c r="N20" s="125">
        <f>compopeinc!AD12</f>
        <v>3.7030587944335551E-2</v>
      </c>
      <c r="O20" s="125">
        <f>compopeinc!AE12</f>
        <v>5.1535996464980834E-4</v>
      </c>
      <c r="P20" s="125">
        <f>compopeinc!AF12</f>
        <v>6.0144805975493376E-2</v>
      </c>
      <c r="Q20" s="125">
        <f>compopeinc!AG12</f>
        <v>6.9868208156901562E-2</v>
      </c>
      <c r="R20" s="117">
        <f>compopeinc!AH12</f>
        <v>0.16885257938925011</v>
      </c>
      <c r="S20" s="125">
        <f>compopeinc!AI12</f>
        <v>6.2149946768401715E-2</v>
      </c>
      <c r="T20" s="125">
        <f>compopeinc!AJ12</f>
        <v>2.7085881442276381E-2</v>
      </c>
      <c r="U20" s="125">
        <f>compopeinc!AK12</f>
        <v>1.1902166301891181E-2</v>
      </c>
      <c r="V20" s="125">
        <f>compopeinc!AL12</f>
        <v>1.3365869836003505E-2</v>
      </c>
      <c r="W20" s="125">
        <f>compopeinc!AM12</f>
        <v>1.1532873751264459E-4</v>
      </c>
      <c r="X20" s="125">
        <f>compopeinc!AN12</f>
        <v>2.910923397172193E-2</v>
      </c>
      <c r="Y20" s="165">
        <f>compopeinc!AO12</f>
        <v>2.5124152331442693E-2</v>
      </c>
      <c r="AB20" s="638">
        <f t="shared" si="0"/>
        <v>0</v>
      </c>
      <c r="AC20" s="638">
        <f t="shared" si="1"/>
        <v>0</v>
      </c>
      <c r="AD20" s="638">
        <f t="shared" si="2"/>
        <v>0</v>
      </c>
    </row>
    <row r="21" spans="1:30">
      <c r="A21" s="126">
        <v>1924</v>
      </c>
      <c r="B21" s="146">
        <f>compopeinc!R13</f>
        <v>0.45262930734206125</v>
      </c>
      <c r="C21" s="125">
        <f>compopeinc!S13</f>
        <v>7.2751876703327556E-2</v>
      </c>
      <c r="D21" s="125">
        <f>compopeinc!T13</f>
        <v>6.9724371556229181E-2</v>
      </c>
      <c r="E21" s="125">
        <f>compopeinc!U13</f>
        <v>4.7134615294134902E-2</v>
      </c>
      <c r="F21" s="125">
        <f>compopeinc!V13</f>
        <v>5.1875479606703315E-2</v>
      </c>
      <c r="G21" s="125">
        <f>compopeinc!W13</f>
        <v>1.0401497096679214E-3</v>
      </c>
      <c r="H21" s="125">
        <f>compopeinc!X13</f>
        <v>0.11094950575862096</v>
      </c>
      <c r="I21" s="165">
        <f>compopeinc!Y13</f>
        <v>9.9153308713377492E-2</v>
      </c>
      <c r="J21" s="185">
        <f>compopeinc!Z13</f>
        <v>0.33822849608093158</v>
      </c>
      <c r="K21" s="125">
        <f>compopeinc!AA13</f>
        <v>6.9072709327254581E-2</v>
      </c>
      <c r="L21" s="125">
        <f>compopeinc!AB13</f>
        <v>5.5024491114712012E-2</v>
      </c>
      <c r="M21" s="125">
        <f>compopeinc!AC13</f>
        <v>3.1594117287694616E-2</v>
      </c>
      <c r="N21" s="125">
        <f>compopeinc!AD13</f>
        <v>3.9411435669749417E-2</v>
      </c>
      <c r="O21" s="125">
        <f>compopeinc!AE13</f>
        <v>5.9798615849090552E-4</v>
      </c>
      <c r="P21" s="125">
        <f>compopeinc!AF13</f>
        <v>6.7148037728153989E-2</v>
      </c>
      <c r="Q21" s="125">
        <f>compopeinc!AG13</f>
        <v>7.5379718794876066E-2</v>
      </c>
      <c r="R21" s="117">
        <f>compopeinc!AH13</f>
        <v>0.17605549310994764</v>
      </c>
      <c r="S21" s="125">
        <f>compopeinc!AI13</f>
        <v>5.7286632357495246E-2</v>
      </c>
      <c r="T21" s="125">
        <f>compopeinc!AJ13</f>
        <v>2.9431308572962011E-2</v>
      </c>
      <c r="U21" s="125">
        <f>compopeinc!AK13</f>
        <v>1.2357698441031196E-2</v>
      </c>
      <c r="V21" s="125">
        <f>compopeinc!AL13</f>
        <v>1.5438981434928096E-2</v>
      </c>
      <c r="W21" s="125">
        <f>compopeinc!AM13</f>
        <v>1.4918817243609797E-4</v>
      </c>
      <c r="X21" s="125">
        <f>compopeinc!AN13</f>
        <v>3.1954148822270406E-2</v>
      </c>
      <c r="Y21" s="165">
        <f>compopeinc!AO13</f>
        <v>2.943753530882455E-2</v>
      </c>
      <c r="AB21" s="638">
        <f t="shared" si="0"/>
        <v>0</v>
      </c>
      <c r="AC21" s="638">
        <f t="shared" si="1"/>
        <v>0</v>
      </c>
      <c r="AD21" s="638">
        <f t="shared" si="2"/>
        <v>0</v>
      </c>
    </row>
    <row r="22" spans="1:30">
      <c r="A22" s="126">
        <v>1925</v>
      </c>
      <c r="B22" s="146">
        <f>compopeinc!R14</f>
        <v>0.4708364140220534</v>
      </c>
      <c r="C22" s="125">
        <f>compopeinc!S14</f>
        <v>8.6336476882399107E-2</v>
      </c>
      <c r="D22" s="125">
        <f>compopeinc!T14</f>
        <v>7.0981165558301404E-2</v>
      </c>
      <c r="E22" s="125">
        <f>compopeinc!U14</f>
        <v>4.737549081276312E-2</v>
      </c>
      <c r="F22" s="125">
        <f>compopeinc!V14</f>
        <v>5.4775057489697666E-2</v>
      </c>
      <c r="G22" s="125">
        <f>compopeinc!W14</f>
        <v>1.1059432370536812E-3</v>
      </c>
      <c r="H22" s="125">
        <f>compopeinc!X14</f>
        <v>0.10613332749513947</v>
      </c>
      <c r="I22" s="165">
        <f>compopeinc!Y14</f>
        <v>0.10412895254669886</v>
      </c>
      <c r="J22" s="185">
        <f>compopeinc!Z14</f>
        <v>0.3637239465799656</v>
      </c>
      <c r="K22" s="125">
        <f>compopeinc!AA14</f>
        <v>8.1635891285764109E-2</v>
      </c>
      <c r="L22" s="125">
        <f>compopeinc!AB14</f>
        <v>5.6952355402091225E-2</v>
      </c>
      <c r="M22" s="125">
        <f>compopeinc!AC14</f>
        <v>3.2102728427090665E-2</v>
      </c>
      <c r="N22" s="125">
        <f>compopeinc!AD14</f>
        <v>4.2268136331745074E-2</v>
      </c>
      <c r="O22" s="125">
        <f>compopeinc!AE14</f>
        <v>6.6264524149747253E-4</v>
      </c>
      <c r="P22" s="125">
        <f>compopeinc!AF14</f>
        <v>6.9680036106722285E-2</v>
      </c>
      <c r="Q22" s="125">
        <f>compopeinc!AG14</f>
        <v>8.0422153785054795E-2</v>
      </c>
      <c r="R22" s="117">
        <f>compopeinc!AH14</f>
        <v>0.19947570860664071</v>
      </c>
      <c r="S22" s="125">
        <f>compopeinc!AI14</f>
        <v>6.7679294751112132E-2</v>
      </c>
      <c r="T22" s="125">
        <f>compopeinc!AJ14</f>
        <v>3.2934755356529788E-2</v>
      </c>
      <c r="U22" s="125">
        <f>compopeinc!AK14</f>
        <v>1.3758697110186549E-2</v>
      </c>
      <c r="V22" s="125">
        <f>compopeinc!AL14</f>
        <v>1.8338322337933897E-2</v>
      </c>
      <c r="W22" s="125">
        <f>compopeinc!AM14</f>
        <v>1.7340979125454164E-4</v>
      </c>
      <c r="X22" s="125">
        <f>compopeinc!AN14</f>
        <v>3.1776574842188113E-2</v>
      </c>
      <c r="Y22" s="165">
        <f>compopeinc!AO14</f>
        <v>3.4814654417435753E-2</v>
      </c>
      <c r="AB22" s="638">
        <f t="shared" si="0"/>
        <v>0</v>
      </c>
      <c r="AC22" s="638">
        <f t="shared" si="1"/>
        <v>0</v>
      </c>
      <c r="AD22" s="638">
        <f t="shared" si="2"/>
        <v>0</v>
      </c>
    </row>
    <row r="23" spans="1:30">
      <c r="A23" s="126">
        <v>1926</v>
      </c>
      <c r="B23" s="146">
        <f>compopeinc!R15</f>
        <v>0.47441212202207134</v>
      </c>
      <c r="C23" s="125">
        <f>compopeinc!S15</f>
        <v>0.10911536661887179</v>
      </c>
      <c r="D23" s="125">
        <f>compopeinc!T15</f>
        <v>6.9069948195326511E-2</v>
      </c>
      <c r="E23" s="125">
        <f>compopeinc!U15</f>
        <v>4.2650027087240534E-2</v>
      </c>
      <c r="F23" s="125">
        <f>compopeinc!V15</f>
        <v>5.0755263420998106E-2</v>
      </c>
      <c r="G23" s="125">
        <f>compopeinc!W15</f>
        <v>1.1616764558665957E-3</v>
      </c>
      <c r="H23" s="125">
        <f>compopeinc!X15</f>
        <v>0.10581098315313689</v>
      </c>
      <c r="I23" s="165">
        <f>compopeinc!Y15</f>
        <v>9.5848857090630957E-2</v>
      </c>
      <c r="J23" s="185">
        <f>compopeinc!Z15</f>
        <v>0.37326129455814266</v>
      </c>
      <c r="K23" s="125">
        <f>compopeinc!AA15</f>
        <v>0.10303580309313749</v>
      </c>
      <c r="L23" s="125">
        <f>compopeinc!AB15</f>
        <v>5.5734750019203992E-2</v>
      </c>
      <c r="M23" s="125">
        <f>compopeinc!AC15</f>
        <v>2.8978131670910318E-2</v>
      </c>
      <c r="N23" s="125">
        <f>compopeinc!AD15</f>
        <v>3.9612145567155525E-2</v>
      </c>
      <c r="O23" s="125">
        <f>compopeinc!AE15</f>
        <v>7.0894274583392452E-4</v>
      </c>
      <c r="P23" s="125">
        <f>compopeinc!AF15</f>
        <v>7.0316845631389027E-2</v>
      </c>
      <c r="Q23" s="125">
        <f>compopeinc!AG15</f>
        <v>7.4874675830512272E-2</v>
      </c>
      <c r="R23" s="117">
        <f>compopeinc!AH15</f>
        <v>0.21214557740825538</v>
      </c>
      <c r="S23" s="125">
        <f>compopeinc!AI15</f>
        <v>8.551124315744528E-2</v>
      </c>
      <c r="T23" s="125">
        <f>compopeinc!AJ15</f>
        <v>3.2834702225140386E-2</v>
      </c>
      <c r="U23" s="125">
        <f>compopeinc!AK15</f>
        <v>1.2614731181334625E-2</v>
      </c>
      <c r="V23" s="125">
        <f>compopeinc!AL15</f>
        <v>1.6891173055650598E-2</v>
      </c>
      <c r="W23" s="125">
        <f>compopeinc!AM15</f>
        <v>1.9200057903381699E-4</v>
      </c>
      <c r="X23" s="125">
        <f>compopeinc!AN15</f>
        <v>3.2247003772386762E-2</v>
      </c>
      <c r="Y23" s="165">
        <f>compopeinc!AO15</f>
        <v>3.1854723437263914E-2</v>
      </c>
      <c r="AB23" s="638">
        <f t="shared" si="0"/>
        <v>0</v>
      </c>
      <c r="AC23" s="638">
        <f t="shared" si="1"/>
        <v>0</v>
      </c>
      <c r="AD23" s="638">
        <f t="shared" si="2"/>
        <v>0</v>
      </c>
    </row>
    <row r="24" spans="1:30">
      <c r="A24" s="126">
        <v>1927</v>
      </c>
      <c r="B24" s="146">
        <f>compopeinc!R16</f>
        <v>0.46759591037905457</v>
      </c>
      <c r="C24" s="125">
        <f>compopeinc!S16</f>
        <v>8.7698395879179922E-2</v>
      </c>
      <c r="D24" s="125">
        <f>compopeinc!T16</f>
        <v>7.1620156623295045E-2</v>
      </c>
      <c r="E24" s="125">
        <f>compopeinc!U16</f>
        <v>4.3433882985497177E-2</v>
      </c>
      <c r="F24" s="125">
        <f>compopeinc!V16</f>
        <v>5.043012670454191E-2</v>
      </c>
      <c r="G24" s="125">
        <f>compopeinc!W16</f>
        <v>1.2797054597083143E-3</v>
      </c>
      <c r="H24" s="125">
        <f>compopeinc!X16</f>
        <v>0.11506368728245707</v>
      </c>
      <c r="I24" s="165">
        <f>compopeinc!Y16</f>
        <v>9.8069955444375231E-2</v>
      </c>
      <c r="J24" s="185">
        <f>compopeinc!Z16</f>
        <v>0.36479980246793198</v>
      </c>
      <c r="K24" s="125">
        <f>compopeinc!AA16</f>
        <v>8.2885628132228953E-2</v>
      </c>
      <c r="L24" s="125">
        <f>compopeinc!AB16</f>
        <v>5.8504081111001596E-2</v>
      </c>
      <c r="M24" s="125">
        <f>compopeinc!AC16</f>
        <v>3.0096754179923607E-2</v>
      </c>
      <c r="N24" s="125">
        <f>compopeinc!AD16</f>
        <v>3.9371284449078288E-2</v>
      </c>
      <c r="O24" s="125">
        <f>compopeinc!AE16</f>
        <v>7.9375296389533161E-4</v>
      </c>
      <c r="P24" s="125">
        <f>compopeinc!AF16</f>
        <v>7.6518065682624703E-2</v>
      </c>
      <c r="Q24" s="125">
        <f>compopeinc!AG16</f>
        <v>7.6630235949179434E-2</v>
      </c>
      <c r="R24" s="117">
        <f>compopeinc!AH16</f>
        <v>0.2032842715404716</v>
      </c>
      <c r="S24" s="125">
        <f>compopeinc!AI16</f>
        <v>6.8800871754251092E-2</v>
      </c>
      <c r="T24" s="125">
        <f>compopeinc!AJ16</f>
        <v>3.4584960837174251E-2</v>
      </c>
      <c r="U24" s="125">
        <f>compopeinc!AK16</f>
        <v>1.4021617021594157E-2</v>
      </c>
      <c r="V24" s="125">
        <f>compopeinc!AL16</f>
        <v>1.7397052384028618E-2</v>
      </c>
      <c r="W24" s="125">
        <f>compopeinc!AM16</f>
        <v>2.223867398884111E-4</v>
      </c>
      <c r="X24" s="125">
        <f>compopeinc!AN16</f>
        <v>3.4469929961164041E-2</v>
      </c>
      <c r="Y24" s="165">
        <f>compopeinc!AO16</f>
        <v>3.3787452842371016E-2</v>
      </c>
      <c r="AB24" s="638">
        <f t="shared" si="0"/>
        <v>0</v>
      </c>
      <c r="AC24" s="638">
        <f t="shared" si="1"/>
        <v>0</v>
      </c>
      <c r="AD24" s="638">
        <f t="shared" si="2"/>
        <v>0</v>
      </c>
    </row>
    <row r="25" spans="1:30">
      <c r="A25" s="126">
        <v>1928</v>
      </c>
      <c r="B25" s="146">
        <f>compopeinc!R17</f>
        <v>0.47957217747214598</v>
      </c>
      <c r="C25" s="125">
        <f>compopeinc!S17</f>
        <v>8.9533094109585779E-2</v>
      </c>
      <c r="D25" s="125">
        <f>compopeinc!T17</f>
        <v>7.3434158536887006E-2</v>
      </c>
      <c r="E25" s="125">
        <f>compopeinc!U17</f>
        <v>4.3275005681215589E-2</v>
      </c>
      <c r="F25" s="125">
        <f>compopeinc!V17</f>
        <v>4.8723868136437733E-2</v>
      </c>
      <c r="G25" s="125">
        <f>compopeinc!W17</f>
        <v>1.3902733110037991E-3</v>
      </c>
      <c r="H25" s="125">
        <f>compopeinc!X17</f>
        <v>0.12738853105042808</v>
      </c>
      <c r="I25" s="165">
        <f>compopeinc!Y17</f>
        <v>9.5827246646588038E-2</v>
      </c>
      <c r="J25" s="185">
        <f>compopeinc!Z17</f>
        <v>0.37491991483323989</v>
      </c>
      <c r="K25" s="125">
        <f>compopeinc!AA17</f>
        <v>8.4967938212240246E-2</v>
      </c>
      <c r="L25" s="125">
        <f>compopeinc!AB17</f>
        <v>6.017504306160356E-2</v>
      </c>
      <c r="M25" s="125">
        <f>compopeinc!AC17</f>
        <v>3.0735565848059632E-2</v>
      </c>
      <c r="N25" s="125">
        <f>compopeinc!AD17</f>
        <v>3.8406118840040922E-2</v>
      </c>
      <c r="O25" s="125">
        <f>compopeinc!AE17</f>
        <v>8.7242605058803174E-4</v>
      </c>
      <c r="P25" s="125">
        <f>compopeinc!AF17</f>
        <v>8.4170122141852058E-2</v>
      </c>
      <c r="Q25" s="125">
        <f>compopeinc!AG17</f>
        <v>7.5592700678855373E-2</v>
      </c>
      <c r="R25" s="117">
        <f>compopeinc!AH17</f>
        <v>0.21389152741289313</v>
      </c>
      <c r="S25" s="125">
        <f>compopeinc!AI17</f>
        <v>7.0697062141833161E-2</v>
      </c>
      <c r="T25" s="125">
        <f>compopeinc!AJ17</f>
        <v>3.6749389086931032E-2</v>
      </c>
      <c r="U25" s="125">
        <f>compopeinc!AK17</f>
        <v>1.5029599468689618E-2</v>
      </c>
      <c r="V25" s="125">
        <f>compopeinc!AL17</f>
        <v>1.8631490332616175E-2</v>
      </c>
      <c r="W25" s="125">
        <f>compopeinc!AM17</f>
        <v>2.4907217828556093E-4</v>
      </c>
      <c r="X25" s="125">
        <f>compopeinc!AN17</f>
        <v>3.5928859552214427E-2</v>
      </c>
      <c r="Y25" s="165">
        <f>compopeinc!AO17</f>
        <v>3.6606054652323188E-2</v>
      </c>
      <c r="AB25" s="638">
        <f t="shared" si="0"/>
        <v>0</v>
      </c>
      <c r="AC25" s="638">
        <f t="shared" si="1"/>
        <v>0</v>
      </c>
      <c r="AD25" s="638">
        <f t="shared" si="2"/>
        <v>0</v>
      </c>
    </row>
    <row r="26" spans="1:30">
      <c r="A26" s="126">
        <v>1929</v>
      </c>
      <c r="B26" s="146">
        <f>compopeinc!R18</f>
        <v>0.46679826051807449</v>
      </c>
      <c r="C26" s="125">
        <f>compopeinc!S18</f>
        <v>9.91545773566751E-2</v>
      </c>
      <c r="D26" s="125">
        <f>compopeinc!T18</f>
        <v>7.3478819350520919E-2</v>
      </c>
      <c r="E26" s="125">
        <f>compopeinc!U18</f>
        <v>4.1270986014882716E-2</v>
      </c>
      <c r="F26" s="125">
        <f>compopeinc!V18</f>
        <v>4.6514261858684194E-2</v>
      </c>
      <c r="G26" s="125">
        <f>compopeinc!W18</f>
        <v>1.4773511680606483E-3</v>
      </c>
      <c r="H26" s="125">
        <f>compopeinc!X18</f>
        <v>0.1132082402676659</v>
      </c>
      <c r="I26" s="165">
        <f>compopeinc!Y18</f>
        <v>9.1694024501584856E-2</v>
      </c>
      <c r="J26" s="185">
        <f>compopeinc!Z18</f>
        <v>0.36823813460718713</v>
      </c>
      <c r="K26" s="125">
        <f>compopeinc!AA18</f>
        <v>9.4021298884542068E-2</v>
      </c>
      <c r="L26" s="125">
        <f>compopeinc!AB18</f>
        <v>6.0269800686524704E-2</v>
      </c>
      <c r="M26" s="125">
        <f>compopeinc!AC18</f>
        <v>2.9010887665477474E-2</v>
      </c>
      <c r="N26" s="125">
        <f>compopeinc!AD18</f>
        <v>3.6486398891094292E-2</v>
      </c>
      <c r="O26" s="125">
        <f>compopeinc!AE18</f>
        <v>9.2915964841546459E-4</v>
      </c>
      <c r="P26" s="125">
        <f>compopeinc!AF18</f>
        <v>7.5523863550519654E-2</v>
      </c>
      <c r="Q26" s="125">
        <f>compopeinc!AG18</f>
        <v>7.1996725280613433E-2</v>
      </c>
      <c r="R26" s="117">
        <f>compopeinc!AH18</f>
        <v>0.21163062361182727</v>
      </c>
      <c r="S26" s="125">
        <f>compopeinc!AI18</f>
        <v>7.7928357440587723E-2</v>
      </c>
      <c r="T26" s="125">
        <f>compopeinc!AJ18</f>
        <v>3.681879468841108E-2</v>
      </c>
      <c r="U26" s="125">
        <f>compopeinc!AK18</f>
        <v>1.4134182228292604E-2</v>
      </c>
      <c r="V26" s="125">
        <f>compopeinc!AL18</f>
        <v>1.7023763855150732E-2</v>
      </c>
      <c r="W26" s="125">
        <f>compopeinc!AM18</f>
        <v>2.5812195868613389E-4</v>
      </c>
      <c r="X26" s="125">
        <f>compopeinc!AN18</f>
        <v>3.1939621140469394E-2</v>
      </c>
      <c r="Y26" s="165">
        <f>compopeinc!AO18</f>
        <v>3.3527782300229576E-2</v>
      </c>
      <c r="AB26" s="638">
        <f t="shared" si="0"/>
        <v>0</v>
      </c>
      <c r="AC26" s="638">
        <f t="shared" si="1"/>
        <v>0</v>
      </c>
      <c r="AD26" s="638">
        <f t="shared" si="2"/>
        <v>0</v>
      </c>
    </row>
    <row r="27" spans="1:30">
      <c r="A27" s="130">
        <v>1930</v>
      </c>
      <c r="B27" s="157">
        <f>compopeinc!R19</f>
        <v>0.45342488436975686</v>
      </c>
      <c r="C27" s="129">
        <f>compopeinc!S19</f>
        <v>8.4855008388601896E-2</v>
      </c>
      <c r="D27" s="129">
        <f>compopeinc!T19</f>
        <v>7.8168173566092722E-2</v>
      </c>
      <c r="E27" s="129">
        <f>compopeinc!U19</f>
        <v>4.5388159112090841E-2</v>
      </c>
      <c r="F27" s="129">
        <f>compopeinc!V19</f>
        <v>4.017687695312866E-2</v>
      </c>
      <c r="G27" s="129">
        <f>compopeinc!W19</f>
        <v>1.7660902488804311E-3</v>
      </c>
      <c r="H27" s="129">
        <f>compopeinc!X19</f>
        <v>0.12465175414116872</v>
      </c>
      <c r="I27" s="169">
        <f>compopeinc!Y19</f>
        <v>7.8418821959793522E-2</v>
      </c>
      <c r="J27" s="187">
        <f>compopeinc!Z19</f>
        <v>0.34147484614587092</v>
      </c>
      <c r="K27" s="129">
        <f>compopeinc!AA19</f>
        <v>8.1118429396324535E-2</v>
      </c>
      <c r="L27" s="129">
        <f>compopeinc!AB19</f>
        <v>6.0806474694798454E-2</v>
      </c>
      <c r="M27" s="129">
        <f>compopeinc!AC19</f>
        <v>3.1268792187533527E-2</v>
      </c>
      <c r="N27" s="129">
        <f>compopeinc!AD19</f>
        <v>2.9769555936683789E-2</v>
      </c>
      <c r="O27" s="129">
        <f>compopeinc!AE19</f>
        <v>1.1050657000713656E-3</v>
      </c>
      <c r="P27" s="129">
        <f>compopeinc!AF19</f>
        <v>7.9250099046197828E-2</v>
      </c>
      <c r="Q27" s="129">
        <f>compopeinc!AG19</f>
        <v>5.8156429184261393E-2</v>
      </c>
      <c r="R27" s="123">
        <f>compopeinc!AH19</f>
        <v>0.18087777716676365</v>
      </c>
      <c r="S27" s="129">
        <f>compopeinc!AI19</f>
        <v>6.3582166842232279E-2</v>
      </c>
      <c r="T27" s="129">
        <f>compopeinc!AJ19</f>
        <v>3.2629518606833018E-2</v>
      </c>
      <c r="U27" s="129">
        <f>compopeinc!AK19</f>
        <v>1.4351286474834423E-2</v>
      </c>
      <c r="V27" s="129">
        <f>compopeinc!AL19</f>
        <v>1.2644214063484737E-2</v>
      </c>
      <c r="W27" s="129">
        <f>compopeinc!AM19</f>
        <v>3.08190592409549E-4</v>
      </c>
      <c r="X27" s="129">
        <f>compopeinc!AN19</f>
        <v>3.2728943398738289E-2</v>
      </c>
      <c r="Y27" s="169">
        <f>compopeinc!AO19</f>
        <v>2.463345718823132E-2</v>
      </c>
      <c r="AB27" s="638">
        <f t="shared" si="0"/>
        <v>0</v>
      </c>
      <c r="AC27" s="638">
        <f t="shared" si="1"/>
        <v>0</v>
      </c>
      <c r="AD27" s="638">
        <f t="shared" si="2"/>
        <v>0</v>
      </c>
    </row>
    <row r="28" spans="1:30">
      <c r="A28" s="126">
        <v>1931</v>
      </c>
      <c r="B28" s="146">
        <f>compopeinc!R20</f>
        <v>0.44995974836664415</v>
      </c>
      <c r="C28" s="125">
        <f>compopeinc!S20</f>
        <v>3.9658548872054701E-2</v>
      </c>
      <c r="D28" s="125">
        <f>compopeinc!T20</f>
        <v>9.4498814616955404E-2</v>
      </c>
      <c r="E28" s="125">
        <f>compopeinc!U20</f>
        <v>5.3211676819210664E-2</v>
      </c>
      <c r="F28" s="125">
        <f>compopeinc!V20</f>
        <v>3.9999764418930522E-2</v>
      </c>
      <c r="G28" s="125">
        <f>compopeinc!W20</f>
        <v>2.4517793245163954E-3</v>
      </c>
      <c r="H28" s="125">
        <f>compopeinc!X20</f>
        <v>0.14352169335527717</v>
      </c>
      <c r="I28" s="165">
        <f>compopeinc!Y20</f>
        <v>7.6617470959699355E-2</v>
      </c>
      <c r="J28" s="185">
        <f>compopeinc!Z20</f>
        <v>0.31993617910919309</v>
      </c>
      <c r="K28" s="125">
        <f>compopeinc!AA20</f>
        <v>3.795215985422621E-2</v>
      </c>
      <c r="L28" s="125">
        <f>compopeinc!AB20</f>
        <v>7.2658809611631195E-2</v>
      </c>
      <c r="M28" s="125">
        <f>compopeinc!AC20</f>
        <v>3.5455180642146422E-2</v>
      </c>
      <c r="N28" s="125">
        <f>compopeinc!AD20</f>
        <v>2.8937400315527221E-2</v>
      </c>
      <c r="O28" s="125">
        <f>compopeinc!AE20</f>
        <v>1.541711164030467E-3</v>
      </c>
      <c r="P28" s="125">
        <f>compopeinc!AF20</f>
        <v>8.7908923292437352E-2</v>
      </c>
      <c r="Q28" s="125">
        <f>compopeinc!AG20</f>
        <v>5.5481994229194177E-2</v>
      </c>
      <c r="R28" s="117">
        <f>compopeinc!AH20</f>
        <v>0.15032631780090977</v>
      </c>
      <c r="S28" s="125">
        <f>compopeinc!AI20</f>
        <v>2.8079464809489082E-2</v>
      </c>
      <c r="T28" s="125">
        <f>compopeinc!AJ20</f>
        <v>3.5682435443236009E-2</v>
      </c>
      <c r="U28" s="125">
        <f>compopeinc!AK20</f>
        <v>1.5015549286562919E-2</v>
      </c>
      <c r="V28" s="125">
        <f>compopeinc!AL20</f>
        <v>1.1966659376434879E-2</v>
      </c>
      <c r="W28" s="125">
        <f>compopeinc!AM20</f>
        <v>4.4856892933046728E-4</v>
      </c>
      <c r="X28" s="125">
        <f>compopeinc!AN20</f>
        <v>3.6250795285879184E-2</v>
      </c>
      <c r="Y28" s="165">
        <f>compopeinc!AO20</f>
        <v>2.2882844669977212E-2</v>
      </c>
      <c r="AB28" s="638">
        <f t="shared" si="0"/>
        <v>0</v>
      </c>
      <c r="AC28" s="638">
        <f t="shared" si="1"/>
        <v>0</v>
      </c>
      <c r="AD28" s="638">
        <f t="shared" si="2"/>
        <v>0</v>
      </c>
    </row>
    <row r="29" spans="1:30">
      <c r="A29" s="126">
        <v>1932</v>
      </c>
      <c r="B29" s="146">
        <f>compopeinc!R21</f>
        <v>0.46654304694440951</v>
      </c>
      <c r="C29" s="125">
        <f>compopeinc!S21</f>
        <v>-1.0575532832897647E-2</v>
      </c>
      <c r="D29" s="125">
        <f>compopeinc!T21</f>
        <v>0.12231649305874803</v>
      </c>
      <c r="E29" s="125">
        <f>compopeinc!U21</f>
        <v>6.5617960789978322E-2</v>
      </c>
      <c r="F29" s="125">
        <f>compopeinc!V21</f>
        <v>3.8610091678550347E-2</v>
      </c>
      <c r="G29" s="125">
        <f>compopeinc!W21</f>
        <v>3.4696491134938732E-3</v>
      </c>
      <c r="H29" s="125">
        <f>compopeinc!X21</f>
        <v>0.17822768790534424</v>
      </c>
      <c r="I29" s="165">
        <f>compopeinc!Y21</f>
        <v>6.8876697231192538E-2</v>
      </c>
      <c r="J29" s="185">
        <f>compopeinc!Z21</f>
        <v>0.32970436779769413</v>
      </c>
      <c r="K29" s="125">
        <f>compopeinc!AA21</f>
        <v>-1.0234921121027588E-2</v>
      </c>
      <c r="L29" s="125">
        <f>compopeinc!AB21</f>
        <v>0.10072734538864907</v>
      </c>
      <c r="M29" s="125">
        <f>compopeinc!AC21</f>
        <v>4.7128715696223906E-2</v>
      </c>
      <c r="N29" s="125">
        <f>compopeinc!AD21</f>
        <v>2.8536976415953933E-2</v>
      </c>
      <c r="O29" s="125">
        <f>compopeinc!AE21</f>
        <v>2.2620990057078618E-3</v>
      </c>
      <c r="P29" s="125">
        <f>compopeinc!AF21</f>
        <v>0.11032494823923424</v>
      </c>
      <c r="Q29" s="125">
        <f>compopeinc!AG21</f>
        <v>5.0959204172952792E-2</v>
      </c>
      <c r="R29" s="117">
        <f>compopeinc!AH21</f>
        <v>0.1391273974228337</v>
      </c>
      <c r="S29" s="125">
        <f>compopeinc!AI21</f>
        <v>-7.5991900401291643E-3</v>
      </c>
      <c r="T29" s="125">
        <f>compopeinc!AJ21</f>
        <v>4.7976706915164868E-2</v>
      </c>
      <c r="U29" s="125">
        <f>compopeinc!AK21</f>
        <v>1.9731769040765706E-2</v>
      </c>
      <c r="V29" s="125">
        <f>compopeinc!AL21</f>
        <v>1.2014252723293916E-2</v>
      </c>
      <c r="W29" s="125">
        <f>compopeinc!AM21</f>
        <v>7.1858118328590396E-4</v>
      </c>
      <c r="X29" s="125">
        <f>compopeinc!AN21</f>
        <v>4.4881586303426688E-2</v>
      </c>
      <c r="Y29" s="165">
        <f>compopeinc!AO21</f>
        <v>2.1403691297025809E-2</v>
      </c>
      <c r="AB29" s="638">
        <f t="shared" si="0"/>
        <v>0</v>
      </c>
      <c r="AC29" s="638">
        <f t="shared" si="1"/>
        <v>0</v>
      </c>
      <c r="AD29" s="638">
        <f t="shared" si="2"/>
        <v>0</v>
      </c>
    </row>
    <row r="30" spans="1:30">
      <c r="A30" s="126">
        <v>1933</v>
      </c>
      <c r="B30" s="146">
        <f>compopeinc!R22</f>
        <v>0.46872278175007381</v>
      </c>
      <c r="C30" s="125">
        <f>compopeinc!S22</f>
        <v>-8.1514032308429227E-3</v>
      </c>
      <c r="D30" s="125">
        <f>compopeinc!T22</f>
        <v>0.11824932808853258</v>
      </c>
      <c r="E30" s="125">
        <f>compopeinc!U22</f>
        <v>5.7413858694909781E-2</v>
      </c>
      <c r="F30" s="125">
        <f>compopeinc!V22</f>
        <v>4.4297271010568462E-2</v>
      </c>
      <c r="G30" s="125">
        <f>compopeinc!W22</f>
        <v>3.639600292863668E-3</v>
      </c>
      <c r="H30" s="125">
        <f>compopeinc!X22</f>
        <v>0.17275968801890207</v>
      </c>
      <c r="I30" s="165">
        <f>compopeinc!Y22</f>
        <v>8.0514438875140232E-2</v>
      </c>
      <c r="J30" s="185">
        <f>compopeinc!Z22</f>
        <v>0.34316164690846962</v>
      </c>
      <c r="K30" s="125">
        <f>compopeinc!AA22</f>
        <v>-7.9044123952418267E-3</v>
      </c>
      <c r="L30" s="125">
        <f>compopeinc!AB22</f>
        <v>9.8860985966161968E-2</v>
      </c>
      <c r="M30" s="125">
        <f>compopeinc!AC22</f>
        <v>4.4867713390273553E-2</v>
      </c>
      <c r="N30" s="125">
        <f>compopeinc!AD22</f>
        <v>3.3628264721420817E-2</v>
      </c>
      <c r="O30" s="125">
        <f>compopeinc!AE22</f>
        <v>2.3887777311507167E-3</v>
      </c>
      <c r="P30" s="125">
        <f>compopeinc!AF22</f>
        <v>0.11011046169157818</v>
      </c>
      <c r="Q30" s="125">
        <f>compopeinc!AG22</f>
        <v>6.1209855803126184E-2</v>
      </c>
      <c r="R30" s="117">
        <f>compopeinc!AH22</f>
        <v>0.15156593803209994</v>
      </c>
      <c r="S30" s="125">
        <f>compopeinc!AI22</f>
        <v>-6.1697611480730106E-3</v>
      </c>
      <c r="T30" s="125">
        <f>compopeinc!AJ22</f>
        <v>4.967856364030461E-2</v>
      </c>
      <c r="U30" s="125">
        <f>compopeinc!AK22</f>
        <v>1.8706685427946918E-2</v>
      </c>
      <c r="V30" s="125">
        <f>compopeinc!AL22</f>
        <v>1.4814312409763187E-2</v>
      </c>
      <c r="W30" s="125">
        <f>compopeinc!AM22</f>
        <v>7.7044922791889327E-4</v>
      </c>
      <c r="X30" s="125">
        <f>compopeinc!AN22</f>
        <v>4.68399667397554E-2</v>
      </c>
      <c r="Y30" s="165">
        <f>compopeinc!AO22</f>
        <v>2.6925721734483887E-2</v>
      </c>
      <c r="AB30" s="638">
        <f t="shared" si="0"/>
        <v>0</v>
      </c>
      <c r="AC30" s="638">
        <f t="shared" si="1"/>
        <v>0</v>
      </c>
      <c r="AD30" s="638">
        <f t="shared" si="2"/>
        <v>0</v>
      </c>
    </row>
    <row r="31" spans="1:30">
      <c r="A31" s="126">
        <v>1934</v>
      </c>
      <c r="B31" s="146">
        <f>compopeinc!R23</f>
        <v>0.48026533993694509</v>
      </c>
      <c r="C31" s="125">
        <f>compopeinc!S23</f>
        <v>3.5897862523732789E-2</v>
      </c>
      <c r="D31" s="125">
        <f>compopeinc!T23</f>
        <v>0.10019948301216118</v>
      </c>
      <c r="E31" s="125">
        <f>compopeinc!U23</f>
        <v>4.1510237678584361E-2</v>
      </c>
      <c r="F31" s="125">
        <f>compopeinc!V23</f>
        <v>4.2058571286046349E-2</v>
      </c>
      <c r="G31" s="125">
        <f>compopeinc!W23</f>
        <v>3.3225413927453068E-3</v>
      </c>
      <c r="H31" s="125">
        <f>compopeinc!X23</f>
        <v>0.17642200094546182</v>
      </c>
      <c r="I31" s="165">
        <f>compopeinc!Y23</f>
        <v>8.0854643098213469E-2</v>
      </c>
      <c r="J31" s="185">
        <f>compopeinc!Z23</f>
        <v>0.36545784647790791</v>
      </c>
      <c r="K31" s="125">
        <f>compopeinc!AA23</f>
        <v>3.5884063459996181E-2</v>
      </c>
      <c r="L31" s="125">
        <f>compopeinc!AB23</f>
        <v>8.8433723159618324E-2</v>
      </c>
      <c r="M31" s="125">
        <f>compopeinc!AC23</f>
        <v>3.3500000521413068E-2</v>
      </c>
      <c r="N31" s="125">
        <f>compopeinc!AD23</f>
        <v>3.3137417492632673E-2</v>
      </c>
      <c r="O31" s="125">
        <f>compopeinc!AE23</f>
        <v>2.1814287986871845E-3</v>
      </c>
      <c r="P31" s="125">
        <f>compopeinc!AF23</f>
        <v>0.10855707389231201</v>
      </c>
      <c r="Q31" s="125">
        <f>compopeinc!AG23</f>
        <v>6.3764139153248522E-2</v>
      </c>
      <c r="R31" s="117">
        <f>compopeinc!AH23</f>
        <v>0.17151700739952933</v>
      </c>
      <c r="S31" s="125">
        <f>compopeinc!AI23</f>
        <v>2.8642758554104749E-2</v>
      </c>
      <c r="T31" s="125">
        <f>compopeinc!AJ23</f>
        <v>4.2274036685591904E-2</v>
      </c>
      <c r="U31" s="125">
        <f>compopeinc!AK23</f>
        <v>1.3839774899453702E-2</v>
      </c>
      <c r="V31" s="125">
        <f>compopeinc!AL23</f>
        <v>1.4292869942992453E-2</v>
      </c>
      <c r="W31" s="125">
        <f>compopeinc!AM23</f>
        <v>7.0462481373568229E-4</v>
      </c>
      <c r="X31" s="125">
        <f>compopeinc!AN23</f>
        <v>4.4318383747770994E-2</v>
      </c>
      <c r="Y31" s="165">
        <f>compopeinc!AO23</f>
        <v>2.7444558755879832E-2</v>
      </c>
      <c r="AB31" s="638">
        <f t="shared" si="0"/>
        <v>0</v>
      </c>
      <c r="AC31" s="638">
        <f t="shared" si="1"/>
        <v>0</v>
      </c>
      <c r="AD31" s="638">
        <f t="shared" si="2"/>
        <v>0</v>
      </c>
    </row>
    <row r="32" spans="1:30">
      <c r="A32" s="126">
        <v>1935</v>
      </c>
      <c r="B32" s="146">
        <f>compopeinc!R24</f>
        <v>0.47062032486939315</v>
      </c>
      <c r="C32" s="125">
        <f>compopeinc!S24</f>
        <v>4.8309198046356853E-2</v>
      </c>
      <c r="D32" s="125">
        <f>compopeinc!T24</f>
        <v>8.7274154876495327E-2</v>
      </c>
      <c r="E32" s="125">
        <f>compopeinc!U24</f>
        <v>3.6011604531826252E-2</v>
      </c>
      <c r="F32" s="125">
        <f>compopeinc!V24</f>
        <v>4.5146032612269391E-2</v>
      </c>
      <c r="G32" s="125">
        <f>compopeinc!W24</f>
        <v>3.281788839234692E-3</v>
      </c>
      <c r="H32" s="125">
        <f>compopeinc!X24</f>
        <v>0.16098060491773092</v>
      </c>
      <c r="I32" s="165">
        <f>compopeinc!Y24</f>
        <v>8.9616941045479778E-2</v>
      </c>
      <c r="J32" s="185">
        <f>compopeinc!Z24</f>
        <v>0.35115142799907917</v>
      </c>
      <c r="K32" s="125">
        <f>compopeinc!AA24</f>
        <v>4.7282052306286258E-2</v>
      </c>
      <c r="L32" s="125">
        <f>compopeinc!AB24</f>
        <v>7.3181726887357273E-2</v>
      </c>
      <c r="M32" s="125">
        <f>compopeinc!AC24</f>
        <v>2.8042580433601402E-2</v>
      </c>
      <c r="N32" s="125">
        <f>compopeinc!AD24</f>
        <v>3.529346611990037E-2</v>
      </c>
      <c r="O32" s="125">
        <f>compopeinc!AE24</f>
        <v>2.0939084752553917E-3</v>
      </c>
      <c r="P32" s="125">
        <f>compopeinc!AF24</f>
        <v>9.5137911175456294E-2</v>
      </c>
      <c r="Q32" s="125">
        <f>compopeinc!AG24</f>
        <v>7.011978260122223E-2</v>
      </c>
      <c r="R32" s="117">
        <f>compopeinc!AH24</f>
        <v>0.17361282732280722</v>
      </c>
      <c r="S32" s="125">
        <f>compopeinc!AI24</f>
        <v>3.82476702491047E-2</v>
      </c>
      <c r="T32" s="125">
        <f>compopeinc!AJ24</f>
        <v>3.5334966894254312E-2</v>
      </c>
      <c r="U32" s="125">
        <f>compopeinc!AK24</f>
        <v>1.197745738196733E-2</v>
      </c>
      <c r="V32" s="125">
        <f>compopeinc!AL24</f>
        <v>1.5560640620209768E-2</v>
      </c>
      <c r="W32" s="125">
        <f>compopeinc!AM24</f>
        <v>6.7396373790416016E-4</v>
      </c>
      <c r="X32" s="125">
        <f>compopeinc!AN24</f>
        <v>4.0970632216998058E-2</v>
      </c>
      <c r="Y32" s="165">
        <f>compopeinc!AO24</f>
        <v>3.0847496222368875E-2</v>
      </c>
      <c r="AB32" s="638">
        <f t="shared" si="0"/>
        <v>0</v>
      </c>
      <c r="AC32" s="638">
        <f t="shared" si="1"/>
        <v>0</v>
      </c>
      <c r="AD32" s="638">
        <f t="shared" si="2"/>
        <v>0</v>
      </c>
    </row>
    <row r="33" spans="1:30">
      <c r="A33" s="126">
        <v>1936</v>
      </c>
      <c r="B33" s="146">
        <f>compopeinc!R25</f>
        <v>0.47739322749905633</v>
      </c>
      <c r="C33" s="125">
        <f>compopeinc!S25</f>
        <v>7.3539248892855458E-2</v>
      </c>
      <c r="D33" s="125">
        <f>compopeinc!T25</f>
        <v>7.6412246488435101E-2</v>
      </c>
      <c r="E33" s="125">
        <f>compopeinc!U25</f>
        <v>3.3438011955024285E-2</v>
      </c>
      <c r="F33" s="125">
        <f>compopeinc!V25</f>
        <v>4.5006505851851383E-2</v>
      </c>
      <c r="G33" s="125">
        <f>compopeinc!W25</f>
        <v>3.3938985521943712E-3</v>
      </c>
      <c r="H33" s="125">
        <f>compopeinc!X25</f>
        <v>0.15998328804157694</v>
      </c>
      <c r="I33" s="165">
        <f>compopeinc!Y25</f>
        <v>8.5620027717118727E-2</v>
      </c>
      <c r="J33" s="185">
        <f>compopeinc!Z25</f>
        <v>0.35994770148957966</v>
      </c>
      <c r="K33" s="125">
        <f>compopeinc!AA25</f>
        <v>7.2152585201091898E-2</v>
      </c>
      <c r="L33" s="125">
        <f>compopeinc!AB25</f>
        <v>6.1860919019107771E-2</v>
      </c>
      <c r="M33" s="125">
        <f>compopeinc!AC25</f>
        <v>2.5773383460372189E-2</v>
      </c>
      <c r="N33" s="125">
        <f>compopeinc!AD25</f>
        <v>3.589186832014029E-2</v>
      </c>
      <c r="O33" s="125">
        <f>compopeinc!AE25</f>
        <v>2.0794710907637132E-3</v>
      </c>
      <c r="P33" s="125">
        <f>compopeinc!AF25</f>
        <v>9.3814665822296819E-2</v>
      </c>
      <c r="Q33" s="125">
        <f>compopeinc!AG25</f>
        <v>6.8374808575807008E-2</v>
      </c>
      <c r="R33" s="117">
        <f>compopeinc!AH25</f>
        <v>0.19243720545539639</v>
      </c>
      <c r="S33" s="125">
        <f>compopeinc!AI25</f>
        <v>6.020037774346481E-2</v>
      </c>
      <c r="T33" s="125">
        <f>compopeinc!AJ25</f>
        <v>2.9863627460727876E-2</v>
      </c>
      <c r="U33" s="125">
        <f>compopeinc!AK25</f>
        <v>1.1176213723140127E-2</v>
      </c>
      <c r="V33" s="125">
        <f>compopeinc!AL25</f>
        <v>1.7017111879270491E-2</v>
      </c>
      <c r="W33" s="125">
        <f>compopeinc!AM25</f>
        <v>6.3553043097442426E-4</v>
      </c>
      <c r="X33" s="125">
        <f>compopeinc!AN25</f>
        <v>4.1155600266645727E-2</v>
      </c>
      <c r="Y33" s="165">
        <f>compopeinc!AO25</f>
        <v>3.238874395117286E-2</v>
      </c>
      <c r="AB33" s="638">
        <f t="shared" si="0"/>
        <v>0</v>
      </c>
      <c r="AC33" s="638">
        <f t="shared" si="1"/>
        <v>0</v>
      </c>
      <c r="AD33" s="638">
        <f t="shared" si="2"/>
        <v>0</v>
      </c>
    </row>
    <row r="34" spans="1:30">
      <c r="A34" s="126">
        <v>1937</v>
      </c>
      <c r="B34" s="146">
        <f>compopeinc!R26</f>
        <v>0.46518513553982865</v>
      </c>
      <c r="C34" s="125">
        <f>compopeinc!S26</f>
        <v>7.2097679922214233E-2</v>
      </c>
      <c r="D34" s="125">
        <f>compopeinc!T26</f>
        <v>7.1078506421549337E-2</v>
      </c>
      <c r="E34" s="125">
        <f>compopeinc!U26</f>
        <v>2.825143568470324E-2</v>
      </c>
      <c r="F34" s="125">
        <f>compopeinc!V26</f>
        <v>4.3387668370272643E-2</v>
      </c>
      <c r="G34" s="125">
        <f>compopeinc!W26</f>
        <v>4.7351779845354099E-3</v>
      </c>
      <c r="H34" s="125">
        <f>compopeinc!X26</f>
        <v>0.16236832527314723</v>
      </c>
      <c r="I34" s="165">
        <f>compopeinc!Y26</f>
        <v>8.3266341883406481E-2</v>
      </c>
      <c r="J34" s="185">
        <f>compopeinc!Z26</f>
        <v>0.34992180585468508</v>
      </c>
      <c r="K34" s="125">
        <f>compopeinc!AA26</f>
        <v>7.1269110006254258E-2</v>
      </c>
      <c r="L34" s="125">
        <f>compopeinc!AB26</f>
        <v>5.5475345364335162E-2</v>
      </c>
      <c r="M34" s="125">
        <f>compopeinc!AC26</f>
        <v>1.9609599371654112E-2</v>
      </c>
      <c r="N34" s="125">
        <f>compopeinc!AD26</f>
        <v>3.349839389398946E-2</v>
      </c>
      <c r="O34" s="125">
        <f>compopeinc!AE26</f>
        <v>2.6888519149865561E-3</v>
      </c>
      <c r="P34" s="125">
        <f>compopeinc!AF26</f>
        <v>0.10288459929936193</v>
      </c>
      <c r="Q34" s="125">
        <f>compopeinc!AG26</f>
        <v>6.4495906004103737E-2</v>
      </c>
      <c r="R34" s="117">
        <f>compopeinc!AH26</f>
        <v>0.19041947899912692</v>
      </c>
      <c r="S34" s="125">
        <f>compopeinc!AI26</f>
        <v>6.1752347051085753E-2</v>
      </c>
      <c r="T34" s="125">
        <f>compopeinc!AJ26</f>
        <v>3.4259930775977422E-2</v>
      </c>
      <c r="U34" s="125">
        <f>compopeinc!AK26</f>
        <v>1.0451828115186574E-2</v>
      </c>
      <c r="V34" s="125">
        <f>compopeinc!AL26</f>
        <v>1.5720211907301468E-2</v>
      </c>
      <c r="W34" s="125">
        <f>compopeinc!AM26</f>
        <v>6.2737084589779184E-4</v>
      </c>
      <c r="X34" s="125">
        <f>compopeinc!AN26</f>
        <v>3.7331522560753644E-2</v>
      </c>
      <c r="Y34" s="165">
        <f>compopeinc!AO26</f>
        <v>3.0276267742924245E-2</v>
      </c>
      <c r="AB34" s="638">
        <f t="shared" si="0"/>
        <v>0</v>
      </c>
      <c r="AC34" s="638">
        <f t="shared" si="1"/>
        <v>0</v>
      </c>
      <c r="AD34" s="638">
        <f t="shared" si="2"/>
        <v>0</v>
      </c>
    </row>
    <row r="35" spans="1:30">
      <c r="A35" s="126">
        <v>1938</v>
      </c>
      <c r="B35" s="146">
        <f>compopeinc!R27</f>
        <v>0.46462106224885041</v>
      </c>
      <c r="C35" s="125">
        <f>compopeinc!S27</f>
        <v>5.319543279206005E-2</v>
      </c>
      <c r="D35" s="125">
        <f>compopeinc!T27</f>
        <v>7.3399822607466914E-2</v>
      </c>
      <c r="E35" s="125">
        <f>compopeinc!U27</f>
        <v>3.6499712771862439E-2</v>
      </c>
      <c r="F35" s="125">
        <f>compopeinc!V27</f>
        <v>4.2581868505197226E-2</v>
      </c>
      <c r="G35" s="125">
        <f>compopeinc!W27</f>
        <v>5.9767987224820405E-3</v>
      </c>
      <c r="H35" s="125">
        <f>compopeinc!X27</f>
        <v>0.1703726891700986</v>
      </c>
      <c r="I35" s="165">
        <f>compopeinc!Y27</f>
        <v>8.2594737679683283E-2</v>
      </c>
      <c r="J35" s="185">
        <f>compopeinc!Z27</f>
        <v>0.33751905021620954</v>
      </c>
      <c r="K35" s="125">
        <f>compopeinc!AA27</f>
        <v>5.1496375945735098E-2</v>
      </c>
      <c r="L35" s="125">
        <f>compopeinc!AB27</f>
        <v>5.6211798338094428E-2</v>
      </c>
      <c r="M35" s="125">
        <f>compopeinc!AC27</f>
        <v>2.4728961378181293E-2</v>
      </c>
      <c r="N35" s="125">
        <f>compopeinc!AD27</f>
        <v>3.2139581980063787E-2</v>
      </c>
      <c r="O35" s="125">
        <f>compopeinc!AE27</f>
        <v>3.6317107676742395E-3</v>
      </c>
      <c r="P35" s="125">
        <f>compopeinc!AF27</f>
        <v>0.10670609744041772</v>
      </c>
      <c r="Q35" s="125">
        <f>compopeinc!AG27</f>
        <v>6.2604524366042955E-2</v>
      </c>
      <c r="R35" s="117">
        <f>compopeinc!AH27</f>
        <v>0.1719334006072194</v>
      </c>
      <c r="S35" s="125">
        <f>compopeinc!AI27</f>
        <v>4.2842190311295908E-2</v>
      </c>
      <c r="T35" s="125">
        <f>compopeinc!AJ27</f>
        <v>3.287944097083078E-2</v>
      </c>
      <c r="U35" s="125">
        <f>compopeinc!AK27</f>
        <v>1.2507675401359936E-2</v>
      </c>
      <c r="V35" s="125">
        <f>compopeinc!AL27</f>
        <v>1.4867769734033432E-2</v>
      </c>
      <c r="W35" s="125">
        <f>compopeinc!AM27</f>
        <v>9.5075233225452253E-4</v>
      </c>
      <c r="X35" s="125">
        <f>compopeinc!AN27</f>
        <v>3.8880939726820565E-2</v>
      </c>
      <c r="Y35" s="165">
        <f>compopeinc!AO27</f>
        <v>2.9004632130624243E-2</v>
      </c>
      <c r="AB35" s="638">
        <f t="shared" si="0"/>
        <v>0</v>
      </c>
      <c r="AC35" s="638">
        <f t="shared" si="1"/>
        <v>0</v>
      </c>
      <c r="AD35" s="638">
        <f t="shared" si="2"/>
        <v>0</v>
      </c>
    </row>
    <row r="36" spans="1:30">
      <c r="A36" s="128">
        <v>1939</v>
      </c>
      <c r="B36" s="150">
        <f>compopeinc!R28</f>
        <v>0.47867982941068782</v>
      </c>
      <c r="C36" s="127">
        <f>compopeinc!S28</f>
        <v>6.6559537476246572E-2</v>
      </c>
      <c r="D36" s="127">
        <f>compopeinc!T28</f>
        <v>6.8956074950428339E-2</v>
      </c>
      <c r="E36" s="127">
        <f>compopeinc!U28</f>
        <v>3.2727315078516485E-2</v>
      </c>
      <c r="F36" s="127">
        <f>compopeinc!V28</f>
        <v>4.3088746426316112E-2</v>
      </c>
      <c r="G36" s="127">
        <f>compopeinc!W28</f>
        <v>5.7854140941449618E-3</v>
      </c>
      <c r="H36" s="127">
        <f>compopeinc!X28</f>
        <v>0.17817888684502445</v>
      </c>
      <c r="I36" s="167">
        <f>compopeinc!Y28</f>
        <v>8.3383854540010918E-2</v>
      </c>
      <c r="J36" s="186">
        <f>compopeinc!Z28</f>
        <v>0.35313535255083123</v>
      </c>
      <c r="K36" s="127">
        <f>compopeinc!AA28</f>
        <v>6.4665094237407933E-2</v>
      </c>
      <c r="L36" s="127">
        <f>compopeinc!AB28</f>
        <v>5.4682677209369167E-2</v>
      </c>
      <c r="M36" s="127">
        <f>compopeinc!AC28</f>
        <v>2.3080988994029925E-2</v>
      </c>
      <c r="N36" s="127">
        <f>compopeinc!AD28</f>
        <v>3.3652282843125297E-2</v>
      </c>
      <c r="O36" s="127">
        <f>compopeinc!AE28</f>
        <v>3.5384066275268621E-3</v>
      </c>
      <c r="P36" s="127">
        <f>compopeinc!AF28</f>
        <v>0.10815763081954491</v>
      </c>
      <c r="Q36" s="127">
        <f>compopeinc!AG28</f>
        <v>6.5358271819827105E-2</v>
      </c>
      <c r="R36" s="120">
        <f>compopeinc!AH28</f>
        <v>0.18481136220024927</v>
      </c>
      <c r="S36" s="127">
        <f>compopeinc!AI28</f>
        <v>5.3646440219000127E-2</v>
      </c>
      <c r="T36" s="127">
        <f>compopeinc!AJ28</f>
        <v>3.2811237026461493E-2</v>
      </c>
      <c r="U36" s="127">
        <f>compopeinc!AK28</f>
        <v>1.1934314007685989E-2</v>
      </c>
      <c r="V36" s="127">
        <f>compopeinc!AL28</f>
        <v>1.6130705379037019E-2</v>
      </c>
      <c r="W36" s="127">
        <f>compopeinc!AM28</f>
        <v>9.3963427183346043E-4</v>
      </c>
      <c r="X36" s="127">
        <f>compopeinc!AN28</f>
        <v>3.7978845104857904E-2</v>
      </c>
      <c r="Y36" s="167">
        <f>compopeinc!AO28</f>
        <v>3.13701861913733E-2</v>
      </c>
      <c r="AB36" s="638">
        <f t="shared" si="0"/>
        <v>0</v>
      </c>
      <c r="AC36" s="638">
        <f t="shared" si="1"/>
        <v>0</v>
      </c>
      <c r="AD36" s="638">
        <f t="shared" si="2"/>
        <v>0</v>
      </c>
    </row>
    <row r="37" spans="1:30">
      <c r="A37" s="126">
        <v>1940</v>
      </c>
      <c r="B37" s="146">
        <f>compopeinc!R29</f>
        <v>0.47734613599976272</v>
      </c>
      <c r="C37" s="125">
        <f>compopeinc!S29</f>
        <v>8.5922134330132877E-2</v>
      </c>
      <c r="D37" s="125">
        <f>compopeinc!T29</f>
        <v>5.4791868388228207E-2</v>
      </c>
      <c r="E37" s="125">
        <f>compopeinc!U29</f>
        <v>2.537873565578154E-2</v>
      </c>
      <c r="F37" s="125">
        <f>compopeinc!V29</f>
        <v>4.3634716280312194E-2</v>
      </c>
      <c r="G37" s="125">
        <f>compopeinc!W29</f>
        <v>5.9628744272340684E-3</v>
      </c>
      <c r="H37" s="125">
        <f>compopeinc!X29</f>
        <v>0.18164548605415534</v>
      </c>
      <c r="I37" s="165">
        <f>compopeinc!Y29</f>
        <v>8.0010320863918516E-2</v>
      </c>
      <c r="J37" s="185">
        <f>compopeinc!Z29</f>
        <v>0.35677407332458838</v>
      </c>
      <c r="K37" s="125">
        <f>compopeinc!AA29</f>
        <v>8.3445455268475868E-2</v>
      </c>
      <c r="L37" s="125">
        <f>compopeinc!AB29</f>
        <v>4.5310759143474447E-2</v>
      </c>
      <c r="M37" s="125">
        <f>compopeinc!AC29</f>
        <v>1.8132555048961611E-2</v>
      </c>
      <c r="N37" s="125">
        <f>compopeinc!AD29</f>
        <v>3.5580427234206236E-2</v>
      </c>
      <c r="O37" s="125">
        <f>compopeinc!AE29</f>
        <v>3.6567390472636765E-3</v>
      </c>
      <c r="P37" s="125">
        <f>compopeinc!AF29</f>
        <v>0.10518975337815832</v>
      </c>
      <c r="Q37" s="125">
        <f>compopeinc!AG29</f>
        <v>6.5458384204048203E-2</v>
      </c>
      <c r="R37" s="117">
        <f>compopeinc!AH29</f>
        <v>0.19305442067419556</v>
      </c>
      <c r="S37" s="125">
        <f>compopeinc!AI29</f>
        <v>6.9217656262636082E-2</v>
      </c>
      <c r="T37" s="125">
        <f>compopeinc!AJ29</f>
        <v>2.5317403363077404E-2</v>
      </c>
      <c r="U37" s="125">
        <f>compopeinc!AK29</f>
        <v>9.065889260823112E-3</v>
      </c>
      <c r="V37" s="125">
        <f>compopeinc!AL29</f>
        <v>1.7425557087793142E-2</v>
      </c>
      <c r="W37" s="125">
        <f>compopeinc!AM29</f>
        <v>1.0249483056534777E-3</v>
      </c>
      <c r="X37" s="125">
        <f>compopeinc!AN29</f>
        <v>3.8895169962321403E-2</v>
      </c>
      <c r="Y37" s="165">
        <f>compopeinc!AO29</f>
        <v>3.2107796431890955E-2</v>
      </c>
      <c r="AB37" s="638">
        <f t="shared" si="0"/>
        <v>0</v>
      </c>
      <c r="AC37" s="638">
        <f t="shared" si="1"/>
        <v>0</v>
      </c>
      <c r="AD37" s="638">
        <f t="shared" si="2"/>
        <v>0</v>
      </c>
    </row>
    <row r="38" spans="1:30">
      <c r="A38" s="126">
        <v>1941</v>
      </c>
      <c r="B38" s="146">
        <f>compopeinc!R30</f>
        <v>0.45788127374530058</v>
      </c>
      <c r="C38" s="125">
        <f>compopeinc!S30</f>
        <v>8.5128225367859051E-2</v>
      </c>
      <c r="D38" s="125">
        <f>compopeinc!T30</f>
        <v>5.582906810248818E-2</v>
      </c>
      <c r="E38" s="125">
        <f>compopeinc!U30</f>
        <v>1.8422524656273663E-2</v>
      </c>
      <c r="F38" s="125">
        <f>compopeinc!V30</f>
        <v>5.4650629761453219E-2</v>
      </c>
      <c r="G38" s="125">
        <f>compopeinc!W30</f>
        <v>5.7737420830648823E-3</v>
      </c>
      <c r="H38" s="125">
        <f>compopeinc!X30</f>
        <v>0.14968481788488031</v>
      </c>
      <c r="I38" s="165">
        <f>compopeinc!Y30</f>
        <v>8.8392265889281424E-2</v>
      </c>
      <c r="J38" s="185">
        <f>compopeinc!Z30</f>
        <v>0.34821760585004585</v>
      </c>
      <c r="K38" s="125">
        <f>compopeinc!AA30</f>
        <v>8.1918105966186372E-2</v>
      </c>
      <c r="L38" s="125">
        <f>compopeinc!AB30</f>
        <v>4.6634124983222627E-2</v>
      </c>
      <c r="M38" s="125">
        <f>compopeinc!AC30</f>
        <v>1.3121733572933151E-2</v>
      </c>
      <c r="N38" s="125">
        <f>compopeinc!AD30</f>
        <v>4.5435538898855189E-2</v>
      </c>
      <c r="O38" s="125">
        <f>compopeinc!AE30</f>
        <v>3.4937850115827986E-3</v>
      </c>
      <c r="P38" s="125">
        <f>compopeinc!AF30</f>
        <v>8.3857082039601405E-2</v>
      </c>
      <c r="Q38" s="125">
        <f>compopeinc!AG30</f>
        <v>7.3757235377664349E-2</v>
      </c>
      <c r="R38" s="117">
        <f>compopeinc!AH30</f>
        <v>0.19486650070173528</v>
      </c>
      <c r="S38" s="125">
        <f>compopeinc!AI30</f>
        <v>6.5811158654686369E-2</v>
      </c>
      <c r="T38" s="125">
        <f>compopeinc!AJ30</f>
        <v>2.4361647606236332E-2</v>
      </c>
      <c r="U38" s="125">
        <f>compopeinc!AK30</f>
        <v>5.8844135390684728E-3</v>
      </c>
      <c r="V38" s="125">
        <f>compopeinc!AL30</f>
        <v>2.424145661550145E-2</v>
      </c>
      <c r="W38" s="125">
        <f>compopeinc!AM30</f>
        <v>9.872524943408741E-4</v>
      </c>
      <c r="X38" s="125">
        <f>compopeinc!AN30</f>
        <v>3.4124849159631203E-2</v>
      </c>
      <c r="Y38" s="165">
        <f>compopeinc!AO30</f>
        <v>3.9455722632270596E-2</v>
      </c>
      <c r="AB38" s="638">
        <f t="shared" si="0"/>
        <v>0</v>
      </c>
      <c r="AC38" s="638">
        <f t="shared" si="1"/>
        <v>0</v>
      </c>
      <c r="AD38" s="638">
        <f t="shared" si="2"/>
        <v>0</v>
      </c>
    </row>
    <row r="39" spans="1:30">
      <c r="A39" s="126">
        <v>1942</v>
      </c>
      <c r="B39" s="146">
        <f>compopeinc!R31</f>
        <v>0.41066918170600797</v>
      </c>
      <c r="C39" s="125">
        <f>compopeinc!S31</f>
        <v>8.1343908365852882E-2</v>
      </c>
      <c r="D39" s="125">
        <f>compopeinc!T31</f>
        <v>4.9175876354924174E-2</v>
      </c>
      <c r="E39" s="125">
        <f>compopeinc!U31</f>
        <v>1.577429040588732E-2</v>
      </c>
      <c r="F39" s="125">
        <f>compopeinc!V31</f>
        <v>5.6259376175346112E-2</v>
      </c>
      <c r="G39" s="125">
        <f>compopeinc!W31</f>
        <v>4.718998258178125E-3</v>
      </c>
      <c r="H39" s="125">
        <f>compopeinc!X31</f>
        <v>0.11387331027261975</v>
      </c>
      <c r="I39" s="165">
        <f>compopeinc!Y31</f>
        <v>8.9523421873199699E-2</v>
      </c>
      <c r="J39" s="185">
        <f>compopeinc!Z31</f>
        <v>0.31810364887746329</v>
      </c>
      <c r="K39" s="125">
        <f>compopeinc!AA31</f>
        <v>7.7869273847203727E-2</v>
      </c>
      <c r="L39" s="125">
        <f>compopeinc!AB31</f>
        <v>4.1096824012132292E-2</v>
      </c>
      <c r="M39" s="125">
        <f>compopeinc!AC31</f>
        <v>1.0296579683691133E-2</v>
      </c>
      <c r="N39" s="125">
        <f>compopeinc!AD31</f>
        <v>4.6576981490075331E-2</v>
      </c>
      <c r="O39" s="125">
        <f>compopeinc!AE31</f>
        <v>2.9096135442124274E-3</v>
      </c>
      <c r="P39" s="125">
        <f>compopeinc!AF31</f>
        <v>6.4949097253942059E-2</v>
      </c>
      <c r="Q39" s="125">
        <f>compopeinc!AG31</f>
        <v>7.4405279046206266E-2</v>
      </c>
      <c r="R39" s="117">
        <f>compopeinc!AH31</f>
        <v>0.18493826368831501</v>
      </c>
      <c r="S39" s="125">
        <f>compopeinc!AI31</f>
        <v>6.3364402056231062E-2</v>
      </c>
      <c r="T39" s="125">
        <f>compopeinc!AJ31</f>
        <v>2.3251787424358305E-2</v>
      </c>
      <c r="U39" s="125">
        <f>compopeinc!AK31</f>
        <v>4.5464511122034843E-3</v>
      </c>
      <c r="V39" s="125">
        <f>compopeinc!AL31</f>
        <v>2.6346366889487032E-2</v>
      </c>
      <c r="W39" s="125">
        <f>compopeinc!AM31</f>
        <v>7.5903864226534265E-4</v>
      </c>
      <c r="X39" s="125">
        <f>compopeinc!AN31</f>
        <v>2.4469198448198302E-2</v>
      </c>
      <c r="Y39" s="165">
        <f>compopeinc!AO31</f>
        <v>4.2201019115571475E-2</v>
      </c>
      <c r="AB39" s="638">
        <f t="shared" si="0"/>
        <v>0</v>
      </c>
      <c r="AC39" s="638">
        <f t="shared" si="1"/>
        <v>0</v>
      </c>
      <c r="AD39" s="638">
        <f t="shared" si="2"/>
        <v>0</v>
      </c>
    </row>
    <row r="40" spans="1:30">
      <c r="A40" s="126">
        <v>1943</v>
      </c>
      <c r="B40" s="146">
        <f>compopeinc!R32</f>
        <v>0.38057150743069756</v>
      </c>
      <c r="C40" s="125">
        <f>compopeinc!S32</f>
        <v>7.8054856329440148E-2</v>
      </c>
      <c r="D40" s="125">
        <f>compopeinc!T32</f>
        <v>4.5968830372745247E-2</v>
      </c>
      <c r="E40" s="125">
        <f>compopeinc!U32</f>
        <v>1.4214532178243186E-2</v>
      </c>
      <c r="F40" s="125">
        <f>compopeinc!V32</f>
        <v>5.704783122631963E-2</v>
      </c>
      <c r="G40" s="125">
        <f>compopeinc!W32</f>
        <v>4.1988629021433733E-3</v>
      </c>
      <c r="H40" s="125">
        <f>compopeinc!X32</f>
        <v>9.0668146920141995E-2</v>
      </c>
      <c r="I40" s="165">
        <f>compopeinc!Y32</f>
        <v>9.0418447501664043E-2</v>
      </c>
      <c r="J40" s="185">
        <f>compopeinc!Z32</f>
        <v>0.2971565689628603</v>
      </c>
      <c r="K40" s="125">
        <f>compopeinc!AA32</f>
        <v>7.42719263547163E-2</v>
      </c>
      <c r="L40" s="125">
        <f>compopeinc!AB32</f>
        <v>3.8748859691473569E-2</v>
      </c>
      <c r="M40" s="125">
        <f>compopeinc!AC32</f>
        <v>9.0853896468891266E-3</v>
      </c>
      <c r="N40" s="125">
        <f>compopeinc!AD32</f>
        <v>4.8162286589394136E-2</v>
      </c>
      <c r="O40" s="125">
        <f>compopeinc!AE32</f>
        <v>2.4302119229953501E-3</v>
      </c>
      <c r="P40" s="125">
        <f>compopeinc!AF32</f>
        <v>4.7761964323058806E-2</v>
      </c>
      <c r="Q40" s="125">
        <f>compopeinc!AG32</f>
        <v>7.6695930434333051E-2</v>
      </c>
      <c r="R40" s="117">
        <f>compopeinc!AH32</f>
        <v>0.17183052090929848</v>
      </c>
      <c r="S40" s="125">
        <f>compopeinc!AI32</f>
        <v>5.8131791217056153E-2</v>
      </c>
      <c r="T40" s="125">
        <f>compopeinc!AJ32</f>
        <v>2.2529424622560846E-2</v>
      </c>
      <c r="U40" s="125">
        <f>compopeinc!AK32</f>
        <v>3.7487182084681042E-3</v>
      </c>
      <c r="V40" s="125">
        <f>compopeinc!AL32</f>
        <v>2.7564071765786714E-2</v>
      </c>
      <c r="W40" s="125">
        <f>compopeinc!AM32</f>
        <v>5.1242190496349671E-4</v>
      </c>
      <c r="X40" s="125">
        <f>compopeinc!AN32</f>
        <v>1.5287411476840197E-2</v>
      </c>
      <c r="Y40" s="165">
        <f>compopeinc!AO32</f>
        <v>4.4056681713622974E-2</v>
      </c>
      <c r="AB40" s="638">
        <f t="shared" si="0"/>
        <v>0</v>
      </c>
      <c r="AC40" s="638">
        <f t="shared" si="1"/>
        <v>0</v>
      </c>
      <c r="AD40" s="638">
        <f t="shared" si="2"/>
        <v>0</v>
      </c>
    </row>
    <row r="41" spans="1:30">
      <c r="A41" s="126">
        <v>1944</v>
      </c>
      <c r="B41" s="146">
        <f>compopeinc!R33</f>
        <v>0.36195640710887966</v>
      </c>
      <c r="C41" s="125">
        <f>compopeinc!S33</f>
        <v>7.8245471750325479E-2</v>
      </c>
      <c r="D41" s="125">
        <f>compopeinc!T33</f>
        <v>4.4400037708586568E-2</v>
      </c>
      <c r="E41" s="125">
        <f>compopeinc!U33</f>
        <v>1.2244360024318208E-2</v>
      </c>
      <c r="F41" s="125">
        <f>compopeinc!V33</f>
        <v>4.4353074305791322E-2</v>
      </c>
      <c r="G41" s="125">
        <f>compopeinc!W33</f>
        <v>4.3179355600787622E-3</v>
      </c>
      <c r="H41" s="125">
        <f>compopeinc!X33</f>
        <v>0.10523446271834377</v>
      </c>
      <c r="I41" s="165">
        <f>compopeinc!Y33</f>
        <v>7.3161065041435602E-2</v>
      </c>
      <c r="J41" s="185">
        <f>compopeinc!Z33</f>
        <v>0.27140237311644994</v>
      </c>
      <c r="K41" s="125">
        <f>compopeinc!AA33</f>
        <v>7.3810837603065865E-2</v>
      </c>
      <c r="L41" s="125">
        <f>compopeinc!AB33</f>
        <v>3.7083512923072881E-2</v>
      </c>
      <c r="M41" s="125">
        <f>compopeinc!AC33</f>
        <v>8.2386927620782049E-3</v>
      </c>
      <c r="N41" s="125">
        <f>compopeinc!AD33</f>
        <v>3.7824072036365515E-2</v>
      </c>
      <c r="O41" s="125">
        <f>compopeinc!AE33</f>
        <v>2.333654649526104E-3</v>
      </c>
      <c r="P41" s="125">
        <f>compopeinc!AF33</f>
        <v>4.9453147198375021E-2</v>
      </c>
      <c r="Q41" s="125">
        <f>compopeinc!AG33</f>
        <v>6.2658455943966296E-2</v>
      </c>
      <c r="R41" s="117">
        <f>compopeinc!AH33</f>
        <v>0.14836379223715535</v>
      </c>
      <c r="S41" s="125">
        <f>compopeinc!AI33</f>
        <v>5.5241999428036127E-2</v>
      </c>
      <c r="T41" s="125">
        <f>compopeinc!AJ33</f>
        <v>2.120288243054699E-2</v>
      </c>
      <c r="U41" s="125">
        <f>compopeinc!AK33</f>
        <v>3.3594310283004349E-3</v>
      </c>
      <c r="V41" s="125">
        <f>compopeinc!AL33</f>
        <v>1.9931964588724049E-2</v>
      </c>
      <c r="W41" s="125">
        <f>compopeinc!AM33</f>
        <v>4.4217351392846838E-4</v>
      </c>
      <c r="X41" s="125">
        <f>compopeinc!AN33</f>
        <v>1.5039244810145918E-2</v>
      </c>
      <c r="Y41" s="165">
        <f>compopeinc!AO33</f>
        <v>3.314609643747337E-2</v>
      </c>
      <c r="AB41" s="638">
        <f t="shared" si="0"/>
        <v>0</v>
      </c>
      <c r="AC41" s="638">
        <f t="shared" si="1"/>
        <v>0</v>
      </c>
      <c r="AD41" s="638">
        <f t="shared" si="2"/>
        <v>0</v>
      </c>
    </row>
    <row r="42" spans="1:30">
      <c r="A42" s="126">
        <v>1945</v>
      </c>
      <c r="B42" s="146">
        <f>compopeinc!R34</f>
        <v>0.35820143764478973</v>
      </c>
      <c r="C42" s="125">
        <f>compopeinc!S34</f>
        <v>6.6013052209844658E-2</v>
      </c>
      <c r="D42" s="125">
        <f>compopeinc!T34</f>
        <v>4.1397318677251889E-2</v>
      </c>
      <c r="E42" s="125">
        <f>compopeinc!U34</f>
        <v>1.2755989628365928E-2</v>
      </c>
      <c r="F42" s="125">
        <f>compopeinc!V34</f>
        <v>4.7358843110734392E-2</v>
      </c>
      <c r="G42" s="125">
        <f>compopeinc!W34</f>
        <v>4.2643755988410028E-3</v>
      </c>
      <c r="H42" s="125">
        <f>compopeinc!X34</f>
        <v>0.10342182258939928</v>
      </c>
      <c r="I42" s="165">
        <f>compopeinc!Y34</f>
        <v>8.2990035830352665E-2</v>
      </c>
      <c r="J42" s="185">
        <f>compopeinc!Z34</f>
        <v>0.26936240411040263</v>
      </c>
      <c r="K42" s="125">
        <f>compopeinc!AA34</f>
        <v>6.1887204566217581E-2</v>
      </c>
      <c r="L42" s="125">
        <f>compopeinc!AB34</f>
        <v>3.5355471041082158E-2</v>
      </c>
      <c r="M42" s="125">
        <f>compopeinc!AC34</f>
        <v>8.624448915765838E-3</v>
      </c>
      <c r="N42" s="125">
        <f>compopeinc!AD34</f>
        <v>4.0793460096416809E-2</v>
      </c>
      <c r="O42" s="125">
        <f>compopeinc!AE34</f>
        <v>2.4035188706012342E-3</v>
      </c>
      <c r="P42" s="125">
        <f>compopeinc!AF34</f>
        <v>4.8478436497987713E-2</v>
      </c>
      <c r="Q42" s="125">
        <f>compopeinc!AG34</f>
        <v>7.1819864122331406E-2</v>
      </c>
      <c r="R42" s="117">
        <f>compopeinc!AH34</f>
        <v>0.14279793159629031</v>
      </c>
      <c r="S42" s="125">
        <f>compopeinc!AI34</f>
        <v>4.4420624911624428E-2</v>
      </c>
      <c r="T42" s="125">
        <f>compopeinc!AJ34</f>
        <v>2.0485356046121315E-2</v>
      </c>
      <c r="U42" s="125">
        <f>compopeinc!AK34</f>
        <v>3.459891827873041E-3</v>
      </c>
      <c r="V42" s="125">
        <f>compopeinc!AL34</f>
        <v>2.0975884142174751E-2</v>
      </c>
      <c r="W42" s="125">
        <f>compopeinc!AM34</f>
        <v>5.0783574371427776E-4</v>
      </c>
      <c r="X42" s="125">
        <f>compopeinc!AN34</f>
        <v>1.5873124535774118E-2</v>
      </c>
      <c r="Y42" s="165">
        <f>compopeinc!AO34</f>
        <v>3.7075214389008369E-2</v>
      </c>
      <c r="AB42" s="638">
        <f t="shared" si="0"/>
        <v>0</v>
      </c>
      <c r="AC42" s="638">
        <f t="shared" si="1"/>
        <v>0</v>
      </c>
      <c r="AD42" s="638">
        <f t="shared" si="2"/>
        <v>0</v>
      </c>
    </row>
    <row r="43" spans="1:30">
      <c r="A43" s="126">
        <v>1946</v>
      </c>
      <c r="B43" s="146">
        <f>compopeinc!R35</f>
        <v>0.37205089006839659</v>
      </c>
      <c r="C43" s="125">
        <f>compopeinc!S35</f>
        <v>5.978793850031705E-2</v>
      </c>
      <c r="D43" s="125">
        <f>compopeinc!T35</f>
        <v>3.5314674231676467E-2</v>
      </c>
      <c r="E43" s="125">
        <f>compopeinc!U35</f>
        <v>1.3266978786973829E-2</v>
      </c>
      <c r="F43" s="125">
        <f>compopeinc!V35</f>
        <v>5.4830426444783614E-2</v>
      </c>
      <c r="G43" s="125">
        <f>compopeinc!W35</f>
        <v>4.2636939626864564E-3</v>
      </c>
      <c r="H43" s="125">
        <f>compopeinc!X35</f>
        <v>0.10372197314139397</v>
      </c>
      <c r="I43" s="165">
        <f>compopeinc!Y35</f>
        <v>0.10086520500056524</v>
      </c>
      <c r="J43" s="185">
        <f>compopeinc!Z35</f>
        <v>0.28161281841368407</v>
      </c>
      <c r="K43" s="125">
        <f>compopeinc!AA35</f>
        <v>5.5610490920197354E-2</v>
      </c>
      <c r="L43" s="125">
        <f>compopeinc!AB35</f>
        <v>2.9579061367169396E-2</v>
      </c>
      <c r="M43" s="125">
        <f>compopeinc!AC35</f>
        <v>9.0929022535591493E-3</v>
      </c>
      <c r="N43" s="125">
        <f>compopeinc!AD35</f>
        <v>4.6441277860010795E-2</v>
      </c>
      <c r="O43" s="125">
        <f>compopeinc!AE35</f>
        <v>2.869962986522488E-3</v>
      </c>
      <c r="P43" s="125">
        <f>compopeinc!AF35</f>
        <v>5.2154604919389003E-2</v>
      </c>
      <c r="Q43" s="125">
        <f>compopeinc!AG35</f>
        <v>8.5864518106835833E-2</v>
      </c>
      <c r="R43" s="117">
        <f>compopeinc!AH35</f>
        <v>0.14156551756813207</v>
      </c>
      <c r="S43" s="125">
        <f>compopeinc!AI35</f>
        <v>3.8967072380791314E-2</v>
      </c>
      <c r="T43" s="125">
        <f>compopeinc!AJ35</f>
        <v>1.6107990273720285E-2</v>
      </c>
      <c r="U43" s="125">
        <f>compopeinc!AK35</f>
        <v>3.7080811936462191E-3</v>
      </c>
      <c r="V43" s="125">
        <f>compopeinc!AL35</f>
        <v>2.1799040337113509E-2</v>
      </c>
      <c r="W43" s="125">
        <f>compopeinc!AM35</f>
        <v>8.2641821876803146E-4</v>
      </c>
      <c r="X43" s="125">
        <f>compopeinc!AN35</f>
        <v>1.9726492467251104E-2</v>
      </c>
      <c r="Y43" s="165">
        <f>compopeinc!AO35</f>
        <v>4.0430422696841661E-2</v>
      </c>
      <c r="AB43" s="638">
        <f t="shared" si="0"/>
        <v>0</v>
      </c>
      <c r="AC43" s="638">
        <f t="shared" si="1"/>
        <v>0</v>
      </c>
      <c r="AD43" s="638">
        <f t="shared" si="2"/>
        <v>0</v>
      </c>
    </row>
    <row r="44" spans="1:30">
      <c r="A44" s="126">
        <v>1947</v>
      </c>
      <c r="B44" s="146">
        <f>compopeinc!R36</f>
        <v>0.37077611495238216</v>
      </c>
      <c r="C44" s="125">
        <f>compopeinc!S36</f>
        <v>7.5253674137220256E-2</v>
      </c>
      <c r="D44" s="125">
        <f>compopeinc!T36</f>
        <v>3.9423783771137436E-2</v>
      </c>
      <c r="E44" s="125">
        <f>compopeinc!U36</f>
        <v>1.2450772569822834E-2</v>
      </c>
      <c r="F44" s="125">
        <f>compopeinc!V36</f>
        <v>5.3085814824786616E-2</v>
      </c>
      <c r="G44" s="125">
        <f>compopeinc!W36</f>
        <v>4.8681393178415687E-3</v>
      </c>
      <c r="H44" s="125">
        <f>compopeinc!X36</f>
        <v>9.7112755869685513E-2</v>
      </c>
      <c r="I44" s="165">
        <f>compopeinc!Y36</f>
        <v>8.8581174461887943E-2</v>
      </c>
      <c r="J44" s="185">
        <f>compopeinc!Z36</f>
        <v>0.28326645415118262</v>
      </c>
      <c r="K44" s="125">
        <f>compopeinc!AA36</f>
        <v>7.0784507974572294E-2</v>
      </c>
      <c r="L44" s="125">
        <f>compopeinc!AB36</f>
        <v>3.253850021635836E-2</v>
      </c>
      <c r="M44" s="125">
        <f>compopeinc!AC36</f>
        <v>8.6729026267212579E-3</v>
      </c>
      <c r="N44" s="125">
        <f>compopeinc!AD36</f>
        <v>4.4559162815357371E-2</v>
      </c>
      <c r="O44" s="125">
        <f>compopeinc!AE36</f>
        <v>2.941183693409696E-3</v>
      </c>
      <c r="P44" s="125">
        <f>compopeinc!AF36</f>
        <v>4.8950689450003824E-2</v>
      </c>
      <c r="Q44" s="125">
        <f>compopeinc!AG36</f>
        <v>7.4819507374759731E-2</v>
      </c>
      <c r="R44" s="117">
        <f>compopeinc!AH36</f>
        <v>0.14574716809862265</v>
      </c>
      <c r="S44" s="125">
        <f>compopeinc!AI36</f>
        <v>5.1716552902411395E-2</v>
      </c>
      <c r="T44" s="125">
        <f>compopeinc!AJ36</f>
        <v>1.7392983196619426E-2</v>
      </c>
      <c r="U44" s="125">
        <f>compopeinc!AK36</f>
        <v>3.6390208699330307E-3</v>
      </c>
      <c r="V44" s="125">
        <f>compopeinc!AL36</f>
        <v>1.9768559992781844E-2</v>
      </c>
      <c r="W44" s="125">
        <f>compopeinc!AM36</f>
        <v>7.253936544808126E-4</v>
      </c>
      <c r="X44" s="125">
        <f>compopeinc!AN36</f>
        <v>1.9168902267741175E-2</v>
      </c>
      <c r="Y44" s="165">
        <f>compopeinc!AO36</f>
        <v>3.3335755214654914E-2</v>
      </c>
      <c r="AB44" s="638">
        <f t="shared" si="0"/>
        <v>0</v>
      </c>
      <c r="AC44" s="638">
        <f t="shared" si="1"/>
        <v>0</v>
      </c>
      <c r="AD44" s="638">
        <f t="shared" si="2"/>
        <v>0</v>
      </c>
    </row>
    <row r="45" spans="1:30">
      <c r="A45" s="126">
        <v>1948</v>
      </c>
      <c r="B45" s="146">
        <f>compopeinc!R37</f>
        <v>0.38908460948930002</v>
      </c>
      <c r="C45" s="125">
        <f>compopeinc!S37</f>
        <v>9.0435776359900966E-2</v>
      </c>
      <c r="D45" s="125">
        <f>compopeinc!T37</f>
        <v>3.6759952890704786E-2</v>
      </c>
      <c r="E45" s="125">
        <f>compopeinc!U37</f>
        <v>1.2135930062378227E-2</v>
      </c>
      <c r="F45" s="125">
        <f>compopeinc!V37</f>
        <v>5.0914008922322215E-2</v>
      </c>
      <c r="G45" s="125">
        <f>compopeinc!W37</f>
        <v>4.974518077670723E-3</v>
      </c>
      <c r="H45" s="125">
        <f>compopeinc!X37</f>
        <v>0.10915830015066459</v>
      </c>
      <c r="I45" s="165">
        <f>compopeinc!Y37</f>
        <v>8.4706123025658581E-2</v>
      </c>
      <c r="J45" s="185">
        <f>compopeinc!Z37</f>
        <v>0.29735189162046433</v>
      </c>
      <c r="K45" s="125">
        <f>compopeinc!AA37</f>
        <v>8.5516574980391072E-2</v>
      </c>
      <c r="L45" s="125">
        <f>compopeinc!AB37</f>
        <v>2.9896251630536486E-2</v>
      </c>
      <c r="M45" s="125">
        <f>compopeinc!AC37</f>
        <v>8.4176816480065874E-3</v>
      </c>
      <c r="N45" s="125">
        <f>compopeinc!AD37</f>
        <v>4.2727204809372546E-2</v>
      </c>
      <c r="O45" s="125">
        <f>compopeinc!AE37</f>
        <v>2.9655934022137344E-3</v>
      </c>
      <c r="P45" s="125">
        <f>compopeinc!AF37</f>
        <v>5.6352057620393366E-2</v>
      </c>
      <c r="Q45" s="125">
        <f>compopeinc!AG37</f>
        <v>7.1476527529550499E-2</v>
      </c>
      <c r="R45" s="117">
        <f>compopeinc!AH37</f>
        <v>0.15765946306209772</v>
      </c>
      <c r="S45" s="125">
        <f>compopeinc!AI37</f>
        <v>6.4073959976046702E-2</v>
      </c>
      <c r="T45" s="125">
        <f>compopeinc!AJ37</f>
        <v>1.6290693776733606E-2</v>
      </c>
      <c r="U45" s="125">
        <f>compopeinc!AK37</f>
        <v>3.6684267000803281E-3</v>
      </c>
      <c r="V45" s="125">
        <f>compopeinc!AL37</f>
        <v>1.9576699064476302E-2</v>
      </c>
      <c r="W45" s="125">
        <f>compopeinc!AM37</f>
        <v>7.1832598287218101E-4</v>
      </c>
      <c r="X45" s="125">
        <f>compopeinc!AN37</f>
        <v>2.0465408401524894E-2</v>
      </c>
      <c r="Y45" s="165">
        <f>compopeinc!AO37</f>
        <v>3.2865949160363679E-2</v>
      </c>
      <c r="AB45" s="638">
        <f t="shared" si="0"/>
        <v>0</v>
      </c>
      <c r="AC45" s="638">
        <f t="shared" si="1"/>
        <v>0</v>
      </c>
      <c r="AD45" s="638">
        <f t="shared" si="2"/>
        <v>0</v>
      </c>
    </row>
    <row r="46" spans="1:30">
      <c r="A46" s="126">
        <v>1949</v>
      </c>
      <c r="B46" s="146">
        <f>compopeinc!R38</f>
        <v>0.38358056460933948</v>
      </c>
      <c r="C46" s="125">
        <f>compopeinc!S38</f>
        <v>9.0799578999225666E-2</v>
      </c>
      <c r="D46" s="125">
        <f>compopeinc!T38</f>
        <v>3.5011809651224628E-2</v>
      </c>
      <c r="E46" s="125">
        <f>compopeinc!U38</f>
        <v>1.3415228676111316E-2</v>
      </c>
      <c r="F46" s="125">
        <f>compopeinc!V38</f>
        <v>4.4274569450016052E-2</v>
      </c>
      <c r="G46" s="125">
        <f>compopeinc!W38</f>
        <v>5.5543615568372437E-3</v>
      </c>
      <c r="H46" s="125">
        <f>compopeinc!X38</f>
        <v>0.1207691894826326</v>
      </c>
      <c r="I46" s="165">
        <f>compopeinc!Y38</f>
        <v>7.3755826793291984E-2</v>
      </c>
      <c r="J46" s="185">
        <f>compopeinc!Z38</f>
        <v>0.28804653312709932</v>
      </c>
      <c r="K46" s="125">
        <f>compopeinc!AA38</f>
        <v>8.5904853257822308E-2</v>
      </c>
      <c r="L46" s="125">
        <f>compopeinc!AB38</f>
        <v>2.7379028587438615E-2</v>
      </c>
      <c r="M46" s="125">
        <f>compopeinc!AC38</f>
        <v>9.1819231485096593E-3</v>
      </c>
      <c r="N46" s="125">
        <f>compopeinc!AD38</f>
        <v>3.660038455374047E-2</v>
      </c>
      <c r="O46" s="125">
        <f>compopeinc!AE38</f>
        <v>3.4760736108091286E-3</v>
      </c>
      <c r="P46" s="125">
        <f>compopeinc!AF38</f>
        <v>6.4191925027375876E-2</v>
      </c>
      <c r="Q46" s="125">
        <f>compopeinc!AG38</f>
        <v>6.1312344941403266E-2</v>
      </c>
      <c r="R46" s="117">
        <f>compopeinc!AH38</f>
        <v>0.1517338910703204</v>
      </c>
      <c r="S46" s="125">
        <f>compopeinc!AI38</f>
        <v>6.5596074571594734E-2</v>
      </c>
      <c r="T46" s="125">
        <f>compopeinc!AJ38</f>
        <v>1.4776100334570009E-2</v>
      </c>
      <c r="U46" s="125">
        <f>compopeinc!AK38</f>
        <v>3.9369372235808203E-3</v>
      </c>
      <c r="V46" s="125">
        <f>compopeinc!AL38</f>
        <v>1.6588404115503393E-2</v>
      </c>
      <c r="W46" s="125">
        <f>compopeinc!AM38</f>
        <v>9.0379104754001851E-4</v>
      </c>
      <c r="X46" s="125">
        <f>compopeinc!AN38</f>
        <v>2.2041379402165311E-2</v>
      </c>
      <c r="Y46" s="165">
        <f>compopeinc!AO38</f>
        <v>2.7891204375366109E-2</v>
      </c>
      <c r="AB46" s="638">
        <f t="shared" si="0"/>
        <v>0</v>
      </c>
      <c r="AC46" s="638">
        <f t="shared" si="1"/>
        <v>0</v>
      </c>
      <c r="AD46" s="638">
        <f t="shared" si="2"/>
        <v>0</v>
      </c>
    </row>
    <row r="47" spans="1:30">
      <c r="A47" s="130">
        <v>1950</v>
      </c>
      <c r="B47" s="157">
        <f>compopeinc!R39</f>
        <v>0.38987795789324931</v>
      </c>
      <c r="C47" s="129">
        <f>compopeinc!S39</f>
        <v>8.6491458575807145E-2</v>
      </c>
      <c r="D47" s="129">
        <f>compopeinc!T39</f>
        <v>4.2873594514439138E-2</v>
      </c>
      <c r="E47" s="129">
        <f>compopeinc!U39</f>
        <v>1.3527183792210642E-2</v>
      </c>
      <c r="F47" s="129">
        <f>compopeinc!V39</f>
        <v>4.8970816679696549E-2</v>
      </c>
      <c r="G47" s="129">
        <f>compopeinc!W39</f>
        <v>6.5758118468650113E-3</v>
      </c>
      <c r="H47" s="129">
        <f>compopeinc!X39</f>
        <v>0.11891614367243664</v>
      </c>
      <c r="I47" s="169">
        <f>compopeinc!Y39</f>
        <v>7.2522948811794247E-2</v>
      </c>
      <c r="J47" s="187">
        <f>compopeinc!Z39</f>
        <v>0.29622608082522883</v>
      </c>
      <c r="K47" s="129">
        <f>compopeinc!AA39</f>
        <v>8.1083387278799254E-2</v>
      </c>
      <c r="L47" s="129">
        <f>compopeinc!AB39</f>
        <v>3.4914654275483979E-2</v>
      </c>
      <c r="M47" s="129">
        <f>compopeinc!AC39</f>
        <v>9.366611257174284E-3</v>
      </c>
      <c r="N47" s="129">
        <f>compopeinc!AD39</f>
        <v>4.1364123903350473E-2</v>
      </c>
      <c r="O47" s="129">
        <f>compopeinc!AE39</f>
        <v>3.9390295626615885E-3</v>
      </c>
      <c r="P47" s="129">
        <f>compopeinc!AF39</f>
        <v>6.3875267854220569E-2</v>
      </c>
      <c r="Q47" s="129">
        <f>compopeinc!AG39</f>
        <v>6.1683006693538711E-2</v>
      </c>
      <c r="R47" s="123">
        <f>compopeinc!AH39</f>
        <v>0.15848027813737375</v>
      </c>
      <c r="S47" s="129">
        <f>compopeinc!AI39</f>
        <v>6.2605234759536277E-2</v>
      </c>
      <c r="T47" s="129">
        <f>compopeinc!AJ39</f>
        <v>1.960901143164933E-2</v>
      </c>
      <c r="U47" s="129">
        <f>compopeinc!AK39</f>
        <v>4.1635425714111008E-3</v>
      </c>
      <c r="V47" s="129">
        <f>compopeinc!AL39</f>
        <v>1.9936410348484881E-2</v>
      </c>
      <c r="W47" s="129">
        <f>compopeinc!AM39</f>
        <v>9.4667011955122411E-4</v>
      </c>
      <c r="X47" s="129">
        <f>compopeinc!AN39</f>
        <v>2.1327059380078249E-2</v>
      </c>
      <c r="Y47" s="169">
        <f>compopeinc!AO39</f>
        <v>2.9892349526662622E-2</v>
      </c>
      <c r="AB47" s="638">
        <f t="shared" si="0"/>
        <v>0</v>
      </c>
      <c r="AC47" s="638">
        <f t="shared" si="1"/>
        <v>0</v>
      </c>
      <c r="AD47" s="638">
        <f t="shared" si="2"/>
        <v>0</v>
      </c>
    </row>
    <row r="48" spans="1:30">
      <c r="A48" s="126">
        <v>1951</v>
      </c>
      <c r="B48" s="146">
        <f>compopeinc!R40</f>
        <v>0.37706730818979001</v>
      </c>
      <c r="C48" s="125">
        <f>compopeinc!S40</f>
        <v>8.0126415590796668E-2</v>
      </c>
      <c r="D48" s="125">
        <f>compopeinc!T40</f>
        <v>4.1445195268513611E-2</v>
      </c>
      <c r="E48" s="125">
        <f>compopeinc!U40</f>
        <v>1.3198365413255047E-2</v>
      </c>
      <c r="F48" s="125">
        <f>compopeinc!V40</f>
        <v>5.0497972409396907E-2</v>
      </c>
      <c r="G48" s="125">
        <f>compopeinc!W40</f>
        <v>6.9575590468040748E-3</v>
      </c>
      <c r="H48" s="125">
        <f>compopeinc!X40</f>
        <v>0.11214676547287161</v>
      </c>
      <c r="I48" s="165">
        <f>compopeinc!Y40</f>
        <v>7.269503498815208E-2</v>
      </c>
      <c r="J48" s="185">
        <f>compopeinc!Z40</f>
        <v>0.28490857621322596</v>
      </c>
      <c r="K48" s="125">
        <f>compopeinc!AA40</f>
        <v>7.5751734226849429E-2</v>
      </c>
      <c r="L48" s="125">
        <f>compopeinc!AB40</f>
        <v>3.3993979204028607E-2</v>
      </c>
      <c r="M48" s="125">
        <f>compopeinc!AC40</f>
        <v>9.0304065733870717E-3</v>
      </c>
      <c r="N48" s="125">
        <f>compopeinc!AD40</f>
        <v>4.2587920766410853E-2</v>
      </c>
      <c r="O48" s="125">
        <f>compopeinc!AE40</f>
        <v>4.0709241970916417E-3</v>
      </c>
      <c r="P48" s="125">
        <f>compopeinc!AF40</f>
        <v>5.7696939161348361E-2</v>
      </c>
      <c r="Q48" s="125">
        <f>compopeinc!AG40</f>
        <v>6.1776672084110001E-2</v>
      </c>
      <c r="R48" s="117">
        <f>compopeinc!AH40</f>
        <v>0.14943208955529014</v>
      </c>
      <c r="S48" s="125">
        <f>compopeinc!AI40</f>
        <v>5.7563251088328937E-2</v>
      </c>
      <c r="T48" s="125">
        <f>compopeinc!AJ40</f>
        <v>1.8076428114569533E-2</v>
      </c>
      <c r="U48" s="125">
        <f>compopeinc!AK40</f>
        <v>3.8727393979967797E-3</v>
      </c>
      <c r="V48" s="125">
        <f>compopeinc!AL40</f>
        <v>2.0242107295135814E-2</v>
      </c>
      <c r="W48" s="125">
        <f>compopeinc!AM40</f>
        <v>9.3414424744227742E-4</v>
      </c>
      <c r="X48" s="125">
        <f>compopeinc!AN40</f>
        <v>1.9184829527590975E-2</v>
      </c>
      <c r="Y48" s="165">
        <f>compopeinc!AO40</f>
        <v>2.9558589884225793E-2</v>
      </c>
      <c r="AB48" s="638">
        <f t="shared" si="0"/>
        <v>0</v>
      </c>
      <c r="AC48" s="638">
        <f t="shared" si="1"/>
        <v>0</v>
      </c>
      <c r="AD48" s="638">
        <f t="shared" si="2"/>
        <v>0</v>
      </c>
    </row>
    <row r="49" spans="1:30">
      <c r="A49" s="126">
        <v>1952</v>
      </c>
      <c r="B49" s="146">
        <f>compopeinc!R41</f>
        <v>0.36505685915892222</v>
      </c>
      <c r="C49" s="125">
        <f>compopeinc!S41</f>
        <v>7.9028354542893697E-2</v>
      </c>
      <c r="D49" s="125">
        <f>compopeinc!T41</f>
        <v>3.6825965249278114E-2</v>
      </c>
      <c r="E49" s="125">
        <f>compopeinc!U41</f>
        <v>1.3953365747999637E-2</v>
      </c>
      <c r="F49" s="125">
        <f>compopeinc!V41</f>
        <v>4.6335495870479429E-2</v>
      </c>
      <c r="G49" s="125">
        <f>compopeinc!W41</f>
        <v>7.1617962932943608E-3</v>
      </c>
      <c r="H49" s="125">
        <f>compopeinc!X41</f>
        <v>0.11199854414220885</v>
      </c>
      <c r="I49" s="165">
        <f>compopeinc!Y41</f>
        <v>6.9753337312768171E-2</v>
      </c>
      <c r="J49" s="185">
        <f>compopeinc!Z41</f>
        <v>0.27347549451962883</v>
      </c>
      <c r="K49" s="125">
        <f>compopeinc!AA41</f>
        <v>7.4338714348346657E-2</v>
      </c>
      <c r="L49" s="125">
        <f>compopeinc!AB41</f>
        <v>3.0348442504931468E-2</v>
      </c>
      <c r="M49" s="125">
        <f>compopeinc!AC41</f>
        <v>9.4076416256088698E-3</v>
      </c>
      <c r="N49" s="125">
        <f>compopeinc!AD41</f>
        <v>3.8655961463275115E-2</v>
      </c>
      <c r="O49" s="125">
        <f>compopeinc!AE41</f>
        <v>4.2703933576558545E-3</v>
      </c>
      <c r="P49" s="125">
        <f>compopeinc!AF41</f>
        <v>5.7812889228629795E-2</v>
      </c>
      <c r="Q49" s="125">
        <f>compopeinc!AG41</f>
        <v>5.8641451991181072E-2</v>
      </c>
      <c r="R49" s="117">
        <f>compopeinc!AH41</f>
        <v>0.14196335787489817</v>
      </c>
      <c r="S49" s="125">
        <f>compopeinc!AI41</f>
        <v>5.6800741379741927E-2</v>
      </c>
      <c r="T49" s="125">
        <f>compopeinc!AJ41</f>
        <v>1.6369419344706211E-2</v>
      </c>
      <c r="U49" s="125">
        <f>compopeinc!AK41</f>
        <v>4.0624677607685447E-3</v>
      </c>
      <c r="V49" s="125">
        <f>compopeinc!AL41</f>
        <v>1.8416397108777585E-2</v>
      </c>
      <c r="W49" s="125">
        <f>compopeinc!AM41</f>
        <v>9.789851896022223E-4</v>
      </c>
      <c r="X49" s="125">
        <f>compopeinc!AN41</f>
        <v>1.7210528138279894E-2</v>
      </c>
      <c r="Y49" s="165">
        <f>compopeinc!AO41</f>
        <v>2.8124818953021824E-2</v>
      </c>
      <c r="AB49" s="638">
        <f t="shared" si="0"/>
        <v>0</v>
      </c>
      <c r="AC49" s="638">
        <f t="shared" si="1"/>
        <v>0</v>
      </c>
      <c r="AD49" s="638">
        <f t="shared" si="2"/>
        <v>0</v>
      </c>
    </row>
    <row r="50" spans="1:30">
      <c r="A50" s="126">
        <v>1953</v>
      </c>
      <c r="B50" s="146">
        <f>compopeinc!R42</f>
        <v>0.35491354504905642</v>
      </c>
      <c r="C50" s="125">
        <f>compopeinc!S42</f>
        <v>7.4988211841418503E-2</v>
      </c>
      <c r="D50" s="125">
        <f>compopeinc!T42</f>
        <v>3.7701905391772997E-2</v>
      </c>
      <c r="E50" s="125">
        <f>compopeinc!U42</f>
        <v>1.47967054686756E-2</v>
      </c>
      <c r="F50" s="125">
        <f>compopeinc!V42</f>
        <v>4.2723284846153481E-2</v>
      </c>
      <c r="G50" s="125">
        <f>compopeinc!W42</f>
        <v>7.685692450811436E-3</v>
      </c>
      <c r="H50" s="125">
        <f>compopeinc!X42</f>
        <v>0.11410753897569474</v>
      </c>
      <c r="I50" s="165">
        <f>compopeinc!Y42</f>
        <v>6.2910206074529643E-2</v>
      </c>
      <c r="J50" s="185">
        <f>compopeinc!Z42</f>
        <v>0.26157768312427987</v>
      </c>
      <c r="K50" s="125">
        <f>compopeinc!AA42</f>
        <v>7.0589714831887404E-2</v>
      </c>
      <c r="L50" s="125">
        <f>compopeinc!AB42</f>
        <v>3.0385250763430269E-2</v>
      </c>
      <c r="M50" s="125">
        <f>compopeinc!AC42</f>
        <v>9.9353993246542645E-3</v>
      </c>
      <c r="N50" s="125">
        <f>compopeinc!AD42</f>
        <v>3.5546219401770933E-2</v>
      </c>
      <c r="O50" s="125">
        <f>compopeinc!AE42</f>
        <v>4.7305318747318734E-3</v>
      </c>
      <c r="P50" s="125">
        <f>compopeinc!AF42</f>
        <v>5.7662159478888704E-2</v>
      </c>
      <c r="Q50" s="125">
        <f>compopeinc!AG42</f>
        <v>5.272840744891634E-2</v>
      </c>
      <c r="R50" s="117">
        <f>compopeinc!AH42</f>
        <v>0.13259632478488506</v>
      </c>
      <c r="S50" s="125">
        <f>compopeinc!AI42</f>
        <v>5.3407994860363683E-2</v>
      </c>
      <c r="T50" s="125">
        <f>compopeinc!AJ42</f>
        <v>1.6011745897933749E-2</v>
      </c>
      <c r="U50" s="125">
        <f>compopeinc!AK42</f>
        <v>4.0890964010001111E-3</v>
      </c>
      <c r="V50" s="125">
        <f>compopeinc!AL42</f>
        <v>1.6399615972194383E-2</v>
      </c>
      <c r="W50" s="125">
        <f>compopeinc!AM42</f>
        <v>1.1468490334537267E-3</v>
      </c>
      <c r="X50" s="125">
        <f>compopeinc!AN42</f>
        <v>1.705232242042214E-2</v>
      </c>
      <c r="Y50" s="165">
        <f>compopeinc!AO42</f>
        <v>2.4488700199517308E-2</v>
      </c>
      <c r="AB50" s="638">
        <f t="shared" si="0"/>
        <v>0</v>
      </c>
      <c r="AC50" s="638">
        <f t="shared" si="1"/>
        <v>0</v>
      </c>
      <c r="AD50" s="638">
        <f t="shared" si="2"/>
        <v>0</v>
      </c>
    </row>
    <row r="51" spans="1:30">
      <c r="A51" s="126">
        <v>1954</v>
      </c>
      <c r="B51" s="146">
        <f>compopeinc!R43</f>
        <v>0.35901067818536497</v>
      </c>
      <c r="C51" s="125">
        <f>compopeinc!S43</f>
        <v>7.8286424079986622E-2</v>
      </c>
      <c r="D51" s="125">
        <f>compopeinc!T43</f>
        <v>3.3843958477293226E-2</v>
      </c>
      <c r="E51" s="125">
        <f>compopeinc!U43</f>
        <v>1.862577181772606E-2</v>
      </c>
      <c r="F51" s="125">
        <f>compopeinc!V43</f>
        <v>4.1080113729058204E-2</v>
      </c>
      <c r="G51" s="125">
        <f>compopeinc!W43</f>
        <v>8.5247311644748511E-3</v>
      </c>
      <c r="H51" s="125">
        <f>compopeinc!X43</f>
        <v>0.11520507365234069</v>
      </c>
      <c r="I51" s="165">
        <f>compopeinc!Y43</f>
        <v>6.3444605264485365E-2</v>
      </c>
      <c r="J51" s="185">
        <f>compopeinc!Z43</f>
        <v>0.26331867615299309</v>
      </c>
      <c r="K51" s="125">
        <f>compopeinc!AA43</f>
        <v>7.3903397381528221E-2</v>
      </c>
      <c r="L51" s="125">
        <f>compopeinc!AB43</f>
        <v>2.5894518378052844E-2</v>
      </c>
      <c r="M51" s="125">
        <f>compopeinc!AC43</f>
        <v>1.2563449915380592E-2</v>
      </c>
      <c r="N51" s="125">
        <f>compopeinc!AD43</f>
        <v>3.3075642317290502E-2</v>
      </c>
      <c r="O51" s="125">
        <f>compopeinc!AE43</f>
        <v>5.4577318765794379E-3</v>
      </c>
      <c r="P51" s="125">
        <f>compopeinc!AF43</f>
        <v>6.091809846195894E-2</v>
      </c>
      <c r="Q51" s="125">
        <f>compopeinc!AG43</f>
        <v>5.1505837822202583E-2</v>
      </c>
      <c r="R51" s="117">
        <f>compopeinc!AH43</f>
        <v>0.13487352232759914</v>
      </c>
      <c r="S51" s="125">
        <f>compopeinc!AI43</f>
        <v>5.5019912792002454E-2</v>
      </c>
      <c r="T51" s="125">
        <f>compopeinc!AJ43</f>
        <v>1.5711724957528324E-2</v>
      </c>
      <c r="U51" s="125">
        <f>compopeinc!AK43</f>
        <v>5.2890328136185969E-3</v>
      </c>
      <c r="V51" s="125">
        <f>compopeinc!AL43</f>
        <v>1.5625758733372595E-2</v>
      </c>
      <c r="W51" s="125">
        <f>compopeinc!AM43</f>
        <v>1.3862720330412985E-3</v>
      </c>
      <c r="X51" s="125">
        <f>compopeinc!AN43</f>
        <v>1.7326861519394617E-2</v>
      </c>
      <c r="Y51" s="165">
        <f>compopeinc!AO43</f>
        <v>2.451395947864124E-2</v>
      </c>
      <c r="AB51" s="638">
        <f t="shared" si="0"/>
        <v>0</v>
      </c>
      <c r="AC51" s="638">
        <f t="shared" si="1"/>
        <v>0</v>
      </c>
      <c r="AD51" s="638">
        <f t="shared" si="2"/>
        <v>0</v>
      </c>
    </row>
    <row r="52" spans="1:30">
      <c r="A52" s="126">
        <v>1955</v>
      </c>
      <c r="B52" s="146">
        <f>compopeinc!R44</f>
        <v>0.36535122751169263</v>
      </c>
      <c r="C52" s="125">
        <f>compopeinc!S44</f>
        <v>9.2588398053578144E-2</v>
      </c>
      <c r="D52" s="125">
        <f>compopeinc!T44</f>
        <v>3.4088331136760491E-2</v>
      </c>
      <c r="E52" s="125">
        <f>compopeinc!U44</f>
        <v>1.6773788283242694E-2</v>
      </c>
      <c r="F52" s="125">
        <f>compopeinc!V44</f>
        <v>4.0204054461376898E-2</v>
      </c>
      <c r="G52" s="125">
        <f>compopeinc!W44</f>
        <v>9.3728183140348552E-3</v>
      </c>
      <c r="H52" s="125">
        <f>compopeinc!X44</f>
        <v>0.11197097804563888</v>
      </c>
      <c r="I52" s="165">
        <f>compopeinc!Y44</f>
        <v>6.0352859217060649E-2</v>
      </c>
      <c r="J52" s="185">
        <f>compopeinc!Z44</f>
        <v>0.27046810964274076</v>
      </c>
      <c r="K52" s="125">
        <f>compopeinc!AA44</f>
        <v>8.5948761603129309E-2</v>
      </c>
      <c r="L52" s="125">
        <f>compopeinc!AB44</f>
        <v>2.5564182486947817E-2</v>
      </c>
      <c r="M52" s="125">
        <f>compopeinc!AC44</f>
        <v>1.0910425196178885E-2</v>
      </c>
      <c r="N52" s="125">
        <f>compopeinc!AD44</f>
        <v>3.1991661325557717E-2</v>
      </c>
      <c r="O52" s="125">
        <f>compopeinc!AE44</f>
        <v>6.0310113836136532E-3</v>
      </c>
      <c r="P52" s="125">
        <f>compopeinc!AF44</f>
        <v>6.1542259919557057E-2</v>
      </c>
      <c r="Q52" s="125">
        <f>compopeinc!AG44</f>
        <v>4.8479807727756313E-2</v>
      </c>
      <c r="R52" s="117">
        <f>compopeinc!AH44</f>
        <v>0.14128702502276624</v>
      </c>
      <c r="S52" s="125">
        <f>compopeinc!AI44</f>
        <v>6.5247699764041836E-2</v>
      </c>
      <c r="T52" s="125">
        <f>compopeinc!AJ44</f>
        <v>1.5688878057513886E-2</v>
      </c>
      <c r="U52" s="125">
        <f>compopeinc!AK44</f>
        <v>4.0467883896534466E-3</v>
      </c>
      <c r="V52" s="125">
        <f>compopeinc!AL44</f>
        <v>1.5325578161670394E-2</v>
      </c>
      <c r="W52" s="125">
        <f>compopeinc!AM44</f>
        <v>1.4919708787297654E-3</v>
      </c>
      <c r="X52" s="125">
        <f>compopeinc!AN44</f>
        <v>1.6074700016765347E-2</v>
      </c>
      <c r="Y52" s="165">
        <f>compopeinc!AO44</f>
        <v>2.3411409754391627E-2</v>
      </c>
      <c r="AB52" s="638">
        <f t="shared" si="0"/>
        <v>0</v>
      </c>
      <c r="AC52" s="638">
        <f t="shared" si="1"/>
        <v>0</v>
      </c>
      <c r="AD52" s="638">
        <f t="shared" si="2"/>
        <v>0</v>
      </c>
    </row>
    <row r="53" spans="1:30">
      <c r="A53" s="126">
        <v>1956</v>
      </c>
      <c r="B53" s="146">
        <f>compopeinc!R45</f>
        <v>0.35759182887184732</v>
      </c>
      <c r="C53" s="125">
        <f>compopeinc!S45</f>
        <v>8.5875843656246162E-2</v>
      </c>
      <c r="D53" s="125">
        <f>compopeinc!T45</f>
        <v>3.26355731785892E-2</v>
      </c>
      <c r="E53" s="125">
        <f>compopeinc!U45</f>
        <v>1.7233356348525134E-2</v>
      </c>
      <c r="F53" s="125">
        <f>compopeinc!V45</f>
        <v>3.9065318979889685E-2</v>
      </c>
      <c r="G53" s="125">
        <f>compopeinc!W45</f>
        <v>1.0002197264528227E-2</v>
      </c>
      <c r="H53" s="125">
        <f>compopeinc!X45</f>
        <v>0.11287883955537743</v>
      </c>
      <c r="I53" s="165">
        <f>compopeinc!Y45</f>
        <v>5.9900699888691393E-2</v>
      </c>
      <c r="J53" s="185">
        <f>compopeinc!Z45</f>
        <v>0.26406311430402923</v>
      </c>
      <c r="K53" s="125">
        <f>compopeinc!AA45</f>
        <v>7.9881633508326971E-2</v>
      </c>
      <c r="L53" s="125">
        <f>compopeinc!AB45</f>
        <v>2.6505012750523485E-2</v>
      </c>
      <c r="M53" s="125">
        <f>compopeinc!AC45</f>
        <v>1.1278599418859425E-2</v>
      </c>
      <c r="N53" s="125">
        <f>compopeinc!AD45</f>
        <v>3.1342922165911176E-2</v>
      </c>
      <c r="O53" s="125">
        <f>compopeinc!AE45</f>
        <v>6.3882684253482591E-3</v>
      </c>
      <c r="P53" s="125">
        <f>compopeinc!AF45</f>
        <v>6.013621562824021E-2</v>
      </c>
      <c r="Q53" s="125">
        <f>compopeinc!AG45</f>
        <v>4.853046240681979E-2</v>
      </c>
      <c r="R53" s="117">
        <f>compopeinc!AH45</f>
        <v>0.1338850724154842</v>
      </c>
      <c r="S53" s="125">
        <f>compopeinc!AI45</f>
        <v>6.0601535133811626E-2</v>
      </c>
      <c r="T53" s="125">
        <f>compopeinc!AJ45</f>
        <v>1.4892347991195268E-2</v>
      </c>
      <c r="U53" s="125">
        <f>compopeinc!AK45</f>
        <v>4.6535982238905477E-3</v>
      </c>
      <c r="V53" s="125">
        <f>compopeinc!AL45</f>
        <v>1.4005008340500252E-2</v>
      </c>
      <c r="W53" s="125">
        <f>compopeinc!AM45</f>
        <v>1.5861524587444885E-3</v>
      </c>
      <c r="X53" s="125">
        <f>compopeinc!AN45</f>
        <v>1.627901069853855E-2</v>
      </c>
      <c r="Y53" s="165">
        <f>compopeinc!AO45</f>
        <v>2.186741956880342E-2</v>
      </c>
      <c r="AB53" s="638">
        <f t="shared" si="0"/>
        <v>0</v>
      </c>
      <c r="AC53" s="638">
        <f t="shared" si="1"/>
        <v>0</v>
      </c>
      <c r="AD53" s="638">
        <f t="shared" si="2"/>
        <v>0</v>
      </c>
    </row>
    <row r="54" spans="1:30">
      <c r="A54" s="126">
        <v>1957</v>
      </c>
      <c r="B54" s="146">
        <f>compopeinc!R46</f>
        <v>0.35761986970884663</v>
      </c>
      <c r="C54" s="125">
        <f>compopeinc!S46</f>
        <v>8.3317731510841667E-2</v>
      </c>
      <c r="D54" s="125">
        <f>compopeinc!T46</f>
        <v>3.5774572125638573E-2</v>
      </c>
      <c r="E54" s="125">
        <f>compopeinc!U46</f>
        <v>1.6772000724892974E-2</v>
      </c>
      <c r="F54" s="125">
        <f>compopeinc!V46</f>
        <v>3.8128270738534364E-2</v>
      </c>
      <c r="G54" s="125">
        <f>compopeinc!W46</f>
        <v>1.0856226881959316E-2</v>
      </c>
      <c r="H54" s="125">
        <f>compopeinc!X46</f>
        <v>0.11377247270130735</v>
      </c>
      <c r="I54" s="165">
        <f>compopeinc!Y46</f>
        <v>5.8998595025672423E-2</v>
      </c>
      <c r="J54" s="185">
        <f>compopeinc!Z46</f>
        <v>0.26440317310650752</v>
      </c>
      <c r="K54" s="125">
        <f>compopeinc!AA46</f>
        <v>7.8377864879519019E-2</v>
      </c>
      <c r="L54" s="125">
        <f>compopeinc!AB46</f>
        <v>2.9403739661356541E-2</v>
      </c>
      <c r="M54" s="125">
        <f>compopeinc!AC46</f>
        <v>1.1607296387180409E-2</v>
      </c>
      <c r="N54" s="125">
        <f>compopeinc!AD46</f>
        <v>3.1754566274356008E-2</v>
      </c>
      <c r="O54" s="125">
        <f>compopeinc!AE46</f>
        <v>6.9116215620917444E-3</v>
      </c>
      <c r="P54" s="125">
        <f>compopeinc!AF46</f>
        <v>5.6705162047211162E-2</v>
      </c>
      <c r="Q54" s="125">
        <f>compopeinc!AG46</f>
        <v>4.9642922294792606E-2</v>
      </c>
      <c r="R54" s="117">
        <f>compopeinc!AH46</f>
        <v>0.13166288086124753</v>
      </c>
      <c r="S54" s="125">
        <f>compopeinc!AI46</f>
        <v>5.7976447933022791E-2</v>
      </c>
      <c r="T54" s="125">
        <f>compopeinc!AJ46</f>
        <v>1.4059030292487232E-2</v>
      </c>
      <c r="U54" s="125">
        <f>compopeinc!AK46</f>
        <v>4.7647254147739288E-3</v>
      </c>
      <c r="V54" s="125">
        <f>compopeinc!AL46</f>
        <v>1.4214017116131615E-2</v>
      </c>
      <c r="W54" s="125">
        <f>compopeinc!AM46</f>
        <v>1.7653552506414344E-3</v>
      </c>
      <c r="X54" s="125">
        <f>compopeinc!AN46</f>
        <v>1.6426965681267468E-2</v>
      </c>
      <c r="Y54" s="165">
        <f>compopeinc!AO46</f>
        <v>2.245633917292305E-2</v>
      </c>
      <c r="AB54" s="638">
        <f t="shared" si="0"/>
        <v>0</v>
      </c>
      <c r="AC54" s="638">
        <f t="shared" si="1"/>
        <v>0</v>
      </c>
      <c r="AD54" s="638">
        <f t="shared" si="2"/>
        <v>0</v>
      </c>
    </row>
    <row r="55" spans="1:30">
      <c r="A55" s="126">
        <v>1958</v>
      </c>
      <c r="B55" s="146">
        <f>compopeinc!R47</f>
        <v>0.35703807073178495</v>
      </c>
      <c r="C55" s="125">
        <f>compopeinc!S47</f>
        <v>7.5288442005461212E-2</v>
      </c>
      <c r="D55" s="125">
        <f>compopeinc!T47</f>
        <v>3.5504771420170139E-2</v>
      </c>
      <c r="E55" s="125">
        <f>compopeinc!U47</f>
        <v>1.7856536916532467E-2</v>
      </c>
      <c r="F55" s="125">
        <f>compopeinc!V47</f>
        <v>3.6996352974898436E-2</v>
      </c>
      <c r="G55" s="125">
        <f>compopeinc!W47</f>
        <v>1.1479817842989733E-2</v>
      </c>
      <c r="H55" s="125">
        <f>compopeinc!X47</f>
        <v>0.12028605709973848</v>
      </c>
      <c r="I55" s="165">
        <f>compopeinc!Y47</f>
        <v>5.96260924719944E-2</v>
      </c>
      <c r="J55" s="185">
        <f>compopeinc!Z47</f>
        <v>0.25968534912672114</v>
      </c>
      <c r="K55" s="125">
        <f>compopeinc!AA47</f>
        <v>7.0892856473003585E-2</v>
      </c>
      <c r="L55" s="125">
        <f>compopeinc!AB47</f>
        <v>2.8914899887256845E-2</v>
      </c>
      <c r="M55" s="125">
        <f>compopeinc!AC47</f>
        <v>1.2458697855694322E-2</v>
      </c>
      <c r="N55" s="125">
        <f>compopeinc!AD47</f>
        <v>3.0540124202104686E-2</v>
      </c>
      <c r="O55" s="125">
        <f>compopeinc!AE47</f>
        <v>7.6524656258145033E-3</v>
      </c>
      <c r="P55" s="125">
        <f>compopeinc!AF47</f>
        <v>5.9535789026075731E-2</v>
      </c>
      <c r="Q55" s="125">
        <f>compopeinc!AG47</f>
        <v>4.9690516056771397E-2</v>
      </c>
      <c r="R55" s="117">
        <f>compopeinc!AH47</f>
        <v>0.12471966914256878</v>
      </c>
      <c r="S55" s="125">
        <f>compopeinc!AI47</f>
        <v>5.1491486634944454E-2</v>
      </c>
      <c r="T55" s="125">
        <f>compopeinc!AJ47</f>
        <v>1.3714988780439091E-2</v>
      </c>
      <c r="U55" s="125">
        <f>compopeinc!AK47</f>
        <v>5.1863493967004423E-3</v>
      </c>
      <c r="V55" s="125">
        <f>compopeinc!AL47</f>
        <v>1.3502856301681951E-2</v>
      </c>
      <c r="W55" s="125">
        <f>compopeinc!AM47</f>
        <v>2.0877516145091737E-3</v>
      </c>
      <c r="X55" s="125">
        <f>compopeinc!AN47</f>
        <v>1.655332715965134E-2</v>
      </c>
      <c r="Y55" s="165">
        <f>compopeinc!AO47</f>
        <v>2.2182909254642301E-2</v>
      </c>
      <c r="AB55" s="638">
        <f t="shared" si="0"/>
        <v>0</v>
      </c>
      <c r="AC55" s="638">
        <f t="shared" si="1"/>
        <v>0</v>
      </c>
      <c r="AD55" s="638">
        <f t="shared" si="2"/>
        <v>0</v>
      </c>
    </row>
    <row r="56" spans="1:30">
      <c r="A56" s="128">
        <v>1959</v>
      </c>
      <c r="B56" s="150">
        <f>compopeinc!R48</f>
        <v>0.36163480767026834</v>
      </c>
      <c r="C56" s="127">
        <f>compopeinc!S48</f>
        <v>8.7875230699063278E-2</v>
      </c>
      <c r="D56" s="127">
        <f>compopeinc!T48</f>
        <v>3.5055304016261127E-2</v>
      </c>
      <c r="E56" s="127">
        <f>compopeinc!U48</f>
        <v>1.8230910458335955E-2</v>
      </c>
      <c r="F56" s="127">
        <f>compopeinc!V48</f>
        <v>3.6312767534689469E-2</v>
      </c>
      <c r="G56" s="127">
        <f>compopeinc!W48</f>
        <v>1.270681583754233E-2</v>
      </c>
      <c r="H56" s="127">
        <f>compopeinc!X48</f>
        <v>0.11587803103974216</v>
      </c>
      <c r="I56" s="167">
        <f>compopeinc!Y48</f>
        <v>5.5575748084634002E-2</v>
      </c>
      <c r="J56" s="186">
        <f>compopeinc!Z48</f>
        <v>0.26502754588976368</v>
      </c>
      <c r="K56" s="127">
        <f>compopeinc!AA48</f>
        <v>8.310006693554052E-2</v>
      </c>
      <c r="L56" s="127">
        <f>compopeinc!AB48</f>
        <v>2.8323281916100396E-2</v>
      </c>
      <c r="M56" s="127">
        <f>compopeinc!AC48</f>
        <v>1.2734045733385558E-2</v>
      </c>
      <c r="N56" s="127">
        <f>compopeinc!AD48</f>
        <v>3.0402122607800657E-2</v>
      </c>
      <c r="O56" s="127">
        <f>compopeinc!AE48</f>
        <v>8.2282090969974658E-3</v>
      </c>
      <c r="P56" s="127">
        <f>compopeinc!AF48</f>
        <v>5.5216091474912347E-2</v>
      </c>
      <c r="Q56" s="127">
        <f>compopeinc!AG48</f>
        <v>4.7023728125026726E-2</v>
      </c>
      <c r="R56" s="120">
        <f>compopeinc!AH48</f>
        <v>0.13066154113420073</v>
      </c>
      <c r="S56" s="127">
        <f>compopeinc!AI48</f>
        <v>5.9593210778098142E-2</v>
      </c>
      <c r="T56" s="127">
        <f>compopeinc!AJ48</f>
        <v>1.3054642093899929E-2</v>
      </c>
      <c r="U56" s="127">
        <f>compopeinc!AK48</f>
        <v>5.2377031135159499E-3</v>
      </c>
      <c r="V56" s="127">
        <f>compopeinc!AL48</f>
        <v>1.3573473663219744E-2</v>
      </c>
      <c r="W56" s="127">
        <f>compopeinc!AM48</f>
        <v>2.1756716612332345E-3</v>
      </c>
      <c r="X56" s="127">
        <f>compopeinc!AN48</f>
        <v>1.5767963819618275E-2</v>
      </c>
      <c r="Y56" s="167">
        <f>compopeinc!AO48</f>
        <v>2.1258876004615412E-2</v>
      </c>
      <c r="AB56" s="638">
        <f t="shared" si="0"/>
        <v>0</v>
      </c>
      <c r="AC56" s="638">
        <f t="shared" si="1"/>
        <v>0</v>
      </c>
      <c r="AD56" s="638">
        <f t="shared" si="2"/>
        <v>0</v>
      </c>
    </row>
    <row r="57" spans="1:30">
      <c r="A57" s="126">
        <v>1960</v>
      </c>
      <c r="B57" s="146">
        <f>compopeinc!R49</f>
        <v>0.35631595891745727</v>
      </c>
      <c r="C57" s="125">
        <f>compopeinc!S49</f>
        <v>8.6282675723568139E-2</v>
      </c>
      <c r="D57" s="125">
        <f>compopeinc!T49</f>
        <v>3.4558882097596014E-2</v>
      </c>
      <c r="E57" s="125">
        <f>compopeinc!U49</f>
        <v>1.9821658318801824E-2</v>
      </c>
      <c r="F57" s="125">
        <f>compopeinc!V49</f>
        <v>3.3516835402479996E-2</v>
      </c>
      <c r="G57" s="125">
        <f>compopeinc!W49</f>
        <v>1.3840944608725786E-2</v>
      </c>
      <c r="H57" s="125">
        <f>compopeinc!X49</f>
        <v>0.11675075210542557</v>
      </c>
      <c r="I57" s="165">
        <f>compopeinc!Y49</f>
        <v>5.1544210660859992E-2</v>
      </c>
      <c r="J57" s="185">
        <f>compopeinc!Z49</f>
        <v>0.25842314591021043</v>
      </c>
      <c r="K57" s="125">
        <f>compopeinc!AA49</f>
        <v>8.1273202207339051E-2</v>
      </c>
      <c r="L57" s="125">
        <f>compopeinc!AB49</f>
        <v>2.7844100033462757E-2</v>
      </c>
      <c r="M57" s="125">
        <f>compopeinc!AC49</f>
        <v>1.4284280774398226E-2</v>
      </c>
      <c r="N57" s="125">
        <f>compopeinc!AD49</f>
        <v>2.7937221912828193E-2</v>
      </c>
      <c r="O57" s="125">
        <f>compopeinc!AE49</f>
        <v>8.861695531904655E-3</v>
      </c>
      <c r="P57" s="125">
        <f>compopeinc!AF49</f>
        <v>5.4780370376207331E-2</v>
      </c>
      <c r="Q57" s="125">
        <f>compopeinc!AG49</f>
        <v>4.3442275074070238E-2</v>
      </c>
      <c r="R57" s="117">
        <f>compopeinc!AH49</f>
        <v>0.12591519166871309</v>
      </c>
      <c r="S57" s="125">
        <f>compopeinc!AI49</f>
        <v>5.8340282474695401E-2</v>
      </c>
      <c r="T57" s="125">
        <f>compopeinc!AJ49</f>
        <v>1.2291751784323776E-2</v>
      </c>
      <c r="U57" s="125">
        <f>compopeinc!AK49</f>
        <v>6.1673815942116812E-3</v>
      </c>
      <c r="V57" s="125">
        <f>compopeinc!AL49</f>
        <v>1.2109362937611673E-2</v>
      </c>
      <c r="W57" s="125">
        <f>compopeinc!AM49</f>
        <v>2.3106614544180274E-3</v>
      </c>
      <c r="X57" s="125">
        <f>compopeinc!AN49</f>
        <v>1.559848627147448E-2</v>
      </c>
      <c r="Y57" s="165">
        <f>compopeinc!AO49</f>
        <v>1.9097265151978047E-2</v>
      </c>
      <c r="AB57" s="638">
        <f t="shared" si="0"/>
        <v>0</v>
      </c>
      <c r="AC57" s="638">
        <f t="shared" si="1"/>
        <v>0</v>
      </c>
      <c r="AD57" s="638">
        <f t="shared" si="2"/>
        <v>0</v>
      </c>
    </row>
    <row r="58" spans="1:30">
      <c r="A58" s="126">
        <v>1961</v>
      </c>
      <c r="B58" s="146">
        <f>compopeinc!R50</f>
        <v>0.3583255172905388</v>
      </c>
      <c r="C58" s="125">
        <f>compopeinc!S50</f>
        <v>8.4930592885103032E-2</v>
      </c>
      <c r="D58" s="125">
        <f>compopeinc!T50</f>
        <v>3.4618519314999721E-2</v>
      </c>
      <c r="E58" s="125">
        <f>compopeinc!U50</f>
        <v>2.0198924236591712E-2</v>
      </c>
      <c r="F58" s="125">
        <f>compopeinc!V50</f>
        <v>3.262436375769328E-2</v>
      </c>
      <c r="G58" s="125">
        <f>compopeinc!W50</f>
        <v>1.4499832576169285E-2</v>
      </c>
      <c r="H58" s="125">
        <f>compopeinc!X50</f>
        <v>0.11981323623102523</v>
      </c>
      <c r="I58" s="165">
        <f>compopeinc!Y50</f>
        <v>5.1640048288956582E-2</v>
      </c>
      <c r="J58" s="185">
        <f>compopeinc!Z50</f>
        <v>0.26010555524139617</v>
      </c>
      <c r="K58" s="125">
        <f>compopeinc!AA50</f>
        <v>7.8925174782793192E-2</v>
      </c>
      <c r="L58" s="125">
        <f>compopeinc!AB50</f>
        <v>2.7097070058699227E-2</v>
      </c>
      <c r="M58" s="125">
        <f>compopeinc!AC50</f>
        <v>1.4094423900368341E-2</v>
      </c>
      <c r="N58" s="125">
        <f>compopeinc!AD50</f>
        <v>2.6835377698923472E-2</v>
      </c>
      <c r="O58" s="125">
        <f>compopeinc!AE50</f>
        <v>9.6361340920410668E-3</v>
      </c>
      <c r="P58" s="125">
        <f>compopeinc!AF50</f>
        <v>6.053103618104793E-2</v>
      </c>
      <c r="Q58" s="125">
        <f>compopeinc!AG50</f>
        <v>4.2986338527523031E-2</v>
      </c>
      <c r="R58" s="117">
        <f>compopeinc!AH50</f>
        <v>0.12453469169407759</v>
      </c>
      <c r="S58" s="125">
        <f>compopeinc!AI50</f>
        <v>5.7822497821757232E-2</v>
      </c>
      <c r="T58" s="125">
        <f>compopeinc!AJ50</f>
        <v>1.1652355788895601E-2</v>
      </c>
      <c r="U58" s="125">
        <f>compopeinc!AK50</f>
        <v>5.9452452392857909E-3</v>
      </c>
      <c r="V58" s="125">
        <f>compopeinc!AL50</f>
        <v>1.195266048230193E-2</v>
      </c>
      <c r="W58" s="125">
        <f>compopeinc!AM50</f>
        <v>2.545083692166797E-3</v>
      </c>
      <c r="X58" s="125">
        <f>compopeinc!AN50</f>
        <v>1.523160101212988E-2</v>
      </c>
      <c r="Y58" s="165">
        <f>compopeinc!AO50</f>
        <v>1.9385247657540378E-2</v>
      </c>
      <c r="AB58" s="638">
        <f t="shared" si="0"/>
        <v>0</v>
      </c>
      <c r="AC58" s="638">
        <f t="shared" si="1"/>
        <v>0</v>
      </c>
      <c r="AD58" s="638">
        <f t="shared" si="2"/>
        <v>0</v>
      </c>
    </row>
    <row r="59" spans="1:30">
      <c r="A59" s="118">
        <v>1962</v>
      </c>
      <c r="B59" s="146">
        <f>compopeinc!R51</f>
        <v>0.3609214723110199</v>
      </c>
      <c r="C59" s="147">
        <f>compopeinc!S51</f>
        <v>9.0705603995416287E-2</v>
      </c>
      <c r="D59" s="147">
        <f>compopeinc!T51</f>
        <v>3.3437259121334141E-2</v>
      </c>
      <c r="E59" s="147">
        <f>compopeinc!U51</f>
        <v>2.0353191552350658E-2</v>
      </c>
      <c r="F59" s="147">
        <f>compopeinc!V51</f>
        <v>3.174826837222583E-2</v>
      </c>
      <c r="G59" s="147">
        <f>compopeinc!W51</f>
        <v>1.3660238074657348E-2</v>
      </c>
      <c r="H59" s="147">
        <f>compopeinc!X51</f>
        <v>0.12112073235715605</v>
      </c>
      <c r="I59" s="153">
        <f>compopeinc!Y51</f>
        <v>4.9898273506619246E-2</v>
      </c>
      <c r="J59" s="181">
        <f>compopeinc!Z51</f>
        <v>0.2619871199131012</v>
      </c>
      <c r="K59" s="147">
        <f>compopeinc!AA51</f>
        <v>8.4310395157231016E-2</v>
      </c>
      <c r="L59" s="147">
        <f>compopeinc!AB51</f>
        <v>2.5611324038061475E-2</v>
      </c>
      <c r="M59" s="147">
        <f>compopeinc!AC51</f>
        <v>1.4273102983138084E-2</v>
      </c>
      <c r="N59" s="147">
        <f>compopeinc!AD51</f>
        <v>2.6249369079899929E-2</v>
      </c>
      <c r="O59" s="147">
        <f>compopeinc!AE51</f>
        <v>8.8638903738182725E-3</v>
      </c>
      <c r="P59" s="147">
        <f>compopeinc!AF51</f>
        <v>6.0916528255111541E-2</v>
      </c>
      <c r="Q59" s="147">
        <f>compopeinc!AG51</f>
        <v>4.1765768064533935E-2</v>
      </c>
      <c r="R59" s="117">
        <f>compopeinc!AH51</f>
        <v>0.12573906779289246</v>
      </c>
      <c r="S59" s="116">
        <f>compopeinc!AI51</f>
        <v>6.1510271943349119E-2</v>
      </c>
      <c r="T59" s="116">
        <f>compopeinc!AJ51</f>
        <v>1.0643310426852858E-2</v>
      </c>
      <c r="U59" s="116">
        <f>compopeinc!AK51</f>
        <v>6.1299714273464765E-3</v>
      </c>
      <c r="V59" s="116">
        <f>compopeinc!AL51</f>
        <v>1.1538276816370175E-2</v>
      </c>
      <c r="W59" s="116">
        <f>compopeinc!AM51</f>
        <v>2.1721980364150131E-3</v>
      </c>
      <c r="X59" s="116">
        <f>compopeinc!AN51</f>
        <v>1.5172025027972824E-2</v>
      </c>
      <c r="Y59" s="145">
        <f>compopeinc!AO51</f>
        <v>1.8574848763109747E-2</v>
      </c>
      <c r="AB59" s="638">
        <f t="shared" si="0"/>
        <v>-2.0946687396827812E-6</v>
      </c>
      <c r="AC59" s="638">
        <f t="shared" si="1"/>
        <v>-3.2580386930547434E-6</v>
      </c>
      <c r="AD59" s="638">
        <f t="shared" si="2"/>
        <v>-1.8346485237685783E-6</v>
      </c>
    </row>
    <row r="60" spans="1:30">
      <c r="A60" s="118">
        <v>1963</v>
      </c>
      <c r="B60" s="146">
        <f>compopeinc!R52</f>
        <v>0.36536902189254761</v>
      </c>
      <c r="C60" s="147">
        <f>compopeinc!S52</f>
        <v>9.4842277082593324E-2</v>
      </c>
      <c r="D60" s="147">
        <f>compopeinc!T52</f>
        <v>3.3149121760145263E-2</v>
      </c>
      <c r="E60" s="147">
        <f>compopeinc!U52</f>
        <v>2.0088005030234356E-2</v>
      </c>
      <c r="F60" s="147">
        <f>compopeinc!V52</f>
        <v>3.1251639401141902E-2</v>
      </c>
      <c r="G60" s="147">
        <f>compopeinc!W52</f>
        <v>1.792648213570746E-2</v>
      </c>
      <c r="H60" s="147">
        <f>compopeinc!X52</f>
        <v>0.11901685492334974</v>
      </c>
      <c r="I60" s="153">
        <f>compopeinc!Y52</f>
        <v>4.9094646393667923E-2</v>
      </c>
      <c r="J60" s="181">
        <f>compopeinc!Z52</f>
        <v>0.26552996039390564</v>
      </c>
      <c r="K60" s="147">
        <f>compopeinc!AA52</f>
        <v>8.79446199849446E-2</v>
      </c>
      <c r="L60" s="147">
        <f>compopeinc!AB52</f>
        <v>2.5215435020802722E-2</v>
      </c>
      <c r="M60" s="147">
        <f>compopeinc!AC52</f>
        <v>1.399939842802536E-2</v>
      </c>
      <c r="N60" s="147">
        <f>compopeinc!AD52</f>
        <v>2.5726960534586004E-2</v>
      </c>
      <c r="O60" s="147">
        <f>compopeinc!AE52</f>
        <v>1.1770452471965001E-2</v>
      </c>
      <c r="P60" s="147">
        <f>compopeinc!AF52</f>
        <v>5.9933410299260151E-2</v>
      </c>
      <c r="Q60" s="147">
        <f>compopeinc!AG52</f>
        <v>4.0939673384115596E-2</v>
      </c>
      <c r="R60" s="117">
        <f>compopeinc!AH52</f>
        <v>0.127462238073349</v>
      </c>
      <c r="S60" s="116">
        <f>compopeinc!AI52</f>
        <v>6.4287974799279474E-2</v>
      </c>
      <c r="T60" s="116">
        <f>compopeinc!AJ52</f>
        <v>9.7297632704123858E-3</v>
      </c>
      <c r="U60" s="116">
        <f>compopeinc!AK52</f>
        <v>5.6949868972147287E-3</v>
      </c>
      <c r="V60" s="116">
        <f>compopeinc!AL52</f>
        <v>1.1451571561593656E-2</v>
      </c>
      <c r="W60" s="116">
        <f>compopeinc!AM52</f>
        <v>3.1365303189754131E-3</v>
      </c>
      <c r="X60" s="116">
        <f>compopeinc!AN52</f>
        <v>1.4664483510365672E-2</v>
      </c>
      <c r="Y60" s="145">
        <f>compopeinc!AO52</f>
        <v>1.8496934092533512E-2</v>
      </c>
      <c r="AB60" s="638">
        <f t="shared" si="0"/>
        <v>-4.8342922998045879E-9</v>
      </c>
      <c r="AC60" s="638">
        <f t="shared" si="1"/>
        <v>1.0270206185492015E-8</v>
      </c>
      <c r="AD60" s="638">
        <f t="shared" si="2"/>
        <v>-6.3770258518225376E-9</v>
      </c>
    </row>
    <row r="61" spans="1:30">
      <c r="A61" s="118">
        <v>1964</v>
      </c>
      <c r="B61" s="146">
        <f>compopeinc!R53</f>
        <v>0.36982008814811707</v>
      </c>
      <c r="C61" s="147">
        <f>compopeinc!S53</f>
        <v>9.8960560697325811E-2</v>
      </c>
      <c r="D61" s="147">
        <f>compopeinc!T53</f>
        <v>3.286367493088669E-2</v>
      </c>
      <c r="E61" s="147">
        <f>compopeinc!U53</f>
        <v>1.982540521480056E-2</v>
      </c>
      <c r="F61" s="147">
        <f>compopeinc!V53</f>
        <v>3.0759512085134545E-2</v>
      </c>
      <c r="G61" s="147">
        <f>compopeinc!W53</f>
        <v>2.2175780924391694E-2</v>
      </c>
      <c r="H61" s="147">
        <f>compopeinc!X53</f>
        <v>0.11693143157595264</v>
      </c>
      <c r="I61" s="153">
        <f>compopeinc!Y53</f>
        <v>4.8298121088876621E-2</v>
      </c>
      <c r="J61" s="181">
        <f>compopeinc!Z53</f>
        <v>0.26907771825790405</v>
      </c>
      <c r="K61" s="147">
        <f>compopeinc!AA53</f>
        <v>9.1563769501248823E-2</v>
      </c>
      <c r="L61" s="147">
        <f>compopeinc!AB53</f>
        <v>2.482279824400678E-2</v>
      </c>
      <c r="M61" s="147">
        <f>compopeinc!AC53</f>
        <v>1.3728103779130764E-2</v>
      </c>
      <c r="N61" s="147">
        <f>compopeinc!AD53</f>
        <v>2.5209090300700787E-2</v>
      </c>
      <c r="O61" s="147">
        <f>compopeinc!AE53</f>
        <v>1.4665444491207236E-2</v>
      </c>
      <c r="P61" s="147">
        <f>compopeinc!AF53</f>
        <v>5.8959357769109849E-2</v>
      </c>
      <c r="Q61" s="147">
        <f>compopeinc!AG53</f>
        <v>4.0120958153089178E-2</v>
      </c>
      <c r="R61" s="117">
        <f>compopeinc!AH53</f>
        <v>0.12919537723064423</v>
      </c>
      <c r="S61" s="116">
        <f>compopeinc!AI53</f>
        <v>6.7055786697820793E-2</v>
      </c>
      <c r="T61" s="116">
        <f>compopeinc!AJ53</f>
        <v>8.8210382320243943E-3</v>
      </c>
      <c r="U61" s="116">
        <f>compopeinc!AK53</f>
        <v>5.2624803364115557E-3</v>
      </c>
      <c r="V61" s="116">
        <f>compopeinc!AL53</f>
        <v>1.1365968302480109E-2</v>
      </c>
      <c r="W61" s="116">
        <f>compopeinc!AM53</f>
        <v>4.0975135021489445E-3</v>
      </c>
      <c r="X61" s="116">
        <f>compopeinc!AN53</f>
        <v>1.4160539215315085E-2</v>
      </c>
      <c r="Y61" s="145">
        <f>compopeinc!AO53</f>
        <v>1.8420260153061592E-2</v>
      </c>
      <c r="AB61" s="638">
        <f t="shared" si="0"/>
        <v>5.601630748530706E-6</v>
      </c>
      <c r="AC61" s="638">
        <f t="shared" si="1"/>
        <v>8.1960194106556195E-6</v>
      </c>
      <c r="AD61" s="638">
        <f t="shared" si="2"/>
        <v>1.1790791381749433E-5</v>
      </c>
    </row>
    <row r="62" spans="1:30">
      <c r="A62" s="118">
        <v>1965</v>
      </c>
      <c r="B62" s="146">
        <f>compopeinc!R54</f>
        <v>0.3663424551486969</v>
      </c>
      <c r="C62" s="147">
        <f>compopeinc!S54</f>
        <v>9.8689884392307595E-2</v>
      </c>
      <c r="D62" s="147">
        <f>compopeinc!T54</f>
        <v>3.2084326378634183E-2</v>
      </c>
      <c r="E62" s="147">
        <f>compopeinc!U54</f>
        <v>1.8684612775756844E-2</v>
      </c>
      <c r="F62" s="147">
        <f>compopeinc!V54</f>
        <v>3.0494811288529929E-2</v>
      </c>
      <c r="G62" s="147">
        <f>compopeinc!W54</f>
        <v>2.284605780536024E-2</v>
      </c>
      <c r="H62" s="147">
        <f>compopeinc!X54</f>
        <v>0.11565700330353475</v>
      </c>
      <c r="I62" s="153">
        <f>compopeinc!Y54</f>
        <v>4.7885769455247078E-2</v>
      </c>
      <c r="J62" s="181">
        <f>compopeinc!Z54</f>
        <v>0.26627576351165771</v>
      </c>
      <c r="K62" s="147">
        <f>compopeinc!AA54</f>
        <v>9.101755304604571E-2</v>
      </c>
      <c r="L62" s="147">
        <f>compopeinc!AB54</f>
        <v>2.3739200758907078E-2</v>
      </c>
      <c r="M62" s="147">
        <f>compopeinc!AC54</f>
        <v>1.2896677120925433E-2</v>
      </c>
      <c r="N62" s="147">
        <f>compopeinc!AD54</f>
        <v>2.5036425443957743E-2</v>
      </c>
      <c r="O62" s="147">
        <f>compopeinc!AE54</f>
        <v>1.496355492553343E-2</v>
      </c>
      <c r="P62" s="147">
        <f>compopeinc!AF54</f>
        <v>5.8787805951324983E-2</v>
      </c>
      <c r="Q62" s="147">
        <f>compopeinc!AG54</f>
        <v>3.9834536692662174E-2</v>
      </c>
      <c r="R62" s="117">
        <f>compopeinc!AH54</f>
        <v>0.127784363925457</v>
      </c>
      <c r="S62" s="116">
        <f>compopeinc!AI54</f>
        <v>6.5819745142743538E-2</v>
      </c>
      <c r="T62" s="116">
        <f>compopeinc!AJ54</f>
        <v>8.9453236676449478E-3</v>
      </c>
      <c r="U62" s="116">
        <f>compopeinc!AK54</f>
        <v>4.9728465697036778E-3</v>
      </c>
      <c r="V62" s="116">
        <f>compopeinc!AL54</f>
        <v>1.1335518901012413E-2</v>
      </c>
      <c r="W62" s="116">
        <f>compopeinc!AM54</f>
        <v>4.1571119614192279E-3</v>
      </c>
      <c r="X62" s="116">
        <f>compopeinc!AN54</f>
        <v>1.4225384836842256E-2</v>
      </c>
      <c r="Y62" s="145">
        <f>compopeinc!AO54</f>
        <v>1.8328440843280381E-2</v>
      </c>
      <c r="AB62" s="638">
        <f t="shared" si="0"/>
        <v>-1.0250673698752877E-8</v>
      </c>
      <c r="AC62" s="638">
        <f t="shared" si="1"/>
        <v>9.5723011739323738E-9</v>
      </c>
      <c r="AD62" s="638">
        <f t="shared" si="2"/>
        <v>-7.997189438446739E-9</v>
      </c>
    </row>
    <row r="63" spans="1:30">
      <c r="A63" s="118">
        <v>1966</v>
      </c>
      <c r="B63" s="146">
        <f>compopeinc!R55</f>
        <v>0.36287584900856018</v>
      </c>
      <c r="C63" s="147">
        <f>compopeinc!S55</f>
        <v>9.8411699763456179E-2</v>
      </c>
      <c r="D63" s="147">
        <f>compopeinc!T55</f>
        <v>3.1309945876024155E-2</v>
      </c>
      <c r="E63" s="147">
        <f>compopeinc!U55</f>
        <v>1.7551074319679491E-2</v>
      </c>
      <c r="F63" s="147">
        <f>compopeinc!V55</f>
        <v>3.0229232159455326E-2</v>
      </c>
      <c r="G63" s="147">
        <f>compopeinc!W55</f>
        <v>2.3515082137407113E-2</v>
      </c>
      <c r="H63" s="147">
        <f>compopeinc!X55</f>
        <v>0.11438181571451959</v>
      </c>
      <c r="I63" s="153">
        <f>compopeinc!Y55</f>
        <v>4.7471594224986327E-2</v>
      </c>
      <c r="J63" s="181">
        <f>compopeinc!Z55</f>
        <v>0.26347702741622925</v>
      </c>
      <c r="K63" s="147">
        <f>compopeinc!AA55</f>
        <v>9.0466420535273054E-2</v>
      </c>
      <c r="L63" s="147">
        <f>compopeinc!AB55</f>
        <v>2.2662991987279391E-2</v>
      </c>
      <c r="M63" s="147">
        <f>compopeinc!AC55</f>
        <v>1.2070402005822684E-2</v>
      </c>
      <c r="N63" s="147">
        <f>compopeinc!AD55</f>
        <v>2.4862582167729314E-2</v>
      </c>
      <c r="O63" s="147">
        <f>compopeinc!AE55</f>
        <v>1.5261584746824769E-2</v>
      </c>
      <c r="P63" s="147">
        <f>compopeinc!AF55</f>
        <v>5.8611225156680116E-2</v>
      </c>
      <c r="Q63" s="147">
        <f>compopeinc!AG55</f>
        <v>3.954677904507025E-2</v>
      </c>
      <c r="R63" s="117">
        <f>compopeinc!AH55</f>
        <v>0.12638157606124878</v>
      </c>
      <c r="S63" s="116">
        <f>compopeinc!AI55</f>
        <v>6.4586253177784755E-2</v>
      </c>
      <c r="T63" s="116">
        <f>compopeinc!AJ55</f>
        <v>9.0685328090567615E-3</v>
      </c>
      <c r="U63" s="116">
        <f>compopeinc!AK55</f>
        <v>4.6847716690878076E-3</v>
      </c>
      <c r="V63" s="116">
        <f>compopeinc!AL55</f>
        <v>1.1304238602173399E-2</v>
      </c>
      <c r="W63" s="116">
        <f>compopeinc!AM55</f>
        <v>4.2173163825449961E-3</v>
      </c>
      <c r="X63" s="116">
        <f>compopeinc!AN55</f>
        <v>1.4288311715896122E-2</v>
      </c>
      <c r="Y63" s="145">
        <f>compopeinc!AO55</f>
        <v>1.8235733073959415E-2</v>
      </c>
      <c r="AB63" s="638">
        <f t="shared" si="0"/>
        <v>5.4048130320172305E-6</v>
      </c>
      <c r="AC63" s="638">
        <f t="shared" si="1"/>
        <v>-4.9582284503690843E-6</v>
      </c>
      <c r="AD63" s="638">
        <f t="shared" si="2"/>
        <v>-3.5813692544628406E-6</v>
      </c>
    </row>
    <row r="64" spans="1:30">
      <c r="A64" s="118">
        <v>1967</v>
      </c>
      <c r="B64" s="160">
        <f>compopeinc!R56</f>
        <v>0.35592856258153915</v>
      </c>
      <c r="C64" s="159">
        <f>compopeinc!S56</f>
        <v>9.2346315962348074E-2</v>
      </c>
      <c r="D64" s="159">
        <f>compopeinc!T56</f>
        <v>3.0817144184550067E-2</v>
      </c>
      <c r="E64" s="159">
        <f>compopeinc!U56</f>
        <v>1.7240280424642516E-2</v>
      </c>
      <c r="F64" s="159">
        <f>compopeinc!V56</f>
        <v>2.9584945767416059E-2</v>
      </c>
      <c r="G64" s="159">
        <f>compopeinc!W56</f>
        <v>2.0076277315550724E-2</v>
      </c>
      <c r="H64" s="159">
        <f>compopeinc!X56</f>
        <v>0.11934553937316549</v>
      </c>
      <c r="I64" s="153">
        <f>compopeinc!Y56</f>
        <v>4.6507149634779685E-2</v>
      </c>
      <c r="J64" s="181">
        <f>compopeinc!Z56</f>
        <v>0.25756771117448807</v>
      </c>
      <c r="K64" s="159">
        <f>compopeinc!AA56</f>
        <v>8.4718241098576799E-2</v>
      </c>
      <c r="L64" s="159">
        <f>compopeinc!AB56</f>
        <v>2.2432255860308389E-2</v>
      </c>
      <c r="M64" s="159">
        <f>compopeinc!AC56</f>
        <v>1.1878028107416479E-2</v>
      </c>
      <c r="N64" s="159">
        <f>compopeinc!AD56</f>
        <v>2.4507947502704047E-2</v>
      </c>
      <c r="O64" s="159">
        <f>compopeinc!AE56</f>
        <v>1.2654841386722699E-2</v>
      </c>
      <c r="P64" s="159">
        <f>compopeinc!AF56</f>
        <v>6.2352870029517712E-2</v>
      </c>
      <c r="Q64" s="147">
        <f>compopeinc!AG56</f>
        <v>3.9016168837255359E-2</v>
      </c>
      <c r="R64" s="117">
        <f>compopeinc!AH56</f>
        <v>0.12336727976799011</v>
      </c>
      <c r="S64" s="116">
        <f>compopeinc!AI56</f>
        <v>6.0294246946214471E-2</v>
      </c>
      <c r="T64" s="116">
        <f>compopeinc!AJ56</f>
        <v>9.0211424314713667E-3</v>
      </c>
      <c r="U64" s="116">
        <f>compopeinc!AK56</f>
        <v>4.801151081072064E-3</v>
      </c>
      <c r="V64" s="116">
        <f>compopeinc!AL56</f>
        <v>1.1639112726831557E-2</v>
      </c>
      <c r="W64" s="116">
        <f>compopeinc!AM56</f>
        <v>3.6588559190181892E-3</v>
      </c>
      <c r="X64" s="116">
        <f>compopeinc!AN56</f>
        <v>1.5133634179738236E-2</v>
      </c>
      <c r="Y64" s="145">
        <f>compopeinc!AO56</f>
        <v>1.8812875121200112E-2</v>
      </c>
      <c r="AB64" s="638">
        <f t="shared" si="0"/>
        <v>1.0909919086532494E-5</v>
      </c>
      <c r="AC64" s="638">
        <f t="shared" si="1"/>
        <v>7.3583519866193825E-6</v>
      </c>
      <c r="AD64" s="638">
        <f t="shared" si="2"/>
        <v>6.2613624441237858E-6</v>
      </c>
    </row>
    <row r="65" spans="1:30">
      <c r="A65" s="118">
        <v>1968</v>
      </c>
      <c r="B65" s="160">
        <f>compopeinc!R57</f>
        <v>0.35184274427592754</v>
      </c>
      <c r="C65" s="159">
        <f>compopeinc!S57</f>
        <v>8.7610604962542526E-2</v>
      </c>
      <c r="D65" s="159">
        <f>compopeinc!T57</f>
        <v>3.0929633584253907E-2</v>
      </c>
      <c r="E65" s="159">
        <f>compopeinc!U57</f>
        <v>1.6660240831763571E-2</v>
      </c>
      <c r="F65" s="159">
        <f>compopeinc!V57</f>
        <v>2.9454908191795678E-2</v>
      </c>
      <c r="G65" s="159">
        <f>compopeinc!W57</f>
        <v>1.979234040655023E-2</v>
      </c>
      <c r="H65" s="159">
        <f>compopeinc!X57</f>
        <v>0.12134799912147602</v>
      </c>
      <c r="I65" s="153">
        <f>compopeinc!Y57</f>
        <v>4.6018613673390031E-2</v>
      </c>
      <c r="J65" s="181">
        <f>compopeinc!Z57</f>
        <v>0.25376282818615437</v>
      </c>
      <c r="K65" s="159">
        <f>compopeinc!AA57</f>
        <v>8.0298968717341476E-2</v>
      </c>
      <c r="L65" s="159">
        <f>compopeinc!AB57</f>
        <v>2.2717889559570548E-2</v>
      </c>
      <c r="M65" s="159">
        <f>compopeinc!AC57</f>
        <v>1.1371542493419103E-2</v>
      </c>
      <c r="N65" s="159">
        <f>compopeinc!AD57</f>
        <v>2.4530216329161674E-2</v>
      </c>
      <c r="O65" s="159">
        <f>compopeinc!AE57</f>
        <v>1.2434314431127472E-2</v>
      </c>
      <c r="P65" s="159">
        <f>compopeinc!AF57</f>
        <v>6.3549992175477674E-2</v>
      </c>
      <c r="Q65" s="147">
        <f>compopeinc!AG57</f>
        <v>3.8834290558428755E-2</v>
      </c>
      <c r="R65" s="117">
        <f>compopeinc!AH57</f>
        <v>0.12171453237533569</v>
      </c>
      <c r="S65" s="116">
        <f>compopeinc!AI57</f>
        <v>5.7643315351479714E-2</v>
      </c>
      <c r="T65" s="116">
        <f>compopeinc!AJ57</f>
        <v>9.231793809514657E-3</v>
      </c>
      <c r="U65" s="116">
        <f>compopeinc!AK57</f>
        <v>4.7444372171078497E-3</v>
      </c>
      <c r="V65" s="116">
        <f>compopeinc!AL57</f>
        <v>1.1771904112587288E-2</v>
      </c>
      <c r="W65" s="116">
        <f>compopeinc!AM57</f>
        <v>3.902430056469286E-3</v>
      </c>
      <c r="X65" s="116">
        <f>compopeinc!AN57</f>
        <v>1.5460429647731028E-2</v>
      </c>
      <c r="Y65" s="145">
        <f>compopeinc!AO57</f>
        <v>1.8942819435876581E-2</v>
      </c>
      <c r="AB65" s="638">
        <f t="shared" si="0"/>
        <v>2.840350415556081E-5</v>
      </c>
      <c r="AC65" s="638">
        <f t="shared" si="1"/>
        <v>2.5613921627698488E-5</v>
      </c>
      <c r="AD65" s="638">
        <f t="shared" si="2"/>
        <v>1.7402744569280926E-5</v>
      </c>
    </row>
    <row r="66" spans="1:30">
      <c r="A66" s="118">
        <v>1969</v>
      </c>
      <c r="B66" s="160">
        <f>compopeinc!R58</f>
        <v>0.34319607494398952</v>
      </c>
      <c r="C66" s="159">
        <f>compopeinc!S58</f>
        <v>7.7874484964847557E-2</v>
      </c>
      <c r="D66" s="159">
        <f>compopeinc!T58</f>
        <v>3.1607978892489508E-2</v>
      </c>
      <c r="E66" s="159">
        <f>compopeinc!U58</f>
        <v>1.6359382417740275E-2</v>
      </c>
      <c r="F66" s="159">
        <f>compopeinc!V58</f>
        <v>2.848111237841508E-2</v>
      </c>
      <c r="G66" s="159">
        <f>compopeinc!W58</f>
        <v>1.9947468879859841E-2</v>
      </c>
      <c r="H66" s="159">
        <f>compopeinc!X58</f>
        <v>0.12435461133556519</v>
      </c>
      <c r="I66" s="153">
        <f>compopeinc!Y58</f>
        <v>4.4538765060257932E-2</v>
      </c>
      <c r="J66" s="181">
        <f>compopeinc!Z58</f>
        <v>0.24471470760181546</v>
      </c>
      <c r="K66" s="159">
        <f>compopeinc!AA58</f>
        <v>7.1305138840755261E-2</v>
      </c>
      <c r="L66" s="159">
        <f>compopeinc!AB58</f>
        <v>2.3527938927213932E-2</v>
      </c>
      <c r="M66" s="159">
        <f>compopeinc!AC58</f>
        <v>1.1105266734189502E-2</v>
      </c>
      <c r="N66" s="159">
        <f>compopeinc!AD58</f>
        <v>2.3848124936229138E-2</v>
      </c>
      <c r="O66" s="159">
        <f>compopeinc!AE58</f>
        <v>1.2347091750344378E-2</v>
      </c>
      <c r="P66" s="159">
        <f>compopeinc!AF58</f>
        <v>6.4753610427579572E-2</v>
      </c>
      <c r="Q66" s="147">
        <f>compopeinc!AG58</f>
        <v>3.7803944051046721E-2</v>
      </c>
      <c r="R66" s="117">
        <f>compopeinc!AH58</f>
        <v>0.1149782408028841</v>
      </c>
      <c r="S66" s="116">
        <f>compopeinc!AI58</f>
        <v>5.1470871621228369E-2</v>
      </c>
      <c r="T66" s="116">
        <f>compopeinc!AJ58</f>
        <v>9.5016211207746282E-3</v>
      </c>
      <c r="U66" s="116">
        <f>compopeinc!AK58</f>
        <v>4.6350017682133884E-3</v>
      </c>
      <c r="V66" s="116">
        <f>compopeinc!AL58</f>
        <v>1.1573576659875181E-2</v>
      </c>
      <c r="W66" s="116">
        <f>compopeinc!AM58</f>
        <v>3.2982157932182764E-3</v>
      </c>
      <c r="X66" s="116">
        <f>compopeinc!AN58</f>
        <v>1.5815313370904985E-2</v>
      </c>
      <c r="Y66" s="145">
        <f>compopeinc!AO58</f>
        <v>1.8671745113035213E-2</v>
      </c>
      <c r="AB66" s="638">
        <f t="shared" si="0"/>
        <v>3.2271014814122534E-5</v>
      </c>
      <c r="AC66" s="638">
        <f t="shared" si="1"/>
        <v>2.359193445694574E-5</v>
      </c>
      <c r="AD66" s="638">
        <f t="shared" si="2"/>
        <v>1.1895355634061744E-5</v>
      </c>
    </row>
    <row r="67" spans="1:30">
      <c r="A67" s="124">
        <v>1970</v>
      </c>
      <c r="B67" s="164">
        <f>compopeinc!R59</f>
        <v>0.34089122980367392</v>
      </c>
      <c r="C67" s="163">
        <f>compopeinc!S59</f>
        <v>7.09015900607598E-2</v>
      </c>
      <c r="D67" s="163">
        <f>compopeinc!T59</f>
        <v>3.3487836150753229E-2</v>
      </c>
      <c r="E67" s="163">
        <f>compopeinc!U59</f>
        <v>1.7091891175105376E-2</v>
      </c>
      <c r="F67" s="163">
        <f>compopeinc!V59</f>
        <v>2.8028303255424471E-2</v>
      </c>
      <c r="G67" s="163">
        <f>compopeinc!W59</f>
        <v>2.0573527684970946E-2</v>
      </c>
      <c r="H67" s="163">
        <f>compopeinc!X59</f>
        <v>0.12672577190028439</v>
      </c>
      <c r="I67" s="155">
        <f>compopeinc!Y59</f>
        <v>4.4045746054490985E-2</v>
      </c>
      <c r="J67" s="184">
        <f>compopeinc!Z59</f>
        <v>0.24108985450584441</v>
      </c>
      <c r="K67" s="163">
        <f>compopeinc!AA59</f>
        <v>6.4848460210262956E-2</v>
      </c>
      <c r="L67" s="163">
        <f>compopeinc!AB59</f>
        <v>2.5099181901697395E-2</v>
      </c>
      <c r="M67" s="163">
        <f>compopeinc!AC59</f>
        <v>1.1631761775407971E-2</v>
      </c>
      <c r="N67" s="163">
        <f>compopeinc!AD59</f>
        <v>2.3684604418215877E-2</v>
      </c>
      <c r="O67" s="163">
        <f>compopeinc!AE59</f>
        <v>1.2564567776185909E-2</v>
      </c>
      <c r="P67" s="163">
        <f>compopeinc!AF59</f>
        <v>6.5486361308622468E-2</v>
      </c>
      <c r="Q67" s="156">
        <f>compopeinc!AG59</f>
        <v>3.7750548887042171E-2</v>
      </c>
      <c r="R67" s="123">
        <f>compopeinc!AH59</f>
        <v>0.11042817542329431</v>
      </c>
      <c r="S67" s="122">
        <f>compopeinc!AI59</f>
        <v>4.5787124192442477E-2</v>
      </c>
      <c r="T67" s="122">
        <f>compopeinc!AJ59</f>
        <v>1.0281509801029895E-2</v>
      </c>
      <c r="U67" s="122">
        <f>compopeinc!AK59</f>
        <v>4.7868273505162614E-3</v>
      </c>
      <c r="V67" s="122">
        <f>compopeinc!AL59</f>
        <v>1.1887690828616954E-2</v>
      </c>
      <c r="W67" s="122">
        <f>compopeinc!AM59</f>
        <v>2.8644399039598383E-3</v>
      </c>
      <c r="X67" s="122">
        <f>compopeinc!AN59</f>
        <v>1.550496253207234E-2</v>
      </c>
      <c r="Y67" s="183">
        <f>compopeinc!AO59</f>
        <v>1.9311769618610634E-2</v>
      </c>
      <c r="AB67" s="638">
        <f t="shared" si="0"/>
        <v>3.6563521884747097E-5</v>
      </c>
      <c r="AC67" s="638">
        <f t="shared" si="1"/>
        <v>2.4368228409676895E-5</v>
      </c>
      <c r="AD67" s="638">
        <f t="shared" si="2"/>
        <v>3.8511960459008954E-6</v>
      </c>
    </row>
    <row r="68" spans="1:30">
      <c r="A68" s="118">
        <v>1971</v>
      </c>
      <c r="B68" s="160">
        <f>compopeinc!R60</f>
        <v>0.34366947106900625</v>
      </c>
      <c r="C68" s="159">
        <f>compopeinc!S60</f>
        <v>7.1745677830614071E-2</v>
      </c>
      <c r="D68" s="159">
        <f>compopeinc!T60</f>
        <v>3.3798698028971418E-2</v>
      </c>
      <c r="E68" s="159">
        <f>compopeinc!U60</f>
        <v>1.6695283143514528E-2</v>
      </c>
      <c r="F68" s="159">
        <f>compopeinc!V60</f>
        <v>2.8392368326331845E-2</v>
      </c>
      <c r="G68" s="159">
        <f>compopeinc!W60</f>
        <v>2.134274639001623E-2</v>
      </c>
      <c r="H68" s="159">
        <f>compopeinc!X60</f>
        <v>0.12705906373326795</v>
      </c>
      <c r="I68" s="153">
        <f>compopeinc!Y60</f>
        <v>4.4617760135576189E-2</v>
      </c>
      <c r="J68" s="181">
        <f>compopeinc!Z60</f>
        <v>0.24307343459804542</v>
      </c>
      <c r="K68" s="159">
        <f>compopeinc!AA60</f>
        <v>6.5844551547074137E-2</v>
      </c>
      <c r="L68" s="159">
        <f>compopeinc!AB60</f>
        <v>2.5016582183312097E-2</v>
      </c>
      <c r="M68" s="159">
        <f>compopeinc!AC60</f>
        <v>1.1401728586614203E-2</v>
      </c>
      <c r="N68" s="159">
        <f>compopeinc!AD60</f>
        <v>2.4029635679508058E-2</v>
      </c>
      <c r="O68" s="159">
        <f>compopeinc!AE60</f>
        <v>1.267547794638001E-2</v>
      </c>
      <c r="P68" s="159">
        <f>compopeinc!AF60</f>
        <v>6.5746320295892488E-2</v>
      </c>
      <c r="Q68" s="147">
        <f>compopeinc!AG60</f>
        <v>3.8342613775449168E-2</v>
      </c>
      <c r="R68" s="117">
        <f>compopeinc!AH60</f>
        <v>0.11082132125739008</v>
      </c>
      <c r="S68" s="116">
        <f>compopeinc!AI60</f>
        <v>4.5976025980370844E-2</v>
      </c>
      <c r="T68" s="116">
        <f>compopeinc!AJ60</f>
        <v>1.0228104458096486E-2</v>
      </c>
      <c r="U68" s="116">
        <f>compopeinc!AK60</f>
        <v>4.6237280148776977E-3</v>
      </c>
      <c r="V68" s="116">
        <f>compopeinc!AL60</f>
        <v>1.2085506475707958E-2</v>
      </c>
      <c r="W68" s="116">
        <f>compopeinc!AM60</f>
        <v>2.5842190367358214E-3</v>
      </c>
      <c r="X68" s="116">
        <f>compopeinc!AN60</f>
        <v>1.5622135178631046E-2</v>
      </c>
      <c r="Y68" s="145">
        <f>compopeinc!AO60</f>
        <v>1.9689887809007413E-2</v>
      </c>
      <c r="AB68" s="638">
        <f t="shared" si="0"/>
        <v>1.7873480714025725E-5</v>
      </c>
      <c r="AC68" s="638">
        <f t="shared" si="1"/>
        <v>1.6524583815236138E-5</v>
      </c>
      <c r="AD68" s="638">
        <f t="shared" si="2"/>
        <v>1.1714303962823136E-5</v>
      </c>
    </row>
    <row r="69" spans="1:30">
      <c r="A69" s="118">
        <v>1972</v>
      </c>
      <c r="B69" s="160">
        <f>compopeinc!R61</f>
        <v>0.34659279061452253</v>
      </c>
      <c r="C69" s="159">
        <f>compopeinc!S61</f>
        <v>7.3057090669867764E-2</v>
      </c>
      <c r="D69" s="159">
        <f>compopeinc!T61</f>
        <v>3.3834177037921825E-2</v>
      </c>
      <c r="E69" s="159">
        <f>compopeinc!U61</f>
        <v>1.623945494916728E-2</v>
      </c>
      <c r="F69" s="159">
        <f>compopeinc!V61</f>
        <v>2.9685656756292211E-2</v>
      </c>
      <c r="G69" s="159">
        <f>compopeinc!W61</f>
        <v>2.3006514469533397E-2</v>
      </c>
      <c r="H69" s="159">
        <f>compopeinc!X61</f>
        <v>0.12372452396578607</v>
      </c>
      <c r="I69" s="153">
        <f>compopeinc!Y61</f>
        <v>4.7030170642055592E-2</v>
      </c>
      <c r="J69" s="181">
        <f>compopeinc!Z61</f>
        <v>0.24522695341875078</v>
      </c>
      <c r="K69" s="159">
        <f>compopeinc!AA61</f>
        <v>6.6372444715555007E-2</v>
      </c>
      <c r="L69" s="159">
        <f>compopeinc!AB61</f>
        <v>2.4701286693205558E-2</v>
      </c>
      <c r="M69" s="159">
        <f>compopeinc!AC61</f>
        <v>1.1289398364037648E-2</v>
      </c>
      <c r="N69" s="159">
        <f>compopeinc!AD61</f>
        <v>2.4917314729679146E-2</v>
      </c>
      <c r="O69" s="159">
        <f>compopeinc!AE61</f>
        <v>1.3627061916565814E-2</v>
      </c>
      <c r="P69" s="159">
        <f>compopeinc!AF61</f>
        <v>6.4135271298839919E-2</v>
      </c>
      <c r="Q69" s="147">
        <f>compopeinc!AG61</f>
        <v>4.0169347268928429E-2</v>
      </c>
      <c r="R69" s="117">
        <f>compopeinc!AH61</f>
        <v>0.11084715268225409</v>
      </c>
      <c r="S69" s="116">
        <f>compopeinc!AI61</f>
        <v>4.5644177733553629E-2</v>
      </c>
      <c r="T69" s="116">
        <f>compopeinc!AJ61</f>
        <v>9.7972257373432504E-3</v>
      </c>
      <c r="U69" s="116">
        <f>compopeinc!AK61</f>
        <v>4.5026719775117362E-3</v>
      </c>
      <c r="V69" s="116">
        <f>compopeinc!AL61</f>
        <v>1.2166738613849063E-2</v>
      </c>
      <c r="W69" s="116">
        <f>compopeinc!AM61</f>
        <v>2.6782378317934783E-3</v>
      </c>
      <c r="X69" s="116">
        <f>compopeinc!AN61</f>
        <v>1.5872154539285647E-2</v>
      </c>
      <c r="Y69" s="145">
        <f>compopeinc!AO61</f>
        <v>2.0171199373394368E-2</v>
      </c>
      <c r="AB69" s="638">
        <f t="shared" si="0"/>
        <v>1.5202123898383491E-5</v>
      </c>
      <c r="AC69" s="638">
        <f t="shared" si="1"/>
        <v>1.4828431939228892E-5</v>
      </c>
      <c r="AD69" s="638">
        <f t="shared" si="2"/>
        <v>1.4746875522914094E-5</v>
      </c>
    </row>
    <row r="70" spans="1:30">
      <c r="A70" s="118">
        <v>1973</v>
      </c>
      <c r="B70" s="160">
        <f>compopeinc!R62</f>
        <v>0.34663686323438014</v>
      </c>
      <c r="C70" s="159">
        <f>compopeinc!S62</f>
        <v>6.7604301400804423E-2</v>
      </c>
      <c r="D70" s="159">
        <f>compopeinc!T62</f>
        <v>3.6109345857849688E-2</v>
      </c>
      <c r="E70" s="159">
        <f>compopeinc!U62</f>
        <v>1.509318955174856E-2</v>
      </c>
      <c r="F70" s="159">
        <f>compopeinc!V62</f>
        <v>3.2132854993026788E-2</v>
      </c>
      <c r="G70" s="159">
        <f>compopeinc!W62</f>
        <v>2.4443557276481401E-2</v>
      </c>
      <c r="H70" s="159">
        <f>compopeinc!X62</f>
        <v>0.12139567714720047</v>
      </c>
      <c r="I70" s="153">
        <f>compopeinc!Y62</f>
        <v>4.9846491201195227E-2</v>
      </c>
      <c r="J70" s="181">
        <f>compopeinc!Z62</f>
        <v>0.24503719905806065</v>
      </c>
      <c r="K70" s="159">
        <f>compopeinc!AA62</f>
        <v>6.0656356092959399E-2</v>
      </c>
      <c r="L70" s="159">
        <f>compopeinc!AB62</f>
        <v>2.6410014439930421E-2</v>
      </c>
      <c r="M70" s="159">
        <f>compopeinc!AC62</f>
        <v>1.0607027954901786E-2</v>
      </c>
      <c r="N70" s="159">
        <f>compopeinc!AD62</f>
        <v>2.6889475819920752E-2</v>
      </c>
      <c r="O70" s="159">
        <f>compopeinc!AE62</f>
        <v>1.4529310481624529E-2</v>
      </c>
      <c r="P70" s="159">
        <f>compopeinc!AF62</f>
        <v>6.3369652902690324E-2</v>
      </c>
      <c r="Q70" s="147">
        <f>compopeinc!AG62</f>
        <v>4.2567668895659605E-2</v>
      </c>
      <c r="R70" s="117">
        <f>compopeinc!AH62</f>
        <v>0.10920314674876863</v>
      </c>
      <c r="S70" s="116">
        <f>compopeinc!AI62</f>
        <v>4.1084384078984779E-2</v>
      </c>
      <c r="T70" s="116">
        <f>compopeinc!AJ62</f>
        <v>1.0739862340302025E-2</v>
      </c>
      <c r="U70" s="116">
        <f>compopeinc!AK62</f>
        <v>4.1478451456699698E-3</v>
      </c>
      <c r="V70" s="116">
        <f>compopeinc!AL62</f>
        <v>1.3074022629059918E-2</v>
      </c>
      <c r="W70" s="116">
        <f>compopeinc!AM62</f>
        <v>2.9290523753110293E-3</v>
      </c>
      <c r="X70" s="116">
        <f>compopeinc!AN62</f>
        <v>1.5732362037682402E-2</v>
      </c>
      <c r="Y70" s="145">
        <f>compopeinc!AO62</f>
        <v>2.1480206537142887E-2</v>
      </c>
      <c r="AB70" s="638">
        <f t="shared" si="0"/>
        <v>1.1445806073595577E-5</v>
      </c>
      <c r="AC70" s="638">
        <f t="shared" si="1"/>
        <v>7.6924703738545652E-6</v>
      </c>
      <c r="AD70" s="638">
        <f t="shared" si="2"/>
        <v>1.5411604615614416E-5</v>
      </c>
    </row>
    <row r="71" spans="1:30">
      <c r="A71" s="118">
        <v>1974</v>
      </c>
      <c r="B71" s="160">
        <f>compopeinc!R63</f>
        <v>0.34297344875403724</v>
      </c>
      <c r="C71" s="159">
        <f>compopeinc!S63</f>
        <v>5.8429414074815729E-2</v>
      </c>
      <c r="D71" s="159">
        <f>compopeinc!T63</f>
        <v>3.9482920162423774E-2</v>
      </c>
      <c r="E71" s="159">
        <f>compopeinc!U63</f>
        <v>1.4396632378487845E-2</v>
      </c>
      <c r="F71" s="159">
        <f>compopeinc!V63</f>
        <v>3.2816237834432736E-2</v>
      </c>
      <c r="G71" s="159">
        <f>compopeinc!W63</f>
        <v>2.5657034596349895E-2</v>
      </c>
      <c r="H71" s="159">
        <f>compopeinc!X63</f>
        <v>0.12332184378309248</v>
      </c>
      <c r="I71" s="153">
        <f>compopeinc!Y63</f>
        <v>4.8861409520925374E-2</v>
      </c>
      <c r="J71" s="181">
        <f>compopeinc!Z63</f>
        <v>0.24100648636567712</v>
      </c>
      <c r="K71" s="159">
        <f>compopeinc!AA63</f>
        <v>5.2255778130287853E-2</v>
      </c>
      <c r="L71" s="159">
        <f>compopeinc!AB63</f>
        <v>2.8826127541386519E-2</v>
      </c>
      <c r="M71" s="159">
        <f>compopeinc!AC63</f>
        <v>9.9242439640032602E-3</v>
      </c>
      <c r="N71" s="159">
        <f>compopeinc!AD63</f>
        <v>2.7759566005079273E-2</v>
      </c>
      <c r="O71" s="159">
        <f>compopeinc!AE63</f>
        <v>1.5067533541432122E-2</v>
      </c>
      <c r="P71" s="159">
        <f>compopeinc!AF63</f>
        <v>6.4932144241589676E-2</v>
      </c>
      <c r="Q71" s="147">
        <f>compopeinc!AG63</f>
        <v>4.2236253416086916E-2</v>
      </c>
      <c r="R71" s="117">
        <f>compopeinc!AH63</f>
        <v>0.10653001488572045</v>
      </c>
      <c r="S71" s="116">
        <f>compopeinc!AI63</f>
        <v>3.4829739483872114E-2</v>
      </c>
      <c r="T71" s="116">
        <f>compopeinc!AJ63</f>
        <v>1.2054830173275365E-2</v>
      </c>
      <c r="U71" s="116">
        <f>compopeinc!AK63</f>
        <v>4.0408888338179837E-3</v>
      </c>
      <c r="V71" s="116">
        <f>compopeinc!AL63</f>
        <v>1.3873213176773418E-2</v>
      </c>
      <c r="W71" s="116">
        <f>compopeinc!AM63</f>
        <v>3.0663180493349877E-3</v>
      </c>
      <c r="X71" s="116">
        <f>compopeinc!AN63</f>
        <v>1.6771305485078904E-2</v>
      </c>
      <c r="Y71" s="145">
        <f>compopeinc!AO63</f>
        <v>2.1886123133870353E-2</v>
      </c>
      <c r="AB71" s="638">
        <f t="shared" si="0"/>
        <v>7.9564035094237262E-6</v>
      </c>
      <c r="AC71" s="638">
        <f t="shared" si="1"/>
        <v>4.8395258115119244E-6</v>
      </c>
      <c r="AD71" s="638">
        <f t="shared" si="2"/>
        <v>7.5965496973140478E-6</v>
      </c>
    </row>
    <row r="72" spans="1:30">
      <c r="A72" s="118">
        <v>1975</v>
      </c>
      <c r="B72" s="160">
        <f>compopeinc!R64</f>
        <v>0.34351390796916803</v>
      </c>
      <c r="C72" s="159">
        <f>compopeinc!S64</f>
        <v>5.8394291401635545E-2</v>
      </c>
      <c r="D72" s="159">
        <f>compopeinc!T64</f>
        <v>4.0669182748963938E-2</v>
      </c>
      <c r="E72" s="159">
        <f>compopeinc!U64</f>
        <v>1.4089396129616839E-2</v>
      </c>
      <c r="F72" s="159">
        <f>compopeinc!V64</f>
        <v>3.2823821706102568E-2</v>
      </c>
      <c r="G72" s="159">
        <f>compopeinc!W64</f>
        <v>2.6627903106885953E-2</v>
      </c>
      <c r="H72" s="159">
        <f>compopeinc!X64</f>
        <v>0.12262030185628998</v>
      </c>
      <c r="I72" s="153">
        <f>compopeinc!Y64</f>
        <v>4.82823404765019E-2</v>
      </c>
      <c r="J72" s="181">
        <f>compopeinc!Z64</f>
        <v>0.24037205620345503</v>
      </c>
      <c r="K72" s="159">
        <f>compopeinc!AA64</f>
        <v>5.1914313183155376E-2</v>
      </c>
      <c r="L72" s="159">
        <f>compopeinc!AB64</f>
        <v>2.9223843287706067E-2</v>
      </c>
      <c r="M72" s="159">
        <f>compopeinc!AC64</f>
        <v>9.5933305074335437E-3</v>
      </c>
      <c r="N72" s="159">
        <f>compopeinc!AD64</f>
        <v>2.7882316108543581E-2</v>
      </c>
      <c r="O72" s="159">
        <f>compopeinc!AE64</f>
        <v>1.5183894775411865E-2</v>
      </c>
      <c r="P72" s="159">
        <f>compopeinc!AF64</f>
        <v>6.4550470803165144E-2</v>
      </c>
      <c r="Q72" s="147">
        <f>compopeinc!AG64</f>
        <v>4.2018403231800353E-2</v>
      </c>
      <c r="R72" s="117">
        <f>compopeinc!AH64</f>
        <v>0.10555587813587408</v>
      </c>
      <c r="S72" s="116">
        <f>compopeinc!AI64</f>
        <v>3.4023979768551184E-2</v>
      </c>
      <c r="T72" s="116">
        <f>compopeinc!AJ64</f>
        <v>1.1679443505136501E-2</v>
      </c>
      <c r="U72" s="116">
        <f>compopeinc!AK64</f>
        <v>3.9992920024774928E-3</v>
      </c>
      <c r="V72" s="116">
        <f>compopeinc!AL64</f>
        <v>1.3982527541331297E-2</v>
      </c>
      <c r="W72" s="116">
        <f>compopeinc!AM64</f>
        <v>2.7177895300792738E-3</v>
      </c>
      <c r="X72" s="116">
        <f>compopeinc!AN64</f>
        <v>1.7123474594051506E-2</v>
      </c>
      <c r="Y72" s="145">
        <f>compopeinc!AO64</f>
        <v>2.202392368201431E-2</v>
      </c>
      <c r="AB72" s="638">
        <f t="shared" si="0"/>
        <v>6.6705431712721364E-6</v>
      </c>
      <c r="AC72" s="638">
        <f t="shared" si="1"/>
        <v>5.4843062390896868E-6</v>
      </c>
      <c r="AD72" s="638">
        <f t="shared" si="2"/>
        <v>5.4475122325259306E-6</v>
      </c>
    </row>
    <row r="73" spans="1:30">
      <c r="A73" s="118">
        <v>1976</v>
      </c>
      <c r="B73" s="160">
        <f>compopeinc!R65</f>
        <v>0.34419621576373061</v>
      </c>
      <c r="C73" s="159">
        <f>compopeinc!S65</f>
        <v>6.1685986029373134E-2</v>
      </c>
      <c r="D73" s="159">
        <f>compopeinc!T65</f>
        <v>4.005280620297727E-2</v>
      </c>
      <c r="E73" s="159">
        <f>compopeinc!U65</f>
        <v>1.3453403680819764E-2</v>
      </c>
      <c r="F73" s="159">
        <f>compopeinc!V65</f>
        <v>3.2892638692403456E-2</v>
      </c>
      <c r="G73" s="159">
        <f>compopeinc!W65</f>
        <v>2.795109789614994E-2</v>
      </c>
      <c r="H73" s="159">
        <f>compopeinc!X65</f>
        <v>0.12079462923496916</v>
      </c>
      <c r="I73" s="153">
        <f>compopeinc!Y65</f>
        <v>4.7351195567078966E-2</v>
      </c>
      <c r="J73" s="181">
        <f>compopeinc!Z65</f>
        <v>0.24057431380882122</v>
      </c>
      <c r="K73" s="159">
        <f>compopeinc!AA65</f>
        <v>5.4445635596351467E-2</v>
      </c>
      <c r="L73" s="159">
        <f>compopeinc!AB65</f>
        <v>2.8229258356204275E-2</v>
      </c>
      <c r="M73" s="159">
        <f>compopeinc!AC65</f>
        <v>9.2882424355854292E-3</v>
      </c>
      <c r="N73" s="159">
        <f>compopeinc!AD65</f>
        <v>2.782617088301164E-2</v>
      </c>
      <c r="O73" s="159">
        <f>compopeinc!AE65</f>
        <v>1.5719775912960424E-2</v>
      </c>
      <c r="P73" s="159">
        <f>compopeinc!AF65</f>
        <v>6.4072822509158953E-2</v>
      </c>
      <c r="Q73" s="147">
        <f>compopeinc!AG65</f>
        <v>4.0987137752940286E-2</v>
      </c>
      <c r="R73" s="117">
        <f>compopeinc!AH65</f>
        <v>0.10529308792285974</v>
      </c>
      <c r="S73" s="116">
        <f>compopeinc!AI65</f>
        <v>3.5470074685163777E-2</v>
      </c>
      <c r="T73" s="116">
        <f>compopeinc!AJ65</f>
        <v>1.0792263158712106E-2</v>
      </c>
      <c r="U73" s="116">
        <f>compopeinc!AK65</f>
        <v>3.853647690731691E-3</v>
      </c>
      <c r="V73" s="116">
        <f>compopeinc!AL65</f>
        <v>1.3938836232318961E-2</v>
      </c>
      <c r="W73" s="116">
        <f>compopeinc!AM65</f>
        <v>2.7228215054573551E-3</v>
      </c>
      <c r="X73" s="116">
        <f>compopeinc!AN65</f>
        <v>1.7253515073696372E-2</v>
      </c>
      <c r="Y73" s="145">
        <f>compopeinc!AO65</f>
        <v>2.1250940956293721E-2</v>
      </c>
      <c r="AB73" s="638">
        <f t="shared" si="0"/>
        <v>1.4458459958899272E-5</v>
      </c>
      <c r="AC73" s="638">
        <f t="shared" si="1"/>
        <v>5.2703626087780009E-6</v>
      </c>
      <c r="AD73" s="638">
        <f t="shared" si="2"/>
        <v>1.0988620485749556E-5</v>
      </c>
    </row>
    <row r="74" spans="1:30">
      <c r="A74" s="118">
        <v>1977</v>
      </c>
      <c r="B74" s="160">
        <f>compopeinc!R66</f>
        <v>0.34647646931187381</v>
      </c>
      <c r="C74" s="159">
        <f>compopeinc!S66</f>
        <v>6.3684830971242418E-2</v>
      </c>
      <c r="D74" s="159">
        <f>compopeinc!T66</f>
        <v>4.0438363667601084E-2</v>
      </c>
      <c r="E74" s="159">
        <f>compopeinc!U66</f>
        <v>1.2975324566263713E-2</v>
      </c>
      <c r="F74" s="159">
        <f>compopeinc!V66</f>
        <v>3.3084240255691288E-2</v>
      </c>
      <c r="G74" s="159">
        <f>compopeinc!W66</f>
        <v>2.9716242290160601E-2</v>
      </c>
      <c r="H74" s="159">
        <f>compopeinc!X66</f>
        <v>0.11952094831245853</v>
      </c>
      <c r="I74" s="153">
        <f>compopeinc!Y66</f>
        <v>4.7028354050646447E-2</v>
      </c>
      <c r="J74" s="181">
        <f>compopeinc!Z66</f>
        <v>0.2427496347847935</v>
      </c>
      <c r="K74" s="159">
        <f>compopeinc!AA66</f>
        <v>5.6309388021248047E-2</v>
      </c>
      <c r="L74" s="159">
        <f>compopeinc!AB66</f>
        <v>2.8450800784783854E-2</v>
      </c>
      <c r="M74" s="159">
        <f>compopeinc!AC66</f>
        <v>9.0423736546022173E-3</v>
      </c>
      <c r="N74" s="159">
        <f>compopeinc!AD66</f>
        <v>2.7922805715222224E-2</v>
      </c>
      <c r="O74" s="159">
        <f>compopeinc!AE66</f>
        <v>1.6682095599407171E-2</v>
      </c>
      <c r="P74" s="159">
        <f>compopeinc!AF66</f>
        <v>6.372526331873013E-2</v>
      </c>
      <c r="Q74" s="147">
        <f>compopeinc!AG66</f>
        <v>4.0604491648522659E-2</v>
      </c>
      <c r="R74" s="117">
        <f>compopeinc!AH66</f>
        <v>0.10665341100676073</v>
      </c>
      <c r="S74" s="116">
        <f>compopeinc!AI66</f>
        <v>3.6512377546847691E-2</v>
      </c>
      <c r="T74" s="116">
        <f>compopeinc!AJ66</f>
        <v>1.0549286246863462E-2</v>
      </c>
      <c r="U74" s="116">
        <f>compopeinc!AK66</f>
        <v>3.8106358458088957E-3</v>
      </c>
      <c r="V74" s="116">
        <f>compopeinc!AL66</f>
        <v>1.4017166645827408E-2</v>
      </c>
      <c r="W74" s="116">
        <f>compopeinc!AM66</f>
        <v>3.1212877040759689E-3</v>
      </c>
      <c r="X74" s="116">
        <f>compopeinc!AN66</f>
        <v>1.7583684923234515E-2</v>
      </c>
      <c r="Y74" s="145">
        <f>compopeinc!AO66</f>
        <v>2.1033401427837124E-2</v>
      </c>
      <c r="AB74" s="638">
        <f t="shared" si="0"/>
        <v>2.8165197809737474E-5</v>
      </c>
      <c r="AC74" s="638">
        <f t="shared" si="1"/>
        <v>1.2416042277196837E-5</v>
      </c>
      <c r="AD74" s="638">
        <f t="shared" si="2"/>
        <v>2.5570666265670172E-5</v>
      </c>
    </row>
    <row r="75" spans="1:30">
      <c r="A75" s="118">
        <v>1978</v>
      </c>
      <c r="B75" s="160">
        <f>compopeinc!R67</f>
        <v>0.34708346522692857</v>
      </c>
      <c r="C75" s="159">
        <f>compopeinc!S67</f>
        <v>6.1947950044036762E-2</v>
      </c>
      <c r="D75" s="159">
        <f>compopeinc!T67</f>
        <v>4.0731480216795603E-2</v>
      </c>
      <c r="E75" s="159">
        <f>compopeinc!U67</f>
        <v>1.1352605901523002E-2</v>
      </c>
      <c r="F75" s="159">
        <f>compopeinc!V67</f>
        <v>3.3560323399736233E-2</v>
      </c>
      <c r="G75" s="159">
        <f>compopeinc!W67</f>
        <v>3.1587530043045424E-2</v>
      </c>
      <c r="H75" s="159">
        <f>compopeinc!X67</f>
        <v>0.12026791996289637</v>
      </c>
      <c r="I75" s="153">
        <f>compopeinc!Y67</f>
        <v>4.7610823744704538E-2</v>
      </c>
      <c r="J75" s="181">
        <f>compopeinc!Z67</f>
        <v>0.24340119669892779</v>
      </c>
      <c r="K75" s="159">
        <f>compopeinc!AA67</f>
        <v>5.4753186671978919E-2</v>
      </c>
      <c r="L75" s="159">
        <f>compopeinc!AB67</f>
        <v>2.8796730019400446E-2</v>
      </c>
      <c r="M75" s="159">
        <f>compopeinc!AC67</f>
        <v>7.8565427234783894E-3</v>
      </c>
      <c r="N75" s="159">
        <f>compopeinc!AD67</f>
        <v>2.818752282174344E-2</v>
      </c>
      <c r="O75" s="159">
        <f>compopeinc!AE67</f>
        <v>1.7935201384429743E-2</v>
      </c>
      <c r="P75" s="159">
        <f>compopeinc!AF67</f>
        <v>6.4859908197303293E-2</v>
      </c>
      <c r="Q75" s="147">
        <f>compopeinc!AG67</f>
        <v>4.0987726175727442E-2</v>
      </c>
      <c r="R75" s="117">
        <f>compopeinc!AH67</f>
        <v>0.10769409781094197</v>
      </c>
      <c r="S75" s="116">
        <f>compopeinc!AI67</f>
        <v>3.5592912802641742E-2</v>
      </c>
      <c r="T75" s="116">
        <f>compopeinc!AJ67</f>
        <v>1.0936048295427487E-2</v>
      </c>
      <c r="U75" s="116">
        <f>compopeinc!AK67</f>
        <v>3.345174591127098E-3</v>
      </c>
      <c r="V75" s="116">
        <f>compopeinc!AL67</f>
        <v>1.4171394845863933E-2</v>
      </c>
      <c r="W75" s="116">
        <f>compopeinc!AM67</f>
        <v>3.686816347879479E-3</v>
      </c>
      <c r="X75" s="116">
        <f>compopeinc!AN67</f>
        <v>1.8489896485342747E-2</v>
      </c>
      <c r="Y75" s="145">
        <f>compopeinc!AO67</f>
        <v>2.1441940870557868E-2</v>
      </c>
      <c r="AB75" s="638">
        <f t="shared" ref="AB75:AB110" si="3">B75-SUM(C75:I75)</f>
        <v>2.4831914190615034E-5</v>
      </c>
      <c r="AC75" s="638">
        <f t="shared" ref="AC75:AC110" si="4">J75-SUM(K75:Q75)</f>
        <v>2.4378704866101497E-5</v>
      </c>
      <c r="AD75" s="638">
        <f t="shared" ref="AD75:AD110" si="5">R75-SUM(S75:Y75)</f>
        <v>2.991357210160861E-5</v>
      </c>
    </row>
    <row r="76" spans="1:30">
      <c r="A76" s="121">
        <v>1979</v>
      </c>
      <c r="B76" s="162">
        <f>compopeinc!R68</f>
        <v>0.34887924790382385</v>
      </c>
      <c r="C76" s="161">
        <f>compopeinc!S68</f>
        <v>5.7670214750277872E-2</v>
      </c>
      <c r="D76" s="161">
        <f>compopeinc!T68</f>
        <v>4.2087802562863638E-2</v>
      </c>
      <c r="E76" s="161">
        <f>compopeinc!U68</f>
        <v>1.0077076229306125E-2</v>
      </c>
      <c r="F76" s="161">
        <f>compopeinc!V68</f>
        <v>3.3999735462976542E-2</v>
      </c>
      <c r="G76" s="161">
        <f>compopeinc!W68</f>
        <v>3.4083892188397136E-2</v>
      </c>
      <c r="H76" s="161">
        <f>compopeinc!X68</f>
        <v>0.12252851779105835</v>
      </c>
      <c r="I76" s="154">
        <f>compopeinc!Y68</f>
        <v>4.8434643426395557E-2</v>
      </c>
      <c r="J76" s="182">
        <f>compopeinc!Z68</f>
        <v>0.24646465480327606</v>
      </c>
      <c r="K76" s="161">
        <f>compopeinc!AA68</f>
        <v>5.1499227255945107E-2</v>
      </c>
      <c r="L76" s="161">
        <f>compopeinc!AB68</f>
        <v>3.0230797106258159E-2</v>
      </c>
      <c r="M76" s="161">
        <f>compopeinc!AC68</f>
        <v>7.2368825663717828E-3</v>
      </c>
      <c r="N76" s="161">
        <f>compopeinc!AD68</f>
        <v>2.8756326906992879E-2</v>
      </c>
      <c r="O76" s="161">
        <f>compopeinc!AE68</f>
        <v>1.9562783028808876E-2</v>
      </c>
      <c r="P76" s="161">
        <f>compopeinc!AF68</f>
        <v>6.6931007197169309E-2</v>
      </c>
      <c r="Q76" s="151">
        <f>compopeinc!AG68</f>
        <v>4.224740239343619E-2</v>
      </c>
      <c r="R76" s="120">
        <f>compopeinc!AH68</f>
        <v>0.11153456568717957</v>
      </c>
      <c r="S76" s="119">
        <f>compopeinc!AI68</f>
        <v>3.5128013395149149E-2</v>
      </c>
      <c r="T76" s="119">
        <f>compopeinc!AJ68</f>
        <v>1.2031251495621363E-2</v>
      </c>
      <c r="U76" s="119">
        <f>compopeinc!AK68</f>
        <v>3.1573087126912712E-3</v>
      </c>
      <c r="V76" s="119">
        <f>compopeinc!AL68</f>
        <v>1.4715682598630965E-2</v>
      </c>
      <c r="W76" s="119">
        <f>compopeinc!AM68</f>
        <v>4.2637071918465736E-3</v>
      </c>
      <c r="X76" s="119">
        <f>compopeinc!AN68</f>
        <v>1.9148662933200149E-2</v>
      </c>
      <c r="Y76" s="149">
        <f>compopeinc!AO68</f>
        <v>2.3092446014749676E-2</v>
      </c>
      <c r="AB76" s="638">
        <f t="shared" si="3"/>
        <v>-2.6345074514155797E-6</v>
      </c>
      <c r="AC76" s="638">
        <f t="shared" si="4"/>
        <v>2.2834829374596133E-7</v>
      </c>
      <c r="AD76" s="638">
        <f t="shared" si="5"/>
        <v>-2.5066547095775604E-6</v>
      </c>
    </row>
    <row r="77" spans="1:30">
      <c r="A77" s="118">
        <v>1980</v>
      </c>
      <c r="B77" s="160">
        <f>compopeinc!R69</f>
        <v>0.3424258828163147</v>
      </c>
      <c r="C77" s="159">
        <f>compopeinc!S69</f>
        <v>4.7061982064275497E-2</v>
      </c>
      <c r="D77" s="159">
        <f>compopeinc!T69</f>
        <v>4.6123231434900679E-2</v>
      </c>
      <c r="E77" s="159">
        <f>compopeinc!U69</f>
        <v>1.0539958613944175E-2</v>
      </c>
      <c r="F77" s="159">
        <f>compopeinc!V69</f>
        <v>3.029901467569316E-2</v>
      </c>
      <c r="G77" s="159">
        <f>compopeinc!W69</f>
        <v>3.5073249736101195E-2</v>
      </c>
      <c r="H77" s="159">
        <f>compopeinc!X69</f>
        <v>0.12995627264148396</v>
      </c>
      <c r="I77" s="153">
        <f>compopeinc!Y69</f>
        <v>4.3365824388693325E-2</v>
      </c>
      <c r="J77" s="181">
        <f>compopeinc!Z69</f>
        <v>0.23903688788414001</v>
      </c>
      <c r="K77" s="159">
        <f>compopeinc!AA69</f>
        <v>4.2065410972973012E-2</v>
      </c>
      <c r="L77" s="159">
        <f>compopeinc!AB69</f>
        <v>3.2846160731507326E-2</v>
      </c>
      <c r="M77" s="159">
        <f>compopeinc!AC69</f>
        <v>7.4380630489498476E-3</v>
      </c>
      <c r="N77" s="159">
        <f>compopeinc!AD69</f>
        <v>2.5577013600976983E-2</v>
      </c>
      <c r="O77" s="159">
        <f>compopeinc!AE69</f>
        <v>2.0317991256510428E-2</v>
      </c>
      <c r="P77" s="159">
        <f>compopeinc!AF69</f>
        <v>7.3021619170522814E-2</v>
      </c>
      <c r="Q77" s="147">
        <f>compopeinc!AG69</f>
        <v>3.7763074006606327E-2</v>
      </c>
      <c r="R77" s="117">
        <f>compopeinc!AH69</f>
        <v>0.10670077055692673</v>
      </c>
      <c r="S77" s="116">
        <f>compopeinc!AI69</f>
        <v>2.8762527424051571E-2</v>
      </c>
      <c r="T77" s="116">
        <f>compopeinc!AJ69</f>
        <v>1.295154995301856E-2</v>
      </c>
      <c r="U77" s="116">
        <f>compopeinc!AK69</f>
        <v>3.3704688735040405E-3</v>
      </c>
      <c r="V77" s="116">
        <f>compopeinc!AL69</f>
        <v>1.3485539872780361E-2</v>
      </c>
      <c r="W77" s="116">
        <f>compopeinc!AM69</f>
        <v>4.6757974034225321E-3</v>
      </c>
      <c r="X77" s="116">
        <f>compopeinc!AN69</f>
        <v>2.2134956799123355E-2</v>
      </c>
      <c r="Y77" s="145">
        <f>compopeinc!AO69</f>
        <v>2.1312919871981268E-2</v>
      </c>
      <c r="AB77" s="638">
        <f t="shared" si="3"/>
        <v>6.3492612226712097E-6</v>
      </c>
      <c r="AC77" s="638">
        <f t="shared" si="4"/>
        <v>7.5550960932369016E-6</v>
      </c>
      <c r="AD77" s="638">
        <f t="shared" si="5"/>
        <v>7.0103590450593112E-6</v>
      </c>
    </row>
    <row r="78" spans="1:30">
      <c r="A78" s="118">
        <v>1981</v>
      </c>
      <c r="B78" s="160">
        <f>compopeinc!R70</f>
        <v>0.34719395637512207</v>
      </c>
      <c r="C78" s="159">
        <f>compopeinc!S70</f>
        <v>4.7611574672555661E-2</v>
      </c>
      <c r="D78" s="159">
        <f>compopeinc!T70</f>
        <v>4.9667017577862307E-2</v>
      </c>
      <c r="E78" s="159">
        <f>compopeinc!U70</f>
        <v>1.1176570376206297E-2</v>
      </c>
      <c r="F78" s="159">
        <f>compopeinc!V70</f>
        <v>2.8804294611295571E-2</v>
      </c>
      <c r="G78" s="159">
        <f>compopeinc!W70</f>
        <v>3.9155570266767713E-2</v>
      </c>
      <c r="H78" s="159">
        <f>compopeinc!X70</f>
        <v>0.1285679655104921</v>
      </c>
      <c r="I78" s="153">
        <f>compopeinc!Y70</f>
        <v>4.2206111933592062E-2</v>
      </c>
      <c r="J78" s="181">
        <f>compopeinc!Z70</f>
        <v>0.24347381293773651</v>
      </c>
      <c r="K78" s="159">
        <f>compopeinc!AA70</f>
        <v>4.2947050217980016E-2</v>
      </c>
      <c r="L78" s="159">
        <f>compopeinc!AB70</f>
        <v>3.5638385115030334E-2</v>
      </c>
      <c r="M78" s="159">
        <f>compopeinc!AC70</f>
        <v>8.1959316561451417E-3</v>
      </c>
      <c r="N78" s="159">
        <f>compopeinc!AD70</f>
        <v>2.444154867626799E-2</v>
      </c>
      <c r="O78" s="159">
        <f>compopeinc!AE70</f>
        <v>2.3139700766824218E-2</v>
      </c>
      <c r="P78" s="159">
        <f>compopeinc!AF70</f>
        <v>7.2100146106219079E-2</v>
      </c>
      <c r="Q78" s="147">
        <f>compopeinc!AG70</f>
        <v>3.7005440639066689E-2</v>
      </c>
      <c r="R78" s="117">
        <f>compopeinc!AH70</f>
        <v>0.11048658937215805</v>
      </c>
      <c r="S78" s="116">
        <f>compopeinc!AI70</f>
        <v>3.0199147598956855E-2</v>
      </c>
      <c r="T78" s="116">
        <f>compopeinc!AJ70</f>
        <v>1.4283774425222179E-2</v>
      </c>
      <c r="U78" s="116">
        <f>compopeinc!AK70</f>
        <v>3.9969858111363532E-3</v>
      </c>
      <c r="V78" s="116">
        <f>compopeinc!AL70</f>
        <v>1.3148481212928428E-2</v>
      </c>
      <c r="W78" s="116">
        <f>compopeinc!AM70</f>
        <v>5.260363456976681E-3</v>
      </c>
      <c r="X78" s="116">
        <f>compopeinc!AN70</f>
        <v>2.221953830684462E-2</v>
      </c>
      <c r="Y78" s="145">
        <f>compopeinc!AO70</f>
        <v>2.1371699953801355E-2</v>
      </c>
      <c r="AB78" s="638">
        <f t="shared" si="3"/>
        <v>4.8514263503718347E-6</v>
      </c>
      <c r="AC78" s="638">
        <f t="shared" si="4"/>
        <v>5.6097602030291682E-6</v>
      </c>
      <c r="AD78" s="638">
        <f t="shared" si="5"/>
        <v>6.5986062915829313E-6</v>
      </c>
    </row>
    <row r="79" spans="1:30">
      <c r="A79" s="118">
        <v>1982</v>
      </c>
      <c r="B79" s="146">
        <f>compopeinc!R71</f>
        <v>0.34897413849830627</v>
      </c>
      <c r="C79" s="147">
        <f>compopeinc!S71</f>
        <v>4.1972746656867149E-2</v>
      </c>
      <c r="D79" s="147">
        <f>compopeinc!T71</f>
        <v>5.136277181665265E-2</v>
      </c>
      <c r="E79" s="147">
        <f>compopeinc!U71</f>
        <v>1.1588223774221378E-2</v>
      </c>
      <c r="F79" s="147">
        <f>compopeinc!V71</f>
        <v>2.5392207530092172E-2</v>
      </c>
      <c r="G79" s="147">
        <f>compopeinc!W71</f>
        <v>4.5455449146188723E-2</v>
      </c>
      <c r="H79" s="147">
        <f>compopeinc!X71</f>
        <v>0.13481319250929799</v>
      </c>
      <c r="I79" s="153">
        <f>compopeinc!Y71</f>
        <v>3.8374521782581737E-2</v>
      </c>
      <c r="J79" s="181">
        <f>compopeinc!Z71</f>
        <v>0.24501043558120728</v>
      </c>
      <c r="K79" s="147">
        <f>compopeinc!AA71</f>
        <v>3.8361502212581236E-2</v>
      </c>
      <c r="L79" s="147">
        <f>compopeinc!AB71</f>
        <v>3.7586144056505552E-2</v>
      </c>
      <c r="M79" s="147">
        <f>compopeinc!AC71</f>
        <v>8.6499876433358304E-3</v>
      </c>
      <c r="N79" s="147">
        <f>compopeinc!AD71</f>
        <v>2.1646784121873455E-2</v>
      </c>
      <c r="O79" s="147">
        <f>compopeinc!AE71</f>
        <v>2.8009009397411341E-2</v>
      </c>
      <c r="P79" s="147">
        <f>compopeinc!AF71</f>
        <v>7.687190523506017E-2</v>
      </c>
      <c r="Q79" s="147">
        <f>compopeinc!AG71</f>
        <v>3.3879960425562711E-2</v>
      </c>
      <c r="R79" s="117">
        <f>compopeinc!AH71</f>
        <v>0.1126394122838974</v>
      </c>
      <c r="S79" s="116">
        <f>compopeinc!AI71</f>
        <v>2.8263150989925399E-2</v>
      </c>
      <c r="T79" s="116">
        <f>compopeinc!AJ71</f>
        <v>1.5735668020235783E-2</v>
      </c>
      <c r="U79" s="116">
        <f>compopeinc!AK71</f>
        <v>4.363590148429076E-3</v>
      </c>
      <c r="V79" s="116">
        <f>compopeinc!AL71</f>
        <v>1.2205186601655621E-2</v>
      </c>
      <c r="W79" s="116">
        <f>compopeinc!AM71</f>
        <v>7.1269175234234938E-3</v>
      </c>
      <c r="X79" s="116">
        <f>compopeinc!AN71</f>
        <v>2.4180099372999964E-2</v>
      </c>
      <c r="Y79" s="145">
        <f>compopeinc!AO71</f>
        <v>2.0758039177317739E-2</v>
      </c>
      <c r="AB79" s="638">
        <f t="shared" si="3"/>
        <v>1.5025282404490525E-5</v>
      </c>
      <c r="AC79" s="638">
        <f t="shared" si="4"/>
        <v>5.1424888769802113E-6</v>
      </c>
      <c r="AD79" s="638">
        <f t="shared" si="5"/>
        <v>6.7604499103257609E-6</v>
      </c>
    </row>
    <row r="80" spans="1:30">
      <c r="A80" s="118">
        <v>1983</v>
      </c>
      <c r="B80" s="146">
        <f>compopeinc!R72</f>
        <v>0.3542029857635498</v>
      </c>
      <c r="C80" s="147">
        <f>compopeinc!S72</f>
        <v>4.5599421932527064E-2</v>
      </c>
      <c r="D80" s="147">
        <f>compopeinc!T72</f>
        <v>5.0263535891095681E-2</v>
      </c>
      <c r="E80" s="147">
        <f>compopeinc!U72</f>
        <v>1.1625552107833817E-2</v>
      </c>
      <c r="F80" s="147">
        <f>compopeinc!V72</f>
        <v>2.4619291106824443E-2</v>
      </c>
      <c r="G80" s="147">
        <f>compopeinc!W72</f>
        <v>4.8530139896933049E-2</v>
      </c>
      <c r="H80" s="147">
        <f>compopeinc!X72</f>
        <v>0.13625912575747365</v>
      </c>
      <c r="I80" s="153">
        <f>compopeinc!Y72</f>
        <v>3.7314944341026494E-2</v>
      </c>
      <c r="J80" s="181">
        <f>compopeinc!Z72</f>
        <v>0.24851028621196747</v>
      </c>
      <c r="K80" s="147">
        <f>compopeinc!AA72</f>
        <v>4.1370739825517339E-2</v>
      </c>
      <c r="L80" s="147">
        <f>compopeinc!AB72</f>
        <v>3.6488137814535616E-2</v>
      </c>
      <c r="M80" s="147">
        <f>compopeinc!AC72</f>
        <v>8.4657369240378512E-3</v>
      </c>
      <c r="N80" s="147">
        <f>compopeinc!AD72</f>
        <v>2.0959322954996924E-2</v>
      </c>
      <c r="O80" s="147">
        <f>compopeinc!AE72</f>
        <v>3.0116545094447195E-2</v>
      </c>
      <c r="P80" s="147">
        <f>compopeinc!AF72</f>
        <v>7.8086043740589292E-2</v>
      </c>
      <c r="Q80" s="147">
        <f>compopeinc!AG72</f>
        <v>3.3009985176659443E-2</v>
      </c>
      <c r="R80" s="117">
        <f>compopeinc!AH72</f>
        <v>0.11513808369636536</v>
      </c>
      <c r="S80" s="116">
        <f>compopeinc!AI72</f>
        <v>3.0224471272566927E-2</v>
      </c>
      <c r="T80" s="116">
        <f>compopeinc!AJ72</f>
        <v>1.4900527269156316E-2</v>
      </c>
      <c r="U80" s="116">
        <f>compopeinc!AK72</f>
        <v>4.2655248626214878E-3</v>
      </c>
      <c r="V80" s="116">
        <f>compopeinc!AL72</f>
        <v>1.1545474137660041E-2</v>
      </c>
      <c r="W80" s="116">
        <f>compopeinc!AM72</f>
        <v>8.8591338059145642E-3</v>
      </c>
      <c r="X80" s="116">
        <f>compopeinc!AN72</f>
        <v>2.5528110538628794E-2</v>
      </c>
      <c r="Y80" s="145">
        <f>compopeinc!AO72</f>
        <v>1.9817095948553163E-2</v>
      </c>
      <c r="AB80" s="638">
        <f t="shared" si="3"/>
        <v>-9.0252701643867006E-6</v>
      </c>
      <c r="AC80" s="638">
        <f t="shared" si="4"/>
        <v>1.3774681183853499E-5</v>
      </c>
      <c r="AD80" s="638">
        <f t="shared" si="5"/>
        <v>-2.2541387359464871E-6</v>
      </c>
    </row>
    <row r="81" spans="1:30">
      <c r="A81" s="118">
        <v>1984</v>
      </c>
      <c r="B81" s="146">
        <f>compopeinc!R73</f>
        <v>0.36663818359375</v>
      </c>
      <c r="C81" s="147">
        <f>compopeinc!S73</f>
        <v>4.6400718762448633E-2</v>
      </c>
      <c r="D81" s="147">
        <f>compopeinc!T73</f>
        <v>5.4012180226285539E-2</v>
      </c>
      <c r="E81" s="147">
        <f>compopeinc!U73</f>
        <v>1.0123899525018331E-2</v>
      </c>
      <c r="F81" s="147">
        <f>compopeinc!V73</f>
        <v>2.7034772243206953E-2</v>
      </c>
      <c r="G81" s="147">
        <f>compopeinc!W73</f>
        <v>5.7086052547561307E-2</v>
      </c>
      <c r="H81" s="147">
        <f>compopeinc!X73</f>
        <v>0.12973718431729106</v>
      </c>
      <c r="I81" s="153">
        <f>compopeinc!Y73</f>
        <v>4.2242778630960133E-2</v>
      </c>
      <c r="J81" s="181">
        <f>compopeinc!Z73</f>
        <v>0.26112833619117737</v>
      </c>
      <c r="K81" s="147">
        <f>compopeinc!AA73</f>
        <v>4.2490271023298019E-2</v>
      </c>
      <c r="L81" s="147">
        <f>compopeinc!AB73</f>
        <v>3.8979421789033936E-2</v>
      </c>
      <c r="M81" s="147">
        <f>compopeinc!AC73</f>
        <v>7.5271333064946292E-3</v>
      </c>
      <c r="N81" s="147">
        <f>compopeinc!AD73</f>
        <v>2.3175894533820424E-2</v>
      </c>
      <c r="O81" s="147">
        <f>compopeinc!AE73</f>
        <v>3.5967187083047678E-2</v>
      </c>
      <c r="P81" s="147">
        <f>compopeinc!AF73</f>
        <v>7.5307918807584626E-2</v>
      </c>
      <c r="Q81" s="147">
        <f>compopeinc!AG73</f>
        <v>3.7680084069782495E-2</v>
      </c>
      <c r="R81" s="117">
        <f>compopeinc!AH73</f>
        <v>0.12498427182435989</v>
      </c>
      <c r="S81" s="116">
        <f>compopeinc!AI73</f>
        <v>3.1399137572234032E-2</v>
      </c>
      <c r="T81" s="116">
        <f>compopeinc!AJ73</f>
        <v>1.6595199188513047E-2</v>
      </c>
      <c r="U81" s="116">
        <f>compopeinc!AK73</f>
        <v>3.6389465584644254E-3</v>
      </c>
      <c r="V81" s="116">
        <f>compopeinc!AL73</f>
        <v>1.2986241986640466E-2</v>
      </c>
      <c r="W81" s="116">
        <f>compopeinc!AM73</f>
        <v>1.1739105711280243E-2</v>
      </c>
      <c r="X81" s="116">
        <f>compopeinc!AN73</f>
        <v>2.5513135820777789E-2</v>
      </c>
      <c r="Y81" s="145">
        <f>compopeinc!AO73</f>
        <v>2.311230801681179E-2</v>
      </c>
      <c r="AB81" s="638">
        <f t="shared" si="3"/>
        <v>5.9734097801467101E-7</v>
      </c>
      <c r="AC81" s="638">
        <f t="shared" si="4"/>
        <v>4.2557811552601521E-7</v>
      </c>
      <c r="AD81" s="638">
        <f t="shared" si="5"/>
        <v>1.9696963811377532E-7</v>
      </c>
    </row>
    <row r="82" spans="1:30">
      <c r="A82" s="118">
        <v>1985</v>
      </c>
      <c r="B82" s="146">
        <f>compopeinc!R74</f>
        <v>0.36657366156578064</v>
      </c>
      <c r="C82" s="147">
        <f>compopeinc!S74</f>
        <v>4.1773891320403059E-2</v>
      </c>
      <c r="D82" s="147">
        <f>compopeinc!T74</f>
        <v>5.3808694560891962E-2</v>
      </c>
      <c r="E82" s="147">
        <f>compopeinc!U74</f>
        <v>1.1012158490391166E-2</v>
      </c>
      <c r="F82" s="147">
        <f>compopeinc!V74</f>
        <v>2.550900337639805E-2</v>
      </c>
      <c r="G82" s="147">
        <f>compopeinc!W74</f>
        <v>5.9020086183525555E-2</v>
      </c>
      <c r="H82" s="147">
        <f>compopeinc!X74</f>
        <v>0.13457426117013893</v>
      </c>
      <c r="I82" s="153">
        <f>compopeinc!Y74</f>
        <v>4.087550835432787E-2</v>
      </c>
      <c r="J82" s="181">
        <f>compopeinc!Z74</f>
        <v>0.26093879342079163</v>
      </c>
      <c r="K82" s="147">
        <f>compopeinc!AA74</f>
        <v>3.8014168400184213E-2</v>
      </c>
      <c r="L82" s="147">
        <f>compopeinc!AB74</f>
        <v>3.9939268831136965E-2</v>
      </c>
      <c r="M82" s="147">
        <f>compopeinc!AC74</f>
        <v>8.6236744038309734E-3</v>
      </c>
      <c r="N82" s="147">
        <f>compopeinc!AD74</f>
        <v>2.1985186002219066E-2</v>
      </c>
      <c r="O82" s="147">
        <f>compopeinc!AE74</f>
        <v>3.7463399386340156E-2</v>
      </c>
      <c r="P82" s="147">
        <f>compopeinc!AF74</f>
        <v>7.8216333980027503E-2</v>
      </c>
      <c r="Q82" s="147">
        <f>compopeinc!AG74</f>
        <v>3.6696665914334639E-2</v>
      </c>
      <c r="R82" s="117">
        <f>compopeinc!AH74</f>
        <v>0.12553958594799042</v>
      </c>
      <c r="S82" s="116">
        <f>compopeinc!AI74</f>
        <v>2.8417560257237646E-2</v>
      </c>
      <c r="T82" s="116">
        <f>compopeinc!AJ74</f>
        <v>1.8418668823163967E-2</v>
      </c>
      <c r="U82" s="116">
        <f>compopeinc!AK74</f>
        <v>4.4298916128546074E-3</v>
      </c>
      <c r="V82" s="116">
        <f>compopeinc!AL74</f>
        <v>1.2526941339534711E-2</v>
      </c>
      <c r="W82" s="116">
        <f>compopeinc!AM74</f>
        <v>1.254848549784085E-2</v>
      </c>
      <c r="X82" s="116">
        <f>compopeinc!AN74</f>
        <v>2.6098956955461137E-2</v>
      </c>
      <c r="Y82" s="145">
        <f>compopeinc!AO74</f>
        <v>2.309899346237505E-2</v>
      </c>
      <c r="AB82" s="638">
        <f t="shared" si="3"/>
        <v>5.8109704048625588E-8</v>
      </c>
      <c r="AC82" s="638">
        <f t="shared" si="4"/>
        <v>9.6502718149871214E-8</v>
      </c>
      <c r="AD82" s="638">
        <f t="shared" si="5"/>
        <v>8.799952247451337E-8</v>
      </c>
    </row>
    <row r="83" spans="1:30">
      <c r="A83" s="118">
        <v>1986</v>
      </c>
      <c r="B83" s="146">
        <f>compopeinc!R75</f>
        <v>0.36473101377487183</v>
      </c>
      <c r="C83" s="147">
        <f>compopeinc!S75</f>
        <v>3.3626433892406264E-2</v>
      </c>
      <c r="D83" s="147">
        <f>compopeinc!T75</f>
        <v>5.1319749594035083E-2</v>
      </c>
      <c r="E83" s="147">
        <f>compopeinc!U75</f>
        <v>1.1748945302721955E-2</v>
      </c>
      <c r="F83" s="147">
        <f>compopeinc!V75</f>
        <v>2.4907473930506845E-2</v>
      </c>
      <c r="G83" s="147">
        <f>compopeinc!W75</f>
        <v>6.0473465604709536E-2</v>
      </c>
      <c r="H83" s="147">
        <f>compopeinc!X75</f>
        <v>0.142042026025128</v>
      </c>
      <c r="I83" s="153">
        <f>compopeinc!Y75</f>
        <v>4.0608900838599797E-2</v>
      </c>
      <c r="J83" s="181">
        <f>compopeinc!Z75</f>
        <v>0.25850987434387207</v>
      </c>
      <c r="K83" s="147">
        <f>compopeinc!AA75</f>
        <v>3.0818669335221059E-2</v>
      </c>
      <c r="L83" s="147">
        <f>compopeinc!AB75</f>
        <v>3.8302686890974061E-2</v>
      </c>
      <c r="M83" s="147">
        <f>compopeinc!AC75</f>
        <v>9.1167133356934455E-3</v>
      </c>
      <c r="N83" s="147">
        <f>compopeinc!AD75</f>
        <v>2.1445484107579967E-2</v>
      </c>
      <c r="O83" s="147">
        <f>compopeinc!AE75</f>
        <v>3.9319019652448481E-2</v>
      </c>
      <c r="P83" s="147">
        <f>compopeinc!AF75</f>
        <v>8.3079828725077007E-2</v>
      </c>
      <c r="Q83" s="147">
        <f>compopeinc!AG75</f>
        <v>3.6422761105215029E-2</v>
      </c>
      <c r="R83" s="117">
        <f>compopeinc!AH75</f>
        <v>0.12209108471870422</v>
      </c>
      <c r="S83" s="116">
        <f>compopeinc!AI75</f>
        <v>2.2537816227000948E-2</v>
      </c>
      <c r="T83" s="116">
        <f>compopeinc!AJ75</f>
        <v>1.8213068373256563E-2</v>
      </c>
      <c r="U83" s="116">
        <f>compopeinc!AK75</f>
        <v>4.5594801215745927E-3</v>
      </c>
      <c r="V83" s="116">
        <f>compopeinc!AL75</f>
        <v>1.184973261213422E-2</v>
      </c>
      <c r="W83" s="116">
        <f>compopeinc!AM75</f>
        <v>1.4846478455423974E-2</v>
      </c>
      <c r="X83" s="116">
        <f>compopeinc!AN75</f>
        <v>2.7892299807927748E-2</v>
      </c>
      <c r="Y83" s="145">
        <f>compopeinc!AO75</f>
        <v>2.2194419438708094E-2</v>
      </c>
      <c r="AB83" s="638">
        <f t="shared" si="3"/>
        <v>4.0185867643538487E-6</v>
      </c>
      <c r="AC83" s="638">
        <f t="shared" si="4"/>
        <v>4.7111916630093731E-6</v>
      </c>
      <c r="AD83" s="638">
        <f t="shared" si="5"/>
        <v>-2.2103173219212291E-6</v>
      </c>
    </row>
    <row r="84" spans="1:30">
      <c r="A84" s="118">
        <v>1987</v>
      </c>
      <c r="B84" s="146">
        <f>compopeinc!R76</f>
        <v>0.3761153519153595</v>
      </c>
      <c r="C84" s="147">
        <f>compopeinc!S76</f>
        <v>3.4470765928272508E-2</v>
      </c>
      <c r="D84" s="147">
        <f>compopeinc!T76</f>
        <v>5.2242946157582668E-2</v>
      </c>
      <c r="E84" s="147">
        <f>compopeinc!U76</f>
        <v>1.1571231943845045E-2</v>
      </c>
      <c r="F84" s="147">
        <f>compopeinc!V76</f>
        <v>2.5267338853877965E-2</v>
      </c>
      <c r="G84" s="147">
        <f>compopeinc!W76</f>
        <v>5.9954235966121774E-2</v>
      </c>
      <c r="H84" s="147">
        <f>compopeinc!X76</f>
        <v>0.15119190583357742</v>
      </c>
      <c r="I84" s="153">
        <f>compopeinc!Y76</f>
        <v>4.1416616916529439E-2</v>
      </c>
      <c r="J84" s="181">
        <f>compopeinc!Z76</f>
        <v>0.27157947421073914</v>
      </c>
      <c r="K84" s="147">
        <f>compopeinc!AA76</f>
        <v>3.0977951496418497E-2</v>
      </c>
      <c r="L84" s="147">
        <f>compopeinc!AB76</f>
        <v>4.23816544357992E-2</v>
      </c>
      <c r="M84" s="147">
        <f>compopeinc!AC76</f>
        <v>9.0801487639445566E-3</v>
      </c>
      <c r="N84" s="147">
        <f>compopeinc!AD76</f>
        <v>2.1361852723612469E-2</v>
      </c>
      <c r="O84" s="147">
        <f>compopeinc!AE76</f>
        <v>4.0880901499478463E-2</v>
      </c>
      <c r="P84" s="147">
        <f>compopeinc!AF76</f>
        <v>9.0555763370083461E-2</v>
      </c>
      <c r="Q84" s="147">
        <f>compopeinc!AG76</f>
        <v>3.6340786842572498E-2</v>
      </c>
      <c r="R84" s="117">
        <f>compopeinc!AH76</f>
        <v>0.13306523859500885</v>
      </c>
      <c r="S84" s="116">
        <f>compopeinc!AI76</f>
        <v>2.1594634221258575E-2</v>
      </c>
      <c r="T84" s="116">
        <f>compopeinc!AJ76</f>
        <v>2.3088128180511418E-2</v>
      </c>
      <c r="U84" s="116">
        <f>compopeinc!AK76</f>
        <v>4.6955641099541492E-3</v>
      </c>
      <c r="V84" s="116">
        <f>compopeinc!AL76</f>
        <v>1.1736749419969363E-2</v>
      </c>
      <c r="W84" s="116">
        <f>compopeinc!AM76</f>
        <v>1.7530943544353753E-2</v>
      </c>
      <c r="X84" s="116">
        <f>compopeinc!AN76</f>
        <v>3.2630474308689691E-2</v>
      </c>
      <c r="Y84" s="145">
        <f>compopeinc!AO76</f>
        <v>2.1788306949631568E-2</v>
      </c>
      <c r="AB84" s="638">
        <f t="shared" si="3"/>
        <v>3.1031555269844802E-7</v>
      </c>
      <c r="AC84" s="638">
        <f t="shared" si="4"/>
        <v>4.1507882997393608E-7</v>
      </c>
      <c r="AD84" s="638">
        <f t="shared" si="5"/>
        <v>4.3786064032880212E-7</v>
      </c>
    </row>
    <row r="85" spans="1:30">
      <c r="A85" s="118">
        <v>1988</v>
      </c>
      <c r="B85" s="146">
        <f>compopeinc!R77</f>
        <v>0.38948160409927368</v>
      </c>
      <c r="C85" s="147">
        <f>compopeinc!S77</f>
        <v>3.7972728300988849E-2</v>
      </c>
      <c r="D85" s="147">
        <f>compopeinc!T77</f>
        <v>5.2100072242384471E-2</v>
      </c>
      <c r="E85" s="147">
        <f>compopeinc!U77</f>
        <v>1.1689754881173896E-2</v>
      </c>
      <c r="F85" s="147">
        <f>compopeinc!V77</f>
        <v>2.5928994187944632E-2</v>
      </c>
      <c r="G85" s="147">
        <f>compopeinc!W77</f>
        <v>5.8908649582967341E-2</v>
      </c>
      <c r="H85" s="147">
        <f>compopeinc!X77</f>
        <v>0.15955851247990893</v>
      </c>
      <c r="I85" s="153">
        <f>compopeinc!Y77</f>
        <v>4.3322876920088002E-2</v>
      </c>
      <c r="J85" s="181">
        <f>compopeinc!Z77</f>
        <v>0.28666871786117554</v>
      </c>
      <c r="K85" s="147">
        <f>compopeinc!AA77</f>
        <v>3.5203787057654812E-2</v>
      </c>
      <c r="L85" s="147">
        <f>compopeinc!AB77</f>
        <v>4.2462246257261096E-2</v>
      </c>
      <c r="M85" s="147">
        <f>compopeinc!AC77</f>
        <v>9.0983700962762055E-3</v>
      </c>
      <c r="N85" s="147">
        <f>compopeinc!AD77</f>
        <v>2.2358110846519206E-2</v>
      </c>
      <c r="O85" s="147">
        <f>compopeinc!AE77</f>
        <v>4.0097883354612507E-2</v>
      </c>
      <c r="P85" s="147">
        <f>compopeinc!AF77</f>
        <v>9.8705050106700887E-2</v>
      </c>
      <c r="Q85" s="147">
        <f>compopeinc!AG77</f>
        <v>3.8743262121137649E-2</v>
      </c>
      <c r="R85" s="117">
        <f>compopeinc!AH77</f>
        <v>0.14876338839530945</v>
      </c>
      <c r="S85" s="116">
        <f>compopeinc!AI77</f>
        <v>2.7036558376038768E-2</v>
      </c>
      <c r="T85" s="116">
        <f>compopeinc!AJ77</f>
        <v>2.3564901270415158E-2</v>
      </c>
      <c r="U85" s="116">
        <f>compopeinc!AK77</f>
        <v>4.680020044901455E-3</v>
      </c>
      <c r="V85" s="116">
        <f>compopeinc!AL77</f>
        <v>1.269318093645358E-2</v>
      </c>
      <c r="W85" s="116">
        <f>compopeinc!AM77</f>
        <v>1.6622119204075761E-2</v>
      </c>
      <c r="X85" s="116">
        <f>compopeinc!AN77</f>
        <v>4.0260651032054964E-2</v>
      </c>
      <c r="Y85" s="145">
        <f>compopeinc!AO77</f>
        <v>2.3905946277417968E-2</v>
      </c>
      <c r="AB85" s="638">
        <f t="shared" si="3"/>
        <v>1.5503817507589446E-8</v>
      </c>
      <c r="AC85" s="638">
        <f t="shared" si="4"/>
        <v>8.0210131869762336E-9</v>
      </c>
      <c r="AD85" s="638">
        <f t="shared" si="5"/>
        <v>1.125395179824018E-8</v>
      </c>
    </row>
    <row r="86" spans="1:30">
      <c r="A86" s="118">
        <v>1989</v>
      </c>
      <c r="B86" s="146">
        <f>compopeinc!R78</f>
        <v>0.38670152425765991</v>
      </c>
      <c r="C86" s="147">
        <f>compopeinc!S78</f>
        <v>3.4363080862198719E-2</v>
      </c>
      <c r="D86" s="147">
        <f>compopeinc!T78</f>
        <v>5.4131318855375768E-2</v>
      </c>
      <c r="E86" s="147">
        <f>compopeinc!U78</f>
        <v>1.1165189650892244E-2</v>
      </c>
      <c r="F86" s="147">
        <f>compopeinc!V78</f>
        <v>2.5927239470698485E-2</v>
      </c>
      <c r="G86" s="147">
        <f>compopeinc!W78</f>
        <v>5.9533244480936096E-2</v>
      </c>
      <c r="H86" s="147">
        <f>compopeinc!X78</f>
        <v>0.15785299331795546</v>
      </c>
      <c r="I86" s="153">
        <f>compopeinc!Y78</f>
        <v>4.3728436344609115E-2</v>
      </c>
      <c r="J86" s="181">
        <f>compopeinc!Z78</f>
        <v>0.28313052654266357</v>
      </c>
      <c r="K86" s="147">
        <f>compopeinc!AA78</f>
        <v>3.128742810133972E-2</v>
      </c>
      <c r="L86" s="147">
        <f>compopeinc!AB78</f>
        <v>4.483474480046043E-2</v>
      </c>
      <c r="M86" s="147">
        <f>compopeinc!AC78</f>
        <v>8.7497039360213552E-3</v>
      </c>
      <c r="N86" s="147">
        <f>compopeinc!AD78</f>
        <v>2.2332029966978924E-2</v>
      </c>
      <c r="O86" s="147">
        <f>compopeinc!AE78</f>
        <v>4.1326281980946809E-2</v>
      </c>
      <c r="P86" s="147">
        <f>compopeinc!AF78</f>
        <v>9.559632275852975E-2</v>
      </c>
      <c r="Q86" s="147">
        <f>compopeinc!AG78</f>
        <v>3.9003999796931824E-2</v>
      </c>
      <c r="R86" s="117">
        <f>compopeinc!AH78</f>
        <v>0.1446424275636673</v>
      </c>
      <c r="S86" s="116">
        <f>compopeinc!AI78</f>
        <v>2.3654865802118612E-2</v>
      </c>
      <c r="T86" s="116">
        <f>compopeinc!AJ78</f>
        <v>2.5675208781701091E-2</v>
      </c>
      <c r="U86" s="116">
        <f>compopeinc!AK78</f>
        <v>4.3871701610826369E-3</v>
      </c>
      <c r="V86" s="116">
        <f>compopeinc!AL78</f>
        <v>1.2598531918621829E-2</v>
      </c>
      <c r="W86" s="116">
        <f>compopeinc!AM78</f>
        <v>1.8777375449218772E-2</v>
      </c>
      <c r="X86" s="116">
        <f>compopeinc!AN78</f>
        <v>3.5689504445232473E-2</v>
      </c>
      <c r="Y86" s="145">
        <f>compopeinc!AO78</f>
        <v>2.3859777732680196E-2</v>
      </c>
      <c r="AB86" s="638">
        <f t="shared" si="3"/>
        <v>2.1274993988740221E-8</v>
      </c>
      <c r="AC86" s="638">
        <f t="shared" si="4"/>
        <v>1.5201454761637478E-8</v>
      </c>
      <c r="AD86" s="638">
        <f t="shared" si="5"/>
        <v>-6.7269883274878595E-9</v>
      </c>
    </row>
    <row r="87" spans="1:30">
      <c r="A87" s="124">
        <v>1990</v>
      </c>
      <c r="B87" s="157">
        <f>compopeinc!R79</f>
        <v>0.38714075088500977</v>
      </c>
      <c r="C87" s="156">
        <f>compopeinc!S79</f>
        <v>3.3920909691927889E-2</v>
      </c>
      <c r="D87" s="156">
        <f>compopeinc!T79</f>
        <v>5.1816727836016693E-2</v>
      </c>
      <c r="E87" s="156">
        <f>compopeinc!U79</f>
        <v>1.1796995008748774E-2</v>
      </c>
      <c r="F87" s="156">
        <f>compopeinc!V79</f>
        <v>2.4859771799145933E-2</v>
      </c>
      <c r="G87" s="156">
        <f>compopeinc!W79</f>
        <v>5.9830604542086843E-2</v>
      </c>
      <c r="H87" s="156">
        <f>compopeinc!X79</f>
        <v>0.1629609624456147</v>
      </c>
      <c r="I87" s="155">
        <f>compopeinc!Y79</f>
        <v>4.1954761918636015E-2</v>
      </c>
      <c r="J87" s="184">
        <f>compopeinc!Z79</f>
        <v>0.28329759836196899</v>
      </c>
      <c r="K87" s="156">
        <f>compopeinc!AA79</f>
        <v>3.0946809278705086E-2</v>
      </c>
      <c r="L87" s="156">
        <f>compopeinc!AB79</f>
        <v>4.2755995419535044E-2</v>
      </c>
      <c r="M87" s="156">
        <f>compopeinc!AC79</f>
        <v>9.0078668108355183E-3</v>
      </c>
      <c r="N87" s="156">
        <f>compopeinc!AD79</f>
        <v>2.1575107511538561E-2</v>
      </c>
      <c r="O87" s="156">
        <f>compopeinc!AE79</f>
        <v>4.1790012238272473E-2</v>
      </c>
      <c r="P87" s="156">
        <f>compopeinc!AF79</f>
        <v>9.9568774380604491E-2</v>
      </c>
      <c r="Q87" s="156">
        <f>compopeinc!AG79</f>
        <v>3.7653028290472637E-2</v>
      </c>
      <c r="R87" s="123">
        <f>compopeinc!AH79</f>
        <v>0.14542049169540405</v>
      </c>
      <c r="S87" s="122">
        <f>compopeinc!AI79</f>
        <v>2.31627660471997E-2</v>
      </c>
      <c r="T87" s="122">
        <f>compopeinc!AJ79</f>
        <v>2.4271522878639765E-2</v>
      </c>
      <c r="U87" s="122">
        <f>compopeinc!AK79</f>
        <v>4.3419584537047334E-3</v>
      </c>
      <c r="V87" s="122">
        <f>compopeinc!AL79</f>
        <v>1.2604859430036803E-2</v>
      </c>
      <c r="W87" s="122">
        <f>compopeinc!AM79</f>
        <v>1.8911175972615098E-2</v>
      </c>
      <c r="X87" s="122">
        <f>compopeinc!AN79</f>
        <v>3.84721618648598E-2</v>
      </c>
      <c r="Y87" s="183">
        <f>compopeinc!AO79</f>
        <v>2.3656043788937636E-2</v>
      </c>
      <c r="AB87" s="638">
        <f t="shared" si="3"/>
        <v>1.7642832916830997E-8</v>
      </c>
      <c r="AC87" s="638">
        <f t="shared" si="4"/>
        <v>4.4320052072777116E-9</v>
      </c>
      <c r="AD87" s="638">
        <f t="shared" si="5"/>
        <v>3.2594105192629286E-9</v>
      </c>
    </row>
    <row r="88" spans="1:30">
      <c r="A88" s="118">
        <v>1991</v>
      </c>
      <c r="B88" s="146">
        <f>compopeinc!R80</f>
        <v>0.38556241989135742</v>
      </c>
      <c r="C88" s="147">
        <f>compopeinc!S80</f>
        <v>3.7272115274286761E-2</v>
      </c>
      <c r="D88" s="147">
        <f>compopeinc!T80</f>
        <v>4.7266816655571711E-2</v>
      </c>
      <c r="E88" s="147">
        <f>compopeinc!U80</f>
        <v>1.3227079995669066E-2</v>
      </c>
      <c r="F88" s="147">
        <f>compopeinc!V80</f>
        <v>2.3466031895855364E-2</v>
      </c>
      <c r="G88" s="147">
        <f>compopeinc!W80</f>
        <v>6.0196265046903757E-2</v>
      </c>
      <c r="H88" s="147">
        <f>compopeinc!X80</f>
        <v>0.16438918686727957</v>
      </c>
      <c r="I88" s="153">
        <f>compopeinc!Y80</f>
        <v>3.9746215259269517E-2</v>
      </c>
      <c r="J88" s="181">
        <f>compopeinc!Z80</f>
        <v>0.28012561798095703</v>
      </c>
      <c r="K88" s="147">
        <f>compopeinc!AA80</f>
        <v>3.3701806088486531E-2</v>
      </c>
      <c r="L88" s="147">
        <f>compopeinc!AB80</f>
        <v>3.9296123050880864E-2</v>
      </c>
      <c r="M88" s="147">
        <f>compopeinc!AC80</f>
        <v>1.0042338823216342E-2</v>
      </c>
      <c r="N88" s="147">
        <f>compopeinc!AD80</f>
        <v>2.0355694019407827E-2</v>
      </c>
      <c r="O88" s="147">
        <f>compopeinc!AE80</f>
        <v>4.1768214020212739E-2</v>
      </c>
      <c r="P88" s="147">
        <f>compopeinc!AF80</f>
        <v>9.9374590285532541E-2</v>
      </c>
      <c r="Q88" s="147">
        <f>compopeinc!AG80</f>
        <v>3.5586320651756743E-2</v>
      </c>
      <c r="R88" s="117">
        <f>compopeinc!AH80</f>
        <v>0.13891473412513733</v>
      </c>
      <c r="S88" s="116">
        <f>compopeinc!AI80</f>
        <v>2.4469992491251157E-2</v>
      </c>
      <c r="T88" s="116">
        <f>compopeinc!AJ80</f>
        <v>2.2544712462514334E-2</v>
      </c>
      <c r="U88" s="116">
        <f>compopeinc!AK80</f>
        <v>4.9088295290271857E-3</v>
      </c>
      <c r="V88" s="116">
        <f>compopeinc!AL80</f>
        <v>1.1637325211473223E-2</v>
      </c>
      <c r="W88" s="116">
        <f>compopeinc!AM80</f>
        <v>1.767305280961079E-2</v>
      </c>
      <c r="X88" s="116">
        <f>compopeinc!AN80</f>
        <v>3.581367992338863E-2</v>
      </c>
      <c r="Y88" s="145">
        <f>compopeinc!AO80</f>
        <v>2.1868576429625624E-2</v>
      </c>
      <c r="AB88" s="638">
        <f t="shared" si="3"/>
        <v>-1.291103478295863E-6</v>
      </c>
      <c r="AC88" s="638">
        <f t="shared" si="4"/>
        <v>5.3104146341409475E-7</v>
      </c>
      <c r="AD88" s="638">
        <f t="shared" si="5"/>
        <v>-1.434731753596763E-6</v>
      </c>
    </row>
    <row r="89" spans="1:30">
      <c r="A89" s="118">
        <v>1992</v>
      </c>
      <c r="B89" s="146">
        <f>compopeinc!R81</f>
        <v>0.397767573595047</v>
      </c>
      <c r="C89" s="147">
        <f>compopeinc!S81</f>
        <v>4.0906895540788836E-2</v>
      </c>
      <c r="D89" s="147">
        <f>compopeinc!T81</f>
        <v>4.2040926017843837E-2</v>
      </c>
      <c r="E89" s="147">
        <f>compopeinc!U81</f>
        <v>1.5177717137195842E-2</v>
      </c>
      <c r="F89" s="147">
        <f>compopeinc!V81</f>
        <v>2.3437242712069935E-2</v>
      </c>
      <c r="G89" s="147">
        <f>compopeinc!W81</f>
        <v>6.172160347775231E-2</v>
      </c>
      <c r="H89" s="147">
        <f>compopeinc!X81</f>
        <v>0.17394560930393158</v>
      </c>
      <c r="I89" s="153">
        <f>compopeinc!Y81</f>
        <v>4.0542112194301656E-2</v>
      </c>
      <c r="J89" s="181">
        <f>compopeinc!Z81</f>
        <v>0.29294472932815552</v>
      </c>
      <c r="K89" s="147">
        <f>compopeinc!AA81</f>
        <v>3.7239228179510926E-2</v>
      </c>
      <c r="L89" s="147">
        <f>compopeinc!AB81</f>
        <v>3.5439927546288857E-2</v>
      </c>
      <c r="M89" s="147">
        <f>compopeinc!AC81</f>
        <v>1.1562889648810968E-2</v>
      </c>
      <c r="N89" s="147">
        <f>compopeinc!AD81</f>
        <v>2.0399185750830488E-2</v>
      </c>
      <c r="O89" s="147">
        <f>compopeinc!AE81</f>
        <v>4.4096360898890283E-2</v>
      </c>
      <c r="P89" s="147">
        <f>compopeinc!AF81</f>
        <v>0.1077895248562184</v>
      </c>
      <c r="Q89" s="147">
        <f>compopeinc!AG81</f>
        <v>3.6420958705127494E-2</v>
      </c>
      <c r="R89" s="117">
        <f>compopeinc!AH81</f>
        <v>0.15014225244522095</v>
      </c>
      <c r="S89" s="116">
        <f>compopeinc!AI81</f>
        <v>2.7371175098546079E-2</v>
      </c>
      <c r="T89" s="116">
        <f>compopeinc!AJ81</f>
        <v>2.0278809106432805E-2</v>
      </c>
      <c r="U89" s="116">
        <f>compopeinc!AK81</f>
        <v>5.6291114541616501E-3</v>
      </c>
      <c r="V89" s="116">
        <f>compopeinc!AL81</f>
        <v>1.2095970192389919E-2</v>
      </c>
      <c r="W89" s="116">
        <f>compopeinc!AM81</f>
        <v>1.9490052201620832E-2</v>
      </c>
      <c r="X89" s="116">
        <f>compopeinc!AN81</f>
        <v>4.2179576377096586E-2</v>
      </c>
      <c r="Y89" s="145">
        <f>compopeinc!AO81</f>
        <v>2.3099294988940536E-2</v>
      </c>
      <c r="AB89" s="638">
        <f t="shared" si="3"/>
        <v>-4.5327888369972591E-6</v>
      </c>
      <c r="AC89" s="638">
        <f t="shared" si="4"/>
        <v>-3.3462575219078694E-6</v>
      </c>
      <c r="AD89" s="638">
        <f t="shared" si="5"/>
        <v>-1.7369739674366613E-6</v>
      </c>
    </row>
    <row r="90" spans="1:30">
      <c r="A90" s="118">
        <v>1993</v>
      </c>
      <c r="B90" s="146">
        <f>compopeinc!R82</f>
        <v>0.39556574821472168</v>
      </c>
      <c r="C90" s="147">
        <f>compopeinc!S82</f>
        <v>4.2301785778791685E-2</v>
      </c>
      <c r="D90" s="147">
        <f>compopeinc!T82</f>
        <v>4.0159414207786404E-2</v>
      </c>
      <c r="E90" s="147">
        <f>compopeinc!U82</f>
        <v>1.6762703712316876E-2</v>
      </c>
      <c r="F90" s="147">
        <f>compopeinc!V82</f>
        <v>2.3608604122903758E-2</v>
      </c>
      <c r="G90" s="147">
        <f>compopeinc!W82</f>
        <v>6.1497441824423391E-2</v>
      </c>
      <c r="H90" s="147">
        <f>compopeinc!X82</f>
        <v>0.17036392554456631</v>
      </c>
      <c r="I90" s="153">
        <f>compopeinc!Y82</f>
        <v>4.0878152386075749E-2</v>
      </c>
      <c r="J90" s="181">
        <f>compopeinc!Z82</f>
        <v>0.28983482718467712</v>
      </c>
      <c r="K90" s="147">
        <f>compopeinc!AA82</f>
        <v>3.8245698338852219E-2</v>
      </c>
      <c r="L90" s="147">
        <f>compopeinc!AB82</f>
        <v>3.3979041888911779E-2</v>
      </c>
      <c r="M90" s="147">
        <f>compopeinc!AC82</f>
        <v>1.2680376368180299E-2</v>
      </c>
      <c r="N90" s="147">
        <f>compopeinc!AD82</f>
        <v>2.0577479509795379E-2</v>
      </c>
      <c r="O90" s="147">
        <f>compopeinc!AE82</f>
        <v>4.3055263064142556E-2</v>
      </c>
      <c r="P90" s="147">
        <f>compopeinc!AF82</f>
        <v>0.10460484582713357</v>
      </c>
      <c r="Q90" s="147">
        <f>compopeinc!AG82</f>
        <v>3.669670371696912E-2</v>
      </c>
      <c r="R90" s="117">
        <f>compopeinc!AH82</f>
        <v>0.14641934633255005</v>
      </c>
      <c r="S90" s="116">
        <f>compopeinc!AI82</f>
        <v>2.8007296643297742E-2</v>
      </c>
      <c r="T90" s="116">
        <f>compopeinc!AJ82</f>
        <v>1.993979979916537E-2</v>
      </c>
      <c r="U90" s="116">
        <f>compopeinc!AK82</f>
        <v>6.0279714151290735E-3</v>
      </c>
      <c r="V90" s="116">
        <f>compopeinc!AL82</f>
        <v>1.194414646358918E-2</v>
      </c>
      <c r="W90" s="116">
        <f>compopeinc!AM82</f>
        <v>1.9300189102770746E-2</v>
      </c>
      <c r="X90" s="116">
        <f>compopeinc!AN82</f>
        <v>3.8397740693273549E-2</v>
      </c>
      <c r="Y90" s="145">
        <f>compopeinc!AO82</f>
        <v>2.2804547420325089E-2</v>
      </c>
      <c r="AB90" s="638">
        <f t="shared" si="3"/>
        <v>-6.2793621424805934E-6</v>
      </c>
      <c r="AC90" s="638">
        <f t="shared" si="4"/>
        <v>-4.5815293078232955E-6</v>
      </c>
      <c r="AD90" s="638">
        <f t="shared" si="5"/>
        <v>-2.345205000697792E-6</v>
      </c>
    </row>
    <row r="91" spans="1:30">
      <c r="A91" s="118">
        <v>1994</v>
      </c>
      <c r="B91" s="146">
        <f>compopeinc!R83</f>
        <v>0.39858144521713257</v>
      </c>
      <c r="C91" s="147">
        <f>compopeinc!S83</f>
        <v>4.6951452299726061E-2</v>
      </c>
      <c r="D91" s="147">
        <f>compopeinc!T83</f>
        <v>3.9708572963363477E-2</v>
      </c>
      <c r="E91" s="147">
        <f>compopeinc!U83</f>
        <v>1.76096030668959E-2</v>
      </c>
      <c r="F91" s="147">
        <f>compopeinc!V83</f>
        <v>2.3913877077103712E-2</v>
      </c>
      <c r="G91" s="147">
        <f>compopeinc!W83</f>
        <v>6.3123660301427936E-2</v>
      </c>
      <c r="H91" s="147">
        <f>compopeinc!X83</f>
        <v>0.16632413303649218</v>
      </c>
      <c r="I91" s="153">
        <f>compopeinc!Y83</f>
        <v>4.0950032199005393E-2</v>
      </c>
      <c r="J91" s="181">
        <f>compopeinc!Z83</f>
        <v>0.29184180498123169</v>
      </c>
      <c r="K91" s="147">
        <f>compopeinc!AA83</f>
        <v>4.3025939926861753E-2</v>
      </c>
      <c r="L91" s="147">
        <f>compopeinc!AB83</f>
        <v>3.3538985618946117E-2</v>
      </c>
      <c r="M91" s="147">
        <f>compopeinc!AC83</f>
        <v>1.2889628980234704E-2</v>
      </c>
      <c r="N91" s="147">
        <f>compopeinc!AD83</f>
        <v>2.0450822954160779E-2</v>
      </c>
      <c r="O91" s="147">
        <f>compopeinc!AE83</f>
        <v>4.4324912259664034E-2</v>
      </c>
      <c r="P91" s="147">
        <f>compopeinc!AF83</f>
        <v>0.10151332109295767</v>
      </c>
      <c r="Q91" s="147">
        <f>compopeinc!AG83</f>
        <v>3.609802896052261E-2</v>
      </c>
      <c r="R91" s="117">
        <f>compopeinc!AH83</f>
        <v>0.14685395359992981</v>
      </c>
      <c r="S91" s="116">
        <f>compopeinc!AI83</f>
        <v>3.2128352146792515E-2</v>
      </c>
      <c r="T91" s="116">
        <f>compopeinc!AJ83</f>
        <v>1.9768527309769773E-2</v>
      </c>
      <c r="U91" s="116">
        <f>compopeinc!AK83</f>
        <v>5.7020166114169456E-3</v>
      </c>
      <c r="V91" s="116">
        <f>compopeinc!AL83</f>
        <v>1.1906982671959674E-2</v>
      </c>
      <c r="W91" s="116">
        <f>compopeinc!AM83</f>
        <v>1.8587460880940529E-2</v>
      </c>
      <c r="X91" s="116">
        <f>compopeinc!AN83</f>
        <v>3.6314742104826679E-2</v>
      </c>
      <c r="Y91" s="145">
        <f>compopeinc!AO83</f>
        <v>2.2445929308631127E-2</v>
      </c>
      <c r="AB91" s="638">
        <f t="shared" si="3"/>
        <v>1.1427311791267769E-7</v>
      </c>
      <c r="AC91" s="638">
        <f t="shared" si="4"/>
        <v>1.6518788403807605E-7</v>
      </c>
      <c r="AD91" s="638">
        <f t="shared" si="5"/>
        <v>-5.7434407424450384E-8</v>
      </c>
    </row>
    <row r="92" spans="1:30">
      <c r="A92" s="118">
        <v>1995</v>
      </c>
      <c r="B92" s="146">
        <f>compopeinc!R84</f>
        <v>0.40657871961593628</v>
      </c>
      <c r="C92" s="147">
        <f>compopeinc!S84</f>
        <v>5.0517503197232014E-2</v>
      </c>
      <c r="D92" s="147">
        <f>compopeinc!T84</f>
        <v>3.9456239196476346E-2</v>
      </c>
      <c r="E92" s="147">
        <f>compopeinc!U84</f>
        <v>1.7873439174941719E-2</v>
      </c>
      <c r="F92" s="147">
        <f>compopeinc!V84</f>
        <v>2.3215780755873331E-2</v>
      </c>
      <c r="G92" s="147">
        <f>compopeinc!W84</f>
        <v>6.6717601751206765E-2</v>
      </c>
      <c r="H92" s="147">
        <f>compopeinc!X84</f>
        <v>0.16922305872642057</v>
      </c>
      <c r="I92" s="153">
        <f>compopeinc!Y84</f>
        <v>3.9582987001600373E-2</v>
      </c>
      <c r="J92" s="181">
        <f>compopeinc!Z84</f>
        <v>0.29977259039878845</v>
      </c>
      <c r="K92" s="147">
        <f>compopeinc!AA84</f>
        <v>4.6111775651469483E-2</v>
      </c>
      <c r="L92" s="147">
        <f>compopeinc!AB84</f>
        <v>3.3359024842277644E-2</v>
      </c>
      <c r="M92" s="147">
        <f>compopeinc!AC84</f>
        <v>1.3030340658793032E-2</v>
      </c>
      <c r="N92" s="147">
        <f>compopeinc!AD84</f>
        <v>2.0075043643238144E-2</v>
      </c>
      <c r="O92" s="147">
        <f>compopeinc!AE84</f>
        <v>4.7082812594284595E-2</v>
      </c>
      <c r="P92" s="147">
        <f>compopeinc!AF84</f>
        <v>0.10485772351913993</v>
      </c>
      <c r="Q92" s="147">
        <f>compopeinc!AG84</f>
        <v>3.5262277736465127E-2</v>
      </c>
      <c r="R92" s="117">
        <f>compopeinc!AH84</f>
        <v>0.15284636616706848</v>
      </c>
      <c r="S92" s="116">
        <f>compopeinc!AI84</f>
        <v>3.4457837532719984E-2</v>
      </c>
      <c r="T92" s="116">
        <f>compopeinc!AJ84</f>
        <v>1.9806058993343711E-2</v>
      </c>
      <c r="U92" s="116">
        <f>compopeinc!AK84</f>
        <v>5.6223199632653952E-3</v>
      </c>
      <c r="V92" s="116">
        <f>compopeinc!AL84</f>
        <v>1.1759533803669496E-2</v>
      </c>
      <c r="W92" s="116">
        <f>compopeinc!AM84</f>
        <v>1.993919776090132E-2</v>
      </c>
      <c r="X92" s="116">
        <f>compopeinc!AN84</f>
        <v>3.9280565549186484E-2</v>
      </c>
      <c r="Y92" s="145">
        <f>compopeinc!AO84</f>
        <v>2.1984046914924095E-2</v>
      </c>
      <c r="AB92" s="638">
        <f t="shared" si="3"/>
        <v>-7.8901878148851523E-6</v>
      </c>
      <c r="AC92" s="638">
        <f t="shared" si="4"/>
        <v>-6.4082468794746106E-6</v>
      </c>
      <c r="AD92" s="638">
        <f t="shared" si="5"/>
        <v>-3.1943509420095939E-6</v>
      </c>
    </row>
    <row r="93" spans="1:30">
      <c r="A93" s="118">
        <v>1996</v>
      </c>
      <c r="B93" s="146">
        <f>compopeinc!R85</f>
        <v>0.4154602587223053</v>
      </c>
      <c r="C93" s="147">
        <f>compopeinc!S85</f>
        <v>5.32123507907271E-2</v>
      </c>
      <c r="D93" s="147">
        <f>compopeinc!T85</f>
        <v>3.7509492156365939E-2</v>
      </c>
      <c r="E93" s="147">
        <f>compopeinc!U85</f>
        <v>1.7549504519145998E-2</v>
      </c>
      <c r="F93" s="147">
        <f>compopeinc!V85</f>
        <v>2.4473688313945662E-2</v>
      </c>
      <c r="G93" s="147">
        <f>compopeinc!W85</f>
        <v>6.9435073991675533E-2</v>
      </c>
      <c r="H93" s="147">
        <f>compopeinc!X85</f>
        <v>0.17061729543067478</v>
      </c>
      <c r="I93" s="153">
        <f>compopeinc!Y85</f>
        <v>4.2664557862004404E-2</v>
      </c>
      <c r="J93" s="181">
        <f>compopeinc!Z85</f>
        <v>0.30879387259483337</v>
      </c>
      <c r="K93" s="147">
        <f>compopeinc!AA85</f>
        <v>4.8702887964557802E-2</v>
      </c>
      <c r="L93" s="147">
        <f>compopeinc!AB85</f>
        <v>3.120249039319075E-2</v>
      </c>
      <c r="M93" s="147">
        <f>compopeinc!AC85</f>
        <v>1.2550531596830982E-2</v>
      </c>
      <c r="N93" s="147">
        <f>compopeinc!AD85</f>
        <v>2.1176110052066266E-2</v>
      </c>
      <c r="O93" s="147">
        <f>compopeinc!AE85</f>
        <v>4.9214959977198956E-2</v>
      </c>
      <c r="P93" s="147">
        <f>compopeinc!AF85</f>
        <v>0.10792829130784687</v>
      </c>
      <c r="Q93" s="147">
        <f>compopeinc!AG85</f>
        <v>3.8019838198398867E-2</v>
      </c>
      <c r="R93" s="117">
        <f>compopeinc!AH85</f>
        <v>0.15964031219482422</v>
      </c>
      <c r="S93" s="116">
        <f>compopeinc!AI85</f>
        <v>3.7176817748358383E-2</v>
      </c>
      <c r="T93" s="116">
        <f>compopeinc!AJ85</f>
        <v>1.8415160410287873E-2</v>
      </c>
      <c r="U93" s="116">
        <f>compopeinc!AK85</f>
        <v>5.3773097283233385E-3</v>
      </c>
      <c r="V93" s="116">
        <f>compopeinc!AL85</f>
        <v>1.2751712849941641E-2</v>
      </c>
      <c r="W93" s="116">
        <f>compopeinc!AM85</f>
        <v>2.0489344037152329E-2</v>
      </c>
      <c r="X93" s="116">
        <f>compopeinc!AN85</f>
        <v>4.1114232162651955E-2</v>
      </c>
      <c r="Y93" s="145">
        <f>compopeinc!AO85</f>
        <v>2.4316391086049018E-2</v>
      </c>
      <c r="AB93" s="638">
        <f t="shared" si="3"/>
        <v>-1.7043422341211922E-6</v>
      </c>
      <c r="AC93" s="638">
        <f t="shared" si="4"/>
        <v>-1.236895257161752E-6</v>
      </c>
      <c r="AD93" s="638">
        <f t="shared" si="5"/>
        <v>-6.558279403157119E-7</v>
      </c>
    </row>
    <row r="94" spans="1:30">
      <c r="A94" s="118">
        <v>1997</v>
      </c>
      <c r="B94" s="146">
        <f>compopeinc!R86</f>
        <v>0.42267051339149475</v>
      </c>
      <c r="C94" s="147">
        <f>compopeinc!S86</f>
        <v>5.3165343272037265E-2</v>
      </c>
      <c r="D94" s="147">
        <f>compopeinc!T86</f>
        <v>3.6774930148334856E-2</v>
      </c>
      <c r="E94" s="147">
        <f>compopeinc!U86</f>
        <v>1.6937446677413714E-2</v>
      </c>
      <c r="F94" s="147">
        <f>compopeinc!V86</f>
        <v>2.4563525454001697E-2</v>
      </c>
      <c r="G94" s="147">
        <f>compopeinc!W86</f>
        <v>7.2813491982591155E-2</v>
      </c>
      <c r="H94" s="147">
        <f>compopeinc!X86</f>
        <v>0.17517052127511665</v>
      </c>
      <c r="I94" s="153">
        <f>compopeinc!Y86</f>
        <v>4.3247405649076906E-2</v>
      </c>
      <c r="J94" s="181">
        <f>compopeinc!Z86</f>
        <v>0.31622734665870667</v>
      </c>
      <c r="K94" s="147">
        <f>compopeinc!AA86</f>
        <v>4.8684823924899423E-2</v>
      </c>
      <c r="L94" s="147">
        <f>compopeinc!AB86</f>
        <v>3.0519696628866701E-2</v>
      </c>
      <c r="M94" s="147">
        <f>compopeinc!AC86</f>
        <v>1.2300090233273921E-2</v>
      </c>
      <c r="N94" s="147">
        <f>compopeinc!AD86</f>
        <v>2.1454996879919731E-2</v>
      </c>
      <c r="O94" s="147">
        <f>compopeinc!AE86</f>
        <v>5.2114028925321743E-2</v>
      </c>
      <c r="P94" s="147">
        <f>compopeinc!AF86</f>
        <v>0.11225892866557211</v>
      </c>
      <c r="Q94" s="147">
        <f>compopeinc!AG86</f>
        <v>3.8896445121211126E-2</v>
      </c>
      <c r="R94" s="117">
        <f>compopeinc!AH86</f>
        <v>0.16627532243728638</v>
      </c>
      <c r="S94" s="116">
        <f>compopeinc!AI86</f>
        <v>3.7090163094281939E-2</v>
      </c>
      <c r="T94" s="116">
        <f>compopeinc!AJ86</f>
        <v>1.8498095491976802E-2</v>
      </c>
      <c r="U94" s="116">
        <f>compopeinc!AK86</f>
        <v>5.23203685102236E-3</v>
      </c>
      <c r="V94" s="116">
        <f>compopeinc!AL86</f>
        <v>1.3015711141575128E-2</v>
      </c>
      <c r="W94" s="116">
        <f>compopeinc!AM86</f>
        <v>2.2470647483383628E-2</v>
      </c>
      <c r="X94" s="116">
        <f>compopeinc!AN86</f>
        <v>4.4907029489600063E-2</v>
      </c>
      <c r="Y94" s="145">
        <f>compopeinc!AO86</f>
        <v>2.5057183045137602E-2</v>
      </c>
      <c r="AB94" s="638">
        <f t="shared" si="3"/>
        <v>-2.151067077460489E-6</v>
      </c>
      <c r="AC94" s="638">
        <f t="shared" si="4"/>
        <v>-1.6637203580360804E-6</v>
      </c>
      <c r="AD94" s="638">
        <f t="shared" si="5"/>
        <v>4.4558403088645893E-6</v>
      </c>
    </row>
    <row r="95" spans="1:30">
      <c r="A95" s="118">
        <v>1998</v>
      </c>
      <c r="B95" s="146">
        <f>compopeinc!R87</f>
        <v>0.42631891369819641</v>
      </c>
      <c r="C95" s="147">
        <f>compopeinc!S87</f>
        <v>4.7690719811327553E-2</v>
      </c>
      <c r="D95" s="147">
        <f>compopeinc!T87</f>
        <v>3.5799057898796761E-2</v>
      </c>
      <c r="E95" s="147">
        <f>compopeinc!U87</f>
        <v>1.7017470441394341E-2</v>
      </c>
      <c r="F95" s="147">
        <f>compopeinc!V87</f>
        <v>2.5344608775691307E-2</v>
      </c>
      <c r="G95" s="147">
        <f>compopeinc!W87</f>
        <v>7.4242499896730568E-2</v>
      </c>
      <c r="H95" s="147">
        <f>compopeinc!X87</f>
        <v>0.18066481598771381</v>
      </c>
      <c r="I95" s="153">
        <f>compopeinc!Y87</f>
        <v>4.5563406017270346E-2</v>
      </c>
      <c r="J95" s="181">
        <f>compopeinc!Z87</f>
        <v>0.32046565413475037</v>
      </c>
      <c r="K95" s="147">
        <f>compopeinc!AA87</f>
        <v>4.3587837196428871E-2</v>
      </c>
      <c r="L95" s="147">
        <f>compopeinc!AB87</f>
        <v>3.0043398746014457E-2</v>
      </c>
      <c r="M95" s="147">
        <f>compopeinc!AC87</f>
        <v>1.2190294485587302E-2</v>
      </c>
      <c r="N95" s="147">
        <f>compopeinc!AD87</f>
        <v>2.2075745323984628E-2</v>
      </c>
      <c r="O95" s="147">
        <f>compopeinc!AE87</f>
        <v>5.4678785017519799E-2</v>
      </c>
      <c r="P95" s="147">
        <f>compopeinc!AF87</f>
        <v>0.11703452837200504</v>
      </c>
      <c r="Q95" s="147">
        <f>compopeinc!AG87</f>
        <v>4.0857091932709616E-2</v>
      </c>
      <c r="R95" s="117">
        <f>compopeinc!AH87</f>
        <v>0.16923791170120239</v>
      </c>
      <c r="S95" s="116">
        <f>compopeinc!AI87</f>
        <v>3.3657881099723411E-2</v>
      </c>
      <c r="T95" s="116">
        <f>compopeinc!AJ87</f>
        <v>1.8454818241481648E-2</v>
      </c>
      <c r="U95" s="116">
        <f>compopeinc!AK87</f>
        <v>4.9866036566829806E-3</v>
      </c>
      <c r="V95" s="116">
        <f>compopeinc!AL87</f>
        <v>1.3374302023359562E-2</v>
      </c>
      <c r="W95" s="116">
        <f>compopeinc!AM87</f>
        <v>2.448325154175205E-2</v>
      </c>
      <c r="X95" s="116">
        <f>compopeinc!AN87</f>
        <v>4.800483853502889E-2</v>
      </c>
      <c r="Y95" s="145">
        <f>compopeinc!AO87</f>
        <v>2.6277966225142502E-2</v>
      </c>
      <c r="AB95" s="638">
        <f t="shared" si="3"/>
        <v>-3.6651307282475898E-6</v>
      </c>
      <c r="AC95" s="638">
        <f t="shared" si="4"/>
        <v>-2.0269394993555068E-6</v>
      </c>
      <c r="AD95" s="638">
        <f t="shared" si="5"/>
        <v>-1.7496219686385928E-6</v>
      </c>
    </row>
    <row r="96" spans="1:30">
      <c r="A96" s="121">
        <v>1999</v>
      </c>
      <c r="B96" s="150">
        <f>compopeinc!R88</f>
        <v>0.43348097801208496</v>
      </c>
      <c r="C96" s="151">
        <f>compopeinc!S88</f>
        <v>4.7913521124794987E-2</v>
      </c>
      <c r="D96" s="151">
        <f>compopeinc!T88</f>
        <v>3.390450860508288E-2</v>
      </c>
      <c r="E96" s="151">
        <f>compopeinc!U88</f>
        <v>1.639583687008794E-2</v>
      </c>
      <c r="F96" s="151">
        <f>compopeinc!V88</f>
        <v>2.5547952061377787E-2</v>
      </c>
      <c r="G96" s="151">
        <f>compopeinc!W88</f>
        <v>7.5448249464105846E-2</v>
      </c>
      <c r="H96" s="151">
        <f>compopeinc!X88</f>
        <v>0.18755418746066357</v>
      </c>
      <c r="I96" s="154">
        <f>compopeinc!Y88</f>
        <v>4.6716709959841819E-2</v>
      </c>
      <c r="J96" s="182">
        <f>compopeinc!Z88</f>
        <v>0.32798528671264648</v>
      </c>
      <c r="K96" s="151">
        <f>compopeinc!AA88</f>
        <v>4.395882960343412E-2</v>
      </c>
      <c r="L96" s="151">
        <f>compopeinc!AB88</f>
        <v>2.8809988068131419E-2</v>
      </c>
      <c r="M96" s="151">
        <f>compopeinc!AC88</f>
        <v>1.1479118647221299E-2</v>
      </c>
      <c r="N96" s="151">
        <f>compopeinc!AD88</f>
        <v>2.2231542774309932E-2</v>
      </c>
      <c r="O96" s="151">
        <f>compopeinc!AE88</f>
        <v>5.6467920437136304E-2</v>
      </c>
      <c r="P96" s="151">
        <f>compopeinc!AF88</f>
        <v>0.12320308848768846</v>
      </c>
      <c r="Q96" s="151">
        <f>compopeinc!AG88</f>
        <v>4.1843656248822046E-2</v>
      </c>
      <c r="R96" s="120">
        <f>compopeinc!AH88</f>
        <v>0.17707523703575134</v>
      </c>
      <c r="S96" s="119">
        <f>compopeinc!AI88</f>
        <v>3.3453152463344675E-2</v>
      </c>
      <c r="T96" s="119">
        <f>compopeinc!AJ88</f>
        <v>1.8137787701255501E-2</v>
      </c>
      <c r="U96" s="119">
        <f>compopeinc!AK88</f>
        <v>4.6701596043482643E-3</v>
      </c>
      <c r="V96" s="119">
        <f>compopeinc!AL88</f>
        <v>1.3601843603615037E-2</v>
      </c>
      <c r="W96" s="119">
        <f>compopeinc!AM88</f>
        <v>2.7192545208987146E-2</v>
      </c>
      <c r="X96" s="119">
        <f>compopeinc!AN88</f>
        <v>5.283039342888704E-2</v>
      </c>
      <c r="Y96" s="149">
        <f>compopeinc!AO88</f>
        <v>2.7189365117293147E-2</v>
      </c>
      <c r="AB96" s="638">
        <f t="shared" si="3"/>
        <v>1.2466130072663617E-8</v>
      </c>
      <c r="AC96" s="638">
        <f t="shared" si="4"/>
        <v>-8.8575540970747824E-6</v>
      </c>
      <c r="AD96" s="638">
        <f t="shared" si="5"/>
        <v>-1.009197947432483E-8</v>
      </c>
    </row>
    <row r="97" spans="1:30">
      <c r="A97" s="118">
        <v>2000</v>
      </c>
      <c r="B97" s="146">
        <f>compopeinc!R89</f>
        <v>0.43883246183395386</v>
      </c>
      <c r="C97" s="147">
        <f>compopeinc!S89</f>
        <v>4.2240464498093933E-2</v>
      </c>
      <c r="D97" s="147">
        <f>compopeinc!T89</f>
        <v>3.5784169443470105E-2</v>
      </c>
      <c r="E97" s="147">
        <f>compopeinc!U89</f>
        <v>1.5394678778203797E-2</v>
      </c>
      <c r="F97" s="147">
        <f>compopeinc!V89</f>
        <v>2.6098608752418196E-2</v>
      </c>
      <c r="G97" s="147">
        <f>compopeinc!W89</f>
        <v>7.4567282932825663E-2</v>
      </c>
      <c r="H97" s="147">
        <f>compopeinc!X89</f>
        <v>0.19672009837593621</v>
      </c>
      <c r="I97" s="153">
        <f>compopeinc!Y89</f>
        <v>4.8027607407736705E-2</v>
      </c>
      <c r="J97" s="181">
        <f>compopeinc!Z89</f>
        <v>0.33355957269668579</v>
      </c>
      <c r="K97" s="147">
        <f>compopeinc!AA89</f>
        <v>3.8904170866114689E-2</v>
      </c>
      <c r="L97" s="147">
        <f>compopeinc!AB89</f>
        <v>3.0812911123620522E-2</v>
      </c>
      <c r="M97" s="147">
        <f>compopeinc!AC89</f>
        <v>1.079490028923006E-2</v>
      </c>
      <c r="N97" s="147">
        <f>compopeinc!AD89</f>
        <v>2.2872759441016244E-2</v>
      </c>
      <c r="O97" s="147">
        <f>compopeinc!AE89</f>
        <v>5.5764111332440927E-2</v>
      </c>
      <c r="P97" s="147">
        <f>compopeinc!AF89</f>
        <v>0.13106837220757464</v>
      </c>
      <c r="Q97" s="147">
        <f>compopeinc!AG89</f>
        <v>4.3342487943421333E-2</v>
      </c>
      <c r="R97" s="117">
        <f>compopeinc!AH89</f>
        <v>0.18267017602920532</v>
      </c>
      <c r="S97" s="116">
        <f>compopeinc!AI89</f>
        <v>3.0338925954307056E-2</v>
      </c>
      <c r="T97" s="116">
        <f>compopeinc!AJ89</f>
        <v>1.951704967819266E-2</v>
      </c>
      <c r="U97" s="116">
        <f>compopeinc!AK89</f>
        <v>4.2918428470826112E-3</v>
      </c>
      <c r="V97" s="116">
        <f>compopeinc!AL89</f>
        <v>1.4325889144797318E-2</v>
      </c>
      <c r="W97" s="116">
        <f>compopeinc!AM89</f>
        <v>2.6408907186504134E-2</v>
      </c>
      <c r="X97" s="116">
        <f>compopeinc!AN89</f>
        <v>5.8996425566382397E-2</v>
      </c>
      <c r="Y97" s="145">
        <f>compopeinc!AO89</f>
        <v>2.8790868362543735E-2</v>
      </c>
      <c r="AB97" s="638">
        <f t="shared" si="3"/>
        <v>-4.4835473078652655E-7</v>
      </c>
      <c r="AC97" s="638">
        <f t="shared" si="4"/>
        <v>-1.405067325821463E-7</v>
      </c>
      <c r="AD97" s="638">
        <f t="shared" si="5"/>
        <v>2.6728939539477636E-7</v>
      </c>
    </row>
    <row r="98" spans="1:30">
      <c r="A98" s="118">
        <v>2001</v>
      </c>
      <c r="B98" s="146">
        <f>compopeinc!R90</f>
        <v>0.42800447344779968</v>
      </c>
      <c r="C98" s="147">
        <f>compopeinc!S90</f>
        <v>4.0945089691120491E-2</v>
      </c>
      <c r="D98" s="147">
        <f>compopeinc!T90</f>
        <v>3.3806524109342893E-2</v>
      </c>
      <c r="E98" s="147">
        <f>compopeinc!U90</f>
        <v>1.620146145879409E-2</v>
      </c>
      <c r="F98" s="147">
        <f>compopeinc!V90</f>
        <v>2.7319543489484007E-2</v>
      </c>
      <c r="G98" s="147">
        <f>compopeinc!W90</f>
        <v>6.8261426422316626E-2</v>
      </c>
      <c r="H98" s="147">
        <f>compopeinc!X90</f>
        <v>0.19030002022759818</v>
      </c>
      <c r="I98" s="153">
        <f>compopeinc!Y90</f>
        <v>5.1170405064573592E-2</v>
      </c>
      <c r="J98" s="181">
        <f>compopeinc!Z90</f>
        <v>0.32185730338096619</v>
      </c>
      <c r="K98" s="147">
        <f>compopeinc!AA90</f>
        <v>3.8107465812682532E-2</v>
      </c>
      <c r="L98" s="147">
        <f>compopeinc!AB90</f>
        <v>2.9123642400928365E-2</v>
      </c>
      <c r="M98" s="147">
        <f>compopeinc!AC90</f>
        <v>1.1514179192983275E-2</v>
      </c>
      <c r="N98" s="147">
        <f>compopeinc!AD90</f>
        <v>2.4146482016458651E-2</v>
      </c>
      <c r="O98" s="147">
        <f>compopeinc!AE90</f>
        <v>4.9703819408424457E-2</v>
      </c>
      <c r="P98" s="147">
        <f>compopeinc!AF90</f>
        <v>0.12270734899360156</v>
      </c>
      <c r="Q98" s="147">
        <f>compopeinc!AG90</f>
        <v>4.6554365925745723E-2</v>
      </c>
      <c r="R98" s="117">
        <f>compopeinc!AH90</f>
        <v>0.17269401252269745</v>
      </c>
      <c r="S98" s="116">
        <f>compopeinc!AI90</f>
        <v>3.0001129513235195E-2</v>
      </c>
      <c r="T98" s="116">
        <f>compopeinc!AJ90</f>
        <v>1.8579114233093115E-2</v>
      </c>
      <c r="U98" s="116">
        <f>compopeinc!AK90</f>
        <v>4.7904200566870206E-3</v>
      </c>
      <c r="V98" s="116">
        <f>compopeinc!AL90</f>
        <v>1.543818507681838E-2</v>
      </c>
      <c r="W98" s="116">
        <f>compopeinc!AM90</f>
        <v>2.2022121339945008E-2</v>
      </c>
      <c r="X98" s="116">
        <f>compopeinc!AN90</f>
        <v>5.0335666149207293E-2</v>
      </c>
      <c r="Y98" s="145">
        <f>compopeinc!AO90</f>
        <v>3.1527374693493683E-2</v>
      </c>
      <c r="AB98" s="638">
        <f t="shared" si="3"/>
        <v>2.9845698135133603E-9</v>
      </c>
      <c r="AC98" s="638">
        <f t="shared" si="4"/>
        <v>-3.6985842166714633E-10</v>
      </c>
      <c r="AD98" s="638">
        <f t="shared" si="5"/>
        <v>1.4602177522693438E-9</v>
      </c>
    </row>
    <row r="99" spans="1:30">
      <c r="A99" s="118">
        <v>2002</v>
      </c>
      <c r="B99" s="146">
        <f>compopeinc!R91</f>
        <v>0.42722901701927185</v>
      </c>
      <c r="C99" s="147">
        <f>compopeinc!S91</f>
        <v>4.9412042213465977E-2</v>
      </c>
      <c r="D99" s="147">
        <f>compopeinc!T91</f>
        <v>3.2980157992921144E-2</v>
      </c>
      <c r="E99" s="147">
        <f>compopeinc!U91</f>
        <v>1.7400612566149706E-2</v>
      </c>
      <c r="F99" s="147">
        <f>compopeinc!V91</f>
        <v>2.704049922138765E-2</v>
      </c>
      <c r="G99" s="147">
        <f>compopeinc!W91</f>
        <v>6.9706963919374088E-2</v>
      </c>
      <c r="H99" s="147">
        <f>compopeinc!X91</f>
        <v>0.18135607466797446</v>
      </c>
      <c r="I99" s="153">
        <f>compopeinc!Y91</f>
        <v>4.9332379022973848E-2</v>
      </c>
      <c r="J99" s="181">
        <f>compopeinc!Z91</f>
        <v>0.32066333293914795</v>
      </c>
      <c r="K99" s="147">
        <f>compopeinc!AA91</f>
        <v>4.604617903101834E-2</v>
      </c>
      <c r="L99" s="147">
        <f>compopeinc!AB91</f>
        <v>2.8389173992358352E-2</v>
      </c>
      <c r="M99" s="147">
        <f>compopeinc!AC91</f>
        <v>1.2424555561449582E-2</v>
      </c>
      <c r="N99" s="147">
        <f>compopeinc!AD91</f>
        <v>2.3965827510032928E-2</v>
      </c>
      <c r="O99" s="147">
        <f>compopeinc!AE91</f>
        <v>5.0218578772987223E-2</v>
      </c>
      <c r="P99" s="147">
        <f>compopeinc!AF91</f>
        <v>0.1145322525478067</v>
      </c>
      <c r="Q99" s="147">
        <f>compopeinc!AG91</f>
        <v>4.5086475932243721E-2</v>
      </c>
      <c r="R99" s="117">
        <f>compopeinc!AH91</f>
        <v>0.17056876420974731</v>
      </c>
      <c r="S99" s="116">
        <f>compopeinc!AI91</f>
        <v>3.6125418922429861E-2</v>
      </c>
      <c r="T99" s="116">
        <f>compopeinc!AJ91</f>
        <v>1.8492055264108062E-2</v>
      </c>
      <c r="U99" s="116">
        <f>compopeinc!AK91</f>
        <v>5.19470437509562E-3</v>
      </c>
      <c r="V99" s="116">
        <f>compopeinc!AL91</f>
        <v>1.5224200308552972E-2</v>
      </c>
      <c r="W99" s="116">
        <f>compopeinc!AM91</f>
        <v>2.1518800757784777E-2</v>
      </c>
      <c r="X99" s="116">
        <f>compopeinc!AN91</f>
        <v>4.3510721408375405E-2</v>
      </c>
      <c r="Y99" s="145">
        <f>compopeinc!AO91</f>
        <v>3.0502938691991797E-2</v>
      </c>
      <c r="AB99" s="638">
        <f t="shared" si="3"/>
        <v>2.8741502500206906E-7</v>
      </c>
      <c r="AC99" s="638">
        <f t="shared" si="4"/>
        <v>2.8959125109029316E-7</v>
      </c>
      <c r="AD99" s="638">
        <f t="shared" si="5"/>
        <v>-7.5518591186041206E-8</v>
      </c>
    </row>
    <row r="100" spans="1:30">
      <c r="A100" s="118">
        <v>2003</v>
      </c>
      <c r="B100" s="146">
        <f>compopeinc!R92</f>
        <v>0.42866823077201843</v>
      </c>
      <c r="C100" s="147">
        <f>compopeinc!S92</f>
        <v>5.1899165052240515E-2</v>
      </c>
      <c r="D100" s="147">
        <f>compopeinc!T92</f>
        <v>3.3475157181909812E-2</v>
      </c>
      <c r="E100" s="147">
        <f>compopeinc!U92</f>
        <v>1.7961516435232867E-2</v>
      </c>
      <c r="F100" s="147">
        <f>compopeinc!V92</f>
        <v>2.7013723088275859E-2</v>
      </c>
      <c r="G100" s="147">
        <f>compopeinc!W92</f>
        <v>6.9434874512833478E-2</v>
      </c>
      <c r="H100" s="147">
        <f>compopeinc!X92</f>
        <v>0.18064878529660003</v>
      </c>
      <c r="I100" s="153">
        <f>compopeinc!Y92</f>
        <v>4.8236605553127525E-2</v>
      </c>
      <c r="J100" s="181">
        <f>compopeinc!Z92</f>
        <v>0.32146430015563965</v>
      </c>
      <c r="K100" s="147">
        <f>compopeinc!AA92</f>
        <v>4.8573042072643118E-2</v>
      </c>
      <c r="L100" s="147">
        <f>compopeinc!AB92</f>
        <v>2.9052713221979672E-2</v>
      </c>
      <c r="M100" s="147">
        <f>compopeinc!AC92</f>
        <v>1.2736044204775544E-2</v>
      </c>
      <c r="N100" s="147">
        <f>compopeinc!AD92</f>
        <v>2.395546288132655E-2</v>
      </c>
      <c r="O100" s="147">
        <f>compopeinc!AE92</f>
        <v>4.9375632518174783E-2</v>
      </c>
      <c r="P100" s="147">
        <f>compopeinc!AF92</f>
        <v>0.11362272838036383</v>
      </c>
      <c r="Q100" s="147">
        <f>compopeinc!AG92</f>
        <v>4.4149877956254954E-2</v>
      </c>
      <c r="R100" s="117">
        <f>compopeinc!AH92</f>
        <v>0.17203257977962494</v>
      </c>
      <c r="S100" s="116">
        <f>compopeinc!AI92</f>
        <v>3.8129527105358621E-2</v>
      </c>
      <c r="T100" s="116">
        <f>compopeinc!AJ92</f>
        <v>1.9350851597432391E-2</v>
      </c>
      <c r="U100" s="116">
        <f>compopeinc!AK92</f>
        <v>5.2433905069391327E-3</v>
      </c>
      <c r="V100" s="116">
        <f>compopeinc!AL92</f>
        <v>1.5338916321735632E-2</v>
      </c>
      <c r="W100" s="116">
        <f>compopeinc!AM92</f>
        <v>2.0661363075824585E-2</v>
      </c>
      <c r="X100" s="116">
        <f>compopeinc!AN92</f>
        <v>4.3016081488605432E-2</v>
      </c>
      <c r="Y100" s="145">
        <f>compopeinc!AO92</f>
        <v>3.0293107045852599E-2</v>
      </c>
      <c r="AB100" s="638">
        <f t="shared" si="3"/>
        <v>-1.5963482016823072E-6</v>
      </c>
      <c r="AC100" s="638">
        <f t="shared" si="4"/>
        <v>-1.201079878832001E-6</v>
      </c>
      <c r="AD100" s="638">
        <f t="shared" si="5"/>
        <v>-6.5736212345735012E-7</v>
      </c>
    </row>
    <row r="101" spans="1:30">
      <c r="A101" s="118">
        <v>2004</v>
      </c>
      <c r="B101" s="146">
        <f>compopeinc!R93</f>
        <v>0.43902447819709778</v>
      </c>
      <c r="C101" s="147">
        <f>compopeinc!S93</f>
        <v>5.7714736028786261E-2</v>
      </c>
      <c r="D101" s="147">
        <f>compopeinc!T93</f>
        <v>3.446543374595782E-2</v>
      </c>
      <c r="E101" s="147">
        <f>compopeinc!U93</f>
        <v>1.7639254202595912E-2</v>
      </c>
      <c r="F101" s="147">
        <f>compopeinc!V93</f>
        <v>2.7479010474580751E-2</v>
      </c>
      <c r="G101" s="147">
        <f>compopeinc!W93</f>
        <v>7.1348038218277898E-2</v>
      </c>
      <c r="H101" s="147">
        <f>compopeinc!X93</f>
        <v>0.18179687509459327</v>
      </c>
      <c r="I101" s="153">
        <f>compopeinc!Y93</f>
        <v>4.857958251249072E-2</v>
      </c>
      <c r="J101" s="181">
        <f>compopeinc!Z93</f>
        <v>0.33309614658355713</v>
      </c>
      <c r="K101" s="147">
        <f>compopeinc!AA93</f>
        <v>5.4020078832485212E-2</v>
      </c>
      <c r="L101" s="147">
        <f>compopeinc!AB93</f>
        <v>3.011812871457735E-2</v>
      </c>
      <c r="M101" s="147">
        <f>compopeinc!AC93</f>
        <v>1.243692386374212E-2</v>
      </c>
      <c r="N101" s="147">
        <f>compopeinc!AD93</f>
        <v>2.4283708568808605E-2</v>
      </c>
      <c r="O101" s="147">
        <f>compopeinc!AE93</f>
        <v>5.1707464712781488E-2</v>
      </c>
      <c r="P101" s="147">
        <f>compopeinc!AF93</f>
        <v>0.11616379449221485</v>
      </c>
      <c r="Q101" s="147">
        <f>compopeinc!AG93</f>
        <v>4.4366117926126297E-2</v>
      </c>
      <c r="R101" s="117">
        <f>compopeinc!AH93</f>
        <v>0.18320697546005249</v>
      </c>
      <c r="S101" s="116">
        <f>compopeinc!AI93</f>
        <v>4.2513220968935686E-2</v>
      </c>
      <c r="T101" s="116">
        <f>compopeinc!AJ93</f>
        <v>2.026193628382237E-2</v>
      </c>
      <c r="U101" s="116">
        <f>compopeinc!AK93</f>
        <v>5.1718034088020877E-3</v>
      </c>
      <c r="V101" s="116">
        <f>compopeinc!AL93</f>
        <v>1.5714029597007437E-2</v>
      </c>
      <c r="W101" s="116">
        <f>compopeinc!AM93</f>
        <v>2.2393767415829539E-2</v>
      </c>
      <c r="X101" s="116">
        <f>compopeinc!AN93</f>
        <v>4.6387950297889814E-2</v>
      </c>
      <c r="Y101" s="145">
        <f>compopeinc!AO93</f>
        <v>3.0764834074360137E-2</v>
      </c>
      <c r="AB101" s="638">
        <f t="shared" si="3"/>
        <v>1.5479198151036044E-6</v>
      </c>
      <c r="AC101" s="638">
        <f t="shared" si="4"/>
        <v>-7.0527178763768461E-8</v>
      </c>
      <c r="AD101" s="638">
        <f t="shared" si="5"/>
        <v>-5.6658659458586058E-7</v>
      </c>
    </row>
    <row r="102" spans="1:30">
      <c r="A102" s="118">
        <v>2005</v>
      </c>
      <c r="B102" s="146">
        <f>compopeinc!R94</f>
        <v>0.45063880085945129</v>
      </c>
      <c r="C102" s="147">
        <f>compopeinc!S94</f>
        <v>5.8106696422509922E-2</v>
      </c>
      <c r="D102" s="147">
        <f>compopeinc!T94</f>
        <v>4.1935920556206131E-2</v>
      </c>
      <c r="E102" s="147">
        <f>compopeinc!U94</f>
        <v>1.6272709385823727E-2</v>
      </c>
      <c r="F102" s="147">
        <f>compopeinc!V94</f>
        <v>2.8613831568882277E-2</v>
      </c>
      <c r="G102" s="147">
        <f>compopeinc!W94</f>
        <v>7.4932783589457611E-2</v>
      </c>
      <c r="H102" s="147">
        <f>compopeinc!X94</f>
        <v>0.18174829864269632</v>
      </c>
      <c r="I102" s="153">
        <f>compopeinc!Y94</f>
        <v>4.9025686784848761E-2</v>
      </c>
      <c r="J102" s="181">
        <f>compopeinc!Z94</f>
        <v>0.34514600038528442</v>
      </c>
      <c r="K102" s="147">
        <f>compopeinc!AA94</f>
        <v>5.4161306799596833E-2</v>
      </c>
      <c r="L102" s="147">
        <f>compopeinc!AB94</f>
        <v>3.7027114410774699E-2</v>
      </c>
      <c r="M102" s="147">
        <f>compopeinc!AC94</f>
        <v>1.1449318556176851E-2</v>
      </c>
      <c r="N102" s="147">
        <f>compopeinc!AD94</f>
        <v>2.5521534342728698E-2</v>
      </c>
      <c r="O102" s="147">
        <f>compopeinc!AE94</f>
        <v>5.4244481927100616E-2</v>
      </c>
      <c r="P102" s="147">
        <f>compopeinc!AF94</f>
        <v>0.11753035449151535</v>
      </c>
      <c r="Q102" s="147">
        <f>compopeinc!AG94</f>
        <v>4.5213287083131638E-2</v>
      </c>
      <c r="R102" s="117">
        <f>compopeinc!AH94</f>
        <v>0.19373923540115356</v>
      </c>
      <c r="S102" s="116">
        <f>compopeinc!AI94</f>
        <v>4.2743437890088186E-2</v>
      </c>
      <c r="T102" s="116">
        <f>compopeinc!AJ94</f>
        <v>2.548072897463893E-2</v>
      </c>
      <c r="U102" s="116">
        <f>compopeinc!AK94</f>
        <v>4.7278632090023741E-3</v>
      </c>
      <c r="V102" s="116">
        <f>compopeinc!AL94</f>
        <v>1.692327845282271E-2</v>
      </c>
      <c r="W102" s="116">
        <f>compopeinc!AM94</f>
        <v>2.3390163922164885E-2</v>
      </c>
      <c r="X102" s="116">
        <f>compopeinc!AN94</f>
        <v>4.8388487339618882E-2</v>
      </c>
      <c r="Y102" s="145">
        <f>compopeinc!AO94</f>
        <v>3.2087814503665504E-2</v>
      </c>
      <c r="AB102" s="638">
        <f t="shared" si="3"/>
        <v>2.8739090265350598E-6</v>
      </c>
      <c r="AC102" s="638">
        <f t="shared" si="4"/>
        <v>-1.3972257402738997E-6</v>
      </c>
      <c r="AD102" s="638">
        <f t="shared" si="5"/>
        <v>-2.5388908478918282E-6</v>
      </c>
    </row>
    <row r="103" spans="1:30">
      <c r="A103" s="118">
        <v>2006</v>
      </c>
      <c r="B103" s="146">
        <f>compopeinc!R95</f>
        <v>0.46028667688369751</v>
      </c>
      <c r="C103" s="147">
        <f>compopeinc!S95</f>
        <v>6.0456635954960203E-2</v>
      </c>
      <c r="D103" s="147">
        <f>compopeinc!T95</f>
        <v>4.4399066894100288E-2</v>
      </c>
      <c r="E103" s="147">
        <f>compopeinc!U95</f>
        <v>1.4993822421856861E-2</v>
      </c>
      <c r="F103" s="147">
        <f>compopeinc!V95</f>
        <v>2.9567385329379997E-2</v>
      </c>
      <c r="G103" s="147">
        <f>compopeinc!W95</f>
        <v>7.9057695105674522E-2</v>
      </c>
      <c r="H103" s="147">
        <f>compopeinc!X95</f>
        <v>0.18171112191124833</v>
      </c>
      <c r="I103" s="153">
        <f>compopeinc!Y95</f>
        <v>5.0101888258025765E-2</v>
      </c>
      <c r="J103" s="181">
        <f>compopeinc!Z95</f>
        <v>0.35474231839179993</v>
      </c>
      <c r="K103" s="147">
        <f>compopeinc!AA95</f>
        <v>5.637414462547212E-2</v>
      </c>
      <c r="L103" s="147">
        <f>compopeinc!AB95</f>
        <v>3.9034243399190031E-2</v>
      </c>
      <c r="M103" s="147">
        <f>compopeinc!AC95</f>
        <v>1.0513132521794677E-2</v>
      </c>
      <c r="N103" s="147">
        <f>compopeinc!AD95</f>
        <v>2.642817649118907E-2</v>
      </c>
      <c r="O103" s="147">
        <f>compopeinc!AE95</f>
        <v>5.8256531190304599E-2</v>
      </c>
      <c r="P103" s="147">
        <f>compopeinc!AF95</f>
        <v>0.11783847719630205</v>
      </c>
      <c r="Q103" s="147">
        <f>compopeinc!AG95</f>
        <v>4.6296392855972278E-2</v>
      </c>
      <c r="R103" s="117">
        <f>compopeinc!AH95</f>
        <v>0.20098753273487091</v>
      </c>
      <c r="S103" s="116">
        <f>compopeinc!AI95</f>
        <v>4.4991162516387379E-2</v>
      </c>
      <c r="T103" s="116">
        <f>compopeinc!AJ95</f>
        <v>2.652498495501418E-2</v>
      </c>
      <c r="U103" s="116">
        <f>compopeinc!AK95</f>
        <v>4.3503539121259507E-3</v>
      </c>
      <c r="V103" s="116">
        <f>compopeinc!AL95</f>
        <v>1.7779636293694164E-2</v>
      </c>
      <c r="W103" s="116">
        <f>compopeinc!AM95</f>
        <v>2.5321621318451649E-2</v>
      </c>
      <c r="X103" s="116">
        <f>compopeinc!AN95</f>
        <v>4.8670363219157492E-2</v>
      </c>
      <c r="Y103" s="145">
        <f>compopeinc!AO95</f>
        <v>3.3349113943431007E-2</v>
      </c>
      <c r="AB103" s="638">
        <f t="shared" si="3"/>
        <v>-9.3899154840482169E-7</v>
      </c>
      <c r="AC103" s="638">
        <f t="shared" si="4"/>
        <v>1.2201115751619973E-6</v>
      </c>
      <c r="AD103" s="638">
        <f t="shared" si="5"/>
        <v>2.9657660907678185E-7</v>
      </c>
    </row>
    <row r="104" spans="1:30">
      <c r="A104" s="118">
        <v>2007</v>
      </c>
      <c r="B104" s="146">
        <f>compopeinc!R96</f>
        <v>0.45792260766029358</v>
      </c>
      <c r="C104" s="147">
        <f>compopeinc!S96</f>
        <v>5.4917378966053226E-2</v>
      </c>
      <c r="D104" s="147">
        <f>compopeinc!T96</f>
        <v>4.6084449987364842E-2</v>
      </c>
      <c r="E104" s="147">
        <f>compopeinc!U96</f>
        <v>1.4438952866034032E-2</v>
      </c>
      <c r="F104" s="147">
        <f>compopeinc!V96</f>
        <v>2.7438987919694964E-2</v>
      </c>
      <c r="G104" s="147">
        <f>compopeinc!W96</f>
        <v>7.941748862640613E-2</v>
      </c>
      <c r="H104" s="147">
        <f>compopeinc!X96</f>
        <v>0.18973371176428327</v>
      </c>
      <c r="I104" s="153">
        <f>compopeinc!Y96</f>
        <v>4.5891071920113352E-2</v>
      </c>
      <c r="J104" s="181">
        <f>compopeinc!Z96</f>
        <v>0.35205593705177307</v>
      </c>
      <c r="K104" s="147">
        <f>compopeinc!AA96</f>
        <v>5.1277619068290869E-2</v>
      </c>
      <c r="L104" s="147">
        <f>compopeinc!AB96</f>
        <v>4.0426780133150535E-2</v>
      </c>
      <c r="M104" s="147">
        <f>compopeinc!AC96</f>
        <v>1.0288100146638139E-2</v>
      </c>
      <c r="N104" s="147">
        <f>compopeinc!AD96</f>
        <v>2.4633135937444081E-2</v>
      </c>
      <c r="O104" s="147">
        <f>compopeinc!AE96</f>
        <v>5.8184667702835924E-2</v>
      </c>
      <c r="P104" s="147">
        <f>compopeinc!AF96</f>
        <v>0.12464015374097151</v>
      </c>
      <c r="Q104" s="147">
        <f>compopeinc!AG96</f>
        <v>4.2604871222456688E-2</v>
      </c>
      <c r="R104" s="117">
        <f>compopeinc!AH96</f>
        <v>0.19863876700401306</v>
      </c>
      <c r="S104" s="116">
        <f>compopeinc!AI96</f>
        <v>4.1137837639307159E-2</v>
      </c>
      <c r="T104" s="116">
        <f>compopeinc!AJ96</f>
        <v>2.8073735126017782E-2</v>
      </c>
      <c r="U104" s="116">
        <f>compopeinc!AK96</f>
        <v>4.1711676558225819E-3</v>
      </c>
      <c r="V104" s="116">
        <f>compopeinc!AL96</f>
        <v>1.6432033871921856E-2</v>
      </c>
      <c r="W104" s="116">
        <f>compopeinc!AM96</f>
        <v>2.4934999264805691E-2</v>
      </c>
      <c r="X104" s="116">
        <f>compopeinc!AN96</f>
        <v>5.3350653169042604E-2</v>
      </c>
      <c r="Y104" s="145">
        <f>compopeinc!AO96</f>
        <v>3.0527912679895831E-2</v>
      </c>
      <c r="AB104" s="638">
        <f t="shared" si="3"/>
        <v>5.6561034378344033E-7</v>
      </c>
      <c r="AC104" s="638">
        <f t="shared" si="4"/>
        <v>6.0909998533809073E-7</v>
      </c>
      <c r="AD104" s="638">
        <f t="shared" si="5"/>
        <v>1.0427597199574867E-5</v>
      </c>
    </row>
    <row r="105" spans="1:30">
      <c r="A105" s="118">
        <v>2008</v>
      </c>
      <c r="B105" s="146">
        <f>compopeinc!R97</f>
        <v>0.45308813452720642</v>
      </c>
      <c r="C105" s="147">
        <f>compopeinc!S97</f>
        <v>5.140071536229715E-2</v>
      </c>
      <c r="D105" s="147">
        <f>compopeinc!T97</f>
        <v>4.449097935473529E-2</v>
      </c>
      <c r="E105" s="147">
        <f>compopeinc!U97</f>
        <v>1.6657632441763045E-2</v>
      </c>
      <c r="F105" s="147">
        <f>compopeinc!V97</f>
        <v>2.6827118703260735E-2</v>
      </c>
      <c r="G105" s="147">
        <f>compopeinc!W97</f>
        <v>7.5888605945606286E-2</v>
      </c>
      <c r="H105" s="147">
        <f>compopeinc!X97</f>
        <v>0.19200750393872457</v>
      </c>
      <c r="I105" s="153">
        <f>compopeinc!Y97</f>
        <v>4.5813840550921442E-2</v>
      </c>
      <c r="J105" s="181">
        <f>compopeinc!Z97</f>
        <v>0.34680977463722229</v>
      </c>
      <c r="K105" s="147">
        <f>compopeinc!AA97</f>
        <v>4.8493260750048804E-2</v>
      </c>
      <c r="L105" s="147">
        <f>compopeinc!AB97</f>
        <v>3.918182917054748E-2</v>
      </c>
      <c r="M105" s="147">
        <f>compopeinc!AC97</f>
        <v>1.1822382209683296E-2</v>
      </c>
      <c r="N105" s="147">
        <f>compopeinc!AD97</f>
        <v>2.4398595322736621E-2</v>
      </c>
      <c r="O105" s="147">
        <f>compopeinc!AE97</f>
        <v>5.5121834653215379E-2</v>
      </c>
      <c r="P105" s="147">
        <f>compopeinc!AF97</f>
        <v>0.12464025435284876</v>
      </c>
      <c r="Q105" s="147">
        <f>compopeinc!AG97</f>
        <v>4.3147965799985158E-2</v>
      </c>
      <c r="R105" s="117">
        <f>compopeinc!AH97</f>
        <v>0.19521696865558624</v>
      </c>
      <c r="S105" s="116">
        <f>compopeinc!AI97</f>
        <v>3.9895525451330086E-2</v>
      </c>
      <c r="T105" s="116">
        <f>compopeinc!AJ97</f>
        <v>2.7281496927929666E-2</v>
      </c>
      <c r="U105" s="116">
        <f>compopeinc!AK97</f>
        <v>4.8166641806550829E-3</v>
      </c>
      <c r="V105" s="116">
        <f>compopeinc!AL97</f>
        <v>1.6796018948398654E-2</v>
      </c>
      <c r="W105" s="116">
        <f>compopeinc!AM97</f>
        <v>2.3962036652983833E-2</v>
      </c>
      <c r="X105" s="116">
        <f>compopeinc!AN97</f>
        <v>5.0527972877170882E-2</v>
      </c>
      <c r="Y105" s="145">
        <f>compopeinc!AO97</f>
        <v>3.1944976985315905E-2</v>
      </c>
      <c r="AB105" s="638">
        <f t="shared" si="3"/>
        <v>1.7382298979073951E-6</v>
      </c>
      <c r="AC105" s="638">
        <f t="shared" si="4"/>
        <v>3.6523781568043034E-6</v>
      </c>
      <c r="AD105" s="638">
        <f t="shared" si="5"/>
        <v>-7.7233681978761126E-6</v>
      </c>
    </row>
    <row r="106" spans="1:30">
      <c r="A106" s="121">
        <v>2009</v>
      </c>
      <c r="B106" s="150">
        <f>compopeinc!R98</f>
        <v>0.44338765740394592</v>
      </c>
      <c r="C106" s="119">
        <f>compopeinc!S98</f>
        <v>5.9756014902100085E-2</v>
      </c>
      <c r="D106" s="119">
        <f>compopeinc!T98</f>
        <v>4.1593275637258793E-2</v>
      </c>
      <c r="E106" s="119">
        <f>compopeinc!U98</f>
        <v>2.0896348510301671E-2</v>
      </c>
      <c r="F106" s="119">
        <f>compopeinc!V98</f>
        <v>2.4007796137088293E-2</v>
      </c>
      <c r="G106" s="119">
        <f>compopeinc!W98</f>
        <v>7.1668520789944151E-2</v>
      </c>
      <c r="H106" s="119">
        <f>compopeinc!X98</f>
        <v>0.18478537739654305</v>
      </c>
      <c r="I106" s="149">
        <f>compopeinc!Y98</f>
        <v>4.0682316786856652E-2</v>
      </c>
      <c r="J106" s="182">
        <f>compopeinc!Z98</f>
        <v>0.33533450961112976</v>
      </c>
      <c r="K106" s="119">
        <f>compopeinc!AA98</f>
        <v>5.6100121519142759E-2</v>
      </c>
      <c r="L106" s="119">
        <f>compopeinc!AB98</f>
        <v>3.6573867135209617E-2</v>
      </c>
      <c r="M106" s="119">
        <f>compopeinc!AC98</f>
        <v>1.478846795840125E-2</v>
      </c>
      <c r="N106" s="119">
        <f>compopeinc!AD98</f>
        <v>2.1777929205465403E-2</v>
      </c>
      <c r="O106" s="119">
        <f>compopeinc!AE98</f>
        <v>5.0503142926436935E-2</v>
      </c>
      <c r="P106" s="119">
        <f>compopeinc!AF98</f>
        <v>0.11741317765039895</v>
      </c>
      <c r="Q106" s="119">
        <f>compopeinc!AG98</f>
        <v>3.8177853725618799E-2</v>
      </c>
      <c r="R106" s="120">
        <f>compopeinc!AH98</f>
        <v>0.18539862334728241</v>
      </c>
      <c r="S106" s="119">
        <f>compopeinc!AI98</f>
        <v>4.5678713090993563E-2</v>
      </c>
      <c r="T106" s="119">
        <f>compopeinc!AJ98</f>
        <v>2.5491921647541299E-2</v>
      </c>
      <c r="U106" s="119">
        <f>compopeinc!AK98</f>
        <v>6.120517609217925E-3</v>
      </c>
      <c r="V106" s="119">
        <f>compopeinc!AL98</f>
        <v>1.489369257146006E-2</v>
      </c>
      <c r="W106" s="119">
        <f>compopeinc!AM98</f>
        <v>2.1165412339565072E-2</v>
      </c>
      <c r="X106" s="119">
        <f>compopeinc!AN98</f>
        <v>4.3863571080051213E-2</v>
      </c>
      <c r="Y106" s="149">
        <f>compopeinc!AO98</f>
        <v>2.8189896652891192E-2</v>
      </c>
      <c r="AB106" s="638">
        <f t="shared" si="3"/>
        <v>-1.992756146762531E-6</v>
      </c>
      <c r="AC106" s="638">
        <f t="shared" si="4"/>
        <v>-5.0509543991772432E-8</v>
      </c>
      <c r="AD106" s="638">
        <f t="shared" si="5"/>
        <v>-5.1016444378992887E-6</v>
      </c>
    </row>
    <row r="107" spans="1:30">
      <c r="A107" s="118">
        <v>2010</v>
      </c>
      <c r="B107" s="146">
        <f>compopeinc!R99</f>
        <v>0.45750424265861511</v>
      </c>
      <c r="C107" s="116">
        <f>compopeinc!S99</f>
        <v>6.9457128011768274E-2</v>
      </c>
      <c r="D107" s="116">
        <f>compopeinc!T99</f>
        <v>4.0083071505928297E-2</v>
      </c>
      <c r="E107" s="116">
        <f>compopeinc!U99</f>
        <v>2.1880257601788262E-2</v>
      </c>
      <c r="F107" s="116">
        <f>compopeinc!V99</f>
        <v>2.3925727961587141E-2</v>
      </c>
      <c r="G107" s="116">
        <f>compopeinc!W99</f>
        <v>7.8762792225835682E-2</v>
      </c>
      <c r="H107" s="116">
        <f>compopeinc!X99</f>
        <v>0.18301876346283666</v>
      </c>
      <c r="I107" s="145">
        <f>compopeinc!Y99</f>
        <v>4.0371018621602334E-2</v>
      </c>
      <c r="J107" s="181">
        <f>compopeinc!Z99</f>
        <v>0.34961342811584473</v>
      </c>
      <c r="K107" s="116">
        <f>compopeinc!AA99</f>
        <v>6.567551706429138E-2</v>
      </c>
      <c r="L107" s="116">
        <f>compopeinc!AB99</f>
        <v>3.5616151192958377E-2</v>
      </c>
      <c r="M107" s="116">
        <f>compopeinc!AC99</f>
        <v>1.5284961500605813E-2</v>
      </c>
      <c r="N107" s="116">
        <f>compopeinc!AD99</f>
        <v>2.1585894684222076E-2</v>
      </c>
      <c r="O107" s="116">
        <f>compopeinc!AE99</f>
        <v>5.5884658255363866E-2</v>
      </c>
      <c r="P107" s="116">
        <f>compopeinc!AF99</f>
        <v>0.11783031052913881</v>
      </c>
      <c r="Q107" s="116">
        <f>compopeinc!AG99</f>
        <v>3.7736089555253705E-2</v>
      </c>
      <c r="R107" s="117">
        <f>compopeinc!AH99</f>
        <v>0.19798023998737335</v>
      </c>
      <c r="S107" s="116">
        <f>compopeinc!AI99</f>
        <v>5.4868293520955271E-2</v>
      </c>
      <c r="T107" s="116">
        <f>compopeinc!AJ99</f>
        <v>2.5196194920686081E-2</v>
      </c>
      <c r="U107" s="116">
        <f>compopeinc!AK99</f>
        <v>6.1394982193980988E-3</v>
      </c>
      <c r="V107" s="116">
        <f>compopeinc!AL99</f>
        <v>1.4742132397034324E-2</v>
      </c>
      <c r="W107" s="116">
        <f>compopeinc!AM99</f>
        <v>2.3359640874598901E-2</v>
      </c>
      <c r="X107" s="116">
        <f>compopeinc!AN99</f>
        <v>4.5762548614782531E-2</v>
      </c>
      <c r="Y107" s="145">
        <f>compopeinc!AO99</f>
        <v>2.7915748355256644E-2</v>
      </c>
      <c r="AB107" s="638">
        <f t="shared" si="3"/>
        <v>5.4832672684579364E-6</v>
      </c>
      <c r="AC107" s="638">
        <f t="shared" si="4"/>
        <v>-1.5466598929370079E-7</v>
      </c>
      <c r="AD107" s="638">
        <f t="shared" si="5"/>
        <v>-3.8169153384892684E-6</v>
      </c>
    </row>
    <row r="108" spans="1:30">
      <c r="A108" s="118">
        <v>2011</v>
      </c>
      <c r="B108" s="146">
        <f>compopeinc!R100</f>
        <v>0.45923691987991333</v>
      </c>
      <c r="C108" s="116">
        <f>compopeinc!S100</f>
        <v>6.727441502492025E-2</v>
      </c>
      <c r="D108" s="116">
        <f>B108-C108-E108-F108-G108-H108-I108</f>
        <v>3.8255411331175486E-2</v>
      </c>
      <c r="E108" s="116">
        <f>compopeinc!U100</f>
        <v>2.4127208013376096E-2</v>
      </c>
      <c r="F108" s="116">
        <f>compopeinc!V100</f>
        <v>2.4994537998437417E-2</v>
      </c>
      <c r="G108" s="116">
        <f>compopeinc!W100</f>
        <v>7.5872582923121046E-2</v>
      </c>
      <c r="H108" s="116">
        <f>compopeinc!X100</f>
        <v>0.18591700376941964</v>
      </c>
      <c r="I108" s="145">
        <f>compopeinc!Y100</f>
        <v>4.2795760819463381E-2</v>
      </c>
      <c r="J108" s="181">
        <f>compopeinc!Z100</f>
        <v>0.35022866725921631</v>
      </c>
      <c r="K108" s="116">
        <f>compopeinc!AA100</f>
        <v>6.3413362833699055E-2</v>
      </c>
      <c r="L108" s="116">
        <f>J108-K108-M108-N108-O108-P108-Q108</f>
        <v>3.4296634018116612E-2</v>
      </c>
      <c r="M108" s="116">
        <f>compopeinc!AC100</f>
        <v>1.6931912137727566E-2</v>
      </c>
      <c r="N108" s="116">
        <f>compopeinc!AD100</f>
        <v>2.2484715848085653E-2</v>
      </c>
      <c r="O108" s="116">
        <f>compopeinc!AE100</f>
        <v>5.3773723981170321E-2</v>
      </c>
      <c r="P108" s="116">
        <f>compopeinc!AF100</f>
        <v>0.11952694504339409</v>
      </c>
      <c r="Q108" s="116">
        <f>compopeinc!AG100</f>
        <v>3.9801373397023082E-2</v>
      </c>
      <c r="R108" s="117">
        <f>compopeinc!AH100</f>
        <v>0.19600512087345123</v>
      </c>
      <c r="S108" s="116">
        <f>compopeinc!AI100</f>
        <v>5.2203838799780689E-2</v>
      </c>
      <c r="T108" s="116">
        <f>R108-S108-U108-V108-W108-X108-Y108</f>
        <v>2.4529738588043724E-2</v>
      </c>
      <c r="U108" s="116">
        <f>compopeinc!AK100</f>
        <v>7.1191318819350483E-3</v>
      </c>
      <c r="V108" s="116">
        <f>compopeinc!AL100</f>
        <v>1.519959498461378E-2</v>
      </c>
      <c r="W108" s="116">
        <f>compopeinc!AM100</f>
        <v>2.1932645916213994E-2</v>
      </c>
      <c r="X108" s="116">
        <f>compopeinc!AN100</f>
        <v>4.609323946779683E-2</v>
      </c>
      <c r="Y108" s="145">
        <f>compopeinc!AO100</f>
        <v>2.8926931235067167E-2</v>
      </c>
      <c r="AB108" s="638">
        <f t="shared" si="3"/>
        <v>0</v>
      </c>
      <c r="AC108" s="638">
        <f t="shared" si="4"/>
        <v>0</v>
      </c>
      <c r="AD108" s="638">
        <f t="shared" si="5"/>
        <v>0</v>
      </c>
    </row>
    <row r="109" spans="1:30">
      <c r="A109" s="118">
        <v>2012</v>
      </c>
      <c r="B109" s="146">
        <f>compopeinc!R101</f>
        <v>0.47144627571105957</v>
      </c>
      <c r="C109" s="116">
        <f>compopeinc!S101</f>
        <v>6.838304490215473E-2</v>
      </c>
      <c r="D109" s="116">
        <f>B109-C109-E109-F109-G109-H109-I109</f>
        <v>3.9391109885142717E-2</v>
      </c>
      <c r="E109" s="116">
        <f>compopeinc!U101</f>
        <v>2.4838870354468318E-2</v>
      </c>
      <c r="F109" s="116">
        <f>compopeinc!V101</f>
        <v>2.661328522618496E-2</v>
      </c>
      <c r="G109" s="116">
        <f>compopeinc!W101</f>
        <v>7.808013469129782E-2</v>
      </c>
      <c r="H109" s="116">
        <f>compopeinc!X101</f>
        <v>0.18897336698543019</v>
      </c>
      <c r="I109" s="145">
        <f>compopeinc!Y101</f>
        <v>4.5166463666380857E-2</v>
      </c>
      <c r="J109" s="181">
        <f>compopeinc!Z101</f>
        <v>0.3633083701133728</v>
      </c>
      <c r="K109" s="116">
        <f>compopeinc!AA101</f>
        <v>6.4752898953740604E-2</v>
      </c>
      <c r="L109" s="116">
        <f t="shared" ref="L109:L110" si="6">J109-K109-M109-N109-O109-P109-Q109</f>
        <v>3.5546460247671822E-2</v>
      </c>
      <c r="M109" s="116">
        <f>compopeinc!AC101</f>
        <v>1.7406549462700656E-2</v>
      </c>
      <c r="N109" s="116">
        <f>compopeinc!AD101</f>
        <v>2.39786312407144E-2</v>
      </c>
      <c r="O109" s="116">
        <f>compopeinc!AE101</f>
        <v>5.6057711163555693E-2</v>
      </c>
      <c r="P109" s="116">
        <f>compopeinc!AF101</f>
        <v>0.12353468374808976</v>
      </c>
      <c r="Q109" s="116">
        <f>compopeinc!AG101</f>
        <v>4.2031435296899879E-2</v>
      </c>
      <c r="R109" s="117">
        <f>compopeinc!AH101</f>
        <v>0.20779828727245331</v>
      </c>
      <c r="S109" s="116">
        <f>compopeinc!AI101</f>
        <v>5.4269670527194599E-2</v>
      </c>
      <c r="T109" s="116">
        <f t="shared" ref="T109:T110" si="7">R109-S109-U109-V109-W109-X109-Y109</f>
        <v>2.604282023877616E-2</v>
      </c>
      <c r="U109" s="116">
        <f>compopeinc!AK101</f>
        <v>7.3256291918291716E-3</v>
      </c>
      <c r="V109" s="116">
        <f>compopeinc!AL101</f>
        <v>1.6533258881106266E-2</v>
      </c>
      <c r="W109" s="116">
        <f>compopeinc!AM101</f>
        <v>2.3332086093173644E-2</v>
      </c>
      <c r="X109" s="116">
        <f>compopeinc!AN101</f>
        <v>4.9151636881727849E-2</v>
      </c>
      <c r="Y109" s="145">
        <f>compopeinc!AO101</f>
        <v>3.1143185458645618E-2</v>
      </c>
      <c r="AB109" s="638">
        <f t="shared" si="3"/>
        <v>0</v>
      </c>
      <c r="AC109" s="638">
        <f t="shared" si="4"/>
        <v>0</v>
      </c>
      <c r="AD109" s="638">
        <f t="shared" si="5"/>
        <v>0</v>
      </c>
    </row>
    <row r="110" spans="1:30">
      <c r="A110" s="118">
        <v>2013</v>
      </c>
      <c r="B110" s="146">
        <f>compopeinc!R102</f>
        <v>0.46320423483848572</v>
      </c>
      <c r="C110" s="116">
        <f>compopeinc!S102</f>
        <v>6.3851852060202885E-2</v>
      </c>
      <c r="D110" s="116">
        <f>B110-C110-E110-F110-G110-H110-I110</f>
        <v>4.0049321230692742E-2</v>
      </c>
      <c r="E110" s="116">
        <f>compopeinc!U102</f>
        <v>2.576174611346739E-2</v>
      </c>
      <c r="F110" s="116">
        <f>compopeinc!V102</f>
        <v>2.678677991283266E-2</v>
      </c>
      <c r="G110" s="116">
        <f>compopeinc!W102</f>
        <v>7.8815311962395912E-2</v>
      </c>
      <c r="H110" s="116">
        <f>compopeinc!X102</f>
        <v>0.18276593590359363</v>
      </c>
      <c r="I110" s="145">
        <f>compopeinc!Y102</f>
        <v>4.5173287655300515E-2</v>
      </c>
      <c r="J110" s="181">
        <f>compopeinc!Z102</f>
        <v>0.35380896925926208</v>
      </c>
      <c r="K110" s="116">
        <f>compopeinc!AA102</f>
        <v>5.9177786154677108E-2</v>
      </c>
      <c r="L110" s="116">
        <f t="shared" si="6"/>
        <v>3.6057474057219215E-2</v>
      </c>
      <c r="M110" s="116">
        <f>compopeinc!AC102</f>
        <v>1.7989192605363889E-2</v>
      </c>
      <c r="N110" s="116">
        <f>compopeinc!AD102</f>
        <v>2.3987509958676004E-2</v>
      </c>
      <c r="O110" s="116">
        <f>compopeinc!AE102</f>
        <v>5.6661398716593966E-2</v>
      </c>
      <c r="P110" s="116">
        <f>compopeinc!AF102</f>
        <v>0.11803525912487729</v>
      </c>
      <c r="Q110" s="116">
        <f>compopeinc!AG102</f>
        <v>4.190034864185458E-2</v>
      </c>
      <c r="R110" s="117">
        <f>compopeinc!AH102</f>
        <v>0.1959569901227951</v>
      </c>
      <c r="S110" s="116">
        <f>compopeinc!AI102</f>
        <v>4.6574251632683028E-2</v>
      </c>
      <c r="T110" s="116">
        <f t="shared" si="7"/>
        <v>2.6229527681464995E-2</v>
      </c>
      <c r="U110" s="116">
        <f>compopeinc!AK102</f>
        <v>7.4669463728601476E-3</v>
      </c>
      <c r="V110" s="116">
        <f>compopeinc!AL102</f>
        <v>1.6369279252872217E-2</v>
      </c>
      <c r="W110" s="116">
        <f>compopeinc!AM102</f>
        <v>2.3228120371567438E-2</v>
      </c>
      <c r="X110" s="116">
        <f>compopeinc!AN102</f>
        <v>4.5248285212164917E-2</v>
      </c>
      <c r="Y110" s="145">
        <f>compopeinc!AO102</f>
        <v>3.084057959918236E-2</v>
      </c>
      <c r="AB110" s="638">
        <f t="shared" si="3"/>
        <v>0</v>
      </c>
      <c r="AC110" s="638">
        <f t="shared" si="4"/>
        <v>0</v>
      </c>
      <c r="AD110" s="638">
        <f t="shared" si="5"/>
        <v>0</v>
      </c>
    </row>
    <row r="111" spans="1:30">
      <c r="A111" s="118">
        <v>2014</v>
      </c>
      <c r="B111" s="146">
        <f>compopeinc!R103</f>
        <v>0.47013416886329651</v>
      </c>
      <c r="C111" s="116">
        <f>compopeinc!S103</f>
        <v>6.8155492032951265E-2</v>
      </c>
      <c r="D111" s="116">
        <f>B111-C111-E111-F111-G111-H111-I111</f>
        <v>3.753024566670464E-2</v>
      </c>
      <c r="E111" s="116">
        <f>compopeinc!U103</f>
        <v>2.6368727345731775E-2</v>
      </c>
      <c r="F111" s="116">
        <f>compopeinc!V103</f>
        <v>2.6777269658437339E-2</v>
      </c>
      <c r="G111" s="116">
        <f>compopeinc!W103</f>
        <v>8.1208718352037745E-2</v>
      </c>
      <c r="H111" s="116">
        <f>compopeinc!X103</f>
        <v>0.18521631630459118</v>
      </c>
      <c r="I111" s="145">
        <f>compopeinc!Y103</f>
        <v>4.4877399502842599E-2</v>
      </c>
      <c r="J111" s="181">
        <f>compopeinc!Z103</f>
        <v>0.36085274815559387</v>
      </c>
      <c r="K111" s="116">
        <f>compopeinc!AA103</f>
        <v>6.3329017980015639E-2</v>
      </c>
      <c r="L111" s="116">
        <f t="shared" ref="L111" si="8">J111-K111-M111-N111-O111-P111-Q111</f>
        <v>3.4356375153823421E-2</v>
      </c>
      <c r="M111" s="116">
        <f>compopeinc!AC103</f>
        <v>1.8560988512770316E-2</v>
      </c>
      <c r="N111" s="116">
        <f>compopeinc!AD103</f>
        <v>2.3901031158011E-2</v>
      </c>
      <c r="O111" s="116">
        <f>compopeinc!AE103</f>
        <v>5.8698769290349742E-2</v>
      </c>
      <c r="P111" s="116">
        <f>compopeinc!AF103</f>
        <v>0.1205117401722661</v>
      </c>
      <c r="Q111" s="116">
        <f>compopeinc!AG103</f>
        <v>4.1494825888357623E-2</v>
      </c>
      <c r="R111" s="117">
        <f>compopeinc!AH103</f>
        <v>0.20195885002613068</v>
      </c>
      <c r="S111" s="116">
        <f>compopeinc!AI103</f>
        <v>5.010264642700938E-2</v>
      </c>
      <c r="T111" s="116">
        <f t="shared" ref="T111" si="9">R111-S111-U111-V111-W111-X111-Y111</f>
        <v>2.5364966627639304E-2</v>
      </c>
      <c r="U111" s="116">
        <f>compopeinc!AK103</f>
        <v>7.7862685260537603E-3</v>
      </c>
      <c r="V111" s="116">
        <f>compopeinc!AL103</f>
        <v>1.6542527729777098E-2</v>
      </c>
      <c r="W111" s="116">
        <f>compopeinc!AM103</f>
        <v>2.4223898789261518E-2</v>
      </c>
      <c r="X111" s="116">
        <f>compopeinc!AN103</f>
        <v>4.6964051438607116E-2</v>
      </c>
      <c r="Y111" s="145">
        <f>compopeinc!AO103</f>
        <v>3.0974490487782502E-2</v>
      </c>
      <c r="AB111" s="638">
        <f t="shared" ref="AB111" si="10">B111-SUM(C111:I111)</f>
        <v>0</v>
      </c>
      <c r="AC111" s="638">
        <f t="shared" ref="AC111" si="11">J111-SUM(K111:Q111)</f>
        <v>0</v>
      </c>
      <c r="AD111" s="638">
        <f t="shared" ref="AD111" si="12">R111-SUM(S111:Y111)</f>
        <v>0</v>
      </c>
    </row>
    <row r="112" spans="1:30">
      <c r="A112" s="118">
        <v>2015</v>
      </c>
      <c r="B112" s="146"/>
      <c r="C112" s="116"/>
      <c r="D112" s="116"/>
      <c r="E112" s="116"/>
      <c r="F112" s="116"/>
      <c r="G112" s="116"/>
      <c r="H112" s="116"/>
      <c r="I112" s="145"/>
      <c r="J112" s="181"/>
      <c r="K112" s="116"/>
      <c r="L112" s="116"/>
      <c r="M112" s="116"/>
      <c r="N112" s="116"/>
      <c r="O112" s="116"/>
      <c r="P112" s="116"/>
      <c r="Q112" s="116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46"/>
      <c r="C113" s="116"/>
      <c r="D113" s="116"/>
      <c r="E113" s="116"/>
      <c r="F113" s="116"/>
      <c r="G113" s="116"/>
      <c r="H113" s="116"/>
      <c r="I113" s="145"/>
      <c r="J113" s="181"/>
      <c r="K113" s="116"/>
      <c r="L113" s="116"/>
      <c r="M113" s="116"/>
      <c r="N113" s="116"/>
      <c r="O113" s="116"/>
      <c r="P113" s="116"/>
      <c r="Q113" s="116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46"/>
      <c r="C114" s="116"/>
      <c r="D114" s="116"/>
      <c r="E114" s="116"/>
      <c r="F114" s="116"/>
      <c r="G114" s="116"/>
      <c r="H114" s="116"/>
      <c r="I114" s="145"/>
      <c r="J114" s="181"/>
      <c r="K114" s="116"/>
      <c r="L114" s="116"/>
      <c r="M114" s="116"/>
      <c r="N114" s="116"/>
      <c r="O114" s="116"/>
      <c r="P114" s="116"/>
      <c r="Q114" s="116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46"/>
      <c r="C115" s="116"/>
      <c r="D115" s="116"/>
      <c r="E115" s="116"/>
      <c r="F115" s="116"/>
      <c r="G115" s="116"/>
      <c r="H115" s="116"/>
      <c r="I115" s="145"/>
      <c r="J115" s="181"/>
      <c r="K115" s="116"/>
      <c r="L115" s="116"/>
      <c r="M115" s="116"/>
      <c r="N115" s="116"/>
      <c r="O115" s="116"/>
      <c r="P115" s="116"/>
      <c r="Q115" s="116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46"/>
      <c r="C116" s="116"/>
      <c r="D116" s="116"/>
      <c r="E116" s="116"/>
      <c r="F116" s="116"/>
      <c r="G116" s="116"/>
      <c r="H116" s="116"/>
      <c r="I116" s="145"/>
      <c r="J116" s="181"/>
      <c r="K116" s="116"/>
      <c r="L116" s="116"/>
      <c r="M116" s="116"/>
      <c r="N116" s="116"/>
      <c r="O116" s="116"/>
      <c r="P116" s="116"/>
      <c r="Q116" s="116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46"/>
      <c r="C117" s="116"/>
      <c r="D117" s="116"/>
      <c r="E117" s="116"/>
      <c r="F117" s="116"/>
      <c r="G117" s="116"/>
      <c r="H117" s="116"/>
      <c r="I117" s="145"/>
      <c r="J117" s="181"/>
      <c r="K117" s="116"/>
      <c r="L117" s="116"/>
      <c r="M117" s="116"/>
      <c r="N117" s="116"/>
      <c r="O117" s="116"/>
      <c r="P117" s="116"/>
      <c r="Q117" s="116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115"/>
      <c r="B118" s="503"/>
      <c r="C118" s="114"/>
      <c r="D118" s="114"/>
      <c r="E118" s="114"/>
      <c r="F118" s="114"/>
      <c r="G118" s="114"/>
      <c r="H118" s="114"/>
      <c r="I118" s="245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7:Y7"/>
    <mergeCell ref="B8:X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Y119"/>
  <sheetViews>
    <sheetView workbookViewId="0">
      <pane xSplit="1" ySplit="9" topLeftCell="G106" activePane="bottomRight" state="frozen"/>
      <selection activeCell="D32" sqref="D32"/>
      <selection pane="topRight" activeCell="D32" sqref="D32"/>
      <selection pane="bottomLeft" activeCell="D32" sqref="D32"/>
      <selection pane="bottomRight" activeCell="V24" sqref="V24"/>
    </sheetView>
  </sheetViews>
  <sheetFormatPr baseColWidth="10" defaultColWidth="10.83203125" defaultRowHeight="15" x14ac:dyDescent="0"/>
  <cols>
    <col min="1" max="1" width="12.6640625" style="113" bestFit="1" customWidth="1"/>
    <col min="2" max="24" width="10.83203125" style="113" customWidth="1"/>
    <col min="25" max="16384" width="10.83203125" style="113"/>
  </cols>
  <sheetData>
    <row r="1" spans="1:25">
      <c r="A1" s="55" t="s">
        <v>37</v>
      </c>
    </row>
    <row r="3" spans="1:25" ht="16" thickBot="1"/>
    <row r="4" spans="1:25" s="141" customFormat="1" ht="25" customHeight="1" thickTop="1">
      <c r="A4" s="1237" t="s">
        <v>239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/>
      <c r="Y4" s="1239"/>
    </row>
    <row r="5" spans="1:25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79"/>
    </row>
    <row r="6" spans="1:25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7" t="s">
        <v>54</v>
      </c>
      <c r="S6" s="207" t="s">
        <v>53</v>
      </c>
      <c r="T6" s="207" t="s">
        <v>52</v>
      </c>
      <c r="U6" s="138" t="s">
        <v>51</v>
      </c>
      <c r="V6" s="138" t="s">
        <v>50</v>
      </c>
      <c r="W6" s="207" t="s">
        <v>49</v>
      </c>
      <c r="X6" s="206" t="s">
        <v>48</v>
      </c>
      <c r="Y6" s="205" t="s">
        <v>47</v>
      </c>
    </row>
    <row r="7" spans="1:25" s="142" customFormat="1" ht="31" customHeight="1">
      <c r="A7" s="135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3"/>
    </row>
    <row r="8" spans="1:25" s="190" customFormat="1" ht="20" customHeight="1">
      <c r="A8" s="137"/>
      <c r="B8" s="1241" t="s">
        <v>46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1"/>
      <c r="M8" s="1241"/>
      <c r="N8" s="1241"/>
      <c r="O8" s="1241"/>
      <c r="P8" s="1241"/>
      <c r="Q8" s="1241"/>
      <c r="R8" s="1241"/>
      <c r="S8" s="1241"/>
      <c r="T8" s="1241"/>
      <c r="U8" s="1241"/>
      <c r="V8" s="1241"/>
      <c r="W8" s="1241"/>
      <c r="X8" s="1241"/>
      <c r="Y8" s="1244"/>
    </row>
    <row r="9" spans="1:25" ht="61" thickBot="1">
      <c r="A9" s="135"/>
      <c r="B9" s="134" t="s">
        <v>45</v>
      </c>
      <c r="C9" s="438" t="s">
        <v>104</v>
      </c>
      <c r="D9" s="436" t="s">
        <v>43</v>
      </c>
      <c r="E9" s="438" t="s">
        <v>105</v>
      </c>
      <c r="F9" s="436" t="s">
        <v>42</v>
      </c>
      <c r="G9" s="626" t="s">
        <v>255</v>
      </c>
      <c r="H9" s="436" t="s">
        <v>41</v>
      </c>
      <c r="I9" s="436" t="s">
        <v>40</v>
      </c>
      <c r="J9" s="134" t="s">
        <v>10</v>
      </c>
      <c r="K9" s="438" t="s">
        <v>104</v>
      </c>
      <c r="L9" s="436" t="s">
        <v>43</v>
      </c>
      <c r="M9" s="438" t="s">
        <v>105</v>
      </c>
      <c r="N9" s="436" t="s">
        <v>42</v>
      </c>
      <c r="O9" s="626" t="s">
        <v>255</v>
      </c>
      <c r="P9" s="436" t="s">
        <v>41</v>
      </c>
      <c r="Q9" s="436" t="s">
        <v>40</v>
      </c>
      <c r="R9" s="134" t="s">
        <v>9</v>
      </c>
      <c r="S9" s="438" t="s">
        <v>104</v>
      </c>
      <c r="T9" s="436" t="s">
        <v>43</v>
      </c>
      <c r="U9" s="438" t="s">
        <v>105</v>
      </c>
      <c r="V9" s="436" t="s">
        <v>42</v>
      </c>
      <c r="W9" s="626" t="s">
        <v>255</v>
      </c>
      <c r="X9" s="436" t="s">
        <v>41</v>
      </c>
      <c r="Y9" s="173" t="s">
        <v>40</v>
      </c>
    </row>
    <row r="10" spans="1:25">
      <c r="A10" s="126">
        <v>1913</v>
      </c>
      <c r="B10" s="189">
        <f>compopeinc!AP2</f>
        <v>0.15834148782739374</v>
      </c>
      <c r="C10" s="132">
        <f>compopeinc!AQ2</f>
        <v>4.7532157147891475E-2</v>
      </c>
      <c r="D10" s="132">
        <f>compopeinc!AR2</f>
        <v>2.0073509662003296E-2</v>
      </c>
      <c r="E10" s="132">
        <f>compopeinc!AS2</f>
        <v>1.0759521486751475E-2</v>
      </c>
      <c r="F10" s="132">
        <f>compopeinc!AT2</f>
        <v>2.2390806915754659E-2</v>
      </c>
      <c r="G10" s="132">
        <f>compopeinc!AU2</f>
        <v>2.0201334225209176E-5</v>
      </c>
      <c r="H10" s="132">
        <f>compopeinc!AV2</f>
        <v>1.3161219637035581E-2</v>
      </c>
      <c r="I10" s="204">
        <f>compopeinc!AW2</f>
        <v>4.4404071643732071E-2</v>
      </c>
      <c r="J10" s="189">
        <f>compopeinc!AX2</f>
        <v>9.3432109229525051E-2</v>
      </c>
      <c r="K10" s="132">
        <f>compopeinc!AY2</f>
        <v>3.7849289131173997E-2</v>
      </c>
      <c r="L10" s="132">
        <f>compopeinc!AZ2</f>
        <v>1.1623233916375392E-2</v>
      </c>
      <c r="M10" s="132">
        <f>compopeinc!BA2</f>
        <v>4.7659697557684254E-3</v>
      </c>
      <c r="N10" s="132">
        <f>compopeinc!BB2</f>
        <v>1.1407893143719863E-2</v>
      </c>
      <c r="O10" s="132">
        <f>compopeinc!BC2</f>
        <v>-7.0999632502978076E-6</v>
      </c>
      <c r="P10" s="132">
        <f>compopeinc!BD2</f>
        <v>5.2125741167478919E-3</v>
      </c>
      <c r="Q10" s="204">
        <f>compopeinc!BE2</f>
        <v>2.2580249128989777E-2</v>
      </c>
      <c r="R10" s="203">
        <f>compopeinc!BF2</f>
        <v>2.9490935144098555E-2</v>
      </c>
      <c r="S10" s="132">
        <f>compopeinc!BG2</f>
        <v>1.446316814662304E-2</v>
      </c>
      <c r="T10" s="132">
        <f>compopeinc!BH2</f>
        <v>3.3329430357410292E-3</v>
      </c>
      <c r="U10" s="132">
        <f>compopeinc!BI2</f>
        <v>1.1281906937858357E-3</v>
      </c>
      <c r="V10" s="132">
        <f>compopeinc!BJ2</f>
        <v>3.2451786205933649E-3</v>
      </c>
      <c r="W10" s="132">
        <f>compopeinc!BK2</f>
        <v>-8.055813592523403E-6</v>
      </c>
      <c r="X10" s="132">
        <f>compopeinc!BL2</f>
        <v>9.0590363085029952E-4</v>
      </c>
      <c r="Y10" s="188">
        <f>compopeinc!BM2</f>
        <v>6.4236068300975169E-3</v>
      </c>
    </row>
    <row r="11" spans="1:25">
      <c r="A11" s="126">
        <v>1914</v>
      </c>
      <c r="B11" s="117">
        <f>compopeinc!AP3</f>
        <v>0.16371125858795588</v>
      </c>
      <c r="C11" s="125">
        <f>compopeinc!AQ3</f>
        <v>4.6948166630496675E-2</v>
      </c>
      <c r="D11" s="125">
        <f>compopeinc!AR3</f>
        <v>2.2482356192927992E-2</v>
      </c>
      <c r="E11" s="125">
        <f>compopeinc!AS3</f>
        <v>1.1576196346477429E-2</v>
      </c>
      <c r="F11" s="125">
        <f>compopeinc!AT3</f>
        <v>2.3668752479065358E-2</v>
      </c>
      <c r="G11" s="125">
        <f>compopeinc!AU3</f>
        <v>2.5709419486327833E-5</v>
      </c>
      <c r="H11" s="125">
        <f>compopeinc!AV3</f>
        <v>1.3100268770847273E-2</v>
      </c>
      <c r="I11" s="198">
        <f>compopeinc!AW3</f>
        <v>4.5909808748654857E-2</v>
      </c>
      <c r="J11" s="117">
        <f>compopeinc!AX3</f>
        <v>9.9399599700934316E-2</v>
      </c>
      <c r="K11" s="125">
        <f>compopeinc!AY3</f>
        <v>4.2215064790280712E-2</v>
      </c>
      <c r="L11" s="125">
        <f>compopeinc!AZ3</f>
        <v>1.2638626294219881E-2</v>
      </c>
      <c r="M11" s="125">
        <f>compopeinc!BA3</f>
        <v>5.0007792426917282E-3</v>
      </c>
      <c r="N11" s="125">
        <f>compopeinc!BB3</f>
        <v>1.1767035491094096E-2</v>
      </c>
      <c r="O11" s="125">
        <f>compopeinc!BC3</f>
        <v>-5.0628320356143101E-6</v>
      </c>
      <c r="P11" s="125">
        <f>compopeinc!BD3</f>
        <v>5.0056512201294198E-3</v>
      </c>
      <c r="Q11" s="198">
        <f>compopeinc!BE3</f>
        <v>2.2777505494554089E-2</v>
      </c>
      <c r="R11" s="197">
        <f>compopeinc!BF3</f>
        <v>3.147049060076592E-2</v>
      </c>
      <c r="S11" s="125">
        <f>compopeinc!BG3</f>
        <v>1.6108278822469714E-2</v>
      </c>
      <c r="T11" s="125">
        <f>compopeinc!BH3</f>
        <v>3.586455175538667E-3</v>
      </c>
      <c r="U11" s="125">
        <f>compopeinc!BI3</f>
        <v>1.1697631403290534E-3</v>
      </c>
      <c r="V11" s="125">
        <f>compopeinc!BJ3</f>
        <v>3.3223130920787352E-3</v>
      </c>
      <c r="W11" s="125">
        <f>compopeinc!BK3</f>
        <v>-7.68410010287743E-6</v>
      </c>
      <c r="X11" s="125">
        <f>compopeinc!BL3</f>
        <v>8.6040565892223509E-4</v>
      </c>
      <c r="Y11" s="165">
        <f>compopeinc!BM3</f>
        <v>6.4309588115303903E-3</v>
      </c>
    </row>
    <row r="12" spans="1:25">
      <c r="A12" s="126">
        <v>1915</v>
      </c>
      <c r="B12" s="117">
        <f>compopeinc!AP4</f>
        <v>0.15888423390517056</v>
      </c>
      <c r="C12" s="125">
        <f>compopeinc!AQ4</f>
        <v>4.8801379940013698E-2</v>
      </c>
      <c r="D12" s="125">
        <f>compopeinc!AR4</f>
        <v>2.1063976546538569E-2</v>
      </c>
      <c r="E12" s="125">
        <f>compopeinc!AS4</f>
        <v>1.1320106946387264E-2</v>
      </c>
      <c r="F12" s="125">
        <f>compopeinc!AT4</f>
        <v>2.217509382240045E-2</v>
      </c>
      <c r="G12" s="125">
        <f>compopeinc!AU4</f>
        <v>2.7542719233293238E-5</v>
      </c>
      <c r="H12" s="125">
        <f>compopeinc!AV4</f>
        <v>1.2633296726051915E-2</v>
      </c>
      <c r="I12" s="198">
        <f>compopeinc!AW4</f>
        <v>4.2862837204545423E-2</v>
      </c>
      <c r="J12" s="117">
        <f>compopeinc!AX4</f>
        <v>0.10621104256728918</v>
      </c>
      <c r="K12" s="125">
        <f>compopeinc!AY4</f>
        <v>4.6371265499303184E-2</v>
      </c>
      <c r="L12" s="125">
        <f>compopeinc!AZ4</f>
        <v>1.3072067392845667E-2</v>
      </c>
      <c r="M12" s="125">
        <f>compopeinc!BA4</f>
        <v>5.4304292000668542E-3</v>
      </c>
      <c r="N12" s="125">
        <f>compopeinc!BB4</f>
        <v>1.2206979501667175E-2</v>
      </c>
      <c r="O12" s="125">
        <f>compopeinc!BC4</f>
        <v>-4.1662309778559489E-6</v>
      </c>
      <c r="P12" s="125">
        <f>compopeinc!BD4</f>
        <v>5.5719356039306478E-3</v>
      </c>
      <c r="Q12" s="198">
        <f>compopeinc!BE4</f>
        <v>2.3562531600453508E-2</v>
      </c>
      <c r="R12" s="197">
        <f>compopeinc!BF4</f>
        <v>5.0242375912689485E-2</v>
      </c>
      <c r="S12" s="125">
        <f>compopeinc!BG4</f>
        <v>2.6094627323060705E-2</v>
      </c>
      <c r="T12" s="125">
        <f>compopeinc!BH4</f>
        <v>5.6787247297570582E-3</v>
      </c>
      <c r="U12" s="125">
        <f>compopeinc!BI4</f>
        <v>2.0169564520331087E-3</v>
      </c>
      <c r="V12" s="125">
        <f>compopeinc!BJ4</f>
        <v>5.0671564425543904E-3</v>
      </c>
      <c r="W12" s="125">
        <f>compopeinc!BK4</f>
        <v>-7.2962261334935368E-6</v>
      </c>
      <c r="X12" s="125">
        <f>compopeinc!BL4</f>
        <v>1.5930728662677371E-3</v>
      </c>
      <c r="Y12" s="165">
        <f>compopeinc!BM4</f>
        <v>9.7991343251499843E-3</v>
      </c>
    </row>
    <row r="13" spans="1:25">
      <c r="A13" s="126">
        <v>1916</v>
      </c>
      <c r="B13" s="117">
        <f>compopeinc!AP5</f>
        <v>0.17444149363600278</v>
      </c>
      <c r="C13" s="116">
        <f>compopeinc!AQ5</f>
        <v>6.224718149917699E-2</v>
      </c>
      <c r="D13" s="116">
        <f>compopeinc!AR5</f>
        <v>2.1480892526582862E-2</v>
      </c>
      <c r="E13" s="116">
        <f>compopeinc!AS5</f>
        <v>1.2184742100784898E-2</v>
      </c>
      <c r="F13" s="116">
        <f>compopeinc!AT5</f>
        <v>2.1607996039113928E-2</v>
      </c>
      <c r="G13" s="116">
        <f>compopeinc!AU5</f>
        <v>3.0088426524284147E-5</v>
      </c>
      <c r="H13" s="116">
        <f>compopeinc!AV5</f>
        <v>1.4704723811300802E-2</v>
      </c>
      <c r="I13" s="194">
        <f>compopeinc!AW5</f>
        <v>4.2185869232519019E-2</v>
      </c>
      <c r="J13" s="117">
        <f>compopeinc!AX5</f>
        <v>0.11061904555898271</v>
      </c>
      <c r="K13" s="116">
        <f>compopeinc!AY5</f>
        <v>4.9706311714984838E-2</v>
      </c>
      <c r="L13" s="116">
        <f>compopeinc!AZ5</f>
        <v>1.3470105993251392E-2</v>
      </c>
      <c r="M13" s="116">
        <f>compopeinc!BA5</f>
        <v>5.9047198412642086E-3</v>
      </c>
      <c r="N13" s="116">
        <f>compopeinc!BB5</f>
        <v>1.1918773216416425E-2</v>
      </c>
      <c r="O13" s="116">
        <f>compopeinc!BC5</f>
        <v>-3.1387709847371212E-6</v>
      </c>
      <c r="P13" s="116">
        <f>compopeinc!BD5</f>
        <v>6.3832729762253919E-3</v>
      </c>
      <c r="Q13" s="194">
        <f>compopeinc!BE5</f>
        <v>2.323900058782518E-2</v>
      </c>
      <c r="R13" s="197">
        <f>compopeinc!BF5</f>
        <v>4.9268164322972395E-2</v>
      </c>
      <c r="S13" s="125">
        <f>compopeinc!BG5</f>
        <v>2.6155180035671386E-2</v>
      </c>
      <c r="T13" s="125">
        <f>compopeinc!BH5</f>
        <v>5.566249606038156E-3</v>
      </c>
      <c r="U13" s="125">
        <f>compopeinc!BI5</f>
        <v>2.0835002204272891E-3</v>
      </c>
      <c r="V13" s="125">
        <f>compopeinc!BJ5</f>
        <v>4.6689788306083051E-3</v>
      </c>
      <c r="W13" s="125">
        <f>compopeinc!BK5</f>
        <v>-7.0983185491399558E-6</v>
      </c>
      <c r="X13" s="125">
        <f>compopeinc!BL5</f>
        <v>1.6844077224210396E-3</v>
      </c>
      <c r="Y13" s="165">
        <f>compopeinc!BM5</f>
        <v>9.1169462263553554E-3</v>
      </c>
    </row>
    <row r="14" spans="1:25">
      <c r="A14" s="126">
        <v>1917</v>
      </c>
      <c r="B14" s="117">
        <f>compopeinc!AP6</f>
        <v>0.1646045084529317</v>
      </c>
      <c r="C14" s="125">
        <f>compopeinc!AQ6</f>
        <v>7.4121014063240565E-2</v>
      </c>
      <c r="D14" s="125">
        <f>compopeinc!AR6</f>
        <v>2.6046655178616322E-2</v>
      </c>
      <c r="E14" s="125">
        <f>compopeinc!AS6</f>
        <v>8.5630177170825158E-3</v>
      </c>
      <c r="F14" s="125">
        <f>compopeinc!AT6</f>
        <v>1.284749260924656E-2</v>
      </c>
      <c r="G14" s="125">
        <f>compopeinc!AU6</f>
        <v>3.3529628024589009E-5</v>
      </c>
      <c r="H14" s="125">
        <f>compopeinc!AV6</f>
        <v>1.8237446108346895E-2</v>
      </c>
      <c r="I14" s="198">
        <f>compopeinc!AW6</f>
        <v>2.4755353148374262E-2</v>
      </c>
      <c r="J14" s="117">
        <f>compopeinc!AX6</f>
        <v>9.8623842049868668E-2</v>
      </c>
      <c r="K14" s="125">
        <f>compopeinc!AY6</f>
        <v>5.3069110998731017E-2</v>
      </c>
      <c r="L14" s="125">
        <f>compopeinc!AZ6</f>
        <v>1.6192719058929786E-2</v>
      </c>
      <c r="M14" s="125">
        <f>compopeinc!BA6</f>
        <v>3.4346099393373834E-3</v>
      </c>
      <c r="N14" s="125">
        <f>compopeinc!BB6</f>
        <v>6.0304987910777732E-3</v>
      </c>
      <c r="O14" s="125">
        <f>compopeinc!BC6</f>
        <v>-1.1344137700278931E-6</v>
      </c>
      <c r="P14" s="125">
        <f>compopeinc!BD6</f>
        <v>8.3248521220302546E-3</v>
      </c>
      <c r="Q14" s="198">
        <f>compopeinc!BE6</f>
        <v>1.1573185553532492E-2</v>
      </c>
      <c r="R14" s="197">
        <f>compopeinc!BF6</f>
        <v>4.0152055932887343E-2</v>
      </c>
      <c r="S14" s="125">
        <f>compopeinc!BG6</f>
        <v>2.4111178235316374E-2</v>
      </c>
      <c r="T14" s="125">
        <f>compopeinc!BH6</f>
        <v>6.8559494470560364E-3</v>
      </c>
      <c r="U14" s="125">
        <f>compopeinc!BI6</f>
        <v>9.1184227911012949E-4</v>
      </c>
      <c r="V14" s="125">
        <f>compopeinc!BJ6</f>
        <v>2.1927446328452076E-3</v>
      </c>
      <c r="W14" s="125">
        <f>compopeinc!BK6</f>
        <v>-6.6552630364278675E-6</v>
      </c>
      <c r="X14" s="125">
        <f>compopeinc!BL6</f>
        <v>1.8657984003941648E-3</v>
      </c>
      <c r="Y14" s="165">
        <f>compopeinc!BM6</f>
        <v>4.2211982012018605E-3</v>
      </c>
    </row>
    <row r="15" spans="1:25">
      <c r="A15" s="126">
        <v>1918</v>
      </c>
      <c r="B15" s="117">
        <f>compopeinc!AP7</f>
        <v>0.14950988208560825</v>
      </c>
      <c r="C15" s="125">
        <f>compopeinc!AQ7</f>
        <v>6.1133276837955074E-2</v>
      </c>
      <c r="D15" s="125">
        <f>compopeinc!AR7</f>
        <v>2.3420215811421067E-2</v>
      </c>
      <c r="E15" s="125">
        <f>compopeinc!AS7</f>
        <v>7.1598792988424829E-3</v>
      </c>
      <c r="F15" s="125">
        <f>compopeinc!AT7</f>
        <v>1.3435006946431816E-2</v>
      </c>
      <c r="G15" s="125">
        <f>compopeinc!AU7</f>
        <v>3.6158248362023386E-5</v>
      </c>
      <c r="H15" s="125">
        <f>compopeinc!AV7</f>
        <v>1.9482426017497795E-2</v>
      </c>
      <c r="I15" s="198">
        <f>compopeinc!AW7</f>
        <v>2.4842918925098056E-2</v>
      </c>
      <c r="J15" s="117">
        <f>compopeinc!AX7</f>
        <v>8.3631854012984425E-2</v>
      </c>
      <c r="K15" s="125">
        <f>compopeinc!AY7</f>
        <v>4.0162739592293467E-2</v>
      </c>
      <c r="L15" s="125">
        <f>compopeinc!AZ7</f>
        <v>1.3751614799658409E-2</v>
      </c>
      <c r="M15" s="125">
        <f>compopeinc!BA7</f>
        <v>2.5676925008716704E-3</v>
      </c>
      <c r="N15" s="125">
        <f>compopeinc!BB7</f>
        <v>6.5252413896999479E-3</v>
      </c>
      <c r="O15" s="125">
        <f>compopeinc!BC7</f>
        <v>-8.2684726884249985E-7</v>
      </c>
      <c r="P15" s="125">
        <f>compopeinc!BD7</f>
        <v>8.599040487025613E-3</v>
      </c>
      <c r="Q15" s="198">
        <f>compopeinc!BE7</f>
        <v>1.2026352090704137E-2</v>
      </c>
      <c r="R15" s="197">
        <f>compopeinc!BF7</f>
        <v>3.1308169903172138E-2</v>
      </c>
      <c r="S15" s="125">
        <f>compopeinc!BG7</f>
        <v>1.6270695664838762E-2</v>
      </c>
      <c r="T15" s="125">
        <f>compopeinc!BH7</f>
        <v>5.3869927368118565E-3</v>
      </c>
      <c r="U15" s="125">
        <f>compopeinc!BI7</f>
        <v>6.2126513515117895E-4</v>
      </c>
      <c r="V15" s="125">
        <f>compopeinc!BJ7</f>
        <v>2.5857080640131007E-3</v>
      </c>
      <c r="W15" s="125">
        <f>compopeinc!BK7</f>
        <v>-7.0217407382935514E-6</v>
      </c>
      <c r="X15" s="125">
        <f>compopeinc!BL7</f>
        <v>1.669089751008314E-3</v>
      </c>
      <c r="Y15" s="165">
        <f>compopeinc!BM7</f>
        <v>4.7814402920872204E-3</v>
      </c>
    </row>
    <row r="16" spans="1:25">
      <c r="A16" s="131">
        <v>1919</v>
      </c>
      <c r="B16" s="120">
        <f>compopeinc!AP8</f>
        <v>0.16521546834606154</v>
      </c>
      <c r="C16" s="127">
        <f>compopeinc!AQ8</f>
        <v>6.3296869401429798E-2</v>
      </c>
      <c r="D16" s="127">
        <f>compopeinc!AR8</f>
        <v>2.7791535053525763E-2</v>
      </c>
      <c r="E16" s="127">
        <f>compopeinc!AS8</f>
        <v>7.4922607641464464E-3</v>
      </c>
      <c r="F16" s="127">
        <f>compopeinc!AT8</f>
        <v>1.6778596205497258E-2</v>
      </c>
      <c r="G16" s="127">
        <f>compopeinc!AU8</f>
        <v>3.7770912790541881E-5</v>
      </c>
      <c r="H16" s="127">
        <f>compopeinc!AV8</f>
        <v>1.8095607368952007E-2</v>
      </c>
      <c r="I16" s="200">
        <f>compopeinc!AW8</f>
        <v>3.1722828639719779E-2</v>
      </c>
      <c r="J16" s="120">
        <f>compopeinc!AX8</f>
        <v>9.0331490223052299E-2</v>
      </c>
      <c r="K16" s="127">
        <f>compopeinc!AY8</f>
        <v>3.9629868734951466E-2</v>
      </c>
      <c r="L16" s="127">
        <f>compopeinc!AZ8</f>
        <v>1.538746557116992E-2</v>
      </c>
      <c r="M16" s="127">
        <f>compopeinc!BA8</f>
        <v>2.871262223178025E-3</v>
      </c>
      <c r="N16" s="127">
        <f>compopeinc!BB8</f>
        <v>8.6336185926130047E-3</v>
      </c>
      <c r="O16" s="127">
        <f>compopeinc!BC8</f>
        <v>-1.872511486382259E-7</v>
      </c>
      <c r="P16" s="127">
        <f>compopeinc!BD8</f>
        <v>7.5222416061302595E-3</v>
      </c>
      <c r="Q16" s="200">
        <f>compopeinc!BE8</f>
        <v>1.6287220746158272E-2</v>
      </c>
      <c r="R16" s="199">
        <f>compopeinc!BF8</f>
        <v>3.1969764361548011E-2</v>
      </c>
      <c r="S16" s="127">
        <f>compopeinc!BG8</f>
        <v>1.5366871920867383E-2</v>
      </c>
      <c r="T16" s="127">
        <f>compopeinc!BH8</f>
        <v>5.3662499451993008E-3</v>
      </c>
      <c r="U16" s="127">
        <f>compopeinc!BI8</f>
        <v>6.8027581254717368E-4</v>
      </c>
      <c r="V16" s="127">
        <f>compopeinc!BJ8</f>
        <v>3.1839671377201697E-3</v>
      </c>
      <c r="W16" s="127">
        <f>compopeinc!BK8</f>
        <v>-6.8332816231918879E-6</v>
      </c>
      <c r="X16" s="127">
        <f>compopeinc!BL8</f>
        <v>1.3608230087089465E-3</v>
      </c>
      <c r="Y16" s="167">
        <f>compopeinc!BM8</f>
        <v>6.0184098181282229E-3</v>
      </c>
    </row>
    <row r="17" spans="1:25">
      <c r="A17" s="126">
        <v>1920</v>
      </c>
      <c r="B17" s="117">
        <f>compopeinc!AP9</f>
        <v>0.14084426647246145</v>
      </c>
      <c r="C17" s="125">
        <f>compopeinc!AQ9</f>
        <v>5.3057640450787216E-2</v>
      </c>
      <c r="D17" s="125">
        <f>compopeinc!AR9</f>
        <v>2.1477619300881233E-2</v>
      </c>
      <c r="E17" s="125">
        <f>compopeinc!AS9</f>
        <v>6.9480466515922067E-3</v>
      </c>
      <c r="F17" s="125">
        <f>compopeinc!AT9</f>
        <v>1.4242451052656259E-2</v>
      </c>
      <c r="G17" s="125">
        <f>compopeinc!AU9</f>
        <v>3.862619873510535E-5</v>
      </c>
      <c r="H17" s="125">
        <f>compopeinc!AV9</f>
        <v>1.7803445194551862E-2</v>
      </c>
      <c r="I17" s="198">
        <f>compopeinc!AW9</f>
        <v>2.7276437623257606E-2</v>
      </c>
      <c r="J17" s="117">
        <f>compopeinc!AX9</f>
        <v>7.0256317795705583E-2</v>
      </c>
      <c r="K17" s="125">
        <f>compopeinc!AY9</f>
        <v>3.0899590905048499E-2</v>
      </c>
      <c r="L17" s="125">
        <f>compopeinc!AZ9</f>
        <v>1.0517768471209703E-2</v>
      </c>
      <c r="M17" s="125">
        <f>compopeinc!BA9</f>
        <v>2.7591475106087449E-3</v>
      </c>
      <c r="N17" s="125">
        <f>compopeinc!BB9</f>
        <v>6.6257527911921356E-3</v>
      </c>
      <c r="O17" s="125">
        <f>compopeinc!BC9</f>
        <v>-6.5969652041500029E-7</v>
      </c>
      <c r="P17" s="125">
        <f>compopeinc!BD9</f>
        <v>6.8108024721809657E-3</v>
      </c>
      <c r="Q17" s="198">
        <f>compopeinc!BE9</f>
        <v>1.2643915341985975E-2</v>
      </c>
      <c r="R17" s="197">
        <f>compopeinc!BF9</f>
        <v>2.1998593691776445E-2</v>
      </c>
      <c r="S17" s="125">
        <f>compopeinc!BG9</f>
        <v>1.1067168549601757E-2</v>
      </c>
      <c r="T17" s="125">
        <f>compopeinc!BH9</f>
        <v>2.843722352674109E-3</v>
      </c>
      <c r="U17" s="125">
        <f>compopeinc!BI9</f>
        <v>6.6154557258724122E-4</v>
      </c>
      <c r="V17" s="125">
        <f>compopeinc!BJ9</f>
        <v>2.1609462347097807E-3</v>
      </c>
      <c r="W17" s="125">
        <f>compopeinc!BK9</f>
        <v>-7.1470544832612579E-6</v>
      </c>
      <c r="X17" s="125">
        <f>compopeinc!BL9</f>
        <v>1.1415538979413348E-3</v>
      </c>
      <c r="Y17" s="165">
        <f>compopeinc!BM9</f>
        <v>4.1308041387454813E-3</v>
      </c>
    </row>
    <row r="18" spans="1:25">
      <c r="A18" s="126">
        <v>1921</v>
      </c>
      <c r="B18" s="117">
        <f>compopeinc!AP10</f>
        <v>0.13740236256939523</v>
      </c>
      <c r="C18" s="125">
        <f>compopeinc!AQ10</f>
        <v>4.1925697418333123E-2</v>
      </c>
      <c r="D18" s="125">
        <f>compopeinc!AR10</f>
        <v>2.5266278441825583E-2</v>
      </c>
      <c r="E18" s="125">
        <f>compopeinc!AS10</f>
        <v>8.5309981420494327E-3</v>
      </c>
      <c r="F18" s="125">
        <f>compopeinc!AT10</f>
        <v>1.3820560139504907E-2</v>
      </c>
      <c r="G18" s="125">
        <f>compopeinc!AU10</f>
        <v>5.1080671924196694E-5</v>
      </c>
      <c r="H18" s="125">
        <f>compopeinc!AV10</f>
        <v>2.1623345277536284E-2</v>
      </c>
      <c r="I18" s="198">
        <f>compopeinc!AW10</f>
        <v>2.6184402478221718E-2</v>
      </c>
      <c r="J18" s="117">
        <f>compopeinc!AX10</f>
        <v>6.7017103444389867E-2</v>
      </c>
      <c r="K18" s="125">
        <f>compopeinc!AY10</f>
        <v>2.5710732446874704E-2</v>
      </c>
      <c r="L18" s="125">
        <f>compopeinc!AZ10</f>
        <v>1.1830181407275505E-2</v>
      </c>
      <c r="M18" s="125">
        <f>compopeinc!BA10</f>
        <v>3.2260197683674184E-3</v>
      </c>
      <c r="N18" s="125">
        <f>compopeinc!BB10</f>
        <v>6.3206278120363866E-3</v>
      </c>
      <c r="O18" s="125">
        <f>compopeinc!BC10</f>
        <v>3.4044877509584E-6</v>
      </c>
      <c r="P18" s="125">
        <f>compopeinc!BD10</f>
        <v>7.9964814795656907E-3</v>
      </c>
      <c r="Q18" s="198">
        <f>compopeinc!BE10</f>
        <v>1.1929656042519207E-2</v>
      </c>
      <c r="R18" s="197">
        <f>compopeinc!BF10</f>
        <v>1.9833116289165922E-2</v>
      </c>
      <c r="S18" s="125">
        <f>compopeinc!BG10</f>
        <v>9.3963600107192721E-3</v>
      </c>
      <c r="T18" s="125">
        <f>compopeinc!BH10</f>
        <v>2.6200205050690671E-3</v>
      </c>
      <c r="U18" s="125">
        <f>compopeinc!BI10</f>
        <v>6.9618162865156747E-4</v>
      </c>
      <c r="V18" s="125">
        <f>compopeinc!BJ10</f>
        <v>1.9813941535337552E-3</v>
      </c>
      <c r="W18" s="125">
        <f>compopeinc!BK10</f>
        <v>-6.5517788012353923E-6</v>
      </c>
      <c r="X18" s="125">
        <f>compopeinc!BL10</f>
        <v>1.4007899874173479E-3</v>
      </c>
      <c r="Y18" s="165">
        <f>compopeinc!BM10</f>
        <v>3.7449217825761493E-3</v>
      </c>
    </row>
    <row r="19" spans="1:25">
      <c r="A19" s="126">
        <v>1922</v>
      </c>
      <c r="B19" s="117">
        <f>compopeinc!AP11</f>
        <v>0.1337398741810053</v>
      </c>
      <c r="C19" s="125">
        <f>compopeinc!AQ11</f>
        <v>3.1898115499373443E-2</v>
      </c>
      <c r="D19" s="125">
        <f>compopeinc!AR11</f>
        <v>2.8425367252499601E-2</v>
      </c>
      <c r="E19" s="125">
        <f>compopeinc!AS11</f>
        <v>1.2493978319415251E-2</v>
      </c>
      <c r="F19" s="125">
        <f>compopeinc!AT11</f>
        <v>1.3628525006650792E-2</v>
      </c>
      <c r="G19" s="125">
        <f>compopeinc!AU11</f>
        <v>5.2951072624861882E-5</v>
      </c>
      <c r="H19" s="125">
        <f>compopeinc!AV11</f>
        <v>2.0951199956927773E-2</v>
      </c>
      <c r="I19" s="198">
        <f>compopeinc!AW11</f>
        <v>2.628973707351356E-2</v>
      </c>
      <c r="J19" s="117">
        <f>compopeinc!AX11</f>
        <v>6.5493485486590383E-2</v>
      </c>
      <c r="K19" s="125">
        <f>compopeinc!AY11</f>
        <v>2.0495143688267423E-2</v>
      </c>
      <c r="L19" s="125">
        <f>compopeinc!AZ11</f>
        <v>1.3684562169996627E-2</v>
      </c>
      <c r="M19" s="125">
        <f>compopeinc!BA11</f>
        <v>5.499942127088351E-3</v>
      </c>
      <c r="N19" s="125">
        <f>compopeinc!BB11</f>
        <v>6.1500929525909864E-3</v>
      </c>
      <c r="O19" s="125">
        <f>compopeinc!BC11</f>
        <v>3.921810242923099E-6</v>
      </c>
      <c r="P19" s="125">
        <f>compopeinc!BD11</f>
        <v>7.8432912018928328E-3</v>
      </c>
      <c r="Q19" s="198">
        <f>compopeinc!BE11</f>
        <v>1.1816531536511235E-2</v>
      </c>
      <c r="R19" s="197">
        <f>compopeinc!BF11</f>
        <v>2.0606884585226928E-2</v>
      </c>
      <c r="S19" s="125">
        <f>compopeinc!BG11</f>
        <v>8.4254768301990478E-3</v>
      </c>
      <c r="T19" s="125">
        <f>compopeinc!BH11</f>
        <v>3.4910077232659037E-3</v>
      </c>
      <c r="U19" s="125">
        <f>compopeinc!BI11</f>
        <v>1.6618119689564121E-3</v>
      </c>
      <c r="V19" s="125">
        <f>compopeinc!BJ11</f>
        <v>1.9203648176614227E-3</v>
      </c>
      <c r="W19" s="125">
        <f>compopeinc!BK11</f>
        <v>-6.529298346396536E-6</v>
      </c>
      <c r="X19" s="125">
        <f>compopeinc!BL11</f>
        <v>1.4198478329600294E-3</v>
      </c>
      <c r="Y19" s="165">
        <f>compopeinc!BM11</f>
        <v>3.69490471053051E-3</v>
      </c>
    </row>
    <row r="20" spans="1:25">
      <c r="A20" s="126">
        <v>1923</v>
      </c>
      <c r="B20" s="117">
        <f>compopeinc!AP12</f>
        <v>0.12958529442863134</v>
      </c>
      <c r="C20" s="125">
        <f>compopeinc!AQ12</f>
        <v>5.2939901029757375E-2</v>
      </c>
      <c r="D20" s="125">
        <f>compopeinc!AR12</f>
        <v>2.0644698866551861E-2</v>
      </c>
      <c r="E20" s="125">
        <f>compopeinc!AS12</f>
        <v>8.2603322969535074E-3</v>
      </c>
      <c r="F20" s="125">
        <f>compopeinc!AT12</f>
        <v>9.6860219994015229E-3</v>
      </c>
      <c r="G20" s="125">
        <f>compopeinc!AU12</f>
        <v>5.8421384499081203E-5</v>
      </c>
      <c r="H20" s="125">
        <f>compopeinc!AV12</f>
        <v>1.9829156203971625E-2</v>
      </c>
      <c r="I20" s="198">
        <f>compopeinc!AW12</f>
        <v>1.8166762647496327E-2</v>
      </c>
      <c r="J20" s="117">
        <f>compopeinc!AX12</f>
        <v>6.4899552703434699E-2</v>
      </c>
      <c r="K20" s="125">
        <f>compopeinc!AY12</f>
        <v>3.351965273106184E-2</v>
      </c>
      <c r="L20" s="125">
        <f>compopeinc!AZ12</f>
        <v>9.468051992409748E-3</v>
      </c>
      <c r="M20" s="125">
        <f>compopeinc!BA12</f>
        <v>3.3769912121605406E-3</v>
      </c>
      <c r="N20" s="125">
        <f>compopeinc!BB12</f>
        <v>3.9379757844624575E-3</v>
      </c>
      <c r="O20" s="125">
        <f>compopeinc!BC12</f>
        <v>5.7293375672004096E-6</v>
      </c>
      <c r="P20" s="125">
        <f>compopeinc!BD12</f>
        <v>7.254402880990816E-3</v>
      </c>
      <c r="Q20" s="198">
        <f>compopeinc!BE12</f>
        <v>7.3367487647820941E-3</v>
      </c>
      <c r="R20" s="197">
        <f>compopeinc!BF12</f>
        <v>2.1261193332366115E-2</v>
      </c>
      <c r="S20" s="125">
        <f>compopeinc!BG12</f>
        <v>1.3684640903245147E-2</v>
      </c>
      <c r="T20" s="125">
        <f>compopeinc!BH12</f>
        <v>2.2608839906643773E-3</v>
      </c>
      <c r="U20" s="125">
        <f>compopeinc!BI12</f>
        <v>9.002136083925724E-4</v>
      </c>
      <c r="V20" s="125">
        <f>compopeinc!BJ12</f>
        <v>1.0517284124218114E-3</v>
      </c>
      <c r="W20" s="125">
        <f>compopeinc!BK12</f>
        <v>-6.0586488364786249E-6</v>
      </c>
      <c r="X20" s="125">
        <f>compopeinc!BL12</f>
        <v>1.4103730327426748E-3</v>
      </c>
      <c r="Y20" s="165">
        <f>compopeinc!BM12</f>
        <v>1.9594120337360068E-3</v>
      </c>
    </row>
    <row r="21" spans="1:25">
      <c r="A21" s="126">
        <v>1924</v>
      </c>
      <c r="B21" s="117">
        <f>compopeinc!AP13</f>
        <v>0.13492499131657881</v>
      </c>
      <c r="C21" s="125">
        <f>compopeinc!AQ13</f>
        <v>4.9629998925333783E-2</v>
      </c>
      <c r="D21" s="125">
        <f>compopeinc!AR13</f>
        <v>2.3102116493492961E-2</v>
      </c>
      <c r="E21" s="125">
        <f>compopeinc!AS13</f>
        <v>8.5869862252478252E-3</v>
      </c>
      <c r="F21" s="125">
        <f>compopeinc!AT13</f>
        <v>1.0869292166218888E-2</v>
      </c>
      <c r="G21" s="125">
        <f>compopeinc!AU13</f>
        <v>8.1079816775883555E-5</v>
      </c>
      <c r="H21" s="125">
        <f>compopeinc!AV13</f>
        <v>2.1977332779936371E-2</v>
      </c>
      <c r="I21" s="198">
        <f>compopeinc!AW13</f>
        <v>2.0678184909573103E-2</v>
      </c>
      <c r="J21" s="117">
        <f>compopeinc!AX13</f>
        <v>6.7289158728278245E-2</v>
      </c>
      <c r="K21" s="125">
        <f>compopeinc!AY13</f>
        <v>3.2078824656321552E-2</v>
      </c>
      <c r="L21" s="125">
        <f>compopeinc!AZ13</f>
        <v>1.0981461670693558E-2</v>
      </c>
      <c r="M21" s="125">
        <f>compopeinc!BA13</f>
        <v>3.4802759673220997E-3</v>
      </c>
      <c r="N21" s="125">
        <f>compopeinc!BB13</f>
        <v>4.2933598843509797E-3</v>
      </c>
      <c r="O21" s="125">
        <f>compopeinc!BC13</f>
        <v>1.4442123274401891E-5</v>
      </c>
      <c r="P21" s="125">
        <f>compopeinc!BD13</f>
        <v>8.3266501949989993E-3</v>
      </c>
      <c r="Q21" s="198">
        <f>compopeinc!BE13</f>
        <v>8.114144231316631E-3</v>
      </c>
      <c r="R21" s="197">
        <f>compopeinc!BF13</f>
        <v>2.1952710907983067E-2</v>
      </c>
      <c r="S21" s="125">
        <f>compopeinc!BG13</f>
        <v>1.2999428374178394E-2</v>
      </c>
      <c r="T21" s="125">
        <f>compopeinc!BH13</f>
        <v>2.8198405238174656E-3</v>
      </c>
      <c r="U21" s="125">
        <f>compopeinc!BI13</f>
        <v>9.4906869411020298E-4</v>
      </c>
      <c r="V21" s="125">
        <f>compopeinc!BJ13</f>
        <v>1.2001633233084394E-3</v>
      </c>
      <c r="W21" s="125">
        <f>compopeinc!BK13</f>
        <v>-4.2416936932757197E-6</v>
      </c>
      <c r="X21" s="125">
        <f>compopeinc!BL13</f>
        <v>1.7188540146390451E-3</v>
      </c>
      <c r="Y21" s="165">
        <f>compopeinc!BM13</f>
        <v>2.2695976716228024E-3</v>
      </c>
    </row>
    <row r="22" spans="1:25">
      <c r="A22" s="126">
        <v>1925</v>
      </c>
      <c r="B22" s="117">
        <f>compopeinc!AP14</f>
        <v>0.15360870613737157</v>
      </c>
      <c r="C22" s="125">
        <f>compopeinc!AQ14</f>
        <v>5.8518164780488907E-2</v>
      </c>
      <c r="D22" s="125">
        <f>compopeinc!AR14</f>
        <v>2.5629168002077402E-2</v>
      </c>
      <c r="E22" s="125">
        <f>compopeinc!AS14</f>
        <v>9.6094697400841266E-3</v>
      </c>
      <c r="F22" s="125">
        <f>compopeinc!AT14</f>
        <v>1.3145346812863282E-2</v>
      </c>
      <c r="G22" s="125">
        <f>compopeinc!AU14</f>
        <v>9.6705775796687718E-5</v>
      </c>
      <c r="H22" s="125">
        <f>compopeinc!AV14</f>
        <v>2.1696777892155225E-2</v>
      </c>
      <c r="I22" s="198">
        <f>compopeinc!AW14</f>
        <v>2.4913073133905946E-2</v>
      </c>
      <c r="J22" s="117">
        <f>compopeinc!AX14</f>
        <v>7.9280040854450062E-2</v>
      </c>
      <c r="K22" s="125">
        <f>compopeinc!AY14</f>
        <v>3.8494814773554584E-2</v>
      </c>
      <c r="L22" s="125">
        <f>compopeinc!AZ14</f>
        <v>1.1911904552520105E-2</v>
      </c>
      <c r="M22" s="125">
        <f>compopeinc!BA14</f>
        <v>3.8717558446295874E-3</v>
      </c>
      <c r="N22" s="125">
        <f>compopeinc!BB14</f>
        <v>5.7892788013076185E-3</v>
      </c>
      <c r="O22" s="125">
        <f>compopeinc!BC14</f>
        <v>2.0374482276324811E-5</v>
      </c>
      <c r="P22" s="125">
        <f>compopeinc!BD14</f>
        <v>8.2654441537674452E-3</v>
      </c>
      <c r="Q22" s="198">
        <f>compopeinc!BE14</f>
        <v>1.0926468246394368E-2</v>
      </c>
      <c r="R22" s="197">
        <f>compopeinc!BF14</f>
        <v>2.8634270097149649E-2</v>
      </c>
      <c r="S22" s="125">
        <f>compopeinc!BG14</f>
        <v>1.7084249158064235E-2</v>
      </c>
      <c r="T22" s="125">
        <f>compopeinc!BH14</f>
        <v>3.1691538507113348E-3</v>
      </c>
      <c r="U22" s="125">
        <f>compopeinc!BI14</f>
        <v>9.1217969205269417E-4</v>
      </c>
      <c r="V22" s="125">
        <f>compopeinc!BJ14</f>
        <v>2.0018847709997551E-3</v>
      </c>
      <c r="W22" s="125">
        <f>compopeinc!BK14</f>
        <v>-3.118752945479521E-6</v>
      </c>
      <c r="X22" s="125">
        <f>compopeinc!BL14</f>
        <v>1.6828884275717198E-3</v>
      </c>
      <c r="Y22" s="165">
        <f>compopeinc!BM14</f>
        <v>3.7870329506953914E-3</v>
      </c>
    </row>
    <row r="23" spans="1:25">
      <c r="A23" s="126">
        <v>1926</v>
      </c>
      <c r="B23" s="117">
        <f>compopeinc!AP15</f>
        <v>0.16476610135411623</v>
      </c>
      <c r="C23" s="125">
        <f>compopeinc!AQ15</f>
        <v>7.4153604287679128E-2</v>
      </c>
      <c r="D23" s="125">
        <f>compopeinc!AR15</f>
        <v>2.5422224762488704E-2</v>
      </c>
      <c r="E23" s="125">
        <f>compopeinc!AS15</f>
        <v>8.8886368358348095E-3</v>
      </c>
      <c r="F23" s="125">
        <f>compopeinc!AT15</f>
        <v>1.1809215734427078E-2</v>
      </c>
      <c r="G23" s="125">
        <f>compopeinc!AU15</f>
        <v>1.0923208370696188E-4</v>
      </c>
      <c r="H23" s="125">
        <f>compopeinc!AV15</f>
        <v>2.2155771854221636E-2</v>
      </c>
      <c r="I23" s="198">
        <f>compopeinc!AW15</f>
        <v>2.2227415795757963E-2</v>
      </c>
      <c r="J23" s="117">
        <f>compopeinc!AX15</f>
        <v>8.8567303189282853E-2</v>
      </c>
      <c r="K23" s="125">
        <f>compopeinc!AY15</f>
        <v>5.0417534334821976E-2</v>
      </c>
      <c r="L23" s="125">
        <f>compopeinc!AZ15</f>
        <v>1.2026481801606627E-2</v>
      </c>
      <c r="M23" s="125">
        <f>compopeinc!BA15</f>
        <v>3.6076410817134099E-3</v>
      </c>
      <c r="N23" s="125">
        <f>compopeinc!BB15</f>
        <v>4.8913133150570243E-3</v>
      </c>
      <c r="O23" s="125">
        <f>compopeinc!BC15</f>
        <v>2.4952518106755975E-5</v>
      </c>
      <c r="P23" s="125">
        <f>compopeinc!BD15</f>
        <v>8.4395869667790897E-3</v>
      </c>
      <c r="Q23" s="198">
        <f>compopeinc!BE15</f>
        <v>9.1597931711979441E-3</v>
      </c>
      <c r="R23" s="197">
        <f>compopeinc!BF15</f>
        <v>3.3651731230403006E-2</v>
      </c>
      <c r="S23" s="125">
        <f>compopeinc!BG15</f>
        <v>2.3375469027870303E-2</v>
      </c>
      <c r="T23" s="125">
        <f>compopeinc!BH15</f>
        <v>3.0927719889956599E-3</v>
      </c>
      <c r="U23" s="125">
        <f>compopeinc!BI15</f>
        <v>8.2547297185373339E-4</v>
      </c>
      <c r="V23" s="125">
        <f>compopeinc!BJ15</f>
        <v>1.5207217800936755E-3</v>
      </c>
      <c r="W23" s="125">
        <f>compopeinc!BK15</f>
        <v>-1.4819947594459744E-6</v>
      </c>
      <c r="X23" s="125">
        <f>compopeinc!BL15</f>
        <v>1.986453277063701E-3</v>
      </c>
      <c r="Y23" s="165">
        <f>compopeinc!BM15</f>
        <v>2.8523241792853802E-3</v>
      </c>
    </row>
    <row r="24" spans="1:25">
      <c r="A24" s="126">
        <v>1927</v>
      </c>
      <c r="B24" s="117">
        <f>compopeinc!AP16</f>
        <v>0.15667038916473755</v>
      </c>
      <c r="C24" s="125">
        <f>compopeinc!AQ16</f>
        <v>5.993494679197079E-2</v>
      </c>
      <c r="D24" s="125">
        <f>compopeinc!AR16</f>
        <v>2.6757651194554748E-2</v>
      </c>
      <c r="E24" s="125">
        <f>compopeinc!AS16</f>
        <v>9.9344681786131938E-3</v>
      </c>
      <c r="F24" s="125">
        <f>compopeinc!AT16</f>
        <v>1.2379605025898995E-2</v>
      </c>
      <c r="G24" s="125">
        <f>compopeinc!AU16</f>
        <v>1.2834023597353553E-4</v>
      </c>
      <c r="H24" s="125">
        <f>compopeinc!AV16</f>
        <v>2.3535005804852006E-2</v>
      </c>
      <c r="I24" s="198">
        <f>compopeinc!AW16</f>
        <v>2.4000371932874267E-2</v>
      </c>
      <c r="J24" s="117">
        <f>compopeinc!AX16</f>
        <v>8.2758167338459795E-2</v>
      </c>
      <c r="K24" s="125">
        <f>compopeinc!AY16</f>
        <v>4.1084433393414679E-2</v>
      </c>
      <c r="L24" s="125">
        <f>compopeinc!AZ16</f>
        <v>1.2495752208590876E-2</v>
      </c>
      <c r="M24" s="125">
        <f>compopeinc!BA16</f>
        <v>4.0651084535083745E-3</v>
      </c>
      <c r="N24" s="125">
        <f>compopeinc!BB16</f>
        <v>5.5117856075925318E-3</v>
      </c>
      <c r="O24" s="125">
        <f>compopeinc!BC16</f>
        <v>3.1415339675467742E-5</v>
      </c>
      <c r="P24" s="125">
        <f>compopeinc!BD16</f>
        <v>8.9269882039006623E-3</v>
      </c>
      <c r="Q24" s="198">
        <f>compopeinc!BE16</f>
        <v>1.0642684131777189E-2</v>
      </c>
      <c r="R24" s="197">
        <f>compopeinc!BF16</f>
        <v>3.1138830649331782E-2</v>
      </c>
      <c r="S24" s="125">
        <f>compopeinc!BG16</f>
        <v>1.8866600427327795E-2</v>
      </c>
      <c r="T24" s="125">
        <f>compopeinc!BH16</f>
        <v>3.3897676491639458E-3</v>
      </c>
      <c r="U24" s="125">
        <f>compopeinc!BI16</f>
        <v>9.0007622926021106E-4</v>
      </c>
      <c r="V24" s="125">
        <f>compopeinc!BJ16</f>
        <v>2.0433285980632513E-3</v>
      </c>
      <c r="W24" s="125">
        <f>compopeinc!BK16</f>
        <v>-6.9717022066103959E-7</v>
      </c>
      <c r="X24" s="125">
        <f>compopeinc!BL16</f>
        <v>1.9829784664117281E-3</v>
      </c>
      <c r="Y24" s="165">
        <f>compopeinc!BM16</f>
        <v>3.9567764493255086E-3</v>
      </c>
    </row>
    <row r="25" spans="1:25">
      <c r="A25" s="126">
        <v>1928</v>
      </c>
      <c r="B25" s="117">
        <f>compopeinc!AP17</f>
        <v>0.16679231909626754</v>
      </c>
      <c r="C25" s="125">
        <f>compopeinc!AQ17</f>
        <v>6.2133007517809327E-2</v>
      </c>
      <c r="D25" s="125">
        <f>compopeinc!AR17</f>
        <v>2.8898061770755247E-2</v>
      </c>
      <c r="E25" s="125">
        <f>compopeinc!AS17</f>
        <v>1.0682649382375503E-2</v>
      </c>
      <c r="F25" s="125">
        <f>compopeinc!AT17</f>
        <v>1.3674977990166053E-2</v>
      </c>
      <c r="G25" s="125">
        <f>compopeinc!AU17</f>
        <v>1.455855240011596E-4</v>
      </c>
      <c r="H25" s="125">
        <f>compopeinc!AV17</f>
        <v>2.4428310825558918E-2</v>
      </c>
      <c r="I25" s="198">
        <f>compopeinc!AW17</f>
        <v>2.6829726085601368E-2</v>
      </c>
      <c r="J25" s="117">
        <f>compopeinc!AX17</f>
        <v>9.237476217665537E-2</v>
      </c>
      <c r="K25" s="125">
        <f>compopeinc!AY17</f>
        <v>4.334954137596609E-2</v>
      </c>
      <c r="L25" s="125">
        <f>compopeinc!AZ17</f>
        <v>1.4113958711266637E-2</v>
      </c>
      <c r="M25" s="125">
        <f>compopeinc!BA17</f>
        <v>4.2549319092795666E-3</v>
      </c>
      <c r="N25" s="125">
        <f>compopeinc!BB17</f>
        <v>7.1973731959497573E-3</v>
      </c>
      <c r="O25" s="125">
        <f>compopeinc!BC17</f>
        <v>3.7977114576839775E-5</v>
      </c>
      <c r="P25" s="125">
        <f>compopeinc!BD17</f>
        <v>9.3292726445952569E-3</v>
      </c>
      <c r="Q25" s="198">
        <f>compopeinc!BE17</f>
        <v>1.409170722502121E-2</v>
      </c>
      <c r="R25" s="197">
        <f>compopeinc!BF17</f>
        <v>3.7626306093290048E-2</v>
      </c>
      <c r="S25" s="125">
        <f>compopeinc!BG17</f>
        <v>1.9835609082086106E-2</v>
      </c>
      <c r="T25" s="125">
        <f>compopeinc!BH17</f>
        <v>4.5877403451761792E-3</v>
      </c>
      <c r="U25" s="125">
        <f>compopeinc!BI17</f>
        <v>8.5053288472783243E-4</v>
      </c>
      <c r="V25" s="125">
        <f>compopeinc!BJ17</f>
        <v>3.4421275531572783E-3</v>
      </c>
      <c r="W25" s="125">
        <f>compopeinc!BK17</f>
        <v>9.2227241477308753E-7</v>
      </c>
      <c r="X25" s="125">
        <f>compopeinc!BL17</f>
        <v>2.1473596663104597E-3</v>
      </c>
      <c r="Y25" s="165">
        <f>compopeinc!BM17</f>
        <v>6.7620142894174182E-3</v>
      </c>
    </row>
    <row r="26" spans="1:25">
      <c r="A26" s="126">
        <v>1929</v>
      </c>
      <c r="B26" s="117">
        <f>compopeinc!AP18</f>
        <v>0.16589770801927622</v>
      </c>
      <c r="C26" s="125">
        <f>compopeinc!AQ18</f>
        <v>6.8511660624972437E-2</v>
      </c>
      <c r="D26" s="125">
        <f>compopeinc!AR18</f>
        <v>2.9151323612761945E-2</v>
      </c>
      <c r="E26" s="125">
        <f>compopeinc!AS18</f>
        <v>1.0247343300152874E-2</v>
      </c>
      <c r="F26" s="125">
        <f>compopeinc!AT18</f>
        <v>1.2233534972164147E-2</v>
      </c>
      <c r="G26" s="125">
        <f>compopeinc!AU18</f>
        <v>1.485628279539789E-4</v>
      </c>
      <c r="H26" s="125">
        <f>compopeinc!AV18</f>
        <v>2.1551733116739583E-2</v>
      </c>
      <c r="I26" s="198">
        <f>compopeinc!AW18</f>
        <v>2.4053549564531332E-2</v>
      </c>
      <c r="J26" s="117">
        <f>compopeinc!AX18</f>
        <v>9.4135379237339098E-2</v>
      </c>
      <c r="K26" s="125">
        <f>compopeinc!AY18</f>
        <v>4.924098654223124E-2</v>
      </c>
      <c r="L26" s="125">
        <f>compopeinc!AZ18</f>
        <v>1.4780787262161095E-2</v>
      </c>
      <c r="M26" s="125">
        <f>compopeinc!BA18</f>
        <v>4.2495360478946812E-3</v>
      </c>
      <c r="N26" s="125">
        <f>compopeinc!BB18</f>
        <v>6.0346461508817978E-3</v>
      </c>
      <c r="O26" s="125">
        <f>compopeinc!BC18</f>
        <v>3.6213470337233496E-5</v>
      </c>
      <c r="P26" s="125">
        <f>compopeinc!BD18</f>
        <v>7.9617450882051351E-3</v>
      </c>
      <c r="Q26" s="198">
        <f>compopeinc!BE18</f>
        <v>1.1831464675627901E-2</v>
      </c>
      <c r="R26" s="197">
        <f>compopeinc!BF18</f>
        <v>4.0253944840998104E-2</v>
      </c>
      <c r="S26" s="125">
        <f>compopeinc!BG18</f>
        <v>2.4118267725866119E-2</v>
      </c>
      <c r="T26" s="125">
        <f>compopeinc!BH18</f>
        <v>5.0941012311011852E-3</v>
      </c>
      <c r="U26" s="125">
        <f>compopeinc!BI18</f>
        <v>9.118438154232507E-4</v>
      </c>
      <c r="V26" s="125">
        <f>compopeinc!BJ18</f>
        <v>2.805134596553625E-3</v>
      </c>
      <c r="W26" s="125">
        <f>compopeinc!BK18</f>
        <v>-3.7461385096954677E-7</v>
      </c>
      <c r="X26" s="125">
        <f>compopeinc!BL18</f>
        <v>1.8034780347227998E-3</v>
      </c>
      <c r="Y26" s="165">
        <f>compopeinc!BM18</f>
        <v>5.5214940511821011E-3</v>
      </c>
    </row>
    <row r="27" spans="1:25">
      <c r="A27" s="130">
        <v>1930</v>
      </c>
      <c r="B27" s="123">
        <f>compopeinc!AP19</f>
        <v>0.13700579090777729</v>
      </c>
      <c r="C27" s="129">
        <f>compopeinc!AQ19</f>
        <v>5.4221042794016593E-2</v>
      </c>
      <c r="D27" s="129">
        <f>compopeinc!AR19</f>
        <v>2.5176989411367832E-2</v>
      </c>
      <c r="E27" s="129">
        <f>compopeinc!AS19</f>
        <v>1.0361393933738351E-2</v>
      </c>
      <c r="F27" s="129">
        <f>compopeinc!AT19</f>
        <v>8.6258552926034172E-3</v>
      </c>
      <c r="G27" s="129">
        <f>compopeinc!AU19</f>
        <v>1.7634836866111016E-4</v>
      </c>
      <c r="H27" s="129">
        <f>compopeinc!AV19</f>
        <v>2.1681742241986473E-2</v>
      </c>
      <c r="I27" s="202">
        <f>compopeinc!AW19</f>
        <v>1.6762418865403524E-2</v>
      </c>
      <c r="J27" s="123">
        <f>compopeinc!AX19</f>
        <v>7.0429999506856966E-2</v>
      </c>
      <c r="K27" s="129">
        <f>compopeinc!AY19</f>
        <v>3.661577004668199E-2</v>
      </c>
      <c r="L27" s="129">
        <f>compopeinc!AZ19</f>
        <v>1.1711192970242881E-2</v>
      </c>
      <c r="M27" s="129">
        <f>compopeinc!BA19</f>
        <v>4.4337437350381072E-3</v>
      </c>
      <c r="N27" s="129">
        <f>compopeinc!BB19</f>
        <v>3.265530021575056E-3</v>
      </c>
      <c r="O27" s="129">
        <f>compopeinc!BC19</f>
        <v>4.4007095395813794E-5</v>
      </c>
      <c r="P27" s="129">
        <f>compopeinc!BD19</f>
        <v>8.0618726255773012E-3</v>
      </c>
      <c r="Q27" s="202">
        <f>compopeinc!BE19</f>
        <v>6.2978830123458117E-3</v>
      </c>
      <c r="R27" s="201">
        <f>compopeinc!BF19</f>
        <v>2.5711335469633501E-2</v>
      </c>
      <c r="S27" s="129">
        <f>compopeinc!BG19</f>
        <v>1.7505754032525165E-2</v>
      </c>
      <c r="T27" s="129">
        <f>compopeinc!BH19</f>
        <v>2.8235164093064844E-3</v>
      </c>
      <c r="U27" s="129">
        <f>compopeinc!BI19</f>
        <v>8.7892629733890071E-4</v>
      </c>
      <c r="V27" s="129">
        <f>compopeinc!BJ19</f>
        <v>8.4541510935125935E-4</v>
      </c>
      <c r="W27" s="129">
        <f>compopeinc!BK19</f>
        <v>1.1010483859359881E-6</v>
      </c>
      <c r="X27" s="129">
        <f>compopeinc!BL19</f>
        <v>2.0268959316721994E-3</v>
      </c>
      <c r="Y27" s="169">
        <f>compopeinc!BM19</f>
        <v>1.6297266410535587E-3</v>
      </c>
    </row>
    <row r="28" spans="1:25">
      <c r="A28" s="126">
        <v>1931</v>
      </c>
      <c r="B28" s="117">
        <f>compopeinc!AP20</f>
        <v>0.10911292670365921</v>
      </c>
      <c r="C28" s="125">
        <f>compopeinc!AQ20</f>
        <v>2.3504167613551733E-2</v>
      </c>
      <c r="D28" s="125">
        <f>compopeinc!AR20</f>
        <v>2.7223257204863384E-2</v>
      </c>
      <c r="E28" s="125">
        <f>compopeinc!AS20</f>
        <v>1.0908617467409953E-2</v>
      </c>
      <c r="F28" s="125">
        <f>compopeinc!AT20</f>
        <v>8.2132552793714991E-3</v>
      </c>
      <c r="G28" s="125">
        <f>compopeinc!AU20</f>
        <v>2.5700058759973266E-4</v>
      </c>
      <c r="H28" s="125">
        <f>compopeinc!AV20</f>
        <v>2.3340751483554835E-2</v>
      </c>
      <c r="I28" s="198">
        <f>compopeinc!AW20</f>
        <v>1.5665877067308071E-2</v>
      </c>
      <c r="J28" s="117">
        <f>compopeinc!AX20</f>
        <v>4.992775261126136E-2</v>
      </c>
      <c r="K28" s="125">
        <f>compopeinc!AY20</f>
        <v>1.5494813471044366E-2</v>
      </c>
      <c r="L28" s="125">
        <f>compopeinc!AZ20</f>
        <v>1.2249869780702326E-2</v>
      </c>
      <c r="M28" s="125">
        <f>compopeinc!BA20</f>
        <v>4.8236884820561515E-3</v>
      </c>
      <c r="N28" s="125">
        <f>compopeinc!BB20</f>
        <v>3.0728219692946531E-3</v>
      </c>
      <c r="O28" s="125">
        <f>compopeinc!BC20</f>
        <v>6.6574120084729422E-5</v>
      </c>
      <c r="P28" s="125">
        <f>compopeinc!BD20</f>
        <v>8.4053221683010933E-3</v>
      </c>
      <c r="Q28" s="198">
        <f>compopeinc!BE20</f>
        <v>5.8146626197780318E-3</v>
      </c>
      <c r="R28" s="197">
        <f>compopeinc!BF20</f>
        <v>1.5438666575028433E-2</v>
      </c>
      <c r="S28" s="125">
        <f>compopeinc!BG20</f>
        <v>7.3183795570384326E-3</v>
      </c>
      <c r="T28" s="125">
        <f>compopeinc!BH20</f>
        <v>3.028584896942973E-3</v>
      </c>
      <c r="U28" s="125">
        <f>compopeinc!BI20</f>
        <v>9.350990757522917E-4</v>
      </c>
      <c r="V28" s="125">
        <f>compopeinc!BJ20</f>
        <v>7.8731198616609525E-4</v>
      </c>
      <c r="W28" s="125">
        <f>compopeinc!BK20</f>
        <v>2.4193587254949757E-6</v>
      </c>
      <c r="X28" s="125">
        <f>compopeinc!BL20</f>
        <v>1.8779301290342654E-3</v>
      </c>
      <c r="Y28" s="165">
        <f>compopeinc!BM20</f>
        <v>1.4889415713688822E-3</v>
      </c>
    </row>
    <row r="29" spans="1:25">
      <c r="A29" s="126">
        <v>1932</v>
      </c>
      <c r="B29" s="117">
        <f>compopeinc!AP21</f>
        <v>0.10136398140882773</v>
      </c>
      <c r="C29" s="125">
        <f>compopeinc!AQ21</f>
        <v>-6.4377110957469837E-3</v>
      </c>
      <c r="D29" s="125">
        <f>compopeinc!AR21</f>
        <v>3.8816592650453126E-2</v>
      </c>
      <c r="E29" s="125">
        <f>compopeinc!AS21</f>
        <v>1.5265346018483537E-2</v>
      </c>
      <c r="F29" s="125">
        <f>compopeinc!AT21</f>
        <v>8.8804392845178541E-3</v>
      </c>
      <c r="G29" s="125">
        <f>compopeinc!AU21</f>
        <v>4.243268465414939E-4</v>
      </c>
      <c r="H29" s="125">
        <f>compopeinc!AV21</f>
        <v>2.8621161644819863E-2</v>
      </c>
      <c r="I29" s="198">
        <f>compopeinc!AW21</f>
        <v>1.5793826059758844E-2</v>
      </c>
      <c r="J29" s="117">
        <f>compopeinc!AX21</f>
        <v>4.3087403918021752E-2</v>
      </c>
      <c r="K29" s="125">
        <f>compopeinc!AY21</f>
        <v>-4.3755468528430558E-3</v>
      </c>
      <c r="L29" s="125">
        <f>compopeinc!AZ21</f>
        <v>1.9061777641772071E-2</v>
      </c>
      <c r="M29" s="125">
        <f>compopeinc!BA21</f>
        <v>7.3601899841207455E-3</v>
      </c>
      <c r="N29" s="125">
        <f>compopeinc!BB21</f>
        <v>3.7096979374755552E-3</v>
      </c>
      <c r="O29" s="125">
        <f>compopeinc!BC21</f>
        <v>1.278587649871533E-4</v>
      </c>
      <c r="P29" s="125">
        <f>compopeinc!BD21</f>
        <v>1.0640699299905547E-2</v>
      </c>
      <c r="Q29" s="198">
        <f>compopeinc!BE21</f>
        <v>6.562727142603743E-3</v>
      </c>
      <c r="R29" s="197">
        <f>compopeinc!BF21</f>
        <v>1.0084315905558517E-2</v>
      </c>
      <c r="S29" s="125">
        <f>compopeinc!BG21</f>
        <v>0</v>
      </c>
      <c r="T29" s="125">
        <f>compopeinc!BH21</f>
        <v>4.1695195862838184E-3</v>
      </c>
      <c r="U29" s="125">
        <f>compopeinc!BI21</f>
        <v>1.3135502110332457E-3</v>
      </c>
      <c r="V29" s="125">
        <f>compopeinc!BJ21</f>
        <v>8.8065791741579141E-4</v>
      </c>
      <c r="W29" s="125">
        <f>compopeinc!BK21</f>
        <v>1.2571271012252288E-5</v>
      </c>
      <c r="X29" s="125">
        <f>compopeinc!BL21</f>
        <v>2.1527142397332723E-3</v>
      </c>
      <c r="Y29" s="165">
        <f>compopeinc!BM21</f>
        <v>1.5553026800801358E-3</v>
      </c>
    </row>
    <row r="30" spans="1:25">
      <c r="A30" s="126">
        <v>1933</v>
      </c>
      <c r="B30" s="117">
        <f>compopeinc!AP22</f>
        <v>0.11105672657257985</v>
      </c>
      <c r="C30" s="125">
        <f>compopeinc!AQ22</f>
        <v>-5.3481206122331978E-3</v>
      </c>
      <c r="D30" s="125">
        <f>compopeinc!AR22</f>
        <v>3.9219431337680757E-2</v>
      </c>
      <c r="E30" s="125">
        <f>compopeinc!AS22</f>
        <v>1.3990216131223195E-2</v>
      </c>
      <c r="F30" s="125">
        <f>compopeinc!AT22</f>
        <v>1.1522200515586641E-2</v>
      </c>
      <c r="G30" s="125">
        <f>compopeinc!AU22</f>
        <v>4.584363594688484E-4</v>
      </c>
      <c r="H30" s="125">
        <f>compopeinc!AV22</f>
        <v>3.0293905252087791E-2</v>
      </c>
      <c r="I30" s="198">
        <f>compopeinc!AW22</f>
        <v>2.0920657588765823E-2</v>
      </c>
      <c r="J30" s="117">
        <f>compopeinc!AX22</f>
        <v>4.9352823798282451E-2</v>
      </c>
      <c r="K30" s="125">
        <f>compopeinc!AY22</f>
        <v>-3.7833643643094303E-3</v>
      </c>
      <c r="L30" s="125">
        <f>compopeinc!AZ22</f>
        <v>1.9336363239219535E-2</v>
      </c>
      <c r="M30" s="125">
        <f>compopeinc!BA22</f>
        <v>6.5692527834560963E-3</v>
      </c>
      <c r="N30" s="125">
        <f>compopeinc!BB22</f>
        <v>5.5145951134259038E-3</v>
      </c>
      <c r="O30" s="125">
        <f>compopeinc!BC22</f>
        <v>1.4089482891858459E-4</v>
      </c>
      <c r="P30" s="125">
        <f>compopeinc!BD22</f>
        <v>1.1591078039566974E-2</v>
      </c>
      <c r="Q30" s="198">
        <f>compopeinc!BE22</f>
        <v>9.9840041580047962E-3</v>
      </c>
      <c r="R30" s="197">
        <f>compopeinc!BF22</f>
        <v>1.2987434777632888E-2</v>
      </c>
      <c r="S30" s="125">
        <f>compopeinc!BG22</f>
        <v>0</v>
      </c>
      <c r="T30" s="125">
        <f>compopeinc!BH22</f>
        <v>4.702265149001959E-3</v>
      </c>
      <c r="U30" s="125">
        <f>compopeinc!BI22</f>
        <v>1.1626094216806726E-3</v>
      </c>
      <c r="V30" s="125">
        <f>compopeinc!BJ22</f>
        <v>1.7127239057203379E-3</v>
      </c>
      <c r="W30" s="125">
        <f>compopeinc!BK22</f>
        <v>1.3246300569454354E-5</v>
      </c>
      <c r="X30" s="125">
        <f>compopeinc!BL22</f>
        <v>2.2920088760819547E-3</v>
      </c>
      <c r="Y30" s="165">
        <f>compopeinc!BM22</f>
        <v>3.1045811245785059E-3</v>
      </c>
    </row>
    <row r="31" spans="1:25">
      <c r="A31" s="126">
        <v>1934</v>
      </c>
      <c r="B31" s="117">
        <f>compopeinc!AP23</f>
        <v>0.12988747890677371</v>
      </c>
      <c r="C31" s="125">
        <f>compopeinc!AQ23</f>
        <v>2.497407654793599E-2</v>
      </c>
      <c r="D31" s="125">
        <f>compopeinc!AR23</f>
        <v>3.5371551956407433E-2</v>
      </c>
      <c r="E31" s="125">
        <f>compopeinc!AS23</f>
        <v>1.0260262691037129E-2</v>
      </c>
      <c r="F31" s="125">
        <f>compopeinc!AT23</f>
        <v>1.0463032710121552E-2</v>
      </c>
      <c r="G31" s="125">
        <f>compopeinc!AU23</f>
        <v>4.19135460471006E-4</v>
      </c>
      <c r="H31" s="125">
        <f>compopeinc!AV23</f>
        <v>2.8341221675982957E-2</v>
      </c>
      <c r="I31" s="198">
        <f>compopeinc!AW23</f>
        <v>2.0058197864817662E-2</v>
      </c>
      <c r="J31" s="117">
        <f>compopeinc!AX23</f>
        <v>6.009146494099471E-2</v>
      </c>
      <c r="K31" s="125">
        <f>compopeinc!AY23</f>
        <v>1.7315007538758351E-2</v>
      </c>
      <c r="L31" s="125">
        <f>compopeinc!AZ23</f>
        <v>1.5985038929911329E-2</v>
      </c>
      <c r="M31" s="125">
        <f>compopeinc!BA23</f>
        <v>4.5507960792569181E-3</v>
      </c>
      <c r="N31" s="125">
        <f>compopeinc!BB23</f>
        <v>4.0245428629086706E-3</v>
      </c>
      <c r="O31" s="125">
        <f>compopeinc!BC23</f>
        <v>1.276762226659103E-4</v>
      </c>
      <c r="P31" s="125">
        <f>compopeinc!BD23</f>
        <v>1.0418929768517075E-2</v>
      </c>
      <c r="Q31" s="198">
        <f>compopeinc!BE23</f>
        <v>7.6694735389764629E-3</v>
      </c>
      <c r="R31" s="197">
        <f>compopeinc!BF23</f>
        <v>1.6889305899007254E-2</v>
      </c>
      <c r="S31" s="125">
        <f>compopeinc!BG23</f>
        <v>7.8521950681680157E-3</v>
      </c>
      <c r="T31" s="125">
        <f>compopeinc!BH23</f>
        <v>3.2414052092530933E-3</v>
      </c>
      <c r="U31" s="125">
        <f>compopeinc!BI23</f>
        <v>8.326941754460426E-4</v>
      </c>
      <c r="V31" s="125">
        <f>compopeinc!BJ23</f>
        <v>9.8119419835914802E-4</v>
      </c>
      <c r="W31" s="125">
        <f>compopeinc!BK23</f>
        <v>1.3718453031136998E-5</v>
      </c>
      <c r="X31" s="125">
        <f>compopeinc!BL23</f>
        <v>2.1007368903123314E-3</v>
      </c>
      <c r="Y31" s="165">
        <f>compopeinc!BM23</f>
        <v>1.8673619044374875E-3</v>
      </c>
    </row>
    <row r="32" spans="1:25">
      <c r="A32" s="126">
        <v>1935</v>
      </c>
      <c r="B32" s="117">
        <f>compopeinc!AP24</f>
        <v>0.13219027309531747</v>
      </c>
      <c r="C32" s="125">
        <f>compopeinc!AQ24</f>
        <v>3.3501013812393537E-2</v>
      </c>
      <c r="D32" s="125">
        <f>compopeinc!AR24</f>
        <v>2.9879430451188262E-2</v>
      </c>
      <c r="E32" s="125">
        <f>compopeinc!AS24</f>
        <v>8.8825679391297454E-3</v>
      </c>
      <c r="F32" s="125">
        <f>compopeinc!AT24</f>
        <v>1.1071442857227229E-2</v>
      </c>
      <c r="G32" s="125">
        <f>compopeinc!AU24</f>
        <v>4.0037100178837154E-4</v>
      </c>
      <c r="H32" s="125">
        <f>compopeinc!AV24</f>
        <v>2.6550427950918165E-2</v>
      </c>
      <c r="I32" s="198">
        <f>compopeinc!AW24</f>
        <v>2.1905019082672124E-2</v>
      </c>
      <c r="J32" s="117">
        <f>compopeinc!AX24</f>
        <v>6.3089396847858067E-2</v>
      </c>
      <c r="K32" s="125">
        <f>compopeinc!AY24</f>
        <v>2.2872823105004526E-2</v>
      </c>
      <c r="L32" s="125">
        <f>compopeinc!AZ24</f>
        <v>1.318623949387294E-2</v>
      </c>
      <c r="M32" s="125">
        <f>compopeinc!BA24</f>
        <v>3.9177521745783093E-3</v>
      </c>
      <c r="N32" s="125">
        <f>compopeinc!BB24</f>
        <v>4.4822544997763537E-3</v>
      </c>
      <c r="O32" s="125">
        <f>compopeinc!BC24</f>
        <v>1.177645590472868E-4</v>
      </c>
      <c r="P32" s="125">
        <f>compopeinc!BD24</f>
        <v>9.6952997458330092E-3</v>
      </c>
      <c r="Q32" s="198">
        <f>compopeinc!BE24</f>
        <v>8.8172632697456396E-3</v>
      </c>
      <c r="R32" s="197">
        <f>compopeinc!BF24</f>
        <v>1.896038952916055E-2</v>
      </c>
      <c r="S32" s="125">
        <f>compopeinc!BG24</f>
        <v>1.0178822018496372E-2</v>
      </c>
      <c r="T32" s="125">
        <f>compopeinc!BH24</f>
        <v>2.4428803827372995E-3</v>
      </c>
      <c r="U32" s="125">
        <f>compopeinc!BI24</f>
        <v>7.7376766223493959E-4</v>
      </c>
      <c r="V32" s="125">
        <f>compopeinc!BJ24</f>
        <v>1.2499679151198723E-3</v>
      </c>
      <c r="W32" s="125">
        <f>compopeinc!BK24</f>
        <v>9.3001858715212171E-6</v>
      </c>
      <c r="X32" s="125">
        <f>compopeinc!BL24</f>
        <v>1.8454335463086102E-3</v>
      </c>
      <c r="Y32" s="165">
        <f>compopeinc!BM24</f>
        <v>2.4602178183919369E-3</v>
      </c>
    </row>
    <row r="33" spans="1:25">
      <c r="A33" s="126">
        <v>1936</v>
      </c>
      <c r="B33" s="117">
        <f>compopeinc!AP25</f>
        <v>0.14842855106353245</v>
      </c>
      <c r="C33" s="125">
        <f>compopeinc!AQ25</f>
        <v>5.2472946938915931E-2</v>
      </c>
      <c r="D33" s="125">
        <f>compopeinc!AR25</f>
        <v>2.5619073847344995E-2</v>
      </c>
      <c r="E33" s="125">
        <f>compopeinc!AS25</f>
        <v>8.1829737641414598E-3</v>
      </c>
      <c r="F33" s="125">
        <f>compopeinc!AT25</f>
        <v>1.2013655347215329E-2</v>
      </c>
      <c r="G33" s="125">
        <f>compopeinc!AU25</f>
        <v>3.7074493362554E-4</v>
      </c>
      <c r="H33" s="125">
        <f>compopeinc!AV25</f>
        <v>2.6940777252079318E-2</v>
      </c>
      <c r="I33" s="198">
        <f>compopeinc!AW25</f>
        <v>2.2828378980209858E-2</v>
      </c>
      <c r="J33" s="117">
        <f>compopeinc!AX25</f>
        <v>7.1951852294506208E-2</v>
      </c>
      <c r="K33" s="125">
        <f>compopeinc!AY25</f>
        <v>3.4394995431903885E-2</v>
      </c>
      <c r="L33" s="125">
        <f>compopeinc!AZ25</f>
        <v>1.0590922283721936E-2</v>
      </c>
      <c r="M33" s="125">
        <f>compopeinc!BA25</f>
        <v>3.5271435373709667E-3</v>
      </c>
      <c r="N33" s="125">
        <f>compopeinc!BB25</f>
        <v>4.7672893154009901E-3</v>
      </c>
      <c r="O33" s="125">
        <f>compopeinc!BC25</f>
        <v>9.7197013845663885E-5</v>
      </c>
      <c r="P33" s="125">
        <f>compopeinc!BD25</f>
        <v>9.562038899487325E-3</v>
      </c>
      <c r="Q33" s="198">
        <f>compopeinc!BE25</f>
        <v>9.0122658127754132E-3</v>
      </c>
      <c r="R33" s="197">
        <f>compopeinc!BF25</f>
        <v>2.2034685287886917E-2</v>
      </c>
      <c r="S33" s="125">
        <f>compopeinc!BG25</f>
        <v>1.404355296811218E-2</v>
      </c>
      <c r="T33" s="125">
        <f>compopeinc!BH25</f>
        <v>1.8396441257981907E-3</v>
      </c>
      <c r="U33" s="125">
        <f>compopeinc!BI25</f>
        <v>7.0236431713666613E-4</v>
      </c>
      <c r="V33" s="125">
        <f>compopeinc!BJ25</f>
        <v>1.327863427631573E-3</v>
      </c>
      <c r="W33" s="125">
        <f>compopeinc!BK25</f>
        <v>-4.311061826259444E-7</v>
      </c>
      <c r="X33" s="125">
        <f>compopeinc!BL25</f>
        <v>1.6103215893990012E-3</v>
      </c>
      <c r="Y33" s="165">
        <f>compopeinc!BM25</f>
        <v>2.5113699659919339E-3</v>
      </c>
    </row>
    <row r="34" spans="1:25">
      <c r="A34" s="126">
        <v>1937</v>
      </c>
      <c r="B34" s="117">
        <f>compopeinc!AP26</f>
        <v>0.14493152711435228</v>
      </c>
      <c r="C34" s="125">
        <f>compopeinc!AQ26</f>
        <v>5.4075099304185296E-2</v>
      </c>
      <c r="D34" s="125">
        <f>compopeinc!AR26</f>
        <v>2.5912610490468869E-2</v>
      </c>
      <c r="E34" s="125">
        <f>compopeinc!AS26</f>
        <v>7.6376722935392917E-3</v>
      </c>
      <c r="F34" s="125">
        <f>compopeinc!AT26</f>
        <v>1.0863223334976803E-2</v>
      </c>
      <c r="G34" s="125">
        <f>compopeinc!AU26</f>
        <v>3.3637542989375046E-4</v>
      </c>
      <c r="H34" s="125">
        <f>compopeinc!AV26</f>
        <v>2.5218617316478713E-2</v>
      </c>
      <c r="I34" s="198">
        <f>compopeinc!AW26</f>
        <v>2.0887928944809508E-2</v>
      </c>
      <c r="J34" s="117">
        <f>compopeinc!AX26</f>
        <v>7.0223334584826075E-2</v>
      </c>
      <c r="K34" s="125">
        <f>compopeinc!AY26</f>
        <v>3.5941881780663681E-2</v>
      </c>
      <c r="L34" s="125">
        <f>compopeinc!AZ26</f>
        <v>1.0406841362852373E-2</v>
      </c>
      <c r="M34" s="125">
        <f>compopeinc!BA26</f>
        <v>3.3247391378412347E-3</v>
      </c>
      <c r="N34" s="125">
        <f>compopeinc!BB26</f>
        <v>3.8428489781417844E-3</v>
      </c>
      <c r="O34" s="125">
        <f>compopeinc!BC26</f>
        <v>5.4320131688138186E-5</v>
      </c>
      <c r="P34" s="125">
        <f>compopeinc!BD26</f>
        <v>9.3167995317123102E-3</v>
      </c>
      <c r="Q34" s="198">
        <f>compopeinc!BE26</f>
        <v>7.3359036619265244E-3</v>
      </c>
      <c r="R34" s="197">
        <f>compopeinc!BF26</f>
        <v>2.1814628915276982E-2</v>
      </c>
      <c r="S34" s="125">
        <f>compopeinc!BG26</f>
        <v>1.5329729193725343E-2</v>
      </c>
      <c r="T34" s="125">
        <f>compopeinc!BH26</f>
        <v>1.7617349977221083E-3</v>
      </c>
      <c r="U34" s="125">
        <f>compopeinc!BI26</f>
        <v>7.0208659920769625E-4</v>
      </c>
      <c r="V34" s="125">
        <f>compopeinc!BJ26</f>
        <v>8.1588423782498335E-4</v>
      </c>
      <c r="W34" s="125">
        <f>compopeinc!BK26</f>
        <v>-2.5007818168268649E-5</v>
      </c>
      <c r="X34" s="125">
        <f>compopeinc!BL26</f>
        <v>1.6784838439399177E-3</v>
      </c>
      <c r="Y34" s="165">
        <f>compopeinc!BM26</f>
        <v>1.5517178610252025E-3</v>
      </c>
    </row>
    <row r="35" spans="1:25">
      <c r="A35" s="126">
        <v>1938</v>
      </c>
      <c r="B35" s="117">
        <f>compopeinc!AP27</f>
        <v>0.12784587612033563</v>
      </c>
      <c r="C35" s="125">
        <f>compopeinc!AQ27</f>
        <v>3.7018439735654586E-2</v>
      </c>
      <c r="D35" s="125">
        <f>compopeinc!AR27</f>
        <v>2.4486013577628942E-2</v>
      </c>
      <c r="E35" s="125">
        <f>compopeinc!AS27</f>
        <v>8.9056000196779794E-3</v>
      </c>
      <c r="F35" s="125">
        <f>compopeinc!AT27</f>
        <v>1.0395797472617242E-2</v>
      </c>
      <c r="G35" s="125">
        <f>compopeinc!AU27</f>
        <v>5.4269648522521901E-4</v>
      </c>
      <c r="H35" s="125">
        <f>compopeinc!AV27</f>
        <v>2.6242785973911928E-2</v>
      </c>
      <c r="I35" s="198">
        <f>compopeinc!AW27</f>
        <v>2.025454285561969E-2</v>
      </c>
      <c r="J35" s="117">
        <f>compopeinc!AX27</f>
        <v>6.0065979026701431E-2</v>
      </c>
      <c r="K35" s="125">
        <f>compopeinc!AY27</f>
        <v>2.5222336789283158E-2</v>
      </c>
      <c r="L35" s="125">
        <f>compopeinc!AZ27</f>
        <v>9.4715820282392851E-3</v>
      </c>
      <c r="M35" s="125">
        <f>compopeinc!BA27</f>
        <v>3.6317562289163619E-3</v>
      </c>
      <c r="N35" s="125">
        <f>compopeinc!BB27</f>
        <v>3.8886779478712287E-3</v>
      </c>
      <c r="O35" s="125">
        <f>compopeinc!BC27</f>
        <v>1.3275486067825632E-4</v>
      </c>
      <c r="P35" s="125">
        <f>compopeinc!BD27</f>
        <v>1.0187476793125103E-2</v>
      </c>
      <c r="Q35" s="198">
        <f>compopeinc!BE27</f>
        <v>7.5313943785880431E-3</v>
      </c>
      <c r="R35" s="197">
        <f>compopeinc!BF27</f>
        <v>1.9456338377125071E-2</v>
      </c>
      <c r="S35" s="125">
        <f>compopeinc!BG27</f>
        <v>1.264143258597158E-2</v>
      </c>
      <c r="T35" s="125">
        <f>compopeinc!BH27</f>
        <v>1.4113135039716647E-3</v>
      </c>
      <c r="U35" s="125">
        <f>compopeinc!BI27</f>
        <v>7.3681506231139426E-4</v>
      </c>
      <c r="V35" s="125">
        <f>compopeinc!BJ27</f>
        <v>8.4946140946374766E-4</v>
      </c>
      <c r="W35" s="125">
        <f>compopeinc!BK27</f>
        <v>-4.4192696245009549E-6</v>
      </c>
      <c r="X35" s="125">
        <f>compopeinc!BL27</f>
        <v>2.1811003057550606E-3</v>
      </c>
      <c r="Y35" s="165">
        <f>compopeinc!BM27</f>
        <v>1.6406347792761262E-3</v>
      </c>
    </row>
    <row r="36" spans="1:25">
      <c r="A36" s="128">
        <v>1939</v>
      </c>
      <c r="B36" s="120">
        <f>compopeinc!AP28</f>
        <v>0.13840758358348687</v>
      </c>
      <c r="C36" s="127">
        <f>compopeinc!AQ28</f>
        <v>4.6211585364752422E-2</v>
      </c>
      <c r="D36" s="127">
        <f>compopeinc!AR28</f>
        <v>2.4627224094791737E-2</v>
      </c>
      <c r="E36" s="127">
        <f>compopeinc!AS28</f>
        <v>8.565712024636055E-3</v>
      </c>
      <c r="F36" s="127">
        <f>compopeinc!AT28</f>
        <v>1.1213810226605813E-2</v>
      </c>
      <c r="G36" s="127">
        <f>compopeinc!AU28</f>
        <v>5.4141594827479024E-4</v>
      </c>
      <c r="H36" s="127">
        <f>compopeinc!AV28</f>
        <v>2.5466810319052111E-2</v>
      </c>
      <c r="I36" s="200">
        <f>compopeinc!AW28</f>
        <v>2.1781025605373944E-2</v>
      </c>
      <c r="J36" s="120">
        <f>compopeinc!AX28</f>
        <v>6.5541587414976538E-2</v>
      </c>
      <c r="K36" s="127">
        <f>compopeinc!AY28</f>
        <v>3.0710768604131227E-2</v>
      </c>
      <c r="L36" s="127">
        <f>compopeinc!AZ28</f>
        <v>9.7423699059518889E-3</v>
      </c>
      <c r="M36" s="127">
        <f>compopeinc!BA28</f>
        <v>3.6212967448683141E-3</v>
      </c>
      <c r="N36" s="127">
        <f>compopeinc!BB28</f>
        <v>3.9698491297447567E-3</v>
      </c>
      <c r="O36" s="127">
        <f>compopeinc!BC28</f>
        <v>1.3757220773177132E-4</v>
      </c>
      <c r="P36" s="127">
        <f>compopeinc!BD28</f>
        <v>9.697352416948293E-3</v>
      </c>
      <c r="Q36" s="200">
        <f>compopeinc!BE28</f>
        <v>7.6623784056002809E-3</v>
      </c>
      <c r="R36" s="199">
        <f>compopeinc!BF28</f>
        <v>2.0117188942733587E-2</v>
      </c>
      <c r="S36" s="127">
        <f>compopeinc!BG28</f>
        <v>1.3665130686726201E-2</v>
      </c>
      <c r="T36" s="127">
        <f>compopeinc!BH28</f>
        <v>1.5626402486915783E-3</v>
      </c>
      <c r="U36" s="127">
        <f>compopeinc!BI28</f>
        <v>7.4000342564508367E-4</v>
      </c>
      <c r="V36" s="127">
        <f>compopeinc!BJ28</f>
        <v>7.5887135007191692E-4</v>
      </c>
      <c r="W36" s="127">
        <f>compopeinc!BK28</f>
        <v>-1.6273671565557279E-6</v>
      </c>
      <c r="X36" s="127">
        <f>compopeinc!BL28</f>
        <v>1.9350830311131717E-3</v>
      </c>
      <c r="Y36" s="167">
        <f>compopeinc!BM28</f>
        <v>1.4570875676421884E-3</v>
      </c>
    </row>
    <row r="37" spans="1:25">
      <c r="A37" s="126">
        <v>1940</v>
      </c>
      <c r="B37" s="117">
        <f>compopeinc!AP29</f>
        <v>0.14657424112998127</v>
      </c>
      <c r="C37" s="125">
        <f>compopeinc!AQ29</f>
        <v>5.953489150042806E-2</v>
      </c>
      <c r="D37" s="125">
        <f>compopeinc!AR29</f>
        <v>1.8759759519333882E-2</v>
      </c>
      <c r="E37" s="125">
        <f>compopeinc!AS29</f>
        <v>6.4609060012563507E-3</v>
      </c>
      <c r="F37" s="125">
        <f>compopeinc!AT29</f>
        <v>1.2186320604975537E-2</v>
      </c>
      <c r="G37" s="125">
        <f>compopeinc!AU29</f>
        <v>6.0844381109707716E-4</v>
      </c>
      <c r="H37" s="125">
        <f>compopeinc!AV29</f>
        <v>2.6595133321028551E-2</v>
      </c>
      <c r="I37" s="198">
        <f>compopeinc!AW29</f>
        <v>2.2428786371861773E-2</v>
      </c>
      <c r="J37" s="117">
        <f>compopeinc!AX29</f>
        <v>7.2171916382736678E-2</v>
      </c>
      <c r="K37" s="125">
        <f>compopeinc!AY29</f>
        <v>3.954098812372641E-2</v>
      </c>
      <c r="L37" s="125">
        <f>compopeinc!AZ29</f>
        <v>7.0917269409811017E-3</v>
      </c>
      <c r="M37" s="125">
        <f>compopeinc!BA29</f>
        <v>2.6873130863350417E-3</v>
      </c>
      <c r="N37" s="125">
        <f>compopeinc!BB29</f>
        <v>4.3964472603546618E-3</v>
      </c>
      <c r="O37" s="125">
        <f>compopeinc!BC29</f>
        <v>1.6836577710164954E-4</v>
      </c>
      <c r="P37" s="125">
        <f>compopeinc!BD29</f>
        <v>1.0241769413052521E-2</v>
      </c>
      <c r="Q37" s="198">
        <f>compopeinc!BE29</f>
        <v>8.0453057811852736E-3</v>
      </c>
      <c r="R37" s="197">
        <f>compopeinc!BF29</f>
        <v>2.4082762112915164E-2</v>
      </c>
      <c r="S37" s="125">
        <f>compopeinc!BG29</f>
        <v>1.8092808828324283E-2</v>
      </c>
      <c r="T37" s="125">
        <f>compopeinc!BH29</f>
        <v>9.6739013272082418E-4</v>
      </c>
      <c r="U37" s="125">
        <f>compopeinc!BI29</f>
        <v>5.2821642254561652E-4</v>
      </c>
      <c r="V37" s="125">
        <f>compopeinc!BJ29</f>
        <v>8.9043511543426964E-4</v>
      </c>
      <c r="W37" s="125">
        <f>compopeinc!BK29</f>
        <v>5.7134804839736644E-6</v>
      </c>
      <c r="X37" s="125">
        <f>compopeinc!BL29</f>
        <v>1.9750763873202693E-3</v>
      </c>
      <c r="Y37" s="165">
        <f>compopeinc!BM29</f>
        <v>1.6231217460859217E-3</v>
      </c>
    </row>
    <row r="38" spans="1:25">
      <c r="A38" s="126">
        <v>1941</v>
      </c>
      <c r="B38" s="117">
        <f>compopeinc!AP30</f>
        <v>0.14818256055968504</v>
      </c>
      <c r="C38" s="125">
        <f>compopeinc!AQ30</f>
        <v>5.5479980584243666E-2</v>
      </c>
      <c r="D38" s="125">
        <f>compopeinc!AR30</f>
        <v>1.7681705944364572E-2</v>
      </c>
      <c r="E38" s="125">
        <f>compopeinc!AS30</f>
        <v>4.0951969565762971E-3</v>
      </c>
      <c r="F38" s="125">
        <f>compopeinc!AT30</f>
        <v>1.7575852463183463E-2</v>
      </c>
      <c r="G38" s="125">
        <f>compopeinc!AU30</f>
        <v>5.9284604837469971E-4</v>
      </c>
      <c r="H38" s="125">
        <f>compopeinc!AV30</f>
        <v>2.4168032589849859E-2</v>
      </c>
      <c r="I38" s="198">
        <f>compopeinc!AW30</f>
        <v>2.8588945973092476E-2</v>
      </c>
      <c r="J38" s="117">
        <f>compopeinc!AX30</f>
        <v>7.3509171022396416E-2</v>
      </c>
      <c r="K38" s="125">
        <f>compopeinc!AY30</f>
        <v>3.6329156234334053E-2</v>
      </c>
      <c r="L38" s="125">
        <f>compopeinc!AZ30</f>
        <v>6.7224497846360082E-3</v>
      </c>
      <c r="M38" s="125">
        <f>compopeinc!BA30</f>
        <v>1.6543723122844905E-3</v>
      </c>
      <c r="N38" s="125">
        <f>compopeinc!BB30</f>
        <v>7.2470213616537904E-3</v>
      </c>
      <c r="O38" s="125">
        <f>compopeinc!BC30</f>
        <v>1.6567562247112456E-4</v>
      </c>
      <c r="P38" s="125">
        <f>compopeinc!BD30</f>
        <v>9.6406013723929294E-3</v>
      </c>
      <c r="Q38" s="198">
        <f>compopeinc!BE30</f>
        <v>1.1749894334624015E-2</v>
      </c>
      <c r="R38" s="197">
        <f>compopeinc!BF30</f>
        <v>2.4707131413538738E-2</v>
      </c>
      <c r="S38" s="125">
        <f>compopeinc!BG30</f>
        <v>1.6827358133777896E-2</v>
      </c>
      <c r="T38" s="125">
        <f>compopeinc!BH30</f>
        <v>9.8053800872773358E-4</v>
      </c>
      <c r="U38" s="125">
        <f>compopeinc!BI30</f>
        <v>3.2198246889073289E-4</v>
      </c>
      <c r="V38" s="125">
        <f>compopeinc!BJ30</f>
        <v>1.8283893945588903E-3</v>
      </c>
      <c r="W38" s="125">
        <f>compopeinc!BK30</f>
        <v>1.950650672651318E-6</v>
      </c>
      <c r="X38" s="125">
        <f>compopeinc!BL30</f>
        <v>1.7838246024152371E-3</v>
      </c>
      <c r="Y38" s="165">
        <f>compopeinc!BM30</f>
        <v>2.9630881544955925E-3</v>
      </c>
    </row>
    <row r="39" spans="1:25">
      <c r="A39" s="126">
        <v>1942</v>
      </c>
      <c r="B39" s="117">
        <f>compopeinc!AP31</f>
        <v>0.14255161881211076</v>
      </c>
      <c r="C39" s="125">
        <f>compopeinc!AQ31</f>
        <v>5.3015561124687118E-2</v>
      </c>
      <c r="D39" s="125">
        <f>compopeinc!AR31</f>
        <v>1.6957922963408985E-2</v>
      </c>
      <c r="E39" s="125">
        <f>compopeinc!AS31</f>
        <v>3.0741815050804181E-3</v>
      </c>
      <c r="F39" s="125">
        <f>compopeinc!AT31</f>
        <v>1.9783617917912007E-2</v>
      </c>
      <c r="G39" s="125">
        <f>compopeinc!AU31</f>
        <v>4.4535654449397996E-4</v>
      </c>
      <c r="H39" s="125">
        <f>compopeinc!AV31</f>
        <v>1.759808060488267E-2</v>
      </c>
      <c r="I39" s="198">
        <f>compopeinc!AW31</f>
        <v>3.1676898151645601E-2</v>
      </c>
      <c r="J39" s="117">
        <f>compopeinc!AX31</f>
        <v>7.1548910664297055E-2</v>
      </c>
      <c r="K39" s="125">
        <f>compopeinc!AY31</f>
        <v>3.2933145501128989E-2</v>
      </c>
      <c r="L39" s="125">
        <f>compopeinc!AZ31</f>
        <v>6.4003404552872307E-3</v>
      </c>
      <c r="M39" s="125">
        <f>compopeinc!BA31</f>
        <v>1.1179996989346792E-3</v>
      </c>
      <c r="N39" s="125">
        <f>compopeinc!BB31</f>
        <v>9.3128095830926436E-3</v>
      </c>
      <c r="O39" s="125">
        <f>compopeinc!BC31</f>
        <v>1.1155168160566446E-4</v>
      </c>
      <c r="P39" s="125">
        <f>compopeinc!BD31</f>
        <v>6.7901905900244674E-3</v>
      </c>
      <c r="Q39" s="198">
        <f>compopeinc!BE31</f>
        <v>1.4882873154223352E-2</v>
      </c>
      <c r="R39" s="197">
        <f>compopeinc!BF31</f>
        <v>2.3633273554804463E-2</v>
      </c>
      <c r="S39" s="125">
        <f>compopeinc!BG31</f>
        <v>1.3600088478786543E-2</v>
      </c>
      <c r="T39" s="125">
        <f>compopeinc!BH31</f>
        <v>9.16431201701451E-4</v>
      </c>
      <c r="U39" s="125">
        <f>compopeinc!BI31</f>
        <v>1.6669457407578374E-4</v>
      </c>
      <c r="V39" s="125">
        <f>compopeinc!BJ31</f>
        <v>3.060940577691745E-3</v>
      </c>
      <c r="W39" s="125">
        <f>compopeinc!BK31</f>
        <v>-8.5085265387926867E-6</v>
      </c>
      <c r="X39" s="125">
        <f>compopeinc!BL31</f>
        <v>9.9892482029780016E-4</v>
      </c>
      <c r="Y39" s="165">
        <f>compopeinc!BM31</f>
        <v>4.8987024287899293E-3</v>
      </c>
    </row>
    <row r="40" spans="1:25">
      <c r="A40" s="126">
        <v>1943</v>
      </c>
      <c r="B40" s="117">
        <f>compopeinc!AP32</f>
        <v>0.1308470899486289</v>
      </c>
      <c r="C40" s="125">
        <f>compopeinc!AQ32</f>
        <v>4.7291500399407084E-2</v>
      </c>
      <c r="D40" s="125">
        <f>compopeinc!AR32</f>
        <v>1.6551691717949894E-2</v>
      </c>
      <c r="E40" s="125">
        <f>compopeinc!AS32</f>
        <v>2.43713280821381E-3</v>
      </c>
      <c r="F40" s="125">
        <f>compopeinc!AT32</f>
        <v>2.0478499413773971E-2</v>
      </c>
      <c r="G40" s="125">
        <f>compopeinc!AU32</f>
        <v>2.6878871063815618E-4</v>
      </c>
      <c r="H40" s="125">
        <f>compopeinc!AV32</f>
        <v>1.1094826814293276E-2</v>
      </c>
      <c r="I40" s="198">
        <f>compopeinc!AW32</f>
        <v>3.2724650084352734E-2</v>
      </c>
      <c r="J40" s="117">
        <f>compopeinc!AX32</f>
        <v>6.3747141410193733E-2</v>
      </c>
      <c r="K40" s="125">
        <f>compopeinc!AY32</f>
        <v>2.865274570363692E-2</v>
      </c>
      <c r="L40" s="125">
        <f>compopeinc!AZ32</f>
        <v>6.7364175604833479E-3</v>
      </c>
      <c r="M40" s="125">
        <f>compopeinc!BA32</f>
        <v>8.878501246700895E-4</v>
      </c>
      <c r="N40" s="125">
        <f>compopeinc!BB32</f>
        <v>8.9355677249187623E-3</v>
      </c>
      <c r="O40" s="125">
        <f>compopeinc!BC32</f>
        <v>3.7518752638973669E-5</v>
      </c>
      <c r="P40" s="125">
        <f>compopeinc!BD32</f>
        <v>4.2499071169182492E-3</v>
      </c>
      <c r="Q40" s="198">
        <f>compopeinc!BE32</f>
        <v>1.4247134426927382E-2</v>
      </c>
      <c r="R40" s="197">
        <f>compopeinc!BF32</f>
        <v>1.9006509716356427E-2</v>
      </c>
      <c r="S40" s="125">
        <f>compopeinc!BG32</f>
        <v>1.1158108639740694E-2</v>
      </c>
      <c r="T40" s="125">
        <f>compopeinc!BH32</f>
        <v>1.2801951270771479E-3</v>
      </c>
      <c r="U40" s="125">
        <f>compopeinc!BI32</f>
        <v>1.1948336613955739E-4</v>
      </c>
      <c r="V40" s="125">
        <f>compopeinc!BJ32</f>
        <v>2.3016591167983906E-3</v>
      </c>
      <c r="W40" s="125">
        <f>compopeinc!BK32</f>
        <v>-2.625333559908122E-5</v>
      </c>
      <c r="X40" s="125">
        <f>compopeinc!BL32</f>
        <v>5.0430900330286253E-4</v>
      </c>
      <c r="Y40" s="165">
        <f>compopeinc!BM32</f>
        <v>3.6690077988968547E-3</v>
      </c>
    </row>
    <row r="41" spans="1:25">
      <c r="A41" s="126">
        <v>1944</v>
      </c>
      <c r="B41" s="117">
        <f>compopeinc!AP33</f>
        <v>0.11139630448554892</v>
      </c>
      <c r="C41" s="125">
        <f>compopeinc!AQ33</f>
        <v>4.4244782584620605E-2</v>
      </c>
      <c r="D41" s="125">
        <f>compopeinc!AR33</f>
        <v>1.5554141234645403E-2</v>
      </c>
      <c r="E41" s="125">
        <f>compopeinc!AS33</f>
        <v>2.2124207035900045E-3</v>
      </c>
      <c r="F41" s="125">
        <f>compopeinc!AT33</f>
        <v>1.4457144078426847E-2</v>
      </c>
      <c r="G41" s="125">
        <f>compopeinc!AU33</f>
        <v>2.1203842541086222E-4</v>
      </c>
      <c r="H41" s="125">
        <f>compopeinc!AV33</f>
        <v>1.0683009157130658E-2</v>
      </c>
      <c r="I41" s="198">
        <f>compopeinc!AW33</f>
        <v>2.4032768301724551E-2</v>
      </c>
      <c r="J41" s="117">
        <f>compopeinc!AX33</f>
        <v>5.3773457058299536E-2</v>
      </c>
      <c r="K41" s="125">
        <f>compopeinc!AY33</f>
        <v>2.6564996319592943E-2</v>
      </c>
      <c r="L41" s="125">
        <f>compopeinc!AZ33</f>
        <v>6.5268415434401143E-3</v>
      </c>
      <c r="M41" s="125">
        <f>compopeinc!BA33</f>
        <v>7.938504218908104E-4</v>
      </c>
      <c r="N41" s="125">
        <f>compopeinc!BB33</f>
        <v>5.9617929630189906E-3</v>
      </c>
      <c r="O41" s="125">
        <f>compopeinc!BC33</f>
        <v>8.3547752026407352E-6</v>
      </c>
      <c r="P41" s="125">
        <f>compopeinc!BD33</f>
        <v>4.0402299522237593E-3</v>
      </c>
      <c r="Q41" s="198">
        <f>compopeinc!BE33</f>
        <v>9.8773910829302817E-3</v>
      </c>
      <c r="R41" s="197">
        <f>compopeinc!BF33</f>
        <v>1.7833624907037649E-2</v>
      </c>
      <c r="S41" s="125">
        <f>compopeinc!BG33</f>
        <v>1.1574193253283207E-2</v>
      </c>
      <c r="T41" s="125">
        <f>compopeinc!BH33</f>
        <v>1.5116331733141808E-3</v>
      </c>
      <c r="U41" s="125">
        <f>compopeinc!BI33</f>
        <v>1.3069202945522026E-4</v>
      </c>
      <c r="V41" s="125">
        <f>compopeinc!BJ33</f>
        <v>1.5304734709173785E-3</v>
      </c>
      <c r="W41" s="125">
        <f>compopeinc!BK33</f>
        <v>-3.3944676502023371E-5</v>
      </c>
      <c r="X41" s="125">
        <f>compopeinc!BL33</f>
        <v>5.850096988030451E-4</v>
      </c>
      <c r="Y41" s="165">
        <f>compopeinc!BM33</f>
        <v>2.535567957766641E-3</v>
      </c>
    </row>
    <row r="42" spans="1:25">
      <c r="A42" s="126">
        <v>1945</v>
      </c>
      <c r="B42" s="117">
        <f>compopeinc!AP34</f>
        <v>0.10481469334055264</v>
      </c>
      <c r="C42" s="125">
        <f>compopeinc!AQ34</f>
        <v>3.4959468494781182E-2</v>
      </c>
      <c r="D42" s="125">
        <f>compopeinc!AR34</f>
        <v>1.51434345331476E-2</v>
      </c>
      <c r="E42" s="125">
        <f>compopeinc!AS34</f>
        <v>2.2810248735358782E-3</v>
      </c>
      <c r="F42" s="125">
        <f>compopeinc!AT34</f>
        <v>1.4830838641004202E-2</v>
      </c>
      <c r="G42" s="125">
        <f>compopeinc!AU34</f>
        <v>2.5956039468957181E-4</v>
      </c>
      <c r="H42" s="125">
        <f>compopeinc!AV34</f>
        <v>1.114122006755296E-2</v>
      </c>
      <c r="I42" s="198">
        <f>compopeinc!AW34</f>
        <v>2.6199146335841278E-2</v>
      </c>
      <c r="J42" s="117">
        <f>compopeinc!AX34</f>
        <v>4.8161500288172482E-2</v>
      </c>
      <c r="K42" s="125">
        <f>compopeinc!AY34</f>
        <v>2.0810968260576063E-2</v>
      </c>
      <c r="L42" s="125">
        <f>compopeinc!AZ34</f>
        <v>6.64399299269295E-3</v>
      </c>
      <c r="M42" s="125">
        <f>compopeinc!BA34</f>
        <v>8.1871046244088317E-4</v>
      </c>
      <c r="N42" s="125">
        <f>compopeinc!BB34</f>
        <v>5.7260279864401317E-3</v>
      </c>
      <c r="O42" s="125">
        <f>compopeinc!BC34</f>
        <v>3.0111879080461904E-5</v>
      </c>
      <c r="P42" s="125">
        <f>compopeinc!BD34</f>
        <v>4.0572621491559912E-3</v>
      </c>
      <c r="Q42" s="198">
        <f>compopeinc!BE34</f>
        <v>1.0074426557786006E-2</v>
      </c>
      <c r="R42" s="197">
        <f>compopeinc!BF34</f>
        <v>1.4451441137408354E-2</v>
      </c>
      <c r="S42" s="125">
        <f>compopeinc!BG34</f>
        <v>8.7744581200326563E-3</v>
      </c>
      <c r="T42" s="125">
        <f>compopeinc!BH34</f>
        <v>1.6342677169815887E-3</v>
      </c>
      <c r="U42" s="125">
        <f>compopeinc!BI34</f>
        <v>1.3590950403066646E-4</v>
      </c>
      <c r="V42" s="125">
        <f>compopeinc!BJ34</f>
        <v>1.216718826850417E-3</v>
      </c>
      <c r="W42" s="125">
        <f>compopeinc!BK34</f>
        <v>-2.5453012063595692E-5</v>
      </c>
      <c r="X42" s="125">
        <f>compopeinc!BL34</f>
        <v>5.8016026067180362E-4</v>
      </c>
      <c r="Y42" s="165">
        <f>compopeinc!BM34</f>
        <v>2.1353797209048165E-3</v>
      </c>
    </row>
    <row r="43" spans="1:25">
      <c r="A43" s="126">
        <v>1946</v>
      </c>
      <c r="B43" s="117">
        <f>compopeinc!AP35</f>
        <v>0.10180316740887742</v>
      </c>
      <c r="C43" s="125">
        <f>compopeinc!AQ35</f>
        <v>3.0397159462622649E-2</v>
      </c>
      <c r="D43" s="125">
        <f>compopeinc!AR35</f>
        <v>1.1911240239219103E-2</v>
      </c>
      <c r="E43" s="125">
        <f>compopeinc!AS35</f>
        <v>2.4645972887925214E-3</v>
      </c>
      <c r="F43" s="125">
        <f>compopeinc!AT35</f>
        <v>1.5058012630666149E-2</v>
      </c>
      <c r="G43" s="125">
        <f>compopeinc!AU35</f>
        <v>4.9356507443221404E-4</v>
      </c>
      <c r="H43" s="125">
        <f>compopeinc!AV35</f>
        <v>1.3577230885783886E-2</v>
      </c>
      <c r="I43" s="198">
        <f>compopeinc!AW35</f>
        <v>2.7901361827360888E-2</v>
      </c>
      <c r="J43" s="117">
        <f>compopeinc!AX35</f>
        <v>4.5033460151261057E-2</v>
      </c>
      <c r="K43" s="125">
        <f>compopeinc!AY35</f>
        <v>1.8587778660052626E-2</v>
      </c>
      <c r="L43" s="125">
        <f>compopeinc!AZ35</f>
        <v>5.429826956039276E-3</v>
      </c>
      <c r="M43" s="125">
        <f>compopeinc!BA35</f>
        <v>9.3276718888293429E-4</v>
      </c>
      <c r="N43" s="125">
        <f>compopeinc!BB35</f>
        <v>5.2854468736718112E-3</v>
      </c>
      <c r="O43" s="125">
        <f>compopeinc!BC35</f>
        <v>1.4260061266008572E-4</v>
      </c>
      <c r="P43" s="125">
        <f>compopeinc!BD35</f>
        <v>4.9184235869457879E-3</v>
      </c>
      <c r="Q43" s="198">
        <f>compopeinc!BE35</f>
        <v>9.7366162730085394E-3</v>
      </c>
      <c r="R43" s="197">
        <f>compopeinc!BF35</f>
        <v>1.4058738419346786E-2</v>
      </c>
      <c r="S43" s="125">
        <f>compopeinc!BG35</f>
        <v>8.7136324788299312E-3</v>
      </c>
      <c r="T43" s="125">
        <f>compopeinc!BH35</f>
        <v>1.5249864475870222E-3</v>
      </c>
      <c r="U43" s="125">
        <f>compopeinc!BI35</f>
        <v>1.8129139464950628E-4</v>
      </c>
      <c r="V43" s="125">
        <f>compopeinc!BJ35</f>
        <v>9.9554164992404358E-4</v>
      </c>
      <c r="W43" s="125">
        <f>compopeinc!BK35</f>
        <v>1.5302055158821667E-5</v>
      </c>
      <c r="X43" s="125">
        <f>compopeinc!BL35</f>
        <v>8.0342164539965821E-4</v>
      </c>
      <c r="Y43" s="165">
        <f>compopeinc!BM35</f>
        <v>1.8245627477978031E-3</v>
      </c>
    </row>
    <row r="44" spans="1:25">
      <c r="A44" s="126">
        <v>1947</v>
      </c>
      <c r="B44" s="117">
        <f>compopeinc!AP36</f>
        <v>0.10627228754530027</v>
      </c>
      <c r="C44" s="125">
        <f>compopeinc!AQ36</f>
        <v>4.1511044983461608E-2</v>
      </c>
      <c r="D44" s="125">
        <f>compopeinc!AR36</f>
        <v>1.2723500526586806E-2</v>
      </c>
      <c r="E44" s="125">
        <f>compopeinc!AS36</f>
        <v>2.4741952422508992E-3</v>
      </c>
      <c r="F44" s="125">
        <f>compopeinc!AT36</f>
        <v>1.3401294861972911E-2</v>
      </c>
      <c r="G44" s="125">
        <f>compopeinc!AU36</f>
        <v>3.9991328166566963E-4</v>
      </c>
      <c r="H44" s="125">
        <f>compopeinc!AV36</f>
        <v>1.3185736783858119E-2</v>
      </c>
      <c r="I44" s="198">
        <f>compopeinc!AW36</f>
        <v>2.2576601865504257E-2</v>
      </c>
      <c r="J44" s="117">
        <f>compopeinc!AX36</f>
        <v>4.983352562469328E-2</v>
      </c>
      <c r="K44" s="125">
        <f>compopeinc!AY36</f>
        <v>2.6433265356303574E-2</v>
      </c>
      <c r="L44" s="125">
        <f>compopeinc!AZ36</f>
        <v>5.6940119097019046E-3</v>
      </c>
      <c r="M44" s="125">
        <f>compopeinc!BA36</f>
        <v>9.9005278922614272E-4</v>
      </c>
      <c r="N44" s="125">
        <f>compopeinc!BB36</f>
        <v>4.434133891922658E-3</v>
      </c>
      <c r="O44" s="125">
        <f>compopeinc!BC36</f>
        <v>8.1551520399540916E-5</v>
      </c>
      <c r="P44" s="125">
        <f>compopeinc!BD36</f>
        <v>4.7836319830019932E-3</v>
      </c>
      <c r="Q44" s="198">
        <f>compopeinc!BE36</f>
        <v>7.4168781741374588E-3</v>
      </c>
      <c r="R44" s="197">
        <f>compopeinc!BF36</f>
        <v>1.7058558613066873E-2</v>
      </c>
      <c r="S44" s="125">
        <f>compopeinc!BG36</f>
        <v>1.2550660321838273E-2</v>
      </c>
      <c r="T44" s="125">
        <f>compopeinc!BH36</f>
        <v>1.4705665993322244E-3</v>
      </c>
      <c r="U44" s="125">
        <f>compopeinc!BI36</f>
        <v>2.1139807625989124E-4</v>
      </c>
      <c r="V44" s="125">
        <f>compopeinc!BJ36</f>
        <v>7.883361056288151E-4</v>
      </c>
      <c r="W44" s="125">
        <f>compopeinc!BK36</f>
        <v>-1.2717461641953819E-5</v>
      </c>
      <c r="X44" s="125">
        <f>compopeinc!BL36</f>
        <v>7.41093508572833E-4</v>
      </c>
      <c r="Y44" s="165">
        <f>compopeinc!BM36</f>
        <v>1.3092214630767904E-3</v>
      </c>
    </row>
    <row r="45" spans="1:25">
      <c r="A45" s="126">
        <v>1948</v>
      </c>
      <c r="B45" s="117">
        <f>compopeinc!AP37</f>
        <v>0.11721382876005028</v>
      </c>
      <c r="C45" s="125">
        <f>compopeinc!AQ37</f>
        <v>5.2507293827013905E-2</v>
      </c>
      <c r="D45" s="125">
        <f>compopeinc!AR37</f>
        <v>1.2002300893829195E-2</v>
      </c>
      <c r="E45" s="125">
        <f>compopeinc!AS37</f>
        <v>2.53868264163515E-3</v>
      </c>
      <c r="F45" s="125">
        <f>compopeinc!AT37</f>
        <v>1.3316046427485234E-2</v>
      </c>
      <c r="G45" s="125">
        <f>compopeinc!AU37</f>
        <v>3.9514363249644956E-4</v>
      </c>
      <c r="H45" s="125">
        <f>compopeinc!AV37</f>
        <v>1.4123193425508012E-2</v>
      </c>
      <c r="I45" s="198">
        <f>compopeinc!AW37</f>
        <v>2.2331167912082301E-2</v>
      </c>
      <c r="J45" s="117">
        <f>compopeinc!AX37</f>
        <v>5.6560780297724114E-2</v>
      </c>
      <c r="K45" s="125">
        <f>compopeinc!AY37</f>
        <v>3.329484395276161E-2</v>
      </c>
      <c r="L45" s="125">
        <f>compopeinc!AZ37</f>
        <v>5.0280140644944271E-3</v>
      </c>
      <c r="M45" s="125">
        <f>compopeinc!BA37</f>
        <v>1.0181900448040023E-3</v>
      </c>
      <c r="N45" s="125">
        <f>compopeinc!BB37</f>
        <v>4.468017220411658E-3</v>
      </c>
      <c r="O45" s="125">
        <f>compopeinc!BC37</f>
        <v>7.9309249044953479E-5</v>
      </c>
      <c r="P45" s="125">
        <f>compopeinc!BD37</f>
        <v>5.2330778002249202E-3</v>
      </c>
      <c r="Q45" s="198">
        <f>compopeinc!BE37</f>
        <v>7.4393279659825456E-3</v>
      </c>
      <c r="R45" s="197">
        <f>compopeinc!BF37</f>
        <v>1.9423768182917963E-2</v>
      </c>
      <c r="S45" s="125">
        <f>compopeinc!BG37</f>
        <v>1.5050680041569526E-2</v>
      </c>
      <c r="T45" s="125">
        <f>compopeinc!BH37</f>
        <v>1.1233797597831863E-3</v>
      </c>
      <c r="U45" s="125">
        <f>compopeinc!BI37</f>
        <v>2.090673999119802E-4</v>
      </c>
      <c r="V45" s="125">
        <f>compopeinc!BJ37</f>
        <v>8.3503969863373288E-4</v>
      </c>
      <c r="W45" s="125">
        <f>compopeinc!BK37</f>
        <v>-1.4725611301830472E-5</v>
      </c>
      <c r="X45" s="125">
        <f>compopeinc!BL37</f>
        <v>8.3846920129247758E-4</v>
      </c>
      <c r="Y45" s="165">
        <f>compopeinc!BM37</f>
        <v>1.3818576930288869E-3</v>
      </c>
    </row>
    <row r="46" spans="1:25">
      <c r="A46" s="126">
        <v>1949</v>
      </c>
      <c r="B46" s="117">
        <f>compopeinc!AP38</f>
        <v>0.11309343448489272</v>
      </c>
      <c r="C46" s="125">
        <f>compopeinc!AQ38</f>
        <v>5.3963967432612954E-2</v>
      </c>
      <c r="D46" s="125">
        <f>compopeinc!AR38</f>
        <v>1.0786337017254762E-2</v>
      </c>
      <c r="E46" s="125">
        <f>compopeinc!AS38</f>
        <v>2.7017551260514246E-3</v>
      </c>
      <c r="F46" s="125">
        <f>compopeinc!AT38</f>
        <v>1.1256504478578828E-2</v>
      </c>
      <c r="G46" s="125">
        <f>compopeinc!AU38</f>
        <v>5.1653192258306353E-4</v>
      </c>
      <c r="H46" s="125">
        <f>compopeinc!AV38</f>
        <v>1.4963063218291451E-2</v>
      </c>
      <c r="I46" s="198">
        <f>compopeinc!AW38</f>
        <v>1.8905275289520195E-2</v>
      </c>
      <c r="J46" s="117">
        <f>compopeinc!AX38</f>
        <v>5.5231376059195647E-2</v>
      </c>
      <c r="K46" s="125">
        <f>compopeinc!AY38</f>
        <v>3.4354215427504234E-2</v>
      </c>
      <c r="L46" s="125">
        <f>compopeinc!AZ38</f>
        <v>4.4381263928970783E-3</v>
      </c>
      <c r="M46" s="125">
        <f>compopeinc!BA38</f>
        <v>1.0617846336506112E-3</v>
      </c>
      <c r="N46" s="125">
        <f>compopeinc!BB38</f>
        <v>3.6155100281514869E-3</v>
      </c>
      <c r="O46" s="125">
        <f>compopeinc!BC38</f>
        <v>1.2796609863032537E-4</v>
      </c>
      <c r="P46" s="125">
        <f>compopeinc!BD38</f>
        <v>5.6122847255779618E-3</v>
      </c>
      <c r="Q46" s="198">
        <f>compopeinc!BE38</f>
        <v>6.0214887527839604E-3</v>
      </c>
      <c r="R46" s="197">
        <f>compopeinc!BF38</f>
        <v>1.9410956503714404E-2</v>
      </c>
      <c r="S46" s="125">
        <f>compopeinc!BG38</f>
        <v>1.567141976975368E-2</v>
      </c>
      <c r="T46" s="125">
        <f>compopeinc!BH38</f>
        <v>8.133580373139059E-4</v>
      </c>
      <c r="U46" s="125">
        <f>compopeinc!BI38</f>
        <v>2.0868098838224959E-4</v>
      </c>
      <c r="V46" s="125">
        <f>compopeinc!BJ38</f>
        <v>6.6338450889153421E-4</v>
      </c>
      <c r="W46" s="125">
        <f>compopeinc!BK38</f>
        <v>-1.4912874310643231E-6</v>
      </c>
      <c r="X46" s="125">
        <f>compopeinc!BL38</f>
        <v>9.5874180048089201E-4</v>
      </c>
      <c r="Y46" s="165">
        <f>compopeinc!BM38</f>
        <v>1.0968626863232039E-3</v>
      </c>
    </row>
    <row r="47" spans="1:25">
      <c r="A47" s="130">
        <v>1950</v>
      </c>
      <c r="B47" s="123">
        <f>compopeinc!AP39</f>
        <v>0.11756313326493507</v>
      </c>
      <c r="C47" s="129">
        <f>compopeinc!AQ39</f>
        <v>5.0776645809807591E-2</v>
      </c>
      <c r="D47" s="129">
        <f>compopeinc!AR39</f>
        <v>1.448770738321855E-2</v>
      </c>
      <c r="E47" s="129">
        <f>compopeinc!AS39</f>
        <v>2.8856628105169879E-3</v>
      </c>
      <c r="F47" s="129">
        <f>compopeinc!AT39</f>
        <v>1.3765987550229609E-2</v>
      </c>
      <c r="G47" s="129">
        <f>compopeinc!AU39</f>
        <v>5.206578352784213E-4</v>
      </c>
      <c r="H47" s="129">
        <f>compopeinc!AV39</f>
        <v>1.4496643525979134E-2</v>
      </c>
      <c r="I47" s="202">
        <f>compopeinc!AW39</f>
        <v>2.0629828349904795E-2</v>
      </c>
      <c r="J47" s="123">
        <f>compopeinc!AX39</f>
        <v>5.6860667682706346E-2</v>
      </c>
      <c r="K47" s="129">
        <f>compopeinc!AY39</f>
        <v>3.2789694481284895E-2</v>
      </c>
      <c r="L47" s="129">
        <f>compopeinc!AZ39</f>
        <v>6.1642253841592051E-3</v>
      </c>
      <c r="M47" s="129">
        <f>compopeinc!BA39</f>
        <v>1.1746632142880457E-3</v>
      </c>
      <c r="N47" s="129">
        <f>compopeinc!BB39</f>
        <v>4.6210712040419257E-3</v>
      </c>
      <c r="O47" s="129">
        <f>compopeinc!BC39</f>
        <v>1.0334337147812875E-4</v>
      </c>
      <c r="P47" s="129">
        <f>compopeinc!BD39</f>
        <v>5.1274176296744953E-3</v>
      </c>
      <c r="Q47" s="202">
        <f>compopeinc!BE39</f>
        <v>6.8802523977796581E-3</v>
      </c>
      <c r="R47" s="201">
        <f>compopeinc!BF39</f>
        <v>1.6205898104288519E-2</v>
      </c>
      <c r="S47" s="129">
        <f>compopeinc!BG39</f>
        <v>1.2920747731484532E-2</v>
      </c>
      <c r="T47" s="129">
        <f>compopeinc!BH39</f>
        <v>9.3359157591263605E-4</v>
      </c>
      <c r="U47" s="129">
        <f>compopeinc!BI39</f>
        <v>1.9268266527229335E-4</v>
      </c>
      <c r="V47" s="129">
        <f>compopeinc!BJ39</f>
        <v>7.1444825529032102E-4</v>
      </c>
      <c r="W47" s="129">
        <f>compopeinc!BK39</f>
        <v>-2.4877188636581303E-5</v>
      </c>
      <c r="X47" s="129">
        <f>compopeinc!BL39</f>
        <v>4.1697905801701046E-4</v>
      </c>
      <c r="Y47" s="169">
        <f>compopeinc!BM39</f>
        <v>1.0523260069483053E-3</v>
      </c>
    </row>
    <row r="48" spans="1:25">
      <c r="A48" s="126">
        <v>1951</v>
      </c>
      <c r="B48" s="117">
        <f>compopeinc!AP40</f>
        <v>0.10974184543298676</v>
      </c>
      <c r="C48" s="125">
        <f>compopeinc!AQ40</f>
        <v>4.6505499975765668E-2</v>
      </c>
      <c r="D48" s="125">
        <f>compopeinc!AR40</f>
        <v>1.3093221006699279E-2</v>
      </c>
      <c r="E48" s="125">
        <f>compopeinc!AS40</f>
        <v>2.6293162224326604E-3</v>
      </c>
      <c r="F48" s="125">
        <f>compopeinc!AT40</f>
        <v>1.3886151269201645E-2</v>
      </c>
      <c r="G48" s="125">
        <f>compopeinc!AU40</f>
        <v>4.9683073171941322E-4</v>
      </c>
      <c r="H48" s="125">
        <f>compopeinc!AV40</f>
        <v>1.2861240816712563E-2</v>
      </c>
      <c r="I48" s="198">
        <f>compopeinc!AW40</f>
        <v>2.0269585410455516E-2</v>
      </c>
      <c r="J48" s="117">
        <f>compopeinc!AX40</f>
        <v>5.1320527517381191E-2</v>
      </c>
      <c r="K48" s="125">
        <f>compopeinc!AY40</f>
        <v>2.9187346180281598E-2</v>
      </c>
      <c r="L48" s="125">
        <f>compopeinc!AZ40</f>
        <v>5.224649849985768E-3</v>
      </c>
      <c r="M48" s="125">
        <f>compopeinc!BA40</f>
        <v>1.0201513273254408E-3</v>
      </c>
      <c r="N48" s="125">
        <f>compopeinc!BB40</f>
        <v>4.5262906053691078E-3</v>
      </c>
      <c r="O48" s="125">
        <f>compopeinc!BC40</f>
        <v>8.607779063734346E-5</v>
      </c>
      <c r="P48" s="125">
        <f>compopeinc!BD40</f>
        <v>4.7137727682082286E-3</v>
      </c>
      <c r="Q48" s="198">
        <f>compopeinc!BE40</f>
        <v>6.5622389955736996E-3</v>
      </c>
      <c r="R48" s="197">
        <f>compopeinc!BF40</f>
        <v>1.7180359368733428E-2</v>
      </c>
      <c r="S48" s="125">
        <f>compopeinc!BG40</f>
        <v>1.33699370079469E-2</v>
      </c>
      <c r="T48" s="125">
        <f>compopeinc!BH40</f>
        <v>9.6492512847586921E-4</v>
      </c>
      <c r="U48" s="125">
        <f>compopeinc!BI40</f>
        <v>2.0846989800250046E-4</v>
      </c>
      <c r="V48" s="125">
        <f>compopeinc!BJ40</f>
        <v>8.1148763981524457E-4</v>
      </c>
      <c r="W48" s="125">
        <f>compopeinc!BK40</f>
        <v>-2.9240651963337041E-5</v>
      </c>
      <c r="X48" s="125">
        <f>compopeinc!BL40</f>
        <v>6.862155034215925E-4</v>
      </c>
      <c r="Y48" s="165">
        <f>compopeinc!BM40</f>
        <v>1.1685648430346559E-3</v>
      </c>
    </row>
    <row r="49" spans="1:25">
      <c r="A49" s="126">
        <v>1952</v>
      </c>
      <c r="B49" s="117">
        <f>compopeinc!AP41</f>
        <v>0.10395833586273065</v>
      </c>
      <c r="C49" s="125">
        <f>compopeinc!AQ41</f>
        <v>4.6286446300404349E-2</v>
      </c>
      <c r="D49" s="125">
        <f>compopeinc!AR41</f>
        <v>1.1646984225584245E-2</v>
      </c>
      <c r="E49" s="125">
        <f>compopeinc!AS41</f>
        <v>2.7280181695203921E-3</v>
      </c>
      <c r="F49" s="125">
        <f>compopeinc!AT41</f>
        <v>1.2321973106263135E-2</v>
      </c>
      <c r="G49" s="125">
        <f>compopeinc!AU41</f>
        <v>5.2732701945353228E-4</v>
      </c>
      <c r="H49" s="125">
        <f>compopeinc!AV41</f>
        <v>1.1639012714631219E-2</v>
      </c>
      <c r="I49" s="198">
        <f>compopeinc!AW41</f>
        <v>1.88085743268738E-2</v>
      </c>
      <c r="J49" s="117">
        <f>compopeinc!AX41</f>
        <v>4.8703203289726861E-2</v>
      </c>
      <c r="K49" s="125">
        <f>compopeinc!AY41</f>
        <v>2.9749822648708284E-2</v>
      </c>
      <c r="L49" s="125">
        <f>compopeinc!AZ41</f>
        <v>4.7135894738098514E-3</v>
      </c>
      <c r="M49" s="125">
        <f>compopeinc!BA41</f>
        <v>1.0704770942031546E-3</v>
      </c>
      <c r="N49" s="125">
        <f>compopeinc!BB41</f>
        <v>3.5848193454540633E-3</v>
      </c>
      <c r="O49" s="125">
        <f>compopeinc!BC41</f>
        <v>9.5709321587958291E-5</v>
      </c>
      <c r="P49" s="125">
        <f>compopeinc!BD41</f>
        <v>4.0665145708274906E-3</v>
      </c>
      <c r="Q49" s="198">
        <f>compopeinc!BE41</f>
        <v>5.4222708351360531E-3</v>
      </c>
      <c r="R49" s="197">
        <f>compopeinc!BF41</f>
        <v>1.6391683598556202E-2</v>
      </c>
      <c r="S49" s="125">
        <f>compopeinc!BG41</f>
        <v>1.3319437675786611E-2</v>
      </c>
      <c r="T49" s="125">
        <f>compopeinc!BH41</f>
        <v>9.1592986923487744E-4</v>
      </c>
      <c r="U49" s="125">
        <f>compopeinc!BI41</f>
        <v>2.1513231081096227E-4</v>
      </c>
      <c r="V49" s="125">
        <f>compopeinc!BJ41</f>
        <v>5.5308620401463033E-4</v>
      </c>
      <c r="W49" s="125">
        <f>compopeinc!BK41</f>
        <v>-2.5732176162494918E-5</v>
      </c>
      <c r="X49" s="125">
        <f>compopeinc!BL41</f>
        <v>5.8743054597374127E-4</v>
      </c>
      <c r="Y49" s="165">
        <f>compopeinc!BM41</f>
        <v>8.263991688978689E-4</v>
      </c>
    </row>
    <row r="50" spans="1:25">
      <c r="A50" s="126">
        <v>1953</v>
      </c>
      <c r="B50" s="117">
        <f>compopeinc!AP42</f>
        <v>9.6844581019059198E-2</v>
      </c>
      <c r="C50" s="125">
        <f>compopeinc!AQ42</f>
        <v>4.3555503447722951E-2</v>
      </c>
      <c r="D50" s="125">
        <f>compopeinc!AR42</f>
        <v>1.1549716464208992E-2</v>
      </c>
      <c r="E50" s="125">
        <f>compopeinc!AS42</f>
        <v>2.7359711820894111E-3</v>
      </c>
      <c r="F50" s="125">
        <f>compopeinc!AT42</f>
        <v>1.0805473349810267E-2</v>
      </c>
      <c r="G50" s="125">
        <f>compopeinc!AU42</f>
        <v>6.3760026176838127E-4</v>
      </c>
      <c r="H50" s="125">
        <f>compopeinc!AV42</f>
        <v>1.1435649545915166E-2</v>
      </c>
      <c r="I50" s="198">
        <f>compopeinc!AW42</f>
        <v>1.6124666767544042E-2</v>
      </c>
      <c r="J50" s="117">
        <f>compopeinc!AX42</f>
        <v>4.5270502443425571E-2</v>
      </c>
      <c r="K50" s="125">
        <f>compopeinc!AY42</f>
        <v>2.7525863554341435E-2</v>
      </c>
      <c r="L50" s="125">
        <f>compopeinc!AZ42</f>
        <v>4.6126755208833661E-3</v>
      </c>
      <c r="M50" s="125">
        <f>compopeinc!BA42</f>
        <v>1.0515714887313983E-3</v>
      </c>
      <c r="N50" s="125">
        <f>compopeinc!BB42</f>
        <v>3.2306306432495538E-3</v>
      </c>
      <c r="O50" s="125">
        <f>compopeinc!BC42</f>
        <v>1.3901277848821485E-4</v>
      </c>
      <c r="P50" s="125">
        <f>compopeinc!BD42</f>
        <v>3.9338686360881475E-3</v>
      </c>
      <c r="Q50" s="198">
        <f>compopeinc!BE42</f>
        <v>4.7768798216434481E-3</v>
      </c>
      <c r="R50" s="197">
        <f>compopeinc!BF42</f>
        <v>1.5553854801913548E-2</v>
      </c>
      <c r="S50" s="125">
        <f>compopeinc!BG42</f>
        <v>1.2685725837334613E-2</v>
      </c>
      <c r="T50" s="125">
        <f>compopeinc!BH42</f>
        <v>9.0579501730430169E-4</v>
      </c>
      <c r="U50" s="125">
        <f>compopeinc!BI42</f>
        <v>2.212659657937379E-4</v>
      </c>
      <c r="V50" s="125">
        <f>compopeinc!BJ42</f>
        <v>4.9707280727335514E-4</v>
      </c>
      <c r="W50" s="125">
        <f>compopeinc!BK42</f>
        <v>-1.4966015224780833E-5</v>
      </c>
      <c r="X50" s="125">
        <f>compopeinc!BL42</f>
        <v>5.3344876299801769E-4</v>
      </c>
      <c r="Y50" s="165">
        <f>compopeinc!BM42</f>
        <v>7.2551242643429932E-4</v>
      </c>
    </row>
    <row r="51" spans="1:25">
      <c r="A51" s="126">
        <v>1954</v>
      </c>
      <c r="B51" s="117">
        <f>compopeinc!AP43</f>
        <v>9.8032339532993798E-2</v>
      </c>
      <c r="C51" s="125">
        <f>compopeinc!AQ43</f>
        <v>4.4383502066876482E-2</v>
      </c>
      <c r="D51" s="125">
        <f>compopeinc!AR43</f>
        <v>1.1354488639602377E-2</v>
      </c>
      <c r="E51" s="125">
        <f>compopeinc!AS43</f>
        <v>3.5904942903327956E-3</v>
      </c>
      <c r="F51" s="125">
        <f>compopeinc!AT43</f>
        <v>1.0282353035366672E-2</v>
      </c>
      <c r="G51" s="125">
        <f>compopeinc!AU43</f>
        <v>7.9067738559509323E-4</v>
      </c>
      <c r="H51" s="125">
        <f>compopeinc!AV43</f>
        <v>1.1507754705231162E-2</v>
      </c>
      <c r="I51" s="198">
        <f>compopeinc!AW43</f>
        <v>1.6123069409989216E-2</v>
      </c>
      <c r="J51" s="117">
        <f>compopeinc!AX43</f>
        <v>4.589571511884085E-2</v>
      </c>
      <c r="K51" s="125">
        <f>compopeinc!AY43</f>
        <v>2.8848311493474256E-2</v>
      </c>
      <c r="L51" s="125">
        <f>compopeinc!AZ43</f>
        <v>4.2684504203499658E-3</v>
      </c>
      <c r="M51" s="125">
        <f>compopeinc!BA43</f>
        <v>1.4117054756811324E-3</v>
      </c>
      <c r="N51" s="125">
        <f>compopeinc!BB43</f>
        <v>2.8377409209430862E-3</v>
      </c>
      <c r="O51" s="125">
        <f>compopeinc!BC43</f>
        <v>1.9522890492780119E-4</v>
      </c>
      <c r="P51" s="125">
        <f>compopeinc!BD43</f>
        <v>3.9324657233782744E-3</v>
      </c>
      <c r="Q51" s="198">
        <f>compopeinc!BE43</f>
        <v>4.4018121800863431E-3</v>
      </c>
      <c r="R51" s="197">
        <f>compopeinc!BF43</f>
        <v>1.570943610170749E-2</v>
      </c>
      <c r="S51" s="125">
        <f>compopeinc!BG43</f>
        <v>1.2727391431282663E-2</v>
      </c>
      <c r="T51" s="125">
        <f>compopeinc!BH43</f>
        <v>7.7740380024983165E-4</v>
      </c>
      <c r="U51" s="125">
        <f>compopeinc!BI43</f>
        <v>3.3653067072514169E-4</v>
      </c>
      <c r="V51" s="125">
        <f>compopeinc!BJ43</f>
        <v>4.8363590049685016E-4</v>
      </c>
      <c r="W51" s="125">
        <f>compopeinc!BK43</f>
        <v>6.3478167100991658E-7</v>
      </c>
      <c r="X51" s="125">
        <f>compopeinc!BL43</f>
        <v>6.4116392820259816E-4</v>
      </c>
      <c r="Y51" s="165">
        <f>compopeinc!BM43</f>
        <v>7.4267558907939544E-4</v>
      </c>
    </row>
    <row r="52" spans="1:25">
      <c r="A52" s="126">
        <v>1955</v>
      </c>
      <c r="B52" s="117">
        <f>compopeinc!AP44</f>
        <v>0.10310192395811306</v>
      </c>
      <c r="C52" s="125">
        <f>compopeinc!AQ44</f>
        <v>5.3033879092684096E-2</v>
      </c>
      <c r="D52" s="125">
        <f>compopeinc!AR44</f>
        <v>1.1148298882298636E-2</v>
      </c>
      <c r="E52" s="125">
        <f>compopeinc!AS44</f>
        <v>2.4129767030078163E-3</v>
      </c>
      <c r="F52" s="125">
        <f>compopeinc!AT44</f>
        <v>9.7926041448640287E-3</v>
      </c>
      <c r="G52" s="125">
        <f>compopeinc!AU44</f>
        <v>8.5210034175579993E-4</v>
      </c>
      <c r="H52" s="125">
        <f>compopeinc!AV44</f>
        <v>1.0910744022697975E-2</v>
      </c>
      <c r="I52" s="198">
        <f>compopeinc!AW44</f>
        <v>1.4951320770804718E-2</v>
      </c>
      <c r="J52" s="117">
        <f>compopeinc!AX44</f>
        <v>5.0066640865884478E-2</v>
      </c>
      <c r="K52" s="125">
        <f>compopeinc!AY44</f>
        <v>3.5304103976809977E-2</v>
      </c>
      <c r="L52" s="125">
        <f>compopeinc!AZ44</f>
        <v>3.859726269195056E-3</v>
      </c>
      <c r="M52" s="125">
        <f>compopeinc!BA44</f>
        <v>1.1655785897139476E-3</v>
      </c>
      <c r="N52" s="125">
        <f>compopeinc!BB44</f>
        <v>2.3965671012861943E-3</v>
      </c>
      <c r="O52" s="125">
        <f>compopeinc!BC44</f>
        <v>2.030190852860454E-4</v>
      </c>
      <c r="P52" s="125">
        <f>compopeinc!BD44</f>
        <v>3.5299180135756249E-3</v>
      </c>
      <c r="Q52" s="198">
        <f>compopeinc!BE44</f>
        <v>3.6077278300176421E-3</v>
      </c>
      <c r="R52" s="197">
        <f>compopeinc!BF44</f>
        <v>1.8326427632596072E-2</v>
      </c>
      <c r="S52" s="125">
        <f>compopeinc!BG44</f>
        <v>1.5844698520835612E-2</v>
      </c>
      <c r="T52" s="125">
        <f>compopeinc!BH44</f>
        <v>6.5929715435690235E-4</v>
      </c>
      <c r="U52" s="125">
        <f>compopeinc!BI44</f>
        <v>2.221211341143097E-4</v>
      </c>
      <c r="V52" s="125">
        <f>compopeinc!BJ44</f>
        <v>4.1018867114520785E-4</v>
      </c>
      <c r="W52" s="125">
        <f>compopeinc!BK44</f>
        <v>-2.2904568229729603E-6</v>
      </c>
      <c r="X52" s="125">
        <f>compopeinc!BL44</f>
        <v>5.81890976260232E-4</v>
      </c>
      <c r="Y52" s="165">
        <f>compopeinc!BM44</f>
        <v>6.1052163270678274E-4</v>
      </c>
    </row>
    <row r="53" spans="1:25">
      <c r="A53" s="126">
        <v>1956</v>
      </c>
      <c r="B53" s="117">
        <f>compopeinc!AP45</f>
        <v>9.7751044632137934E-2</v>
      </c>
      <c r="C53" s="125">
        <f>compopeinc!AQ45</f>
        <v>5.1501529799931237E-2</v>
      </c>
      <c r="D53" s="125">
        <f>compopeinc!AR45</f>
        <v>1.0147834038307045E-2</v>
      </c>
      <c r="E53" s="125">
        <f>compopeinc!AS45</f>
        <v>3.0605491642772555E-3</v>
      </c>
      <c r="F53" s="125">
        <f>compopeinc!AT45</f>
        <v>8.447936905407516E-3</v>
      </c>
      <c r="G53" s="125">
        <f>compopeinc!AU45</f>
        <v>8.9188122156788553E-4</v>
      </c>
      <c r="H53" s="125">
        <f>compopeinc!AV45</f>
        <v>1.0529349038522403E-2</v>
      </c>
      <c r="I53" s="198">
        <f>compopeinc!AW45</f>
        <v>1.3171964464124601E-2</v>
      </c>
      <c r="J53" s="117">
        <f>compopeinc!AX45</f>
        <v>4.6611084737773027E-2</v>
      </c>
      <c r="K53" s="125">
        <f>compopeinc!AY45</f>
        <v>3.3139194982103833E-2</v>
      </c>
      <c r="L53" s="125">
        <f>compopeinc!AZ45</f>
        <v>3.6519308814031912E-3</v>
      </c>
      <c r="M53" s="125">
        <f>compopeinc!BA45</f>
        <v>1.0965886386312847E-3</v>
      </c>
      <c r="N53" s="125">
        <f>compopeinc!BB45</f>
        <v>1.9835001246070977E-3</v>
      </c>
      <c r="O53" s="125">
        <f>compopeinc!BC45</f>
        <v>2.1184396223290132E-4</v>
      </c>
      <c r="P53" s="125">
        <f>compopeinc!BD45</f>
        <v>3.4871822209131065E-3</v>
      </c>
      <c r="Q53" s="198">
        <f>compopeinc!BE45</f>
        <v>3.040843927881615E-3</v>
      </c>
      <c r="R53" s="197">
        <f>compopeinc!BF45</f>
        <v>1.6636243965266063E-2</v>
      </c>
      <c r="S53" s="125">
        <f>compopeinc!BG45</f>
        <v>1.4485534907646716E-2</v>
      </c>
      <c r="T53" s="125">
        <f>compopeinc!BH45</f>
        <v>6.2678318733638925E-4</v>
      </c>
      <c r="U53" s="125">
        <f>compopeinc!BI45</f>
        <v>2.097242888725994E-4</v>
      </c>
      <c r="V53" s="125">
        <f>compopeinc!BJ45</f>
        <v>2.9632841716171836E-4</v>
      </c>
      <c r="W53" s="125">
        <f>compopeinc!BK45</f>
        <v>-3.8277038324579587E-6</v>
      </c>
      <c r="X53" s="125">
        <f>compopeinc!BL45</f>
        <v>5.7634375451221605E-4</v>
      </c>
      <c r="Y53" s="165">
        <f>compopeinc!BM45</f>
        <v>4.4535711356888375E-4</v>
      </c>
    </row>
    <row r="54" spans="1:25">
      <c r="A54" s="126">
        <v>1957</v>
      </c>
      <c r="B54" s="117">
        <f>compopeinc!AP46</f>
        <v>9.5877421557309356E-2</v>
      </c>
      <c r="C54" s="125">
        <f>compopeinc!AQ46</f>
        <v>4.894302136738031E-2</v>
      </c>
      <c r="D54" s="125">
        <f>compopeinc!AR46</f>
        <v>9.8415405490317673E-3</v>
      </c>
      <c r="E54" s="125">
        <f>compopeinc!AS46</f>
        <v>3.0727704991385077E-3</v>
      </c>
      <c r="F54" s="125">
        <f>compopeinc!AT46</f>
        <v>8.7965875378454121E-3</v>
      </c>
      <c r="G54" s="125">
        <f>compopeinc!AU46</f>
        <v>9.9351314354291401E-4</v>
      </c>
      <c r="H54" s="125">
        <f>compopeinc!AV46</f>
        <v>1.0344295640325961E-2</v>
      </c>
      <c r="I54" s="198">
        <f>compopeinc!AW46</f>
        <v>1.3885692820044464E-2</v>
      </c>
      <c r="J54" s="117">
        <f>compopeinc!AX46</f>
        <v>4.5213318580830823E-2</v>
      </c>
      <c r="K54" s="125">
        <f>compopeinc!AY46</f>
        <v>3.1221078810189221E-2</v>
      </c>
      <c r="L54" s="125">
        <f>compopeinc!AZ46</f>
        <v>3.6813347859749701E-3</v>
      </c>
      <c r="M54" s="125">
        <f>compopeinc!BA46</f>
        <v>1.125772366748709E-3</v>
      </c>
      <c r="N54" s="125">
        <f>compopeinc!BB46</f>
        <v>2.2151106534361469E-3</v>
      </c>
      <c r="O54" s="125">
        <f>compopeinc!BC46</f>
        <v>2.3972715352605541E-4</v>
      </c>
      <c r="P54" s="125">
        <f>compopeinc!BD46</f>
        <v>3.2815590916600431E-3</v>
      </c>
      <c r="Q54" s="198">
        <f>compopeinc!BE46</f>
        <v>3.4487357192956826E-3</v>
      </c>
      <c r="R54" s="197">
        <f>compopeinc!BF46</f>
        <v>1.5676456723004405E-2</v>
      </c>
      <c r="S54" s="125">
        <f>compopeinc!BG46</f>
        <v>1.3419634360333558E-2</v>
      </c>
      <c r="T54" s="125">
        <f>compopeinc!BH46</f>
        <v>6.5905104527767767E-4</v>
      </c>
      <c r="U54" s="125">
        <f>compopeinc!BI46</f>
        <v>2.5673394900627632E-4</v>
      </c>
      <c r="V54" s="125">
        <f>compopeinc!BJ46</f>
        <v>3.1599430930001913E-4</v>
      </c>
      <c r="W54" s="125">
        <f>compopeinc!BK46</f>
        <v>7.1678160173841381E-7</v>
      </c>
      <c r="X54" s="125">
        <f>compopeinc!BL46</f>
        <v>5.4173765315153441E-4</v>
      </c>
      <c r="Y54" s="165">
        <f>compopeinc!BM46</f>
        <v>4.8258862433359778E-4</v>
      </c>
    </row>
    <row r="55" spans="1:25">
      <c r="A55" s="126">
        <v>1958</v>
      </c>
      <c r="B55" s="117">
        <f>compopeinc!AP47</f>
        <v>8.9554839053009677E-2</v>
      </c>
      <c r="C55" s="125">
        <f>compopeinc!AQ47</f>
        <v>4.3375512182501297E-2</v>
      </c>
      <c r="D55" s="125">
        <f>compopeinc!AR47</f>
        <v>9.4706030683803163E-3</v>
      </c>
      <c r="E55" s="125">
        <f>compopeinc!AS47</f>
        <v>3.3713590628592035E-3</v>
      </c>
      <c r="F55" s="125">
        <f>compopeinc!AT47</f>
        <v>8.2542378746618492E-3</v>
      </c>
      <c r="G55" s="125">
        <f>compopeinc!AU47</f>
        <v>1.216752488990194E-3</v>
      </c>
      <c r="H55" s="125">
        <f>compopeinc!AV47</f>
        <v>1.0322399258191863E-2</v>
      </c>
      <c r="I55" s="198">
        <f>compopeinc!AW47</f>
        <v>1.3543975117424971E-2</v>
      </c>
      <c r="J55" s="117">
        <f>compopeinc!AX47</f>
        <v>4.1244081477784272E-2</v>
      </c>
      <c r="K55" s="125">
        <f>compopeinc!AY47</f>
        <v>2.7384307748865713E-2</v>
      </c>
      <c r="L55" s="125">
        <f>compopeinc!AZ47</f>
        <v>3.6419749135051457E-3</v>
      </c>
      <c r="M55" s="125">
        <f>compopeinc!BA47</f>
        <v>1.2502621758650496E-3</v>
      </c>
      <c r="N55" s="125">
        <f>compopeinc!BB47</f>
        <v>2.0168226405175359E-3</v>
      </c>
      <c r="O55" s="125">
        <f>compopeinc!BC47</f>
        <v>3.418351078922834E-4</v>
      </c>
      <c r="P55" s="125">
        <f>compopeinc!BD47</f>
        <v>3.3505609758896241E-3</v>
      </c>
      <c r="Q55" s="198">
        <f>compopeinc!BE47</f>
        <v>3.2583179152489254E-3</v>
      </c>
      <c r="R55" s="197">
        <f>compopeinc!BF47</f>
        <v>1.4116026963012696E-2</v>
      </c>
      <c r="S55" s="125">
        <f>compopeinc!BG47</f>
        <v>1.1792285474416617E-2</v>
      </c>
      <c r="T55" s="125">
        <f>compopeinc!BH47</f>
        <v>6.776749400554654E-4</v>
      </c>
      <c r="U55" s="125">
        <f>compopeinc!BI47</f>
        <v>2.8111380714453636E-4</v>
      </c>
      <c r="V55" s="125">
        <f>compopeinc!BJ47</f>
        <v>3.0524799955926199E-4</v>
      </c>
      <c r="W55" s="125">
        <f>compopeinc!BK47</f>
        <v>3.3185638905197331E-5</v>
      </c>
      <c r="X55" s="125">
        <f>compopeinc!BL47</f>
        <v>5.4226269997142821E-4</v>
      </c>
      <c r="Y55" s="165">
        <f>compopeinc!BM47</f>
        <v>4.8425640296019166E-4</v>
      </c>
    </row>
    <row r="56" spans="1:25">
      <c r="A56" s="128">
        <v>1959</v>
      </c>
      <c r="B56" s="120">
        <f>compopeinc!AP48</f>
        <v>9.5338985546150196E-2</v>
      </c>
      <c r="C56" s="127">
        <f>compopeinc!AQ48</f>
        <v>5.0063194264340818E-2</v>
      </c>
      <c r="D56" s="127">
        <f>compopeinc!AR48</f>
        <v>9.1214242297323819E-3</v>
      </c>
      <c r="E56" s="127">
        <f>compopeinc!AS48</f>
        <v>3.462804957431404E-3</v>
      </c>
      <c r="F56" s="127">
        <f>compopeinc!AT48</f>
        <v>8.4670965353219624E-3</v>
      </c>
      <c r="G56" s="127">
        <f>compopeinc!AU48</f>
        <v>1.2422171097621194E-3</v>
      </c>
      <c r="H56" s="127">
        <f>compopeinc!AV48</f>
        <v>9.7264544403899388E-3</v>
      </c>
      <c r="I56" s="200">
        <f>compopeinc!AW48</f>
        <v>1.3255794009171576E-2</v>
      </c>
      <c r="J56" s="120">
        <f>compopeinc!AX48</f>
        <v>4.4556874710564687E-2</v>
      </c>
      <c r="K56" s="127">
        <f>compopeinc!AY48</f>
        <v>3.1628818901884848E-2</v>
      </c>
      <c r="L56" s="127">
        <f>compopeinc!AZ48</f>
        <v>3.3442771812827567E-3</v>
      </c>
      <c r="M56" s="127">
        <f>compopeinc!BA48</f>
        <v>1.1751748828644165E-3</v>
      </c>
      <c r="N56" s="127">
        <f>compopeinc!BB48</f>
        <v>2.0453321483987212E-3</v>
      </c>
      <c r="O56" s="127">
        <f>compopeinc!BC48</f>
        <v>3.1930299970715737E-4</v>
      </c>
      <c r="P56" s="127">
        <f>compopeinc!BD48</f>
        <v>2.8886634662590883E-3</v>
      </c>
      <c r="Q56" s="200">
        <f>compopeinc!BE48</f>
        <v>3.1553051301676975E-3</v>
      </c>
      <c r="R56" s="199">
        <f>compopeinc!BF48</f>
        <v>1.5642039496098763E-2</v>
      </c>
      <c r="S56" s="127">
        <f>compopeinc!BG48</f>
        <v>1.3541911636555519E-2</v>
      </c>
      <c r="T56" s="127">
        <f>compopeinc!BH48</f>
        <v>5.4065898079937917E-4</v>
      </c>
      <c r="U56" s="127">
        <f>compopeinc!BI48</f>
        <v>2.4240502498127023E-4</v>
      </c>
      <c r="V56" s="127">
        <f>compopeinc!BJ48</f>
        <v>3.2528512192972004E-4</v>
      </c>
      <c r="W56" s="127">
        <f>compopeinc!BK48</f>
        <v>1.7763181851341703E-5</v>
      </c>
      <c r="X56" s="127">
        <f>compopeinc!BL48</f>
        <v>4.7928570126591792E-4</v>
      </c>
      <c r="Y56" s="167">
        <f>compopeinc!BM48</f>
        <v>4.9472984871561294E-4</v>
      </c>
    </row>
    <row r="57" spans="1:25">
      <c r="A57" s="126">
        <v>1960</v>
      </c>
      <c r="B57" s="117">
        <f>compopeinc!AP49</f>
        <v>9.1074707159689614E-2</v>
      </c>
      <c r="C57" s="125">
        <f>compopeinc!AQ49</f>
        <v>4.9336892054218873E-2</v>
      </c>
      <c r="D57" s="125">
        <f>compopeinc!AR49</f>
        <v>8.5053679511894621E-3</v>
      </c>
      <c r="E57" s="125">
        <f>compopeinc!AS49</f>
        <v>4.1045371816603778E-3</v>
      </c>
      <c r="F57" s="125">
        <f>compopeinc!AT49</f>
        <v>7.2256739008823385E-3</v>
      </c>
      <c r="G57" s="125">
        <f>compopeinc!AU49</f>
        <v>1.2967359464055284E-3</v>
      </c>
      <c r="H57" s="125">
        <f>compopeinc!AV49</f>
        <v>9.2225375646922333E-3</v>
      </c>
      <c r="I57" s="198">
        <f>compopeinc!AW49</f>
        <v>1.1382962560640811E-2</v>
      </c>
      <c r="J57" s="117">
        <f>compopeinc!AX49</f>
        <v>4.4049099810846155E-2</v>
      </c>
      <c r="K57" s="125">
        <f>compopeinc!AY49</f>
        <v>3.1881701338045403E-2</v>
      </c>
      <c r="L57" s="125">
        <f>compopeinc!AZ49</f>
        <v>3.1584369629522845E-3</v>
      </c>
      <c r="M57" s="125">
        <f>compopeinc!BA49</f>
        <v>1.5608265945118765E-3</v>
      </c>
      <c r="N57" s="125">
        <f>compopeinc!BB49</f>
        <v>1.662576286254351E-3</v>
      </c>
      <c r="O57" s="125">
        <f>compopeinc!BC49</f>
        <v>3.2879169075517088E-4</v>
      </c>
      <c r="P57" s="125">
        <f>compopeinc!BD49</f>
        <v>2.8824706454227984E-3</v>
      </c>
      <c r="Q57" s="198">
        <f>compopeinc!BE49</f>
        <v>2.574296292904274E-3</v>
      </c>
      <c r="R57" s="197">
        <f>compopeinc!BF49</f>
        <v>1.6543699734804136E-2</v>
      </c>
      <c r="S57" s="125">
        <f>compopeinc!BG49</f>
        <v>1.4724207495172696E-2</v>
      </c>
      <c r="T57" s="125">
        <f>compopeinc!BH49</f>
        <v>5.0106579926965824E-4</v>
      </c>
      <c r="U57" s="125">
        <f>compopeinc!BI49</f>
        <v>2.8401186454087907E-4</v>
      </c>
      <c r="V57" s="125">
        <f>compopeinc!BJ49</f>
        <v>2.233256936661611E-4</v>
      </c>
      <c r="W57" s="125">
        <f>compopeinc!BK49</f>
        <v>1.2156287523672491E-5</v>
      </c>
      <c r="X57" s="125">
        <f>compopeinc!BL49</f>
        <v>4.6203119115533755E-4</v>
      </c>
      <c r="Y57" s="165">
        <f>compopeinc!BM49</f>
        <v>3.3690140347573288E-4</v>
      </c>
    </row>
    <row r="58" spans="1:25">
      <c r="A58" s="126">
        <v>1961</v>
      </c>
      <c r="B58" s="117">
        <f>compopeinc!AP50</f>
        <v>8.9380595441231545E-2</v>
      </c>
      <c r="C58" s="125">
        <f>compopeinc!AQ50</f>
        <v>4.9187783523054251E-2</v>
      </c>
      <c r="D58" s="125">
        <f>compopeinc!AR50</f>
        <v>7.7583131839446991E-3</v>
      </c>
      <c r="E58" s="125">
        <f>compopeinc!AS50</f>
        <v>3.8148161633474345E-3</v>
      </c>
      <c r="F58" s="125">
        <f>compopeinc!AT50</f>
        <v>7.0466356498542319E-3</v>
      </c>
      <c r="G58" s="125">
        <f>compopeinc!AU50</f>
        <v>1.4450472257056327E-3</v>
      </c>
      <c r="H58" s="125">
        <f>compopeinc!AV50</f>
        <v>8.7163052592655436E-3</v>
      </c>
      <c r="I58" s="198">
        <f>compopeinc!AW50</f>
        <v>1.1411694436059753E-2</v>
      </c>
      <c r="J58" s="117">
        <f>compopeinc!AX50</f>
        <v>4.3768967461467086E-2</v>
      </c>
      <c r="K58" s="125">
        <f>compopeinc!AY50</f>
        <v>3.2034073279100628E-2</v>
      </c>
      <c r="L58" s="125">
        <f>compopeinc!AZ50</f>
        <v>2.8039203646599781E-3</v>
      </c>
      <c r="M58" s="125">
        <f>compopeinc!BA50</f>
        <v>1.3525096790400117E-3</v>
      </c>
      <c r="N58" s="125">
        <f>compopeinc!BB50</f>
        <v>1.7306960904480482E-3</v>
      </c>
      <c r="O58" s="125">
        <f>compopeinc!BC50</f>
        <v>3.9264944750699778E-4</v>
      </c>
      <c r="P58" s="125">
        <f>compopeinc!BD50</f>
        <v>2.6948577532792508E-3</v>
      </c>
      <c r="Q58" s="198">
        <f>compopeinc!BE50</f>
        <v>2.7602608474321696E-3</v>
      </c>
      <c r="R58" s="197">
        <f>compopeinc!BF50</f>
        <v>1.6725713757342612E-2</v>
      </c>
      <c r="S58" s="125">
        <f>compopeinc!BG50</f>
        <v>1.4914864604337524E-2</v>
      </c>
      <c r="T58" s="125">
        <f>compopeinc!BH50</f>
        <v>4.0787375740347588E-4</v>
      </c>
      <c r="U58" s="125">
        <f>compopeinc!BI50</f>
        <v>2.659735316362852E-4</v>
      </c>
      <c r="V58" s="125">
        <f>compopeinc!BJ50</f>
        <v>2.7624391700885835E-4</v>
      </c>
      <c r="W58" s="125">
        <f>compopeinc!BK50</f>
        <v>3.1010725679410663E-5</v>
      </c>
      <c r="X58" s="125">
        <f>compopeinc!BL50</f>
        <v>3.9593241369541602E-4</v>
      </c>
      <c r="Y58" s="165">
        <f>compopeinc!BM50</f>
        <v>4.3381480758164471E-4</v>
      </c>
    </row>
    <row r="59" spans="1:25">
      <c r="A59" s="118">
        <v>1962</v>
      </c>
      <c r="B59" s="117">
        <f>compopeinc!AP51</f>
        <v>9.0996734797954559E-2</v>
      </c>
      <c r="C59" s="116">
        <f>compopeinc!AQ51</f>
        <v>5.2153317031071317E-2</v>
      </c>
      <c r="D59" s="116">
        <f>compopeinc!AR51</f>
        <v>7.1915801276633672E-3</v>
      </c>
      <c r="E59" s="116">
        <f>compopeinc!AS51</f>
        <v>4.0530206095941703E-3</v>
      </c>
      <c r="F59" s="116">
        <f>compopeinc!AT51</f>
        <v>6.7938849883894432E-3</v>
      </c>
      <c r="G59" s="116">
        <f>compopeinc!AU51</f>
        <v>1.1822860721183662E-3</v>
      </c>
      <c r="H59" s="116">
        <f>compopeinc!AV51</f>
        <v>8.7128808226341337E-3</v>
      </c>
      <c r="I59" s="194">
        <f>compopeinc!AW51</f>
        <v>1.0910006821787971E-2</v>
      </c>
      <c r="J59" s="117">
        <f>compopeinc!AX51</f>
        <v>4.4323980808258057E-2</v>
      </c>
      <c r="K59" s="116">
        <f>compopeinc!AY51</f>
        <v>3.3671206665056998E-2</v>
      </c>
      <c r="L59" s="116">
        <f>compopeinc!AZ51</f>
        <v>2.5447991607748547E-3</v>
      </c>
      <c r="M59" s="116">
        <f>compopeinc!BA51</f>
        <v>1.4720532295154104E-3</v>
      </c>
      <c r="N59" s="116">
        <f>compopeinc!BB51</f>
        <v>1.5417141466165095E-3</v>
      </c>
      <c r="O59" s="116">
        <f>compopeinc!BC51</f>
        <v>2.9060119429510971E-4</v>
      </c>
      <c r="P59" s="116">
        <f>compopeinc!BD51</f>
        <v>2.3907151117496862E-3</v>
      </c>
      <c r="Q59" s="194">
        <f>compopeinc!BE51</f>
        <v>2.4139855427062649E-3</v>
      </c>
      <c r="R59" s="117">
        <f>compopeinc!BF51</f>
        <v>1.6865633428096771E-2</v>
      </c>
      <c r="S59" s="116">
        <f>compopeinc!BG51</f>
        <v>1.5296763940197831E-2</v>
      </c>
      <c r="T59" s="116">
        <f>compopeinc!BH51</f>
        <v>3.6941566113623007E-4</v>
      </c>
      <c r="U59" s="116">
        <f>compopeinc!BI51</f>
        <v>3.3142214023954122E-4</v>
      </c>
      <c r="V59" s="116">
        <f>compopeinc!BJ51</f>
        <v>2.0548160791623006E-4</v>
      </c>
      <c r="W59" s="116">
        <f>compopeinc!BK51</f>
        <v>-8.0461182700173865E-7</v>
      </c>
      <c r="X59" s="116">
        <f>compopeinc!BL51</f>
        <v>3.5776750311766558E-4</v>
      </c>
      <c r="Y59" s="145">
        <f>compopeinc!BM51</f>
        <v>3.0986317510067957E-4</v>
      </c>
    </row>
    <row r="60" spans="1:25">
      <c r="A60" s="118">
        <v>1963</v>
      </c>
      <c r="B60" s="117">
        <f>compopeinc!AP52</f>
        <v>9.254838153719902E-2</v>
      </c>
      <c r="C60" s="116">
        <f>compopeinc!AQ52</f>
        <v>5.45608502204964E-2</v>
      </c>
      <c r="D60" s="116">
        <f>compopeinc!AR52</f>
        <v>6.498991242314801E-3</v>
      </c>
      <c r="E60" s="116">
        <f>compopeinc!AS52</f>
        <v>3.6646966300335881E-3</v>
      </c>
      <c r="F60" s="116">
        <f>compopeinc!AT52</f>
        <v>6.6994584701285135E-3</v>
      </c>
      <c r="G60" s="116">
        <f>compopeinc!AU52</f>
        <v>1.8034002009156562E-3</v>
      </c>
      <c r="H60" s="116">
        <f>compopeinc!AV52</f>
        <v>8.4998218127804188E-3</v>
      </c>
      <c r="I60" s="194">
        <f>compopeinc!AW52</f>
        <v>1.0821165878585398E-2</v>
      </c>
      <c r="J60" s="117">
        <f>compopeinc!AX52</f>
        <v>4.5638265088200569E-2</v>
      </c>
      <c r="K60" s="116">
        <f>compopeinc!AY52</f>
        <v>3.528615208411038E-2</v>
      </c>
      <c r="L60" s="116">
        <f>compopeinc!AZ52</f>
        <v>2.2302608281012286E-3</v>
      </c>
      <c r="M60" s="116">
        <f>compopeinc!BA52</f>
        <v>1.2744137824731764E-3</v>
      </c>
      <c r="N60" s="116">
        <f>compopeinc!BB52</f>
        <v>1.5400726369968728E-3</v>
      </c>
      <c r="O60" s="116">
        <f>compopeinc!BC52</f>
        <v>4.6773048537166362E-4</v>
      </c>
      <c r="P60" s="116">
        <f>compopeinc!BD52</f>
        <v>2.3799693796822015E-3</v>
      </c>
      <c r="Q60" s="194">
        <f>compopeinc!BE52</f>
        <v>2.4596667792140207E-3</v>
      </c>
      <c r="R60" s="117">
        <f>compopeinc!BF52</f>
        <v>1.7616166733205318E-2</v>
      </c>
      <c r="S60" s="116">
        <f>compopeinc!BG52</f>
        <v>1.6179089125927543E-2</v>
      </c>
      <c r="T60" s="116">
        <f>compopeinc!BH52</f>
        <v>2.5446526218899593E-4</v>
      </c>
      <c r="U60" s="116">
        <f>compopeinc!BI52</f>
        <v>2.8400522158143033E-4</v>
      </c>
      <c r="V60" s="116">
        <f>compopeinc!BJ52</f>
        <v>1.9035570517689058E-4</v>
      </c>
      <c r="W60" s="116">
        <f>compopeinc!BK52</f>
        <v>4.1331209075325115E-5</v>
      </c>
      <c r="X60" s="116">
        <f>compopeinc!BL52</f>
        <v>3.6885637286268889E-4</v>
      </c>
      <c r="Y60" s="145">
        <f>compopeinc!BM52</f>
        <v>2.980644864373642E-4</v>
      </c>
    </row>
    <row r="61" spans="1:25">
      <c r="A61" s="118">
        <v>1964</v>
      </c>
      <c r="B61" s="117">
        <f>compopeinc!AP53</f>
        <v>9.4112500548362732E-2</v>
      </c>
      <c r="C61" s="116">
        <f>compopeinc!AQ53</f>
        <v>5.6959636818965452E-2</v>
      </c>
      <c r="D61" s="116">
        <f>compopeinc!AR53</f>
        <v>5.810568896987299E-3</v>
      </c>
      <c r="E61" s="116">
        <f>compopeinc!AS53</f>
        <v>3.2788276088399457E-3</v>
      </c>
      <c r="F61" s="116">
        <f>compopeinc!AT53</f>
        <v>6.6061154609558161E-3</v>
      </c>
      <c r="G61" s="116">
        <f>compopeinc!AU53</f>
        <v>2.4222675099661527E-3</v>
      </c>
      <c r="H61" s="116">
        <f>compopeinc!AV53</f>
        <v>8.2887422214171589E-3</v>
      </c>
      <c r="I61" s="194">
        <f>compopeinc!AW53</f>
        <v>1.0733633921034999E-2</v>
      </c>
      <c r="J61" s="117">
        <f>compopeinc!AX53</f>
        <v>4.695650190114975E-2</v>
      </c>
      <c r="K61" s="116">
        <f>compopeinc!AY53</f>
        <v>3.6897741087513619E-2</v>
      </c>
      <c r="L61" s="116">
        <f>compopeinc!AZ53</f>
        <v>1.9175763698617578E-3</v>
      </c>
      <c r="M61" s="116">
        <f>compopeinc!BA53</f>
        <v>1.0779833690341008E-3</v>
      </c>
      <c r="N61" s="116">
        <f>compopeinc!BB53</f>
        <v>1.5386594762022423E-3</v>
      </c>
      <c r="O61" s="116">
        <f>compopeinc!BC53</f>
        <v>6.4441572900737635E-4</v>
      </c>
      <c r="P61" s="116">
        <f>compopeinc!BD53</f>
        <v>2.3696432258165576E-3</v>
      </c>
      <c r="Q61" s="194">
        <f>compopeinc!BE53</f>
        <v>2.5054376491243984E-3</v>
      </c>
      <c r="R61" s="117">
        <f>compopeinc!BF53</f>
        <v>1.8361952155828476E-2</v>
      </c>
      <c r="S61" s="116">
        <f>compopeinc!BG53</f>
        <v>1.7059419023759091E-2</v>
      </c>
      <c r="T61" s="116">
        <f>compopeinc!BH53</f>
        <v>1.4058566908196045E-4</v>
      </c>
      <c r="U61" s="116">
        <f>compopeinc!BI53</f>
        <v>2.3711818812706791E-4</v>
      </c>
      <c r="V61" s="116">
        <f>compopeinc!BJ53</f>
        <v>1.7543538807746287E-4</v>
      </c>
      <c r="W61" s="116">
        <f>compopeinc!BK53</f>
        <v>8.3405296458023107E-5</v>
      </c>
      <c r="X61" s="116">
        <f>compopeinc!BL53</f>
        <v>3.7997689654064616E-4</v>
      </c>
      <c r="Y61" s="145">
        <f>compopeinc!BM53</f>
        <v>2.8648488984288817E-4</v>
      </c>
    </row>
    <row r="62" spans="1:25">
      <c r="A62" s="118">
        <v>1965</v>
      </c>
      <c r="B62" s="117">
        <f>compopeinc!AP54</f>
        <v>9.324273094534874E-2</v>
      </c>
      <c r="C62" s="116">
        <f>compopeinc!AQ54</f>
        <v>5.570970769869784E-2</v>
      </c>
      <c r="D62" s="116">
        <f>compopeinc!AR54</f>
        <v>5.8424106975681483E-3</v>
      </c>
      <c r="E62" s="116">
        <f>compopeinc!AS54</f>
        <v>3.2258912806630551E-3</v>
      </c>
      <c r="F62" s="116">
        <f>compopeinc!AT54</f>
        <v>6.7249664674599837E-3</v>
      </c>
      <c r="G62" s="116">
        <f>compopeinc!AU54</f>
        <v>2.4795177485991957E-3</v>
      </c>
      <c r="H62" s="116">
        <f>compopeinc!AV54</f>
        <v>8.3945584456571239E-3</v>
      </c>
      <c r="I62" s="194">
        <f>compopeinc!AW54</f>
        <v>1.0865678188373279E-2</v>
      </c>
      <c r="J62" s="117">
        <f>compopeinc!AX54</f>
        <v>4.6614073216915131E-2</v>
      </c>
      <c r="K62" s="116">
        <f>compopeinc!AY54</f>
        <v>3.6254483375579134E-2</v>
      </c>
      <c r="L62" s="116">
        <f>compopeinc!AZ54</f>
        <v>2.0107413243123195E-3</v>
      </c>
      <c r="M62" s="116">
        <f>compopeinc!BA54</f>
        <v>1.1672649867595828E-3</v>
      </c>
      <c r="N62" s="116">
        <f>compopeinc!BB54</f>
        <v>1.5978380747138493E-3</v>
      </c>
      <c r="O62" s="116">
        <f>compopeinc!BC54</f>
        <v>6.9103801217208511E-4</v>
      </c>
      <c r="P62" s="116">
        <f>compopeinc!BD54</f>
        <v>2.354758543366637E-3</v>
      </c>
      <c r="Q62" s="194">
        <f>compopeinc!BE54</f>
        <v>2.5379483842507371E-3</v>
      </c>
      <c r="R62" s="117">
        <f>compopeinc!BF54</f>
        <v>1.8140708096325397E-2</v>
      </c>
      <c r="S62" s="116">
        <f>compopeinc!BG54</f>
        <v>1.6629955099793797E-2</v>
      </c>
      <c r="T62" s="116">
        <f>compopeinc!BH54</f>
        <v>2.3891360560891924E-4</v>
      </c>
      <c r="U62" s="116">
        <f>compopeinc!BI54</f>
        <v>2.5303052409625246E-4</v>
      </c>
      <c r="V62" s="116">
        <f>compopeinc!BJ54</f>
        <v>2.1180167907552193E-4</v>
      </c>
      <c r="W62" s="116">
        <f>compopeinc!BK54</f>
        <v>1.1660367037734306E-4</v>
      </c>
      <c r="X62" s="116">
        <f>compopeinc!BL54</f>
        <v>3.6162652718521864E-4</v>
      </c>
      <c r="Y62" s="145">
        <f>compopeinc!BM54</f>
        <v>3.2877668057107055E-4</v>
      </c>
    </row>
    <row r="63" spans="1:25">
      <c r="A63" s="118">
        <v>1966</v>
      </c>
      <c r="B63" s="117">
        <f>compopeinc!AP55</f>
        <v>9.2381730675697327E-2</v>
      </c>
      <c r="C63" s="116">
        <f>compopeinc!AQ55</f>
        <v>5.4463912376744777E-2</v>
      </c>
      <c r="D63" s="116">
        <f>compopeinc!AR55</f>
        <v>5.873991850276589E-3</v>
      </c>
      <c r="E63" s="116">
        <f>compopeinc!AS55</f>
        <v>3.1730550408712341E-3</v>
      </c>
      <c r="F63" s="116">
        <f>compopeinc!AT55</f>
        <v>6.8423840507608443E-3</v>
      </c>
      <c r="G63" s="116">
        <f>compopeinc!AU55</f>
        <v>2.5375989487574145E-3</v>
      </c>
      <c r="H63" s="116">
        <f>compopeinc!AV55</f>
        <v>8.4988867644398003E-3</v>
      </c>
      <c r="I63" s="194">
        <f>compopeinc!AW55</f>
        <v>1.0995839577141855E-2</v>
      </c>
      <c r="J63" s="117">
        <f>compopeinc!AX55</f>
        <v>4.6276818960905075E-2</v>
      </c>
      <c r="K63" s="116">
        <f>compopeinc!AY55</f>
        <v>3.561290123608217E-2</v>
      </c>
      <c r="L63" s="116">
        <f>compopeinc!AZ55</f>
        <v>2.1034590363178739E-3</v>
      </c>
      <c r="M63" s="116">
        <f>compopeinc!BA55</f>
        <v>1.255947063621344E-3</v>
      </c>
      <c r="N63" s="116">
        <f>compopeinc!BB55</f>
        <v>1.65657049237804E-3</v>
      </c>
      <c r="O63" s="116">
        <f>compopeinc!BC55</f>
        <v>7.378720387653556E-4</v>
      </c>
      <c r="P63" s="116">
        <f>compopeinc!BD55</f>
        <v>2.3398517278507515E-3</v>
      </c>
      <c r="Q63" s="194">
        <f>compopeinc!BE55</f>
        <v>2.5700868974186698E-3</v>
      </c>
      <c r="R63" s="117">
        <f>compopeinc!BF55</f>
        <v>1.7920400947332382E-2</v>
      </c>
      <c r="S63" s="116">
        <f>compopeinc!BG55</f>
        <v>1.6201283708742426E-2</v>
      </c>
      <c r="T63" s="116">
        <f>compopeinc!BH55</f>
        <v>3.368530128167196E-4</v>
      </c>
      <c r="U63" s="116">
        <f>compopeinc!BI55</f>
        <v>2.688550287836999E-4</v>
      </c>
      <c r="V63" s="116">
        <f>compopeinc!BJ55</f>
        <v>2.4799189033138851E-4</v>
      </c>
      <c r="W63" s="116">
        <f>compopeinc!BK55</f>
        <v>1.4981493612406752E-4</v>
      </c>
      <c r="X63" s="116">
        <f>compopeinc!BL55</f>
        <v>3.4336701633859917E-4</v>
      </c>
      <c r="Y63" s="145">
        <f>compopeinc!BM55</f>
        <v>3.708246315233647E-4</v>
      </c>
    </row>
    <row r="64" spans="1:25">
      <c r="A64" s="118">
        <v>1967</v>
      </c>
      <c r="B64" s="117">
        <f>compopeinc!AP56</f>
        <v>8.9531054720282555E-2</v>
      </c>
      <c r="C64" s="116">
        <f>compopeinc!AQ56</f>
        <v>5.085748800836376E-2</v>
      </c>
      <c r="D64" s="116">
        <f>compopeinc!AR56</f>
        <v>5.8802581416023646E-3</v>
      </c>
      <c r="E64" s="116">
        <f>compopeinc!AS56</f>
        <v>3.1702772494771681E-3</v>
      </c>
      <c r="F64" s="116">
        <f>compopeinc!AT56</f>
        <v>7.0938340883335751E-3</v>
      </c>
      <c r="G64" s="116">
        <f>compopeinc!AU56</f>
        <v>2.1939647588348743E-3</v>
      </c>
      <c r="H64" s="116">
        <f>compopeinc!AV56</f>
        <v>8.9019292225744184E-3</v>
      </c>
      <c r="I64" s="194">
        <f>compopeinc!AW56</f>
        <v>1.1428216062699663E-2</v>
      </c>
      <c r="J64" s="117">
        <f>compopeinc!AX56</f>
        <v>4.3805031105875969E-2</v>
      </c>
      <c r="K64" s="116">
        <f>compopeinc!AY56</f>
        <v>3.2354978419558075E-2</v>
      </c>
      <c r="L64" s="116">
        <f>compopeinc!AZ56</f>
        <v>2.2169783854217332E-3</v>
      </c>
      <c r="M64" s="116">
        <f>compopeinc!BA56</f>
        <v>1.1758600445276781E-3</v>
      </c>
      <c r="N64" s="116">
        <f>compopeinc!BB56</f>
        <v>1.8954980691713273E-3</v>
      </c>
      <c r="O64" s="116">
        <f>compopeinc!BC56</f>
        <v>6.833308045545056E-4</v>
      </c>
      <c r="P64" s="116">
        <f>compopeinc!BD56</f>
        <v>2.4938722396965645E-3</v>
      </c>
      <c r="Q64" s="194">
        <f>compopeinc!BE56</f>
        <v>2.979400379519001E-3</v>
      </c>
      <c r="R64" s="117">
        <f>compopeinc!BF56</f>
        <v>1.6733080148696899E-2</v>
      </c>
      <c r="S64" s="116">
        <f>compopeinc!BG56</f>
        <v>1.4642957219968764E-2</v>
      </c>
      <c r="T64" s="116">
        <f>compopeinc!BH56</f>
        <v>4.2975656396646315E-4</v>
      </c>
      <c r="U64" s="116">
        <f>compopeinc!BI56</f>
        <v>2.6847142133458132E-4</v>
      </c>
      <c r="V64" s="116">
        <f>compopeinc!BJ56</f>
        <v>3.2397454318936186E-4</v>
      </c>
      <c r="W64" s="116">
        <f>compopeinc!BK56</f>
        <v>1.7926881049664105E-4</v>
      </c>
      <c r="X64" s="116">
        <f>compopeinc!BL56</f>
        <v>3.9816285986860446E-4</v>
      </c>
      <c r="Y64" s="145">
        <f>compopeinc!BM56</f>
        <v>4.8948041300057703E-4</v>
      </c>
    </row>
    <row r="65" spans="1:25">
      <c r="A65" s="118">
        <v>1968</v>
      </c>
      <c r="B65" s="117">
        <f>compopeinc!AP57</f>
        <v>8.8412817101925611E-2</v>
      </c>
      <c r="C65" s="116">
        <f>compopeinc!AQ57</f>
        <v>4.8858437299594187E-2</v>
      </c>
      <c r="D65" s="116">
        <f>compopeinc!AR57</f>
        <v>6.1436924145237357E-3</v>
      </c>
      <c r="E65" s="116">
        <f>compopeinc!AS57</f>
        <v>3.1633796544523816E-3</v>
      </c>
      <c r="F65" s="116">
        <f>compopeinc!AT57</f>
        <v>7.2877829853910071E-3</v>
      </c>
      <c r="G65" s="116">
        <f>compopeinc!AU57</f>
        <v>2.3408858054828627E-3</v>
      </c>
      <c r="H65" s="116">
        <f>compopeinc!AV57</f>
        <v>8.9013674678378955E-3</v>
      </c>
      <c r="I65" s="194">
        <f>compopeinc!AW57</f>
        <v>1.1703887456343721E-2</v>
      </c>
      <c r="J65" s="117">
        <f>compopeinc!AX57</f>
        <v>4.3515642639249563E-2</v>
      </c>
      <c r="K65" s="116">
        <f>compopeinc!AY57</f>
        <v>3.1671663785169578E-2</v>
      </c>
      <c r="L65" s="116">
        <f>compopeinc!AZ57</f>
        <v>2.4218478970681411E-3</v>
      </c>
      <c r="M65" s="116">
        <f>compopeinc!BA57</f>
        <v>1.1976521742569162E-3</v>
      </c>
      <c r="N65" s="116">
        <f>compopeinc!BB57</f>
        <v>1.9195079807489187E-3</v>
      </c>
      <c r="O65" s="116">
        <f>compopeinc!BC57</f>
        <v>7.1782562617012991E-4</v>
      </c>
      <c r="P65" s="116">
        <f>compopeinc!BD57</f>
        <v>2.564280743762071E-3</v>
      </c>
      <c r="Q65" s="194">
        <f>compopeinc!BE57</f>
        <v>3.0153727287262435E-3</v>
      </c>
      <c r="R65" s="117">
        <f>compopeinc!BF57</f>
        <v>1.6936034429818392E-2</v>
      </c>
      <c r="S65" s="116">
        <f>compopeinc!BG57</f>
        <v>1.4616922026292294E-2</v>
      </c>
      <c r="T65" s="116">
        <f>compopeinc!BH57</f>
        <v>5.3175541721355653E-4</v>
      </c>
      <c r="U65" s="116">
        <f>compopeinc!BI57</f>
        <v>2.7991657669965007E-4</v>
      </c>
      <c r="V65" s="116">
        <f>compopeinc!BJ57</f>
        <v>3.3338282482206315E-4</v>
      </c>
      <c r="W65" s="116">
        <f>compopeinc!BK57</f>
        <v>2.3750261369469717E-4</v>
      </c>
      <c r="X65" s="116">
        <f>compopeinc!BL57</f>
        <v>4.2960591606729689E-4</v>
      </c>
      <c r="Y65" s="145">
        <f>compopeinc!BM57</f>
        <v>5.0372457479137551E-4</v>
      </c>
    </row>
    <row r="66" spans="1:25">
      <c r="A66" s="118">
        <v>1969</v>
      </c>
      <c r="B66" s="117">
        <f>compopeinc!AP58</f>
        <v>8.3117457921616733E-2</v>
      </c>
      <c r="C66" s="116">
        <f>compopeinc!AQ58</f>
        <v>4.3727465407961068E-2</v>
      </c>
      <c r="D66" s="116">
        <f>compopeinc!AR58</f>
        <v>6.5645139212343728E-3</v>
      </c>
      <c r="E66" s="116">
        <f>compopeinc!AS58</f>
        <v>3.071494283957163E-3</v>
      </c>
      <c r="F66" s="116">
        <f>compopeinc!AT58</f>
        <v>7.255641334715783E-3</v>
      </c>
      <c r="G66" s="116">
        <f>compopeinc!AU58</f>
        <v>1.9562875883984373E-3</v>
      </c>
      <c r="H66" s="116">
        <f>compopeinc!AV58</f>
        <v>8.8378048910530069E-3</v>
      </c>
      <c r="I66" s="194">
        <f>compopeinc!AW58</f>
        <v>1.1693679702235903E-2</v>
      </c>
      <c r="J66" s="117">
        <f>compopeinc!AX58</f>
        <v>4.0841546258889139E-2</v>
      </c>
      <c r="K66" s="116">
        <f>compopeinc!AY58</f>
        <v>2.8888683232242824E-2</v>
      </c>
      <c r="L66" s="116">
        <f>compopeinc!AZ58</f>
        <v>2.7783503342357352E-3</v>
      </c>
      <c r="M66" s="116">
        <f>compopeinc!BA58</f>
        <v>1.1815566638673761E-3</v>
      </c>
      <c r="N66" s="116">
        <f>compopeinc!BB58</f>
        <v>1.8597844496341259E-3</v>
      </c>
      <c r="O66" s="116">
        <f>compopeinc!BC58</f>
        <v>6.1126048926496814E-4</v>
      </c>
      <c r="P66" s="116">
        <f>compopeinc!BD58</f>
        <v>2.5725094246484754E-3</v>
      </c>
      <c r="Q66" s="194">
        <f>compopeinc!BE58</f>
        <v>2.9446768672828296E-3</v>
      </c>
      <c r="R66" s="117">
        <f>compopeinc!BF58</f>
        <v>1.6069998615421355E-2</v>
      </c>
      <c r="S66" s="116">
        <f>compopeinc!BG58</f>
        <v>1.3798427143391342E-2</v>
      </c>
      <c r="T66" s="116">
        <f>compopeinc!BH58</f>
        <v>6.25438576102374E-4</v>
      </c>
      <c r="U66" s="116">
        <f>compopeinc!BI58</f>
        <v>2.7069148434243225E-4</v>
      </c>
      <c r="V66" s="116">
        <f>compopeinc!BJ58</f>
        <v>3.0842058611777053E-4</v>
      </c>
      <c r="W66" s="116">
        <f>compopeinc!BK58</f>
        <v>1.4922147290937437E-4</v>
      </c>
      <c r="X66" s="116">
        <f>compopeinc!BL58</f>
        <v>4.4360690475359489E-4</v>
      </c>
      <c r="Y66" s="145">
        <f>compopeinc!BM58</f>
        <v>4.6986485996519613E-4</v>
      </c>
    </row>
    <row r="67" spans="1:25">
      <c r="A67" s="124">
        <v>1970</v>
      </c>
      <c r="B67" s="123">
        <f>compopeinc!AP59</f>
        <v>7.8808490856317803E-2</v>
      </c>
      <c r="C67" s="122">
        <f>compopeinc!AQ59</f>
        <v>3.8580098903960108E-2</v>
      </c>
      <c r="D67" s="122">
        <f>compopeinc!AR59</f>
        <v>7.0302633729268493E-3</v>
      </c>
      <c r="E67" s="122">
        <f>compopeinc!AS59</f>
        <v>3.2309399705812637E-3</v>
      </c>
      <c r="F67" s="122">
        <f>compopeinc!AT59</f>
        <v>7.5626450600036052E-3</v>
      </c>
      <c r="G67" s="122">
        <f>compopeinc!AU59</f>
        <v>1.5830860182097959E-3</v>
      </c>
      <c r="H67" s="122">
        <f>compopeinc!AV59</f>
        <v>8.5446337760032298E-3</v>
      </c>
      <c r="I67" s="196">
        <f>compopeinc!AW59</f>
        <v>1.2273670144473092E-2</v>
      </c>
      <c r="J67" s="123">
        <f>compopeinc!AX59</f>
        <v>3.7460430612554774E-2</v>
      </c>
      <c r="K67" s="122">
        <f>compopeinc!AY59</f>
        <v>2.5032124777034249E-2</v>
      </c>
      <c r="L67" s="122">
        <f>compopeinc!AZ59</f>
        <v>3.0745294237854584E-3</v>
      </c>
      <c r="M67" s="122">
        <f>compopeinc!BA59</f>
        <v>1.2013052158707693E-3</v>
      </c>
      <c r="N67" s="122">
        <f>compopeinc!BB59</f>
        <v>2.0372114433036188E-3</v>
      </c>
      <c r="O67" s="122">
        <f>compopeinc!BC59</f>
        <v>4.0335718029701844E-4</v>
      </c>
      <c r="P67" s="122">
        <f>compopeinc!BD59</f>
        <v>2.4535671173573359E-3</v>
      </c>
      <c r="Q67" s="196">
        <f>compopeinc!BE59</f>
        <v>3.2561614569229856E-3</v>
      </c>
      <c r="R67" s="123">
        <f>compopeinc!BF59</f>
        <v>1.4054309955099598E-2</v>
      </c>
      <c r="S67" s="122">
        <f>compopeinc!BG59</f>
        <v>1.1687594468744103E-2</v>
      </c>
      <c r="T67" s="122">
        <f>compopeinc!BH59</f>
        <v>7.2788846503518104E-4</v>
      </c>
      <c r="U67" s="122">
        <f>compopeinc!BI59</f>
        <v>2.8339581779202028E-4</v>
      </c>
      <c r="V67" s="122">
        <f>compopeinc!BJ59</f>
        <v>3.5546661011692142E-4</v>
      </c>
      <c r="W67" s="122">
        <f>compopeinc!BK59</f>
        <v>6.0586535045113167E-5</v>
      </c>
      <c r="X67" s="122">
        <f>compopeinc!BL59</f>
        <v>3.8890261412503549E-4</v>
      </c>
      <c r="Y67" s="183">
        <f>compopeinc!BM59</f>
        <v>5.4837032085329734E-4</v>
      </c>
    </row>
    <row r="68" spans="1:25">
      <c r="A68" s="118">
        <v>1971</v>
      </c>
      <c r="B68" s="117">
        <f>compopeinc!AP60</f>
        <v>7.891002966061933E-2</v>
      </c>
      <c r="C68" s="116">
        <f>compopeinc!AQ60</f>
        <v>3.8404489503395998E-2</v>
      </c>
      <c r="D68" s="116">
        <f>compopeinc!AR60</f>
        <v>6.9197690189584209E-3</v>
      </c>
      <c r="E68" s="116">
        <f>compopeinc!AS60</f>
        <v>3.1670193889519068E-3</v>
      </c>
      <c r="F68" s="116">
        <f>compopeinc!AT60</f>
        <v>7.7625921005660906E-3</v>
      </c>
      <c r="G68" s="116">
        <f>compopeinc!AU60</f>
        <v>1.3284672526664562E-3</v>
      </c>
      <c r="H68" s="116">
        <f>compopeinc!AV60</f>
        <v>8.6699383777840006E-3</v>
      </c>
      <c r="I68" s="194">
        <f>compopeinc!AW60</f>
        <v>1.2646224238108249E-2</v>
      </c>
      <c r="J68" s="117">
        <f>compopeinc!AX60</f>
        <v>3.7406430368719157E-2</v>
      </c>
      <c r="K68" s="116">
        <f>compopeinc!AY60</f>
        <v>2.4693807200970169E-2</v>
      </c>
      <c r="L68" s="116">
        <f>compopeinc!AZ60</f>
        <v>3.0136058464829227E-3</v>
      </c>
      <c r="M68" s="116">
        <f>compopeinc!BA60</f>
        <v>1.1844769877293591E-3</v>
      </c>
      <c r="N68" s="116">
        <f>compopeinc!BB60</f>
        <v>2.2051313727413954E-3</v>
      </c>
      <c r="O68" s="116">
        <f>compopeinc!BC60</f>
        <v>3.2034603568015734E-4</v>
      </c>
      <c r="P68" s="116">
        <f>compopeinc!BD60</f>
        <v>2.4505466324799149E-3</v>
      </c>
      <c r="Q68" s="194">
        <f>compopeinc!BE60</f>
        <v>3.534919811054089E-3</v>
      </c>
      <c r="R68" s="117">
        <f>compopeinc!BF60</f>
        <v>1.3926877036283258E-2</v>
      </c>
      <c r="S68" s="116">
        <f>compopeinc!BG60</f>
        <v>1.1482561927463589E-2</v>
      </c>
      <c r="T68" s="116">
        <f>compopeinc!BH60</f>
        <v>6.8102909012383731E-4</v>
      </c>
      <c r="U68" s="116">
        <f>compopeinc!BI60</f>
        <v>2.7721621598970198E-4</v>
      </c>
      <c r="V68" s="116">
        <f>compopeinc!BJ60</f>
        <v>4.1427578050801838E-4</v>
      </c>
      <c r="W68" s="116">
        <f>compopeinc!BK60</f>
        <v>2.3953948446702865E-5</v>
      </c>
      <c r="X68" s="116">
        <f>compopeinc!BL60</f>
        <v>3.9804435972246743E-4</v>
      </c>
      <c r="Y68" s="145">
        <f>compopeinc!BM60</f>
        <v>6.4792954413981859E-4</v>
      </c>
    </row>
    <row r="69" spans="1:25">
      <c r="A69" s="118">
        <v>1972</v>
      </c>
      <c r="B69" s="117">
        <f>compopeinc!AP61</f>
        <v>7.8691385495403665E-2</v>
      </c>
      <c r="C69" s="116">
        <f>compopeinc!AQ61</f>
        <v>3.7943999725348093E-2</v>
      </c>
      <c r="D69" s="116">
        <f>compopeinc!AR61</f>
        <v>6.5808861922556916E-3</v>
      </c>
      <c r="E69" s="116">
        <f>compopeinc!AS61</f>
        <v>3.0470618897157605E-3</v>
      </c>
      <c r="F69" s="116">
        <f>compopeinc!AT61</f>
        <v>7.7900247587797677E-3</v>
      </c>
      <c r="G69" s="116">
        <f>compopeinc!AU61</f>
        <v>1.4317539699293001E-3</v>
      </c>
      <c r="H69" s="116">
        <f>compopeinc!AV61</f>
        <v>8.9174011578494472E-3</v>
      </c>
      <c r="I69" s="194">
        <f>compopeinc!AW61</f>
        <v>1.2963923449206412E-2</v>
      </c>
      <c r="J69" s="117">
        <f>compopeinc!AX61</f>
        <v>3.6983559088184847E-2</v>
      </c>
      <c r="K69" s="116">
        <f>compopeinc!AY61</f>
        <v>2.4079005303439836E-2</v>
      </c>
      <c r="L69" s="116">
        <f>compopeinc!AZ61</f>
        <v>2.8015793036884869E-3</v>
      </c>
      <c r="M69" s="116">
        <f>compopeinc!BA61</f>
        <v>1.1732376345167995E-3</v>
      </c>
      <c r="N69" s="116">
        <f>compopeinc!BB61</f>
        <v>2.2688299639962565E-3</v>
      </c>
      <c r="O69" s="116">
        <f>compopeinc!BC61</f>
        <v>3.6493061982555678E-4</v>
      </c>
      <c r="P69" s="116">
        <f>compopeinc!BD61</f>
        <v>2.5069604173104491E-3</v>
      </c>
      <c r="Q69" s="194">
        <f>compopeinc!BE61</f>
        <v>3.7879054763770158E-3</v>
      </c>
      <c r="R69" s="117">
        <f>compopeinc!BF61</f>
        <v>1.360100236524886E-2</v>
      </c>
      <c r="S69" s="116">
        <f>compopeinc!BG61</f>
        <v>1.105469598573893E-2</v>
      </c>
      <c r="T69" s="116">
        <f>compopeinc!BH61</f>
        <v>6.5789450576692488E-4</v>
      </c>
      <c r="U69" s="116">
        <f>compopeinc!BI61</f>
        <v>2.6912996078314998E-4</v>
      </c>
      <c r="V69" s="116">
        <f>compopeinc!BJ61</f>
        <v>4.2914981263433773E-4</v>
      </c>
      <c r="W69" s="116">
        <f>compopeinc!BK61</f>
        <v>4.3110083796977562E-5</v>
      </c>
      <c r="X69" s="116">
        <f>compopeinc!BL61</f>
        <v>4.2257200032872508E-4</v>
      </c>
      <c r="Y69" s="145">
        <f>compopeinc!BM61</f>
        <v>7.2265131568263307E-4</v>
      </c>
    </row>
    <row r="70" spans="1:25">
      <c r="A70" s="118">
        <v>1973</v>
      </c>
      <c r="B70" s="117">
        <f>compopeinc!AP62</f>
        <v>7.692238497429571E-2</v>
      </c>
      <c r="C70" s="116">
        <f>compopeinc!AQ62</f>
        <v>3.4002611344625108E-2</v>
      </c>
      <c r="D70" s="116">
        <f>compopeinc!AR62</f>
        <v>7.2693981615210863E-3</v>
      </c>
      <c r="E70" s="116">
        <f>compopeinc!AS62</f>
        <v>2.7351801140484307E-3</v>
      </c>
      <c r="F70" s="116">
        <f>compopeinc!AT62</f>
        <v>8.3889034876924173E-3</v>
      </c>
      <c r="G70" s="116">
        <f>compopeinc!AU62</f>
        <v>1.5791018936563311E-3</v>
      </c>
      <c r="H70" s="116">
        <f>compopeinc!AV62</f>
        <v>9.0592158314304581E-3</v>
      </c>
      <c r="I70" s="194">
        <f>compopeinc!AW62</f>
        <v>1.3877018319923728E-2</v>
      </c>
      <c r="J70" s="117">
        <f>compopeinc!AX62</f>
        <v>3.5290863875616196E-2</v>
      </c>
      <c r="K70" s="116">
        <f>compopeinc!AY62</f>
        <v>2.1190522956119534E-2</v>
      </c>
      <c r="L70" s="116">
        <f>compopeinc!AZ62</f>
        <v>3.1855655611049546E-3</v>
      </c>
      <c r="M70" s="116">
        <f>compopeinc!BA62</f>
        <v>1.037701436692457E-3</v>
      </c>
      <c r="N70" s="116">
        <f>compopeinc!BB62</f>
        <v>2.5535210018158639E-3</v>
      </c>
      <c r="O70" s="116">
        <f>compopeinc!BC62</f>
        <v>4.2037184928981345E-4</v>
      </c>
      <c r="P70" s="116">
        <f>compopeinc!BD62</f>
        <v>2.5746905658612031E-3</v>
      </c>
      <c r="Q70" s="194">
        <f>compopeinc!BE62</f>
        <v>4.3260742258998085E-3</v>
      </c>
      <c r="R70" s="117">
        <f>compopeinc!BF62</f>
        <v>1.2352288255442545E-2</v>
      </c>
      <c r="S70" s="116">
        <f>compopeinc!BG62</f>
        <v>9.4043247920844453E-3</v>
      </c>
      <c r="T70" s="116">
        <f>compopeinc!BH62</f>
        <v>8.5153868341839348E-4</v>
      </c>
      <c r="U70" s="116">
        <f>compopeinc!BI62</f>
        <v>2.4470591493506273E-4</v>
      </c>
      <c r="V70" s="116">
        <f>compopeinc!BJ62</f>
        <v>4.9922463741987788E-4</v>
      </c>
      <c r="W70" s="116">
        <f>compopeinc!BK62</f>
        <v>5.9251240974355249E-5</v>
      </c>
      <c r="X70" s="116">
        <f>compopeinc!BL62</f>
        <v>4.1907873202407382E-4</v>
      </c>
      <c r="Y70" s="145">
        <f>compopeinc!BM62</f>
        <v>8.7414299165029298E-4</v>
      </c>
    </row>
    <row r="71" spans="1:25">
      <c r="A71" s="118">
        <v>1974</v>
      </c>
      <c r="B71" s="117">
        <f>compopeinc!AP63</f>
        <v>7.4731338291599059E-2</v>
      </c>
      <c r="C71" s="116">
        <f>compopeinc!AQ63</f>
        <v>2.880991137182223E-2</v>
      </c>
      <c r="D71" s="116">
        <f>compopeinc!AR63</f>
        <v>8.2160648884708511E-3</v>
      </c>
      <c r="E71" s="116">
        <f>compopeinc!AS63</f>
        <v>2.6998902636713555E-3</v>
      </c>
      <c r="F71" s="116">
        <f>compopeinc!AT63</f>
        <v>9.1199068705467897E-3</v>
      </c>
      <c r="G71" s="116">
        <f>compopeinc!AU63</f>
        <v>1.6011254530757966E-3</v>
      </c>
      <c r="H71" s="116">
        <f>compopeinc!AV63</f>
        <v>9.7873583673770016E-3</v>
      </c>
      <c r="I71" s="194">
        <f>compopeinc!AW63</f>
        <v>1.4490503320049431E-2</v>
      </c>
      <c r="J71" s="117">
        <f>compopeinc!AX63</f>
        <v>3.3818387554106266E-2</v>
      </c>
      <c r="K71" s="116">
        <f>compopeinc!AY63</f>
        <v>1.7965923364973119E-2</v>
      </c>
      <c r="L71" s="116">
        <f>compopeinc!AZ63</f>
        <v>3.7030773911987695E-3</v>
      </c>
      <c r="M71" s="116">
        <f>compopeinc!BA63</f>
        <v>9.9329115716032131E-4</v>
      </c>
      <c r="N71" s="116">
        <f>compopeinc!BB63</f>
        <v>2.9917643122219944E-3</v>
      </c>
      <c r="O71" s="116">
        <f>compopeinc!BC63</f>
        <v>4.5870075708588317E-4</v>
      </c>
      <c r="P71" s="116">
        <f>compopeinc!BD63</f>
        <v>2.8668561703989763E-3</v>
      </c>
      <c r="Q71" s="194">
        <f>compopeinc!BE63</f>
        <v>4.8349570790837204E-3</v>
      </c>
      <c r="R71" s="117">
        <f>compopeinc!BF63</f>
        <v>1.1461901367169958E-2</v>
      </c>
      <c r="S71" s="116">
        <f>compopeinc!BG63</f>
        <v>7.9382968139247462E-3</v>
      </c>
      <c r="T71" s="116">
        <f>compopeinc!BH63</f>
        <v>1.0215613842900803E-3</v>
      </c>
      <c r="U71" s="116">
        <f>compopeinc!BI63</f>
        <v>2.303149382848673E-4</v>
      </c>
      <c r="V71" s="116">
        <f>compopeinc!BJ63</f>
        <v>6.6942401825074104E-4</v>
      </c>
      <c r="W71" s="116">
        <f>compopeinc!BK63</f>
        <v>3.0370176824152717E-5</v>
      </c>
      <c r="X71" s="116">
        <f>compopeinc!BL63</f>
        <v>4.6756009828259089E-4</v>
      </c>
      <c r="Y71" s="145">
        <f>compopeinc!BM63</f>
        <v>1.1049515088321232E-3</v>
      </c>
    </row>
    <row r="72" spans="1:25">
      <c r="A72" s="118">
        <v>1975</v>
      </c>
      <c r="B72" s="117">
        <f>compopeinc!AP64</f>
        <v>7.3827131531942314E-2</v>
      </c>
      <c r="C72" s="116">
        <f>compopeinc!AQ64</f>
        <v>2.767494418317188E-2</v>
      </c>
      <c r="D72" s="116">
        <f>compopeinc!AR64</f>
        <v>7.9617953072205604E-3</v>
      </c>
      <c r="E72" s="116">
        <f>compopeinc!AS64</f>
        <v>2.7036529808628471E-3</v>
      </c>
      <c r="F72" s="116">
        <f>compopeinc!AT64</f>
        <v>9.2738644425431043E-3</v>
      </c>
      <c r="G72" s="116">
        <f>compopeinc!AU64</f>
        <v>1.3701699310733634E-3</v>
      </c>
      <c r="H72" s="116">
        <f>compopeinc!AV64</f>
        <v>1.0052026137208349E-2</v>
      </c>
      <c r="I72" s="194">
        <f>compopeinc!AW64</f>
        <v>1.4786305351664194E-2</v>
      </c>
      <c r="J72" s="117">
        <f>compopeinc!AX64</f>
        <v>3.3308583576484807E-2</v>
      </c>
      <c r="K72" s="116">
        <f>compopeinc!AY64</f>
        <v>1.7068582374249502E-2</v>
      </c>
      <c r="L72" s="116">
        <f>compopeinc!AZ64</f>
        <v>3.4828529995922508E-3</v>
      </c>
      <c r="M72" s="116">
        <f>compopeinc!BA64</f>
        <v>9.8194325529511154E-4</v>
      </c>
      <c r="N72" s="116">
        <f>compopeinc!BB64</f>
        <v>3.1618397704747708E-3</v>
      </c>
      <c r="O72" s="116">
        <f>compopeinc!BC64</f>
        <v>4.2448806840127791E-4</v>
      </c>
      <c r="P72" s="116">
        <f>compopeinc!BD64</f>
        <v>2.9909106593382232E-3</v>
      </c>
      <c r="Q72" s="194">
        <f>compopeinc!BE64</f>
        <v>5.1949916116757556E-3</v>
      </c>
      <c r="R72" s="117">
        <f>compopeinc!BF64</f>
        <v>1.1401964090879346E-2</v>
      </c>
      <c r="S72" s="116">
        <f>compopeinc!BG64</f>
        <v>7.6903700650765208E-3</v>
      </c>
      <c r="T72" s="116">
        <f>compopeinc!BH64</f>
        <v>9.6393045706476732E-4</v>
      </c>
      <c r="U72" s="116">
        <f>compopeinc!BI64</f>
        <v>2.3709857403387958E-4</v>
      </c>
      <c r="V72" s="116">
        <f>compopeinc!BJ64</f>
        <v>7.4887099182813146E-4</v>
      </c>
      <c r="W72" s="116">
        <f>compopeinc!BK64</f>
        <v>-3.310785291291985E-5</v>
      </c>
      <c r="X72" s="116">
        <f>compopeinc!BL64</f>
        <v>5.182523573240875E-4</v>
      </c>
      <c r="Y72" s="145">
        <f>compopeinc!BM64</f>
        <v>1.2757686060502229E-3</v>
      </c>
    </row>
    <row r="73" spans="1:25">
      <c r="A73" s="118">
        <v>1976</v>
      </c>
      <c r="B73" s="117">
        <f>compopeinc!AP65</f>
        <v>7.36438964660735E-2</v>
      </c>
      <c r="C73" s="116">
        <f>compopeinc!AQ65</f>
        <v>2.873333924672301E-2</v>
      </c>
      <c r="D73" s="116">
        <f>compopeinc!AR65</f>
        <v>7.2569647858387668E-3</v>
      </c>
      <c r="E73" s="116">
        <f>compopeinc!AS65</f>
        <v>2.5548698902759467E-3</v>
      </c>
      <c r="F73" s="116">
        <f>compopeinc!AT65</f>
        <v>9.2338261041021909E-3</v>
      </c>
      <c r="G73" s="116">
        <f>compopeinc!AU65</f>
        <v>1.3404179587951366E-3</v>
      </c>
      <c r="H73" s="116">
        <f>compopeinc!AV65</f>
        <v>1.0353973063846906E-2</v>
      </c>
      <c r="I73" s="194">
        <f>compopeinc!AW65</f>
        <v>1.4164558681538042E-2</v>
      </c>
      <c r="J73" s="117">
        <f>compopeinc!AX65</f>
        <v>3.3250829969595941E-2</v>
      </c>
      <c r="K73" s="116">
        <f>compopeinc!AY65</f>
        <v>1.7611007353229735E-2</v>
      </c>
      <c r="L73" s="116">
        <f>compopeinc!AZ65</f>
        <v>3.1154378579954451E-3</v>
      </c>
      <c r="M73" s="116">
        <f>compopeinc!BA65</f>
        <v>9.7494907145591531E-4</v>
      </c>
      <c r="N73" s="116">
        <f>compopeinc!BB65</f>
        <v>3.1848596476131636E-3</v>
      </c>
      <c r="O73" s="116">
        <f>compopeinc!BC65</f>
        <v>3.0675926250095758E-4</v>
      </c>
      <c r="P73" s="116">
        <f>compopeinc!BD65</f>
        <v>3.1305394813050296E-3</v>
      </c>
      <c r="Q73" s="194">
        <f>compopeinc!BE65</f>
        <v>4.9233135931076163E-3</v>
      </c>
      <c r="R73" s="117">
        <f>compopeinc!BF65</f>
        <v>1.1563627216993666E-2</v>
      </c>
      <c r="S73" s="116">
        <f>compopeinc!BG65</f>
        <v>7.9549544863896631E-3</v>
      </c>
      <c r="T73" s="116">
        <f>compopeinc!BH65</f>
        <v>8.7175429197382595E-4</v>
      </c>
      <c r="U73" s="116">
        <f>compopeinc!BI65</f>
        <v>2.4377400384617537E-4</v>
      </c>
      <c r="V73" s="116">
        <f>compopeinc!BJ65</f>
        <v>7.7140050215010665E-4</v>
      </c>
      <c r="W73" s="116">
        <f>compopeinc!BK65</f>
        <v>-2.0895486400123489E-5</v>
      </c>
      <c r="X73" s="116">
        <f>compopeinc!BL65</f>
        <v>5.4437937278586305E-4</v>
      </c>
      <c r="Y73" s="145">
        <f>compopeinc!BM65</f>
        <v>1.1949349803316619E-3</v>
      </c>
    </row>
    <row r="74" spans="1:25">
      <c r="A74" s="118">
        <v>1977</v>
      </c>
      <c r="B74" s="117">
        <f>compopeinc!AP66</f>
        <v>7.4895630524947521E-2</v>
      </c>
      <c r="C74" s="116">
        <f>compopeinc!AQ66</f>
        <v>2.968635899518204E-2</v>
      </c>
      <c r="D74" s="116">
        <f>compopeinc!AR66</f>
        <v>7.1202581804912408E-3</v>
      </c>
      <c r="E74" s="116">
        <f>compopeinc!AS66</f>
        <v>2.5207110027568843E-3</v>
      </c>
      <c r="F74" s="116">
        <f>compopeinc!AT66</f>
        <v>9.3119373171102245E-3</v>
      </c>
      <c r="G74" s="116">
        <f>compopeinc!AU66</f>
        <v>1.6189895410750647E-3</v>
      </c>
      <c r="H74" s="116">
        <f>compopeinc!AV66</f>
        <v>1.0596674571661796E-2</v>
      </c>
      <c r="I74" s="194">
        <f>compopeinc!AW66</f>
        <v>1.4032890154233341E-2</v>
      </c>
      <c r="J74" s="117">
        <f>compopeinc!AX66</f>
        <v>3.4051133045243986E-2</v>
      </c>
      <c r="K74" s="116">
        <f>compopeinc!AY66</f>
        <v>1.8163811131860805E-2</v>
      </c>
      <c r="L74" s="116">
        <f>compopeinc!AZ66</f>
        <v>3.0805248475234111E-3</v>
      </c>
      <c r="M74" s="116">
        <f>compopeinc!BA66</f>
        <v>1.0008717382109684E-3</v>
      </c>
      <c r="N74" s="116">
        <f>compopeinc!BB66</f>
        <v>3.2665356454528254E-3</v>
      </c>
      <c r="O74" s="116">
        <f>compopeinc!BC66</f>
        <v>3.9188796693924617E-4</v>
      </c>
      <c r="P74" s="116">
        <f>compopeinc!BD66</f>
        <v>3.2158832865522139E-3</v>
      </c>
      <c r="Q74" s="194">
        <f>compopeinc!BE66</f>
        <v>4.92389882504539E-3</v>
      </c>
      <c r="R74" s="117">
        <f>compopeinc!BF66</f>
        <v>1.1908074417158687E-2</v>
      </c>
      <c r="S74" s="116">
        <f>compopeinc!BG66</f>
        <v>8.2117594350046737E-3</v>
      </c>
      <c r="T74" s="116">
        <f>compopeinc!BH66</f>
        <v>8.8192645061777844E-4</v>
      </c>
      <c r="U74" s="116">
        <f>compopeinc!BI66</f>
        <v>2.4990149227404295E-4</v>
      </c>
      <c r="V74" s="116">
        <f>compopeinc!BJ66</f>
        <v>8.0151279039083134E-4</v>
      </c>
      <c r="W74" s="116">
        <f>compopeinc!BK66</f>
        <v>1.4471635774297359E-5</v>
      </c>
      <c r="X74" s="116">
        <f>compopeinc!BL66</f>
        <v>5.4847628405151299E-4</v>
      </c>
      <c r="Y74" s="145">
        <f>compopeinc!BM66</f>
        <v>1.1978507677051446E-3</v>
      </c>
    </row>
    <row r="75" spans="1:25">
      <c r="A75" s="118">
        <v>1978</v>
      </c>
      <c r="B75" s="117">
        <f>compopeinc!AP67</f>
        <v>7.6164354320961802E-2</v>
      </c>
      <c r="C75" s="116">
        <f>compopeinc!AQ67</f>
        <v>2.9300733762626052E-2</v>
      </c>
      <c r="D75" s="116">
        <f>compopeinc!AR67</f>
        <v>7.5516425859658287E-3</v>
      </c>
      <c r="E75" s="116">
        <f>compopeinc!AS67</f>
        <v>2.2789794200119414E-3</v>
      </c>
      <c r="F75" s="116">
        <f>compopeinc!AT67</f>
        <v>9.4621436973726554E-3</v>
      </c>
      <c r="G75" s="116">
        <f>compopeinc!AU67</f>
        <v>2.0071362397447202E-3</v>
      </c>
      <c r="H75" s="116">
        <f>compopeinc!AV67</f>
        <v>1.107609127749374E-2</v>
      </c>
      <c r="I75" s="194">
        <f>compopeinc!AW67</f>
        <v>1.4472600488299688E-2</v>
      </c>
      <c r="J75" s="117">
        <f>compopeinc!AX67</f>
        <v>3.5190685117912235E-2</v>
      </c>
      <c r="K75" s="116">
        <f>compopeinc!AY67</f>
        <v>1.8161852322812755E-2</v>
      </c>
      <c r="L75" s="116">
        <f>compopeinc!AZ67</f>
        <v>3.3113938425670137E-3</v>
      </c>
      <c r="M75" s="116">
        <f>compopeinc!BA67</f>
        <v>9.1515506297103677E-4</v>
      </c>
      <c r="N75" s="116">
        <f>compopeinc!BB67</f>
        <v>3.4452683722575065E-3</v>
      </c>
      <c r="O75" s="116">
        <f>compopeinc!BC67</f>
        <v>5.3549654569501142E-4</v>
      </c>
      <c r="P75" s="116">
        <f>compopeinc!BD67</f>
        <v>3.4452274676693255E-3</v>
      </c>
      <c r="Q75" s="194">
        <f>compopeinc!BE67</f>
        <v>5.3666206988867392E-3</v>
      </c>
      <c r="R75" s="117">
        <f>compopeinc!BF67</f>
        <v>1.2497947445373914E-2</v>
      </c>
      <c r="S75" s="116">
        <f>compopeinc!BG67</f>
        <v>8.3005489613786794E-3</v>
      </c>
      <c r="T75" s="116">
        <f>compopeinc!BH67</f>
        <v>1.0018036271364098E-3</v>
      </c>
      <c r="U75" s="116">
        <f>compopeinc!BI67</f>
        <v>2.2694387424381006E-4</v>
      </c>
      <c r="V75" s="116">
        <f>compopeinc!BJ67</f>
        <v>8.8949746447257688E-4</v>
      </c>
      <c r="W75" s="116">
        <f>compopeinc!BK67</f>
        <v>7.3526022810208651E-5</v>
      </c>
      <c r="X75" s="116">
        <f>compopeinc!BL67</f>
        <v>6.0463838777739744E-4</v>
      </c>
      <c r="Y75" s="145">
        <f>compopeinc!BM67</f>
        <v>1.3990345628664667E-3</v>
      </c>
    </row>
    <row r="76" spans="1:25">
      <c r="A76" s="121">
        <v>1979</v>
      </c>
      <c r="B76" s="120">
        <f>compopeinc!AP68</f>
        <v>8.0065600574016571E-2</v>
      </c>
      <c r="C76" s="119">
        <f>compopeinc!AQ68</f>
        <v>2.9799309788915394E-2</v>
      </c>
      <c r="D76" s="119">
        <f>compopeinc!AR68</f>
        <v>8.3319040177276208E-3</v>
      </c>
      <c r="E76" s="119">
        <f>compopeinc!AS68</f>
        <v>2.1428510481903843E-3</v>
      </c>
      <c r="F76" s="119">
        <f>compopeinc!AT68</f>
        <v>9.8073493704333159E-3</v>
      </c>
      <c r="G76" s="119">
        <f>compopeinc!AU68</f>
        <v>2.3961765047411953E-3</v>
      </c>
      <c r="H76" s="119">
        <f>compopeinc!AV68</f>
        <v>1.1735356338839112E-2</v>
      </c>
      <c r="I76" s="195">
        <f>compopeinc!AW68</f>
        <v>1.5848164792717952E-2</v>
      </c>
      <c r="J76" s="120">
        <f>compopeinc!AX68</f>
        <v>3.8581054657697678E-2</v>
      </c>
      <c r="K76" s="119">
        <f>compopeinc!AY68</f>
        <v>1.9359351508385979E-2</v>
      </c>
      <c r="L76" s="119">
        <f>compopeinc!AZ68</f>
        <v>3.6791290856364994E-3</v>
      </c>
      <c r="M76" s="119">
        <f>compopeinc!BA68</f>
        <v>8.7261747230183058E-4</v>
      </c>
      <c r="N76" s="119">
        <f>compopeinc!BB68</f>
        <v>3.7487803911805061E-3</v>
      </c>
      <c r="O76" s="119">
        <f>compopeinc!BC68</f>
        <v>7.0942247518154594E-4</v>
      </c>
      <c r="P76" s="119">
        <f>compopeinc!BD68</f>
        <v>3.761215596375512E-3</v>
      </c>
      <c r="Q76" s="195">
        <f>compopeinc!BE68</f>
        <v>6.4490636929350189E-3</v>
      </c>
      <c r="R76" s="120">
        <f>compopeinc!BF68</f>
        <v>1.4701927080750465E-2</v>
      </c>
      <c r="S76" s="119">
        <f>compopeinc!BG68</f>
        <v>9.6331759302165938E-3</v>
      </c>
      <c r="T76" s="119">
        <f>compopeinc!BH68</f>
        <v>1.079311490691107E-3</v>
      </c>
      <c r="U76" s="119">
        <f>compopeinc!BI68</f>
        <v>2.1361735484235573E-4</v>
      </c>
      <c r="V76" s="119">
        <f>compopeinc!BJ68</f>
        <v>1.0569764182133893E-3</v>
      </c>
      <c r="W76" s="119">
        <f>compopeinc!BK68</f>
        <v>1.3178593147177435E-4</v>
      </c>
      <c r="X76" s="119">
        <f>compopeinc!BL68</f>
        <v>6.8242791413267189E-4</v>
      </c>
      <c r="Y76" s="149">
        <f>compopeinc!BM68</f>
        <v>1.9022490478750563E-3</v>
      </c>
    </row>
    <row r="77" spans="1:25">
      <c r="A77" s="118">
        <v>1980</v>
      </c>
      <c r="B77" s="117">
        <f>compopeinc!AP69</f>
        <v>7.5976453721523285E-2</v>
      </c>
      <c r="C77" s="116">
        <f>compopeinc!AQ69</f>
        <v>2.4082459076286727E-2</v>
      </c>
      <c r="D77" s="116">
        <f>compopeinc!AR69</f>
        <v>8.991465499933661E-3</v>
      </c>
      <c r="E77" s="116">
        <f>compopeinc!AS69</f>
        <v>2.3057235803372387E-3</v>
      </c>
      <c r="F77" s="116">
        <f>compopeinc!AT69</f>
        <v>9.3010629742610214E-3</v>
      </c>
      <c r="G77" s="116">
        <f>compopeinc!AU69</f>
        <v>2.5166723441047948E-3</v>
      </c>
      <c r="H77" s="116">
        <f>compopeinc!AV69</f>
        <v>1.3628707742361483E-2</v>
      </c>
      <c r="I77" s="194">
        <f>compopeinc!AW69</f>
        <v>1.5147226155766641E-2</v>
      </c>
      <c r="J77" s="117">
        <f>compopeinc!AX69</f>
        <v>3.5665404051542282E-2</v>
      </c>
      <c r="K77" s="116">
        <f>compopeinc!AY69</f>
        <v>1.5410437245733006E-2</v>
      </c>
      <c r="L77" s="116">
        <f>compopeinc!AZ69</f>
        <v>3.9759861694205548E-3</v>
      </c>
      <c r="M77" s="116">
        <f>compopeinc!BA69</f>
        <v>9.4684591357085349E-4</v>
      </c>
      <c r="N77" s="116">
        <f>compopeinc!BB69</f>
        <v>3.7125384902093393E-3</v>
      </c>
      <c r="O77" s="116">
        <f>compopeinc!BC69</f>
        <v>6.8842672249465775E-4</v>
      </c>
      <c r="P77" s="116">
        <f>compopeinc!BD69</f>
        <v>4.4735624823958658E-3</v>
      </c>
      <c r="Q77" s="194">
        <f>compopeinc!BE69</f>
        <v>6.4580232085381939E-3</v>
      </c>
      <c r="R77" s="117">
        <f>compopeinc!BF69</f>
        <v>1.2659193947911263E-2</v>
      </c>
      <c r="S77" s="116">
        <f>compopeinc!BG69</f>
        <v>7.1355040873115911E-3</v>
      </c>
      <c r="T77" s="116">
        <f>compopeinc!BH69</f>
        <v>1.2075308730552905E-3</v>
      </c>
      <c r="U77" s="116">
        <f>compopeinc!BI69</f>
        <v>2.3521024036839806E-4</v>
      </c>
      <c r="V77" s="116">
        <f>compopeinc!BJ69</f>
        <v>1.1077673824092841E-3</v>
      </c>
      <c r="W77" s="116">
        <f>compopeinc!BK69</f>
        <v>1.01707370143668E-4</v>
      </c>
      <c r="X77" s="116">
        <f>compopeinc!BL69</f>
        <v>8.5321384120049665E-4</v>
      </c>
      <c r="Y77" s="145">
        <f>compopeinc!BM69</f>
        <v>2.0187803432676695E-3</v>
      </c>
    </row>
    <row r="78" spans="1:25">
      <c r="A78" s="118">
        <v>1981</v>
      </c>
      <c r="B78" s="117">
        <f>compopeinc!AP70</f>
        <v>7.9660147428512573E-2</v>
      </c>
      <c r="C78" s="116">
        <f>compopeinc!AQ70</f>
        <v>2.5799887897717977E-2</v>
      </c>
      <c r="D78" s="116">
        <f>compopeinc!AR70</f>
        <v>9.8984904803288629E-3</v>
      </c>
      <c r="E78" s="116">
        <f>compopeinc!AS70</f>
        <v>2.9555628588324796E-3</v>
      </c>
      <c r="F78" s="116">
        <f>compopeinc!AT70</f>
        <v>9.1961598443102959E-3</v>
      </c>
      <c r="G78" s="116">
        <f>compopeinc!AU70</f>
        <v>2.9007393650048543E-3</v>
      </c>
      <c r="H78" s="116">
        <f>compopeinc!AV70</f>
        <v>1.3584121907502512E-2</v>
      </c>
      <c r="I78" s="194">
        <f>compopeinc!AW70</f>
        <v>1.5323331775539243E-2</v>
      </c>
      <c r="J78" s="117">
        <f>compopeinc!AX70</f>
        <v>3.8442783057689667E-2</v>
      </c>
      <c r="K78" s="116">
        <f>compopeinc!AY70</f>
        <v>1.6815741772245953E-2</v>
      </c>
      <c r="L78" s="116">
        <f>compopeinc!AZ70</f>
        <v>4.5678499640480676E-3</v>
      </c>
      <c r="M78" s="116">
        <f>compopeinc!BA70</f>
        <v>1.2374343075604022E-3</v>
      </c>
      <c r="N78" s="116">
        <f>compopeinc!BB70</f>
        <v>3.9068588077234437E-3</v>
      </c>
      <c r="O78" s="116">
        <f>compopeinc!BC70</f>
        <v>7.9123014429519382E-4</v>
      </c>
      <c r="P78" s="116">
        <f>compopeinc!BD70</f>
        <v>4.3483101735083685E-3</v>
      </c>
      <c r="Q78" s="194">
        <f>compopeinc!BE70</f>
        <v>6.7727493962103048E-3</v>
      </c>
      <c r="R78" s="117">
        <f>compopeinc!BF70</f>
        <v>1.3981634750962257E-2</v>
      </c>
      <c r="S78" s="116">
        <f>compopeinc!BG70</f>
        <v>7.820457532902364E-3</v>
      </c>
      <c r="T78" s="116">
        <f>compopeinc!BH70</f>
        <v>1.4404713942042678E-3</v>
      </c>
      <c r="U78" s="116">
        <f>compopeinc!BI70</f>
        <v>3.6812554644197735E-4</v>
      </c>
      <c r="V78" s="116">
        <f>compopeinc!BJ70</f>
        <v>1.2455586537118135E-3</v>
      </c>
      <c r="W78" s="116">
        <f>compopeinc!BK70</f>
        <v>1.2201005818213633E-4</v>
      </c>
      <c r="X78" s="116">
        <f>compopeinc!BL70</f>
        <v>8.1724868832839289E-4</v>
      </c>
      <c r="Y78" s="145">
        <f>compopeinc!BM70</f>
        <v>2.163788635089274E-3</v>
      </c>
    </row>
    <row r="79" spans="1:25">
      <c r="A79" s="118">
        <v>1982</v>
      </c>
      <c r="B79" s="117">
        <f>compopeinc!AP71</f>
        <v>8.222004771232605E-2</v>
      </c>
      <c r="C79" s="116">
        <f>compopeinc!AQ71</f>
        <v>2.4302392695994424E-2</v>
      </c>
      <c r="D79" s="116">
        <f>compopeinc!AR71</f>
        <v>1.0727858169831279E-2</v>
      </c>
      <c r="E79" s="116">
        <f>compopeinc!AS71</f>
        <v>3.1282131107331574E-3</v>
      </c>
      <c r="F79" s="116">
        <f>compopeinc!AT71</f>
        <v>9.0188078041166363E-3</v>
      </c>
      <c r="G79" s="116">
        <f>compopeinc!AU71</f>
        <v>4.058726847105682E-3</v>
      </c>
      <c r="H79" s="116">
        <f>compopeinc!AV71</f>
        <v>1.5231971381590239E-2</v>
      </c>
      <c r="I79" s="194">
        <f>compopeinc!AW71</f>
        <v>1.5744941125738883E-2</v>
      </c>
      <c r="J79" s="117">
        <f>compopeinc!AX71</f>
        <v>4.0817286819219589E-2</v>
      </c>
      <c r="K79" s="116">
        <f>compopeinc!AY71</f>
        <v>1.6617686849148394E-2</v>
      </c>
      <c r="L79" s="116">
        <f>compopeinc!AZ71</f>
        <v>4.8379944564656734E-3</v>
      </c>
      <c r="M79" s="116">
        <f>compopeinc!BA71</f>
        <v>1.4616976822412536E-3</v>
      </c>
      <c r="N79" s="116">
        <f>compopeinc!BB71</f>
        <v>4.0352088546876351E-3</v>
      </c>
      <c r="O79" s="116">
        <f>compopeinc!BC71</f>
        <v>1.4970634190334025E-3</v>
      </c>
      <c r="P79" s="116">
        <f>compopeinc!BD71</f>
        <v>5.0202254514074224E-3</v>
      </c>
      <c r="Q79" s="194">
        <f>compopeinc!BE71</f>
        <v>7.378477851173351E-3</v>
      </c>
      <c r="R79" s="117">
        <f>compopeinc!BF71</f>
        <v>1.4967627823352814E-2</v>
      </c>
      <c r="S79" s="116">
        <f>compopeinc!BG71</f>
        <v>8.177078452763829E-3</v>
      </c>
      <c r="T79" s="116">
        <f>compopeinc!BH71</f>
        <v>1.4987593755777504E-3</v>
      </c>
      <c r="U79" s="116">
        <f>compopeinc!BI71</f>
        <v>3.5977331420440926E-4</v>
      </c>
      <c r="V79" s="116">
        <f>compopeinc!BJ71</f>
        <v>1.3813763267792837E-3</v>
      </c>
      <c r="W79" s="116">
        <f>compopeinc!BK71</f>
        <v>6.970310451382894E-5</v>
      </c>
      <c r="X79" s="116">
        <f>compopeinc!BL71</f>
        <v>9.3078939961875346E-4</v>
      </c>
      <c r="Y79" s="145">
        <f>compopeinc!BM71</f>
        <v>2.5471374534100878E-3</v>
      </c>
    </row>
    <row r="80" spans="1:25">
      <c r="A80" s="118">
        <v>1983</v>
      </c>
      <c r="B80" s="117">
        <f>compopeinc!AP72</f>
        <v>8.3939425647258759E-2</v>
      </c>
      <c r="C80" s="116">
        <f>compopeinc!AQ72</f>
        <v>2.5660434017473893E-2</v>
      </c>
      <c r="D80" s="116">
        <f>compopeinc!AR72</f>
        <v>1.0335754763815643E-2</v>
      </c>
      <c r="E80" s="116">
        <f>compopeinc!AS72</f>
        <v>3.0066291122619552E-3</v>
      </c>
      <c r="F80" s="116">
        <f>compopeinc!AT72</f>
        <v>8.3563457028204436E-3</v>
      </c>
      <c r="G80" s="116">
        <f>compopeinc!AU72</f>
        <v>5.5141376115202248E-3</v>
      </c>
      <c r="H80" s="116">
        <f>compopeinc!AV72</f>
        <v>1.6291430343465162E-2</v>
      </c>
      <c r="I80" s="194">
        <f>compopeinc!AW72</f>
        <v>1.477633701912333E-2</v>
      </c>
      <c r="J80" s="117">
        <f>compopeinc!AX72</f>
        <v>4.1355978697538376E-2</v>
      </c>
      <c r="K80" s="116">
        <f>compopeinc!AY72</f>
        <v>1.7275460650055759E-2</v>
      </c>
      <c r="L80" s="116">
        <f>compopeinc!AZ72</f>
        <v>4.7493560818682046E-3</v>
      </c>
      <c r="M80" s="116">
        <f>compopeinc!BA72</f>
        <v>1.4338204037711143E-3</v>
      </c>
      <c r="N80" s="116">
        <f>compopeinc!BB72</f>
        <v>3.6868536781957269E-3</v>
      </c>
      <c r="O80" s="116">
        <f>compopeinc!BC72</f>
        <v>1.7247942858854141E-3</v>
      </c>
      <c r="P80" s="116">
        <f>compopeinc!BD72</f>
        <v>5.6314745049251226E-3</v>
      </c>
      <c r="Q80" s="194">
        <f>compopeinc!BE72</f>
        <v>6.8550283435659777E-3</v>
      </c>
      <c r="R80" s="117">
        <f>compopeinc!BF72</f>
        <v>1.4990347437560558E-2</v>
      </c>
      <c r="S80" s="116">
        <f>compopeinc!BG72</f>
        <v>7.9747813911161935E-3</v>
      </c>
      <c r="T80" s="116">
        <f>compopeinc!BH72</f>
        <v>1.5040361377818162E-3</v>
      </c>
      <c r="U80" s="116">
        <f>compopeinc!BI72</f>
        <v>4.0572004521469113E-4</v>
      </c>
      <c r="V80" s="116">
        <f>compopeinc!BJ72</f>
        <v>1.2909246950163721E-3</v>
      </c>
      <c r="W80" s="116">
        <f>compopeinc!BK72</f>
        <v>2.2472141160379471E-4</v>
      </c>
      <c r="X80" s="116">
        <f>compopeinc!BL72</f>
        <v>1.1684315615904768E-3</v>
      </c>
      <c r="Y80" s="145">
        <f>compopeinc!BM72</f>
        <v>2.4220263616230864E-3</v>
      </c>
    </row>
    <row r="81" spans="1:25">
      <c r="A81" s="118">
        <v>1984</v>
      </c>
      <c r="B81" s="117">
        <f>compopeinc!AP73</f>
        <v>9.2340186238288879E-2</v>
      </c>
      <c r="C81" s="116">
        <f>compopeinc!AQ73</f>
        <v>2.6802563896201715E-2</v>
      </c>
      <c r="D81" s="116">
        <f>compopeinc!AR73</f>
        <v>1.1767474288115261E-2</v>
      </c>
      <c r="E81" s="116">
        <f>compopeinc!AS73</f>
        <v>2.6339324518741248E-3</v>
      </c>
      <c r="F81" s="116">
        <f>compopeinc!AT73</f>
        <v>9.3025888265207777E-3</v>
      </c>
      <c r="G81" s="116">
        <f>compopeinc!AU73</f>
        <v>7.8698986792189798E-3</v>
      </c>
      <c r="H81" s="116">
        <f>compopeinc!AV73</f>
        <v>1.688672950333121E-2</v>
      </c>
      <c r="I81" s="194">
        <f>compopeinc!AW73</f>
        <v>1.7076851812235554E-2</v>
      </c>
      <c r="J81" s="117">
        <f>compopeinc!AX73</f>
        <v>4.7299657016992569E-2</v>
      </c>
      <c r="K81" s="116">
        <f>compopeinc!AY73</f>
        <v>1.8966567439695325E-2</v>
      </c>
      <c r="L81" s="116">
        <f>compopeinc!AZ73</f>
        <v>5.9190890529630547E-3</v>
      </c>
      <c r="M81" s="116">
        <f>compopeinc!BA73</f>
        <v>1.2720679124256504E-3</v>
      </c>
      <c r="N81" s="116">
        <f>compopeinc!BB73</f>
        <v>3.9820844257129452E-3</v>
      </c>
      <c r="O81" s="116">
        <f>compopeinc!BC73</f>
        <v>2.9329170558312634E-3</v>
      </c>
      <c r="P81" s="116">
        <f>compopeinc!BD73</f>
        <v>6.4909922770193963E-3</v>
      </c>
      <c r="Q81" s="194">
        <f>compopeinc!BE73</f>
        <v>7.7358653040089445E-3</v>
      </c>
      <c r="R81" s="117">
        <f>compopeinc!BF73</f>
        <v>1.7511902377009392E-2</v>
      </c>
      <c r="S81" s="116">
        <f>compopeinc!BG73</f>
        <v>9.4768830516652573E-3</v>
      </c>
      <c r="T81" s="116">
        <f>compopeinc!BH73</f>
        <v>1.7076595850518718E-3</v>
      </c>
      <c r="U81" s="116">
        <f>compopeinc!BI73</f>
        <v>3.4674779018347817E-4</v>
      </c>
      <c r="V81" s="116">
        <f>compopeinc!BJ73</f>
        <v>1.4081507312547661E-3</v>
      </c>
      <c r="W81" s="116">
        <f>compopeinc!BK73</f>
        <v>4.8301894171351282E-4</v>
      </c>
      <c r="X81" s="116">
        <f>compopeinc!BL73</f>
        <v>1.3047853547014962E-3</v>
      </c>
      <c r="Y81" s="145">
        <f>compopeinc!BM73</f>
        <v>2.7855326392979825E-3</v>
      </c>
    </row>
    <row r="82" spans="1:25">
      <c r="A82" s="118">
        <v>1985</v>
      </c>
      <c r="B82" s="117">
        <f>compopeinc!AP74</f>
        <v>9.3176968395709991E-2</v>
      </c>
      <c r="C82" s="116">
        <f>compopeinc!AQ74</f>
        <v>2.4596279629594365E-2</v>
      </c>
      <c r="D82" s="116">
        <f>compopeinc!AR74</f>
        <v>1.3817388560837484E-2</v>
      </c>
      <c r="E82" s="116">
        <f>compopeinc!AS74</f>
        <v>3.3107990562185967E-3</v>
      </c>
      <c r="F82" s="116">
        <f>compopeinc!AT74</f>
        <v>9.1719666734474351E-3</v>
      </c>
      <c r="G82" s="116">
        <f>compopeinc!AU74</f>
        <v>8.1217714006627355E-3</v>
      </c>
      <c r="H82" s="116">
        <f>compopeinc!AV74</f>
        <v>1.6618074646220057E-2</v>
      </c>
      <c r="I82" s="194">
        <f>compopeinc!AW74</f>
        <v>1.7540594688453166E-2</v>
      </c>
      <c r="J82" s="117">
        <f>compopeinc!AX74</f>
        <v>4.7201294451951981E-2</v>
      </c>
      <c r="K82" s="116">
        <f>compopeinc!AY74</f>
        <v>1.6776851408406779E-2</v>
      </c>
      <c r="L82" s="116">
        <f>compopeinc!AZ74</f>
        <v>7.4050948985801817E-3</v>
      </c>
      <c r="M82" s="116">
        <f>compopeinc!BA74</f>
        <v>1.7903103691132862E-3</v>
      </c>
      <c r="N82" s="116">
        <f>compopeinc!BB74</f>
        <v>3.9682653799019887E-3</v>
      </c>
      <c r="O82" s="116">
        <f>compopeinc!BC74</f>
        <v>2.9408140311947351E-3</v>
      </c>
      <c r="P82" s="116">
        <f>compopeinc!BD74</f>
        <v>6.2064752701172232E-3</v>
      </c>
      <c r="Q82" s="194">
        <f>compopeinc!BE74</f>
        <v>8.1134874066549276E-3</v>
      </c>
      <c r="R82" s="117">
        <f>compopeinc!BF74</f>
        <v>1.6444744542241096E-2</v>
      </c>
      <c r="S82" s="116">
        <f>compopeinc!BG74</f>
        <v>7.9230331518116235E-3</v>
      </c>
      <c r="T82" s="116">
        <f>compopeinc!BH74</f>
        <v>2.0566660576788846E-3</v>
      </c>
      <c r="U82" s="116">
        <f>compopeinc!BI74</f>
        <v>3.6954986321792617E-4</v>
      </c>
      <c r="V82" s="116">
        <f>compopeinc!BJ74</f>
        <v>1.2534695599643051E-3</v>
      </c>
      <c r="W82" s="116">
        <f>compopeinc!BK74</f>
        <v>7.5944973953355423E-4</v>
      </c>
      <c r="X82" s="116">
        <f>compopeinc!BL74</f>
        <v>1.3208152241990228E-3</v>
      </c>
      <c r="Y82" s="145">
        <f>compopeinc!BM74</f>
        <v>2.7647192784889234E-3</v>
      </c>
    </row>
    <row r="83" spans="1:25">
      <c r="A83" s="118">
        <v>1986</v>
      </c>
      <c r="B83" s="117">
        <f>compopeinc!AP75</f>
        <v>8.9226439595222473E-2</v>
      </c>
      <c r="C83" s="116">
        <f>compopeinc!AQ75</f>
        <v>1.9451804938519585E-2</v>
      </c>
      <c r="D83" s="116">
        <f>compopeinc!AR75</f>
        <v>1.3774471669076315E-2</v>
      </c>
      <c r="E83" s="116">
        <f>compopeinc!AS75</f>
        <v>3.4409817845965124E-3</v>
      </c>
      <c r="F83" s="116">
        <f>compopeinc!AT75</f>
        <v>8.4612922811381653E-3</v>
      </c>
      <c r="G83" s="116">
        <f>compopeinc!AU75</f>
        <v>1.0031529762840453E-2</v>
      </c>
      <c r="H83" s="116">
        <f>compopeinc!AV75</f>
        <v>1.7549187948620398E-2</v>
      </c>
      <c r="I83" s="194">
        <f>compopeinc!AW75</f>
        <v>1.6516360142767975E-2</v>
      </c>
      <c r="J83" s="117">
        <f>compopeinc!AX75</f>
        <v>4.3491315096616745E-2</v>
      </c>
      <c r="K83" s="116">
        <f>compopeinc!AY75</f>
        <v>1.335195902827626E-2</v>
      </c>
      <c r="L83" s="116">
        <f>compopeinc!AZ75</f>
        <v>6.5846665472617093E-3</v>
      </c>
      <c r="M83" s="116">
        <f>compopeinc!BA75</f>
        <v>1.6338950918553129E-3</v>
      </c>
      <c r="N83" s="116">
        <f>compopeinc!BB75</f>
        <v>3.706509656396934E-3</v>
      </c>
      <c r="O83" s="116">
        <f>compopeinc!BC75</f>
        <v>3.8284445814209421E-3</v>
      </c>
      <c r="P83" s="116">
        <f>compopeinc!BD75</f>
        <v>6.5385099927530764E-3</v>
      </c>
      <c r="Q83" s="194">
        <f>compopeinc!BE75</f>
        <v>7.8476116391759942E-3</v>
      </c>
      <c r="R83" s="117">
        <f>compopeinc!BF75</f>
        <v>1.5499474480748177E-2</v>
      </c>
      <c r="S83" s="116">
        <f>compopeinc!BG75</f>
        <v>6.7486078740613105E-3</v>
      </c>
      <c r="T83" s="116">
        <f>compopeinc!BH75</f>
        <v>2.2855038039159871E-3</v>
      </c>
      <c r="U83" s="116">
        <f>compopeinc!BI75</f>
        <v>4.2312848809972605E-4</v>
      </c>
      <c r="V83" s="116">
        <f>compopeinc!BJ75</f>
        <v>1.1164718633249599E-3</v>
      </c>
      <c r="W83" s="116">
        <f>compopeinc!BK75</f>
        <v>7.2374439503362269E-4</v>
      </c>
      <c r="X83" s="116">
        <f>compopeinc!BL75</f>
        <v>1.6052995686009833E-3</v>
      </c>
      <c r="Y83" s="145">
        <f>compopeinc!BM75</f>
        <v>2.5979761017891124E-3</v>
      </c>
    </row>
    <row r="84" spans="1:25">
      <c r="A84" s="118">
        <v>1987</v>
      </c>
      <c r="B84" s="117">
        <f>compopeinc!AP76</f>
        <v>9.813331812620163E-2</v>
      </c>
      <c r="C84" s="116">
        <f>compopeinc!AQ76</f>
        <v>1.8121293872906057E-2</v>
      </c>
      <c r="D84" s="116">
        <f>compopeinc!AR76</f>
        <v>1.8024940536413684E-2</v>
      </c>
      <c r="E84" s="116">
        <f>compopeinc!AS76</f>
        <v>3.5081561517192007E-3</v>
      </c>
      <c r="F84" s="116">
        <f>compopeinc!AT76</f>
        <v>8.181803333985143E-3</v>
      </c>
      <c r="G84" s="116">
        <f>compopeinc!AU76</f>
        <v>1.2318758893976234E-2</v>
      </c>
      <c r="H84" s="116">
        <f>compopeinc!AV76</f>
        <v>2.2236462165249361E-2</v>
      </c>
      <c r="I84" s="194">
        <f>compopeinc!AW76</f>
        <v>1.5741460440866932E-2</v>
      </c>
      <c r="J84" s="117">
        <f>compopeinc!AX76</f>
        <v>4.8432867974042892E-2</v>
      </c>
      <c r="K84" s="116">
        <f>compopeinc!AY76</f>
        <v>1.1635398399257681E-2</v>
      </c>
      <c r="L84" s="116">
        <f>compopeinc!AZ76</f>
        <v>1.0308992184174248E-2</v>
      </c>
      <c r="M84" s="116">
        <f>compopeinc!BA76</f>
        <v>1.5706934028062729E-3</v>
      </c>
      <c r="N84" s="116">
        <f>compopeinc!BB76</f>
        <v>3.5244446372583952E-3</v>
      </c>
      <c r="O84" s="116">
        <f>compopeinc!BC76</f>
        <v>5.3288020791882164E-3</v>
      </c>
      <c r="P84" s="116">
        <f>compopeinc!BD76</f>
        <v>8.7428759542252394E-3</v>
      </c>
      <c r="Q84" s="194">
        <f>compopeinc!BE76</f>
        <v>7.3211955145516261E-3</v>
      </c>
      <c r="R84" s="117">
        <f>compopeinc!BF76</f>
        <v>1.7138117924332619E-2</v>
      </c>
      <c r="S84" s="116">
        <f>compopeinc!BG76</f>
        <v>5.4264006827730929E-3</v>
      </c>
      <c r="T84" s="116">
        <f>compopeinc!BH76</f>
        <v>4.5324119262354894E-3</v>
      </c>
      <c r="U84" s="116">
        <f>compopeinc!BI76</f>
        <v>4.7808477178801624E-4</v>
      </c>
      <c r="V84" s="116">
        <f>compopeinc!BJ76</f>
        <v>1.2341399176014085E-3</v>
      </c>
      <c r="W84" s="116">
        <f>compopeinc!BK76</f>
        <v>7.4309478979643368E-4</v>
      </c>
      <c r="X84" s="116">
        <f>compopeinc!BL76</f>
        <v>2.0586131113800536E-3</v>
      </c>
      <c r="Y84" s="145">
        <f>compopeinc!BM76</f>
        <v>2.6653806303571837E-3</v>
      </c>
    </row>
    <row r="85" spans="1:25">
      <c r="A85" s="118">
        <v>1988</v>
      </c>
      <c r="B85" s="117">
        <f>compopeinc!AP77</f>
        <v>0.11336487531661987</v>
      </c>
      <c r="C85" s="116">
        <f>compopeinc!AQ77</f>
        <v>2.3388278796898747E-2</v>
      </c>
      <c r="D85" s="116">
        <f>compopeinc!AR77</f>
        <v>1.8510602363701983E-2</v>
      </c>
      <c r="E85" s="116">
        <f>compopeinc!AS77</f>
        <v>3.3943403332774907E-3</v>
      </c>
      <c r="F85" s="116">
        <f>compopeinc!AT77</f>
        <v>9.2172748887618481E-3</v>
      </c>
      <c r="G85" s="116">
        <f>compopeinc!AU77</f>
        <v>1.2208469303098577E-2</v>
      </c>
      <c r="H85" s="116">
        <f>compopeinc!AV77</f>
        <v>2.8684908874908481E-2</v>
      </c>
      <c r="I85" s="194">
        <f>compopeinc!AW77</f>
        <v>1.796099934792697E-2</v>
      </c>
      <c r="J85" s="117">
        <f>compopeinc!AX77</f>
        <v>5.9706281870603561E-2</v>
      </c>
      <c r="K85" s="116">
        <f>compopeinc!AY77</f>
        <v>1.6153290395660116E-2</v>
      </c>
      <c r="L85" s="116">
        <f>compopeinc!AZ77</f>
        <v>1.0935621226926276E-2</v>
      </c>
      <c r="M85" s="116">
        <f>compopeinc!BA77</f>
        <v>1.5588040940466435E-3</v>
      </c>
      <c r="N85" s="116">
        <f>compopeinc!BB77</f>
        <v>4.3119287506680681E-3</v>
      </c>
      <c r="O85" s="116">
        <f>compopeinc!BC77</f>
        <v>5.6098182608433841E-3</v>
      </c>
      <c r="P85" s="116">
        <f>compopeinc!BD77</f>
        <v>1.2237986437427979E-2</v>
      </c>
      <c r="Q85" s="194">
        <f>compopeinc!BE77</f>
        <v>8.8988308495726396E-3</v>
      </c>
      <c r="R85" s="117">
        <f>compopeinc!BF77</f>
        <v>2.3015363141894341E-2</v>
      </c>
      <c r="S85" s="116">
        <f>compopeinc!BG77</f>
        <v>7.8720521673324734E-3</v>
      </c>
      <c r="T85" s="116">
        <f>compopeinc!BH77</f>
        <v>4.5111032678341037E-3</v>
      </c>
      <c r="U85" s="116">
        <f>compopeinc!BI77</f>
        <v>4.4280595659636083E-4</v>
      </c>
      <c r="V85" s="116">
        <f>compopeinc!BJ77</f>
        <v>1.6425846096910569E-3</v>
      </c>
      <c r="W85" s="116">
        <f>compopeinc!BK77</f>
        <v>1.3882668575176834E-3</v>
      </c>
      <c r="X85" s="116">
        <f>compopeinc!BL77</f>
        <v>3.6421420969766894E-3</v>
      </c>
      <c r="Y85" s="145">
        <f>compopeinc!BM77</f>
        <v>3.5164082740080957E-3</v>
      </c>
    </row>
    <row r="86" spans="1:25">
      <c r="A86" s="118">
        <v>1989</v>
      </c>
      <c r="B86" s="117">
        <f>compopeinc!AP78</f>
        <v>0.10871762782335281</v>
      </c>
      <c r="C86" s="116">
        <f>compopeinc!AQ78</f>
        <v>2.0264967904208012E-2</v>
      </c>
      <c r="D86" s="116">
        <f>compopeinc!AR78</f>
        <v>2.0136414355599513E-2</v>
      </c>
      <c r="E86" s="116">
        <f>compopeinc!AS78</f>
        <v>3.3659486825294987E-3</v>
      </c>
      <c r="F86" s="116">
        <f>compopeinc!AT78</f>
        <v>9.2487519588649123E-3</v>
      </c>
      <c r="G86" s="116">
        <f>compopeinc!AU78</f>
        <v>1.3559507792443486E-2</v>
      </c>
      <c r="H86" s="116">
        <f>compopeinc!AV78</f>
        <v>2.4102291826824551E-2</v>
      </c>
      <c r="I86" s="194">
        <f>compopeinc!AW78</f>
        <v>1.8039749230543595E-2</v>
      </c>
      <c r="J86" s="117">
        <f>compopeinc!AX78</f>
        <v>5.5310618132352829E-2</v>
      </c>
      <c r="K86" s="116">
        <f>compopeinc!AY78</f>
        <v>1.3490564697308992E-2</v>
      </c>
      <c r="L86" s="116">
        <f>compopeinc!AZ78</f>
        <v>1.170219618893749E-2</v>
      </c>
      <c r="M86" s="116">
        <f>compopeinc!BA78</f>
        <v>1.4544571164121973E-3</v>
      </c>
      <c r="N86" s="116">
        <f>compopeinc!BB78</f>
        <v>3.9970911852900354E-3</v>
      </c>
      <c r="O86" s="116">
        <f>compopeinc!BC78</f>
        <v>6.4757029195892787E-3</v>
      </c>
      <c r="P86" s="116">
        <f>compopeinc!BD78</f>
        <v>9.7723079899450817E-3</v>
      </c>
      <c r="Q86" s="194">
        <f>compopeinc!BE78</f>
        <v>8.4182981352820176E-3</v>
      </c>
      <c r="R86" s="117">
        <f>compopeinc!BF78</f>
        <v>2.0483361557126045E-2</v>
      </c>
      <c r="S86" s="116">
        <f>compopeinc!BG78</f>
        <v>6.860526678263798E-3</v>
      </c>
      <c r="T86" s="116">
        <f>compopeinc!BH78</f>
        <v>4.998452728559484E-3</v>
      </c>
      <c r="U86" s="116">
        <f>compopeinc!BI78</f>
        <v>4.2611073554750121E-4</v>
      </c>
      <c r="V86" s="116">
        <f>compopeinc!BJ78</f>
        <v>1.384294390346703E-3</v>
      </c>
      <c r="W86" s="116">
        <f>compopeinc!BK78</f>
        <v>1.0694893668216519E-3</v>
      </c>
      <c r="X86" s="116">
        <f>compopeinc!BL78</f>
        <v>2.6253099061357885E-3</v>
      </c>
      <c r="Y86" s="145">
        <f>compopeinc!BM78</f>
        <v>3.1191767899010521E-3</v>
      </c>
    </row>
    <row r="87" spans="1:25">
      <c r="A87" s="124">
        <v>1990</v>
      </c>
      <c r="B87" s="123">
        <f>compopeinc!AP79</f>
        <v>0.10951678454875946</v>
      </c>
      <c r="C87" s="122">
        <f>compopeinc!AQ79</f>
        <v>1.9994022479280768E-2</v>
      </c>
      <c r="D87" s="122">
        <f>compopeinc!AR79</f>
        <v>1.9148859436287614E-2</v>
      </c>
      <c r="E87" s="122">
        <f>compopeinc!AS79</f>
        <v>3.1510487961329491E-3</v>
      </c>
      <c r="F87" s="122">
        <f>compopeinc!AT79</f>
        <v>9.2270804584273624E-3</v>
      </c>
      <c r="G87" s="122">
        <f>compopeinc!AU79</f>
        <v>1.3821489552231201E-2</v>
      </c>
      <c r="H87" s="122">
        <f>compopeinc!AV79</f>
        <v>2.6406136031873875E-2</v>
      </c>
      <c r="I87" s="196">
        <f>compopeinc!AW79</f>
        <v>1.7768149126407208E-2</v>
      </c>
      <c r="J87" s="123">
        <f>compopeinc!AX79</f>
        <v>5.5455312132835388E-2</v>
      </c>
      <c r="K87" s="122">
        <f>compopeinc!AY79</f>
        <v>1.3539191197398574E-2</v>
      </c>
      <c r="L87" s="122">
        <f>compopeinc!AZ79</f>
        <v>1.1195844998478746E-2</v>
      </c>
      <c r="M87" s="122">
        <f>compopeinc!BA79</f>
        <v>1.3428357210979681E-3</v>
      </c>
      <c r="N87" s="122">
        <f>compopeinc!BB79</f>
        <v>3.8991330265269863E-3</v>
      </c>
      <c r="O87" s="122">
        <f>compopeinc!BC79</f>
        <v>6.5712227584110387E-3</v>
      </c>
      <c r="P87" s="122">
        <f>compopeinc!BD79</f>
        <v>1.0864428125997593E-2</v>
      </c>
      <c r="Q87" s="196">
        <f>compopeinc!BE79</f>
        <v>8.042656468332245E-3</v>
      </c>
      <c r="R87" s="123">
        <f>compopeinc!BF79</f>
        <v>2.0548664033412933E-2</v>
      </c>
      <c r="S87" s="122">
        <f>compopeinc!BG79</f>
        <v>6.8962639877354357E-3</v>
      </c>
      <c r="T87" s="122">
        <f>compopeinc!BH79</f>
        <v>4.795213372185375E-3</v>
      </c>
      <c r="U87" s="122">
        <f>compopeinc!BI79</f>
        <v>3.875245781901901E-4</v>
      </c>
      <c r="V87" s="122">
        <f>compopeinc!BJ79</f>
        <v>1.3338214871562296E-3</v>
      </c>
      <c r="W87" s="122">
        <f>compopeinc!BK79</f>
        <v>1.1368889108532188E-3</v>
      </c>
      <c r="X87" s="122">
        <f>compopeinc!BL79</f>
        <v>3.0249209807205473E-3</v>
      </c>
      <c r="Y87" s="183">
        <f>compopeinc!BM79</f>
        <v>2.9730440219029254E-3</v>
      </c>
    </row>
    <row r="88" spans="1:25">
      <c r="A88" s="118">
        <v>1991</v>
      </c>
      <c r="B88" s="117">
        <f>compopeinc!AP80</f>
        <v>0.10279636830091476</v>
      </c>
      <c r="C88" s="116">
        <f>compopeinc!AQ80</f>
        <v>2.0954651547058813E-2</v>
      </c>
      <c r="D88" s="116">
        <f>compopeinc!AR80</f>
        <v>1.787522478056679E-2</v>
      </c>
      <c r="E88" s="116">
        <f>compopeinc!AS80</f>
        <v>3.5543788001086911E-3</v>
      </c>
      <c r="F88" s="116">
        <f>compopeinc!AT80</f>
        <v>8.3558736623281331E-3</v>
      </c>
      <c r="G88" s="116">
        <f>compopeinc!AU80</f>
        <v>1.189593570988768E-2</v>
      </c>
      <c r="H88" s="116">
        <f>compopeinc!AV80</f>
        <v>2.3999075182184207E-2</v>
      </c>
      <c r="I88" s="194">
        <f>compopeinc!AW80</f>
        <v>1.6162298863207462E-2</v>
      </c>
      <c r="J88" s="117">
        <f>compopeinc!AX80</f>
        <v>5.130019411444664E-2</v>
      </c>
      <c r="K88" s="116">
        <f>compopeinc!AY80</f>
        <v>1.3983788779003428E-2</v>
      </c>
      <c r="L88" s="116">
        <f>compopeinc!AZ80</f>
        <v>1.0609649386790067E-2</v>
      </c>
      <c r="M88" s="116">
        <f>compopeinc!BA80</f>
        <v>1.5496710717660155E-3</v>
      </c>
      <c r="N88" s="116">
        <f>compopeinc!BB80</f>
        <v>3.5599781705819783E-3</v>
      </c>
      <c r="O88" s="116">
        <f>compopeinc!BC80</f>
        <v>4.8033951510301279E-3</v>
      </c>
      <c r="P88" s="116">
        <f>compopeinc!BD80</f>
        <v>9.4182965605744406E-3</v>
      </c>
      <c r="Q88" s="194">
        <f>compopeinc!BE80</f>
        <v>7.3759453232347767E-3</v>
      </c>
      <c r="R88" s="117">
        <f>compopeinc!BF80</f>
        <v>1.917557418346405E-2</v>
      </c>
      <c r="S88" s="116">
        <f>compopeinc!BG80</f>
        <v>6.9797623124153796E-3</v>
      </c>
      <c r="T88" s="116">
        <f>compopeinc!BH80</f>
        <v>4.5656266541614383E-3</v>
      </c>
      <c r="U88" s="116">
        <f>compopeinc!BI80</f>
        <v>4.104556983470384E-4</v>
      </c>
      <c r="V88" s="116">
        <f>compopeinc!BJ80</f>
        <v>1.2061117025799603E-3</v>
      </c>
      <c r="W88" s="116">
        <f>compopeinc!BK80</f>
        <v>8.0456425941395127E-4</v>
      </c>
      <c r="X88" s="116">
        <f>compopeinc!BL80</f>
        <v>2.5148082728560723E-3</v>
      </c>
      <c r="Y88" s="145">
        <f>compopeinc!BM80</f>
        <v>2.6982248449904257E-3</v>
      </c>
    </row>
    <row r="89" spans="1:25">
      <c r="A89" s="118">
        <v>1992</v>
      </c>
      <c r="B89" s="117">
        <f>compopeinc!AP81</f>
        <v>0.11275604367256165</v>
      </c>
      <c r="C89" s="116">
        <f>compopeinc!AQ81</f>
        <v>2.3534965871959152E-2</v>
      </c>
      <c r="D89" s="116">
        <f>compopeinc!AR81</f>
        <v>1.6224662875083198E-2</v>
      </c>
      <c r="E89" s="116">
        <f>compopeinc!AS81</f>
        <v>4.0385908317746048E-3</v>
      </c>
      <c r="F89" s="116">
        <f>compopeinc!AT81</f>
        <v>8.8214276211370062E-3</v>
      </c>
      <c r="G89" s="116">
        <f>compopeinc!AU81</f>
        <v>1.3696009361569467E-2</v>
      </c>
      <c r="H89" s="116">
        <f>compopeinc!AV81</f>
        <v>2.9185751477905354E-2</v>
      </c>
      <c r="I89" s="194">
        <f>compopeinc!AW81</f>
        <v>1.7255951919010467E-2</v>
      </c>
      <c r="J89" s="117">
        <f>compopeinc!AX81</f>
        <v>5.7778127491474152E-2</v>
      </c>
      <c r="K89" s="116">
        <f>compopeinc!AY81</f>
        <v>1.624801358524813E-2</v>
      </c>
      <c r="L89" s="116">
        <f>compopeinc!AZ81</f>
        <v>9.6749245249095842E-3</v>
      </c>
      <c r="M89" s="116">
        <f>compopeinc!BA81</f>
        <v>1.8217369512654703E-3</v>
      </c>
      <c r="N89" s="116">
        <f>compopeinc!BB81</f>
        <v>3.8278701889084602E-3</v>
      </c>
      <c r="O89" s="116">
        <f>compopeinc!BC81</f>
        <v>4.9191659845763845E-3</v>
      </c>
      <c r="P89" s="116">
        <f>compopeinc!BD81</f>
        <v>1.3428306768072414E-2</v>
      </c>
      <c r="Q89" s="194">
        <f>compopeinc!BE81</f>
        <v>7.8598065369100863E-3</v>
      </c>
      <c r="R89" s="117">
        <f>compopeinc!BF81</f>
        <v>2.2829236462712288E-2</v>
      </c>
      <c r="S89" s="116">
        <f>compopeinc!BG81</f>
        <v>8.3597332054567847E-3</v>
      </c>
      <c r="T89" s="116">
        <f>compopeinc!BH81</f>
        <v>4.1161601025944588E-3</v>
      </c>
      <c r="U89" s="116">
        <f>compopeinc!BI81</f>
        <v>4.986071083439603E-4</v>
      </c>
      <c r="V89" s="116">
        <f>compopeinc!BJ81</f>
        <v>1.4329270896176122E-3</v>
      </c>
      <c r="W89" s="116">
        <f>compopeinc!BK81</f>
        <v>9.172784186766489E-4</v>
      </c>
      <c r="X89" s="116">
        <f>compopeinc!BL81</f>
        <v>4.4668660980045297E-3</v>
      </c>
      <c r="Y89" s="145">
        <f>compopeinc!BM81</f>
        <v>3.0410559846940307E-3</v>
      </c>
    </row>
    <row r="90" spans="1:25">
      <c r="A90" s="118">
        <v>1993</v>
      </c>
      <c r="B90" s="117">
        <f>compopeinc!AP82</f>
        <v>0.10960005968809128</v>
      </c>
      <c r="C90" s="116">
        <f>compopeinc!AQ82</f>
        <v>2.4288225069099712E-2</v>
      </c>
      <c r="D90" s="116">
        <f>compopeinc!AR82</f>
        <v>1.6023070641016303E-2</v>
      </c>
      <c r="E90" s="116">
        <f>compopeinc!AS82</f>
        <v>4.267885817979762E-3</v>
      </c>
      <c r="F90" s="116">
        <f>compopeinc!AT82</f>
        <v>8.5757095180825499E-3</v>
      </c>
      <c r="G90" s="116">
        <f>compopeinc!AU82</f>
        <v>1.3621255618143075E-2</v>
      </c>
      <c r="H90" s="116">
        <f>compopeinc!AV82</f>
        <v>2.6015944728994496E-2</v>
      </c>
      <c r="I90" s="194">
        <f>compopeinc!AW82</f>
        <v>1.6809725035762786E-2</v>
      </c>
      <c r="J90" s="117">
        <f>compopeinc!AX82</f>
        <v>5.6104172021150589E-2</v>
      </c>
      <c r="K90" s="116">
        <f>compopeinc!AY82</f>
        <v>1.6852930955506624E-2</v>
      </c>
      <c r="L90" s="116">
        <f>compopeinc!AZ82</f>
        <v>9.4623265126875886E-3</v>
      </c>
      <c r="M90" s="116">
        <f>compopeinc!BA82</f>
        <v>1.914600781537712E-3</v>
      </c>
      <c r="N90" s="116">
        <f>compopeinc!BB82</f>
        <v>3.7554057315297221E-3</v>
      </c>
      <c r="O90" s="116">
        <f>compopeinc!BC82</f>
        <v>5.1369086034406619E-3</v>
      </c>
      <c r="P90" s="116">
        <f>compopeinc!BD82</f>
        <v>1.1224378017056193E-2</v>
      </c>
      <c r="Q90" s="194">
        <f>compopeinc!BE82</f>
        <v>7.7524372480573195E-3</v>
      </c>
      <c r="R90" s="117">
        <f>compopeinc!BF82</f>
        <v>2.255658246576786E-2</v>
      </c>
      <c r="S90" s="116">
        <f>compopeinc!BG82</f>
        <v>8.8082763847686842E-3</v>
      </c>
      <c r="T90" s="116">
        <f>compopeinc!BH82</f>
        <v>4.1950580431724498E-3</v>
      </c>
      <c r="U90" s="116">
        <f>compopeinc!BI82</f>
        <v>5.1489335458884471E-4</v>
      </c>
      <c r="V90" s="116">
        <f>compopeinc!BJ82</f>
        <v>1.3932360506504729E-3</v>
      </c>
      <c r="W90" s="116">
        <f>compopeinc!BK82</f>
        <v>1.4028828428568711E-3</v>
      </c>
      <c r="X90" s="116">
        <f>compopeinc!BL82</f>
        <v>3.2701520119890778E-3</v>
      </c>
      <c r="Y90" s="145">
        <f>compopeinc!BM82</f>
        <v>2.9753721047466562E-3</v>
      </c>
    </row>
    <row r="91" spans="1:25">
      <c r="A91" s="118">
        <v>1994</v>
      </c>
      <c r="B91" s="117">
        <f>compopeinc!AP83</f>
        <v>0.10970170795917511</v>
      </c>
      <c r="C91" s="116">
        <f>compopeinc!AQ83</f>
        <v>2.7882094145537127E-2</v>
      </c>
      <c r="D91" s="116">
        <f>compopeinc!AR83</f>
        <v>1.6113407675333993E-2</v>
      </c>
      <c r="E91" s="116">
        <f>compopeinc!AS83</f>
        <v>3.8286429746292828E-3</v>
      </c>
      <c r="F91" s="116">
        <f>compopeinc!AT83</f>
        <v>8.4753866351871682E-3</v>
      </c>
      <c r="G91" s="116">
        <f>compopeinc!AU83</f>
        <v>1.2936334650221749E-2</v>
      </c>
      <c r="H91" s="116">
        <f>compopeinc!AV83</f>
        <v>2.4071251386752E-2</v>
      </c>
      <c r="I91" s="194">
        <f>compopeinc!AW83</f>
        <v>1.6394642981677372E-2</v>
      </c>
      <c r="J91" s="117">
        <f>compopeinc!AX83</f>
        <v>5.6075833737850189E-2</v>
      </c>
      <c r="K91" s="116">
        <f>compopeinc!AY83</f>
        <v>1.9708150548132294E-2</v>
      </c>
      <c r="L91" s="116">
        <f>compopeinc!AZ83</f>
        <v>9.7661302423124891E-3</v>
      </c>
      <c r="M91" s="116">
        <f>compopeinc!BA83</f>
        <v>1.4632991924267717E-3</v>
      </c>
      <c r="N91" s="116">
        <f>compopeinc!BB83</f>
        <v>3.6422894700361827E-3</v>
      </c>
      <c r="O91" s="116">
        <f>compopeinc!BC83</f>
        <v>4.2792854894185732E-3</v>
      </c>
      <c r="P91" s="116">
        <f>compopeinc!BD83</f>
        <v>9.74266121846026E-3</v>
      </c>
      <c r="Q91" s="194">
        <f>compopeinc!BE83</f>
        <v>7.47404146717396E-3</v>
      </c>
      <c r="R91" s="117">
        <f>compopeinc!BF83</f>
        <v>2.2224154323339462E-2</v>
      </c>
      <c r="S91" s="116">
        <f>compopeinc!BG83</f>
        <v>1.046042968429774E-2</v>
      </c>
      <c r="T91" s="116">
        <f>compopeinc!BH83</f>
        <v>4.4195361852855004E-3</v>
      </c>
      <c r="U91" s="116">
        <f>compopeinc!BI83</f>
        <v>2.6188330431352823E-4</v>
      </c>
      <c r="V91" s="116">
        <f>compopeinc!BJ83</f>
        <v>1.2054547050841949E-3</v>
      </c>
      <c r="W91" s="116">
        <f>compopeinc!BK83</f>
        <v>6.6667328170916815E-4</v>
      </c>
      <c r="X91" s="116">
        <f>compopeinc!BL83</f>
        <v>2.5884562756368587E-3</v>
      </c>
      <c r="Y91" s="145">
        <f>compopeinc!BM83</f>
        <v>2.6169132052935168E-3</v>
      </c>
    </row>
    <row r="92" spans="1:25">
      <c r="A92" s="118">
        <v>1995</v>
      </c>
      <c r="B92" s="117">
        <f>compopeinc!AP84</f>
        <v>0.11455618590116501</v>
      </c>
      <c r="C92" s="116">
        <f>compopeinc!AQ84</f>
        <v>3.0222318827291594E-2</v>
      </c>
      <c r="D92" s="116">
        <f>compopeinc!AR84</f>
        <v>1.6042008420196534E-2</v>
      </c>
      <c r="E92" s="116">
        <f>compopeinc!AS84</f>
        <v>3.8861536040684205E-3</v>
      </c>
      <c r="F92" s="116">
        <f>compopeinc!AT84</f>
        <v>8.4059675079864466E-3</v>
      </c>
      <c r="G92" s="116">
        <f>compopeinc!AU84</f>
        <v>1.3237748452498243E-2</v>
      </c>
      <c r="H92" s="116">
        <f>compopeinc!AV84</f>
        <v>2.6656310471650856E-2</v>
      </c>
      <c r="I92" s="194">
        <f>compopeinc!AW84</f>
        <v>1.6108043276474644E-2</v>
      </c>
      <c r="J92" s="117">
        <f>compopeinc!AX84</f>
        <v>5.9116430580615997E-2</v>
      </c>
      <c r="K92" s="116">
        <f>compopeinc!AY84</f>
        <v>2.1067629289416322E-2</v>
      </c>
      <c r="L92" s="116">
        <f>compopeinc!AZ84</f>
        <v>9.7080285603064372E-3</v>
      </c>
      <c r="M92" s="116">
        <f>compopeinc!BA84</f>
        <v>1.4896602676208041E-3</v>
      </c>
      <c r="N92" s="116">
        <f>compopeinc!BB84</f>
        <v>3.6645024185834392E-3</v>
      </c>
      <c r="O92" s="116">
        <f>compopeinc!BC84</f>
        <v>4.5372846084241573E-3</v>
      </c>
      <c r="P92" s="116">
        <f>compopeinc!BD84</f>
        <v>1.125107197018892E-2</v>
      </c>
      <c r="Q92" s="194">
        <f>compopeinc!BE84</f>
        <v>7.3995399829310604E-3</v>
      </c>
      <c r="R92" s="117">
        <f>compopeinc!BF84</f>
        <v>2.3285023868083954E-2</v>
      </c>
      <c r="S92" s="116">
        <f>compopeinc!BG84</f>
        <v>1.0856565570778147E-2</v>
      </c>
      <c r="T92" s="116">
        <f>compopeinc!BH84</f>
        <v>4.4294080512523627E-3</v>
      </c>
      <c r="U92" s="116">
        <f>compopeinc!BI84</f>
        <v>2.8034197874339761E-4</v>
      </c>
      <c r="V92" s="116">
        <f>compopeinc!BJ84</f>
        <v>1.2218983758423116E-3</v>
      </c>
      <c r="W92" s="116">
        <f>compopeinc!BK84</f>
        <v>7.7453236328139182E-4</v>
      </c>
      <c r="X92" s="116">
        <f>compopeinc!BL84</f>
        <v>3.1368289363954012E-3</v>
      </c>
      <c r="Y92" s="145">
        <f>compopeinc!BM84</f>
        <v>2.5876136428619636E-3</v>
      </c>
    </row>
    <row r="93" spans="1:25">
      <c r="A93" s="118">
        <v>1996</v>
      </c>
      <c r="B93" s="117">
        <f>compopeinc!AP85</f>
        <v>0.1204901859164238</v>
      </c>
      <c r="C93" s="116">
        <f>compopeinc!AQ85</f>
        <v>3.24761895126199E-2</v>
      </c>
      <c r="D93" s="116">
        <f>compopeinc!AR85</f>
        <v>1.4704673777082601E-2</v>
      </c>
      <c r="E93" s="116">
        <f>compopeinc!AS85</f>
        <v>3.6089590351177521E-3</v>
      </c>
      <c r="F93" s="116">
        <f>compopeinc!AT85</f>
        <v>9.2934388585335561E-3</v>
      </c>
      <c r="G93" s="116">
        <f>compopeinc!AU85</f>
        <v>1.3836761187361608E-2</v>
      </c>
      <c r="H93" s="116">
        <f>compopeinc!AV85</f>
        <v>2.8430912127727893E-2</v>
      </c>
      <c r="I93" s="116">
        <f>compopeinc!AW85</f>
        <v>1.8139742382312255E-2</v>
      </c>
      <c r="J93" s="117">
        <f>compopeinc!AX85</f>
        <v>6.3807375729084015E-2</v>
      </c>
      <c r="K93" s="116">
        <f>compopeinc!AY85</f>
        <v>2.322760184094956E-2</v>
      </c>
      <c r="L93" s="116">
        <f>compopeinc!AZ85</f>
        <v>8.9524119109201626E-3</v>
      </c>
      <c r="M93" s="116">
        <f>compopeinc!BA85</f>
        <v>1.3887963991776606E-3</v>
      </c>
      <c r="N93" s="116">
        <f>compopeinc!BB85</f>
        <v>4.2775873776816874E-3</v>
      </c>
      <c r="O93" s="116">
        <f>compopeinc!BC85</f>
        <v>4.8648566254420947E-3</v>
      </c>
      <c r="P93" s="116">
        <f>compopeinc!BD85</f>
        <v>1.2375648563781084E-2</v>
      </c>
      <c r="Q93" s="194">
        <f>compopeinc!BE85</f>
        <v>8.7207354841053186E-3</v>
      </c>
      <c r="R93" s="117">
        <f>compopeinc!BF85</f>
        <v>2.5894062593579292E-2</v>
      </c>
      <c r="S93" s="116">
        <f>compopeinc!BG85</f>
        <v>1.2394262452245794E-2</v>
      </c>
      <c r="T93" s="116">
        <f>compopeinc!BH85</f>
        <v>3.978961156591956E-3</v>
      </c>
      <c r="U93" s="116">
        <f>compopeinc!BI85</f>
        <v>2.604868794872572E-4</v>
      </c>
      <c r="V93" s="116">
        <f>compopeinc!BJ85</f>
        <v>1.513712665317445E-3</v>
      </c>
      <c r="W93" s="116">
        <f>compopeinc!BK85</f>
        <v>8.7277792844076441E-4</v>
      </c>
      <c r="X93" s="116">
        <f>compopeinc!BL85</f>
        <v>3.7021837391698165E-3</v>
      </c>
      <c r="Y93" s="145">
        <f>compopeinc!BM85</f>
        <v>3.1717841263054938E-3</v>
      </c>
    </row>
    <row r="94" spans="1:25">
      <c r="A94" s="118">
        <v>1997</v>
      </c>
      <c r="B94" s="117">
        <f>compopeinc!AP86</f>
        <v>0.12701323628425598</v>
      </c>
      <c r="C94" s="116">
        <f>compopeinc!AQ86</f>
        <v>3.2499162554201294E-2</v>
      </c>
      <c r="D94" s="116">
        <f>compopeinc!AR86</f>
        <v>1.4833711551037351E-2</v>
      </c>
      <c r="E94" s="116">
        <f>compopeinc!AS86</f>
        <v>3.5700541690346058E-3</v>
      </c>
      <c r="F94" s="116">
        <f>compopeinc!AT86</f>
        <v>9.6624228996553471E-3</v>
      </c>
      <c r="G94" s="116">
        <f>compopeinc!AU86</f>
        <v>1.6081427163245537E-2</v>
      </c>
      <c r="H94" s="116">
        <f>compopeinc!AV86</f>
        <v>3.1391766798929868E-2</v>
      </c>
      <c r="I94" s="194">
        <f>compopeinc!AW86</f>
        <v>1.8975351898152325E-2</v>
      </c>
      <c r="J94" s="117">
        <f>compopeinc!AX86</f>
        <v>6.8388722836971283E-2</v>
      </c>
      <c r="K94" s="116">
        <f>compopeinc!AY86</f>
        <v>2.2852704304631901E-2</v>
      </c>
      <c r="L94" s="116">
        <f>compopeinc!AZ86</f>
        <v>9.15225170447506E-3</v>
      </c>
      <c r="M94" s="116">
        <f>compopeinc!BA86</f>
        <v>1.2833512741745124E-3</v>
      </c>
      <c r="N94" s="116">
        <f>compopeinc!BB86</f>
        <v>4.5015431660298264E-3</v>
      </c>
      <c r="O94" s="116">
        <f>compopeinc!BC86</f>
        <v>6.8058542993850073E-3</v>
      </c>
      <c r="P94" s="116">
        <f>compopeinc!BD86</f>
        <v>1.4594682738891016E-2</v>
      </c>
      <c r="Q94" s="194">
        <f>compopeinc!BE86</f>
        <v>9.1986881031969822E-3</v>
      </c>
      <c r="R94" s="117">
        <f>compopeinc!BF86</f>
        <v>2.7416957542300224E-2</v>
      </c>
      <c r="S94" s="116">
        <f>compopeinc!BG86</f>
        <v>1.2017479441080928E-2</v>
      </c>
      <c r="T94" s="116">
        <f>compopeinc!BH86</f>
        <v>4.1348476250707223E-3</v>
      </c>
      <c r="U94" s="116">
        <f>compopeinc!BI86</f>
        <v>2.3371658690465755E-4</v>
      </c>
      <c r="V94" s="116">
        <f>compopeinc!BJ86</f>
        <v>1.6576985092704105E-3</v>
      </c>
      <c r="W94" s="116">
        <f>compopeinc!BK86</f>
        <v>1.2478119448983542E-3</v>
      </c>
      <c r="X94" s="116">
        <f>compopeinc!BL86</f>
        <v>4.6704591341983461E-3</v>
      </c>
      <c r="Y94" s="145">
        <f>compopeinc!BM86</f>
        <v>3.4605907744307773E-3</v>
      </c>
    </row>
    <row r="95" spans="1:25">
      <c r="A95" s="118">
        <v>1998</v>
      </c>
      <c r="B95" s="117">
        <f>compopeinc!AP87</f>
        <v>0.12884239852428436</v>
      </c>
      <c r="C95" s="116">
        <f>compopeinc!AQ87</f>
        <v>2.9755508753827112E-2</v>
      </c>
      <c r="D95" s="116">
        <f>compopeinc!AR87</f>
        <v>1.4914278011057897E-2</v>
      </c>
      <c r="E95" s="116">
        <f>compopeinc!AS87</f>
        <v>3.3710656115280759E-3</v>
      </c>
      <c r="F95" s="116">
        <f>compopeinc!AT87</f>
        <v>9.8120341468941434E-3</v>
      </c>
      <c r="G95" s="116">
        <f>compopeinc!AU87</f>
        <v>1.6658487038346423E-2</v>
      </c>
      <c r="H95" s="116">
        <f>compopeinc!AV87</f>
        <v>3.4686083583389975E-2</v>
      </c>
      <c r="I95" s="194">
        <f>compopeinc!AW87</f>
        <v>1.9646053862133694E-2</v>
      </c>
      <c r="J95" s="117">
        <f>compopeinc!AX87</f>
        <v>6.9073006510734558E-2</v>
      </c>
      <c r="K95" s="116">
        <f>compopeinc!AY87</f>
        <v>2.1342995351886968E-2</v>
      </c>
      <c r="L95" s="116">
        <f>compopeinc!AZ87</f>
        <v>9.3572926624269966E-3</v>
      </c>
      <c r="M95" s="116">
        <f>compopeinc!BA87</f>
        <v>1.294432089677352E-3</v>
      </c>
      <c r="N95" s="116">
        <f>compopeinc!BB87</f>
        <v>4.5527302095485995E-3</v>
      </c>
      <c r="O95" s="116">
        <f>compopeinc!BC87</f>
        <v>5.8260423315899257E-3</v>
      </c>
      <c r="P95" s="116">
        <f>compopeinc!BD87</f>
        <v>1.7273444769910409E-2</v>
      </c>
      <c r="Q95" s="194">
        <f>compopeinc!BE87</f>
        <v>9.4238600364754607E-3</v>
      </c>
      <c r="R95" s="117">
        <f>compopeinc!BF87</f>
        <v>2.7863150462508202E-2</v>
      </c>
      <c r="S95" s="116">
        <f>compopeinc!BG87</f>
        <v>1.0987158859337678E-2</v>
      </c>
      <c r="T95" s="116">
        <f>compopeinc!BH87</f>
        <v>4.2333374204516555E-3</v>
      </c>
      <c r="U95" s="116">
        <f>compopeinc!BI87</f>
        <v>2.5562786172336278E-4</v>
      </c>
      <c r="V95" s="116">
        <f>compopeinc!BJ87</f>
        <v>1.6224626273239691E-3</v>
      </c>
      <c r="W95" s="116">
        <f>compopeinc!BK87</f>
        <v>1.2816651706379527E-3</v>
      </c>
      <c r="X95" s="116">
        <f>compopeinc!BL87</f>
        <v>6.0640997593647897E-3</v>
      </c>
      <c r="Y95" s="145">
        <f>compopeinc!BM87</f>
        <v>3.4198127666516605E-3</v>
      </c>
    </row>
    <row r="96" spans="1:25">
      <c r="A96" s="121">
        <v>1999</v>
      </c>
      <c r="B96" s="120">
        <f>compopeinc!AP88</f>
        <v>0.13614571094512939</v>
      </c>
      <c r="C96" s="119">
        <f>compopeinc!AQ88</f>
        <v>2.9370960618543156E-2</v>
      </c>
      <c r="D96" s="119">
        <f>compopeinc!AR88</f>
        <v>1.4789543821687217E-2</v>
      </c>
      <c r="E96" s="119">
        <f>compopeinc!AS88</f>
        <v>3.0732536795897488E-3</v>
      </c>
      <c r="F96" s="119">
        <f>compopeinc!AT88</f>
        <v>1.011594145449997E-2</v>
      </c>
      <c r="G96" s="119">
        <f>compopeinc!AU88</f>
        <v>1.9317648010348541E-2</v>
      </c>
      <c r="H96" s="119">
        <f>compopeinc!AV88</f>
        <v>3.8842262008259042E-2</v>
      </c>
      <c r="I96" s="195">
        <f>compopeinc!AW88</f>
        <v>2.0636122100245066E-2</v>
      </c>
      <c r="J96" s="120">
        <f>compopeinc!AX88</f>
        <v>7.4328243732452393E-2</v>
      </c>
      <c r="K96" s="119">
        <f>compopeinc!AY88</f>
        <v>2.0847660328675154E-2</v>
      </c>
      <c r="L96" s="119">
        <f>compopeinc!AZ88</f>
        <v>9.120503297608034E-3</v>
      </c>
      <c r="M96" s="119">
        <f>compopeinc!BA88</f>
        <v>1.0800801340113471E-3</v>
      </c>
      <c r="N96" s="119">
        <f>compopeinc!BB88</f>
        <v>4.9299233615862229E-3</v>
      </c>
      <c r="O96" s="119">
        <f>compopeinc!BC88</f>
        <v>7.4917083367849841E-3</v>
      </c>
      <c r="P96" s="119">
        <f>compopeinc!BD88</f>
        <v>2.0454740282743258E-2</v>
      </c>
      <c r="Q96" s="195">
        <f>compopeinc!BE88</f>
        <v>1.0405925947764556E-2</v>
      </c>
      <c r="R96" s="120">
        <f>compopeinc!BF88</f>
        <v>3.0940499156713486E-2</v>
      </c>
      <c r="S96" s="119">
        <f>compopeinc!BG88</f>
        <v>1.0709033024713977E-2</v>
      </c>
      <c r="T96" s="119">
        <f>compopeinc!BH88</f>
        <v>4.0837560945420695E-3</v>
      </c>
      <c r="U96" s="119">
        <f>compopeinc!BI88</f>
        <v>1.5441222852173112E-4</v>
      </c>
      <c r="V96" s="119">
        <f>compopeinc!BJ88</f>
        <v>1.839818529182553E-3</v>
      </c>
      <c r="W96" s="119">
        <f>compopeinc!BK88</f>
        <v>2.2377269261588612E-3</v>
      </c>
      <c r="X96" s="119">
        <f>compopeinc!BL88</f>
        <v>7.9537477951389726E-3</v>
      </c>
      <c r="Y96" s="149">
        <f>compopeinc!BM88</f>
        <v>3.9689388369272202E-3</v>
      </c>
    </row>
    <row r="97" spans="1:25">
      <c r="A97" s="118">
        <v>2000</v>
      </c>
      <c r="B97" s="117">
        <f>compopeinc!AP89</f>
        <v>0.14155282080173492</v>
      </c>
      <c r="C97" s="116">
        <f>compopeinc!AQ89</f>
        <v>2.670099131849453E-2</v>
      </c>
      <c r="D97" s="116">
        <f>compopeinc!AR89</f>
        <v>1.6066150341783464E-2</v>
      </c>
      <c r="E97" s="116">
        <f>compopeinc!AS89</f>
        <v>2.7034308818259063E-3</v>
      </c>
      <c r="F97" s="116">
        <f>compopeinc!AT89</f>
        <v>1.0825254492208679E-2</v>
      </c>
      <c r="G97" s="116">
        <f>compopeinc!AU89</f>
        <v>1.8608116065310976E-2</v>
      </c>
      <c r="H97" s="116">
        <f>compopeinc!AV89</f>
        <v>4.4438651777882011E-2</v>
      </c>
      <c r="I97" s="194">
        <f>compopeinc!AW89</f>
        <v>2.2202091385511713E-2</v>
      </c>
      <c r="J97" s="117">
        <f>compopeinc!AX89</f>
        <v>7.8792691230773926E-2</v>
      </c>
      <c r="K97" s="116">
        <f>compopeinc!AY89</f>
        <v>1.9317119346638181E-2</v>
      </c>
      <c r="L97" s="116">
        <f>compopeinc!AZ89</f>
        <v>1.0077338773184764E-2</v>
      </c>
      <c r="M97" s="116">
        <f>compopeinc!BA89</f>
        <v>8.998268817780379E-4</v>
      </c>
      <c r="N97" s="116">
        <f>compopeinc!BB89</f>
        <v>5.2701312231413881E-3</v>
      </c>
      <c r="O97" s="116">
        <f>compopeinc!BC89</f>
        <v>6.9952412373333285E-3</v>
      </c>
      <c r="P97" s="116">
        <f>compopeinc!BD89</f>
        <v>2.5040720571212281E-2</v>
      </c>
      <c r="Q97" s="194">
        <f>compopeinc!BE89</f>
        <v>1.1191750461211437E-2</v>
      </c>
      <c r="R97" s="117">
        <f>compopeinc!BF89</f>
        <v>3.3138617873191833E-2</v>
      </c>
      <c r="S97" s="116">
        <f>compopeinc!BG89</f>
        <v>1.017174871407074E-2</v>
      </c>
      <c r="T97" s="116">
        <f>compopeinc!BH89</f>
        <v>4.5963969645606492E-3</v>
      </c>
      <c r="U97" s="116">
        <f>compopeinc!BI89</f>
        <v>6.9274107829762237E-5</v>
      </c>
      <c r="V97" s="116">
        <f>compopeinc!BJ89</f>
        <v>1.9157304995040486E-3</v>
      </c>
      <c r="W97" s="116">
        <f>compopeinc!BK89</f>
        <v>2.1247964462976091E-3</v>
      </c>
      <c r="X97" s="116">
        <f>compopeinc!BL89</f>
        <v>1.009685227542694E-2</v>
      </c>
      <c r="Y97" s="145">
        <f>compopeinc!BM89</f>
        <v>4.1685335131001824E-3</v>
      </c>
    </row>
    <row r="98" spans="1:25">
      <c r="A98" s="118">
        <v>2001</v>
      </c>
      <c r="B98" s="117">
        <f>compopeinc!AP90</f>
        <v>0.1326659768819809</v>
      </c>
      <c r="C98" s="116">
        <f>compopeinc!AQ90</f>
        <v>2.6848503777542186E-2</v>
      </c>
      <c r="D98" s="116">
        <f>compopeinc!AR90</f>
        <v>1.5276813784736207E-2</v>
      </c>
      <c r="E98" s="116">
        <f>compopeinc!AS90</f>
        <v>3.2486459931939694E-3</v>
      </c>
      <c r="F98" s="116">
        <f>compopeinc!AT90</f>
        <v>1.1844396712886682E-2</v>
      </c>
      <c r="G98" s="116">
        <f>compopeinc!AU90</f>
        <v>1.4654664413317977E-2</v>
      </c>
      <c r="H98" s="116">
        <f>compopeinc!AV90</f>
        <v>3.6196610299514757E-2</v>
      </c>
      <c r="I98" s="194">
        <f>compopeinc!AW90</f>
        <v>2.459634054108641E-2</v>
      </c>
      <c r="J98" s="117">
        <f>compopeinc!AX90</f>
        <v>7.2697438299655914E-2</v>
      </c>
      <c r="K98" s="116">
        <f>compopeinc!AY90</f>
        <v>1.9676081951436327E-2</v>
      </c>
      <c r="L98" s="116">
        <f>compopeinc!AZ90</f>
        <v>9.8335521423387022E-3</v>
      </c>
      <c r="M98" s="116">
        <f>compopeinc!BA90</f>
        <v>1.2961836769678206E-3</v>
      </c>
      <c r="N98" s="116">
        <f>compopeinc!BB90</f>
        <v>5.8051519906620391E-3</v>
      </c>
      <c r="O98" s="116">
        <f>compopeinc!BC90</f>
        <v>5.6378077544362677E-3</v>
      </c>
      <c r="P98" s="116">
        <f>compopeinc!BD90</f>
        <v>1.8076488973431452E-2</v>
      </c>
      <c r="Q98" s="194">
        <f>compopeinc!BE90</f>
        <v>1.237216980727149E-2</v>
      </c>
      <c r="R98" s="117">
        <f>compopeinc!BF90</f>
        <v>3.0174940824508667E-2</v>
      </c>
      <c r="S98" s="116">
        <f>compopeinc!BG90</f>
        <v>1.1019858154861407E-2</v>
      </c>
      <c r="T98" s="116">
        <f>compopeinc!BH90</f>
        <v>4.6880959125235886E-3</v>
      </c>
      <c r="U98" s="116">
        <f>compopeinc!BI90</f>
        <v>2.9676385749634023E-4</v>
      </c>
      <c r="V98" s="116">
        <f>compopeinc!BJ90</f>
        <v>2.017115709323248E-3</v>
      </c>
      <c r="W98" s="116">
        <f>compopeinc!BK90</f>
        <v>1.1543135778949922E-3</v>
      </c>
      <c r="X98" s="116">
        <f>compopeinc!BL90</f>
        <v>6.6253538070484581E-3</v>
      </c>
      <c r="Y98" s="145">
        <f>compopeinc!BM90</f>
        <v>4.3734401900894053E-3</v>
      </c>
    </row>
    <row r="99" spans="1:25">
      <c r="A99" s="118">
        <v>2002</v>
      </c>
      <c r="B99" s="117">
        <f>compopeinc!AP91</f>
        <v>0.13012124598026276</v>
      </c>
      <c r="C99" s="116">
        <f>compopeinc!AQ91</f>
        <v>3.2083002401849414E-2</v>
      </c>
      <c r="D99" s="116">
        <f>compopeinc!AR91</f>
        <v>1.508534616282458E-2</v>
      </c>
      <c r="E99" s="116">
        <f>compopeinc!AS91</f>
        <v>3.5033654352571511E-3</v>
      </c>
      <c r="F99" s="116">
        <f>compopeinc!AT91</f>
        <v>1.1525935091763525E-2</v>
      </c>
      <c r="G99" s="116">
        <f>compopeinc!AU91</f>
        <v>1.4252786293757074E-2</v>
      </c>
      <c r="H99" s="116">
        <f>compopeinc!AV91</f>
        <v>3.008043491776705E-2</v>
      </c>
      <c r="I99" s="194">
        <f>compopeinc!AW91</f>
        <v>2.3590451354431188E-2</v>
      </c>
      <c r="J99" s="117">
        <f>compopeinc!AX91</f>
        <v>7.0698350667953491E-2</v>
      </c>
      <c r="K99" s="116">
        <f>compopeinc!AY91</f>
        <v>2.310291079472224E-2</v>
      </c>
      <c r="L99" s="116">
        <f>compopeinc!AZ91</f>
        <v>9.5372626236611274E-3</v>
      </c>
      <c r="M99" s="116">
        <f>compopeinc!BA91</f>
        <v>1.4668057694202537E-3</v>
      </c>
      <c r="N99" s="116">
        <f>compopeinc!BB91</f>
        <v>5.6042360802623301E-3</v>
      </c>
      <c r="O99" s="116">
        <f>compopeinc!BC91</f>
        <v>5.0465351813296019E-3</v>
      </c>
      <c r="P99" s="116">
        <f>compopeinc!BD91</f>
        <v>1.4055882233312356E-2</v>
      </c>
      <c r="Q99" s="194">
        <f>compopeinc!BE91</f>
        <v>1.1884751874758936E-2</v>
      </c>
      <c r="R99" s="117">
        <f>compopeinc!BF91</f>
        <v>2.936355397105217E-2</v>
      </c>
      <c r="S99" s="116">
        <f>compopeinc!BG91</f>
        <v>1.3053121012810047E-2</v>
      </c>
      <c r="T99" s="116">
        <f>compopeinc!BH91</f>
        <v>4.5588461101386318E-3</v>
      </c>
      <c r="U99" s="116">
        <f>compopeinc!BI91</f>
        <v>3.6987946903543477E-4</v>
      </c>
      <c r="V99" s="116">
        <f>compopeinc!BJ91</f>
        <v>1.8330278873799591E-3</v>
      </c>
      <c r="W99" s="116">
        <f>compopeinc!BK91</f>
        <v>9.3274030192239327E-4</v>
      </c>
      <c r="X99" s="116">
        <f>compopeinc!BL91</f>
        <v>4.6008435897409699E-3</v>
      </c>
      <c r="Y99" s="145">
        <f>compopeinc!BM91</f>
        <v>4.0178341669357236E-3</v>
      </c>
    </row>
    <row r="100" spans="1:25">
      <c r="A100" s="118">
        <v>2003</v>
      </c>
      <c r="B100" s="117">
        <f>compopeinc!AP92</f>
        <v>0.13197849690914154</v>
      </c>
      <c r="C100" s="116">
        <f>compopeinc!AQ92</f>
        <v>3.3768930879301655E-2</v>
      </c>
      <c r="D100" s="116">
        <f>compopeinc!AR92</f>
        <v>1.6014712375977097E-2</v>
      </c>
      <c r="E100" s="116">
        <f>compopeinc!AS92</f>
        <v>3.5442103836272978E-3</v>
      </c>
      <c r="F100" s="116">
        <f>compopeinc!AT92</f>
        <v>1.1724322651721703E-2</v>
      </c>
      <c r="G100" s="116">
        <f>compopeinc!AU92</f>
        <v>1.3516283598069338E-2</v>
      </c>
      <c r="H100" s="116">
        <f>compopeinc!AV92</f>
        <v>2.9701665250331934E-2</v>
      </c>
      <c r="I100" s="194">
        <f>compopeinc!AW92</f>
        <v>2.370887440618805E-2</v>
      </c>
      <c r="J100" s="117">
        <f>compopeinc!AX92</f>
        <v>7.2345510125160217E-2</v>
      </c>
      <c r="K100" s="116">
        <f>compopeinc!AY92</f>
        <v>2.4509778701351393E-2</v>
      </c>
      <c r="L100" s="116">
        <f>compopeinc!AZ92</f>
        <v>1.0169676016293913E-2</v>
      </c>
      <c r="M100" s="116">
        <f>compopeinc!BA92</f>
        <v>1.3721280296813505E-3</v>
      </c>
      <c r="N100" s="116">
        <f>compopeinc!BB92</f>
        <v>5.7910973704109574E-3</v>
      </c>
      <c r="O100" s="116">
        <f>compopeinc!BC92</f>
        <v>4.6203112997626689E-3</v>
      </c>
      <c r="P100" s="116">
        <f>compopeinc!BD92</f>
        <v>1.3697520232606885E-2</v>
      </c>
      <c r="Q100" s="194">
        <f>compopeinc!BE92</f>
        <v>1.2184219599305417E-2</v>
      </c>
      <c r="R100" s="117">
        <f>compopeinc!BF92</f>
        <v>3.0830098316073418E-2</v>
      </c>
      <c r="S100" s="116">
        <f>compopeinc!BG92</f>
        <v>1.3896287627172309E-2</v>
      </c>
      <c r="T100" s="116">
        <f>compopeinc!BH92</f>
        <v>5.0721721387737553E-3</v>
      </c>
      <c r="U100" s="116">
        <f>compopeinc!BI92</f>
        <v>2.8933315115773457E-4</v>
      </c>
      <c r="V100" s="116">
        <f>compopeinc!BJ92</f>
        <v>1.8987361273473265E-3</v>
      </c>
      <c r="W100" s="116">
        <f>compopeinc!BK92</f>
        <v>9.2436117272270079E-4</v>
      </c>
      <c r="X100" s="116">
        <f>compopeinc!BL92</f>
        <v>4.5697118184241632E-3</v>
      </c>
      <c r="Y100" s="145">
        <f>compopeinc!BM92</f>
        <v>4.1750414941527743E-3</v>
      </c>
    </row>
    <row r="101" spans="1:25">
      <c r="A101" s="118">
        <v>2004</v>
      </c>
      <c r="B101" s="117">
        <f>compopeinc!AP93</f>
        <v>0.14229598641395569</v>
      </c>
      <c r="C101" s="116">
        <f>compopeinc!AQ93</f>
        <v>3.7758039034825344E-2</v>
      </c>
      <c r="D101" s="116">
        <f>compopeinc!AR93</f>
        <v>1.704342845960629E-2</v>
      </c>
      <c r="E101" s="116">
        <f>compopeinc!AS93</f>
        <v>3.574950616131803E-3</v>
      </c>
      <c r="F101" s="116">
        <f>compopeinc!AT93</f>
        <v>1.2208788870719656E-2</v>
      </c>
      <c r="G101" s="116">
        <f>compopeinc!AU93</f>
        <v>1.4698363442514404E-2</v>
      </c>
      <c r="H101" s="116">
        <f>compopeinc!AV93</f>
        <v>3.2586396330061725E-2</v>
      </c>
      <c r="I101" s="194">
        <f>compopeinc!AW93</f>
        <v>2.4433456773273587E-2</v>
      </c>
      <c r="J101" s="117">
        <f>compopeinc!AX93</f>
        <v>7.9789221286773682E-2</v>
      </c>
      <c r="K101" s="116">
        <f>compopeinc!AY93</f>
        <v>2.7506331894332652E-2</v>
      </c>
      <c r="L101" s="116">
        <f>compopeinc!AZ93</f>
        <v>1.1146097529252063E-2</v>
      </c>
      <c r="M101" s="116">
        <f>compopeinc!BA93</f>
        <v>1.3301220561601577E-3</v>
      </c>
      <c r="N101" s="116">
        <f>compopeinc!BB93</f>
        <v>6.1295872657829657E-3</v>
      </c>
      <c r="O101" s="116">
        <f>compopeinc!BC93</f>
        <v>4.9322436976885417E-3</v>
      </c>
      <c r="P101" s="116">
        <f>compopeinc!BD93</f>
        <v>1.5952609420038091E-2</v>
      </c>
      <c r="Q101" s="194">
        <f>compopeinc!BE93</f>
        <v>1.2792297925930958E-2</v>
      </c>
      <c r="R101" s="117">
        <f>compopeinc!BF93</f>
        <v>3.4844670444726944E-2</v>
      </c>
      <c r="S101" s="116">
        <f>compopeinc!BG93</f>
        <v>1.5172699441193623E-2</v>
      </c>
      <c r="T101" s="116">
        <f>compopeinc!BH93</f>
        <v>5.7879913846511089E-3</v>
      </c>
      <c r="U101" s="116">
        <f>compopeinc!BI93</f>
        <v>2.7985011857909918E-4</v>
      </c>
      <c r="V101" s="116">
        <f>compopeinc!BJ93</f>
        <v>2.1289955563575649E-3</v>
      </c>
      <c r="W101" s="116">
        <f>compopeinc!BK93</f>
        <v>1.1698976616318002E-3</v>
      </c>
      <c r="X101" s="116">
        <f>compopeinc!BL93</f>
        <v>5.6875886158499955E-3</v>
      </c>
      <c r="Y101" s="145">
        <f>compopeinc!BM93</f>
        <v>4.627734028977531E-3</v>
      </c>
    </row>
    <row r="102" spans="1:25">
      <c r="A102" s="118">
        <v>2005</v>
      </c>
      <c r="B102" s="117">
        <f>compopeinc!AP94</f>
        <v>0.15224316716194153</v>
      </c>
      <c r="C102" s="116">
        <f>compopeinc!AQ94</f>
        <v>3.7968349808008423E-2</v>
      </c>
      <c r="D102" s="116">
        <f>compopeinc!AR94</f>
        <v>2.1667490870476827E-2</v>
      </c>
      <c r="E102" s="116">
        <f>compopeinc!AS94</f>
        <v>3.1097041437673891E-3</v>
      </c>
      <c r="F102" s="116">
        <f>compopeinc!AT94</f>
        <v>1.3302685789559957E-2</v>
      </c>
      <c r="G102" s="116">
        <f>compopeinc!AU94</f>
        <v>1.5985108882033968E-2</v>
      </c>
      <c r="H102" s="116">
        <f>compopeinc!AV94</f>
        <v>3.4421018021037635E-2</v>
      </c>
      <c r="I102" s="194">
        <f>compopeinc!AW94</f>
        <v>2.5791344777444863E-2</v>
      </c>
      <c r="J102" s="117">
        <f>compopeinc!AX94</f>
        <v>8.7792202830314636E-2</v>
      </c>
      <c r="K102" s="116">
        <f>compopeinc!AY94</f>
        <v>2.7563999214499129E-2</v>
      </c>
      <c r="L102" s="116">
        <f>compopeinc!AZ94</f>
        <v>1.4644284618287755E-2</v>
      </c>
      <c r="M102" s="116">
        <f>compopeinc!BA94</f>
        <v>1.1367124656935538E-3</v>
      </c>
      <c r="N102" s="116">
        <f>compopeinc!BB94</f>
        <v>7.0250175926581818E-3</v>
      </c>
      <c r="O102" s="116">
        <f>compopeinc!BC94</f>
        <v>6.1486962514448176E-3</v>
      </c>
      <c r="P102" s="116">
        <f>compopeinc!BD94</f>
        <v>1.7100803904759553E-2</v>
      </c>
      <c r="Q102" s="194">
        <f>compopeinc!BE94</f>
        <v>1.4172861724819012E-2</v>
      </c>
      <c r="R102" s="117">
        <f>compopeinc!BF94</f>
        <v>3.8700614124536514E-2</v>
      </c>
      <c r="S102" s="116">
        <f>compopeinc!BG94</f>
        <v>1.4811813511681775E-2</v>
      </c>
      <c r="T102" s="116">
        <f>compopeinc!BH94</f>
        <v>7.8344368587431098E-3</v>
      </c>
      <c r="U102" s="116">
        <f>compopeinc!BI94</f>
        <v>1.836961036009469E-4</v>
      </c>
      <c r="V102" s="116">
        <f>compopeinc!BJ94</f>
        <v>2.6718152223091595E-3</v>
      </c>
      <c r="W102" s="116">
        <f>compopeinc!BK94</f>
        <v>1.5971904822442988E-3</v>
      </c>
      <c r="X102" s="116">
        <f>compopeinc!BL94</f>
        <v>6.0277226776172749E-3</v>
      </c>
      <c r="Y102" s="145">
        <f>compopeinc!BM94</f>
        <v>5.5719626974678133E-3</v>
      </c>
    </row>
    <row r="103" spans="1:25">
      <c r="A103" s="118">
        <v>2006</v>
      </c>
      <c r="B103" s="117">
        <f>compopeinc!AP95</f>
        <v>0.15819013118743896</v>
      </c>
      <c r="C103" s="116">
        <f>compopeinc!AQ95</f>
        <v>3.9834336539102774E-2</v>
      </c>
      <c r="D103" s="116">
        <f>compopeinc!AR95</f>
        <v>2.2575191114005886E-2</v>
      </c>
      <c r="E103" s="116">
        <f>compopeinc!AS95</f>
        <v>2.8840650777377983E-3</v>
      </c>
      <c r="F103" s="116">
        <f>compopeinc!AT95</f>
        <v>1.4137497638443391E-2</v>
      </c>
      <c r="G103" s="116">
        <f>compopeinc!AU95</f>
        <v>1.698620134124524E-2</v>
      </c>
      <c r="H103" s="116">
        <f>compopeinc!AV95</f>
        <v>3.4643963124133093E-2</v>
      </c>
      <c r="I103" s="194">
        <f>compopeinc!AW95</f>
        <v>2.7129129587077815E-2</v>
      </c>
      <c r="J103" s="117">
        <f>compopeinc!AX95</f>
        <v>9.1095253825187683E-2</v>
      </c>
      <c r="K103" s="116">
        <f>compopeinc!AY95</f>
        <v>2.9018075603970097E-2</v>
      </c>
      <c r="L103" s="116">
        <f>compopeinc!AZ95</f>
        <v>1.5220960237160297E-2</v>
      </c>
      <c r="M103" s="116">
        <f>compopeinc!BA95</f>
        <v>1.0187105701457769E-3</v>
      </c>
      <c r="N103" s="116">
        <f>compopeinc!BB95</f>
        <v>7.6764847259483361E-3</v>
      </c>
      <c r="O103" s="116">
        <f>compopeinc!BC95</f>
        <v>5.9426502926248443E-3</v>
      </c>
      <c r="P103" s="116">
        <f>compopeinc!BD95</f>
        <v>1.6872822640377608E-2</v>
      </c>
      <c r="Q103" s="194">
        <f>compopeinc!BE95</f>
        <v>1.5344780912974088E-2</v>
      </c>
      <c r="R103" s="117">
        <f>compopeinc!BF95</f>
        <v>3.9919633418321609E-2</v>
      </c>
      <c r="S103" s="116">
        <f>compopeinc!BG95</f>
        <v>1.5608340362544262E-2</v>
      </c>
      <c r="T103" s="116">
        <f>compopeinc!BH95</f>
        <v>8.1052888077218516E-3</v>
      </c>
      <c r="U103" s="116">
        <f>compopeinc!BI95</f>
        <v>1.1577575603148706E-4</v>
      </c>
      <c r="V103" s="116">
        <f>compopeinc!BJ95</f>
        <v>2.9428283032823786E-3</v>
      </c>
      <c r="W103" s="116">
        <f>compopeinc!BK95</f>
        <v>1.2687947878277203E-3</v>
      </c>
      <c r="X103" s="116">
        <f>compopeinc!BL95</f>
        <v>5.6957944819938048E-3</v>
      </c>
      <c r="Y103" s="145">
        <f>compopeinc!BM95</f>
        <v>6.1724786970754827E-3</v>
      </c>
    </row>
    <row r="104" spans="1:25">
      <c r="A104" s="118">
        <v>2007</v>
      </c>
      <c r="B104" s="117">
        <f>compopeinc!AP96</f>
        <v>0.15618254244327545</v>
      </c>
      <c r="C104" s="116">
        <f>compopeinc!AQ96</f>
        <v>3.6667042166542901E-2</v>
      </c>
      <c r="D104" s="116">
        <f>compopeinc!AR96</f>
        <v>2.3900802731360776E-2</v>
      </c>
      <c r="E104" s="116">
        <f>compopeinc!AS96</f>
        <v>2.776093734718633E-3</v>
      </c>
      <c r="F104" s="116">
        <f>compopeinc!AT96</f>
        <v>1.3051008268871666E-2</v>
      </c>
      <c r="G104" s="116">
        <f>compopeinc!AU96</f>
        <v>1.6193512960471175E-2</v>
      </c>
      <c r="H104" s="116">
        <f>compopeinc!AV96</f>
        <v>3.8736806484704844E-2</v>
      </c>
      <c r="I104" s="194">
        <f>compopeinc!AW96</f>
        <v>2.4856802133812691E-2</v>
      </c>
      <c r="J104" s="117">
        <f>compopeinc!AX96</f>
        <v>9.0572603046894073E-2</v>
      </c>
      <c r="K104" s="116">
        <f>compopeinc!AY96</f>
        <v>2.6975086738879231E-2</v>
      </c>
      <c r="L104" s="116">
        <f>compopeinc!AZ96</f>
        <v>1.633107231221877E-2</v>
      </c>
      <c r="M104" s="116">
        <f>compopeinc!BA96</f>
        <v>9.1460113004103493E-4</v>
      </c>
      <c r="N104" s="116">
        <f>compopeinc!BB96</f>
        <v>7.1056217582752693E-3</v>
      </c>
      <c r="O104" s="116">
        <f>compopeinc!BC96</f>
        <v>5.5377720560791533E-3</v>
      </c>
      <c r="P104" s="116">
        <f>compopeinc!BD96</f>
        <v>1.9534162294285156E-2</v>
      </c>
      <c r="Q104" s="194">
        <f>compopeinc!BE96</f>
        <v>1.4173293913692665E-2</v>
      </c>
      <c r="R104" s="117">
        <f>compopeinc!BF96</f>
        <v>4.1150715202093124E-2</v>
      </c>
      <c r="S104" s="116">
        <f>compopeinc!BG96</f>
        <v>1.4989689137830005E-2</v>
      </c>
      <c r="T104" s="116">
        <f>compopeinc!BH96</f>
        <v>8.9867630222169315E-3</v>
      </c>
      <c r="U104" s="116">
        <f>compopeinc!BI96</f>
        <v>5.7454304040684457E-5</v>
      </c>
      <c r="V104" s="116">
        <f>compopeinc!BJ96</f>
        <v>2.8837114292541411E-3</v>
      </c>
      <c r="W104" s="116">
        <f>compopeinc!BK96</f>
        <v>1.2699536012629577E-3</v>
      </c>
      <c r="X104" s="116">
        <f>compopeinc!BL96</f>
        <v>6.8986484918093496E-3</v>
      </c>
      <c r="Y104" s="145">
        <f>compopeinc!BM96</f>
        <v>6.076416822182679E-3</v>
      </c>
    </row>
    <row r="105" spans="1:25">
      <c r="A105" s="118">
        <v>2008</v>
      </c>
      <c r="B105" s="117">
        <f>compopeinc!AP97</f>
        <v>0.15363579988479614</v>
      </c>
      <c r="C105" s="116">
        <f>compopeinc!AQ97</f>
        <v>3.5820623179007645E-2</v>
      </c>
      <c r="D105" s="116">
        <f>compopeinc!AR97</f>
        <v>2.307231806135978E-2</v>
      </c>
      <c r="E105" s="116">
        <f>compopeinc!AS97</f>
        <v>3.229328429111332E-3</v>
      </c>
      <c r="F105" s="116">
        <f>compopeinc!AT97</f>
        <v>1.3532537528989948E-2</v>
      </c>
      <c r="G105" s="116">
        <f>compopeinc!AU97</f>
        <v>1.5969650178303416E-2</v>
      </c>
      <c r="H105" s="116">
        <f>compopeinc!AV97</f>
        <v>3.5665560706037727E-2</v>
      </c>
      <c r="I105" s="194">
        <f>compopeinc!AW97</f>
        <v>2.6346720353513323E-2</v>
      </c>
      <c r="J105" s="117">
        <f>compopeinc!AX97</f>
        <v>8.9384563267230988E-2</v>
      </c>
      <c r="K105" s="116">
        <f>compopeinc!AY97</f>
        <v>2.6941958693219099E-2</v>
      </c>
      <c r="L105" s="116">
        <f>compopeinc!AZ97</f>
        <v>1.5396787493974429E-2</v>
      </c>
      <c r="M105" s="116">
        <f>compopeinc!BA97</f>
        <v>1.1684338623105881E-3</v>
      </c>
      <c r="N105" s="116">
        <f>compopeinc!BB97</f>
        <v>7.6179687518508916E-3</v>
      </c>
      <c r="O105" s="116">
        <f>compopeinc!BC97</f>
        <v>5.4502278533935687E-3</v>
      </c>
      <c r="P105" s="116">
        <f>compopeinc!BD97</f>
        <v>1.7344760796651079E-2</v>
      </c>
      <c r="Q105" s="194">
        <f>compopeinc!BE97</f>
        <v>1.5465285978484315E-2</v>
      </c>
      <c r="R105" s="117">
        <f>compopeinc!BF97</f>
        <v>4.1182011365890503E-2</v>
      </c>
      <c r="S105" s="116">
        <f>compopeinc!BG97</f>
        <v>1.5532379971784532E-2</v>
      </c>
      <c r="T105" s="116">
        <f>compopeinc!BH97</f>
        <v>8.2611735144222306E-3</v>
      </c>
      <c r="U105" s="116">
        <f>compopeinc!BI97</f>
        <v>1.3683991944276206E-4</v>
      </c>
      <c r="V105" s="116">
        <f>compopeinc!BJ97</f>
        <v>3.2981692958834589E-3</v>
      </c>
      <c r="W105" s="116">
        <f>compopeinc!BK97</f>
        <v>1.1011810252424131E-3</v>
      </c>
      <c r="X105" s="116">
        <f>compopeinc!BL97</f>
        <v>5.9265919447317062E-3</v>
      </c>
      <c r="Y105" s="145">
        <f>compopeinc!BM97</f>
        <v>6.9331437916437966E-3</v>
      </c>
    </row>
    <row r="106" spans="1:25">
      <c r="A106" s="121">
        <v>2009</v>
      </c>
      <c r="B106" s="120">
        <f>compopeinc!AP98</f>
        <v>0.14564432203769684</v>
      </c>
      <c r="C106" s="119">
        <f>compopeinc!AQ98</f>
        <v>4.1037872984388934E-2</v>
      </c>
      <c r="D106" s="119">
        <f>compopeinc!AR98</f>
        <v>2.1488827860159706E-2</v>
      </c>
      <c r="E106" s="119">
        <f>compopeinc!AS98</f>
        <v>4.1653901279053449E-3</v>
      </c>
      <c r="F106" s="119">
        <f>compopeinc!AT98</f>
        <v>1.1955093776737161E-2</v>
      </c>
      <c r="G106" s="119">
        <f>compopeinc!AU98</f>
        <v>1.4087905452594616E-2</v>
      </c>
      <c r="H106" s="119">
        <f>compopeinc!AV98</f>
        <v>2.9723085566487135E-2</v>
      </c>
      <c r="I106" s="195">
        <f>compopeinc!AW98</f>
        <v>2.3188367703664815E-2</v>
      </c>
      <c r="J106" s="120">
        <f>compopeinc!AX98</f>
        <v>8.5532523691654205E-2</v>
      </c>
      <c r="K106" s="119">
        <f>compopeinc!AY98</f>
        <v>3.0822437337155426E-2</v>
      </c>
      <c r="L106" s="119">
        <f>compopeinc!AZ98</f>
        <v>1.4344459794853829E-2</v>
      </c>
      <c r="M106" s="119">
        <f>compopeinc!BA98</f>
        <v>1.6574247433966132E-3</v>
      </c>
      <c r="N106" s="119">
        <f>compopeinc!BB98</f>
        <v>6.6035558141964764E-3</v>
      </c>
      <c r="O106" s="119">
        <f>compopeinc!BC98</f>
        <v>5.1362671072574771E-3</v>
      </c>
      <c r="P106" s="119">
        <f>compopeinc!BD98</f>
        <v>1.36132759268422E-2</v>
      </c>
      <c r="Q106" s="195">
        <f>compopeinc!BE98</f>
        <v>1.3357456806606579E-2</v>
      </c>
      <c r="R106" s="120">
        <f>compopeinc!BF98</f>
        <v>4.1645850986242294E-2</v>
      </c>
      <c r="S106" s="119">
        <f>compopeinc!BG98</f>
        <v>1.8861652777914566E-2</v>
      </c>
      <c r="T106" s="119">
        <f>compopeinc!BH98</f>
        <v>7.8937573302710947E-3</v>
      </c>
      <c r="U106" s="119">
        <f>compopeinc!BI98</f>
        <v>3.8574577177646717E-4</v>
      </c>
      <c r="V106" s="119">
        <f>compopeinc!BJ98</f>
        <v>2.7500513983495277E-3</v>
      </c>
      <c r="W106" s="119">
        <f>compopeinc!BK98</f>
        <v>1.8056780436755909E-3</v>
      </c>
      <c r="X106" s="119">
        <f>compopeinc!BL98</f>
        <v>4.242407518930175E-3</v>
      </c>
      <c r="Y106" s="149">
        <f>compopeinc!BM98</f>
        <v>5.7159033997648614E-3</v>
      </c>
    </row>
    <row r="107" spans="1:25">
      <c r="A107" s="118">
        <v>2010</v>
      </c>
      <c r="B107" s="117">
        <f>compopeinc!AP99</f>
        <v>0.15716551244258881</v>
      </c>
      <c r="C107" s="116">
        <f>compopeinc!AQ99</f>
        <v>5.0058368416812361E-2</v>
      </c>
      <c r="D107" s="116">
        <f>compopeinc!AR99</f>
        <v>2.1566624021578273E-2</v>
      </c>
      <c r="E107" s="116">
        <f>compopeinc!AS99</f>
        <v>4.186473330836246E-3</v>
      </c>
      <c r="F107" s="116">
        <f>compopeinc!AT99</f>
        <v>1.1744394301337627E-2</v>
      </c>
      <c r="G107" s="116">
        <f>compopeinc!AU99</f>
        <v>1.5163853956749705E-2</v>
      </c>
      <c r="H107" s="116">
        <f>compopeinc!AV99</f>
        <v>3.1641791635477853E-2</v>
      </c>
      <c r="I107" s="194">
        <f>compopeinc!AW99</f>
        <v>2.2803763429553574E-2</v>
      </c>
      <c r="J107" s="117">
        <f>compopeinc!AX99</f>
        <v>9.479106217622757E-2</v>
      </c>
      <c r="K107" s="116">
        <f>compopeinc!AY99</f>
        <v>3.907546544081815E-2</v>
      </c>
      <c r="L107" s="116">
        <f>compopeinc!AZ99</f>
        <v>1.4825778372427677E-2</v>
      </c>
      <c r="M107" s="116">
        <f>compopeinc!BA99</f>
        <v>1.6220134967028766E-3</v>
      </c>
      <c r="N107" s="116">
        <f>compopeinc!BB99</f>
        <v>6.4397894160926348E-3</v>
      </c>
      <c r="O107" s="116">
        <f>compopeinc!BC99</f>
        <v>5.1918374156054714E-3</v>
      </c>
      <c r="P107" s="116">
        <f>compopeinc!BD99</f>
        <v>1.4526649334206214E-2</v>
      </c>
      <c r="Q107" s="194">
        <f>compopeinc!BE99</f>
        <v>1.31131796301024E-2</v>
      </c>
      <c r="R107" s="117">
        <f>compopeinc!BF99</f>
        <v>4.6924527734518051E-2</v>
      </c>
      <c r="S107" s="116">
        <f>compopeinc!BG99</f>
        <v>2.4649443186540665E-2</v>
      </c>
      <c r="T107" s="116">
        <f>compopeinc!BH99</f>
        <v>8.3600594552465171E-3</v>
      </c>
      <c r="U107" s="116">
        <f>compopeinc!BI99</f>
        <v>3.4408287613199486E-4</v>
      </c>
      <c r="V107" s="116">
        <f>compopeinc!BJ99</f>
        <v>2.5834024532101828E-3</v>
      </c>
      <c r="W107" s="116">
        <f>compopeinc!BK99</f>
        <v>1.1977396699441481E-3</v>
      </c>
      <c r="X107" s="116">
        <f>compopeinc!BL99</f>
        <v>4.2951613105024723E-3</v>
      </c>
      <c r="Y107" s="145">
        <f>compopeinc!BM99</f>
        <v>5.5039142339563443E-3</v>
      </c>
    </row>
    <row r="108" spans="1:25">
      <c r="A108" s="118">
        <v>2011</v>
      </c>
      <c r="B108" s="117">
        <f>compopeinc!AP100</f>
        <v>0.15446469187736511</v>
      </c>
      <c r="C108" s="116">
        <f>compopeinc!AQ100</f>
        <v>4.7367514814548817E-2</v>
      </c>
      <c r="D108" s="116">
        <f>B108-C108-E108-F108-G108-H108-I108</f>
        <v>2.1078414992234028E-2</v>
      </c>
      <c r="E108" s="116">
        <f>compopeinc!AS100</f>
        <v>4.8362252695926811E-3</v>
      </c>
      <c r="F108" s="116">
        <f>compopeinc!AT100</f>
        <v>1.206766704582833E-2</v>
      </c>
      <c r="G108" s="116">
        <f>compopeinc!AU100</f>
        <v>1.419346416240249E-2</v>
      </c>
      <c r="H108" s="116">
        <f>compopeinc!AV100</f>
        <v>3.1395449724085624E-2</v>
      </c>
      <c r="I108" s="194">
        <f>compopeinc!AW100</f>
        <v>2.3525955868673148E-2</v>
      </c>
      <c r="J108" s="117">
        <f>compopeinc!AX100</f>
        <v>9.0768486261367798E-2</v>
      </c>
      <c r="K108" s="116">
        <f>compopeinc!AY100</f>
        <v>3.6288282607187493E-2</v>
      </c>
      <c r="L108" s="116">
        <f>J108-K108-M108-N108-O108-P108-Q108</f>
        <v>1.4507136659030589E-2</v>
      </c>
      <c r="M108" s="116">
        <f>compopeinc!BA100</f>
        <v>1.9539907986441084E-3</v>
      </c>
      <c r="N108" s="116">
        <f>compopeinc!BB100</f>
        <v>6.4563366865312147E-3</v>
      </c>
      <c r="O108" s="116">
        <f>compopeinc!BC100</f>
        <v>4.2967994416535059E-3</v>
      </c>
      <c r="P108" s="116">
        <f>compopeinc!BD100</f>
        <v>1.4062489777586741E-2</v>
      </c>
      <c r="Q108" s="194">
        <f>compopeinc!BE100</f>
        <v>1.3203450290734145E-2</v>
      </c>
      <c r="R108" s="117">
        <f>compopeinc!BF100</f>
        <v>4.2207375168800354E-2</v>
      </c>
      <c r="S108" s="116">
        <f>compopeinc!BG100</f>
        <v>2.163696921844413E-2</v>
      </c>
      <c r="T108" s="116">
        <f>R108-S108-U108-V108-W108-X108-Y108</f>
        <v>7.9224741454048987E-3</v>
      </c>
      <c r="U108" s="116">
        <f>compopeinc!BI100</f>
        <v>4.574928893838954E-4</v>
      </c>
      <c r="V108" s="116">
        <f>compopeinc!BJ100</f>
        <v>2.4381969715806051E-3</v>
      </c>
      <c r="W108" s="116">
        <f>compopeinc!BK100</f>
        <v>5.7366213778207065E-4</v>
      </c>
      <c r="X108" s="116">
        <f>compopeinc!BL100</f>
        <v>3.9309352050352396E-3</v>
      </c>
      <c r="Y108" s="145">
        <f>compopeinc!BM100</f>
        <v>5.2476446011695162E-3</v>
      </c>
    </row>
    <row r="109" spans="1:25">
      <c r="A109" s="118">
        <v>2012</v>
      </c>
      <c r="B109" s="117">
        <f>compopeinc!AP101</f>
        <v>0.16507597267627716</v>
      </c>
      <c r="C109" s="116">
        <f>compopeinc!AQ101</f>
        <v>4.9392011463185066E-2</v>
      </c>
      <c r="D109" s="116">
        <f t="shared" ref="D109:D110" si="0">B109-C109-E109-F109-G109-H109-I109</f>
        <v>2.2460393745727482E-2</v>
      </c>
      <c r="E109" s="116">
        <f>compopeinc!AS101</f>
        <v>5.0019777409388306E-3</v>
      </c>
      <c r="F109" s="116">
        <f>compopeinc!AT101</f>
        <v>1.329075773702377E-2</v>
      </c>
      <c r="G109" s="116">
        <f>compopeinc!AU101</f>
        <v>1.4932750918235017E-2</v>
      </c>
      <c r="H109" s="116">
        <f>compopeinc!AV101</f>
        <v>3.4388854544214656E-2</v>
      </c>
      <c r="I109" s="194">
        <f>compopeinc!AW101</f>
        <v>2.5609226526952335E-2</v>
      </c>
      <c r="J109" s="117">
        <f>compopeinc!AX101</f>
        <v>9.8688825964927673E-2</v>
      </c>
      <c r="K109" s="116">
        <f>compopeinc!AY101</f>
        <v>3.7743505980879132E-2</v>
      </c>
      <c r="L109" s="116">
        <f t="shared" ref="L109:L110" si="1">J109-K109-M109-N109-O109-P109-Q109</f>
        <v>1.5794794434016331E-2</v>
      </c>
      <c r="M109" s="116">
        <f>compopeinc!BA101</f>
        <v>2.0552409456939882E-3</v>
      </c>
      <c r="N109" s="116">
        <f>compopeinc!BB101</f>
        <v>7.3518830571230979E-3</v>
      </c>
      <c r="O109" s="116">
        <f>compopeinc!BC101</f>
        <v>4.6712862275246174E-3</v>
      </c>
      <c r="P109" s="116">
        <f>compopeinc!BD101</f>
        <v>1.6297527188835852E-2</v>
      </c>
      <c r="Q109" s="194">
        <f>compopeinc!BE101</f>
        <v>1.4774588130854648E-2</v>
      </c>
      <c r="R109" s="117">
        <f>compopeinc!BF101</f>
        <v>4.6945564448833466E-2</v>
      </c>
      <c r="S109" s="116">
        <f>compopeinc!BG101</f>
        <v>2.2262986549746153E-2</v>
      </c>
      <c r="T109" s="116">
        <f t="shared" ref="T109:T110" si="2">R109-S109-U109-V109-W109-X109-Y109</f>
        <v>9.0471676726985029E-3</v>
      </c>
      <c r="U109" s="116">
        <f>compopeinc!BI101</f>
        <v>5.2529850298870776E-4</v>
      </c>
      <c r="V109" s="116">
        <f>compopeinc!BJ101</f>
        <v>2.890967352697239E-3</v>
      </c>
      <c r="W109" s="116">
        <f>compopeinc!BK101</f>
        <v>7.144408536747728E-4</v>
      </c>
      <c r="X109" s="116">
        <f>compopeinc!BL101</f>
        <v>5.3826868686328733E-3</v>
      </c>
      <c r="Y109" s="145">
        <f>compopeinc!BM101</f>
        <v>6.1220166483952195E-3</v>
      </c>
    </row>
    <row r="110" spans="1:25">
      <c r="A110" s="118">
        <v>2013</v>
      </c>
      <c r="B110" s="117">
        <f>compopeinc!AP102</f>
        <v>0.1535065770149231</v>
      </c>
      <c r="C110" s="116">
        <f>compopeinc!AQ102</f>
        <v>4.1486245851555491E-2</v>
      </c>
      <c r="D110" s="116">
        <f t="shared" si="0"/>
        <v>2.2751649923841578E-2</v>
      </c>
      <c r="E110" s="116">
        <f>compopeinc!AS102</f>
        <v>5.183106432872296E-3</v>
      </c>
      <c r="F110" s="116">
        <f>compopeinc!AT102</f>
        <v>1.3089297683482191E-2</v>
      </c>
      <c r="G110" s="116">
        <f>compopeinc!AU102</f>
        <v>1.476176840496448E-2</v>
      </c>
      <c r="H110" s="116">
        <f>compopeinc!AV102</f>
        <v>3.096613981672711E-2</v>
      </c>
      <c r="I110" s="194">
        <f>compopeinc!AW102</f>
        <v>2.5268368901479953E-2</v>
      </c>
      <c r="J110" s="117">
        <f>compopeinc!AX102</f>
        <v>8.9313484728336334E-2</v>
      </c>
      <c r="K110" s="116">
        <f>compopeinc!AY102</f>
        <v>3.1077081579886749E-2</v>
      </c>
      <c r="L110" s="116">
        <f t="shared" si="1"/>
        <v>1.6244048926033535E-2</v>
      </c>
      <c r="M110" s="116">
        <f>compopeinc!BA102</f>
        <v>2.220123048321298E-3</v>
      </c>
      <c r="N110" s="116">
        <f>compopeinc!BB102</f>
        <v>7.1199653120070641E-3</v>
      </c>
      <c r="O110" s="116">
        <f>compopeinc!BC102</f>
        <v>4.2754560691020188E-3</v>
      </c>
      <c r="P110" s="116">
        <f>compopeinc!BD102</f>
        <v>1.4003490366859153E-2</v>
      </c>
      <c r="Q110" s="194">
        <f>compopeinc!BE102</f>
        <v>1.4373319426126515E-2</v>
      </c>
      <c r="R110" s="117">
        <f>compopeinc!BF102</f>
        <v>4.188910499215126E-2</v>
      </c>
      <c r="S110" s="116">
        <f>compopeinc!BG102</f>
        <v>1.8141963066214704E-2</v>
      </c>
      <c r="T110" s="116">
        <f t="shared" si="2"/>
        <v>9.6238837062500165E-3</v>
      </c>
      <c r="U110" s="116">
        <f>compopeinc!BI102</f>
        <v>6.2626504363388804E-4</v>
      </c>
      <c r="V110" s="116">
        <f>compopeinc!BJ102</f>
        <v>2.714901743620453E-3</v>
      </c>
      <c r="W110" s="116">
        <f>compopeinc!BK102</f>
        <v>7.4545571474286376E-4</v>
      </c>
      <c r="X110" s="116">
        <f>compopeinc!BL102</f>
        <v>4.2663730921762332E-3</v>
      </c>
      <c r="Y110" s="145">
        <f>compopeinc!BM102</f>
        <v>5.7702626255131013E-3</v>
      </c>
    </row>
    <row r="111" spans="1:25">
      <c r="A111" s="118">
        <v>2014</v>
      </c>
      <c r="B111" s="117">
        <f>compopeinc!AP103</f>
        <v>0.15883520245552063</v>
      </c>
      <c r="C111" s="116">
        <f>compopeinc!AQ103</f>
        <v>4.4873614957830883E-2</v>
      </c>
      <c r="D111" s="116">
        <f t="shared" ref="D111" si="3">B111-C111-E111-F111-G111-H111-I111</f>
        <v>2.1847488034011733E-2</v>
      </c>
      <c r="E111" s="116">
        <f>compopeinc!AS103</f>
        <v>5.3624176213627221E-3</v>
      </c>
      <c r="F111" s="116">
        <f>compopeinc!AT103</f>
        <v>1.3329851367660411E-2</v>
      </c>
      <c r="G111" s="116">
        <f>compopeinc!AU103</f>
        <v>1.5387192051930699E-2</v>
      </c>
      <c r="H111" s="116">
        <f>compopeinc!AV103</f>
        <v>3.2493673484789376E-2</v>
      </c>
      <c r="I111" s="194">
        <f>compopeinc!AW103</f>
        <v>2.5540964937934816E-2</v>
      </c>
      <c r="J111" s="117">
        <f>compopeinc!AX103</f>
        <v>9.3169093132019043E-2</v>
      </c>
      <c r="K111" s="116">
        <f>compopeinc!AY103</f>
        <v>3.3537919446018347E-2</v>
      </c>
      <c r="L111" s="116">
        <f t="shared" ref="L111" si="4">J111-K111-M111-N111-O111-P111-Q111</f>
        <v>1.5652710767067181E-2</v>
      </c>
      <c r="M111" s="116">
        <f>compopeinc!BA103</f>
        <v>2.2099121119817252E-3</v>
      </c>
      <c r="N111" s="116">
        <f>compopeinc!BB103</f>
        <v>7.4054185642059914E-3</v>
      </c>
      <c r="O111" s="116">
        <f>compopeinc!BC103</f>
        <v>4.4259488934049124E-3</v>
      </c>
      <c r="P111" s="116">
        <f>compopeinc!BD103</f>
        <v>1.5107046650520062E-2</v>
      </c>
      <c r="Q111" s="194">
        <f>compopeinc!BE103</f>
        <v>1.4830136698820828E-2</v>
      </c>
      <c r="R111" s="117">
        <f>compopeinc!BF103</f>
        <v>4.3509606271982193E-2</v>
      </c>
      <c r="S111" s="116">
        <f>compopeinc!BG103</f>
        <v>1.9461723489516098E-2</v>
      </c>
      <c r="T111" s="116">
        <f t="shared" ref="T111" si="5">R111-S111-U111-V111-W111-X111-Y111</f>
        <v>9.1771201517157931E-3</v>
      </c>
      <c r="U111" s="116">
        <f>compopeinc!BI103</f>
        <v>5.7335727035592258E-4</v>
      </c>
      <c r="V111" s="116">
        <f>compopeinc!BJ103</f>
        <v>2.9111660490025275E-3</v>
      </c>
      <c r="W111" s="116">
        <f>compopeinc!BK103</f>
        <v>6.7590646107653946E-4</v>
      </c>
      <c r="X111" s="116">
        <f>compopeinc!BL103</f>
        <v>4.5973415296972249E-3</v>
      </c>
      <c r="Y111" s="145">
        <f>compopeinc!BM103</f>
        <v>6.1129913206180884E-3</v>
      </c>
    </row>
    <row r="112" spans="1:25">
      <c r="A112" s="118">
        <v>2015</v>
      </c>
      <c r="B112" s="117"/>
      <c r="C112" s="116"/>
      <c r="D112" s="116"/>
      <c r="E112" s="116"/>
      <c r="F112" s="116"/>
      <c r="G112" s="116"/>
      <c r="H112" s="116"/>
      <c r="I112" s="194"/>
      <c r="J112" s="117"/>
      <c r="K112" s="116"/>
      <c r="L112" s="116"/>
      <c r="M112" s="116"/>
      <c r="N112" s="116"/>
      <c r="O112" s="116"/>
      <c r="P112" s="116"/>
      <c r="Q112" s="194"/>
      <c r="R112" s="117"/>
      <c r="S112" s="116"/>
      <c r="T112" s="116"/>
      <c r="U112" s="116"/>
      <c r="V112" s="116"/>
      <c r="W112" s="116"/>
      <c r="X112" s="116"/>
      <c r="Y112" s="145"/>
    </row>
    <row r="113" spans="1:25">
      <c r="A113" s="118">
        <v>2016</v>
      </c>
      <c r="B113" s="117"/>
      <c r="C113" s="116"/>
      <c r="D113" s="116"/>
      <c r="E113" s="116"/>
      <c r="F113" s="116"/>
      <c r="G113" s="116"/>
      <c r="H113" s="116"/>
      <c r="I113" s="194"/>
      <c r="J113" s="117"/>
      <c r="K113" s="116"/>
      <c r="L113" s="116"/>
      <c r="M113" s="116"/>
      <c r="N113" s="116"/>
      <c r="O113" s="116"/>
      <c r="P113" s="116"/>
      <c r="Q113" s="194"/>
      <c r="R113" s="117"/>
      <c r="S113" s="116"/>
      <c r="T113" s="116"/>
      <c r="U113" s="116"/>
      <c r="V113" s="116"/>
      <c r="W113" s="116"/>
      <c r="X113" s="116"/>
      <c r="Y113" s="145"/>
    </row>
    <row r="114" spans="1:25">
      <c r="A114" s="118">
        <v>2017</v>
      </c>
      <c r="B114" s="117"/>
      <c r="C114" s="116"/>
      <c r="D114" s="116"/>
      <c r="E114" s="116"/>
      <c r="F114" s="116"/>
      <c r="G114" s="116"/>
      <c r="H114" s="116"/>
      <c r="I114" s="194"/>
      <c r="J114" s="117"/>
      <c r="K114" s="116"/>
      <c r="L114" s="116"/>
      <c r="M114" s="116"/>
      <c r="N114" s="116"/>
      <c r="O114" s="116"/>
      <c r="P114" s="116"/>
      <c r="Q114" s="194"/>
      <c r="R114" s="117"/>
      <c r="S114" s="116"/>
      <c r="T114" s="116"/>
      <c r="U114" s="116"/>
      <c r="V114" s="116"/>
      <c r="W114" s="116"/>
      <c r="X114" s="116"/>
      <c r="Y114" s="145"/>
    </row>
    <row r="115" spans="1:25">
      <c r="A115" s="118">
        <v>2018</v>
      </c>
      <c r="B115" s="117"/>
      <c r="C115" s="116"/>
      <c r="D115" s="116"/>
      <c r="E115" s="116"/>
      <c r="F115" s="116"/>
      <c r="G115" s="116"/>
      <c r="H115" s="116"/>
      <c r="I115" s="194"/>
      <c r="J115" s="117"/>
      <c r="K115" s="116"/>
      <c r="L115" s="116"/>
      <c r="M115" s="116"/>
      <c r="N115" s="116"/>
      <c r="O115" s="116"/>
      <c r="P115" s="116"/>
      <c r="Q115" s="194"/>
      <c r="R115" s="117"/>
      <c r="S115" s="116"/>
      <c r="T115" s="116"/>
      <c r="U115" s="116"/>
      <c r="V115" s="116"/>
      <c r="W115" s="116"/>
      <c r="X115" s="116"/>
      <c r="Y115" s="145"/>
    </row>
    <row r="116" spans="1:25">
      <c r="A116" s="118">
        <v>2019</v>
      </c>
      <c r="B116" s="117"/>
      <c r="C116" s="116"/>
      <c r="D116" s="116"/>
      <c r="E116" s="116"/>
      <c r="F116" s="116"/>
      <c r="G116" s="116"/>
      <c r="H116" s="116"/>
      <c r="I116" s="194"/>
      <c r="J116" s="117"/>
      <c r="K116" s="116"/>
      <c r="L116" s="116"/>
      <c r="M116" s="116"/>
      <c r="N116" s="116"/>
      <c r="O116" s="116"/>
      <c r="P116" s="116"/>
      <c r="Q116" s="194"/>
      <c r="R116" s="117"/>
      <c r="S116" s="116"/>
      <c r="T116" s="116"/>
      <c r="U116" s="116"/>
      <c r="V116" s="116"/>
      <c r="W116" s="116"/>
      <c r="X116" s="116"/>
      <c r="Y116" s="145"/>
    </row>
    <row r="117" spans="1:25">
      <c r="A117" s="118">
        <v>2020</v>
      </c>
      <c r="B117" s="117"/>
      <c r="C117" s="116"/>
      <c r="D117" s="116"/>
      <c r="E117" s="116"/>
      <c r="F117" s="116"/>
      <c r="G117" s="116"/>
      <c r="H117" s="116"/>
      <c r="I117" s="194"/>
      <c r="J117" s="117"/>
      <c r="K117" s="116"/>
      <c r="L117" s="116"/>
      <c r="M117" s="116"/>
      <c r="N117" s="116"/>
      <c r="O117" s="116"/>
      <c r="P117" s="116"/>
      <c r="Q117" s="194"/>
      <c r="R117" s="117"/>
      <c r="S117" s="116"/>
      <c r="T117" s="116"/>
      <c r="U117" s="116"/>
      <c r="V117" s="116"/>
      <c r="W117" s="116"/>
      <c r="X117" s="116"/>
      <c r="Y117" s="145"/>
    </row>
    <row r="118" spans="1:25" ht="16" thickBot="1">
      <c r="A118" s="115"/>
      <c r="B118" s="114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245"/>
    </row>
    <row r="119" spans="1:25" ht="16" thickTop="1"/>
  </sheetData>
  <mergeCells count="3">
    <mergeCell ref="A4:Y4"/>
    <mergeCell ref="B7:Y7"/>
    <mergeCell ref="B8:Y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119"/>
  <sheetViews>
    <sheetView workbookViewId="0">
      <pane xSplit="1" ySplit="9" topLeftCell="C88" activePane="bottomRight" state="frozen"/>
      <selection activeCell="D32" sqref="D32"/>
      <selection pane="topRight" activeCell="D32" sqref="D32"/>
      <selection pane="bottomLeft" activeCell="D32" sqref="D32"/>
      <selection pane="bottomRight" activeCell="M94" sqref="M94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12" width="10.83203125" style="4"/>
    <col min="13" max="26" width="11" style="4" customWidth="1"/>
    <col min="27" max="16384" width="10.83203125" style="4"/>
  </cols>
  <sheetData>
    <row r="1" spans="1:29">
      <c r="A1" s="55" t="s">
        <v>37</v>
      </c>
      <c r="D1" s="209"/>
    </row>
    <row r="2" spans="1:29">
      <c r="B2" s="54"/>
      <c r="C2" s="48"/>
      <c r="D2" s="49"/>
      <c r="E2" s="48"/>
      <c r="F2" s="48"/>
      <c r="G2" s="48"/>
      <c r="H2" s="49"/>
      <c r="I2" s="49"/>
      <c r="J2" s="49"/>
    </row>
    <row r="3" spans="1:29" ht="16" thickBot="1">
      <c r="D3" s="209"/>
    </row>
    <row r="4" spans="1:29" ht="25" customHeight="1" thickTop="1">
      <c r="A4" s="1224" t="s">
        <v>825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6"/>
      <c r="L4" s="534"/>
      <c r="N4" s="970"/>
      <c r="O4" s="930"/>
      <c r="P4" s="930"/>
      <c r="Q4" s="930"/>
      <c r="R4" s="930"/>
      <c r="S4" s="930"/>
      <c r="T4" s="930"/>
      <c r="U4" s="930"/>
      <c r="V4" s="930"/>
      <c r="W4" s="930"/>
      <c r="X4" s="1153"/>
    </row>
    <row r="5" spans="1:29">
      <c r="A5" s="52"/>
      <c r="B5" s="53"/>
      <c r="C5" s="53"/>
      <c r="D5" s="53"/>
      <c r="E5" s="53"/>
      <c r="F5" s="53"/>
      <c r="G5" s="53"/>
      <c r="H5" s="53"/>
      <c r="I5" s="53"/>
      <c r="J5" s="53"/>
      <c r="K5" s="750"/>
      <c r="L5" s="533"/>
      <c r="N5" s="1154"/>
      <c r="O5" s="533"/>
      <c r="P5" s="533"/>
      <c r="Q5" s="533"/>
      <c r="R5" s="533"/>
      <c r="S5" s="533"/>
      <c r="T5" s="533"/>
      <c r="U5" s="533"/>
      <c r="V5" s="533"/>
      <c r="W5" s="533"/>
      <c r="X5" s="1155"/>
    </row>
    <row r="6" spans="1:29" ht="15" customHeight="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751" t="s">
        <v>27</v>
      </c>
      <c r="L6" s="49"/>
      <c r="M6" s="518"/>
      <c r="N6" s="1258" t="s">
        <v>827</v>
      </c>
      <c r="O6" s="1156"/>
      <c r="P6" s="1156"/>
      <c r="Q6" s="1156"/>
      <c r="R6" s="1156"/>
      <c r="S6" s="1156"/>
      <c r="T6" s="1156"/>
      <c r="U6" s="1156"/>
      <c r="V6" s="1156"/>
      <c r="W6" s="1156"/>
      <c r="X6" s="1157"/>
      <c r="Y6" s="1151"/>
      <c r="Z6" s="1151"/>
    </row>
    <row r="7" spans="1:29" ht="35" customHeight="1">
      <c r="A7" s="46"/>
      <c r="B7" s="1228" t="s">
        <v>1060</v>
      </c>
      <c r="C7" s="1229"/>
      <c r="D7" s="1229"/>
      <c r="E7" s="1229"/>
      <c r="F7" s="1229"/>
      <c r="G7" s="1229"/>
      <c r="H7" s="1229"/>
      <c r="I7" s="1229"/>
      <c r="J7" s="1229"/>
      <c r="K7" s="1255"/>
      <c r="L7" s="53"/>
      <c r="M7" s="634"/>
      <c r="N7" s="1258"/>
      <c r="O7" s="1156"/>
      <c r="P7" s="1156"/>
      <c r="Q7" s="1156"/>
      <c r="R7" s="1156"/>
      <c r="S7" s="1156"/>
      <c r="T7" s="1156"/>
      <c r="U7" s="1156"/>
      <c r="V7" s="1156"/>
      <c r="W7" s="1156"/>
      <c r="X7" s="1157"/>
      <c r="Y7" s="1151"/>
      <c r="Z7" s="1151"/>
      <c r="AA7" s="634"/>
      <c r="AB7" s="634"/>
      <c r="AC7" s="634"/>
    </row>
    <row r="8" spans="1:29" ht="21" customHeight="1">
      <c r="A8" s="434"/>
      <c r="B8" s="1256" t="s">
        <v>826</v>
      </c>
      <c r="C8" s="1231"/>
      <c r="D8" s="1231"/>
      <c r="E8" s="1231"/>
      <c r="F8" s="1231"/>
      <c r="G8" s="1231"/>
      <c r="H8" s="1231"/>
      <c r="I8" s="1231"/>
      <c r="J8" s="1231"/>
      <c r="K8" s="1257"/>
      <c r="L8" s="535"/>
      <c r="M8" s="634"/>
      <c r="N8" s="1258"/>
      <c r="O8" s="1156"/>
      <c r="P8" s="1156"/>
      <c r="Q8" s="1156"/>
      <c r="R8" s="1156"/>
      <c r="S8" s="1156"/>
      <c r="T8" s="1156"/>
      <c r="U8" s="1156"/>
      <c r="V8" s="1156"/>
      <c r="W8" s="1156"/>
      <c r="X8" s="1157"/>
      <c r="Y8" s="1151"/>
      <c r="Z8" s="1151"/>
      <c r="AB8" s="634"/>
      <c r="AC8" s="634"/>
    </row>
    <row r="9" spans="1:29" s="30" customFormat="1" ht="31" customHeight="1">
      <c r="A9" s="45"/>
      <c r="B9" s="316" t="s">
        <v>16</v>
      </c>
      <c r="C9" s="519" t="s">
        <v>15</v>
      </c>
      <c r="D9" s="519" t="s">
        <v>59</v>
      </c>
      <c r="E9" s="671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752" t="s">
        <v>143</v>
      </c>
      <c r="L9" s="536"/>
      <c r="M9" s="634"/>
      <c r="N9" s="1258"/>
      <c r="O9" s="1158" t="s">
        <v>1257</v>
      </c>
      <c r="P9" s="1158" t="s">
        <v>14</v>
      </c>
      <c r="Q9" s="1158" t="s">
        <v>13</v>
      </c>
      <c r="R9" s="1158" t="s">
        <v>12</v>
      </c>
      <c r="S9" s="1158" t="s">
        <v>11</v>
      </c>
      <c r="T9" s="1158" t="s">
        <v>10</v>
      </c>
      <c r="U9" s="1158" t="s">
        <v>9</v>
      </c>
      <c r="V9" s="1158" t="s">
        <v>15</v>
      </c>
      <c r="W9" s="1158" t="s">
        <v>16</v>
      </c>
      <c r="X9" s="1159" t="s">
        <v>59</v>
      </c>
      <c r="Y9" s="1151"/>
      <c r="Z9" s="1151"/>
      <c r="AA9" s="634" t="s">
        <v>1255</v>
      </c>
      <c r="AB9" s="634" t="s">
        <v>1254</v>
      </c>
      <c r="AC9" s="634" t="s">
        <v>603</v>
      </c>
    </row>
    <row r="10" spans="1:29" s="30" customFormat="1" ht="15" customHeight="1">
      <c r="A10" s="41">
        <v>1913</v>
      </c>
      <c r="B10" s="328">
        <f>('TB2'!C10+'TB2'!D10+'TB2'!E10+'TB2'!F10+'TB2'!G10*W10)/'TB2'!B10</f>
        <v>0.13640297943494328</v>
      </c>
      <c r="C10" s="444"/>
      <c r="D10" s="444"/>
      <c r="E10" s="672">
        <f>(TB2b!C10+TB2b!D10+TB2b!E10+TB2b!F10+TB2b!G10*P10)/TB2b!B10</f>
        <v>0.47615800937789554</v>
      </c>
      <c r="F10" s="749">
        <f>(TB2b!K10+TB2b!L10+TB2b!M10+TB2b!N10+TB2b!O10*Q10)/TB2b!J10</f>
        <v>0.53348091601563297</v>
      </c>
      <c r="G10" s="749">
        <f>(TB2b!S10+TB2b!T10+TB2b!U10+TB2b!V10+TB2b!W10*R10)/TB2b!R10</f>
        <v>0.60946035296387135</v>
      </c>
      <c r="H10" s="40">
        <f>(TB2c!C10+TB2c!D10+TB2c!E10+TB2c!F10+TB2c!G10*S10)/TB2c!B10</f>
        <v>0.63640735461657227</v>
      </c>
      <c r="I10" s="40">
        <f>(TB2c!K10+TB2c!L10+TB2c!M10+TB2c!N10+TB2c!O10*T10)/TB2c!J10</f>
        <v>0.70255345068114738</v>
      </c>
      <c r="J10" s="40">
        <f>(TB2c!S10+TB2c!T10+TB2c!U10+TB2c!V10+TB2c!W10*U10)/TB2c!R10</f>
        <v>0.751528888228568</v>
      </c>
      <c r="K10" s="679"/>
      <c r="L10" s="15"/>
      <c r="M10" s="1148"/>
      <c r="N10" s="1160">
        <v>6.3618975671071425E-3</v>
      </c>
      <c r="O10" s="1170">
        <f t="shared" ref="O10:O57" si="0">1-(1-O11)*(1-$N10)/(1-$N11)</f>
        <v>5.6143543818690689E-2</v>
      </c>
      <c r="P10" s="1170">
        <f t="shared" ref="P10:P57" si="1">1-(1-P11)*(1-$N10)/(1-$N11)</f>
        <v>0.3484875946813496</v>
      </c>
      <c r="Q10" s="1170">
        <f t="shared" ref="Q10:Q57" si="2">1-(1-Q11)*(1-$N10)/(1-$N11)</f>
        <v>0.50257758821620802</v>
      </c>
      <c r="R10" s="1170">
        <f t="shared" ref="R10:R57" si="3">1-(1-R11)*(1-$N10)/(1-$N11)</f>
        <v>0.6415129293445182</v>
      </c>
      <c r="S10" s="1170">
        <f t="shared" ref="S10:S57" si="4">1-(1-S11)*(1-$N10)/(1-$N11)</f>
        <v>0.67778601800641192</v>
      </c>
      <c r="T10" s="1170">
        <f t="shared" ref="T10:T57" si="5">1-(1-T11)*(1-$N10)/(1-$N11)</f>
        <v>0.75144099045086832</v>
      </c>
      <c r="U10" s="1170">
        <f t="shared" ref="U10:U57" si="6">1-(1-U11)*(1-$N10)/(1-$N11)</f>
        <v>0.76848787611306901</v>
      </c>
      <c r="V10" s="1170">
        <f t="shared" ref="V10:V57" si="7">V11*$N10/$N11</f>
        <v>1.3196466756009797E-3</v>
      </c>
      <c r="W10" s="1170">
        <f t="shared" ref="W10:W57" si="8">W11*$N10/$N11</f>
        <v>3.6502725110829182E-3</v>
      </c>
      <c r="X10" s="1171">
        <f t="shared" ref="X10:X57" si="9">X11*$N10/$N11</f>
        <v>4.4634665852930286E-3</v>
      </c>
      <c r="Y10" s="753"/>
      <c r="Z10" s="753"/>
      <c r="AA10" s="2">
        <f>B10*'TB1'!B10+'TB1'!E10*TB2d!E10</f>
        <v>0.28015305890970132</v>
      </c>
      <c r="AB10" s="2">
        <v>0.2800646129423372</v>
      </c>
      <c r="AC10" s="2">
        <f>AA10-AB10</f>
        <v>8.8445967364125799E-5</v>
      </c>
    </row>
    <row r="11" spans="1:29" s="30" customFormat="1" ht="15" customHeight="1">
      <c r="A11" s="33">
        <v>1914</v>
      </c>
      <c r="B11" s="330">
        <f>('TB2'!C11+'TB2'!D11+'TB2'!E11+'TB2'!F11+'TB2'!G11*W11)/'TB2'!B11</f>
        <v>0.14000296168106177</v>
      </c>
      <c r="C11" s="444"/>
      <c r="D11" s="444"/>
      <c r="E11" s="673">
        <f>(TB2b!C11+TB2b!D11+TB2b!E11+TB2b!F11+TB2b!G11*P11)/TB2b!B11</f>
        <v>0.48832406094708986</v>
      </c>
      <c r="F11" s="36">
        <f>(TB2b!K11+TB2b!L11+TB2b!M11+TB2b!N11+TB2b!O11*Q11)/TB2b!J11</f>
        <v>0.54269551146850692</v>
      </c>
      <c r="G11" s="36">
        <f>(TB2b!S11+TB2b!T11+TB2b!U11+TB2b!V11+TB2b!W11*R11)/TB2b!R11</f>
        <v>0.61542082168621437</v>
      </c>
      <c r="H11" s="36">
        <f>(TB2c!C11+TB2c!D11+TB2c!E11+TB2c!F11+TB2c!G11*S11)/TB2c!B11</f>
        <v>0.63949782380282905</v>
      </c>
      <c r="I11" s="36">
        <f>(TB2c!K11+TB2c!L11+TB2c!M11+TB2c!N11+TB2c!O11*T11)/TB2c!J11</f>
        <v>0.7205027682228814</v>
      </c>
      <c r="J11" s="36">
        <f>(TB2c!S11+TB2c!T11+TB2c!U11+TB2c!V11+TB2c!W11*U11)/TB2c!R11</f>
        <v>0.76836693408106271</v>
      </c>
      <c r="K11" s="680"/>
      <c r="L11" s="15"/>
      <c r="M11" s="1148"/>
      <c r="N11" s="1160">
        <v>1.7932642613541244E-2</v>
      </c>
      <c r="O11" s="1170">
        <f t="shared" si="0"/>
        <v>6.7134590144475315E-2</v>
      </c>
      <c r="P11" s="1170">
        <f t="shared" si="1"/>
        <v>0.35607434474465072</v>
      </c>
      <c r="Q11" s="1170">
        <f t="shared" si="2"/>
        <v>0.50836998676960521</v>
      </c>
      <c r="R11" s="1170">
        <f t="shared" si="3"/>
        <v>0.64568744971248859</v>
      </c>
      <c r="S11" s="1170">
        <f t="shared" si="4"/>
        <v>0.68153814448678296</v>
      </c>
      <c r="T11" s="1170">
        <f t="shared" si="5"/>
        <v>0.75433541742729504</v>
      </c>
      <c r="U11" s="1170">
        <f t="shared" si="6"/>
        <v>0.77118379503374568</v>
      </c>
      <c r="V11" s="1170">
        <f t="shared" si="7"/>
        <v>3.7197631618675858E-3</v>
      </c>
      <c r="W11" s="1170">
        <f t="shared" si="8"/>
        <v>1.0289230798327522E-2</v>
      </c>
      <c r="X11" s="1171">
        <f t="shared" si="9"/>
        <v>1.2581427199548493E-2</v>
      </c>
      <c r="Y11" s="753"/>
      <c r="Z11" s="753"/>
      <c r="AA11" s="2">
        <f>B11*'TB1'!B11+'TB1'!E11*TB2d!E11</f>
        <v>0.28961976359263342</v>
      </c>
      <c r="AB11" s="2">
        <v>0.28952904421577236</v>
      </c>
      <c r="AC11" s="2">
        <f t="shared" ref="AC11:AC74" si="10">AA11-AB11</f>
        <v>9.0719376861059242E-5</v>
      </c>
    </row>
    <row r="12" spans="1:29" s="30" customFormat="1" ht="15" customHeight="1">
      <c r="A12" s="33">
        <v>1915</v>
      </c>
      <c r="B12" s="330">
        <f>('TB2'!C12+'TB2'!D12+'TB2'!E12+'TB2'!F12+'TB2'!G12*W12)/'TB2'!B12</f>
        <v>0.14412233730339882</v>
      </c>
      <c r="C12" s="444"/>
      <c r="D12" s="444"/>
      <c r="E12" s="673">
        <f>(TB2b!C12+TB2b!D12+TB2b!E12+TB2b!F12+TB2b!G12*P12)/TB2b!B12</f>
        <v>0.49328631484437246</v>
      </c>
      <c r="F12" s="36">
        <f>(TB2b!K12+TB2b!L12+TB2b!M12+TB2b!N12+TB2b!O12*Q12)/TB2b!J12</f>
        <v>0.55000321633042282</v>
      </c>
      <c r="G12" s="36">
        <f>(TB2b!S12+TB2b!T12+TB2b!U12+TB2b!V12+TB2b!W12*R12)/TB2b!R12</f>
        <v>0.62588415017822885</v>
      </c>
      <c r="H12" s="36">
        <f>(TB2c!C12+TB2c!D12+TB2c!E12+TB2c!F12+TB2c!G12*S12)/TB2c!B12</f>
        <v>0.65065870880615673</v>
      </c>
      <c r="I12" s="36">
        <f>(TB2c!K12+TB2c!L12+TB2c!M12+TB2c!N12+TB2c!O12*T12)/TB2c!J12</f>
        <v>0.72570221936139467</v>
      </c>
      <c r="J12" s="36">
        <f>(TB2c!S12+TB2c!T12+TB2c!U12+TB2c!V12+TB2c!W12*U12)/TB2c!R12</f>
        <v>0.77328792554618309</v>
      </c>
      <c r="K12" s="680"/>
      <c r="L12" s="15"/>
      <c r="M12" s="1148"/>
      <c r="N12" s="1160">
        <v>2.7092757377544203E-2</v>
      </c>
      <c r="O12" s="1170">
        <f t="shared" si="0"/>
        <v>7.5835779680380688E-2</v>
      </c>
      <c r="P12" s="1170">
        <f t="shared" si="1"/>
        <v>0.36208048358763412</v>
      </c>
      <c r="Q12" s="1170">
        <f t="shared" si="2"/>
        <v>0.51295560639003879</v>
      </c>
      <c r="R12" s="1170">
        <f t="shared" si="3"/>
        <v>0.64899225726825283</v>
      </c>
      <c r="S12" s="1170">
        <f t="shared" si="4"/>
        <v>0.68450855901336061</v>
      </c>
      <c r="T12" s="1170">
        <f t="shared" si="5"/>
        <v>0.75662682417540805</v>
      </c>
      <c r="U12" s="1170">
        <f t="shared" si="6"/>
        <v>0.77331805057293035</v>
      </c>
      <c r="V12" s="1170">
        <f t="shared" si="7"/>
        <v>5.6198432667311131E-3</v>
      </c>
      <c r="W12" s="1170">
        <f t="shared" si="8"/>
        <v>1.5545039268788183E-2</v>
      </c>
      <c r="X12" s="1171">
        <f t="shared" si="9"/>
        <v>1.9008105047674865E-2</v>
      </c>
      <c r="Y12" s="753"/>
      <c r="Z12" s="753"/>
      <c r="AA12" s="2">
        <f>B12*'TB1'!B12+'TB1'!E12*TB2d!E12</f>
        <v>0.29142837100068675</v>
      </c>
      <c r="AB12" s="2">
        <v>0.29134055485933719</v>
      </c>
      <c r="AC12" s="2">
        <f t="shared" si="10"/>
        <v>8.7816141349561505E-5</v>
      </c>
    </row>
    <row r="13" spans="1:29" s="30" customFormat="1" ht="15" customHeight="1">
      <c r="A13" s="33">
        <v>1916</v>
      </c>
      <c r="B13" s="330">
        <f>('TB2'!C13+'TB2'!D13+'TB2'!E13+'TB2'!F13+'TB2'!G13*W13)/'TB2'!B13</f>
        <v>0.13101499604379135</v>
      </c>
      <c r="C13" s="444"/>
      <c r="D13" s="444"/>
      <c r="E13" s="673">
        <f>(TB2b!C13+TB2b!D13+TB2b!E13+TB2b!F13+TB2b!G13*P13)/TB2b!B13</f>
        <v>0.51293085520584047</v>
      </c>
      <c r="F13" s="36">
        <f>(TB2b!K13+TB2b!L13+TB2b!M13+TB2b!N13+TB2b!O13*Q13)/TB2b!J13</f>
        <v>0.58366800712181999</v>
      </c>
      <c r="G13" s="36">
        <f>(TB2b!S13+TB2b!T13+TB2b!U13+TB2b!V13+TB2b!W13*R13)/TB2b!R13</f>
        <v>0.65578621965794348</v>
      </c>
      <c r="H13" s="36">
        <f>(TB2c!C13+TB2c!D13+TB2c!E13+TB2c!F13+TB2c!G13*S13)/TB2c!B13</f>
        <v>0.67381583500243569</v>
      </c>
      <c r="I13" s="36">
        <f>(TB2c!K13+TB2c!L13+TB2c!M13+TB2c!N13+TB2c!O13*T13)/TB2c!J13</f>
        <v>0.73222050365248681</v>
      </c>
      <c r="J13" s="36">
        <f>(TB2c!S13+TB2c!T13+TB2c!U13+TB2c!V13+TB2c!W13*U13)/TB2c!R13</f>
        <v>0.78079657347676124</v>
      </c>
      <c r="K13" s="680"/>
      <c r="L13" s="15"/>
      <c r="M13" s="1148"/>
      <c r="N13" s="1160">
        <v>3.044853527743192E-2</v>
      </c>
      <c r="O13" s="1170">
        <f t="shared" si="0"/>
        <v>7.9023431833175839E-2</v>
      </c>
      <c r="P13" s="1170">
        <f t="shared" si="1"/>
        <v>0.36428081278789104</v>
      </c>
      <c r="Q13" s="1170">
        <f t="shared" si="2"/>
        <v>0.51463553304772813</v>
      </c>
      <c r="R13" s="1170">
        <f t="shared" si="3"/>
        <v>0.65020296264091881</v>
      </c>
      <c r="S13" s="1170">
        <f t="shared" si="4"/>
        <v>0.68559676060019725</v>
      </c>
      <c r="T13" s="1170">
        <f t="shared" si="5"/>
        <v>0.75746627349706819</v>
      </c>
      <c r="U13" s="1170">
        <f t="shared" si="6"/>
        <v>0.77409992806634931</v>
      </c>
      <c r="V13" s="1170">
        <f t="shared" si="7"/>
        <v>6.3159313604059302E-3</v>
      </c>
      <c r="W13" s="1170">
        <f t="shared" si="8"/>
        <v>1.7470487406242199E-2</v>
      </c>
      <c r="X13" s="1171">
        <f t="shared" si="9"/>
        <v>2.136249732856545E-2</v>
      </c>
      <c r="Y13" s="753"/>
      <c r="Z13" s="753"/>
      <c r="AA13" s="2">
        <f>B13*'TB1'!B13+'TB1'!E13*TB2d!E13</f>
        <v>0.30054124093814449</v>
      </c>
      <c r="AB13" s="2">
        <v>0.30046436041850083</v>
      </c>
      <c r="AC13" s="2">
        <f t="shared" si="10"/>
        <v>7.6880519643662826E-5</v>
      </c>
    </row>
    <row r="14" spans="1:29" s="30" customFormat="1" ht="15" customHeight="1">
      <c r="A14" s="33">
        <v>1917</v>
      </c>
      <c r="B14" s="325">
        <f>('TB2'!C14+'TB2'!D14+'TB2'!E14+'TB2'!F14+'TB2'!G14*W14)/'TB2'!B14</f>
        <v>0.11717106979480854</v>
      </c>
      <c r="C14" s="444"/>
      <c r="D14" s="444"/>
      <c r="E14" s="318">
        <f>(TB2b!C14+TB2b!D14+TB2b!E14+TB2b!F14+TB2b!G14*P14)/TB2b!B14</f>
        <v>0.5295726692014755</v>
      </c>
      <c r="F14" s="28">
        <f>(TB2b!K14+TB2b!L14+TB2b!M14+TB2b!N14+TB2b!O14*Q14)/TB2b!J14</f>
        <v>0.59813167014895419</v>
      </c>
      <c r="G14" s="28">
        <f>(TB2b!S14+TB2b!T14+TB2b!U14+TB2b!V14+TB2b!W14*R14)/TB2b!R14</f>
        <v>0.70580756223208607</v>
      </c>
      <c r="H14" s="28">
        <f>(TB2c!C14+TB2c!D14+TB2c!E14+TB2c!F14+TB2c!G14*S14)/TB2c!B14</f>
        <v>0.73874776356643057</v>
      </c>
      <c r="I14" s="28">
        <f>(TB2c!K14+TB2c!L14+TB2c!M14+TB2c!N14+TB2c!O14*T14)/TB2c!J14</f>
        <v>0.79824590782520355</v>
      </c>
      <c r="J14" s="28">
        <f>(TB2c!S14+TB2c!T14+TB2c!U14+TB2c!V14+TB2c!W14*U14)/TB2c!R14</f>
        <v>0.84843865474363445</v>
      </c>
      <c r="K14" s="681"/>
      <c r="L14" s="15"/>
      <c r="M14" s="1148"/>
      <c r="N14" s="1160">
        <v>3.4598308059783534E-2</v>
      </c>
      <c r="O14" s="1170">
        <f t="shared" si="0"/>
        <v>8.2965299423315542E-2</v>
      </c>
      <c r="P14" s="1170">
        <f t="shared" si="1"/>
        <v>0.36700175156865644</v>
      </c>
      <c r="Q14" s="1170">
        <f t="shared" si="2"/>
        <v>0.51671293927912965</v>
      </c>
      <c r="R14" s="1170">
        <f t="shared" si="3"/>
        <v>0.65170012733799376</v>
      </c>
      <c r="S14" s="1170">
        <f t="shared" si="4"/>
        <v>0.68694243646477637</v>
      </c>
      <c r="T14" s="1170">
        <f t="shared" si="5"/>
        <v>0.7585043409887533</v>
      </c>
      <c r="U14" s="1170">
        <f t="shared" si="6"/>
        <v>0.77506680192931621</v>
      </c>
      <c r="V14" s="1170">
        <f t="shared" si="7"/>
        <v>7.1767175957963671E-3</v>
      </c>
      <c r="W14" s="1170">
        <f t="shared" si="8"/>
        <v>1.9851506804130132E-2</v>
      </c>
      <c r="X14" s="1171">
        <f t="shared" si="9"/>
        <v>2.427395133347602E-2</v>
      </c>
      <c r="Y14" s="753"/>
      <c r="Z14" s="753"/>
      <c r="AA14" s="2">
        <f>B14*'TB1'!B14+'TB1'!E14*TB2d!E14</f>
        <v>0.30234758614550816</v>
      </c>
      <c r="AB14" s="2">
        <v>0.30229657994982584</v>
      </c>
      <c r="AC14" s="2">
        <f t="shared" si="10"/>
        <v>5.1006195682323785E-5</v>
      </c>
    </row>
    <row r="15" spans="1:29" s="30" customFormat="1" ht="15" customHeight="1">
      <c r="A15" s="33">
        <v>1918</v>
      </c>
      <c r="B15" s="325">
        <f>('TB2'!C15+'TB2'!D15+'TB2'!E15+'TB2'!F15+'TB2'!G15*W15)/'TB2'!B15</f>
        <v>9.915105961081809E-2</v>
      </c>
      <c r="C15" s="444"/>
      <c r="D15" s="444"/>
      <c r="E15" s="318">
        <f>(TB2b!C15+TB2b!D15+TB2b!E15+TB2b!F15+TB2b!G15*P15)/TB2b!B15</f>
        <v>0.53840977688696168</v>
      </c>
      <c r="F15" s="28">
        <f>(TB2b!K15+TB2b!L15+TB2b!M15+TB2b!N15+TB2b!O15*Q15)/TB2b!J15</f>
        <v>0.59477525627527117</v>
      </c>
      <c r="G15" s="28">
        <f>(TB2b!S15+TB2b!T15+TB2b!U15+TB2b!V15+TB2b!W15*R15)/TB2b!R15</f>
        <v>0.68271371289176064</v>
      </c>
      <c r="H15" s="28">
        <f>(TB2c!C15+TB2c!D15+TB2c!E15+TB2c!F15+TB2c!G15*S15)/TB2c!B15</f>
        <v>0.703453389446837</v>
      </c>
      <c r="I15" s="28">
        <f>(TB2c!K15+TB2c!L15+TB2c!M15+TB2c!N15+TB2c!O15*T15)/TB2c!J15</f>
        <v>0.75338113187295142</v>
      </c>
      <c r="J15" s="28">
        <f>(TB2c!S15+TB2c!T15+TB2c!U15+TB2c!V15+TB2c!W15*U15)/TB2c!R15</f>
        <v>0.79401693417132579</v>
      </c>
      <c r="K15" s="681"/>
      <c r="L15" s="15"/>
      <c r="M15" s="1148"/>
      <c r="N15" s="1160">
        <v>3.5944035272921115E-2</v>
      </c>
      <c r="O15" s="1170">
        <f t="shared" si="0"/>
        <v>8.4243605192054427E-2</v>
      </c>
      <c r="P15" s="1170">
        <f t="shared" si="1"/>
        <v>0.36788412309948559</v>
      </c>
      <c r="Q15" s="1170">
        <f t="shared" si="2"/>
        <v>0.51738662004310498</v>
      </c>
      <c r="R15" s="1170">
        <f t="shared" si="3"/>
        <v>0.65218564193868978</v>
      </c>
      <c r="S15" s="1170">
        <f t="shared" si="4"/>
        <v>0.68737882484698565</v>
      </c>
      <c r="T15" s="1170">
        <f t="shared" si="5"/>
        <v>0.75884097524462757</v>
      </c>
      <c r="U15" s="1170">
        <f t="shared" si="6"/>
        <v>0.77538034884798113</v>
      </c>
      <c r="V15" s="1170">
        <f t="shared" si="7"/>
        <v>7.4558614242453856E-3</v>
      </c>
      <c r="W15" s="1170">
        <f t="shared" si="8"/>
        <v>2.0623646091460095E-2</v>
      </c>
      <c r="X15" s="1171">
        <f t="shared" si="9"/>
        <v>2.521810492686536E-2</v>
      </c>
      <c r="Y15" s="753"/>
      <c r="Z15" s="753"/>
      <c r="AA15" s="2">
        <f>B15*'TB1'!B15+'TB1'!E15*TB2d!E15</f>
        <v>0.29083454289165528</v>
      </c>
      <c r="AB15" s="2">
        <v>0.29079234307242091</v>
      </c>
      <c r="AC15" s="2">
        <f t="shared" si="10"/>
        <v>4.2199819234367553E-5</v>
      </c>
    </row>
    <row r="16" spans="1:29" s="30" customFormat="1" ht="15" customHeight="1">
      <c r="A16" s="32">
        <v>1919</v>
      </c>
      <c r="B16" s="326">
        <f>('TB2'!C16+'TB2'!D16+'TB2'!E16+'TB2'!F16+'TB2'!G16*W16)/'TB2'!B16</f>
        <v>9.4642962191832769E-2</v>
      </c>
      <c r="C16" s="442"/>
      <c r="D16" s="442"/>
      <c r="E16" s="674">
        <f>(TB2b!C16+TB2b!D16+TB2b!E16+TB2b!F16+TB2b!G16*P16)/TB2b!B16</f>
        <v>0.54714589792761925</v>
      </c>
      <c r="F16" s="31">
        <f>(TB2b!K16+TB2b!L16+TB2b!M16+TB2b!N16+TB2b!O16*Q16)/TB2b!J16</f>
        <v>0.60053305985865102</v>
      </c>
      <c r="G16" s="31">
        <f>(TB2b!S16+TB2b!T16+TB2b!U16+TB2b!V16+TB2b!W16*R16)/TB2b!R16</f>
        <v>0.67918038097444089</v>
      </c>
      <c r="H16" s="31">
        <f>(TB2c!C16+TB2c!D16+TB2c!E16+TB2c!F16+TB2c!G16*S16)/TB2c!B16</f>
        <v>0.69839286191063099</v>
      </c>
      <c r="I16" s="31">
        <f>(TB2c!K16+TB2c!L16+TB2c!M16+TB2c!N16+TB2c!O16*T16)/TB2c!J16</f>
        <v>0.73642173465844629</v>
      </c>
      <c r="J16" s="31">
        <f>(TB2c!S16+TB2c!T16+TB2c!U16+TB2c!V16+TB2c!W16*U16)/TB2c!R16</f>
        <v>0.7692285692929085</v>
      </c>
      <c r="K16" s="682"/>
      <c r="L16" s="15"/>
      <c r="M16" s="1148"/>
      <c r="N16" s="1160">
        <v>4.2428222055195919E-2</v>
      </c>
      <c r="O16" s="1170">
        <f t="shared" si="0"/>
        <v>9.0402931754261173E-2</v>
      </c>
      <c r="P16" s="1170">
        <f t="shared" si="1"/>
        <v>0.37213569931894785</v>
      </c>
      <c r="Q16" s="1170">
        <f t="shared" si="2"/>
        <v>0.52063265078588594</v>
      </c>
      <c r="R16" s="1170">
        <f t="shared" si="3"/>
        <v>0.65452502195991613</v>
      </c>
      <c r="S16" s="1170">
        <f t="shared" si="4"/>
        <v>0.68948149747798826</v>
      </c>
      <c r="T16" s="1170">
        <f t="shared" si="5"/>
        <v>0.76046299742794321</v>
      </c>
      <c r="U16" s="1170">
        <f t="shared" si="6"/>
        <v>0.77689112812462968</v>
      </c>
      <c r="V16" s="1170">
        <f t="shared" si="7"/>
        <v>8.800874518364676E-3</v>
      </c>
      <c r="W16" s="1170">
        <f t="shared" si="8"/>
        <v>2.4344084611319445E-2</v>
      </c>
      <c r="X16" s="1171">
        <f t="shared" si="9"/>
        <v>2.976736884226076E-2</v>
      </c>
      <c r="Y16" s="753"/>
      <c r="Z16" s="753"/>
      <c r="AA16" s="2">
        <f>B16*'TB1'!B16+'TB1'!E16*TB2d!E16</f>
        <v>0.30023624253315528</v>
      </c>
      <c r="AB16" s="2">
        <v>0.30020608162658874</v>
      </c>
      <c r="AC16" s="2">
        <f t="shared" si="10"/>
        <v>3.0160906566545354E-5</v>
      </c>
    </row>
    <row r="17" spans="1:29" s="30" customFormat="1" ht="15" customHeight="1">
      <c r="A17" s="34">
        <v>1920</v>
      </c>
      <c r="B17" s="327">
        <f>('TB2'!C17+'TB2'!D17+'TB2'!E17+'TB2'!F17+'TB2'!G17*W17)/'TB2'!B17</f>
        <v>9.802705987412462E-2</v>
      </c>
      <c r="C17" s="444"/>
      <c r="D17" s="444"/>
      <c r="E17" s="675">
        <f>(TB2b!C17+TB2b!D17+TB2b!E17+TB2b!F17+TB2b!G17*P17)/TB2b!B17</f>
        <v>0.53017178797268216</v>
      </c>
      <c r="F17" s="29">
        <f>(TB2b!K17+TB2b!L17+TB2b!M17+TB2b!N17+TB2b!O17*Q17)/TB2b!J17</f>
        <v>0.58199010039988142</v>
      </c>
      <c r="G17" s="29">
        <f>(TB2b!S17+TB2b!T17+TB2b!U17+TB2b!V17+TB2b!W17*R17)/TB2b!R17</f>
        <v>0.66312813839996654</v>
      </c>
      <c r="H17" s="29">
        <f>(TB2c!C17+TB2c!D17+TB2c!E17+TB2c!F17+TB2c!G17*S17)/TB2c!B17</f>
        <v>0.6798459483436643</v>
      </c>
      <c r="I17" s="29">
        <f>(TB2c!K17+TB2c!L17+TB2c!M17+TB2c!N17+TB2c!O17*T17)/TB2c!J17</f>
        <v>0.72309166502612632</v>
      </c>
      <c r="J17" s="29">
        <f>(TB2c!S17+TB2c!T17+TB2c!U17+TB2c!V17+TB2c!W17*U17)/TB2c!R17</f>
        <v>0.76040443974947736</v>
      </c>
      <c r="K17" s="683"/>
      <c r="L17" s="15"/>
      <c r="M17" s="1148"/>
      <c r="N17" s="1160">
        <v>4.3578146183980496E-2</v>
      </c>
      <c r="O17" s="1170">
        <f t="shared" si="0"/>
        <v>9.1495244247526641E-2</v>
      </c>
      <c r="P17" s="1170">
        <f t="shared" si="1"/>
        <v>0.37288968593967431</v>
      </c>
      <c r="Q17" s="1170">
        <f t="shared" si="2"/>
        <v>0.52120831111141885</v>
      </c>
      <c r="R17" s="1170">
        <f t="shared" si="3"/>
        <v>0.65493989426744403</v>
      </c>
      <c r="S17" s="1170">
        <f t="shared" si="4"/>
        <v>0.68985439142359983</v>
      </c>
      <c r="T17" s="1170">
        <f t="shared" si="5"/>
        <v>0.76075065145591125</v>
      </c>
      <c r="U17" s="1170">
        <f t="shared" si="6"/>
        <v>0.77715905401908958</v>
      </c>
      <c r="V17" s="1170">
        <f t="shared" si="7"/>
        <v>9.0394029664789301E-3</v>
      </c>
      <c r="W17" s="1170">
        <f t="shared" si="8"/>
        <v>2.5003877761532331E-2</v>
      </c>
      <c r="X17" s="1171">
        <f t="shared" si="9"/>
        <v>3.0574148245781724E-2</v>
      </c>
      <c r="Y17" s="753"/>
      <c r="Z17" s="753"/>
      <c r="AA17" s="2">
        <f>B17*'TB1'!B17+'TB1'!E17*TB2d!E17</f>
        <v>0.28574459321375695</v>
      </c>
      <c r="AB17" s="2">
        <v>0.28570920568705876</v>
      </c>
      <c r="AC17" s="2">
        <f t="shared" si="10"/>
        <v>3.5387526698182903E-5</v>
      </c>
    </row>
    <row r="18" spans="1:29" s="30" customFormat="1" ht="15" customHeight="1">
      <c r="A18" s="33">
        <v>1921</v>
      </c>
      <c r="B18" s="325">
        <f>('TB2'!C18+'TB2'!D18+'TB2'!E18+'TB2'!F18+'TB2'!G18*W18)/'TB2'!B18</f>
        <v>0.12727206095541388</v>
      </c>
      <c r="C18" s="444"/>
      <c r="D18" s="444"/>
      <c r="E18" s="318">
        <f>(TB2b!C18+TB2b!D18+TB2b!E18+TB2b!F18+TB2b!G18*P18)/TB2b!B18</f>
        <v>0.48100585116605327</v>
      </c>
      <c r="F18" s="28">
        <f>(TB2b!K18+TB2b!L18+TB2b!M18+TB2b!N18+TB2b!O18*Q18)/TB2b!J18</f>
        <v>0.54373034135571396</v>
      </c>
      <c r="G18" s="28">
        <f>(TB2b!S18+TB2b!T18+TB2b!U18+TB2b!V18+TB2b!W18*R18)/TB2b!R18</f>
        <v>0.62862365867591863</v>
      </c>
      <c r="H18" s="28">
        <f>(TB2c!C18+TB2c!D18+TB2c!E18+TB2c!F18+TB2c!G18*S18)/TB2c!B18</f>
        <v>0.6519467799379467</v>
      </c>
      <c r="I18" s="28">
        <f>(TB2c!K18+TB2c!L18+TB2c!M18+TB2c!N18+TB2c!O18*T18)/TB2c!J18</f>
        <v>0.70265890519081942</v>
      </c>
      <c r="J18" s="28">
        <f>(TB2c!S18+TB2c!T18+TB2c!U18+TB2c!V18+TB2c!W18*U18)/TB2c!R18</f>
        <v>0.74062193588089442</v>
      </c>
      <c r="K18" s="681"/>
      <c r="L18" s="15"/>
      <c r="M18" s="1148"/>
      <c r="N18" s="1160">
        <v>5.9000809812133043E-2</v>
      </c>
      <c r="O18" s="1170">
        <f t="shared" si="0"/>
        <v>0.10614522657137537</v>
      </c>
      <c r="P18" s="1170">
        <f t="shared" si="1"/>
        <v>0.38300207661007613</v>
      </c>
      <c r="Q18" s="1170">
        <f t="shared" si="2"/>
        <v>0.52892900793178255</v>
      </c>
      <c r="R18" s="1170">
        <f t="shared" si="3"/>
        <v>0.66050411879972004</v>
      </c>
      <c r="S18" s="1170">
        <f t="shared" si="4"/>
        <v>0.69485560650221578</v>
      </c>
      <c r="T18" s="1170">
        <f t="shared" si="5"/>
        <v>0.7646086375643717</v>
      </c>
      <c r="U18" s="1170">
        <f t="shared" si="6"/>
        <v>0.78075244843885372</v>
      </c>
      <c r="V18" s="1170">
        <f t="shared" si="7"/>
        <v>1.2238521872610306E-2</v>
      </c>
      <c r="W18" s="1170">
        <f t="shared" si="8"/>
        <v>3.3852955335587444E-2</v>
      </c>
      <c r="X18" s="1171">
        <f t="shared" si="9"/>
        <v>4.139459026553198E-2</v>
      </c>
      <c r="Y18" s="753"/>
      <c r="Z18" s="753"/>
      <c r="AA18" s="2">
        <f>B18*'TB1'!B18+'TB1'!E18*TB2d!E18</f>
        <v>0.29185756240565225</v>
      </c>
      <c r="AB18" s="2">
        <v>0.29179377254190919</v>
      </c>
      <c r="AC18" s="2">
        <f t="shared" si="10"/>
        <v>6.378986374305784E-5</v>
      </c>
    </row>
    <row r="19" spans="1:29" s="30" customFormat="1" ht="15" customHeight="1">
      <c r="A19" s="33">
        <v>1922</v>
      </c>
      <c r="B19" s="325">
        <f>('TB2'!C19+'TB2'!D19+'TB2'!E19+'TB2'!F19+'TB2'!G19*W19)/'TB2'!B19</f>
        <v>0.1150156585456881</v>
      </c>
      <c r="C19" s="444"/>
      <c r="D19" s="444"/>
      <c r="E19" s="318">
        <f>(TB2b!C19+TB2b!D19+TB2b!E19+TB2b!F19+TB2b!G19*P19)/TB2b!B19</f>
        <v>0.47802284777004084</v>
      </c>
      <c r="F19" s="28">
        <f>(TB2b!K19+TB2b!L19+TB2b!M19+TB2b!N19+TB2b!O19*Q19)/TB2b!J19</f>
        <v>0.53443065639565679</v>
      </c>
      <c r="G19" s="28">
        <f>(TB2b!S19+TB2b!T19+TB2b!U19+TB2b!V19+TB2b!W19*R19)/TB2b!R19</f>
        <v>0.62218661065478786</v>
      </c>
      <c r="H19" s="28">
        <f>(TB2c!C19+TB2c!D19+TB2c!E19+TB2c!F19+TB2c!G19*S19)/TB2c!B19</f>
        <v>0.6466493635406062</v>
      </c>
      <c r="I19" s="28">
        <f>(TB2c!K19+TB2c!L19+TB2c!M19+TB2c!N19+TB2c!O19*T19)/TB2c!J19</f>
        <v>0.69980610561490064</v>
      </c>
      <c r="J19" s="28">
        <f>(TB2c!S19+TB2c!T19+TB2c!U19+TB2c!V19+TB2c!W19*U19)/TB2c!R19</f>
        <v>0.7518633535937318</v>
      </c>
      <c r="K19" s="681"/>
      <c r="L19" s="15"/>
      <c r="M19" s="1148"/>
      <c r="N19" s="1160">
        <v>6.0462098933159035E-2</v>
      </c>
      <c r="O19" s="1170">
        <f t="shared" si="0"/>
        <v>0.10753330455253451</v>
      </c>
      <c r="P19" s="1170">
        <f t="shared" si="1"/>
        <v>0.38396022021162945</v>
      </c>
      <c r="Q19" s="1170">
        <f t="shared" si="2"/>
        <v>0.52966053982162697</v>
      </c>
      <c r="R19" s="1170">
        <f t="shared" si="3"/>
        <v>0.66103132609490589</v>
      </c>
      <c r="S19" s="1170">
        <f t="shared" si="4"/>
        <v>0.69532946895311898</v>
      </c>
      <c r="T19" s="1170">
        <f t="shared" si="5"/>
        <v>0.76497417968247061</v>
      </c>
      <c r="U19" s="1170">
        <f t="shared" si="6"/>
        <v>0.78109292063611879</v>
      </c>
      <c r="V19" s="1170">
        <f t="shared" si="7"/>
        <v>1.2541636676065195E-2</v>
      </c>
      <c r="W19" s="1170">
        <f t="shared" si="8"/>
        <v>3.4691400697676351E-2</v>
      </c>
      <c r="X19" s="1171">
        <f t="shared" si="9"/>
        <v>4.2419821353324796E-2</v>
      </c>
      <c r="Y19" s="753"/>
      <c r="Z19" s="753"/>
      <c r="AA19" s="2">
        <f>B19*'TB1'!B19+'TB1'!E19*TB2d!E19</f>
        <v>0.28031671990815238</v>
      </c>
      <c r="AB19" s="2">
        <v>0.28026457685535699</v>
      </c>
      <c r="AC19" s="2">
        <f t="shared" si="10"/>
        <v>5.2143052795383671E-5</v>
      </c>
    </row>
    <row r="20" spans="1:29" s="30" customFormat="1" ht="15" customHeight="1">
      <c r="A20" s="33">
        <v>1923</v>
      </c>
      <c r="B20" s="325">
        <f>('TB2'!C20+'TB2'!D20+'TB2'!E20+'TB2'!F20+'TB2'!G20*W20)/'TB2'!B20</f>
        <v>0.11087629307891077</v>
      </c>
      <c r="C20" s="444"/>
      <c r="D20" s="444"/>
      <c r="E20" s="318">
        <f>(TB2b!C20+TB2b!D20+TB2b!E20+TB2b!F20+TB2b!G20*P20)/TB2b!B20</f>
        <v>0.54632770506619854</v>
      </c>
      <c r="F20" s="28">
        <f>(TB2b!K20+TB2b!L20+TB2b!M20+TB2b!N20+TB2b!O20*Q20)/TB2b!J20</f>
        <v>0.59799720938957224</v>
      </c>
      <c r="G20" s="28">
        <f>(TB2b!S20+TB2b!T20+TB2b!U20+TB2b!V20+TB2b!W20*R20)/TB2b!R20</f>
        <v>0.67858396454989089</v>
      </c>
      <c r="H20" s="28">
        <f>(TB2c!C20+TB2c!D20+TB2c!E20+TB2c!F20+TB2c!G20*S20)/TB2c!B20</f>
        <v>0.70665292894190002</v>
      </c>
      <c r="I20" s="28">
        <f>(TB2c!K20+TB2c!L20+TB2c!M20+TB2c!N20+TB2c!O20*T20)/TB2c!J20</f>
        <v>0.77515285468363637</v>
      </c>
      <c r="J20" s="28">
        <f>(TB2c!S20+TB2c!T20+TB2c!U20+TB2c!V20+TB2c!W20*U20)/TB2c!R20</f>
        <v>0.84156686425302185</v>
      </c>
      <c r="K20" s="681"/>
      <c r="L20" s="15"/>
      <c r="M20" s="1148"/>
      <c r="N20" s="1160">
        <v>7.3740362403807422E-2</v>
      </c>
      <c r="O20" s="1170">
        <f t="shared" si="0"/>
        <v>0.120146321981075</v>
      </c>
      <c r="P20" s="1170">
        <f t="shared" si="1"/>
        <v>0.39266656244129572</v>
      </c>
      <c r="Q20" s="1170">
        <f t="shared" si="2"/>
        <v>0.53630773443272195</v>
      </c>
      <c r="R20" s="1170">
        <f t="shared" si="3"/>
        <v>0.66582188893999961</v>
      </c>
      <c r="S20" s="1170">
        <f t="shared" si="4"/>
        <v>0.69963530438390809</v>
      </c>
      <c r="T20" s="1170">
        <f t="shared" si="5"/>
        <v>0.76829574314578364</v>
      </c>
      <c r="U20" s="1170">
        <f t="shared" si="6"/>
        <v>0.78418668180539486</v>
      </c>
      <c r="V20" s="1170">
        <f t="shared" si="7"/>
        <v>1.5295943242928529E-2</v>
      </c>
      <c r="W20" s="1170">
        <f t="shared" si="8"/>
        <v>4.2310083587577707E-2</v>
      </c>
      <c r="X20" s="1171">
        <f t="shared" si="9"/>
        <v>5.1735765957397671E-2</v>
      </c>
      <c r="Y20" s="753"/>
      <c r="Z20" s="753"/>
      <c r="AA20" s="2">
        <f>B20*'TB1'!B20+'TB1'!E20*TB2d!E20</f>
        <v>0.29856796875919267</v>
      </c>
      <c r="AB20" s="2">
        <v>0.29857212599965333</v>
      </c>
      <c r="AC20" s="2">
        <f t="shared" si="10"/>
        <v>-4.1572404606560198E-6</v>
      </c>
    </row>
    <row r="21" spans="1:29" s="30" customFormat="1" ht="15" customHeight="1">
      <c r="A21" s="33">
        <v>1924</v>
      </c>
      <c r="B21" s="325">
        <f>('TB2'!C21+'TB2'!D21+'TB2'!E21+'TB2'!F21+'TB2'!G21*W21)/'TB2'!B21</f>
        <v>0.10719852719239667</v>
      </c>
      <c r="C21" s="444"/>
      <c r="D21" s="444"/>
      <c r="E21" s="318">
        <f>(TB2b!C21+TB2b!D21+TB2b!E21+TB2b!F21+TB2b!G21*P21)/TB2b!B21</f>
        <v>0.53446761010055699</v>
      </c>
      <c r="F21" s="28">
        <f>(TB2b!K21+TB2b!L21+TB2b!M21+TB2b!N21+TB2b!O21*Q21)/TB2b!J21</f>
        <v>0.57781247494471832</v>
      </c>
      <c r="G21" s="28">
        <f>(TB2b!S21+TB2b!T21+TB2b!U21+TB2b!V21+TB2b!W21*R21)/TB2b!R21</f>
        <v>0.65101976233015035</v>
      </c>
      <c r="H21" s="28">
        <f>(TB2c!C21+TB2c!D21+TB2c!E21+TB2c!F21+TB2c!G21*S21)/TB2c!B21</f>
        <v>0.68368303048422496</v>
      </c>
      <c r="I21" s="28">
        <f>(TB2c!K21+TB2c!L21+TB2c!M21+TB2c!N21+TB2c!O21*T21)/TB2c!J21</f>
        <v>0.75562140804508815</v>
      </c>
      <c r="J21" s="28">
        <f>(TB2c!S21+TB2c!T21+TB2c!U21+TB2c!V21+TB2c!W21*U21)/TB2c!R21</f>
        <v>0.81835652931846459</v>
      </c>
      <c r="K21" s="681"/>
      <c r="L21" s="15"/>
      <c r="M21" s="1148"/>
      <c r="N21" s="1160">
        <v>0.10442760505577876</v>
      </c>
      <c r="O21" s="1170">
        <f t="shared" si="0"/>
        <v>0.14929612212314614</v>
      </c>
      <c r="P21" s="1170">
        <f t="shared" si="1"/>
        <v>0.41278769026824835</v>
      </c>
      <c r="Q21" s="1170">
        <f t="shared" si="2"/>
        <v>0.55166998977856996</v>
      </c>
      <c r="R21" s="1170">
        <f t="shared" si="3"/>
        <v>0.67689330387252244</v>
      </c>
      <c r="S21" s="1170">
        <f t="shared" si="4"/>
        <v>0.70958647134005137</v>
      </c>
      <c r="T21" s="1170">
        <f t="shared" si="5"/>
        <v>0.77597217042920996</v>
      </c>
      <c r="U21" s="1170">
        <f t="shared" si="6"/>
        <v>0.79133663781573349</v>
      </c>
      <c r="V21" s="1170">
        <f t="shared" si="7"/>
        <v>2.1661389608870082E-2</v>
      </c>
      <c r="W21" s="1170">
        <f t="shared" si="8"/>
        <v>5.9917534369649646E-2</v>
      </c>
      <c r="X21" s="1171">
        <f t="shared" si="9"/>
        <v>7.3265738851025428E-2</v>
      </c>
      <c r="Y21" s="753"/>
      <c r="Z21" s="753"/>
      <c r="AA21" s="2">
        <f>B21*'TB1'!B21+'TB1'!E21*TB2d!E21</f>
        <v>0.30059303623779504</v>
      </c>
      <c r="AB21" s="2">
        <v>0.30062158071256795</v>
      </c>
      <c r="AC21" s="2">
        <f t="shared" si="10"/>
        <v>-2.8544474772906892E-5</v>
      </c>
    </row>
    <row r="22" spans="1:29" s="30" customFormat="1" ht="15" customHeight="1">
      <c r="A22" s="33">
        <v>1925</v>
      </c>
      <c r="B22" s="325">
        <f>('TB2'!C22+'TB2'!D22+'TB2'!E22+'TB2'!F22+'TB2'!G22*W22)/'TB2'!B22</f>
        <v>9.6435381917774843E-2</v>
      </c>
      <c r="C22" s="444"/>
      <c r="D22" s="444"/>
      <c r="E22" s="318">
        <f>(TB2b!C22+TB2b!D22+TB2b!E22+TB2b!F22+TB2b!G22*P22)/TB2b!B22</f>
        <v>0.55208746277913623</v>
      </c>
      <c r="F22" s="28">
        <f>(TB2b!K22+TB2b!L22+TB2b!M22+TB2b!N22+TB2b!O22*Q22)/TB2b!J22</f>
        <v>0.58652444325965436</v>
      </c>
      <c r="G22" s="28">
        <f>(TB2b!S22+TB2b!T22+TB2b!U22+TB2b!V22+TB2b!W22*R22)/TB2b!R22</f>
        <v>0.66589570284767163</v>
      </c>
      <c r="H22" s="28">
        <f>(TB2c!C22+TB2c!D22+TB2c!E22+TB2c!F22+TB2c!G22*S22)/TB2c!B22</f>
        <v>0.69638993086666057</v>
      </c>
      <c r="I22" s="28">
        <f>(TB2c!K22+TB2c!L22+TB2c!M22+TB2c!N22+TB2c!O22*T22)/TB2c!J22</f>
        <v>0.75786655844101025</v>
      </c>
      <c r="J22" s="28">
        <f>(TB2c!S22+TB2c!T22+TB2c!U22+TB2c!V22+TB2c!W22*U22)/TB2c!R22</f>
        <v>0.80899499800064545</v>
      </c>
      <c r="K22" s="681"/>
      <c r="L22" s="15"/>
      <c r="M22" s="1148"/>
      <c r="N22" s="1160">
        <v>0.12948549294072145</v>
      </c>
      <c r="O22" s="1170">
        <f t="shared" si="0"/>
        <v>0.17309860030968272</v>
      </c>
      <c r="P22" s="1170">
        <f t="shared" si="1"/>
        <v>0.42921774137855861</v>
      </c>
      <c r="Q22" s="1170">
        <f t="shared" si="2"/>
        <v>0.56421414946348691</v>
      </c>
      <c r="R22" s="1170">
        <f t="shared" si="3"/>
        <v>0.68593374707079768</v>
      </c>
      <c r="S22" s="1170">
        <f t="shared" si="4"/>
        <v>0.71771216802578364</v>
      </c>
      <c r="T22" s="1170">
        <f t="shared" si="5"/>
        <v>0.78224041213494222</v>
      </c>
      <c r="U22" s="1170">
        <f t="shared" si="6"/>
        <v>0.79717498563085809</v>
      </c>
      <c r="V22" s="1170">
        <f t="shared" si="7"/>
        <v>2.6859140452252971E-2</v>
      </c>
      <c r="W22" s="1170">
        <f t="shared" si="8"/>
        <v>7.4295024476551189E-2</v>
      </c>
      <c r="X22" s="1171">
        <f t="shared" si="9"/>
        <v>9.0846192495977543E-2</v>
      </c>
      <c r="Y22" s="753"/>
      <c r="Z22" s="753"/>
      <c r="AA22" s="2">
        <f>B22*'TB1'!B22+'TB1'!E22*TB2d!E22</f>
        <v>0.31097297371222493</v>
      </c>
      <c r="AB22" s="2">
        <v>0.31103837838930093</v>
      </c>
      <c r="AC22" s="2">
        <f t="shared" si="10"/>
        <v>-6.5404677075997508E-5</v>
      </c>
    </row>
    <row r="23" spans="1:29" s="30" customFormat="1" ht="15" customHeight="1">
      <c r="A23" s="33">
        <v>1926</v>
      </c>
      <c r="B23" s="325">
        <f>('TB2'!C23+'TB2'!D23+'TB2'!E23+'TB2'!F23+'TB2'!G23*W23)/'TB2'!B23</f>
        <v>8.936140147383001E-2</v>
      </c>
      <c r="C23" s="444"/>
      <c r="D23" s="444"/>
      <c r="E23" s="318">
        <f>(TB2b!C23+TB2b!D23+TB2b!E23+TB2b!F23+TB2b!G23*P23)/TB2b!B23</f>
        <v>0.57355668811974259</v>
      </c>
      <c r="F23" s="28">
        <f>(TB2b!K23+TB2b!L23+TB2b!M23+TB2b!N23+TB2b!O23*Q23)/TB2b!J23</f>
        <v>0.61020764667310634</v>
      </c>
      <c r="G23" s="28">
        <f>(TB2b!S23+TB2b!T23+TB2b!U23+TB2b!V23+TB2b!W23*R23)/TB2b!R23</f>
        <v>0.69756219248323537</v>
      </c>
      <c r="H23" s="28">
        <f>(TB2c!C23+TB2c!D23+TB2c!E23+TB2c!F23+TB2c!G23*S23)/TB2c!B23</f>
        <v>0.73044566617819084</v>
      </c>
      <c r="I23" s="28">
        <f>(TB2c!K23+TB2c!L23+TB2c!M23+TB2c!N23+TB2c!O23*T23)/TB2c!J23</f>
        <v>0.80122792054788516</v>
      </c>
      <c r="J23" s="28">
        <f>(TB2c!S23+TB2c!T23+TB2c!U23+TB2c!V23+TB2c!W23*U23)/TB2c!R23</f>
        <v>0.85621890465040407</v>
      </c>
      <c r="K23" s="681"/>
      <c r="L23" s="15"/>
      <c r="M23" s="1148"/>
      <c r="N23" s="1160">
        <v>0.14658956706347312</v>
      </c>
      <c r="O23" s="1170">
        <f t="shared" si="0"/>
        <v>0.18934575382385987</v>
      </c>
      <c r="P23" s="1170">
        <f t="shared" si="1"/>
        <v>0.440432605668865</v>
      </c>
      <c r="Q23" s="1170">
        <f t="shared" si="2"/>
        <v>0.57277657252338821</v>
      </c>
      <c r="R23" s="1170">
        <f t="shared" si="3"/>
        <v>0.69210459480049569</v>
      </c>
      <c r="S23" s="1170">
        <f t="shared" si="4"/>
        <v>0.72325862585375078</v>
      </c>
      <c r="T23" s="1170">
        <f t="shared" si="5"/>
        <v>0.78651900382018125</v>
      </c>
      <c r="U23" s="1170">
        <f t="shared" si="6"/>
        <v>0.80116013929755248</v>
      </c>
      <c r="V23" s="1170">
        <f t="shared" si="7"/>
        <v>3.0407033878268246E-2</v>
      </c>
      <c r="W23" s="1170">
        <f t="shared" si="8"/>
        <v>8.4108846679632504E-2</v>
      </c>
      <c r="X23" s="1171">
        <f t="shared" si="9"/>
        <v>0.10284630134934782</v>
      </c>
      <c r="Y23" s="753"/>
      <c r="Z23" s="753"/>
      <c r="AA23" s="2">
        <f>B23*'TB1'!B23+'TB1'!E23*TB2d!E23</f>
        <v>0.3190695148846025</v>
      </c>
      <c r="AB23" s="2">
        <v>0.31916720931767423</v>
      </c>
      <c r="AC23" s="2">
        <f t="shared" si="10"/>
        <v>-9.769443307172665E-5</v>
      </c>
    </row>
    <row r="24" spans="1:29" s="30" customFormat="1" ht="15" customHeight="1">
      <c r="A24" s="33">
        <v>1927</v>
      </c>
      <c r="B24" s="325">
        <f>('TB2'!C24+'TB2'!D24+'TB2'!E24+'TB2'!F24+'TB2'!G24*W24)/'TB2'!B24</f>
        <v>8.7531483818502578E-2</v>
      </c>
      <c r="C24" s="444"/>
      <c r="D24" s="444"/>
      <c r="E24" s="318">
        <f>(TB2b!C24+TB2b!D24+TB2b!E24+TB2b!F24+TB2b!G24*P24)/TB2b!B24</f>
        <v>0.54269198825901144</v>
      </c>
      <c r="F24" s="28">
        <f>(TB2b!K24+TB2b!L24+TB2b!M24+TB2b!N24+TB2b!O24*Q24)/TB2b!J24</f>
        <v>0.57927442325961331</v>
      </c>
      <c r="G24" s="28">
        <f>(TB2b!S24+TB2b!T24+TB2b!U24+TB2b!V24+TB2b!W24*R24)/TB2b!R24</f>
        <v>0.66389686590001895</v>
      </c>
      <c r="H24" s="28">
        <f>(TB2c!C24+TB2c!D24+TB2c!E24+TB2c!F24+TB2c!G24*S24)/TB2c!B24</f>
        <v>0.69636775399311923</v>
      </c>
      <c r="I24" s="28">
        <f>(TB2c!K24+TB2c!L24+TB2c!M24+TB2c!N24+TB2c!O24*T24)/TB2c!J24</f>
        <v>0.76345241833585675</v>
      </c>
      <c r="J24" s="28">
        <f>(TB2c!S24+TB2c!T24+TB2c!U24+TB2c!V24+TB2c!W24*U24)/TB2c!R24</f>
        <v>0.8092536248744292</v>
      </c>
      <c r="K24" s="681"/>
      <c r="L24" s="15"/>
      <c r="M24" s="1148"/>
      <c r="N24" s="1160">
        <v>0.163713162168375</v>
      </c>
      <c r="O24" s="1170">
        <f t="shared" si="0"/>
        <v>0.20561145031156858</v>
      </c>
      <c r="P24" s="1170">
        <f t="shared" si="1"/>
        <v>0.45166026955089766</v>
      </c>
      <c r="Q24" s="1170">
        <f t="shared" si="2"/>
        <v>0.58134876792796675</v>
      </c>
      <c r="R24" s="1170">
        <f t="shared" si="3"/>
        <v>0.69828248535563509</v>
      </c>
      <c r="S24" s="1170">
        <f t="shared" si="4"/>
        <v>0.72881141388722792</v>
      </c>
      <c r="T24" s="1170">
        <f t="shared" si="5"/>
        <v>0.79080247868771458</v>
      </c>
      <c r="U24" s="1170">
        <f t="shared" si="6"/>
        <v>0.8051498412439746</v>
      </c>
      <c r="V24" s="1170">
        <f t="shared" si="7"/>
        <v>3.3958976536281875E-2</v>
      </c>
      <c r="W24" s="1170">
        <f t="shared" si="8"/>
        <v>9.3933869456721913E-2</v>
      </c>
      <c r="X24" s="1171">
        <f t="shared" si="9"/>
        <v>0.11486010599876331</v>
      </c>
      <c r="Y24" s="753"/>
      <c r="Z24" s="753"/>
      <c r="AA24" s="2">
        <f>B24*'TB1'!B24+'TB1'!E24*TB2d!E24</f>
        <v>0.30036267426095198</v>
      </c>
      <c r="AB24" s="2">
        <v>0.30046857383365883</v>
      </c>
      <c r="AC24" s="2">
        <f t="shared" si="10"/>
        <v>-1.058995727068468E-4</v>
      </c>
    </row>
    <row r="25" spans="1:29" s="30" customFormat="1" ht="15" customHeight="1">
      <c r="A25" s="33">
        <v>1928</v>
      </c>
      <c r="B25" s="325">
        <f>('TB2'!C25+'TB2'!D25+'TB2'!E25+'TB2'!F25+'TB2'!G25*W25)/'TB2'!B25</f>
        <v>9.1844582804717564E-2</v>
      </c>
      <c r="C25" s="444"/>
      <c r="D25" s="444"/>
      <c r="E25" s="318">
        <f>(TB2b!C25+TB2b!D25+TB2b!E25+TB2b!F25+TB2b!G25*P25)/TB2b!B25</f>
        <v>0.53299356669413611</v>
      </c>
      <c r="F25" s="28">
        <f>(TB2b!K25+TB2b!L25+TB2b!M25+TB2b!N25+TB2b!O25*Q25)/TB2b!J25</f>
        <v>0.57291956306750247</v>
      </c>
      <c r="G25" s="28">
        <f>(TB2b!S25+TB2b!T25+TB2b!U25+TB2b!V25+TB2b!W25*R25)/TB2b!R25</f>
        <v>0.6605353991681292</v>
      </c>
      <c r="H25" s="28">
        <f>(TB2c!C25+TB2c!D25+TB2c!E25+TB2c!F25+TB2c!G25*S25)/TB2c!B25</f>
        <v>0.69245136462413659</v>
      </c>
      <c r="I25" s="28">
        <f>(TB2c!K25+TB2c!L25+TB2c!M25+TB2c!N25+TB2c!O25*T25)/TB2c!J25</f>
        <v>0.74637260752014123</v>
      </c>
      <c r="J25" s="28">
        <f>(TB2c!S25+TB2c!T25+TB2c!U25+TB2c!V25+TB2c!W25*U25)/TB2c!R25</f>
        <v>0.76320954432054644</v>
      </c>
      <c r="K25" s="681"/>
      <c r="L25" s="15"/>
      <c r="M25" s="1148"/>
      <c r="N25" s="1160">
        <v>0.17997907491843382</v>
      </c>
      <c r="O25" s="1170">
        <f t="shared" si="0"/>
        <v>0.22106243465610431</v>
      </c>
      <c r="P25" s="1170">
        <f t="shared" si="1"/>
        <v>0.46232556500861677</v>
      </c>
      <c r="Q25" s="1170">
        <f t="shared" si="2"/>
        <v>0.58949160135010348</v>
      </c>
      <c r="R25" s="1170">
        <f t="shared" si="3"/>
        <v>0.70415093927163219</v>
      </c>
      <c r="S25" s="1170">
        <f t="shared" si="4"/>
        <v>0.73408607526054293</v>
      </c>
      <c r="T25" s="1170">
        <f t="shared" si="5"/>
        <v>0.79487140393591904</v>
      </c>
      <c r="U25" s="1170">
        <f t="shared" si="6"/>
        <v>0.80893970799576809</v>
      </c>
      <c r="V25" s="1170">
        <f t="shared" si="7"/>
        <v>3.7333010377570412E-2</v>
      </c>
      <c r="W25" s="1170">
        <f t="shared" si="8"/>
        <v>0.1032667789468399</v>
      </c>
      <c r="X25" s="1171">
        <f t="shared" si="9"/>
        <v>0.12627216620145421</v>
      </c>
      <c r="Y25" s="753"/>
      <c r="Z25" s="753"/>
      <c r="AA25" s="2">
        <f>B25*'TB1'!B25+'TB1'!E25*TB2d!E25</f>
        <v>0.30340736159819065</v>
      </c>
      <c r="AB25" s="2">
        <v>0.30351600145221097</v>
      </c>
      <c r="AC25" s="2">
        <f t="shared" si="10"/>
        <v>-1.0863985402032039E-4</v>
      </c>
    </row>
    <row r="26" spans="1:29" s="30" customFormat="1" ht="15" customHeight="1">
      <c r="A26" s="32">
        <v>1929</v>
      </c>
      <c r="B26" s="326">
        <f>('TB2'!C26+'TB2'!D26+'TB2'!E26+'TB2'!F26+'TB2'!G26*W26)/'TB2'!B26</f>
        <v>9.0960738628522053E-2</v>
      </c>
      <c r="C26" s="442"/>
      <c r="D26" s="442"/>
      <c r="E26" s="674">
        <f>(TB2b!C26+TB2b!D26+TB2b!E26+TB2b!F26+TB2b!G26*P26)/TB2b!B26</f>
        <v>0.5593441490526877</v>
      </c>
      <c r="F26" s="31">
        <f>(TB2b!K26+TB2b!L26+TB2b!M26+TB2b!N26+TB2b!O26*Q26)/TB2b!J26</f>
        <v>0.59835122930085594</v>
      </c>
      <c r="G26" s="31">
        <f>(TB2b!S26+TB2b!T26+TB2b!U26+TB2b!V26+TB2b!W26*R26)/TB2b!R26</f>
        <v>0.69029130556033946</v>
      </c>
      <c r="H26" s="31">
        <f>(TB2c!C26+TB2c!D26+TB2c!E26+TB2c!F26+TB2c!G26*S26)/TB2c!B26</f>
        <v>0.72486161960509854</v>
      </c>
      <c r="I26" s="31">
        <f>(TB2c!K26+TB2c!L26+TB2c!M26+TB2c!N26+TB2c!O26*T26)/TB2c!J26</f>
        <v>0.78965777061794096</v>
      </c>
      <c r="J26" s="31">
        <f>(TB2c!S26+TB2c!T26+TB2c!U26+TB2c!V26+TB2c!W26*U26)/TB2c!R26</f>
        <v>0.81803273020359413</v>
      </c>
      <c r="K26" s="682"/>
      <c r="L26" s="15"/>
      <c r="M26" s="1148"/>
      <c r="N26" s="1160">
        <v>0.17916767242278778</v>
      </c>
      <c r="O26" s="1170">
        <f t="shared" si="0"/>
        <v>0.22029168373360852</v>
      </c>
      <c r="P26" s="1170">
        <f t="shared" si="1"/>
        <v>0.46179354153817465</v>
      </c>
      <c r="Q26" s="1170">
        <f t="shared" si="2"/>
        <v>0.58908540739948556</v>
      </c>
      <c r="R26" s="1170">
        <f t="shared" si="3"/>
        <v>0.70385819958796414</v>
      </c>
      <c r="S26" s="1170">
        <f t="shared" si="4"/>
        <v>0.73382295609423731</v>
      </c>
      <c r="T26" s="1170">
        <f t="shared" si="5"/>
        <v>0.79466843124377928</v>
      </c>
      <c r="U26" s="1170">
        <f t="shared" si="6"/>
        <v>0.80875065574964922</v>
      </c>
      <c r="V26" s="1170">
        <f t="shared" si="7"/>
        <v>3.7164701379404551E-2</v>
      </c>
      <c r="W26" s="1170">
        <f t="shared" si="8"/>
        <v>0.10280121970228456</v>
      </c>
      <c r="X26" s="1171">
        <f t="shared" si="9"/>
        <v>0.12570289140752094</v>
      </c>
      <c r="Y26" s="753"/>
      <c r="Z26" s="753"/>
      <c r="AA26" s="2">
        <f>B26*'TB1'!B26+'TB1'!E26*TB2d!E26</f>
        <v>0.30960129987004592</v>
      </c>
      <c r="AB26" s="2">
        <v>0.30973985489454087</v>
      </c>
      <c r="AC26" s="2">
        <f t="shared" si="10"/>
        <v>-1.3855502449494628E-4</v>
      </c>
    </row>
    <row r="27" spans="1:29" s="30" customFormat="1" ht="15" customHeight="1">
      <c r="A27" s="34">
        <v>1930</v>
      </c>
      <c r="B27" s="327">
        <f>('TB2'!C27+'TB2'!D27+'TB2'!E27+'TB2'!F27+'TB2'!G27*W27)/'TB2'!B27</f>
        <v>8.6890768423788386E-2</v>
      </c>
      <c r="C27" s="444"/>
      <c r="D27" s="444"/>
      <c r="E27" s="675">
        <f>(TB2b!C27+TB2b!D27+TB2b!E27+TB2b!F27+TB2b!G27*P27)/TB2b!B27</f>
        <v>0.55007494524271294</v>
      </c>
      <c r="F27" s="29">
        <f>(TB2b!K27+TB2b!L27+TB2b!M27+TB2b!N27+TB2b!O27*Q27)/TB2b!J27</f>
        <v>0.59629827513913569</v>
      </c>
      <c r="G27" s="29">
        <f>(TB2b!S27+TB2b!T27+TB2b!U27+TB2b!V27+TB2b!W27*R27)/TB2b!R27</f>
        <v>0.68236929527755497</v>
      </c>
      <c r="H27" s="29">
        <f>(TB2c!C27+TB2c!D27+TB2c!E27+TB2c!F27+TB2c!G27*S27)/TB2c!B27</f>
        <v>0.71905993730119477</v>
      </c>
      <c r="I27" s="29">
        <f>(TB2c!K27+TB2c!L27+TB2c!M27+TB2c!N27+TB2c!O27*T27)/TB2c!J27</f>
        <v>0.79598665593318907</v>
      </c>
      <c r="J27" s="29">
        <f>(TB2c!S27+TB2c!T27+TB2c!U27+TB2c!V27+TB2c!W27*U27)/TB2c!R27</f>
        <v>0.8577736237541701</v>
      </c>
      <c r="K27" s="683"/>
      <c r="L27" s="15"/>
      <c r="M27" s="1148"/>
      <c r="N27" s="1160">
        <v>0.19115505546408743</v>
      </c>
      <c r="O27" s="1170">
        <f t="shared" si="0"/>
        <v>0.23167849433250376</v>
      </c>
      <c r="P27" s="1170">
        <f t="shared" si="1"/>
        <v>0.46965347438454075</v>
      </c>
      <c r="Q27" s="1170">
        <f t="shared" si="2"/>
        <v>0.59508637794276453</v>
      </c>
      <c r="R27" s="1170">
        <f t="shared" si="3"/>
        <v>0.70818303558285889</v>
      </c>
      <c r="S27" s="1170">
        <f t="shared" si="4"/>
        <v>0.73771018869327143</v>
      </c>
      <c r="T27" s="1170">
        <f t="shared" si="5"/>
        <v>0.79766708039837197</v>
      </c>
      <c r="U27" s="1170">
        <f t="shared" si="6"/>
        <v>0.81154364899431486</v>
      </c>
      <c r="V27" s="1170">
        <f t="shared" si="7"/>
        <v>3.965124097120748E-2</v>
      </c>
      <c r="W27" s="1170">
        <f t="shared" si="8"/>
        <v>0.10967923280040723</v>
      </c>
      <c r="X27" s="1171">
        <f t="shared" si="9"/>
        <v>0.1341131625704185</v>
      </c>
      <c r="Y27" s="753"/>
      <c r="Z27" s="753"/>
      <c r="AA27" s="2">
        <f>B27*'TB1'!B27+'TB1'!E27*TB2d!E27</f>
        <v>0.29691000023981029</v>
      </c>
      <c r="AB27" s="2">
        <v>0.2970609655086186</v>
      </c>
      <c r="AC27" s="2">
        <f t="shared" si="10"/>
        <v>-1.5096526880831185E-4</v>
      </c>
    </row>
    <row r="28" spans="1:29" s="30" customFormat="1" ht="15" customHeight="1">
      <c r="A28" s="33">
        <v>1931</v>
      </c>
      <c r="B28" s="325">
        <f>('TB2'!C28+'TB2'!D28+'TB2'!E28+'TB2'!F28+'TB2'!G28*W28)/'TB2'!B28</f>
        <v>8.0925730703170953E-2</v>
      </c>
      <c r="C28" s="444"/>
      <c r="D28" s="444"/>
      <c r="E28" s="318">
        <f>(TB2b!C28+TB2b!D28+TB2b!E28+TB2b!F28+TB2b!G28*P28)/TB2b!B28</f>
        <v>0.50797130637410626</v>
      </c>
      <c r="F28" s="28">
        <f>(TB2b!K28+TB2b!L28+TB2b!M28+TB2b!N28+TB2b!O28*Q28)/TB2b!J28</f>
        <v>0.54993234706881433</v>
      </c>
      <c r="G28" s="28">
        <f>(TB2b!S28+TB2b!T28+TB2b!U28+TB2b!V28+TB2b!W28*R28)/TB2b!R28</f>
        <v>0.60579175470765523</v>
      </c>
      <c r="H28" s="28">
        <f>(TB2c!C28+TB2c!D28+TB2c!E28+TB2c!F28+TB2c!G28*S28)/TB2c!B28</f>
        <v>0.64191562318397077</v>
      </c>
      <c r="I28" s="28">
        <f>(TB2c!K28+TB2c!L28+TB2c!M28+TB2c!N28+TB2c!O28*T28)/TB2c!J28</f>
        <v>0.71492859125651376</v>
      </c>
      <c r="J28" s="28">
        <f>(TB2c!S28+TB2c!T28+TB2c!U28+TB2c!V28+TB2c!W28*U28)/TB2c!R28</f>
        <v>0.78189104770487594</v>
      </c>
      <c r="K28" s="681"/>
      <c r="L28" s="15"/>
      <c r="M28" s="1148"/>
      <c r="N28" s="1160">
        <v>0.21998686651747401</v>
      </c>
      <c r="O28" s="1170">
        <f t="shared" si="0"/>
        <v>0.25906582070365258</v>
      </c>
      <c r="P28" s="1170">
        <f t="shared" si="1"/>
        <v>0.48855802577311169</v>
      </c>
      <c r="Q28" s="1170">
        <f t="shared" si="2"/>
        <v>0.60951979082735019</v>
      </c>
      <c r="R28" s="1170">
        <f t="shared" si="3"/>
        <v>0.71858504357844</v>
      </c>
      <c r="S28" s="1170">
        <f t="shared" si="4"/>
        <v>0.74705968185869265</v>
      </c>
      <c r="T28" s="1170">
        <f t="shared" si="5"/>
        <v>0.80487937064910886</v>
      </c>
      <c r="U28" s="1170">
        <f t="shared" si="6"/>
        <v>0.8182612998131924</v>
      </c>
      <c r="V28" s="1170">
        <f t="shared" si="7"/>
        <v>4.5631815667171678E-2</v>
      </c>
      <c r="W28" s="1170">
        <f t="shared" si="8"/>
        <v>0.12622209068561674</v>
      </c>
      <c r="X28" s="1171">
        <f t="shared" si="9"/>
        <v>0.15434137653847058</v>
      </c>
      <c r="Y28" s="753"/>
      <c r="Z28" s="753"/>
      <c r="AA28" s="2">
        <f>B28*'TB1'!B28+'TB1'!E28*TB2d!E28</f>
        <v>0.27307905047315367</v>
      </c>
      <c r="AB28" s="2">
        <v>0.27325300289246596</v>
      </c>
      <c r="AC28" s="2">
        <f t="shared" si="10"/>
        <v>-1.7395241931228433E-4</v>
      </c>
    </row>
    <row r="29" spans="1:29" s="30" customFormat="1" ht="15" customHeight="1">
      <c r="A29" s="33">
        <v>1932</v>
      </c>
      <c r="B29" s="325">
        <f>('TB2'!C29+'TB2'!D29+'TB2'!E29+'TB2'!F29+'TB2'!G29*W29)/'TB2'!B29</f>
        <v>7.6026723917676037E-2</v>
      </c>
      <c r="C29" s="444"/>
      <c r="D29" s="444"/>
      <c r="E29" s="318">
        <f>(TB2b!C29+TB2b!D29+TB2b!E29+TB2b!F29+TB2b!G29*P29)/TB2b!B29</f>
        <v>0.46681238948209025</v>
      </c>
      <c r="F29" s="28">
        <f>(TB2b!K29+TB2b!L29+TB2b!M29+TB2b!N29+TB2b!O29*Q29)/TB2b!J29</f>
        <v>0.50832994325865777</v>
      </c>
      <c r="G29" s="28">
        <f>(TB2b!S29+TB2b!T29+TB2b!U29+TB2b!V29+TB2b!W29*R29)/TB2b!R29</f>
        <v>0.52221219658177742</v>
      </c>
      <c r="H29" s="28">
        <f>(TB2c!C29+TB2c!D29+TB2c!E29+TB2c!F29+TB2c!G29*S29)/TB2c!B29</f>
        <v>0.56084182646460323</v>
      </c>
      <c r="I29" s="28">
        <f>(TB2c!K29+TB2c!L29+TB2c!M29+TB2c!N29+TB2c!O29*T29)/TB2c!J29</f>
        <v>0.60019332008422432</v>
      </c>
      <c r="J29" s="28">
        <f>(TB2c!S29+TB2c!T29+TB2c!U29+TB2c!V29+TB2c!W29*U29)/TB2c!R29</f>
        <v>0.63208788051057618</v>
      </c>
      <c r="K29" s="681"/>
      <c r="L29" s="15"/>
      <c r="M29" s="1148"/>
      <c r="N29" s="1160">
        <v>0.27446481030595599</v>
      </c>
      <c r="O29" s="1170">
        <f t="shared" si="0"/>
        <v>0.3108143988211205</v>
      </c>
      <c r="P29" s="1170">
        <f t="shared" si="1"/>
        <v>0.52427833088977782</v>
      </c>
      <c r="Q29" s="1170">
        <f t="shared" si="2"/>
        <v>0.6367918430181212</v>
      </c>
      <c r="R29" s="1170">
        <f t="shared" si="3"/>
        <v>0.73823972312046759</v>
      </c>
      <c r="S29" s="1170">
        <f t="shared" si="4"/>
        <v>0.76472562598455729</v>
      </c>
      <c r="T29" s="1170">
        <f t="shared" si="5"/>
        <v>0.81850705231427812</v>
      </c>
      <c r="U29" s="1170">
        <f t="shared" si="6"/>
        <v>0.83095435620926206</v>
      </c>
      <c r="V29" s="1170">
        <f t="shared" si="7"/>
        <v>5.6932160675200093E-2</v>
      </c>
      <c r="W29" s="1170">
        <f t="shared" si="8"/>
        <v>0.15747995653048297</v>
      </c>
      <c r="X29" s="1171">
        <f t="shared" si="9"/>
        <v>0.19256275297064887</v>
      </c>
      <c r="Y29" s="753"/>
      <c r="Z29" s="753"/>
      <c r="AA29" s="2">
        <f>B29*'TB1'!B29+'TB1'!E29*TB2d!E29</f>
        <v>0.25834505903229682</v>
      </c>
      <c r="AB29" s="2">
        <v>0.25855580981439108</v>
      </c>
      <c r="AC29" s="2">
        <f t="shared" si="10"/>
        <v>-2.1075078209426001E-4</v>
      </c>
    </row>
    <row r="30" spans="1:29" s="30" customFormat="1" ht="15" customHeight="1">
      <c r="A30" s="33">
        <v>1933</v>
      </c>
      <c r="B30" s="325">
        <f>('TB2'!C30+'TB2'!D30+'TB2'!E30+'TB2'!F30+'TB2'!G30*W30)/'TB2'!B30</f>
        <v>5.5114849916524197E-2</v>
      </c>
      <c r="C30" s="444"/>
      <c r="D30" s="444"/>
      <c r="E30" s="318">
        <f>(TB2b!C30+TB2b!D30+TB2b!E30+TB2b!F30+TB2b!G30*P30)/TB2b!B30</f>
        <v>0.45591857800752772</v>
      </c>
      <c r="F30" s="28">
        <f>(TB2b!K30+TB2b!L30+TB2b!M30+TB2b!N30+TB2b!O30*Q30)/TB2b!J30</f>
        <v>0.49820482801564314</v>
      </c>
      <c r="G30" s="28">
        <f>(TB2b!S30+TB2b!T30+TB2b!U30+TB2b!V30+TB2b!W30*R30)/TB2b!R30</f>
        <v>0.51196531995530803</v>
      </c>
      <c r="H30" s="28">
        <f>(TB2c!C30+TB2c!D30+TB2c!E30+TB2c!F30+TB2c!G30*S30)/TB2c!B30</f>
        <v>0.53786203489395068</v>
      </c>
      <c r="I30" s="28">
        <f>(TB2c!K30+TB2c!L30+TB2c!M30+TB2c!N30+TB2c!O30*T30)/TB2c!J30</f>
        <v>0.56231650489907059</v>
      </c>
      <c r="J30" s="28">
        <f>(TB2c!S30+TB2c!T30+TB2c!U30+TB2c!V30+TB2c!W30*U30)/TB2c!R30</f>
        <v>0.58430187830843294</v>
      </c>
      <c r="K30" s="681"/>
      <c r="L30" s="15"/>
      <c r="M30" s="1148"/>
      <c r="N30" s="1160">
        <v>0.26700847705115222</v>
      </c>
      <c r="O30" s="1170">
        <f t="shared" si="0"/>
        <v>0.30373163069381715</v>
      </c>
      <c r="P30" s="1170">
        <f t="shared" si="1"/>
        <v>0.51938933397852793</v>
      </c>
      <c r="Q30" s="1170">
        <f t="shared" si="2"/>
        <v>0.6330591487287347</v>
      </c>
      <c r="R30" s="1170">
        <f t="shared" si="3"/>
        <v>0.73554960982891715</v>
      </c>
      <c r="S30" s="1170">
        <f t="shared" si="4"/>
        <v>0.76230770861281105</v>
      </c>
      <c r="T30" s="1170">
        <f t="shared" si="5"/>
        <v>0.81664184726211231</v>
      </c>
      <c r="U30" s="1170">
        <f t="shared" si="6"/>
        <v>0.82921707223836583</v>
      </c>
      <c r="V30" s="1170">
        <f t="shared" si="7"/>
        <v>5.5385495503671861E-2</v>
      </c>
      <c r="W30" s="1170">
        <f t="shared" si="8"/>
        <v>0.15320172852910696</v>
      </c>
      <c r="X30" s="1171">
        <f t="shared" si="9"/>
        <v>0.18733143731670016</v>
      </c>
      <c r="Y30" s="753"/>
      <c r="Z30" s="753"/>
      <c r="AA30" s="2">
        <f>B30*'TB1'!B30+'TB1'!E30*TB2d!E30</f>
        <v>0.24298068828313957</v>
      </c>
      <c r="AB30" s="2">
        <v>0.2432105410971728</v>
      </c>
      <c r="AC30" s="2">
        <f t="shared" si="10"/>
        <v>-2.2985281403323232E-4</v>
      </c>
    </row>
    <row r="31" spans="1:29" s="30" customFormat="1" ht="15" customHeight="1">
      <c r="A31" s="33">
        <v>1934</v>
      </c>
      <c r="B31" s="325">
        <f>('TB2'!C31+'TB2'!D31+'TB2'!E31+'TB2'!F31+'TB2'!G31*W31)/'TB2'!B31</f>
        <v>5.4978676677900892E-2</v>
      </c>
      <c r="C31" s="444"/>
      <c r="D31" s="444"/>
      <c r="E31" s="318">
        <f>(TB2b!C31+TB2b!D31+TB2b!E31+TB2b!F31+TB2b!G31*P31)/TB2b!B31</f>
        <v>0.46113173934745688</v>
      </c>
      <c r="F31" s="28">
        <f>(TB2b!K31+TB2b!L31+TB2b!M31+TB2b!N31+TB2b!O31*Q31)/TB2b!J31</f>
        <v>0.52638942078414352</v>
      </c>
      <c r="G31" s="28">
        <f>(TB2b!S31+TB2b!T31+TB2b!U31+TB2b!V31+TB2b!W31*R31)/TB2b!R31</f>
        <v>0.58056243772312721</v>
      </c>
      <c r="H31" s="28">
        <f>(TB2c!C31+TB2c!D31+TB2c!E31+TB2c!F31+TB2c!G31*S31)/TB2c!B31</f>
        <v>0.62664265719439505</v>
      </c>
      <c r="I31" s="28">
        <f>(TB2c!K31+TB2c!L31+TB2c!M31+TB2c!N31+TB2c!O31*T31)/TB2c!J31</f>
        <v>0.6986138933988647</v>
      </c>
      <c r="J31" s="28">
        <f>(TB2c!S31+TB2c!T31+TB2c!U31+TB2c!V31+TB2c!W31*U31)/TB2c!R31</f>
        <v>0.76492026972424043</v>
      </c>
      <c r="K31" s="681"/>
      <c r="L31" s="15"/>
      <c r="M31" s="1148"/>
      <c r="N31" s="1160">
        <v>0.30085894948404873</v>
      </c>
      <c r="O31" s="1170">
        <f t="shared" si="0"/>
        <v>0.33588618160359829</v>
      </c>
      <c r="P31" s="1170">
        <f t="shared" si="1"/>
        <v>0.54158454032370584</v>
      </c>
      <c r="Q31" s="1170">
        <f t="shared" si="2"/>
        <v>0.65000493975301687</v>
      </c>
      <c r="R31" s="1170">
        <f t="shared" si="3"/>
        <v>0.74776226217493846</v>
      </c>
      <c r="S31" s="1170">
        <f t="shared" si="4"/>
        <v>0.77328463822960214</v>
      </c>
      <c r="T31" s="1170">
        <f t="shared" si="5"/>
        <v>0.82510955787032059</v>
      </c>
      <c r="U31" s="1170">
        <f t="shared" si="6"/>
        <v>0.83710404310666053</v>
      </c>
      <c r="V31" s="1170">
        <f t="shared" si="7"/>
        <v>6.2407089759535836E-2</v>
      </c>
      <c r="W31" s="1170">
        <f t="shared" si="8"/>
        <v>0.17262414891635605</v>
      </c>
      <c r="X31" s="1171">
        <f t="shared" si="9"/>
        <v>0.2110807119642201</v>
      </c>
      <c r="Y31" s="753"/>
      <c r="Z31" s="753"/>
      <c r="AA31" s="2">
        <f>B31*'TB1'!B31+'TB1'!E31*TB2d!E31</f>
        <v>0.25003991538732656</v>
      </c>
      <c r="AB31" s="2">
        <v>0.25029943641264391</v>
      </c>
      <c r="AC31" s="2">
        <f t="shared" si="10"/>
        <v>-2.5952102531734411E-4</v>
      </c>
    </row>
    <row r="32" spans="1:29" s="30" customFormat="1" ht="15" customHeight="1">
      <c r="A32" s="33">
        <v>1935</v>
      </c>
      <c r="B32" s="325">
        <f>('TB2'!C32+'TB2'!D32+'TB2'!E32+'TB2'!F32+'TB2'!G32*W32)/'TB2'!B32</f>
        <v>7.2890252486329118E-2</v>
      </c>
      <c r="C32" s="444"/>
      <c r="D32" s="444"/>
      <c r="E32" s="318">
        <f>(TB2b!C32+TB2b!D32+TB2b!E32+TB2b!F32+TB2b!G32*P32)/TB2b!B32</f>
        <v>0.46426670418550481</v>
      </c>
      <c r="F32" s="28">
        <f>(TB2b!K32+TB2b!L32+TB2b!M32+TB2b!N32+TB2b!O32*Q32)/TB2b!J32</f>
        <v>0.52726168558134501</v>
      </c>
      <c r="G32" s="28">
        <f>(TB2b!S32+TB2b!T32+TB2b!U32+TB2b!V32+TB2b!W32*R32)/TB2b!R32</f>
        <v>0.58533620674384879</v>
      </c>
      <c r="H32" s="28">
        <f>(TB2c!C32+TB2c!D32+TB2c!E32+TB2c!F32+TB2c!G32*S32)/TB2c!B32</f>
        <v>0.63274358175145051</v>
      </c>
      <c r="I32" s="28">
        <f>(TB2c!K32+TB2c!L32+TB2c!M32+TB2c!N32+TB2c!O32*T32)/TB2c!J32</f>
        <v>0.70623429266080018</v>
      </c>
      <c r="J32" s="28">
        <f>(TB2c!S32+TB2c!T32+TB2c!U32+TB2c!V32+TB2c!W32*U32)/TB2c!R32</f>
        <v>0.77283211903518845</v>
      </c>
      <c r="K32" s="681"/>
      <c r="L32" s="15"/>
      <c r="M32" s="1148"/>
      <c r="N32" s="1160">
        <v>0.28923666407012166</v>
      </c>
      <c r="O32" s="1170">
        <f t="shared" si="0"/>
        <v>0.32484617710230357</v>
      </c>
      <c r="P32" s="1170">
        <f t="shared" si="1"/>
        <v>0.53396399607647171</v>
      </c>
      <c r="Q32" s="1170">
        <f t="shared" si="2"/>
        <v>0.64418673971934248</v>
      </c>
      <c r="R32" s="1170">
        <f t="shared" si="3"/>
        <v>0.7435691469530491</v>
      </c>
      <c r="S32" s="1170">
        <f t="shared" si="4"/>
        <v>0.76951579839353079</v>
      </c>
      <c r="T32" s="1170">
        <f t="shared" si="5"/>
        <v>0.82220223804823456</v>
      </c>
      <c r="U32" s="1170">
        <f t="shared" si="6"/>
        <v>0.83439611556844484</v>
      </c>
      <c r="V32" s="1170">
        <f t="shared" si="7"/>
        <v>5.9996282268910239E-2</v>
      </c>
      <c r="W32" s="1170">
        <f t="shared" si="8"/>
        <v>0.16595561825943933</v>
      </c>
      <c r="X32" s="1171">
        <f t="shared" si="9"/>
        <v>0.20292659095824628</v>
      </c>
      <c r="Y32" s="753"/>
      <c r="Z32" s="753"/>
      <c r="AA32" s="2">
        <f>B32*'TB1'!B32+'TB1'!E32*TB2d!E32</f>
        <v>0.25707996533122551</v>
      </c>
      <c r="AB32" s="2">
        <v>0.25734299323540011</v>
      </c>
      <c r="AC32" s="2">
        <f t="shared" si="10"/>
        <v>-2.6302790417459532E-4</v>
      </c>
    </row>
    <row r="33" spans="1:29" s="30" customFormat="1" ht="15" customHeight="1">
      <c r="A33" s="33">
        <v>1936</v>
      </c>
      <c r="B33" s="325">
        <f>('TB2'!C33+'TB2'!D33+'TB2'!E33+'TB2'!F33+'TB2'!G33*W33)/'TB2'!B33</f>
        <v>6.4844974211433107E-2</v>
      </c>
      <c r="C33" s="444"/>
      <c r="D33" s="444"/>
      <c r="E33" s="318">
        <f>(TB2b!C33+TB2b!D33+TB2b!E33+TB2b!F33+TB2b!G33*P33)/TB2b!B33</f>
        <v>0.48200997601254669</v>
      </c>
      <c r="F33" s="28">
        <f>(TB2b!K33+TB2b!L33+TB2b!M33+TB2b!N33+TB2b!O33*Q33)/TB2b!J33</f>
        <v>0.54722275992174962</v>
      </c>
      <c r="G33" s="28">
        <f>(TB2b!S33+TB2b!T33+TB2b!U33+TB2b!V33+TB2b!W33*R33)/TB2b!R33</f>
        <v>0.61692641239571255</v>
      </c>
      <c r="H33" s="28">
        <f>(TB2c!C33+TB2c!D33+TB2c!E33+TB2c!F33+TB2c!G33*S33)/TB2c!B33</f>
        <v>0.66408075981804848</v>
      </c>
      <c r="I33" s="28">
        <f>(TB2c!K33+TB2c!L33+TB2c!M33+TB2c!N33+TB2c!O33*T33)/TB2c!J33</f>
        <v>0.74159556124711179</v>
      </c>
      <c r="J33" s="28">
        <f>(TB2c!S33+TB2c!T33+TB2c!U33+TB2c!V33+TB2c!W33*U33)/TB2c!R33</f>
        <v>0.81294873977585946</v>
      </c>
      <c r="K33" s="681"/>
      <c r="L33" s="15"/>
      <c r="M33" s="1148"/>
      <c r="N33" s="1160">
        <v>0.24432874379312219</v>
      </c>
      <c r="O33" s="1170">
        <f t="shared" si="0"/>
        <v>0.28218816068431496</v>
      </c>
      <c r="P33" s="1170">
        <f t="shared" si="1"/>
        <v>0.50451860032736695</v>
      </c>
      <c r="Q33" s="1170">
        <f t="shared" si="2"/>
        <v>0.62170551042903566</v>
      </c>
      <c r="R33" s="1170">
        <f t="shared" si="3"/>
        <v>0.72736716280015301</v>
      </c>
      <c r="S33" s="1170">
        <f t="shared" si="4"/>
        <v>0.75495319277275874</v>
      </c>
      <c r="T33" s="1170">
        <f t="shared" si="5"/>
        <v>0.81096850198514292</v>
      </c>
      <c r="U33" s="1170">
        <f t="shared" si="6"/>
        <v>0.82393282115852129</v>
      </c>
      <c r="V33" s="1170">
        <f t="shared" si="7"/>
        <v>5.0681044625333425E-2</v>
      </c>
      <c r="W33" s="1170">
        <f t="shared" si="8"/>
        <v>0.14018875464871727</v>
      </c>
      <c r="X33" s="1171">
        <f t="shared" si="9"/>
        <v>0.1714194817259711</v>
      </c>
      <c r="Y33" s="753"/>
      <c r="Z33" s="753"/>
      <c r="AA33" s="2">
        <f>B33*'TB1'!B33+'TB1'!E33*TB2d!E33</f>
        <v>0.26399672082091641</v>
      </c>
      <c r="AB33" s="2">
        <v>0.26418153740562811</v>
      </c>
      <c r="AC33" s="2">
        <f t="shared" si="10"/>
        <v>-1.8481658471170004E-4</v>
      </c>
    </row>
    <row r="34" spans="1:29" s="30" customFormat="1" ht="15" customHeight="1">
      <c r="A34" s="33">
        <v>1937</v>
      </c>
      <c r="B34" s="325">
        <f>('TB2'!C34+'TB2'!D34+'TB2'!E34+'TB2'!F34+'TB2'!G34*W34)/'TB2'!B34</f>
        <v>7.6219736559214671E-2</v>
      </c>
      <c r="C34" s="444"/>
      <c r="D34" s="444"/>
      <c r="E34" s="318">
        <f>(TB2b!C34+TB2b!D34+TB2b!E34+TB2b!F34+TB2b!G34*P34)/TB2b!B34</f>
        <v>0.4663216919754129</v>
      </c>
      <c r="F34" s="28">
        <f>(TB2b!K34+TB2b!L34+TB2b!M34+TB2b!N34+TB2b!O34*Q34)/TB2b!J34</f>
        <v>0.51841137060413678</v>
      </c>
      <c r="G34" s="28">
        <f>(TB2b!S34+TB2b!T34+TB2b!U34+TB2b!V34+TB2b!W34*R34)/TB2b!R34</f>
        <v>0.64394858522448217</v>
      </c>
      <c r="H34" s="28">
        <f>(TB2c!C34+TB2c!D34+TB2c!E34+TB2c!F34+TB2c!G34*S34)/TB2c!B34</f>
        <v>0.68123737966674314</v>
      </c>
      <c r="I34" s="28">
        <f>(TB2c!K34+TB2c!L34+TB2c!M34+TB2c!N34+TB2c!O34*T34)/TB2c!J34</f>
        <v>0.76269726086613343</v>
      </c>
      <c r="J34" s="28">
        <f>(TB2c!S34+TB2c!T34+TB2c!U34+TB2c!V34+TB2c!W34*U34)/TB2c!R34</f>
        <v>0.85215076197500306</v>
      </c>
      <c r="K34" s="681"/>
      <c r="L34" s="15"/>
      <c r="M34" s="1148"/>
      <c r="N34" s="1160">
        <v>0.15467462111400093</v>
      </c>
      <c r="O34" s="1170">
        <f t="shared" si="0"/>
        <v>0.19702574359627378</v>
      </c>
      <c r="P34" s="1170">
        <f t="shared" si="1"/>
        <v>0.44573384461963939</v>
      </c>
      <c r="Q34" s="1170">
        <f t="shared" si="2"/>
        <v>0.57682400898478092</v>
      </c>
      <c r="R34" s="1170">
        <f t="shared" si="3"/>
        <v>0.69502153944620559</v>
      </c>
      <c r="S34" s="1170">
        <f t="shared" si="4"/>
        <v>0.72588042291837174</v>
      </c>
      <c r="T34" s="1170">
        <f t="shared" si="5"/>
        <v>0.78854148365668286</v>
      </c>
      <c r="U34" s="1170">
        <f t="shared" si="6"/>
        <v>0.80304391169959211</v>
      </c>
      <c r="V34" s="1170">
        <f t="shared" si="7"/>
        <v>3.2084114432818077E-2</v>
      </c>
      <c r="W34" s="1170">
        <f t="shared" si="8"/>
        <v>8.8747816458688678E-2</v>
      </c>
      <c r="X34" s="1171">
        <f t="shared" si="9"/>
        <v>0.1085187234866361</v>
      </c>
      <c r="Y34" s="753"/>
      <c r="Z34" s="753"/>
      <c r="AA34" s="2">
        <f>B34*'TB1'!B34+'TB1'!E34*TB2d!E34</f>
        <v>0.25768936756385102</v>
      </c>
      <c r="AB34" s="2">
        <v>0.25750072231202326</v>
      </c>
      <c r="AC34" s="2">
        <f t="shared" si="10"/>
        <v>1.8864525182776815E-4</v>
      </c>
    </row>
    <row r="35" spans="1:29" s="30" customFormat="1" ht="15" customHeight="1">
      <c r="A35" s="33">
        <v>1938</v>
      </c>
      <c r="B35" s="325">
        <f>('TB2'!C35+'TB2'!D35+'TB2'!E35+'TB2'!F35+'TB2'!G35*W35)/'TB2'!B35</f>
        <v>7.3658767784456125E-2</v>
      </c>
      <c r="C35" s="444"/>
      <c r="D35" s="444"/>
      <c r="E35" s="318">
        <f>(TB2b!C35+TB2b!D35+TB2b!E35+TB2b!F35+TB2b!G35*P35)/TB2b!B35</f>
        <v>0.44827250495867405</v>
      </c>
      <c r="F35" s="28">
        <f>(TB2b!K35+TB2b!L35+TB2b!M35+TB2b!N35+TB2b!O35*Q35)/TB2b!J35</f>
        <v>0.49372579396840571</v>
      </c>
      <c r="G35" s="28">
        <f>(TB2b!S35+TB2b!T35+TB2b!U35+TB2b!V35+TB2b!W35*R35)/TB2b!R35</f>
        <v>0.60344449150766233</v>
      </c>
      <c r="H35" s="28">
        <f>(TB2c!C35+TB2c!D35+TB2c!E35+TB2c!F35+TB2c!G35*S35)/TB2c!B35</f>
        <v>0.63511557607099289</v>
      </c>
      <c r="I35" s="28">
        <f>(TB2c!K35+TB2c!L35+TB2c!M35+TB2c!N35+TB2c!O35*T35)/TB2c!J35</f>
        <v>0.70453347516914633</v>
      </c>
      <c r="J35" s="28">
        <f>(TB2c!S35+TB2c!T35+TB2c!U35+TB2c!V35+TB2c!W35*U35)/TB2c!R35</f>
        <v>0.80361937688549745</v>
      </c>
      <c r="K35" s="681"/>
      <c r="L35" s="15"/>
      <c r="M35" s="1148"/>
      <c r="N35" s="1160">
        <v>0.13833052434996088</v>
      </c>
      <c r="O35" s="1170">
        <f t="shared" si="0"/>
        <v>0.18150049228654652</v>
      </c>
      <c r="P35" s="1170">
        <f t="shared" si="1"/>
        <v>0.43501728517065263</v>
      </c>
      <c r="Q35" s="1170">
        <f t="shared" si="2"/>
        <v>0.56864203608047048</v>
      </c>
      <c r="R35" s="1170">
        <f t="shared" si="3"/>
        <v>0.68912487811940615</v>
      </c>
      <c r="S35" s="1170">
        <f t="shared" si="4"/>
        <v>0.7205804082676297</v>
      </c>
      <c r="T35" s="1170">
        <f t="shared" si="5"/>
        <v>0.78445300064289936</v>
      </c>
      <c r="U35" s="1170">
        <f t="shared" si="6"/>
        <v>0.79923582850955366</v>
      </c>
      <c r="V35" s="1170">
        <f t="shared" si="7"/>
        <v>2.8693862902852984E-2</v>
      </c>
      <c r="W35" s="1170">
        <f t="shared" si="8"/>
        <v>7.9370047246446682E-2</v>
      </c>
      <c r="X35" s="1171">
        <f t="shared" si="9"/>
        <v>9.7051809880502563E-2</v>
      </c>
      <c r="Y35" s="753"/>
      <c r="Z35" s="753"/>
      <c r="AA35" s="2">
        <f>B35*'TB1'!B35+'TB1'!E35*TB2d!E35</f>
        <v>0.24771220028335292</v>
      </c>
      <c r="AB35" s="2">
        <v>0.24729319426944271</v>
      </c>
      <c r="AC35" s="2">
        <f t="shared" si="10"/>
        <v>4.1900601391020587E-4</v>
      </c>
    </row>
    <row r="36" spans="1:29" s="30" customFormat="1" ht="15" customHeight="1">
      <c r="A36" s="32">
        <v>1939</v>
      </c>
      <c r="B36" s="326">
        <f>('TB2'!C36+'TB2'!D36+'TB2'!E36+'TB2'!F36+'TB2'!G36*W36)/'TB2'!B36</f>
        <v>7.4821569646523034E-2</v>
      </c>
      <c r="C36" s="442"/>
      <c r="D36" s="442"/>
      <c r="E36" s="674">
        <f>(TB2b!C36+TB2b!D36+TB2b!E36+TB2b!F36+TB2b!G36*P36)/TB2b!B36</f>
        <v>0.44687410338607314</v>
      </c>
      <c r="F36" s="31">
        <f>(TB2b!K36+TB2b!L36+TB2b!M36+TB2b!N36+TB2b!O36*Q36)/TB2b!J36</f>
        <v>0.50440065550721602</v>
      </c>
      <c r="G36" s="31">
        <f>(TB2b!S36+TB2b!T36+TB2b!U36+TB2b!V36+TB2b!W36*R36)/TB2b!R36</f>
        <v>0.62320676067602365</v>
      </c>
      <c r="H36" s="31">
        <f>(TB2c!C36+TB2c!D36+TB2c!E36+TB2c!F36+TB2c!G36*S36)/TB2c!B36</f>
        <v>0.65756004937746027</v>
      </c>
      <c r="I36" s="31">
        <f>(TB2c!K36+TB2c!L36+TB2c!M36+TB2c!N36+TB2c!O36*T36)/TB2c!J36</f>
        <v>0.73469014614116102</v>
      </c>
      <c r="J36" s="31">
        <f>(TB2c!S36+TB2c!T36+TB2c!U36+TB2c!V36+TB2c!W36*U36)/TB2c!R36</f>
        <v>0.83139542966683544</v>
      </c>
      <c r="K36" s="682"/>
      <c r="L36" s="15"/>
      <c r="M36" s="1148"/>
      <c r="N36" s="1160">
        <v>0.15446129770504211</v>
      </c>
      <c r="O36" s="1170">
        <f t="shared" si="0"/>
        <v>0.19682310777111034</v>
      </c>
      <c r="P36" s="1170">
        <f t="shared" si="1"/>
        <v>0.44559397191654837</v>
      </c>
      <c r="Q36" s="1170">
        <f t="shared" si="2"/>
        <v>0.57671721774527995</v>
      </c>
      <c r="R36" s="1170">
        <f t="shared" si="3"/>
        <v>0.69494457612948835</v>
      </c>
      <c r="S36" s="1170">
        <f t="shared" si="4"/>
        <v>0.72581124704348865</v>
      </c>
      <c r="T36" s="1170">
        <f t="shared" si="5"/>
        <v>0.78848812071184948</v>
      </c>
      <c r="U36" s="1170">
        <f t="shared" si="6"/>
        <v>0.80299420853768444</v>
      </c>
      <c r="V36" s="1170">
        <f t="shared" si="7"/>
        <v>3.2039864816333231E-2</v>
      </c>
      <c r="W36" s="1170">
        <f t="shared" si="8"/>
        <v>8.8625417666900685E-2</v>
      </c>
      <c r="X36" s="1171">
        <f t="shared" si="9"/>
        <v>0.1083690571492415</v>
      </c>
      <c r="Y36" s="753"/>
      <c r="Z36" s="753"/>
      <c r="AA36" s="2">
        <f>B36*'TB1'!B36+'TB1'!E36*TB2d!E36</f>
        <v>0.25291561302878507</v>
      </c>
      <c r="AB36" s="2">
        <v>0.25259066859066859</v>
      </c>
      <c r="AC36" s="2">
        <f t="shared" si="10"/>
        <v>3.2494443811648122E-4</v>
      </c>
    </row>
    <row r="37" spans="1:29" s="30" customFormat="1" ht="15" customHeight="1">
      <c r="A37" s="34">
        <v>1940</v>
      </c>
      <c r="B37" s="327">
        <f>('TB2'!C37+'TB2'!D37+'TB2'!E37+'TB2'!F37+'TB2'!G37*W37)/'TB2'!B37</f>
        <v>0.10826007935986441</v>
      </c>
      <c r="C37" s="444"/>
      <c r="D37" s="444"/>
      <c r="E37" s="675">
        <f>(TB2b!C37+TB2b!D37+TB2b!E37+TB2b!F37+TB2b!G37*P37)/TB2b!B37</f>
        <v>0.44506351956927126</v>
      </c>
      <c r="F37" s="29">
        <f>(TB2b!K37+TB2b!L37+TB2b!M37+TB2b!N37+TB2b!O37*Q37)/TB2b!J37</f>
        <v>0.51743803818395673</v>
      </c>
      <c r="G37" s="29">
        <f>(TB2b!S37+TB2b!T37+TB2b!U37+TB2b!V37+TB2b!W37*R37)/TB2b!R37</f>
        <v>0.63062489704054836</v>
      </c>
      <c r="H37" s="29">
        <f>(TB2c!C37+TB2c!D37+TB2c!E37+TB2c!F37+TB2c!G37*S37)/TB2c!B37</f>
        <v>0.66441938341029338</v>
      </c>
      <c r="I37" s="29">
        <f>(TB2c!K37+TB2c!L37+TB2c!M37+TB2c!N37+TB2c!O37*T37)/TB2c!J37</f>
        <v>0.74613411118062112</v>
      </c>
      <c r="J37" s="29">
        <f>(TB2c!S37+TB2c!T37+TB2c!U37+TB2c!V37+TB2c!W37*U37)/TB2c!R37</f>
        <v>0.85054448421916395</v>
      </c>
      <c r="K37" s="683"/>
      <c r="L37" s="15"/>
      <c r="M37" s="1148"/>
      <c r="N37" s="1160">
        <v>0.17105458828046843</v>
      </c>
      <c r="O37" s="1170">
        <f t="shared" si="0"/>
        <v>0.21258506818764566</v>
      </c>
      <c r="P37" s="1170">
        <f t="shared" si="1"/>
        <v>0.45647392371034279</v>
      </c>
      <c r="Q37" s="1170">
        <f t="shared" si="2"/>
        <v>0.58502393887166237</v>
      </c>
      <c r="R37" s="1170">
        <f t="shared" si="3"/>
        <v>0.70093114218040276</v>
      </c>
      <c r="S37" s="1170">
        <f t="shared" si="4"/>
        <v>0.73119206951556759</v>
      </c>
      <c r="T37" s="1170">
        <f t="shared" si="5"/>
        <v>0.79263893966745358</v>
      </c>
      <c r="U37" s="1170">
        <f t="shared" si="6"/>
        <v>0.80686035249289711</v>
      </c>
      <c r="V37" s="1170">
        <f t="shared" si="7"/>
        <v>3.5481806550566389E-2</v>
      </c>
      <c r="W37" s="1170">
        <f t="shared" si="8"/>
        <v>9.8146167068628651E-2</v>
      </c>
      <c r="X37" s="1171">
        <f t="shared" si="9"/>
        <v>0.12001080353736374</v>
      </c>
      <c r="Y37" s="753"/>
      <c r="Z37" s="753"/>
      <c r="AA37" s="2">
        <f>B37*'TB1'!B37+'TB1'!E37*TB2d!E37</f>
        <v>0.26903190013525191</v>
      </c>
      <c r="AB37" s="2">
        <v>0.268751262645884</v>
      </c>
      <c r="AC37" s="2">
        <f t="shared" si="10"/>
        <v>2.8063748936790756E-4</v>
      </c>
    </row>
    <row r="38" spans="1:29" s="30" customFormat="1" ht="15" customHeight="1">
      <c r="A38" s="33">
        <v>1941</v>
      </c>
      <c r="B38" s="325">
        <f>('TB2'!C38+'TB2'!D38+'TB2'!E38+'TB2'!F38+'TB2'!G38*W38)/'TB2'!B38</f>
        <v>0.11614828042459013</v>
      </c>
      <c r="C38" s="444"/>
      <c r="D38" s="444"/>
      <c r="E38" s="318">
        <f>(TB2b!C38+TB2b!D38+TB2b!E38+TB2b!F38+TB2b!G38*P38)/TB2b!B38</f>
        <v>0.47342679310573604</v>
      </c>
      <c r="F38" s="28">
        <f>(TB2b!K38+TB2b!L38+TB2b!M38+TB2b!N38+TB2b!O38*Q38)/TB2b!J38</f>
        <v>0.54334702981568828</v>
      </c>
      <c r="G38" s="28">
        <f>(TB2b!S38+TB2b!T38+TB2b!U38+TB2b!V38+TB2b!W38*R38)/TB2b!R38</f>
        <v>0.62094183903206246</v>
      </c>
      <c r="H38" s="28">
        <f>(TB2c!C38+TB2c!D38+TB2c!E38+TB2c!F38+TB2c!G38*S38)/TB2c!B38</f>
        <v>0.6429344071758154</v>
      </c>
      <c r="I38" s="28">
        <f>(TB2c!K38+TB2c!L38+TB2c!M38+TB2c!N38+TB2c!O38*T38)/TB2c!J38</f>
        <v>0.70855777647691487</v>
      </c>
      <c r="J38" s="28">
        <f>(TB2c!S38+TB2c!T38+TB2c!U38+TB2c!V38+TB2c!W38*U38)/TB2c!R38</f>
        <v>0.80785804108734005</v>
      </c>
      <c r="K38" s="681"/>
      <c r="L38" s="15"/>
      <c r="M38" s="1148"/>
      <c r="N38" s="1160">
        <v>0.19938516624676375</v>
      </c>
      <c r="O38" s="1170">
        <f t="shared" si="0"/>
        <v>0.23949627343970248</v>
      </c>
      <c r="P38" s="1170">
        <f t="shared" si="1"/>
        <v>0.47504982468444545</v>
      </c>
      <c r="Q38" s="1170">
        <f t="shared" si="2"/>
        <v>0.59920643085211167</v>
      </c>
      <c r="R38" s="1170">
        <f t="shared" si="3"/>
        <v>0.71115231413450453</v>
      </c>
      <c r="S38" s="1170">
        <f t="shared" si="4"/>
        <v>0.74037902431968483</v>
      </c>
      <c r="T38" s="1170">
        <f t="shared" si="5"/>
        <v>0.79972584624039511</v>
      </c>
      <c r="U38" s="1170">
        <f t="shared" si="6"/>
        <v>0.81346121880414479</v>
      </c>
      <c r="V38" s="1170">
        <f t="shared" si="7"/>
        <v>4.135841060410763E-2</v>
      </c>
      <c r="W38" s="1170">
        <f t="shared" si="8"/>
        <v>0.11440143192987716</v>
      </c>
      <c r="X38" s="1171">
        <f t="shared" si="9"/>
        <v>0.13988735558189755</v>
      </c>
      <c r="Y38" s="753"/>
      <c r="Z38" s="753"/>
      <c r="AA38" s="2">
        <f>B38*'TB1'!B38+'TB1'!E38*TB2d!E38</f>
        <v>0.27973942089285975</v>
      </c>
      <c r="AB38" s="2">
        <v>0.27974564096122589</v>
      </c>
      <c r="AC38" s="2">
        <f t="shared" si="10"/>
        <v>-6.2200683661473022E-6</v>
      </c>
    </row>
    <row r="39" spans="1:29" s="30" customFormat="1" ht="15" customHeight="1">
      <c r="A39" s="33">
        <v>1942</v>
      </c>
      <c r="B39" s="325">
        <f>('TB2'!C39+'TB2'!D39+'TB2'!E39+'TB2'!F39+'TB2'!G39*W39)/'TB2'!B39</f>
        <v>0.10585359363172554</v>
      </c>
      <c r="C39" s="444"/>
      <c r="D39" s="444"/>
      <c r="E39" s="318">
        <f>(TB2b!C39+TB2b!D39+TB2b!E39+TB2b!F39+TB2b!G39*P39)/TB2b!B39</f>
        <v>0.49879323027914596</v>
      </c>
      <c r="F39" s="28">
        <f>(TB2b!K39+TB2b!L39+TB2b!M39+TB2b!N39+TB2b!O39*Q39)/TB2b!J39</f>
        <v>0.55832033426422267</v>
      </c>
      <c r="G39" s="28">
        <f>(TB2b!S39+TB2b!T39+TB2b!U39+TB2b!V39+TB2b!W39*R39)/TB2b!R39</f>
        <v>0.63833559076955104</v>
      </c>
      <c r="H39" s="28">
        <f>(TB2c!C39+TB2c!D39+TB2c!E39+TB2c!F39+TB2c!G39*S39)/TB2c!B39</f>
        <v>0.65353912596900476</v>
      </c>
      <c r="I39" s="28">
        <f>(TB2c!K39+TB2c!L39+TB2c!M39+TB2c!N39+TB2c!O39*T39)/TB2c!J39</f>
        <v>0.69678071296701538</v>
      </c>
      <c r="J39" s="28">
        <f>(TB2c!S39+TB2c!T39+TB2c!U39+TB2c!V39+TB2c!W39*U39)/TB2c!R39</f>
        <v>0.75051834752740665</v>
      </c>
      <c r="K39" s="681"/>
      <c r="L39" s="15"/>
      <c r="M39" s="1148"/>
      <c r="N39" s="1160">
        <v>0.21353988691144826</v>
      </c>
      <c r="O39" s="1170">
        <f t="shared" si="0"/>
        <v>0.25294183722403585</v>
      </c>
      <c r="P39" s="1170">
        <f t="shared" si="1"/>
        <v>0.48433084569630325</v>
      </c>
      <c r="Q39" s="1170">
        <f t="shared" si="2"/>
        <v>0.60629238626577164</v>
      </c>
      <c r="R39" s="1170">
        <f t="shared" si="3"/>
        <v>0.71625908724898668</v>
      </c>
      <c r="S39" s="1170">
        <f t="shared" si="4"/>
        <v>0.7449690746591473</v>
      </c>
      <c r="T39" s="1170">
        <f t="shared" si="5"/>
        <v>0.80326665585734136</v>
      </c>
      <c r="U39" s="1170">
        <f t="shared" si="6"/>
        <v>0.81675918960063876</v>
      </c>
      <c r="V39" s="1170">
        <f t="shared" si="7"/>
        <v>4.42945204474645E-2</v>
      </c>
      <c r="W39" s="1170">
        <f t="shared" si="8"/>
        <v>0.12252300056554599</v>
      </c>
      <c r="X39" s="1171">
        <f t="shared" si="9"/>
        <v>0.1498182169396205</v>
      </c>
      <c r="Y39" s="753"/>
      <c r="Z39" s="753"/>
      <c r="AA39" s="2">
        <f>B39*'TB1'!B39+'TB1'!E39*TB2d!E39</f>
        <v>0.26722179267357782</v>
      </c>
      <c r="AB39" s="2">
        <v>0.26750061730088626</v>
      </c>
      <c r="AC39" s="2">
        <f t="shared" si="10"/>
        <v>-2.7882462730843827E-4</v>
      </c>
    </row>
    <row r="40" spans="1:29" s="30" customFormat="1" ht="15" customHeight="1">
      <c r="A40" s="33">
        <v>1943</v>
      </c>
      <c r="B40" s="325">
        <f>('TB2'!C40+'TB2'!D40+'TB2'!E40+'TB2'!F40+'TB2'!G40*W40)/'TB2'!B40</f>
        <v>8.2984636236872536E-2</v>
      </c>
      <c r="C40" s="444"/>
      <c r="D40" s="444"/>
      <c r="E40" s="318">
        <f>(TB2b!C40+TB2b!D40+TB2b!E40+TB2b!F40+TB2b!G40*P40)/TB2b!B40</f>
        <v>0.51828307641413818</v>
      </c>
      <c r="F40" s="28">
        <f>(TB2b!K40+TB2b!L40+TB2b!M40+TB2b!N40+TB2b!O40*Q40)/TB2b!J40</f>
        <v>0.57783792132552603</v>
      </c>
      <c r="G40" s="28">
        <f>(TB2b!S40+TB2b!T40+TB2b!U40+TB2b!V40+TB2b!W40*R40)/TB2b!R40</f>
        <v>0.65376007831511673</v>
      </c>
      <c r="H40" s="28">
        <f>(TB2c!C40+TB2c!D40+TB2c!E40+TB2c!F40+TB2c!G40*S40)/TB2c!B40</f>
        <v>0.66456701608564916</v>
      </c>
      <c r="I40" s="28">
        <f>(TB2c!K40+TB2c!L40+TB2c!M40+TB2c!N40+TB2c!O40*T40)/TB2c!J40</f>
        <v>0.70971746930089818</v>
      </c>
      <c r="J40" s="28">
        <f>(TB2c!S40+TB2c!T40+TB2c!U40+TB2c!V40+TB2c!W40*U40)/TB2c!R40</f>
        <v>0.78068895818433692</v>
      </c>
      <c r="K40" s="681"/>
      <c r="L40" s="15"/>
      <c r="M40" s="1148"/>
      <c r="N40" s="1160">
        <v>0.18596495936979934</v>
      </c>
      <c r="O40" s="1170">
        <f t="shared" si="0"/>
        <v>0.22674842402340345</v>
      </c>
      <c r="P40" s="1170">
        <f t="shared" si="1"/>
        <v>0.46625041246295673</v>
      </c>
      <c r="Q40" s="1170">
        <f t="shared" si="2"/>
        <v>0.59248817834646372</v>
      </c>
      <c r="R40" s="1170">
        <f t="shared" si="3"/>
        <v>0.70631054061642584</v>
      </c>
      <c r="S40" s="1170">
        <f t="shared" si="4"/>
        <v>0.73602715990706136</v>
      </c>
      <c r="T40" s="1170">
        <f t="shared" si="5"/>
        <v>0.79636877557139063</v>
      </c>
      <c r="U40" s="1170">
        <f t="shared" si="6"/>
        <v>0.81033438561459548</v>
      </c>
      <c r="V40" s="1170">
        <f t="shared" si="7"/>
        <v>3.8574660755221507E-2</v>
      </c>
      <c r="W40" s="1170">
        <f t="shared" si="8"/>
        <v>0.1067013060257274</v>
      </c>
      <c r="X40" s="1171">
        <f t="shared" si="9"/>
        <v>0.13047182439309718</v>
      </c>
      <c r="Y40" s="753"/>
      <c r="Z40" s="753"/>
      <c r="AA40" s="2">
        <f>B40*'TB1'!B40+'TB1'!E40*TB2d!E40</f>
        <v>0.24864681979736583</v>
      </c>
      <c r="AB40" s="2">
        <v>0.24891274566492183</v>
      </c>
      <c r="AC40" s="2">
        <f t="shared" si="10"/>
        <v>-2.6592586755599945E-4</v>
      </c>
    </row>
    <row r="41" spans="1:29" s="30" customFormat="1" ht="15" customHeight="1">
      <c r="A41" s="33">
        <v>1944</v>
      </c>
      <c r="B41" s="325">
        <f>('TB2'!C41+'TB2'!D41+'TB2'!E41+'TB2'!F41+'TB2'!G41*W41)/'TB2'!B41</f>
        <v>8.3295524283953745E-2</v>
      </c>
      <c r="C41" s="444"/>
      <c r="D41" s="444"/>
      <c r="E41" s="318">
        <f>(TB2b!C41+TB2b!D41+TB2b!E41+TB2b!F41+TB2b!G41*P41)/TB2b!B41</f>
        <v>0.50045578301021543</v>
      </c>
      <c r="F41" s="28">
        <f>(TB2b!K41+TB2b!L41+TB2b!M41+TB2b!N41+TB2b!O41*Q41)/TB2b!J41</f>
        <v>0.58324157756275774</v>
      </c>
      <c r="G41" s="28">
        <f>(TB2b!S41+TB2b!T41+TB2b!U41+TB2b!V41+TB2b!W41*R41)/TB2b!R41</f>
        <v>0.67430348259556216</v>
      </c>
      <c r="H41" s="28">
        <f>(TB2c!C41+TB2c!D41+TB2c!E41+TB2c!F41+TB2c!G41*S41)/TB2c!B41</f>
        <v>0.68783080828524334</v>
      </c>
      <c r="I41" s="28">
        <f>(TB2c!K41+TB2c!L41+TB2c!M41+TB2c!N41+TB2c!O41*T41)/TB2c!J41</f>
        <v>0.74114727769015065</v>
      </c>
      <c r="J41" s="28">
        <f>(TB2c!S41+TB2c!T41+TB2c!U41+TB2c!V41+TB2c!W41*U41)/TB2c!R41</f>
        <v>0.82539591056460349</v>
      </c>
      <c r="K41" s="681"/>
      <c r="L41" s="15"/>
      <c r="M41" s="1148"/>
      <c r="N41" s="1160">
        <v>0.14605047995955786</v>
      </c>
      <c r="O41" s="1170">
        <f t="shared" si="0"/>
        <v>0.18883367518856131</v>
      </c>
      <c r="P41" s="1170">
        <f t="shared" si="1"/>
        <v>0.44007913498885798</v>
      </c>
      <c r="Q41" s="1170">
        <f t="shared" si="2"/>
        <v>0.5725067016249854</v>
      </c>
      <c r="R41" s="1170">
        <f t="shared" si="3"/>
        <v>0.69191010169859324</v>
      </c>
      <c r="S41" s="1170">
        <f t="shared" si="4"/>
        <v>0.72308381230546959</v>
      </c>
      <c r="T41" s="1170">
        <f t="shared" si="5"/>
        <v>0.78638415094338232</v>
      </c>
      <c r="U41" s="1170">
        <f t="shared" si="6"/>
        <v>0.80103453501558897</v>
      </c>
      <c r="V41" s="1170">
        <f t="shared" si="7"/>
        <v>3.0295211187469317E-2</v>
      </c>
      <c r="W41" s="1170">
        <f t="shared" si="8"/>
        <v>8.3799534117500796E-2</v>
      </c>
      <c r="X41" s="1171">
        <f t="shared" si="9"/>
        <v>0.10246808129007982</v>
      </c>
      <c r="Y41" s="753"/>
      <c r="Z41" s="753"/>
      <c r="AA41" s="2">
        <f>B41*'TB1'!B41+'TB1'!E41*TB2d!E41</f>
        <v>0.23428935272112208</v>
      </c>
      <c r="AB41" s="2">
        <v>0.23427061771434773</v>
      </c>
      <c r="AC41" s="2">
        <f t="shared" si="10"/>
        <v>1.8735006774350804E-5</v>
      </c>
    </row>
    <row r="42" spans="1:29" s="30" customFormat="1" ht="15" customHeight="1">
      <c r="A42" s="33">
        <v>1945</v>
      </c>
      <c r="B42" s="325">
        <f>('TB2'!C42+'TB2'!D42+'TB2'!E42+'TB2'!F42+'TB2'!G42*W42)/'TB2'!B42</f>
        <v>7.0555712401582871E-2</v>
      </c>
      <c r="C42" s="444"/>
      <c r="D42" s="444"/>
      <c r="E42" s="318">
        <f>(TB2b!C42+TB2b!D42+TB2b!E42+TB2b!F42+TB2b!G42*P42)/TB2b!B42</f>
        <v>0.47279556410568901</v>
      </c>
      <c r="F42" s="28">
        <f>(TB2b!K42+TB2b!L42+TB2b!M42+TB2b!N42+TB2b!O42*Q42)/TB2b!J42</f>
        <v>0.54950838542040403</v>
      </c>
      <c r="G42" s="28">
        <f>(TB2b!S42+TB2b!T42+TB2b!U42+TB2b!V42+TB2b!W42*R42)/TB2b!R42</f>
        <v>0.628091250765905</v>
      </c>
      <c r="H42" s="28">
        <f>(TB2c!C42+TB2c!D42+TB2c!E42+TB2c!F42+TB2c!G42*S42)/TB2c!B42</f>
        <v>0.64304983532343785</v>
      </c>
      <c r="I42" s="28">
        <f>(TB2c!K42+TB2c!L42+TB2c!M42+TB2c!N42+TB2c!O42*T42)/TB2c!J42</f>
        <v>0.70644094511698097</v>
      </c>
      <c r="J42" s="28">
        <f>(TB2c!S42+TB2c!T42+TB2c!U42+TB2c!V42+TB2c!W42*U42)/TB2c!R42</f>
        <v>0.81244925596661088</v>
      </c>
      <c r="K42" s="681"/>
      <c r="L42" s="15"/>
      <c r="M42" s="1148"/>
      <c r="N42" s="1160">
        <v>0.1296648459130442</v>
      </c>
      <c r="O42" s="1170">
        <f t="shared" si="0"/>
        <v>0.17326896762998545</v>
      </c>
      <c r="P42" s="1170">
        <f t="shared" si="1"/>
        <v>0.42933534021672026</v>
      </c>
      <c r="Q42" s="1170">
        <f t="shared" si="2"/>
        <v>0.56430393485701724</v>
      </c>
      <c r="R42" s="1170">
        <f t="shared" si="3"/>
        <v>0.68599845445420415</v>
      </c>
      <c r="S42" s="1170">
        <f t="shared" si="4"/>
        <v>0.71777032806941854</v>
      </c>
      <c r="T42" s="1170">
        <f t="shared" si="5"/>
        <v>0.78228527736006881</v>
      </c>
      <c r="U42" s="1170">
        <f t="shared" si="6"/>
        <v>0.7972167738709085</v>
      </c>
      <c r="V42" s="1170">
        <f t="shared" si="7"/>
        <v>2.6896343590340047E-2</v>
      </c>
      <c r="W42" s="1170">
        <f t="shared" si="8"/>
        <v>7.4397932015967644E-2</v>
      </c>
      <c r="X42" s="1171">
        <f t="shared" si="9"/>
        <v>9.0972025392608027E-2</v>
      </c>
      <c r="Y42" s="753"/>
      <c r="Z42" s="753"/>
      <c r="AA42" s="2">
        <f>B42*'TB1'!B42+'TB1'!E42*TB2d!E42</f>
        <v>0.21463860556002071</v>
      </c>
      <c r="AB42" s="2">
        <v>0.21451413839444894</v>
      </c>
      <c r="AC42" s="2">
        <f t="shared" si="10"/>
        <v>1.2446716557176773E-4</v>
      </c>
    </row>
    <row r="43" spans="1:29" s="30" customFormat="1" ht="15" customHeight="1">
      <c r="A43" s="33">
        <v>1946</v>
      </c>
      <c r="B43" s="325">
        <f>('TB2'!C43+'TB2'!D43+'TB2'!E43+'TB2'!F43+'TB2'!G43*W43)/'TB2'!B43</f>
        <v>7.2481816704070931E-2</v>
      </c>
      <c r="C43" s="444"/>
      <c r="D43" s="444"/>
      <c r="E43" s="318">
        <f>(TB2b!C43+TB2b!D43+TB2b!E43+TB2b!F43+TB2b!G43*P43)/TB2b!B43</f>
        <v>0.44336596141052681</v>
      </c>
      <c r="F43" s="28">
        <f>(TB2b!K43+TB2b!L43+TB2b!M43+TB2b!N43+TB2b!O43*Q43)/TB2b!J43</f>
        <v>0.50531887276258747</v>
      </c>
      <c r="G43" s="28">
        <f>(TB2b!S43+TB2b!T43+TB2b!U43+TB2b!V43+TB2b!W43*R43)/TB2b!R43</f>
        <v>0.5731693380680063</v>
      </c>
      <c r="H43" s="28">
        <f>(TB2c!C43+TB2c!D43+TB2c!E43+TB2c!F43+TB2c!G43*S43)/TB2c!B43</f>
        <v>0.59114990040666848</v>
      </c>
      <c r="I43" s="28">
        <f>(TB2c!K43+TB2c!L43+TB2c!M43+TB2c!N43+TB2c!O43*T43)/TB2c!J43</f>
        <v>0.67386351903915509</v>
      </c>
      <c r="J43" s="28">
        <f>(TB2c!S43+TB2c!T43+TB2c!U43+TB2c!V43+TB2c!W43*U43)/TB2c!R43</f>
        <v>0.81284350879917433</v>
      </c>
      <c r="K43" s="681"/>
      <c r="L43" s="15"/>
      <c r="M43" s="1148"/>
      <c r="N43" s="1160">
        <v>0.10252543338412605</v>
      </c>
      <c r="O43" s="1170">
        <f t="shared" si="0"/>
        <v>0.14748924997456547</v>
      </c>
      <c r="P43" s="1170">
        <f t="shared" si="1"/>
        <v>0.4115404671212165</v>
      </c>
      <c r="Q43" s="1170">
        <f t="shared" si="2"/>
        <v>0.55071774889909553</v>
      </c>
      <c r="R43" s="1170">
        <f t="shared" si="3"/>
        <v>0.67620703394307335</v>
      </c>
      <c r="S43" s="1170">
        <f t="shared" si="4"/>
        <v>0.70896964081869995</v>
      </c>
      <c r="T43" s="1170">
        <f t="shared" si="5"/>
        <v>0.77549634134662848</v>
      </c>
      <c r="U43" s="1170">
        <f t="shared" si="6"/>
        <v>0.7908934424485029</v>
      </c>
      <c r="V43" s="1170">
        <f t="shared" si="7"/>
        <v>2.1266822658295895E-2</v>
      </c>
      <c r="W43" s="1170">
        <f t="shared" si="8"/>
        <v>5.8826123372985019E-2</v>
      </c>
      <c r="X43" s="1171">
        <f t="shared" si="9"/>
        <v>7.193118738955423E-2</v>
      </c>
      <c r="Y43" s="753"/>
      <c r="Z43" s="753"/>
      <c r="AA43" s="2">
        <f>B43*'TB1'!B43+'TB1'!E43*TB2d!E43</f>
        <v>0.21046959285436384</v>
      </c>
      <c r="AB43" s="2">
        <v>0.21012573768902051</v>
      </c>
      <c r="AC43" s="2">
        <f t="shared" si="10"/>
        <v>3.4385516534332639E-4</v>
      </c>
    </row>
    <row r="44" spans="1:29" s="30" customFormat="1" ht="15" customHeight="1">
      <c r="A44" s="33">
        <v>1947</v>
      </c>
      <c r="B44" s="325">
        <f>('TB2'!C44+'TB2'!D44+'TB2'!E44+'TB2'!F44+'TB2'!G44*W44)/'TB2'!B44</f>
        <v>7.5680378714739302E-2</v>
      </c>
      <c r="C44" s="444"/>
      <c r="D44" s="444"/>
      <c r="E44" s="318">
        <f>(TB2b!C44+TB2b!D44+TB2b!E44+TB2b!F44+TB2b!G44*P44)/TB2b!B44</f>
        <v>0.49150295462212573</v>
      </c>
      <c r="F44" s="28">
        <f>(TB2b!K44+TB2b!L44+TB2b!M44+TB2b!N44+TB2b!O44*Q44)/TB2b!J44</f>
        <v>0.55842862161489792</v>
      </c>
      <c r="G44" s="28">
        <f>(TB2b!S44+TB2b!T44+TB2b!U44+TB2b!V44+TB2b!W44*R44)/TB2b!R44</f>
        <v>0.63815496634930391</v>
      </c>
      <c r="H44" s="28">
        <f>(TB2c!C44+TB2c!D44+TB2c!E44+TB2c!F44+TB2c!G44*S44)/TB2c!B44</f>
        <v>0.66239637064105661</v>
      </c>
      <c r="I44" s="28">
        <f>(TB2c!K44+TB2c!L44+TB2c!M44+TB2c!N44+TB2c!O44*T44)/TB2c!J44</f>
        <v>0.75480983291309489</v>
      </c>
      <c r="J44" s="28">
        <f>(TB2c!S44+TB2c!T44+TB2c!U44+TB2c!V44+TB2c!W44*U44)/TB2c!R44</f>
        <v>0.8799620560848298</v>
      </c>
      <c r="K44" s="681"/>
      <c r="L44" s="15"/>
      <c r="M44" s="1148"/>
      <c r="N44" s="1160">
        <v>0.1088144752475063</v>
      </c>
      <c r="O44" s="1170">
        <f t="shared" si="0"/>
        <v>0.15346320845241779</v>
      </c>
      <c r="P44" s="1170">
        <f t="shared" si="1"/>
        <v>0.41566408997900373</v>
      </c>
      <c r="Q44" s="1170">
        <f t="shared" si="2"/>
        <v>0.55386608868581699</v>
      </c>
      <c r="R44" s="1170">
        <f t="shared" si="3"/>
        <v>0.6784760091255998</v>
      </c>
      <c r="S44" s="1170">
        <f t="shared" si="4"/>
        <v>0.71100903244102454</v>
      </c>
      <c r="T44" s="1170">
        <f t="shared" si="5"/>
        <v>0.77706954794241767</v>
      </c>
      <c r="U44" s="1170">
        <f t="shared" si="6"/>
        <v>0.79235875404981937</v>
      </c>
      <c r="V44" s="1170">
        <f t="shared" si="7"/>
        <v>2.2571356895161793E-2</v>
      </c>
      <c r="W44" s="1170">
        <f t="shared" si="8"/>
        <v>6.2434593391999395E-2</v>
      </c>
      <c r="X44" s="1171">
        <f t="shared" si="9"/>
        <v>7.6343538879751358E-2</v>
      </c>
      <c r="Y44" s="753"/>
      <c r="Z44" s="753"/>
      <c r="AA44" s="2">
        <f>B44*'TB1'!B44+'TB1'!E44*TB2d!E44</f>
        <v>0.22985745791917206</v>
      </c>
      <c r="AB44" s="2">
        <v>0.22952584853010949</v>
      </c>
      <c r="AC44" s="2">
        <f t="shared" si="10"/>
        <v>3.3160938906257043E-4</v>
      </c>
    </row>
    <row r="45" spans="1:29" s="30" customFormat="1" ht="15" customHeight="1">
      <c r="A45" s="33">
        <v>1948</v>
      </c>
      <c r="B45" s="325">
        <f>('TB2'!C45+'TB2'!D45+'TB2'!E45+'TB2'!F45+'TB2'!G45*W45)/'TB2'!B45</f>
        <v>8.6886618950935621E-2</v>
      </c>
      <c r="C45" s="444"/>
      <c r="D45" s="444"/>
      <c r="E45" s="318">
        <f>(TB2b!C45+TB2b!D45+TB2b!E45+TB2b!F45+TB2b!G45*P45)/TB2b!B45</f>
        <v>0.49437912929969874</v>
      </c>
      <c r="F45" s="28">
        <f>(TB2b!K45+TB2b!L45+TB2b!M45+TB2b!N45+TB2b!O45*Q45)/TB2b!J45</f>
        <v>0.56572477535618448</v>
      </c>
      <c r="G45" s="28">
        <f>(TB2b!S45+TB2b!T45+TB2b!U45+TB2b!V45+TB2b!W45*R45)/TB2b!R45</f>
        <v>0.66028689109757155</v>
      </c>
      <c r="H45" s="28">
        <f>(TB2c!C45+TB2c!D45+TB2c!E45+TB2c!F45+TB2c!G45*S45)/TB2c!B45</f>
        <v>0.68803247799684564</v>
      </c>
      <c r="I45" s="28">
        <f>(TB2c!K45+TB2c!L45+TB2c!M45+TB2c!N45+TB2c!O45*T45)/TB2c!J45</f>
        <v>0.77564257056681452</v>
      </c>
      <c r="J45" s="28">
        <f>(TB2c!S45+TB2c!T45+TB2c!U45+TB2c!V45+TB2c!W45*U45)/TB2c!R45</f>
        <v>0.88584535615998417</v>
      </c>
      <c r="K45" s="681"/>
      <c r="L45" s="15"/>
      <c r="M45" s="1148"/>
      <c r="N45" s="1160">
        <v>0.12166469381695069</v>
      </c>
      <c r="O45" s="1170">
        <f t="shared" si="0"/>
        <v>0.16566962619184833</v>
      </c>
      <c r="P45" s="1170">
        <f t="shared" si="1"/>
        <v>0.42408977010192805</v>
      </c>
      <c r="Q45" s="1170">
        <f t="shared" si="2"/>
        <v>0.56029900092731744</v>
      </c>
      <c r="R45" s="1170">
        <f t="shared" si="3"/>
        <v>0.68311214093351214</v>
      </c>
      <c r="S45" s="1170">
        <f t="shared" si="4"/>
        <v>0.71517606275579482</v>
      </c>
      <c r="T45" s="1170">
        <f t="shared" si="5"/>
        <v>0.78028403578491334</v>
      </c>
      <c r="U45" s="1170">
        <f t="shared" si="6"/>
        <v>0.79535278314968905</v>
      </c>
      <c r="V45" s="1170">
        <f t="shared" si="7"/>
        <v>2.5236874225021012E-2</v>
      </c>
      <c r="W45" s="1170">
        <f t="shared" si="8"/>
        <v>6.980767651863945E-2</v>
      </c>
      <c r="X45" s="1171">
        <f t="shared" si="9"/>
        <v>8.5359169922756023E-2</v>
      </c>
      <c r="Y45" s="753"/>
      <c r="Z45" s="753"/>
      <c r="AA45" s="2">
        <f>B45*'TB1'!B45+'TB1'!E45*TB2d!E45</f>
        <v>0.24543568320979867</v>
      </c>
      <c r="AB45" s="2">
        <v>0.24515639235223127</v>
      </c>
      <c r="AC45" s="2">
        <f t="shared" si="10"/>
        <v>2.7929085756739358E-4</v>
      </c>
    </row>
    <row r="46" spans="1:29" s="30" customFormat="1" ht="15" customHeight="1">
      <c r="A46" s="32">
        <v>1949</v>
      </c>
      <c r="B46" s="326">
        <f>('TB2'!C46+'TB2'!D46+'TB2'!E46+'TB2'!F46+'TB2'!G46*W46)/'TB2'!B46</f>
        <v>8.9819216013318839E-2</v>
      </c>
      <c r="C46" s="442"/>
      <c r="D46" s="442"/>
      <c r="E46" s="674">
        <f>(TB2b!C46+TB2b!D46+TB2b!E46+TB2b!F46+TB2b!G46*P46)/TB2b!B46</f>
        <v>0.48457808662406032</v>
      </c>
      <c r="F46" s="31">
        <f>(TB2b!K46+TB2b!L46+TB2b!M46+TB2b!N46+TB2b!O46*Q46)/TB2b!J46</f>
        <v>0.55901534259349206</v>
      </c>
      <c r="G46" s="31">
        <f>(TB2b!S46+TB2b!T46+TB2b!U46+TB2b!V46+TB2b!W46*R46)/TB2b!R46</f>
        <v>0.66904313788602199</v>
      </c>
      <c r="H46" s="31">
        <f>(TB2c!C46+TB2c!D46+TB2c!E46+TB2c!F46+TB2c!G46*S46)/TB2c!B46</f>
        <v>0.69923425356283619</v>
      </c>
      <c r="I46" s="31">
        <f>(TB2c!K46+TB2c!L46+TB2c!M46+TB2c!N46+TB2c!O46*T46)/TB2c!J46</f>
        <v>0.78885676438156993</v>
      </c>
      <c r="J46" s="31">
        <f>(TB2c!S46+TB2c!T46+TB2c!U46+TB2c!V46+TB2c!W46*U46)/TB2c!R46</f>
        <v>0.89411644830394554</v>
      </c>
      <c r="K46" s="682"/>
      <c r="L46" s="15"/>
      <c r="M46" s="1148"/>
      <c r="N46" s="1160">
        <v>0.12660753907662564</v>
      </c>
      <c r="O46" s="1170">
        <f t="shared" si="0"/>
        <v>0.17036483302703964</v>
      </c>
      <c r="P46" s="1170">
        <f t="shared" si="1"/>
        <v>0.42733071365709563</v>
      </c>
      <c r="Q46" s="1170">
        <f t="shared" si="2"/>
        <v>0.56277342496975469</v>
      </c>
      <c r="R46" s="1170">
        <f t="shared" si="3"/>
        <v>0.68489543216751936</v>
      </c>
      <c r="S46" s="1170">
        <f t="shared" si="4"/>
        <v>0.71677891378334535</v>
      </c>
      <c r="T46" s="1170">
        <f t="shared" si="5"/>
        <v>0.7815204907065707</v>
      </c>
      <c r="U46" s="1170">
        <f t="shared" si="6"/>
        <v>0.79650443846696195</v>
      </c>
      <c r="V46" s="1170">
        <f t="shared" si="7"/>
        <v>2.6262167267880571E-2</v>
      </c>
      <c r="W46" s="1170">
        <f t="shared" si="8"/>
        <v>7.2643737927614985E-2</v>
      </c>
      <c r="X46" s="1171">
        <f t="shared" si="9"/>
        <v>8.8827038498147937E-2</v>
      </c>
      <c r="Y46" s="753"/>
      <c r="Z46" s="753"/>
      <c r="AA46" s="2">
        <f>B46*'TB1'!B46+'TB1'!E46*TB2d!E46</f>
        <v>0.24124104648673222</v>
      </c>
      <c r="AB46" s="2">
        <v>0.24092548624048574</v>
      </c>
      <c r="AC46" s="2">
        <f t="shared" si="10"/>
        <v>3.1556024624648793E-4</v>
      </c>
    </row>
    <row r="47" spans="1:29" s="30" customFormat="1" ht="15" customHeight="1">
      <c r="A47" s="34">
        <v>1950</v>
      </c>
      <c r="B47" s="327">
        <f>('TB2'!C47+'TB2'!D47+'TB2'!E47+'TB2'!F47+'TB2'!G47*W47)/'TB2'!B47</f>
        <v>9.7007038767595144E-2</v>
      </c>
      <c r="C47" s="444"/>
      <c r="D47" s="444"/>
      <c r="E47" s="675">
        <f>(TB2b!C47+TB2b!D47+TB2b!E47+TB2b!F47+TB2b!G47*P47)/TB2b!B47</f>
        <v>0.49943782230364336</v>
      </c>
      <c r="F47" s="29">
        <f>(TB2b!K47+TB2b!L47+TB2b!M47+TB2b!N47+TB2b!O47*Q47)/TB2b!J47</f>
        <v>0.57039850973640804</v>
      </c>
      <c r="G47" s="29">
        <f>(TB2b!S47+TB2b!T47+TB2b!U47+TB2b!V47+TB2b!W47*R47)/TB2b!R47</f>
        <v>0.67495002882464472</v>
      </c>
      <c r="H47" s="29">
        <f>(TB2c!C47+TB2c!D47+TB2c!E47+TB2c!F47+TB2c!G47*S47)/TB2c!B47</f>
        <v>0.69997308217914189</v>
      </c>
      <c r="I47" s="29">
        <f>(TB2c!K47+TB2c!L47+TB2c!M47+TB2c!N47+TB2c!O47*T47)/TB2c!J47</f>
        <v>0.78843075648659466</v>
      </c>
      <c r="J47" s="29">
        <f>(TB2c!S47+TB2c!T47+TB2c!U47+TB2c!V47+TB2c!W47*U47)/TB2c!R47</f>
        <v>0.90964367197636697</v>
      </c>
      <c r="K47" s="683"/>
      <c r="L47" s="15"/>
      <c r="M47" s="1148"/>
      <c r="N47" s="1160">
        <v>0.1374382621676597</v>
      </c>
      <c r="O47" s="1170">
        <f t="shared" si="0"/>
        <v>0.18065293277840244</v>
      </c>
      <c r="P47" s="1170">
        <f t="shared" si="1"/>
        <v>0.43443224331372066</v>
      </c>
      <c r="Q47" s="1170">
        <f t="shared" si="2"/>
        <v>0.56819536318661001</v>
      </c>
      <c r="R47" s="1170">
        <f t="shared" si="3"/>
        <v>0.68880296568951171</v>
      </c>
      <c r="S47" s="1170">
        <f t="shared" si="4"/>
        <v>0.72029106816479205</v>
      </c>
      <c r="T47" s="1170">
        <f t="shared" si="5"/>
        <v>0.78422980086448124</v>
      </c>
      <c r="U47" s="1170">
        <f t="shared" si="6"/>
        <v>0.79902793640841285</v>
      </c>
      <c r="V47" s="1170">
        <f t="shared" si="7"/>
        <v>2.8508781201958263E-2</v>
      </c>
      <c r="W47" s="1170">
        <f t="shared" si="8"/>
        <v>7.8858093056304965E-2</v>
      </c>
      <c r="X47" s="1171">
        <f t="shared" si="9"/>
        <v>9.6425804448316207E-2</v>
      </c>
      <c r="Y47" s="753"/>
      <c r="Z47" s="753"/>
      <c r="AA47" s="2">
        <f>B47*'TB1'!B47+'TB1'!E47*TB2d!E47</f>
        <v>0.25390593084600988</v>
      </c>
      <c r="AB47" s="2">
        <v>0.25360901126809476</v>
      </c>
      <c r="AC47" s="2">
        <f t="shared" si="10"/>
        <v>2.9691957791511125E-4</v>
      </c>
    </row>
    <row r="48" spans="1:29" s="30" customFormat="1" ht="15" customHeight="1">
      <c r="A48" s="33">
        <v>1951</v>
      </c>
      <c r="B48" s="325">
        <f>('TB2'!C48+'TB2'!D48+'TB2'!E48+'TB2'!F48+'TB2'!G48*W48)/'TB2'!B48</f>
        <v>9.4949674382026172E-2</v>
      </c>
      <c r="C48" s="444"/>
      <c r="D48" s="444"/>
      <c r="E48" s="318">
        <f>(TB2b!C48+TB2b!D48+TB2b!E48+TB2b!F48+TB2b!G48*P48)/TB2b!B48</f>
        <v>0.49932968753595713</v>
      </c>
      <c r="F48" s="28">
        <f>(TB2b!K48+TB2b!L48+TB2b!M48+TB2b!N48+TB2b!O48*Q48)/TB2b!J48</f>
        <v>0.57447486769257305</v>
      </c>
      <c r="G48" s="28">
        <f>(TB2b!S48+TB2b!T48+TB2b!U48+TB2b!V48+TB2b!W48*R48)/TB2b!R48</f>
        <v>0.67185873987418787</v>
      </c>
      <c r="H48" s="28">
        <f>(TB2c!C48+TB2c!D48+TB2c!E48+TB2c!F48+TB2c!G48*S48)/TB2c!B48</f>
        <v>0.69683274071586421</v>
      </c>
      <c r="I48" s="28">
        <f>(TB2c!K48+TB2c!L48+TB2c!M48+TB2c!N48+TB2c!O48*T48)/TB2c!J48</f>
        <v>0.77991983302613754</v>
      </c>
      <c r="J48" s="28">
        <f>(TB2c!S48+TB2c!T48+TB2c!U48+TB2c!V48+TB2c!W48*U48)/TB2c!R48</f>
        <v>0.8923835431609386</v>
      </c>
      <c r="K48" s="681"/>
      <c r="L48" s="15"/>
      <c r="M48" s="1148"/>
      <c r="N48" s="1160">
        <v>0.13532612377240133</v>
      </c>
      <c r="O48" s="1170">
        <f t="shared" si="0"/>
        <v>0.1786466133188005</v>
      </c>
      <c r="P48" s="1170">
        <f t="shared" si="1"/>
        <v>0.43304734838780001</v>
      </c>
      <c r="Q48" s="1170">
        <f t="shared" si="2"/>
        <v>0.56713801144856957</v>
      </c>
      <c r="R48" s="1170">
        <f t="shared" si="3"/>
        <v>0.688040943476111</v>
      </c>
      <c r="S48" s="1170">
        <f t="shared" si="4"/>
        <v>0.7196061502644101</v>
      </c>
      <c r="T48" s="1170">
        <f t="shared" si="5"/>
        <v>0.78370144851338819</v>
      </c>
      <c r="U48" s="1170">
        <f t="shared" si="6"/>
        <v>0.79853581996819967</v>
      </c>
      <c r="V48" s="1170">
        <f t="shared" si="7"/>
        <v>2.8070660911225679E-2</v>
      </c>
      <c r="W48" s="1170">
        <f t="shared" si="8"/>
        <v>7.7646209236660227E-2</v>
      </c>
      <c r="X48" s="1171">
        <f t="shared" si="9"/>
        <v>9.4943941678394719E-2</v>
      </c>
      <c r="Y48" s="753"/>
      <c r="Z48" s="753"/>
      <c r="AA48" s="2">
        <f>B48*'TB1'!B48+'TB1'!E48*TB2d!E48</f>
        <v>0.2474281574277308</v>
      </c>
      <c r="AB48" s="2">
        <v>0.24711849734856495</v>
      </c>
      <c r="AC48" s="2">
        <f t="shared" si="10"/>
        <v>3.0966007916585769E-4</v>
      </c>
    </row>
    <row r="49" spans="1:30" s="30" customFormat="1" ht="15" customHeight="1">
      <c r="A49" s="33">
        <v>1952</v>
      </c>
      <c r="B49" s="325">
        <f>('TB2'!C49+'TB2'!D49+'TB2'!E49+'TB2'!F49+'TB2'!G49*W49)/'TB2'!B49</f>
        <v>9.123110835962725E-2</v>
      </c>
      <c r="C49" s="444"/>
      <c r="D49" s="444"/>
      <c r="E49" s="318">
        <f>(TB2b!C49+TB2b!D49+TB2b!E49+TB2b!F49+TB2b!G49*P49)/TB2b!B49</f>
        <v>0.49109827933120492</v>
      </c>
      <c r="F49" s="28">
        <f>(TB2b!K49+TB2b!L49+TB2b!M49+TB2b!N49+TB2b!O49*Q49)/TB2b!J49</f>
        <v>0.56746671174549745</v>
      </c>
      <c r="G49" s="28">
        <f>(TB2b!S49+TB2b!T49+TB2b!U49+TB2b!V49+TB2b!W49*R49)/TB2b!R49</f>
        <v>0.67852143377369056</v>
      </c>
      <c r="H49" s="28">
        <f>(TB2c!C49+TB2c!D49+TB2c!E49+TB2c!F49+TB2c!G49*S49)/TB2c!B49</f>
        <v>0.7057070986458891</v>
      </c>
      <c r="I49" s="28">
        <f>(TB2c!K49+TB2c!L49+TB2c!M49+TB2c!N49+TB2c!O49*T49)/TB2c!J49</f>
        <v>0.80474974751572637</v>
      </c>
      <c r="J49" s="28">
        <f>(TB2c!S49+TB2c!T49+TB2c!U49+TB2c!V49+TB2c!W49*U49)/TB2c!R49</f>
        <v>0.91406073200056182</v>
      </c>
      <c r="K49" s="681"/>
      <c r="L49" s="15"/>
      <c r="M49" s="1148"/>
      <c r="N49" s="1160">
        <v>0.14261275184641525</v>
      </c>
      <c r="O49" s="1170">
        <f t="shared" si="0"/>
        <v>0.18556817855931484</v>
      </c>
      <c r="P49" s="1170">
        <f t="shared" si="1"/>
        <v>0.43782507236148782</v>
      </c>
      <c r="Q49" s="1170">
        <f t="shared" si="2"/>
        <v>0.57078575009855992</v>
      </c>
      <c r="R49" s="1170">
        <f t="shared" si="3"/>
        <v>0.69066983013697225</v>
      </c>
      <c r="S49" s="1170">
        <f t="shared" si="4"/>
        <v>0.72196903614940755</v>
      </c>
      <c r="T49" s="1170">
        <f t="shared" si="5"/>
        <v>0.78552420173973414</v>
      </c>
      <c r="U49" s="1170">
        <f t="shared" si="6"/>
        <v>0.80023356358054576</v>
      </c>
      <c r="V49" s="1170">
        <f t="shared" si="7"/>
        <v>2.9582124183430751E-2</v>
      </c>
      <c r="W49" s="1170">
        <f t="shared" si="8"/>
        <v>8.1827065321891518E-2</v>
      </c>
      <c r="X49" s="1171">
        <f t="shared" si="9"/>
        <v>0.10005619326445857</v>
      </c>
      <c r="Y49" s="753"/>
      <c r="Z49" s="753"/>
      <c r="AA49" s="2">
        <f>B49*'TB1'!B49+'TB1'!E49*TB2d!E49</f>
        <v>0.23720536187527513</v>
      </c>
      <c r="AB49" s="2">
        <v>0.23697492685341776</v>
      </c>
      <c r="AC49" s="2">
        <f t="shared" si="10"/>
        <v>2.3043502185737808E-4</v>
      </c>
    </row>
    <row r="50" spans="1:30" s="30" customFormat="1" ht="15" customHeight="1">
      <c r="A50" s="33">
        <v>1953</v>
      </c>
      <c r="B50" s="325">
        <f>('TB2'!C50+'TB2'!D50+'TB2'!E50+'TB2'!F50+'TB2'!G50*W50)/'TB2'!B50</f>
        <v>9.4694946368940811E-2</v>
      </c>
      <c r="C50" s="444"/>
      <c r="D50" s="444"/>
      <c r="E50" s="318">
        <f>(TB2b!C50+TB2b!D50+TB2b!E50+TB2b!F50+TB2b!G50*P50)/TB2b!B50</f>
        <v>0.48938956670535116</v>
      </c>
      <c r="F50" s="28">
        <f>(TB2b!K50+TB2b!L50+TB2b!M50+TB2b!N50+TB2b!O50*Q50)/TB2b!J50</f>
        <v>0.57042773027494931</v>
      </c>
      <c r="G50" s="28">
        <f>(TB2b!S50+TB2b!T50+TB2b!U50+TB2b!V50+TB2b!W50*R50)/TB2b!R50</f>
        <v>0.68410691262559686</v>
      </c>
      <c r="H50" s="28">
        <f>(TB2c!C50+TB2c!D50+TB2c!E50+TB2c!F50+TB2c!G50*S50)/TB2c!B50</f>
        <v>0.71363566404513146</v>
      </c>
      <c r="I50" s="28">
        <f>(TB2c!K50+TB2c!L50+TB2c!M50+TB2c!N50+TB2c!O50*T50)/TB2c!J50</f>
        <v>0.80694352459139673</v>
      </c>
      <c r="J50" s="28">
        <f>(TB2c!S50+TB2c!T50+TB2c!U50+TB2c!V50+TB2c!W50*U50)/TB2c!R50</f>
        <v>0.91924499182750363</v>
      </c>
      <c r="K50" s="681"/>
      <c r="L50" s="15"/>
      <c r="M50" s="1148"/>
      <c r="N50" s="1160">
        <v>0.16560953627686653</v>
      </c>
      <c r="O50" s="1170">
        <f t="shared" si="0"/>
        <v>0.20741281535710432</v>
      </c>
      <c r="P50" s="1170">
        <f t="shared" si="1"/>
        <v>0.45290369132969477</v>
      </c>
      <c r="Q50" s="1170">
        <f t="shared" si="2"/>
        <v>0.58229810650544356</v>
      </c>
      <c r="R50" s="1170">
        <f t="shared" si="3"/>
        <v>0.69896666362673354</v>
      </c>
      <c r="S50" s="1170">
        <f t="shared" si="4"/>
        <v>0.72942636439219632</v>
      </c>
      <c r="T50" s="1170">
        <f t="shared" si="5"/>
        <v>0.79127685750731414</v>
      </c>
      <c r="U50" s="1170">
        <f t="shared" si="6"/>
        <v>0.80559168581139418</v>
      </c>
      <c r="V50" s="1170">
        <f t="shared" si="7"/>
        <v>3.4352340899912244E-2</v>
      </c>
      <c r="W50" s="1170">
        <f t="shared" si="8"/>
        <v>9.5021953979607957E-2</v>
      </c>
      <c r="X50" s="1171">
        <f t="shared" si="9"/>
        <v>0.11619058992705381</v>
      </c>
      <c r="Y50" s="753"/>
      <c r="Z50" s="753"/>
      <c r="AA50" s="2">
        <f>B50*'TB1'!B50+'TB1'!E50*TB2d!E50</f>
        <v>0.23477741328432761</v>
      </c>
      <c r="AB50" s="2">
        <v>0.23476365203976518</v>
      </c>
      <c r="AC50" s="2">
        <f t="shared" si="10"/>
        <v>1.3761244562426889E-5</v>
      </c>
    </row>
    <row r="51" spans="1:30" s="30" customFormat="1" ht="15" customHeight="1">
      <c r="A51" s="33">
        <v>1954</v>
      </c>
      <c r="B51" s="325">
        <f>('TB2'!C51+'TB2'!D51+'TB2'!E51+'TB2'!F51+'TB2'!G51*W51)/'TB2'!B51</f>
        <v>9.9735645464038486E-2</v>
      </c>
      <c r="C51" s="444"/>
      <c r="D51" s="444"/>
      <c r="E51" s="318">
        <f>(TB2b!C51+TB2b!D51+TB2b!E51+TB2b!F51+TB2b!G51*P51)/TB2b!B51</f>
        <v>0.48937684958099736</v>
      </c>
      <c r="F51" s="28">
        <f>(TB2b!K51+TB2b!L51+TB2b!M51+TB2b!N51+TB2b!O51*Q51)/TB2b!J51</f>
        <v>0.56438184473534081</v>
      </c>
      <c r="G51" s="28">
        <f>(TB2b!S51+TB2b!T51+TB2b!U51+TB2b!V51+TB2b!W51*R51)/TB2b!R51</f>
        <v>0.68667950065940742</v>
      </c>
      <c r="H51" s="28">
        <f>(TB2c!C51+TB2c!D51+TB2c!E51+TB2c!F51+TB2c!G51*S51)/TB2c!B51</f>
        <v>0.71596088375237643</v>
      </c>
      <c r="I51" s="28">
        <f>(TB2c!K51+TB2c!L51+TB2c!M51+TB2c!N51+TB2c!O51*T51)/TB2c!J51</f>
        <v>0.8175194370111325</v>
      </c>
      <c r="J51" s="28">
        <f>(TB2c!S51+TB2c!T51+TB2c!U51+TB2c!V51+TB2c!W51*U51)/TB2c!R51</f>
        <v>0.91190243467190113</v>
      </c>
      <c r="K51" s="681"/>
      <c r="L51" s="15"/>
      <c r="M51" s="1148"/>
      <c r="N51" s="1160">
        <v>0.16460128304958765</v>
      </c>
      <c r="O51" s="1170">
        <f t="shared" si="0"/>
        <v>0.20645507599938162</v>
      </c>
      <c r="P51" s="1170">
        <f t="shared" si="1"/>
        <v>0.45224259602380179</v>
      </c>
      <c r="Q51" s="1170">
        <f t="shared" si="2"/>
        <v>0.58179336765658707</v>
      </c>
      <c r="R51" s="1170">
        <f t="shared" si="3"/>
        <v>0.69860290367726985</v>
      </c>
      <c r="S51" s="1170">
        <f t="shared" si="4"/>
        <v>0.72909941106137699</v>
      </c>
      <c r="T51" s="1170">
        <f t="shared" si="5"/>
        <v>0.7910246425178391</v>
      </c>
      <c r="U51" s="1170">
        <f t="shared" si="6"/>
        <v>0.80535676844510995</v>
      </c>
      <c r="V51" s="1170">
        <f t="shared" si="7"/>
        <v>3.4143199208222362E-2</v>
      </c>
      <c r="W51" s="1170">
        <f t="shared" si="8"/>
        <v>9.4443447488278168E-2</v>
      </c>
      <c r="X51" s="1171">
        <f t="shared" si="9"/>
        <v>0.1154832059206308</v>
      </c>
      <c r="Y51" s="753"/>
      <c r="Z51" s="753"/>
      <c r="AA51" s="2">
        <f>B51*'TB1'!B51+'TB1'!E51*TB2d!E51</f>
        <v>0.23962099840303011</v>
      </c>
      <c r="AB51" s="2">
        <v>0.239552282149671</v>
      </c>
      <c r="AC51" s="2">
        <f t="shared" si="10"/>
        <v>6.8716253359107915E-5</v>
      </c>
    </row>
    <row r="52" spans="1:30" s="30" customFormat="1" ht="15" customHeight="1">
      <c r="A52" s="33">
        <v>1955</v>
      </c>
      <c r="B52" s="325">
        <f>('TB2'!C52+'TB2'!D52+'TB2'!E52+'TB2'!F52+'TB2'!G52*W52)/'TB2'!B52</f>
        <v>0.10652807252336065</v>
      </c>
      <c r="C52" s="444"/>
      <c r="D52" s="444"/>
      <c r="E52" s="318">
        <f>(TB2b!C52+TB2b!D52+TB2b!E52+TB2b!F52+TB2b!G52*P52)/TB2b!B52</f>
        <v>0.51449523471508229</v>
      </c>
      <c r="F52" s="28">
        <f>(TB2b!K52+TB2b!L52+TB2b!M52+TB2b!N52+TB2b!O52*Q52)/TB2b!J52</f>
        <v>0.58403264086562467</v>
      </c>
      <c r="G52" s="28">
        <f>(TB2b!S52+TB2b!T52+TB2b!U52+TB2b!V52+TB2b!W52*R52)/TB2b!R52</f>
        <v>0.71739128649161077</v>
      </c>
      <c r="H52" s="28">
        <f>(TB2c!C52+TB2c!D52+TB2c!E52+TB2c!F52+TB2c!G52*S52)/TB2c!B52</f>
        <v>0.74695537672938328</v>
      </c>
      <c r="I52" s="28">
        <f>(TB2c!K52+TB2c!L52+TB2c!M52+TB2c!N52+TB2c!O52*T52)/TB2c!J52</f>
        <v>0.85660259480288758</v>
      </c>
      <c r="J52" s="28">
        <f>(TB2c!S52+TB2c!T52+TB2c!U52+TB2c!V52+TB2c!W52*U52)/TB2c!R52</f>
        <v>0.93495876046322479</v>
      </c>
      <c r="K52" s="681"/>
      <c r="L52" s="15"/>
      <c r="M52" s="1148"/>
      <c r="N52" s="1160">
        <v>0.17731051660075695</v>
      </c>
      <c r="O52" s="1170">
        <f t="shared" si="0"/>
        <v>0.21852757212348972</v>
      </c>
      <c r="P52" s="1170">
        <f t="shared" si="1"/>
        <v>0.46057583455441464</v>
      </c>
      <c r="Q52" s="1170">
        <f t="shared" si="2"/>
        <v>0.58815570177951093</v>
      </c>
      <c r="R52" s="1170">
        <f t="shared" si="3"/>
        <v>0.70318817058166849</v>
      </c>
      <c r="S52" s="1170">
        <f t="shared" si="4"/>
        <v>0.73322072317751064</v>
      </c>
      <c r="T52" s="1170">
        <f t="shared" si="5"/>
        <v>0.79420386289583444</v>
      </c>
      <c r="U52" s="1170">
        <f t="shared" si="6"/>
        <v>0.80831794882376284</v>
      </c>
      <c r="V52" s="1170">
        <f t="shared" si="7"/>
        <v>3.6779472054228483E-2</v>
      </c>
      <c r="W52" s="1170">
        <f t="shared" si="8"/>
        <v>0.10173563749596186</v>
      </c>
      <c r="X52" s="1171">
        <f t="shared" si="9"/>
        <v>0.12439992277781906</v>
      </c>
      <c r="Y52" s="753"/>
      <c r="Z52" s="753"/>
      <c r="AA52" s="2">
        <f>B52*'TB1'!B52+'TB1'!E52*TB2d!E52</f>
        <v>0.25557937601456793</v>
      </c>
      <c r="AB52" s="2">
        <v>0.25565955300735638</v>
      </c>
      <c r="AC52" s="2">
        <f t="shared" si="10"/>
        <v>-8.0176992788449919E-5</v>
      </c>
    </row>
    <row r="53" spans="1:30" s="30" customFormat="1" ht="15" customHeight="1">
      <c r="A53" s="33">
        <v>1956</v>
      </c>
      <c r="B53" s="325">
        <f>('TB2'!C53+'TB2'!D53+'TB2'!E53+'TB2'!F53+'TB2'!G53*W53)/'TB2'!B53</f>
        <v>0.10118404484410523</v>
      </c>
      <c r="C53" s="444"/>
      <c r="D53" s="444"/>
      <c r="E53" s="318">
        <f>(TB2b!C53+TB2b!D53+TB2b!E53+TB2b!F53+TB2b!G53*P53)/TB2b!B53</f>
        <v>0.5017563443451355</v>
      </c>
      <c r="F53" s="28">
        <f>(TB2b!K53+TB2b!L53+TB2b!M53+TB2b!N53+TB2b!O53*Q53)/TB2b!J53</f>
        <v>0.57853187861292499</v>
      </c>
      <c r="G53" s="28">
        <f>(TB2b!S53+TB2b!T53+TB2b!U53+TB2b!V53+TB2b!W53*R53)/TB2b!R53</f>
        <v>0.71156904717909819</v>
      </c>
      <c r="H53" s="28">
        <f>(TB2c!C53+TB2c!D53+TB2c!E53+TB2c!F53+TB2c!G53*S53)/TB2c!B53</f>
        <v>0.75510302078376135</v>
      </c>
      <c r="I53" s="28">
        <f>(TB2c!K53+TB2c!L53+TB2c!M53+TB2c!N53+TB2c!O53*T53)/TB2c!J53</f>
        <v>0.85901281993820922</v>
      </c>
      <c r="J53" s="28">
        <f>(TB2c!S53+TB2c!T53+TB2c!U53+TB2c!V53+TB2c!W53*U53)/TB2c!R53</f>
        <v>0.93862988938798242</v>
      </c>
      <c r="K53" s="681"/>
      <c r="L53" s="15"/>
      <c r="M53" s="1148"/>
      <c r="N53" s="1160">
        <v>0.17839407938012369</v>
      </c>
      <c r="O53" s="1170">
        <f t="shared" si="0"/>
        <v>0.21955684799614295</v>
      </c>
      <c r="P53" s="1170">
        <f t="shared" si="1"/>
        <v>0.46128630911348256</v>
      </c>
      <c r="Q53" s="1170">
        <f t="shared" si="2"/>
        <v>0.58869814113415342</v>
      </c>
      <c r="R53" s="1170">
        <f t="shared" si="3"/>
        <v>0.70357910088687259</v>
      </c>
      <c r="S53" s="1170">
        <f t="shared" si="4"/>
        <v>0.73357209766388043</v>
      </c>
      <c r="T53" s="1170">
        <f t="shared" si="5"/>
        <v>0.7944749166029782</v>
      </c>
      <c r="U53" s="1170">
        <f t="shared" si="6"/>
        <v>0.80857041289473774</v>
      </c>
      <c r="V53" s="1170">
        <f t="shared" si="7"/>
        <v>3.7004235185749079E-2</v>
      </c>
      <c r="W53" s="1170">
        <f t="shared" si="8"/>
        <v>0.10235735442645837</v>
      </c>
      <c r="X53" s="1171">
        <f t="shared" si="9"/>
        <v>0.12516014348363119</v>
      </c>
      <c r="Y53" s="753"/>
      <c r="Z53" s="753"/>
      <c r="AA53" s="2">
        <f>B53*'TB1'!B53+'TB1'!E53*TB2d!E53</f>
        <v>0.24442542601808001</v>
      </c>
      <c r="AB53" s="2">
        <v>0.24452257330638572</v>
      </c>
      <c r="AC53" s="2">
        <f t="shared" si="10"/>
        <v>-9.7147288305704516E-5</v>
      </c>
    </row>
    <row r="54" spans="1:30" s="30" customFormat="1" ht="15" customHeight="1">
      <c r="A54" s="33">
        <v>1957</v>
      </c>
      <c r="B54" s="325">
        <f>('TB2'!C54+'TB2'!D54+'TB2'!E54+'TB2'!F54+'TB2'!G54*W54)/'TB2'!B54</f>
        <v>9.5272856176178422E-2</v>
      </c>
      <c r="C54" s="444"/>
      <c r="D54" s="444"/>
      <c r="E54" s="318">
        <f>(TB2b!C54+TB2b!D54+TB2b!E54+TB2b!F54+TB2b!G54*P54)/TB2b!B54</f>
        <v>0.50043472682388745</v>
      </c>
      <c r="F54" s="28">
        <f>(TB2b!K54+TB2b!L54+TB2b!M54+TB2b!N54+TB2b!O54*Q54)/TB2b!J54</f>
        <v>0.58696463613070793</v>
      </c>
      <c r="G54" s="28">
        <f>(TB2b!S54+TB2b!T54+TB2b!U54+TB2b!V54+TB2b!W54*R54)/TB2b!R54</f>
        <v>0.7006770274297619</v>
      </c>
      <c r="H54" s="28">
        <f>(TB2c!C54+TB2c!D54+TB2c!E54+TB2c!F54+TB2c!G54*S54)/TB2c!B54</f>
        <v>0.7445042650483511</v>
      </c>
      <c r="I54" s="28">
        <f>(TB2c!K54+TB2c!L54+TB2c!M54+TB2c!N54+TB2c!O54*T54)/TB2c!J54</f>
        <v>0.85004729042093652</v>
      </c>
      <c r="J54" s="28">
        <f>(TB2c!S54+TB2c!T54+TB2c!U54+TB2c!V54+TB2c!W54*U54)/TB2c!R54</f>
        <v>0.93464949828896782</v>
      </c>
      <c r="K54" s="681"/>
      <c r="L54" s="15"/>
      <c r="M54" s="1148"/>
      <c r="N54" s="1160">
        <v>0.17347684348357023</v>
      </c>
      <c r="O54" s="1170">
        <f t="shared" si="0"/>
        <v>0.21488596748525601</v>
      </c>
      <c r="P54" s="1170">
        <f t="shared" si="1"/>
        <v>0.4580621572028033</v>
      </c>
      <c r="Q54" s="1170">
        <f t="shared" si="2"/>
        <v>0.58623653732388825</v>
      </c>
      <c r="R54" s="1170">
        <f t="shared" si="3"/>
        <v>0.70180504905858476</v>
      </c>
      <c r="S54" s="1170">
        <f t="shared" si="4"/>
        <v>0.7319775511637503</v>
      </c>
      <c r="T54" s="1170">
        <f t="shared" si="5"/>
        <v>0.7932448678748002</v>
      </c>
      <c r="U54" s="1170">
        <f t="shared" si="6"/>
        <v>0.80742472441592761</v>
      </c>
      <c r="V54" s="1170">
        <f t="shared" si="7"/>
        <v>3.5984254286090672E-2</v>
      </c>
      <c r="W54" s="1170">
        <f t="shared" si="8"/>
        <v>9.9535986928103448E-2</v>
      </c>
      <c r="X54" s="1171">
        <f t="shared" si="9"/>
        <v>0.121710242273378</v>
      </c>
      <c r="Y54" s="753"/>
      <c r="Z54" s="753"/>
      <c r="AA54" s="2">
        <f>B54*'TB1'!B54+'TB1'!E54*TB2d!E54</f>
        <v>0.2401667915682047</v>
      </c>
      <c r="AB54" s="2">
        <v>0.24018873050987405</v>
      </c>
      <c r="AC54" s="2">
        <f t="shared" si="10"/>
        <v>-2.1938941669352729E-5</v>
      </c>
    </row>
    <row r="55" spans="1:30" s="30" customFormat="1" ht="15" customHeight="1">
      <c r="A55" s="33">
        <v>1958</v>
      </c>
      <c r="B55" s="325">
        <f>('TB2'!C55+'TB2'!D55+'TB2'!E55+'TB2'!F55+'TB2'!G55*W55)/'TB2'!B55</f>
        <v>0.10000822462340682</v>
      </c>
      <c r="C55" s="444"/>
      <c r="D55" s="444"/>
      <c r="E55" s="318">
        <f>(TB2b!C55+TB2b!D55+TB2b!E55+TB2b!F55+TB2b!G55*P55)/TB2b!B55</f>
        <v>0.47888865139114845</v>
      </c>
      <c r="F55" s="28">
        <f>(TB2b!K55+TB2b!L55+TB2b!M55+TB2b!N55+TB2b!O55*Q55)/TB2b!J55</f>
        <v>0.56734765748303762</v>
      </c>
      <c r="G55" s="28">
        <f>(TB2b!S55+TB2b!T55+TB2b!U55+TB2b!V55+TB2b!W55*R55)/TB2b!R55</f>
        <v>0.68448362811430241</v>
      </c>
      <c r="H55" s="28">
        <f>(TB2c!C55+TB2c!D55+TB2c!E55+TB2c!F55+TB2c!G55*S55)/TB2c!B55</f>
        <v>0.7299033727657398</v>
      </c>
      <c r="I55" s="28">
        <f>(TB2c!K55+TB2c!L55+TB2c!M55+TB2c!N55+TB2c!O55*T55)/TB2c!J55</f>
        <v>0.838069339074207</v>
      </c>
      <c r="J55" s="28">
        <f>(TB2c!S55+TB2c!T55+TB2c!U55+TB2c!V55+TB2c!W55*U55)/TB2c!R55</f>
        <v>0.92683275268993626</v>
      </c>
      <c r="K55" s="681"/>
      <c r="L55" s="15"/>
      <c r="M55" s="1148"/>
      <c r="N55" s="1160">
        <v>0.18369411616377049</v>
      </c>
      <c r="O55" s="1170">
        <f t="shared" si="0"/>
        <v>0.2245913509243167</v>
      </c>
      <c r="P55" s="1170">
        <f t="shared" si="1"/>
        <v>0.46476145736387309</v>
      </c>
      <c r="Q55" s="1170">
        <f t="shared" si="2"/>
        <v>0.59135137783372183</v>
      </c>
      <c r="R55" s="1170">
        <f t="shared" si="3"/>
        <v>0.70549126051147204</v>
      </c>
      <c r="S55" s="1170">
        <f t="shared" si="4"/>
        <v>0.73529077768690887</v>
      </c>
      <c r="T55" s="1170">
        <f t="shared" si="5"/>
        <v>0.79580072314188977</v>
      </c>
      <c r="U55" s="1170">
        <f t="shared" si="6"/>
        <v>0.80980529184055983</v>
      </c>
      <c r="V55" s="1170">
        <f t="shared" si="7"/>
        <v>3.8103620368915861E-2</v>
      </c>
      <c r="W55" s="1170">
        <f t="shared" si="8"/>
        <v>0.10539836198355917</v>
      </c>
      <c r="X55" s="1171">
        <f t="shared" si="9"/>
        <v>0.12887861534443928</v>
      </c>
      <c r="Y55" s="753"/>
      <c r="Z55" s="753"/>
      <c r="AA55" s="2">
        <f>B55*'TB1'!B55+'TB1'!E55*TB2d!E55</f>
        <v>0.23528296123459663</v>
      </c>
      <c r="AB55" s="2">
        <v>0.235358076304577</v>
      </c>
      <c r="AC55" s="2">
        <f t="shared" si="10"/>
        <v>-7.511506998036932E-5</v>
      </c>
    </row>
    <row r="56" spans="1:30" s="30" customFormat="1" ht="15" customHeight="1">
      <c r="A56" s="32">
        <v>1959</v>
      </c>
      <c r="B56" s="326">
        <f>('TB2'!C56+'TB2'!D56+'TB2'!E56+'TB2'!F56+'TB2'!G56*W56)/'TB2'!B56</f>
        <v>0.10272794211821379</v>
      </c>
      <c r="C56" s="442"/>
      <c r="D56" s="442"/>
      <c r="E56" s="674">
        <f>(TB2b!C56+TB2b!D56+TB2b!E56+TB2b!F56+TB2b!G56*P56)/TB2b!B56</f>
        <v>0.50722249530593055</v>
      </c>
      <c r="F56" s="31">
        <f>(TB2b!K56+TB2b!L56+TB2b!M56+TB2b!N56+TB2b!O56*Q56)/TB2b!J56</f>
        <v>0.601634563531522</v>
      </c>
      <c r="G56" s="31">
        <f>(TB2b!S56+TB2b!T56+TB2b!U56+TB2b!V56+TB2b!W56*R56)/TB2b!R56</f>
        <v>0.71175194926453733</v>
      </c>
      <c r="H56" s="31">
        <f>(TB2c!C56+TB2c!D56+TB2c!E56+TB2c!F56+TB2c!G56*S56)/TB2c!B56</f>
        <v>0.75551781471236745</v>
      </c>
      <c r="I56" s="31">
        <f>(TB2c!K56+TB2c!L56+TB2c!M56+TB2c!N56+TB2c!O56*T56)/TB2c!J56</f>
        <v>0.86290115882532936</v>
      </c>
      <c r="J56" s="31">
        <f>(TB2c!S56+TB2c!T56+TB2c!U56+TB2c!V56+TB2c!W56*U56)/TB2c!R56</f>
        <v>0.93751649552975491</v>
      </c>
      <c r="K56" s="682"/>
      <c r="L56" s="15"/>
      <c r="M56" s="1148"/>
      <c r="N56" s="1160">
        <v>0.18963034261261613</v>
      </c>
      <c r="O56" s="1170">
        <f t="shared" si="0"/>
        <v>0.23023017017387903</v>
      </c>
      <c r="P56" s="1170">
        <f t="shared" si="1"/>
        <v>0.46865374487049549</v>
      </c>
      <c r="Q56" s="1170">
        <f t="shared" si="2"/>
        <v>0.59432309567530783</v>
      </c>
      <c r="R56" s="1170">
        <f t="shared" si="3"/>
        <v>0.70763294612636929</v>
      </c>
      <c r="S56" s="1170">
        <f t="shared" si="4"/>
        <v>0.73721575938539141</v>
      </c>
      <c r="T56" s="1170">
        <f t="shared" si="5"/>
        <v>0.79728567280613039</v>
      </c>
      <c r="U56" s="1170">
        <f t="shared" si="6"/>
        <v>0.81118839942236565</v>
      </c>
      <c r="V56" s="1170">
        <f t="shared" si="7"/>
        <v>3.9334970200660464E-2</v>
      </c>
      <c r="W56" s="1170">
        <f t="shared" si="8"/>
        <v>0.10880439673926144</v>
      </c>
      <c r="X56" s="1171">
        <f t="shared" si="9"/>
        <v>0.13304343379957254</v>
      </c>
      <c r="Y56" s="753"/>
      <c r="Z56" s="753"/>
      <c r="AA56" s="2">
        <f>B56*'TB1'!B56+'TB1'!E56*TB2d!E56</f>
        <v>0.24900725206392488</v>
      </c>
      <c r="AB56" s="2">
        <v>0.24921826812715012</v>
      </c>
      <c r="AC56" s="2">
        <f t="shared" si="10"/>
        <v>-2.1101606322523891E-4</v>
      </c>
    </row>
    <row r="57" spans="1:30">
      <c r="A57" s="27">
        <v>1960</v>
      </c>
      <c r="B57" s="327">
        <f>('TB2'!C57+'TB2'!D57+'TB2'!E57+'TB2'!F57+'TB2'!G57*W57)/'TB2'!B57</f>
        <v>0.10160522002069461</v>
      </c>
      <c r="C57" s="444"/>
      <c r="D57" s="444"/>
      <c r="E57" s="675">
        <f>(TB2b!C57+TB2b!D57+TB2b!E57+TB2b!F57+TB2b!G57*P57)/TB2b!B57</f>
        <v>0.50701022873563273</v>
      </c>
      <c r="F57" s="29">
        <f>(TB2b!K57+TB2b!L57+TB2b!M57+TB2b!N57+TB2b!O57*Q57)/TB2b!J57</f>
        <v>0.60598373477878054</v>
      </c>
      <c r="G57" s="29">
        <f>(TB2b!S57+TB2b!T57+TB2b!U57+TB2b!V57+TB2b!W57*R57)/TB2b!R57</f>
        <v>0.71907831991666993</v>
      </c>
      <c r="H57" s="29">
        <f>(TB2c!C57+TB2c!D57+TB2c!E57+TB2c!F57+TB2c!G57*S57)/TB2c!B57</f>
        <v>0.77000460192365183</v>
      </c>
      <c r="I57" s="29">
        <f>(TB2c!K57+TB2c!L57+TB2c!M57+TB2c!N57+TB2c!O57*T57)/TB2c!J57</f>
        <v>0.8746054774262888</v>
      </c>
      <c r="J57" s="29">
        <f>(TB2c!S57+TB2c!T57+TB2c!U57+TB2c!V57+TB2c!W57*U57)/TB2c!R57</f>
        <v>0.95156880054713755</v>
      </c>
      <c r="K57" s="683"/>
      <c r="L57" s="15"/>
      <c r="M57" s="1148"/>
      <c r="N57" s="1160">
        <v>0.18843740650117199</v>
      </c>
      <c r="O57" s="1170">
        <f t="shared" si="0"/>
        <v>0.22909700061461846</v>
      </c>
      <c r="P57" s="1170">
        <f t="shared" si="1"/>
        <v>0.46787155598959873</v>
      </c>
      <c r="Q57" s="1170">
        <f t="shared" si="2"/>
        <v>0.59372590324055163</v>
      </c>
      <c r="R57" s="1170">
        <f t="shared" si="3"/>
        <v>0.70720255585548131</v>
      </c>
      <c r="S57" s="1170">
        <f t="shared" si="4"/>
        <v>0.73682891764311997</v>
      </c>
      <c r="T57" s="1170">
        <f t="shared" si="5"/>
        <v>0.79698725931173042</v>
      </c>
      <c r="U57" s="1170">
        <f t="shared" si="6"/>
        <v>0.81091045197636324</v>
      </c>
      <c r="V57" s="1170">
        <f t="shared" si="7"/>
        <v>3.9087519788725045E-2</v>
      </c>
      <c r="W57" s="1170">
        <f t="shared" si="8"/>
        <v>0.1081199245595148</v>
      </c>
      <c r="X57" s="1171">
        <f t="shared" si="9"/>
        <v>0.13220647746450828</v>
      </c>
      <c r="Y57" s="753"/>
      <c r="Z57" s="753"/>
      <c r="AA57" s="2">
        <f>B57*'TB1'!B57+'TB1'!E57*TB2d!E57</f>
        <v>0.24605749445089792</v>
      </c>
      <c r="AB57" s="2">
        <v>0.24626173913366586</v>
      </c>
      <c r="AC57" s="2">
        <f t="shared" si="10"/>
        <v>-2.0424468276794561E-4</v>
      </c>
    </row>
    <row r="58" spans="1:30">
      <c r="A58" s="19">
        <v>1961</v>
      </c>
      <c r="B58" s="325">
        <f>('TB2'!C58+'TB2'!D58+'TB2'!E58+'TB2'!F58+'TB2'!G58*W58)/'TB2'!B58</f>
        <v>0.10702616539557393</v>
      </c>
      <c r="C58" s="444"/>
      <c r="D58" s="444"/>
      <c r="E58" s="318">
        <f>(TB2b!C58+TB2b!D58+TB2b!E58+TB2b!F58+TB2b!G58*P58)/TB2b!B58</f>
        <v>0.50028963324202103</v>
      </c>
      <c r="F58" s="28">
        <f>(TB2b!K58+TB2b!L58+TB2b!M58+TB2b!N58+TB2b!O58*Q58)/TB2b!J58</f>
        <v>0.58718132107250498</v>
      </c>
      <c r="G58" s="28">
        <f>(TB2b!S58+TB2b!T58+TB2b!U58+TB2b!V58+TB2b!W58*R58)/TB2b!R58</f>
        <v>0.71613202406478549</v>
      </c>
      <c r="H58" s="28">
        <f>(TB2c!C58+TB2c!D58+TB2c!E58+TB2c!F58+TB2c!G58*S58)/TB2c!B58</f>
        <v>0.77061163543883215</v>
      </c>
      <c r="I58" s="28">
        <f>(TB2c!K58+TB2c!L58+TB2c!M58+TB2c!N58+TB2c!O58*T58)/TB2c!J58</f>
        <v>0.87357037449217034</v>
      </c>
      <c r="J58" s="28">
        <f>(TB2c!S58+TB2c!T58+TB2c!U58+TB2c!V58+TB2c!W58*U58)/TB2c!R58</f>
        <v>0.95004533871336228</v>
      </c>
      <c r="K58" s="681"/>
      <c r="L58" s="15"/>
      <c r="M58" s="1148"/>
      <c r="N58" s="1160">
        <v>0.20001610305803613</v>
      </c>
      <c r="O58" s="1170">
        <f t="shared" ref="O58:U58" si="11">1-(1-O59)*(1-$N58)/(1-$N59)</f>
        <v>0.24009560007714115</v>
      </c>
      <c r="P58" s="1170">
        <f t="shared" si="11"/>
        <v>0.47546351972946221</v>
      </c>
      <c r="Q58" s="1170">
        <f t="shared" si="11"/>
        <v>0.59952228237750904</v>
      </c>
      <c r="R58" s="1170">
        <f t="shared" si="11"/>
        <v>0.71137994498791868</v>
      </c>
      <c r="S58" s="1170">
        <f t="shared" si="11"/>
        <v>0.7405836226154312</v>
      </c>
      <c r="T58" s="1170">
        <f t="shared" si="11"/>
        <v>0.799883675361998</v>
      </c>
      <c r="U58" s="1170">
        <f t="shared" si="11"/>
        <v>0.81360822355452489</v>
      </c>
      <c r="V58" s="1170">
        <f>V59*$N58/$N59</f>
        <v>4.1489285654629462E-2</v>
      </c>
      <c r="W58" s="1170">
        <f t="shared" ref="W58:X58" si="12">W59*$N58/$N59</f>
        <v>0.11476344519307796</v>
      </c>
      <c r="X58" s="1171">
        <f t="shared" si="12"/>
        <v>0.14033001680755225</v>
      </c>
      <c r="Y58" s="753"/>
      <c r="Z58" s="753"/>
      <c r="AA58" s="2">
        <f>B58*'TB1'!B58+'TB1'!E58*TB2d!E58</f>
        <v>0.24794250094312326</v>
      </c>
      <c r="AB58" s="2">
        <v>0.24828026757655883</v>
      </c>
      <c r="AC58" s="2">
        <f t="shared" si="10"/>
        <v>-3.3776663343557112E-4</v>
      </c>
    </row>
    <row r="59" spans="1:30">
      <c r="A59" s="19">
        <v>1962</v>
      </c>
      <c r="B59" s="325">
        <f>('TB2'!C59+'TB2'!D59+'TB2'!E59+'TB2'!F59+'TB2'!G59*W59)/'TB2'!B59</f>
        <v>0.11238770817796322</v>
      </c>
      <c r="C59" s="746">
        <f>('TB2'!K59+'TB2'!L59+'TB2'!M59+'TB2'!N59+'TB2'!O59*V59)/'TB2'!J59</f>
        <v>8.2730776483404336E-2</v>
      </c>
      <c r="D59" s="746">
        <f>('TB2'!S59+'TB2'!T59+'TB2'!U59+'TB2'!V59+'TB2'!W59*X59)/'TB2'!R59</f>
        <v>0.12098172771233223</v>
      </c>
      <c r="E59" s="319">
        <f>(TB2b!C59+TB2b!D59+TB2b!E59+TB2b!F59+TB2b!G59*P59)/TB2b!B59</f>
        <v>0.50646550586379402</v>
      </c>
      <c r="F59" s="16">
        <f>(TB2b!K59+TB2b!L59+TB2b!M59+TB2b!N59+TB2b!O59*Q59)/TB2b!J59</f>
        <v>0.59463054110619751</v>
      </c>
      <c r="G59" s="16">
        <f>(TB2b!S59+TB2b!T59+TB2b!U59+TB2b!V59+TB2b!W59*R59)/TB2b!R59</f>
        <v>0.72667869557799059</v>
      </c>
      <c r="H59" s="16">
        <f>(TB2c!C59+TB2c!D59+TB2c!E59+TB2c!F59+TB2c!G59*S59)/TB2c!B59</f>
        <v>0.78101416708925597</v>
      </c>
      <c r="I59" s="16">
        <f>(TB2c!K59+TB2c!L59+TB2c!M59+TB2c!N59+TB2c!O59*T59)/TB2c!J59</f>
        <v>0.89032316330228389</v>
      </c>
      <c r="J59" s="16">
        <f>(TB2c!S59+TB2c!T59+TB2c!U59+TB2c!V59+TB2c!W59*U59)/TB2c!R59</f>
        <v>0.96067708505700233</v>
      </c>
      <c r="K59" s="684"/>
      <c r="L59" s="15"/>
      <c r="M59" s="1148"/>
      <c r="N59" s="1160">
        <v>0.20615759937153888</v>
      </c>
      <c r="O59" s="1161">
        <v>0.24592940509319305</v>
      </c>
      <c r="P59" s="1161">
        <v>0.47949039936065674</v>
      </c>
      <c r="Q59" s="1161">
        <v>0.60259675979614258</v>
      </c>
      <c r="R59" s="1161">
        <v>0.7135956883430481</v>
      </c>
      <c r="S59" s="1161">
        <v>0.74257516860961914</v>
      </c>
      <c r="T59" s="1161">
        <v>0.80141997337341309</v>
      </c>
      <c r="U59" s="1161">
        <v>0.81503915786743164</v>
      </c>
      <c r="V59" s="1161">
        <v>4.2763214558362961E-2</v>
      </c>
      <c r="W59" s="1161">
        <v>0.11828725785017014</v>
      </c>
      <c r="X59" s="1162">
        <v>0.14463885128498077</v>
      </c>
      <c r="Y59" s="753"/>
      <c r="Z59" s="753"/>
      <c r="AA59" s="2">
        <f>B59*'TB1'!B59+'TB1'!E59*TB2d!E59</f>
        <v>0.25461884712381749</v>
      </c>
      <c r="AB59" s="2">
        <v>0.25582912712547184</v>
      </c>
      <c r="AC59" s="2">
        <f t="shared" si="10"/>
        <v>-1.2102800016543513E-3</v>
      </c>
      <c r="AD59" s="1152"/>
    </row>
    <row r="60" spans="1:30">
      <c r="A60" s="19">
        <v>1963</v>
      </c>
      <c r="B60" s="318">
        <f>('TB2'!C60+'TB2'!D60+'TB2'!E60+'TB2'!F60+'TB2'!G60*W60)/'TB2'!B60</f>
        <v>0.11395157202966837</v>
      </c>
      <c r="C60" s="523">
        <f>('TB2'!K60+'TB2'!L60+'TB2'!M60+'TB2'!N60+'TB2'!O60*V60)/'TB2'!J60</f>
        <v>7.8506016227771841E-2</v>
      </c>
      <c r="D60" s="745">
        <f>('TB2'!S60+'TB2'!T60+'TB2'!U60+'TB2'!V60+'TB2'!W60*X60)/'TB2'!R60</f>
        <v>0.12252400568897887</v>
      </c>
      <c r="E60" s="318">
        <f>(TB2b!C60+TB2b!D60+TB2b!E60+TB2b!F60+TB2b!G60*P60)/TB2b!B60</f>
        <v>0.5152113558362964</v>
      </c>
      <c r="F60" s="28">
        <f>(TB2b!K60+TB2b!L60+TB2b!M60+TB2b!N60+TB2b!O60*Q60)/TB2b!J60</f>
        <v>0.6030459050906235</v>
      </c>
      <c r="G60" s="28">
        <f>(TB2b!S60+TB2b!T60+TB2b!U60+TB2b!V60+TB2b!W60*R60)/TB2b!R60</f>
        <v>0.73292926127283853</v>
      </c>
      <c r="H60" s="28">
        <f>(TB2c!C60+TB2c!D60+TB2c!E60+TB2c!F60+TB2c!G60*S60)/TB2c!B60</f>
        <v>0.78632816644250947</v>
      </c>
      <c r="I60" s="28">
        <f>(TB2c!K60+TB2c!L60+TB2c!M60+TB2c!N60+TB2c!O60*T60)/TB2c!J60</f>
        <v>0.89189704567229044</v>
      </c>
      <c r="J60" s="28">
        <f>(TB2c!S60+TB2c!T60+TB2c!U60+TB2c!V60+TB2c!W60*U60)/TB2c!R60</f>
        <v>0.96174421182940495</v>
      </c>
      <c r="K60" s="681"/>
      <c r="L60" s="15"/>
      <c r="M60" s="1148"/>
      <c r="N60" s="1160">
        <v>0.207620808132193</v>
      </c>
      <c r="O60" s="1161">
        <f>(O59+O61)/2</f>
        <v>0.25681409984827042</v>
      </c>
      <c r="P60" s="1161">
        <f t="shared" ref="P60:X60" si="13">(P59+P61)/2</f>
        <v>0.4970984160900116</v>
      </c>
      <c r="Q60" s="1161">
        <f t="shared" si="13"/>
        <v>0.61512854695320129</v>
      </c>
      <c r="R60" s="1161">
        <f t="shared" si="13"/>
        <v>0.71942791342735291</v>
      </c>
      <c r="S60" s="1161">
        <f t="shared" si="13"/>
        <v>0.74825465679168701</v>
      </c>
      <c r="T60" s="1161">
        <f t="shared" si="13"/>
        <v>0.79903808236122131</v>
      </c>
      <c r="U60" s="1161">
        <f t="shared" si="13"/>
        <v>0.83063322305679321</v>
      </c>
      <c r="V60" s="1161">
        <f t="shared" si="13"/>
        <v>4.5278120785951614E-2</v>
      </c>
      <c r="W60" s="1161">
        <f t="shared" si="13"/>
        <v>0.1232956238090992</v>
      </c>
      <c r="X60" s="1162">
        <f t="shared" si="13"/>
        <v>0.1515025720000267</v>
      </c>
      <c r="Y60" s="753"/>
      <c r="Z60" s="753"/>
      <c r="AA60" s="2">
        <f>B60*'TB1'!B60+'TB1'!E60*TB2d!E60</f>
        <v>0.26055946676391117</v>
      </c>
      <c r="AB60" s="2">
        <v>0.26005040763475545</v>
      </c>
      <c r="AC60" s="2">
        <f t="shared" si="10"/>
        <v>5.0905912915572005E-4</v>
      </c>
      <c r="AD60" s="1152"/>
    </row>
    <row r="61" spans="1:30">
      <c r="A61" s="19">
        <v>1964</v>
      </c>
      <c r="B61" s="325">
        <f>('TB2'!C61+'TB2'!D61+'TB2'!E61+'TB2'!F61+'TB2'!G61*W61)/'TB2'!B61</f>
        <v>0.11093616886686025</v>
      </c>
      <c r="C61" s="521">
        <f>('TB2'!K61+'TB2'!L61+'TB2'!M61+'TB2'!N61+'TB2'!O61*V61)/'TB2'!J61</f>
        <v>7.3983730967136715E-2</v>
      </c>
      <c r="D61" s="746">
        <f>('TB2'!S61+'TB2'!T61+'TB2'!U61+'TB2'!V61+'TB2'!W61*X61)/'TB2'!R61</f>
        <v>0.12416540650032459</v>
      </c>
      <c r="E61" s="319">
        <f>(TB2b!C61+TB2b!D61+TB2b!E61+TB2b!F61+TB2b!G61*P61)/TB2b!B61</f>
        <v>0.52410124878099285</v>
      </c>
      <c r="F61" s="16">
        <f>(TB2b!K61+TB2b!L61+TB2b!M61+TB2b!N61+TB2b!O61*Q61)/TB2b!J61</f>
        <v>0.61145412068871963</v>
      </c>
      <c r="G61" s="16">
        <f>(TB2b!S61+TB2b!T61+TB2b!U61+TB2b!V61+TB2b!W61*R61)/TB2b!R61</f>
        <v>0.73901279461733183</v>
      </c>
      <c r="H61" s="16">
        <f>(TB2c!C61+TB2c!D61+TB2c!E61+TB2c!F61+TB2c!G61*S61)/TB2c!B61</f>
        <v>0.7914079270638219</v>
      </c>
      <c r="I61" s="16">
        <f>(TB2c!K61+TB2c!L61+TB2c!M61+TB2c!N61+TB2c!O61*T61)/TB2c!J61</f>
        <v>0.89328072545159276</v>
      </c>
      <c r="J61" s="16">
        <f>(TB2c!S61+TB2c!T61+TB2c!U61+TB2c!V61+TB2c!W61*U61)/TB2c!R61</f>
        <v>0.96303148798259008</v>
      </c>
      <c r="K61" s="684"/>
      <c r="L61" s="15"/>
      <c r="M61" s="1148"/>
      <c r="N61" s="1160">
        <v>0.22248927774786553</v>
      </c>
      <c r="O61" s="1161">
        <v>0.26769879460334778</v>
      </c>
      <c r="P61" s="1161">
        <v>0.51470643281936646</v>
      </c>
      <c r="Q61" s="1161">
        <v>0.62766033411026001</v>
      </c>
      <c r="R61" s="1161">
        <v>0.72526013851165771</v>
      </c>
      <c r="S61" s="1161">
        <v>0.75393414497375488</v>
      </c>
      <c r="T61" s="1161">
        <v>0.79665619134902954</v>
      </c>
      <c r="U61" s="1161">
        <v>0.84622728824615479</v>
      </c>
      <c r="V61" s="1161">
        <v>4.7793027013540268E-2</v>
      </c>
      <c r="W61" s="1161">
        <v>0.12830398976802826</v>
      </c>
      <c r="X61" s="1162">
        <v>0.15836629271507263</v>
      </c>
      <c r="Y61" s="753"/>
      <c r="Z61" s="753"/>
      <c r="AA61" s="2">
        <f>B61*'TB1'!B61+'TB1'!E61*TB2d!E61</f>
        <v>0.26373291514042863</v>
      </c>
      <c r="AB61" s="2">
        <v>0.2624764569180274</v>
      </c>
      <c r="AC61" s="2">
        <f t="shared" si="10"/>
        <v>1.2564582224012244E-3</v>
      </c>
      <c r="AD61" s="1152"/>
    </row>
    <row r="62" spans="1:30">
      <c r="A62" s="19">
        <v>1965</v>
      </c>
      <c r="B62" s="318">
        <f>('TB2'!C62+'TB2'!D62+'TB2'!E62+'TB2'!F62+'TB2'!G62*W62)/'TB2'!B62</f>
        <v>0.12179463418022453</v>
      </c>
      <c r="C62" s="523">
        <f>('TB2'!K62+'TB2'!L62+'TB2'!M62+'TB2'!N62+'TB2'!O62*V62)/'TB2'!J62</f>
        <v>7.5007469394904075E-2</v>
      </c>
      <c r="D62" s="745">
        <f>('TB2'!S62+'TB2'!T62+'TB2'!U62+'TB2'!V62+'TB2'!W62*X62)/'TB2'!R62</f>
        <v>0.12792894190254875</v>
      </c>
      <c r="E62" s="318">
        <f>(TB2b!C62+TB2b!D62+TB2b!E62+TB2b!F62+TB2b!G62*P62)/TB2b!B62</f>
        <v>0.52242143206911518</v>
      </c>
      <c r="F62" s="28">
        <f>(TB2b!K62+TB2b!L62+TB2b!M62+TB2b!N62+TB2b!O62*Q62)/TB2b!J62</f>
        <v>0.60748066993125605</v>
      </c>
      <c r="G62" s="28">
        <f>(TB2b!S62+TB2b!T62+TB2b!U62+TB2b!V62+TB2b!W62*R62)/TB2b!R62</f>
        <v>0.73526928260464364</v>
      </c>
      <c r="H62" s="28">
        <f>(TB2c!C62+TB2c!D62+TB2c!E62+TB2c!F62+TB2c!G62*S62)/TB2c!B62</f>
        <v>0.78637702912454022</v>
      </c>
      <c r="I62" s="28">
        <f>(TB2c!K62+TB2c!L62+TB2c!M62+TB2c!N62+TB2c!O62*T62)/TB2c!J62</f>
        <v>0.89159793652448072</v>
      </c>
      <c r="J62" s="28">
        <f>(TB2c!S62+TB2c!T62+TB2c!U62+TB2c!V62+TB2c!W62*U62)/TB2c!R62</f>
        <v>0.96067087947109242</v>
      </c>
      <c r="K62" s="681"/>
      <c r="L62" s="15"/>
      <c r="M62" s="1148"/>
      <c r="N62" s="1160">
        <v>0.23712394949927554</v>
      </c>
      <c r="O62" s="1161">
        <f>(O61+O63)/2</f>
        <v>0.26954424381256104</v>
      </c>
      <c r="P62" s="1161">
        <f t="shared" ref="P62" si="14">(P61+P63)/2</f>
        <v>0.50037145614624023</v>
      </c>
      <c r="Q62" s="1161">
        <f t="shared" ref="Q62" si="15">(Q61+Q63)/2</f>
        <v>0.60597383975982666</v>
      </c>
      <c r="R62" s="1161">
        <f t="shared" ref="R62" si="16">(R61+R63)/2</f>
        <v>0.6933860182762146</v>
      </c>
      <c r="S62" s="1161">
        <f t="shared" ref="S62" si="17">(S61+S63)/2</f>
        <v>0.73440313339233398</v>
      </c>
      <c r="T62" s="1161">
        <f t="shared" ref="T62" si="18">(T61+T63)/2</f>
        <v>0.76795157790184021</v>
      </c>
      <c r="U62" s="1161">
        <f t="shared" ref="U62" si="19">(U61+U63)/2</f>
        <v>0.80228257179260254</v>
      </c>
      <c r="V62" s="1161">
        <f t="shared" ref="V62" si="20">(V61+V63)/2</f>
        <v>5.1867926493287086E-2</v>
      </c>
      <c r="W62" s="1161">
        <f t="shared" ref="W62" si="21">(W61+W63)/2</f>
        <v>0.13821780681610107</v>
      </c>
      <c r="X62" s="1162">
        <f t="shared" ref="X62" si="22">(X61+X63)/2</f>
        <v>0.17085843533277512</v>
      </c>
      <c r="Y62" s="753"/>
      <c r="Z62" s="753"/>
      <c r="AA62" s="2">
        <f>B62*'TB1'!B62+'TB1'!E62*TB2d!E62</f>
        <v>0.26856123891720152</v>
      </c>
      <c r="AB62" s="2">
        <v>0.26823983518960215</v>
      </c>
      <c r="AC62" s="2">
        <f t="shared" si="10"/>
        <v>3.2140372759936753E-4</v>
      </c>
      <c r="AD62" s="1152"/>
    </row>
    <row r="63" spans="1:30">
      <c r="A63" s="19">
        <v>1966</v>
      </c>
      <c r="B63" s="325">
        <f>('TB2'!C63+'TB2'!D63+'TB2'!E63+'TB2'!F63+'TB2'!G63*W63)/'TB2'!B63</f>
        <v>0.11634177467147362</v>
      </c>
      <c r="C63" s="521">
        <f>('TB2'!K63+'TB2'!L63+'TB2'!M63+'TB2'!N63+'TB2'!O63*V63)/'TB2'!J63</f>
        <v>7.5994283789390021E-2</v>
      </c>
      <c r="D63" s="746">
        <f>('TB2'!S63+'TB2'!T63+'TB2'!U63+'TB2'!V63+'TB2'!W63*X63)/'TB2'!R63</f>
        <v>0.13181740339306869</v>
      </c>
      <c r="E63" s="319">
        <f>(TB2b!C63+TB2b!D63+TB2b!E63+TB2b!F63+TB2b!G63*P63)/TB2b!B63</f>
        <v>0.52064952895430838</v>
      </c>
      <c r="F63" s="16">
        <f>(TB2b!K63+TB2b!L63+TB2b!M63+TB2b!N63+TB2b!O63*Q63)/TB2b!J63</f>
        <v>0.60339054639256429</v>
      </c>
      <c r="G63" s="16">
        <f>(TB2b!S63+TB2b!T63+TB2b!U63+TB2b!V63+TB2b!W63*R63)/TB2b!R63</f>
        <v>0.73138509665492746</v>
      </c>
      <c r="H63" s="16">
        <f>(TB2c!C63+TB2c!D63+TB2c!E63+TB2c!F63+TB2c!G63*S63)/TB2c!B63</f>
        <v>0.7811869461159785</v>
      </c>
      <c r="I63" s="16">
        <f>(TB2c!K63+TB2c!L63+TB2c!M63+TB2c!N63+TB2c!O63*T63)/TB2c!J63</f>
        <v>0.88974022886052317</v>
      </c>
      <c r="J63" s="16">
        <f>(TB2c!S63+TB2c!T63+TB2c!U63+TB2c!V63+TB2c!W63*U63)/TB2c!R63</f>
        <v>0.95804742474738092</v>
      </c>
      <c r="K63" s="684"/>
      <c r="L63" s="15"/>
      <c r="M63" s="1148"/>
      <c r="N63" s="1160">
        <v>0.22545247010557917</v>
      </c>
      <c r="O63" s="1161">
        <v>0.27138969302177429</v>
      </c>
      <c r="P63" s="1161">
        <v>0.48603647947311401</v>
      </c>
      <c r="Q63" s="1161">
        <v>0.58428734540939331</v>
      </c>
      <c r="R63" s="1161">
        <v>0.66151189804077148</v>
      </c>
      <c r="S63" s="1161">
        <v>0.71487212181091309</v>
      </c>
      <c r="T63" s="1161">
        <v>0.73924696445465088</v>
      </c>
      <c r="U63" s="1161">
        <v>0.75833785533905029</v>
      </c>
      <c r="V63" s="1161">
        <v>5.5942825973033905E-2</v>
      </c>
      <c r="W63" s="1161">
        <v>0.14813162386417389</v>
      </c>
      <c r="X63" s="1162">
        <v>0.1833505779504776</v>
      </c>
      <c r="Y63" s="753"/>
      <c r="Z63" s="753"/>
      <c r="AA63" s="2">
        <f>B63*'TB1'!B63+'TB1'!E63*TB2d!E63</f>
        <v>0.26305529426760166</v>
      </c>
      <c r="AB63" s="2">
        <v>0.26183535877230923</v>
      </c>
      <c r="AC63" s="2">
        <f t="shared" si="10"/>
        <v>1.2199354952924235E-3</v>
      </c>
      <c r="AD63" s="1152"/>
    </row>
    <row r="64" spans="1:30">
      <c r="A64" s="19">
        <v>1967</v>
      </c>
      <c r="B64" s="325">
        <f>('TB2'!C64+'TB2'!D64+'TB2'!E64+'TB2'!F64+'TB2'!G64*W64)/'TB2'!B64</f>
        <v>0.11712201265991735</v>
      </c>
      <c r="C64" s="521">
        <f>('TB2'!K64+'TB2'!L64+'TB2'!M64+'TB2'!N64+'TB2'!O64*V64)/'TB2'!J64</f>
        <v>7.2761493044777414E-2</v>
      </c>
      <c r="D64" s="746">
        <f>('TB2'!S64+'TB2'!T64+'TB2'!U64+'TB2'!V64+'TB2'!W64*X64)/'TB2'!R64</f>
        <v>0.13388308817950759</v>
      </c>
      <c r="E64" s="319">
        <f>(TB2b!C64+TB2b!D64+TB2b!E64+TB2b!F64+TB2b!G64*P64)/TB2b!B64</f>
        <v>0.50418202468574091</v>
      </c>
      <c r="F64" s="16">
        <f>(TB2b!K64+TB2b!L64+TB2b!M64+TB2b!N64+TB2b!O64*Q64)/TB2b!J64</f>
        <v>0.58416801774990923</v>
      </c>
      <c r="G64" s="16">
        <f>(TB2b!S64+TB2b!T64+TB2b!U64+TB2b!V64+TB2b!W64*R64)/TB2b!R64</f>
        <v>0.71355260284368138</v>
      </c>
      <c r="H64" s="16">
        <f>(TB2c!C64+TB2c!D64+TB2c!E64+TB2c!F64+TB2c!G64*S64)/TB2c!B64</f>
        <v>0.76437729859864079</v>
      </c>
      <c r="I64" s="16">
        <f>(TB2c!K64+TB2c!L64+TB2c!M64+TB2c!N64+TB2c!O64*T64)/TB2c!J64</f>
        <v>0.87077883227130903</v>
      </c>
      <c r="J64" s="16">
        <f>(TB2c!S64+TB2c!T64+TB2c!U64+TB2c!V64+TB2c!W64*U64)/TB2c!R64</f>
        <v>0.94400390235038445</v>
      </c>
      <c r="K64" s="684"/>
      <c r="L64" s="15"/>
      <c r="M64" s="1148"/>
      <c r="N64" s="1160">
        <v>0.22520026221440095</v>
      </c>
      <c r="O64" s="1161">
        <v>0.27224573493003845</v>
      </c>
      <c r="P64" s="1161">
        <v>0.4714069664478302</v>
      </c>
      <c r="Q64" s="1161">
        <v>0.54732781648635864</v>
      </c>
      <c r="R64" s="1161">
        <v>0.62133914232254028</v>
      </c>
      <c r="S64" s="1161">
        <v>0.65345090627670288</v>
      </c>
      <c r="T64" s="1161">
        <v>0.73343527317047119</v>
      </c>
      <c r="U64" s="1161">
        <v>0.73037362098693848</v>
      </c>
      <c r="V64" s="1161">
        <v>5.3507771342992783E-2</v>
      </c>
      <c r="W64" s="1161">
        <v>0.15042330324649811</v>
      </c>
      <c r="X64" s="1162">
        <v>0.18819049000740051</v>
      </c>
      <c r="Y64" s="753"/>
      <c r="Z64" s="753"/>
      <c r="AA64" s="2">
        <f>B64*'TB1'!B64+'TB1'!E64*TB2d!E64</f>
        <v>0.25488772637306201</v>
      </c>
      <c r="AB64" s="2">
        <v>0.25410609809027296</v>
      </c>
      <c r="AC64" s="2">
        <f t="shared" si="10"/>
        <v>7.8162828278904861E-4</v>
      </c>
      <c r="AD64" s="1152"/>
    </row>
    <row r="65" spans="1:30">
      <c r="A65" s="19">
        <v>1968</v>
      </c>
      <c r="B65" s="325">
        <f>('TB2'!C65+'TB2'!D65+'TB2'!E65+'TB2'!F65+'TB2'!G65*W65)/'TB2'!B65</f>
        <v>0.11481209515122909</v>
      </c>
      <c r="C65" s="521">
        <f>('TB2'!K65+'TB2'!L65+'TB2'!M65+'TB2'!N65+'TB2'!O65*V65)/'TB2'!J65</f>
        <v>7.227270493137071E-2</v>
      </c>
      <c r="D65" s="746">
        <f>('TB2'!S65+'TB2'!T65+'TB2'!U65+'TB2'!V65+'TB2'!W65*X65)/'TB2'!R65</f>
        <v>0.1309153147156315</v>
      </c>
      <c r="E65" s="319">
        <f>(TB2b!C65+TB2b!D65+TB2b!E65+TB2b!F65+TB2b!G65*P65)/TB2b!B65</f>
        <v>0.49461065590904296</v>
      </c>
      <c r="F65" s="16">
        <f>(TB2b!K65+TB2b!L65+TB2b!M65+TB2b!N65+TB2b!O65*Q65)/TB2b!J65</f>
        <v>0.57527590951774488</v>
      </c>
      <c r="G65" s="16">
        <f>(TB2b!S65+TB2b!T65+TB2b!U65+TB2b!V65+TB2b!W65*R65)/TB2b!R65</f>
        <v>0.7090153503581591</v>
      </c>
      <c r="H65" s="16">
        <f>(TB2c!C65+TB2c!D65+TB2c!E65+TB2c!F65+TB2c!G65*S65)/TB2c!B65</f>
        <v>0.76132251879719048</v>
      </c>
      <c r="I65" s="16">
        <f>(TB2c!K65+TB2c!L65+TB2c!M65+TB2c!N65+TB2c!O65*T65)/TB2c!J65</f>
        <v>0.86846426966404899</v>
      </c>
      <c r="J65" s="16">
        <f>(TB2c!S65+TB2c!T65+TB2c!U65+TB2c!V65+TB2c!W65*U65)/TB2c!R65</f>
        <v>0.94380229828873941</v>
      </c>
      <c r="K65" s="684"/>
      <c r="L65" s="15"/>
      <c r="M65" s="1148"/>
      <c r="N65" s="1160">
        <v>0.22967441461178456</v>
      </c>
      <c r="O65" s="1161">
        <v>0.27307978272438049</v>
      </c>
      <c r="P65" s="1161">
        <v>0.47340449690818787</v>
      </c>
      <c r="Q65" s="1161">
        <v>0.56818771362304688</v>
      </c>
      <c r="R65" s="1161">
        <v>0.74466967582702637</v>
      </c>
      <c r="S65" s="1161">
        <v>0.79345017671585083</v>
      </c>
      <c r="T65" s="1161">
        <v>0.80954056978225708</v>
      </c>
      <c r="U65" s="1161">
        <v>0.93595337867736816</v>
      </c>
      <c r="V65" s="1161">
        <v>6.6503472626209259E-2</v>
      </c>
      <c r="W65" s="1161">
        <v>0.15485349297523499</v>
      </c>
      <c r="X65" s="1162">
        <v>0.18829774856567383</v>
      </c>
      <c r="Y65" s="753"/>
      <c r="Z65" s="753"/>
      <c r="AA65" s="2">
        <f>B65*'TB1'!B65+'TB1'!E65*TB2d!E65</f>
        <v>0.24844146304030593</v>
      </c>
      <c r="AB65" s="2">
        <v>0.24985587477098323</v>
      </c>
      <c r="AC65" s="2">
        <f t="shared" si="10"/>
        <v>-1.4144117306773007E-3</v>
      </c>
      <c r="AD65" s="1152"/>
    </row>
    <row r="66" spans="1:30">
      <c r="A66" s="23">
        <v>1969</v>
      </c>
      <c r="B66" s="326">
        <f>('TB2'!C66+'TB2'!D66+'TB2'!E66+'TB2'!F66+'TB2'!G66*W66)/'TB2'!B66</f>
        <v>0.11327855601016712</v>
      </c>
      <c r="C66" s="525">
        <f>('TB2'!K66+'TB2'!L66+'TB2'!M66+'TB2'!N66+'TB2'!O66*V66)/'TB2'!J66</f>
        <v>6.7943106468720524E-2</v>
      </c>
      <c r="D66" s="747">
        <f>('TB2'!S66+'TB2'!T66+'TB2'!U66+'TB2'!V66+'TB2'!W66*X66)/'TB2'!R66</f>
        <v>0.13045204063124205</v>
      </c>
      <c r="E66" s="320">
        <f>(TB2b!C66+TB2b!D66+TB2b!E66+TB2b!F66+TB2b!G66*P66)/TB2b!B66</f>
        <v>0.47619024767637708</v>
      </c>
      <c r="F66" s="22">
        <f>(TB2b!K66+TB2b!L66+TB2b!M66+TB2b!N66+TB2b!O66*Q66)/TB2b!J66</f>
        <v>0.5573012893420688</v>
      </c>
      <c r="G66" s="22">
        <f>(TB2b!S66+TB2b!T66+TB2b!U66+TB2b!V66+TB2b!W66*R66)/TB2b!R66</f>
        <v>0.68927018853314304</v>
      </c>
      <c r="H66" s="22">
        <f>(TB2c!C66+TB2c!D66+TB2c!E66+TB2c!F66+TB2c!G66*S66)/TB2c!B66</f>
        <v>0.74481391307267619</v>
      </c>
      <c r="I66" s="22">
        <f>(TB2c!K66+TB2c!L66+TB2c!M66+TB2c!N66+TB2c!O66*T66)/TB2c!J66</f>
        <v>0.86063315614274472</v>
      </c>
      <c r="J66" s="22">
        <f>(TB2c!S66+TB2c!T66+TB2c!U66+TB2c!V66+TB2c!W66*U66)/TB2c!R66</f>
        <v>0.94040907711524191</v>
      </c>
      <c r="K66" s="685"/>
      <c r="L66" s="15"/>
      <c r="M66" s="1148"/>
      <c r="N66" s="1160">
        <v>0.2259910801080901</v>
      </c>
      <c r="O66" s="1161">
        <v>0.2716105580329895</v>
      </c>
      <c r="P66" s="1161">
        <v>0.45638197660446167</v>
      </c>
      <c r="Q66" s="1161">
        <v>0.5340004563331604</v>
      </c>
      <c r="R66" s="1161">
        <v>0.62761282920837402</v>
      </c>
      <c r="S66" s="1161">
        <v>0.65835112333297729</v>
      </c>
      <c r="T66" s="1161">
        <v>0.72181040048599243</v>
      </c>
      <c r="U66" s="1161">
        <v>0.73310345411300659</v>
      </c>
      <c r="V66" s="1161">
        <v>6.3237622380256653E-2</v>
      </c>
      <c r="W66" s="1161">
        <v>0.15835903584957123</v>
      </c>
      <c r="X66" s="1162">
        <v>0.19593863189220428</v>
      </c>
      <c r="Y66" s="753"/>
      <c r="Z66" s="753"/>
      <c r="AA66" s="2">
        <f>B66*'TB1'!B66+'TB1'!E66*TB2d!E66</f>
        <v>0.23782842414129374</v>
      </c>
      <c r="AB66" s="2">
        <v>0.238868220220711</v>
      </c>
      <c r="AC66" s="2">
        <f t="shared" si="10"/>
        <v>-1.03979607941726E-3</v>
      </c>
      <c r="AD66" s="1152"/>
    </row>
    <row r="67" spans="1:30">
      <c r="A67" s="27">
        <v>1970</v>
      </c>
      <c r="B67" s="327">
        <f>('TB2'!C67+'TB2'!D67+'TB2'!E67+'TB2'!F67+'TB2'!G67*W67)/'TB2'!B67</f>
        <v>0.10869500245364989</v>
      </c>
      <c r="C67" s="527">
        <f>('TB2'!K67+'TB2'!L67+'TB2'!M67+'TB2'!N67+'TB2'!O67*V67)/'TB2'!J67</f>
        <v>5.950323338321635E-2</v>
      </c>
      <c r="D67" s="748">
        <f>('TB2'!S67+'TB2'!T67+'TB2'!U67+'TB2'!V67+'TB2'!W67*X67)/'TB2'!R67</f>
        <v>0.12666633181045647</v>
      </c>
      <c r="E67" s="321">
        <f>(TB2b!C67+TB2b!D67+TB2b!E67+TB2b!F67+TB2b!G67*P67)/TB2b!B67</f>
        <v>0.46666835854132221</v>
      </c>
      <c r="F67" s="26">
        <f>(TB2b!K67+TB2b!L67+TB2b!M67+TB2b!N67+TB2b!O67*Q67)/TB2b!J67</f>
        <v>0.54914183228069913</v>
      </c>
      <c r="G67" s="26">
        <f>(TB2b!S67+TB2b!T67+TB2b!U67+TB2b!V67+TB2b!W67*R67)/TB2b!R67</f>
        <v>0.67522704816342038</v>
      </c>
      <c r="H67" s="26">
        <f>(TB2c!C67+TB2c!D67+TB2c!E67+TB2c!F67+TB2c!G67*S67)/TB2c!B67</f>
        <v>0.72954106126701967</v>
      </c>
      <c r="I67" s="26">
        <f>(TB2c!K67+TB2c!L67+TB2c!M67+TB2c!N67+TB2c!O67*T67)/TB2c!J67</f>
        <v>0.84426537731318885</v>
      </c>
      <c r="J67" s="26">
        <f>(TB2c!S67+TB2c!T67+TB2c!U67+TB2c!V67+TB2c!W67*U67)/TB2c!R67</f>
        <v>0.93208120130453631</v>
      </c>
      <c r="K67" s="686"/>
      <c r="L67" s="15"/>
      <c r="M67" s="1148"/>
      <c r="N67" s="1160">
        <v>0.23058510878002994</v>
      </c>
      <c r="O67" s="1161">
        <v>0.27665600180625916</v>
      </c>
      <c r="P67" s="1161">
        <v>0.46533244848251343</v>
      </c>
      <c r="Q67" s="1161">
        <v>0.56735068559646606</v>
      </c>
      <c r="R67" s="1161">
        <v>0.63570499420166016</v>
      </c>
      <c r="S67" s="1161">
        <v>0.68858087062835693</v>
      </c>
      <c r="T67" s="1161">
        <v>0.69757956266403198</v>
      </c>
      <c r="U67" s="1161">
        <v>0.74955177307128906</v>
      </c>
      <c r="V67" s="1161">
        <v>6.0439001768827438E-2</v>
      </c>
      <c r="W67" s="1161">
        <v>0.15961141884326935</v>
      </c>
      <c r="X67" s="1162">
        <v>0.19769813120365143</v>
      </c>
      <c r="Y67" s="753"/>
      <c r="Z67" s="753"/>
      <c r="AA67" s="2">
        <f>B67*'TB1'!B67+'TB1'!E67*TB2d!E67</f>
        <v>0.230724980047325</v>
      </c>
      <c r="AB67" s="2">
        <v>0.2259303569735493</v>
      </c>
      <c r="AC67" s="2">
        <f t="shared" si="10"/>
        <v>4.7946230737757056E-3</v>
      </c>
      <c r="AD67" s="1152"/>
    </row>
    <row r="68" spans="1:30">
      <c r="A68" s="19">
        <v>1971</v>
      </c>
      <c r="B68" s="325">
        <f>('TB2'!C68+'TB2'!D68+'TB2'!E68+'TB2'!F68+'TB2'!G68*W68)/'TB2'!B68</f>
        <v>0.1108492633001068</v>
      </c>
      <c r="C68" s="521">
        <f>('TB2'!K68+'TB2'!L68+'TB2'!M68+'TB2'!N68+'TB2'!O68*V68)/'TB2'!J68</f>
        <v>5.7851008920934172E-2</v>
      </c>
      <c r="D68" s="746">
        <f>('TB2'!S68+'TB2'!T68+'TB2'!U68+'TB2'!V68+'TB2'!W68*X68)/'TB2'!R68</f>
        <v>0.12946303070731371</v>
      </c>
      <c r="E68" s="319">
        <f>(TB2b!C68+TB2b!D68+TB2b!E68+TB2b!F68+TB2b!G68*P68)/TB2b!B68</f>
        <v>0.46815862430428523</v>
      </c>
      <c r="F68" s="16">
        <f>(TB2b!K68+TB2b!L68+TB2b!M68+TB2b!N68+TB2b!O68*Q68)/TB2b!J68</f>
        <v>0.54907364764135258</v>
      </c>
      <c r="G68" s="16">
        <f>(TB2b!S68+TB2b!T68+TB2b!U68+TB2b!V68+TB2b!W68*R68)/TB2b!R68</f>
        <v>0.67281468525820387</v>
      </c>
      <c r="H68" s="16">
        <f>(TB2c!C68+TB2c!D68+TB2c!E68+TB2c!F68+TB2c!G68*S68)/TB2c!B68</f>
        <v>0.72380585495705052</v>
      </c>
      <c r="I68" s="16">
        <f>(TB2c!K68+TB2c!L68+TB2c!M68+TB2c!N68+TB2c!O68*T68)/TB2c!J68</f>
        <v>0.83736300887404758</v>
      </c>
      <c r="J68" s="16">
        <f>(TB2c!S68+TB2c!T68+TB2c!U68+TB2c!V68+TB2c!W68*U68)/TB2c!R68</f>
        <v>0.92432365924582327</v>
      </c>
      <c r="K68" s="684"/>
      <c r="L68" s="15"/>
      <c r="M68" s="1148"/>
      <c r="N68" s="1160">
        <v>0.23847209723464644</v>
      </c>
      <c r="O68" s="1161">
        <v>0.28372678160667419</v>
      </c>
      <c r="P68" s="1161">
        <v>0.48071599006652832</v>
      </c>
      <c r="Q68" s="1161">
        <v>0.56587368249893188</v>
      </c>
      <c r="R68" s="1161">
        <v>0.63804477453231812</v>
      </c>
      <c r="S68" s="1161">
        <v>0.64862078428268433</v>
      </c>
      <c r="T68" s="1161">
        <v>0.70467448234558105</v>
      </c>
      <c r="U68" s="1161">
        <v>0.745552659034729</v>
      </c>
      <c r="V68" s="1161">
        <v>6.1295140534639359E-2</v>
      </c>
      <c r="W68" s="1161">
        <v>0.16246508061885834</v>
      </c>
      <c r="X68" s="1162">
        <v>0.19937378168106079</v>
      </c>
      <c r="Y68" s="753"/>
      <c r="Z68" s="753"/>
      <c r="AA68" s="2">
        <f>B68*'TB1'!B68+'TB1'!E68*TB2d!E68</f>
        <v>0.23364558240441741</v>
      </c>
      <c r="AB68" s="2">
        <v>0.23485999593534135</v>
      </c>
      <c r="AC68" s="2">
        <f t="shared" si="10"/>
        <v>-1.2144135309239412E-3</v>
      </c>
      <c r="AD68" s="1152"/>
    </row>
    <row r="69" spans="1:30">
      <c r="A69" s="19">
        <v>1972</v>
      </c>
      <c r="B69" s="325">
        <f>('TB2'!C69+'TB2'!D69+'TB2'!E69+'TB2'!F69+'TB2'!G69*W69)/'TB2'!B69</f>
        <v>0.10920372495969867</v>
      </c>
      <c r="C69" s="521">
        <f>('TB2'!K69+'TB2'!L69+'TB2'!M69+'TB2'!N69+'TB2'!O69*V69)/'TB2'!J69</f>
        <v>5.317208846505616E-2</v>
      </c>
      <c r="D69" s="746">
        <f>('TB2'!S69+'TB2'!T69+'TB2'!U69+'TB2'!V69+'TB2'!W69*X69)/'TB2'!R69</f>
        <v>0.12893269080919756</v>
      </c>
      <c r="E69" s="319">
        <f>(TB2b!C69+TB2b!D69+TB2b!E69+TB2b!F69+TB2b!G69*P69)/TB2b!B69</f>
        <v>0.47332195414825068</v>
      </c>
      <c r="F69" s="16">
        <f>(TB2b!K69+TB2b!L69+TB2b!M69+TB2b!N69+TB2b!O69*Q69)/TB2b!J69</f>
        <v>0.55110432115849761</v>
      </c>
      <c r="G69" s="16">
        <f>(TB2b!S69+TB2b!T69+TB2b!U69+TB2b!V69+TB2b!W69*R69)/TB2b!R69</f>
        <v>0.66493576490745376</v>
      </c>
      <c r="H69" s="16">
        <f>(TB2c!C69+TB2c!D69+TB2c!E69+TB2c!F69+TB2c!G69*S69)/TB2c!B69</f>
        <v>0.71470035354566508</v>
      </c>
      <c r="I69" s="16">
        <f>(TB2c!K69+TB2c!L69+TB2c!M69+TB2c!N69+TB2c!O69*T69)/TB2c!J69</f>
        <v>0.8265989918635025</v>
      </c>
      <c r="J69" s="16">
        <f>(TB2c!S69+TB2c!T69+TB2c!U69+TB2c!V69+TB2c!W69*U69)/TB2c!R69</f>
        <v>0.91484150000654052</v>
      </c>
      <c r="K69" s="684"/>
      <c r="L69" s="15"/>
      <c r="M69" s="1148"/>
      <c r="N69" s="1160">
        <v>0.24101928784519541</v>
      </c>
      <c r="O69" s="1161">
        <v>0.28531557321548462</v>
      </c>
      <c r="P69" s="1161">
        <v>0.48827898502349854</v>
      </c>
      <c r="Q69" s="1161">
        <v>0.57717424631118774</v>
      </c>
      <c r="R69" s="1161">
        <v>0.59569847583770752</v>
      </c>
      <c r="S69" s="1161">
        <v>0.6137845516204834</v>
      </c>
      <c r="T69" s="1161">
        <v>0.67936325073242188</v>
      </c>
      <c r="U69" s="1161">
        <v>0.73976057767868042</v>
      </c>
      <c r="V69" s="1161">
        <v>6.3631847500801086E-2</v>
      </c>
      <c r="W69" s="1161">
        <v>0.16392272710800171</v>
      </c>
      <c r="X69" s="1162">
        <v>0.19954825937747955</v>
      </c>
      <c r="Y69" s="753"/>
      <c r="Z69" s="753"/>
      <c r="AA69" s="2">
        <f>B69*'TB1'!B69+'TB1'!E69*TB2d!E69</f>
        <v>0.23540447812777721</v>
      </c>
      <c r="AB69" s="2">
        <v>0.23611130858673884</v>
      </c>
      <c r="AC69" s="2">
        <f t="shared" si="10"/>
        <v>-7.068304589616381E-4</v>
      </c>
      <c r="AD69" s="1152"/>
    </row>
    <row r="70" spans="1:30">
      <c r="A70" s="19">
        <v>1973</v>
      </c>
      <c r="B70" s="325">
        <f>('TB2'!C70+'TB2'!D70+'TB2'!E70+'TB2'!F70+'TB2'!G70*W70)/'TB2'!B70</f>
        <v>0.11029145787506754</v>
      </c>
      <c r="C70" s="521">
        <f>('TB2'!K70+'TB2'!L70+'TB2'!M70+'TB2'!N70+'TB2'!O70*V70)/'TB2'!J70</f>
        <v>4.8162076720784298E-2</v>
      </c>
      <c r="D70" s="746">
        <f>('TB2'!S70+'TB2'!T70+'TB2'!U70+'TB2'!V70+'TB2'!W70*X70)/'TB2'!R70</f>
        <v>0.13240142616586448</v>
      </c>
      <c r="E70" s="319">
        <f>(TB2b!C70+TB2b!D70+TB2b!E70+TB2b!F70+TB2b!G70*P70)/TB2b!B70</f>
        <v>0.47014831605981622</v>
      </c>
      <c r="F70" s="16">
        <f>(TB2b!K70+TB2b!L70+TB2b!M70+TB2b!N70+TB2b!O70*Q70)/TB2b!J70</f>
        <v>0.54312594989028196</v>
      </c>
      <c r="G70" s="16">
        <f>(TB2b!S70+TB2b!T70+TB2b!U70+TB2b!V70+TB2b!W70*R70)/TB2b!R70</f>
        <v>0.64829622754713068</v>
      </c>
      <c r="H70" s="16">
        <f>(TB2c!C70+TB2c!D70+TB2c!E70+TB2c!F70+TB2c!G70*S70)/TB2c!B70</f>
        <v>0.69361554427959882</v>
      </c>
      <c r="I70" s="16">
        <f>(TB2c!K70+TB2c!L70+TB2c!M70+TB2c!N70+TB2c!O70*T70)/TB2c!J70</f>
        <v>0.80068989860427409</v>
      </c>
      <c r="J70" s="16">
        <f>(TB2c!S70+TB2c!T70+TB2c!U70+TB2c!V70+TB2c!W70*U70)/TB2c!R70</f>
        <v>0.89407808574378456</v>
      </c>
      <c r="K70" s="684"/>
      <c r="L70" s="15"/>
      <c r="M70" s="1148"/>
      <c r="N70" s="1160">
        <v>0.24347990791085714</v>
      </c>
      <c r="O70" s="1161">
        <v>0.28906285762786865</v>
      </c>
      <c r="P70" s="1161">
        <v>0.49219700694084167</v>
      </c>
      <c r="Q70" s="1161">
        <v>0.58662021160125732</v>
      </c>
      <c r="R70" s="1161">
        <v>0.59741979837417603</v>
      </c>
      <c r="S70" s="1161">
        <v>0.60697084665298462</v>
      </c>
      <c r="T70" s="1161">
        <v>0.68921661376953125</v>
      </c>
      <c r="U70" s="1161">
        <v>0.74456179141998291</v>
      </c>
      <c r="V70" s="1161">
        <v>6.1185520142316818E-2</v>
      </c>
      <c r="W70" s="1161">
        <v>0.16811573505401611</v>
      </c>
      <c r="X70" s="1162">
        <v>0.20581148564815521</v>
      </c>
      <c r="Y70" s="753"/>
      <c r="Z70" s="753"/>
      <c r="AA70" s="2">
        <f>B70*'TB1'!B70+'TB1'!E70*TB2d!E70</f>
        <v>0.235031110409608</v>
      </c>
      <c r="AB70" s="2">
        <v>0.23735590364981748</v>
      </c>
      <c r="AC70" s="2">
        <f t="shared" si="10"/>
        <v>-2.3247932402094829E-3</v>
      </c>
      <c r="AD70" s="1152"/>
    </row>
    <row r="71" spans="1:30">
      <c r="A71" s="19">
        <v>1974</v>
      </c>
      <c r="B71" s="325">
        <f>('TB2'!C71+'TB2'!D71+'TB2'!E71+'TB2'!F71+'TB2'!G71*W71)/'TB2'!B71</f>
        <v>0.11392299216241535</v>
      </c>
      <c r="C71" s="521">
        <f>('TB2'!K71+'TB2'!L71+'TB2'!M71+'TB2'!N71+'TB2'!O71*V71)/'TB2'!J71</f>
        <v>4.7745477593020065E-2</v>
      </c>
      <c r="D71" s="746">
        <f>('TB2'!S71+'TB2'!T71+'TB2'!U71+'TB2'!V71+'TB2'!W71*X71)/'TB2'!R71</f>
        <v>0.1380973879541301</v>
      </c>
      <c r="E71" s="319">
        <f>(TB2b!C71+TB2b!D71+TB2b!E71+TB2b!F71+TB2b!G71*P71)/TB2b!B71</f>
        <v>0.457537981875204</v>
      </c>
      <c r="F71" s="16">
        <f>(TB2b!K71+TB2b!L71+TB2b!M71+TB2b!N71+TB2b!O71*Q71)/TB2b!J71</f>
        <v>0.52634651613555905</v>
      </c>
      <c r="G71" s="16">
        <f>(TB2b!S71+TB2b!T71+TB2b!U71+TB2b!V71+TB2b!W71*R71)/TB2b!R71</f>
        <v>0.62526331248744338</v>
      </c>
      <c r="H71" s="16">
        <f>(TB2c!C71+TB2c!D71+TB2c!E71+TB2c!F71+TB2c!G71*S71)/TB2c!B71</f>
        <v>0.66674610012746149</v>
      </c>
      <c r="I71" s="16">
        <f>(TB2c!K71+TB2c!L71+TB2c!M71+TB2c!N71+TB2c!O71*T71)/TB2c!J71</f>
        <v>0.76749302233127215</v>
      </c>
      <c r="J71" s="16">
        <f>(TB2c!S71+TB2c!T71+TB2c!U71+TB2c!V71+TB2c!W71*U71)/TB2c!R71</f>
        <v>0.86217785507713796</v>
      </c>
      <c r="K71" s="684"/>
      <c r="L71" s="15"/>
      <c r="M71" s="1148"/>
      <c r="N71" s="1160">
        <v>0.23998628567092303</v>
      </c>
      <c r="O71" s="1161">
        <v>0.28176406025886536</v>
      </c>
      <c r="P71" s="1161">
        <v>0.45984172821044922</v>
      </c>
      <c r="Q71" s="1161">
        <v>0.53673076629638672</v>
      </c>
      <c r="R71" s="1161">
        <v>0.59049266576766968</v>
      </c>
      <c r="S71" s="1161">
        <v>0.61272835731506348</v>
      </c>
      <c r="T71" s="1161">
        <v>0.65689939260482788</v>
      </c>
      <c r="U71" s="1161">
        <v>0.7441636323928833</v>
      </c>
      <c r="V71" s="1161">
        <v>7.3010362684726715E-2</v>
      </c>
      <c r="W71" s="1161">
        <v>0.17288464307785034</v>
      </c>
      <c r="X71" s="1162">
        <v>0.20819568634033203</v>
      </c>
      <c r="Y71" s="753"/>
      <c r="Z71" s="753"/>
      <c r="AA71" s="2">
        <f>B71*'TB1'!B71+'TB1'!E71*TB2d!E71</f>
        <v>0.2317738102277935</v>
      </c>
      <c r="AB71" s="2">
        <v>0.22997508144840417</v>
      </c>
      <c r="AC71" s="2">
        <f t="shared" si="10"/>
        <v>1.7987287793893303E-3</v>
      </c>
      <c r="AD71" s="1152"/>
    </row>
    <row r="72" spans="1:30">
      <c r="A72" s="19">
        <v>1975</v>
      </c>
      <c r="B72" s="325">
        <f>('TB2'!C72+'TB2'!D72+'TB2'!E72+'TB2'!F72+'TB2'!G72*W72)/'TB2'!B72</f>
        <v>0.11670775837065614</v>
      </c>
      <c r="C72" s="521">
        <f>('TB2'!K72+'TB2'!L72+'TB2'!M72+'TB2'!N72+'TB2'!O72*V72)/'TB2'!J72</f>
        <v>4.9674702611502523E-2</v>
      </c>
      <c r="D72" s="746">
        <f>('TB2'!S72+'TB2'!T72+'TB2'!U72+'TB2'!V72+'TB2'!W72*X72)/'TB2'!R72</f>
        <v>0.1400657930399116</v>
      </c>
      <c r="E72" s="319">
        <f>(TB2b!C72+TB2b!D72+TB2b!E72+TB2b!F72+TB2b!G72*P72)/TB2b!B72</f>
        <v>0.46239589495704808</v>
      </c>
      <c r="F72" s="16">
        <f>(TB2b!K72+TB2b!L72+TB2b!M72+TB2b!N72+TB2b!O72*Q72)/TB2b!J72</f>
        <v>0.52963615369186878</v>
      </c>
      <c r="G72" s="16">
        <f>(TB2b!S72+TB2b!T72+TB2b!U72+TB2b!V72+TB2b!W72*R72)/TB2b!R72</f>
        <v>0.61907819406216258</v>
      </c>
      <c r="H72" s="16">
        <f>(TB2c!C72+TB2c!D72+TB2c!E72+TB2c!F72+TB2c!G72*S72)/TB2c!B72</f>
        <v>0.65673925813968792</v>
      </c>
      <c r="I72" s="16">
        <f>(TB2c!K72+TB2c!L72+TB2c!M72+TB2c!N72+TB2c!O72*T72)/TB2c!J72</f>
        <v>0.75137787914556176</v>
      </c>
      <c r="J72" s="16">
        <f>(TB2c!S72+TB2c!T72+TB2c!U72+TB2c!V72+TB2c!W72*U72)/TB2c!R72</f>
        <v>0.84340463798389775</v>
      </c>
      <c r="K72" s="684"/>
      <c r="L72" s="15"/>
      <c r="M72" s="1148"/>
      <c r="N72" s="1160">
        <v>0.25701177508082867</v>
      </c>
      <c r="O72" s="1161">
        <v>0.29753834009170532</v>
      </c>
      <c r="P72" s="1161">
        <v>0.483054518699646</v>
      </c>
      <c r="Q72" s="1161">
        <v>0.57270735502243042</v>
      </c>
      <c r="R72" s="1161">
        <v>0.61156302690505981</v>
      </c>
      <c r="S72" s="1161">
        <v>0.63562822341918945</v>
      </c>
      <c r="T72" s="1161">
        <v>0.78238826990127563</v>
      </c>
      <c r="U72" s="1161">
        <v>0.71888357400894165</v>
      </c>
      <c r="V72" s="1161">
        <v>7.8606590628623962E-2</v>
      </c>
      <c r="W72" s="1161">
        <v>0.18360698223114014</v>
      </c>
      <c r="X72" s="1162">
        <v>0.21772226691246033</v>
      </c>
      <c r="Y72" s="753"/>
      <c r="Z72" s="753"/>
      <c r="AA72" s="2">
        <f>B72*'TB1'!B72+'TB1'!E72*TB2d!E72</f>
        <v>0.23545644110802716</v>
      </c>
      <c r="AB72" s="2">
        <v>0.23583521217813566</v>
      </c>
      <c r="AC72" s="2">
        <f t="shared" si="10"/>
        <v>-3.7877107010850231E-4</v>
      </c>
      <c r="AD72" s="1152"/>
    </row>
    <row r="73" spans="1:30">
      <c r="A73" s="19">
        <v>1976</v>
      </c>
      <c r="B73" s="325">
        <f>('TB2'!C73+'TB2'!D73+'TB2'!E73+'TB2'!F73+'TB2'!G73*W73)/'TB2'!B73</f>
        <v>0.11936264673022193</v>
      </c>
      <c r="C73" s="521">
        <f>('TB2'!K73+'TB2'!L73+'TB2'!M73+'TB2'!N73+'TB2'!O73*V73)/'TB2'!J73</f>
        <v>4.8967715454328847E-2</v>
      </c>
      <c r="D73" s="746">
        <f>('TB2'!S73+'TB2'!T73+'TB2'!U73+'TB2'!V73+'TB2'!W73*X73)/'TB2'!R73</f>
        <v>0.14383888793123917</v>
      </c>
      <c r="E73" s="319">
        <f>(TB2b!C73+TB2b!D73+TB2b!E73+TB2b!F73+TB2b!G73*P73)/TB2b!B73</f>
        <v>0.46950544112203929</v>
      </c>
      <c r="F73" s="16">
        <f>(TB2b!K73+TB2b!L73+TB2b!M73+TB2b!N73+TB2b!O73*Q73)/TB2b!J73</f>
        <v>0.53462990510071506</v>
      </c>
      <c r="G73" s="16">
        <f>(TB2b!S73+TB2b!T73+TB2b!U73+TB2b!V73+TB2b!W73*R73)/TB2b!R73</f>
        <v>0.62340659082585026</v>
      </c>
      <c r="H73" s="16">
        <f>(TB2c!C73+TB2c!D73+TB2c!E73+TB2c!F73+TB2c!G73*S73)/TB2c!B73</f>
        <v>0.65960821257356572</v>
      </c>
      <c r="I73" s="16">
        <f>(TB2c!K73+TB2c!L73+TB2c!M73+TB2c!N73+TB2c!O73*T73)/TB2c!J73</f>
        <v>0.75456995038780494</v>
      </c>
      <c r="J73" s="16">
        <f>(TB2c!S73+TB2c!T73+TB2c!U73+TB2c!V73+TB2c!W73*U73)/TB2c!R73</f>
        <v>0.84970726596446644</v>
      </c>
      <c r="K73" s="684"/>
      <c r="L73" s="15"/>
      <c r="M73" s="1148"/>
      <c r="N73" s="1160">
        <v>0.26422012154491764</v>
      </c>
      <c r="O73" s="1161">
        <v>0.30621635913848877</v>
      </c>
      <c r="P73" s="1161">
        <v>0.48360037803649902</v>
      </c>
      <c r="Q73" s="1161">
        <v>0.56164383888244629</v>
      </c>
      <c r="R73" s="1161">
        <v>0.58233094215393066</v>
      </c>
      <c r="S73" s="1161">
        <v>0.59467935562133789</v>
      </c>
      <c r="T73" s="1161">
        <v>0.66444021463394165</v>
      </c>
      <c r="U73" s="1161">
        <v>0.77457958459854126</v>
      </c>
      <c r="V73" s="1161">
        <v>8.2809075713157654E-2</v>
      </c>
      <c r="W73" s="1161">
        <v>0.19477012753486633</v>
      </c>
      <c r="X73" s="1162">
        <v>0.23159325122833252</v>
      </c>
      <c r="Y73" s="753"/>
      <c r="Z73" s="753"/>
      <c r="AA73" s="2">
        <f>B73*'TB1'!B73+'TB1'!E73*TB2d!E73</f>
        <v>0.23988047153682346</v>
      </c>
      <c r="AB73" s="2">
        <v>0.24094794727556884</v>
      </c>
      <c r="AC73" s="2">
        <f t="shared" si="10"/>
        <v>-1.0674757387453826E-3</v>
      </c>
      <c r="AD73" s="1152"/>
    </row>
    <row r="74" spans="1:30">
      <c r="A74" s="19">
        <v>1977</v>
      </c>
      <c r="B74" s="325">
        <f>('TB2'!C74+'TB2'!D74+'TB2'!E74+'TB2'!F74+'TB2'!G74*W74)/'TB2'!B74</f>
        <v>0.11833168282901617</v>
      </c>
      <c r="C74" s="521">
        <f>('TB2'!K74+'TB2'!L74+'TB2'!M74+'TB2'!N74+'TB2'!O74*V74)/'TB2'!J74</f>
        <v>4.5844585165323706E-2</v>
      </c>
      <c r="D74" s="746">
        <f>('TB2'!S74+'TB2'!T74+'TB2'!U74+'TB2'!V74+'TB2'!W74*X74)/'TB2'!R74</f>
        <v>0.14368688269418078</v>
      </c>
      <c r="E74" s="319">
        <f>(TB2b!C74+TB2b!D74+TB2b!E74+TB2b!F74+TB2b!G74*P74)/TB2b!B74</f>
        <v>0.47549298786783778</v>
      </c>
      <c r="F74" s="16">
        <f>(TB2b!K74+TB2b!L74+TB2b!M74+TB2b!N74+TB2b!O74*Q74)/TB2b!J74</f>
        <v>0.53994339745057707</v>
      </c>
      <c r="G74" s="16">
        <f>(TB2b!S74+TB2b!T74+TB2b!U74+TB2b!V74+TB2b!W74*R74)/TB2b!R74</f>
        <v>0.62524895109702316</v>
      </c>
      <c r="H74" s="16">
        <f>(TB2c!C74+TB2c!D74+TB2c!E74+TB2c!F74+TB2c!G74*S74)/TB2c!B74</f>
        <v>0.66223068231876192</v>
      </c>
      <c r="I74" s="16">
        <f>(TB2c!K74+TB2c!L74+TB2c!M74+TB2c!N74+TB2c!O74*T74)/TB2c!J74</f>
        <v>0.75700530353142248</v>
      </c>
      <c r="J74" s="16">
        <f>(TB2c!S74+TB2c!T74+TB2c!U74+TB2c!V74+TB2c!W74*U74)/TB2c!R74</f>
        <v>0.8528290404714991</v>
      </c>
      <c r="K74" s="684"/>
      <c r="L74" s="15"/>
      <c r="M74" s="1148"/>
      <c r="N74" s="1160">
        <v>0.26863727958174705</v>
      </c>
      <c r="O74" s="1161">
        <v>0.3104725182056427</v>
      </c>
      <c r="P74" s="1161">
        <v>0.49011486768722534</v>
      </c>
      <c r="Q74" s="1161">
        <v>0.5602230429649353</v>
      </c>
      <c r="R74" s="1161">
        <v>0.57523280382156372</v>
      </c>
      <c r="S74" s="1161">
        <v>0.59229475259780884</v>
      </c>
      <c r="T74" s="1161">
        <v>0.67658352851867676</v>
      </c>
      <c r="U74" s="1161">
        <v>0.72220659255981445</v>
      </c>
      <c r="V74" s="1161">
        <v>8.7377019226551056E-2</v>
      </c>
      <c r="W74" s="1161">
        <v>0.20001640915870667</v>
      </c>
      <c r="X74" s="1162">
        <v>0.23669108748435974</v>
      </c>
      <c r="Y74" s="753"/>
      <c r="Z74" s="753"/>
      <c r="AA74" s="2">
        <f>B74*'TB1'!B74+'TB1'!E74*TB2d!E74</f>
        <v>0.24207967077368825</v>
      </c>
      <c r="AB74" s="2">
        <v>0.24419051273442821</v>
      </c>
      <c r="AC74" s="2">
        <f t="shared" si="10"/>
        <v>-2.110841960739962E-3</v>
      </c>
      <c r="AD74" s="1152"/>
    </row>
    <row r="75" spans="1:30">
      <c r="A75" s="19">
        <v>1978</v>
      </c>
      <c r="B75" s="325">
        <f>('TB2'!C75+'TB2'!D75+'TB2'!E75+'TB2'!F75+'TB2'!G75*W75)/'TB2'!B75</f>
        <v>0.11865262614197315</v>
      </c>
      <c r="C75" s="521">
        <f>('TB2'!K75+'TB2'!L75+'TB2'!M75+'TB2'!N75+'TB2'!O75*V75)/'TB2'!J75</f>
        <v>4.2938967117608376E-2</v>
      </c>
      <c r="D75" s="746">
        <f>('TB2'!S75+'TB2'!T75+'TB2'!U75+'TB2'!V75+'TB2'!W75*X75)/'TB2'!R75</f>
        <v>0.14514902778090405</v>
      </c>
      <c r="E75" s="319">
        <f>(TB2b!C75+TB2b!D75+TB2b!E75+TB2b!F75+TB2b!G75*P75)/TB2b!B75</f>
        <v>0.47118859624469178</v>
      </c>
      <c r="F75" s="16">
        <f>(TB2b!K75+TB2b!L75+TB2b!M75+TB2b!N75+TB2b!O75*Q75)/TB2b!J75</f>
        <v>0.53318756577641424</v>
      </c>
      <c r="G75" s="16">
        <f>(TB2b!S75+TB2b!T75+TB2b!U75+TB2b!V75+TB2b!W75*R75)/TB2b!R75</f>
        <v>0.61474929042254067</v>
      </c>
      <c r="H75" s="16">
        <f>(TB2c!C75+TB2c!D75+TB2c!E75+TB2c!F75+TB2c!G75*S75)/TB2c!B75</f>
        <v>0.65395316767579881</v>
      </c>
      <c r="I75" s="16">
        <f>(TB2c!K75+TB2c!L75+TB2c!M75+TB2c!N75+TB2c!O75*T75)/TB2c!J75</f>
        <v>0.7441894304389931</v>
      </c>
      <c r="J75" s="16">
        <f>(TB2c!S75+TB2c!T75+TB2c!U75+TB2c!V75+TB2c!W75*U75)/TB2c!R75</f>
        <v>0.83802156455011367</v>
      </c>
      <c r="K75" s="684"/>
      <c r="L75" s="15"/>
      <c r="M75" s="1148"/>
      <c r="N75" s="1160">
        <v>0.2822620686028971</v>
      </c>
      <c r="O75" s="1161">
        <v>0.32619711756706238</v>
      </c>
      <c r="P75" s="1161">
        <v>0.50492745637893677</v>
      </c>
      <c r="Q75" s="1161">
        <v>0.56785029172897339</v>
      </c>
      <c r="R75" s="1161">
        <v>0.58569222688674927</v>
      </c>
      <c r="S75" s="1161">
        <v>0.60505175590515137</v>
      </c>
      <c r="T75" s="1161">
        <v>0.66268646717071533</v>
      </c>
      <c r="U75" s="1161">
        <v>0.74470973014831543</v>
      </c>
      <c r="V75" s="1161">
        <v>9.1347068548202515E-2</v>
      </c>
      <c r="W75" s="1161">
        <v>0.21276591718196869</v>
      </c>
      <c r="X75" s="1162">
        <v>0.25226703286170959</v>
      </c>
      <c r="Y75" s="753"/>
      <c r="Z75" s="753"/>
      <c r="AA75" s="2">
        <f>B75*'TB1'!B75+'TB1'!E75*TB2d!E75</f>
        <v>0.24101203226236162</v>
      </c>
      <c r="AB75" s="2">
        <v>0.24289899846171273</v>
      </c>
      <c r="AC75" s="2">
        <f t="shared" ref="AC75:AC111" si="23">AA75-AB75</f>
        <v>-1.8869661993511089E-3</v>
      </c>
      <c r="AD75" s="1152"/>
    </row>
    <row r="76" spans="1:30">
      <c r="A76" s="23">
        <v>1979</v>
      </c>
      <c r="B76" s="326">
        <f>('TB2'!C76+'TB2'!D76+'TB2'!E76+'TB2'!F76+'TB2'!G76*W76)/'TB2'!B76</f>
        <v>0.11370021784709707</v>
      </c>
      <c r="C76" s="525">
        <f>('TB2'!K76+'TB2'!L76+'TB2'!M76+'TB2'!N76+'TB2'!O76*V76)/'TB2'!J76</f>
        <v>4.1010309304728002E-2</v>
      </c>
      <c r="D76" s="747">
        <f>('TB2'!S76+'TB2'!T76+'TB2'!U76+'TB2'!V76+'TB2'!W76*X76)/'TB2'!R76</f>
        <v>0.1393052149155091</v>
      </c>
      <c r="E76" s="320">
        <f>(TB2b!C76+TB2b!D76+TB2b!E76+TB2b!F76+TB2b!G76*P76)/TB2b!B76</f>
        <v>0.46068347961783268</v>
      </c>
      <c r="F76" s="22">
        <f>(TB2b!K76+TB2b!L76+TB2b!M76+TB2b!N76+TB2b!O76*Q76)/TB2b!J76</f>
        <v>0.52258892198756113</v>
      </c>
      <c r="G76" s="22">
        <f>(TB2b!S76+TB2b!T76+TB2b!U76+TB2b!V76+TB2b!W76*R76)/TB2b!R76</f>
        <v>0.6057422906189871</v>
      </c>
      <c r="H76" s="22">
        <f>(TB2c!C76+TB2c!D76+TB2c!E76+TB2c!F76+TB2c!G76*S76)/TB2c!B76</f>
        <v>0.6437732295772538</v>
      </c>
      <c r="I76" s="22">
        <f>(TB2c!K76+TB2c!L76+TB2c!M76+TB2c!N76+TB2c!O76*T76)/TB2c!J76</f>
        <v>0.72959781261649892</v>
      </c>
      <c r="J76" s="22">
        <f>(TB2c!S76+TB2c!T76+TB2c!U76+TB2c!V76+TB2c!W76*U76)/TB2c!R76</f>
        <v>0.82206475122451095</v>
      </c>
      <c r="K76" s="685"/>
      <c r="L76" s="15"/>
      <c r="M76" s="1148"/>
      <c r="N76" s="1160">
        <v>0.27922415196436745</v>
      </c>
      <c r="O76" s="1161">
        <v>0.32166168093681335</v>
      </c>
      <c r="P76" s="1161">
        <v>0.4954855740070343</v>
      </c>
      <c r="Q76" s="1161">
        <v>0.566200852394104</v>
      </c>
      <c r="R76" s="1161">
        <v>0.59313338994979858</v>
      </c>
      <c r="S76" s="1161">
        <v>0.610420823097229</v>
      </c>
      <c r="T76" s="1161">
        <v>0.68897539377212524</v>
      </c>
      <c r="U76" s="1161">
        <v>0.78046900033950806</v>
      </c>
      <c r="V76" s="1161">
        <v>8.9600019156932831E-2</v>
      </c>
      <c r="W76" s="1161">
        <v>0.2081267237663269</v>
      </c>
      <c r="X76" s="1162">
        <v>0.24617266654968262</v>
      </c>
      <c r="Y76" s="753"/>
      <c r="Z76" s="753"/>
      <c r="AA76" s="2">
        <f>B76*'TB1'!B76+'TB1'!E76*TB2d!E76</f>
        <v>0.23475547724888696</v>
      </c>
      <c r="AB76" s="2">
        <v>0.23522045700088878</v>
      </c>
      <c r="AC76" s="2">
        <f t="shared" si="23"/>
        <v>-4.6497975200182617E-4</v>
      </c>
      <c r="AD76" s="1152"/>
    </row>
    <row r="77" spans="1:30">
      <c r="A77" s="27">
        <v>1980</v>
      </c>
      <c r="B77" s="327">
        <f>('TB2'!C77+'TB2'!D77+'TB2'!E77+'TB2'!F77+'TB2'!G77*W77)/'TB2'!B77</f>
        <v>0.11410983030484304</v>
      </c>
      <c r="C77" s="527">
        <f>('TB2'!K77+'TB2'!L77+'TB2'!M77+'TB2'!N77+'TB2'!O77*V77)/'TB2'!J77</f>
        <v>4.0964453878921649E-2</v>
      </c>
      <c r="D77" s="748">
        <f>('TB2'!S77+'TB2'!T77+'TB2'!U77+'TB2'!V77+'TB2'!W77*X77)/'TB2'!R77</f>
        <v>0.13909213126644698</v>
      </c>
      <c r="E77" s="321">
        <f>(TB2b!C77+TB2b!D77+TB2b!E77+TB2b!F77+TB2b!G77*P77)/TB2b!B77</f>
        <v>0.44022072296388104</v>
      </c>
      <c r="F77" s="26">
        <f>(TB2b!K77+TB2b!L77+TB2b!M77+TB2b!N77+TB2b!O77*Q77)/TB2b!J77</f>
        <v>0.49728337376557669</v>
      </c>
      <c r="G77" s="26">
        <f>(TB2b!S77+TB2b!T77+TB2b!U77+TB2b!V77+TB2b!W77*R77)/TB2b!R77</f>
        <v>0.57495954456486487</v>
      </c>
      <c r="H77" s="26">
        <f>(TB2c!C77+TB2c!D77+TB2c!E77+TB2c!F77+TB2c!G77*S77)/TB2c!B77</f>
        <v>0.60868457327266612</v>
      </c>
      <c r="I77" s="26">
        <f>(TB2c!K77+TB2c!L77+TB2c!M77+TB2c!N77+TB2c!O77*T77)/TB2c!J77</f>
        <v>0.68768065168594483</v>
      </c>
      <c r="J77" s="26">
        <f>(TB2c!S77+TB2c!T77+TB2c!U77+TB2c!V77+TB2c!W77*U77)/TB2c!R77</f>
        <v>0.77160281684269061</v>
      </c>
      <c r="K77" s="686"/>
      <c r="L77" s="15"/>
      <c r="M77" s="1148"/>
      <c r="N77" s="1160">
        <v>0.27325666937402976</v>
      </c>
      <c r="O77" s="1161">
        <v>0.31160625815391541</v>
      </c>
      <c r="P77" s="1161">
        <v>0.47668188810348511</v>
      </c>
      <c r="Q77" s="1161">
        <v>0.5385582447052002</v>
      </c>
      <c r="R77" s="1161">
        <v>0.59423881769180298</v>
      </c>
      <c r="S77" s="1161">
        <v>0.62184661626815796</v>
      </c>
      <c r="T77" s="1161">
        <v>0.69811421632766724</v>
      </c>
      <c r="U77" s="1161">
        <v>0.80482983589172363</v>
      </c>
      <c r="V77" s="1161">
        <v>9.1389425098896027E-2</v>
      </c>
      <c r="W77" s="1161">
        <v>0.20398010313510895</v>
      </c>
      <c r="X77" s="1162">
        <v>0.23826971650123596</v>
      </c>
      <c r="Y77" s="753"/>
      <c r="Z77" s="753"/>
      <c r="AA77" s="2">
        <f>B77*'TB1'!B77+'TB1'!E77*TB2d!E77</f>
        <v>0.22577864061963057</v>
      </c>
      <c r="AB77" s="2">
        <v>0.22677371320947706</v>
      </c>
      <c r="AC77" s="2">
        <f t="shared" si="23"/>
        <v>-9.9507258984649072E-4</v>
      </c>
      <c r="AD77" s="1152"/>
    </row>
    <row r="78" spans="1:30">
      <c r="A78" s="19">
        <v>1981</v>
      </c>
      <c r="B78" s="325">
        <f>('TB2'!C78+'TB2'!D78+'TB2'!E78+'TB2'!F78+'TB2'!G78*W78)/'TB2'!B78</f>
        <v>0.1205949947213685</v>
      </c>
      <c r="C78" s="521">
        <f>('TB2'!K78+'TB2'!L78+'TB2'!M78+'TB2'!N78+'TB2'!O78*V78)/'TB2'!J78</f>
        <v>4.4797711667602838E-2</v>
      </c>
      <c r="D78" s="746">
        <f>('TB2'!S78+'TB2'!T78+'TB2'!U78+'TB2'!V78+'TB2'!W78*X78)/'TB2'!R78</f>
        <v>0.14576895684872793</v>
      </c>
      <c r="E78" s="319">
        <f>(TB2b!C78+TB2b!D78+TB2b!E78+TB2b!F78+TB2b!G78*P78)/TB2b!B78</f>
        <v>0.45229851786575848</v>
      </c>
      <c r="F78" s="16">
        <f>(TB2b!K78+TB2b!L78+TB2b!M78+TB2b!N78+TB2b!O78*Q78)/TB2b!J78</f>
        <v>0.51176055286370892</v>
      </c>
      <c r="G78" s="16">
        <f>(TB2b!S78+TB2b!T78+TB2b!U78+TB2b!V78+TB2b!W78*R78)/TB2b!R78</f>
        <v>0.58724482540116274</v>
      </c>
      <c r="H78" s="16">
        <f>(TB2c!C78+TB2c!D78+TB2c!E78+TB2c!F78+TB2c!G78*S78)/TB2c!B78</f>
        <v>0.62425273686921667</v>
      </c>
      <c r="I78" s="16">
        <f>(TB2c!K78+TB2c!L78+TB2c!M78+TB2c!N78+TB2c!O78*T78)/TB2c!J78</f>
        <v>0.70523772801207729</v>
      </c>
      <c r="J78" s="16">
        <f>(TB2c!S78+TB2c!T78+TB2c!U78+TB2c!V78+TB2c!W78*U78)/TB2c!R78</f>
        <v>0.78503230348160802</v>
      </c>
      <c r="K78" s="684"/>
      <c r="L78" s="15"/>
      <c r="M78" s="1148"/>
      <c r="N78" s="1160">
        <v>0.29267453648644587</v>
      </c>
      <c r="O78" s="1161">
        <v>0.33243861794471741</v>
      </c>
      <c r="P78" s="1161">
        <v>0.50505852699279785</v>
      </c>
      <c r="Q78" s="1161">
        <v>0.57811367511749268</v>
      </c>
      <c r="R78" s="1161">
        <v>0.61864334344863892</v>
      </c>
      <c r="S78" s="1161">
        <v>0.64740872383117676</v>
      </c>
      <c r="T78" s="1161">
        <v>0.73735326528549194</v>
      </c>
      <c r="U78" s="1161">
        <v>0.83125776052474976</v>
      </c>
      <c r="V78" s="1161">
        <v>9.5079198479652405E-2</v>
      </c>
      <c r="W78" s="1161">
        <v>0.21704046428203583</v>
      </c>
      <c r="X78" s="1162">
        <v>0.25289484858512878</v>
      </c>
      <c r="Y78" s="753"/>
      <c r="Z78" s="753"/>
      <c r="AA78" s="2">
        <f>B78*'TB1'!B78+'TB1'!E78*TB2d!E78</f>
        <v>0.23576045326543615</v>
      </c>
      <c r="AB78" s="2">
        <v>0.23650174257353579</v>
      </c>
      <c r="AC78" s="2">
        <f t="shared" si="23"/>
        <v>-7.4128930809963522E-4</v>
      </c>
      <c r="AD78" s="1152"/>
    </row>
    <row r="79" spans="1:30">
      <c r="A79" s="19">
        <v>1982</v>
      </c>
      <c r="B79" s="325">
        <f>('TB2'!C79+'TB2'!D79+'TB2'!E79+'TB2'!F79+'TB2'!G79*W79)/'TB2'!B79</f>
        <v>0.12403563982825021</v>
      </c>
      <c r="C79" s="521">
        <f>('TB2'!K79+'TB2'!L79+'TB2'!M79+'TB2'!N79+'TB2'!O79*V79)/'TB2'!J79</f>
        <v>4.829018778044987E-2</v>
      </c>
      <c r="D79" s="746">
        <f>('TB2'!S79+'TB2'!T79+'TB2'!U79+'TB2'!V79+'TB2'!W79*X79)/'TB2'!R79</f>
        <v>0.14825154916851752</v>
      </c>
      <c r="E79" s="319">
        <f>(TB2b!C79+TB2b!D79+TB2b!E79+TB2b!F79+TB2b!G79*P79)/TB2b!B79</f>
        <v>0.43767011548142115</v>
      </c>
      <c r="F79" s="16">
        <f>(TB2b!K79+TB2b!L79+TB2b!M79+TB2b!N79+TB2b!O79*Q79)/TB2b!J79</f>
        <v>0.49882072378781561</v>
      </c>
      <c r="G79" s="16">
        <f>(TB2b!S79+TB2b!T79+TB2b!U79+TB2b!V79+TB2b!W79*R79)/TB2b!R79</f>
        <v>0.57897204773809963</v>
      </c>
      <c r="H79" s="16">
        <f>(TB2c!C79+TB2c!D79+TB2c!E79+TB2c!F79+TB2c!G79*S79)/TB2c!B79</f>
        <v>0.60775541050741666</v>
      </c>
      <c r="I79" s="16">
        <f>(TB2c!K79+TB2c!L79+TB2c!M79+TB2c!N79+TB2c!O79*T79)/TB2c!J79</f>
        <v>0.68952578081480564</v>
      </c>
      <c r="J79" s="16">
        <f>(TB2c!S79+TB2c!T79+TB2c!U79+TB2c!V79+TB2c!W79*U79)/TB2c!R79</f>
        <v>0.76653831676904793</v>
      </c>
      <c r="K79" s="684"/>
      <c r="L79" s="15"/>
      <c r="M79" s="1148"/>
      <c r="N79" s="1160">
        <v>0.29307554049827489</v>
      </c>
      <c r="O79" s="1161">
        <v>0.32841923832893372</v>
      </c>
      <c r="P79" s="1161">
        <v>0.49322143197059631</v>
      </c>
      <c r="Q79" s="1161">
        <v>0.57024025917053223</v>
      </c>
      <c r="R79" s="1161">
        <v>0.65210175514221191</v>
      </c>
      <c r="S79" s="1161">
        <v>0.68800073862075806</v>
      </c>
      <c r="T79" s="1161">
        <v>0.79621458053588867</v>
      </c>
      <c r="U79" s="1161">
        <v>0.80732083320617676</v>
      </c>
      <c r="V79" s="1161">
        <v>0.10015007853507996</v>
      </c>
      <c r="W79" s="1161">
        <v>0.2155650407075882</v>
      </c>
      <c r="X79" s="1162">
        <v>0.24713730812072754</v>
      </c>
      <c r="Y79" s="753"/>
      <c r="Z79" s="753"/>
      <c r="AA79" s="2">
        <f>B79*'TB1'!B79+'TB1'!E79*TB2d!E79</f>
        <v>0.23348596077268355</v>
      </c>
      <c r="AB79" s="2">
        <v>0.23439207406351148</v>
      </c>
      <c r="AC79" s="2">
        <f t="shared" si="23"/>
        <v>-9.0611329082793124E-4</v>
      </c>
      <c r="AD79" s="1152"/>
    </row>
    <row r="80" spans="1:30">
      <c r="A80" s="19">
        <v>1983</v>
      </c>
      <c r="B80" s="325">
        <f>('TB2'!C80+'TB2'!D80+'TB2'!E80+'TB2'!F80+'TB2'!G80*W80)/'TB2'!B80</f>
        <v>0.13156767581122714</v>
      </c>
      <c r="C80" s="521">
        <f>('TB2'!K80+'TB2'!L80+'TB2'!M80+'TB2'!N80+'TB2'!O80*V80)/'TB2'!J80</f>
        <v>4.5286016420111756E-2</v>
      </c>
      <c r="D80" s="746">
        <f>('TB2'!S80+'TB2'!T80+'TB2'!U80+'TB2'!V80+'TB2'!W80*X80)/'TB2'!R80</f>
        <v>0.15865222612105018</v>
      </c>
      <c r="E80" s="319">
        <f>(TB2b!C80+TB2b!D80+TB2b!E80+TB2b!F80+TB2b!G80*P80)/TB2b!B80</f>
        <v>0.44212959095010795</v>
      </c>
      <c r="F80" s="16">
        <f>(TB2b!K80+TB2b!L80+TB2b!M80+TB2b!N80+TB2b!O80*Q80)/TB2b!J80</f>
        <v>0.50213948908815587</v>
      </c>
      <c r="G80" s="16">
        <f>(TB2b!S80+TB2b!T80+TB2b!U80+TB2b!V80+TB2b!W80*R80)/TB2b!R80</f>
        <v>0.58131126171392877</v>
      </c>
      <c r="H80" s="16">
        <f>(TB2c!C80+TB2c!D80+TB2c!E80+TB2c!F80+TB2c!G80*S80)/TB2c!B80</f>
        <v>0.61265766283359191</v>
      </c>
      <c r="I80" s="16">
        <f>(TB2c!K80+TB2c!L80+TB2c!M80+TB2c!N80+TB2c!O80*T80)/TB2c!J80</f>
        <v>0.69071138605304727</v>
      </c>
      <c r="J80" s="16">
        <f>(TB2c!S80+TB2c!T80+TB2c!U80+TB2c!V80+TB2c!W80*U80)/TB2c!R80</f>
        <v>0.75861031057146289</v>
      </c>
      <c r="K80" s="684"/>
      <c r="L80" s="15"/>
      <c r="M80" s="1148"/>
      <c r="N80" s="1160">
        <v>0.31390375600362264</v>
      </c>
      <c r="O80" s="1161">
        <v>0.34991681575775146</v>
      </c>
      <c r="P80" s="1161">
        <v>0.50475478172302246</v>
      </c>
      <c r="Q80" s="1161">
        <v>0.58117192983627319</v>
      </c>
      <c r="R80" s="1161">
        <v>0.67671030759811401</v>
      </c>
      <c r="S80" s="1161">
        <v>0.73755300045013428</v>
      </c>
      <c r="T80" s="1161">
        <v>0.8230283260345459</v>
      </c>
      <c r="U80" s="1161">
        <v>0.87383687496185303</v>
      </c>
      <c r="V80" s="1161">
        <v>0.10757306963205338</v>
      </c>
      <c r="W80" s="1161">
        <v>0.23789811134338379</v>
      </c>
      <c r="X80" s="1162">
        <v>0.27208060026168823</v>
      </c>
      <c r="Y80" s="753"/>
      <c r="Z80" s="753"/>
      <c r="AA80" s="2">
        <f>B80*'TB1'!B80+'TB1'!E80*TB2d!E80</f>
        <v>0.24156963341786492</v>
      </c>
      <c r="AB80" s="2">
        <v>0.24285292970172456</v>
      </c>
      <c r="AC80" s="2">
        <f t="shared" si="23"/>
        <v>-1.2832962838596473E-3</v>
      </c>
      <c r="AD80" s="1152"/>
    </row>
    <row r="81" spans="1:30">
      <c r="A81" s="19">
        <v>1984</v>
      </c>
      <c r="B81" s="325">
        <f>('TB2'!C81+'TB2'!D81+'TB2'!E81+'TB2'!F81+'TB2'!G81*W81)/'TB2'!B81</f>
        <v>0.1327510418470553</v>
      </c>
      <c r="C81" s="521">
        <f>('TB2'!K81+'TB2'!L81+'TB2'!M81+'TB2'!N81+'TB2'!O81*V81)/'TB2'!J81</f>
        <v>4.104585089029382E-2</v>
      </c>
      <c r="D81" s="746">
        <f>('TB2'!S81+'TB2'!T81+'TB2'!U81+'TB2'!V81+'TB2'!W81*X81)/'TB2'!R81</f>
        <v>0.16262769943601721</v>
      </c>
      <c r="E81" s="319">
        <f>(TB2b!C81+TB2b!D81+TB2b!E81+TB2b!F81+TB2b!G81*P81)/TB2b!B81</f>
        <v>0.45973129311026428</v>
      </c>
      <c r="F81" s="16">
        <f>(TB2b!K81+TB2b!L81+TB2b!M81+TB2b!N81+TB2b!O81*Q81)/TB2b!J81</f>
        <v>0.51467993432478798</v>
      </c>
      <c r="G81" s="16">
        <f>(TB2b!S81+TB2b!T81+TB2b!U81+TB2b!V81+TB2b!W81*R81)/TB2b!R81</f>
        <v>0.58562467347416558</v>
      </c>
      <c r="H81" s="16">
        <f>(TB2c!C81+TB2c!D81+TB2c!E81+TB2c!F81+TB2c!G81*S81)/TB2c!B81</f>
        <v>0.61345844372095082</v>
      </c>
      <c r="I81" s="16">
        <f>(TB2c!K81+TB2c!L81+TB2c!M81+TB2c!N81+TB2c!O81*T81)/TB2c!J81</f>
        <v>0.69109669627410064</v>
      </c>
      <c r="J81" s="16">
        <f>(TB2c!S81+TB2c!T81+TB2c!U81+TB2c!V81+TB2c!W81*U81)/TB2c!R81</f>
        <v>0.76363512073000295</v>
      </c>
      <c r="K81" s="684"/>
      <c r="L81" s="15"/>
      <c r="M81" s="1148"/>
      <c r="N81" s="1160">
        <v>0.33221880266334924</v>
      </c>
      <c r="O81" s="1161">
        <v>0.37106648087501526</v>
      </c>
      <c r="P81" s="1161">
        <v>0.54275035858154297</v>
      </c>
      <c r="Q81" s="1161">
        <v>0.61791861057281494</v>
      </c>
      <c r="R81" s="1161">
        <v>0.73040896654129028</v>
      </c>
      <c r="S81" s="1161">
        <v>0.78022700548171997</v>
      </c>
      <c r="T81" s="1161">
        <v>0.86904191970825195</v>
      </c>
      <c r="U81" s="1161">
        <v>0.89698868989944458</v>
      </c>
      <c r="V81" s="1161">
        <v>0.11664459109306335</v>
      </c>
      <c r="W81" s="1161">
        <v>0.24767553806304932</v>
      </c>
      <c r="X81" s="1162">
        <v>0.28335225582122803</v>
      </c>
      <c r="Y81" s="753"/>
      <c r="Z81" s="753"/>
      <c r="AA81" s="2">
        <f>B81*'TB1'!B81+'TB1'!E81*TB2d!E81</f>
        <v>0.25263448724122622</v>
      </c>
      <c r="AB81" s="2">
        <v>0.25220638297832976</v>
      </c>
      <c r="AC81" s="2">
        <f t="shared" si="23"/>
        <v>4.2810426289646708E-4</v>
      </c>
      <c r="AD81" s="1152"/>
    </row>
    <row r="82" spans="1:30">
      <c r="A82" s="19">
        <v>1985</v>
      </c>
      <c r="B82" s="325">
        <f>('TB2'!C82+'TB2'!D82+'TB2'!E82+'TB2'!F82+'TB2'!G82*W82)/'TB2'!B82</f>
        <v>0.13339313782744061</v>
      </c>
      <c r="C82" s="521">
        <f>('TB2'!K82+'TB2'!L82+'TB2'!M82+'TB2'!N82+'TB2'!O82*V82)/'TB2'!J82</f>
        <v>4.01312493395505E-2</v>
      </c>
      <c r="D82" s="746">
        <f>('TB2'!S82+'TB2'!T82+'TB2'!U82+'TB2'!V82+'TB2'!W82*X82)/'TB2'!R82</f>
        <v>0.16355484885069274</v>
      </c>
      <c r="E82" s="319">
        <f>(TB2b!C82+TB2b!D82+TB2b!E82+TB2b!F82+TB2b!G82*P82)/TB2b!B82</f>
        <v>0.4473955296526938</v>
      </c>
      <c r="F82" s="16">
        <f>(TB2b!K82+TB2b!L82+TB2b!M82+TB2b!N82+TB2b!O82*Q82)/TB2b!J82</f>
        <v>0.50359006895965919</v>
      </c>
      <c r="G82" s="16">
        <f>(TB2b!S82+TB2b!T82+TB2b!U82+TB2b!V82+TB2b!W82*R82)/TB2b!R82</f>
        <v>0.58051417007099171</v>
      </c>
      <c r="H82" s="16">
        <f>(TB2c!C82+TB2c!D82+TB2c!E82+TB2c!F82+TB2c!G82*S82)/TB2c!B82</f>
        <v>0.61338624962971944</v>
      </c>
      <c r="I82" s="16">
        <f>(TB2c!K82+TB2c!L82+TB2c!M82+TB2c!N82+TB2c!O82*T82)/TB2c!J82</f>
        <v>0.68774950319407901</v>
      </c>
      <c r="J82" s="16">
        <f>(TB2c!S82+TB2c!T82+TB2c!U82+TB2c!V82+TB2c!W82*U82)/TB2c!R82</f>
        <v>0.74881115446050706</v>
      </c>
      <c r="K82" s="684"/>
      <c r="L82" s="15"/>
      <c r="M82" s="1148"/>
      <c r="N82" s="1160">
        <v>0.34771030362338212</v>
      </c>
      <c r="O82" s="1161">
        <v>0.38698908686637878</v>
      </c>
      <c r="P82" s="1161">
        <v>0.54048836231231689</v>
      </c>
      <c r="Q82" s="1161">
        <v>0.60976547002792358</v>
      </c>
      <c r="R82" s="1161">
        <v>0.72394764423370361</v>
      </c>
      <c r="S82" s="1161">
        <v>0.77040302753448486</v>
      </c>
      <c r="T82" s="1161">
        <v>0.85763490200042725</v>
      </c>
      <c r="U82" s="1161">
        <v>0.93658536672592163</v>
      </c>
      <c r="V82" s="1161">
        <v>0.12526132166385651</v>
      </c>
      <c r="W82" s="1161">
        <v>0.26833492517471313</v>
      </c>
      <c r="X82" s="1162">
        <v>0.3067968487739563</v>
      </c>
      <c r="Y82" s="753"/>
      <c r="Z82" s="753"/>
      <c r="AA82" s="2">
        <f>B82*'TB1'!B82+'TB1'!E82*TB2d!E82</f>
        <v>0.24849814433923662</v>
      </c>
      <c r="AB82" s="2">
        <v>0.24817326500234904</v>
      </c>
      <c r="AC82" s="2">
        <f t="shared" si="23"/>
        <v>3.2487933688757353E-4</v>
      </c>
      <c r="AD82" s="1152"/>
    </row>
    <row r="83" spans="1:30">
      <c r="A83" s="19">
        <v>1986</v>
      </c>
      <c r="B83" s="325">
        <f>('TB2'!C83+'TB2'!D83+'TB2'!E83+'TB2'!F83+'TB2'!G83*W83)/'TB2'!B83</f>
        <v>0.12819788491254097</v>
      </c>
      <c r="C83" s="521">
        <f>('TB2'!K83+'TB2'!L83+'TB2'!M83+'TB2'!N83+'TB2'!O83*V83)/'TB2'!J83</f>
        <v>4.43571903444605E-2</v>
      </c>
      <c r="D83" s="746">
        <f>('TB2'!S83+'TB2'!T83+'TB2'!U83+'TB2'!V83+'TB2'!W83*X83)/'TB2'!R83</f>
        <v>0.15441618460322984</v>
      </c>
      <c r="E83" s="319">
        <f>(TB2b!C83+TB2b!D83+TB2b!E83+TB2b!F83+TB2b!G83*P83)/TB2b!B83</f>
        <v>0.42153370316861893</v>
      </c>
      <c r="F83" s="16">
        <f>(TB2b!K83+TB2b!L83+TB2b!M83+TB2b!N83+TB2b!O83*Q83)/TB2b!J83</f>
        <v>0.47763188021704372</v>
      </c>
      <c r="G83" s="16">
        <f>(TB2b!S83+TB2b!T83+TB2b!U83+TB2b!V83+TB2b!W83*R83)/TB2b!R83</f>
        <v>0.55883871081888858</v>
      </c>
      <c r="H83" s="16">
        <f>(TB2c!C83+TB2c!D83+TB2c!E83+TB2c!F83+TB2c!G83*S83)/TB2c!B83</f>
        <v>0.59527029150667865</v>
      </c>
      <c r="I83" s="16">
        <f>(TB2c!K83+TB2c!L83+TB2c!M83+TB2c!N83+TB2c!O83*T83)/TB2c!J83</f>
        <v>0.65904258694995277</v>
      </c>
      <c r="J83" s="16">
        <f>(TB2c!S83+TB2c!T83+TB2c!U83+TB2c!V83+TB2c!W83*U83)/TB2c!R83</f>
        <v>0.7255281642118131</v>
      </c>
      <c r="K83" s="684"/>
      <c r="L83" s="15"/>
      <c r="M83" s="1148"/>
      <c r="N83" s="1160">
        <v>0.34698590936107726</v>
      </c>
      <c r="O83" s="1161">
        <v>0.3823947012424469</v>
      </c>
      <c r="P83" s="1161">
        <v>0.531535804271698</v>
      </c>
      <c r="Q83" s="1161">
        <v>0.60502535104751587</v>
      </c>
      <c r="R83" s="1161">
        <v>0.74557256698608398</v>
      </c>
      <c r="S83" s="1161">
        <v>0.79601997137069702</v>
      </c>
      <c r="T83" s="1161">
        <v>0.88432741165161133</v>
      </c>
      <c r="U83" s="1161">
        <v>0.92794257402420044</v>
      </c>
      <c r="V83" s="1161">
        <v>0.14204771816730499</v>
      </c>
      <c r="W83" s="1161">
        <v>0.26832565665245056</v>
      </c>
      <c r="X83" s="1162">
        <v>0.30191683769226074</v>
      </c>
      <c r="Y83" s="753"/>
      <c r="Z83" s="753"/>
      <c r="AA83" s="2">
        <f>B83*'TB1'!B83+'TB1'!E83*TB2d!E83</f>
        <v>0.23518655528156185</v>
      </c>
      <c r="AB83" s="2">
        <v>0.23445975680332695</v>
      </c>
      <c r="AC83" s="2">
        <f t="shared" si="23"/>
        <v>7.2679847823489685E-4</v>
      </c>
      <c r="AD83" s="1152"/>
    </row>
    <row r="84" spans="1:30">
      <c r="A84" s="19">
        <v>1987</v>
      </c>
      <c r="B84" s="325">
        <f>('TB2'!C84+'TB2'!D84+'TB2'!E84+'TB2'!F84+'TB2'!G84*W84)/'TB2'!B84</f>
        <v>0.12586845584071693</v>
      </c>
      <c r="C84" s="521">
        <f>('TB2'!K84+'TB2'!L84+'TB2'!M84+'TB2'!N84+'TB2'!O84*V84)/'TB2'!J84</f>
        <v>5.8008148370509834E-2</v>
      </c>
      <c r="D84" s="746">
        <f>('TB2'!S84+'TB2'!T84+'TB2'!U84+'TB2'!V84+'TB2'!W84*X84)/'TB2'!R84</f>
        <v>0.14578130916123541</v>
      </c>
      <c r="E84" s="319">
        <f>(TB2b!C84+TB2b!D84+TB2b!E84+TB2b!F84+TB2b!G84*P84)/TB2b!B84</f>
        <v>0.41531604644446007</v>
      </c>
      <c r="F84" s="16">
        <f>(TB2b!K84+TB2b!L84+TB2b!M84+TB2b!N84+TB2b!O84*Q84)/TB2b!J84</f>
        <v>0.47566561506000393</v>
      </c>
      <c r="G84" s="16">
        <f>(TB2b!S84+TB2b!T84+TB2b!U84+TB2b!V84+TB2b!W84*R84)/TB2b!R84</f>
        <v>0.56248901953301</v>
      </c>
      <c r="H84" s="16">
        <f>(TB2c!C84+TB2c!D84+TB2c!E84+TB2c!F84+TB2c!G84*S84)/TB2c!B84</f>
        <v>0.59248593015976325</v>
      </c>
      <c r="I84" s="16">
        <f>(TB2c!K84+TB2c!L84+TB2c!M84+TB2c!N84+TB2c!O84*T84)/TB2c!J84</f>
        <v>0.65882161879718693</v>
      </c>
      <c r="J84" s="16">
        <f>(TB2c!S84+TB2c!T84+TB2c!U84+TB2c!V84+TB2c!W84*U84)/TB2c!R84</f>
        <v>0.72172074893450222</v>
      </c>
      <c r="K84" s="684"/>
      <c r="L84" s="15"/>
      <c r="M84" s="1148"/>
      <c r="N84" s="1160">
        <v>0.36465493875771876</v>
      </c>
      <c r="O84" s="1161">
        <v>0.39840975403785706</v>
      </c>
      <c r="P84" s="1161">
        <v>0.54465639591217041</v>
      </c>
      <c r="Q84" s="1161">
        <v>0.62081336975097656</v>
      </c>
      <c r="R84" s="1161">
        <v>0.78333830833435059</v>
      </c>
      <c r="S84" s="1161">
        <v>0.83664405345916748</v>
      </c>
      <c r="T84" s="1161">
        <v>0.91373103857040405</v>
      </c>
      <c r="U84" s="1161">
        <v>0.93917763233184814</v>
      </c>
      <c r="V84" s="1161">
        <v>0.16290818154811859</v>
      </c>
      <c r="W84" s="1161">
        <v>0.28418770432472229</v>
      </c>
      <c r="X84" s="1162">
        <v>0.31592398881912231</v>
      </c>
      <c r="Y84" s="753"/>
      <c r="Z84" s="753"/>
      <c r="AA84" s="2">
        <f>B84*'TB1'!B84+'TB1'!E84*TB2d!E84</f>
        <v>0.2347341382416967</v>
      </c>
      <c r="AB84" s="2">
        <v>0.23387086240311761</v>
      </c>
      <c r="AC84" s="2">
        <f t="shared" si="23"/>
        <v>8.6327583857909174E-4</v>
      </c>
      <c r="AD84" s="1152"/>
    </row>
    <row r="85" spans="1:30">
      <c r="A85" s="19">
        <v>1988</v>
      </c>
      <c r="B85" s="325">
        <f>('TB2'!C85+'TB2'!D85+'TB2'!E85+'TB2'!F85+'TB2'!G85*W85)/'TB2'!B85</f>
        <v>0.12707092795650154</v>
      </c>
      <c r="C85" s="521">
        <f>('TB2'!K85+'TB2'!L85+'TB2'!M85+'TB2'!N85+'TB2'!O85*V85)/'TB2'!J85</f>
        <v>6.2149142407312438E-2</v>
      </c>
      <c r="D85" s="746">
        <f>('TB2'!S85+'TB2'!T85+'TB2'!U85+'TB2'!V85+'TB2'!W85*X85)/'TB2'!R85</f>
        <v>0.14571782974719641</v>
      </c>
      <c r="E85" s="319">
        <f>(TB2b!C85+TB2b!D85+TB2b!E85+TB2b!F85+TB2b!G85*P85)/TB2b!B85</f>
        <v>0.41079275196897136</v>
      </c>
      <c r="F85" s="16">
        <f>(TB2b!K85+TB2b!L85+TB2b!M85+TB2b!N85+TB2b!O85*Q85)/TB2b!J85</f>
        <v>0.467489453375451</v>
      </c>
      <c r="G85" s="16">
        <f>(TB2b!S85+TB2b!T85+TB2b!U85+TB2b!V85+TB2b!W85*R85)/TB2b!R85</f>
        <v>0.5431916608195495</v>
      </c>
      <c r="H85" s="16">
        <f>(TB2c!C85+TB2c!D85+TB2c!E85+TB2c!F85+TB2c!G85*S85)/TB2c!B85</f>
        <v>0.56924443437864702</v>
      </c>
      <c r="I85" s="16">
        <f>(TB2c!K85+TB2c!L85+TB2c!M85+TB2c!N85+TB2c!O85*T85)/TB2c!J85</f>
        <v>0.63745935116433694</v>
      </c>
      <c r="J85" s="16">
        <f>(TB2c!S85+TB2c!T85+TB2c!U85+TB2c!V85+TB2c!W85*U85)/TB2c!R85</f>
        <v>0.68661965632280042</v>
      </c>
      <c r="K85" s="684"/>
      <c r="L85" s="15"/>
      <c r="M85" s="1148"/>
      <c r="N85" s="1160">
        <v>0.36991200561600418</v>
      </c>
      <c r="O85" s="1161">
        <v>0.40474215149879456</v>
      </c>
      <c r="P85" s="1161">
        <v>0.5483858585357666</v>
      </c>
      <c r="Q85" s="1161">
        <v>0.62078309059143066</v>
      </c>
      <c r="R85" s="1161">
        <v>0.77200573682785034</v>
      </c>
      <c r="S85" s="1161">
        <v>0.82089143991470337</v>
      </c>
      <c r="T85" s="1161">
        <v>0.90924215316772461</v>
      </c>
      <c r="U85" s="1161">
        <v>0.96109384298324585</v>
      </c>
      <c r="V85" s="1161">
        <v>0.16535459458827972</v>
      </c>
      <c r="W85" s="1161">
        <v>0.28947791457176208</v>
      </c>
      <c r="X85" s="1162">
        <v>0.32268586754798889</v>
      </c>
      <c r="Y85" s="753"/>
      <c r="Z85" s="753"/>
      <c r="AA85" s="2">
        <f>B85*'TB1'!B85+'TB1'!E85*TB2d!E85</f>
        <v>0.23757535909085009</v>
      </c>
      <c r="AB85" s="2">
        <v>0.23677816544956704</v>
      </c>
      <c r="AC85" s="2">
        <f t="shared" si="23"/>
        <v>7.9719364128305603E-4</v>
      </c>
      <c r="AD85" s="1152"/>
    </row>
    <row r="86" spans="1:30">
      <c r="A86" s="23">
        <v>1989</v>
      </c>
      <c r="B86" s="326">
        <f>('TB2'!C86+'TB2'!D86+'TB2'!E86+'TB2'!F86+'TB2'!G86*W86)/'TB2'!B86</f>
        <v>0.12737917522256542</v>
      </c>
      <c r="C86" s="525">
        <f>('TB2'!K86+'TB2'!L86+'TB2'!M86+'TB2'!N86+'TB2'!O86*V86)/'TB2'!J86</f>
        <v>6.1056382637647739E-2</v>
      </c>
      <c r="D86" s="747">
        <f>('TB2'!S86+'TB2'!T86+'TB2'!U86+'TB2'!V86+'TB2'!W86*X86)/'TB2'!R86</f>
        <v>0.14659783411003985</v>
      </c>
      <c r="E86" s="320">
        <f>(TB2b!C86+TB2b!D86+TB2b!E86+TB2b!F86+TB2b!G86*P86)/TB2b!B86</f>
        <v>0.41000505322882186</v>
      </c>
      <c r="F86" s="22">
        <f>(TB2b!K86+TB2b!L86+TB2b!M86+TB2b!N86+TB2b!O86*Q86)/TB2b!J86</f>
        <v>0.47074391443265035</v>
      </c>
      <c r="G86" s="22">
        <f>(TB2b!S86+TB2b!T86+TB2b!U86+TB2b!V86+TB2b!W86*R86)/TB2b!R86</f>
        <v>0.56163487949456814</v>
      </c>
      <c r="H86" s="22">
        <f>(TB2c!C86+TB2c!D86+TB2c!E86+TB2c!F86+TB2c!G86*S86)/TB2c!B86</f>
        <v>0.59321222520062644</v>
      </c>
      <c r="I86" s="22">
        <f>(TB2c!K86+TB2c!L86+TB2c!M86+TB2c!N86+TB2c!O86*T86)/TB2c!J86</f>
        <v>0.66249736401187054</v>
      </c>
      <c r="J86" s="22">
        <f>(TB2c!S86+TB2c!T86+TB2c!U86+TB2c!V86+TB2c!W86*U86)/TB2c!R86</f>
        <v>0.71706310191280953</v>
      </c>
      <c r="K86" s="685"/>
      <c r="L86" s="15"/>
      <c r="M86" s="1148"/>
      <c r="N86" s="1160">
        <v>0.37726644076117444</v>
      </c>
      <c r="O86" s="1161">
        <v>0.41177043318748474</v>
      </c>
      <c r="P86" s="1161">
        <v>0.55368643999099731</v>
      </c>
      <c r="Q86" s="1161">
        <v>0.63102859258651733</v>
      </c>
      <c r="R86" s="1161">
        <v>0.79459750652313232</v>
      </c>
      <c r="S86" s="1161">
        <v>0.84638345241546631</v>
      </c>
      <c r="T86" s="1161">
        <v>0.92635959386825562</v>
      </c>
      <c r="U86" s="1161">
        <v>0.95230329036712646</v>
      </c>
      <c r="V86" s="1161">
        <v>0.17234887182712555</v>
      </c>
      <c r="W86" s="1161">
        <v>0.29658794403076172</v>
      </c>
      <c r="X86" s="1162">
        <v>0.32961717247962952</v>
      </c>
      <c r="Y86" s="753"/>
      <c r="Z86" s="753"/>
      <c r="AA86" s="2">
        <f>B86*'TB1'!B86+'TB1'!E86*TB2d!E86</f>
        <v>0.23667103304224424</v>
      </c>
      <c r="AB86" s="2">
        <v>0.23575889202049652</v>
      </c>
      <c r="AC86" s="2">
        <f t="shared" si="23"/>
        <v>9.1214102174771994E-4</v>
      </c>
      <c r="AD86" s="1152"/>
    </row>
    <row r="87" spans="1:30">
      <c r="A87" s="27">
        <v>1990</v>
      </c>
      <c r="B87" s="327">
        <f>('TB2'!C87+'TB2'!D87+'TB2'!E87+'TB2'!F87+'TB2'!G87*W87)/'TB2'!B87</f>
        <v>0.12563566015637068</v>
      </c>
      <c r="C87" s="527">
        <f>('TB2'!K87+'TB2'!L87+'TB2'!M87+'TB2'!N87+'TB2'!O87*V87)/'TB2'!J87</f>
        <v>5.5315025798443954E-2</v>
      </c>
      <c r="D87" s="748">
        <f>('TB2'!S87+'TB2'!T87+'TB2'!U87+'TB2'!V87+'TB2'!W87*X87)/'TB2'!R87</f>
        <v>0.14607066590541579</v>
      </c>
      <c r="E87" s="321">
        <f>(TB2b!C87+TB2b!D87+TB2b!E87+TB2b!F87+TB2b!G87*P87)/TB2b!B87</f>
        <v>0.40140989561281132</v>
      </c>
      <c r="F87" s="26">
        <f>(TB2b!K87+TB2b!L87+TB2b!M87+TB2b!N87+TB2b!O87*Q87)/TB2b!J87</f>
        <v>0.46083005913164649</v>
      </c>
      <c r="G87" s="26">
        <f>(TB2b!S87+TB2b!T87+TB2b!U87+TB2b!V87+TB2b!W87*R87)/TB2b!R87</f>
        <v>0.54540287278875699</v>
      </c>
      <c r="H87" s="26">
        <f>(TB2c!C87+TB2c!D87+TB2c!E87+TB2c!F87+TB2c!G87*S87)/TB2c!B87</f>
        <v>0.57694845010274998</v>
      </c>
      <c r="I87" s="26">
        <f>(TB2c!K87+TB2c!L87+TB2c!M87+TB2c!N87+TB2c!O87*T87)/TB2c!J87</f>
        <v>0.65064494315645671</v>
      </c>
      <c r="J87" s="26">
        <f>(TB2c!S87+TB2c!T87+TB2c!U87+TB2c!V87+TB2c!W87*U87)/TB2c!R87</f>
        <v>0.70566292950796261</v>
      </c>
      <c r="K87" s="686"/>
      <c r="L87" s="15"/>
      <c r="M87" s="1148"/>
      <c r="N87" s="1160">
        <v>0.38030169675084119</v>
      </c>
      <c r="O87" s="1161">
        <v>0.41379639506340027</v>
      </c>
      <c r="P87" s="1161">
        <v>0.55168628692626953</v>
      </c>
      <c r="Q87" s="1161">
        <v>0.62852984666824341</v>
      </c>
      <c r="R87" s="1161">
        <v>0.78956735134124756</v>
      </c>
      <c r="S87" s="1161">
        <v>0.84394145011901855</v>
      </c>
      <c r="T87" s="1161">
        <v>0.92900723218917847</v>
      </c>
      <c r="U87" s="1161">
        <v>0.95665198564529419</v>
      </c>
      <c r="V87" s="1161">
        <v>0.17878459393978119</v>
      </c>
      <c r="W87" s="1161">
        <v>0.30059054493904114</v>
      </c>
      <c r="X87" s="1162">
        <v>0.33273741602897644</v>
      </c>
      <c r="Y87" s="753"/>
      <c r="Z87" s="753"/>
      <c r="AA87" s="2">
        <f>B87*'TB1'!B87+'TB1'!E87*TB2d!E87</f>
        <v>0.23239910474571659</v>
      </c>
      <c r="AB87" s="2">
        <v>0.23148801733082386</v>
      </c>
      <c r="AC87" s="2">
        <f t="shared" si="23"/>
        <v>9.1108741489273615E-4</v>
      </c>
      <c r="AD87" s="1152"/>
    </row>
    <row r="88" spans="1:30">
      <c r="A88" s="19">
        <v>1991</v>
      </c>
      <c r="B88" s="325">
        <f>('TB2'!C88+'TB2'!D88+'TB2'!E88+'TB2'!F88+'TB2'!G88*W88)/'TB2'!B88</f>
        <v>0.1252183326558346</v>
      </c>
      <c r="C88" s="521">
        <f>('TB2'!K88+'TB2'!L88+'TB2'!M88+'TB2'!N88+'TB2'!O88*V88)/'TB2'!J88</f>
        <v>4.6395987801732125E-2</v>
      </c>
      <c r="D88" s="746">
        <f>('TB2'!S88+'TB2'!T88+'TB2'!U88+'TB2'!V88+'TB2'!W88*X88)/'TB2'!R88</f>
        <v>0.14800285051623921</v>
      </c>
      <c r="E88" s="319">
        <f>(TB2b!C88+TB2b!D88+TB2b!E88+TB2b!F88+TB2b!G88*P88)/TB2b!B88</f>
        <v>0.39940551326889595</v>
      </c>
      <c r="F88" s="16">
        <f>(TB2b!K88+TB2b!L88+TB2b!M88+TB2b!N88+TB2b!O88*Q88)/TB2b!J88</f>
        <v>0.46130492921496385</v>
      </c>
      <c r="G88" s="16">
        <f>(TB2b!S88+TB2b!T88+TB2b!U88+TB2b!V88+TB2b!W88*R88)/TB2b!R88</f>
        <v>0.55653751985912303</v>
      </c>
      <c r="H88" s="16">
        <f>(TB2c!C88+TB2c!D88+TB2c!E88+TB2c!F88+TB2c!G88*S88)/TB2c!B88</f>
        <v>0.58906490748864593</v>
      </c>
      <c r="I88" s="16">
        <f>(TB2c!K88+TB2c!L88+TB2c!M88+TB2c!N88+TB2c!O88*T88)/TB2c!J88</f>
        <v>0.6640315297240228</v>
      </c>
      <c r="J88" s="16">
        <f>(TB2c!S88+TB2c!T88+TB2c!U88+TB2c!V88+TB2c!W88*U88)/TB2c!R88</f>
        <v>0.72591147883293039</v>
      </c>
      <c r="K88" s="684"/>
      <c r="L88" s="15"/>
      <c r="M88" s="1148"/>
      <c r="N88" s="1160">
        <v>0.38195004159620322</v>
      </c>
      <c r="O88" s="1161">
        <v>0.41527295112609863</v>
      </c>
      <c r="P88" s="1161">
        <v>0.5442814826965332</v>
      </c>
      <c r="Q88" s="1161">
        <v>0.61834979057312012</v>
      </c>
      <c r="R88" s="1161">
        <v>0.77804338932037354</v>
      </c>
      <c r="S88" s="1161">
        <v>0.82495439052581787</v>
      </c>
      <c r="T88" s="1161">
        <v>0.90807831287384033</v>
      </c>
      <c r="U88" s="1161">
        <v>0.94189250469207764</v>
      </c>
      <c r="V88" s="1161">
        <v>0.17668601870536804</v>
      </c>
      <c r="W88" s="1161">
        <v>0.30523395538330078</v>
      </c>
      <c r="X88" s="1162">
        <v>0.33851882815361023</v>
      </c>
      <c r="Y88" s="753"/>
      <c r="Z88" s="753"/>
      <c r="AA88" s="2">
        <f>B88*'TB1'!B88+'TB1'!E88*TB2d!E88</f>
        <v>0.23093460551619521</v>
      </c>
      <c r="AB88" s="2">
        <v>0.2304365120436721</v>
      </c>
      <c r="AC88" s="2">
        <f t="shared" si="23"/>
        <v>4.9809347252310898E-4</v>
      </c>
      <c r="AD88" s="1152"/>
    </row>
    <row r="89" spans="1:30">
      <c r="A89" s="19">
        <v>1992</v>
      </c>
      <c r="B89" s="325">
        <f>('TB2'!C89+'TB2'!D89+'TB2'!E89+'TB2'!F89+'TB2'!G89*W89)/'TB2'!B89</f>
        <v>0.12025852751775289</v>
      </c>
      <c r="C89" s="521">
        <f>('TB2'!K89+'TB2'!L89+'TB2'!M89+'TB2'!N89+'TB2'!O89*V89)/'TB2'!J89</f>
        <v>4.0532593610672366E-2</v>
      </c>
      <c r="D89" s="746">
        <f>('TB2'!S89+'TB2'!T89+'TB2'!U89+'TB2'!V89+'TB2'!W89*X89)/'TB2'!R89</f>
        <v>0.14211900028354688</v>
      </c>
      <c r="E89" s="319">
        <f>(TB2b!C89+TB2b!D89+TB2b!E89+TB2b!F89+TB2b!G89*P89)/TB2b!B89</f>
        <v>0.3901015086433256</v>
      </c>
      <c r="F89" s="16">
        <f>(TB2b!K89+TB2b!L89+TB2b!M89+TB2b!N89+TB2b!O89*Q89)/TB2b!J89</f>
        <v>0.45113711959836778</v>
      </c>
      <c r="G89" s="16">
        <f>(TB2b!S89+TB2b!T89+TB2b!U89+TB2b!V89+TB2b!W89*R89)/TB2b!R89</f>
        <v>0.53778452044714187</v>
      </c>
      <c r="H89" s="16">
        <f>(TB2c!C89+TB2c!D89+TB2c!E89+TB2c!F89+TB2c!G89*S89)/TB2c!B89</f>
        <v>0.56856512388463532</v>
      </c>
      <c r="I89" s="16">
        <f>(TB2c!K89+TB2c!L89+TB2c!M89+TB2c!N89+TB2c!O89*T89)/TB2c!J89</f>
        <v>0.62360485675402166</v>
      </c>
      <c r="J89" s="16">
        <f>(TB2c!S89+TB2c!T89+TB2c!U89+TB2c!V89+TB2c!W89*U89)/TB2c!R89</f>
        <v>0.66923682508600013</v>
      </c>
      <c r="K89" s="684"/>
      <c r="L89" s="15"/>
      <c r="M89" s="1148"/>
      <c r="N89" s="1160">
        <v>0.38111123351418069</v>
      </c>
      <c r="O89" s="1161">
        <v>0.41199466586112976</v>
      </c>
      <c r="P89" s="1161">
        <v>0.54449248313903809</v>
      </c>
      <c r="Q89" s="1161">
        <v>0.62401998043060303</v>
      </c>
      <c r="R89" s="1161">
        <v>0.78856194019317627</v>
      </c>
      <c r="S89" s="1161">
        <v>0.83889448642730713</v>
      </c>
      <c r="T89" s="1161">
        <v>0.90628689527511597</v>
      </c>
      <c r="U89" s="1161">
        <v>0.94926273822784424</v>
      </c>
      <c r="V89" s="1161">
        <v>0.17821231484413147</v>
      </c>
      <c r="W89" s="1161">
        <v>0.30013257265090942</v>
      </c>
      <c r="X89" s="1162">
        <v>0.33015304803848267</v>
      </c>
      <c r="Y89" s="753"/>
      <c r="Z89" s="753"/>
      <c r="AA89" s="2">
        <f>B89*'TB1'!B89+'TB1'!E89*TB2d!E89</f>
        <v>0.227593315371726</v>
      </c>
      <c r="AB89" s="2">
        <v>0.22717548022461354</v>
      </c>
      <c r="AC89" s="2">
        <f t="shared" si="23"/>
        <v>4.1783514711246639E-4</v>
      </c>
      <c r="AD89" s="1152"/>
    </row>
    <row r="90" spans="1:30">
      <c r="A90" s="19">
        <v>1993</v>
      </c>
      <c r="B90" s="325">
        <f>('TB2'!C90+'TB2'!D90+'TB2'!E90+'TB2'!F90+'TB2'!G90*W90)/'TB2'!B90</f>
        <v>0.12252721441904094</v>
      </c>
      <c r="C90" s="521">
        <f>('TB2'!K90+'TB2'!L90+'TB2'!M90+'TB2'!N90+'TB2'!O90*V90)/'TB2'!J90</f>
        <v>4.239033778657289E-2</v>
      </c>
      <c r="D90" s="746">
        <f>('TB2'!S90+'TB2'!T90+'TB2'!U90+'TB2'!V90+'TB2'!W90*X90)/'TB2'!R90</f>
        <v>0.14433599114203757</v>
      </c>
      <c r="E90" s="319">
        <f>(TB2b!C90+TB2b!D90+TB2b!E90+TB2b!F90+TB2b!G90*P90)/TB2b!B90</f>
        <v>0.39552657656760876</v>
      </c>
      <c r="F90" s="16">
        <f>(TB2b!K90+TB2b!L90+TB2b!M90+TB2b!N90+TB2b!O90*Q90)/TB2b!J90</f>
        <v>0.45551622100348144</v>
      </c>
      <c r="G90" s="16">
        <f>(TB2b!S90+TB2b!T90+TB2b!U90+TB2b!V90+TB2b!W90*R90)/TB2b!R90</f>
        <v>0.55374253473585533</v>
      </c>
      <c r="H90" s="16">
        <f>(TB2c!C90+TB2c!D90+TB2c!E90+TB2c!F90+TB2c!G90*S90)/TB2c!B90</f>
        <v>0.58908333924879286</v>
      </c>
      <c r="I90" s="16">
        <f>(TB2c!K90+TB2c!L90+TB2c!M90+TB2c!N90+TB2c!O90*T90)/TB2c!J90</f>
        <v>0.65366237741373623</v>
      </c>
      <c r="J90" s="16">
        <f>(TB2c!S90+TB2c!T90+TB2c!U90+TB2c!V90+TB2c!W90*U90)/TB2c!R90</f>
        <v>0.72086664872341666</v>
      </c>
      <c r="K90" s="684"/>
      <c r="L90" s="15"/>
      <c r="M90" s="1148"/>
      <c r="N90" s="1160">
        <v>0.38333511081717803</v>
      </c>
      <c r="O90" s="1161">
        <v>0.41470170021057129</v>
      </c>
      <c r="P90" s="1161">
        <v>0.54675865173339844</v>
      </c>
      <c r="Q90" s="1161">
        <v>0.61646050214767456</v>
      </c>
      <c r="R90" s="1161">
        <v>0.78545373678207397</v>
      </c>
      <c r="S90" s="1161">
        <v>0.83756434917449951</v>
      </c>
      <c r="T90" s="1161">
        <v>0.91259604692459106</v>
      </c>
      <c r="U90" s="1161">
        <v>0.96146601438522339</v>
      </c>
      <c r="V90" s="1161">
        <v>0.17734073102474213</v>
      </c>
      <c r="W90" s="1161">
        <v>0.30368927121162415</v>
      </c>
      <c r="X90" s="1162">
        <v>0.3345978856086731</v>
      </c>
      <c r="Y90" s="753"/>
      <c r="Z90" s="753"/>
      <c r="AA90" s="2">
        <f>B90*'TB1'!B90+'TB1'!E90*TB2d!E90</f>
        <v>0.23051641136948092</v>
      </c>
      <c r="AB90" s="2">
        <v>0.23024466466873983</v>
      </c>
      <c r="AC90" s="2">
        <f t="shared" si="23"/>
        <v>2.7174670074109342E-4</v>
      </c>
      <c r="AD90" s="1152"/>
    </row>
    <row r="91" spans="1:30">
      <c r="A91" s="19">
        <v>1994</v>
      </c>
      <c r="B91" s="325">
        <f>('TB2'!C91+'TB2'!D91+'TB2'!E91+'TB2'!F91+'TB2'!G91*W91)/'TB2'!B91</f>
        <v>0.129180590100552</v>
      </c>
      <c r="C91" s="521">
        <f>('TB2'!K91+'TB2'!L91+'TB2'!M91+'TB2'!N91+'TB2'!O91*V91)/'TB2'!J91</f>
        <v>4.513687718621142E-2</v>
      </c>
      <c r="D91" s="746">
        <f>('TB2'!S91+'TB2'!T91+'TB2'!U91+'TB2'!V91+'TB2'!W91*X91)/'TB2'!R91</f>
        <v>0.15217126605031969</v>
      </c>
      <c r="E91" s="319">
        <f>(TB2b!C91+TB2b!D91+TB2b!E91+TB2b!F91+TB2b!G91*P91)/TB2b!B91</f>
        <v>0.41023720595636681</v>
      </c>
      <c r="F91" s="16">
        <f>(TB2b!K91+TB2b!L91+TB2b!M91+TB2b!N91+TB2b!O91*Q91)/TB2b!J91</f>
        <v>0.47271759817865472</v>
      </c>
      <c r="G91" s="16">
        <f>(TB2b!S91+TB2b!T91+TB2b!U91+TB2b!V91+TB2b!W91*R91)/TB2b!R91</f>
        <v>0.57201012510741933</v>
      </c>
      <c r="H91" s="16">
        <f>(TB2c!C91+TB2c!D91+TB2c!E91+TB2c!F91+TB2c!G91*S91)/TB2c!B91</f>
        <v>0.61101866386873771</v>
      </c>
      <c r="I91" s="16">
        <f>(TB2c!K91+TB2c!L91+TB2c!M91+TB2c!N91+TB2c!O91*T91)/TB2c!J91</f>
        <v>0.68436214019436503</v>
      </c>
      <c r="J91" s="16">
        <f>(TB2c!S91+TB2c!T91+TB2c!U91+TB2c!V91+TB2c!W91*U91)/TB2c!R91</f>
        <v>0.76260051989673028</v>
      </c>
      <c r="K91" s="684"/>
      <c r="L91" s="15"/>
      <c r="M91" s="1148"/>
      <c r="N91" s="1160">
        <v>0.3986118963936216</v>
      </c>
      <c r="O91" s="1161">
        <v>0.43049168586730957</v>
      </c>
      <c r="P91" s="1161">
        <v>0.55968606472015381</v>
      </c>
      <c r="Q91" s="1161">
        <v>0.63290321826934814</v>
      </c>
      <c r="R91" s="1161">
        <v>0.77988433837890625</v>
      </c>
      <c r="S91" s="1161">
        <v>0.82946676015853882</v>
      </c>
      <c r="T91" s="1161">
        <v>0.88713598251342773</v>
      </c>
      <c r="U91" s="1161">
        <v>0.90126270055770874</v>
      </c>
      <c r="V91" s="1161">
        <v>0.18566957116127014</v>
      </c>
      <c r="W91" s="1161">
        <v>0.31900128722190857</v>
      </c>
      <c r="X91" s="1162">
        <v>0.35121133923530579</v>
      </c>
      <c r="Y91" s="753"/>
      <c r="Z91" s="753"/>
      <c r="AA91" s="2">
        <f>B91*'TB1'!B91+'TB1'!E91*TB2d!E91</f>
        <v>0.24120454223619914</v>
      </c>
      <c r="AB91" s="2">
        <v>0.24069236963958848</v>
      </c>
      <c r="AC91" s="2">
        <f t="shared" si="23"/>
        <v>5.1217259661065495E-4</v>
      </c>
      <c r="AD91" s="1152"/>
    </row>
    <row r="92" spans="1:30">
      <c r="A92" s="19">
        <v>1995</v>
      </c>
      <c r="B92" s="325">
        <f>('TB2'!C92+'TB2'!D92+'TB2'!E92+'TB2'!F92+'TB2'!G92*W92)/'TB2'!B92</f>
        <v>0.13187942316798354</v>
      </c>
      <c r="C92" s="521">
        <f>('TB2'!K92+'TB2'!L92+'TB2'!M92+'TB2'!N92+'TB2'!O92*V92)/'TB2'!J92</f>
        <v>3.2457294562365152E-2</v>
      </c>
      <c r="D92" s="746">
        <f>('TB2'!S92+'TB2'!T92+'TB2'!U92+'TB2'!V92+'TB2'!W92*X92)/'TB2'!R92</f>
        <v>0.1592292130783739</v>
      </c>
      <c r="E92" s="319">
        <f>(TB2b!C92+TB2b!D92+TB2b!E92+TB2b!F92+TB2b!G92*P92)/TB2b!B92</f>
        <v>0.41852789819696318</v>
      </c>
      <c r="F92" s="16">
        <f>(TB2b!K92+TB2b!L92+TB2b!M92+TB2b!N92+TB2b!O92*Q92)/TB2b!J92</f>
        <v>0.47846027172046646</v>
      </c>
      <c r="G92" s="16">
        <f>(TB2b!S92+TB2b!T92+TB2b!U92+TB2b!V92+TB2b!W92*R92)/TB2b!R92</f>
        <v>0.57297263990701497</v>
      </c>
      <c r="H92" s="16">
        <f>(TB2c!C92+TB2c!D92+TB2c!E92+TB2c!F92+TB2c!G92*S92)/TB2c!B92</f>
        <v>0.60775942787129256</v>
      </c>
      <c r="I92" s="16">
        <f>(TB2c!K92+TB2c!L92+TB2c!M92+TB2c!N92+TB2c!O92*T92)/TB2c!J92</f>
        <v>0.67609349545643449</v>
      </c>
      <c r="J92" s="16">
        <f>(TB2c!S92+TB2c!T92+TB2c!U92+TB2c!V92+TB2c!W92*U92)/TB2c!R92</f>
        <v>0.75137059223644964</v>
      </c>
      <c r="K92" s="684"/>
      <c r="L92" s="15"/>
      <c r="M92" s="1148"/>
      <c r="N92" s="1160">
        <v>0.41893012129872492</v>
      </c>
      <c r="O92" s="1161">
        <v>0.4542483389377594</v>
      </c>
      <c r="P92" s="1161">
        <v>0.58607584238052368</v>
      </c>
      <c r="Q92" s="1161">
        <v>0.65529412031173706</v>
      </c>
      <c r="R92" s="1161">
        <v>0.79898077249526978</v>
      </c>
      <c r="S92" s="1161">
        <v>0.83595436811447144</v>
      </c>
      <c r="T92" s="1161">
        <v>0.89005076885223389</v>
      </c>
      <c r="U92" s="1161">
        <v>0.91341334581375122</v>
      </c>
      <c r="V92" s="1161">
        <v>0.18058282136917114</v>
      </c>
      <c r="W92" s="1161">
        <v>0.33354723453521729</v>
      </c>
      <c r="X92" s="1162">
        <v>0.37059611082077026</v>
      </c>
      <c r="Y92" s="753"/>
      <c r="Z92" s="753"/>
      <c r="AA92" s="2">
        <f>B92*'TB1'!B92+'TB1'!E92*TB2d!E92</f>
        <v>0.24842459312512677</v>
      </c>
      <c r="AB92" s="2">
        <v>0.24786427923903057</v>
      </c>
      <c r="AC92" s="2">
        <f t="shared" si="23"/>
        <v>5.6031388609620314E-4</v>
      </c>
      <c r="AD92" s="1152"/>
    </row>
    <row r="93" spans="1:30">
      <c r="A93" s="19">
        <v>1996</v>
      </c>
      <c r="B93" s="325">
        <f>('TB2'!C93+'TB2'!D93+'TB2'!E93+'TB2'!F93+'TB2'!G93*W93)/'TB2'!B93</f>
        <v>0.13522626504137888</v>
      </c>
      <c r="C93" s="521">
        <f>('TB2'!K93+'TB2'!L93+'TB2'!M93+'TB2'!N93+'TB2'!O93*V93)/'TB2'!J93</f>
        <v>3.6225523053400877E-2</v>
      </c>
      <c r="D93" s="746">
        <f>('TB2'!S93+'TB2'!T93+'TB2'!U93+'TB2'!V93+'TB2'!W93*X93)/'TB2'!R93</f>
        <v>0.16231092875827036</v>
      </c>
      <c r="E93" s="319">
        <f>(TB2b!C93+TB2b!D93+TB2b!E93+TB2b!F93+TB2b!G93*P93)/TB2b!B93</f>
        <v>0.42097932443904129</v>
      </c>
      <c r="F93" s="16">
        <f>(TB2b!K93+TB2b!L93+TB2b!M93+TB2b!N93+TB2b!O93*Q93)/TB2b!J93</f>
        <v>0.4755968532723247</v>
      </c>
      <c r="G93" s="16">
        <f>(TB2b!S93+TB2b!T93+TB2b!U93+TB2b!V93+TB2b!W93*R93)/TB2b!R93</f>
        <v>0.56539487219857942</v>
      </c>
      <c r="H93" s="16">
        <f>(TB2c!C93+TB2c!D93+TB2c!E93+TB2c!F93+TB2c!G93*S93)/TB2c!B93</f>
        <v>0.59575310046739538</v>
      </c>
      <c r="I93" s="16">
        <f>(TB2c!K93+TB2c!L93+TB2c!M93+TB2c!N93+TB2c!O93*T93)/TB2c!J93</f>
        <v>0.66144098346087798</v>
      </c>
      <c r="J93" s="16">
        <f>(TB2c!S93+TB2c!T93+TB2c!U93+TB2c!V93+TB2c!W93*U93)/TB2c!R93</f>
        <v>0.7318677745704113</v>
      </c>
      <c r="K93" s="684"/>
      <c r="L93" s="15"/>
      <c r="M93" s="1148"/>
      <c r="N93" s="1160">
        <v>0.43572267915949758</v>
      </c>
      <c r="O93" s="1161">
        <v>0.47090771794319153</v>
      </c>
      <c r="P93" s="1161">
        <v>0.6071159839630127</v>
      </c>
      <c r="Q93" s="1161">
        <v>0.67518848180770874</v>
      </c>
      <c r="R93" s="1161">
        <v>0.80719095468521118</v>
      </c>
      <c r="S93" s="1161">
        <v>0.84551149606704712</v>
      </c>
      <c r="T93" s="1161">
        <v>0.89589810371398926</v>
      </c>
      <c r="U93" s="1161">
        <v>0.92074602842330933</v>
      </c>
      <c r="V93" s="1161">
        <v>0.19061142206192017</v>
      </c>
      <c r="W93" s="1161">
        <v>0.34576678276062012</v>
      </c>
      <c r="X93" s="1162">
        <v>0.38249537348747253</v>
      </c>
      <c r="Y93" s="753"/>
      <c r="Z93" s="753"/>
      <c r="AA93" s="2">
        <f>B93*'TB1'!B93+'TB1'!E93*TB2d!E93</f>
        <v>0.25394530502942197</v>
      </c>
      <c r="AB93" s="2">
        <v>0.25316676605501809</v>
      </c>
      <c r="AC93" s="2">
        <f t="shared" si="23"/>
        <v>7.785389744038862E-4</v>
      </c>
      <c r="AD93" s="1152"/>
    </row>
    <row r="94" spans="1:30">
      <c r="A94" s="19">
        <v>1997</v>
      </c>
      <c r="B94" s="325">
        <f>('TB2'!C94+'TB2'!D94+'TB2'!E94+'TB2'!F94+'TB2'!G94*W94)/'TB2'!B94</f>
        <v>0.1380192161855622</v>
      </c>
      <c r="C94" s="521">
        <f>('TB2'!K94+'TB2'!L94+'TB2'!M94+'TB2'!N94+'TB2'!O94*V94)/'TB2'!J94</f>
        <v>3.6260098495650997E-2</v>
      </c>
      <c r="D94" s="746">
        <f>('TB2'!S94+'TB2'!T94+'TB2'!U94+'TB2'!V94+'TB2'!W94*X94)/'TB2'!R94</f>
        <v>0.16614297729638747</v>
      </c>
      <c r="E94" s="319">
        <f>(TB2b!C94+TB2b!D94+TB2b!E94+TB2b!F94+TB2b!G94*P94)/TB2b!B94</f>
        <v>0.4175590659015862</v>
      </c>
      <c r="F94" s="16">
        <f>(TB2b!K94+TB2b!L94+TB2b!M94+TB2b!N94+TB2b!O94*Q94)/TB2b!J94</f>
        <v>0.47051849016479247</v>
      </c>
      <c r="G94" s="16">
        <f>(TB2b!S94+TB2b!T94+TB2b!U94+TB2b!V94+TB2b!W94*R94)/TB2b!R94</f>
        <v>0.55436951895283304</v>
      </c>
      <c r="H94" s="16">
        <f>(TB2c!C94+TB2c!D94+TB2c!E94+TB2c!F94+TB2c!G94*S94)/TB2c!B94</f>
        <v>0.58612957563859669</v>
      </c>
      <c r="I94" s="16">
        <f>(TB2c!K94+TB2c!L94+TB2c!M94+TB2c!N94+TB2c!O94*T94)/TB2c!J94</f>
        <v>0.64448664803157951</v>
      </c>
      <c r="J94" s="16">
        <f>(TB2c!S94+TB2c!T94+TB2c!U94+TB2c!V94+TB2c!W94*U94)/TB2c!R94</f>
        <v>0.70121172571188339</v>
      </c>
      <c r="K94" s="684"/>
      <c r="L94" s="15"/>
      <c r="M94" s="1148"/>
      <c r="N94" s="1160">
        <v>0.44671796208907405</v>
      </c>
      <c r="O94" s="1161">
        <v>0.48280492424964905</v>
      </c>
      <c r="P94" s="1161">
        <v>0.61868560314178467</v>
      </c>
      <c r="Q94" s="1161">
        <v>0.68755394220352173</v>
      </c>
      <c r="R94" s="1161">
        <v>0.81626325845718384</v>
      </c>
      <c r="S94" s="1161">
        <v>0.86316114664077759</v>
      </c>
      <c r="T94" s="1161">
        <v>0.92358255386352539</v>
      </c>
      <c r="U94" s="1161">
        <v>0.94673717021942139</v>
      </c>
      <c r="V94" s="1161">
        <v>0.19147048890590668</v>
      </c>
      <c r="W94" s="1161">
        <v>0.35164579749107361</v>
      </c>
      <c r="X94" s="1162">
        <v>0.38979285955429077</v>
      </c>
      <c r="Y94" s="753"/>
      <c r="Z94" s="753"/>
      <c r="AA94" s="2">
        <f>B94*'TB1'!B94+'TB1'!E94*TB2d!E94</f>
        <v>0.25617246797841536</v>
      </c>
      <c r="AB94" s="2">
        <v>0.25515982987982105</v>
      </c>
      <c r="AC94" s="2">
        <f t="shared" si="23"/>
        <v>1.0126380985943095E-3</v>
      </c>
      <c r="AD94" s="1152"/>
    </row>
    <row r="95" spans="1:30">
      <c r="A95" s="19">
        <v>1998</v>
      </c>
      <c r="B95" s="325">
        <f>('TB2'!C95+'TB2'!D95+'TB2'!E95+'TB2'!F95+'TB2'!G95*W95)/'TB2'!B95</f>
        <v>0.13280007303385005</v>
      </c>
      <c r="C95" s="521">
        <f>('TB2'!K95+'TB2'!L95+'TB2'!M95+'TB2'!N95+'TB2'!O95*V95)/'TB2'!J95</f>
        <v>4.3472049965681311E-2</v>
      </c>
      <c r="D95" s="746">
        <f>('TB2'!S95+'TB2'!T95+'TB2'!U95+'TB2'!V95+'TB2'!W95*X95)/'TB2'!R95</f>
        <v>0.15774697328071394</v>
      </c>
      <c r="E95" s="319">
        <f>(TB2b!C95+TB2b!D95+TB2b!E95+TB2b!F95+TB2b!G95*P95)/TB2b!B95</f>
        <v>0.40186532072080489</v>
      </c>
      <c r="F95" s="16">
        <f>(TB2b!K95+TB2b!L95+TB2b!M95+TB2b!N95+TB2b!O95*Q95)/TB2b!J95</f>
        <v>0.45379587133323063</v>
      </c>
      <c r="G95" s="16">
        <f>(TB2b!S95+TB2b!T95+TB2b!U95+TB2b!V95+TB2b!W95*R95)/TB2b!R95</f>
        <v>0.53614356370095295</v>
      </c>
      <c r="H95" s="16">
        <f>(TB2c!C95+TB2c!D95+TB2c!E95+TB2c!F95+TB2c!G95*S95)/TB2c!B95</f>
        <v>0.56083264069304573</v>
      </c>
      <c r="I95" s="16">
        <f>(TB2c!K95+TB2c!L95+TB2c!M95+TB2c!N95+TB2c!O95*T95)/TB2c!J95</f>
        <v>0.60598196196003318</v>
      </c>
      <c r="J95" s="16">
        <f>(TB2c!S95+TB2c!T95+TB2c!U95+TB2c!V95+TB2c!W95*U95)/TB2c!R95</f>
        <v>0.65720478894499668</v>
      </c>
      <c r="K95" s="684"/>
      <c r="L95" s="15"/>
      <c r="M95" s="1148"/>
      <c r="N95" s="1160">
        <v>0.43719563037261422</v>
      </c>
      <c r="O95" s="1161">
        <v>0.47275131940841675</v>
      </c>
      <c r="P95" s="1161">
        <v>0.61246496438980103</v>
      </c>
      <c r="Q95" s="1161">
        <v>0.68634873628616333</v>
      </c>
      <c r="R95" s="1161">
        <v>0.8275948166847229</v>
      </c>
      <c r="S95" s="1161">
        <v>0.8647925853729248</v>
      </c>
      <c r="T95" s="1161">
        <v>0.9113469123840332</v>
      </c>
      <c r="U95" s="1161">
        <v>0.94658821821212769</v>
      </c>
      <c r="V95" s="1161">
        <v>0.19347842037677765</v>
      </c>
      <c r="W95" s="1161">
        <v>0.33902037143707275</v>
      </c>
      <c r="X95" s="1162">
        <v>0.37509480118751526</v>
      </c>
      <c r="Y95" s="753"/>
      <c r="Z95" s="753"/>
      <c r="AA95" s="2">
        <f>B95*'TB1'!B95+'TB1'!E95*TB2d!E95</f>
        <v>0.24750767714168881</v>
      </c>
      <c r="AB95" s="2">
        <v>0.24573848453181224</v>
      </c>
      <c r="AC95" s="2">
        <f t="shared" si="23"/>
        <v>1.7691926098765687E-3</v>
      </c>
      <c r="AD95" s="1152"/>
    </row>
    <row r="96" spans="1:30">
      <c r="A96" s="23">
        <v>1999</v>
      </c>
      <c r="B96" s="326">
        <f>('TB2'!C96+'TB2'!D96+'TB2'!E96+'TB2'!F96+'TB2'!G96*W96)/'TB2'!B96</f>
        <v>0.13173253146858688</v>
      </c>
      <c r="C96" s="525">
        <f>('TB2'!K96+'TB2'!L96+'TB2'!M96+'TB2'!N96+'TB2'!O96*V96)/'TB2'!J96</f>
        <v>5.7215736512088451E-2</v>
      </c>
      <c r="D96" s="747">
        <f>('TB2'!S96+'TB2'!T96+'TB2'!U96+'TB2'!V96+'TB2'!W96*X96)/'TB2'!R96</f>
        <v>0.1519939593851071</v>
      </c>
      <c r="E96" s="320">
        <f>(TB2b!C96+TB2b!D96+TB2b!E96+TB2b!F96+TB2b!G96*P96)/TB2b!B96</f>
        <v>0.39053946463985162</v>
      </c>
      <c r="F96" s="22">
        <f>(TB2b!K96+TB2b!L96+TB2b!M96+TB2b!N96+TB2b!O96*Q96)/TB2b!J96</f>
        <v>0.44226058993211825</v>
      </c>
      <c r="G96" s="22">
        <f>(TB2b!S96+TB2b!T96+TB2b!U96+TB2b!V96+TB2b!W96*R96)/TB2b!R96</f>
        <v>0.52222786139825084</v>
      </c>
      <c r="H96" s="22">
        <f>(TB2c!C96+TB2c!D96+TB2c!E96+TB2c!F96+TB2c!G96*S96)/TB2c!B96</f>
        <v>0.54516935728556859</v>
      </c>
      <c r="I96" s="22">
        <f>(TB2c!K96+TB2c!L96+TB2c!M96+TB2c!N96+TB2c!O96*T96)/TB2c!J96</f>
        <v>0.5773479181418143</v>
      </c>
      <c r="J96" s="22">
        <f>(TB2c!S96+TB2c!T96+TB2c!U96+TB2c!V96+TB2c!W96*U96)/TB2c!R96</f>
        <v>0.61232931365006982</v>
      </c>
      <c r="K96" s="685"/>
      <c r="L96" s="15"/>
      <c r="M96" s="1148"/>
      <c r="N96" s="1160">
        <v>0.42782153461444039</v>
      </c>
      <c r="O96" s="1161">
        <v>0.46084669232368469</v>
      </c>
      <c r="P96" s="1161">
        <v>0.6034548282623291</v>
      </c>
      <c r="Q96" s="1161">
        <v>0.6831398606300354</v>
      </c>
      <c r="R96" s="1161">
        <v>0.83150285482406616</v>
      </c>
      <c r="S96" s="1161">
        <v>0.87343811988830566</v>
      </c>
      <c r="T96" s="1161">
        <v>0.92570203542709351</v>
      </c>
      <c r="U96" s="1161">
        <v>0.96470874547958374</v>
      </c>
      <c r="V96" s="1161">
        <v>0.19923147559165955</v>
      </c>
      <c r="W96" s="1161">
        <v>0.3269713819026947</v>
      </c>
      <c r="X96" s="1162">
        <v>0.35865145921707153</v>
      </c>
      <c r="Y96" s="753"/>
      <c r="Z96" s="753"/>
      <c r="AA96" s="2">
        <f>B96*'TB1'!B96+'TB1'!E96*TB2d!E96</f>
        <v>0.24392041397597503</v>
      </c>
      <c r="AB96" s="2">
        <v>0.24143990903960388</v>
      </c>
      <c r="AC96" s="2">
        <f t="shared" si="23"/>
        <v>2.4805049363711418E-3</v>
      </c>
      <c r="AD96" s="1152"/>
    </row>
    <row r="97" spans="1:30">
      <c r="A97" s="27">
        <v>2000</v>
      </c>
      <c r="B97" s="327">
        <f>('TB2'!C97+'TB2'!D97+'TB2'!E97+'TB2'!F97+'TB2'!G97*W97)/'TB2'!B97</f>
        <v>0.1275800733372264</v>
      </c>
      <c r="C97" s="527">
        <f>('TB2'!K97+'TB2'!L97+'TB2'!M97+'TB2'!N97+'TB2'!O97*V97)/'TB2'!J97</f>
        <v>5.62005621897795E-2</v>
      </c>
      <c r="D97" s="748">
        <f>('TB2'!S97+'TB2'!T97+'TB2'!U97+'TB2'!V97+'TB2'!W97*X97)/'TB2'!R97</f>
        <v>0.1469199877688134</v>
      </c>
      <c r="E97" s="321">
        <f>(TB2b!C97+TB2b!D97+TB2b!E97+TB2b!F97+TB2b!G97*P97)/TB2b!B97</f>
        <v>0.37357564613430427</v>
      </c>
      <c r="F97" s="26">
        <f>(TB2b!K97+TB2b!L97+TB2b!M97+TB2b!N97+TB2b!O97*Q97)/TB2b!J97</f>
        <v>0.42282565967536767</v>
      </c>
      <c r="G97" s="26">
        <f>(TB2b!S97+TB2b!T97+TB2b!U97+TB2b!V97+TB2b!W97*R97)/TB2b!R97</f>
        <v>0.4949041370993178</v>
      </c>
      <c r="H97" s="26">
        <f>(TB2c!C97+TB2c!D97+TB2c!E97+TB2c!F97+TB2c!G97*S97)/TB2c!B97</f>
        <v>0.5118480885377189</v>
      </c>
      <c r="I97" s="26">
        <f>(TB2c!K97+TB2c!L97+TB2c!M97+TB2c!N97+TB2c!O97*T97)/TB2c!J97</f>
        <v>0.53309841281169379</v>
      </c>
      <c r="J97" s="26">
        <f>(TB2c!S97+TB2c!T97+TB2c!U97+TB2c!V97+TB2c!W97*U97)/TB2c!R97</f>
        <v>0.56712563411983774</v>
      </c>
      <c r="K97" s="686"/>
      <c r="L97" s="15"/>
      <c r="M97" s="1148"/>
      <c r="N97" s="1160">
        <v>0.4210020715676917</v>
      </c>
      <c r="O97" s="1161">
        <v>0.45398601889610291</v>
      </c>
      <c r="P97" s="1161">
        <v>0.59569287300109863</v>
      </c>
      <c r="Q97" s="1161">
        <v>0.67521572113037109</v>
      </c>
      <c r="R97" s="1161">
        <v>0.83042126893997192</v>
      </c>
      <c r="S97" s="1161">
        <v>0.86831539869308472</v>
      </c>
      <c r="T97" s="1161">
        <v>0.92060333490371704</v>
      </c>
      <c r="U97" s="1161">
        <v>0.96037876605987549</v>
      </c>
      <c r="V97" s="1161">
        <v>0.19585093855857849</v>
      </c>
      <c r="W97" s="1161">
        <v>0.31999677419662476</v>
      </c>
      <c r="X97" s="1162">
        <v>0.35135549306869507</v>
      </c>
      <c r="Y97" s="753"/>
      <c r="Z97" s="753"/>
      <c r="AA97" s="2">
        <f>B97*'TB1'!B97+'TB1'!E97*TB2d!E97</f>
        <v>0.23553091614802169</v>
      </c>
      <c r="AB97" s="2">
        <v>0.232965972409443</v>
      </c>
      <c r="AC97" s="2">
        <f t="shared" si="23"/>
        <v>2.5649437385786844E-3</v>
      </c>
      <c r="AD97" s="1152"/>
    </row>
    <row r="98" spans="1:30">
      <c r="A98" s="19">
        <v>2001</v>
      </c>
      <c r="B98" s="325">
        <f>('TB2'!C98+'TB2'!D98+'TB2'!E98+'TB2'!F98+'TB2'!G98*W98)/'TB2'!B98</f>
        <v>0.12695961452047458</v>
      </c>
      <c r="C98" s="521">
        <f>('TB2'!K98+'TB2'!L98+'TB2'!M98+'TB2'!N98+'TB2'!O98*V98)/'TB2'!J98</f>
        <v>5.3539477915700427E-2</v>
      </c>
      <c r="D98" s="746">
        <f>('TB2'!S98+'TB2'!T98+'TB2'!U98+'TB2'!V98+'TB2'!W98*X98)/'TB2'!R98</f>
        <v>0.14720477286878142</v>
      </c>
      <c r="E98" s="319">
        <f>(TB2b!C98+TB2b!D98+TB2b!E98+TB2b!F98+TB2b!G98*P98)/TB2b!B98</f>
        <v>0.36747172104229742</v>
      </c>
      <c r="F98" s="16">
        <f>(TB2b!K98+TB2b!L98+TB2b!M98+TB2b!N98+TB2b!O98*Q98)/TB2b!J98</f>
        <v>0.41949818408576928</v>
      </c>
      <c r="G98" s="16">
        <f>(TB2b!S98+TB2b!T98+TB2b!U98+TB2b!V98+TB2b!W98*R98)/TB2b!R98</f>
        <v>0.50081622677230841</v>
      </c>
      <c r="H98" s="16">
        <f>(TB2c!C98+TB2c!D98+TB2c!E98+TB2c!F98+TB2c!G98*S98)/TB2c!B98</f>
        <v>0.52469794527639857</v>
      </c>
      <c r="I98" s="16">
        <f>(TB2c!K98+TB2c!L98+TB2c!M98+TB2c!N98+TB2c!O98*T98)/TB2c!J98</f>
        <v>0.57360310795797065</v>
      </c>
      <c r="J98" s="16">
        <f>(TB2c!S98+TB2c!T98+TB2c!U98+TB2c!V98+TB2c!W98*U98)/TB2c!R98</f>
        <v>0.63307863159680966</v>
      </c>
      <c r="K98" s="684"/>
      <c r="L98" s="15"/>
      <c r="M98" s="1148"/>
      <c r="N98" s="1160">
        <v>0.40915295391755224</v>
      </c>
      <c r="O98" s="1161">
        <v>0.44056379795074463</v>
      </c>
      <c r="P98" s="1161">
        <v>0.57143431901931763</v>
      </c>
      <c r="Q98" s="1161">
        <v>0.64636451005935669</v>
      </c>
      <c r="R98" s="1161">
        <v>0.80278891324996948</v>
      </c>
      <c r="S98" s="1161">
        <v>0.84554684162139893</v>
      </c>
      <c r="T98" s="1161">
        <v>0.90256834030151367</v>
      </c>
      <c r="U98" s="1161">
        <v>0.93672692775726318</v>
      </c>
      <c r="V98" s="1161">
        <v>0.19812288880348206</v>
      </c>
      <c r="W98" s="1161">
        <v>0.3208884596824646</v>
      </c>
      <c r="X98" s="1162">
        <v>0.35158544778823853</v>
      </c>
      <c r="Y98" s="753"/>
      <c r="Z98" s="753"/>
      <c r="AA98" s="2">
        <f>B98*'TB1'!B98+'TB1'!E98*TB2d!E98</f>
        <v>0.22989987203016848</v>
      </c>
      <c r="AB98" s="2">
        <v>0.22855560061093944</v>
      </c>
      <c r="AC98" s="2">
        <f t="shared" si="23"/>
        <v>1.3442714192290484E-3</v>
      </c>
      <c r="AD98" s="1152"/>
    </row>
    <row r="99" spans="1:30">
      <c r="A99" s="19">
        <v>2002</v>
      </c>
      <c r="B99" s="325">
        <f>('TB2'!C99+'TB2'!D99+'TB2'!E99+'TB2'!F99+'TB2'!G99*W99)/'TB2'!B99</f>
        <v>0.12770450559800944</v>
      </c>
      <c r="C99" s="521">
        <f>('TB2'!K99+'TB2'!L99+'TB2'!M99+'TB2'!N99+'TB2'!O99*V99)/'TB2'!J99</f>
        <v>5.3699433871624326E-2</v>
      </c>
      <c r="D99" s="746">
        <f>('TB2'!S99+'TB2'!T99+'TB2'!U99+'TB2'!V99+'TB2'!W99*X99)/'TB2'!R99</f>
        <v>0.14735618013615953</v>
      </c>
      <c r="E99" s="319">
        <f>(TB2b!C99+TB2b!D99+TB2b!E99+TB2b!F99+TB2b!G99*P99)/TB2b!B99</f>
        <v>0.38823071885120825</v>
      </c>
      <c r="F99" s="16">
        <f>(TB2b!K99+TB2b!L99+TB2b!M99+TB2b!N99+TB2b!O99*Q99)/TB2b!J99</f>
        <v>0.44537530197774899</v>
      </c>
      <c r="G99" s="16">
        <f>(TB2b!S99+TB2b!T99+TB2b!U99+TB2b!V99+TB2b!W99*R99)/TB2b!R99</f>
        <v>0.54013795554706945</v>
      </c>
      <c r="H99" s="16">
        <f>(TB2c!C99+TB2c!D99+TB2c!E99+TB2c!F99+TB2c!G99*S99)/TB2c!B99</f>
        <v>0.56974399815077603</v>
      </c>
      <c r="I99" s="16">
        <f>(TB2c!K99+TB2c!L99+TB2c!M99+TB2c!N99+TB2c!O99*T99)/TB2c!J99</f>
        <v>0.62549990353852936</v>
      </c>
      <c r="J99" s="16">
        <f>(TB2c!S99+TB2c!T99+TB2c!U99+TB2c!V99+TB2c!W99*U99)/TB2c!R99</f>
        <v>0.70422599039422418</v>
      </c>
      <c r="K99" s="684"/>
      <c r="L99" s="15"/>
      <c r="M99" s="1148"/>
      <c r="N99" s="1160">
        <v>0.40409963884383771</v>
      </c>
      <c r="O99" s="1161">
        <v>0.43419194221496582</v>
      </c>
      <c r="P99" s="1161">
        <v>0.55991703271865845</v>
      </c>
      <c r="Q99" s="1161">
        <v>0.63701111078262329</v>
      </c>
      <c r="R99" s="1161">
        <v>0.79438835382461548</v>
      </c>
      <c r="S99" s="1161">
        <v>0.83760112524032593</v>
      </c>
      <c r="T99" s="1161">
        <v>0.89380061626434326</v>
      </c>
      <c r="U99" s="1161">
        <v>0.92598485946655273</v>
      </c>
      <c r="V99" s="1161">
        <v>0.19668711721897125</v>
      </c>
      <c r="W99" s="1161">
        <v>0.31980058550834656</v>
      </c>
      <c r="X99" s="1162">
        <v>0.3496701717376709</v>
      </c>
      <c r="Y99" s="753"/>
      <c r="Z99" s="753"/>
      <c r="AA99" s="2">
        <f>B99*'TB1'!B99+'TB1'!E99*TB2d!E99</f>
        <v>0.23900886359392676</v>
      </c>
      <c r="AB99" s="2">
        <v>0.23784327004682043</v>
      </c>
      <c r="AC99" s="2">
        <f t="shared" si="23"/>
        <v>1.165593547106325E-3</v>
      </c>
      <c r="AD99" s="1152"/>
    </row>
    <row r="100" spans="1:30">
      <c r="A100" s="19">
        <v>2003</v>
      </c>
      <c r="B100" s="325">
        <f>('TB2'!C100+'TB2'!D100+'TB2'!E100+'TB2'!F100+'TB2'!G100*W100)/'TB2'!B100</f>
        <v>0.1330564589976371</v>
      </c>
      <c r="C100" s="521">
        <f>('TB2'!K100+'TB2'!L100+'TB2'!M100+'TB2'!N100+'TB2'!O100*V100)/'TB2'!J100</f>
        <v>5.3337699626630986E-2</v>
      </c>
      <c r="D100" s="746">
        <f>('TB2'!S100+'TB2'!T100+'TB2'!U100+'TB2'!V100+'TB2'!W100*X100)/'TB2'!R100</f>
        <v>0.15359025611038243</v>
      </c>
      <c r="E100" s="319">
        <f>(TB2b!C100+TB2b!D100+TB2b!E100+TB2b!F100+TB2b!G100*P100)/TB2b!B100</f>
        <v>0.39342903475245006</v>
      </c>
      <c r="F100" s="16">
        <f>(TB2b!K100+TB2b!L100+TB2b!M100+TB2b!N100+TB2b!O100*Q100)/TB2b!J100</f>
        <v>0.45189843417722481</v>
      </c>
      <c r="G100" s="16">
        <f>(TB2b!S100+TB2b!T100+TB2b!U100+TB2b!V100+TB2b!W100*R100)/TB2b!R100</f>
        <v>0.54755698973361533</v>
      </c>
      <c r="H100" s="16">
        <f>(TB2c!C100+TB2c!D100+TB2c!E100+TB2c!F100+TB2c!G100*S100)/TB2c!B100</f>
        <v>0.57741625333119662</v>
      </c>
      <c r="I100" s="16">
        <f>(TB2c!K100+TB2c!L100+TB2c!M100+TB2c!N100+TB2c!O100*T100)/TB2c!J100</f>
        <v>0.63517410509157513</v>
      </c>
      <c r="J100" s="16">
        <f>(TB2c!S100+TB2c!T100+TB2c!U100+TB2c!V100+TB2c!W100*U100)/TB2c!R100</f>
        <v>0.71393525157535187</v>
      </c>
      <c r="K100" s="684"/>
      <c r="L100" s="15"/>
      <c r="M100" s="1148"/>
      <c r="N100" s="1160">
        <v>0.40864463134247181</v>
      </c>
      <c r="O100" s="1161">
        <v>0.43797734379768372</v>
      </c>
      <c r="P100" s="1161">
        <v>0.55160993337631226</v>
      </c>
      <c r="Q100" s="1161">
        <v>0.62686693668365479</v>
      </c>
      <c r="R100" s="1161">
        <v>0.78092408180236816</v>
      </c>
      <c r="S100" s="1161">
        <v>0.8252529501914978</v>
      </c>
      <c r="T100" s="1161">
        <v>0.88940209150314331</v>
      </c>
      <c r="U100" s="1161">
        <v>0.92405974864959717</v>
      </c>
      <c r="V100" s="1161">
        <v>0.19749225676059723</v>
      </c>
      <c r="W100" s="1161">
        <v>0.33105596899986267</v>
      </c>
      <c r="X100" s="1162">
        <v>0.36201387643814087</v>
      </c>
      <c r="Y100" s="753"/>
      <c r="Z100" s="753"/>
      <c r="AA100" s="2">
        <f>B100*'TB1'!B100+'TB1'!E100*TB2d!E100</f>
        <v>0.24466991038800612</v>
      </c>
      <c r="AB100" s="2">
        <v>0.24422537316189921</v>
      </c>
      <c r="AC100" s="2">
        <f t="shared" si="23"/>
        <v>4.4453722610690583E-4</v>
      </c>
      <c r="AD100" s="1152"/>
    </row>
    <row r="101" spans="1:30">
      <c r="A101" s="19">
        <v>2004</v>
      </c>
      <c r="B101" s="325">
        <f>('TB2'!C101+'TB2'!D101+'TB2'!E101+'TB2'!F101+'TB2'!G101*W101)/'TB2'!B101</f>
        <v>0.13196253633457944</v>
      </c>
      <c r="C101" s="521">
        <f>('TB2'!K101+'TB2'!L101+'TB2'!M101+'TB2'!N101+'TB2'!O101*V101)/'TB2'!J101</f>
        <v>5.7430392110082121E-2</v>
      </c>
      <c r="D101" s="746">
        <f>('TB2'!S101+'TB2'!T101+'TB2'!U101+'TB2'!V101+'TB2'!W101*X101)/'TB2'!R101</f>
        <v>0.15084839130411573</v>
      </c>
      <c r="E101" s="319">
        <f>(TB2b!C101+TB2b!D101+TB2b!E101+TB2b!F101+TB2b!G101*P101)/TB2b!B101</f>
        <v>0.40538302588738234</v>
      </c>
      <c r="F101" s="16">
        <f>(TB2b!K101+TB2b!L101+TB2b!M101+TB2b!N101+TB2b!O101*Q101)/TB2b!J101</f>
        <v>0.46335950480057059</v>
      </c>
      <c r="G101" s="16">
        <f>(TB2b!S101+TB2b!T101+TB2b!U101+TB2b!V101+TB2b!W101*R101)/TB2b!R101</f>
        <v>0.55453009929721786</v>
      </c>
      <c r="H101" s="16">
        <f>(TB2c!C101+TB2c!D101+TB2c!E101+TB2c!F101+TB2c!G101*S101)/TB2c!B101</f>
        <v>0.5828370999425817</v>
      </c>
      <c r="I101" s="16">
        <f>(TB2c!K101+TB2c!L101+TB2c!M101+TB2c!N101+TB2c!O101*T101)/TB2c!J101</f>
        <v>0.63321257657005969</v>
      </c>
      <c r="J101" s="16">
        <f>(TB2c!S101+TB2c!T101+TB2c!U101+TB2c!V101+TB2c!W101*U101)/TB2c!R101</f>
        <v>0.70211335843259126</v>
      </c>
      <c r="K101" s="684"/>
      <c r="L101" s="15"/>
      <c r="M101" s="1148"/>
      <c r="N101" s="1160">
        <v>0.41788625537017482</v>
      </c>
      <c r="O101" s="1161">
        <v>0.44736748933792114</v>
      </c>
      <c r="P101" s="1161">
        <v>0.57008767127990723</v>
      </c>
      <c r="Q101" s="1161">
        <v>0.64757430553436279</v>
      </c>
      <c r="R101" s="1161">
        <v>0.80079388618469238</v>
      </c>
      <c r="S101" s="1161">
        <v>0.84024137258529663</v>
      </c>
      <c r="T101" s="1161">
        <v>0.89440017938613892</v>
      </c>
      <c r="U101" s="1161">
        <v>0.93629735708236694</v>
      </c>
      <c r="V101" s="1161">
        <v>0.20422342419624329</v>
      </c>
      <c r="W101" s="1161">
        <v>0.33362612128257751</v>
      </c>
      <c r="X101" s="1162">
        <v>0.36365985870361328</v>
      </c>
      <c r="Y101" s="753"/>
      <c r="Z101" s="753"/>
      <c r="AA101" s="2">
        <f>B101*'TB1'!B101+'TB1'!E101*TB2d!E101</f>
        <v>0.25200082408889374</v>
      </c>
      <c r="AB101" s="2">
        <v>0.25100499970253193</v>
      </c>
      <c r="AC101" s="2">
        <f t="shared" si="23"/>
        <v>9.9582438636180992E-4</v>
      </c>
      <c r="AD101" s="1152"/>
    </row>
    <row r="102" spans="1:30">
      <c r="A102" s="19">
        <v>2005</v>
      </c>
      <c r="B102" s="325">
        <f>('TB2'!C102+'TB2'!D102+'TB2'!E102+'TB2'!F102+'TB2'!G102*W102)/'TB2'!B102</f>
        <v>0.13216048982748399</v>
      </c>
      <c r="C102" s="521">
        <f>('TB2'!K102+'TB2'!L102+'TB2'!M102+'TB2'!N102+'TB2'!O102*V102)/'TB2'!J102</f>
        <v>4.4827549608715204E-2</v>
      </c>
      <c r="D102" s="746">
        <f>('TB2'!S102+'TB2'!T102+'TB2'!U102+'TB2'!V102+'TB2'!W102*X102)/'TB2'!R102</f>
        <v>0.15542603520117745</v>
      </c>
      <c r="E102" s="319">
        <f>(TB2b!C102+TB2b!D102+TB2b!E102+TB2b!F102+TB2b!G102*P102)/TB2b!B102</f>
        <v>0.41935701030287881</v>
      </c>
      <c r="F102" s="16">
        <f>(TB2b!K102+TB2b!L102+TB2b!M102+TB2b!N102+TB2b!O102*Q102)/TB2b!J102</f>
        <v>0.47527605929110622</v>
      </c>
      <c r="G102" s="16">
        <f>(TB2b!S102+TB2b!T102+TB2b!U102+TB2b!V102+TB2b!W102*R102)/TB2b!R102</f>
        <v>0.56112849947605381</v>
      </c>
      <c r="H102" s="16">
        <f>(TB2c!C102+TB2c!D102+TB2c!E102+TB2c!F102+TB2c!G102*S102)/TB2c!B102</f>
        <v>0.58855419740346271</v>
      </c>
      <c r="I102" s="16">
        <f>(TB2c!K102+TB2c!L102+TB2c!M102+TB2c!N102+TB2c!O102*T102)/TB2c!J102</f>
        <v>0.63715458961085369</v>
      </c>
      <c r="J102" s="16">
        <f>(TB2c!S102+TB2c!T102+TB2c!U102+TB2c!V102+TB2c!W102*U102)/TB2c!R102</f>
        <v>0.69835177983954577</v>
      </c>
      <c r="K102" s="684"/>
      <c r="L102" s="15"/>
      <c r="M102" s="1148"/>
      <c r="N102" s="1160">
        <v>0.43026442361036776</v>
      </c>
      <c r="O102" s="1161">
        <v>0.46134176850318909</v>
      </c>
      <c r="P102" s="1161">
        <v>0.58785194158554077</v>
      </c>
      <c r="Q102" s="1161">
        <v>0.66145634651184082</v>
      </c>
      <c r="R102" s="1161">
        <v>0.80535125732421875</v>
      </c>
      <c r="S102" s="1161">
        <v>0.84798449277877808</v>
      </c>
      <c r="T102" s="1161">
        <v>0.9054262638092041</v>
      </c>
      <c r="U102" s="1161">
        <v>0.95472711324691772</v>
      </c>
      <c r="V102" s="1161">
        <v>0.20237934589385986</v>
      </c>
      <c r="W102" s="1161">
        <v>0.33990269899368286</v>
      </c>
      <c r="X102" s="1162">
        <v>0.37191438674926758</v>
      </c>
      <c r="Y102" s="753"/>
      <c r="Z102" s="753"/>
      <c r="AA102" s="2">
        <f>B102*'TB1'!B102+'TB1'!E102*TB2d!E102</f>
        <v>0.26158238542552276</v>
      </c>
      <c r="AB102" s="2">
        <v>0.26023504626929367</v>
      </c>
      <c r="AC102" s="2">
        <f t="shared" si="23"/>
        <v>1.3473391562290882E-3</v>
      </c>
      <c r="AD102" s="1152"/>
    </row>
    <row r="103" spans="1:30">
      <c r="A103" s="19">
        <v>2006</v>
      </c>
      <c r="B103" s="325">
        <f>('TB2'!C103+'TB2'!D103+'TB2'!E103+'TB2'!F103+'TB2'!G103*W103)/'TB2'!B103</f>
        <v>0.13051965190739265</v>
      </c>
      <c r="C103" s="521">
        <f>('TB2'!K103+'TB2'!L103+'TB2'!M103+'TB2'!N103+'TB2'!O103*V103)/'TB2'!J103</f>
        <v>3.919549944240127E-2</v>
      </c>
      <c r="D103" s="746">
        <f>('TB2'!S103+'TB2'!T103+'TB2'!U103+'TB2'!V103+'TB2'!W103*X103)/'TB2'!R103</f>
        <v>0.15522176342763019</v>
      </c>
      <c r="E103" s="319">
        <f>(TB2b!C103+TB2b!D103+TB2b!E103+TB2b!F103+TB2b!G103*P103)/TB2b!B103</f>
        <v>0.42761293758520486</v>
      </c>
      <c r="F103" s="16">
        <f>(TB2b!K103+TB2b!L103+TB2b!M103+TB2b!N103+TB2b!O103*Q103)/TB2b!J103</f>
        <v>0.48399264520111335</v>
      </c>
      <c r="G103" s="16">
        <f>(TB2b!S103+TB2b!T103+TB2b!U103+TB2b!V103+TB2b!W103*R103)/TB2b!R103</f>
        <v>0.56882296831754775</v>
      </c>
      <c r="H103" s="16">
        <f>(TB2c!C103+TB2c!D103+TB2c!E103+TB2c!F103+TB2c!G103*S103)/TB2c!B103</f>
        <v>0.59384897254038904</v>
      </c>
      <c r="I103" s="16">
        <f>(TB2c!K103+TB2c!L103+TB2c!M103+TB2c!N103+TB2c!O103*T103)/TB2c!J103</f>
        <v>0.63971934435869304</v>
      </c>
      <c r="J103" s="16">
        <f>(TB2c!S103+TB2c!T103+TB2c!U103+TB2c!V103+TB2c!W103*U103)/TB2c!R103</f>
        <v>0.70015691829101712</v>
      </c>
      <c r="K103" s="684"/>
      <c r="L103" s="15"/>
      <c r="M103" s="1148"/>
      <c r="N103" s="1160">
        <v>0.43743392000439135</v>
      </c>
      <c r="O103" s="1161">
        <v>0.46963638067245483</v>
      </c>
      <c r="P103" s="1161">
        <v>0.59965860843658447</v>
      </c>
      <c r="Q103" s="1161">
        <v>0.67534017562866211</v>
      </c>
      <c r="R103" s="1161">
        <v>0.81670075654983521</v>
      </c>
      <c r="S103" s="1161">
        <v>0.85422021150588989</v>
      </c>
      <c r="T103" s="1161">
        <v>0.89878499507904053</v>
      </c>
      <c r="U103" s="1161">
        <v>0.92826223373413086</v>
      </c>
      <c r="V103" s="1161">
        <v>0.19959963858127594</v>
      </c>
      <c r="W103" s="1161">
        <v>0.34118759632110596</v>
      </c>
      <c r="X103" s="1162">
        <v>0.37440034747123718</v>
      </c>
      <c r="Y103" s="753"/>
      <c r="Z103" s="753"/>
      <c r="AA103" s="2">
        <f>B103*'TB1'!B103+'TB1'!E103*TB2d!E103</f>
        <v>0.26726773309649182</v>
      </c>
      <c r="AB103" s="2">
        <v>0.2653066676361473</v>
      </c>
      <c r="AC103" s="2">
        <f t="shared" si="23"/>
        <v>1.9610654603445243E-3</v>
      </c>
      <c r="AD103" s="1152"/>
    </row>
    <row r="104" spans="1:30">
      <c r="A104" s="19">
        <v>2007</v>
      </c>
      <c r="B104" s="325">
        <f>('TB2'!C104+'TB2'!D104+'TB2'!E104+'TB2'!F104+'TB2'!G104*W104)/'TB2'!B104</f>
        <v>0.12324835386989434</v>
      </c>
      <c r="C104" s="521">
        <f>('TB2'!K104+'TB2'!L104+'TB2'!M104+'TB2'!N104+'TB2'!O104*V104)/'TB2'!J104</f>
        <v>4.4646566523211924E-2</v>
      </c>
      <c r="D104" s="746">
        <f>('TB2'!S104+'TB2'!T104+'TB2'!U104+'TB2'!V104+'TB2'!W104*X104)/'TB2'!R104</f>
        <v>0.1440819069547975</v>
      </c>
      <c r="E104" s="319">
        <f>(TB2b!C104+TB2b!D104+TB2b!E104+TB2b!F104+TB2b!G104*P104)/TB2b!B104</f>
        <v>0.41422079527192313</v>
      </c>
      <c r="F104" s="16">
        <f>(TB2b!K104+TB2b!L104+TB2b!M104+TB2b!N104+TB2b!O104*Q104)/TB2b!J104</f>
        <v>0.46931632948305563</v>
      </c>
      <c r="G104" s="16">
        <f>(TB2b!S104+TB2b!T104+TB2b!U104+TB2b!V104+TB2b!W104*R104)/TB2b!R104</f>
        <v>0.55355056012107684</v>
      </c>
      <c r="H104" s="16">
        <f>(TB2c!C104+TB2c!D104+TB2c!E104+TB2c!F104+TB2c!G104*S104)/TB2c!B104</f>
        <v>0.57658336308554048</v>
      </c>
      <c r="I104" s="16">
        <f>(TB2c!K104+TB2c!L104+TB2c!M104+TB2c!N104+TB2c!O104*T104)/TB2c!J104</f>
        <v>0.62145669379064461</v>
      </c>
      <c r="J104" s="16">
        <f>(TB2c!S104+TB2c!T104+TB2c!U104+TB2c!V104+TB2c!W104*U104)/TB2c!R104</f>
        <v>0.68293165970462799</v>
      </c>
      <c r="K104" s="684"/>
      <c r="L104" s="15"/>
      <c r="M104" s="1148"/>
      <c r="N104" s="1160">
        <v>0.42864797275593286</v>
      </c>
      <c r="O104" s="1161">
        <v>0.4588264524936676</v>
      </c>
      <c r="P104" s="1161">
        <v>0.58930718898773193</v>
      </c>
      <c r="Q104" s="1161">
        <v>0.66340440511703491</v>
      </c>
      <c r="R104" s="1161">
        <v>0.80777329206466675</v>
      </c>
      <c r="S104" s="1161">
        <v>0.84338146448135376</v>
      </c>
      <c r="T104" s="1161">
        <v>0.89576971530914307</v>
      </c>
      <c r="U104" s="1161">
        <v>0.93350523710250854</v>
      </c>
      <c r="V104" s="1161">
        <v>0.20895479619503021</v>
      </c>
      <c r="W104" s="1161">
        <v>0.33352082967758179</v>
      </c>
      <c r="X104" s="1162">
        <v>0.36317551136016846</v>
      </c>
      <c r="Y104" s="753"/>
      <c r="Z104" s="753"/>
      <c r="AA104" s="2">
        <f>B104*'TB1'!B104+'TB1'!E104*TB2d!E104</f>
        <v>0.25649121299399336</v>
      </c>
      <c r="AB104" s="2">
        <v>0.25442885747720823</v>
      </c>
      <c r="AC104" s="2">
        <f t="shared" si="23"/>
        <v>2.0623555167851304E-3</v>
      </c>
      <c r="AD104" s="1152"/>
    </row>
    <row r="105" spans="1:30">
      <c r="A105" s="19">
        <v>2008</v>
      </c>
      <c r="B105" s="325">
        <f>('TB2'!C105+'TB2'!D105+'TB2'!E105+'TB2'!F105+'TB2'!G105*W105)/'TB2'!B105</f>
        <v>0.12113830340709446</v>
      </c>
      <c r="C105" s="521">
        <f>('TB2'!K105+'TB2'!L105+'TB2'!M105+'TB2'!N105+'TB2'!O105*V105)/'TB2'!J105</f>
        <v>3.2323954545332226E-2</v>
      </c>
      <c r="D105" s="746">
        <f>('TB2'!S105+'TB2'!T105+'TB2'!U105+'TB2'!V105+'TB2'!W105*X105)/'TB2'!R105</f>
        <v>0.14498284007187687</v>
      </c>
      <c r="E105" s="319">
        <f>(TB2b!C105+TB2b!D105+TB2b!E105+TB2b!F105+TB2b!G105*P105)/TB2b!B105</f>
        <v>0.39882199556674847</v>
      </c>
      <c r="F105" s="16">
        <f>(TB2b!K105+TB2b!L105+TB2b!M105+TB2b!N105+TB2b!O105*Q105)/TB2b!J105</f>
        <v>0.45566962742543504</v>
      </c>
      <c r="G105" s="16">
        <f>(TB2b!S105+TB2b!T105+TB2b!U105+TB2b!V105+TB2b!W105*R105)/TB2b!R105</f>
        <v>0.55034602737828064</v>
      </c>
      <c r="H105" s="16">
        <f>(TB2c!C105+TB2c!D105+TB2c!E105+TB2c!F105+TB2c!G105*S105)/TB2c!B105</f>
        <v>0.57799827117105207</v>
      </c>
      <c r="I105" s="16">
        <f>(TB2c!K105+TB2c!L105+TB2c!M105+TB2c!N105+TB2c!O105*T105)/TB2c!J105</f>
        <v>0.6257872866778621</v>
      </c>
      <c r="J105" s="16">
        <f>(TB2c!S105+TB2c!T105+TB2c!U105+TB2c!V105+TB2c!W105*U105)/TB2c!R105</f>
        <v>0.68551481422174787</v>
      </c>
      <c r="K105" s="684"/>
      <c r="L105" s="15"/>
      <c r="M105" s="1148"/>
      <c r="N105" s="1160">
        <v>0.39711369195421925</v>
      </c>
      <c r="O105" s="1161">
        <v>0.42663636803627014</v>
      </c>
      <c r="P105" s="1161">
        <v>0.54454904794692993</v>
      </c>
      <c r="Q105" s="1161">
        <v>0.61925756931304932</v>
      </c>
      <c r="R105" s="1161">
        <v>0.77819669246673584</v>
      </c>
      <c r="S105" s="1161">
        <v>0.82321274280548096</v>
      </c>
      <c r="T105" s="1161">
        <v>0.88263732194900513</v>
      </c>
      <c r="U105" s="1161">
        <v>0.91021925210952759</v>
      </c>
      <c r="V105" s="1161">
        <v>0.17939025163650513</v>
      </c>
      <c r="W105" s="1161">
        <v>0.31167846918106079</v>
      </c>
      <c r="X105" s="1162">
        <v>0.34242698550224304</v>
      </c>
      <c r="Y105" s="753"/>
      <c r="Z105" s="753"/>
      <c r="AA105" s="2">
        <f>B105*'TB1'!B105+'TB1'!E105*TB2d!E105</f>
        <v>0.24695348947633913</v>
      </c>
      <c r="AB105" s="2">
        <v>0.24581976521527407</v>
      </c>
      <c r="AC105" s="2">
        <f t="shared" si="23"/>
        <v>1.1337242610650611E-3</v>
      </c>
      <c r="AD105" s="1152"/>
    </row>
    <row r="106" spans="1:30">
      <c r="A106" s="23">
        <v>2009</v>
      </c>
      <c r="B106" s="326">
        <f>('TB2'!C106+'TB2'!D106+'TB2'!E106+'TB2'!F106+'TB2'!G106*W106)/'TB2'!B106</f>
        <v>0.13482540389162251</v>
      </c>
      <c r="C106" s="525">
        <f>('TB2'!K106+'TB2'!L106+'TB2'!M106+'TB2'!N106+'TB2'!O106*V106)/'TB2'!J106</f>
        <v>3.4874028112709538E-2</v>
      </c>
      <c r="D106" s="747">
        <f>('TB2'!S106+'TB2'!T106+'TB2'!U106+'TB2'!V106+'TB2'!W106*X106)/'TB2'!R106</f>
        <v>0.16015369654380179</v>
      </c>
      <c r="E106" s="320">
        <f>(TB2b!C106+TB2b!D106+TB2b!E106+TB2b!F106+TB2b!G106*P106)/TB2b!B106</f>
        <v>0.41659680485931672</v>
      </c>
      <c r="F106" s="22">
        <f>(TB2b!K106+TB2b!L106+TB2b!M106+TB2b!N106+TB2b!O106*Q106)/TB2b!J106</f>
        <v>0.47672822134166509</v>
      </c>
      <c r="G106" s="22">
        <f>(TB2b!S106+TB2b!T106+TB2b!U106+TB2b!V106+TB2b!W106*R106)/TB2b!R106</f>
        <v>0.584645386058399</v>
      </c>
      <c r="H106" s="22">
        <f>(TB2c!C106+TB2c!D106+TB2c!E106+TB2c!F106+TB2c!G106*S106)/TB2c!B106</f>
        <v>0.61876475522158736</v>
      </c>
      <c r="I106" s="22">
        <f>(TB2c!K106+TB2c!L106+TB2c!M106+TB2c!N106+TB2c!O106*T106)/TB2c!J106</f>
        <v>0.6778829752191522</v>
      </c>
      <c r="J106" s="22">
        <f>(TB2c!S106+TB2c!T106+TB2c!U106+TB2c!V106+TB2c!W106*U106)/TB2c!R106</f>
        <v>0.75872727544324481</v>
      </c>
      <c r="K106" s="685"/>
      <c r="L106" s="15"/>
      <c r="M106" s="1148"/>
      <c r="N106" s="1160">
        <v>0.40136518454344766</v>
      </c>
      <c r="O106" s="1161">
        <v>0.42982271313667297</v>
      </c>
      <c r="P106" s="1161">
        <v>0.53664350509643555</v>
      </c>
      <c r="Q106" s="1161">
        <v>0.60635906457901001</v>
      </c>
      <c r="R106" s="1161">
        <v>0.76575899124145508</v>
      </c>
      <c r="S106" s="1161">
        <v>0.81434309482574463</v>
      </c>
      <c r="T106" s="1161">
        <v>0.88647335767745972</v>
      </c>
      <c r="U106" s="1161">
        <v>0.94514954090118408</v>
      </c>
      <c r="V106" s="1161">
        <v>0.17538172006607056</v>
      </c>
      <c r="W106" s="1161">
        <v>0.32359018921852112</v>
      </c>
      <c r="X106" s="1162">
        <v>0.35527804493904114</v>
      </c>
      <c r="Y106" s="753"/>
      <c r="Z106" s="753"/>
      <c r="AA106" s="2">
        <f>B106*'TB1'!B106+'TB1'!E106*TB2d!E106</f>
        <v>0.25975936529011634</v>
      </c>
      <c r="AB106" s="2">
        <v>0.26035703299592433</v>
      </c>
      <c r="AC106" s="2">
        <f t="shared" si="23"/>
        <v>-5.9766770580799156E-4</v>
      </c>
      <c r="AD106" s="1152"/>
    </row>
    <row r="107" spans="1:30">
      <c r="A107" s="19">
        <v>2010</v>
      </c>
      <c r="B107" s="325">
        <f>('TB2'!C107+'TB2'!D107+'TB2'!E107+'TB2'!F107+'TB2'!G107*W107)/'TB2'!B107</f>
        <v>0.14456762053327424</v>
      </c>
      <c r="C107" s="521">
        <f>('TB2'!K107+'TB2'!L107+'TB2'!M107+'TB2'!N107+'TB2'!O107*V107)/'TB2'!J107</f>
        <v>3.9555080026407154E-2</v>
      </c>
      <c r="D107" s="746">
        <f>('TB2'!S107+'TB2'!T107+'TB2'!U107+'TB2'!V107+'TB2'!W107*X107)/'TB2'!R107</f>
        <v>0.17014799568437255</v>
      </c>
      <c r="E107" s="319">
        <f>(TB2b!C107+TB2b!D107+TB2b!E107+TB2b!F107+TB2b!G107*P107)/TB2b!B107</f>
        <v>0.43801338822588815</v>
      </c>
      <c r="F107" s="16">
        <f>(TB2b!K107+TB2b!L107+TB2b!M107+TB2b!N107+TB2b!O107*Q107)/TB2b!J107</f>
        <v>0.49721574802113988</v>
      </c>
      <c r="G107" s="16">
        <f>(TB2b!S107+TB2b!T107+TB2b!U107+TB2b!V107+TB2b!W107*R107)/TB2b!R107</f>
        <v>0.60275805551963468</v>
      </c>
      <c r="H107" s="16">
        <f>(TB2c!C107+TB2c!D107+TB2c!E107+TB2c!F107+TB2c!G107*S107)/TB2c!B107</f>
        <v>0.63726836537243747</v>
      </c>
      <c r="I107" s="16">
        <f>(TB2c!K107+TB2c!L107+TB2c!M107+TB2c!N107+TB2c!O107*T107)/TB2c!J107</f>
        <v>0.70266227869912878</v>
      </c>
      <c r="J107" s="16">
        <f>(TB2c!S107+TB2c!T107+TB2c!U107+TB2c!V107+TB2c!W107*U107)/TB2c!R107</f>
        <v>0.78986070282127063</v>
      </c>
      <c r="K107" s="684"/>
      <c r="L107" s="15"/>
      <c r="M107" s="1148"/>
      <c r="N107" s="1163">
        <v>0.42725807629857321</v>
      </c>
      <c r="O107" s="1161">
        <v>0.45701152086257935</v>
      </c>
      <c r="P107" s="1161">
        <v>0.571929931640625</v>
      </c>
      <c r="Q107" s="1161">
        <v>0.63829284906387329</v>
      </c>
      <c r="R107" s="1161">
        <v>0.78717243671417236</v>
      </c>
      <c r="S107" s="1161">
        <v>0.83097273111343384</v>
      </c>
      <c r="T107" s="1161">
        <v>0.89429938793182373</v>
      </c>
      <c r="U107" s="1161">
        <v>0.94081586599349976</v>
      </c>
      <c r="V107" s="1161">
        <v>0.17565149068832397</v>
      </c>
      <c r="W107" s="1161">
        <v>0.3399614691734314</v>
      </c>
      <c r="X107" s="1162">
        <v>0.37351015210151672</v>
      </c>
      <c r="Y107" s="1149"/>
      <c r="Z107" s="1149"/>
      <c r="AA107" s="2">
        <f>B107*'TB1'!B107+'TB1'!E107*TB2d!E107</f>
        <v>0.27882030424285947</v>
      </c>
      <c r="AB107" s="2">
        <v>0.27898143860993757</v>
      </c>
      <c r="AC107" s="2">
        <f t="shared" si="23"/>
        <v>-1.6113436707809736E-4</v>
      </c>
      <c r="AD107" s="1152"/>
    </row>
    <row r="108" spans="1:30">
      <c r="A108" s="19">
        <v>2011</v>
      </c>
      <c r="B108" s="325">
        <f>('TB2'!C108+'TB2'!D108+'TB2'!E108+'TB2'!F108+'TB2'!G108*W108)/'TB2'!B108</f>
        <v>0.14696660049621893</v>
      </c>
      <c r="C108" s="521">
        <f>('TB2'!K108+'TB2'!L108+'TB2'!M108+'TB2'!N108+'TB2'!O108*V108)/'TB2'!J108</f>
        <v>4.1565239013001312E-2</v>
      </c>
      <c r="D108" s="746">
        <f>('TB2'!S108+'TB2'!T108+'TB2'!U108+'TB2'!V108+'TB2'!W108*X108)/'TB2'!R108</f>
        <v>0.17263554707242904</v>
      </c>
      <c r="E108" s="319">
        <f>(TB2b!C108+TB2b!D108+TB2b!E108+TB2b!F108+TB2b!G108*P108)/TB2b!B108</f>
        <v>0.43124880635536611</v>
      </c>
      <c r="F108" s="16">
        <f>(TB2b!K108+TB2b!L108+TB2b!M108+TB2b!N108+TB2b!O108*Q108)/TB2b!J108</f>
        <v>0.48953733474778166</v>
      </c>
      <c r="G108" s="16">
        <f>(TB2b!S108+TB2b!T108+TB2b!U108+TB2b!V108+TB2b!W108*R108)/TB2b!R108</f>
        <v>0.59343897784654065</v>
      </c>
      <c r="H108" s="16">
        <f>(TB2c!C108+TB2c!D108+TB2c!E108+TB2c!F108+TB2c!G108*S108)/TB2c!B108</f>
        <v>0.62890879864197224</v>
      </c>
      <c r="I108" s="16">
        <f>(TB2c!K108+TB2c!L108+TB2c!M108+TB2c!N108+TB2c!O108*T108)/TB2c!J108</f>
        <v>0.69460640425997844</v>
      </c>
      <c r="J108" s="16">
        <f>(TB2c!S108+TB2c!T108+TB2c!U108+TB2c!V108+TB2c!W108*U108)/TB2c!R108</f>
        <v>0.78173171237969818</v>
      </c>
      <c r="K108" s="684"/>
      <c r="L108" s="15"/>
      <c r="M108" s="1148"/>
      <c r="N108" s="1160">
        <v>0.44732255751790456</v>
      </c>
      <c r="O108" s="1172">
        <f>O$107</f>
        <v>0.45701152086257935</v>
      </c>
      <c r="P108" s="1172">
        <f t="shared" ref="P108:X112" si="24">P$107</f>
        <v>0.571929931640625</v>
      </c>
      <c r="Q108" s="1172">
        <f t="shared" si="24"/>
        <v>0.63829284906387329</v>
      </c>
      <c r="R108" s="1172">
        <f t="shared" si="24"/>
        <v>0.78717243671417236</v>
      </c>
      <c r="S108" s="1172">
        <f t="shared" si="24"/>
        <v>0.83097273111343384</v>
      </c>
      <c r="T108" s="1172">
        <f t="shared" si="24"/>
        <v>0.89429938793182373</v>
      </c>
      <c r="U108" s="1172">
        <f t="shared" si="24"/>
        <v>0.94081586599349976</v>
      </c>
      <c r="V108" s="1172">
        <f t="shared" si="24"/>
        <v>0.17565149068832397</v>
      </c>
      <c r="W108" s="1172">
        <f t="shared" si="24"/>
        <v>0.3399614691734314</v>
      </c>
      <c r="X108" s="1173">
        <f t="shared" si="24"/>
        <v>0.37351015210151672</v>
      </c>
      <c r="Y108" s="753"/>
      <c r="Z108" s="753"/>
      <c r="AA108" s="2">
        <f>B108*'TB1'!B108+'TB1'!E108*TB2d!E108</f>
        <v>0.27751948509164115</v>
      </c>
      <c r="AB108" s="2">
        <v>0.28162254217946658</v>
      </c>
      <c r="AC108" s="2">
        <f t="shared" si="23"/>
        <v>-4.1030570878254347E-3</v>
      </c>
      <c r="AD108" s="1152"/>
    </row>
    <row r="109" spans="1:30">
      <c r="A109" s="19">
        <v>2012</v>
      </c>
      <c r="B109" s="325">
        <f>('TB2'!C109+'TB2'!D109+'TB2'!E109+'TB2'!F109+'TB2'!G109*W109)/'TB2'!B109</f>
        <v>0.14741566387104918</v>
      </c>
      <c r="C109" s="521">
        <f>('TB2'!K109+'TB2'!L109+'TB2'!M109+'TB2'!N109+'TB2'!O109*V109)/'TB2'!J109</f>
        <v>4.5912878261848193E-2</v>
      </c>
      <c r="D109" s="746">
        <f>('TB2'!S109+'TB2'!T109+'TB2'!U109+'TB2'!V109+'TB2'!W109*X109)/'TB2'!R109</f>
        <v>0.17187812613721323</v>
      </c>
      <c r="E109" s="319">
        <f>(TB2b!C109+TB2b!D109+TB2b!E109+TB2b!F109+TB2b!G109*P109)/TB2b!B109</f>
        <v>0.43246216370450508</v>
      </c>
      <c r="F109" s="16">
        <f>(TB2b!K109+TB2b!L109+TB2b!M109+TB2b!N109+TB2b!O109*Q109)/TB2b!J109</f>
        <v>0.48847147677889646</v>
      </c>
      <c r="G109" s="16">
        <f>(TB2b!S109+TB2b!T109+TB2b!U109+TB2b!V109+TB2b!W109*R109)/TB2b!R109</f>
        <v>0.5896956876349515</v>
      </c>
      <c r="H109" s="16">
        <f>(TB2c!C109+TB2c!D109+TB2c!E109+TB2c!F109+TB2c!G109*S109)/TB2c!B109</f>
        <v>0.62125243206381797</v>
      </c>
      <c r="I109" s="16">
        <f>(TB2c!K109+TB2c!L109+TB2c!M109+TB2c!N109+TB2c!O109*T109)/TB2c!J109</f>
        <v>0.68014744501770152</v>
      </c>
      <c r="J109" s="16">
        <f>(TB2c!S109+TB2c!T109+TB2c!U109+TB2c!V109+TB2c!W109*U109)/TB2c!R109</f>
        <v>0.75403454584432794</v>
      </c>
      <c r="K109" s="684"/>
      <c r="L109" s="15"/>
      <c r="M109" s="1148"/>
      <c r="N109" s="1160">
        <v>0.45431654532584692</v>
      </c>
      <c r="O109" s="1172">
        <f t="shared" ref="O109:O112" si="25">O$107</f>
        <v>0.45701152086257935</v>
      </c>
      <c r="P109" s="1172">
        <f t="shared" si="24"/>
        <v>0.571929931640625</v>
      </c>
      <c r="Q109" s="1172">
        <f t="shared" si="24"/>
        <v>0.63829284906387329</v>
      </c>
      <c r="R109" s="1172">
        <f t="shared" si="24"/>
        <v>0.78717243671417236</v>
      </c>
      <c r="S109" s="1172">
        <f t="shared" si="24"/>
        <v>0.83097273111343384</v>
      </c>
      <c r="T109" s="1172">
        <f t="shared" si="24"/>
        <v>0.89429938793182373</v>
      </c>
      <c r="U109" s="1172">
        <f t="shared" si="24"/>
        <v>0.94081586599349976</v>
      </c>
      <c r="V109" s="1172">
        <f t="shared" si="24"/>
        <v>0.17565149068832397</v>
      </c>
      <c r="W109" s="1172">
        <f t="shared" si="24"/>
        <v>0.3399614691734314</v>
      </c>
      <c r="X109" s="1173">
        <f t="shared" si="24"/>
        <v>0.37351015210151672</v>
      </c>
      <c r="Y109" s="753"/>
      <c r="Z109" s="753"/>
      <c r="AA109" s="2">
        <f>B109*'TB1'!B109+'TB1'!E109*TB2d!E109</f>
        <v>0.28179977462200512</v>
      </c>
      <c r="AB109" s="2">
        <v>0.28690196353576913</v>
      </c>
      <c r="AC109" s="2">
        <f t="shared" si="23"/>
        <v>-5.1021889137640164E-3</v>
      </c>
      <c r="AD109" s="1152"/>
    </row>
    <row r="110" spans="1:30">
      <c r="A110" s="19">
        <v>2013</v>
      </c>
      <c r="B110" s="325">
        <f>('TB2'!C110+'TB2'!D110+'TB2'!E110+'TB2'!F110+'TB2'!G110*W110)/'TB2'!B110</f>
        <v>0.15766931113871782</v>
      </c>
      <c r="C110" s="521">
        <f>('TB2'!K110+'TB2'!L110+'TB2'!M110+'TB2'!N110+'TB2'!O110*V110)/'TB2'!J110</f>
        <v>5.9991047485301423E-2</v>
      </c>
      <c r="D110" s="746">
        <f>('TB2'!S110+'TB2'!T110+'TB2'!U110+'TB2'!V110+'TB2'!W110*X110)/'TB2'!R110</f>
        <v>0.18134288489096076</v>
      </c>
      <c r="E110" s="319">
        <f>(TB2b!C110+TB2b!D110+TB2b!E110+TB2b!F110+TB2b!G110*P110)/TB2b!B110</f>
        <v>0.43507058041115149</v>
      </c>
      <c r="F110" s="16">
        <f>(TB2b!K110+TB2b!L110+TB2b!M110+TB2b!N110+TB2b!O110*Q110)/TB2b!J110</f>
        <v>0.49003429381025038</v>
      </c>
      <c r="G110" s="16">
        <f>(TB2b!S110+TB2b!T110+TB2b!U110+TB2b!V110+TB2b!W110*R110)/TB2b!R110</f>
        <v>0.58647839498371845</v>
      </c>
      <c r="H110" s="16">
        <f>(TB2c!C110+TB2c!D110+TB2c!E110+TB2c!F110+TB2c!G110*S110)/TB2c!B110</f>
        <v>0.61741280889922512</v>
      </c>
      <c r="I110" s="16">
        <f>(TB2c!K110+TB2c!L110+TB2c!M110+TB2c!N110+TB2c!O110*T110)/TB2c!J110</f>
        <v>0.67721863944679439</v>
      </c>
      <c r="J110" s="16">
        <f>(TB2c!S110+TB2c!T110+TB2c!U110+TB2c!V110+TB2c!W110*U110)/TB2c!R110</f>
        <v>0.75934661601159981</v>
      </c>
      <c r="K110" s="684"/>
      <c r="L110" s="15"/>
      <c r="M110" s="1148"/>
      <c r="N110" s="1160">
        <v>0.42339487222502487</v>
      </c>
      <c r="O110" s="1172">
        <f t="shared" si="25"/>
        <v>0.45701152086257935</v>
      </c>
      <c r="P110" s="1172">
        <f t="shared" si="24"/>
        <v>0.571929931640625</v>
      </c>
      <c r="Q110" s="1172">
        <f t="shared" si="24"/>
        <v>0.63829284906387329</v>
      </c>
      <c r="R110" s="1172">
        <f t="shared" si="24"/>
        <v>0.78717243671417236</v>
      </c>
      <c r="S110" s="1172">
        <f t="shared" si="24"/>
        <v>0.83097273111343384</v>
      </c>
      <c r="T110" s="1172">
        <f t="shared" si="24"/>
        <v>0.89429938793182373</v>
      </c>
      <c r="U110" s="1172">
        <f t="shared" si="24"/>
        <v>0.94081586599349976</v>
      </c>
      <c r="V110" s="1172">
        <f t="shared" si="24"/>
        <v>0.17565149068832397</v>
      </c>
      <c r="W110" s="1172">
        <f t="shared" si="24"/>
        <v>0.3399614691734314</v>
      </c>
      <c r="X110" s="1173">
        <f t="shared" si="24"/>
        <v>0.37351015210151672</v>
      </c>
      <c r="Y110" s="753"/>
      <c r="Z110" s="753"/>
      <c r="AA110" s="2">
        <f>B110*'TB1'!B110+'TB1'!E110*TB2d!E110</f>
        <v>0.28616275381528022</v>
      </c>
      <c r="AB110" s="2">
        <v>0.28517635156365706</v>
      </c>
      <c r="AC110" s="2">
        <f t="shared" si="23"/>
        <v>9.8640225162316408E-4</v>
      </c>
      <c r="AD110" s="1152"/>
    </row>
    <row r="111" spans="1:30">
      <c r="A111" s="19">
        <v>2014</v>
      </c>
      <c r="B111" s="325">
        <f>('TB2'!C111+'TB2'!D111+'TB2'!E111+'TB2'!F111+'TB2'!G111*W111)/'TB2'!B111</f>
        <v>0.15392960054466245</v>
      </c>
      <c r="C111" s="521">
        <f>('TB2'!K111+'TB2'!L111+'TB2'!M111+'TB2'!N111+'TB2'!O111*V111)/'TB2'!J111</f>
        <v>5.0893187796492372E-2</v>
      </c>
      <c r="D111" s="746">
        <f>('TB2'!S111+'TB2'!T111+'TB2'!U111+'TB2'!V111+'TB2'!W111*X111)/'TB2'!R111</f>
        <v>0.17918093250149689</v>
      </c>
      <c r="E111" s="319">
        <f>(TB2b!C111+TB2b!D111+TB2b!E111+TB2b!F111+TB2b!G111*P111)/TB2b!B111</f>
        <v>0.43663584788115739</v>
      </c>
      <c r="F111" s="16">
        <f>(TB2b!K111+TB2b!L111+TB2b!M111+TB2b!N111+TB2b!O111*Q111)/TB2b!J111</f>
        <v>0.49220746800275506</v>
      </c>
      <c r="G111" s="16">
        <f>(TB2b!S111+TB2b!T111+TB2b!U111+TB2b!V111+TB2b!W111*R111)/TB2b!R111</f>
        <v>0.58855947502058248</v>
      </c>
      <c r="H111" s="16">
        <f>(TB2c!C111+TB2c!D111+TB2c!E111+TB2c!F111+TB2c!G111*S111)/TB2c!B111</f>
        <v>0.6182490245632094</v>
      </c>
      <c r="I111" s="16">
        <f>(TB2c!K111+TB2c!L111+TB2c!M111+TB2c!N111+TB2c!O111*T111)/TB2c!J111</f>
        <v>0.67365777819396744</v>
      </c>
      <c r="J111" s="16">
        <f>(TB2c!S111+TB2c!T111+TB2c!U111+TB2c!V111+TB2c!W111*U111)/TB2c!R111</f>
        <v>0.75292040746858813</v>
      </c>
      <c r="K111" s="687"/>
      <c r="L111" s="15"/>
      <c r="M111" s="1148"/>
      <c r="N111" s="1160">
        <v>0.43415654838509005</v>
      </c>
      <c r="O111" s="1172">
        <f t="shared" si="25"/>
        <v>0.45701152086257935</v>
      </c>
      <c r="P111" s="1172">
        <f t="shared" si="24"/>
        <v>0.571929931640625</v>
      </c>
      <c r="Q111" s="1172">
        <f t="shared" si="24"/>
        <v>0.63829284906387329</v>
      </c>
      <c r="R111" s="1172">
        <f t="shared" si="24"/>
        <v>0.78717243671417236</v>
      </c>
      <c r="S111" s="1172">
        <f t="shared" si="24"/>
        <v>0.83097273111343384</v>
      </c>
      <c r="T111" s="1172">
        <f t="shared" si="24"/>
        <v>0.89429938793182373</v>
      </c>
      <c r="U111" s="1172">
        <f t="shared" si="24"/>
        <v>0.94081586599349976</v>
      </c>
      <c r="V111" s="1172">
        <f t="shared" si="24"/>
        <v>0.17565149068832397</v>
      </c>
      <c r="W111" s="1172">
        <f t="shared" si="24"/>
        <v>0.3399614691734314</v>
      </c>
      <c r="X111" s="1173">
        <f t="shared" si="24"/>
        <v>0.37351015210151672</v>
      </c>
      <c r="Y111" s="753"/>
      <c r="Z111" s="753"/>
      <c r="AA111" s="2">
        <f>B111*'TB1'!B111+'TB1'!E111*TB2d!E111</f>
        <v>0.28683946716866704</v>
      </c>
      <c r="AB111" s="2">
        <v>0.2877569608924222</v>
      </c>
      <c r="AC111" s="2">
        <f t="shared" si="23"/>
        <v>-9.1749372375515836E-4</v>
      </c>
      <c r="AD111" s="1152"/>
    </row>
    <row r="112" spans="1:30">
      <c r="A112" s="19">
        <v>2015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687"/>
      <c r="L112" s="15"/>
      <c r="M112" s="1148"/>
      <c r="N112" s="1160">
        <v>0.42124108815686234</v>
      </c>
      <c r="O112" s="1172">
        <f t="shared" si="25"/>
        <v>0.45701152086257935</v>
      </c>
      <c r="P112" s="1172">
        <f t="shared" si="24"/>
        <v>0.571929931640625</v>
      </c>
      <c r="Q112" s="1172">
        <f t="shared" si="24"/>
        <v>0.63829284906387329</v>
      </c>
      <c r="R112" s="1172">
        <f t="shared" si="24"/>
        <v>0.78717243671417236</v>
      </c>
      <c r="S112" s="1172">
        <f t="shared" si="24"/>
        <v>0.83097273111343384</v>
      </c>
      <c r="T112" s="1172">
        <f t="shared" si="24"/>
        <v>0.89429938793182373</v>
      </c>
      <c r="U112" s="1172">
        <f t="shared" si="24"/>
        <v>0.94081586599349976</v>
      </c>
      <c r="V112" s="1172">
        <f t="shared" si="24"/>
        <v>0.17565149068832397</v>
      </c>
      <c r="W112" s="1172">
        <f t="shared" si="24"/>
        <v>0.3399614691734314</v>
      </c>
      <c r="X112" s="1173">
        <f t="shared" si="24"/>
        <v>0.37351015210151672</v>
      </c>
      <c r="Y112" s="753"/>
      <c r="Z112" s="753"/>
      <c r="AA112" s="2"/>
      <c r="AB112" s="2">
        <v>0.27891860377178296</v>
      </c>
      <c r="AC112" s="2"/>
    </row>
    <row r="113" spans="1:29">
      <c r="A113" s="19">
        <v>2016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687"/>
      <c r="L113" s="15"/>
      <c r="M113" s="2"/>
      <c r="N113" s="1164"/>
      <c r="O113" s="1165"/>
      <c r="P113" s="1165"/>
      <c r="Q113" s="1165"/>
      <c r="R113" s="1165"/>
      <c r="S113" s="1165"/>
      <c r="T113" s="1165"/>
      <c r="U113" s="1165"/>
      <c r="V113" s="1165"/>
      <c r="W113" s="1165"/>
      <c r="X113" s="1166"/>
      <c r="Y113" s="2"/>
      <c r="Z113" s="2"/>
      <c r="AA113" s="2"/>
      <c r="AB113" s="2"/>
      <c r="AC113" s="2"/>
    </row>
    <row r="114" spans="1:29">
      <c r="A114" s="19">
        <v>2017</v>
      </c>
      <c r="B114" s="18"/>
      <c r="C114" s="16"/>
      <c r="D114" s="16"/>
      <c r="E114" s="16"/>
      <c r="F114" s="16"/>
      <c r="G114" s="16"/>
      <c r="H114" s="16"/>
      <c r="I114" s="16"/>
      <c r="J114" s="16"/>
      <c r="K114" s="684"/>
      <c r="L114" s="15"/>
      <c r="M114" s="2"/>
      <c r="N114" s="1164"/>
      <c r="O114" s="1165"/>
      <c r="P114" s="1165"/>
      <c r="Q114" s="1165"/>
      <c r="R114" s="1165"/>
      <c r="S114" s="1165"/>
      <c r="T114" s="1165"/>
      <c r="U114" s="1165"/>
      <c r="V114" s="1165"/>
      <c r="W114" s="1165"/>
      <c r="X114" s="1166"/>
      <c r="Y114" s="2"/>
      <c r="Z114" s="2"/>
      <c r="AA114" s="2"/>
      <c r="AB114" s="2"/>
      <c r="AC114" s="2"/>
    </row>
    <row r="115" spans="1:29">
      <c r="A115" s="19">
        <v>2018</v>
      </c>
      <c r="B115" s="18"/>
      <c r="C115" s="16"/>
      <c r="D115" s="16"/>
      <c r="E115" s="16"/>
      <c r="F115" s="16"/>
      <c r="G115" s="16"/>
      <c r="H115" s="16"/>
      <c r="I115" s="16"/>
      <c r="J115" s="16"/>
      <c r="K115" s="684"/>
      <c r="L115" s="15"/>
      <c r="M115" s="2"/>
      <c r="N115" s="1164"/>
      <c r="O115" s="1165"/>
      <c r="P115" s="1165"/>
      <c r="Q115" s="1165"/>
      <c r="R115" s="1165"/>
      <c r="S115" s="1165"/>
      <c r="T115" s="1165"/>
      <c r="U115" s="1165"/>
      <c r="V115" s="1165"/>
      <c r="W115" s="1165"/>
      <c r="X115" s="1166"/>
      <c r="Y115" s="2"/>
      <c r="Z115" s="2"/>
      <c r="AA115" s="2"/>
      <c r="AB115" s="2"/>
      <c r="AC115" s="2"/>
    </row>
    <row r="116" spans="1:29">
      <c r="A116" s="19">
        <v>2019</v>
      </c>
      <c r="B116" s="18"/>
      <c r="C116" s="16"/>
      <c r="D116" s="16"/>
      <c r="E116" s="16"/>
      <c r="F116" s="16"/>
      <c r="G116" s="16"/>
      <c r="H116" s="16"/>
      <c r="I116" s="16"/>
      <c r="J116" s="16"/>
      <c r="K116" s="684"/>
      <c r="L116" s="15"/>
      <c r="M116" s="2"/>
      <c r="N116" s="1167"/>
      <c r="O116" s="1168"/>
      <c r="P116" s="1168"/>
      <c r="Q116" s="1168"/>
      <c r="R116" s="1168"/>
      <c r="S116" s="1168"/>
      <c r="T116" s="1168"/>
      <c r="U116" s="1168"/>
      <c r="V116" s="1168"/>
      <c r="W116" s="1168"/>
      <c r="X116" s="1169"/>
      <c r="Y116" s="2"/>
      <c r="Z116" s="2"/>
      <c r="AA116" s="2"/>
      <c r="AB116" s="2"/>
      <c r="AC116" s="2"/>
    </row>
    <row r="117" spans="1:29" ht="16" thickBot="1">
      <c r="A117" s="12">
        <v>2020</v>
      </c>
      <c r="B117" s="11"/>
      <c r="C117" s="10"/>
      <c r="D117" s="8"/>
      <c r="E117" s="9"/>
      <c r="F117" s="9"/>
      <c r="G117" s="9"/>
      <c r="H117" s="9"/>
      <c r="I117" s="8"/>
      <c r="J117" s="8"/>
      <c r="K117" s="688"/>
      <c r="L117" s="15"/>
    </row>
    <row r="118" spans="1:29" ht="16" thickTop="1">
      <c r="B118" s="5"/>
      <c r="C118" s="5"/>
      <c r="D118" s="5"/>
      <c r="E118" s="5"/>
      <c r="F118" s="5"/>
      <c r="G118" s="5"/>
      <c r="H118" s="5"/>
    </row>
    <row r="119" spans="1:29">
      <c r="B119" s="5"/>
      <c r="C119" s="5"/>
      <c r="D119" s="5"/>
      <c r="E119" s="5"/>
      <c r="F119" s="5"/>
      <c r="G119" s="5"/>
      <c r="H119" s="5"/>
    </row>
  </sheetData>
  <mergeCells count="4">
    <mergeCell ref="A4:K4"/>
    <mergeCell ref="B7:K7"/>
    <mergeCell ref="B8:K8"/>
    <mergeCell ref="N6:N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AE75"/>
  <sheetViews>
    <sheetView workbookViewId="0">
      <pane xSplit="1" ySplit="9" topLeftCell="B53" activePane="bottomRight" state="frozen"/>
      <selection activeCell="D32" sqref="D32"/>
      <selection pane="topRight" activeCell="D32" sqref="D32"/>
      <selection pane="bottomLeft" activeCell="D32" sqref="D32"/>
      <selection pane="bottomRight" activeCell="H61" sqref="H61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5" width="10.83203125" style="142" customWidth="1"/>
    <col min="6" max="9" width="10.83203125" style="113"/>
    <col min="10" max="13" width="11.5" style="1" customWidth="1"/>
    <col min="14" max="16384" width="10.83203125" style="113"/>
  </cols>
  <sheetData>
    <row r="1" spans="1:31">
      <c r="A1" s="180" t="s">
        <v>37</v>
      </c>
      <c r="C1" s="208"/>
      <c r="D1" s="1209"/>
    </row>
    <row r="2" spans="1:31">
      <c r="C2" s="208"/>
    </row>
    <row r="3" spans="1:31" ht="16" thickBot="1"/>
    <row r="4" spans="1:31" s="141" customFormat="1" ht="25" customHeight="1" thickTop="1">
      <c r="A4" s="1237" t="s">
        <v>1251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8"/>
      <c r="W4" s="1238"/>
      <c r="X4" s="1238"/>
      <c r="Y4" s="1239"/>
      <c r="Z4" s="1178"/>
      <c r="AA4" s="1178"/>
      <c r="AB4" s="1178"/>
    </row>
    <row r="5" spans="1:31">
      <c r="A5" s="140"/>
      <c r="B5" s="139"/>
      <c r="C5" s="139"/>
      <c r="D5" s="139"/>
      <c r="E5" s="139"/>
      <c r="F5" s="139"/>
      <c r="G5" s="139"/>
      <c r="H5" s="139"/>
      <c r="I5" s="139"/>
      <c r="J5" s="112"/>
      <c r="K5" s="112"/>
      <c r="L5" s="112"/>
      <c r="M5" s="112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135"/>
      <c r="Z5" s="193"/>
      <c r="AA5" s="193"/>
      <c r="AB5" s="193"/>
    </row>
    <row r="6" spans="1:31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48" t="s">
        <v>22</v>
      </c>
      <c r="Q6" s="48" t="s">
        <v>21</v>
      </c>
      <c r="R6" s="1137" t="s">
        <v>54</v>
      </c>
      <c r="S6" s="1137" t="s">
        <v>53</v>
      </c>
      <c r="T6" s="1137" t="s">
        <v>52</v>
      </c>
      <c r="U6" s="48" t="s">
        <v>51</v>
      </c>
      <c r="V6" s="48" t="s">
        <v>50</v>
      </c>
      <c r="W6" s="1137" t="s">
        <v>49</v>
      </c>
      <c r="X6" s="1137" t="s">
        <v>48</v>
      </c>
      <c r="Y6" s="1138" t="s">
        <v>47</v>
      </c>
      <c r="Z6" s="1137"/>
      <c r="AA6" s="1137"/>
      <c r="AB6" s="1137"/>
      <c r="AC6" s="138"/>
    </row>
    <row r="7" spans="1:31" ht="35" customHeight="1">
      <c r="A7" s="140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2"/>
      <c r="W7" s="1242"/>
      <c r="X7" s="1242"/>
      <c r="Y7" s="1243"/>
      <c r="Z7" s="1179"/>
      <c r="AA7" s="1179"/>
      <c r="AB7" s="1179"/>
    </row>
    <row r="8" spans="1:31" s="136" customFormat="1" ht="21" customHeight="1">
      <c r="A8" s="176"/>
      <c r="B8" s="1259" t="s">
        <v>1252</v>
      </c>
      <c r="C8" s="1260"/>
      <c r="D8" s="1260"/>
      <c r="E8" s="1260"/>
      <c r="F8" s="1260"/>
      <c r="G8" s="1260"/>
      <c r="H8" s="1260"/>
      <c r="I8" s="1260"/>
      <c r="J8" s="1260"/>
      <c r="K8" s="1260"/>
      <c r="L8" s="1260"/>
      <c r="M8" s="1260"/>
      <c r="N8" s="1261" t="s">
        <v>1250</v>
      </c>
      <c r="O8" s="1254"/>
      <c r="P8" s="1254"/>
      <c r="Q8" s="1254"/>
      <c r="R8" s="1254"/>
      <c r="S8" s="1254"/>
      <c r="T8" s="1254"/>
      <c r="U8" s="1254"/>
      <c r="V8" s="1254"/>
      <c r="W8" s="1254"/>
      <c r="X8" s="1254"/>
      <c r="Y8" s="1262"/>
      <c r="Z8" s="1180"/>
      <c r="AA8" s="1180"/>
      <c r="AB8" s="1180"/>
    </row>
    <row r="9" spans="1:31" ht="61" thickBot="1">
      <c r="A9" s="140"/>
      <c r="B9" s="437" t="s">
        <v>16</v>
      </c>
      <c r="C9" s="1123" t="s">
        <v>1248</v>
      </c>
      <c r="D9" s="1123" t="s">
        <v>1249</v>
      </c>
      <c r="E9" s="1123" t="s">
        <v>1244</v>
      </c>
      <c r="F9" s="437" t="s">
        <v>15</v>
      </c>
      <c r="G9" s="1123" t="s">
        <v>1248</v>
      </c>
      <c r="H9" s="1123" t="s">
        <v>1249</v>
      </c>
      <c r="I9" s="1123" t="s">
        <v>1244</v>
      </c>
      <c r="J9" s="502" t="s">
        <v>59</v>
      </c>
      <c r="K9" s="1123" t="s">
        <v>1248</v>
      </c>
      <c r="L9" s="1123" t="s">
        <v>1249</v>
      </c>
      <c r="M9" s="1123" t="s">
        <v>1244</v>
      </c>
      <c r="N9" s="1139" t="s">
        <v>16</v>
      </c>
      <c r="O9" s="1123" t="s">
        <v>1248</v>
      </c>
      <c r="P9" s="1123" t="s">
        <v>1249</v>
      </c>
      <c r="Q9" s="1123" t="s">
        <v>1244</v>
      </c>
      <c r="R9" s="437" t="s">
        <v>15</v>
      </c>
      <c r="S9" s="1123" t="s">
        <v>1248</v>
      </c>
      <c r="T9" s="1123" t="s">
        <v>1249</v>
      </c>
      <c r="U9" s="1123" t="s">
        <v>1244</v>
      </c>
      <c r="V9" s="502" t="s">
        <v>59</v>
      </c>
      <c r="W9" s="1123" t="s">
        <v>1248</v>
      </c>
      <c r="X9" s="1123" t="s">
        <v>1249</v>
      </c>
      <c r="Y9" s="1124" t="s">
        <v>1244</v>
      </c>
      <c r="Z9" s="1181"/>
      <c r="AA9" s="1181"/>
      <c r="AB9" s="1181"/>
      <c r="AE9" s="1150" t="s">
        <v>39</v>
      </c>
    </row>
    <row r="10" spans="1:31">
      <c r="A10" s="166">
        <v>1960</v>
      </c>
      <c r="B10" s="146"/>
      <c r="C10" s="541"/>
      <c r="D10" s="541"/>
      <c r="E10" s="541"/>
      <c r="F10" s="185"/>
      <c r="G10" s="125"/>
      <c r="H10" s="125"/>
      <c r="I10" s="125"/>
      <c r="J10" s="117"/>
      <c r="K10" s="125"/>
      <c r="L10" s="125"/>
      <c r="M10" s="125"/>
      <c r="N10" s="1140"/>
      <c r="O10" s="1125"/>
      <c r="P10" s="1125"/>
      <c r="Q10" s="1125"/>
      <c r="R10" s="1126"/>
      <c r="S10" s="266"/>
      <c r="T10" s="266"/>
      <c r="U10" s="266"/>
      <c r="V10" s="290"/>
      <c r="W10" s="266"/>
      <c r="X10" s="266"/>
      <c r="Y10" s="270"/>
      <c r="Z10" s="266"/>
      <c r="AA10" s="266"/>
      <c r="AB10" s="266"/>
    </row>
    <row r="11" spans="1:31">
      <c r="A11" s="166">
        <v>1961</v>
      </c>
      <c r="B11" s="146"/>
      <c r="C11" s="541"/>
      <c r="D11" s="541"/>
      <c r="E11" s="541"/>
      <c r="F11" s="185"/>
      <c r="G11" s="125"/>
      <c r="H11" s="125"/>
      <c r="I11" s="125"/>
      <c r="J11" s="117"/>
      <c r="K11" s="125"/>
      <c r="L11" s="125"/>
      <c r="M11" s="125"/>
      <c r="N11" s="1140"/>
      <c r="O11" s="1125"/>
      <c r="P11" s="1125"/>
      <c r="Q11" s="1125"/>
      <c r="R11" s="1126"/>
      <c r="S11" s="266"/>
      <c r="T11" s="266"/>
      <c r="U11" s="266"/>
      <c r="V11" s="290"/>
      <c r="W11" s="266"/>
      <c r="X11" s="266"/>
      <c r="Y11" s="270"/>
      <c r="Z11" s="266"/>
      <c r="AA11" s="266"/>
      <c r="AB11" s="266"/>
    </row>
    <row r="12" spans="1:31">
      <c r="A12" s="148">
        <v>1962</v>
      </c>
      <c r="B12" s="146">
        <f>'TB2'!B59</f>
        <v>0.6390785276889801</v>
      </c>
      <c r="C12" s="440">
        <f>B12-D12-E12</f>
        <v>0.49348429781232883</v>
      </c>
      <c r="D12" s="440">
        <v>7.3769658803939819E-2</v>
      </c>
      <c r="E12" s="440">
        <f>TB2d!B59*TB2e!B12</f>
        <v>7.1824571072711479E-2</v>
      </c>
      <c r="F12" s="181">
        <f>'TB1'!C59</f>
        <v>0.19504523277282715</v>
      </c>
      <c r="G12" s="147">
        <f>F12-H12-I12</f>
        <v>0.15873828568583323</v>
      </c>
      <c r="H12" s="147">
        <v>2.0170703530311584E-2</v>
      </c>
      <c r="I12" s="147">
        <f>TB2d!C59*TB2e!F12</f>
        <v>1.6136243556682334E-2</v>
      </c>
      <c r="J12" s="117">
        <f>B12-F12</f>
        <v>0.44403329491615295</v>
      </c>
      <c r="K12" s="116">
        <f>C12-G12</f>
        <v>0.33474601212649557</v>
      </c>
      <c r="L12" s="116">
        <f>D12-H12</f>
        <v>5.3598955273628235E-2</v>
      </c>
      <c r="M12" s="116">
        <f>E12-I12</f>
        <v>5.5688327516029146E-2</v>
      </c>
      <c r="N12" s="1140">
        <v>21212.93201998165</v>
      </c>
      <c r="O12" s="1127">
        <v>16380.22310071398</v>
      </c>
      <c r="P12" s="1127">
        <v>2448.6361058070015</v>
      </c>
      <c r="Q12" s="1127">
        <v>2384.0728134606697</v>
      </c>
      <c r="R12" s="1128">
        <v>11653.444689290385</v>
      </c>
      <c r="S12" s="256">
        <v>9484.1991573676951</v>
      </c>
      <c r="T12" s="256">
        <v>1205.1470040712916</v>
      </c>
      <c r="U12" s="256">
        <v>964.0985278513981</v>
      </c>
      <c r="V12" s="290">
        <v>33162.291183345733</v>
      </c>
      <c r="W12" s="289">
        <v>25000.253029896834</v>
      </c>
      <c r="X12" s="289">
        <v>4002.9974829766388</v>
      </c>
      <c r="Y12" s="308">
        <v>4159.0406704722582</v>
      </c>
      <c r="Z12" s="289"/>
      <c r="AA12" s="289"/>
      <c r="AB12" s="289"/>
      <c r="AC12" s="1054">
        <f>Q12/N12</f>
        <v>0.11238770817796323</v>
      </c>
      <c r="AD12" s="1054">
        <f>P12/N12</f>
        <v>0.11543128990846215</v>
      </c>
      <c r="AE12" s="224">
        <f>(N12-'TB6'!B58)/N12</f>
        <v>3.4492062260829563E-5</v>
      </c>
    </row>
    <row r="13" spans="1:31">
      <c r="A13" s="148">
        <v>1963</v>
      </c>
      <c r="B13" s="146">
        <f>'TB2'!B60</f>
        <v>0.63463097810745239</v>
      </c>
      <c r="C13" s="440">
        <f t="shared" ref="C13:C64" si="0">B13-D13-E13</f>
        <v>0.49115711527625078</v>
      </c>
      <c r="D13" s="440">
        <f t="shared" ref="D13:L13" si="1">(D12+D14)/2</f>
        <v>7.1156665217131376E-2</v>
      </c>
      <c r="E13" s="440">
        <f>TB2d!B60*TB2e!B13</f>
        <v>7.2317197614070253E-2</v>
      </c>
      <c r="F13" s="181">
        <f>'TB1'!C60</f>
        <v>0.19102069735527039</v>
      </c>
      <c r="G13" s="147">
        <f t="shared" ref="G13:G64" si="2">F13-H13-I13</f>
        <v>0.15619475155891835</v>
      </c>
      <c r="H13" s="147">
        <f t="shared" si="1"/>
        <v>1.9829671829938889E-2</v>
      </c>
      <c r="I13" s="147">
        <f>TB2d!C60*TB2e!F13</f>
        <v>1.499627396641315E-2</v>
      </c>
      <c r="J13" s="117">
        <f t="shared" si="1"/>
        <v>0.44360852241516113</v>
      </c>
      <c r="K13" s="116">
        <f t="shared" si="1"/>
        <v>0.33639982957944575</v>
      </c>
      <c r="L13" s="116">
        <f t="shared" si="1"/>
        <v>5.1326993387192488E-2</v>
      </c>
      <c r="M13" s="116">
        <f t="shared" ref="M13" si="3">(M12+M14)/2</f>
        <v>5.5881699448522899E-2</v>
      </c>
      <c r="N13" s="1140">
        <v>21776.818005458699</v>
      </c>
      <c r="O13" s="1127">
        <v>16853.635388794475</v>
      </c>
      <c r="P13" s="1127">
        <v>2441.6799711382178</v>
      </c>
      <c r="Q13" s="1127">
        <v>2481.5026455260063</v>
      </c>
      <c r="R13" s="1128">
        <v>11798.480674826083</v>
      </c>
      <c r="S13" s="256">
        <v>9647.440216123332</v>
      </c>
      <c r="T13" s="256">
        <v>1224.7887433818021</v>
      </c>
      <c r="U13" s="256">
        <v>926.25171532094896</v>
      </c>
      <c r="V13" s="290">
        <v>34249.603913137325</v>
      </c>
      <c r="W13" s="289">
        <v>25972.361524561064</v>
      </c>
      <c r="X13" s="289">
        <v>3962.7940058337372</v>
      </c>
      <c r="Y13" s="308">
        <v>4314.4483827425274</v>
      </c>
      <c r="Z13" s="289"/>
      <c r="AA13" s="289"/>
      <c r="AB13" s="289"/>
      <c r="AC13" s="1054">
        <f t="shared" ref="AC13:AC64" si="4">Q13/N13</f>
        <v>0.11395157202966838</v>
      </c>
      <c r="AD13" s="1054">
        <f t="shared" ref="AD13:AD64" si="5">P13/N13</f>
        <v>0.1121228992466288</v>
      </c>
      <c r="AE13" s="224">
        <f>(N13-'TB6'!B59)/N13</f>
        <v>4.4531052598030367E-6</v>
      </c>
    </row>
    <row r="14" spans="1:31">
      <c r="A14" s="148">
        <v>1964</v>
      </c>
      <c r="B14" s="146">
        <f>'TB2'!B61</f>
        <v>0.63017991185188293</v>
      </c>
      <c r="C14" s="440">
        <f t="shared" si="0"/>
        <v>0.49172649510385641</v>
      </c>
      <c r="D14" s="440">
        <v>6.8543671630322933E-2</v>
      </c>
      <c r="E14" s="440">
        <f>TB2d!B61*TB2e!B14</f>
        <v>6.9909745117703592E-2</v>
      </c>
      <c r="F14" s="181">
        <f>'TB1'!C61</f>
        <v>0.18699616193771362</v>
      </c>
      <c r="G14" s="147">
        <f t="shared" si="2"/>
        <v>0.1536728480714605</v>
      </c>
      <c r="H14" s="147">
        <v>1.9488640129566193E-2</v>
      </c>
      <c r="I14" s="147">
        <f>TB2d!C61*TB2e!F14</f>
        <v>1.3834673736686936E-2</v>
      </c>
      <c r="J14" s="117">
        <f>B14-F14</f>
        <v>0.44318374991416931</v>
      </c>
      <c r="K14" s="116">
        <f t="shared" ref="K14" si="6">C14-G14</f>
        <v>0.33805364703239593</v>
      </c>
      <c r="L14" s="116">
        <f t="shared" ref="L14:M14" si="7">D14-H14</f>
        <v>4.9055031500756741E-2</v>
      </c>
      <c r="M14" s="116">
        <f t="shared" si="7"/>
        <v>5.6075071381016653E-2</v>
      </c>
      <c r="N14" s="1140">
        <v>22507.140715356032</v>
      </c>
      <c r="O14" s="1127">
        <v>17562.218678548721</v>
      </c>
      <c r="P14" s="1127">
        <v>2448.0660736983882</v>
      </c>
      <c r="Q14" s="1127">
        <v>2496.8559631089229</v>
      </c>
      <c r="R14" s="1128">
        <v>12021.563892241495</v>
      </c>
      <c r="S14" s="256">
        <v>9879.28277484715</v>
      </c>
      <c r="T14" s="256">
        <v>1252.8809685865049</v>
      </c>
      <c r="U14" s="256">
        <v>889.40014880783963</v>
      </c>
      <c r="V14" s="290">
        <v>35614.111744249203</v>
      </c>
      <c r="W14" s="289">
        <v>27165.888558175688</v>
      </c>
      <c r="X14" s="289">
        <v>3942.0474550882423</v>
      </c>
      <c r="Y14" s="308">
        <v>4506.1757309852755</v>
      </c>
      <c r="Z14" s="289"/>
      <c r="AA14" s="289"/>
      <c r="AB14" s="289"/>
      <c r="AC14" s="1054">
        <f t="shared" si="4"/>
        <v>0.11093616886686027</v>
      </c>
      <c r="AD14" s="1054">
        <f t="shared" si="5"/>
        <v>0.10876841730625236</v>
      </c>
      <c r="AE14" s="224">
        <f>(N14-'TB6'!B60)/N14</f>
        <v>-4.8481956227065837E-5</v>
      </c>
    </row>
    <row r="15" spans="1:31">
      <c r="A15" s="148">
        <v>1965</v>
      </c>
      <c r="B15" s="146">
        <f>'TB2'!B62</f>
        <v>0.6336575448513031</v>
      </c>
      <c r="C15" s="440">
        <f t="shared" si="0"/>
        <v>0.48190357635429548</v>
      </c>
      <c r="D15" s="440">
        <f t="shared" ref="D15" si="8">(D14+D16)/2</f>
        <v>7.4577879626303911E-2</v>
      </c>
      <c r="E15" s="440">
        <f>TB2d!B62*TB2e!B15</f>
        <v>7.717608887070368E-2</v>
      </c>
      <c r="F15" s="181">
        <f>'TB1'!C62</f>
        <v>0.19129836559295654</v>
      </c>
      <c r="G15" s="147">
        <f t="shared" si="2"/>
        <v>0.15509220822576567</v>
      </c>
      <c r="H15" s="147">
        <f t="shared" ref="H15" si="9">(H14+H16)/2</f>
        <v>2.1857351064682007E-2</v>
      </c>
      <c r="I15" s="147">
        <f>TB2d!C62*TB2e!F15</f>
        <v>1.4348806302508859E-2</v>
      </c>
      <c r="J15" s="117">
        <f t="shared" ref="J15" si="10">(J14+J16)/2</f>
        <v>0.44235366582870483</v>
      </c>
      <c r="K15" s="116">
        <f t="shared" ref="K15" si="11">(K14+K16)/2</f>
        <v>0.33196578695478152</v>
      </c>
      <c r="L15" s="116">
        <f t="shared" ref="L15:M15" si="12">(L14+L16)/2</f>
        <v>5.2720528561621904E-2</v>
      </c>
      <c r="M15" s="116">
        <f t="shared" si="12"/>
        <v>5.7667350312301385E-2</v>
      </c>
      <c r="N15" s="1140">
        <v>23803.263309483518</v>
      </c>
      <c r="O15" s="1127">
        <v>18102.645207885747</v>
      </c>
      <c r="P15" s="1127">
        <v>2801.5083545236625</v>
      </c>
      <c r="Q15" s="1127">
        <v>2899.1097470741051</v>
      </c>
      <c r="R15" s="1128">
        <v>12934.976829342049</v>
      </c>
      <c r="S15" s="256">
        <v>10486.833557587042</v>
      </c>
      <c r="T15" s="256">
        <v>1477.9233931043382</v>
      </c>
      <c r="U15" s="256">
        <v>970.21987865066706</v>
      </c>
      <c r="V15" s="290">
        <v>37388.155409307677</v>
      </c>
      <c r="W15" s="289">
        <v>28058.066185541018</v>
      </c>
      <c r="X15" s="289">
        <v>4455.9895562978181</v>
      </c>
      <c r="Y15" s="308">
        <v>4874.0996674688377</v>
      </c>
      <c r="Z15" s="289"/>
      <c r="AA15" s="289"/>
      <c r="AB15" s="289"/>
      <c r="AC15" s="1054">
        <f t="shared" si="4"/>
        <v>0.1217946341802245</v>
      </c>
      <c r="AD15" s="1054">
        <f t="shared" si="5"/>
        <v>0.11769429754648417</v>
      </c>
      <c r="AE15" s="224">
        <f>(N15-'TB6'!B61)/N15</f>
        <v>-4.0509889472821955E-6</v>
      </c>
    </row>
    <row r="16" spans="1:31">
      <c r="A16" s="148">
        <v>1966</v>
      </c>
      <c r="B16" s="146">
        <f>'TB2'!B63</f>
        <v>0.63712415099143982</v>
      </c>
      <c r="C16" s="440">
        <f t="shared" si="0"/>
        <v>0.48238790895675487</v>
      </c>
      <c r="D16" s="440">
        <v>8.0612087622284889E-2</v>
      </c>
      <c r="E16" s="440">
        <f>TB2d!B63*TB2e!B16</f>
        <v>7.4124154412400028E-2</v>
      </c>
      <c r="F16" s="181">
        <f>'TB1'!C63</f>
        <v>0.19560056924819946</v>
      </c>
      <c r="G16" s="147">
        <f t="shared" si="2"/>
        <v>0.15650998207958774</v>
      </c>
      <c r="H16" s="147">
        <v>2.4226061999797821E-2</v>
      </c>
      <c r="I16" s="147">
        <f>TB2d!C63*TB2e!F16</f>
        <v>1.4864525168813906E-2</v>
      </c>
      <c r="J16" s="117">
        <f>B16-F16</f>
        <v>0.44152358174324036</v>
      </c>
      <c r="K16" s="116">
        <f t="shared" ref="K16:M16" si="13">C16-G16</f>
        <v>0.3258779268771671</v>
      </c>
      <c r="L16" s="116">
        <f t="shared" si="13"/>
        <v>5.6386025622487068E-2</v>
      </c>
      <c r="M16" s="116">
        <f t="shared" si="13"/>
        <v>5.9259629243586125E-2</v>
      </c>
      <c r="N16" s="1140">
        <v>25045.411214552674</v>
      </c>
      <c r="O16" s="1127">
        <v>18962.714764382628</v>
      </c>
      <c r="P16" s="1127">
        <v>3168.8688620921594</v>
      </c>
      <c r="Q16" s="1127">
        <v>2913.827588077886</v>
      </c>
      <c r="R16" s="1128">
        <v>13840.338699133086</v>
      </c>
      <c r="S16" s="256">
        <v>11074.360213277774</v>
      </c>
      <c r="T16" s="256">
        <v>1714.1918590121165</v>
      </c>
      <c r="U16" s="256">
        <v>1051.7866268431969</v>
      </c>
      <c r="V16" s="290">
        <v>39051.751858827163</v>
      </c>
      <c r="W16" s="289">
        <v>28823.157953263697</v>
      </c>
      <c r="X16" s="289">
        <v>4987.2151159422128</v>
      </c>
      <c r="Y16" s="308">
        <v>5241.3787896212471</v>
      </c>
      <c r="Z16" s="289"/>
      <c r="AA16" s="289"/>
      <c r="AB16" s="289"/>
      <c r="AC16" s="1054">
        <f t="shared" si="4"/>
        <v>0.11634177467147364</v>
      </c>
      <c r="AD16" s="1054">
        <f t="shared" si="5"/>
        <v>0.12652492845678986</v>
      </c>
      <c r="AE16" s="224">
        <f>(N16-'TB6'!B62)/N16</f>
        <v>-1.5313089473162841E-4</v>
      </c>
    </row>
    <row r="17" spans="1:31">
      <c r="A17" s="148">
        <v>1967</v>
      </c>
      <c r="B17" s="160">
        <f>'TB2'!B64</f>
        <v>0.64407143741846085</v>
      </c>
      <c r="C17" s="440">
        <f t="shared" si="0"/>
        <v>0.49230762725616434</v>
      </c>
      <c r="D17" s="440">
        <v>7.6328867115080357E-2</v>
      </c>
      <c r="E17" s="440">
        <f>TB2d!B64*TB2e!B17</f>
        <v>7.5434943047216138E-2</v>
      </c>
      <c r="F17" s="181">
        <f>'TB1'!C64</f>
        <v>0.20443549752235413</v>
      </c>
      <c r="G17" s="159">
        <f t="shared" si="2"/>
        <v>0.16618566212699887</v>
      </c>
      <c r="H17" s="159">
        <v>2.3374803364276886E-2</v>
      </c>
      <c r="I17" s="159">
        <f>TB2d!C64*TB2e!F17</f>
        <v>1.4875032031078379E-2</v>
      </c>
      <c r="J17" s="117">
        <f t="shared" ref="J17:J64" si="14">B17-F17</f>
        <v>0.43963593989610672</v>
      </c>
      <c r="K17" s="116">
        <f t="shared" ref="K17:K64" si="15">C17-G17</f>
        <v>0.32612196512916547</v>
      </c>
      <c r="L17" s="116">
        <f t="shared" ref="L17:M64" si="16">D17-H17</f>
        <v>5.2954063750803471E-2</v>
      </c>
      <c r="M17" s="116">
        <f t="shared" si="16"/>
        <v>6.0559911016137759E-2</v>
      </c>
      <c r="N17" s="1141">
        <v>25671.603545463677</v>
      </c>
      <c r="O17" s="1127">
        <v>19622.553485657663</v>
      </c>
      <c r="P17" s="1127">
        <v>3042.34018435384</v>
      </c>
      <c r="Q17" s="1127">
        <v>3006.7098754521762</v>
      </c>
      <c r="R17" s="1128">
        <v>14667.218772017426</v>
      </c>
      <c r="S17" s="293">
        <v>11922.985453750443</v>
      </c>
      <c r="T17" s="293">
        <v>1677.0245816006079</v>
      </c>
      <c r="U17" s="293">
        <v>1067.2087366663745</v>
      </c>
      <c r="V17" s="290">
        <v>39427.084512271496</v>
      </c>
      <c r="W17" s="289">
        <v>29247.013525541686</v>
      </c>
      <c r="X17" s="289">
        <v>4748.9846877953805</v>
      </c>
      <c r="Y17" s="308">
        <v>5431.0862989344287</v>
      </c>
      <c r="Z17" s="289"/>
      <c r="AA17" s="289"/>
      <c r="AB17" s="289"/>
      <c r="AC17" s="1054">
        <f t="shared" si="4"/>
        <v>0.11712201265991737</v>
      </c>
      <c r="AD17" s="1054">
        <f t="shared" si="5"/>
        <v>0.11850993955114422</v>
      </c>
      <c r="AE17" s="224">
        <f>(N17-'TB6'!B63)/N17</f>
        <v>-4.5388039543269483E-5</v>
      </c>
    </row>
    <row r="18" spans="1:31">
      <c r="A18" s="148">
        <v>1968</v>
      </c>
      <c r="B18" s="160">
        <f>'TB2'!B65</f>
        <v>0.64815725572407246</v>
      </c>
      <c r="C18" s="440">
        <f t="shared" si="0"/>
        <v>0.49503242255869873</v>
      </c>
      <c r="D18" s="440">
        <v>7.870854064822197E-2</v>
      </c>
      <c r="E18" s="440">
        <f>TB2d!B65*TB2e!B18</f>
        <v>7.4416292517151733E-2</v>
      </c>
      <c r="F18" s="181">
        <f>'TB1'!C65</f>
        <v>0.20690547674894333</v>
      </c>
      <c r="G18" s="159">
        <f t="shared" si="2"/>
        <v>0.16823239105649179</v>
      </c>
      <c r="H18" s="159">
        <v>2.3719467222690582E-2</v>
      </c>
      <c r="I18" s="159">
        <f>TB2d!C65*TB2e!F18</f>
        <v>1.4953618469760965E-2</v>
      </c>
      <c r="J18" s="117">
        <f t="shared" si="14"/>
        <v>0.44125177897512913</v>
      </c>
      <c r="K18" s="116">
        <f t="shared" si="15"/>
        <v>0.32680003150220693</v>
      </c>
      <c r="L18" s="116">
        <f t="shared" si="16"/>
        <v>5.4989073425531387E-2</v>
      </c>
      <c r="M18" s="116">
        <f t="shared" si="16"/>
        <v>5.9462674047390765E-2</v>
      </c>
      <c r="N18" s="1141">
        <v>26588.439790529341</v>
      </c>
      <c r="O18" s="1127">
        <v>20307.015998545117</v>
      </c>
      <c r="P18" s="1127">
        <v>3228.7493128312394</v>
      </c>
      <c r="Q18" s="1127">
        <v>3052.6744791529804</v>
      </c>
      <c r="R18" s="1128">
        <v>15277.664134923478</v>
      </c>
      <c r="S18" s="293">
        <v>12422.087648722967</v>
      </c>
      <c r="T18" s="293">
        <v>1751.4183741366023</v>
      </c>
      <c r="U18" s="293">
        <v>1104.1581120639096</v>
      </c>
      <c r="V18" s="290">
        <v>40726.909360036669</v>
      </c>
      <c r="W18" s="289">
        <v>30163.17643582281</v>
      </c>
      <c r="X18" s="289">
        <v>5075.4129861995361</v>
      </c>
      <c r="Y18" s="308">
        <v>5488.3199380143178</v>
      </c>
      <c r="Z18" s="289"/>
      <c r="AA18" s="289"/>
      <c r="AB18" s="289"/>
      <c r="AC18" s="1054">
        <f t="shared" si="4"/>
        <v>0.11481209515122909</v>
      </c>
      <c r="AD18" s="1054">
        <f t="shared" si="5"/>
        <v>0.1214343277856154</v>
      </c>
      <c r="AE18" s="224">
        <f>(N18-'TB6'!B64)/N18</f>
        <v>1.490512566071928E-4</v>
      </c>
    </row>
    <row r="19" spans="1:31">
      <c r="A19" s="148">
        <v>1969</v>
      </c>
      <c r="B19" s="160">
        <f>'TB2'!B66</f>
        <v>0.65680392505601048</v>
      </c>
      <c r="C19" s="440">
        <f t="shared" si="0"/>
        <v>0.50141318126704282</v>
      </c>
      <c r="D19" s="440">
        <v>8.0988943576812744E-2</v>
      </c>
      <c r="E19" s="440">
        <f>TB2d!B66*TB2e!B19</f>
        <v>7.4401800212154895E-2</v>
      </c>
      <c r="F19" s="181">
        <f>'TB1'!C66</f>
        <v>0.21019494347274303</v>
      </c>
      <c r="G19" s="159">
        <f t="shared" si="2"/>
        <v>0.17093598437993346</v>
      </c>
      <c r="H19" s="159">
        <v>2.4977661669254303E-2</v>
      </c>
      <c r="I19" s="159">
        <f>TB2d!C66*TB2e!F19</f>
        <v>1.4281297423555273E-2</v>
      </c>
      <c r="J19" s="117">
        <f t="shared" si="14"/>
        <v>0.44660898158326745</v>
      </c>
      <c r="K19" s="116">
        <f t="shared" si="15"/>
        <v>0.33047719688710936</v>
      </c>
      <c r="L19" s="116">
        <f t="shared" si="16"/>
        <v>5.6011281907558441E-2</v>
      </c>
      <c r="M19" s="116">
        <f t="shared" si="16"/>
        <v>6.0120502788599622E-2</v>
      </c>
      <c r="N19" s="1141">
        <v>27301.540014364233</v>
      </c>
      <c r="O19" s="1127">
        <v>20842.372449166538</v>
      </c>
      <c r="P19" s="1127">
        <v>3366.4885355167171</v>
      </c>
      <c r="Q19" s="1127">
        <v>3092.6790296809777</v>
      </c>
      <c r="R19" s="1128">
        <v>15727.010442557485</v>
      </c>
      <c r="S19" s="293">
        <v>12789.613141672282</v>
      </c>
      <c r="T19" s="293">
        <v>1868.8553559518409</v>
      </c>
      <c r="U19" s="293">
        <v>1068.5419449333626</v>
      </c>
      <c r="V19" s="290">
        <v>41769.70197912267</v>
      </c>
      <c r="W19" s="289">
        <v>30908.321583534362</v>
      </c>
      <c r="X19" s="289">
        <v>5238.530009972812</v>
      </c>
      <c r="Y19" s="308">
        <v>5622.8503856154975</v>
      </c>
      <c r="Z19" s="289"/>
      <c r="AA19" s="289"/>
      <c r="AB19" s="289"/>
      <c r="AC19" s="1054">
        <f t="shared" si="4"/>
        <v>0.11327855601016712</v>
      </c>
      <c r="AD19" s="1054">
        <f t="shared" si="5"/>
        <v>0.12330764248996567</v>
      </c>
      <c r="AE19" s="224">
        <f>(N19-'TB6'!B65)/N19</f>
        <v>7.0995467372708955E-5</v>
      </c>
    </row>
    <row r="20" spans="1:31">
      <c r="A20" s="158">
        <v>1970</v>
      </c>
      <c r="B20" s="164">
        <f>'TB2'!B67</f>
        <v>0.65910877019632608</v>
      </c>
      <c r="C20" s="547">
        <f t="shared" si="0"/>
        <v>0.50808767281202516</v>
      </c>
      <c r="D20" s="547">
        <v>7.9379267990589142E-2</v>
      </c>
      <c r="E20" s="547">
        <f>TB2d!B67*TB2e!B20</f>
        <v>7.1641829393711831E-2</v>
      </c>
      <c r="F20" s="184">
        <f>'TB1'!C67</f>
        <v>0.20839184476062655</v>
      </c>
      <c r="G20" s="163">
        <f t="shared" si="2"/>
        <v>0.17193380477933881</v>
      </c>
      <c r="H20" s="163">
        <v>2.4058051407337189E-2</v>
      </c>
      <c r="I20" s="163">
        <f>TB2d!C67*TB2e!F20</f>
        <v>1.2399988573950553E-2</v>
      </c>
      <c r="J20" s="123">
        <f t="shared" si="14"/>
        <v>0.45071692543569952</v>
      </c>
      <c r="K20" s="122">
        <f t="shared" si="15"/>
        <v>0.33615386803268632</v>
      </c>
      <c r="L20" s="122">
        <f t="shared" si="16"/>
        <v>5.5321216583251953E-2</v>
      </c>
      <c r="M20" s="122">
        <f t="shared" si="16"/>
        <v>5.9241840819761277E-2</v>
      </c>
      <c r="N20" s="1142">
        <v>26733.993933209211</v>
      </c>
      <c r="O20" s="1129">
        <v>20608.453986204873</v>
      </c>
      <c r="P20" s="1129">
        <v>3219.6884108383042</v>
      </c>
      <c r="Q20" s="1129">
        <v>2905.8515361660366</v>
      </c>
      <c r="R20" s="1130">
        <v>15214.580381660739</v>
      </c>
      <c r="S20" s="298">
        <v>12552.797812912602</v>
      </c>
      <c r="T20" s="298">
        <v>1756.465841470472</v>
      </c>
      <c r="U20" s="298">
        <v>905.31672727766374</v>
      </c>
      <c r="V20" s="296">
        <v>41133.260872644794</v>
      </c>
      <c r="W20" s="295">
        <v>30678.024202820205</v>
      </c>
      <c r="X20" s="295">
        <v>5048.7166225480942</v>
      </c>
      <c r="Y20" s="1136">
        <v>5406.5200472765018</v>
      </c>
      <c r="Z20" s="289"/>
      <c r="AA20" s="289"/>
      <c r="AB20" s="289"/>
      <c r="AC20" s="1054">
        <f t="shared" si="4"/>
        <v>0.10869500245364989</v>
      </c>
      <c r="AD20" s="1054">
        <f t="shared" si="5"/>
        <v>0.12043424633379519</v>
      </c>
      <c r="AE20" s="224">
        <f>(N20-'TB6'!B66)/N20</f>
        <v>1.1046329223004396E-4</v>
      </c>
    </row>
    <row r="21" spans="1:31">
      <c r="A21" s="148">
        <v>1971</v>
      </c>
      <c r="B21" s="160">
        <f>'TB2'!B68</f>
        <v>0.65633052893099375</v>
      </c>
      <c r="C21" s="440">
        <f t="shared" si="0"/>
        <v>0.50405709913568553</v>
      </c>
      <c r="D21" s="440">
        <v>7.9519674181938171E-2</v>
      </c>
      <c r="E21" s="440">
        <f>TB2d!B68*TB2e!B21</f>
        <v>7.2753755613370094E-2</v>
      </c>
      <c r="F21" s="181">
        <f>'TB1'!C68</f>
        <v>0.20415765035431832</v>
      </c>
      <c r="G21" s="159">
        <f t="shared" si="2"/>
        <v>0.16921951746683767</v>
      </c>
      <c r="H21" s="159">
        <v>2.312740683555603E-2</v>
      </c>
      <c r="I21" s="159">
        <f>TB2d!C68*TB2e!F21</f>
        <v>1.1810726051924628E-2</v>
      </c>
      <c r="J21" s="117">
        <f t="shared" si="14"/>
        <v>0.45217287857667543</v>
      </c>
      <c r="K21" s="116">
        <f t="shared" si="15"/>
        <v>0.33483758166884786</v>
      </c>
      <c r="L21" s="116">
        <f t="shared" si="16"/>
        <v>5.6392267346382141E-2</v>
      </c>
      <c r="M21" s="116">
        <f t="shared" si="16"/>
        <v>6.0943029561445469E-2</v>
      </c>
      <c r="N21" s="1141">
        <v>26758.599875994332</v>
      </c>
      <c r="O21" s="1127">
        <v>20550.411166146325</v>
      </c>
      <c r="P21" s="1127">
        <v>3242.0176266517074</v>
      </c>
      <c r="Q21" s="1127">
        <v>2966.171083196301</v>
      </c>
      <c r="R21" s="1128">
        <v>14982.315686936017</v>
      </c>
      <c r="S21" s="293">
        <v>12418.345463317677</v>
      </c>
      <c r="T21" s="293">
        <v>1697.2281451571537</v>
      </c>
      <c r="U21" s="293">
        <v>866.74207846118748</v>
      </c>
      <c r="V21" s="290">
        <v>41478.95511231722</v>
      </c>
      <c r="W21" s="289">
        <v>30715.493294682132</v>
      </c>
      <c r="X21" s="289">
        <v>5173.0044785198997</v>
      </c>
      <c r="Y21" s="308">
        <v>5590.4573391151926</v>
      </c>
      <c r="Z21" s="289"/>
      <c r="AA21" s="289"/>
      <c r="AB21" s="289"/>
      <c r="AC21" s="1054">
        <f t="shared" si="4"/>
        <v>0.1108492633001068</v>
      </c>
      <c r="AD21" s="1054">
        <f t="shared" si="5"/>
        <v>0.12115796946312521</v>
      </c>
      <c r="AE21" s="224">
        <f>(N21-'TB6'!B67)/N21</f>
        <v>2.0921241206636715E-4</v>
      </c>
    </row>
    <row r="22" spans="1:31">
      <c r="A22" s="148">
        <v>1972</v>
      </c>
      <c r="B22" s="160">
        <f>'TB2'!B69</f>
        <v>0.65340720938547747</v>
      </c>
      <c r="C22" s="440">
        <f t="shared" si="0"/>
        <v>0.50177936495490605</v>
      </c>
      <c r="D22" s="440">
        <v>8.0273343250155449E-2</v>
      </c>
      <c r="E22" s="440">
        <f>TB2d!B69*TB2e!B22</f>
        <v>7.1354501180415919E-2</v>
      </c>
      <c r="F22" s="181">
        <f>'TB1'!C69</f>
        <v>0.2023898362822365</v>
      </c>
      <c r="G22" s="159">
        <f t="shared" si="2"/>
        <v>0.16856695876212249</v>
      </c>
      <c r="H22" s="159">
        <v>2.3061387240886688E-2</v>
      </c>
      <c r="I22" s="159">
        <f>TB2d!C69*TB2e!F22</f>
        <v>1.0761490279227312E-2</v>
      </c>
      <c r="J22" s="117">
        <f t="shared" si="14"/>
        <v>0.45101737310324097</v>
      </c>
      <c r="K22" s="116">
        <f t="shared" si="15"/>
        <v>0.33321240619278358</v>
      </c>
      <c r="L22" s="116">
        <f t="shared" si="16"/>
        <v>5.7211956009268761E-2</v>
      </c>
      <c r="M22" s="116">
        <f t="shared" si="16"/>
        <v>6.0593010901188606E-2</v>
      </c>
      <c r="N22" s="1141">
        <v>27611.724581167382</v>
      </c>
      <c r="O22" s="1127">
        <v>21204.225216122752</v>
      </c>
      <c r="P22" s="1127">
        <v>3392.1961882198775</v>
      </c>
      <c r="Q22" s="1127">
        <v>3015.3031768247538</v>
      </c>
      <c r="R22" s="1128">
        <v>15394.685284962177</v>
      </c>
      <c r="S22" s="293">
        <v>12821.964419039536</v>
      </c>
      <c r="T22" s="293">
        <v>1754.1532980589336</v>
      </c>
      <c r="U22" s="293">
        <v>818.56756786370715</v>
      </c>
      <c r="V22" s="290">
        <v>42883.023701423888</v>
      </c>
      <c r="W22" s="289">
        <v>31682.05121247677</v>
      </c>
      <c r="X22" s="289">
        <v>5439.7498009210567</v>
      </c>
      <c r="Y22" s="308">
        <v>5761.2226880260614</v>
      </c>
      <c r="Z22" s="289"/>
      <c r="AA22" s="289"/>
      <c r="AB22" s="289"/>
      <c r="AC22" s="1054">
        <f t="shared" si="4"/>
        <v>0.10920372495969867</v>
      </c>
      <c r="AD22" s="1054">
        <f t="shared" si="5"/>
        <v>0.12285347038893507</v>
      </c>
      <c r="AE22" s="224">
        <f>(N22-'TB6'!B68)/N22</f>
        <v>1.7602509931484168E-4</v>
      </c>
    </row>
    <row r="23" spans="1:31">
      <c r="A23" s="148">
        <v>1973</v>
      </c>
      <c r="B23" s="160">
        <f>'TB2'!B70</f>
        <v>0.65336313676561986</v>
      </c>
      <c r="C23" s="440">
        <f t="shared" si="0"/>
        <v>0.49788659438062088</v>
      </c>
      <c r="D23" s="440">
        <v>8.3416169509291649E-2</v>
      </c>
      <c r="E23" s="440">
        <f>TB2d!B70*TB2e!B23</f>
        <v>7.2060372875707351E-2</v>
      </c>
      <c r="F23" s="181">
        <f>'TB1'!C70</f>
        <v>0.20379538833367405</v>
      </c>
      <c r="G23" s="159">
        <f t="shared" si="2"/>
        <v>0.16966143943356266</v>
      </c>
      <c r="H23" s="159">
        <v>2.4318739771842957E-2</v>
      </c>
      <c r="I23" s="159">
        <f>TB2d!C70*TB2e!F23</f>
        <v>9.8152091282684394E-3</v>
      </c>
      <c r="J23" s="117">
        <f t="shared" si="14"/>
        <v>0.4495677484319458</v>
      </c>
      <c r="K23" s="116">
        <f t="shared" si="15"/>
        <v>0.32822515494705823</v>
      </c>
      <c r="L23" s="116">
        <f t="shared" si="16"/>
        <v>5.9097429737448692E-2</v>
      </c>
      <c r="M23" s="116">
        <f t="shared" si="16"/>
        <v>6.2245163747438909E-2</v>
      </c>
      <c r="N23" s="1141">
        <v>28761.889921888353</v>
      </c>
      <c r="O23" s="1127">
        <v>21917.611532308329</v>
      </c>
      <c r="P23" s="1127">
        <v>3672.0876188527454</v>
      </c>
      <c r="Q23" s="1127">
        <v>3172.1907707272785</v>
      </c>
      <c r="R23" s="1128">
        <v>16148.40561520658</v>
      </c>
      <c r="S23" s="293">
        <v>13443.688611575273</v>
      </c>
      <c r="T23" s="293">
        <v>1926.9762534733827</v>
      </c>
      <c r="U23" s="293">
        <v>777.74075015792323</v>
      </c>
      <c r="V23" s="290">
        <v>44528.745305240562</v>
      </c>
      <c r="W23" s="289">
        <v>32510.015183224645</v>
      </c>
      <c r="X23" s="289">
        <v>5853.4768255769477</v>
      </c>
      <c r="Y23" s="308">
        <v>6165.2532964389711</v>
      </c>
      <c r="Z23" s="289"/>
      <c r="AA23" s="289"/>
      <c r="AB23" s="289"/>
      <c r="AC23" s="1054">
        <f t="shared" si="4"/>
        <v>0.11029145787506753</v>
      </c>
      <c r="AD23" s="1054">
        <f t="shared" si="5"/>
        <v>0.12767198639677069</v>
      </c>
      <c r="AE23" s="224">
        <f>(N23-'TB6'!B69)/N23</f>
        <v>1.6976996770700668E-4</v>
      </c>
    </row>
    <row r="24" spans="1:31">
      <c r="A24" s="148">
        <v>1974</v>
      </c>
      <c r="B24" s="160">
        <f>'TB2'!B71</f>
        <v>0.65702655124596276</v>
      </c>
      <c r="C24" s="440">
        <f t="shared" si="0"/>
        <v>0.50254115240648489</v>
      </c>
      <c r="D24" s="440">
        <v>7.9634968191385269E-2</v>
      </c>
      <c r="E24" s="440">
        <f>TB2d!B71*TB2e!B24</f>
        <v>7.4850430648092603E-2</v>
      </c>
      <c r="F24" s="181">
        <f>'TB1'!C71</f>
        <v>0.20498855784353509</v>
      </c>
      <c r="G24" s="159">
        <f t="shared" si="2"/>
        <v>0.17207289093599626</v>
      </c>
      <c r="H24" s="159">
        <v>2.3128390312194824E-2</v>
      </c>
      <c r="I24" s="159">
        <f>TB2d!C71*TB2e!F24</f>
        <v>9.7872765953440025E-3</v>
      </c>
      <c r="J24" s="117">
        <f t="shared" si="14"/>
        <v>0.45203799340242767</v>
      </c>
      <c r="K24" s="116">
        <f t="shared" si="15"/>
        <v>0.33046826147048863</v>
      </c>
      <c r="L24" s="116">
        <f t="shared" si="16"/>
        <v>5.6506577879190445E-2</v>
      </c>
      <c r="M24" s="116">
        <f t="shared" si="16"/>
        <v>6.5063154052748595E-2</v>
      </c>
      <c r="N24" s="1141">
        <v>28105.922704859215</v>
      </c>
      <c r="O24" s="1127">
        <v>21497.430748822157</v>
      </c>
      <c r="P24" s="1127">
        <v>3406.5811440139264</v>
      </c>
      <c r="Q24" s="1127">
        <v>3201.9108120231276</v>
      </c>
      <c r="R24" s="1128">
        <v>15783.999280043479</v>
      </c>
      <c r="S24" s="293">
        <v>13249.512144584425</v>
      </c>
      <c r="T24" s="293">
        <v>1780.872551505493</v>
      </c>
      <c r="U24" s="293">
        <v>753.61458395356078</v>
      </c>
      <c r="V24" s="290">
        <v>43508.326985878884</v>
      </c>
      <c r="W24" s="289">
        <v>31807.329004119321</v>
      </c>
      <c r="X24" s="289">
        <v>5438.7168846494678</v>
      </c>
      <c r="Y24" s="308">
        <v>6262.2810971100862</v>
      </c>
      <c r="Z24" s="289"/>
      <c r="AA24" s="289"/>
      <c r="AB24" s="289"/>
      <c r="AC24" s="1054">
        <f t="shared" si="4"/>
        <v>0.11392299216241533</v>
      </c>
      <c r="AD24" s="1054">
        <f t="shared" si="5"/>
        <v>0.12120509900302845</v>
      </c>
      <c r="AE24" s="224">
        <f>(N24-'TB6'!B70)/N24</f>
        <v>1.0369012626139284E-4</v>
      </c>
    </row>
    <row r="25" spans="1:31">
      <c r="A25" s="148">
        <v>1975</v>
      </c>
      <c r="B25" s="160">
        <f>'TB2'!B72</f>
        <v>0.65648609203083197</v>
      </c>
      <c r="C25" s="440">
        <f t="shared" si="0"/>
        <v>0.49861042654720567</v>
      </c>
      <c r="D25" s="440">
        <v>8.1258645281195641E-2</v>
      </c>
      <c r="E25" s="440">
        <f>TB2d!B72*TB2e!B25</f>
        <v>7.6617020202430663E-2</v>
      </c>
      <c r="F25" s="181">
        <f>'TB1'!C72</f>
        <v>0.20269921887620512</v>
      </c>
      <c r="G25" s="159">
        <f t="shared" si="2"/>
        <v>0.17019271238666489</v>
      </c>
      <c r="H25" s="159">
        <v>2.2437483072280884E-2</v>
      </c>
      <c r="I25" s="159">
        <f>TB2d!C72*TB2e!F25</f>
        <v>1.0069023417259348E-2</v>
      </c>
      <c r="J25" s="117">
        <f t="shared" si="14"/>
        <v>0.45378687315462685</v>
      </c>
      <c r="K25" s="116">
        <f t="shared" si="15"/>
        <v>0.32841771416054077</v>
      </c>
      <c r="L25" s="116">
        <f t="shared" si="16"/>
        <v>5.8821162208914757E-2</v>
      </c>
      <c r="M25" s="116">
        <f t="shared" si="16"/>
        <v>6.6547996785171315E-2</v>
      </c>
      <c r="N25" s="1141">
        <v>27180.146551706322</v>
      </c>
      <c r="O25" s="1127">
        <v>20643.703850355701</v>
      </c>
      <c r="P25" s="1127">
        <v>3364.3087251150614</v>
      </c>
      <c r="Q25" s="1127">
        <v>3172.1339762355642</v>
      </c>
      <c r="R25" s="1128">
        <v>15106.047447663559</v>
      </c>
      <c r="S25" s="293">
        <v>12683.517986962112</v>
      </c>
      <c r="T25" s="293">
        <v>1672.141046103515</v>
      </c>
      <c r="U25" s="293">
        <v>750.38841459793412</v>
      </c>
      <c r="V25" s="290">
        <v>42272.770431759782</v>
      </c>
      <c r="W25" s="289">
        <v>30593.936179597684</v>
      </c>
      <c r="X25" s="289">
        <v>5479.5183238794943</v>
      </c>
      <c r="Y25" s="308">
        <v>6199.3159282826018</v>
      </c>
      <c r="Z25" s="289"/>
      <c r="AA25" s="289"/>
      <c r="AB25" s="289"/>
      <c r="AC25" s="1054">
        <f t="shared" si="4"/>
        <v>0.11670775837065614</v>
      </c>
      <c r="AD25" s="1054">
        <f t="shared" si="5"/>
        <v>0.1237781672263962</v>
      </c>
      <c r="AE25" s="224">
        <f>(N25-'TB6'!B71)/N25</f>
        <v>9.7050538054237138E-5</v>
      </c>
    </row>
    <row r="26" spans="1:31">
      <c r="A26" s="148">
        <v>1976</v>
      </c>
      <c r="B26" s="160">
        <f>'TB2'!B73</f>
        <v>0.65580378423626939</v>
      </c>
      <c r="C26" s="440">
        <f t="shared" si="0"/>
        <v>0.49655479797371693</v>
      </c>
      <c r="D26" s="440">
        <v>8.0970510840415955E-2</v>
      </c>
      <c r="E26" s="440">
        <f>TB2d!B73*TB2e!B26</f>
        <v>7.8278475422136506E-2</v>
      </c>
      <c r="F26" s="181">
        <f>'TB1'!C73</f>
        <v>0.20211716857727424</v>
      </c>
      <c r="G26" s="159">
        <f t="shared" si="2"/>
        <v>0.16944179915845303</v>
      </c>
      <c r="H26" s="159">
        <v>2.2778153419494629E-2</v>
      </c>
      <c r="I26" s="159">
        <f>TB2d!C73*TB2e!F26</f>
        <v>9.8972159993265807E-3</v>
      </c>
      <c r="J26" s="117">
        <f t="shared" si="14"/>
        <v>0.45368661565899515</v>
      </c>
      <c r="K26" s="116">
        <f t="shared" si="15"/>
        <v>0.3271129988152639</v>
      </c>
      <c r="L26" s="116">
        <f t="shared" si="16"/>
        <v>5.8192357420921326E-2</v>
      </c>
      <c r="M26" s="116">
        <f t="shared" si="16"/>
        <v>6.8381259422809926E-2</v>
      </c>
      <c r="N26" s="1141">
        <v>28143.166038123381</v>
      </c>
      <c r="O26" s="1127">
        <v>21309.154448804504</v>
      </c>
      <c r="P26" s="1127">
        <v>3474.7688036403797</v>
      </c>
      <c r="Q26" s="1127">
        <v>3359.2427856785007</v>
      </c>
      <c r="R26" s="1128">
        <v>15612.582464570394</v>
      </c>
      <c r="S26" s="293">
        <v>13088.566799782342</v>
      </c>
      <c r="T26" s="293">
        <v>1759.5031691557253</v>
      </c>
      <c r="U26" s="293">
        <v>764.51249563232727</v>
      </c>
      <c r="V26" s="290">
        <v>43806.395505064618</v>
      </c>
      <c r="W26" s="289">
        <v>31584.889010082206</v>
      </c>
      <c r="X26" s="289">
        <v>5618.850846746197</v>
      </c>
      <c r="Y26" s="308">
        <v>6602.6556482362166</v>
      </c>
      <c r="Z26" s="289"/>
      <c r="AA26" s="289"/>
      <c r="AB26" s="289"/>
      <c r="AC26" s="1054">
        <f t="shared" si="4"/>
        <v>0.11936264673022193</v>
      </c>
      <c r="AD26" s="1054">
        <f t="shared" si="5"/>
        <v>0.12346758708431659</v>
      </c>
      <c r="AE26" s="224">
        <f>(N26-'TB6'!B72)/N26</f>
        <v>7.967844970278367E-5</v>
      </c>
    </row>
    <row r="27" spans="1:31">
      <c r="A27" s="148">
        <v>1977</v>
      </c>
      <c r="B27" s="160">
        <f>'TB2'!B74</f>
        <v>0.65352353068812619</v>
      </c>
      <c r="C27" s="440">
        <f t="shared" si="0"/>
        <v>0.49201480878655279</v>
      </c>
      <c r="D27" s="440">
        <v>8.4176182746887207E-2</v>
      </c>
      <c r="E27" s="440">
        <f>TB2d!B74*TB2e!B27</f>
        <v>7.7332539154686158E-2</v>
      </c>
      <c r="F27" s="181">
        <f>'TB1'!C74</f>
        <v>0.20028216234638307</v>
      </c>
      <c r="G27" s="159">
        <f t="shared" si="2"/>
        <v>0.1675523995437333</v>
      </c>
      <c r="H27" s="159">
        <v>2.3547910153865814E-2</v>
      </c>
      <c r="I27" s="159">
        <f>TB2d!C74*TB2e!F27</f>
        <v>9.1818526487839475E-3</v>
      </c>
      <c r="J27" s="117">
        <f t="shared" si="14"/>
        <v>0.45324136834174311</v>
      </c>
      <c r="K27" s="116">
        <f t="shared" si="15"/>
        <v>0.32446240924281949</v>
      </c>
      <c r="L27" s="116">
        <f t="shared" si="16"/>
        <v>6.0628272593021393E-2</v>
      </c>
      <c r="M27" s="116">
        <f t="shared" si="16"/>
        <v>6.8150686505902211E-2</v>
      </c>
      <c r="N27" s="1141">
        <v>28911.694126057784</v>
      </c>
      <c r="O27" s="1127">
        <v>21766.594451693971</v>
      </c>
      <c r="P27" s="1127">
        <v>3723.930254989612</v>
      </c>
      <c r="Q27" s="1127">
        <v>3421.1694193741996</v>
      </c>
      <c r="R27" s="1128">
        <v>15948.76606664885</v>
      </c>
      <c r="S27" s="293">
        <v>13342.446441171762</v>
      </c>
      <c r="T27" s="293">
        <v>1875.1550612527792</v>
      </c>
      <c r="U27" s="293">
        <v>731.16456422430804</v>
      </c>
      <c r="V27" s="290">
        <v>45115.35420031895</v>
      </c>
      <c r="W27" s="289">
        <v>32296.779464846735</v>
      </c>
      <c r="X27" s="289">
        <v>6034.8992471606534</v>
      </c>
      <c r="Y27" s="308">
        <v>6783.6754883115627</v>
      </c>
      <c r="Z27" s="289"/>
      <c r="AA27" s="289"/>
      <c r="AB27" s="289"/>
      <c r="AC27" s="1054">
        <f t="shared" si="4"/>
        <v>0.11833168282901617</v>
      </c>
      <c r="AD27" s="1054">
        <f t="shared" si="5"/>
        <v>0.12880359894349033</v>
      </c>
      <c r="AE27" s="224">
        <f>(N27-'TB6'!B73)/N27</f>
        <v>4.2142785156210228E-5</v>
      </c>
    </row>
    <row r="28" spans="1:31">
      <c r="A28" s="148">
        <v>1978</v>
      </c>
      <c r="B28" s="160">
        <f>'TB2'!B75</f>
        <v>0.65291653477307143</v>
      </c>
      <c r="C28" s="440">
        <f t="shared" si="0"/>
        <v>0.48691350321817733</v>
      </c>
      <c r="D28" s="440">
        <v>8.8532770052552223E-2</v>
      </c>
      <c r="E28" s="440">
        <f>TB2d!B75*TB2e!B28</f>
        <v>7.7470261502341861E-2</v>
      </c>
      <c r="F28" s="181">
        <f>'TB1'!C75</f>
        <v>0.19975558070290589</v>
      </c>
      <c r="G28" s="159">
        <f t="shared" si="2"/>
        <v>0.16611445475768732</v>
      </c>
      <c r="H28" s="159">
        <v>2.5063827633857727E-2</v>
      </c>
      <c r="I28" s="159">
        <f>TB2d!C75*TB2e!F28</f>
        <v>8.5772983113608422E-3</v>
      </c>
      <c r="J28" s="117">
        <f t="shared" si="14"/>
        <v>0.45316095407016554</v>
      </c>
      <c r="K28" s="116">
        <f t="shared" si="15"/>
        <v>0.32079904846049001</v>
      </c>
      <c r="L28" s="116">
        <f t="shared" si="16"/>
        <v>6.3468942418694496E-2</v>
      </c>
      <c r="M28" s="116">
        <f t="shared" si="16"/>
        <v>6.8892963190981024E-2</v>
      </c>
      <c r="N28" s="1141">
        <v>29913.298072347192</v>
      </c>
      <c r="O28" s="1127">
        <v>22307.887733733714</v>
      </c>
      <c r="P28" s="1127">
        <v>4056.1189657618593</v>
      </c>
      <c r="Q28" s="1127">
        <v>3549.2913728516178</v>
      </c>
      <c r="R28" s="1128">
        <v>16473.203290316018</v>
      </c>
      <c r="S28" s="293">
        <v>13698.92732435474</v>
      </c>
      <c r="T28" s="293">
        <v>2066.9336315567193</v>
      </c>
      <c r="U28" s="293">
        <v>707.3423344045575</v>
      </c>
      <c r="V28" s="290">
        <v>46713.416549886169</v>
      </c>
      <c r="W28" s="289">
        <v>33069.088245457431</v>
      </c>
      <c r="X28" s="289">
        <v>6542.6006335182847</v>
      </c>
      <c r="Y28" s="308">
        <v>7101.7276709104435</v>
      </c>
      <c r="Z28" s="289"/>
      <c r="AA28" s="289"/>
      <c r="AB28" s="289"/>
      <c r="AC28" s="1054">
        <f t="shared" si="4"/>
        <v>0.11865262614197317</v>
      </c>
      <c r="AD28" s="1054">
        <f t="shared" si="5"/>
        <v>0.13559584623373461</v>
      </c>
      <c r="AE28" s="224">
        <f>(N28-'TB6'!B74)/N28</f>
        <v>7.0014360858774215E-5</v>
      </c>
    </row>
    <row r="29" spans="1:31">
      <c r="A29" s="152">
        <v>1979</v>
      </c>
      <c r="B29" s="162">
        <f>'TB2'!B76</f>
        <v>0.65112075209617615</v>
      </c>
      <c r="C29" s="549">
        <f t="shared" si="0"/>
        <v>0.49010569955645367</v>
      </c>
      <c r="D29" s="549">
        <v>8.6982481181621552E-2</v>
      </c>
      <c r="E29" s="549">
        <f>TB2d!B76*TB2e!B29</f>
        <v>7.4032571358100915E-2</v>
      </c>
      <c r="F29" s="182">
        <f>'TB1'!C76</f>
        <v>0.20078200101852417</v>
      </c>
      <c r="G29" s="161">
        <f t="shared" si="2"/>
        <v>0.16819845524177179</v>
      </c>
      <c r="H29" s="161">
        <v>2.4349413812160492E-2</v>
      </c>
      <c r="I29" s="161">
        <f>TB2d!C76*TB2e!F29</f>
        <v>8.2341319645918894E-3</v>
      </c>
      <c r="J29" s="120">
        <f t="shared" si="14"/>
        <v>0.45033875107765198</v>
      </c>
      <c r="K29" s="119">
        <f t="shared" si="15"/>
        <v>0.32190724431468187</v>
      </c>
      <c r="L29" s="119">
        <f t="shared" si="16"/>
        <v>6.263306736946106E-2</v>
      </c>
      <c r="M29" s="119">
        <f t="shared" si="16"/>
        <v>6.5798439393509031E-2</v>
      </c>
      <c r="N29" s="1143">
        <v>29944.846866319</v>
      </c>
      <c r="O29" s="1131">
        <v>22539.813197906435</v>
      </c>
      <c r="P29" s="1131">
        <v>4000.2980563141359</v>
      </c>
      <c r="Q29" s="1131">
        <v>3404.7356120984323</v>
      </c>
      <c r="R29" s="1132">
        <v>16621.026527541107</v>
      </c>
      <c r="S29" s="303">
        <v>13923.713143027197</v>
      </c>
      <c r="T29" s="303">
        <v>2015.6799456573631</v>
      </c>
      <c r="U29" s="303">
        <v>681.63343885655013</v>
      </c>
      <c r="V29" s="301">
        <v>46599.622289791369</v>
      </c>
      <c r="W29" s="300">
        <v>33309.938266505473</v>
      </c>
      <c r="X29" s="300">
        <v>6481.0706946351011</v>
      </c>
      <c r="Y29" s="307">
        <v>6808.6133286507857</v>
      </c>
      <c r="Z29" s="289"/>
      <c r="AA29" s="289"/>
      <c r="AB29" s="289"/>
      <c r="AC29" s="1054">
        <f t="shared" si="4"/>
        <v>0.11370021784709707</v>
      </c>
      <c r="AD29" s="1054">
        <f t="shared" si="5"/>
        <v>0.13358886335844122</v>
      </c>
      <c r="AE29" s="224">
        <f>(N29-'TB6'!B75)/N29</f>
        <v>1.0301036448048737E-4</v>
      </c>
    </row>
    <row r="30" spans="1:31">
      <c r="A30" s="148">
        <v>1980</v>
      </c>
      <c r="B30" s="160">
        <f>'TB2'!B77</f>
        <v>0.6575741171836853</v>
      </c>
      <c r="C30" s="440">
        <f t="shared" si="0"/>
        <v>0.49546344749281412</v>
      </c>
      <c r="D30" s="440">
        <v>8.7074998766183853E-2</v>
      </c>
      <c r="E30" s="440">
        <f>TB2d!B77*TB2e!B30</f>
        <v>7.5035670924687298E-2</v>
      </c>
      <c r="F30" s="181">
        <f>'TB1'!C77</f>
        <v>0.19892722368240356</v>
      </c>
      <c r="G30" s="159">
        <f t="shared" si="2"/>
        <v>0.16751995016479865</v>
      </c>
      <c r="H30" s="159">
        <v>2.3258328437805176E-2</v>
      </c>
      <c r="I30" s="159">
        <f>TB2d!C77*TB2e!F30</f>
        <v>8.1489450797997513E-3</v>
      </c>
      <c r="J30" s="117">
        <f t="shared" si="14"/>
        <v>0.45864689350128174</v>
      </c>
      <c r="K30" s="116">
        <f t="shared" si="15"/>
        <v>0.32794349732801548</v>
      </c>
      <c r="L30" s="116">
        <f t="shared" si="16"/>
        <v>6.3816670328378677E-2</v>
      </c>
      <c r="M30" s="116">
        <f t="shared" si="16"/>
        <v>6.6886725844887543E-2</v>
      </c>
      <c r="N30" s="1141">
        <v>29365.179856697341</v>
      </c>
      <c r="O30" s="1127">
        <v>22125.830180724122</v>
      </c>
      <c r="P30" s="1127">
        <v>3888.4939856542874</v>
      </c>
      <c r="Q30" s="1127">
        <v>3350.8556903189283</v>
      </c>
      <c r="R30" s="1128">
        <v>15990.228916433869</v>
      </c>
      <c r="S30" s="293">
        <v>13465.63985370531</v>
      </c>
      <c r="T30" s="293">
        <v>1869.5580677679063</v>
      </c>
      <c r="U30" s="293">
        <v>655.03099496065454</v>
      </c>
      <c r="V30" s="290">
        <v>46083.868532026681</v>
      </c>
      <c r="W30" s="289">
        <v>32951.068089497639</v>
      </c>
      <c r="X30" s="289">
        <v>6412.1638830122638</v>
      </c>
      <c r="Y30" s="308">
        <v>6720.6365595167708</v>
      </c>
      <c r="Z30" s="289"/>
      <c r="AA30" s="289"/>
      <c r="AB30" s="289"/>
      <c r="AC30" s="1054">
        <f t="shared" si="4"/>
        <v>0.11410983030484302</v>
      </c>
      <c r="AD30" s="1054">
        <f t="shared" si="5"/>
        <v>0.13241853122065708</v>
      </c>
      <c r="AE30" s="224">
        <f>(N30-'TB6'!B76)/N30</f>
        <v>1.4302123951593946E-4</v>
      </c>
    </row>
    <row r="31" spans="1:31">
      <c r="A31" s="148">
        <v>1981</v>
      </c>
      <c r="B31" s="160">
        <f>'TB2'!B78</f>
        <v>0.65280604362487793</v>
      </c>
      <c r="C31" s="440">
        <f t="shared" si="0"/>
        <v>0.48739580725747267</v>
      </c>
      <c r="D31" s="440">
        <v>8.6685094982385635E-2</v>
      </c>
      <c r="E31" s="440">
        <f>TB2d!B78*TB2e!B31</f>
        <v>7.8725141385019612E-2</v>
      </c>
      <c r="F31" s="181">
        <f>'TB1'!C78</f>
        <v>0.19509440660476685</v>
      </c>
      <c r="G31" s="159">
        <f t="shared" si="2"/>
        <v>0.16350577910152619</v>
      </c>
      <c r="H31" s="159">
        <v>2.2848844528198242E-2</v>
      </c>
      <c r="I31" s="159">
        <f>TB2d!C78*TB2e!F31</f>
        <v>8.7397829750424164E-3</v>
      </c>
      <c r="J31" s="117">
        <f t="shared" si="14"/>
        <v>0.45771163702011108</v>
      </c>
      <c r="K31" s="116">
        <f t="shared" si="15"/>
        <v>0.32389002815594647</v>
      </c>
      <c r="L31" s="116">
        <f t="shared" si="16"/>
        <v>6.3836250454187393E-2</v>
      </c>
      <c r="M31" s="116">
        <f t="shared" si="16"/>
        <v>6.9985358409977189E-2</v>
      </c>
      <c r="N31" s="1141">
        <v>29375.357151997869</v>
      </c>
      <c r="O31" s="1127">
        <v>21932.128313447109</v>
      </c>
      <c r="P31" s="1127">
        <v>3900.7077978672605</v>
      </c>
      <c r="Q31" s="1127">
        <v>3542.5210406834976</v>
      </c>
      <c r="R31" s="1128">
        <v>15802.154822263794</v>
      </c>
      <c r="S31" s="293">
        <v>13243.555674722509</v>
      </c>
      <c r="T31" s="293">
        <v>1850.6987720866905</v>
      </c>
      <c r="U31" s="293">
        <v>707.90037545459325</v>
      </c>
      <c r="V31" s="290">
        <v>46341.860064165463</v>
      </c>
      <c r="W31" s="289">
        <v>32792.844111852864</v>
      </c>
      <c r="X31" s="289">
        <v>6463.2190800929729</v>
      </c>
      <c r="Y31" s="308">
        <v>7085.7968722196274</v>
      </c>
      <c r="Z31" s="289"/>
      <c r="AA31" s="289"/>
      <c r="AB31" s="289"/>
      <c r="AC31" s="1054">
        <f t="shared" si="4"/>
        <v>0.1205949947213685</v>
      </c>
      <c r="AD31" s="1054">
        <f t="shared" si="5"/>
        <v>0.13278843820293659</v>
      </c>
      <c r="AE31" s="224">
        <f>(N31-'TB6'!B77)/N31</f>
        <v>7.2604551586666571E-5</v>
      </c>
    </row>
    <row r="32" spans="1:31">
      <c r="A32" s="148">
        <v>1982</v>
      </c>
      <c r="B32" s="146">
        <f>'TB2'!B79</f>
        <v>0.65102586150169373</v>
      </c>
      <c r="C32" s="440">
        <f t="shared" si="0"/>
        <v>0.48409286537685753</v>
      </c>
      <c r="D32" s="440">
        <v>8.6182586848735809E-2</v>
      </c>
      <c r="E32" s="440">
        <f>TB2d!B79*TB2e!B32</f>
        <v>8.0750409276100388E-2</v>
      </c>
      <c r="F32" s="181">
        <f>'TB1'!C79</f>
        <v>0.18957161903381348</v>
      </c>
      <c r="G32" s="147">
        <f t="shared" si="2"/>
        <v>0.15949307861371539</v>
      </c>
      <c r="H32" s="147">
        <v>2.0924091339111328E-2</v>
      </c>
      <c r="I32" s="147">
        <f>TB2d!C79*TB2e!F32</f>
        <v>9.1544490809867575E-3</v>
      </c>
      <c r="J32" s="117">
        <f t="shared" si="14"/>
        <v>0.46145424246788025</v>
      </c>
      <c r="K32" s="116">
        <f t="shared" si="15"/>
        <v>0.32459978676314216</v>
      </c>
      <c r="L32" s="116">
        <f t="shared" si="16"/>
        <v>6.5258495509624481E-2</v>
      </c>
      <c r="M32" s="116">
        <f t="shared" si="16"/>
        <v>7.1595960195113634E-2</v>
      </c>
      <c r="N32" s="1140">
        <v>28334.925671147983</v>
      </c>
      <c r="O32" s="1127">
        <v>21069.417007100903</v>
      </c>
      <c r="P32" s="1127">
        <v>3750.9680289403245</v>
      </c>
      <c r="Q32" s="1127">
        <v>3514.5406351067518</v>
      </c>
      <c r="R32" s="1128">
        <v>14851.477482208995</v>
      </c>
      <c r="S32" s="256">
        <v>12495.055312985864</v>
      </c>
      <c r="T32" s="256">
        <v>1639.241532790136</v>
      </c>
      <c r="U32" s="256">
        <v>717.18063643299524</v>
      </c>
      <c r="V32" s="290">
        <v>45189.235907321716</v>
      </c>
      <c r="W32" s="289">
        <v>31787.36912474471</v>
      </c>
      <c r="X32" s="289">
        <v>6390.6261491280593</v>
      </c>
      <c r="Y32" s="308">
        <v>7011.2406334489478</v>
      </c>
      <c r="Z32" s="289"/>
      <c r="AA32" s="289"/>
      <c r="AB32" s="289"/>
      <c r="AC32" s="1054">
        <f t="shared" si="4"/>
        <v>0.12403563982825019</v>
      </c>
      <c r="AD32" s="1054">
        <f t="shared" si="5"/>
        <v>0.13237966714554486</v>
      </c>
      <c r="AE32" s="224">
        <f>(N32-'TB6'!B78)/N32</f>
        <v>1.0167953604614683E-4</v>
      </c>
    </row>
    <row r="33" spans="1:31">
      <c r="A33" s="148">
        <v>1983</v>
      </c>
      <c r="B33" s="146">
        <f>'TB2'!B80</f>
        <v>0.6457970142364502</v>
      </c>
      <c r="C33" s="440">
        <f t="shared" si="0"/>
        <v>0.47159983503891928</v>
      </c>
      <c r="D33" s="440">
        <v>8.9231166988611221E-2</v>
      </c>
      <c r="E33" s="440">
        <f>TB2d!B80*TB2e!B33</f>
        <v>8.4966012208919708E-2</v>
      </c>
      <c r="F33" s="181">
        <f>'TB1'!C80</f>
        <v>0.18307822942733765</v>
      </c>
      <c r="G33" s="147">
        <f t="shared" si="2"/>
        <v>0.15312351603906874</v>
      </c>
      <c r="H33" s="147">
        <v>2.1663829684257507E-2</v>
      </c>
      <c r="I33" s="147">
        <f>TB2d!C80*TB2e!F33</f>
        <v>8.2908837040114002E-3</v>
      </c>
      <c r="J33" s="117">
        <f t="shared" si="14"/>
        <v>0.46271878480911255</v>
      </c>
      <c r="K33" s="116">
        <f t="shared" si="15"/>
        <v>0.31847631899985052</v>
      </c>
      <c r="L33" s="116">
        <f t="shared" si="16"/>
        <v>6.7567337304353714E-2</v>
      </c>
      <c r="M33" s="116">
        <f t="shared" si="16"/>
        <v>7.6675128504908305E-2</v>
      </c>
      <c r="N33" s="1140">
        <v>28565.747010984447</v>
      </c>
      <c r="O33" s="1127">
        <v>20860.42716390032</v>
      </c>
      <c r="P33" s="1127">
        <v>3946.9909050373967</v>
      </c>
      <c r="Q33" s="1127">
        <v>3758.3289420467322</v>
      </c>
      <c r="R33" s="1128">
        <v>14576.68475628144</v>
      </c>
      <c r="S33" s="256">
        <v>12191.691109623642</v>
      </c>
      <c r="T33" s="256">
        <v>1724.8736614340437</v>
      </c>
      <c r="U33" s="256">
        <v>660.11998522375404</v>
      </c>
      <c r="V33" s="290">
        <v>46052.074829363206</v>
      </c>
      <c r="W33" s="289">
        <v>31696.34723174616</v>
      </c>
      <c r="X33" s="289">
        <v>6724.6374595415882</v>
      </c>
      <c r="Y33" s="308">
        <v>7631.090138075454</v>
      </c>
      <c r="Z33" s="289"/>
      <c r="AA33" s="289"/>
      <c r="AB33" s="289"/>
      <c r="AC33" s="1054">
        <f t="shared" si="4"/>
        <v>0.13156767581122714</v>
      </c>
      <c r="AD33" s="1054">
        <f t="shared" si="5"/>
        <v>0.13817215784763662</v>
      </c>
      <c r="AE33" s="224">
        <f>(N33-'TB6'!B79)/N33</f>
        <v>1.4487828469072911E-4</v>
      </c>
    </row>
    <row r="34" spans="1:31">
      <c r="A34" s="148">
        <v>1984</v>
      </c>
      <c r="B34" s="146">
        <f>'TB2'!B81</f>
        <v>0.63336181640625</v>
      </c>
      <c r="C34" s="440">
        <f t="shared" si="0"/>
        <v>0.45836804031033407</v>
      </c>
      <c r="D34" s="440">
        <v>9.091433510184288E-2</v>
      </c>
      <c r="E34" s="440">
        <f>TB2d!B81*TB2e!B34</f>
        <v>8.4079440994073051E-2</v>
      </c>
      <c r="F34" s="181">
        <f>'TB1'!C81</f>
        <v>0.17883282899856567</v>
      </c>
      <c r="G34" s="147">
        <f t="shared" si="2"/>
        <v>0.14891963069405473</v>
      </c>
      <c r="H34" s="147">
        <v>2.2572852671146393E-2</v>
      </c>
      <c r="I34" s="147">
        <f>TB2d!C81*TB2e!F34</f>
        <v>7.3403456333645395E-3</v>
      </c>
      <c r="J34" s="117">
        <f t="shared" si="14"/>
        <v>0.45452898740768433</v>
      </c>
      <c r="K34" s="116">
        <f t="shared" si="15"/>
        <v>0.30944840961627934</v>
      </c>
      <c r="L34" s="116">
        <f t="shared" si="16"/>
        <v>6.8341482430696487E-2</v>
      </c>
      <c r="M34" s="116">
        <f t="shared" si="16"/>
        <v>7.6739095360708512E-2</v>
      </c>
      <c r="N34" s="1140">
        <v>29884.239651515058</v>
      </c>
      <c r="O34" s="1127">
        <v>21627.417394614768</v>
      </c>
      <c r="P34" s="1127">
        <v>4289.6583083545829</v>
      </c>
      <c r="Q34" s="1127">
        <v>3967.1639485457044</v>
      </c>
      <c r="R34" s="1128">
        <v>15188.332112308024</v>
      </c>
      <c r="S34" s="256">
        <v>12647.794153285493</v>
      </c>
      <c r="T34" s="256">
        <v>1917.1199438684746</v>
      </c>
      <c r="U34" s="256">
        <v>623.41801515405655</v>
      </c>
      <c r="V34" s="290">
        <v>48254.124075523847</v>
      </c>
      <c r="W34" s="289">
        <v>32851.946446276364</v>
      </c>
      <c r="X34" s="289">
        <v>7255.3312639622172</v>
      </c>
      <c r="Y34" s="308">
        <v>8146.8463652852643</v>
      </c>
      <c r="Z34" s="289"/>
      <c r="AA34" s="289"/>
      <c r="AB34" s="289"/>
      <c r="AC34" s="1054">
        <f t="shared" si="4"/>
        <v>0.1327510418470553</v>
      </c>
      <c r="AD34" s="1054">
        <f t="shared" si="5"/>
        <v>0.1435424945850047</v>
      </c>
      <c r="AE34" s="224">
        <f>(N34-'TB6'!B80)/N34</f>
        <v>1.7480582557416761E-4</v>
      </c>
    </row>
    <row r="35" spans="1:31">
      <c r="A35" s="148">
        <v>1985</v>
      </c>
      <c r="B35" s="146">
        <f>'TB2'!B82</f>
        <v>0.63342633843421936</v>
      </c>
      <c r="C35" s="440">
        <f t="shared" si="0"/>
        <v>0.45446104170401702</v>
      </c>
      <c r="D35" s="440">
        <v>9.4470569863915443E-2</v>
      </c>
      <c r="E35" s="440">
        <f>TB2d!B82*TB2e!B35</f>
        <v>8.4494726866286868E-2</v>
      </c>
      <c r="F35" s="181">
        <f>'TB1'!C82</f>
        <v>0.17881196737289429</v>
      </c>
      <c r="G35" s="147">
        <f t="shared" si="2"/>
        <v>0.14770088799670797</v>
      </c>
      <c r="H35" s="147">
        <v>2.3935131728649139E-2</v>
      </c>
      <c r="I35" s="147">
        <f>TB2d!C82*TB2e!F35</f>
        <v>7.175947647537189E-3</v>
      </c>
      <c r="J35" s="117">
        <f t="shared" si="14"/>
        <v>0.45461437106132507</v>
      </c>
      <c r="K35" s="116">
        <f t="shared" si="15"/>
        <v>0.30676015370730902</v>
      </c>
      <c r="L35" s="116">
        <f t="shared" si="16"/>
        <v>7.0535438135266304E-2</v>
      </c>
      <c r="M35" s="116">
        <f t="shared" si="16"/>
        <v>7.7318779218749675E-2</v>
      </c>
      <c r="N35" s="1140">
        <v>30421.783845873142</v>
      </c>
      <c r="O35" s="1127">
        <v>21826.556204255008</v>
      </c>
      <c r="P35" s="1127">
        <v>4537.170436108966</v>
      </c>
      <c r="Q35" s="1127">
        <v>4058.0572055091625</v>
      </c>
      <c r="R35" s="1128">
        <v>15458.154552045307</v>
      </c>
      <c r="S35" s="256">
        <v>12768.62610300628</v>
      </c>
      <c r="T35" s="256">
        <v>2069.1733943815898</v>
      </c>
      <c r="U35" s="256">
        <v>620.35505465743779</v>
      </c>
      <c r="V35" s="290">
        <v>49126.320463157936</v>
      </c>
      <c r="W35" s="289">
        <v>33148.968830815917</v>
      </c>
      <c r="X35" s="289">
        <v>7622.1667382681862</v>
      </c>
      <c r="Y35" s="308">
        <v>8355.1848940738182</v>
      </c>
      <c r="Z35" s="289"/>
      <c r="AA35" s="289"/>
      <c r="AB35" s="289"/>
      <c r="AC35" s="1054">
        <f t="shared" si="4"/>
        <v>0.13339313782744061</v>
      </c>
      <c r="AD35" s="1054">
        <f t="shared" si="5"/>
        <v>0.14914215613048129</v>
      </c>
      <c r="AE35" s="224">
        <f>(N35-'TB6'!B81)/N35</f>
        <v>1.5228249935405372E-4</v>
      </c>
    </row>
    <row r="36" spans="1:31">
      <c r="A36" s="148">
        <v>1986</v>
      </c>
      <c r="B36" s="146">
        <f>'TB2'!B83</f>
        <v>0.63526898622512817</v>
      </c>
      <c r="C36" s="440">
        <f t="shared" si="0"/>
        <v>0.4536343096910308</v>
      </c>
      <c r="D36" s="440">
        <v>0.1001945361495018</v>
      </c>
      <c r="E36" s="440">
        <f>TB2d!B83*TB2e!B36</f>
        <v>8.1440140384595558E-2</v>
      </c>
      <c r="F36" s="181">
        <f>'TB1'!C83</f>
        <v>0.17667049169540405</v>
      </c>
      <c r="G36" s="147">
        <f t="shared" si="2"/>
        <v>0.14390826570323681</v>
      </c>
      <c r="H36" s="147">
        <v>2.492561936378479E-2</v>
      </c>
      <c r="I36" s="147">
        <f>TB2d!C83*TB2e!F36</f>
        <v>7.8366066283824653E-3</v>
      </c>
      <c r="J36" s="117">
        <f t="shared" si="14"/>
        <v>0.45859849452972412</v>
      </c>
      <c r="K36" s="116">
        <f t="shared" si="15"/>
        <v>0.30972604398779402</v>
      </c>
      <c r="L36" s="116">
        <f t="shared" si="16"/>
        <v>7.526891678571701E-2</v>
      </c>
      <c r="M36" s="116">
        <f t="shared" si="16"/>
        <v>7.3603533756213091E-2</v>
      </c>
      <c r="N36" s="1140">
        <v>30797.784546348841</v>
      </c>
      <c r="O36" s="1127">
        <v>21992.151412449086</v>
      </c>
      <c r="P36" s="1127">
        <v>4857.4222950656904</v>
      </c>
      <c r="Q36" s="1127">
        <v>3948.2108388340612</v>
      </c>
      <c r="R36" s="1128">
        <v>15416.945801613287</v>
      </c>
      <c r="S36" s="256">
        <v>12557.988102371268</v>
      </c>
      <c r="T36" s="256">
        <v>2175.1052997896277</v>
      </c>
      <c r="U36" s="256">
        <v>683.85239945239175</v>
      </c>
      <c r="V36" s="290">
        <v>50023.832977268285</v>
      </c>
      <c r="W36" s="289">
        <v>33784.855550046363</v>
      </c>
      <c r="X36" s="289">
        <v>8210.3185391607676</v>
      </c>
      <c r="Y36" s="308">
        <v>8028.658888061148</v>
      </c>
      <c r="Z36" s="289"/>
      <c r="AA36" s="289"/>
      <c r="AB36" s="289"/>
      <c r="AC36" s="1054">
        <f t="shared" si="4"/>
        <v>0.12819788491254097</v>
      </c>
      <c r="AD36" s="1054">
        <f t="shared" si="5"/>
        <v>0.15771986091257822</v>
      </c>
      <c r="AE36" s="224">
        <f>(N36-'TB6'!B82)/N36</f>
        <v>1.8151523780644266E-4</v>
      </c>
    </row>
    <row r="37" spans="1:31">
      <c r="A37" s="148">
        <v>1987</v>
      </c>
      <c r="B37" s="146">
        <f>'TB2'!B84</f>
        <v>0.6238846480846405</v>
      </c>
      <c r="C37" s="440">
        <f t="shared" si="0"/>
        <v>0.44393338189801951</v>
      </c>
      <c r="D37" s="440">
        <v>0.10142386890947819</v>
      </c>
      <c r="E37" s="440">
        <f>TB2d!B84*TB2e!B37</f>
        <v>7.8527397277142794E-2</v>
      </c>
      <c r="F37" s="181">
        <f>'TB1'!C84</f>
        <v>0.17262822389602661</v>
      </c>
      <c r="G37" s="147">
        <f t="shared" si="2"/>
        <v>0.13778383776654085</v>
      </c>
      <c r="H37" s="147">
        <v>2.4830542504787445E-2</v>
      </c>
      <c r="I37" s="147">
        <f>TB2d!C84*TB2e!F37</f>
        <v>1.0013843624698303E-2</v>
      </c>
      <c r="J37" s="117">
        <f t="shared" si="14"/>
        <v>0.45125642418861389</v>
      </c>
      <c r="K37" s="116">
        <f t="shared" si="15"/>
        <v>0.30614954413147866</v>
      </c>
      <c r="L37" s="116">
        <f t="shared" si="16"/>
        <v>7.6593326404690742E-2</v>
      </c>
      <c r="M37" s="116">
        <f t="shared" si="16"/>
        <v>6.8513553652444492E-2</v>
      </c>
      <c r="N37" s="1140">
        <v>31188.946993148274</v>
      </c>
      <c r="O37" s="1127">
        <v>22192.908190662773</v>
      </c>
      <c r="P37" s="1127">
        <v>5070.3342051599557</v>
      </c>
      <c r="Q37" s="1127">
        <v>3925.7045973255445</v>
      </c>
      <c r="R37" s="1128">
        <v>15533.907708835484</v>
      </c>
      <c r="S37" s="256">
        <v>12398.444306092815</v>
      </c>
      <c r="T37" s="256">
        <v>2234.3701795947336</v>
      </c>
      <c r="U37" s="256">
        <v>901.0932231479353</v>
      </c>
      <c r="V37" s="290">
        <v>50757.746098539254</v>
      </c>
      <c r="W37" s="289">
        <v>34435.98804637522</v>
      </c>
      <c r="X37" s="289">
        <v>8615.2892371164817</v>
      </c>
      <c r="Y37" s="308">
        <v>7706.4688150475558</v>
      </c>
      <c r="Z37" s="289"/>
      <c r="AA37" s="289"/>
      <c r="AB37" s="289"/>
      <c r="AC37" s="1054">
        <f t="shared" si="4"/>
        <v>0.12586845584071693</v>
      </c>
      <c r="AD37" s="1054">
        <f t="shared" si="5"/>
        <v>0.16256830364532118</v>
      </c>
      <c r="AE37" s="224">
        <f>(N37-'TB6'!B83)/N37</f>
        <v>1.5405771389965641E-4</v>
      </c>
    </row>
    <row r="38" spans="1:31">
      <c r="A38" s="148">
        <v>1988</v>
      </c>
      <c r="B38" s="146">
        <f>'TB2'!B85</f>
        <v>0.61051839590072632</v>
      </c>
      <c r="C38" s="440">
        <f t="shared" si="0"/>
        <v>0.43050757951724972</v>
      </c>
      <c r="D38" s="440">
        <v>0.10243167728185654</v>
      </c>
      <c r="E38" s="440">
        <f>TB2d!B85*TB2e!B38</f>
        <v>7.7579139101620079E-2</v>
      </c>
      <c r="F38" s="181">
        <f>'TB1'!C85</f>
        <v>0.16944479942321777</v>
      </c>
      <c r="G38" s="147">
        <f t="shared" si="2"/>
        <v>0.13321607841102978</v>
      </c>
      <c r="H38" s="147">
        <v>2.5697872042655945E-2</v>
      </c>
      <c r="I38" s="147">
        <f>TB2d!C85*TB2e!F38</f>
        <v>1.0530848969532054E-2</v>
      </c>
      <c r="J38" s="117">
        <f t="shared" si="14"/>
        <v>0.44107359647750854</v>
      </c>
      <c r="K38" s="116">
        <f t="shared" si="15"/>
        <v>0.29729150110621994</v>
      </c>
      <c r="L38" s="116">
        <f t="shared" si="16"/>
        <v>7.6733805239200592E-2</v>
      </c>
      <c r="M38" s="116">
        <f t="shared" si="16"/>
        <v>6.7048290132088018E-2</v>
      </c>
      <c r="N38" s="1140">
        <v>31806.347899015233</v>
      </c>
      <c r="O38" s="1127">
        <v>22428.273970494974</v>
      </c>
      <c r="P38" s="1127">
        <v>5336.4117860850647</v>
      </c>
      <c r="Q38" s="1127">
        <v>4041.6621424351883</v>
      </c>
      <c r="R38" s="1128">
        <v>15889.703729448514</v>
      </c>
      <c r="S38" s="256">
        <v>12492.351639918204</v>
      </c>
      <c r="T38" s="256">
        <v>2409.8206296388121</v>
      </c>
      <c r="U38" s="256">
        <v>987.53145989149925</v>
      </c>
      <c r="V38" s="290">
        <v>51702.153110973617</v>
      </c>
      <c r="W38" s="289">
        <v>34848.176883715947</v>
      </c>
      <c r="X38" s="289">
        <v>8994.6507316428815</v>
      </c>
      <c r="Y38" s="308">
        <v>7859.3254956147994</v>
      </c>
      <c r="Z38" s="289"/>
      <c r="AA38" s="289"/>
      <c r="AB38" s="289"/>
      <c r="AC38" s="1054">
        <f t="shared" si="4"/>
        <v>0.12707092795650152</v>
      </c>
      <c r="AD38" s="1054">
        <f t="shared" si="5"/>
        <v>0.16777819959173268</v>
      </c>
      <c r="AE38" s="224">
        <f>(N38-'TB6'!B84)/N38</f>
        <v>1.7059276869671008E-4</v>
      </c>
    </row>
    <row r="39" spans="1:31">
      <c r="A39" s="148">
        <v>1989</v>
      </c>
      <c r="B39" s="146">
        <f>'TB2'!B86</f>
        <v>0.61329847574234009</v>
      </c>
      <c r="C39" s="440">
        <f t="shared" si="0"/>
        <v>0.42592835750691599</v>
      </c>
      <c r="D39" s="440">
        <v>0.10924866423010826</v>
      </c>
      <c r="E39" s="440">
        <f>TB2d!B86*TB2e!B39</f>
        <v>7.8121454005315824E-2</v>
      </c>
      <c r="F39" s="181">
        <f>'TB1'!C86</f>
        <v>0.16931194067001343</v>
      </c>
      <c r="G39" s="147">
        <f t="shared" si="2"/>
        <v>0.13137872680652157</v>
      </c>
      <c r="H39" s="147">
        <v>2.7595639228820801E-2</v>
      </c>
      <c r="I39" s="147">
        <f>TB2d!C86*TB2e!F39</f>
        <v>1.0337574634671052E-2</v>
      </c>
      <c r="J39" s="117">
        <f t="shared" si="14"/>
        <v>0.44398653507232666</v>
      </c>
      <c r="K39" s="116">
        <f t="shared" si="15"/>
        <v>0.29454963070039442</v>
      </c>
      <c r="L39" s="116">
        <f t="shared" si="16"/>
        <v>8.165302500128746E-2</v>
      </c>
      <c r="M39" s="116">
        <f t="shared" si="16"/>
        <v>6.778387937064477E-2</v>
      </c>
      <c r="N39" s="1140">
        <v>32338.559177415937</v>
      </c>
      <c r="O39" s="1127">
        <v>22458.737367486447</v>
      </c>
      <c r="P39" s="1127">
        <v>5760.5628140241224</v>
      </c>
      <c r="Q39" s="1127">
        <v>4119.2589959053657</v>
      </c>
      <c r="R39" s="1128">
        <v>16069.740873090293</v>
      </c>
      <c r="S39" s="256">
        <v>12469.422343531369</v>
      </c>
      <c r="T39" s="256">
        <v>2619.1582819236746</v>
      </c>
      <c r="U39" s="256">
        <v>981.16024763524842</v>
      </c>
      <c r="V39" s="290">
        <v>52674.58205782299</v>
      </c>
      <c r="W39" s="289">
        <v>34945.381147430293</v>
      </c>
      <c r="X39" s="289">
        <v>9687.3184791496824</v>
      </c>
      <c r="Y39" s="308">
        <v>8041.8824312430115</v>
      </c>
      <c r="Z39" s="289"/>
      <c r="AA39" s="289"/>
      <c r="AB39" s="289"/>
      <c r="AC39" s="1054">
        <f t="shared" si="4"/>
        <v>0.12737917522256542</v>
      </c>
      <c r="AD39" s="1054">
        <f t="shared" si="5"/>
        <v>0.1781329459491531</v>
      </c>
      <c r="AE39" s="224">
        <f>(N39-'TB6'!B85)/N39</f>
        <v>1.230606852126571E-4</v>
      </c>
    </row>
    <row r="40" spans="1:31">
      <c r="A40" s="158">
        <v>1990</v>
      </c>
      <c r="B40" s="157">
        <f>'TB2'!B87</f>
        <v>0.61285924911499023</v>
      </c>
      <c r="C40" s="547">
        <f t="shared" si="0"/>
        <v>0.42526115679768717</v>
      </c>
      <c r="D40" s="547">
        <v>0.11060111597180367</v>
      </c>
      <c r="E40" s="547">
        <f>TB2d!B87*TB2e!B40</f>
        <v>7.6996976345499429E-2</v>
      </c>
      <c r="F40" s="184">
        <f>'TB1'!C87</f>
        <v>0.16803818941116333</v>
      </c>
      <c r="G40" s="156">
        <f t="shared" si="2"/>
        <v>0.13112062425456592</v>
      </c>
      <c r="H40" s="156">
        <v>2.7622528374195099E-2</v>
      </c>
      <c r="I40" s="156">
        <f>TB2d!C87*TB2e!F40</f>
        <v>9.2950367824023109E-3</v>
      </c>
      <c r="J40" s="123">
        <f t="shared" si="14"/>
        <v>0.4448210597038269</v>
      </c>
      <c r="K40" s="122">
        <f t="shared" si="15"/>
        <v>0.29414053254312122</v>
      </c>
      <c r="L40" s="122">
        <f t="shared" si="16"/>
        <v>8.2978587597608566E-2</v>
      </c>
      <c r="M40" s="122">
        <f t="shared" si="16"/>
        <v>6.7701939563097113E-2</v>
      </c>
      <c r="N40" s="1144">
        <v>32298.677616333702</v>
      </c>
      <c r="O40" s="1129">
        <v>22411.953521126481</v>
      </c>
      <c r="P40" s="1129">
        <v>5828.8584107013476</v>
      </c>
      <c r="Q40" s="1129">
        <v>4057.8656845058777</v>
      </c>
      <c r="R40" s="1130">
        <v>15940.593809671687</v>
      </c>
      <c r="S40" s="257">
        <v>12438.48567183958</v>
      </c>
      <c r="T40" s="257">
        <v>2620.3537800076001</v>
      </c>
      <c r="U40" s="257">
        <v>881.75435782450529</v>
      </c>
      <c r="V40" s="296">
        <v>52746.282374661219</v>
      </c>
      <c r="W40" s="295">
        <v>34878.788332735094</v>
      </c>
      <c r="X40" s="295">
        <v>9839.4891990685301</v>
      </c>
      <c r="Y40" s="1136">
        <v>8028.0048428575919</v>
      </c>
      <c r="Z40" s="289"/>
      <c r="AA40" s="289"/>
      <c r="AB40" s="289"/>
      <c r="AC40" s="1054">
        <f t="shared" si="4"/>
        <v>0.12563566015637068</v>
      </c>
      <c r="AD40" s="1054">
        <f t="shared" si="5"/>
        <v>0.18046740117167048</v>
      </c>
      <c r="AE40" s="224">
        <f>(N40-'TB6'!B86)/N40</f>
        <v>1.89661775054818E-4</v>
      </c>
    </row>
    <row r="41" spans="1:31">
      <c r="A41" s="148">
        <v>1991</v>
      </c>
      <c r="B41" s="146">
        <f>'TB2'!B88</f>
        <v>0.61443758010864258</v>
      </c>
      <c r="C41" s="440">
        <f t="shared" si="0"/>
        <v>0.42649694123649784</v>
      </c>
      <c r="D41" s="440">
        <v>0.11100178956985474</v>
      </c>
      <c r="E41" s="440">
        <f>TB2d!B88*TB2e!B41</f>
        <v>7.693884930229003E-2</v>
      </c>
      <c r="F41" s="181">
        <f>'TB1'!C88</f>
        <v>0.16619127988815308</v>
      </c>
      <c r="G41" s="147">
        <f t="shared" si="2"/>
        <v>0.13088719273326038</v>
      </c>
      <c r="H41" s="147">
        <v>2.7593478560447693E-2</v>
      </c>
      <c r="I41" s="147">
        <f>TB2d!C88*TB2e!F41</f>
        <v>7.7106085944449992E-3</v>
      </c>
      <c r="J41" s="117">
        <f t="shared" si="14"/>
        <v>0.4482463002204895</v>
      </c>
      <c r="K41" s="116">
        <f t="shared" si="15"/>
        <v>0.29560974850323746</v>
      </c>
      <c r="L41" s="116">
        <f t="shared" si="16"/>
        <v>8.3408311009407043E-2</v>
      </c>
      <c r="M41" s="116">
        <f t="shared" si="16"/>
        <v>6.9228240707845029E-2</v>
      </c>
      <c r="N41" s="1140">
        <v>31729.633022311831</v>
      </c>
      <c r="O41" s="1127">
        <v>22024.355066595675</v>
      </c>
      <c r="P41" s="1127">
        <v>5732.1462128807552</v>
      </c>
      <c r="Q41" s="1127">
        <v>3973.1317428353977</v>
      </c>
      <c r="R41" s="1128">
        <v>15447.849037112352</v>
      </c>
      <c r="S41" s="256">
        <v>12166.255627825922</v>
      </c>
      <c r="T41" s="256">
        <v>2564.8751937975662</v>
      </c>
      <c r="U41" s="256">
        <v>716.71821548886396</v>
      </c>
      <c r="V41" s="290">
        <v>52081.863003811173</v>
      </c>
      <c r="W41" s="289">
        <v>34346.979365057872</v>
      </c>
      <c r="X41" s="289">
        <v>9691.2349867347421</v>
      </c>
      <c r="Y41" s="308">
        <v>8043.6486520185645</v>
      </c>
      <c r="Z41" s="289"/>
      <c r="AA41" s="289"/>
      <c r="AB41" s="289"/>
      <c r="AC41" s="1054">
        <f t="shared" si="4"/>
        <v>0.1252183326558346</v>
      </c>
      <c r="AD41" s="1054">
        <f t="shared" si="5"/>
        <v>0.18065592529387248</v>
      </c>
      <c r="AE41" s="224">
        <f>(N41-'TB6'!B87)/N41</f>
        <v>1.3977937182231705E-4</v>
      </c>
    </row>
    <row r="42" spans="1:31">
      <c r="A42" s="148">
        <v>1992</v>
      </c>
      <c r="B42" s="146">
        <f>'TB2'!B89</f>
        <v>0.602232426404953</v>
      </c>
      <c r="C42" s="440">
        <f t="shared" si="0"/>
        <v>0.41657051065157846</v>
      </c>
      <c r="D42" s="440">
        <v>0.11323833093047142</v>
      </c>
      <c r="E42" s="440">
        <f>TB2d!B89*TB2e!B42</f>
        <v>7.2423584822903134E-2</v>
      </c>
      <c r="F42" s="181">
        <f>'TB1'!C89</f>
        <v>0.15830767154693604</v>
      </c>
      <c r="G42" s="147">
        <f t="shared" si="2"/>
        <v>0.12519619444660016</v>
      </c>
      <c r="H42" s="147">
        <v>2.6694856584072113E-2</v>
      </c>
      <c r="I42" s="147">
        <f>TB2d!C89*TB2e!F42</f>
        <v>6.4166205162637588E-3</v>
      </c>
      <c r="J42" s="117">
        <f t="shared" si="14"/>
        <v>0.44392475485801697</v>
      </c>
      <c r="K42" s="116">
        <f t="shared" si="15"/>
        <v>0.29137431620497833</v>
      </c>
      <c r="L42" s="116">
        <f t="shared" si="16"/>
        <v>8.6543474346399307E-2</v>
      </c>
      <c r="M42" s="116">
        <f t="shared" si="16"/>
        <v>6.6006964306639382E-2</v>
      </c>
      <c r="N42" s="1140">
        <v>31709.938946082613</v>
      </c>
      <c r="O42" s="1127">
        <v>21934.098664122295</v>
      </c>
      <c r="P42" s="1127">
        <v>5962.4497166265746</v>
      </c>
      <c r="Q42" s="1127">
        <v>3813.3905653337397</v>
      </c>
      <c r="R42" s="1128">
        <v>15003.954424954556</v>
      </c>
      <c r="S42" s="256">
        <v>11865.742053426682</v>
      </c>
      <c r="T42" s="256">
        <v>2530.0631842681414</v>
      </c>
      <c r="U42" s="256">
        <v>608.14918725973246</v>
      </c>
      <c r="V42" s="290">
        <v>52592.419597492677</v>
      </c>
      <c r="W42" s="289">
        <v>34519.544427491819</v>
      </c>
      <c r="X42" s="289">
        <v>10252.932882074616</v>
      </c>
      <c r="Y42" s="308">
        <v>7819.9422879262493</v>
      </c>
      <c r="Z42" s="289"/>
      <c r="AA42" s="289"/>
      <c r="AB42" s="289"/>
      <c r="AC42" s="1054">
        <f t="shared" si="4"/>
        <v>0.12025852751775289</v>
      </c>
      <c r="AD42" s="1054">
        <f t="shared" si="5"/>
        <v>0.18803094281463964</v>
      </c>
      <c r="AE42" s="224">
        <f>(N42-'TB6'!B88)/N42</f>
        <v>1.3469717923902033E-4</v>
      </c>
    </row>
    <row r="43" spans="1:31">
      <c r="A43" s="148">
        <v>1993</v>
      </c>
      <c r="B43" s="146">
        <f>'TB2'!B90</f>
        <v>0.60443425178527832</v>
      </c>
      <c r="C43" s="440">
        <f t="shared" si="0"/>
        <v>0.41285077995584518</v>
      </c>
      <c r="D43" s="440">
        <v>0.11752382665872574</v>
      </c>
      <c r="E43" s="440">
        <f>TB2d!B90*TB2e!B43</f>
        <v>7.4059645170707372E-2</v>
      </c>
      <c r="F43" s="181">
        <f>'TB1'!C90</f>
        <v>0.15894609689712524</v>
      </c>
      <c r="G43" s="147">
        <f t="shared" si="2"/>
        <v>0.12409263585589328</v>
      </c>
      <c r="H43" s="147">
        <v>2.8115682303905487E-2</v>
      </c>
      <c r="I43" s="147">
        <f>TB2d!C90*TB2e!F43</f>
        <v>6.7377787373264844E-3</v>
      </c>
      <c r="J43" s="117">
        <f t="shared" si="14"/>
        <v>0.44548815488815308</v>
      </c>
      <c r="K43" s="116">
        <f t="shared" si="15"/>
        <v>0.28875814409995193</v>
      </c>
      <c r="L43" s="116">
        <f t="shared" si="16"/>
        <v>8.9408144354820251E-2</v>
      </c>
      <c r="M43" s="116">
        <f t="shared" si="16"/>
        <v>6.7321866433380895E-2</v>
      </c>
      <c r="N43" s="1140">
        <v>32088.295363126068</v>
      </c>
      <c r="O43" s="1127">
        <v>21917.483545962725</v>
      </c>
      <c r="P43" s="1127">
        <v>6239.1223708640791</v>
      </c>
      <c r="Q43" s="1127">
        <v>3931.689446299265</v>
      </c>
      <c r="R43" s="1128">
        <v>15188.677213734667</v>
      </c>
      <c r="S43" s="256">
        <v>11858.126921081817</v>
      </c>
      <c r="T43" s="256">
        <v>2686.6971350314166</v>
      </c>
      <c r="U43" s="256">
        <v>643.85315762143534</v>
      </c>
      <c r="V43" s="290">
        <v>53212.818049865324</v>
      </c>
      <c r="W43" s="289">
        <v>34491.679327063859</v>
      </c>
      <c r="X43" s="289">
        <v>10679.653915654904</v>
      </c>
      <c r="Y43" s="308">
        <v>8041.4848071465531</v>
      </c>
      <c r="Z43" s="289"/>
      <c r="AA43" s="289"/>
      <c r="AB43" s="289"/>
      <c r="AC43" s="1054">
        <f t="shared" si="4"/>
        <v>0.12252721441904095</v>
      </c>
      <c r="AD43" s="1054">
        <f t="shared" si="5"/>
        <v>0.19443608020492426</v>
      </c>
      <c r="AE43" s="224">
        <f>(N43-'TB6'!B89)/N43</f>
        <v>1.7879403549127319E-4</v>
      </c>
    </row>
    <row r="44" spans="1:31">
      <c r="A44" s="148">
        <v>1994</v>
      </c>
      <c r="B44" s="146">
        <f>'TB2'!B91</f>
        <v>0.60141855478286743</v>
      </c>
      <c r="C44" s="440">
        <f t="shared" si="0"/>
        <v>0.40779666939910098</v>
      </c>
      <c r="D44" s="440">
        <v>0.11593028157949448</v>
      </c>
      <c r="E44" s="440">
        <f>TB2d!B91*TB2e!B44</f>
        <v>7.7691603804271966E-2</v>
      </c>
      <c r="F44" s="181">
        <f>'TB1'!C91</f>
        <v>0.15776264667510986</v>
      </c>
      <c r="G44" s="147">
        <f t="shared" si="2"/>
        <v>0.12268811619280257</v>
      </c>
      <c r="H44" s="147">
        <v>2.79536172747612E-2</v>
      </c>
      <c r="I44" s="147">
        <f>TB2d!C91*TB2e!F44</f>
        <v>7.1209132075460996E-3</v>
      </c>
      <c r="J44" s="117">
        <f t="shared" si="14"/>
        <v>0.44365590810775757</v>
      </c>
      <c r="K44" s="116">
        <f t="shared" si="15"/>
        <v>0.28510855320629841</v>
      </c>
      <c r="L44" s="116">
        <f t="shared" si="16"/>
        <v>8.7976664304733276E-2</v>
      </c>
      <c r="M44" s="116">
        <f t="shared" si="16"/>
        <v>7.0570690596725869E-2</v>
      </c>
      <c r="N44" s="1140">
        <v>32967.295886417</v>
      </c>
      <c r="O44" s="1127">
        <v>22353.739096774723</v>
      </c>
      <c r="P44" s="1127">
        <v>6354.8220530154267</v>
      </c>
      <c r="Q44" s="1127">
        <v>4258.7347366268477</v>
      </c>
      <c r="R44" s="1128">
        <v>15566.220996212243</v>
      </c>
      <c r="S44" s="256">
        <v>12105.465840713721</v>
      </c>
      <c r="T44" s="256">
        <v>2758.1445501390644</v>
      </c>
      <c r="U44" s="256">
        <v>702.61060535945762</v>
      </c>
      <c r="V44" s="290">
        <v>54718.639499172939</v>
      </c>
      <c r="W44" s="289">
        <v>35164.080666850969</v>
      </c>
      <c r="X44" s="289">
        <v>10850.66893161088</v>
      </c>
      <c r="Y44" s="308">
        <v>8703.8899007110849</v>
      </c>
      <c r="Z44" s="289"/>
      <c r="AA44" s="289"/>
      <c r="AB44" s="289"/>
      <c r="AC44" s="1054">
        <f t="shared" si="4"/>
        <v>0.12918059010055197</v>
      </c>
      <c r="AD44" s="1054">
        <f t="shared" si="5"/>
        <v>0.19276139829332212</v>
      </c>
      <c r="AE44" s="224">
        <f>(N44-'TB6'!B90)/N44</f>
        <v>1.7069837499795635E-4</v>
      </c>
    </row>
    <row r="45" spans="1:31">
      <c r="A45" s="148">
        <v>1995</v>
      </c>
      <c r="B45" s="146">
        <f>'TB2'!B92</f>
        <v>0.59342128038406372</v>
      </c>
      <c r="C45" s="440">
        <f t="shared" si="0"/>
        <v>0.40309423632948116</v>
      </c>
      <c r="D45" s="440">
        <v>0.11206698790192604</v>
      </c>
      <c r="E45" s="440">
        <f>TB2d!B92*TB2e!B45</f>
        <v>7.8260056152656549E-2</v>
      </c>
      <c r="F45" s="181">
        <f>'TB1'!C92</f>
        <v>0.15379762649536133</v>
      </c>
      <c r="G45" s="147">
        <f t="shared" si="2"/>
        <v>0.12114025340496942</v>
      </c>
      <c r="H45" s="147">
        <v>2.7665518224239349E-2</v>
      </c>
      <c r="I45" s="147">
        <f>TB2d!C92*TB2e!F45</f>
        <v>4.9918548661525581E-3</v>
      </c>
      <c r="J45" s="117">
        <f t="shared" si="14"/>
        <v>0.43962365388870239</v>
      </c>
      <c r="K45" s="116">
        <f t="shared" si="15"/>
        <v>0.28195398292451174</v>
      </c>
      <c r="L45" s="116">
        <f t="shared" si="16"/>
        <v>8.4401469677686691E-2</v>
      </c>
      <c r="M45" s="116">
        <f t="shared" si="16"/>
        <v>7.3268201286503992E-2</v>
      </c>
      <c r="N45" s="1140">
        <v>33250.404372450314</v>
      </c>
      <c r="O45" s="1127">
        <v>22586.056147977735</v>
      </c>
      <c r="P45" s="1127">
        <v>6279.3040757316376</v>
      </c>
      <c r="Q45" s="1127">
        <v>4385.0441487409453</v>
      </c>
      <c r="R45" s="1128">
        <v>15511.577010739291</v>
      </c>
      <c r="S45" s="256">
        <v>12217.850253029297</v>
      </c>
      <c r="T45" s="256">
        <v>2790.2629335456168</v>
      </c>
      <c r="U45" s="256">
        <v>503.46382416437666</v>
      </c>
      <c r="V45" s="290">
        <v>55423.938574589098</v>
      </c>
      <c r="W45" s="289">
        <v>35546.313516663278</v>
      </c>
      <c r="X45" s="289">
        <v>10640.605503464163</v>
      </c>
      <c r="Y45" s="308">
        <v>9237.0195544616563</v>
      </c>
      <c r="Z45" s="289"/>
      <c r="AA45" s="289"/>
      <c r="AB45" s="289"/>
      <c r="AC45" s="1054">
        <f t="shared" si="4"/>
        <v>0.13187942316798354</v>
      </c>
      <c r="AD45" s="1054">
        <f t="shared" si="5"/>
        <v>0.18884895369676669</v>
      </c>
      <c r="AE45" s="224">
        <f>(N45-'TB6'!B91)/N45</f>
        <v>1.4705514769007365E-4</v>
      </c>
    </row>
    <row r="46" spans="1:31">
      <c r="A46" s="148">
        <v>1996</v>
      </c>
      <c r="B46" s="146">
        <f>'TB2'!B93</f>
        <v>0.5845397412776947</v>
      </c>
      <c r="C46" s="440">
        <f t="shared" si="0"/>
        <v>0.39616184146199118</v>
      </c>
      <c r="D46" s="440">
        <v>0.10933277383446693</v>
      </c>
      <c r="E46" s="440">
        <f>TB2d!B93*TB2e!B46</f>
        <v>7.9045125981236586E-2</v>
      </c>
      <c r="F46" s="181">
        <f>'TB1'!C93</f>
        <v>0.15079790353775024</v>
      </c>
      <c r="G46" s="147">
        <f t="shared" si="2"/>
        <v>0.11874089686072531</v>
      </c>
      <c r="H46" s="147">
        <v>2.6594273746013641E-2</v>
      </c>
      <c r="I46" s="147">
        <f>TB2d!C93*TB2e!F46</f>
        <v>5.4627329310112929E-3</v>
      </c>
      <c r="J46" s="117">
        <f t="shared" si="14"/>
        <v>0.43374183773994446</v>
      </c>
      <c r="K46" s="116">
        <f t="shared" si="15"/>
        <v>0.27742094460126587</v>
      </c>
      <c r="L46" s="116">
        <f t="shared" si="16"/>
        <v>8.2738500088453293E-2</v>
      </c>
      <c r="M46" s="116">
        <f t="shared" si="16"/>
        <v>7.3582393050225292E-2</v>
      </c>
      <c r="N46" s="1140">
        <v>33787.546430267867</v>
      </c>
      <c r="O46" s="1127">
        <v>22898.933412191273</v>
      </c>
      <c r="P46" s="1127">
        <v>6319.6493093992976</v>
      </c>
      <c r="Q46" s="1127">
        <v>4568.9637086772973</v>
      </c>
      <c r="R46" s="1128">
        <v>15689.547610941514</v>
      </c>
      <c r="S46" s="256">
        <v>12354.223175230487</v>
      </c>
      <c r="T46" s="256">
        <v>2766.9623670334345</v>
      </c>
      <c r="U46" s="256">
        <v>568.36206867759245</v>
      </c>
      <c r="V46" s="290">
        <v>56410.044954425808</v>
      </c>
      <c r="W46" s="289">
        <v>36079.821208392255</v>
      </c>
      <c r="X46" s="289">
        <v>10760.507987356626</v>
      </c>
      <c r="Y46" s="308">
        <v>9569.7157586769299</v>
      </c>
      <c r="Z46" s="289"/>
      <c r="AA46" s="289"/>
      <c r="AB46" s="289"/>
      <c r="AC46" s="1054">
        <f t="shared" si="4"/>
        <v>0.13522626504137888</v>
      </c>
      <c r="AD46" s="1054">
        <f t="shared" si="5"/>
        <v>0.18704078801466248</v>
      </c>
      <c r="AE46" s="224">
        <f>(N46-'TB6'!B92)/N46</f>
        <v>1.8276597649829234E-4</v>
      </c>
    </row>
    <row r="47" spans="1:31">
      <c r="A47" s="148">
        <v>1997</v>
      </c>
      <c r="B47" s="146">
        <f>'TB2'!B94</f>
        <v>0.57732948660850525</v>
      </c>
      <c r="C47" s="440">
        <f t="shared" si="0"/>
        <v>0.39039986880911254</v>
      </c>
      <c r="D47" s="440">
        <v>0.10724705457687378</v>
      </c>
      <c r="E47" s="440">
        <f>TB2d!B94*TB2e!B47</f>
        <v>7.9682563222518932E-2</v>
      </c>
      <c r="F47" s="181">
        <f>'TB1'!C94</f>
        <v>0.14862990379333496</v>
      </c>
      <c r="G47" s="147">
        <f t="shared" si="2"/>
        <v>0.11683073421905271</v>
      </c>
      <c r="H47" s="147">
        <v>2.6409834623336792E-2</v>
      </c>
      <c r="I47" s="147">
        <f>TB2d!C94*TB2e!F47</f>
        <v>5.3893349509454578E-3</v>
      </c>
      <c r="J47" s="117">
        <f t="shared" si="14"/>
        <v>0.42869958281517029</v>
      </c>
      <c r="K47" s="116">
        <f t="shared" si="15"/>
        <v>0.27356913459005983</v>
      </c>
      <c r="L47" s="116">
        <f t="shared" si="16"/>
        <v>8.0837219953536987E-2</v>
      </c>
      <c r="M47" s="116">
        <f t="shared" si="16"/>
        <v>7.4293228271573475E-2</v>
      </c>
      <c r="N47" s="1140">
        <v>34586.940842311669</v>
      </c>
      <c r="O47" s="1127">
        <v>23388.268710590561</v>
      </c>
      <c r="P47" s="1127">
        <v>6425.0096664088505</v>
      </c>
      <c r="Q47" s="1127">
        <v>4773.6624653122662</v>
      </c>
      <c r="R47" s="1128">
        <v>16027.549010487481</v>
      </c>
      <c r="S47" s="256">
        <v>12598.476287993624</v>
      </c>
      <c r="T47" s="256">
        <v>2847.9122167297069</v>
      </c>
      <c r="U47" s="256">
        <v>581.16050576414978</v>
      </c>
      <c r="V47" s="290">
        <v>57786.180632091913</v>
      </c>
      <c r="W47" s="289">
        <v>36875.509238836727</v>
      </c>
      <c r="X47" s="289">
        <v>10896.381478507778</v>
      </c>
      <c r="Y47" s="308">
        <v>10014.289914747411</v>
      </c>
      <c r="Z47" s="289"/>
      <c r="AA47" s="289"/>
      <c r="AB47" s="289"/>
      <c r="AC47" s="1054">
        <f t="shared" si="4"/>
        <v>0.13801921618556223</v>
      </c>
      <c r="AD47" s="1054">
        <f t="shared" si="5"/>
        <v>0.18576403434179597</v>
      </c>
      <c r="AE47" s="224">
        <f>(N47-'TB6'!B93)/N47</f>
        <v>1.3289326430891696E-4</v>
      </c>
    </row>
    <row r="48" spans="1:31">
      <c r="A48" s="148">
        <v>1998</v>
      </c>
      <c r="B48" s="146">
        <f>'TB2'!B95</f>
        <v>0.57368108630180359</v>
      </c>
      <c r="C48" s="440">
        <f t="shared" si="0"/>
        <v>0.3877450908342529</v>
      </c>
      <c r="D48" s="440">
        <v>0.10975110530853271</v>
      </c>
      <c r="E48" s="440">
        <f>TB2d!B95*TB2e!B48</f>
        <v>7.6184890159017957E-2</v>
      </c>
      <c r="F48" s="181">
        <f>'TB1'!C95</f>
        <v>0.14906054735183716</v>
      </c>
      <c r="G48" s="147">
        <f t="shared" si="2"/>
        <v>0.11515145358638613</v>
      </c>
      <c r="H48" s="147">
        <v>2.742912620306015E-2</v>
      </c>
      <c r="I48" s="147">
        <f>TB2d!C95*TB2e!F48</f>
        <v>6.4799675623908697E-3</v>
      </c>
      <c r="J48" s="117">
        <f t="shared" si="14"/>
        <v>0.42462053894996643</v>
      </c>
      <c r="K48" s="116">
        <f t="shared" si="15"/>
        <v>0.27259363724786678</v>
      </c>
      <c r="L48" s="116">
        <f t="shared" si="16"/>
        <v>8.2321979105472565E-2</v>
      </c>
      <c r="M48" s="116">
        <f t="shared" si="16"/>
        <v>6.9704922596627084E-2</v>
      </c>
      <c r="N48" s="1140">
        <v>35685.175943775066</v>
      </c>
      <c r="O48" s="1127">
        <v>24119.239971728974</v>
      </c>
      <c r="P48" s="1127">
        <v>6826.9420004869744</v>
      </c>
      <c r="Q48" s="1127">
        <v>4738.993971559119</v>
      </c>
      <c r="R48" s="1128">
        <v>16689.853603277494</v>
      </c>
      <c r="S48" s="256">
        <v>12893.156081233865</v>
      </c>
      <c r="T48" s="256">
        <v>3071.1553722820431</v>
      </c>
      <c r="U48" s="256">
        <v>725.54214976158539</v>
      </c>
      <c r="V48" s="290">
        <v>59429.328869397039</v>
      </c>
      <c r="W48" s="289">
        <v>38151.844834847863</v>
      </c>
      <c r="X48" s="289">
        <v>11521.67528574314</v>
      </c>
      <c r="Y48" s="308">
        <v>9755.8087488060337</v>
      </c>
      <c r="Z48" s="289"/>
      <c r="AA48" s="289"/>
      <c r="AB48" s="289"/>
      <c r="AC48" s="1054">
        <f t="shared" si="4"/>
        <v>0.13280007303385008</v>
      </c>
      <c r="AD48" s="1054">
        <f t="shared" si="5"/>
        <v>0.1913103079901689</v>
      </c>
      <c r="AE48" s="224">
        <f>(N48-'TB6'!B94)/N48</f>
        <v>1.5182428638784793E-4</v>
      </c>
    </row>
    <row r="49" spans="1:31">
      <c r="A49" s="152">
        <v>1999</v>
      </c>
      <c r="B49" s="150">
        <f>'TB2'!B96</f>
        <v>0.56651902198791504</v>
      </c>
      <c r="C49" s="549">
        <f t="shared" si="0"/>
        <v>0.38253237459738798</v>
      </c>
      <c r="D49" s="549">
        <v>0.10935766249895096</v>
      </c>
      <c r="E49" s="549">
        <f>TB2d!B96*TB2e!B49</f>
        <v>7.4628984891576072E-2</v>
      </c>
      <c r="F49" s="182">
        <f>'TB1'!C96</f>
        <v>0.14768904447555542</v>
      </c>
      <c r="G49" s="151">
        <f t="shared" si="2"/>
        <v>0.11253887973411356</v>
      </c>
      <c r="H49" s="151">
        <v>2.6700027287006378E-2</v>
      </c>
      <c r="I49" s="151">
        <f>TB2d!C96*TB2e!F49</f>
        <v>8.4501374544354909E-3</v>
      </c>
      <c r="J49" s="120">
        <f t="shared" si="14"/>
        <v>0.41882997751235962</v>
      </c>
      <c r="K49" s="119">
        <f t="shared" si="15"/>
        <v>0.2699934948632744</v>
      </c>
      <c r="L49" s="119">
        <f t="shared" si="16"/>
        <v>8.265763521194458E-2</v>
      </c>
      <c r="M49" s="119">
        <f t="shared" si="16"/>
        <v>6.6178847437140587E-2</v>
      </c>
      <c r="N49" s="1145">
        <v>36299.748875820464</v>
      </c>
      <c r="O49" s="1131">
        <v>24510.790628055343</v>
      </c>
      <c r="P49" s="1131">
        <v>7007.1004366792986</v>
      </c>
      <c r="Q49" s="1131">
        <v>4781.8578110858207</v>
      </c>
      <c r="R49" s="1132">
        <v>17033.735907488077</v>
      </c>
      <c r="S49" s="258">
        <v>12979.686905840434</v>
      </c>
      <c r="T49" s="258">
        <v>3079.4512561483048</v>
      </c>
      <c r="U49" s="258">
        <v>974.59774549933752</v>
      </c>
      <c r="V49" s="301">
        <v>60382.265086235951</v>
      </c>
      <c r="W49" s="300">
        <v>38924.670280823979</v>
      </c>
      <c r="X49" s="300">
        <v>11916.661912343043</v>
      </c>
      <c r="Y49" s="307">
        <v>9540.9328930689244</v>
      </c>
      <c r="Z49" s="289"/>
      <c r="AA49" s="289"/>
      <c r="AB49" s="289"/>
      <c r="AC49" s="1054">
        <f t="shared" si="4"/>
        <v>0.13173253146858688</v>
      </c>
      <c r="AD49" s="1054">
        <f t="shared" si="5"/>
        <v>0.19303440529713364</v>
      </c>
      <c r="AE49" s="224">
        <f>(N49-'TB6'!B95)/N49</f>
        <v>1.1222496563335694E-4</v>
      </c>
    </row>
    <row r="50" spans="1:31">
      <c r="A50" s="148">
        <v>2000</v>
      </c>
      <c r="B50" s="146">
        <f>'TB2'!B97</f>
        <v>0.56116753816604614</v>
      </c>
      <c r="C50" s="440">
        <f t="shared" si="0"/>
        <v>0.37727926601305928</v>
      </c>
      <c r="D50" s="440">
        <v>0.11229447647929192</v>
      </c>
      <c r="E50" s="440">
        <f>TB2d!B97*TB2e!B50</f>
        <v>7.1593795673694963E-2</v>
      </c>
      <c r="F50" s="181">
        <f>'TB1'!C97</f>
        <v>0.14615023136138916</v>
      </c>
      <c r="G50" s="147">
        <f t="shared" si="2"/>
        <v>0.10979139409744941</v>
      </c>
      <c r="H50" s="147">
        <v>2.8145112097263336E-2</v>
      </c>
      <c r="I50" s="147">
        <f>TB2d!C97*TB2e!F50</f>
        <v>8.2137251666764138E-3</v>
      </c>
      <c r="J50" s="117">
        <f t="shared" si="14"/>
        <v>0.41501730680465698</v>
      </c>
      <c r="K50" s="116">
        <f t="shared" si="15"/>
        <v>0.26748787191560985</v>
      </c>
      <c r="L50" s="116">
        <f t="shared" si="16"/>
        <v>8.414936438202858E-2</v>
      </c>
      <c r="M50" s="116">
        <f t="shared" si="16"/>
        <v>6.3380070507018549E-2</v>
      </c>
      <c r="N50" s="1140">
        <v>37141.757362238386</v>
      </c>
      <c r="O50" s="1127">
        <v>24970.822442537887</v>
      </c>
      <c r="P50" s="1127">
        <v>7432.3867915526635</v>
      </c>
      <c r="Q50" s="1127">
        <v>4738.5481281478424</v>
      </c>
      <c r="R50" s="1128">
        <v>17411.729853298013</v>
      </c>
      <c r="S50" s="256">
        <v>13080.089415081147</v>
      </c>
      <c r="T50" s="256">
        <v>3353.0914317649499</v>
      </c>
      <c r="U50" s="256">
        <v>978.54900645191515</v>
      </c>
      <c r="V50" s="290">
        <v>61804.291748413867</v>
      </c>
      <c r="W50" s="289">
        <v>39834.238726858806</v>
      </c>
      <c r="X50" s="289">
        <v>12531.505991287306</v>
      </c>
      <c r="Y50" s="308">
        <v>9438.5470302677513</v>
      </c>
      <c r="Z50" s="289"/>
      <c r="AA50" s="289"/>
      <c r="AB50" s="289"/>
      <c r="AC50" s="1054">
        <f t="shared" si="4"/>
        <v>0.1275800733372264</v>
      </c>
      <c r="AD50" s="1054">
        <f t="shared" si="5"/>
        <v>0.20010864642363663</v>
      </c>
      <c r="AE50" s="224">
        <f>(N50-'TB6'!B96)/N50</f>
        <v>1.2017075751285006E-4</v>
      </c>
    </row>
    <row r="51" spans="1:31">
      <c r="A51" s="148">
        <v>2001</v>
      </c>
      <c r="B51" s="146">
        <f>'TB2'!B98</f>
        <v>0.57199552655220032</v>
      </c>
      <c r="C51" s="440">
        <f t="shared" si="0"/>
        <v>0.38383764841862766</v>
      </c>
      <c r="D51" s="440">
        <v>0.11553754657506943</v>
      </c>
      <c r="E51" s="440">
        <f>TB2d!B98*TB2e!B51</f>
        <v>7.262033155850324E-2</v>
      </c>
      <c r="F51" s="181">
        <f>'TB1'!C98</f>
        <v>0.14948296546936035</v>
      </c>
      <c r="G51" s="147">
        <f t="shared" si="2"/>
        <v>0.11288563400622556</v>
      </c>
      <c r="H51" s="147">
        <v>2.8594091534614563E-2</v>
      </c>
      <c r="I51" s="147">
        <f>TB2d!C98*TB2e!F51</f>
        <v>8.0032399285202283E-3</v>
      </c>
      <c r="J51" s="117">
        <f t="shared" si="14"/>
        <v>0.42251256108283997</v>
      </c>
      <c r="K51" s="116">
        <f t="shared" si="15"/>
        <v>0.27095201441240213</v>
      </c>
      <c r="L51" s="116">
        <f t="shared" si="16"/>
        <v>8.6943455040454865E-2</v>
      </c>
      <c r="M51" s="116">
        <f t="shared" si="16"/>
        <v>6.4617091629983012E-2</v>
      </c>
      <c r="N51" s="1140">
        <v>37683.776315564603</v>
      </c>
      <c r="O51" s="1127">
        <v>25287.701412084149</v>
      </c>
      <c r="P51" s="1127">
        <v>7611.7571887805789</v>
      </c>
      <c r="Q51" s="1127">
        <v>4784.3177146998723</v>
      </c>
      <c r="R51" s="1128">
        <v>17726.622447277168</v>
      </c>
      <c r="S51" s="256">
        <v>13386.682606052767</v>
      </c>
      <c r="T51" s="256">
        <v>3390.8657301884436</v>
      </c>
      <c r="U51" s="256">
        <v>949.0741110359553</v>
      </c>
      <c r="V51" s="290">
        <v>62630.218650923889</v>
      </c>
      <c r="W51" s="289">
        <v>40163.974919623382</v>
      </c>
      <c r="X51" s="289">
        <v>12887.871512020747</v>
      </c>
      <c r="Y51" s="308">
        <v>9578.3722192797668</v>
      </c>
      <c r="Z51" s="289"/>
      <c r="AA51" s="289"/>
      <c r="AB51" s="289"/>
      <c r="AC51" s="1054">
        <f t="shared" si="4"/>
        <v>0.12695961452047461</v>
      </c>
      <c r="AD51" s="1054">
        <f t="shared" si="5"/>
        <v>0.2019902974967156</v>
      </c>
      <c r="AE51" s="224">
        <f>(N51-'TB6'!B97)/N51</f>
        <v>1.3098113618621298E-4</v>
      </c>
    </row>
    <row r="52" spans="1:31">
      <c r="A52" s="148">
        <v>2002</v>
      </c>
      <c r="B52" s="146">
        <f>'TB2'!B99</f>
        <v>0.57277098298072815</v>
      </c>
      <c r="C52" s="440">
        <f t="shared" si="0"/>
        <v>0.38030971865026142</v>
      </c>
      <c r="D52" s="440">
        <v>0.11931582912802696</v>
      </c>
      <c r="E52" s="440">
        <f>TB2d!B99*TB2e!B52</f>
        <v>7.3145435202439768E-2</v>
      </c>
      <c r="F52" s="181">
        <f>'TB1'!C99</f>
        <v>0.14821606874465942</v>
      </c>
      <c r="G52" s="147">
        <f t="shared" si="2"/>
        <v>0.11152207205681942</v>
      </c>
      <c r="H52" s="147">
        <v>2.8734877705574036E-2</v>
      </c>
      <c r="I52" s="147">
        <f>TB2d!C99*TB2e!F52</f>
        <v>7.9591189822659641E-3</v>
      </c>
      <c r="J52" s="117">
        <f t="shared" si="14"/>
        <v>0.42455491423606873</v>
      </c>
      <c r="K52" s="116">
        <f t="shared" si="15"/>
        <v>0.26878764659344201</v>
      </c>
      <c r="L52" s="116">
        <f t="shared" si="16"/>
        <v>9.0580951422452927E-2</v>
      </c>
      <c r="M52" s="116">
        <f t="shared" si="16"/>
        <v>6.5186316220173804E-2</v>
      </c>
      <c r="N52" s="1140">
        <v>37646.136966222439</v>
      </c>
      <c r="O52" s="1127">
        <v>24996.363613578851</v>
      </c>
      <c r="P52" s="1127">
        <v>7842.1920436972105</v>
      </c>
      <c r="Q52" s="1127">
        <v>4807.5813089463845</v>
      </c>
      <c r="R52" s="1128">
        <v>17535.057924782504</v>
      </c>
      <c r="S52" s="256">
        <v>13193.886533160123</v>
      </c>
      <c r="T52" s="256">
        <v>3399.548708155422</v>
      </c>
      <c r="U52" s="256">
        <v>941.62268346696032</v>
      </c>
      <c r="V52" s="290">
        <v>62784.985768022365</v>
      </c>
      <c r="W52" s="289">
        <v>39749.459964102258</v>
      </c>
      <c r="X52" s="289">
        <v>13395.496213124447</v>
      </c>
      <c r="Y52" s="308">
        <v>9640.0295907956643</v>
      </c>
      <c r="Z52" s="289"/>
      <c r="AA52" s="289"/>
      <c r="AB52" s="289"/>
      <c r="AC52" s="1054">
        <f t="shared" si="4"/>
        <v>0.12770450559800947</v>
      </c>
      <c r="AD52" s="1054">
        <f t="shared" si="5"/>
        <v>0.20831332709471695</v>
      </c>
      <c r="AE52" s="224">
        <f>(N52-'TB6'!B98)/N52</f>
        <v>1.3943398401604758E-4</v>
      </c>
    </row>
    <row r="53" spans="1:31">
      <c r="A53" s="148">
        <v>2003</v>
      </c>
      <c r="B53" s="146">
        <f>'TB2'!B100</f>
        <v>0.57133176922798157</v>
      </c>
      <c r="C53" s="440">
        <f t="shared" si="0"/>
        <v>0.37293935751199814</v>
      </c>
      <c r="D53" s="440">
        <v>0.12237302958965302</v>
      </c>
      <c r="E53" s="440">
        <f>TB2d!B100*TB2e!B53</f>
        <v>7.6019382126330387E-2</v>
      </c>
      <c r="F53" s="181">
        <f>'TB1'!C100</f>
        <v>0.1451382040977478</v>
      </c>
      <c r="G53" s="147">
        <f t="shared" si="2"/>
        <v>0.10847098537347669</v>
      </c>
      <c r="H53" s="147">
        <v>2.8925880789756775E-2</v>
      </c>
      <c r="I53" s="147">
        <f>TB2d!C100*TB2e!F53</f>
        <v>7.7413379345143349E-3</v>
      </c>
      <c r="J53" s="117">
        <f t="shared" si="14"/>
        <v>0.42619356513023376</v>
      </c>
      <c r="K53" s="116">
        <f t="shared" si="15"/>
        <v>0.26446837213852148</v>
      </c>
      <c r="L53" s="116">
        <f t="shared" si="16"/>
        <v>9.344714879989624E-2</v>
      </c>
      <c r="M53" s="116">
        <f t="shared" si="16"/>
        <v>6.8278044191816045E-2</v>
      </c>
      <c r="N53" s="1140">
        <v>37962.420972610205</v>
      </c>
      <c r="O53" s="1127">
        <v>24780.139403513262</v>
      </c>
      <c r="P53" s="1127">
        <v>8131.1362595037908</v>
      </c>
      <c r="Q53" s="1127">
        <v>5051.1453095931483</v>
      </c>
      <c r="R53" s="1128">
        <v>17358.803098071188</v>
      </c>
      <c r="S53" s="256">
        <v>12973.334544527135</v>
      </c>
      <c r="T53" s="256">
        <v>3459.5899280212975</v>
      </c>
      <c r="U53" s="256">
        <v>925.87862552275237</v>
      </c>
      <c r="V53" s="290">
        <v>63716.943315783974</v>
      </c>
      <c r="W53" s="289">
        <v>39538.645477245926</v>
      </c>
      <c r="X53" s="289">
        <v>13970.569173856906</v>
      </c>
      <c r="Y53" s="308">
        <v>10207.728664681141</v>
      </c>
      <c r="Z53" s="289"/>
      <c r="AA53" s="289"/>
      <c r="AB53" s="289"/>
      <c r="AC53" s="1054">
        <f t="shared" si="4"/>
        <v>0.1330564589976371</v>
      </c>
      <c r="AD53" s="1054">
        <f t="shared" si="5"/>
        <v>0.21418908623795058</v>
      </c>
      <c r="AE53" s="224">
        <f>(N53-'TB6'!B99)/N53</f>
        <v>1.1299956728244471E-4</v>
      </c>
    </row>
    <row r="54" spans="1:31">
      <c r="A54" s="148">
        <v>2004</v>
      </c>
      <c r="B54" s="146">
        <f>'TB2'!B101</f>
        <v>0.56097552180290222</v>
      </c>
      <c r="C54" s="440">
        <f t="shared" si="0"/>
        <v>0.36526668240514099</v>
      </c>
      <c r="D54" s="440">
        <v>0.1216810867190361</v>
      </c>
      <c r="E54" s="440">
        <f>TB2d!B101*TB2e!B54</f>
        <v>7.4027752678725148E-2</v>
      </c>
      <c r="F54" s="181">
        <f>'TB1'!C101</f>
        <v>0.14188343286514282</v>
      </c>
      <c r="G54" s="147">
        <f t="shared" si="2"/>
        <v>0.1051060216276426</v>
      </c>
      <c r="H54" s="147">
        <v>2.8628990054130554E-2</v>
      </c>
      <c r="I54" s="147">
        <f>TB2d!C101*TB2e!F54</f>
        <v>8.1484211833696644E-3</v>
      </c>
      <c r="J54" s="117">
        <f t="shared" si="14"/>
        <v>0.4190920889377594</v>
      </c>
      <c r="K54" s="116">
        <f t="shared" si="15"/>
        <v>0.26016066077749839</v>
      </c>
      <c r="L54" s="116">
        <f t="shared" si="16"/>
        <v>9.3052096664905548E-2</v>
      </c>
      <c r="M54" s="116">
        <f t="shared" si="16"/>
        <v>6.5879331495355478E-2</v>
      </c>
      <c r="N54" s="1140">
        <v>38316.609248663859</v>
      </c>
      <c r="O54" s="1127">
        <v>24949.00436349339</v>
      </c>
      <c r="P54" s="1127">
        <v>8311.2479449757811</v>
      </c>
      <c r="Q54" s="1127">
        <v>5056.356940194687</v>
      </c>
      <c r="R54" s="1128">
        <v>17444.051157998761</v>
      </c>
      <c r="S54" s="256">
        <v>12922.402434602782</v>
      </c>
      <c r="T54" s="256">
        <v>3519.8300254037799</v>
      </c>
      <c r="U54" s="256">
        <v>1001.818697992201</v>
      </c>
      <c r="V54" s="290">
        <v>64407.306861995225</v>
      </c>
      <c r="W54" s="289">
        <v>39982.256774606649</v>
      </c>
      <c r="X54" s="289">
        <v>14300.520344440783</v>
      </c>
      <c r="Y54" s="308">
        <v>10124.529742947794</v>
      </c>
      <c r="Z54" s="289"/>
      <c r="AA54" s="289"/>
      <c r="AB54" s="289"/>
      <c r="AC54" s="1054">
        <f t="shared" si="4"/>
        <v>0.13196253633457944</v>
      </c>
      <c r="AD54" s="1054">
        <f t="shared" si="5"/>
        <v>0.21690979729020785</v>
      </c>
      <c r="AE54" s="224">
        <f>(N54-'TB6'!B100)/N54</f>
        <v>1.1500535442488663E-4</v>
      </c>
    </row>
    <row r="55" spans="1:31">
      <c r="A55" s="148">
        <v>2005</v>
      </c>
      <c r="B55" s="146">
        <f>'TB2'!B102</f>
        <v>0.54936119914054871</v>
      </c>
      <c r="C55" s="440">
        <f t="shared" si="0"/>
        <v>0.35563304541360152</v>
      </c>
      <c r="D55" s="440">
        <v>0.12112430855631828</v>
      </c>
      <c r="E55" s="440">
        <f>TB2d!B102*TB2e!B55</f>
        <v>7.26038451706289E-2</v>
      </c>
      <c r="F55" s="181">
        <f>'TB1'!C102</f>
        <v>0.13831955194473267</v>
      </c>
      <c r="G55" s="147">
        <f t="shared" si="2"/>
        <v>0.10339088298736049</v>
      </c>
      <c r="H55" s="147">
        <v>2.8728142380714417E-2</v>
      </c>
      <c r="I55" s="147">
        <f>TB2d!C102*TB2e!F55</f>
        <v>6.2005265766577628E-3</v>
      </c>
      <c r="J55" s="117">
        <f t="shared" si="14"/>
        <v>0.41104164719581604</v>
      </c>
      <c r="K55" s="116">
        <f t="shared" si="15"/>
        <v>0.25224216242624103</v>
      </c>
      <c r="L55" s="116">
        <f t="shared" si="16"/>
        <v>9.2396166175603867E-2</v>
      </c>
      <c r="M55" s="116">
        <f t="shared" si="16"/>
        <v>6.6403318593971139E-2</v>
      </c>
      <c r="N55" s="1140">
        <v>38390.256630681128</v>
      </c>
      <c r="O55" s="1127">
        <v>24852.217268234646</v>
      </c>
      <c r="P55" s="1127">
        <v>8464.364241532845</v>
      </c>
      <c r="Q55" s="1127">
        <v>5073.6751209136328</v>
      </c>
      <c r="R55" s="1128">
        <v>17398.792612422978</v>
      </c>
      <c r="S55" s="256">
        <v>13005.222369655596</v>
      </c>
      <c r="T55" s="256">
        <v>3613.6250038022458</v>
      </c>
      <c r="U55" s="256">
        <v>779.94523896513874</v>
      </c>
      <c r="V55" s="290">
        <v>64629.586653503808</v>
      </c>
      <c r="W55" s="289">
        <v>39660.960891458461</v>
      </c>
      <c r="X55" s="289">
        <v>14527.788288696092</v>
      </c>
      <c r="Y55" s="308">
        <v>10440.837473349251</v>
      </c>
      <c r="Z55" s="289"/>
      <c r="AA55" s="289"/>
      <c r="AB55" s="289"/>
      <c r="AC55" s="1054">
        <f t="shared" si="4"/>
        <v>0.13216048982748399</v>
      </c>
      <c r="AD55" s="1054">
        <f t="shared" si="5"/>
        <v>0.22048209583387379</v>
      </c>
      <c r="AE55" s="224">
        <f>(N55-'TB6'!B101)/N55</f>
        <v>1.1261085173371235E-4</v>
      </c>
    </row>
    <row r="56" spans="1:31">
      <c r="A56" s="148">
        <v>2006</v>
      </c>
      <c r="B56" s="146">
        <f>'TB2'!B103</f>
        <v>0.53971332311630249</v>
      </c>
      <c r="C56" s="440">
        <f t="shared" si="0"/>
        <v>0.34940406237239985</v>
      </c>
      <c r="D56" s="440">
        <v>0.11986606568098068</v>
      </c>
      <c r="E56" s="440">
        <f>TB2d!B103*TB2e!B56</f>
        <v>7.0443195062921932E-2</v>
      </c>
      <c r="F56" s="181">
        <f>'TB1'!C103</f>
        <v>0.13535594940185547</v>
      </c>
      <c r="G56" s="147">
        <f t="shared" si="2"/>
        <v>0.10104221684326224</v>
      </c>
      <c r="H56" s="147">
        <v>2.9008388519287109E-2</v>
      </c>
      <c r="I56" s="147">
        <f>TB2d!C103*TB2e!F56</f>
        <v>5.3053440393061209E-3</v>
      </c>
      <c r="J56" s="117">
        <f t="shared" si="14"/>
        <v>0.40435737371444702</v>
      </c>
      <c r="K56" s="116">
        <f t="shared" si="15"/>
        <v>0.24836184552913759</v>
      </c>
      <c r="L56" s="116">
        <f t="shared" si="16"/>
        <v>9.0857677161693573E-2</v>
      </c>
      <c r="M56" s="116">
        <f t="shared" si="16"/>
        <v>6.5137851023615814E-2</v>
      </c>
      <c r="N56" s="1140">
        <v>38660.87950607227</v>
      </c>
      <c r="O56" s="1127">
        <v>25028.599027933615</v>
      </c>
      <c r="P56" s="1127">
        <v>8586.2759425724489</v>
      </c>
      <c r="Q56" s="1127">
        <v>5046.0045355662023</v>
      </c>
      <c r="R56" s="1128">
        <v>17452.532088835422</v>
      </c>
      <c r="S56" s="256">
        <v>13028.186345534419</v>
      </c>
      <c r="T56" s="256">
        <v>3740.285031544563</v>
      </c>
      <c r="U56" s="256">
        <v>684.06071175643899</v>
      </c>
      <c r="V56" s="290">
        <v>65171.313777618328</v>
      </c>
      <c r="W56" s="289">
        <v>40029.114880932611</v>
      </c>
      <c r="X56" s="289">
        <v>14643.764581357305</v>
      </c>
      <c r="Y56" s="308">
        <v>10498.434315328408</v>
      </c>
      <c r="Z56" s="289"/>
      <c r="AA56" s="289"/>
      <c r="AB56" s="289"/>
      <c r="AC56" s="1054">
        <f t="shared" si="4"/>
        <v>0.13051965190739265</v>
      </c>
      <c r="AD56" s="1054">
        <f t="shared" si="5"/>
        <v>0.22209210065238805</v>
      </c>
      <c r="AE56" s="224">
        <f>(N56-'TB6'!B102)/N56</f>
        <v>1.1187043273571889E-4</v>
      </c>
    </row>
    <row r="57" spans="1:31">
      <c r="A57" s="148">
        <v>2007</v>
      </c>
      <c r="B57" s="146">
        <f>'TB2'!B104</f>
        <v>0.54207739233970642</v>
      </c>
      <c r="C57" s="440">
        <f t="shared" si="0"/>
        <v>0.35500674292068057</v>
      </c>
      <c r="D57" s="440">
        <v>0.12026050314307213</v>
      </c>
      <c r="E57" s="440">
        <f>TB2d!B104*TB2e!B57</f>
        <v>6.6810146275953691E-2</v>
      </c>
      <c r="F57" s="181">
        <f>'TB1'!C104</f>
        <v>0.13738417625427246</v>
      </c>
      <c r="G57" s="147">
        <f t="shared" si="2"/>
        <v>0.1027109955133827</v>
      </c>
      <c r="H57" s="147">
        <v>2.8539448976516724E-2</v>
      </c>
      <c r="I57" s="147">
        <f>TB2d!C104*TB2e!F57</f>
        <v>6.1337317643730474E-3</v>
      </c>
      <c r="J57" s="117">
        <f t="shared" si="14"/>
        <v>0.40469321608543396</v>
      </c>
      <c r="K57" s="116">
        <f t="shared" si="15"/>
        <v>0.25229574740729788</v>
      </c>
      <c r="L57" s="116">
        <f t="shared" si="16"/>
        <v>9.1721054166555405E-2</v>
      </c>
      <c r="M57" s="116">
        <f t="shared" si="16"/>
        <v>6.0676414511580644E-2</v>
      </c>
      <c r="N57" s="1140">
        <v>38335.320093253838</v>
      </c>
      <c r="O57" s="1127">
        <v>25105.819422550569</v>
      </c>
      <c r="P57" s="1127">
        <v>8504.735574134249</v>
      </c>
      <c r="Q57" s="1127">
        <v>4724.76509656902</v>
      </c>
      <c r="R57" s="1128">
        <v>17488.276774470403</v>
      </c>
      <c r="S57" s="256">
        <v>13074.564817384229</v>
      </c>
      <c r="T57" s="256">
        <v>3632.9204446984418</v>
      </c>
      <c r="U57" s="256">
        <v>780.791512387735</v>
      </c>
      <c r="V57" s="290">
        <v>64394.12424173313</v>
      </c>
      <c r="W57" s="289">
        <v>40144.887679008498</v>
      </c>
      <c r="X57" s="289">
        <v>14594.504485929006</v>
      </c>
      <c r="Y57" s="308">
        <v>9654.7320767956262</v>
      </c>
      <c r="Z57" s="289"/>
      <c r="AA57" s="289"/>
      <c r="AB57" s="289"/>
      <c r="AC57" s="1054">
        <f t="shared" si="4"/>
        <v>0.12324835386989434</v>
      </c>
      <c r="AD57" s="1054">
        <f t="shared" si="5"/>
        <v>0.22185116893365636</v>
      </c>
      <c r="AE57" s="224">
        <f>(N57-'TB6'!B103)/N57</f>
        <v>1.1495001084507651E-4</v>
      </c>
    </row>
    <row r="58" spans="1:31">
      <c r="A58" s="148">
        <v>2008</v>
      </c>
      <c r="B58" s="146">
        <f>'TB2'!B105</f>
        <v>0.54691186547279358</v>
      </c>
      <c r="C58" s="440">
        <f t="shared" si="0"/>
        <v>0.36128050739569156</v>
      </c>
      <c r="D58" s="440">
        <v>0.11937938258051872</v>
      </c>
      <c r="E58" s="440">
        <f>TB2d!B105*TB2e!B58</f>
        <v>6.6251975496583293E-2</v>
      </c>
      <c r="F58" s="181">
        <f>'TB1'!C105</f>
        <v>0.13710874319076538</v>
      </c>
      <c r="G58" s="147">
        <f t="shared" si="2"/>
        <v>0.10489844443723612</v>
      </c>
      <c r="H58" s="147">
        <v>2.7778401970863342E-2</v>
      </c>
      <c r="I58" s="147">
        <f>TB2d!C105*TB2e!F58</f>
        <v>4.4318967826659297E-3</v>
      </c>
      <c r="J58" s="117">
        <f t="shared" si="14"/>
        <v>0.4098031222820282</v>
      </c>
      <c r="K58" s="116">
        <f t="shared" si="15"/>
        <v>0.25638206295845545</v>
      </c>
      <c r="L58" s="116">
        <f t="shared" si="16"/>
        <v>9.160098060965538E-2</v>
      </c>
      <c r="M58" s="116">
        <f t="shared" si="16"/>
        <v>6.1820078713917363E-2</v>
      </c>
      <c r="N58" s="1140">
        <v>37818.384634810551</v>
      </c>
      <c r="O58" s="1127">
        <v>24982.169984442316</v>
      </c>
      <c r="P58" s="1127">
        <v>8254.9596981103477</v>
      </c>
      <c r="Q58" s="1127">
        <v>4581.2549522578784</v>
      </c>
      <c r="R58" s="1128">
        <v>17065.66766135591</v>
      </c>
      <c r="S58" s="256">
        <v>13056.512293080754</v>
      </c>
      <c r="T58" s="256">
        <v>3457.5255025037441</v>
      </c>
      <c r="U58" s="256">
        <v>551.62986577141464</v>
      </c>
      <c r="V58" s="290">
        <v>63759.280851628835</v>
      </c>
      <c r="W58" s="289">
        <v>39889.242098644274</v>
      </c>
      <c r="X58" s="289">
        <v>14251.752442618601</v>
      </c>
      <c r="Y58" s="308">
        <v>9618.2863103659583</v>
      </c>
      <c r="Z58" s="289"/>
      <c r="AA58" s="289"/>
      <c r="AB58" s="289"/>
      <c r="AC58" s="1054">
        <f t="shared" si="4"/>
        <v>0.12113830340709443</v>
      </c>
      <c r="AD58" s="1054">
        <f t="shared" si="5"/>
        <v>0.2182790137078445</v>
      </c>
      <c r="AE58" s="224">
        <f>(N58-'TB6'!B104)/N58</f>
        <v>1.0171212166124232E-4</v>
      </c>
    </row>
    <row r="59" spans="1:31">
      <c r="A59" s="152">
        <v>2009</v>
      </c>
      <c r="B59" s="150">
        <f>'TB2'!B106</f>
        <v>0.55661234259605408</v>
      </c>
      <c r="C59" s="551">
        <f t="shared" si="0"/>
        <v>0.362121795520708</v>
      </c>
      <c r="D59" s="551">
        <v>0.1194450631737709</v>
      </c>
      <c r="E59" s="551">
        <f>TB2d!B106*TB2e!B59</f>
        <v>7.5045483901575144E-2</v>
      </c>
      <c r="F59" s="182">
        <f>'TB1'!C106</f>
        <v>0.13589709997177124</v>
      </c>
      <c r="G59" s="119">
        <f t="shared" si="2"/>
        <v>0.10445620642624646</v>
      </c>
      <c r="H59" s="119">
        <v>2.6701614260673523E-2</v>
      </c>
      <c r="I59" s="119">
        <f>TB2d!C106*TB2e!F59</f>
        <v>4.7392792848512484E-3</v>
      </c>
      <c r="J59" s="120">
        <f t="shared" si="14"/>
        <v>0.42071524262428284</v>
      </c>
      <c r="K59" s="119">
        <f t="shared" si="15"/>
        <v>0.25766558909446152</v>
      </c>
      <c r="L59" s="119">
        <f t="shared" si="16"/>
        <v>9.2743448913097382E-2</v>
      </c>
      <c r="M59" s="119">
        <f t="shared" si="16"/>
        <v>7.0306204616723891E-2</v>
      </c>
      <c r="N59" s="1145">
        <v>36731.591967108347</v>
      </c>
      <c r="O59" s="1133">
        <v>23896.900980358507</v>
      </c>
      <c r="P59" s="1133">
        <v>7882.339264202179</v>
      </c>
      <c r="Q59" s="1133">
        <v>4952.3517225476589</v>
      </c>
      <c r="R59" s="1132">
        <v>16142.456066121153</v>
      </c>
      <c r="S59" s="300">
        <v>12407.76825568479</v>
      </c>
      <c r="T59" s="300">
        <v>3171.7353437782745</v>
      </c>
      <c r="U59" s="300">
        <v>562.9524666580877</v>
      </c>
      <c r="V59" s="301">
        <v>62468.011843342334</v>
      </c>
      <c r="W59" s="300">
        <v>38258.31688620065</v>
      </c>
      <c r="X59" s="300">
        <v>13770.59416473206</v>
      </c>
      <c r="Y59" s="307">
        <v>10439.100792409623</v>
      </c>
      <c r="Z59" s="289"/>
      <c r="AA59" s="289"/>
      <c r="AB59" s="289"/>
      <c r="AC59" s="1054">
        <f t="shared" si="4"/>
        <v>0.13482540389162248</v>
      </c>
      <c r="AD59" s="1054">
        <f t="shared" si="5"/>
        <v>0.21459291149864931</v>
      </c>
      <c r="AE59" s="224">
        <f>(N59-'TB6'!B105)/N59</f>
        <v>1.0943270316527361E-4</v>
      </c>
    </row>
    <row r="60" spans="1:31">
      <c r="A60" s="148">
        <v>2010</v>
      </c>
      <c r="B60" s="146">
        <f>'TB2'!B107</f>
        <v>0.54249575734138489</v>
      </c>
      <c r="C60" s="553">
        <f t="shared" si="0"/>
        <v>0.34786338128652561</v>
      </c>
      <c r="D60" s="553">
        <v>0.11620505526661873</v>
      </c>
      <c r="E60" s="553">
        <f>TB2d!B107*TB2e!B60</f>
        <v>7.8427320788240551E-2</v>
      </c>
      <c r="F60" s="181">
        <f>'TB1'!C107</f>
        <v>0.13031774759292603</v>
      </c>
      <c r="G60" s="116">
        <f t="shared" si="2"/>
        <v>9.9694013550147065E-2</v>
      </c>
      <c r="H60" s="116">
        <v>2.5469005107879639E-2</v>
      </c>
      <c r="I60" s="116">
        <f>TB2d!C107*TB2e!F60</f>
        <v>5.1547289348993167E-3</v>
      </c>
      <c r="J60" s="117">
        <f t="shared" si="14"/>
        <v>0.41217800974845886</v>
      </c>
      <c r="K60" s="116">
        <f t="shared" si="15"/>
        <v>0.24816936773637854</v>
      </c>
      <c r="L60" s="116">
        <f t="shared" si="16"/>
        <v>9.073605015873909E-2</v>
      </c>
      <c r="M60" s="116">
        <f t="shared" si="16"/>
        <v>7.3272591853341229E-2</v>
      </c>
      <c r="N60" s="1140">
        <v>36617.99103253294</v>
      </c>
      <c r="O60" s="1134">
        <v>23480.475200252487</v>
      </c>
      <c r="P60" s="1134">
        <v>7843.7399999983863</v>
      </c>
      <c r="Q60" s="1134">
        <v>5293.7758322820609</v>
      </c>
      <c r="R60" s="1128">
        <v>15833.401988289645</v>
      </c>
      <c r="S60" s="289">
        <v>12112.666321522258</v>
      </c>
      <c r="T60" s="289">
        <v>3094.4441840303157</v>
      </c>
      <c r="U60" s="289">
        <v>626.29148273707096</v>
      </c>
      <c r="V60" s="290">
        <v>62598.727337837052</v>
      </c>
      <c r="W60" s="289">
        <v>37690.236298665273</v>
      </c>
      <c r="X60" s="289">
        <v>13780.359769958473</v>
      </c>
      <c r="Y60" s="308">
        <v>11128.131269213294</v>
      </c>
      <c r="Z60" s="289"/>
      <c r="AA60" s="289"/>
      <c r="AB60" s="289"/>
      <c r="AC60" s="1054">
        <f t="shared" si="4"/>
        <v>0.14456762053327424</v>
      </c>
      <c r="AD60" s="1054">
        <f t="shared" si="5"/>
        <v>0.2142045420522847</v>
      </c>
      <c r="AE60" s="224">
        <f>(N60-'TB6'!B106)/N60</f>
        <v>9.9303467942484126E-5</v>
      </c>
    </row>
    <row r="61" spans="1:31">
      <c r="A61" s="148">
        <v>2011</v>
      </c>
      <c r="B61" s="146">
        <f>'TB2'!B108</f>
        <v>0.54076308012008667</v>
      </c>
      <c r="C61" s="553">
        <f t="shared" si="0"/>
        <v>0.34598514297393884</v>
      </c>
      <c r="D61" s="1217">
        <v>0.11530382558703423</v>
      </c>
      <c r="E61" s="553">
        <f>TB2d!B108*TB2e!B61</f>
        <v>7.9474111559113603E-2</v>
      </c>
      <c r="F61" s="181">
        <f>'TB1'!C108</f>
        <v>0.12730598449707031</v>
      </c>
      <c r="G61" s="116">
        <f t="shared" si="2"/>
        <v>9.7075167292742209E-2</v>
      </c>
      <c r="H61" s="1217">
        <v>2.4939313530921936E-2</v>
      </c>
      <c r="I61" s="116">
        <f>TB2d!C108*TB2e!F61</f>
        <v>5.2915036734061671E-3</v>
      </c>
      <c r="J61" s="117">
        <f t="shared" si="14"/>
        <v>0.41345709562301636</v>
      </c>
      <c r="K61" s="116">
        <f t="shared" si="15"/>
        <v>0.24890997568119663</v>
      </c>
      <c r="L61" s="116">
        <f t="shared" si="16"/>
        <v>9.0364512056112289E-2</v>
      </c>
      <c r="M61" s="116">
        <f t="shared" si="16"/>
        <v>7.4182607885707436E-2</v>
      </c>
      <c r="N61" s="1140">
        <v>37089.221554421005</v>
      </c>
      <c r="O61" s="1134">
        <v>23730.021693509079</v>
      </c>
      <c r="P61" s="1134">
        <v>7908.323054007581</v>
      </c>
      <c r="Q61" s="1134">
        <v>5450.8768069043435</v>
      </c>
      <c r="R61" s="1128">
        <v>15716.723400755427</v>
      </c>
      <c r="S61" s="289">
        <v>11984.539135763882</v>
      </c>
      <c r="T61" s="289">
        <v>3078.9149003379139</v>
      </c>
      <c r="U61" s="289">
        <v>653.26936465363008</v>
      </c>
      <c r="V61" s="290">
        <v>63804.84424650298</v>
      </c>
      <c r="W61" s="289">
        <v>38411.874890690575</v>
      </c>
      <c r="X61" s="289">
        <v>13945.083246094664</v>
      </c>
      <c r="Y61" s="308">
        <v>11447.886109717734</v>
      </c>
      <c r="Z61" s="289"/>
      <c r="AA61" s="289"/>
      <c r="AB61" s="289"/>
      <c r="AC61" s="1054">
        <f t="shared" si="4"/>
        <v>0.14696660049621893</v>
      </c>
      <c r="AD61" s="1054">
        <f t="shared" si="5"/>
        <v>0.21322429327355122</v>
      </c>
      <c r="AE61" s="224">
        <f>(N61-'TB6'!B107)/N61</f>
        <v>9.5823284566311942E-5</v>
      </c>
    </row>
    <row r="62" spans="1:31">
      <c r="A62" s="148">
        <v>2012</v>
      </c>
      <c r="B62" s="146">
        <f>'TB2'!B109</f>
        <v>0.52855372428894043</v>
      </c>
      <c r="C62" s="553">
        <f t="shared" si="0"/>
        <v>0.33801592225535226</v>
      </c>
      <c r="D62" s="1217">
        <v>0.11262070387601852</v>
      </c>
      <c r="E62" s="553">
        <f>TB2d!B109*TB2e!B62</f>
        <v>7.7917098157569642E-2</v>
      </c>
      <c r="F62" s="181">
        <f>'TB1'!C109</f>
        <v>0.12380164861679077</v>
      </c>
      <c r="G62" s="116">
        <f t="shared" si="2"/>
        <v>9.46837987866916E-2</v>
      </c>
      <c r="H62" s="1217">
        <v>2.3433759808540344E-2</v>
      </c>
      <c r="I62" s="116">
        <f>TB2d!C109*TB2e!F62</f>
        <v>5.6840900215588217E-3</v>
      </c>
      <c r="J62" s="117">
        <f t="shared" si="14"/>
        <v>0.40475207567214966</v>
      </c>
      <c r="K62" s="116">
        <f t="shared" si="15"/>
        <v>0.24333212346866068</v>
      </c>
      <c r="L62" s="116">
        <f t="shared" si="16"/>
        <v>8.918694406747818E-2</v>
      </c>
      <c r="M62" s="116">
        <f t="shared" si="16"/>
        <v>7.2233008136010815E-2</v>
      </c>
      <c r="N62" s="1140">
        <v>37114.114646580325</v>
      </c>
      <c r="O62" s="1134">
        <v>23734.884675785117</v>
      </c>
      <c r="P62" s="1134">
        <v>7908.0281211833353</v>
      </c>
      <c r="Q62" s="1134">
        <v>5471.2018496118681</v>
      </c>
      <c r="R62" s="1128">
        <v>15647.641979034412</v>
      </c>
      <c r="S62" s="289">
        <v>11967.354241098061</v>
      </c>
      <c r="T62" s="289">
        <v>2961.8594566679571</v>
      </c>
      <c r="U62" s="289">
        <v>718.42828126839231</v>
      </c>
      <c r="V62" s="290">
        <v>63947.205481012701</v>
      </c>
      <c r="W62" s="289">
        <v>38444.297719143942</v>
      </c>
      <c r="X62" s="289">
        <v>14090.738951827556</v>
      </c>
      <c r="Y62" s="308">
        <v>11412.168810041208</v>
      </c>
      <c r="Z62" s="289"/>
      <c r="AA62" s="289"/>
      <c r="AB62" s="289"/>
      <c r="AC62" s="1054">
        <f t="shared" si="4"/>
        <v>0.14741566387104918</v>
      </c>
      <c r="AD62" s="1054">
        <f t="shared" si="5"/>
        <v>0.21307333332581535</v>
      </c>
      <c r="AE62" s="224">
        <f>(N62-'TB6'!B108)/N62</f>
        <v>8.6278765942870032E-5</v>
      </c>
    </row>
    <row r="63" spans="1:31">
      <c r="A63" s="148">
        <v>2013</v>
      </c>
      <c r="B63" s="146">
        <f>'TB2'!B110</f>
        <v>0.53679576516151428</v>
      </c>
      <c r="C63" s="553">
        <f t="shared" si="0"/>
        <v>0.33852392468138592</v>
      </c>
      <c r="D63" s="1217">
        <v>0.11363562196493149</v>
      </c>
      <c r="E63" s="553">
        <f>TB2d!B110*TB2e!B63</f>
        <v>8.4636218515196898E-2</v>
      </c>
      <c r="F63" s="181">
        <f>'TB1'!C110</f>
        <v>0.1276591420173645</v>
      </c>
      <c r="G63" s="116">
        <f t="shared" si="2"/>
        <v>9.5100463878073888E-2</v>
      </c>
      <c r="H63" s="1217">
        <v>2.4900272488594055E-2</v>
      </c>
      <c r="I63" s="116">
        <f>TB2d!C110*TB2e!F63</f>
        <v>7.6584056506965523E-3</v>
      </c>
      <c r="J63" s="117">
        <f t="shared" si="14"/>
        <v>0.40913662314414978</v>
      </c>
      <c r="K63" s="116">
        <f t="shared" si="15"/>
        <v>0.24342346080331204</v>
      </c>
      <c r="L63" s="116">
        <f t="shared" si="16"/>
        <v>8.8735349476337433E-2</v>
      </c>
      <c r="M63" s="116">
        <f t="shared" si="16"/>
        <v>7.6977812864500339E-2</v>
      </c>
      <c r="N63" s="1140">
        <v>37746.158622166222</v>
      </c>
      <c r="O63" s="1134">
        <v>23804.170203498405</v>
      </c>
      <c r="P63" s="1134">
        <v>7990.5775905781002</v>
      </c>
      <c r="Q63" s="1134">
        <v>5951.4108280897226</v>
      </c>
      <c r="R63" s="1128">
        <v>16158.018684951816</v>
      </c>
      <c r="S63" s="289">
        <v>12037.015508693348</v>
      </c>
      <c r="T63" s="289">
        <v>3151.6667100611353</v>
      </c>
      <c r="U63" s="289">
        <v>969.33646619733213</v>
      </c>
      <c r="V63" s="290">
        <v>64731.333543684239</v>
      </c>
      <c r="W63" s="289">
        <v>38513.113572004731</v>
      </c>
      <c r="X63" s="289">
        <v>14039.216191224306</v>
      </c>
      <c r="Y63" s="308">
        <v>12179.00378045521</v>
      </c>
      <c r="Z63" s="289"/>
      <c r="AA63" s="289"/>
      <c r="AB63" s="289"/>
      <c r="AC63" s="1054">
        <f t="shared" si="4"/>
        <v>0.15766931113871782</v>
      </c>
      <c r="AD63" s="1054">
        <f t="shared" si="5"/>
        <v>0.21169247102897717</v>
      </c>
      <c r="AE63" s="224">
        <f>(N63-'TB6'!B109)/N63</f>
        <v>1.0487898610588545E-4</v>
      </c>
    </row>
    <row r="64" spans="1:31">
      <c r="A64" s="148">
        <v>2014</v>
      </c>
      <c r="B64" s="146">
        <f>'TB2'!B111</f>
        <v>0.52986583113670349</v>
      </c>
      <c r="C64" s="553">
        <f t="shared" si="0"/>
        <v>0.33609289954140953</v>
      </c>
      <c r="D64" s="1217">
        <v>0.11221089586615562</v>
      </c>
      <c r="E64" s="553">
        <f>TB2d!B111*TB2e!B64</f>
        <v>8.1562035729138338E-2</v>
      </c>
      <c r="F64" s="181">
        <f>'TB1'!C111</f>
        <v>0.12545061111450195</v>
      </c>
      <c r="G64" s="116">
        <f t="shared" si="2"/>
        <v>9.4237401898292841E-2</v>
      </c>
      <c r="H64" s="1217">
        <v>2.4828627705574036E-2</v>
      </c>
      <c r="I64" s="116">
        <f>TB2d!C111*TB2e!F64</f>
        <v>6.3845815106350814E-3</v>
      </c>
      <c r="J64" s="117">
        <f t="shared" si="14"/>
        <v>0.40441522002220154</v>
      </c>
      <c r="K64" s="116">
        <f t="shared" si="15"/>
        <v>0.2418554976431167</v>
      </c>
      <c r="L64" s="116">
        <f t="shared" si="16"/>
        <v>8.7382268160581589E-2</v>
      </c>
      <c r="M64" s="116">
        <f t="shared" si="16"/>
        <v>7.5177454218503262E-2</v>
      </c>
      <c r="N64" s="1140">
        <v>38054.696463056927</v>
      </c>
      <c r="O64" s="1134">
        <v>24138.022351807915</v>
      </c>
      <c r="P64" s="1134">
        <v>8058.9298858422862</v>
      </c>
      <c r="Q64" s="1134">
        <v>5857.7442254067328</v>
      </c>
      <c r="R64" s="1128">
        <v>16217.639190446789</v>
      </c>
      <c r="S64" s="289">
        <v>12182.548722992771</v>
      </c>
      <c r="T64" s="289">
        <v>3209.7231105188548</v>
      </c>
      <c r="U64" s="289">
        <v>825.367356935163</v>
      </c>
      <c r="V64" s="290">
        <v>65351.018053819615</v>
      </c>
      <c r="W64" s="289">
        <v>39082.364387826841</v>
      </c>
      <c r="X64" s="289">
        <v>14120.438354996577</v>
      </c>
      <c r="Y64" s="308">
        <v>12148.215310996195</v>
      </c>
      <c r="Z64" s="289"/>
      <c r="AA64" s="289"/>
      <c r="AB64" s="289"/>
      <c r="AC64" s="1054">
        <f t="shared" si="4"/>
        <v>0.15392960054466248</v>
      </c>
      <c r="AD64" s="1054">
        <f t="shared" si="5"/>
        <v>0.21177228134419113</v>
      </c>
      <c r="AE64" s="224">
        <f>(N64-'TB6'!B110)/N64</f>
        <v>8.5308429769554204E-5</v>
      </c>
    </row>
    <row r="65" spans="1:28">
      <c r="A65" s="148">
        <v>2015</v>
      </c>
      <c r="B65" s="146"/>
      <c r="C65" s="116"/>
      <c r="D65" s="116"/>
      <c r="E65" s="116"/>
      <c r="F65" s="181"/>
      <c r="G65" s="116"/>
      <c r="H65" s="116"/>
      <c r="I65" s="116"/>
      <c r="J65" s="117"/>
      <c r="K65" s="116"/>
      <c r="L65" s="116"/>
      <c r="M65" s="116"/>
      <c r="N65" s="1140"/>
      <c r="O65" s="289"/>
      <c r="P65" s="289"/>
      <c r="Q65" s="289"/>
      <c r="R65" s="1128"/>
      <c r="S65" s="289"/>
      <c r="T65" s="289"/>
      <c r="U65" s="289"/>
      <c r="V65" s="290"/>
      <c r="W65" s="289"/>
      <c r="X65" s="289"/>
      <c r="Y65" s="308"/>
      <c r="Z65" s="289"/>
      <c r="AA65" s="289"/>
      <c r="AB65" s="289"/>
    </row>
    <row r="66" spans="1:28">
      <c r="A66" s="148">
        <v>2016</v>
      </c>
      <c r="B66" s="146"/>
      <c r="C66" s="116"/>
      <c r="D66" s="116"/>
      <c r="E66" s="116"/>
      <c r="F66" s="181"/>
      <c r="G66" s="116"/>
      <c r="H66" s="116"/>
      <c r="I66" s="116"/>
      <c r="J66" s="117"/>
      <c r="K66" s="116"/>
      <c r="L66" s="116"/>
      <c r="M66" s="116"/>
      <c r="N66" s="1140"/>
      <c r="O66" s="289"/>
      <c r="P66" s="289"/>
      <c r="Q66" s="289"/>
      <c r="R66" s="1128"/>
      <c r="S66" s="289"/>
      <c r="T66" s="289"/>
      <c r="U66" s="289"/>
      <c r="V66" s="290"/>
      <c r="W66" s="289"/>
      <c r="X66" s="289"/>
      <c r="Y66" s="308"/>
      <c r="Z66" s="289"/>
      <c r="AA66" s="289"/>
      <c r="AB66" s="289"/>
    </row>
    <row r="67" spans="1:28">
      <c r="A67" s="148">
        <v>2017</v>
      </c>
      <c r="B67" s="146"/>
      <c r="C67" s="116"/>
      <c r="D67" s="116"/>
      <c r="E67" s="116"/>
      <c r="F67" s="181"/>
      <c r="G67" s="116"/>
      <c r="H67" s="116"/>
      <c r="I67" s="116"/>
      <c r="J67" s="117"/>
      <c r="K67" s="116"/>
      <c r="L67" s="116"/>
      <c r="M67" s="116"/>
      <c r="N67" s="1140"/>
      <c r="O67" s="289"/>
      <c r="P67" s="289"/>
      <c r="Q67" s="289"/>
      <c r="R67" s="1128"/>
      <c r="S67" s="289"/>
      <c r="T67" s="289"/>
      <c r="U67" s="289"/>
      <c r="V67" s="290"/>
      <c r="W67" s="289"/>
      <c r="X67" s="289"/>
      <c r="Y67" s="308"/>
      <c r="Z67" s="289"/>
      <c r="AA67" s="289"/>
      <c r="AB67" s="289"/>
    </row>
    <row r="68" spans="1:28">
      <c r="A68" s="148">
        <v>2018</v>
      </c>
      <c r="B68" s="146"/>
      <c r="C68" s="116"/>
      <c r="D68" s="116"/>
      <c r="E68" s="116"/>
      <c r="F68" s="181"/>
      <c r="G68" s="116"/>
      <c r="H68" s="116"/>
      <c r="I68" s="116"/>
      <c r="J68" s="117"/>
      <c r="K68" s="116"/>
      <c r="L68" s="116"/>
      <c r="M68" s="116"/>
      <c r="N68" s="1140"/>
      <c r="O68" s="289"/>
      <c r="P68" s="289"/>
      <c r="Q68" s="289"/>
      <c r="R68" s="1128"/>
      <c r="S68" s="289"/>
      <c r="T68" s="289"/>
      <c r="U68" s="289"/>
      <c r="V68" s="290"/>
      <c r="W68" s="289"/>
      <c r="X68" s="289"/>
      <c r="Y68" s="308"/>
      <c r="Z68" s="289"/>
      <c r="AA68" s="289"/>
      <c r="AB68" s="289"/>
    </row>
    <row r="69" spans="1:28">
      <c r="A69" s="148">
        <v>2019</v>
      </c>
      <c r="B69" s="146"/>
      <c r="C69" s="116"/>
      <c r="D69" s="116"/>
      <c r="E69" s="116"/>
      <c r="F69" s="181"/>
      <c r="G69" s="116"/>
      <c r="H69" s="116"/>
      <c r="I69" s="116"/>
      <c r="J69" s="117"/>
      <c r="K69" s="116"/>
      <c r="L69" s="116"/>
      <c r="M69" s="116"/>
      <c r="N69" s="1140"/>
      <c r="O69" s="289"/>
      <c r="P69" s="289"/>
      <c r="Q69" s="289"/>
      <c r="R69" s="1128"/>
      <c r="S69" s="289"/>
      <c r="T69" s="289"/>
      <c r="U69" s="289"/>
      <c r="V69" s="290"/>
      <c r="W69" s="289"/>
      <c r="X69" s="289"/>
      <c r="Y69" s="308"/>
      <c r="Z69" s="289"/>
      <c r="AA69" s="289"/>
      <c r="AB69" s="289"/>
    </row>
    <row r="70" spans="1:28">
      <c r="A70" s="148">
        <v>2020</v>
      </c>
      <c r="B70" s="146"/>
      <c r="C70" s="116"/>
      <c r="D70" s="116"/>
      <c r="E70" s="116"/>
      <c r="F70" s="181"/>
      <c r="G70" s="116"/>
      <c r="H70" s="116"/>
      <c r="I70" s="116"/>
      <c r="J70" s="117"/>
      <c r="K70" s="116"/>
      <c r="L70" s="116"/>
      <c r="M70" s="116"/>
      <c r="N70" s="1140"/>
      <c r="O70" s="289"/>
      <c r="P70" s="289"/>
      <c r="Q70" s="289"/>
      <c r="R70" s="1128"/>
      <c r="S70" s="289"/>
      <c r="T70" s="289"/>
      <c r="U70" s="289"/>
      <c r="V70" s="290"/>
      <c r="W70" s="289"/>
      <c r="X70" s="289"/>
      <c r="Y70" s="308"/>
      <c r="Z70" s="289"/>
      <c r="AA70" s="289"/>
      <c r="AB70" s="289"/>
    </row>
    <row r="71" spans="1:28" ht="16" thickBot="1">
      <c r="A71" s="505"/>
      <c r="B71" s="503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6"/>
      <c r="O71" s="311"/>
      <c r="P71" s="311"/>
      <c r="Q71" s="311"/>
      <c r="R71" s="311"/>
      <c r="S71" s="311"/>
      <c r="T71" s="311"/>
      <c r="U71" s="311"/>
      <c r="V71" s="311"/>
      <c r="W71" s="311"/>
      <c r="X71" s="311"/>
      <c r="Y71" s="313"/>
      <c r="Z71" s="1182"/>
      <c r="AA71" s="1182"/>
      <c r="AB71" s="1182"/>
    </row>
    <row r="72" spans="1:28" ht="16" thickTop="1"/>
    <row r="75" spans="1:28">
      <c r="N75" s="224">
        <f>(N64/N30)^(1/34)-1</f>
        <v>7.653103837352182E-3</v>
      </c>
      <c r="O75" s="224">
        <f>(O64/O30)^(1/34)-1</f>
        <v>2.5633555484581017E-3</v>
      </c>
      <c r="P75" s="224">
        <f>(P64/P30)^(1/34)-1</f>
        <v>2.1665443740359613E-2</v>
      </c>
      <c r="Q75" s="224">
        <f>(Q64/Q30)^(1/34)-1</f>
        <v>1.65635871404608E-2</v>
      </c>
    </row>
  </sheetData>
  <mergeCells count="4">
    <mergeCell ref="B8:M8"/>
    <mergeCell ref="N8:Y8"/>
    <mergeCell ref="B7:Y7"/>
    <mergeCell ref="A4:Y4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L123"/>
  <sheetViews>
    <sheetView workbookViewId="0">
      <pane xSplit="1" ySplit="8" topLeftCell="B25" activePane="bottomRight" state="frozen"/>
      <selection activeCell="D32" sqref="D32"/>
      <selection pane="topRight" activeCell="D32" sqref="D32"/>
      <selection pane="bottomLeft" activeCell="D32" sqref="D32"/>
      <selection pane="bottomRight" activeCell="A2" sqref="A2:XFD2"/>
    </sheetView>
  </sheetViews>
  <sheetFormatPr baseColWidth="10" defaultColWidth="10.83203125" defaultRowHeight="15" x14ac:dyDescent="0"/>
  <cols>
    <col min="1" max="1" width="10.83203125" style="59"/>
    <col min="2" max="12" width="12" style="59" customWidth="1"/>
    <col min="13" max="16384" width="10.83203125" style="59"/>
  </cols>
  <sheetData>
    <row r="1" spans="1:12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  <c r="L1" s="111"/>
    </row>
    <row r="2" spans="1:12" ht="16" thickBot="1"/>
    <row r="3" spans="1:12" ht="25" customHeight="1" thickTop="1">
      <c r="A3" s="1245" t="s">
        <v>221</v>
      </c>
      <c r="B3" s="1246"/>
      <c r="C3" s="1246"/>
      <c r="D3" s="1246"/>
      <c r="E3" s="1246"/>
      <c r="F3" s="1246"/>
      <c r="G3" s="1246"/>
      <c r="H3" s="1246"/>
      <c r="I3" s="1246"/>
      <c r="J3" s="1246"/>
      <c r="K3" s="1246"/>
      <c r="L3" s="1247"/>
    </row>
    <row r="4" spans="1:12">
      <c r="A4" s="107"/>
      <c r="B4" s="108"/>
      <c r="C4" s="62"/>
      <c r="D4" s="62"/>
      <c r="E4" s="62"/>
      <c r="F4" s="62"/>
      <c r="G4" s="62"/>
      <c r="H4" s="62"/>
      <c r="I4" s="62"/>
      <c r="J4" s="62"/>
      <c r="K4" s="62"/>
      <c r="L4" s="220"/>
    </row>
    <row r="5" spans="1:12">
      <c r="A5" s="107"/>
      <c r="B5" s="48" t="s">
        <v>36</v>
      </c>
      <c r="C5" s="506" t="s">
        <v>35</v>
      </c>
      <c r="D5" s="48" t="s">
        <v>34</v>
      </c>
      <c r="E5" s="48" t="s">
        <v>33</v>
      </c>
      <c r="F5" s="48" t="s">
        <v>32</v>
      </c>
      <c r="G5" s="48" t="s">
        <v>31</v>
      </c>
      <c r="H5" s="48" t="s">
        <v>30</v>
      </c>
      <c r="I5" s="51" t="s">
        <v>29</v>
      </c>
      <c r="J5" s="51" t="s">
        <v>28</v>
      </c>
      <c r="K5" s="51" t="s">
        <v>27</v>
      </c>
      <c r="L5" s="244" t="s">
        <v>26</v>
      </c>
    </row>
    <row r="6" spans="1:12" ht="31" customHeight="1">
      <c r="A6" s="107"/>
      <c r="B6" s="1242" t="s">
        <v>1060</v>
      </c>
      <c r="C6" s="1242"/>
      <c r="D6" s="1242"/>
      <c r="E6" s="1242"/>
      <c r="F6" s="1242"/>
      <c r="G6" s="1242"/>
      <c r="H6" s="1242"/>
      <c r="I6" s="1242"/>
      <c r="J6" s="1242"/>
      <c r="K6" s="1242"/>
      <c r="L6" s="1243"/>
    </row>
    <row r="7" spans="1:12" ht="20" customHeight="1">
      <c r="A7" s="107"/>
      <c r="B7" s="1241" t="s">
        <v>1216</v>
      </c>
      <c r="C7" s="1241"/>
      <c r="D7" s="1241"/>
      <c r="E7" s="1241"/>
      <c r="F7" s="1241"/>
      <c r="G7" s="1241"/>
      <c r="H7" s="1241"/>
      <c r="I7" s="1241"/>
      <c r="J7" s="1241"/>
      <c r="K7" s="1241"/>
      <c r="L7" s="1244"/>
    </row>
    <row r="8" spans="1:12" s="98" customFormat="1" ht="31" customHeight="1">
      <c r="A8" s="106"/>
      <c r="B8" s="339" t="s">
        <v>38</v>
      </c>
      <c r="C8" s="351" t="s">
        <v>16</v>
      </c>
      <c r="D8" s="105" t="s">
        <v>58</v>
      </c>
      <c r="E8" s="211" t="s">
        <v>59</v>
      </c>
      <c r="F8" s="105" t="s">
        <v>14</v>
      </c>
      <c r="G8" s="105" t="s">
        <v>13</v>
      </c>
      <c r="H8" s="105" t="s">
        <v>12</v>
      </c>
      <c r="I8" s="105" t="s">
        <v>11</v>
      </c>
      <c r="J8" s="105" t="s">
        <v>10</v>
      </c>
      <c r="K8" s="624" t="s">
        <v>9</v>
      </c>
      <c r="L8" s="625" t="s">
        <v>224</v>
      </c>
    </row>
    <row r="9" spans="1:12" s="98" customFormat="1" ht="15" customHeight="1">
      <c r="A9" s="104">
        <v>1913</v>
      </c>
      <c r="B9" s="97">
        <f>avgpeinc!B2</f>
        <v>11653.115469389279</v>
      </c>
      <c r="C9" s="352">
        <f>avgpeinc!BC2</f>
        <v>7469.6574462335011</v>
      </c>
      <c r="D9" s="95"/>
      <c r="E9" s="214"/>
      <c r="F9" s="96">
        <f>avgpeinc!M2</f>
        <v>49304.237677791272</v>
      </c>
      <c r="G9" s="95">
        <f>avgpeinc!S2</f>
        <v>73631.604702725483</v>
      </c>
      <c r="H9" s="344">
        <f>avgpeinc!Y2</f>
        <v>219488.9758446198</v>
      </c>
      <c r="I9" s="95">
        <f>avgpeinc!AE2</f>
        <v>369034.32824950316</v>
      </c>
      <c r="J9" s="344">
        <f>avgpeinc!AK2</f>
        <v>1088775.1574002472</v>
      </c>
      <c r="K9" s="344">
        <f>avgpeinc!AQ2</f>
        <v>3436612.725344507</v>
      </c>
      <c r="L9" s="222"/>
    </row>
    <row r="10" spans="1:12" s="98" customFormat="1" ht="15" customHeight="1">
      <c r="A10" s="103">
        <v>1914</v>
      </c>
      <c r="B10" s="97">
        <f>avgpeinc!B3</f>
        <v>10529.00960452561</v>
      </c>
      <c r="C10" s="352">
        <f>avgpeinc!BC3</f>
        <v>6673.9480168841083</v>
      </c>
      <c r="D10" s="95"/>
      <c r="E10" s="214"/>
      <c r="F10" s="96">
        <f>avgpeinc!M3</f>
        <v>45224.563893299121</v>
      </c>
      <c r="G10" s="95">
        <f>avgpeinc!S3</f>
        <v>67940.462460859009</v>
      </c>
      <c r="H10" s="344">
        <f>avgpeinc!Y3</f>
        <v>203491.06732042367</v>
      </c>
      <c r="I10" s="95">
        <f>avgpeinc!AE3</f>
        <v>344732.59254654043</v>
      </c>
      <c r="J10" s="344">
        <f>avgpeinc!AK3</f>
        <v>1046546.27905696</v>
      </c>
      <c r="K10" s="344">
        <f>avgpeinc!AQ3</f>
        <v>3313426.305279078</v>
      </c>
      <c r="L10" s="222"/>
    </row>
    <row r="11" spans="1:12" s="98" customFormat="1" ht="15" customHeight="1">
      <c r="A11" s="103">
        <v>1915</v>
      </c>
      <c r="B11" s="97">
        <f>avgpeinc!B4</f>
        <v>10737.727654668262</v>
      </c>
      <c r="C11" s="352">
        <f>avgpeinc!BC4</f>
        <v>6897.414503405098</v>
      </c>
      <c r="D11" s="95"/>
      <c r="E11" s="214"/>
      <c r="F11" s="96">
        <f>avgpeinc!M4</f>
        <v>45300.546016036751</v>
      </c>
      <c r="G11" s="95">
        <f>avgpeinc!S4</f>
        <v>67591.796276065477</v>
      </c>
      <c r="H11" s="344">
        <f>avgpeinc!Y4</f>
        <v>200823.07279191588</v>
      </c>
      <c r="I11" s="95">
        <f>avgpeinc!AE4</f>
        <v>341211.08578333503</v>
      </c>
      <c r="J11" s="344">
        <f>avgpeinc!AK4</f>
        <v>1140465.1130518932</v>
      </c>
      <c r="K11" s="344">
        <f>avgpeinc!AQ4</f>
        <v>5394888.8496183772</v>
      </c>
      <c r="L11" s="222"/>
    </row>
    <row r="12" spans="1:12" s="98" customFormat="1" ht="15" customHeight="1">
      <c r="A12" s="103">
        <v>1916</v>
      </c>
      <c r="B12" s="97">
        <f>avgpeinc!B5</f>
        <v>12243.891223382116</v>
      </c>
      <c r="C12" s="352">
        <f>avgpeinc!BC5</f>
        <v>7565.5853731627494</v>
      </c>
      <c r="D12" s="95"/>
      <c r="E12" s="214"/>
      <c r="F12" s="96">
        <f>avgpeinc!M5</f>
        <v>54348.6438753564</v>
      </c>
      <c r="G12" s="95">
        <f>avgpeinc!S5</f>
        <v>83138.390924187304</v>
      </c>
      <c r="H12" s="344">
        <f>avgpeinc!Y5</f>
        <v>252663.26242850928</v>
      </c>
      <c r="I12" s="95">
        <f>avgpeinc!AE5</f>
        <v>427168.53458470432</v>
      </c>
      <c r="J12" s="344">
        <f>avgpeinc!AK5</f>
        <v>1354407.5610585348</v>
      </c>
      <c r="K12" s="344">
        <f>avgpeinc!AQ5</f>
        <v>6032340.4474618956</v>
      </c>
      <c r="L12" s="222"/>
    </row>
    <row r="13" spans="1:12" s="98" customFormat="1" ht="15" customHeight="1">
      <c r="A13" s="103">
        <v>1917</v>
      </c>
      <c r="B13" s="97">
        <f>avgpeinc!B6</f>
        <v>12050.862350463867</v>
      </c>
      <c r="C13" s="352">
        <f>avgpeinc!BC6</f>
        <v>7377.4212867368578</v>
      </c>
      <c r="D13" s="95"/>
      <c r="E13" s="214"/>
      <c r="F13" s="96">
        <f>avgpeinc!M6</f>
        <v>54111.831924006932</v>
      </c>
      <c r="G13" s="95">
        <f>avgpeinc!S6</f>
        <v>83370.304475407029</v>
      </c>
      <c r="H13" s="344">
        <f>avgpeinc!Y6</f>
        <v>242664.11208971078</v>
      </c>
      <c r="I13" s="95">
        <f>avgpeinc!AE6</f>
        <v>396733.05828030233</v>
      </c>
      <c r="J13" s="344">
        <f>avgpeinc!AK6</f>
        <v>1188525.7227625162</v>
      </c>
      <c r="K13" s="344">
        <f>avgpeinc!AQ6</f>
        <v>4838764.1675839033</v>
      </c>
      <c r="L13" s="222"/>
    </row>
    <row r="14" spans="1:12" s="98" customFormat="1" ht="15" customHeight="1">
      <c r="A14" s="103">
        <v>1918</v>
      </c>
      <c r="B14" s="97">
        <f>avgpeinc!B7</f>
        <v>12749.782697966171</v>
      </c>
      <c r="C14" s="353">
        <f>avgpeinc!BC7</f>
        <v>7984.3890654457073</v>
      </c>
      <c r="D14" s="95"/>
      <c r="E14" s="215"/>
      <c r="F14" s="96">
        <f>avgpeinc!M7</f>
        <v>55638.325390650323</v>
      </c>
      <c r="G14" s="95">
        <f>avgpeinc!S7</f>
        <v>86327.444387269672</v>
      </c>
      <c r="H14" s="344">
        <f>avgpeinc!Y7</f>
        <v>241636.39891811489</v>
      </c>
      <c r="I14" s="95">
        <f>avgpeinc!AE7</f>
        <v>381249.81438388472</v>
      </c>
      <c r="J14" s="344">
        <f>avgpeinc!AK7</f>
        <v>1066305.0620551473</v>
      </c>
      <c r="K14" s="344">
        <f>avgpeinc!AQ7</f>
        <v>3991787.6322880476</v>
      </c>
      <c r="L14" s="222"/>
    </row>
    <row r="15" spans="1:12" s="98" customFormat="1" ht="15" customHeight="1">
      <c r="A15" s="102">
        <v>1919</v>
      </c>
      <c r="B15" s="101">
        <f>avgpeinc!B8</f>
        <v>12081.035361245136</v>
      </c>
      <c r="C15" s="354">
        <f>avgpeinc!BC8</f>
        <v>7324.5052849048525</v>
      </c>
      <c r="D15" s="99"/>
      <c r="E15" s="216"/>
      <c r="F15" s="100">
        <f>avgpeinc!M8</f>
        <v>54889.806048307699</v>
      </c>
      <c r="G15" s="99">
        <f>avgpeinc!S8</f>
        <v>87876.655106769438</v>
      </c>
      <c r="H15" s="343">
        <f>avgpeinc!Y8</f>
        <v>253791.87084795724</v>
      </c>
      <c r="I15" s="99">
        <f>avgpeinc!AE8</f>
        <v>399194.80685655389</v>
      </c>
      <c r="J15" s="343">
        <f>avgpeinc!AK8</f>
        <v>1091297.9926650934</v>
      </c>
      <c r="K15" s="343">
        <f>avgpeinc!AQ8</f>
        <v>3862278.7676351145</v>
      </c>
      <c r="L15" s="357"/>
    </row>
    <row r="16" spans="1:12" s="98" customFormat="1" ht="15" customHeight="1">
      <c r="A16" s="103">
        <v>1920</v>
      </c>
      <c r="B16" s="97">
        <f>avgpeinc!B9</f>
        <v>11818.501477407306</v>
      </c>
      <c r="C16" s="353">
        <f>avgpeinc!BC9</f>
        <v>7427.4580675976467</v>
      </c>
      <c r="D16" s="95"/>
      <c r="E16" s="215"/>
      <c r="F16" s="96">
        <f>avgpeinc!M9</f>
        <v>51337.892165694218</v>
      </c>
      <c r="G16" s="95">
        <f>avgpeinc!S9</f>
        <v>79609.630515126933</v>
      </c>
      <c r="H16" s="344">
        <f>avgpeinc!Y9</f>
        <v>217491.18175182541</v>
      </c>
      <c r="I16" s="95">
        <f>avgpeinc!AE9</f>
        <v>332913.63427782676</v>
      </c>
      <c r="J16" s="344">
        <f>avgpeinc!AK9</f>
        <v>830324.3956657435</v>
      </c>
      <c r="K16" s="344">
        <f>avgpeinc!AQ9</f>
        <v>2599904.1204714295</v>
      </c>
      <c r="L16" s="222"/>
    </row>
    <row r="17" spans="1:12" s="98" customFormat="1" ht="15" customHeight="1">
      <c r="A17" s="103">
        <v>1921</v>
      </c>
      <c r="B17" s="97">
        <f>avgpeinc!B10</f>
        <v>10657.5731258367</v>
      </c>
      <c r="C17" s="353">
        <f>avgpeinc!BC10</f>
        <v>6332.0112936104242</v>
      </c>
      <c r="D17" s="95"/>
      <c r="E17" s="215"/>
      <c r="F17" s="96">
        <f>avgpeinc!M10</f>
        <v>49587.6296158732</v>
      </c>
      <c r="G17" s="95">
        <f>avgpeinc!S10</f>
        <v>74171.380381872106</v>
      </c>
      <c r="H17" s="344">
        <f>avgpeinc!Y10</f>
        <v>192891.85330485771</v>
      </c>
      <c r="I17" s="95">
        <f>avgpeinc!AE10</f>
        <v>292875.14534921141</v>
      </c>
      <c r="J17" s="344">
        <f>avgpeinc!AK10</f>
        <v>714239.68064034753</v>
      </c>
      <c r="K17" s="344">
        <f>avgpeinc!AQ10</f>
        <v>2113728.8716500881</v>
      </c>
      <c r="L17" s="222"/>
    </row>
    <row r="18" spans="1:12" s="98" customFormat="1" ht="15" customHeight="1">
      <c r="A18" s="103">
        <v>1922</v>
      </c>
      <c r="B18" s="97">
        <f>avgpeinc!B11</f>
        <v>11568.110415495808</v>
      </c>
      <c r="C18" s="353">
        <f>avgpeinc!BC11</f>
        <v>7000.43165601497</v>
      </c>
      <c r="D18" s="95"/>
      <c r="E18" s="215"/>
      <c r="F18" s="96">
        <f>avgpeinc!M11</f>
        <v>52677.219250823342</v>
      </c>
      <c r="G18" s="95">
        <f>avgpeinc!S11</f>
        <v>78815.713891644089</v>
      </c>
      <c r="H18" s="344">
        <f>avgpeinc!Y11</f>
        <v>203906.60848627437</v>
      </c>
      <c r="I18" s="95">
        <f>avgpeinc!AE11</f>
        <v>309423.52629607724</v>
      </c>
      <c r="J18" s="344">
        <f>avgpeinc!AK11</f>
        <v>757635.87160454981</v>
      </c>
      <c r="K18" s="344">
        <f>avgpeinc!AQ11</f>
        <v>2383827.1620128364</v>
      </c>
      <c r="L18" s="222"/>
    </row>
    <row r="19" spans="1:12" s="98" customFormat="1" ht="15" customHeight="1">
      <c r="A19" s="103">
        <v>1923</v>
      </c>
      <c r="B19" s="97">
        <f>avgpeinc!B12</f>
        <v>13017.208961135675</v>
      </c>
      <c r="C19" s="353">
        <f>avgpeinc!BC12</f>
        <v>8229.3663053026103</v>
      </c>
      <c r="D19" s="95"/>
      <c r="E19" s="215"/>
      <c r="F19" s="96">
        <f>avgpeinc!M12</f>
        <v>56107.792863633236</v>
      </c>
      <c r="G19" s="95">
        <f>avgpeinc!S12</f>
        <v>84353.507697644862</v>
      </c>
      <c r="H19" s="344">
        <f>avgpeinc!Y12</f>
        <v>219798.93095366194</v>
      </c>
      <c r="I19" s="95">
        <f>avgpeinc!AE12</f>
        <v>337367.77117355686</v>
      </c>
      <c r="J19" s="344">
        <f>avgpeinc!AK12</f>
        <v>844811.03902484698</v>
      </c>
      <c r="K19" s="344">
        <f>avgpeinc!AQ12</f>
        <v>2767613.963705142</v>
      </c>
      <c r="L19" s="222"/>
    </row>
    <row r="20" spans="1:12" s="98" customFormat="1" ht="15" customHeight="1">
      <c r="A20" s="103">
        <v>1924</v>
      </c>
      <c r="B20" s="97">
        <f>avgpeinc!B13</f>
        <v>12851.300497927885</v>
      </c>
      <c r="C20" s="353">
        <f>avgpeinc!BC13</f>
        <v>7816.1112712255135</v>
      </c>
      <c r="D20" s="95"/>
      <c r="E20" s="215"/>
      <c r="F20" s="96">
        <f>avgpeinc!M13</f>
        <v>58168.003538249199</v>
      </c>
      <c r="G20" s="95">
        <f>avgpeinc!S13</f>
        <v>86932.401581783706</v>
      </c>
      <c r="H20" s="344">
        <f>avgpeinc!Y13</f>
        <v>226251.29173106019</v>
      </c>
      <c r="I20" s="95">
        <f>avgpeinc!AE13</f>
        <v>346787.85686185648</v>
      </c>
      <c r="J20" s="344">
        <f>avgpeinc!AK13</f>
        <v>864742.06585884024</v>
      </c>
      <c r="K20" s="344">
        <f>avgpeinc!AQ13</f>
        <v>2821172.5247492804</v>
      </c>
      <c r="L20" s="222"/>
    </row>
    <row r="21" spans="1:12" s="98" customFormat="1" ht="15" customHeight="1">
      <c r="A21" s="103">
        <v>1925</v>
      </c>
      <c r="B21" s="97">
        <f>avgpeinc!B14</f>
        <v>13082.520991527865</v>
      </c>
      <c r="C21" s="353">
        <f>avgpeinc!BC14</f>
        <v>7692.0770590458942</v>
      </c>
      <c r="D21" s="95"/>
      <c r="E21" s="215"/>
      <c r="F21" s="96">
        <f>avgpeinc!M14</f>
        <v>61596.516383865615</v>
      </c>
      <c r="G21" s="95">
        <f>avgpeinc!S14</f>
        <v>95167.354807301424</v>
      </c>
      <c r="H21" s="344">
        <f>avgpeinc!Y14</f>
        <v>260961.31028635014</v>
      </c>
      <c r="I21" s="95">
        <f>avgpeinc!AE14</f>
        <v>401912.88959446666</v>
      </c>
      <c r="J21" s="344">
        <f>avgpeinc!AK14</f>
        <v>1037170.0637359662</v>
      </c>
      <c r="K21" s="344">
        <f>avgpeinc!AQ14</f>
        <v>3746038.4002850279</v>
      </c>
      <c r="L21" s="222"/>
    </row>
    <row r="22" spans="1:12" s="98" customFormat="1" ht="15" customHeight="1">
      <c r="A22" s="103">
        <v>1926</v>
      </c>
      <c r="B22" s="97">
        <f>avgpeinc!B15</f>
        <v>13693.217580416789</v>
      </c>
      <c r="C22" s="353">
        <f>avgpeinc!BC15</f>
        <v>7996.6542039732403</v>
      </c>
      <c r="D22" s="95"/>
      <c r="E22" s="215"/>
      <c r="F22" s="96">
        <f>avgpeinc!M15</f>
        <v>64962.287968408724</v>
      </c>
      <c r="G22" s="95">
        <f>avgpeinc!S15</f>
        <v>102222.96850761749</v>
      </c>
      <c r="H22" s="344">
        <f>avgpeinc!Y15</f>
        <v>290495.57233232475</v>
      </c>
      <c r="I22" s="95">
        <f>avgpeinc!AE15</f>
        <v>451235.64203952398</v>
      </c>
      <c r="J22" s="344">
        <f>avgpeinc!AK15</f>
        <v>1212771.4253684019</v>
      </c>
      <c r="K22" s="344">
        <f>avgpeinc!AQ15</f>
        <v>4608005.0516146552</v>
      </c>
      <c r="L22" s="222"/>
    </row>
    <row r="23" spans="1:12" s="98" customFormat="1" ht="15" customHeight="1">
      <c r="A23" s="103">
        <v>1927</v>
      </c>
      <c r="B23" s="97">
        <f>avgpeinc!B16</f>
        <v>13441.802243774542</v>
      </c>
      <c r="C23" s="353">
        <f>avgpeinc!BC16</f>
        <v>7951.7154600635758</v>
      </c>
      <c r="D23" s="95"/>
      <c r="E23" s="215"/>
      <c r="F23" s="96">
        <f>avgpeinc!M16</f>
        <v>62852.583297173223</v>
      </c>
      <c r="G23" s="95">
        <f>avgpeinc!S16</f>
        <v>98070.190360822686</v>
      </c>
      <c r="H23" s="344">
        <f>avgpeinc!Y16</f>
        <v>273247.50551485998</v>
      </c>
      <c r="I23" s="95">
        <f>avgpeinc!AE16</f>
        <v>421181.55726360698</v>
      </c>
      <c r="J23" s="344">
        <f>avgpeinc!AK16</f>
        <v>1112405.9237270316</v>
      </c>
      <c r="K23" s="344">
        <f>avgpeinc!AQ16</f>
        <v>4185571.1389287743</v>
      </c>
      <c r="L23" s="222"/>
    </row>
    <row r="24" spans="1:12" s="98" customFormat="1" ht="15" customHeight="1">
      <c r="A24" s="103">
        <v>1928</v>
      </c>
      <c r="B24" s="97">
        <f>avgpeinc!B17</f>
        <v>13587.214455205803</v>
      </c>
      <c r="C24" s="353">
        <f>avgpeinc!BC17</f>
        <v>7856.9322250699606</v>
      </c>
      <c r="D24" s="95"/>
      <c r="E24" s="215"/>
      <c r="F24" s="96">
        <f>avgpeinc!M17</f>
        <v>65159.754526428376</v>
      </c>
      <c r="G24" s="95">
        <f>avgpeinc!S17</f>
        <v>101881.17978976062</v>
      </c>
      <c r="H24" s="344">
        <f>avgpeinc!Y17</f>
        <v>290615.67947853741</v>
      </c>
      <c r="I24" s="95">
        <f>avgpeinc!AE17</f>
        <v>453243.41484917514</v>
      </c>
      <c r="J24" s="344">
        <f>avgpeinc!AK17</f>
        <v>1255101.3404478955</v>
      </c>
      <c r="K24" s="344">
        <f>avgpeinc!AQ17</f>
        <v>5112308.3947409242</v>
      </c>
      <c r="L24" s="222"/>
    </row>
    <row r="25" spans="1:12" s="98" customFormat="1" ht="15" customHeight="1">
      <c r="A25" s="102">
        <v>1929</v>
      </c>
      <c r="B25" s="101">
        <f>avgpeinc!B18</f>
        <v>14256.898503886012</v>
      </c>
      <c r="C25" s="354">
        <f>avgpeinc!BC18</f>
        <v>8446.4478687658684</v>
      </c>
      <c r="D25" s="99"/>
      <c r="E25" s="216"/>
      <c r="F25" s="100">
        <f>avgpeinc!M18</f>
        <v>66550.954219967272</v>
      </c>
      <c r="G25" s="99">
        <f>avgpeinc!S18</f>
        <v>104998.67420709963</v>
      </c>
      <c r="H25" s="343">
        <f>avgpeinc!Y18</f>
        <v>301719.63211479236</v>
      </c>
      <c r="I25" s="99">
        <f>avgpeinc!AE18</f>
        <v>473037.35705162754</v>
      </c>
      <c r="J25" s="343">
        <f>avgpeinc!AK18</f>
        <v>1342078.5474115619</v>
      </c>
      <c r="K25" s="343">
        <f>avgpeinc!AQ18</f>
        <v>5738964.0597913591</v>
      </c>
      <c r="L25" s="357"/>
    </row>
    <row r="26" spans="1:12" s="98" customFormat="1" ht="15" customHeight="1">
      <c r="A26" s="103">
        <v>1930</v>
      </c>
      <c r="B26" s="97">
        <f>avgpeinc!B19</f>
        <v>12834.65368432554</v>
      </c>
      <c r="C26" s="353">
        <f>avgpeinc!BC19</f>
        <v>7794.5581350937318</v>
      </c>
      <c r="D26" s="95"/>
      <c r="E26" s="215"/>
      <c r="F26" s="96">
        <f>avgpeinc!M19</f>
        <v>58195.513627411819</v>
      </c>
      <c r="G26" s="95">
        <f>avgpeinc!S19</f>
        <v>87654.227843811983</v>
      </c>
      <c r="H26" s="344">
        <f>avgpeinc!Y19</f>
        <v>232150.3629126017</v>
      </c>
      <c r="I26" s="95">
        <f>avgpeinc!AE19</f>
        <v>351684.37580968766</v>
      </c>
      <c r="J26" s="344">
        <f>avgpeinc!AK19</f>
        <v>903944.65265772806</v>
      </c>
      <c r="K26" s="344">
        <f>avgpeinc!AQ19</f>
        <v>3299960.8651426155</v>
      </c>
      <c r="L26" s="222"/>
    </row>
    <row r="27" spans="1:12" s="98" customFormat="1" ht="15" customHeight="1">
      <c r="A27" s="103">
        <v>1931</v>
      </c>
      <c r="B27" s="97">
        <f>avgpeinc!B20</f>
        <v>11481.937000104412</v>
      </c>
      <c r="C27" s="353">
        <f>avgpeinc!BC20</f>
        <v>7017.2527964175197</v>
      </c>
      <c r="D27" s="95"/>
      <c r="E27" s="215"/>
      <c r="F27" s="96">
        <f>avgpeinc!M20</f>
        <v>51664.094833286421</v>
      </c>
      <c r="G27" s="95">
        <f>avgpeinc!S20</f>
        <v>73469.741051717516</v>
      </c>
      <c r="H27" s="344">
        <f>avgpeinc!Y20</f>
        <v>172603.73104477205</v>
      </c>
      <c r="I27" s="95">
        <f>avgpeinc!AE20</f>
        <v>250565.55006168506</v>
      </c>
      <c r="J27" s="344">
        <f>avgpeinc!AK20</f>
        <v>573267.31003930152</v>
      </c>
      <c r="K27" s="344">
        <f>avgpeinc!AQ20</f>
        <v>1772657.9698009419</v>
      </c>
      <c r="L27" s="222"/>
    </row>
    <row r="28" spans="1:12" s="98" customFormat="1" ht="15" customHeight="1">
      <c r="A28" s="103">
        <v>1932</v>
      </c>
      <c r="B28" s="97">
        <f>avgpeinc!B21</f>
        <v>9702.2979298343089</v>
      </c>
      <c r="C28" s="353">
        <f>avgpeinc!BC21</f>
        <v>5750.9408720790034</v>
      </c>
      <c r="D28" s="95"/>
      <c r="E28" s="215"/>
      <c r="F28" s="96">
        <f>avgpeinc!M21</f>
        <v>45264.511449632068</v>
      </c>
      <c r="G28" s="95">
        <f>avgpeinc!S21</f>
        <v>63976.549340582809</v>
      </c>
      <c r="H28" s="344">
        <f>avgpeinc!Y21</f>
        <v>134982.90704038169</v>
      </c>
      <c r="I28" s="95">
        <f>avgpeinc!AE21</f>
        <v>196688.86406560786</v>
      </c>
      <c r="J28" s="344">
        <f>avgpeinc!AK21</f>
        <v>418038.65704478201</v>
      </c>
      <c r="K28" s="344">
        <f>avgpeinc!AQ21</f>
        <v>978391.24547761073</v>
      </c>
      <c r="L28" s="222"/>
    </row>
    <row r="29" spans="1:12" s="98" customFormat="1" ht="15" customHeight="1">
      <c r="A29" s="103">
        <v>1933</v>
      </c>
      <c r="B29" s="97">
        <f>avgpeinc!B22</f>
        <v>9406.5995956274437</v>
      </c>
      <c r="C29" s="353">
        <f>avgpeinc!BC22</f>
        <v>5552.7911848398089</v>
      </c>
      <c r="D29" s="95"/>
      <c r="E29" s="215"/>
      <c r="F29" s="96">
        <f>avgpeinc!M22</f>
        <v>44090.875292716148</v>
      </c>
      <c r="G29" s="95">
        <f>avgpeinc!S22</f>
        <v>64559.684180881166</v>
      </c>
      <c r="H29" s="344">
        <f>avgpeinc!Y22</f>
        <v>142572.00914036456</v>
      </c>
      <c r="I29" s="95">
        <f>avgpeinc!AE22</f>
        <v>208933.23185386744</v>
      </c>
      <c r="J29" s="344">
        <f>avgpeinc!AK22</f>
        <v>464242.25238399621</v>
      </c>
      <c r="K29" s="344">
        <f>avgpeinc!AQ22</f>
        <v>1221675.9872751932</v>
      </c>
      <c r="L29" s="222"/>
    </row>
    <row r="30" spans="1:12" s="98" customFormat="1" ht="15" customHeight="1">
      <c r="A30" s="103">
        <v>1934</v>
      </c>
      <c r="B30" s="97">
        <f>avgpeinc!B23</f>
        <v>10546.757124224971</v>
      </c>
      <c r="C30" s="353">
        <f>avgpeinc!BC23</f>
        <v>6090.6690865265828</v>
      </c>
      <c r="D30" s="95"/>
      <c r="E30" s="215"/>
      <c r="F30" s="96">
        <f>avgpeinc!M23</f>
        <v>50651.549463510455</v>
      </c>
      <c r="G30" s="95">
        <f>avgpeinc!S23</f>
        <v>77086.579640055264</v>
      </c>
      <c r="H30" s="344">
        <f>avgpeinc!Y23</f>
        <v>180891.71675955545</v>
      </c>
      <c r="I30" s="95">
        <f>avgpeinc!AE23</f>
        <v>273973.6356323731</v>
      </c>
      <c r="J30" s="344">
        <f>avgpeinc!AK23</f>
        <v>633759.20677374187</v>
      </c>
      <c r="K30" s="344">
        <f>avgpeinc!AQ23</f>
        <v>1781243.4960645733</v>
      </c>
      <c r="L30" s="222"/>
    </row>
    <row r="31" spans="1:12" s="98" customFormat="1" ht="15" customHeight="1">
      <c r="A31" s="103">
        <v>1935</v>
      </c>
      <c r="B31" s="97">
        <f>avgpeinc!B24</f>
        <v>11578.516597646401</v>
      </c>
      <c r="C31" s="353">
        <f>avgpeinc!BC24</f>
        <v>6810.5709450757349</v>
      </c>
      <c r="D31" s="95"/>
      <c r="E31" s="215"/>
      <c r="F31" s="96">
        <f>avgpeinc!M24</f>
        <v>54490.027470782363</v>
      </c>
      <c r="G31" s="95">
        <f>avgpeinc!S24</f>
        <v>81315.021672234114</v>
      </c>
      <c r="H31" s="344">
        <f>avgpeinc!Y24</f>
        <v>201014.85699168121</v>
      </c>
      <c r="I31" s="95">
        <f>avgpeinc!AE24</f>
        <v>306108.81985741132</v>
      </c>
      <c r="J31" s="344">
        <f>avgpeinc!AK24</f>
        <v>730470.56952096603</v>
      </c>
      <c r="K31" s="344">
        <f>avgpeinc!AQ24</f>
        <v>2195298.6127137919</v>
      </c>
      <c r="L31" s="222"/>
    </row>
    <row r="32" spans="1:12" s="98" customFormat="1" ht="15" customHeight="1">
      <c r="A32" s="103">
        <v>1936</v>
      </c>
      <c r="B32" s="97">
        <f>avgpeinc!B25</f>
        <v>12799.374956596323</v>
      </c>
      <c r="C32" s="353">
        <f>avgpeinc!BC25</f>
        <v>7432.176059149182</v>
      </c>
      <c r="D32" s="95"/>
      <c r="E32" s="215"/>
      <c r="F32" s="96">
        <f>avgpeinc!M25</f>
        <v>61104.165033620564</v>
      </c>
      <c r="G32" s="95">
        <f>avgpeinc!S25</f>
        <v>92143.342168946634</v>
      </c>
      <c r="H32" s="344">
        <f>avgpeinc!Y25</f>
        <v>246310.88342740541</v>
      </c>
      <c r="I32" s="95">
        <f>avgpeinc!AE25</f>
        <v>379963.6089267811</v>
      </c>
      <c r="J32" s="344">
        <f>avgpeinc!AK25</f>
        <v>920951.0323618676</v>
      </c>
      <c r="K32" s="344">
        <f>avgpeinc!AQ25</f>
        <v>2820339.6460993886</v>
      </c>
      <c r="L32" s="222"/>
    </row>
    <row r="33" spans="1:12" s="98" customFormat="1" ht="15" customHeight="1">
      <c r="A33" s="103">
        <v>1937</v>
      </c>
      <c r="B33" s="97">
        <f>avgpeinc!B26</f>
        <v>13627.432300639301</v>
      </c>
      <c r="C33" s="353">
        <f>avgpeinc!BC26</f>
        <v>8097.9481764517404</v>
      </c>
      <c r="D33" s="95"/>
      <c r="E33" s="215"/>
      <c r="F33" s="96">
        <f>avgpeinc!M26</f>
        <v>63392.789418327309</v>
      </c>
      <c r="G33" s="95">
        <f>avgpeinc!S26</f>
        <v>95370.71439604339</v>
      </c>
      <c r="H33" s="344">
        <f>avgpeinc!Y26</f>
        <v>259492.85587836089</v>
      </c>
      <c r="I33" s="95">
        <f>avgpeinc!AE26</f>
        <v>395008.91479582095</v>
      </c>
      <c r="J33" s="344">
        <f>avgpeinc!AK26</f>
        <v>956963.73797985958</v>
      </c>
      <c r="K33" s="344">
        <f>avgpeinc!AQ26</f>
        <v>2972773.7870650557</v>
      </c>
      <c r="L33" s="222"/>
    </row>
    <row r="34" spans="1:12" s="98" customFormat="1" ht="15" customHeight="1">
      <c r="A34" s="103">
        <v>1938</v>
      </c>
      <c r="B34" s="97">
        <f>avgpeinc!B27</f>
        <v>12662.850063404709</v>
      </c>
      <c r="C34" s="353">
        <f>avgpeinc!BC27</f>
        <v>7532.7774033333608</v>
      </c>
      <c r="D34" s="95"/>
      <c r="E34" s="215"/>
      <c r="F34" s="96">
        <f>avgpeinc!M27</f>
        <v>58833.504004046852</v>
      </c>
      <c r="G34" s="95">
        <f>avgpeinc!S27</f>
        <v>85477.951844128154</v>
      </c>
      <c r="H34" s="344">
        <f>avgpeinc!Y27</f>
        <v>217713.85834498427</v>
      </c>
      <c r="I34" s="95">
        <f>avgpeinc!AE27</f>
        <v>323774.42504309345</v>
      </c>
      <c r="J34" s="344">
        <f>avgpeinc!AK27</f>
        <v>760596.60327703459</v>
      </c>
      <c r="K34" s="344">
        <f>avgpeinc!AQ27</f>
        <v>2463694.9437337103</v>
      </c>
      <c r="L34" s="222"/>
    </row>
    <row r="35" spans="1:12" s="98" customFormat="1" ht="15" customHeight="1">
      <c r="A35" s="102">
        <v>1939</v>
      </c>
      <c r="B35" s="101">
        <f>avgpeinc!B28</f>
        <v>13548.77427502749</v>
      </c>
      <c r="C35" s="354">
        <f>avgpeinc!BC28</f>
        <v>7848.0547959260175</v>
      </c>
      <c r="D35" s="99"/>
      <c r="E35" s="216"/>
      <c r="F35" s="100">
        <f>avgpeinc!M28</f>
        <v>64855.249586940743</v>
      </c>
      <c r="G35" s="99">
        <f>avgpeinc!S28</f>
        <v>95691.023604869304</v>
      </c>
      <c r="H35" s="343">
        <f>avgpeinc!Y28</f>
        <v>250396.74299115257</v>
      </c>
      <c r="I35" s="99">
        <f>avgpeinc!AE28</f>
        <v>375050.6215849329</v>
      </c>
      <c r="J35" s="343">
        <f>avgpeinc!AK28</f>
        <v>888008.17351249955</v>
      </c>
      <c r="K35" s="343">
        <f>avgpeinc!AQ28</f>
        <v>2725632.5203317627</v>
      </c>
      <c r="L35" s="357"/>
    </row>
    <row r="36" spans="1:12" s="98" customFormat="1" ht="15" customHeight="1">
      <c r="A36" s="103">
        <v>1940</v>
      </c>
      <c r="B36" s="97">
        <f>avgpeinc!B29</f>
        <v>14696.843628560335</v>
      </c>
      <c r="C36" s="353">
        <f>avgpeinc!BC29</f>
        <v>8534.8463254655744</v>
      </c>
      <c r="D36" s="95"/>
      <c r="E36" s="215"/>
      <c r="F36" s="96">
        <f>avgpeinc!M29</f>
        <v>70154.819356413165</v>
      </c>
      <c r="G36" s="95">
        <f>avgpeinc!S29</f>
        <v>104869.06157820304</v>
      </c>
      <c r="H36" s="344">
        <f>avgpeinc!Y29</f>
        <v>283729.08015666681</v>
      </c>
      <c r="I36" s="95">
        <f>avgpeinc!AE29</f>
        <v>430835.76605225907</v>
      </c>
      <c r="J36" s="344">
        <f>avgpeinc!AK29</f>
        <v>1060699.4326732256</v>
      </c>
      <c r="K36" s="344">
        <f>avgpeinc!AQ29</f>
        <v>3539406.1001383574</v>
      </c>
      <c r="L36" s="222"/>
    </row>
    <row r="37" spans="1:12" s="98" customFormat="1" ht="15" customHeight="1">
      <c r="A37" s="103">
        <v>1941</v>
      </c>
      <c r="B37" s="97">
        <f>avgpeinc!B30</f>
        <v>17426.444361698028</v>
      </c>
      <c r="C37" s="353">
        <f>avgpeinc!BC30</f>
        <v>10496.890911680135</v>
      </c>
      <c r="D37" s="95"/>
      <c r="E37" s="215"/>
      <c r="F37" s="96">
        <f>avgpeinc!M30</f>
        <v>79792.425411859018</v>
      </c>
      <c r="G37" s="95">
        <f>avgpeinc!S30</f>
        <v>121363.89468219032</v>
      </c>
      <c r="H37" s="344">
        <f>avgpeinc!Y30</f>
        <v>339583.02324375795</v>
      </c>
      <c r="I37" s="95">
        <f>avgpeinc!AE30</f>
        <v>516459.02939346002</v>
      </c>
      <c r="J37" s="344">
        <f>avgpeinc!AK30</f>
        <v>1281003.4788963359</v>
      </c>
      <c r="K37" s="344">
        <f>avgpeinc!AQ30</f>
        <v>4305574.509151943</v>
      </c>
      <c r="L37" s="222"/>
    </row>
    <row r="38" spans="1:12" s="98" customFormat="1" ht="15" customHeight="1">
      <c r="A38" s="103">
        <v>1942</v>
      </c>
      <c r="B38" s="97">
        <f>avgpeinc!B31</f>
        <v>20606.443523782717</v>
      </c>
      <c r="C38" s="353">
        <f>avgpeinc!BC31</f>
        <v>13493.28526623638</v>
      </c>
      <c r="D38" s="95"/>
      <c r="E38" s="215"/>
      <c r="F38" s="96">
        <f>avgpeinc!M31</f>
        <v>84624.867841699714</v>
      </c>
      <c r="G38" s="95">
        <f>avgpeinc!S31</f>
        <v>131100.5570682878</v>
      </c>
      <c r="H38" s="344">
        <f>avgpeinc!Y31</f>
        <v>381094.48725813912</v>
      </c>
      <c r="I38" s="95">
        <f>avgpeinc!AE31</f>
        <v>587500.22840677854</v>
      </c>
      <c r="J38" s="344">
        <f>avgpeinc!AK31</f>
        <v>1474378.2535691396</v>
      </c>
      <c r="K38" s="344">
        <f>avgpeinc!AQ31</f>
        <v>4870009.0981597146</v>
      </c>
      <c r="L38" s="222"/>
    </row>
    <row r="39" spans="1:12" s="98" customFormat="1" ht="15" customHeight="1">
      <c r="A39" s="103">
        <v>1943</v>
      </c>
      <c r="B39" s="97">
        <f>avgpeinc!B32</f>
        <v>23779.405595326582</v>
      </c>
      <c r="C39" s="353">
        <f>avgpeinc!BC32</f>
        <v>16366.21483838008</v>
      </c>
      <c r="D39" s="95"/>
      <c r="E39" s="215"/>
      <c r="F39" s="96">
        <f>avgpeinc!M32</f>
        <v>90498.12240784509</v>
      </c>
      <c r="G39" s="95">
        <f>avgpeinc!S32</f>
        <v>141324.88127579162</v>
      </c>
      <c r="H39" s="344">
        <f>avgpeinc!Y32</f>
        <v>408604.93260876101</v>
      </c>
      <c r="I39" s="95">
        <f>avgpeinc!AE32</f>
        <v>622296.50573815836</v>
      </c>
      <c r="J39" s="344">
        <f>avgpeinc!AK32</f>
        <v>1515877.1725811507</v>
      </c>
      <c r="K39" s="344">
        <f>avgpeinc!AQ32</f>
        <v>4519659.0109151667</v>
      </c>
      <c r="L39" s="222"/>
    </row>
    <row r="40" spans="1:12" s="98" customFormat="1" ht="15" customHeight="1">
      <c r="A40" s="103">
        <v>1944</v>
      </c>
      <c r="B40" s="97">
        <f>avgpeinc!B33</f>
        <v>24547.169687498121</v>
      </c>
      <c r="C40" s="353">
        <f>avgpeinc!BC33</f>
        <v>17402.404236812978</v>
      </c>
      <c r="D40" s="95"/>
      <c r="E40" s="215"/>
      <c r="F40" s="96">
        <f>avgpeinc!M33</f>
        <v>88850.058743664398</v>
      </c>
      <c r="G40" s="95">
        <f>avgpeinc!S33</f>
        <v>133243.21007149771</v>
      </c>
      <c r="H40" s="344">
        <f>avgpeinc!Y33</f>
        <v>364191.14006010036</v>
      </c>
      <c r="I40" s="95">
        <f>avgpeinc!AE33</f>
        <v>546892.83035074838</v>
      </c>
      <c r="J40" s="344">
        <f>avgpeinc!AK33</f>
        <v>1319986.253770784</v>
      </c>
      <c r="K40" s="344">
        <f>avgpeinc!AQ33</f>
        <v>4377650.4282907592</v>
      </c>
      <c r="L40" s="222"/>
    </row>
    <row r="41" spans="1:12" s="98" customFormat="1" ht="15" customHeight="1">
      <c r="A41" s="103">
        <v>1945</v>
      </c>
      <c r="B41" s="97">
        <f>avgpeinc!B34</f>
        <v>23577.773682152299</v>
      </c>
      <c r="C41" s="353">
        <f>avgpeinc!BC34</f>
        <v>16813.488300691792</v>
      </c>
      <c r="D41" s="95"/>
      <c r="E41" s="215"/>
      <c r="F41" s="96">
        <f>avgpeinc!M34</f>
        <v>84456.342115296895</v>
      </c>
      <c r="G41" s="95">
        <f>avgpeinc!S34</f>
        <v>127019.9444431399</v>
      </c>
      <c r="H41" s="344">
        <f>avgpeinc!Y34</f>
        <v>336687.39700069383</v>
      </c>
      <c r="I41" s="95">
        <f>avgpeinc!AE34</f>
        <v>494261.868834708</v>
      </c>
      <c r="J41" s="344">
        <f>avgpeinc!AK34</f>
        <v>1135546.5717469964</v>
      </c>
      <c r="K41" s="344">
        <f>avgpeinc!AQ34</f>
        <v>3407344.9419551436</v>
      </c>
      <c r="L41" s="222"/>
    </row>
    <row r="42" spans="1:12" s="98" customFormat="1" ht="15" customHeight="1">
      <c r="A42" s="103">
        <v>1946</v>
      </c>
      <c r="B42" s="97">
        <f>avgpeinc!B35</f>
        <v>20611.217472628065</v>
      </c>
      <c r="C42" s="353">
        <f>avgpeinc!BC35</f>
        <v>14380.884073937232</v>
      </c>
      <c r="D42" s="95"/>
      <c r="E42" s="215"/>
      <c r="F42" s="96">
        <f>avgpeinc!M35</f>
        <v>76684.218060845582</v>
      </c>
      <c r="G42" s="95">
        <f>avgpeinc!S35</f>
        <v>116087.66086808319</v>
      </c>
      <c r="H42" s="344">
        <f>avgpeinc!Y35</f>
        <v>291783.76692219183</v>
      </c>
      <c r="I42" s="95">
        <f>avgpeinc!AE35</f>
        <v>419657.44457334682</v>
      </c>
      <c r="J42" s="344">
        <f>avgpeinc!AK35</f>
        <v>928194.44072257145</v>
      </c>
      <c r="K42" s="344">
        <f>avgpeinc!AQ35</f>
        <v>2897677.1495194794</v>
      </c>
      <c r="L42" s="222"/>
    </row>
    <row r="43" spans="1:12" s="98" customFormat="1" ht="15" customHeight="1">
      <c r="A43" s="103">
        <v>1947</v>
      </c>
      <c r="B43" s="97">
        <f>avgpeinc!B36</f>
        <v>19961.703784706991</v>
      </c>
      <c r="C43" s="353">
        <f>avgpeinc!BC36</f>
        <v>13955.978184922022</v>
      </c>
      <c r="D43" s="95"/>
      <c r="E43" s="215"/>
      <c r="F43" s="96">
        <f>avgpeinc!M36</f>
        <v>74013.234182771732</v>
      </c>
      <c r="G43" s="95">
        <f>avgpeinc!S36</f>
        <v>113089.62773887091</v>
      </c>
      <c r="H43" s="344">
        <f>avgpeinc!Y36</f>
        <v>290936.19704560889</v>
      </c>
      <c r="I43" s="95">
        <f>avgpeinc!AE36</f>
        <v>424275.21018927125</v>
      </c>
      <c r="J43" s="344">
        <f>avgpeinc!AK36</f>
        <v>994762.13636017649</v>
      </c>
      <c r="K43" s="344">
        <f>avgpeinc!AQ36</f>
        <v>3405179.1432455238</v>
      </c>
      <c r="L43" s="222"/>
    </row>
    <row r="44" spans="1:12" s="98" customFormat="1" ht="15" customHeight="1">
      <c r="A44" s="103">
        <v>1948</v>
      </c>
      <c r="B44" s="97">
        <f>avgpeinc!B37</f>
        <v>20894.751905998099</v>
      </c>
      <c r="C44" s="353">
        <f>avgpeinc!BC37</f>
        <v>14183.251654919708</v>
      </c>
      <c r="D44" s="95"/>
      <c r="E44" s="215"/>
      <c r="F44" s="96">
        <f>avgpeinc!M37</f>
        <v>81298.254165703664</v>
      </c>
      <c r="G44" s="95">
        <f>avgpeinc!S37</f>
        <v>124261.86527060808</v>
      </c>
      <c r="H44" s="344">
        <f>avgpeinc!Y37</f>
        <v>329425.49736096093</v>
      </c>
      <c r="I44" s="95">
        <f>avgpeinc!AE37</f>
        <v>489830.71598630754</v>
      </c>
      <c r="J44" s="344">
        <f>avgpeinc!AK37</f>
        <v>1181823.3310462912</v>
      </c>
      <c r="K44" s="344">
        <f>avgpeinc!AQ37</f>
        <v>4058547.6888003177</v>
      </c>
      <c r="L44" s="222"/>
    </row>
    <row r="45" spans="1:12" s="98" customFormat="1" ht="15" customHeight="1">
      <c r="A45" s="102">
        <v>1949</v>
      </c>
      <c r="B45" s="101">
        <f>avgpeinc!B38</f>
        <v>20235.926089681383</v>
      </c>
      <c r="C45" s="354">
        <f>avgpeinc!BC38</f>
        <v>13859.833911901695</v>
      </c>
      <c r="D45" s="99"/>
      <c r="E45" s="216"/>
      <c r="F45" s="100">
        <f>avgpeinc!M38</f>
        <v>77620.755689698577</v>
      </c>
      <c r="G45" s="99">
        <f>avgpeinc!S38</f>
        <v>116577.2806966605</v>
      </c>
      <c r="H45" s="343">
        <f>avgpeinc!Y38</f>
        <v>307046.29940288456</v>
      </c>
      <c r="I45" s="99">
        <f>avgpeinc!AE38</f>
        <v>457708.1665856149</v>
      </c>
      <c r="J45" s="343">
        <f>avgpeinc!AK38</f>
        <v>1117653.3805519899</v>
      </c>
      <c r="K45" s="343">
        <f>avgpeinc!AQ38</f>
        <v>3927970.422622127</v>
      </c>
      <c r="L45" s="357"/>
    </row>
    <row r="46" spans="1:12" s="98" customFormat="1" ht="15" customHeight="1">
      <c r="A46" s="103">
        <v>1950</v>
      </c>
      <c r="B46" s="97">
        <f>avgpeinc!B39</f>
        <v>22034.235324353453</v>
      </c>
      <c r="C46" s="353">
        <f>avgpeinc!BC39</f>
        <v>14937.302947061362</v>
      </c>
      <c r="D46" s="95"/>
      <c r="E46" s="215"/>
      <c r="F46" s="96">
        <f>avgpeinc!M39</f>
        <v>85906.626719982189</v>
      </c>
      <c r="G46" s="95">
        <f>avgpeinc!S39</f>
        <v>130542.30348228074</v>
      </c>
      <c r="H46" s="344">
        <f>avgpeinc!Y39</f>
        <v>349199.17427478801</v>
      </c>
      <c r="I46" s="95">
        <f>avgpeinc!AE39</f>
        <v>518082.74876558094</v>
      </c>
      <c r="J46" s="344">
        <f>avgpeinc!AK39</f>
        <v>1252881.3324206108</v>
      </c>
      <c r="K46" s="344">
        <f>avgpeinc!AQ39</f>
        <v>3570845.7247238662</v>
      </c>
      <c r="L46" s="222"/>
    </row>
    <row r="47" spans="1:12" s="98" customFormat="1" ht="15" customHeight="1">
      <c r="A47" s="103">
        <v>1951</v>
      </c>
      <c r="B47" s="97">
        <f>avgpeinc!B40</f>
        <v>23579.849433824824</v>
      </c>
      <c r="C47" s="353">
        <f>avgpeinc!BC40</f>
        <v>16320.731722595203</v>
      </c>
      <c r="D47" s="95"/>
      <c r="E47" s="215"/>
      <c r="F47" s="96">
        <f>avgpeinc!M40</f>
        <v>88911.908834891452</v>
      </c>
      <c r="G47" s="95">
        <f>avgpeinc!S40</f>
        <v>134362.0345988668</v>
      </c>
      <c r="H47" s="344">
        <f>avgpeinc!Y40</f>
        <v>352358.63823176833</v>
      </c>
      <c r="I47" s="95">
        <f>avgpeinc!AE40</f>
        <v>517539.26922772522</v>
      </c>
      <c r="J47" s="344">
        <f>avgpeinc!AK40</f>
        <v>1210130.383853704</v>
      </c>
      <c r="K47" s="344">
        <f>avgpeinc!AQ40</f>
        <v>4051103.1128019211</v>
      </c>
      <c r="L47" s="222"/>
    </row>
    <row r="48" spans="1:12" s="98" customFormat="1" ht="15" customHeight="1">
      <c r="A48" s="103">
        <v>1952</v>
      </c>
      <c r="B48" s="97">
        <f>avgpeinc!B41</f>
        <v>24184.662014688562</v>
      </c>
      <c r="C48" s="353">
        <f>avgpeinc!BC41</f>
        <v>17062.125137754181</v>
      </c>
      <c r="D48" s="95"/>
      <c r="E48" s="215"/>
      <c r="F48" s="96">
        <f>avgpeinc!M41</f>
        <v>88287.493907097931</v>
      </c>
      <c r="G48" s="95">
        <f>avgpeinc!S41</f>
        <v>132277.83809771604</v>
      </c>
      <c r="H48" s="344">
        <f>avgpeinc!Y41</f>
        <v>343332.51872840227</v>
      </c>
      <c r="I48" s="95">
        <f>avgpeinc!AE41</f>
        <v>502837.88477330143</v>
      </c>
      <c r="J48" s="344">
        <f>avgpeinc!AK41</f>
        <v>1177866.8598652517</v>
      </c>
      <c r="K48" s="344">
        <f>avgpeinc!AQ41</f>
        <v>3964260.9898328152</v>
      </c>
      <c r="L48" s="222"/>
    </row>
    <row r="49" spans="1:12" s="98" customFormat="1" ht="15" customHeight="1">
      <c r="A49" s="103">
        <v>1953</v>
      </c>
      <c r="B49" s="97">
        <f>avgpeinc!B42</f>
        <v>24941.915475262504</v>
      </c>
      <c r="C49" s="353">
        <f>avgpeinc!BC42</f>
        <v>17877.4066438878</v>
      </c>
      <c r="D49" s="95"/>
      <c r="E49" s="215"/>
      <c r="F49" s="96">
        <f>avgpeinc!M42</f>
        <v>88522.49495763483</v>
      </c>
      <c r="G49" s="95">
        <f>avgpeinc!S42</f>
        <v>130485.35035313061</v>
      </c>
      <c r="H49" s="344">
        <f>avgpeinc!Y42</f>
        <v>330721.59842613206</v>
      </c>
      <c r="I49" s="95">
        <f>avgpeinc!AE42</f>
        <v>483099.28175601008</v>
      </c>
      <c r="J49" s="344">
        <f>avgpeinc!AK42</f>
        <v>1129136.3432533469</v>
      </c>
      <c r="K49" s="344">
        <f>avgpeinc!AQ42</f>
        <v>3879440.6482397416</v>
      </c>
      <c r="L49" s="222"/>
    </row>
    <row r="50" spans="1:12" s="98" customFormat="1" ht="15" customHeight="1">
      <c r="A50" s="103">
        <v>1954</v>
      </c>
      <c r="B50" s="97">
        <f>avgpeinc!B43</f>
        <v>24430.821308782961</v>
      </c>
      <c r="C50" s="353">
        <f>avgpeinc!BC43</f>
        <v>17399.883980101473</v>
      </c>
      <c r="D50" s="95"/>
      <c r="E50" s="215"/>
      <c r="F50" s="96">
        <f>avgpeinc!M43</f>
        <v>87709.257266916364</v>
      </c>
      <c r="G50" s="95">
        <f>avgpeinc!S43</f>
        <v>128661.83048718126</v>
      </c>
      <c r="H50" s="344">
        <f>avgpeinc!Y43</f>
        <v>329507.0923271724</v>
      </c>
      <c r="I50" s="95">
        <f>avgpeinc!AE43</f>
        <v>479002.11392250232</v>
      </c>
      <c r="J50" s="344">
        <f>avgpeinc!AK43</f>
        <v>1121270.0149072094</v>
      </c>
      <c r="K50" s="344">
        <f>avgpeinc!AQ43</f>
        <v>3837944.262625597</v>
      </c>
      <c r="L50" s="222"/>
    </row>
    <row r="51" spans="1:12" s="98" customFormat="1" ht="15" customHeight="1">
      <c r="A51" s="103">
        <v>1955</v>
      </c>
      <c r="B51" s="97">
        <f>avgpeinc!B44</f>
        <v>26166.20058599368</v>
      </c>
      <c r="C51" s="353">
        <f>avgpeinc!BC44</f>
        <v>18451.496125302234</v>
      </c>
      <c r="D51" s="95"/>
      <c r="E51" s="215"/>
      <c r="F51" s="96">
        <f>avgpeinc!M44</f>
        <v>95598.540732216672</v>
      </c>
      <c r="G51" s="95">
        <f>avgpeinc!S44</f>
        <v>141542.46461711806</v>
      </c>
      <c r="H51" s="344">
        <f>avgpeinc!Y44</f>
        <v>369694.4857299095</v>
      </c>
      <c r="I51" s="95">
        <f>avgpeinc!AE44</f>
        <v>539557.15677808342</v>
      </c>
      <c r="J51" s="344">
        <f>avgpeinc!AK44</f>
        <v>1310053.8456489355</v>
      </c>
      <c r="K51" s="344">
        <f>avgpeinc!AQ44</f>
        <v>4795330.1004160084</v>
      </c>
      <c r="L51" s="222"/>
    </row>
    <row r="52" spans="1:12" s="98" customFormat="1" ht="15" customHeight="1">
      <c r="A52" s="103">
        <v>1956</v>
      </c>
      <c r="B52" s="97">
        <f>avgpeinc!B45</f>
        <v>26670.381596066061</v>
      </c>
      <c r="C52" s="353">
        <f>avgpeinc!BC45</f>
        <v>19036.967849354154</v>
      </c>
      <c r="D52" s="95"/>
      <c r="E52" s="215"/>
      <c r="F52" s="96">
        <f>avgpeinc!M45</f>
        <v>95371.105316473215</v>
      </c>
      <c r="G52" s="95">
        <f>avgpeinc!S45</f>
        <v>140853.28047868141</v>
      </c>
      <c r="H52" s="344">
        <f>avgpeinc!Y45</f>
        <v>357076.59713379014</v>
      </c>
      <c r="I52" s="95">
        <f>avgpeinc!AE45</f>
        <v>521411.53235064069</v>
      </c>
      <c r="J52" s="344">
        <f>avgpeinc!AK45</f>
        <v>1243135.4165629775</v>
      </c>
      <c r="K52" s="344">
        <f>avgpeinc!AQ45</f>
        <v>4436949.7487889705</v>
      </c>
      <c r="L52" s="222"/>
    </row>
    <row r="53" spans="1:12" s="98" customFormat="1" ht="15" customHeight="1">
      <c r="A53" s="103">
        <v>1957</v>
      </c>
      <c r="B53" s="97">
        <f>avgpeinc!B46</f>
        <v>26721.109741483211</v>
      </c>
      <c r="C53" s="353">
        <f>avgpeinc!BC46</f>
        <v>19072.36971164753</v>
      </c>
      <c r="D53" s="95"/>
      <c r="E53" s="215"/>
      <c r="F53" s="96">
        <f>avgpeinc!M46</f>
        <v>95559.770010004315</v>
      </c>
      <c r="G53" s="95">
        <f>avgpeinc!S46</f>
        <v>141302.58719988674</v>
      </c>
      <c r="H53" s="344">
        <f>avgpeinc!Y46</f>
        <v>351816.99004025373</v>
      </c>
      <c r="I53" s="95">
        <f>avgpeinc!AE46</f>
        <v>512388.99900209147</v>
      </c>
      <c r="J53" s="344">
        <f>avgpeinc!AK46</f>
        <v>1208147.1671277131</v>
      </c>
      <c r="K53" s="344">
        <f>avgpeinc!AQ46</f>
        <v>4188913.217382757</v>
      </c>
      <c r="L53" s="222"/>
    </row>
    <row r="54" spans="1:12" s="98" customFormat="1" ht="15" customHeight="1">
      <c r="A54" s="103">
        <v>1958</v>
      </c>
      <c r="B54" s="97">
        <f>avgpeinc!B47</f>
        <v>25977.697158413757</v>
      </c>
      <c r="C54" s="353">
        <f>avgpeinc!BC47</f>
        <v>18558.521922316024</v>
      </c>
      <c r="D54" s="95"/>
      <c r="E54" s="215"/>
      <c r="F54" s="96">
        <f>avgpeinc!M47</f>
        <v>92750.274283293358</v>
      </c>
      <c r="G54" s="95">
        <f>avgpeinc!S47</f>
        <v>134920.55516370991</v>
      </c>
      <c r="H54" s="344">
        <f>avgpeinc!Y47</f>
        <v>323992.99877980893</v>
      </c>
      <c r="I54" s="95">
        <f>avgpeinc!AE47</f>
        <v>465285.72533110459</v>
      </c>
      <c r="J54" s="344">
        <f>avgpeinc!AK47</f>
        <v>1071426.3220688072</v>
      </c>
      <c r="K54" s="344">
        <f>avgpeinc!AQ47</f>
        <v>3667018.9538228302</v>
      </c>
      <c r="L54" s="222"/>
    </row>
    <row r="55" spans="1:12" s="98" customFormat="1" ht="15" customHeight="1">
      <c r="A55" s="102">
        <v>1959</v>
      </c>
      <c r="B55" s="101">
        <f>avgpeinc!B48</f>
        <v>27565.685062888871</v>
      </c>
      <c r="C55" s="354">
        <f>avgpeinc!BC48</f>
        <v>19552.193163190965</v>
      </c>
      <c r="D55" s="99"/>
      <c r="E55" s="216"/>
      <c r="F55" s="100">
        <f>avgpeinc!M48</f>
        <v>99687.112160170043</v>
      </c>
      <c r="G55" s="99">
        <f>avgpeinc!S48</f>
        <v>146113.31725975106</v>
      </c>
      <c r="H55" s="343">
        <f>avgpeinc!Y48</f>
        <v>360177.48927370767</v>
      </c>
      <c r="I55" s="99">
        <f>avgpeinc!AE48</f>
        <v>525616.88995609805</v>
      </c>
      <c r="J55" s="343">
        <f>avgpeinc!AK48</f>
        <v>1228240.7756580238</v>
      </c>
      <c r="K55" s="343">
        <f>avgpeinc!AQ48</f>
        <v>4311835.3449072726</v>
      </c>
      <c r="L55" s="357"/>
    </row>
    <row r="56" spans="1:12">
      <c r="A56" s="78">
        <v>1960</v>
      </c>
      <c r="B56" s="97">
        <f>avgpeinc!B49</f>
        <v>28086.668945799272</v>
      </c>
      <c r="C56" s="353">
        <f>avgpeinc!BC49</f>
        <v>20087.711741755149</v>
      </c>
      <c r="D56" s="95"/>
      <c r="E56" s="215"/>
      <c r="F56" s="96">
        <f>avgpeinc!M49</f>
        <v>100077.28378219635</v>
      </c>
      <c r="G56" s="95">
        <f>avgpeinc!S49</f>
        <v>145164.90694224124</v>
      </c>
      <c r="H56" s="344">
        <f>avgpeinc!Y49</f>
        <v>353653.83036460064</v>
      </c>
      <c r="I56" s="95">
        <f>avgpeinc!AE49</f>
        <v>511597.02986596333</v>
      </c>
      <c r="J56" s="344">
        <f>avgpeinc!AK49</f>
        <v>1237192.4837477054</v>
      </c>
      <c r="K56" s="344">
        <f>avgpeinc!AQ49</f>
        <v>4646574.1759015089</v>
      </c>
      <c r="L56" s="222"/>
    </row>
    <row r="57" spans="1:12">
      <c r="A57" s="78">
        <v>1961</v>
      </c>
      <c r="B57" s="97">
        <f>avgpeinc!B50</f>
        <v>28428.737833543892</v>
      </c>
      <c r="C57" s="353">
        <f>avgpeinc!BC50</f>
        <v>20268.883373605531</v>
      </c>
      <c r="D57" s="95"/>
      <c r="E57" s="215"/>
      <c r="F57" s="96">
        <f>avgpeinc!M50</f>
        <v>101867.42797298913</v>
      </c>
      <c r="G57" s="95">
        <f>avgpeinc!S50</f>
        <v>147889.46159501924</v>
      </c>
      <c r="H57" s="344">
        <f>avgpeinc!Y50</f>
        <v>354036.43123743054</v>
      </c>
      <c r="I57" s="95">
        <f>avgpeinc!AE50</f>
        <v>508195.53333177831</v>
      </c>
      <c r="J57" s="344">
        <f>avgpeinc!AK50</f>
        <v>1244296.5753728163</v>
      </c>
      <c r="K57" s="344">
        <f>avgpeinc!AQ50</f>
        <v>4754909.5982786119</v>
      </c>
      <c r="L57" s="222"/>
    </row>
    <row r="58" spans="1:12">
      <c r="A58" s="78">
        <v>1962</v>
      </c>
      <c r="B58" s="94">
        <f>avgpeinc!B51</f>
        <v>29872.66741228976</v>
      </c>
      <c r="C58" s="355">
        <f>avgpeinc!BC51</f>
        <v>21212.200342209682</v>
      </c>
      <c r="D58" s="92">
        <f>avgpeinc!AW51</f>
        <v>11653.042737950609</v>
      </c>
      <c r="E58" s="217">
        <f>avgpeinc!BI51</f>
        <v>33161.14734753353</v>
      </c>
      <c r="F58" s="93">
        <f>avgpeinc!M51</f>
        <v>107816.87104301045</v>
      </c>
      <c r="G58" s="92">
        <f>avgpeinc!S51</f>
        <v>156525.08198935498</v>
      </c>
      <c r="H58" s="345">
        <f>avgpeinc!Y51</f>
        <v>375616.13529084309</v>
      </c>
      <c r="I58" s="92">
        <f>avgpeinc!AE51</f>
        <v>543663.03884472616</v>
      </c>
      <c r="J58" s="345">
        <f>avgpeinc!AK51</f>
        <v>1324075.5370738071</v>
      </c>
      <c r="K58" s="345">
        <f>avgpeinc!AQ51</f>
        <v>5038214.5809513126</v>
      </c>
      <c r="L58" s="358">
        <f t="array" ref="L58:L110">TRANSPOSE('TB4'!B135:BB135)</f>
        <v>18391235.587504353</v>
      </c>
    </row>
    <row r="59" spans="1:12">
      <c r="A59" s="78">
        <v>1963</v>
      </c>
      <c r="B59" s="84">
        <f>avgpeinc!B52</f>
        <v>30882.590992237852</v>
      </c>
      <c r="C59" s="353">
        <f>avgpeinc!BC52</f>
        <v>21776.721030995897</v>
      </c>
      <c r="D59" s="73">
        <f>avgpeinc!AW52</f>
        <v>11837.594729563254</v>
      </c>
      <c r="E59" s="215">
        <f>avgpeinc!BI52</f>
        <v>34388.492866794695</v>
      </c>
      <c r="F59" s="74">
        <f>avgpeinc!M52</f>
        <v>112835.42064341546</v>
      </c>
      <c r="G59" s="73">
        <f>avgpeinc!S52</f>
        <v>164005.0632606021</v>
      </c>
      <c r="H59" s="346">
        <f>avgpeinc!Y52</f>
        <v>393636.41653744841</v>
      </c>
      <c r="I59" s="73">
        <f>avgpeinc!AE52</f>
        <v>571626.76280137885</v>
      </c>
      <c r="J59" s="346">
        <f>avgpeinc!AK52</f>
        <v>1409427.8743142262</v>
      </c>
      <c r="K59" s="346">
        <f>avgpeinc!AQ52</f>
        <v>5440328.7207264667</v>
      </c>
      <c r="L59" s="359">
        <v>20318601.178869009</v>
      </c>
    </row>
    <row r="60" spans="1:12">
      <c r="A60" s="78">
        <v>1964</v>
      </c>
      <c r="B60" s="84">
        <f>avgpeinc!B53</f>
        <v>32145.437095068148</v>
      </c>
      <c r="C60" s="353">
        <f>avgpeinc!BC53</f>
        <v>22508.23190556699</v>
      </c>
      <c r="D60" s="73">
        <f>avgpeinc!AW53</f>
        <v>12022.146721175901</v>
      </c>
      <c r="E60" s="215">
        <f>avgpeinc!BI53</f>
        <v>35615.838386055861</v>
      </c>
      <c r="F60" s="74">
        <f>avgpeinc!M53</f>
        <v>118880.28380057853</v>
      </c>
      <c r="G60" s="73">
        <f>avgpeinc!S53</f>
        <v>172992.41731887849</v>
      </c>
      <c r="H60" s="346">
        <f>avgpeinc!Y53</f>
        <v>415304.18717412732</v>
      </c>
      <c r="I60" s="73">
        <f>avgpeinc!AE53</f>
        <v>605057.49324739212</v>
      </c>
      <c r="J60" s="346">
        <f>avgpeinc!AK53</f>
        <v>1509437.2780678573</v>
      </c>
      <c r="K60" s="346">
        <f>avgpeinc!AQ53</f>
        <v>5902529.7796783522</v>
      </c>
      <c r="L60" s="359">
        <v>22245966.770233661</v>
      </c>
    </row>
    <row r="61" spans="1:12">
      <c r="A61" s="78">
        <v>1965</v>
      </c>
      <c r="B61" s="84">
        <f>avgpeinc!B54</f>
        <v>33808.519975317751</v>
      </c>
      <c r="C61" s="353">
        <f>avgpeinc!BC54</f>
        <v>23803.359736240094</v>
      </c>
      <c r="D61" s="73">
        <f>avgpeinc!AW54</f>
        <v>12932.302401878685</v>
      </c>
      <c r="E61" s="215">
        <f>avgpeinc!BI54</f>
        <v>37336.785137292994</v>
      </c>
      <c r="F61" s="74">
        <f>avgpeinc!M54</f>
        <v>123854.96212701668</v>
      </c>
      <c r="G61" s="73">
        <f>avgpeinc!S54</f>
        <v>180047.78939253732</v>
      </c>
      <c r="H61" s="346">
        <f>avgpeinc!Y54</f>
        <v>432020.02203070867</v>
      </c>
      <c r="I61" s="73">
        <f>avgpeinc!AE54</f>
        <v>630479.74634380033</v>
      </c>
      <c r="J61" s="346">
        <f>avgpeinc!AK54</f>
        <v>1575952.8254849995</v>
      </c>
      <c r="K61" s="346">
        <f>avgpeinc!AQ54</f>
        <v>6133104.9204102568</v>
      </c>
      <c r="L61" s="359">
        <v>22798980.550725013</v>
      </c>
    </row>
    <row r="62" spans="1:12">
      <c r="A62" s="78">
        <v>1966</v>
      </c>
      <c r="B62" s="84">
        <f>avgpeinc!B55</f>
        <v>35384.503572217727</v>
      </c>
      <c r="C62" s="353">
        <f>avgpeinc!BC55</f>
        <v>25049.24644078088</v>
      </c>
      <c r="D62" s="73">
        <f>avgpeinc!AW55</f>
        <v>13842.45808258147</v>
      </c>
      <c r="E62" s="215">
        <f>avgpeinc!BI55</f>
        <v>39057.731888530128</v>
      </c>
      <c r="F62" s="74">
        <f>avgpeinc!M55</f>
        <v>128401.81775514937</v>
      </c>
      <c r="G62" s="73">
        <f>avgpeinc!S55</f>
        <v>186460.0763561374</v>
      </c>
      <c r="H62" s="346">
        <f>avgpeinc!Y55</f>
        <v>447194.93296017637</v>
      </c>
      <c r="I62" s="73">
        <f>avgpeinc!AE55</f>
        <v>653776.33582037361</v>
      </c>
      <c r="J62" s="346">
        <f>avgpeinc!AK55</f>
        <v>1637482.2658330188</v>
      </c>
      <c r="K62" s="346">
        <f>avgpeinc!AQ55</f>
        <v>6341044.9133645659</v>
      </c>
      <c r="L62" s="359">
        <v>23351994.331216365</v>
      </c>
    </row>
    <row r="63" spans="1:12">
      <c r="A63" s="78">
        <v>1967</v>
      </c>
      <c r="B63" s="84">
        <f>avgpeinc!B56</f>
        <v>35874.113512794342</v>
      </c>
      <c r="C63" s="353">
        <f>avgpeinc!BC56</f>
        <v>25672.768729220537</v>
      </c>
      <c r="D63" s="73">
        <f>avgpeinc!AW56</f>
        <v>14667.884488323036</v>
      </c>
      <c r="E63" s="215">
        <f>avgpeinc!BI56</f>
        <v>39428.874030342406</v>
      </c>
      <c r="F63" s="90">
        <f>avgpeinc!M56</f>
        <v>127686.21656495859</v>
      </c>
      <c r="G63" s="73">
        <f>avgpeinc!S56</f>
        <v>184800.26615808424</v>
      </c>
      <c r="H63" s="346">
        <f>avgpeinc!Y56</f>
        <v>442569.17981615331</v>
      </c>
      <c r="I63" s="73">
        <f>avgpeinc!AE56</f>
        <v>642369.44399112347</v>
      </c>
      <c r="J63" s="346">
        <f>avgpeinc!AK56</f>
        <v>1571466.6583236817</v>
      </c>
      <c r="K63" s="346">
        <f>avgpeinc!AQ56</f>
        <v>6002844.1667303815</v>
      </c>
      <c r="L63" s="359">
        <v>19784699.389879238</v>
      </c>
    </row>
    <row r="64" spans="1:12">
      <c r="A64" s="78">
        <v>1968</v>
      </c>
      <c r="B64" s="84">
        <f>avgpeinc!B57</f>
        <v>36913.92615580959</v>
      </c>
      <c r="C64" s="353">
        <f>avgpeinc!BC57</f>
        <v>26584.476750167338</v>
      </c>
      <c r="D64" s="73">
        <f>avgpeinc!AW57</f>
        <v>15275.386979886143</v>
      </c>
      <c r="E64" s="215">
        <f>avgpeinc!BI57</f>
        <v>40720.838963018825</v>
      </c>
      <c r="F64" s="90">
        <f>avgpeinc!M57</f>
        <v>129878.97080658986</v>
      </c>
      <c r="G64" s="73">
        <f>avgpeinc!S57</f>
        <v>187347.64601506197</v>
      </c>
      <c r="H64" s="346">
        <f>avgpeinc!Y57</f>
        <v>449296.12601920369</v>
      </c>
      <c r="I64" s="73">
        <f>avgpeinc!AE57</f>
        <v>652732.84034551622</v>
      </c>
      <c r="J64" s="346">
        <f>avgpeinc!AK57</f>
        <v>1606333.2190078574</v>
      </c>
      <c r="K64" s="346">
        <f>avgpeinc!AQ57</f>
        <v>6251755.2431456484</v>
      </c>
      <c r="L64" s="359">
        <v>21985578.867702331</v>
      </c>
    </row>
    <row r="65" spans="1:12">
      <c r="A65" s="83">
        <v>1969</v>
      </c>
      <c r="B65" s="89">
        <f>avgpeinc!B58</f>
        <v>37407.878696520565</v>
      </c>
      <c r="C65" s="354">
        <f>avgpeinc!BC58</f>
        <v>27299.601728770918</v>
      </c>
      <c r="D65" s="79">
        <f>avgpeinc!AW58</f>
        <v>15725.893896100737</v>
      </c>
      <c r="E65" s="216">
        <f>avgpeinc!BI58</f>
        <v>41766.736519608639</v>
      </c>
      <c r="F65" s="91">
        <f>avgpeinc!M58</f>
        <v>128382.3714062674</v>
      </c>
      <c r="G65" s="79">
        <f>avgpeinc!S58</f>
        <v>183085.16194446426</v>
      </c>
      <c r="H65" s="347">
        <f>avgpeinc!Y58</f>
        <v>430109.208469362</v>
      </c>
      <c r="I65" s="79">
        <f>avgpeinc!AE58</f>
        <v>621849.5566989982</v>
      </c>
      <c r="J65" s="347">
        <f>avgpeinc!AK58</f>
        <v>1527795.6082308586</v>
      </c>
      <c r="K65" s="347">
        <f>avgpeinc!AQ58</f>
        <v>6011445.5885893553</v>
      </c>
      <c r="L65" s="360">
        <v>23667643.682757962</v>
      </c>
    </row>
    <row r="66" spans="1:12">
      <c r="A66" s="78">
        <v>1970</v>
      </c>
      <c r="B66" s="84">
        <f>avgpeinc!B59</f>
        <v>36500.707948759904</v>
      </c>
      <c r="C66" s="353">
        <f>avgpeinc!BC59</f>
        <v>26731.04080822489</v>
      </c>
      <c r="D66" s="73">
        <f>avgpeinc!AW59</f>
        <v>15212.899729021883</v>
      </c>
      <c r="E66" s="215">
        <f>avgpeinc!BI59</f>
        <v>41128.717157228653</v>
      </c>
      <c r="F66" s="90">
        <f>avgpeinc!M59</f>
        <v>124427.71221357498</v>
      </c>
      <c r="G66" s="73">
        <f>avgpeinc!S59</f>
        <v>175999.00737453686</v>
      </c>
      <c r="H66" s="346">
        <f>avgpeinc!Y59</f>
        <v>403070.65804400918</v>
      </c>
      <c r="I66" s="73">
        <f>avgpeinc!AE59</f>
        <v>575313.1417257943</v>
      </c>
      <c r="J66" s="346">
        <f>avgpeinc!AK59</f>
        <v>1367332.2374236465</v>
      </c>
      <c r="K66" s="346">
        <f>avgpeinc!AQ59</f>
        <v>5129922.6309243925</v>
      </c>
      <c r="L66" s="359">
        <v>17149852.913678199</v>
      </c>
    </row>
    <row r="67" spans="1:12">
      <c r="A67" s="78">
        <v>1971</v>
      </c>
      <c r="B67" s="84">
        <f>avgpeinc!B60</f>
        <v>36685.329142788054</v>
      </c>
      <c r="C67" s="353">
        <f>avgpeinc!BC60</f>
        <v>26753.001644770757</v>
      </c>
      <c r="D67" s="73">
        <f>avgpeinc!AW60</f>
        <v>14979.181200532814</v>
      </c>
      <c r="E67" s="215">
        <f>avgpeinc!BI60</f>
        <v>41470.277200068187</v>
      </c>
      <c r="F67" s="90">
        <f>avgpeinc!M60</f>
        <v>126076.27662494371</v>
      </c>
      <c r="G67" s="73">
        <f>avgpeinc!S60</f>
        <v>178344.57908194524</v>
      </c>
      <c r="H67" s="346">
        <f>avgpeinc!Y60</f>
        <v>406551.66463660094</v>
      </c>
      <c r="I67" s="73">
        <f>avgpeinc!AE60</f>
        <v>578968.08215339761</v>
      </c>
      <c r="J67" s="346">
        <f>avgpeinc!AK60</f>
        <v>1372267.2101332447</v>
      </c>
      <c r="K67" s="346">
        <f>avgpeinc!AQ60</f>
        <v>5109120.6800718782</v>
      </c>
      <c r="L67" s="359">
        <v>17450586.073998965</v>
      </c>
    </row>
    <row r="68" spans="1:12">
      <c r="A68" s="78">
        <v>1972</v>
      </c>
      <c r="B68" s="84">
        <f>avgpeinc!B61</f>
        <v>38025.56421976538</v>
      </c>
      <c r="C68" s="353">
        <f>avgpeinc!BC61</f>
        <v>27606.864224605728</v>
      </c>
      <c r="D68" s="73">
        <f>avgpeinc!AW61</f>
        <v>15391.975433955969</v>
      </c>
      <c r="E68" s="215">
        <f>avgpeinc!BI61</f>
        <v>42875.475212917925</v>
      </c>
      <c r="F68" s="90">
        <f>avgpeinc!M61</f>
        <v>131793.86417620219</v>
      </c>
      <c r="G68" s="73">
        <f>avgpeinc!S61</f>
        <v>186497.86531284239</v>
      </c>
      <c r="H68" s="346">
        <f>avgpeinc!Y61</f>
        <v>421502.55228971905</v>
      </c>
      <c r="I68" s="73">
        <f>avgpeinc!AE61</f>
        <v>598456.86653955712</v>
      </c>
      <c r="J68" s="346">
        <f>avgpeinc!AK61</f>
        <v>1406320.7011832604</v>
      </c>
      <c r="K68" s="346">
        <f>avgpeinc!AQ61</f>
        <v>5171857.8889295124</v>
      </c>
      <c r="L68" s="359">
        <v>19344140.35772761</v>
      </c>
    </row>
    <row r="69" spans="1:12">
      <c r="A69" s="78">
        <v>1973</v>
      </c>
      <c r="B69" s="84">
        <f>avgpeinc!B62</f>
        <v>39612.437339532633</v>
      </c>
      <c r="C69" s="353">
        <f>avgpeinc!BC62</f>
        <v>28757.007016765121</v>
      </c>
      <c r="D69" s="73">
        <f>avgpeinc!AW62</f>
        <v>16145.664100906768</v>
      </c>
      <c r="E69" s="215">
        <f>avgpeinc!BI62</f>
        <v>44521.185661588053</v>
      </c>
      <c r="F69" s="90">
        <f>avgpeinc!M62</f>
        <v>137311.31024444025</v>
      </c>
      <c r="G69" s="73">
        <f>avgpeinc!S62</f>
        <v>194130.41387084025</v>
      </c>
      <c r="H69" s="346">
        <f>avgpeinc!Y62</f>
        <v>432580.28078653844</v>
      </c>
      <c r="I69" s="73">
        <f>avgpeinc!AE62</f>
        <v>609416.6309603391</v>
      </c>
      <c r="J69" s="346">
        <f>avgpeinc!AK62</f>
        <v>1397957.1339308224</v>
      </c>
      <c r="K69" s="346">
        <f>avgpeinc!AQ62</f>
        <v>4893042.4451856259</v>
      </c>
      <c r="L69" s="359">
        <v>16206496.365674859</v>
      </c>
    </row>
    <row r="70" spans="1:12">
      <c r="A70" s="78">
        <v>1974</v>
      </c>
      <c r="B70" s="84">
        <f>avgpeinc!B63</f>
        <v>38495.716056531506</v>
      </c>
      <c r="C70" s="353">
        <f>avgpeinc!BC63</f>
        <v>28103.008398185255</v>
      </c>
      <c r="D70" s="73">
        <f>avgpeinc!AW63</f>
        <v>15782.362635165222</v>
      </c>
      <c r="E70" s="215">
        <f>avgpeinc!BI63</f>
        <v>43503.81560196029</v>
      </c>
      <c r="F70" s="90">
        <f>avgpeinc!M63</f>
        <v>132030.08498164776</v>
      </c>
      <c r="G70" s="73">
        <f>avgpeinc!S63</f>
        <v>185554.34533830878</v>
      </c>
      <c r="H70" s="346">
        <f>avgpeinc!Y63</f>
        <v>410094.9204538769</v>
      </c>
      <c r="I70" s="73">
        <f>avgpeinc!AE63</f>
        <v>575367.27587959962</v>
      </c>
      <c r="J70" s="346">
        <f>avgpeinc!AK63</f>
        <v>1301863.0447726138</v>
      </c>
      <c r="K70" s="346">
        <f>avgpeinc!AQ63</f>
        <v>4412341.0049854498</v>
      </c>
      <c r="L70" s="359">
        <v>14084277.009021036</v>
      </c>
    </row>
    <row r="71" spans="1:12">
      <c r="A71" s="78">
        <v>1975</v>
      </c>
      <c r="B71" s="84">
        <f>avgpeinc!B64</f>
        <v>37258.607806613552</v>
      </c>
      <c r="C71" s="353">
        <f>avgpeinc!BC64</f>
        <v>27177.508703859086</v>
      </c>
      <c r="D71" s="73">
        <f>avgpeinc!AW64</f>
        <v>15104.581397630891</v>
      </c>
      <c r="E71" s="215">
        <f>avgpeinc!BI64</f>
        <v>42268.66783664433</v>
      </c>
      <c r="F71" s="90">
        <f>avgpeinc!M64</f>
        <v>127988.49973140373</v>
      </c>
      <c r="G71" s="73">
        <f>avgpeinc!S64</f>
        <v>179118.56339507599</v>
      </c>
      <c r="H71" s="346">
        <f>avgpeinc!Y64</f>
        <v>393286.5065147226</v>
      </c>
      <c r="I71" s="73">
        <f>avgpeinc!AE64</f>
        <v>550139.22784718219</v>
      </c>
      <c r="J71" s="346">
        <f>avgpeinc!AK64</f>
        <v>1241031.4520700567</v>
      </c>
      <c r="K71" s="346">
        <f>avgpeinc!AQ64</f>
        <v>4248213.0828716457</v>
      </c>
      <c r="L71" s="359">
        <v>14560062.106392846</v>
      </c>
    </row>
    <row r="72" spans="1:12">
      <c r="A72" s="78">
        <v>1976</v>
      </c>
      <c r="B72" s="84">
        <f>avgpeinc!B65</f>
        <v>38619.525961336556</v>
      </c>
      <c r="C72" s="353">
        <f>avgpeinc!BC65</f>
        <v>28140.923634283736</v>
      </c>
      <c r="D72" s="73">
        <f>avgpeinc!AW65</f>
        <v>15611.338478203759</v>
      </c>
      <c r="E72" s="215">
        <f>avgpeinc!BI65</f>
        <v>43802.905079383709</v>
      </c>
      <c r="F72" s="90">
        <f>avgpeinc!M65</f>
        <v>132926.94690481192</v>
      </c>
      <c r="G72" s="73">
        <f>avgpeinc!S65</f>
        <v>185817.31915540996</v>
      </c>
      <c r="H72" s="346">
        <f>avgpeinc!Y65</f>
        <v>406636.91425861744</v>
      </c>
      <c r="I72" s="73">
        <f>avgpeinc!AE65</f>
        <v>568818.47429310146</v>
      </c>
      <c r="J72" s="346">
        <f>avgpeinc!AK65</f>
        <v>1284131.2912467979</v>
      </c>
      <c r="K72" s="346">
        <f>avgpeinc!AQ65</f>
        <v>4465818.015139048</v>
      </c>
      <c r="L72" s="359">
        <v>15058435.761433598</v>
      </c>
    </row>
    <row r="73" spans="1:12">
      <c r="A73" s="78">
        <v>1977</v>
      </c>
      <c r="B73" s="84">
        <f>avgpeinc!B66</f>
        <v>39814.06470348857</v>
      </c>
      <c r="C73" s="353">
        <f>avgpeinc!BC66</f>
        <v>28910.475706743728</v>
      </c>
      <c r="D73" s="73">
        <f>avgpeinc!AW66</f>
        <v>15948.093941226996</v>
      </c>
      <c r="E73" s="215">
        <f>avgpeinc!BI66</f>
        <v>45113.452913639645</v>
      </c>
      <c r="F73" s="90">
        <f>avgpeinc!M66</f>
        <v>137946.36567419214</v>
      </c>
      <c r="G73" s="73">
        <f>avgpeinc!S66</f>
        <v>193296.99332139976</v>
      </c>
      <c r="H73" s="346">
        <f>avgpeinc!Y66</f>
        <v>424630.58066709328</v>
      </c>
      <c r="I73" s="73">
        <f>avgpeinc!AE66</f>
        <v>596379.89594576682</v>
      </c>
      <c r="J73" s="346">
        <f>avgpeinc!AK66</f>
        <v>1355714.014290442</v>
      </c>
      <c r="K73" s="346">
        <f>avgpeinc!AQ66</f>
        <v>4741088.4533871291</v>
      </c>
      <c r="L73" s="359">
        <v>16596142.813445875</v>
      </c>
    </row>
    <row r="74" spans="1:12">
      <c r="A74" s="78">
        <v>1978</v>
      </c>
      <c r="B74" s="84">
        <f>avgpeinc!B67</f>
        <v>41230.512488196844</v>
      </c>
      <c r="C74" s="353">
        <f>avgpeinc!BC67</f>
        <v>29911.203711901479</v>
      </c>
      <c r="D74" s="73">
        <f>avgpeinc!AW67</f>
        <v>16472.049929516346</v>
      </c>
      <c r="E74" s="215">
        <f>avgpeinc!BI67</f>
        <v>46710.145939882896</v>
      </c>
      <c r="F74" s="90">
        <f>avgpeinc!M67</f>
        <v>143104.29147485513</v>
      </c>
      <c r="G74" s="73">
        <f>avgpeinc!S67</f>
        <v>200711.12160274395</v>
      </c>
      <c r="H74" s="346">
        <f>avgpeinc!Y67</f>
        <v>444028.28446991357</v>
      </c>
      <c r="I74" s="73">
        <f>avgpeinc!AE67</f>
        <v>628059.07239717303</v>
      </c>
      <c r="J74" s="346">
        <f>avgpeinc!AK67</f>
        <v>1450929.9822222833</v>
      </c>
      <c r="K74" s="346">
        <f>avgpeinc!AQ67</f>
        <v>5152967.7822331702</v>
      </c>
      <c r="L74" s="359">
        <v>15760307.169220114</v>
      </c>
    </row>
    <row r="75" spans="1:12">
      <c r="A75" s="83">
        <v>1979</v>
      </c>
      <c r="B75" s="89">
        <f>avgpeinc!B68</f>
        <v>41386.464686162697</v>
      </c>
      <c r="C75" s="354">
        <f>avgpeinc!BC68</f>
        <v>29941.762236728988</v>
      </c>
      <c r="D75" s="79">
        <f>avgpeinc!AW68</f>
        <v>16619.314389540468</v>
      </c>
      <c r="E75" s="216">
        <f>avgpeinc!BI68</f>
        <v>46594.822045714638</v>
      </c>
      <c r="F75" s="80">
        <f>avgpeinc!M68</f>
        <v>144388.78673106607</v>
      </c>
      <c r="G75" s="79">
        <f>avgpeinc!S68</f>
        <v>204006.01464806127</v>
      </c>
      <c r="H75" s="347">
        <f>avgpeinc!Y68</f>
        <v>461602.13640989515</v>
      </c>
      <c r="I75" s="79">
        <f>avgpeinc!AE68</f>
        <v>662726.43014658894</v>
      </c>
      <c r="J75" s="347">
        <f>avgpeinc!AK68</f>
        <v>1596733.4561457178</v>
      </c>
      <c r="K75" s="347">
        <f>avgpeinc!AQ68</f>
        <v>6084607.8594601825</v>
      </c>
      <c r="L75" s="360">
        <v>23160320.012010552</v>
      </c>
    </row>
    <row r="76" spans="1:12">
      <c r="A76" s="78">
        <v>1980</v>
      </c>
      <c r="B76" s="84">
        <f>avgpeinc!B69</f>
        <v>40185.404687494105</v>
      </c>
      <c r="C76" s="353">
        <f>avgpeinc!BC69</f>
        <v>29360.980012275628</v>
      </c>
      <c r="D76" s="73">
        <f>avgpeinc!AW69</f>
        <v>15987.941974074098</v>
      </c>
      <c r="E76" s="215">
        <f>avgpeinc!BI69</f>
        <v>46077.277560027534</v>
      </c>
      <c r="F76" s="74">
        <f>avgpeinc!M69</f>
        <v>137605.22676446039</v>
      </c>
      <c r="G76" s="73">
        <f>avgpeinc!S69</f>
        <v>192115.88149726644</v>
      </c>
      <c r="H76" s="346">
        <f>avgpeinc!Y69</f>
        <v>428781.36452975561</v>
      </c>
      <c r="I76" s="73">
        <f>avgpeinc!AE69</f>
        <v>610628.90790401609</v>
      </c>
      <c r="J76" s="346">
        <f>avgpeinc!AK69</f>
        <v>1433228.6951542185</v>
      </c>
      <c r="K76" s="346">
        <f>avgpeinc!AQ69</f>
        <v>5087148.3181429021</v>
      </c>
      <c r="L76" s="359">
        <v>16573222.13128748</v>
      </c>
    </row>
    <row r="77" spans="1:12">
      <c r="A77" s="78">
        <v>1981</v>
      </c>
      <c r="B77" s="84">
        <f>avgpeinc!B70</f>
        <v>40495.798390338736</v>
      </c>
      <c r="C77" s="353">
        <f>avgpeinc!BC70</f>
        <v>29373.22436736415</v>
      </c>
      <c r="D77" s="73">
        <f>avgpeinc!AW70</f>
        <v>15801.007513898818</v>
      </c>
      <c r="E77" s="215">
        <f>avgpeinc!BI70</f>
        <v>46338.495434195807</v>
      </c>
      <c r="F77" s="74">
        <f>avgpeinc!M70</f>
        <v>140598.96459711008</v>
      </c>
      <c r="G77" s="73">
        <f>avgpeinc!S70</f>
        <v>197193.32884107248</v>
      </c>
      <c r="H77" s="346">
        <f>avgpeinc!Y70</f>
        <v>447424.26480510546</v>
      </c>
      <c r="I77" s="73">
        <f>avgpeinc!AE70</f>
        <v>645180.25400194118</v>
      </c>
      <c r="J77" s="346">
        <f>avgpeinc!AK70</f>
        <v>1556771.1922677306</v>
      </c>
      <c r="K77" s="346">
        <f>avgpeinc!AQ70</f>
        <v>5661974.6204232154</v>
      </c>
      <c r="L77" s="359">
        <v>19298976.134963125</v>
      </c>
    </row>
    <row r="78" spans="1:12">
      <c r="A78" s="78">
        <v>1982</v>
      </c>
      <c r="B78" s="84">
        <f>avgpeinc!B71</f>
        <v>39167.169290832113</v>
      </c>
      <c r="C78" s="353">
        <f>avgpeinc!BC71</f>
        <v>28332.044589051839</v>
      </c>
      <c r="D78" s="73">
        <f>avgpeinc!AW71</f>
        <v>14849.967390869007</v>
      </c>
      <c r="E78" s="215">
        <f>avgpeinc!BI71</f>
        <v>45184.641086780379</v>
      </c>
      <c r="F78" s="74">
        <f>avgpeinc!M71</f>
        <v>136683.29160685453</v>
      </c>
      <c r="G78" s="73">
        <f>avgpeinc!S71</f>
        <v>191927.3041685932</v>
      </c>
      <c r="H78" s="346">
        <f>avgpeinc!Y71</f>
        <v>441176.69297432434</v>
      </c>
      <c r="I78" s="73">
        <f>avgpeinc!AE71</f>
        <v>644065.30556979356</v>
      </c>
      <c r="J78" s="346">
        <f>avgpeinc!AK71</f>
        <v>1598697.5828408238</v>
      </c>
      <c r="K78" s="346">
        <f>avgpeinc!AQ71</f>
        <v>5862396.1283942852</v>
      </c>
      <c r="L78" s="359">
        <v>19458925.478248533</v>
      </c>
    </row>
    <row r="79" spans="1:12">
      <c r="A79" s="78">
        <v>1983</v>
      </c>
      <c r="B79" s="84">
        <f>avgpeinc!B72</f>
        <v>39804.221825790613</v>
      </c>
      <c r="C79" s="353">
        <f>avgpeinc!BC72</f>
        <v>28561.608454556586</v>
      </c>
      <c r="D79" s="73">
        <f>avgpeinc!AW72</f>
        <v>14574.572911197469</v>
      </c>
      <c r="E79" s="215">
        <f>avgpeinc!BI72</f>
        <v>46045.402883755472</v>
      </c>
      <c r="F79" s="74">
        <f>avgpeinc!M72</f>
        <v>140987.7421668969</v>
      </c>
      <c r="G79" s="73">
        <f>avgpeinc!S72</f>
        <v>197835.17116743739</v>
      </c>
      <c r="H79" s="346">
        <f>avgpeinc!Y72</f>
        <v>458298.18240465724</v>
      </c>
      <c r="I79" s="73">
        <f>avgpeinc!AE72</f>
        <v>668228.70367858908</v>
      </c>
      <c r="J79" s="346">
        <f>avgpeinc!AK72</f>
        <v>1646142.5498994889</v>
      </c>
      <c r="K79" s="346">
        <f>avgpeinc!AQ72</f>
        <v>5966791.1465033256</v>
      </c>
      <c r="L79" s="359">
        <v>19219248.854711637</v>
      </c>
    </row>
    <row r="80" spans="1:12">
      <c r="A80" s="78">
        <v>1984</v>
      </c>
      <c r="B80" s="84">
        <f>avgpeinc!B73</f>
        <v>42457.744443263931</v>
      </c>
      <c r="C80" s="353">
        <f>avgpeinc!BC73</f>
        <v>29879.015712331118</v>
      </c>
      <c r="D80" s="73">
        <f>avgpeinc!AW73</f>
        <v>15185.677103374041</v>
      </c>
      <c r="E80" s="215">
        <f>avgpeinc!BI73</f>
        <v>48245.688973527474</v>
      </c>
      <c r="F80" s="74">
        <f>avgpeinc!M73</f>
        <v>155666.3030216592</v>
      </c>
      <c r="G80" s="73">
        <f>avgpeinc!S73</f>
        <v>221738.40329799431</v>
      </c>
      <c r="H80" s="346">
        <f>avgpeinc!Y73</f>
        <v>530655.02725461044</v>
      </c>
      <c r="I80" s="73">
        <f>avgpeinc!AE73</f>
        <v>784111.20582973305</v>
      </c>
      <c r="J80" s="346">
        <f>avgpeinc!AK73</f>
        <v>2008236.7498815062</v>
      </c>
      <c r="K80" s="346">
        <f>avgpeinc!AQ73</f>
        <v>7435158.758384509</v>
      </c>
      <c r="L80" s="359">
        <v>25076691.66463073</v>
      </c>
    </row>
    <row r="81" spans="1:12">
      <c r="A81" s="78">
        <v>1985</v>
      </c>
      <c r="B81" s="84">
        <f>avgpeinc!B74</f>
        <v>43218.026099459028</v>
      </c>
      <c r="C81" s="353">
        <f>avgpeinc!BC74</f>
        <v>30417.151140594284</v>
      </c>
      <c r="D81" s="73">
        <f>avgpeinc!AW74</f>
        <v>15455.800545634722</v>
      </c>
      <c r="E81" s="215">
        <f>avgpeinc!BI74</f>
        <v>49118.839384293737</v>
      </c>
      <c r="F81" s="74">
        <f>avgpeinc!M74</f>
        <v>158425.90072924169</v>
      </c>
      <c r="G81" s="73">
        <f>avgpeinc!S74</f>
        <v>225545.19168842238</v>
      </c>
      <c r="H81" s="346">
        <f>avgpeinc!Y74</f>
        <v>542557.31020155293</v>
      </c>
      <c r="I81" s="73">
        <f>avgpeinc!AE74</f>
        <v>805384.93039885268</v>
      </c>
      <c r="J81" s="346">
        <f>avgpeinc!AK74</f>
        <v>2039946.7755527112</v>
      </c>
      <c r="K81" s="346">
        <f>avgpeinc!AQ74</f>
        <v>7107093.9882551199</v>
      </c>
      <c r="L81" s="359">
        <v>7193498.3790763561</v>
      </c>
    </row>
    <row r="82" spans="1:12">
      <c r="A82" s="78">
        <v>1986</v>
      </c>
      <c r="B82" s="84">
        <f>avgpeinc!B75</f>
        <v>43624.000938439814</v>
      </c>
      <c r="C82" s="353">
        <f>avgpeinc!BC75</f>
        <v>30792.194279162999</v>
      </c>
      <c r="D82" s="73">
        <f>avgpeinc!AW75</f>
        <v>15414.147391029859</v>
      </c>
      <c r="E82" s="215">
        <f>avgpeinc!BI75</f>
        <v>50014.752889329429</v>
      </c>
      <c r="F82" s="74">
        <f>avgpeinc!M75</f>
        <v>159110.26087193112</v>
      </c>
      <c r="G82" s="73">
        <f>avgpeinc!S75</f>
        <v>225544.70001946067</v>
      </c>
      <c r="H82" s="346">
        <f>avgpeinc!Y75</f>
        <v>532610.15943438874</v>
      </c>
      <c r="I82" s="73">
        <f>avgpeinc!AE75</f>
        <v>778482.8569271256</v>
      </c>
      <c r="J82" s="346">
        <f>avgpeinc!AK75</f>
        <v>1897265.1705887904</v>
      </c>
      <c r="K82" s="346">
        <f>avgpeinc!AQ75</f>
        <v>6761490.8929348225</v>
      </c>
      <c r="L82" s="359">
        <v>22280894.253912676</v>
      </c>
    </row>
    <row r="83" spans="1:12">
      <c r="A83" s="78">
        <v>1987</v>
      </c>
      <c r="B83" s="84">
        <f>avgpeinc!B76</f>
        <v>44985.44397896521</v>
      </c>
      <c r="C83" s="353">
        <f>avgpeinc!BC76</f>
        <v>31184.142095275573</v>
      </c>
      <c r="D83" s="73">
        <f>avgpeinc!AW76</f>
        <v>15531.514590525938</v>
      </c>
      <c r="E83" s="215">
        <f>avgpeinc!BI76</f>
        <v>50749.926476212633</v>
      </c>
      <c r="F83" s="74">
        <f>avgpeinc!M76</f>
        <v>169197.16093217189</v>
      </c>
      <c r="G83" s="73">
        <f>avgpeinc!S76</f>
        <v>244342.46445888063</v>
      </c>
      <c r="H83" s="346">
        <f>avgpeinc!Y76</f>
        <v>598599.88363634096</v>
      </c>
      <c r="I83" s="73">
        <f>avgpeinc!AE76</f>
        <v>882914.17700724292</v>
      </c>
      <c r="J83" s="346">
        <f>avgpeinc!AK76</f>
        <v>2178774.0689869248</v>
      </c>
      <c r="K83" s="346">
        <f>avgpeinc!AQ76</f>
        <v>7709658.4378996454</v>
      </c>
      <c r="L83" s="359">
        <v>26261532.234143399</v>
      </c>
    </row>
    <row r="84" spans="1:12">
      <c r="A84" s="78">
        <v>1988</v>
      </c>
      <c r="B84" s="84">
        <f>avgpeinc!B77</f>
        <v>46879.553444467238</v>
      </c>
      <c r="C84" s="353">
        <f>avgpeinc!BC77</f>
        <v>31800.921966065009</v>
      </c>
      <c r="D84" s="73">
        <f>avgpeinc!AW77</f>
        <v>15886.993060895536</v>
      </c>
      <c r="E84" s="215">
        <f>avgpeinc!BI77</f>
        <v>51693.333097526847</v>
      </c>
      <c r="F84" s="74">
        <f>avgpeinc!M77</f>
        <v>182587.23675008729</v>
      </c>
      <c r="G84" s="73">
        <f>avgpeinc!S77</f>
        <v>268778.02959659754</v>
      </c>
      <c r="H84" s="346">
        <f>avgpeinc!Y77</f>
        <v>697396.12168579467</v>
      </c>
      <c r="I84" s="73">
        <f>avgpeinc!AE77</f>
        <v>1062898.9462261691</v>
      </c>
      <c r="J84" s="346">
        <f>avgpeinc!AK77</f>
        <v>2799003.8319233847</v>
      </c>
      <c r="K84" s="346">
        <f>avgpeinc!AQ77</f>
        <v>10789499.464542571</v>
      </c>
      <c r="L84" s="359">
        <v>39393612.245624542</v>
      </c>
    </row>
    <row r="85" spans="1:12">
      <c r="A85" s="83">
        <v>1989</v>
      </c>
      <c r="B85" s="89">
        <f>avgpeinc!B78</f>
        <v>47450.177631249004</v>
      </c>
      <c r="C85" s="354">
        <f>avgpeinc!BC78</f>
        <v>32334.579572164774</v>
      </c>
      <c r="D85" s="79">
        <f>avgpeinc!AW78</f>
        <v>16067.763319767259</v>
      </c>
      <c r="E85" s="216">
        <f>avgpeinc!BI78</f>
        <v>52668.099887661665</v>
      </c>
      <c r="F85" s="80">
        <f>avgpeinc!M78</f>
        <v>183490.56016300709</v>
      </c>
      <c r="G85" s="79">
        <f>avgpeinc!S78</f>
        <v>268691.87554556894</v>
      </c>
      <c r="H85" s="347">
        <f>avgpeinc!Y78</f>
        <v>686330.88809110806</v>
      </c>
      <c r="I85" s="79">
        <f>avgpeinc!AE78</f>
        <v>1031734.150373222</v>
      </c>
      <c r="J85" s="347">
        <f>avgpeinc!AK78</f>
        <v>2624498.6552743237</v>
      </c>
      <c r="K85" s="347">
        <f>avgpeinc!AQ78</f>
        <v>9719391.4437072799</v>
      </c>
      <c r="L85" s="360">
        <v>33776521.516496509</v>
      </c>
    </row>
    <row r="86" spans="1:12">
      <c r="A86" s="78">
        <v>1990</v>
      </c>
      <c r="B86" s="84">
        <f>avgpeinc!B79</f>
        <v>47422.465524659863</v>
      </c>
      <c r="C86" s="353">
        <f>avgpeinc!BC79</f>
        <v>32292.551791805065</v>
      </c>
      <c r="D86" s="73">
        <f>avgpeinc!AW79</f>
        <v>15937.570488354315</v>
      </c>
      <c r="E86" s="215">
        <f>avgpeinc!BI79</f>
        <v>52736.278421118492</v>
      </c>
      <c r="F86" s="74">
        <f>avgpeinc!M79</f>
        <v>183591.68912035308</v>
      </c>
      <c r="G86" s="73">
        <f>avgpeinc!S79</f>
        <v>268693.41183078825</v>
      </c>
      <c r="H86" s="346">
        <f>avgpeinc!Y79</f>
        <v>689619.82540043851</v>
      </c>
      <c r="I86" s="73">
        <f>avgpeinc!AE79</f>
        <v>1038711.1879270296</v>
      </c>
      <c r="J86" s="346">
        <f>avgpeinc!AK79</f>
        <v>2629827.6277786382</v>
      </c>
      <c r="K86" s="346">
        <f>avgpeinc!AQ79</f>
        <v>9744683.1170234289</v>
      </c>
      <c r="L86" s="359">
        <v>35059556.065136574</v>
      </c>
    </row>
    <row r="87" spans="1:12">
      <c r="A87" s="78">
        <v>1991</v>
      </c>
      <c r="B87" s="84">
        <f>avgpeinc!B80</f>
        <v>46469.61548425677</v>
      </c>
      <c r="C87" s="353">
        <f>avgpeinc!BC80</f>
        <v>31725.19787413982</v>
      </c>
      <c r="D87" s="73">
        <f>avgpeinc!AW80</f>
        <v>15445.689746477938</v>
      </c>
      <c r="E87" s="215">
        <f>avgpeinc!BI80</f>
        <v>52074.583033717172</v>
      </c>
      <c r="F87" s="74">
        <f>avgpeinc!M80</f>
        <v>179169.37397530934</v>
      </c>
      <c r="G87" s="73">
        <f>avgpeinc!S80</f>
        <v>260346.59509729757</v>
      </c>
      <c r="H87" s="346">
        <f>avgpeinc!Y80</f>
        <v>645531.4279892894</v>
      </c>
      <c r="I87" s="73">
        <f>avgpeinc!AE80</f>
        <v>955381.54162431031</v>
      </c>
      <c r="J87" s="346">
        <f>avgpeinc!AK80</f>
        <v>2383900.2947660675</v>
      </c>
      <c r="K87" s="346">
        <f>avgpeinc!AQ80</f>
        <v>8910815.5899541527</v>
      </c>
      <c r="L87" s="359">
        <v>32018818.764753867</v>
      </c>
    </row>
    <row r="88" spans="1:12">
      <c r="A88" s="78">
        <v>1992</v>
      </c>
      <c r="B88" s="84">
        <f>avgpeinc!B81</f>
        <v>47382.206080165291</v>
      </c>
      <c r="C88" s="353">
        <f>avgpeinc!BC81</f>
        <v>31705.667706752734</v>
      </c>
      <c r="D88" s="73">
        <f>avgpeinc!AW81</f>
        <v>15001.933434616087</v>
      </c>
      <c r="E88" s="215">
        <f>avgpeinc!BI81</f>
        <v>52585.335546923547</v>
      </c>
      <c r="F88" s="74">
        <f>avgpeinc!M81</f>
        <v>188471.05144087831</v>
      </c>
      <c r="G88" s="73">
        <f>avgpeinc!S81</f>
        <v>277607.35070249811</v>
      </c>
      <c r="H88" s="346">
        <f>avgpeinc!Y81</f>
        <v>711407.11466996616</v>
      </c>
      <c r="I88" s="73">
        <f>avgpeinc!AE81</f>
        <v>1068526.0196154867</v>
      </c>
      <c r="J88" s="346">
        <f>avgpeinc!AK81</f>
        <v>2737655.1437270916</v>
      </c>
      <c r="K88" s="346">
        <f>avgpeinc!AQ81</f>
        <v>10816995.867290575</v>
      </c>
      <c r="L88" s="359">
        <v>39445436.796056725</v>
      </c>
    </row>
    <row r="89" spans="1:12">
      <c r="A89" s="78">
        <v>1993</v>
      </c>
      <c r="B89" s="84">
        <f>avgpeinc!B82</f>
        <v>47770.791058400966</v>
      </c>
      <c r="C89" s="353">
        <f>avgpeinc!BC82</f>
        <v>32082.558167306059</v>
      </c>
      <c r="D89" s="73">
        <f>avgpeinc!AW82</f>
        <v>15185.961568841851</v>
      </c>
      <c r="E89" s="215">
        <f>avgpeinc!BI82</f>
        <v>53203.303915386328</v>
      </c>
      <c r="F89" s="74">
        <f>avgpeinc!M82</f>
        <v>188964.88707825518</v>
      </c>
      <c r="G89" s="73">
        <f>avgpeinc!S82</f>
        <v>276912.77941773931</v>
      </c>
      <c r="H89" s="346">
        <f>avgpeinc!Y82</f>
        <v>699456.80005598965</v>
      </c>
      <c r="I89" s="73">
        <f>avgpeinc!AE82</f>
        <v>1047136.3102696167</v>
      </c>
      <c r="J89" s="346">
        <f>avgpeinc!AK82</f>
        <v>2680140.6791269705</v>
      </c>
      <c r="K89" s="346">
        <f>avgpeinc!AQ82</f>
        <v>10775457.879637871</v>
      </c>
      <c r="L89" s="359">
        <v>39046645.801920183</v>
      </c>
    </row>
    <row r="90" spans="1:12">
      <c r="A90" s="78">
        <v>1994</v>
      </c>
      <c r="B90" s="84">
        <f>avgpeinc!B83</f>
        <v>49325.883520559575</v>
      </c>
      <c r="C90" s="353">
        <f>avgpeinc!BC83</f>
        <v>32961.668422581111</v>
      </c>
      <c r="D90" s="73">
        <f>avgpeinc!AW83</f>
        <v>15563.563867583329</v>
      </c>
      <c r="E90" s="215">
        <f>avgpeinc!BI83</f>
        <v>54709.299116328337</v>
      </c>
      <c r="F90" s="74">
        <f>avgpeinc!M83</f>
        <v>196603.8194023658</v>
      </c>
      <c r="G90" s="73">
        <f>avgpeinc!S83</f>
        <v>287907.09757868195</v>
      </c>
      <c r="H90" s="346">
        <f>avgpeinc!Y83</f>
        <v>724370.10098037985</v>
      </c>
      <c r="I90" s="73">
        <f>avgpeinc!AE83</f>
        <v>1082226.7337601432</v>
      </c>
      <c r="J90" s="346">
        <f>avgpeinc!AK83</f>
        <v>2765990.0432714634</v>
      </c>
      <c r="K90" s="346">
        <f>avgpeinc!AQ83</f>
        <v>10962260.47495983</v>
      </c>
      <c r="L90" s="359">
        <v>40578907.464759201</v>
      </c>
    </row>
    <row r="91" spans="1:12">
      <c r="A91" s="78">
        <v>1995</v>
      </c>
      <c r="B91" s="84">
        <f>avgpeinc!B84</f>
        <v>50421.116069560565</v>
      </c>
      <c r="C91" s="353">
        <f>avgpeinc!BC84</f>
        <v>33245.514729324568</v>
      </c>
      <c r="D91" s="73">
        <f>avgpeinc!AW84</f>
        <v>15509.295953491073</v>
      </c>
      <c r="E91" s="215">
        <f>avgpeinc!BI84</f>
        <v>55415.788199116461</v>
      </c>
      <c r="F91" s="74">
        <f>avgpeinc!M84</f>
        <v>205001.52813168446</v>
      </c>
      <c r="G91" s="73">
        <f>avgpeinc!S84</f>
        <v>302297.37149940297</v>
      </c>
      <c r="H91" s="346">
        <f>avgpeinc!Y84</f>
        <v>770668.43693203141</v>
      </c>
      <c r="I91" s="73">
        <f>avgpeinc!AE84</f>
        <v>1155210.1491617595</v>
      </c>
      <c r="J91" s="346">
        <f>avgpeinc!AK84</f>
        <v>2980716.407923359</v>
      </c>
      <c r="K91" s="346">
        <f>avgpeinc!AQ84</f>
        <v>11740568.911351491</v>
      </c>
      <c r="L91" s="359">
        <v>42389661.519058183</v>
      </c>
    </row>
    <row r="92" spans="1:12">
      <c r="A92" s="78">
        <v>1996</v>
      </c>
      <c r="B92" s="84">
        <f>avgpeinc!B85</f>
        <v>52012.261866507419</v>
      </c>
      <c r="C92" s="353">
        <f>avgpeinc!BC85</f>
        <v>33781.371216351057</v>
      </c>
      <c r="D92" s="73">
        <f>avgpeinc!AW85</f>
        <v>15686.680095451582</v>
      </c>
      <c r="E92" s="215">
        <f>avgpeinc!BI85</f>
        <v>56399.735117475408</v>
      </c>
      <c r="F92" s="74">
        <f>avgpeinc!M85</f>
        <v>216090.27771791467</v>
      </c>
      <c r="G92" s="73">
        <f>avgpeinc!S85</f>
        <v>321221.35528350802</v>
      </c>
      <c r="H92" s="346">
        <f>avgpeinc!Y85</f>
        <v>830325.37223281944</v>
      </c>
      <c r="I92" s="73">
        <f>avgpeinc!AE85</f>
        <v>1253393.4204458399</v>
      </c>
      <c r="J92" s="346">
        <f>avgpeinc!AK85</f>
        <v>3318765.9354357477</v>
      </c>
      <c r="K92" s="346">
        <f>avgpeinc!AQ85</f>
        <v>13468087.644049803</v>
      </c>
      <c r="L92" s="359">
        <v>49764322.698323578</v>
      </c>
    </row>
    <row r="93" spans="1:12">
      <c r="A93" s="78">
        <v>1997</v>
      </c>
      <c r="B93" s="84">
        <f>avgpeinc!B86</f>
        <v>53910.480489388676</v>
      </c>
      <c r="C93" s="353">
        <f>avgpeinc!BC86</f>
        <v>34582.344470840675</v>
      </c>
      <c r="D93" s="73">
        <f>avgpeinc!AW86</f>
        <v>16025.419057180603</v>
      </c>
      <c r="E93" s="215">
        <f>avgpeinc!BI86</f>
        <v>57778.501237915749</v>
      </c>
      <c r="F93" s="74">
        <f>avgpeinc!M86</f>
        <v>227863.70465632071</v>
      </c>
      <c r="G93" s="73">
        <f>avgpeinc!S86</f>
        <v>340959.3640451071</v>
      </c>
      <c r="H93" s="346">
        <f>avgpeinc!Y86</f>
        <v>896398.25261221395</v>
      </c>
      <c r="I93" s="73">
        <f>avgpeinc!AE86</f>
        <v>1369468.9193192993</v>
      </c>
      <c r="J93" s="346">
        <f>avgpeinc!AK86</f>
        <v>3686868.9081967506</v>
      </c>
      <c r="K93" s="346">
        <f>avgpeinc!AQ86</f>
        <v>14780613.546625743</v>
      </c>
      <c r="L93" s="359">
        <v>53114823.301700287</v>
      </c>
    </row>
    <row r="94" spans="1:12">
      <c r="A94" s="78">
        <v>1998</v>
      </c>
      <c r="B94" s="84">
        <f>avgpeinc!B87</f>
        <v>55974.971159793575</v>
      </c>
      <c r="C94" s="353">
        <f>avgpeinc!BC87</f>
        <v>35679.758067402778</v>
      </c>
      <c r="D94" s="73">
        <f>avgpeinc!AW87</f>
        <v>16687.319678164258</v>
      </c>
      <c r="E94" s="215">
        <f>avgpeinc!BI87</f>
        <v>59420.306053950932</v>
      </c>
      <c r="F94" s="74">
        <f>avgpeinc!M87</f>
        <v>238631.88899131064</v>
      </c>
      <c r="G94" s="73">
        <f>avgpeinc!S87</f>
        <v>358761.11495794065</v>
      </c>
      <c r="H94" s="346">
        <f>avgpeinc!Y87</f>
        <v>947308.72266184958</v>
      </c>
      <c r="I94" s="73">
        <f>avgpeinc!AE87</f>
        <v>1442389.9083110895</v>
      </c>
      <c r="J94" s="346">
        <f>avgpeinc!AK87</f>
        <v>3866359.5473586009</v>
      </c>
      <c r="K94" s="346">
        <f>avgpeinc!AQ87</f>
        <v>15596390.435598856</v>
      </c>
      <c r="L94" s="359">
        <v>54620899.516073197</v>
      </c>
    </row>
    <row r="95" spans="1:12">
      <c r="A95" s="83">
        <v>1999</v>
      </c>
      <c r="B95" s="89">
        <f>avgpeinc!B88</f>
        <v>57661.09584343696</v>
      </c>
      <c r="C95" s="354">
        <f>avgpeinc!BC88</f>
        <v>36295.675137750375</v>
      </c>
      <c r="D95" s="79">
        <f>avgpeinc!AW88</f>
        <v>17031.824297061248</v>
      </c>
      <c r="E95" s="216">
        <f>avgpeinc!BI88</f>
        <v>60375.488688611775</v>
      </c>
      <c r="F95" s="80">
        <f>avgpeinc!M88</f>
        <v>249949.88219461619</v>
      </c>
      <c r="G95" s="79">
        <f>avgpeinc!S88</f>
        <v>378239.82104750117</v>
      </c>
      <c r="H95" s="347">
        <f>avgpeinc!Y88</f>
        <v>1021035.2214217776</v>
      </c>
      <c r="I95" s="79">
        <f>avgpeinc!AE88</f>
        <v>1570062.1774959939</v>
      </c>
      <c r="J95" s="347">
        <f>avgpeinc!AK88</f>
        <v>4285847.9857312795</v>
      </c>
      <c r="K95" s="347">
        <f>avgpeinc!AQ88</f>
        <v>17840630.873190369</v>
      </c>
      <c r="L95" s="360">
        <v>65656565.51754608</v>
      </c>
    </row>
    <row r="96" spans="1:12">
      <c r="A96" s="88">
        <v>2000</v>
      </c>
      <c r="B96" s="87">
        <f>avgpeinc!B89</f>
        <v>59560.759194019694</v>
      </c>
      <c r="C96" s="356">
        <f>avgpeinc!BC89</f>
        <v>37137.294009120807</v>
      </c>
      <c r="D96" s="85">
        <f>avgpeinc!AW89</f>
        <v>17409.637472531929</v>
      </c>
      <c r="E96" s="218">
        <f>avgpeinc!BI89</f>
        <v>61796.864679856903</v>
      </c>
      <c r="F96" s="86">
        <f>avgpeinc!M89</f>
        <v>261371.9458581096</v>
      </c>
      <c r="G96" s="85">
        <f>avgpeinc!S89</f>
        <v>397341.22772494808</v>
      </c>
      <c r="H96" s="348">
        <f>avgpeinc!Y89</f>
        <v>1087997.4366404687</v>
      </c>
      <c r="I96" s="85">
        <f>avgpeinc!AE89</f>
        <v>1686198.6946012711</v>
      </c>
      <c r="J96" s="348">
        <f>avgpeinc!AK89</f>
        <v>4692952.5086448723</v>
      </c>
      <c r="K96" s="348">
        <f>avgpeinc!AQ89</f>
        <v>19737612.391678158</v>
      </c>
      <c r="L96" s="361">
        <v>71594587.935230047</v>
      </c>
    </row>
    <row r="97" spans="1:12">
      <c r="A97" s="78">
        <v>2001</v>
      </c>
      <c r="B97" s="84">
        <f>avgpeinc!B90</f>
        <v>59285.352476370434</v>
      </c>
      <c r="C97" s="353">
        <f>avgpeinc!BC90</f>
        <v>37678.840451727003</v>
      </c>
      <c r="D97" s="73">
        <f>avgpeinc!AW90</f>
        <v>17724.300594128279</v>
      </c>
      <c r="E97" s="215">
        <f>avgpeinc!BI90</f>
        <v>62622.015273725403</v>
      </c>
      <c r="F97" s="74">
        <f>avgpeinc!M90</f>
        <v>253743.96069816133</v>
      </c>
      <c r="G97" s="73">
        <f>avgpeinc!S90</f>
        <v>381628.47356069344</v>
      </c>
      <c r="H97" s="346">
        <f>avgpeinc!Y90</f>
        <v>1023822.5402966847</v>
      </c>
      <c r="I97" s="73">
        <f>avgpeinc!AE90</f>
        <v>1573029.8402140497</v>
      </c>
      <c r="J97" s="346">
        <f>avgpeinc!AK90</f>
        <v>4309893.2537242929</v>
      </c>
      <c r="K97" s="346">
        <f>avgpeinc!AQ90</f>
        <v>17889320.027346164</v>
      </c>
      <c r="L97" s="359">
        <v>68540960.535296664</v>
      </c>
    </row>
    <row r="98" spans="1:12">
      <c r="A98" s="78">
        <v>2002</v>
      </c>
      <c r="B98" s="84">
        <f>avgpeinc!B91</f>
        <v>59145.452616209135</v>
      </c>
      <c r="C98" s="353">
        <f>avgpeinc!BC91</f>
        <v>37640.887815362425</v>
      </c>
      <c r="D98" s="73">
        <f>avgpeinc!AW91</f>
        <v>17532.612941796098</v>
      </c>
      <c r="E98" s="215">
        <f>avgpeinc!BI91</f>
        <v>62776.231407320323</v>
      </c>
      <c r="F98" s="74">
        <f>avgpeinc!M91</f>
        <v>252686.53582382944</v>
      </c>
      <c r="G98" s="73">
        <f>avgpeinc!S91</f>
        <v>379315.5592821613</v>
      </c>
      <c r="H98" s="346">
        <f>avgpeinc!Y91</f>
        <v>1008836.6761372957</v>
      </c>
      <c r="I98" s="73">
        <f>avgpeinc!AE91</f>
        <v>1539215.9976975447</v>
      </c>
      <c r="J98" s="346">
        <f>avgpeinc!AK91</f>
        <v>4181485.9494755804</v>
      </c>
      <c r="K98" s="346">
        <f>avgpeinc!AQ91</f>
        <v>17367206.900383651</v>
      </c>
      <c r="L98" s="359">
        <v>68200574.964503974</v>
      </c>
    </row>
    <row r="99" spans="1:12">
      <c r="A99" s="78">
        <v>2003</v>
      </c>
      <c r="B99" s="84">
        <f>avgpeinc!B92</f>
        <v>59794.186061249129</v>
      </c>
      <c r="C99" s="353">
        <f>avgpeinc!BC92</f>
        <v>37958.131235467306</v>
      </c>
      <c r="D99" s="73">
        <f>avgpeinc!AW92</f>
        <v>17356.841560832567</v>
      </c>
      <c r="E99" s="215">
        <f>avgpeinc!BI92</f>
        <v>63709.743328760742</v>
      </c>
      <c r="F99" s="74">
        <f>avgpeinc!M92</f>
        <v>256318.67949328548</v>
      </c>
      <c r="G99" s="73">
        <f>avgpeinc!S92</f>
        <v>384433.92351111106</v>
      </c>
      <c r="H99" s="346">
        <f>avgpeinc!Y92</f>
        <v>1028654.8083939579</v>
      </c>
      <c r="I99" s="73">
        <f>avgpeinc!AE92</f>
        <v>1578309.3600538406</v>
      </c>
      <c r="J99" s="346">
        <f>avgpeinc!AK92</f>
        <v>4325840.8931198129</v>
      </c>
      <c r="K99" s="346">
        <f>avgpeinc!AQ92</f>
        <v>18434606.349978976</v>
      </c>
      <c r="L99" s="359">
        <v>73949796.519412041</v>
      </c>
    </row>
    <row r="100" spans="1:12">
      <c r="A100" s="78">
        <v>2004</v>
      </c>
      <c r="B100" s="84">
        <f>avgpeinc!B93</f>
        <v>61466.108644590742</v>
      </c>
      <c r="C100" s="353">
        <f>avgpeinc!BC93</f>
        <v>38312.202633436857</v>
      </c>
      <c r="D100" s="73">
        <f>avgpeinc!AW93</f>
        <v>17442.044998712732</v>
      </c>
      <c r="E100" s="215">
        <f>avgpeinc!BI93</f>
        <v>64399.899676842011</v>
      </c>
      <c r="F100" s="74">
        <f>avgpeinc!M93</f>
        <v>269851.26274497568</v>
      </c>
      <c r="G100" s="73">
        <f>avgpeinc!S93</f>
        <v>409482.47869998886</v>
      </c>
      <c r="H100" s="346">
        <f>avgpeinc!Y93</f>
        <v>1126101.9858074456</v>
      </c>
      <c r="I100" s="73">
        <f>avgpeinc!AE93</f>
        <v>1749276.1121218817</v>
      </c>
      <c r="J100" s="346">
        <f>avgpeinc!AK93</f>
        <v>4904332.9442801233</v>
      </c>
      <c r="K100" s="346">
        <f>avgpeinc!AQ93</f>
        <v>21417662.992405463</v>
      </c>
      <c r="L100" s="359">
        <v>84858452.642980903</v>
      </c>
    </row>
    <row r="101" spans="1:12">
      <c r="A101" s="78">
        <v>2005</v>
      </c>
      <c r="B101" s="84">
        <f>avgpeinc!B94</f>
        <v>62886.38545662324</v>
      </c>
      <c r="C101" s="353">
        <f>avgpeinc!BC94</f>
        <v>38385.933471183671</v>
      </c>
      <c r="D101" s="73">
        <f>avgpeinc!AW94</f>
        <v>17396.833319567759</v>
      </c>
      <c r="E101" s="215">
        <f>avgpeinc!BI94</f>
        <v>64622.308660703558</v>
      </c>
      <c r="F101" s="74">
        <f>avgpeinc!M94</f>
        <v>283390.45332557929</v>
      </c>
      <c r="G101" s="73">
        <f>avgpeinc!S94</f>
        <v>434099.68838081654</v>
      </c>
      <c r="H101" s="346">
        <f>avgpeinc!Y94</f>
        <v>1218356.023550841</v>
      </c>
      <c r="I101" s="73">
        <f>avgpeinc!AE94</f>
        <v>1914804.4986565963</v>
      </c>
      <c r="J101" s="346">
        <f>avgpeinc!AK94</f>
        <v>5520934.3072732156</v>
      </c>
      <c r="K101" s="346">
        <f>avgpeinc!AQ94</f>
        <v>24337417.372436408</v>
      </c>
      <c r="L101" s="359">
        <v>95354339.414397687</v>
      </c>
    </row>
    <row r="102" spans="1:12">
      <c r="A102" s="78">
        <v>2006</v>
      </c>
      <c r="B102" s="84">
        <f>avgpeinc!B95</f>
        <v>64461.81251593768</v>
      </c>
      <c r="C102" s="353">
        <f>avgpeinc!BC95</f>
        <v>38656.554496751982</v>
      </c>
      <c r="D102" s="73">
        <f>avgpeinc!AW95</f>
        <v>17450.579666518308</v>
      </c>
      <c r="E102" s="215">
        <f>avgpeinc!BI95</f>
        <v>65164.023034544087</v>
      </c>
      <c r="F102" s="74">
        <f>avgpeinc!M95</f>
        <v>296709.13468860899</v>
      </c>
      <c r="G102" s="73">
        <f>avgpeinc!S95</f>
        <v>457346.65639282559</v>
      </c>
      <c r="H102" s="346">
        <f>avgpeinc!Y95</f>
        <v>1295602.0653196136</v>
      </c>
      <c r="I102" s="73">
        <f>avgpeinc!AE95</f>
        <v>2039444.515695255</v>
      </c>
      <c r="J102" s="346">
        <f>avgpeinc!AK95</f>
        <v>5872165.1731710033</v>
      </c>
      <c r="K102" s="346">
        <f>avgpeinc!AQ95</f>
        <v>25732919.251168076</v>
      </c>
      <c r="L102" s="359">
        <v>102740979.87671101</v>
      </c>
    </row>
    <row r="103" spans="1:12">
      <c r="A103" s="78">
        <v>2007</v>
      </c>
      <c r="B103" s="84">
        <f>avgpeinc!B96</f>
        <v>63640.031092451667</v>
      </c>
      <c r="C103" s="353">
        <f>avgpeinc!BC96</f>
        <v>38330.913447793369</v>
      </c>
      <c r="D103" s="73">
        <f>avgpeinc!AW96</f>
        <v>17486.266496865519</v>
      </c>
      <c r="E103" s="215">
        <f>avgpeinc!BI96</f>
        <v>64386.722136453194</v>
      </c>
      <c r="F103" s="74">
        <f>avgpeinc!M96</f>
        <v>291422.08989437629</v>
      </c>
      <c r="G103" s="73">
        <f>avgpeinc!S96</f>
        <v>448097.01560514094</v>
      </c>
      <c r="H103" s="346">
        <f>avgpeinc!Y96</f>
        <v>1264137.7308301653</v>
      </c>
      <c r="I103" s="73">
        <f>avgpeinc!AE96</f>
        <v>1987892.3714376402</v>
      </c>
      <c r="J103" s="346">
        <f>avgpeinc!AK96</f>
        <v>5764043.2740286216</v>
      </c>
      <c r="K103" s="346">
        <f>avgpeinc!AQ96</f>
        <v>26188327.949378304</v>
      </c>
      <c r="L103" s="359">
        <v>111029784.92595688</v>
      </c>
    </row>
    <row r="104" spans="1:12">
      <c r="A104" s="78">
        <v>2008</v>
      </c>
      <c r="B104" s="84">
        <f>avgpeinc!B97</f>
        <v>62227.730628194578</v>
      </c>
      <c r="C104" s="353">
        <f>avgpeinc!BC97</f>
        <v>37814.538046671543</v>
      </c>
      <c r="D104" s="73">
        <f>avgpeinc!AW97</f>
        <v>17063.931876090512</v>
      </c>
      <c r="E104" s="215">
        <f>avgpeinc!BI97</f>
        <v>63752.795759897839</v>
      </c>
      <c r="F104" s="74">
        <f>avgpeinc!M97</f>
        <v>281946.4638619019</v>
      </c>
      <c r="G104" s="73">
        <f>avgpeinc!S97</f>
        <v>431623.70470699877</v>
      </c>
      <c r="H104" s="346">
        <f>avgpeinc!Y97</f>
        <v>1214790.8939552526</v>
      </c>
      <c r="I104" s="73">
        <f>avgpeinc!AE97</f>
        <v>1912081.4340156605</v>
      </c>
      <c r="J104" s="346">
        <f>avgpeinc!AK97</f>
        <v>5562198.5253120661</v>
      </c>
      <c r="K104" s="346">
        <f>avgpeinc!AQ97</f>
        <v>25626631.100038812</v>
      </c>
      <c r="L104" s="359">
        <v>112739028.26813404</v>
      </c>
    </row>
    <row r="105" spans="1:12">
      <c r="A105" s="83">
        <v>2009</v>
      </c>
      <c r="B105" s="82">
        <f>avgpeinc!B98</f>
        <v>59385.702700318412</v>
      </c>
      <c r="C105" s="354">
        <f>avgpeinc!BC98</f>
        <v>36727.572329707822</v>
      </c>
      <c r="D105" s="79">
        <f>avgpeinc!AW98</f>
        <v>16140.689553518112</v>
      </c>
      <c r="E105" s="216">
        <f>avgpeinc!BI98</f>
        <v>62461.175799944962</v>
      </c>
      <c r="F105" s="80">
        <f>avgpeinc!M98</f>
        <v>263308.87603581365</v>
      </c>
      <c r="G105" s="81">
        <f>avgpeinc!S98</f>
        <v>398281.50985847233</v>
      </c>
      <c r="H105" s="349">
        <f>avgpeinc!Y98</f>
        <v>1101002.7527150025</v>
      </c>
      <c r="I105" s="79">
        <f>avgpeinc!AE98</f>
        <v>1729838.0817040191</v>
      </c>
      <c r="J105" s="347">
        <f>avgpeinc!AK98</f>
        <v>5079409.0231605172</v>
      </c>
      <c r="K105" s="347">
        <f>avgpeinc!AQ98</f>
        <v>24731681.253707472</v>
      </c>
      <c r="L105" s="360">
        <v>117104685.7464</v>
      </c>
    </row>
    <row r="106" spans="1:12">
      <c r="A106" s="78">
        <v>2010</v>
      </c>
      <c r="B106" s="77">
        <f>avgpeinc!B99</f>
        <v>60743.183369071186</v>
      </c>
      <c r="C106" s="353">
        <f>avgpeinc!BC99</f>
        <v>36614.354739034323</v>
      </c>
      <c r="D106" s="73">
        <f>avgpeinc!AW99</f>
        <v>15831.829676562882</v>
      </c>
      <c r="E106" s="215">
        <f>avgpeinc!BI99</f>
        <v>62592.511067123611</v>
      </c>
      <c r="F106" s="74">
        <f>avgpeinc!M99</f>
        <v>277902.64103940292</v>
      </c>
      <c r="G106" s="75">
        <f>avgpeinc!S99</f>
        <v>424732.65144660685</v>
      </c>
      <c r="H106" s="350">
        <f>avgpeinc!Y99</f>
        <v>1202595.0021005739</v>
      </c>
      <c r="I106" s="73">
        <f>avgpeinc!AE99</f>
        <v>1909346.7083188421</v>
      </c>
      <c r="J106" s="346">
        <f>avgpeinc!AK99</f>
        <v>5757910.8715196196</v>
      </c>
      <c r="K106" s="346">
        <f>avgpeinc!AQ99</f>
        <v>28503451.926848963</v>
      </c>
      <c r="L106" s="359">
        <v>131468459.98106317</v>
      </c>
    </row>
    <row r="107" spans="1:12">
      <c r="A107" s="78">
        <v>2011</v>
      </c>
      <c r="B107" s="77">
        <f>avgpeinc!B100</f>
        <v>61722.225529225616</v>
      </c>
      <c r="C107" s="353">
        <f>avgpeinc!BC100</f>
        <v>37085.667543389653</v>
      </c>
      <c r="D107" s="73">
        <f>avgpeinc!AW100</f>
        <v>15715.217372696547</v>
      </c>
      <c r="E107" s="215">
        <f>avgpeinc!BI100</f>
        <v>63798.73025675604</v>
      </c>
      <c r="F107" s="74">
        <f>avgpeinc!M100</f>
        <v>283451.24740174925</v>
      </c>
      <c r="G107" s="75">
        <f>avgpeinc!S100</f>
        <v>432337.85574746924</v>
      </c>
      <c r="H107" s="350">
        <f>avgpeinc!Y100</f>
        <v>1209787.2275434283</v>
      </c>
      <c r="I107" s="73">
        <f>avgpeinc!AE100</f>
        <v>1906780.9096714146</v>
      </c>
      <c r="J107" s="346">
        <f>avgpeinc!AK100</f>
        <v>5602432.9799705595</v>
      </c>
      <c r="K107" s="346">
        <f>avgpeinc!AQ100</f>
        <v>26051331.29165332</v>
      </c>
      <c r="L107" s="359">
        <v>110965068.71523537</v>
      </c>
    </row>
    <row r="108" spans="1:12">
      <c r="A108" s="78">
        <v>2012</v>
      </c>
      <c r="B108" s="77">
        <f>avgpeinc!B101</f>
        <v>63190.967546099775</v>
      </c>
      <c r="C108" s="353">
        <f>avgpeinc!BC101</f>
        <v>37110.912486569556</v>
      </c>
      <c r="D108" s="73">
        <f>avgpeinc!AW101</f>
        <v>15646.291919794547</v>
      </c>
      <c r="E108" s="215">
        <f>avgpeinc!BI101</f>
        <v>63941.688195038318</v>
      </c>
      <c r="F108" s="74">
        <f>avgpeinc!M101</f>
        <v>297911.46308187168</v>
      </c>
      <c r="G108" s="75">
        <f>avgpeinc!S101</f>
        <v>459156.14850121085</v>
      </c>
      <c r="H108" s="350">
        <f>avgpeinc!Y101</f>
        <v>1313097.4827168712</v>
      </c>
      <c r="I108" s="73">
        <f>avgpeinc!AE101</f>
        <v>2086262.0864054961</v>
      </c>
      <c r="J108" s="346">
        <f>avgpeinc!AK101</f>
        <v>6236242.3987124329</v>
      </c>
      <c r="K108" s="346">
        <f>avgpeinc!AQ101</f>
        <v>29665356.395195704</v>
      </c>
      <c r="L108" s="359">
        <v>128496355.114565</v>
      </c>
    </row>
    <row r="109" spans="1:12">
      <c r="A109" s="78">
        <v>2013</v>
      </c>
      <c r="B109" s="77">
        <f>avgpeinc!B102</f>
        <v>63279.150216037917</v>
      </c>
      <c r="C109" s="353">
        <f>avgpeinc!BC102</f>
        <v>37742.199843320537</v>
      </c>
      <c r="D109" s="73">
        <f>avgpeinc!AW102</f>
        <v>16156.324048334653</v>
      </c>
      <c r="E109" s="215">
        <f>avgpeinc!BI102</f>
        <v>64724.544587052871</v>
      </c>
      <c r="F109" s="74">
        <f>avgpeinc!M102</f>
        <v>293111.70357049437</v>
      </c>
      <c r="G109" s="75">
        <f>avgpeinc!S102</f>
        <v>447774.61827076774</v>
      </c>
      <c r="H109" s="350">
        <f>avgpeinc!Y102</f>
        <v>1239999.1813863011</v>
      </c>
      <c r="I109" s="73">
        <f>avgpeinc!AE102</f>
        <v>1942753.1492154226</v>
      </c>
      <c r="J109" s="346">
        <f>avgpeinc!AK102</f>
        <v>5651681.4164422033</v>
      </c>
      <c r="K109" s="346">
        <f>avgpeinc!AQ102</f>
        <v>26507069.672137238</v>
      </c>
      <c r="L109" s="359">
        <v>116296118.57518953</v>
      </c>
    </row>
    <row r="110" spans="1:12">
      <c r="A110" s="78">
        <v>2014</v>
      </c>
      <c r="B110" s="77">
        <f>avgpeinc!B103</f>
        <v>64632.031462612373</v>
      </c>
      <c r="C110" s="353">
        <f>avgpeinc!BC103</f>
        <v>38051.450076656307</v>
      </c>
      <c r="D110" s="73">
        <f>avgpeinc!AW103</f>
        <v>16216.255689112879</v>
      </c>
      <c r="E110" s="215">
        <f>avgpeinc!BI103</f>
        <v>65345.443061085578</v>
      </c>
      <c r="F110" s="74">
        <f>avgpeinc!M103</f>
        <v>303857.26393621694</v>
      </c>
      <c r="G110" s="75">
        <f>avgpeinc!S103</f>
        <v>466452.9234432496</v>
      </c>
      <c r="H110" s="350">
        <f>avgpeinc!Y103</f>
        <v>1305301.0749041892</v>
      </c>
      <c r="I110" s="73">
        <f>avgpeinc!AE103</f>
        <v>2053168.3604951231</v>
      </c>
      <c r="J110" s="346">
        <f>avgpeinc!AK103</f>
        <v>6021707.7586517166</v>
      </c>
      <c r="K110" s="346">
        <f>avgpeinc!AQ103</f>
        <v>28121142.414966296</v>
      </c>
      <c r="L110" s="359">
        <v>121940496</v>
      </c>
    </row>
    <row r="111" spans="1:12">
      <c r="A111" s="78">
        <v>2015</v>
      </c>
      <c r="B111" s="77"/>
      <c r="C111" s="337"/>
      <c r="D111" s="73"/>
      <c r="E111" s="215"/>
      <c r="F111" s="74"/>
      <c r="G111" s="75"/>
      <c r="H111" s="72"/>
      <c r="I111" s="73"/>
      <c r="J111" s="74"/>
      <c r="K111" s="74"/>
      <c r="L111" s="359"/>
    </row>
    <row r="112" spans="1:12">
      <c r="A112" s="78">
        <v>2016</v>
      </c>
      <c r="B112" s="77"/>
      <c r="C112" s="337"/>
      <c r="D112" s="73"/>
      <c r="E112" s="215"/>
      <c r="F112" s="74"/>
      <c r="G112" s="75"/>
      <c r="H112" s="72"/>
      <c r="I112" s="73"/>
      <c r="J112" s="74"/>
      <c r="K112" s="74"/>
      <c r="L112" s="359"/>
    </row>
    <row r="113" spans="1:12">
      <c r="A113" s="78">
        <v>2017</v>
      </c>
      <c r="B113" s="77"/>
      <c r="C113" s="337"/>
      <c r="D113" s="73"/>
      <c r="E113" s="215"/>
      <c r="F113" s="74"/>
      <c r="G113" s="75"/>
      <c r="H113" s="72"/>
      <c r="I113" s="73"/>
      <c r="J113" s="74"/>
      <c r="K113" s="74"/>
      <c r="L113" s="359"/>
    </row>
    <row r="114" spans="1:12">
      <c r="A114" s="78">
        <v>2018</v>
      </c>
      <c r="B114" s="77"/>
      <c r="C114" s="337"/>
      <c r="D114" s="73"/>
      <c r="E114" s="215"/>
      <c r="F114" s="74"/>
      <c r="G114" s="75"/>
      <c r="H114" s="72"/>
      <c r="I114" s="73"/>
      <c r="J114" s="74"/>
      <c r="K114" s="74"/>
      <c r="L114" s="359"/>
    </row>
    <row r="115" spans="1:12">
      <c r="A115" s="78">
        <v>2019</v>
      </c>
      <c r="B115" s="77"/>
      <c r="C115" s="337"/>
      <c r="D115" s="73"/>
      <c r="E115" s="215"/>
      <c r="F115" s="74"/>
      <c r="G115" s="75"/>
      <c r="H115" s="72"/>
      <c r="I115" s="73"/>
      <c r="J115" s="74"/>
      <c r="K115" s="74"/>
      <c r="L115" s="359"/>
    </row>
    <row r="116" spans="1:12" ht="16" thickBot="1">
      <c r="A116" s="71">
        <v>2020</v>
      </c>
      <c r="B116" s="70"/>
      <c r="C116" s="338"/>
      <c r="D116" s="66"/>
      <c r="E116" s="219"/>
      <c r="F116" s="67"/>
      <c r="G116" s="68"/>
      <c r="H116" s="65"/>
      <c r="I116" s="66"/>
      <c r="J116" s="67"/>
      <c r="K116" s="67"/>
      <c r="L116" s="362"/>
    </row>
    <row r="117" spans="1:12" ht="16" thickTop="1">
      <c r="A117" s="64"/>
      <c r="B117" s="63"/>
      <c r="C117" s="63"/>
      <c r="D117" s="62"/>
      <c r="E117" s="61"/>
      <c r="F117" s="63"/>
      <c r="G117" s="63"/>
      <c r="H117" s="63"/>
      <c r="I117" s="63"/>
      <c r="J117" s="62"/>
      <c r="K117" s="62"/>
      <c r="L117" s="62"/>
    </row>
    <row r="118" spans="1:12">
      <c r="C118" s="60"/>
      <c r="F118" s="60"/>
      <c r="G118" s="60"/>
      <c r="H118" s="60"/>
      <c r="I118" s="60"/>
    </row>
    <row r="120" spans="1:12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  <c r="L120" s="224"/>
    </row>
    <row r="121" spans="1:12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3" spans="1:12">
      <c r="B123" s="224"/>
      <c r="C123" s="224"/>
      <c r="D123" s="224"/>
      <c r="E123" s="224"/>
      <c r="H123" s="224"/>
      <c r="I123" s="224"/>
      <c r="J123" s="224"/>
      <c r="K123" s="224"/>
      <c r="L123" s="224"/>
    </row>
  </sheetData>
  <mergeCells count="3">
    <mergeCell ref="A3:L3"/>
    <mergeCell ref="B7:L7"/>
    <mergeCell ref="B6:L6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BH141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BH4"/>
    </sheetView>
  </sheetViews>
  <sheetFormatPr baseColWidth="10" defaultColWidth="10.83203125" defaultRowHeight="15" x14ac:dyDescent="0"/>
  <cols>
    <col min="1" max="1" width="10.83203125" style="59"/>
    <col min="2" max="2" width="11.1640625" style="59" customWidth="1"/>
    <col min="3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6" thickBot="1"/>
    <row r="4" spans="1:60" ht="25" customHeight="1" thickTop="1">
      <c r="A4" s="1245" t="s">
        <v>225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6"/>
      <c r="N4" s="1246"/>
      <c r="O4" s="1246"/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1246"/>
      <c r="AA4" s="1246"/>
      <c r="AB4" s="1246"/>
      <c r="AC4" s="1246"/>
      <c r="AD4" s="1246"/>
      <c r="AE4" s="1246"/>
      <c r="AF4" s="1246"/>
      <c r="AG4" s="1246"/>
      <c r="AH4" s="1246"/>
      <c r="AI4" s="1246"/>
      <c r="AJ4" s="1246"/>
      <c r="AK4" s="1246"/>
      <c r="AL4" s="1246"/>
      <c r="AM4" s="1246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246"/>
      <c r="BD4" s="1246"/>
      <c r="BE4" s="1246"/>
      <c r="BF4" s="1246"/>
      <c r="BG4" s="1246"/>
      <c r="BH4" s="1247"/>
    </row>
    <row r="5" spans="1:60">
      <c r="A5" s="107"/>
      <c r="B5" s="108"/>
      <c r="C5" s="108"/>
      <c r="D5" s="108"/>
      <c r="E5" s="108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251" t="s">
        <v>1072</v>
      </c>
      <c r="C6" s="1251"/>
      <c r="D6" s="1251"/>
      <c r="E6" s="1251"/>
      <c r="F6" s="1251"/>
      <c r="G6" s="1251"/>
      <c r="H6" s="1251"/>
      <c r="I6" s="1251"/>
      <c r="J6" s="1251"/>
      <c r="K6" s="1251"/>
      <c r="L6" s="1251"/>
      <c r="M6" s="1251"/>
      <c r="N6" s="1251"/>
      <c r="O6" s="1251"/>
      <c r="P6" s="1251"/>
      <c r="Q6" s="1251"/>
      <c r="R6" s="1251"/>
      <c r="S6" s="1251"/>
      <c r="T6" s="1251"/>
      <c r="U6" s="1251"/>
      <c r="V6" s="1251"/>
      <c r="W6" s="1251"/>
      <c r="X6" s="1251"/>
      <c r="Y6" s="1251"/>
      <c r="Z6" s="1251"/>
      <c r="AA6" s="1251"/>
      <c r="AB6" s="1251"/>
      <c r="AC6" s="1251"/>
      <c r="AD6" s="1251"/>
      <c r="AE6" s="1251"/>
      <c r="AF6" s="1251"/>
      <c r="AG6" s="1251"/>
      <c r="AH6" s="1251"/>
      <c r="AI6" s="1251"/>
      <c r="AJ6" s="1251"/>
      <c r="AK6" s="1251"/>
      <c r="AL6" s="1251"/>
      <c r="AM6" s="125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2"/>
    </row>
    <row r="7" spans="1:60" ht="20" customHeight="1">
      <c r="A7" s="507"/>
      <c r="B7" s="1248" t="s">
        <v>1216</v>
      </c>
      <c r="C7" s="1249"/>
      <c r="D7" s="1249"/>
      <c r="E7" s="1249"/>
      <c r="F7" s="1249"/>
      <c r="G7" s="1249"/>
      <c r="H7" s="1249"/>
      <c r="I7" s="1249"/>
      <c r="J7" s="1249"/>
      <c r="K7" s="1249"/>
      <c r="L7" s="1249"/>
      <c r="M7" s="1249"/>
      <c r="N7" s="1249"/>
      <c r="O7" s="1249"/>
      <c r="P7" s="1249"/>
      <c r="Q7" s="1249"/>
      <c r="R7" s="1249"/>
      <c r="S7" s="1249"/>
      <c r="T7" s="1249"/>
      <c r="U7" s="1249"/>
      <c r="V7" s="1249"/>
      <c r="W7" s="1249"/>
      <c r="X7" s="1249"/>
      <c r="Y7" s="1249"/>
      <c r="Z7" s="1249"/>
      <c r="AA7" s="1249"/>
      <c r="AB7" s="1249"/>
      <c r="AC7" s="1249"/>
      <c r="AD7" s="1249"/>
      <c r="AE7" s="1249"/>
      <c r="AF7" s="1249"/>
      <c r="AG7" s="1249"/>
      <c r="AH7" s="1249"/>
      <c r="AI7" s="1249"/>
      <c r="AJ7" s="1249"/>
      <c r="AK7" s="1249"/>
      <c r="AL7" s="1249"/>
      <c r="AM7" s="1249"/>
      <c r="AN7" s="1249"/>
      <c r="AO7" s="1249"/>
      <c r="AP7" s="1249"/>
      <c r="AQ7" s="1249"/>
      <c r="AR7" s="1249"/>
      <c r="AS7" s="1249"/>
      <c r="AT7" s="1249"/>
      <c r="AU7" s="1249"/>
      <c r="AV7" s="1249"/>
      <c r="AW7" s="1249"/>
      <c r="AX7" s="1249"/>
      <c r="AY7" s="1249"/>
      <c r="AZ7" s="1249"/>
      <c r="BA7" s="1249"/>
      <c r="BB7" s="1249"/>
      <c r="BC7" s="1249"/>
      <c r="BD7" s="1249"/>
      <c r="BE7" s="1249"/>
      <c r="BF7" s="1249"/>
      <c r="BG7" s="1249"/>
      <c r="BH7" s="1250"/>
    </row>
    <row r="8" spans="1:60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>
        <v>-520.65857623969339</v>
      </c>
      <c r="C9" s="386">
        <f>(B9+D9)/2</f>
        <v>-485.59802612639373</v>
      </c>
      <c r="D9" s="386">
        <v>-450.53747601309402</v>
      </c>
      <c r="E9" s="386">
        <f>(D9+F9)/2</f>
        <v>-248.81039570299481</v>
      </c>
      <c r="F9" s="386">
        <v>-47.083315392895592</v>
      </c>
      <c r="G9" s="386">
        <v>-80.031052328924659</v>
      </c>
      <c r="H9" s="404">
        <v>-93.157955399649211</v>
      </c>
      <c r="I9" s="394">
        <v>-146.19815690206752</v>
      </c>
      <c r="J9" s="386">
        <v>-287.54399963730333</v>
      </c>
      <c r="K9" s="386">
        <v>-386.89946496375563</v>
      </c>
      <c r="L9" s="386">
        <v>-447.60394443066235</v>
      </c>
      <c r="M9" s="386">
        <v>-488.69081500646831</v>
      </c>
      <c r="N9" s="386">
        <v>-954.89272182730122</v>
      </c>
      <c r="O9" s="406">
        <v>-934.50009937065249</v>
      </c>
      <c r="P9" s="406">
        <v>-882.7493089584118</v>
      </c>
      <c r="Q9" s="406">
        <v>-842.03346660743375</v>
      </c>
      <c r="R9" s="406">
        <v>-721.0288959689708</v>
      </c>
      <c r="S9" s="407">
        <v>-890.5123818791775</v>
      </c>
      <c r="T9" s="406">
        <v>-1339.726537330982</v>
      </c>
      <c r="U9" s="406">
        <v>-1601.1531316519383</v>
      </c>
      <c r="V9" s="406">
        <v>-1874.4746216035496</v>
      </c>
      <c r="W9" s="406">
        <v>-2408.4721144143446</v>
      </c>
      <c r="X9" s="406">
        <v>-2091.5130187903919</v>
      </c>
      <c r="Y9" s="406">
        <v>-2101.7273646026961</v>
      </c>
      <c r="Z9" s="406">
        <v>-2442.3985887845511</v>
      </c>
      <c r="AA9" s="406">
        <v>-2681.9454153740089</v>
      </c>
      <c r="AB9" s="406">
        <v>-2517.8309709190125</v>
      </c>
      <c r="AC9" s="407">
        <v>-2498.3931681285849</v>
      </c>
      <c r="AD9" s="406">
        <v>-4245.0913601868069</v>
      </c>
      <c r="AE9" s="406">
        <v>-3341.0417809946161</v>
      </c>
      <c r="AF9" s="406">
        <v>-3393.657174657782</v>
      </c>
      <c r="AG9" s="406">
        <v>-2867.4748699440302</v>
      </c>
      <c r="AH9" s="406">
        <v>-2570.5865051664437</v>
      </c>
      <c r="AI9" s="406">
        <v>-2641.2499594506926</v>
      </c>
      <c r="AJ9" s="406">
        <v>-2413.8366614581951</v>
      </c>
      <c r="AK9" s="406">
        <v>-2333.6887136789328</v>
      </c>
      <c r="AL9" s="406">
        <v>-2156.5368330619208</v>
      </c>
      <c r="AM9" s="407">
        <v>-1971.1339055793992</v>
      </c>
      <c r="AN9" s="406">
        <v>-2125.3366877551271</v>
      </c>
      <c r="AO9" s="406">
        <v>-2261.3729969683845</v>
      </c>
      <c r="AP9" s="406">
        <v>-2638.0940059810168</v>
      </c>
      <c r="AQ9" s="406">
        <v>-2865.7102247100051</v>
      </c>
      <c r="AR9" s="406">
        <v>-2678.2297212159397</v>
      </c>
      <c r="AS9" s="406">
        <v>-3158.8325727635975</v>
      </c>
      <c r="AT9" s="406">
        <v>-3281.1676827652018</v>
      </c>
      <c r="AU9" s="406">
        <v>-3148.3988111823164</v>
      </c>
      <c r="AV9" s="406">
        <v>-3476.499256531898</v>
      </c>
      <c r="AW9" s="407">
        <v>-4659.4461099999999</v>
      </c>
      <c r="AX9" s="406">
        <v>-4800.2033444552708</v>
      </c>
      <c r="AY9" s="406">
        <v>-4632.231324302973</v>
      </c>
      <c r="AZ9" s="406">
        <v>-4722.4778111823316</v>
      </c>
      <c r="BA9" s="406">
        <v>-4087.3744639285542</v>
      </c>
      <c r="BB9" s="406">
        <v>-4376</v>
      </c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>
        <v>228.58181395888977</v>
      </c>
      <c r="C10" s="344">
        <f t="shared" ref="C10:C73" si="0">(B10+D10)/2</f>
        <v>379.67599558989752</v>
      </c>
      <c r="D10" s="405">
        <v>530.77017722090523</v>
      </c>
      <c r="E10" s="405">
        <f t="shared" ref="E10:E73" si="1">(D10+F10)/2</f>
        <v>971.63481950388655</v>
      </c>
      <c r="F10" s="344">
        <v>1412.4994617868679</v>
      </c>
      <c r="G10" s="344">
        <v>1560.6055204140309</v>
      </c>
      <c r="H10" s="405">
        <v>1446.6882485592585</v>
      </c>
      <c r="I10" s="395">
        <v>1702.164255359786</v>
      </c>
      <c r="J10" s="344">
        <v>1016.3193090628826</v>
      </c>
      <c r="K10" s="344">
        <v>740.77092682084924</v>
      </c>
      <c r="L10" s="344">
        <v>691.75155048375086</v>
      </c>
      <c r="M10" s="344">
        <v>1148.852091418715</v>
      </c>
      <c r="N10" s="344">
        <v>1144.2929311153609</v>
      </c>
      <c r="O10" s="381">
        <v>673.70937396488898</v>
      </c>
      <c r="P10" s="381">
        <v>848.4010868199523</v>
      </c>
      <c r="Q10" s="381">
        <v>965.09989634236638</v>
      </c>
      <c r="R10" s="381">
        <v>1320.876464884333</v>
      </c>
      <c r="S10" s="409">
        <v>1128.5424210607187</v>
      </c>
      <c r="T10" s="381">
        <v>691.72061140505593</v>
      </c>
      <c r="U10" s="381">
        <v>378.53987400288116</v>
      </c>
      <c r="V10" s="381">
        <v>-93.059023767552119</v>
      </c>
      <c r="W10" s="381">
        <v>-258.88422727625556</v>
      </c>
      <c r="X10" s="381">
        <v>-122.54959094474953</v>
      </c>
      <c r="Y10" s="381">
        <v>-118.40717547057443</v>
      </c>
      <c r="Z10" s="381">
        <v>-220.45402939147965</v>
      </c>
      <c r="AA10" s="381">
        <v>-201.66420199931056</v>
      </c>
      <c r="AB10" s="381">
        <v>-138.26239435682439</v>
      </c>
      <c r="AC10" s="409">
        <v>-145.01163143683397</v>
      </c>
      <c r="AD10" s="381">
        <v>-186.46819983408611</v>
      </c>
      <c r="AE10" s="381">
        <v>-518.99678151372677</v>
      </c>
      <c r="AF10" s="381">
        <v>-817.19644121940996</v>
      </c>
      <c r="AG10" s="381">
        <v>-736.91020851249812</v>
      </c>
      <c r="AH10" s="381">
        <v>-651.69798722529561</v>
      </c>
      <c r="AI10" s="381">
        <v>-662.16003460207617</v>
      </c>
      <c r="AJ10" s="381">
        <v>-638.57346592865269</v>
      </c>
      <c r="AK10" s="381">
        <v>-546.84732487303052</v>
      </c>
      <c r="AL10" s="381">
        <v>-423.45521689512361</v>
      </c>
      <c r="AM10" s="409">
        <v>-280.21021206765971</v>
      </c>
      <c r="AN10" s="381">
        <v>-267.01564985756039</v>
      </c>
      <c r="AO10" s="381">
        <v>-267.04986526153698</v>
      </c>
      <c r="AP10" s="381">
        <v>-401.98296710440775</v>
      </c>
      <c r="AQ10" s="381">
        <v>-567.8304902448333</v>
      </c>
      <c r="AR10" s="381">
        <v>-535.15384875008442</v>
      </c>
      <c r="AS10" s="381">
        <v>-654.21022293063163</v>
      </c>
      <c r="AT10" s="381">
        <v>-623.76968668822565</v>
      </c>
      <c r="AU10" s="381">
        <v>-324.99600631559395</v>
      </c>
      <c r="AV10" s="381">
        <v>-941.29839876189794</v>
      </c>
      <c r="AW10" s="409">
        <v>-1691.6599699999999</v>
      </c>
      <c r="AX10" s="381">
        <v>-1847.970659737601</v>
      </c>
      <c r="AY10" s="381">
        <v>-2014.288444864063</v>
      </c>
      <c r="AZ10" s="381">
        <v>-2095.547837842948</v>
      </c>
      <c r="BA10" s="381">
        <v>-1774.1117633378294</v>
      </c>
      <c r="BB10" s="381">
        <v>-2007</v>
      </c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>
        <v>1060.3656369759608</v>
      </c>
      <c r="C11" s="344">
        <f t="shared" si="0"/>
        <v>1249.1912562349044</v>
      </c>
      <c r="D11" s="405">
        <v>1438.0168754938479</v>
      </c>
      <c r="E11" s="405">
        <f t="shared" si="1"/>
        <v>1828.4090566920263</v>
      </c>
      <c r="F11" s="344">
        <v>2218.8012378902049</v>
      </c>
      <c r="G11" s="344">
        <v>3001.1644623346751</v>
      </c>
      <c r="H11" s="405">
        <v>2887.8966173891254</v>
      </c>
      <c r="I11" s="395">
        <v>3185.0312753664707</v>
      </c>
      <c r="J11" s="344">
        <v>2374.7168245908329</v>
      </c>
      <c r="K11" s="344">
        <v>2137.3836296168452</v>
      </c>
      <c r="L11" s="344">
        <v>1862.7558091457868</v>
      </c>
      <c r="M11" s="344">
        <v>2687.7994825355759</v>
      </c>
      <c r="N11" s="344">
        <v>2959.3782701259338</v>
      </c>
      <c r="O11" s="381">
        <v>2111.6804571050016</v>
      </c>
      <c r="P11" s="381">
        <v>2291.0264166352558</v>
      </c>
      <c r="Q11" s="381">
        <v>2428.9426921368281</v>
      </c>
      <c r="R11" s="381">
        <v>2859.8793184651613</v>
      </c>
      <c r="S11" s="409">
        <v>2576.325129964916</v>
      </c>
      <c r="T11" s="381">
        <v>2121.4479717813051</v>
      </c>
      <c r="U11" s="381">
        <v>1638.7720011180631</v>
      </c>
      <c r="V11" s="381">
        <v>826.45275869754619</v>
      </c>
      <c r="W11" s="381">
        <v>303.4462663975782</v>
      </c>
      <c r="X11" s="381">
        <v>696.49017520265977</v>
      </c>
      <c r="Y11" s="381">
        <v>647.29255923914025</v>
      </c>
      <c r="Z11" s="381">
        <v>367.42338231913277</v>
      </c>
      <c r="AA11" s="381">
        <v>474.94746639089965</v>
      </c>
      <c r="AB11" s="381">
        <v>634.91546882278567</v>
      </c>
      <c r="AC11" s="409">
        <v>674.39144258575789</v>
      </c>
      <c r="AD11" s="381">
        <v>515.72736350508501</v>
      </c>
      <c r="AE11" s="381">
        <v>124.8836005517405</v>
      </c>
      <c r="AF11" s="381">
        <v>-52.161474971451703</v>
      </c>
      <c r="AG11" s="381">
        <v>-73.99935148242659</v>
      </c>
      <c r="AH11" s="381">
        <v>-12.068481244912881</v>
      </c>
      <c r="AI11" s="381">
        <v>23.648572664359865</v>
      </c>
      <c r="AJ11" s="381">
        <v>47.784409015069251</v>
      </c>
      <c r="AK11" s="381">
        <v>157.66247548287373</v>
      </c>
      <c r="AL11" s="381">
        <v>183.6842166002026</v>
      </c>
      <c r="AM11" s="409">
        <v>338.18473870234789</v>
      </c>
      <c r="AN11" s="381">
        <v>215.77022210711948</v>
      </c>
      <c r="AO11" s="381">
        <v>222.32230162167363</v>
      </c>
      <c r="AP11" s="381">
        <v>64.627486672734364</v>
      </c>
      <c r="AQ11" s="381">
        <v>-16.440526443614328</v>
      </c>
      <c r="AR11" s="381">
        <v>-25.83501338793511</v>
      </c>
      <c r="AS11" s="381">
        <v>-53.72164239393873</v>
      </c>
      <c r="AT11" s="381">
        <v>-89.275587128240474</v>
      </c>
      <c r="AU11" s="381">
        <v>382.54738243398037</v>
      </c>
      <c r="AV11" s="381">
        <v>-154.85520073638745</v>
      </c>
      <c r="AW11" s="409">
        <v>-577.37328000000002</v>
      </c>
      <c r="AX11" s="381">
        <v>-542.44450349898125</v>
      </c>
      <c r="AY11" s="381">
        <v>-759.57215938650074</v>
      </c>
      <c r="AZ11" s="381">
        <v>-791.90411632348207</v>
      </c>
      <c r="BA11" s="381">
        <v>-516.77108702730357</v>
      </c>
      <c r="BB11" s="381">
        <v>-698</v>
      </c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>
        <v>1854.0524909998837</v>
      </c>
      <c r="C12" s="344">
        <f t="shared" si="0"/>
        <v>1982.3948536949979</v>
      </c>
      <c r="D12" s="405">
        <v>2110.7372163901118</v>
      </c>
      <c r="E12" s="405">
        <f t="shared" si="1"/>
        <v>2426.6701690131404</v>
      </c>
      <c r="F12" s="344">
        <v>2742.6031216361685</v>
      </c>
      <c r="G12" s="344">
        <v>3915.8050603795282</v>
      </c>
      <c r="H12" s="405">
        <v>3808.5164119268356</v>
      </c>
      <c r="I12" s="395">
        <v>4192.754285441436</v>
      </c>
      <c r="J12" s="344">
        <v>3460.4433059799612</v>
      </c>
      <c r="K12" s="344">
        <v>3269.7723075595445</v>
      </c>
      <c r="L12" s="344">
        <v>3024.7175638799304</v>
      </c>
      <c r="M12" s="344">
        <v>3845.2250970245796</v>
      </c>
      <c r="N12" s="344">
        <v>4060.2669866127812</v>
      </c>
      <c r="O12" s="381">
        <v>3433.744551175886</v>
      </c>
      <c r="P12" s="381">
        <v>3568.780280185953</v>
      </c>
      <c r="Q12" s="381">
        <v>3646.6526284614242</v>
      </c>
      <c r="R12" s="381">
        <v>4029.2791245324838</v>
      </c>
      <c r="S12" s="409">
        <v>3844.8852211324238</v>
      </c>
      <c r="T12" s="381">
        <v>3363.4593298059967</v>
      </c>
      <c r="U12" s="381">
        <v>2946.0277150659012</v>
      </c>
      <c r="V12" s="381">
        <v>1976.3964095394401</v>
      </c>
      <c r="W12" s="381">
        <v>1413.2532407048047</v>
      </c>
      <c r="X12" s="381">
        <v>1842.3288505360679</v>
      </c>
      <c r="Y12" s="381">
        <v>1857.019201963509</v>
      </c>
      <c r="Z12" s="381">
        <v>1562.5162784939962</v>
      </c>
      <c r="AA12" s="381">
        <v>1537.9251292657702</v>
      </c>
      <c r="AB12" s="381">
        <v>1690.0758468090771</v>
      </c>
      <c r="AC12" s="409">
        <v>1656.2774289411877</v>
      </c>
      <c r="AD12" s="381">
        <v>1493.425492364888</v>
      </c>
      <c r="AE12" s="381">
        <v>1000.6906693561544</v>
      </c>
      <c r="AF12" s="381">
        <v>553.2277648487302</v>
      </c>
      <c r="AG12" s="381">
        <v>513.37050090933451</v>
      </c>
      <c r="AH12" s="381">
        <v>737.68591609529983</v>
      </c>
      <c r="AI12" s="381">
        <v>879.43129595588243</v>
      </c>
      <c r="AJ12" s="381">
        <v>932.51998199104844</v>
      </c>
      <c r="AK12" s="381">
        <v>1161.8730175224389</v>
      </c>
      <c r="AL12" s="381">
        <v>1298.4090425327299</v>
      </c>
      <c r="AM12" s="409">
        <v>1485.2521585458219</v>
      </c>
      <c r="AN12" s="381">
        <v>1321.5926104061068</v>
      </c>
      <c r="AO12" s="381">
        <v>1351.0355252394013</v>
      </c>
      <c r="AP12" s="381">
        <v>1065.0609803666623</v>
      </c>
      <c r="AQ12" s="381">
        <v>694.2960782726359</v>
      </c>
      <c r="AR12" s="381">
        <v>597.89602412078398</v>
      </c>
      <c r="AS12" s="381">
        <v>553.92982379527939</v>
      </c>
      <c r="AT12" s="381">
        <v>294.4934952022478</v>
      </c>
      <c r="AU12" s="381">
        <v>1545.9879467095961</v>
      </c>
      <c r="AV12" s="381">
        <v>322.98370439303665</v>
      </c>
      <c r="AW12" s="409">
        <v>-1.09351</v>
      </c>
      <c r="AX12" s="381">
        <v>1.076278776783693</v>
      </c>
      <c r="AY12" s="381">
        <v>-21.069962812385597</v>
      </c>
      <c r="AZ12" s="381">
        <v>-24.811617221623457</v>
      </c>
      <c r="BA12" s="381">
        <v>-3.0517977580352573</v>
      </c>
      <c r="BB12" s="381">
        <v>-40</v>
      </c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>
        <v>2546.1474277087445</v>
      </c>
      <c r="C13" s="344">
        <f t="shared" si="0"/>
        <v>2599.9991569066351</v>
      </c>
      <c r="D13" s="344">
        <v>2653.8508861045261</v>
      </c>
      <c r="E13" s="344">
        <f t="shared" si="1"/>
        <v>2936.5862880468812</v>
      </c>
      <c r="F13" s="344">
        <v>3219.3216899892363</v>
      </c>
      <c r="G13" s="344">
        <v>4636.0845313398504</v>
      </c>
      <c r="H13" s="344">
        <v>4520.9007767476824</v>
      </c>
      <c r="I13" s="395">
        <v>4923.745069951774</v>
      </c>
      <c r="J13" s="344">
        <v>4288.3717187287484</v>
      </c>
      <c r="K13" s="344">
        <v>4119.063816016569</v>
      </c>
      <c r="L13" s="344">
        <v>3834.0216654262795</v>
      </c>
      <c r="M13" s="344">
        <v>4668.2833117723158</v>
      </c>
      <c r="N13" s="344">
        <v>4924.4054414895536</v>
      </c>
      <c r="O13" s="381">
        <v>4281.3144087446171</v>
      </c>
      <c r="P13" s="381">
        <v>4410.3117225782134</v>
      </c>
      <c r="Q13" s="381">
        <v>4517.8334073745</v>
      </c>
      <c r="R13" s="381">
        <v>4856.3416816733616</v>
      </c>
      <c r="S13" s="409">
        <v>4743.7986632180082</v>
      </c>
      <c r="T13" s="381">
        <v>4278.8962727807175</v>
      </c>
      <c r="U13" s="381">
        <v>3919.415962501881</v>
      </c>
      <c r="V13" s="381">
        <v>3046.5751828662892</v>
      </c>
      <c r="W13" s="381">
        <v>2529.426220600792</v>
      </c>
      <c r="X13" s="381">
        <v>2935.0627031267513</v>
      </c>
      <c r="Y13" s="381">
        <v>2954.2590279908318</v>
      </c>
      <c r="Z13" s="381">
        <v>2736.3372946398572</v>
      </c>
      <c r="AA13" s="381">
        <v>2531.1684419165804</v>
      </c>
      <c r="AB13" s="381">
        <v>2750.6939508884011</v>
      </c>
      <c r="AC13" s="409">
        <v>2643.4047995654191</v>
      </c>
      <c r="AD13" s="381">
        <v>2420.7268104587215</v>
      </c>
      <c r="AE13" s="381">
        <v>2003.0032036545392</v>
      </c>
      <c r="AF13" s="381">
        <v>1629.6509301686879</v>
      </c>
      <c r="AG13" s="381">
        <v>1563.2363000662617</v>
      </c>
      <c r="AH13" s="381">
        <v>1780.1009836246501</v>
      </c>
      <c r="AI13" s="381">
        <v>1866.7592046929069</v>
      </c>
      <c r="AJ13" s="381">
        <v>1920.0644349691463</v>
      </c>
      <c r="AK13" s="381">
        <v>2137.6759063218465</v>
      </c>
      <c r="AL13" s="381">
        <v>2345.8297280315951</v>
      </c>
      <c r="AM13" s="409">
        <v>2477.7208406967939</v>
      </c>
      <c r="AN13" s="381">
        <v>2382.912390395501</v>
      </c>
      <c r="AO13" s="381">
        <v>2461.3315167701267</v>
      </c>
      <c r="AP13" s="381">
        <v>2283.9353790144328</v>
      </c>
      <c r="AQ13" s="381">
        <v>1910.895035100096</v>
      </c>
      <c r="AR13" s="381">
        <v>1917.942184370992</v>
      </c>
      <c r="AS13" s="381">
        <v>1858.7688268302802</v>
      </c>
      <c r="AT13" s="381">
        <v>1465.5109367544928</v>
      </c>
      <c r="AU13" s="381">
        <v>2662.0332600641877</v>
      </c>
      <c r="AV13" s="381">
        <v>1723.3171624806546</v>
      </c>
      <c r="AW13" s="409">
        <v>739.21276</v>
      </c>
      <c r="AX13" s="381">
        <v>792.14117971279802</v>
      </c>
      <c r="AY13" s="381">
        <v>406.65028227904202</v>
      </c>
      <c r="AZ13" s="381">
        <v>313.24666742299615</v>
      </c>
      <c r="BA13" s="381">
        <v>684.61996371924272</v>
      </c>
      <c r="BB13" s="381">
        <v>338</v>
      </c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>
        <v>3181.0969109278826</v>
      </c>
      <c r="C14" s="344">
        <f t="shared" si="0"/>
        <v>3127.3132709058646</v>
      </c>
      <c r="D14" s="381">
        <v>3073.5296308838469</v>
      </c>
      <c r="E14" s="381">
        <f t="shared" si="1"/>
        <v>3361.2432869166278</v>
      </c>
      <c r="F14" s="381">
        <v>3648.9569429494086</v>
      </c>
      <c r="G14" s="344">
        <v>5236.317423806785</v>
      </c>
      <c r="H14" s="381">
        <v>5096.2881483337515</v>
      </c>
      <c r="I14" s="395">
        <v>5534.6445112925558</v>
      </c>
      <c r="J14" s="344">
        <v>4942.7822006619217</v>
      </c>
      <c r="K14" s="344">
        <v>4859.8347428374182</v>
      </c>
      <c r="L14" s="344">
        <v>4494.1244521624076</v>
      </c>
      <c r="M14" s="344">
        <v>5388.4592496765845</v>
      </c>
      <c r="N14" s="344">
        <v>5595.1978493847655</v>
      </c>
      <c r="O14" s="381">
        <v>4994.8668102020538</v>
      </c>
      <c r="P14" s="381">
        <v>5148.7984985550947</v>
      </c>
      <c r="Q14" s="381">
        <v>5282.1407078335551</v>
      </c>
      <c r="R14" s="381">
        <v>5553.1343122316111</v>
      </c>
      <c r="S14" s="409">
        <v>5494.2933749903968</v>
      </c>
      <c r="T14" s="381">
        <v>5055.4748030570254</v>
      </c>
      <c r="U14" s="381">
        <v>4758.7869874647913</v>
      </c>
      <c r="V14" s="381">
        <v>3868.5965594796662</v>
      </c>
      <c r="W14" s="381">
        <v>3441.8870216564464</v>
      </c>
      <c r="X14" s="381">
        <v>3799.0373192872353</v>
      </c>
      <c r="Y14" s="381">
        <v>3806.7906913789679</v>
      </c>
      <c r="Z14" s="381">
        <v>3548.5363502926771</v>
      </c>
      <c r="AA14" s="381">
        <v>3383.0583419510513</v>
      </c>
      <c r="AB14" s="381">
        <v>3582.0875590603582</v>
      </c>
      <c r="AC14" s="409">
        <v>3475.0377702152136</v>
      </c>
      <c r="AD14" s="381">
        <v>3287.551955633392</v>
      </c>
      <c r="AE14" s="381">
        <v>2898.2726517657179</v>
      </c>
      <c r="AF14" s="381">
        <v>2532.2025122504733</v>
      </c>
      <c r="AG14" s="381">
        <v>2526.7695224936911</v>
      </c>
      <c r="AH14" s="381">
        <v>2703.3397988604856</v>
      </c>
      <c r="AI14" s="381">
        <v>2744.7124648572667</v>
      </c>
      <c r="AJ14" s="381">
        <v>2800.4559707619374</v>
      </c>
      <c r="AK14" s="381">
        <v>3025.4150700767664</v>
      </c>
      <c r="AL14" s="381">
        <v>3222.1857232615694</v>
      </c>
      <c r="AM14" s="409">
        <v>3385.9884246402426</v>
      </c>
      <c r="AN14" s="381">
        <v>3303.9815260152673</v>
      </c>
      <c r="AO14" s="381">
        <v>3346.674173523892</v>
      </c>
      <c r="AP14" s="381">
        <v>3314.0975165778186</v>
      </c>
      <c r="AQ14" s="381">
        <v>2990.9111568575295</v>
      </c>
      <c r="AR14" s="381">
        <v>2959.9543910177081</v>
      </c>
      <c r="AS14" s="381">
        <v>2915.294460577742</v>
      </c>
      <c r="AT14" s="381">
        <v>2602.9051052324658</v>
      </c>
      <c r="AU14" s="381">
        <v>3598.6536949320453</v>
      </c>
      <c r="AV14" s="381">
        <v>2854.8662364329712</v>
      </c>
      <c r="AW14" s="409">
        <v>2088.6041</v>
      </c>
      <c r="AX14" s="381">
        <v>2124.5743053710098</v>
      </c>
      <c r="AY14" s="381">
        <v>1681.3830324283706</v>
      </c>
      <c r="AZ14" s="381">
        <v>1578.6391457257926</v>
      </c>
      <c r="BA14" s="381">
        <v>1980.6167449648819</v>
      </c>
      <c r="BB14" s="381">
        <v>1663</v>
      </c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>
        <v>3790.6484148182553</v>
      </c>
      <c r="C15" s="344">
        <f t="shared" si="0"/>
        <v>3638.8425221173338</v>
      </c>
      <c r="D15" s="381">
        <v>3487.0366294164123</v>
      </c>
      <c r="E15" s="381">
        <f t="shared" si="1"/>
        <v>3750.4446333303808</v>
      </c>
      <c r="F15" s="381">
        <v>4013.8526372443494</v>
      </c>
      <c r="G15" s="344">
        <v>5779.3852788959166</v>
      </c>
      <c r="H15" s="381">
        <v>5649.7560010022553</v>
      </c>
      <c r="I15" s="395">
        <v>6062.0021486892992</v>
      </c>
      <c r="J15" s="344">
        <v>5498.0395792718864</v>
      </c>
      <c r="K15" s="344">
        <v>5430.7473679668628</v>
      </c>
      <c r="L15" s="344">
        <v>5109.0147192590748</v>
      </c>
      <c r="M15" s="344">
        <v>6014.326433807676</v>
      </c>
      <c r="N15" s="344">
        <v>6226.5318803449645</v>
      </c>
      <c r="O15" s="381">
        <v>5617.8668764491549</v>
      </c>
      <c r="P15" s="381">
        <v>5846.0674079658247</v>
      </c>
      <c r="Q15" s="381">
        <v>5923.381578557678</v>
      </c>
      <c r="R15" s="381">
        <v>6198.4248787920769</v>
      </c>
      <c r="S15" s="409">
        <v>6185.9806653179339</v>
      </c>
      <c r="T15" s="381">
        <v>5749.7668665490892</v>
      </c>
      <c r="U15" s="381">
        <v>5499.4084800791243</v>
      </c>
      <c r="V15" s="381">
        <v>4593.1275302413223</v>
      </c>
      <c r="W15" s="381">
        <v>4216.417701622293</v>
      </c>
      <c r="X15" s="381">
        <v>4536.3773581381447</v>
      </c>
      <c r="Y15" s="381">
        <v>4542.8886322210392</v>
      </c>
      <c r="Z15" s="381">
        <v>4294.9859585831255</v>
      </c>
      <c r="AA15" s="381">
        <v>4159.5597552568079</v>
      </c>
      <c r="AB15" s="381">
        <v>4324.3383077127837</v>
      </c>
      <c r="AC15" s="409">
        <v>4259.4982824457975</v>
      </c>
      <c r="AD15" s="381">
        <v>4095.5808215810985</v>
      </c>
      <c r="AE15" s="381">
        <v>3680.0115539207686</v>
      </c>
      <c r="AF15" s="381">
        <v>3382.592619360807</v>
      </c>
      <c r="AG15" s="381">
        <v>3370.0537987621778</v>
      </c>
      <c r="AH15" s="381">
        <v>3590.3731703615822</v>
      </c>
      <c r="AI15" s="381">
        <v>3576.8466154844295</v>
      </c>
      <c r="AJ15" s="381">
        <v>3608.4468868349263</v>
      </c>
      <c r="AK15" s="381">
        <v>3862.0204579994024</v>
      </c>
      <c r="AL15" s="381">
        <v>4050.8679523510332</v>
      </c>
      <c r="AM15" s="409">
        <v>4266.6490911386018</v>
      </c>
      <c r="AN15" s="381">
        <v>4176.5023616609315</v>
      </c>
      <c r="AO15" s="381">
        <v>4216.2306313459412</v>
      </c>
      <c r="AP15" s="381">
        <v>4257.6588219997402</v>
      </c>
      <c r="AQ15" s="381">
        <v>4005.1651728405059</v>
      </c>
      <c r="AR15" s="381">
        <v>3946.6058546902773</v>
      </c>
      <c r="AS15" s="381">
        <v>3930.0365946854736</v>
      </c>
      <c r="AT15" s="381">
        <v>3560.5886762444998</v>
      </c>
      <c r="AU15" s="381">
        <v>4485.621962168354</v>
      </c>
      <c r="AV15" s="381">
        <v>3855.8944983360475</v>
      </c>
      <c r="AW15" s="409">
        <v>3188.6751599999998</v>
      </c>
      <c r="AX15" s="381">
        <v>3277.2688753063453</v>
      </c>
      <c r="AY15" s="381">
        <v>2805.465548469142</v>
      </c>
      <c r="AZ15" s="381">
        <v>2733.4131639155175</v>
      </c>
      <c r="BA15" s="381">
        <v>3091.4711288897156</v>
      </c>
      <c r="BB15" s="381">
        <v>2832</v>
      </c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>
        <v>4362.1029497154796</v>
      </c>
      <c r="C16" s="344">
        <f t="shared" si="0"/>
        <v>4100.464557598455</v>
      </c>
      <c r="D16" s="381">
        <v>3838.826165481431</v>
      </c>
      <c r="E16" s="381">
        <f t="shared" si="1"/>
        <v>4105.8445412983046</v>
      </c>
      <c r="F16" s="381">
        <v>4372.8629171151779</v>
      </c>
      <c r="G16" s="344">
        <v>6299.5871190339276</v>
      </c>
      <c r="H16" s="381">
        <v>6192.264094211977</v>
      </c>
      <c r="I16" s="395">
        <v>6568.4743351000334</v>
      </c>
      <c r="J16" s="344">
        <v>6048.3393027156917</v>
      </c>
      <c r="K16" s="344">
        <v>5959.1954176734562</v>
      </c>
      <c r="L16" s="344">
        <v>5732.9474902836346</v>
      </c>
      <c r="M16" s="344">
        <v>6665.9141871496331</v>
      </c>
      <c r="N16" s="344">
        <v>6838.1367228376575</v>
      </c>
      <c r="O16" s="381">
        <v>6287.9541570056308</v>
      </c>
      <c r="P16" s="381">
        <v>6519.2925618796335</v>
      </c>
      <c r="Q16" s="381">
        <v>6600.2469420998077</v>
      </c>
      <c r="R16" s="381">
        <v>6822.5087131181608</v>
      </c>
      <c r="S16" s="409">
        <v>6872.0672488412001</v>
      </c>
      <c r="T16" s="381">
        <v>6410.6300529100536</v>
      </c>
      <c r="U16" s="381">
        <v>6138.9292610032462</v>
      </c>
      <c r="V16" s="381">
        <v>5277.7760622454553</v>
      </c>
      <c r="W16" s="381">
        <v>4940.0203368780567</v>
      </c>
      <c r="X16" s="381">
        <v>5247.1649856176919</v>
      </c>
      <c r="Y16" s="381">
        <v>5267.1458555160525</v>
      </c>
      <c r="Z16" s="381">
        <v>4954.4142394822011</v>
      </c>
      <c r="AA16" s="381">
        <v>4858.7879696656319</v>
      </c>
      <c r="AB16" s="381">
        <v>5046.5773940240906</v>
      </c>
      <c r="AC16" s="409">
        <v>5010.7633609739732</v>
      </c>
      <c r="AD16" s="381">
        <v>4868.3319199926264</v>
      </c>
      <c r="AE16" s="381">
        <v>4419.5819675778293</v>
      </c>
      <c r="AF16" s="381">
        <v>4128.6597765282377</v>
      </c>
      <c r="AG16" s="381">
        <v>4196.3798903159413</v>
      </c>
      <c r="AH16" s="381">
        <v>4417.0641356381147</v>
      </c>
      <c r="AI16" s="381">
        <v>4335.0789765354675</v>
      </c>
      <c r="AJ16" s="381">
        <v>4442.5020260070442</v>
      </c>
      <c r="AK16" s="381">
        <v>4650.3328354137711</v>
      </c>
      <c r="AL16" s="381">
        <v>4878.1480118481286</v>
      </c>
      <c r="AM16" s="409">
        <v>5098.9976521080534</v>
      </c>
      <c r="AN16" s="381">
        <v>5036.8861223130707</v>
      </c>
      <c r="AO16" s="381">
        <v>5104.2043212549925</v>
      </c>
      <c r="AP16" s="381">
        <v>5184.4169808867509</v>
      </c>
      <c r="AQ16" s="381">
        <v>4952.3924271687465</v>
      </c>
      <c r="AR16" s="381">
        <v>4928.3363634318112</v>
      </c>
      <c r="AS16" s="381">
        <v>4919.7086290093666</v>
      </c>
      <c r="AT16" s="381">
        <v>4542.6201346551452</v>
      </c>
      <c r="AU16" s="381">
        <v>5307.1396447994384</v>
      </c>
      <c r="AV16" s="381">
        <v>4829.2700458219115</v>
      </c>
      <c r="AW16" s="409">
        <v>4224.2291299999997</v>
      </c>
      <c r="AX16" s="381">
        <v>4301.8862708044207</v>
      </c>
      <c r="AY16" s="381">
        <v>3867.3916742133761</v>
      </c>
      <c r="AZ16" s="381">
        <v>3794.1098001399205</v>
      </c>
      <c r="BA16" s="381">
        <v>4190.1183217824082</v>
      </c>
      <c r="BB16" s="381">
        <v>3960</v>
      </c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>
        <v>4857.3635466264077</v>
      </c>
      <c r="C17" s="344">
        <f t="shared" si="0"/>
        <v>4505.4743853461641</v>
      </c>
      <c r="D17" s="381">
        <v>4153.5852240659215</v>
      </c>
      <c r="E17" s="381">
        <f t="shared" si="1"/>
        <v>4430.9583816777404</v>
      </c>
      <c r="F17" s="381">
        <v>4708.3315392895593</v>
      </c>
      <c r="G17" s="344">
        <v>6756.9074180563539</v>
      </c>
      <c r="H17" s="381">
        <v>6707.3727887747436</v>
      </c>
      <c r="I17" s="395">
        <v>7090.6106097502743</v>
      </c>
      <c r="J17" s="344">
        <v>6633.3426123226191</v>
      </c>
      <c r="K17" s="344">
        <v>6506.5166120124268</v>
      </c>
      <c r="L17" s="344">
        <v>6329.7527495245176</v>
      </c>
      <c r="M17" s="344">
        <v>7300.3548943510132</v>
      </c>
      <c r="N17" s="344">
        <v>7469.4707537978566</v>
      </c>
      <c r="O17" s="381">
        <v>6849.3786353097048</v>
      </c>
      <c r="P17" s="381">
        <v>7110.0819826611387</v>
      </c>
      <c r="Q17" s="381">
        <v>7273.8737153857546</v>
      </c>
      <c r="R17" s="381">
        <v>7416.2972156808419</v>
      </c>
      <c r="S17" s="409">
        <v>7479.7439371046639</v>
      </c>
      <c r="T17" s="381">
        <v>7020.0641975308645</v>
      </c>
      <c r="U17" s="381">
        <v>6790.2059386355331</v>
      </c>
      <c r="V17" s="381">
        <v>5929.1892286183202</v>
      </c>
      <c r="W17" s="381">
        <v>5574.4988938911747</v>
      </c>
      <c r="X17" s="381">
        <v>5915.0602562665772</v>
      </c>
      <c r="Y17" s="381">
        <v>5936.146396924798</v>
      </c>
      <c r="Z17" s="381">
        <v>5602.2396767290929</v>
      </c>
      <c r="AA17" s="381">
        <v>5608.9034126163388</v>
      </c>
      <c r="AB17" s="381">
        <v>5730.6123976841691</v>
      </c>
      <c r="AC17" s="409">
        <v>5711.361724903737</v>
      </c>
      <c r="AD17" s="381">
        <v>5594.0459950225832</v>
      </c>
      <c r="AE17" s="381">
        <v>5176.9928955994246</v>
      </c>
      <c r="AF17" s="381">
        <v>4928.46905942383</v>
      </c>
      <c r="AG17" s="381">
        <v>4916.3319141137163</v>
      </c>
      <c r="AH17" s="381">
        <v>5222.6352587360498</v>
      </c>
      <c r="AI17" s="381">
        <v>5084.4431228373705</v>
      </c>
      <c r="AJ17" s="381">
        <v>5214.2926322201329</v>
      </c>
      <c r="AK17" s="381">
        <v>5381.8299063478253</v>
      </c>
      <c r="AL17" s="381">
        <v>5659.1564747970824</v>
      </c>
      <c r="AM17" s="409">
        <v>5860.9485735925273</v>
      </c>
      <c r="AN17" s="381">
        <v>5858.1615302082937</v>
      </c>
      <c r="AO17" s="381">
        <v>5906.6694336172468</v>
      </c>
      <c r="AP17" s="381">
        <v>5992.2605642959306</v>
      </c>
      <c r="AQ17" s="381">
        <v>5849.0334462858664</v>
      </c>
      <c r="AR17" s="381">
        <v>5822.7199221474702</v>
      </c>
      <c r="AS17" s="381">
        <v>5834.170363981746</v>
      </c>
      <c r="AT17" s="381">
        <v>5468.9992790118222</v>
      </c>
      <c r="AU17" s="381">
        <v>6039.509117364787</v>
      </c>
      <c r="AV17" s="381">
        <v>5678.7614327186648</v>
      </c>
      <c r="AW17" s="409">
        <v>5181.0503799999997</v>
      </c>
      <c r="AX17" s="381">
        <v>5215.6469522937759</v>
      </c>
      <c r="AY17" s="381">
        <v>4787.0955509740079</v>
      </c>
      <c r="AZ17" s="381">
        <v>4763.8305065517043</v>
      </c>
      <c r="BA17" s="381">
        <v>5174.8317317084511</v>
      </c>
      <c r="BB17" s="381">
        <v>5006</v>
      </c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>
        <v>5365.3231332017185</v>
      </c>
      <c r="C18" s="343">
        <f t="shared" si="0"/>
        <v>4929.1772004195745</v>
      </c>
      <c r="D18" s="382">
        <v>4493.0312676374306</v>
      </c>
      <c r="E18" s="382">
        <f t="shared" si="1"/>
        <v>4783.1292506109658</v>
      </c>
      <c r="F18" s="382">
        <v>5073.2272335845</v>
      </c>
      <c r="G18" s="343">
        <v>7225.660724554341</v>
      </c>
      <c r="H18" s="382">
        <v>7195.0820846905535</v>
      </c>
      <c r="I18" s="396">
        <v>7607.5255216540127</v>
      </c>
      <c r="J18" s="343">
        <v>7148.9387496033005</v>
      </c>
      <c r="K18" s="343">
        <v>7067.9926648256824</v>
      </c>
      <c r="L18" s="343">
        <v>6940.1217646572395</v>
      </c>
      <c r="M18" s="343">
        <v>7939.0823630875375</v>
      </c>
      <c r="N18" s="343">
        <v>8057.4005701295418</v>
      </c>
      <c r="O18" s="382">
        <v>7421.669393839019</v>
      </c>
      <c r="P18" s="382">
        <v>7690.5669368011058</v>
      </c>
      <c r="Q18" s="382">
        <v>7843.8656004738632</v>
      </c>
      <c r="R18" s="382">
        <v>7994.9380523618229</v>
      </c>
      <c r="S18" s="411">
        <v>8045.4153243360915</v>
      </c>
      <c r="T18" s="382">
        <v>7588.3551087595533</v>
      </c>
      <c r="U18" s="382">
        <v>7394.4590294351628</v>
      </c>
      <c r="V18" s="382">
        <v>6527.425809981155</v>
      </c>
      <c r="W18" s="382">
        <v>6221.7094620818134</v>
      </c>
      <c r="X18" s="382">
        <v>6535.9781837199744</v>
      </c>
      <c r="Y18" s="382">
        <v>6575.5451444659002</v>
      </c>
      <c r="Z18" s="382">
        <v>6257.8003430774397</v>
      </c>
      <c r="AA18" s="382">
        <v>6283.6303688383314</v>
      </c>
      <c r="AB18" s="382">
        <v>6345.516204165835</v>
      </c>
      <c r="AC18" s="411">
        <v>6378.7646551310936</v>
      </c>
      <c r="AD18" s="382">
        <v>6281.1225151319641</v>
      </c>
      <c r="AE18" s="382">
        <v>5888.9916052385679</v>
      </c>
      <c r="AF18" s="382">
        <v>5644.5038522137584</v>
      </c>
      <c r="AG18" s="382">
        <v>5600.8259153261624</v>
      </c>
      <c r="AH18" s="382">
        <v>5918.0814904741537</v>
      </c>
      <c r="AI18" s="382">
        <v>5858.9338775951564</v>
      </c>
      <c r="AJ18" s="382">
        <v>5986.0832384332207</v>
      </c>
      <c r="AK18" s="382">
        <v>6096.282385337784</v>
      </c>
      <c r="AL18" s="382">
        <v>6377.0673060894769</v>
      </c>
      <c r="AM18" s="411">
        <v>6556.6428932087856</v>
      </c>
      <c r="AN18" s="382">
        <v>6509.5178881941611</v>
      </c>
      <c r="AO18" s="382">
        <v>6668.3535320725659</v>
      </c>
      <c r="AP18" s="382">
        <v>6743.2319594331038</v>
      </c>
      <c r="AQ18" s="382">
        <v>6605.2976626921254</v>
      </c>
      <c r="AR18" s="382">
        <v>6629.7565308372523</v>
      </c>
      <c r="AS18" s="382">
        <v>6628.0568571366184</v>
      </c>
      <c r="AT18" s="382">
        <v>6306.1028362402585</v>
      </c>
      <c r="AU18" s="382">
        <v>6708.684922035437</v>
      </c>
      <c r="AV18" s="382">
        <v>6468.5229564742413</v>
      </c>
      <c r="AW18" s="411">
        <v>6023.0530799999997</v>
      </c>
      <c r="AX18" s="382">
        <v>6044.3816104172201</v>
      </c>
      <c r="AY18" s="382">
        <v>5616.198587641381</v>
      </c>
      <c r="AZ18" s="382">
        <v>5606.3916747026678</v>
      </c>
      <c r="BA18" s="382">
        <v>6001.8689241360053</v>
      </c>
      <c r="BB18" s="382">
        <v>5901</v>
      </c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>
        <v>5841.5352456160717</v>
      </c>
      <c r="C19" s="388">
        <f t="shared" si="0"/>
        <v>5346.2638977826373</v>
      </c>
      <c r="D19" s="384">
        <v>4850.9925499492037</v>
      </c>
      <c r="E19" s="384">
        <f t="shared" si="1"/>
        <v>5162.2139821866585</v>
      </c>
      <c r="F19" s="384">
        <v>5473.4354144241124</v>
      </c>
      <c r="G19" s="388">
        <v>7671.5480161012074</v>
      </c>
      <c r="H19" s="384">
        <v>7688.2712603357559</v>
      </c>
      <c r="I19" s="397">
        <v>8145.3258845437613</v>
      </c>
      <c r="J19" s="388">
        <v>7704.1961282132661</v>
      </c>
      <c r="K19" s="388">
        <v>7601.1590006903698</v>
      </c>
      <c r="L19" s="388">
        <v>7568.5757876457446</v>
      </c>
      <c r="M19" s="388">
        <v>8496.3613626563165</v>
      </c>
      <c r="N19" s="388">
        <v>8590.0886587522109</v>
      </c>
      <c r="O19" s="384">
        <v>7972.2275919178537</v>
      </c>
      <c r="P19" s="384">
        <v>8243.5733132303048</v>
      </c>
      <c r="Q19" s="384">
        <v>8400.9031245372425</v>
      </c>
      <c r="R19" s="384">
        <v>8543.2835572794011</v>
      </c>
      <c r="S19" s="413">
        <v>8583.0831775461611</v>
      </c>
      <c r="T19" s="384">
        <v>8138.645855379189</v>
      </c>
      <c r="U19" s="384">
        <v>7986.9562235266294</v>
      </c>
      <c r="V19" s="384">
        <v>7158.8977569752587</v>
      </c>
      <c r="W19" s="384">
        <v>6824.3579911511297</v>
      </c>
      <c r="X19" s="384">
        <v>7169.151070267847</v>
      </c>
      <c r="Y19" s="384">
        <v>7199.1562686109255</v>
      </c>
      <c r="Z19" s="384">
        <v>6841.810140237325</v>
      </c>
      <c r="AA19" s="384">
        <v>6898.046535677352</v>
      </c>
      <c r="AB19" s="384">
        <v>6949.5045584614363</v>
      </c>
      <c r="AC19" s="413">
        <v>7019.9606640144439</v>
      </c>
      <c r="AD19" s="384">
        <v>6931.2413740129668</v>
      </c>
      <c r="AE19" s="384">
        <v>6552.3343666108003</v>
      </c>
      <c r="AF19" s="384">
        <v>6279.9254564114426</v>
      </c>
      <c r="AG19" s="384">
        <v>6245.236934485627</v>
      </c>
      <c r="AH19" s="384">
        <v>6578.8308386331346</v>
      </c>
      <c r="AI19" s="384">
        <v>6547.6985564446377</v>
      </c>
      <c r="AJ19" s="384">
        <v>6623.2086919674775</v>
      </c>
      <c r="AK19" s="384">
        <v>6782.327211087586</v>
      </c>
      <c r="AL19" s="384">
        <v>7065.5325759421448</v>
      </c>
      <c r="AM19" s="413">
        <v>7177.7985357233028</v>
      </c>
      <c r="AN19" s="384">
        <v>7167.6170656208751</v>
      </c>
      <c r="AO19" s="384">
        <v>7327.4273374717286</v>
      </c>
      <c r="AP19" s="384">
        <v>7446.3790144324539</v>
      </c>
      <c r="AQ19" s="384">
        <v>7328.6808262111563</v>
      </c>
      <c r="AR19" s="384">
        <v>7333.453085975294</v>
      </c>
      <c r="AS19" s="384">
        <v>7341.9577938382936</v>
      </c>
      <c r="AT19" s="384">
        <v>7085.2352329958121</v>
      </c>
      <c r="AU19" s="384">
        <v>7319.1808922324381</v>
      </c>
      <c r="AV19" s="384">
        <v>7242.7989601561785</v>
      </c>
      <c r="AW19" s="413">
        <v>6757.8918000000003</v>
      </c>
      <c r="AX19" s="384">
        <v>6777.3274574069146</v>
      </c>
      <c r="AY19" s="384">
        <v>6357.8612786373533</v>
      </c>
      <c r="AZ19" s="384">
        <v>6378.6532607256977</v>
      </c>
      <c r="BA19" s="384">
        <v>6771.9392250802357</v>
      </c>
      <c r="BB19" s="384">
        <v>6735</v>
      </c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>
        <v>6266.9513993728942</v>
      </c>
      <c r="C20" s="344">
        <f t="shared" si="0"/>
        <v>5731.7808695701806</v>
      </c>
      <c r="D20" s="381">
        <v>5196.6103397674678</v>
      </c>
      <c r="E20" s="381">
        <f t="shared" si="1"/>
        <v>5552.7832107879321</v>
      </c>
      <c r="F20" s="381">
        <v>5908.9560818083964</v>
      </c>
      <c r="G20" s="344">
        <v>8117.4353076480729</v>
      </c>
      <c r="H20" s="381">
        <v>8170.5006765221751</v>
      </c>
      <c r="I20" s="395">
        <v>8677.9048846870064</v>
      </c>
      <c r="J20" s="344">
        <v>8254.4958516570696</v>
      </c>
      <c r="K20" s="344">
        <v>8082.4241888160168</v>
      </c>
      <c r="L20" s="344">
        <v>8111.1260233192752</v>
      </c>
      <c r="M20" s="344">
        <v>9032.2065545493751</v>
      </c>
      <c r="N20" s="344">
        <v>9055.6975065853567</v>
      </c>
      <c r="O20" s="381">
        <v>8482.9427625041408</v>
      </c>
      <c r="P20" s="381">
        <v>8741.6225342379694</v>
      </c>
      <c r="Q20" s="381">
        <v>8948.2248778320736</v>
      </c>
      <c r="R20" s="381">
        <v>9055.2746640808982</v>
      </c>
      <c r="S20" s="409">
        <v>9162.7563317882668</v>
      </c>
      <c r="T20" s="381">
        <v>8696.6509582598483</v>
      </c>
      <c r="U20" s="381">
        <v>8562.9951622266653</v>
      </c>
      <c r="V20" s="381">
        <v>7770.4284845906013</v>
      </c>
      <c r="W20" s="381">
        <v>7380.3224792362034</v>
      </c>
      <c r="X20" s="381">
        <v>7751.2616272554078</v>
      </c>
      <c r="Y20" s="381">
        <v>7806.9797693598739</v>
      </c>
      <c r="Z20" s="381">
        <v>7445.158010150848</v>
      </c>
      <c r="AA20" s="381">
        <v>7457.8060496380558</v>
      </c>
      <c r="AB20" s="381">
        <v>7562.5891229120916</v>
      </c>
      <c r="AC20" s="409">
        <v>7591.2715493137775</v>
      </c>
      <c r="AD20" s="381">
        <v>7566.2411896641788</v>
      </c>
      <c r="AE20" s="381">
        <v>7218.9208578674934</v>
      </c>
      <c r="AF20" s="381">
        <v>6864.7662363943855</v>
      </c>
      <c r="AG20" s="381">
        <v>6837.2317463450399</v>
      </c>
      <c r="AH20" s="381">
        <v>7227.5117055472019</v>
      </c>
      <c r="AI20" s="381">
        <v>7161.0834099264712</v>
      </c>
      <c r="AJ20" s="381">
        <v>7251.6460711353575</v>
      </c>
      <c r="AK20" s="381">
        <v>7394.5121384129789</v>
      </c>
      <c r="AL20" s="381">
        <v>7697.9110621000946</v>
      </c>
      <c r="AM20" s="409">
        <v>7796.19348649331</v>
      </c>
      <c r="AN20" s="381">
        <v>7763.6823041917933</v>
      </c>
      <c r="AO20" s="381">
        <v>7936.511512920456</v>
      </c>
      <c r="AP20" s="381">
        <v>8073.2656351579772</v>
      </c>
      <c r="AQ20" s="381">
        <v>8014.1243133218459</v>
      </c>
      <c r="AR20" s="381">
        <v>7983.0191368719488</v>
      </c>
      <c r="AS20" s="381">
        <v>8018.8504880019218</v>
      </c>
      <c r="AT20" s="381">
        <v>7808.7153156973964</v>
      </c>
      <c r="AU20" s="381">
        <v>7953.3744878899515</v>
      </c>
      <c r="AV20" s="381">
        <v>7893.1908032490055</v>
      </c>
      <c r="AW20" s="409">
        <v>7444.6160799999998</v>
      </c>
      <c r="AX20" s="381">
        <v>7410.1793781557262</v>
      </c>
      <c r="AY20" s="381">
        <v>7040.5280737586472</v>
      </c>
      <c r="AZ20" s="381">
        <v>7091.9872558473717</v>
      </c>
      <c r="BA20" s="381">
        <v>7498.2670914926266</v>
      </c>
      <c r="BB20" s="381">
        <v>7464</v>
      </c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>
        <v>6698.7170479619081</v>
      </c>
      <c r="C21" s="344">
        <f t="shared" si="0"/>
        <v>6138.9878275140836</v>
      </c>
      <c r="D21" s="381">
        <v>5579.2586070662601</v>
      </c>
      <c r="E21" s="381">
        <f t="shared" si="1"/>
        <v>6008.9509935223668</v>
      </c>
      <c r="F21" s="381">
        <v>6438.6433799784727</v>
      </c>
      <c r="G21" s="344">
        <v>8580.4721104082801</v>
      </c>
      <c r="H21" s="381">
        <v>8647.2502129792028</v>
      </c>
      <c r="I21" s="395">
        <v>9142.6061691257219</v>
      </c>
      <c r="J21" s="344">
        <v>8730.4307476084687</v>
      </c>
      <c r="K21" s="344">
        <v>8582.562521574042</v>
      </c>
      <c r="L21" s="344">
        <v>8658.197510956752</v>
      </c>
      <c r="M21" s="344">
        <v>9516.6106080206991</v>
      </c>
      <c r="N21" s="344">
        <v>9568.6564067405197</v>
      </c>
      <c r="O21" s="381">
        <v>9000.902119907254</v>
      </c>
      <c r="P21" s="381">
        <v>9232.8021108179419</v>
      </c>
      <c r="Q21" s="381">
        <v>9450.2063675403515</v>
      </c>
      <c r="R21" s="381">
        <v>9546.0590386480126</v>
      </c>
      <c r="S21" s="409">
        <v>9703.2245384004727</v>
      </c>
      <c r="T21" s="381">
        <v>9228.941540270429</v>
      </c>
      <c r="U21" s="381">
        <v>9148.4388182932325</v>
      </c>
      <c r="V21" s="381">
        <v>8337.6453913642526</v>
      </c>
      <c r="W21" s="381">
        <v>7919.3109524179154</v>
      </c>
      <c r="X21" s="381">
        <v>8288.4373342298932</v>
      </c>
      <c r="Y21" s="381">
        <v>8371.3873057696128</v>
      </c>
      <c r="Z21" s="381">
        <v>8040.7706509629161</v>
      </c>
      <c r="AA21" s="381">
        <v>8036.4126852809368</v>
      </c>
      <c r="AB21" s="381">
        <v>8159.3005090836496</v>
      </c>
      <c r="AC21" s="409">
        <v>8159.0881784339108</v>
      </c>
      <c r="AD21" s="381">
        <v>8115.5664270132438</v>
      </c>
      <c r="AE21" s="381">
        <v>7780.0861278792099</v>
      </c>
      <c r="AF21" s="381">
        <v>7443.2844133504868</v>
      </c>
      <c r="AG21" s="381">
        <v>7413.810026645614</v>
      </c>
      <c r="AH21" s="381">
        <v>7787.1875232800367</v>
      </c>
      <c r="AI21" s="381">
        <v>7738.9954044117658</v>
      </c>
      <c r="AJ21" s="381">
        <v>7820.7149421330005</v>
      </c>
      <c r="AK21" s="381">
        <v>7968.3467338641585</v>
      </c>
      <c r="AL21" s="381">
        <v>8265.7897470091175</v>
      </c>
      <c r="AM21" s="409">
        <v>8409.067053774299</v>
      </c>
      <c r="AN21" s="381">
        <v>8361.0961066508808</v>
      </c>
      <c r="AO21" s="381">
        <v>8567.9594701891147</v>
      </c>
      <c r="AP21" s="381">
        <v>8729.8808997529577</v>
      </c>
      <c r="AQ21" s="381">
        <v>8664.1574357847512</v>
      </c>
      <c r="AR21" s="381">
        <v>8620.2828004410148</v>
      </c>
      <c r="AS21" s="381">
        <v>8626.5019541911388</v>
      </c>
      <c r="AT21" s="381">
        <v>8491.6155860679628</v>
      </c>
      <c r="AU21" s="381">
        <v>8569.5127498632646</v>
      </c>
      <c r="AV21" s="381">
        <v>8552.4315149553404</v>
      </c>
      <c r="AW21" s="409">
        <v>8085.4129400000002</v>
      </c>
      <c r="AX21" s="381">
        <v>8033.3447899134844</v>
      </c>
      <c r="AY21" s="381">
        <v>7694.7504190832196</v>
      </c>
      <c r="AZ21" s="381">
        <v>7757.7656512942685</v>
      </c>
      <c r="BA21" s="381">
        <v>8149.3172798734813</v>
      </c>
      <c r="BB21" s="381">
        <v>8140</v>
      </c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>
        <v>7086.0362327255825</v>
      </c>
      <c r="C22" s="344">
        <f t="shared" si="0"/>
        <v>6530.143299792072</v>
      </c>
      <c r="D22" s="381">
        <v>5974.2503668585614</v>
      </c>
      <c r="E22" s="381">
        <f t="shared" si="1"/>
        <v>6456.576986443275</v>
      </c>
      <c r="F22" s="381">
        <v>6938.9036060279877</v>
      </c>
      <c r="G22" s="344">
        <v>9032.0759056929255</v>
      </c>
      <c r="H22" s="381">
        <v>9123.9997494362324</v>
      </c>
      <c r="I22" s="395">
        <v>9659.5210810294611</v>
      </c>
      <c r="J22" s="344">
        <v>9206.3656435598677</v>
      </c>
      <c r="K22" s="344">
        <v>9087.419140490163</v>
      </c>
      <c r="L22" s="344">
        <v>9227.8752584139584</v>
      </c>
      <c r="M22" s="344">
        <v>9996.7278999568771</v>
      </c>
      <c r="N22" s="344">
        <v>10046.102767654169</v>
      </c>
      <c r="O22" s="381">
        <v>9428.3091421000336</v>
      </c>
      <c r="P22" s="381">
        <v>9710.2423985425303</v>
      </c>
      <c r="Q22" s="381">
        <v>9893.893232637347</v>
      </c>
      <c r="R22" s="381">
        <v>9961.1050838066221</v>
      </c>
      <c r="S22" s="409">
        <v>10196.086737176369</v>
      </c>
      <c r="T22" s="381">
        <v>9766.3750264550272</v>
      </c>
      <c r="U22" s="381">
        <v>9689.2100668687781</v>
      </c>
      <c r="V22" s="381">
        <v>8871.6269325066351</v>
      </c>
      <c r="W22" s="381">
        <v>8477.3974423659092</v>
      </c>
      <c r="X22" s="381">
        <v>8803.1456161978404</v>
      </c>
      <c r="Y22" s="381">
        <v>8882.5116132175917</v>
      </c>
      <c r="Z22" s="381">
        <v>8593.8395317169798</v>
      </c>
      <c r="AA22" s="381">
        <v>8611.2498965873838</v>
      </c>
      <c r="AB22" s="381">
        <v>8723.2655386970127</v>
      </c>
      <c r="AC22" s="409">
        <v>8725.1576794644425</v>
      </c>
      <c r="AD22" s="381">
        <v>8644.7329400559211</v>
      </c>
      <c r="AE22" s="381">
        <v>8328.2764783530838</v>
      </c>
      <c r="AF22" s="381">
        <v>7975.963718361978</v>
      </c>
      <c r="AG22" s="381">
        <v>7962.6385501402783</v>
      </c>
      <c r="AH22" s="381">
        <v>8313.6750175893612</v>
      </c>
      <c r="AI22" s="381">
        <v>8296.2148978157456</v>
      </c>
      <c r="AJ22" s="381">
        <v>8398.4718874970204</v>
      </c>
      <c r="AK22" s="381">
        <v>8481.1048748490011</v>
      </c>
      <c r="AL22" s="381">
        <v>8846.2879582494534</v>
      </c>
      <c r="AM22" s="409">
        <v>9023.3209669275439</v>
      </c>
      <c r="AN22" s="381">
        <v>8955.8127813336287</v>
      </c>
      <c r="AO22" s="381">
        <v>9200.7229440354167</v>
      </c>
      <c r="AP22" s="381">
        <v>9350.3047718112084</v>
      </c>
      <c r="AQ22" s="381">
        <v>9276.2508818393144</v>
      </c>
      <c r="AR22" s="381">
        <v>9248.9347928807692</v>
      </c>
      <c r="AS22" s="381">
        <v>9284.2936199480337</v>
      </c>
      <c r="AT22" s="381">
        <v>9121.1823888034778</v>
      </c>
      <c r="AU22" s="381">
        <v>9189.0363869023658</v>
      </c>
      <c r="AV22" s="381">
        <v>9208.35390093161</v>
      </c>
      <c r="AW22" s="409">
        <v>8692.3109899999999</v>
      </c>
      <c r="AX22" s="381">
        <v>8628.5269534748659</v>
      </c>
      <c r="AY22" s="381">
        <v>8292.0838648143508</v>
      </c>
      <c r="AZ22" s="381">
        <v>8383.2251687560256</v>
      </c>
      <c r="BA22" s="381">
        <v>8763.7458951579138</v>
      </c>
      <c r="BB22" s="381">
        <v>8727</v>
      </c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>
        <v>7441.6079433283003</v>
      </c>
      <c r="C23" s="344">
        <f t="shared" si="0"/>
        <v>6902.3391618662044</v>
      </c>
      <c r="D23" s="381">
        <v>6363.0703804041086</v>
      </c>
      <c r="E23" s="381">
        <f t="shared" si="1"/>
        <v>6901.1171062408066</v>
      </c>
      <c r="F23" s="381">
        <v>7439.1638320775037</v>
      </c>
      <c r="G23" s="344">
        <v>9517.9787234042542</v>
      </c>
      <c r="H23" s="381">
        <v>9573.3498872463042</v>
      </c>
      <c r="I23" s="395">
        <v>10145.107816454185</v>
      </c>
      <c r="J23" s="344">
        <v>9751.7077118375128</v>
      </c>
      <c r="K23" s="344">
        <v>9568.684328615811</v>
      </c>
      <c r="L23" s="344">
        <v>9734.2554783759188</v>
      </c>
      <c r="M23" s="344">
        <v>10442.551099611901</v>
      </c>
      <c r="N23" s="344">
        <v>10535.386641648323</v>
      </c>
      <c r="O23" s="381">
        <v>9859.3382577012253</v>
      </c>
      <c r="P23" s="381">
        <v>10187.682686267119</v>
      </c>
      <c r="Q23" s="381">
        <v>10357.011639271435</v>
      </c>
      <c r="R23" s="381">
        <v>10448.859925197396</v>
      </c>
      <c r="S23" s="409">
        <v>10705.751056365081</v>
      </c>
      <c r="T23" s="381">
        <v>10293.522704291594</v>
      </c>
      <c r="U23" s="381">
        <v>10194.71362531983</v>
      </c>
      <c r="V23" s="381">
        <v>9441.0595303223708</v>
      </c>
      <c r="W23" s="381">
        <v>9022.7519211363815</v>
      </c>
      <c r="X23" s="381">
        <v>9358.7037618140384</v>
      </c>
      <c r="Y23" s="381">
        <v>9421.2642616087051</v>
      </c>
      <c r="Z23" s="381">
        <v>9112.0998815144922</v>
      </c>
      <c r="AA23" s="381">
        <v>9154.0470010341251</v>
      </c>
      <c r="AB23" s="381">
        <v>9274.4958740932998</v>
      </c>
      <c r="AC23" s="409">
        <v>9303.4570771221788</v>
      </c>
      <c r="AD23" s="381">
        <v>9214.216901711372</v>
      </c>
      <c r="AE23" s="381">
        <v>8848.8951248090416</v>
      </c>
      <c r="AF23" s="381">
        <v>8522.8688801838653</v>
      </c>
      <c r="AG23" s="381">
        <v>8522.2586457261295</v>
      </c>
      <c r="AH23" s="381">
        <v>8864.299474388512</v>
      </c>
      <c r="AI23" s="381">
        <v>8834.2199259299323</v>
      </c>
      <c r="AJ23" s="381">
        <v>8979.124857649831</v>
      </c>
      <c r="AK23" s="381">
        <v>9054.9394703001799</v>
      </c>
      <c r="AL23" s="381">
        <v>9440.8078654134679</v>
      </c>
      <c r="AM23" s="409">
        <v>9609.9679626356992</v>
      </c>
      <c r="AN23" s="381">
        <v>9555.9237115690539</v>
      </c>
      <c r="AO23" s="381">
        <v>9812.43815263943</v>
      </c>
      <c r="AP23" s="381">
        <v>9968.1435444025483</v>
      </c>
      <c r="AQ23" s="381">
        <v>9849.139995605261</v>
      </c>
      <c r="AR23" s="381">
        <v>9860.3634430619004</v>
      </c>
      <c r="AS23" s="381">
        <v>9922.9842572981943</v>
      </c>
      <c r="AT23" s="381">
        <v>9739.154959444415</v>
      </c>
      <c r="AU23" s="381">
        <v>9800.6608154546302</v>
      </c>
      <c r="AV23" s="381">
        <v>9847.6846582575527</v>
      </c>
      <c r="AW23" s="409">
        <v>9327.6402999999991</v>
      </c>
      <c r="AX23" s="381">
        <v>9231.2430684737355</v>
      </c>
      <c r="AY23" s="381">
        <v>8902.0592882329147</v>
      </c>
      <c r="AZ23" s="381">
        <v>9004.5494166808476</v>
      </c>
      <c r="BA23" s="381">
        <v>9422.9342108935289</v>
      </c>
      <c r="BB23" s="381">
        <v>9349</v>
      </c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>
        <v>7841.6261177563574</v>
      </c>
      <c r="C24" s="344">
        <f t="shared" si="0"/>
        <v>7330.7028602101573</v>
      </c>
      <c r="D24" s="381">
        <v>6819.7796026639571</v>
      </c>
      <c r="E24" s="381">
        <f t="shared" si="1"/>
        <v>7403.143488091936</v>
      </c>
      <c r="F24" s="381">
        <v>7986.5073735199148</v>
      </c>
      <c r="G24" s="344">
        <v>10003.881541115583</v>
      </c>
      <c r="H24" s="381">
        <v>10104.898220997244</v>
      </c>
      <c r="I24" s="395">
        <v>10688.129542090435</v>
      </c>
      <c r="J24" s="344">
        <v>10252.430883619712</v>
      </c>
      <c r="K24" s="344">
        <v>10012.203227476701</v>
      </c>
      <c r="L24" s="344">
        <v>10181.859422806581</v>
      </c>
      <c r="M24" s="344">
        <v>10918.381630012937</v>
      </c>
      <c r="N24" s="344">
        <v>11044.399704109985</v>
      </c>
      <c r="O24" s="381">
        <v>10304.855746936071</v>
      </c>
      <c r="P24" s="381">
        <v>10678.862262847091</v>
      </c>
      <c r="Q24" s="381">
        <v>10816.89145564934</v>
      </c>
      <c r="R24" s="381">
        <v>10994.175896938634</v>
      </c>
      <c r="S24" s="409">
        <v>11243.41890957515</v>
      </c>
      <c r="T24" s="381">
        <v>10794.955861258084</v>
      </c>
      <c r="U24" s="381">
        <v>10690.812466404352</v>
      </c>
      <c r="V24" s="381">
        <v>9966.1783072964135</v>
      </c>
      <c r="W24" s="381">
        <v>9561.7403943180943</v>
      </c>
      <c r="X24" s="381">
        <v>9906.0919347005874</v>
      </c>
      <c r="Y24" s="381">
        <v>9944.2292866037424</v>
      </c>
      <c r="Z24" s="381">
        <v>9661.3011477178279</v>
      </c>
      <c r="AA24" s="381">
        <v>9715.6912271630463</v>
      </c>
      <c r="AB24" s="381">
        <v>9820.2684833965541</v>
      </c>
      <c r="AC24" s="409">
        <v>9890.4921152279167</v>
      </c>
      <c r="AD24" s="381">
        <v>9758.5024579838391</v>
      </c>
      <c r="AE24" s="381">
        <v>9390.5980155139932</v>
      </c>
      <c r="AF24" s="381">
        <v>9085.58054957286</v>
      </c>
      <c r="AG24" s="381">
        <v>9078.7954350002128</v>
      </c>
      <c r="AH24" s="381">
        <v>9475.2663374122258</v>
      </c>
      <c r="AI24" s="381">
        <v>9384.0492403762983</v>
      </c>
      <c r="AJ24" s="381">
        <v>9568.4659021690186</v>
      </c>
      <c r="AK24" s="381">
        <v>9610.3090911452582</v>
      </c>
      <c r="AL24" s="381">
        <v>10017.099567876698</v>
      </c>
      <c r="AM24" s="409">
        <v>10213.179108810908</v>
      </c>
      <c r="AN24" s="381">
        <v>10153.337514028141</v>
      </c>
      <c r="AO24" s="381">
        <v>10441.255076752803</v>
      </c>
      <c r="AP24" s="381">
        <v>10597.615264594982</v>
      </c>
      <c r="AQ24" s="381">
        <v>10439.734291695098</v>
      </c>
      <c r="AR24" s="381">
        <v>10452.10827351889</v>
      </c>
      <c r="AS24" s="381">
        <v>10570.031594576301</v>
      </c>
      <c r="AT24" s="381">
        <v>10402.3450352542</v>
      </c>
      <c r="AU24" s="381">
        <v>10456.29511986213</v>
      </c>
      <c r="AV24" s="381">
        <v>10481.484872700054</v>
      </c>
      <c r="AW24" s="409">
        <v>9944.3799400000007</v>
      </c>
      <c r="AX24" s="381">
        <v>9814.5861654904966</v>
      </c>
      <c r="AY24" s="381">
        <v>9502.5532283859047</v>
      </c>
      <c r="AZ24" s="381">
        <v>9620.7045776844971</v>
      </c>
      <c r="BA24" s="381">
        <v>10055.673612726172</v>
      </c>
      <c r="BB24" s="381">
        <v>9931</v>
      </c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>
        <v>8235.2947973522223</v>
      </c>
      <c r="C25" s="344">
        <f t="shared" si="0"/>
        <v>7758.9776842613919</v>
      </c>
      <c r="D25" s="381">
        <v>7282.6605711705606</v>
      </c>
      <c r="E25" s="381">
        <f t="shared" si="1"/>
        <v>7881.7713781579405</v>
      </c>
      <c r="F25" s="381">
        <v>8480.8821851453195</v>
      </c>
      <c r="G25" s="344">
        <v>10489.784358826912</v>
      </c>
      <c r="H25" s="381">
        <v>10641.926434477575</v>
      </c>
      <c r="I25" s="395">
        <v>11210.265816740677</v>
      </c>
      <c r="J25" s="344">
        <v>10812.645917395837</v>
      </c>
      <c r="K25" s="344">
        <v>10488.750129444254</v>
      </c>
      <c r="L25" s="344">
        <v>10688.239642768543</v>
      </c>
      <c r="M25" s="344">
        <v>11351.344545062528</v>
      </c>
      <c r="N25" s="344">
        <v>11561.304441958648</v>
      </c>
      <c r="O25" s="381">
        <v>10782.972076846638</v>
      </c>
      <c r="P25" s="381">
        <v>11152.867728357834</v>
      </c>
      <c r="Q25" s="381">
        <v>11309.157174589071</v>
      </c>
      <c r="R25" s="381">
        <v>11509.19653691647</v>
      </c>
      <c r="S25" s="409">
        <v>11755.883582165998</v>
      </c>
      <c r="T25" s="381">
        <v>11270.674497354497</v>
      </c>
      <c r="U25" s="381">
        <v>11165.750693414178</v>
      </c>
      <c r="V25" s="381">
        <v>10455.846027597105</v>
      </c>
      <c r="W25" s="381">
        <v>10073.142843281845</v>
      </c>
      <c r="X25" s="381">
        <v>10433.055175763009</v>
      </c>
      <c r="Y25" s="381">
        <v>10475.088123296817</v>
      </c>
      <c r="Z25" s="381">
        <v>10239.509523051622</v>
      </c>
      <c r="AA25" s="381">
        <v>10279.220165460185</v>
      </c>
      <c r="AB25" s="381">
        <v>10400.606691289013</v>
      </c>
      <c r="AC25" s="409">
        <v>10467.044384796051</v>
      </c>
      <c r="AD25" s="381">
        <v>10270.870034104528</v>
      </c>
      <c r="AE25" s="381">
        <v>9945.2758257567893</v>
      </c>
      <c r="AF25" s="381">
        <v>9608.7759500440879</v>
      </c>
      <c r="AG25" s="381">
        <v>9630.7072648066442</v>
      </c>
      <c r="AH25" s="381">
        <v>10063.604798101729</v>
      </c>
      <c r="AI25" s="381">
        <v>9950.1369485294126</v>
      </c>
      <c r="AJ25" s="381">
        <v>10118.710612039513</v>
      </c>
      <c r="AK25" s="381">
        <v>10161.417564004312</v>
      </c>
      <c r="AL25" s="381">
        <v>10593.391270339929</v>
      </c>
      <c r="AM25" s="409">
        <v>10777.74057056299</v>
      </c>
      <c r="AN25" s="381">
        <v>10741.311369270043</v>
      </c>
      <c r="AO25" s="381">
        <v>11068.756484288533</v>
      </c>
      <c r="AP25" s="381">
        <v>11249.060330256145</v>
      </c>
      <c r="AQ25" s="381">
        <v>11093.561381798838</v>
      </c>
      <c r="AR25" s="381">
        <v>11086.911459622437</v>
      </c>
      <c r="AS25" s="381">
        <v>11203.946974824777</v>
      </c>
      <c r="AT25" s="381">
        <v>11059.7379950167</v>
      </c>
      <c r="AU25" s="381">
        <v>11093.87409058543</v>
      </c>
      <c r="AV25" s="381">
        <v>11075.465178381768</v>
      </c>
      <c r="AW25" s="409">
        <v>10530.5013</v>
      </c>
      <c r="AX25" s="381">
        <v>10408.692050275095</v>
      </c>
      <c r="AY25" s="381">
        <v>10095.672681554559</v>
      </c>
      <c r="AZ25" s="381">
        <v>10177.932147786791</v>
      </c>
      <c r="BA25" s="381">
        <v>10611.100804688589</v>
      </c>
      <c r="BB25" s="381">
        <v>10532</v>
      </c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>
        <v>8641.6624666124717</v>
      </c>
      <c r="C26" s="344">
        <f t="shared" si="0"/>
        <v>8205.945495638327</v>
      </c>
      <c r="D26" s="381">
        <v>7770.2285246641832</v>
      </c>
      <c r="E26" s="381">
        <f t="shared" si="1"/>
        <v>8390.399003989789</v>
      </c>
      <c r="F26" s="381">
        <v>9010.5694833153939</v>
      </c>
      <c r="G26" s="344">
        <v>11027.135710178263</v>
      </c>
      <c r="H26" s="381">
        <v>11135.115610122777</v>
      </c>
      <c r="I26" s="395">
        <v>11748.066179630425</v>
      </c>
      <c r="J26" s="344">
        <v>11333.19970984268</v>
      </c>
      <c r="K26" s="344">
        <v>10974.733603727995</v>
      </c>
      <c r="L26" s="344">
        <v>11176.534854874721</v>
      </c>
      <c r="M26" s="344">
        <v>11857.182406209573</v>
      </c>
      <c r="N26" s="344">
        <v>12093.992530581316</v>
      </c>
      <c r="O26" s="381">
        <v>11290.065154024511</v>
      </c>
      <c r="P26" s="381">
        <v>11668.091060434728</v>
      </c>
      <c r="Q26" s="381">
        <v>11811.138664297348</v>
      </c>
      <c r="R26" s="381">
        <v>11990.892311954565</v>
      </c>
      <c r="S26" s="409">
        <v>12265.547901354708</v>
      </c>
      <c r="T26" s="381">
        <v>11756.678941798942</v>
      </c>
      <c r="U26" s="381">
        <v>11643.040099765636</v>
      </c>
      <c r="V26" s="381">
        <v>10930.003910603204</v>
      </c>
      <c r="W26" s="381">
        <v>10554.837266164714</v>
      </c>
      <c r="X26" s="381">
        <v>10927.338525906833</v>
      </c>
      <c r="Y26" s="381">
        <v>11023.70803631048</v>
      </c>
      <c r="Z26" s="381">
        <v>10777.107945602773</v>
      </c>
      <c r="AA26" s="381">
        <v>10805.054860392967</v>
      </c>
      <c r="AB26" s="381">
        <v>10951.8370266853</v>
      </c>
      <c r="AC26" s="409">
        <v>11019.136861109781</v>
      </c>
      <c r="AD26" s="381">
        <v>10801.716440839402</v>
      </c>
      <c r="AE26" s="381">
        <v>10568.07196357326</v>
      </c>
      <c r="AF26" s="381">
        <v>10180.971523973345</v>
      </c>
      <c r="AG26" s="381">
        <v>10198.035626171915</v>
      </c>
      <c r="AH26" s="381">
        <v>10609.703574434037</v>
      </c>
      <c r="AI26" s="381">
        <v>10538.395193555365</v>
      </c>
      <c r="AJ26" s="381">
        <v>10671.851346698799</v>
      </c>
      <c r="AK26" s="381">
        <v>10696.90182758128</v>
      </c>
      <c r="AL26" s="381">
        <v>11203.335043019992</v>
      </c>
      <c r="AM26" s="409">
        <v>11401.656904822015</v>
      </c>
      <c r="AN26" s="381">
        <v>11392.667727255908</v>
      </c>
      <c r="AO26" s="381">
        <v>11712.044090755979</v>
      </c>
      <c r="AP26" s="381">
        <v>11912.1383435184</v>
      </c>
      <c r="AQ26" s="381">
        <v>11757.5057189448</v>
      </c>
      <c r="AR26" s="381">
        <v>11732.786794320815</v>
      </c>
      <c r="AS26" s="381">
        <v>11811.598441013995</v>
      </c>
      <c r="AT26" s="381">
        <v>11704.377299475163</v>
      </c>
      <c r="AU26" s="381">
        <v>11751.765311703455</v>
      </c>
      <c r="AV26" s="381">
        <v>11701.522632787448</v>
      </c>
      <c r="AW26" s="409">
        <v>11087.097889999999</v>
      </c>
      <c r="AX26" s="381">
        <v>10958.670505211561</v>
      </c>
      <c r="AY26" s="381">
        <v>10672.989662613923</v>
      </c>
      <c r="AZ26" s="381">
        <v>10751.700796036832</v>
      </c>
      <c r="BA26" s="381">
        <v>11190.942378715288</v>
      </c>
      <c r="BB26" s="381">
        <v>11156</v>
      </c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>
        <v>8984.5351875508059</v>
      </c>
      <c r="C27" s="344">
        <f t="shared" si="0"/>
        <v>8624.2517059776837</v>
      </c>
      <c r="D27" s="381">
        <v>8263.9682244045598</v>
      </c>
      <c r="E27" s="381">
        <f t="shared" si="1"/>
        <v>8922.7114534294051</v>
      </c>
      <c r="F27" s="381">
        <v>9581.4546824542522</v>
      </c>
      <c r="G27" s="344">
        <v>11581.636572742955</v>
      </c>
      <c r="H27" s="381">
        <v>11650.224304685542</v>
      </c>
      <c r="I27" s="395">
        <v>12275.423817027169</v>
      </c>
      <c r="J27" s="344">
        <v>11843.838191957202</v>
      </c>
      <c r="K27" s="344">
        <v>11408.815930272696</v>
      </c>
      <c r="L27" s="344">
        <v>11723.606342512196</v>
      </c>
      <c r="M27" s="344">
        <v>12341.586459680897</v>
      </c>
      <c r="N27" s="344">
        <v>12543.818027640458</v>
      </c>
      <c r="O27" s="381">
        <v>11782.669857568731</v>
      </c>
      <c r="P27" s="381">
        <v>12193.618859153159</v>
      </c>
      <c r="Q27" s="381">
        <v>12290.45002221235</v>
      </c>
      <c r="R27" s="381">
        <v>12502.883418756061</v>
      </c>
      <c r="S27" s="409">
        <v>12811.616814771185</v>
      </c>
      <c r="T27" s="381">
        <v>12273.540811287479</v>
      </c>
      <c r="U27" s="381">
        <v>12153.246016899955</v>
      </c>
      <c r="V27" s="381">
        <v>11408.593175693471</v>
      </c>
      <c r="W27" s="381">
        <v>11036.531689047582</v>
      </c>
      <c r="X27" s="381">
        <v>11437.961821509956</v>
      </c>
      <c r="Y27" s="381">
        <v>11554.566873003554</v>
      </c>
      <c r="Z27" s="381">
        <v>11306.97113905247</v>
      </c>
      <c r="AA27" s="381">
        <v>11332.774267493967</v>
      </c>
      <c r="AB27" s="381">
        <v>11492.151909895521</v>
      </c>
      <c r="AC27" s="409">
        <v>11623.643180111521</v>
      </c>
      <c r="AD27" s="381">
        <v>11359.441146649462</v>
      </c>
      <c r="AE27" s="381">
        <v>11194.111831274195</v>
      </c>
      <c r="AF27" s="381">
        <v>10778.457510009974</v>
      </c>
      <c r="AG27" s="381">
        <v>10776.155559628372</v>
      </c>
      <c r="AH27" s="381">
        <v>11169.379392166871</v>
      </c>
      <c r="AI27" s="381">
        <v>11101.526830125435</v>
      </c>
      <c r="AJ27" s="381">
        <v>11226.440093752482</v>
      </c>
      <c r="AK27" s="381">
        <v>11270.73642303246</v>
      </c>
      <c r="AL27" s="381">
        <v>11825.898342031365</v>
      </c>
      <c r="AM27" s="409">
        <v>12009.009088613986</v>
      </c>
      <c r="AN27" s="381">
        <v>12049.418340794455</v>
      </c>
      <c r="AO27" s="381">
        <v>12356.647213801069</v>
      </c>
      <c r="AP27" s="381">
        <v>12549.365362111559</v>
      </c>
      <c r="AQ27" s="381">
        <v>12408.803497287983</v>
      </c>
      <c r="AR27" s="381">
        <v>12389.734277614023</v>
      </c>
      <c r="AS27" s="381">
        <v>12468.19629249547</v>
      </c>
      <c r="AT27" s="381">
        <v>12386.118146636272</v>
      </c>
      <c r="AU27" s="381">
        <v>12393.858115847806</v>
      </c>
      <c r="AV27" s="381">
        <v>12299.927372775917</v>
      </c>
      <c r="AW27" s="409">
        <v>11708.211569999999</v>
      </c>
      <c r="AX27" s="381">
        <v>11548.471274889025</v>
      </c>
      <c r="AY27" s="381">
        <v>11243.985654829574</v>
      </c>
      <c r="AZ27" s="381">
        <v>11307.894548754892</v>
      </c>
      <c r="BA27" s="381">
        <v>11781.973877854782</v>
      </c>
      <c r="BB27" s="381">
        <v>11789</v>
      </c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>
        <v>9359.1553826500985</v>
      </c>
      <c r="C28" s="343">
        <f t="shared" si="0"/>
        <v>9058.4316533975179</v>
      </c>
      <c r="D28" s="382">
        <v>8757.7079241449374</v>
      </c>
      <c r="E28" s="382">
        <f t="shared" si="1"/>
        <v>9493.2790966257526</v>
      </c>
      <c r="F28" s="382">
        <v>10228.850269106568</v>
      </c>
      <c r="G28" s="343">
        <v>12084.688901667625</v>
      </c>
      <c r="H28" s="382">
        <v>12170.8128789777</v>
      </c>
      <c r="I28" s="396">
        <v>12802.781454423912</v>
      </c>
      <c r="J28" s="343">
        <v>12364.391984404045</v>
      </c>
      <c r="K28" s="343">
        <v>11871.207973765966</v>
      </c>
      <c r="L28" s="343">
        <v>12275.199082113619</v>
      </c>
      <c r="M28" s="343">
        <v>12843.137559292798</v>
      </c>
      <c r="N28" s="343">
        <v>13056.776927795619</v>
      </c>
      <c r="O28" s="382">
        <v>12286.140841338191</v>
      </c>
      <c r="P28" s="382">
        <v>12691.668080160824</v>
      </c>
      <c r="Q28" s="382">
        <v>12837.771775507181</v>
      </c>
      <c r="R28" s="382">
        <v>13030.022191439257</v>
      </c>
      <c r="S28" s="411">
        <v>13399.691029219699</v>
      </c>
      <c r="T28" s="382">
        <v>12823.831557907115</v>
      </c>
      <c r="U28" s="382">
        <v>12686.9637274506</v>
      </c>
      <c r="V28" s="382">
        <v>11947.006098920023</v>
      </c>
      <c r="W28" s="382">
        <v>11562.788151051775</v>
      </c>
      <c r="X28" s="382">
        <v>11926.117692106542</v>
      </c>
      <c r="Y28" s="382">
        <v>12053.850462904476</v>
      </c>
      <c r="Z28" s="382">
        <v>11831.032910676075</v>
      </c>
      <c r="AA28" s="382">
        <v>11868.032523267839</v>
      </c>
      <c r="AB28" s="382">
        <v>12028.828309043722</v>
      </c>
      <c r="AC28" s="411">
        <v>12222.908114844462</v>
      </c>
      <c r="AD28" s="382">
        <v>11955.803407380097</v>
      </c>
      <c r="AE28" s="382">
        <v>11769.873885765985</v>
      </c>
      <c r="AF28" s="382">
        <v>11338.007877885548</v>
      </c>
      <c r="AG28" s="382">
        <v>11323.442429967152</v>
      </c>
      <c r="AH28" s="382">
        <v>11698.884006787424</v>
      </c>
      <c r="AI28" s="382">
        <v>11646.922037197233</v>
      </c>
      <c r="AJ28" s="382">
        <v>11769.444741650996</v>
      </c>
      <c r="AK28" s="382">
        <v>11857.35446244171</v>
      </c>
      <c r="AL28" s="382">
        <v>12424.624757972484</v>
      </c>
      <c r="AM28" s="411">
        <v>12605.318505427922</v>
      </c>
      <c r="AN28" s="382">
        <v>12729.094540431881</v>
      </c>
      <c r="AO28" s="382">
        <v>13048.608933641306</v>
      </c>
      <c r="AP28" s="382">
        <v>13195.640228838904</v>
      </c>
      <c r="AQ28" s="382">
        <v>13041.131437426997</v>
      </c>
      <c r="AR28" s="382">
        <v>12997.472211596878</v>
      </c>
      <c r="AS28" s="382">
        <v>13105.69311557021</v>
      </c>
      <c r="AT28" s="382">
        <v>13063.221300959551</v>
      </c>
      <c r="AU28" s="382">
        <v>13076.575420781606</v>
      </c>
      <c r="AV28" s="382">
        <v>12944.788672985302</v>
      </c>
      <c r="AW28" s="411">
        <v>12272.462729999999</v>
      </c>
      <c r="AX28" s="382">
        <v>12112.441353923681</v>
      </c>
      <c r="AY28" s="382">
        <v>11800.232673076553</v>
      </c>
      <c r="AZ28" s="382">
        <v>11889.933736078809</v>
      </c>
      <c r="BA28" s="382">
        <v>12386.229833945763</v>
      </c>
      <c r="BB28" s="382">
        <v>12443</v>
      </c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>
        <v>9746.4745674137721</v>
      </c>
      <c r="C29" s="344">
        <f t="shared" si="0"/>
        <v>9502.0469687729201</v>
      </c>
      <c r="D29" s="381">
        <v>9257.6193701320681</v>
      </c>
      <c r="E29" s="381">
        <f t="shared" si="1"/>
        <v>10078.703441793699</v>
      </c>
      <c r="F29" s="381">
        <v>10899.787513455329</v>
      </c>
      <c r="G29" s="344">
        <v>12673.488786658998</v>
      </c>
      <c r="H29" s="381">
        <v>12696.881332999248</v>
      </c>
      <c r="I29" s="395">
        <v>13361.46726829967</v>
      </c>
      <c r="J29" s="344">
        <v>12924.60701818017</v>
      </c>
      <c r="K29" s="344">
        <v>12371.346306523992</v>
      </c>
      <c r="L29" s="344">
        <v>12772.536798147688</v>
      </c>
      <c r="M29" s="344">
        <v>13348.975420439845</v>
      </c>
      <c r="N29" s="344">
        <v>13593.410854111789</v>
      </c>
      <c r="O29" s="381">
        <v>12789.611825107651</v>
      </c>
      <c r="P29" s="381">
        <v>13169.108367885412</v>
      </c>
      <c r="Q29" s="381">
        <v>13417.479431363838</v>
      </c>
      <c r="R29" s="381">
        <v>13608.663028120238</v>
      </c>
      <c r="S29" s="409">
        <v>13990.565597070348</v>
      </c>
      <c r="T29" s="381">
        <v>13350.979235743682</v>
      </c>
      <c r="U29" s="381">
        <v>13192.467285901654</v>
      </c>
      <c r="V29" s="381">
        <v>12443.320892346968</v>
      </c>
      <c r="W29" s="381">
        <v>12069.946596289685</v>
      </c>
      <c r="X29" s="381">
        <v>12453.080933168965</v>
      </c>
      <c r="Y29" s="381">
        <v>12612.337640540685</v>
      </c>
      <c r="Z29" s="381">
        <v>12362.829911401135</v>
      </c>
      <c r="AA29" s="381">
        <v>12427.792037228541</v>
      </c>
      <c r="AB29" s="381">
        <v>12572.781676315964</v>
      </c>
      <c r="AC29" s="409">
        <v>12797.713256322997</v>
      </c>
      <c r="AD29" s="381">
        <v>12563.924923956127</v>
      </c>
      <c r="AE29" s="381">
        <v>12335.904750604393</v>
      </c>
      <c r="AF29" s="381">
        <v>11902.300198031251</v>
      </c>
      <c r="AG29" s="381">
        <v>11879.979219241235</v>
      </c>
      <c r="AH29" s="381">
        <v>12252.525583897803</v>
      </c>
      <c r="AI29" s="381">
        <v>12187.883136894465</v>
      </c>
      <c r="AJ29" s="381">
        <v>12335.617587859846</v>
      </c>
      <c r="AK29" s="381">
        <v>12422.666761920844</v>
      </c>
      <c r="AL29" s="381">
        <v>13016.340325951762</v>
      </c>
      <c r="AM29" s="409">
        <v>13227.854493814693</v>
      </c>
      <c r="AN29" s="381">
        <v>13399.330792852121</v>
      </c>
      <c r="AO29" s="381">
        <v>13698.474122996968</v>
      </c>
      <c r="AP29" s="381">
        <v>13801.846053829151</v>
      </c>
      <c r="AQ29" s="381">
        <v>13627.931765875999</v>
      </c>
      <c r="AR29" s="381">
        <v>13606.440384312491</v>
      </c>
      <c r="AS29" s="381">
        <v>13720.507467411951</v>
      </c>
      <c r="AT29" s="381">
        <v>13775.107151566559</v>
      </c>
      <c r="AU29" s="381">
        <v>13767.191934202243</v>
      </c>
      <c r="AV29" s="381">
        <v>13550.93617301059</v>
      </c>
      <c r="AW29" s="409">
        <v>12857.49058</v>
      </c>
      <c r="AX29" s="381">
        <v>12713.004911368982</v>
      </c>
      <c r="AY29" s="381">
        <v>12428.117564885644</v>
      </c>
      <c r="AZ29" s="381">
        <v>12436.823132338759</v>
      </c>
      <c r="BA29" s="381">
        <v>12969.123205730497</v>
      </c>
      <c r="BB29" s="381">
        <v>13097</v>
      </c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>
        <v>10057.59981419115</v>
      </c>
      <c r="C30" s="344">
        <f t="shared" si="0"/>
        <v>9935.3381732655707</v>
      </c>
      <c r="D30" s="381">
        <v>9813.0765323399919</v>
      </c>
      <c r="E30" s="381">
        <f t="shared" si="1"/>
        <v>10703.671473920265</v>
      </c>
      <c r="F30" s="381">
        <v>11594.26641550054</v>
      </c>
      <c r="G30" s="344">
        <v>13210.84013801035</v>
      </c>
      <c r="H30" s="381">
        <v>13288.708343773491</v>
      </c>
      <c r="I30" s="395">
        <v>13982.809435133457</v>
      </c>
      <c r="J30" s="344">
        <v>13455.076120959333</v>
      </c>
      <c r="K30" s="344">
        <v>12895.07607007249</v>
      </c>
      <c r="L30" s="344">
        <v>13292.480774001488</v>
      </c>
      <c r="M30" s="344">
        <v>13897.680896938335</v>
      </c>
      <c r="N30" s="344">
        <v>14137.936455814961</v>
      </c>
      <c r="O30" s="381">
        <v>13296.704902285524</v>
      </c>
      <c r="P30" s="381">
        <v>13725.549566528458</v>
      </c>
      <c r="Q30" s="381">
        <v>14019.857219013771</v>
      </c>
      <c r="R30" s="381">
        <v>14208.5105970356</v>
      </c>
      <c r="S30" s="409">
        <v>14601.042638735948</v>
      </c>
      <c r="T30" s="381">
        <v>13911.555790711347</v>
      </c>
      <c r="U30" s="381">
        <v>13705.024382377604</v>
      </c>
      <c r="V30" s="381">
        <v>12979.518124531436</v>
      </c>
      <c r="W30" s="381">
        <v>12583.471047116356</v>
      </c>
      <c r="X30" s="381">
        <v>13014.7665583324</v>
      </c>
      <c r="Y30" s="381">
        <v>13194.506253271011</v>
      </c>
      <c r="Z30" s="381">
        <v>12906.229755778379</v>
      </c>
      <c r="AA30" s="381">
        <v>13045.977628403998</v>
      </c>
      <c r="AB30" s="381">
        <v>13171.312304518535</v>
      </c>
      <c r="AC30" s="409">
        <v>13419.690856220743</v>
      </c>
      <c r="AD30" s="381">
        <v>13217.403570221528</v>
      </c>
      <c r="AE30" s="381">
        <v>12926.263589576258</v>
      </c>
      <c r="AF30" s="381">
        <v>12463.431216663535</v>
      </c>
      <c r="AG30" s="381">
        <v>12447.307580606506</v>
      </c>
      <c r="AH30" s="381">
        <v>12845.389725054149</v>
      </c>
      <c r="AI30" s="381">
        <v>12767.273167171283</v>
      </c>
      <c r="AJ30" s="381">
        <v>12898.894409279907</v>
      </c>
      <c r="AK30" s="381">
        <v>12985.13829607596</v>
      </c>
      <c r="AL30" s="381">
        <v>13591.229858822626</v>
      </c>
      <c r="AM30" s="409">
        <v>13849.010136329211</v>
      </c>
      <c r="AN30" s="381">
        <v>14047.990023061648</v>
      </c>
      <c r="AO30" s="381">
        <v>14404.90652519128</v>
      </c>
      <c r="AP30" s="381">
        <v>14468.801716291771</v>
      </c>
      <c r="AQ30" s="381">
        <v>14266.582985416402</v>
      </c>
      <c r="AR30" s="381">
        <v>14260.927390140179</v>
      </c>
      <c r="AS30" s="381">
        <v>14336.515633529116</v>
      </c>
      <c r="AT30" s="381">
        <v>14411.630493558818</v>
      </c>
      <c r="AU30" s="381">
        <v>14446.523864070256</v>
      </c>
      <c r="AV30" s="381">
        <v>14182.524170299712</v>
      </c>
      <c r="AW30" s="409">
        <v>13452.36002</v>
      </c>
      <c r="AX30" s="381">
        <v>13271.593596519719</v>
      </c>
      <c r="AY30" s="381">
        <v>13007.541542226249</v>
      </c>
      <c r="AZ30" s="381">
        <v>13037.471032578893</v>
      </c>
      <c r="BA30" s="381">
        <v>13563.206502628027</v>
      </c>
      <c r="BB30" s="381">
        <v>13740</v>
      </c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>
        <v>10432.220009290442</v>
      </c>
      <c r="C31" s="344">
        <f t="shared" si="0"/>
        <v>10421.977963782821</v>
      </c>
      <c r="D31" s="381">
        <v>10411.735918275201</v>
      </c>
      <c r="E31" s="381">
        <f t="shared" si="1"/>
        <v>11332.58437463814</v>
      </c>
      <c r="F31" s="381">
        <v>12253.432831001079</v>
      </c>
      <c r="G31" s="344">
        <v>13776.774008050603</v>
      </c>
      <c r="H31" s="381">
        <v>13869.575595088951</v>
      </c>
      <c r="I31" s="395">
        <v>14583.266150981233</v>
      </c>
      <c r="J31" s="344">
        <v>14025.206465067778</v>
      </c>
      <c r="K31" s="344">
        <v>13437.678978253367</v>
      </c>
      <c r="L31" s="344">
        <v>13803.382245927394</v>
      </c>
      <c r="M31" s="344">
        <v>14420.665804225959</v>
      </c>
      <c r="N31" s="344">
        <v>14623.274492115614</v>
      </c>
      <c r="O31" s="381">
        <v>13756.710765154025</v>
      </c>
      <c r="P31" s="381">
        <v>14299.164876240733</v>
      </c>
      <c r="Q31" s="381">
        <v>14550.986021027691</v>
      </c>
      <c r="R31" s="381">
        <v>14820.476298656324</v>
      </c>
      <c r="S31" s="409">
        <v>15228.321800814363</v>
      </c>
      <c r="T31" s="381">
        <v>14461.846537330983</v>
      </c>
      <c r="U31" s="381">
        <v>14292.819217785804</v>
      </c>
      <c r="V31" s="381">
        <v>13542.303649220918</v>
      </c>
      <c r="W31" s="381">
        <v>13105.483505394706</v>
      </c>
      <c r="X31" s="381">
        <v>13582.579663043072</v>
      </c>
      <c r="Y31" s="381">
        <v>13800.356301095449</v>
      </c>
      <c r="Z31" s="381">
        <v>13488.305745662899</v>
      </c>
      <c r="AA31" s="381">
        <v>13654.739658738365</v>
      </c>
      <c r="AB31" s="381">
        <v>13831.697161775472</v>
      </c>
      <c r="AC31" s="409">
        <v>14062.633993193693</v>
      </c>
      <c r="AD31" s="381">
        <v>13892.720834485515</v>
      </c>
      <c r="AE31" s="381">
        <v>13524.731753259273</v>
      </c>
      <c r="AF31" s="381">
        <v>13021.400933782397</v>
      </c>
      <c r="AG31" s="381">
        <v>13013.094288815893</v>
      </c>
      <c r="AH31" s="381">
        <v>13456.356588077862</v>
      </c>
      <c r="AI31" s="381">
        <v>13352.575340614188</v>
      </c>
      <c r="AJ31" s="381">
        <v>13520.091726475806</v>
      </c>
      <c r="AK31" s="381">
        <v>13593.06207541533</v>
      </c>
      <c r="AL31" s="381">
        <v>14154.902034954544</v>
      </c>
      <c r="AM31" s="409">
        <v>14501.91373390558</v>
      </c>
      <c r="AN31" s="381">
        <v>14710.134892152872</v>
      </c>
      <c r="AO31" s="381">
        <v>15128.440642894951</v>
      </c>
      <c r="AP31" s="381">
        <v>15152.5605252893</v>
      </c>
      <c r="AQ31" s="381">
        <v>14892.587646154025</v>
      </c>
      <c r="AR31" s="381">
        <v>14959.702990347187</v>
      </c>
      <c r="AS31" s="381">
        <v>14981.175342256382</v>
      </c>
      <c r="AT31" s="381">
        <v>15091.052494301011</v>
      </c>
      <c r="AU31" s="381">
        <v>15138.268835846155</v>
      </c>
      <c r="AV31" s="381">
        <v>14838.446556275981</v>
      </c>
      <c r="AW31" s="409">
        <v>14093.15688</v>
      </c>
      <c r="AX31" s="381">
        <v>13874.309711518586</v>
      </c>
      <c r="AY31" s="381">
        <v>13648.06841172277</v>
      </c>
      <c r="AZ31" s="381">
        <v>13646.389471892902</v>
      </c>
      <c r="BA31" s="381">
        <v>14159.324331364247</v>
      </c>
      <c r="BB31" s="381">
        <v>14374</v>
      </c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>
        <v>10800.490709557542</v>
      </c>
      <c r="C32" s="344">
        <f t="shared" si="0"/>
        <v>10911.614753130729</v>
      </c>
      <c r="D32" s="381">
        <v>11022.738796703916</v>
      </c>
      <c r="E32" s="381">
        <f t="shared" si="1"/>
        <v>11964.726314390711</v>
      </c>
      <c r="F32" s="381">
        <v>12906.713832077505</v>
      </c>
      <c r="G32" s="344">
        <v>14325.558366877514</v>
      </c>
      <c r="H32" s="381">
        <v>14434.003207216238</v>
      </c>
      <c r="I32" s="395">
        <v>15157.616053096499</v>
      </c>
      <c r="J32" s="344">
        <v>14600.294464342385</v>
      </c>
      <c r="K32" s="344">
        <v>14022.746461857094</v>
      </c>
      <c r="L32" s="344">
        <v>14418.272513024063</v>
      </c>
      <c r="M32" s="344">
        <v>15003.665373005606</v>
      </c>
      <c r="N32" s="344">
        <v>15155.962580738282</v>
      </c>
      <c r="O32" s="381">
        <v>14242.071281881417</v>
      </c>
      <c r="P32" s="381">
        <v>14841.866786028395</v>
      </c>
      <c r="Q32" s="381">
        <v>15108.02354509107</v>
      </c>
      <c r="R32" s="381">
        <v>15459.707798864109</v>
      </c>
      <c r="S32" s="409">
        <v>15906.00732413122</v>
      </c>
      <c r="T32" s="381">
        <v>15053.28051734274</v>
      </c>
      <c r="U32" s="381">
        <v>14875.91169451074</v>
      </c>
      <c r="V32" s="381">
        <v>14089.579336615807</v>
      </c>
      <c r="W32" s="381">
        <v>13604.153943180936</v>
      </c>
      <c r="X32" s="381">
        <v>14158.562740483396</v>
      </c>
      <c r="Y32" s="381">
        <v>14416.073613542436</v>
      </c>
      <c r="Z32" s="381">
        <v>14141.932604735885</v>
      </c>
      <c r="AA32" s="381">
        <v>14261.616976904515</v>
      </c>
      <c r="AB32" s="381">
        <v>14470.251114660279</v>
      </c>
      <c r="AC32" s="409">
        <v>14710.818514435445</v>
      </c>
      <c r="AD32" s="381">
        <v>14561.318523980706</v>
      </c>
      <c r="AE32" s="381">
        <v>14108.603132462216</v>
      </c>
      <c r="AF32" s="381">
        <v>13576.209349387838</v>
      </c>
      <c r="AG32" s="381">
        <v>13615.880672766492</v>
      </c>
      <c r="AH32" s="381">
        <v>14071.84913156842</v>
      </c>
      <c r="AI32" s="381">
        <v>13985.174659385815</v>
      </c>
      <c r="AJ32" s="381">
        <v>14131.152956910933</v>
      </c>
      <c r="AK32" s="381">
        <v>14229.393507994857</v>
      </c>
      <c r="AL32" s="381">
        <v>14805.508725813279</v>
      </c>
      <c r="AM32" s="409">
        <v>15193.467015905075</v>
      </c>
      <c r="AN32" s="381">
        <v>15446.450775093417</v>
      </c>
      <c r="AO32" s="381">
        <v>15883.547158462057</v>
      </c>
      <c r="AP32" s="381">
        <v>15857.000130022105</v>
      </c>
      <c r="AQ32" s="381">
        <v>15556.531983299988</v>
      </c>
      <c r="AR32" s="381">
        <v>15672.011216614541</v>
      </c>
      <c r="AS32" s="381">
        <v>15650.905150767485</v>
      </c>
      <c r="AT32" s="381">
        <v>15806.416614536394</v>
      </c>
      <c r="AU32" s="381">
        <v>15857.096808148353</v>
      </c>
      <c r="AV32" s="381">
        <v>15567.372108313692</v>
      </c>
      <c r="AW32" s="409">
        <v>14726.29917</v>
      </c>
      <c r="AX32" s="381">
        <v>14477.025826517454</v>
      </c>
      <c r="AY32" s="381">
        <v>14260.150831422572</v>
      </c>
      <c r="AZ32" s="381">
        <v>14271.848989354661</v>
      </c>
      <c r="BA32" s="381">
        <v>14779.856542164751</v>
      </c>
      <c r="BB32" s="381">
        <v>15026</v>
      </c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>
        <v>11162.41191499245</v>
      </c>
      <c r="C33" s="344">
        <f t="shared" si="0"/>
        <v>11367.218063828768</v>
      </c>
      <c r="D33" s="381">
        <v>11572.024212665086</v>
      </c>
      <c r="E33" s="381">
        <f t="shared" si="1"/>
        <v>12574.837644545676</v>
      </c>
      <c r="F33" s="381">
        <v>13577.651076426266</v>
      </c>
      <c r="G33" s="344">
        <v>14925.791259344451</v>
      </c>
      <c r="H33" s="381">
        <v>15025.830217990479</v>
      </c>
      <c r="I33" s="395">
        <v>15747.630043451272</v>
      </c>
      <c r="J33" s="344">
        <v>15215.043704946276</v>
      </c>
      <c r="K33" s="344">
        <v>14603.095659302728</v>
      </c>
      <c r="L33" s="344">
        <v>14992.471512445216</v>
      </c>
      <c r="M33" s="344">
        <v>15642.39284174213</v>
      </c>
      <c r="N33" s="344">
        <v>15747.838234763469</v>
      </c>
      <c r="O33" s="381">
        <v>14749.16435905929</v>
      </c>
      <c r="P33" s="381">
        <v>15415.48209574067</v>
      </c>
      <c r="Q33" s="381">
        <v>15648.868117873537</v>
      </c>
      <c r="R33" s="381">
        <v>16114.086964953594</v>
      </c>
      <c r="S33" s="409">
        <v>16544.487899818178</v>
      </c>
      <c r="T33" s="381">
        <v>15649.857401528514</v>
      </c>
      <c r="U33" s="381">
        <v>15477.813605968737</v>
      </c>
      <c r="V33" s="381">
        <v>14641.286406094865</v>
      </c>
      <c r="W33" s="381">
        <v>14166.484436854771</v>
      </c>
      <c r="X33" s="381">
        <v>14767.225708842318</v>
      </c>
      <c r="Y33" s="381">
        <v>15021.923661366876</v>
      </c>
      <c r="Z33" s="381">
        <v>14776.221391055229</v>
      </c>
      <c r="AA33" s="381">
        <v>14941.998069631161</v>
      </c>
      <c r="AB33" s="381">
        <v>15179.755506754509</v>
      </c>
      <c r="AC33" s="409">
        <v>15406.175494096407</v>
      </c>
      <c r="AD33" s="381">
        <v>15245.035256705689</v>
      </c>
      <c r="AE33" s="381">
        <v>14806.005057621287</v>
      </c>
      <c r="AF33" s="381">
        <v>14173.695335424467</v>
      </c>
      <c r="AG33" s="381">
        <v>14267.999957705377</v>
      </c>
      <c r="AH33" s="381">
        <v>14720.529998482487</v>
      </c>
      <c r="AI33" s="381">
        <v>14617.773978157442</v>
      </c>
      <c r="AJ33" s="381">
        <v>14763.934373262002</v>
      </c>
      <c r="AK33" s="381">
        <v>14861.463792588358</v>
      </c>
      <c r="AL33" s="381">
        <v>15499.582674035417</v>
      </c>
      <c r="AM33" s="409">
        <v>15923.669982327696</v>
      </c>
      <c r="AN33" s="381">
        <v>16198.949424691995</v>
      </c>
      <c r="AO33" s="381">
        <v>16650.493323227947</v>
      </c>
      <c r="AP33" s="381">
        <v>16516.200494083994</v>
      </c>
      <c r="AQ33" s="381">
        <v>16229.328911607898</v>
      </c>
      <c r="AR33" s="381">
        <v>16394.161352743966</v>
      </c>
      <c r="AS33" s="381">
        <v>16365.999901744579</v>
      </c>
      <c r="AT33" s="381">
        <v>16575.114202406829</v>
      </c>
      <c r="AU33" s="381">
        <v>16583.823988937391</v>
      </c>
      <c r="AV33" s="381">
        <v>16296.297660351402</v>
      </c>
      <c r="AW33" s="409">
        <v>15404.275369999999</v>
      </c>
      <c r="AX33" s="381">
        <v>15086.199614177025</v>
      </c>
      <c r="AY33" s="381">
        <v>14882.768232528566</v>
      </c>
      <c r="AZ33" s="381">
        <v>14896.274689432184</v>
      </c>
      <c r="BA33" s="381">
        <v>15406.492348481323</v>
      </c>
      <c r="BB33" s="381">
        <v>15680</v>
      </c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>
        <v>11581.478573917082</v>
      </c>
      <c r="C34" s="344">
        <f t="shared" si="0"/>
        <v>11845.222355024915</v>
      </c>
      <c r="D34" s="381">
        <v>12108.966136132745</v>
      </c>
      <c r="E34" s="381">
        <f t="shared" si="1"/>
        <v>13214.089714998558</v>
      </c>
      <c r="F34" s="381">
        <v>14319.213293864372</v>
      </c>
      <c r="G34" s="344">
        <v>15411.694077055778</v>
      </c>
      <c r="H34" s="381">
        <v>15590.257830117765</v>
      </c>
      <c r="I34" s="395">
        <v>16290.651769087523</v>
      </c>
      <c r="J34" s="344">
        <v>15770.301083556242</v>
      </c>
      <c r="K34" s="344">
        <v>15169.289998274078</v>
      </c>
      <c r="L34" s="344">
        <v>15589.276771686098</v>
      </c>
      <c r="M34" s="344">
        <v>16225.392410521776</v>
      </c>
      <c r="N34" s="344">
        <v>16245.013784144625</v>
      </c>
      <c r="O34" s="381">
        <v>15252.635342828751</v>
      </c>
      <c r="P34" s="381">
        <v>16016.575983163713</v>
      </c>
      <c r="Q34" s="381">
        <v>16235.052954242559</v>
      </c>
      <c r="R34" s="381">
        <v>16719.993600221638</v>
      </c>
      <c r="S34" s="409">
        <v>17160.565648288051</v>
      </c>
      <c r="T34" s="381">
        <v>16254.148641975309</v>
      </c>
      <c r="U34" s="381">
        <v>16093.822593476531</v>
      </c>
      <c r="V34" s="381">
        <v>15279.405426215224</v>
      </c>
      <c r="W34" s="381">
        <v>14750.034949157805</v>
      </c>
      <c r="X34" s="381">
        <v>15328.911334005754</v>
      </c>
      <c r="Y34" s="381">
        <v>15584.357744852105</v>
      </c>
      <c r="Z34" s="381">
        <v>15398.907333722391</v>
      </c>
      <c r="AA34" s="381">
        <v>15660.073405722163</v>
      </c>
      <c r="AB34" s="381">
        <v>15880.163688693685</v>
      </c>
      <c r="AC34" s="409">
        <v>16138.222163638979</v>
      </c>
      <c r="AD34" s="381">
        <v>15985.868374965437</v>
      </c>
      <c r="AE34" s="381">
        <v>15530.978686798273</v>
      </c>
      <c r="AF34" s="381">
        <v>14832.826700972812</v>
      </c>
      <c r="AG34" s="381">
        <v>14961.743877853127</v>
      </c>
      <c r="AH34" s="381">
        <v>15361.668064618483</v>
      </c>
      <c r="AI34" s="381">
        <v>15300.626513840833</v>
      </c>
      <c r="AJ34" s="381">
        <v>15437.260136656159</v>
      </c>
      <c r="AK34" s="381">
        <v>15517.680582435996</v>
      </c>
      <c r="AL34" s="381">
        <v>16197.863131034661</v>
      </c>
      <c r="AM34" s="409">
        <v>16687.001249684425</v>
      </c>
      <c r="AN34" s="381">
        <v>17001.344938152844</v>
      </c>
      <c r="AO34" s="381">
        <v>17481.89980029835</v>
      </c>
      <c r="AP34" s="381">
        <v>17273.634637888441</v>
      </c>
      <c r="AQ34" s="381">
        <v>16971.6819133311</v>
      </c>
      <c r="AR34" s="381">
        <v>17127.383637468218</v>
      </c>
      <c r="AS34" s="381">
        <v>17125.265780912247</v>
      </c>
      <c r="AT34" s="381">
        <v>17390.188718655569</v>
      </c>
      <c r="AU34" s="381">
        <v>17326.3495867001</v>
      </c>
      <c r="AV34" s="381">
        <v>17004.20714943203</v>
      </c>
      <c r="AW34" s="409">
        <v>16080.064549999999</v>
      </c>
      <c r="AX34" s="381">
        <v>15750.263619452564</v>
      </c>
      <c r="AY34" s="381">
        <v>15541.204570415615</v>
      </c>
      <c r="AZ34" s="381">
        <v>15541.376737194394</v>
      </c>
      <c r="BA34" s="381">
        <v>16018.886431927065</v>
      </c>
      <c r="BB34" s="381">
        <v>16355</v>
      </c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>
        <v>12032.292707002669</v>
      </c>
      <c r="C35" s="344">
        <f t="shared" si="0"/>
        <v>12329.842763931405</v>
      </c>
      <c r="D35" s="381">
        <v>12627.392820860141</v>
      </c>
      <c r="E35" s="381">
        <f t="shared" si="1"/>
        <v>13791.115436264303</v>
      </c>
      <c r="F35" s="381">
        <v>14954.838051668463</v>
      </c>
      <c r="G35" s="344">
        <v>15891.880391029326</v>
      </c>
      <c r="H35" s="381">
        <v>16110.846404409922</v>
      </c>
      <c r="I35" s="395">
        <v>16917.215298667812</v>
      </c>
      <c r="J35" s="344">
        <v>16315.643151833885</v>
      </c>
      <c r="K35" s="344">
        <v>15711.892906454954</v>
      </c>
      <c r="L35" s="344">
        <v>16140.869511287521</v>
      </c>
      <c r="M35" s="344">
        <v>16795.53169469599</v>
      </c>
      <c r="N35" s="344">
        <v>16817.160249702305</v>
      </c>
      <c r="O35" s="381">
        <v>15795.949354090759</v>
      </c>
      <c r="P35" s="381">
        <v>16603.930581731373</v>
      </c>
      <c r="Q35" s="381">
        <v>16808.283429586849</v>
      </c>
      <c r="R35" s="381">
        <v>17395.579498545507</v>
      </c>
      <c r="S35" s="409">
        <v>17782.244103562192</v>
      </c>
      <c r="T35" s="381">
        <v>16868.725690770138</v>
      </c>
      <c r="U35" s="381">
        <v>16700.426863617795</v>
      </c>
      <c r="V35" s="381">
        <v>15828.896804652197</v>
      </c>
      <c r="W35" s="381">
        <v>15316.609446557479</v>
      </c>
      <c r="X35" s="381">
        <v>15894.681945534014</v>
      </c>
      <c r="Y35" s="381">
        <v>16188.234339752034</v>
      </c>
      <c r="Z35" s="381">
        <v>16054.468000070738</v>
      </c>
      <c r="AA35" s="381">
        <v>16334.800361944157</v>
      </c>
      <c r="AB35" s="381">
        <v>16567.837176415786</v>
      </c>
      <c r="AC35" s="409">
        <v>16861.53319273355</v>
      </c>
      <c r="AD35" s="381">
        <v>16728.381386917383</v>
      </c>
      <c r="AE35" s="381">
        <v>16194.321448170505</v>
      </c>
      <c r="AF35" s="381">
        <v>15491.958066521154</v>
      </c>
      <c r="AG35" s="381">
        <v>15650.862838533223</v>
      </c>
      <c r="AH35" s="381">
        <v>16007.331811221324</v>
      </c>
      <c r="AI35" s="381">
        <v>15977.566906358134</v>
      </c>
      <c r="AJ35" s="381">
        <v>16149.68223469901</v>
      </c>
      <c r="AK35" s="381">
        <v>16199.464260199773</v>
      </c>
      <c r="AL35" s="381">
        <v>16883.524061702592</v>
      </c>
      <c r="AM35" s="409">
        <v>17468.277013380459</v>
      </c>
      <c r="AN35" s="381">
        <v>17860.380134916817</v>
      </c>
      <c r="AO35" s="381">
        <v>18352.771774698042</v>
      </c>
      <c r="AP35" s="381">
        <v>18049.164477961254</v>
      </c>
      <c r="AQ35" s="381">
        <v>17763.356494385142</v>
      </c>
      <c r="AR35" s="381">
        <v>17897.513084175236</v>
      </c>
      <c r="AS35" s="381">
        <v>17891.69454573244</v>
      </c>
      <c r="AT35" s="381">
        <v>18169.321115411123</v>
      </c>
      <c r="AU35" s="381">
        <v>18082.416684725962</v>
      </c>
      <c r="AV35" s="381">
        <v>17730.920484316361</v>
      </c>
      <c r="AW35" s="409">
        <v>16765.695319999999</v>
      </c>
      <c r="AX35" s="381">
        <v>16372.352752433539</v>
      </c>
      <c r="AY35" s="381">
        <v>16192.266421318331</v>
      </c>
      <c r="AZ35" s="381">
        <v>16167.870072040387</v>
      </c>
      <c r="BA35" s="381">
        <v>16665.867556630539</v>
      </c>
      <c r="BB35" s="381">
        <v>17031</v>
      </c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>
        <v>12495.80582975264</v>
      </c>
      <c r="C36" s="344">
        <f t="shared" si="0"/>
        <v>12820.812667670089</v>
      </c>
      <c r="D36" s="381">
        <v>13145.819505587537</v>
      </c>
      <c r="E36" s="381">
        <f t="shared" si="1"/>
        <v>14344.599499833597</v>
      </c>
      <c r="F36" s="381">
        <v>15543.379494079658</v>
      </c>
      <c r="G36" s="344">
        <v>16412.082231167336</v>
      </c>
      <c r="H36" s="381">
        <v>16664.314257078426</v>
      </c>
      <c r="I36" s="395">
        <v>17502.007926276081</v>
      </c>
      <c r="J36" s="344">
        <v>16984.926599265538</v>
      </c>
      <c r="K36" s="344">
        <v>16230.904383845358</v>
      </c>
      <c r="L36" s="344">
        <v>16796.451046059701</v>
      </c>
      <c r="M36" s="344">
        <v>17434.259163432514</v>
      </c>
      <c r="N36" s="344">
        <v>17361.685851405477</v>
      </c>
      <c r="O36" s="381">
        <v>16353.751738986419</v>
      </c>
      <c r="P36" s="381">
        <v>17174.111069229803</v>
      </c>
      <c r="Q36" s="381">
        <v>17420.37698800533</v>
      </c>
      <c r="R36" s="381">
        <v>18037.840531929629</v>
      </c>
      <c r="S36" s="409">
        <v>18347.915490793621</v>
      </c>
      <c r="T36" s="381">
        <v>17473.016931216931</v>
      </c>
      <c r="U36" s="381">
        <v>17304.679954417425</v>
      </c>
      <c r="V36" s="381">
        <v>16378.388183089171</v>
      </c>
      <c r="W36" s="381">
        <v>15895.915955134675</v>
      </c>
      <c r="X36" s="381">
        <v>16415.517707049199</v>
      </c>
      <c r="Y36" s="381">
        <v>16796.057840500984</v>
      </c>
      <c r="Z36" s="381">
        <v>16677.153942737899</v>
      </c>
      <c r="AA36" s="381">
        <v>16977.487211306445</v>
      </c>
      <c r="AB36" s="381">
        <v>17228.222033672722</v>
      </c>
      <c r="AC36" s="409">
        <v>17549.90166003611</v>
      </c>
      <c r="AD36" s="381">
        <v>17459.135143023937</v>
      </c>
      <c r="AE36" s="381">
        <v>16872.26099402281</v>
      </c>
      <c r="AF36" s="381">
        <v>16185.863748717133</v>
      </c>
      <c r="AG36" s="381">
        <v>16284.482285601502</v>
      </c>
      <c r="AH36" s="381">
        <v>16766.137569495222</v>
      </c>
      <c r="AI36" s="381">
        <v>16687.02408628893</v>
      </c>
      <c r="AJ36" s="381">
        <v>16836.040109642734</v>
      </c>
      <c r="AK36" s="381">
        <v>16906.814825879694</v>
      </c>
      <c r="AL36" s="381">
        <v>17625.271776065245</v>
      </c>
      <c r="AM36" s="409">
        <v>18259.215198182279</v>
      </c>
      <c r="AN36" s="381">
        <v>18715.369640016277</v>
      </c>
      <c r="AO36" s="381">
        <v>19256.531663538808</v>
      </c>
      <c r="AP36" s="381">
        <v>18858.300611103889</v>
      </c>
      <c r="AQ36" s="381">
        <v>18556.295731319464</v>
      </c>
      <c r="AR36" s="381">
        <v>18693.47754427019</v>
      </c>
      <c r="AS36" s="381">
        <v>18666.48001048058</v>
      </c>
      <c r="AT36" s="381">
        <v>18936.859280072098</v>
      </c>
      <c r="AU36" s="381">
        <v>18849.768366304448</v>
      </c>
      <c r="AV36" s="381">
        <v>18497.453727961481</v>
      </c>
      <c r="AW36" s="409">
        <v>17433.82993</v>
      </c>
      <c r="AX36" s="381">
        <v>16999.823279298431</v>
      </c>
      <c r="AY36" s="381">
        <v>16868.61222759591</v>
      </c>
      <c r="AZ36" s="381">
        <v>16827.445563181878</v>
      </c>
      <c r="BA36" s="381">
        <v>17334.211265640261</v>
      </c>
      <c r="BB36" s="381">
        <v>17715</v>
      </c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>
        <v>12940.270468006038</v>
      </c>
      <c r="C37" s="343">
        <f t="shared" si="0"/>
        <v>13320.773567900749</v>
      </c>
      <c r="D37" s="382">
        <v>13701.276667795462</v>
      </c>
      <c r="E37" s="382">
        <f t="shared" si="1"/>
        <v>14943.08316705166</v>
      </c>
      <c r="F37" s="382">
        <v>16184.889666307859</v>
      </c>
      <c r="G37" s="343">
        <v>16943.717078780908</v>
      </c>
      <c r="H37" s="382">
        <v>17245.181508393885</v>
      </c>
      <c r="I37" s="396">
        <v>18086.800553884354</v>
      </c>
      <c r="J37" s="343">
        <v>17540.183977875506</v>
      </c>
      <c r="K37" s="343">
        <v>16848.999870555748</v>
      </c>
      <c r="L37" s="343">
        <v>17438.468824940046</v>
      </c>
      <c r="M37" s="343">
        <v>18137.288055196204</v>
      </c>
      <c r="N37" s="343">
        <v>17957.507343124165</v>
      </c>
      <c r="O37" s="382">
        <v>16886.199470023184</v>
      </c>
      <c r="P37" s="382">
        <v>17747.726378942079</v>
      </c>
      <c r="Q37" s="382">
        <v>17996.846053605805</v>
      </c>
      <c r="R37" s="382">
        <v>18634.658567668652</v>
      </c>
      <c r="S37" s="411">
        <v>18871.581576993009</v>
      </c>
      <c r="T37" s="382">
        <v>18033.5934861846</v>
      </c>
      <c r="U37" s="382">
        <v>17868.962996409296</v>
      </c>
      <c r="V37" s="382">
        <v>16894.644195894878</v>
      </c>
      <c r="W37" s="382">
        <v>16473.10046184895</v>
      </c>
      <c r="X37" s="382">
        <v>16960.863386753335</v>
      </c>
      <c r="Y37" s="382">
        <v>17392.040623702873</v>
      </c>
      <c r="Z37" s="382">
        <v>17280.501812651422</v>
      </c>
      <c r="AA37" s="382">
        <v>17608.865787659426</v>
      </c>
      <c r="AB37" s="382">
        <v>17943.184151859987</v>
      </c>
      <c r="AC37" s="411">
        <v>18236.522999249071</v>
      </c>
      <c r="AD37" s="382">
        <v>18189.888899130492</v>
      </c>
      <c r="AE37" s="382">
        <v>17530.738160568351</v>
      </c>
      <c r="AF37" s="382">
        <v>16844.995114265479</v>
      </c>
      <c r="AG37" s="382">
        <v>16942.76818316392</v>
      </c>
      <c r="AH37" s="382">
        <v>17466.109481700169</v>
      </c>
      <c r="AI37" s="382">
        <v>17338.837870350348</v>
      </c>
      <c r="AJ37" s="382">
        <v>17548.462207685585</v>
      </c>
      <c r="AK37" s="382">
        <v>17629.789600841701</v>
      </c>
      <c r="AL37" s="382">
        <v>18397.86722145999</v>
      </c>
      <c r="AM37" s="411">
        <v>19047.392691239587</v>
      </c>
      <c r="AN37" s="382">
        <v>19555.524942345874</v>
      </c>
      <c r="AO37" s="382">
        <v>20052.419193012847</v>
      </c>
      <c r="AP37" s="382">
        <v>19635.123000910156</v>
      </c>
      <c r="AQ37" s="382">
        <v>19354.293591774898</v>
      </c>
      <c r="AR37" s="382">
        <v>19461.146513511689</v>
      </c>
      <c r="AS37" s="382">
        <v>19420.970632546563</v>
      </c>
      <c r="AT37" s="382">
        <v>19720.629369665483</v>
      </c>
      <c r="AU37" s="382">
        <v>19631.790006501345</v>
      </c>
      <c r="AV37" s="382">
        <v>19257.350320146466</v>
      </c>
      <c r="AW37" s="411">
        <v>18134.769840000001</v>
      </c>
      <c r="AX37" s="382">
        <v>17654.200775582915</v>
      </c>
      <c r="AY37" s="382">
        <v>17519.674078498625</v>
      </c>
      <c r="AZ37" s="382">
        <v>17508.731219392288</v>
      </c>
      <c r="BA37" s="382">
        <v>18045.280143262476</v>
      </c>
      <c r="BB37" s="382">
        <v>18409</v>
      </c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>
        <v>13429.181570084775</v>
      </c>
      <c r="C38" s="344">
        <f t="shared" si="0"/>
        <v>13827.528334427192</v>
      </c>
      <c r="D38" s="381">
        <v>14225.875098769611</v>
      </c>
      <c r="E38" s="381">
        <f t="shared" si="1"/>
        <v>15470.226031623773</v>
      </c>
      <c r="F38" s="381">
        <v>16714.576964477936</v>
      </c>
      <c r="G38" s="344">
        <v>17521.083956296719</v>
      </c>
      <c r="H38" s="381">
        <v>17815.089000250566</v>
      </c>
      <c r="I38" s="395">
        <v>18614.158191281094</v>
      </c>
      <c r="J38" s="344">
        <v>18095.441356485469</v>
      </c>
      <c r="K38" s="344">
        <v>17410.475923369002</v>
      </c>
      <c r="L38" s="344">
        <v>18107.614115604069</v>
      </c>
      <c r="M38" s="344">
        <v>18737.434670116429</v>
      </c>
      <c r="N38" s="344">
        <v>18553.328834842854</v>
      </c>
      <c r="O38" s="381">
        <v>17454.868135144086</v>
      </c>
      <c r="P38" s="381">
        <v>18300.732755371278</v>
      </c>
      <c r="Q38" s="381">
        <v>18553.883577669185</v>
      </c>
      <c r="R38" s="381">
        <v>19183.004072586231</v>
      </c>
      <c r="S38" s="409">
        <v>19423.251197213758</v>
      </c>
      <c r="T38" s="381">
        <v>18601.884397413287</v>
      </c>
      <c r="U38" s="381">
        <v>18440.299576426067</v>
      </c>
      <c r="V38" s="381">
        <v>17433.057119121429</v>
      </c>
      <c r="W38" s="381">
        <v>17058.772976014905</v>
      </c>
      <c r="X38" s="381">
        <v>17538.888957376068</v>
      </c>
      <c r="Y38" s="381">
        <v>18017.625200772407</v>
      </c>
      <c r="Z38" s="381">
        <v>17961.2019735795</v>
      </c>
      <c r="AA38" s="381">
        <v>18262.860910031024</v>
      </c>
      <c r="AB38" s="381">
        <v>18641.773091768151</v>
      </c>
      <c r="AC38" s="409">
        <v>18951.098387895636</v>
      </c>
      <c r="AD38" s="381">
        <v>18897.124143546258</v>
      </c>
      <c r="AE38" s="381">
        <v>18221.652625958501</v>
      </c>
      <c r="AF38" s="381">
        <v>17455.126306355793</v>
      </c>
      <c r="AG38" s="381">
        <v>17624.178878064598</v>
      </c>
      <c r="AH38" s="381">
        <v>18161.555713438273</v>
      </c>
      <c r="AI38" s="381">
        <v>18057.163265030278</v>
      </c>
      <c r="AJ38" s="381">
        <v>18211.65188431897</v>
      </c>
      <c r="AK38" s="381">
        <v>18317.254809253511</v>
      </c>
      <c r="AL38" s="381">
        <v>19206.919076256301</v>
      </c>
      <c r="AM38" s="409">
        <v>19825.907763191113</v>
      </c>
      <c r="AN38" s="381">
        <v>20340.389125260521</v>
      </c>
      <c r="AO38" s="381">
        <v>20806.210192002309</v>
      </c>
      <c r="AP38" s="381">
        <v>20395.142244181512</v>
      </c>
      <c r="AQ38" s="381">
        <v>20147.23282870922</v>
      </c>
      <c r="AR38" s="381">
        <v>20228.815482753191</v>
      </c>
      <c r="AS38" s="381">
        <v>20187.399397366753</v>
      </c>
      <c r="AT38" s="381">
        <v>20491.645803954831</v>
      </c>
      <c r="AU38" s="381">
        <v>20381.086354395633</v>
      </c>
      <c r="AV38" s="381">
        <v>19975.214786417291</v>
      </c>
      <c r="AW38" s="409">
        <v>18857.579949999999</v>
      </c>
      <c r="AX38" s="381">
        <v>18318.264780858455</v>
      </c>
      <c r="AY38" s="381">
        <v>18198.12688105744</v>
      </c>
      <c r="AZ38" s="381">
        <v>18160.036171459902</v>
      </c>
      <c r="BA38" s="381">
        <v>18737.020968417135</v>
      </c>
      <c r="BB38" s="381">
        <v>19113</v>
      </c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>
        <v>13930.791661827892</v>
      </c>
      <c r="C39" s="344">
        <f t="shared" si="0"/>
        <v>14359.147834526091</v>
      </c>
      <c r="D39" s="381">
        <v>14787.50400722429</v>
      </c>
      <c r="E39" s="381">
        <f t="shared" si="1"/>
        <v>16030.597670996431</v>
      </c>
      <c r="F39" s="381">
        <v>17273.69133476857</v>
      </c>
      <c r="G39" s="344">
        <v>18092.734330074756</v>
      </c>
      <c r="H39" s="381">
        <v>18379.516612377851</v>
      </c>
      <c r="I39" s="395">
        <v>19146.737191424341</v>
      </c>
      <c r="J39" s="344">
        <v>18695.317631590879</v>
      </c>
      <c r="K39" s="344">
        <v>17962.515403866069</v>
      </c>
      <c r="L39" s="344">
        <v>18690.855618953112</v>
      </c>
      <c r="M39" s="344">
        <v>19337.581285036653</v>
      </c>
      <c r="N39" s="344">
        <v>19129.421138094036</v>
      </c>
      <c r="O39" s="381">
        <v>17994.56005299768</v>
      </c>
      <c r="P39" s="381">
        <v>18843.43466515894</v>
      </c>
      <c r="Q39" s="381">
        <v>19159.499955575298</v>
      </c>
      <c r="R39" s="381">
        <v>19743.46771020917</v>
      </c>
      <c r="S39" s="409">
        <v>19986.122231043049</v>
      </c>
      <c r="T39" s="381">
        <v>19170.175308641978</v>
      </c>
      <c r="U39" s="381">
        <v>19023.392053151001</v>
      </c>
      <c r="V39" s="381">
        <v>17991.411261726742</v>
      </c>
      <c r="W39" s="381">
        <v>17633.835480866259</v>
      </c>
      <c r="X39" s="381">
        <v>18149.594418917404</v>
      </c>
      <c r="Y39" s="381">
        <v>18633.342513219395</v>
      </c>
      <c r="Z39" s="381">
        <v>18647.703556333669</v>
      </c>
      <c r="AA39" s="381">
        <v>18914.971320234399</v>
      </c>
      <c r="AB39" s="381">
        <v>19338.542789645307</v>
      </c>
      <c r="AC39" s="409">
        <v>19648.202495646201</v>
      </c>
      <c r="AD39" s="381">
        <v>19559.002258272656</v>
      </c>
      <c r="AE39" s="381">
        <v>18935.273200539876</v>
      </c>
      <c r="AF39" s="381">
        <v>18107.935068877294</v>
      </c>
      <c r="AG39" s="381">
        <v>18330.25602345942</v>
      </c>
      <c r="AH39" s="381">
        <v>18872.087546732517</v>
      </c>
      <c r="AI39" s="381">
        <v>18762.186337586507</v>
      </c>
      <c r="AJ39" s="381">
        <v>18890.769697290711</v>
      </c>
      <c r="AK39" s="381">
        <v>19082.841064075754</v>
      </c>
      <c r="AL39" s="381">
        <v>19996.340556759464</v>
      </c>
      <c r="AM39" s="409">
        <v>20564.392804847263</v>
      </c>
      <c r="AN39" s="381">
        <v>21134.693255392354</v>
      </c>
      <c r="AO39" s="381">
        <v>21599.466688321063</v>
      </c>
      <c r="AP39" s="381">
        <v>21169.379534520871</v>
      </c>
      <c r="AQ39" s="381">
        <v>20903.49704511548</v>
      </c>
      <c r="AR39" s="381">
        <v>21039.54280764125</v>
      </c>
      <c r="AS39" s="381">
        <v>21005.162176030044</v>
      </c>
      <c r="AT39" s="381">
        <v>21275.415893548216</v>
      </c>
      <c r="AU39" s="381">
        <v>21125.868868868867</v>
      </c>
      <c r="AV39" s="381">
        <v>20693.079252688116</v>
      </c>
      <c r="AW39" s="409">
        <v>19516.966479999999</v>
      </c>
      <c r="AX39" s="381">
        <v>18976.947392250077</v>
      </c>
      <c r="AY39" s="381">
        <v>18836.546754272724</v>
      </c>
      <c r="AZ39" s="381">
        <v>18822.713114754097</v>
      </c>
      <c r="BA39" s="381">
        <v>19406.381943346201</v>
      </c>
      <c r="BB39" s="381">
        <v>19751</v>
      </c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>
        <v>14381.605794913481</v>
      </c>
      <c r="C40" s="344">
        <f t="shared" si="0"/>
        <v>14856.111735926093</v>
      </c>
      <c r="D40" s="381">
        <v>15330.617676938706</v>
      </c>
      <c r="E40" s="381">
        <f t="shared" si="1"/>
        <v>16608.196055907458</v>
      </c>
      <c r="F40" s="381">
        <v>17885.774434876213</v>
      </c>
      <c r="G40" s="344">
        <v>18607.219666474983</v>
      </c>
      <c r="H40" s="381">
        <v>18883.665547481833</v>
      </c>
      <c r="I40" s="395">
        <v>19700.201642553599</v>
      </c>
      <c r="J40" s="344">
        <v>19260.490320533165</v>
      </c>
      <c r="K40" s="344">
        <v>18528.709742837418</v>
      </c>
      <c r="L40" s="344">
        <v>19251.490862482427</v>
      </c>
      <c r="M40" s="344">
        <v>19942.014661492023</v>
      </c>
      <c r="N40" s="344">
        <v>19650.271713636201</v>
      </c>
      <c r="O40" s="381">
        <v>18534.251970851274</v>
      </c>
      <c r="P40" s="381">
        <v>19389.571397160445</v>
      </c>
      <c r="Q40" s="381">
        <v>19742.446201688137</v>
      </c>
      <c r="R40" s="381">
        <v>20340.285745948193</v>
      </c>
      <c r="S40" s="409">
        <v>20574.196445491565</v>
      </c>
      <c r="T40" s="381">
        <v>19789.895261610818</v>
      </c>
      <c r="U40" s="381">
        <v>19601.782171192674</v>
      </c>
      <c r="V40" s="381">
        <v>18545.334022247884</v>
      </c>
      <c r="W40" s="381">
        <v>18181.31196149965</v>
      </c>
      <c r="X40" s="381">
        <v>18743.959934999439</v>
      </c>
      <c r="Y40" s="381">
        <v>19251.03327859089</v>
      </c>
      <c r="Z40" s="381">
        <v>19326.469909986383</v>
      </c>
      <c r="AA40" s="381">
        <v>19538.811047914511</v>
      </c>
      <c r="AB40" s="381">
        <v>20044.408697677514</v>
      </c>
      <c r="AC40" s="409">
        <v>20361.030756203167</v>
      </c>
      <c r="AD40" s="381">
        <v>20232.639628844441</v>
      </c>
      <c r="AE40" s="381">
        <v>19564.556798125268</v>
      </c>
      <c r="AF40" s="381">
        <v>18746.517974588398</v>
      </c>
      <c r="AG40" s="381">
        <v>19053.291353568962</v>
      </c>
      <c r="AH40" s="381">
        <v>19508.699932401672</v>
      </c>
      <c r="AI40" s="381">
        <v>19393.307620566611</v>
      </c>
      <c r="AJ40" s="381">
        <v>19581.471609417622</v>
      </c>
      <c r="AK40" s="381">
        <v>19838.484640263941</v>
      </c>
      <c r="AL40" s="381">
        <v>20764.729493377105</v>
      </c>
      <c r="AM40" s="409">
        <v>21301.497500631154</v>
      </c>
      <c r="AN40" s="381">
        <v>21941.134460517715</v>
      </c>
      <c r="AO40" s="381">
        <v>22400.616284105672</v>
      </c>
      <c r="AP40" s="381">
        <v>21960.419971395138</v>
      </c>
      <c r="AQ40" s="381">
        <v>21720.464743775083</v>
      </c>
      <c r="AR40" s="381">
        <v>21839.197983934479</v>
      </c>
      <c r="AS40" s="381">
        <v>21814.568254765389</v>
      </c>
      <c r="AT40" s="381">
        <v>22080.055600911837</v>
      </c>
      <c r="AU40" s="381">
        <v>21894.349008802616</v>
      </c>
      <c r="AV40" s="381">
        <v>21448.55141056635</v>
      </c>
      <c r="AW40" s="409">
        <v>20182.914069999999</v>
      </c>
      <c r="AX40" s="381">
        <v>19638.858839972047</v>
      </c>
      <c r="AY40" s="381">
        <v>19508.678567987823</v>
      </c>
      <c r="AZ40" s="381">
        <v>19518.472214343787</v>
      </c>
      <c r="BA40" s="381">
        <v>20075.742918275268</v>
      </c>
      <c r="BB40" s="381">
        <v>20391</v>
      </c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>
        <v>14895.914876320983</v>
      </c>
      <c r="C41" s="344">
        <f t="shared" si="0"/>
        <v>15390.994857733807</v>
      </c>
      <c r="D41" s="381">
        <v>15886.07483914663</v>
      </c>
      <c r="E41" s="381">
        <f t="shared" si="1"/>
        <v>17168.424529368793</v>
      </c>
      <c r="F41" s="381">
        <v>18450.77421959096</v>
      </c>
      <c r="G41" s="344">
        <v>19093.122484186311</v>
      </c>
      <c r="H41" s="381">
        <v>19426.173640691555</v>
      </c>
      <c r="I41" s="395">
        <v>20258.887456429355</v>
      </c>
      <c r="J41" s="344">
        <v>19761.213492315364</v>
      </c>
      <c r="K41" s="344">
        <v>19170.396660338283</v>
      </c>
      <c r="L41" s="344">
        <v>19744.307326552549</v>
      </c>
      <c r="M41" s="344">
        <v>20499.293661060801</v>
      </c>
      <c r="N41" s="344">
        <v>20222.418179193879</v>
      </c>
      <c r="O41" s="381">
        <v>19030.478767803907</v>
      </c>
      <c r="P41" s="381">
        <v>19959.751884658875</v>
      </c>
      <c r="Q41" s="381">
        <v>20289.76795498297</v>
      </c>
      <c r="R41" s="381">
        <v>20955.280980745254</v>
      </c>
      <c r="S41" s="409">
        <v>21181.873133755027</v>
      </c>
      <c r="T41" s="381">
        <v>20368.471981187537</v>
      </c>
      <c r="U41" s="381">
        <v>20187.225827259241</v>
      </c>
      <c r="V41" s="381">
        <v>19123.629384231961</v>
      </c>
      <c r="W41" s="381">
        <v>18766.984475665606</v>
      </c>
      <c r="X41" s="381">
        <v>19368.962848817664</v>
      </c>
      <c r="Y41" s="381">
        <v>19860.83023226435</v>
      </c>
      <c r="Z41" s="381">
        <v>20038.110987320284</v>
      </c>
      <c r="AA41" s="381">
        <v>20181.4978972768</v>
      </c>
      <c r="AB41" s="381">
        <v>20693.878102748389</v>
      </c>
      <c r="AC41" s="409">
        <v>21030.180814520125</v>
      </c>
      <c r="AD41" s="381">
        <v>20978.512428180788</v>
      </c>
      <c r="AE41" s="381">
        <v>20218.168369844119</v>
      </c>
      <c r="AF41" s="381">
        <v>19442.004307541087</v>
      </c>
      <c r="AG41" s="381">
        <v>19782.49329630204</v>
      </c>
      <c r="AH41" s="381">
        <v>20176.992081338725</v>
      </c>
      <c r="AI41" s="381">
        <v>20024.428903546715</v>
      </c>
      <c r="AJ41" s="381">
        <v>20273.621533938927</v>
      </c>
      <c r="AK41" s="381">
        <v>20589.867068466105</v>
      </c>
      <c r="AL41" s="381">
        <v>21548.542295510793</v>
      </c>
      <c r="AM41" s="409">
        <v>22093.816031305229</v>
      </c>
      <c r="AN41" s="381">
        <v>22798.821093393512</v>
      </c>
      <c r="AO41" s="381">
        <v>23221.498628554931</v>
      </c>
      <c r="AP41" s="381">
        <v>22746.290209335588</v>
      </c>
      <c r="AQ41" s="381">
        <v>22515.933292469959</v>
      </c>
      <c r="AR41" s="381">
        <v>22606.866953175977</v>
      </c>
      <c r="AS41" s="381">
        <v>22585.772276687265</v>
      </c>
      <c r="AT41" s="381">
        <v>22892.811270741662</v>
      </c>
      <c r="AU41" s="381">
        <v>22650.416106828477</v>
      </c>
      <c r="AV41" s="381">
        <v>22199.599134137829</v>
      </c>
      <c r="AW41" s="409">
        <v>20871.825369999999</v>
      </c>
      <c r="AX41" s="381">
        <v>20341.668881211797</v>
      </c>
      <c r="AY41" s="381">
        <v>20238.752779436985</v>
      </c>
      <c r="AZ41" s="381">
        <v>20211.129861780777</v>
      </c>
      <c r="BA41" s="381">
        <v>20763.414679752543</v>
      </c>
      <c r="BB41" s="381">
        <v>21092</v>
      </c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>
        <v>15372.126988735337</v>
      </c>
      <c r="C42" s="344">
        <f t="shared" si="0"/>
        <v>15906.829495044945</v>
      </c>
      <c r="D42" s="381">
        <v>16441.532001354553</v>
      </c>
      <c r="E42" s="381">
        <f t="shared" si="1"/>
        <v>17710.996759557795</v>
      </c>
      <c r="F42" s="381">
        <v>18980.461517761036</v>
      </c>
      <c r="G42" s="344">
        <v>19624.757331799883</v>
      </c>
      <c r="H42" s="381">
        <v>20012.520771736406</v>
      </c>
      <c r="I42" s="395">
        <v>20838.458721291121</v>
      </c>
      <c r="J42" s="344">
        <v>20291.682595094528</v>
      </c>
      <c r="K42" s="344">
        <v>19722.436140835347</v>
      </c>
      <c r="L42" s="344">
        <v>20291.378814190026</v>
      </c>
      <c r="M42" s="344">
        <v>21116.587322121602</v>
      </c>
      <c r="N42" s="344">
        <v>20782.727131671058</v>
      </c>
      <c r="O42" s="381">
        <v>19555.682312023848</v>
      </c>
      <c r="P42" s="381">
        <v>20523.062727729615</v>
      </c>
      <c r="Q42" s="381">
        <v>20888.90715237672</v>
      </c>
      <c r="R42" s="381">
        <v>21530.892284249898</v>
      </c>
      <c r="S42" s="409">
        <v>21775.548055007814</v>
      </c>
      <c r="T42" s="381">
        <v>20988.191934156381</v>
      </c>
      <c r="U42" s="381">
        <v>20775.020662667441</v>
      </c>
      <c r="V42" s="381">
        <v>19675.336453711017</v>
      </c>
      <c r="W42" s="381">
        <v>19361.144997283242</v>
      </c>
      <c r="X42" s="381">
        <v>20006.220721730358</v>
      </c>
      <c r="Y42" s="381">
        <v>20510.096244428001</v>
      </c>
      <c r="Z42" s="381">
        <v>20711.075919146904</v>
      </c>
      <c r="AA42" s="381">
        <v>20829.838883143744</v>
      </c>
      <c r="AB42" s="381">
        <v>21330.612813602183</v>
      </c>
      <c r="AC42" s="409">
        <v>21711.560769464282</v>
      </c>
      <c r="AD42" s="381">
        <v>21682.387885212156</v>
      </c>
      <c r="AE42" s="381">
        <v>20894.486050754193</v>
      </c>
      <c r="AF42" s="381">
        <v>20107.458276116275</v>
      </c>
      <c r="AG42" s="381">
        <v>20537.903342685146</v>
      </c>
      <c r="AH42" s="381">
        <v>20898.083835722267</v>
      </c>
      <c r="AI42" s="381">
        <v>20741.276262435123</v>
      </c>
      <c r="AJ42" s="381">
        <v>21048.308164940809</v>
      </c>
      <c r="AK42" s="381">
        <v>21356.873705950355</v>
      </c>
      <c r="AL42" s="381">
        <v>22333.757267236848</v>
      </c>
      <c r="AM42" s="409">
        <v>22939.968050997224</v>
      </c>
      <c r="AN42" s="381">
        <v>23649.764906828466</v>
      </c>
      <c r="AO42" s="381">
        <v>24045.012006159472</v>
      </c>
      <c r="AP42" s="381">
        <v>23512.77220127422</v>
      </c>
      <c r="AQ42" s="381">
        <v>23243.110423629827</v>
      </c>
      <c r="AR42" s="381">
        <v>23383.14759354679</v>
      </c>
      <c r="AS42" s="381">
        <v>23397.565983973451</v>
      </c>
      <c r="AT42" s="381">
        <v>23698.610401314741</v>
      </c>
      <c r="AU42" s="381">
        <v>23451.621539064836</v>
      </c>
      <c r="AV42" s="381">
        <v>22947.328531979241</v>
      </c>
      <c r="AW42" s="409">
        <v>21605.57058</v>
      </c>
      <c r="AX42" s="381">
        <v>21070.30961309436</v>
      </c>
      <c r="AY42" s="381">
        <v>20974.094481589244</v>
      </c>
      <c r="AZ42" s="381">
        <v>20952.376926276778</v>
      </c>
      <c r="BA42" s="381">
        <v>21475.500823294104</v>
      </c>
      <c r="BB42" s="381">
        <v>21827</v>
      </c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>
        <v>15899.135059807222</v>
      </c>
      <c r="C43" s="344">
        <f t="shared" si="0"/>
        <v>16460.405604178359</v>
      </c>
      <c r="D43" s="381">
        <v>17021.676148549497</v>
      </c>
      <c r="E43" s="381">
        <f t="shared" si="1"/>
        <v>18289.454139936752</v>
      </c>
      <c r="F43" s="381">
        <v>19557.232131324006</v>
      </c>
      <c r="G43" s="344">
        <v>20122.093156986772</v>
      </c>
      <c r="H43" s="381">
        <v>20604.347782510649</v>
      </c>
      <c r="I43" s="395">
        <v>21428.472711645896</v>
      </c>
      <c r="J43" s="344">
        <v>20807.278732375209</v>
      </c>
      <c r="K43" s="344">
        <v>20279.193907490509</v>
      </c>
      <c r="L43" s="344">
        <v>20883.662821466962</v>
      </c>
      <c r="M43" s="344">
        <v>21733.880983182407</v>
      </c>
      <c r="N43" s="344">
        <v>21378.548623389746</v>
      </c>
      <c r="O43" s="381">
        <v>20080.885856243789</v>
      </c>
      <c r="P43" s="381">
        <v>21076.069104158814</v>
      </c>
      <c r="Q43" s="381">
        <v>21449.183266696284</v>
      </c>
      <c r="R43" s="381">
        <v>22082.267322343814</v>
      </c>
      <c r="S43" s="409">
        <v>22313.21590821788</v>
      </c>
      <c r="T43" s="381">
        <v>21556.482845385068</v>
      </c>
      <c r="U43" s="381">
        <v>21325.196628609516</v>
      </c>
      <c r="V43" s="381">
        <v>20227.043523190077</v>
      </c>
      <c r="W43" s="381">
        <v>19993.501552433441</v>
      </c>
      <c r="X43" s="381">
        <v>20651.648567372707</v>
      </c>
      <c r="Y43" s="381">
        <v>21127.787009799496</v>
      </c>
      <c r="Z43" s="381">
        <v>21459.459334712716</v>
      </c>
      <c r="AA43" s="381">
        <v>21481.949293347119</v>
      </c>
      <c r="AB43" s="381">
        <v>22025.563269448328</v>
      </c>
      <c r="AC43" s="409">
        <v>22391.193596318844</v>
      </c>
      <c r="AD43" s="381">
        <v>22356.025255783945</v>
      </c>
      <c r="AE43" s="381">
        <v>21601.619165566644</v>
      </c>
      <c r="AF43" s="381">
        <v>20776.073546204883</v>
      </c>
      <c r="AG43" s="381">
        <v>21265.56363226234</v>
      </c>
      <c r="AH43" s="381">
        <v>21632.752631506341</v>
      </c>
      <c r="AI43" s="381">
        <v>21440.387191825263</v>
      </c>
      <c r="AJ43" s="381">
        <v>21767.970324955637</v>
      </c>
      <c r="AK43" s="381">
        <v>22133.82302206866</v>
      </c>
      <c r="AL43" s="381">
        <v>23131.591765294219</v>
      </c>
      <c r="AM43" s="409">
        <v>23768.175574349912</v>
      </c>
      <c r="AN43" s="381">
        <v>24527.679998026808</v>
      </c>
      <c r="AO43" s="381">
        <v>24856.685734565228</v>
      </c>
      <c r="AP43" s="381">
        <v>24328.371083084126</v>
      </c>
      <c r="AQ43" s="381">
        <v>24067.666057571099</v>
      </c>
      <c r="AR43" s="381">
        <v>24193.874918434849</v>
      </c>
      <c r="AS43" s="381">
        <v>24180.708148649534</v>
      </c>
      <c r="AT43" s="381">
        <v>24536.873381752637</v>
      </c>
      <c r="AU43" s="381">
        <v>24237.028554327524</v>
      </c>
      <c r="AV43" s="381">
        <v>23720.498427084491</v>
      </c>
      <c r="AW43" s="409">
        <v>22348.063869999998</v>
      </c>
      <c r="AX43" s="381">
        <v>21836.620102164346</v>
      </c>
      <c r="AY43" s="381">
        <v>21748.415614944413</v>
      </c>
      <c r="AZ43" s="381">
        <v>21711.198886304763</v>
      </c>
      <c r="BA43" s="381">
        <v>22245.571124238333</v>
      </c>
      <c r="BB43" s="381">
        <v>22571</v>
      </c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>
        <v>16400.745151550342</v>
      </c>
      <c r="C44" s="344">
        <f t="shared" si="0"/>
        <v>16961.166373043485</v>
      </c>
      <c r="D44" s="381">
        <v>17521.587594536628</v>
      </c>
      <c r="E44" s="381">
        <f t="shared" si="1"/>
        <v>18783.654561530962</v>
      </c>
      <c r="F44" s="381">
        <v>20045.721528525297</v>
      </c>
      <c r="G44" s="344">
        <v>20602.279470960322</v>
      </c>
      <c r="H44" s="381">
        <v>21113.976597344023</v>
      </c>
      <c r="I44" s="395">
        <v>21997.601251014657</v>
      </c>
      <c r="J44" s="344">
        <v>21278.255973160449</v>
      </c>
      <c r="K44" s="344">
        <v>20812.360243355197</v>
      </c>
      <c r="L44" s="344">
        <v>21466.904324816009</v>
      </c>
      <c r="M44" s="344">
        <v>22278.299698145751</v>
      </c>
      <c r="N44" s="344">
        <v>21934.911738173421</v>
      </c>
      <c r="O44" s="381">
        <v>20602.467307055314</v>
      </c>
      <c r="P44" s="381">
        <v>21605.031725091092</v>
      </c>
      <c r="Q44" s="381">
        <v>21922.017444098918</v>
      </c>
      <c r="R44" s="381">
        <v>22615.465161379692</v>
      </c>
      <c r="S44" s="409">
        <v>22884.48800225358</v>
      </c>
      <c r="T44" s="381">
        <v>22111.916496178721</v>
      </c>
      <c r="U44" s="381">
        <v>21903.586746651185</v>
      </c>
      <c r="V44" s="381">
        <v>20772.103519542881</v>
      </c>
      <c r="W44" s="381">
        <v>20555.832046107273</v>
      </c>
      <c r="X44" s="381">
        <v>21250.099069819567</v>
      </c>
      <c r="Y44" s="381">
        <v>21725.743245925896</v>
      </c>
      <c r="Z44" s="381">
        <v>22002.859179089963</v>
      </c>
      <c r="AA44" s="381">
        <v>22124.636142709409</v>
      </c>
      <c r="AB44" s="381">
        <v>22727.790693418516</v>
      </c>
      <c r="AC44" s="409">
        <v>23062.090782725401</v>
      </c>
      <c r="AD44" s="381">
        <v>23029.662626355734</v>
      </c>
      <c r="AE44" s="381">
        <v>22290.911766014564</v>
      </c>
      <c r="AF44" s="381">
        <v>21496.850291264942</v>
      </c>
      <c r="AG44" s="381">
        <v>21990.140615527769</v>
      </c>
      <c r="AH44" s="381">
        <v>22332.724543711287</v>
      </c>
      <c r="AI44" s="381">
        <v>22139.498121215402</v>
      </c>
      <c r="AJ44" s="381">
        <v>22467.360311448923</v>
      </c>
      <c r="AK44" s="381">
        <v>22912.192720848976</v>
      </c>
      <c r="AL44" s="381">
        <v>23954.665316014209</v>
      </c>
      <c r="AM44" s="409">
        <v>24548.070992173696</v>
      </c>
      <c r="AN44" s="381">
        <v>25386.715194790777</v>
      </c>
      <c r="AO44" s="381">
        <v>25723.61115923199</v>
      </c>
      <c r="AP44" s="381">
        <v>25182.746456897676</v>
      </c>
      <c r="AQ44" s="381">
        <v>24888.427723871537</v>
      </c>
      <c r="AR44" s="381">
        <v>25046.430360236707</v>
      </c>
      <c r="AS44" s="381">
        <v>24990.114227384878</v>
      </c>
      <c r="AT44" s="381">
        <v>25331.078280231141</v>
      </c>
      <c r="AU44" s="381">
        <v>25038.233986563882</v>
      </c>
      <c r="AV44" s="381">
        <v>24496.986647919806</v>
      </c>
      <c r="AW44" s="409">
        <v>23112.427359999998</v>
      </c>
      <c r="AX44" s="381">
        <v>22616.922215332525</v>
      </c>
      <c r="AY44" s="381">
        <v>22525.897242721439</v>
      </c>
      <c r="AZ44" s="381">
        <v>22470.020846332744</v>
      </c>
      <c r="BA44" s="381">
        <v>23025.814084376016</v>
      </c>
      <c r="BB44" s="381">
        <v>23327</v>
      </c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>
        <v>16857.908779468122</v>
      </c>
      <c r="C45" s="344">
        <f t="shared" si="0"/>
        <v>17430.446290625809</v>
      </c>
      <c r="D45" s="381">
        <v>18002.983801783495</v>
      </c>
      <c r="E45" s="381">
        <f t="shared" si="1"/>
        <v>19268.597363755041</v>
      </c>
      <c r="F45" s="381">
        <v>20534.210925726591</v>
      </c>
      <c r="G45" s="344">
        <v>21082.465784933869</v>
      </c>
      <c r="H45" s="381">
        <v>21596.206013530445</v>
      </c>
      <c r="I45" s="395">
        <v>22530.180251157904</v>
      </c>
      <c r="J45" s="344">
        <v>21769.06383461033</v>
      </c>
      <c r="K45" s="344">
        <v>21383.272868484641</v>
      </c>
      <c r="L45" s="344">
        <v>22059.188332092945</v>
      </c>
      <c r="M45" s="344">
        <v>22788.424320827944</v>
      </c>
      <c r="N45" s="344">
        <v>22436.033125248079</v>
      </c>
      <c r="O45" s="381">
        <v>21105.938290824775</v>
      </c>
      <c r="P45" s="381">
        <v>22120.255057167986</v>
      </c>
      <c r="Q45" s="381">
        <v>22407.805982526283</v>
      </c>
      <c r="R45" s="381">
        <v>23133.515334533869</v>
      </c>
      <c r="S45" s="409">
        <v>23461.36080309355</v>
      </c>
      <c r="T45" s="381">
        <v>22711.064832451499</v>
      </c>
      <c r="U45" s="381">
        <v>22481.976864692853</v>
      </c>
      <c r="V45" s="381">
        <v>21286.143841306504</v>
      </c>
      <c r="W45" s="381">
        <v>21103.308526740668</v>
      </c>
      <c r="X45" s="381">
        <v>21862.847024543316</v>
      </c>
      <c r="Y45" s="381">
        <v>22325.672934976807</v>
      </c>
      <c r="Z45" s="381">
        <v>22615.876085380303</v>
      </c>
      <c r="AA45" s="381">
        <v>22744.706446053086</v>
      </c>
      <c r="AB45" s="381">
        <v>23388.175550675453</v>
      </c>
      <c r="AC45" s="409">
        <v>23713.769560146353</v>
      </c>
      <c r="AD45" s="381">
        <v>23661.302654622548</v>
      </c>
      <c r="AE45" s="381">
        <v>22970.473176809101</v>
      </c>
      <c r="AF45" s="381">
        <v>22219.207687081715</v>
      </c>
      <c r="AG45" s="381">
        <v>22727.050824040267</v>
      </c>
      <c r="AH45" s="381">
        <v>22994.982452025881</v>
      </c>
      <c r="AI45" s="381">
        <v>22823.828692690313</v>
      </c>
      <c r="AJ45" s="381">
        <v>23153.718186392645</v>
      </c>
      <c r="AK45" s="381">
        <v>23727.492368841493</v>
      </c>
      <c r="AL45" s="381">
        <v>24753.901983663945</v>
      </c>
      <c r="AM45" s="409">
        <v>25311.402259530423</v>
      </c>
      <c r="AN45" s="381">
        <v>26133.819588836679</v>
      </c>
      <c r="AO45" s="381">
        <v>26495.819390308454</v>
      </c>
      <c r="AP45" s="381">
        <v>26020.318684176313</v>
      </c>
      <c r="AQ45" s="381">
        <v>25753.452345981706</v>
      </c>
      <c r="AR45" s="381">
        <v>25939.583680219606</v>
      </c>
      <c r="AS45" s="381">
        <v>25825.784220179481</v>
      </c>
      <c r="AT45" s="381">
        <v>26161.225298202829</v>
      </c>
      <c r="AU45" s="381">
        <v>25858.623210839705</v>
      </c>
      <c r="AV45" s="381">
        <v>25274.580977331807</v>
      </c>
      <c r="AW45" s="409">
        <v>23864.76224</v>
      </c>
      <c r="AX45" s="381">
        <v>23333.723880670463</v>
      </c>
      <c r="AY45" s="381">
        <v>23291.790390951657</v>
      </c>
      <c r="AZ45" s="381">
        <v>23217.470815134151</v>
      </c>
      <c r="BA45" s="381">
        <v>23833.523224336011</v>
      </c>
      <c r="BB45" s="381">
        <v>24030</v>
      </c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>
        <v>17334.120891882474</v>
      </c>
      <c r="C46" s="344">
        <f t="shared" si="0"/>
        <v>17896.906957962907</v>
      </c>
      <c r="D46" s="381">
        <v>18459.693024043343</v>
      </c>
      <c r="E46" s="381">
        <f t="shared" si="1"/>
        <v>19750.024795121783</v>
      </c>
      <c r="F46" s="381">
        <v>21040.356566200218</v>
      </c>
      <c r="G46" s="344">
        <v>21602.667625071877</v>
      </c>
      <c r="H46" s="381">
        <v>22155.153745928339</v>
      </c>
      <c r="I46" s="395">
        <v>23005.324261089623</v>
      </c>
      <c r="J46" s="344">
        <v>22339.194178718775</v>
      </c>
      <c r="K46" s="344">
        <v>21902.284345875043</v>
      </c>
      <c r="L46" s="344">
        <v>22624.344827586207</v>
      </c>
      <c r="M46" s="344">
        <v>23298.548943510134</v>
      </c>
      <c r="N46" s="344">
        <v>22929.262836935734</v>
      </c>
      <c r="O46" s="381">
        <v>21620.275554819476</v>
      </c>
      <c r="P46" s="381">
        <v>22676.696255811032</v>
      </c>
      <c r="Q46" s="381">
        <v>22951.889145564932</v>
      </c>
      <c r="R46" s="381">
        <v>23660.654107217066</v>
      </c>
      <c r="S46" s="409">
        <v>23996.228302901483</v>
      </c>
      <c r="T46" s="381">
        <v>23263.927031158142</v>
      </c>
      <c r="U46" s="381">
        <v>23018.045754585135</v>
      </c>
      <c r="V46" s="381">
        <v>21844.497983911817</v>
      </c>
      <c r="W46" s="381">
        <v>21716.567065124582</v>
      </c>
      <c r="X46" s="381">
        <v>22455.170047442938</v>
      </c>
      <c r="Y46" s="381">
        <v>22961.12477666889</v>
      </c>
      <c r="Z46" s="381">
        <v>23255.96629352574</v>
      </c>
      <c r="AA46" s="381">
        <v>23396.816856256461</v>
      </c>
      <c r="AB46" s="381">
        <v>24039.464197777335</v>
      </c>
      <c r="AC46" s="409">
        <v>24351.471312850503</v>
      </c>
      <c r="AD46" s="381">
        <v>24242.545872123395</v>
      </c>
      <c r="AE46" s="381">
        <v>23615.975423816799</v>
      </c>
      <c r="AF46" s="381">
        <v>22958.952241222301</v>
      </c>
      <c r="AG46" s="381">
        <v>23385.336721602685</v>
      </c>
      <c r="AH46" s="381">
        <v>23704.005725164512</v>
      </c>
      <c r="AI46" s="381">
        <v>23576.148910575263</v>
      </c>
      <c r="AJ46" s="381">
        <v>23853.108172885932</v>
      </c>
      <c r="AK46" s="381">
        <v>24545.632782158027</v>
      </c>
      <c r="AL46" s="381">
        <v>25558.747329683156</v>
      </c>
      <c r="AM46" s="409">
        <v>26063.690759909114</v>
      </c>
      <c r="AN46" s="381">
        <v>26925.426591192172</v>
      </c>
      <c r="AO46" s="381">
        <v>27270.658654540206</v>
      </c>
      <c r="AP46" s="381">
        <v>26832.039916785856</v>
      </c>
      <c r="AQ46" s="381">
        <v>26609.624376929929</v>
      </c>
      <c r="AR46" s="381">
        <v>26778.606495961118</v>
      </c>
      <c r="AS46" s="381">
        <v>26676.973798554554</v>
      </c>
      <c r="AT46" s="381">
        <v>26979.778084079942</v>
      </c>
      <c r="AU46" s="381">
        <v>26721.8938526155</v>
      </c>
      <c r="AV46" s="381">
        <v>26093.101324081283</v>
      </c>
      <c r="AW46" s="409">
        <v>24643.341359999999</v>
      </c>
      <c r="AX46" s="381">
        <v>24086.042745642266</v>
      </c>
      <c r="AY46" s="381">
        <v>24119.83992947841</v>
      </c>
      <c r="AZ46" s="381">
        <v>24002.138209767993</v>
      </c>
      <c r="BA46" s="381">
        <v>24706.337383134098</v>
      </c>
      <c r="BB46" s="381">
        <v>24750</v>
      </c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>
        <v>17746.838055974913</v>
      </c>
      <c r="C47" s="344">
        <f t="shared" si="0"/>
        <v>18359.393009249448</v>
      </c>
      <c r="D47" s="381">
        <v>18971.947962523987</v>
      </c>
      <c r="E47" s="381">
        <f t="shared" si="1"/>
        <v>20241.568841326582</v>
      </c>
      <c r="F47" s="381">
        <v>21511.189720129172</v>
      </c>
      <c r="G47" s="344">
        <v>22100.00345025877</v>
      </c>
      <c r="H47" s="381">
        <v>22675.742320220495</v>
      </c>
      <c r="I47" s="395">
        <v>23428.25464355632</v>
      </c>
      <c r="J47" s="344">
        <v>22874.620936664098</v>
      </c>
      <c r="K47" s="344">
        <v>22369.394675526408</v>
      </c>
      <c r="L47" s="344">
        <v>23071.948772016869</v>
      </c>
      <c r="M47" s="344">
        <v>23851.541181543769</v>
      </c>
      <c r="N47" s="344">
        <v>23418.546710929888</v>
      </c>
      <c r="O47" s="381">
        <v>22102.013978138457</v>
      </c>
      <c r="P47" s="381">
        <v>23195.354410101772</v>
      </c>
      <c r="Q47" s="381">
        <v>23463.586406041759</v>
      </c>
      <c r="R47" s="381">
        <v>24190.822413076603</v>
      </c>
      <c r="S47" s="409">
        <v>24545.097569720096</v>
      </c>
      <c r="T47" s="381">
        <v>23829.646490299827</v>
      </c>
      <c r="U47" s="381">
        <v>23605.840589993335</v>
      </c>
      <c r="V47" s="381">
        <v>22380.695216096283</v>
      </c>
      <c r="W47" s="381">
        <v>22340.435612823101</v>
      </c>
      <c r="X47" s="381">
        <v>23090.385427173223</v>
      </c>
      <c r="Y47" s="381">
        <v>23586.709353738424</v>
      </c>
      <c r="Z47" s="381">
        <v>23959.872141758184</v>
      </c>
      <c r="AA47" s="381">
        <v>24050.811978628059</v>
      </c>
      <c r="AB47" s="381">
        <v>24708.945265189326</v>
      </c>
      <c r="AC47" s="409">
        <v>24994.414449823453</v>
      </c>
      <c r="AD47" s="381">
        <v>24882.585368851203</v>
      </c>
      <c r="AE47" s="381">
        <v>24272.83072542011</v>
      </c>
      <c r="AF47" s="381">
        <v>23674.987034012229</v>
      </c>
      <c r="AG47" s="381">
        <v>24068.289069659248</v>
      </c>
      <c r="AH47" s="381">
        <v>24438.674520948585</v>
      </c>
      <c r="AI47" s="381">
        <v>24335.859307417824</v>
      </c>
      <c r="AJ47" s="381">
        <v>24640.826915437377</v>
      </c>
      <c r="AK47" s="381">
        <v>25346.728603530464</v>
      </c>
      <c r="AL47" s="381">
        <v>26367.799184479467</v>
      </c>
      <c r="AM47" s="409">
        <v>26824.261335521333</v>
      </c>
      <c r="AN47" s="381">
        <v>27664.439601909056</v>
      </c>
      <c r="AO47" s="381">
        <v>28062.599634281316</v>
      </c>
      <c r="AP47" s="381">
        <v>27604.984657391757</v>
      </c>
      <c r="AQ47" s="381">
        <v>27372.211872737578</v>
      </c>
      <c r="AR47" s="381">
        <v>27600.405969444007</v>
      </c>
      <c r="AS47" s="381">
        <v>27494.736577217842</v>
      </c>
      <c r="AT47" s="381">
        <v>27772.823559348988</v>
      </c>
      <c r="AU47" s="381">
        <v>27494.887825970298</v>
      </c>
      <c r="AV47" s="381">
        <v>26849.679590536205</v>
      </c>
      <c r="AW47" s="409">
        <v>25456.912799999998</v>
      </c>
      <c r="AX47" s="381">
        <v>24864.192301256877</v>
      </c>
      <c r="AY47" s="381">
        <v>24960.531445692595</v>
      </c>
      <c r="AZ47" s="381">
        <v>24780.602700096431</v>
      </c>
      <c r="BA47" s="381">
        <v>25534.391841480996</v>
      </c>
      <c r="BB47" s="381">
        <v>25507</v>
      </c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>
        <v>18159.555220067356</v>
      </c>
      <c r="C48" s="343">
        <f t="shared" si="0"/>
        <v>18784.848583055464</v>
      </c>
      <c r="D48" s="382">
        <v>19410.141946043572</v>
      </c>
      <c r="E48" s="382">
        <f t="shared" si="1"/>
        <v>20713.738653323187</v>
      </c>
      <c r="F48" s="382">
        <v>22017.335360602803</v>
      </c>
      <c r="G48" s="343">
        <v>22585.906267970095</v>
      </c>
      <c r="H48" s="382">
        <v>23147.011976948135</v>
      </c>
      <c r="I48" s="396">
        <v>23882.513202502028</v>
      </c>
      <c r="J48" s="343">
        <v>23320.809901618533</v>
      </c>
      <c r="K48" s="343">
        <v>22831.786719019678</v>
      </c>
      <c r="L48" s="343">
        <v>23555.722732159098</v>
      </c>
      <c r="M48" s="343">
        <v>24378.812850366536</v>
      </c>
      <c r="N48" s="343">
        <v>23888.101396456535</v>
      </c>
      <c r="O48" s="382">
        <v>22641.705895992051</v>
      </c>
      <c r="P48" s="382">
        <v>23689.968808895588</v>
      </c>
      <c r="Q48" s="382">
        <v>23975.283666518582</v>
      </c>
      <c r="R48" s="382">
        <v>24823.99484693171</v>
      </c>
      <c r="S48" s="411">
        <v>25107.968603549387</v>
      </c>
      <c r="T48" s="382">
        <v>24433.93773074662</v>
      </c>
      <c r="U48" s="382">
        <v>24200.688963426433</v>
      </c>
      <c r="V48" s="382">
        <v>22952.343504954104</v>
      </c>
      <c r="W48" s="382">
        <v>22926.108126989056</v>
      </c>
      <c r="X48" s="382">
        <v>23735.813272815572</v>
      </c>
      <c r="Y48" s="382">
        <v>24249.789536373642</v>
      </c>
      <c r="Z48" s="382">
        <v>24569.021433497797</v>
      </c>
      <c r="AA48" s="382">
        <v>24746.270768700448</v>
      </c>
      <c r="AB48" s="382">
        <v>25360.233912291209</v>
      </c>
      <c r="AC48" s="411">
        <v>25640.851842975604</v>
      </c>
      <c r="AD48" s="382">
        <v>25588.140719574771</v>
      </c>
      <c r="AE48" s="382">
        <v>24999.426219539328</v>
      </c>
      <c r="AF48" s="382">
        <v>24381.537922261894</v>
      </c>
      <c r="AG48" s="382">
        <v>24769.741255586418</v>
      </c>
      <c r="AH48" s="382">
        <v>25162.783395643357</v>
      </c>
      <c r="AI48" s="382">
        <v>25052.706666306232</v>
      </c>
      <c r="AJ48" s="382">
        <v>25382.209261368149</v>
      </c>
      <c r="AK48" s="382">
        <v>26098.111031732631</v>
      </c>
      <c r="AL48" s="382">
        <v>27138.992460281846</v>
      </c>
      <c r="AM48" s="411">
        <v>27617.960212067661</v>
      </c>
      <c r="AN48" s="382">
        <v>28434.46958205384</v>
      </c>
      <c r="AO48" s="382">
        <v>28872.957846109428</v>
      </c>
      <c r="AP48" s="382">
        <v>28398.610193732937</v>
      </c>
      <c r="AQ48" s="382">
        <v>28189.179571397181</v>
      </c>
      <c r="AR48" s="382">
        <v>28392.679713340684</v>
      </c>
      <c r="AS48" s="382">
        <v>28308.917913054869</v>
      </c>
      <c r="AT48" s="382">
        <v>28510.216720564065</v>
      </c>
      <c r="AU48" s="382">
        <v>28265.624882614571</v>
      </c>
      <c r="AV48" s="382">
        <v>27604.04563983775</v>
      </c>
      <c r="AW48" s="411">
        <v>26286.886889999998</v>
      </c>
      <c r="AX48" s="382">
        <v>25671.401383844644</v>
      </c>
      <c r="AY48" s="382">
        <v>25786.473987938112</v>
      </c>
      <c r="AZ48" s="382">
        <v>25572.506816419911</v>
      </c>
      <c r="BA48" s="382">
        <v>26325.824726731473</v>
      </c>
      <c r="BB48" s="382">
        <v>26347</v>
      </c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>
        <v>18559.573394495412</v>
      </c>
      <c r="C49" s="344">
        <f t="shared" si="0"/>
        <v>19191.611169535776</v>
      </c>
      <c r="D49" s="381">
        <v>19823.648944576136</v>
      </c>
      <c r="E49" s="381">
        <f t="shared" si="1"/>
        <v>21167.679558402171</v>
      </c>
      <c r="F49" s="381">
        <v>22511.710172228206</v>
      </c>
      <c r="G49" s="344">
        <v>23026.07705577918</v>
      </c>
      <c r="H49" s="381">
        <v>23601.841994487597</v>
      </c>
      <c r="I49" s="395">
        <v>24378.542663419757</v>
      </c>
      <c r="J49" s="344">
        <v>23766.998866572969</v>
      </c>
      <c r="K49" s="344">
        <v>23360.23476872627</v>
      </c>
      <c r="L49" s="344">
        <v>24066.624204085005</v>
      </c>
      <c r="M49" s="344">
        <v>24876.077188443294</v>
      </c>
      <c r="N49" s="344">
        <v>24440.51867354671</v>
      </c>
      <c r="O49" s="381">
        <v>23166.909440211988</v>
      </c>
      <c r="P49" s="381">
        <v>24201.757318758639</v>
      </c>
      <c r="Q49" s="381">
        <v>24525.844010069599</v>
      </c>
      <c r="R49" s="381">
        <v>25384.458484554649</v>
      </c>
      <c r="S49" s="409">
        <v>25659.638223770136</v>
      </c>
      <c r="T49" s="381">
        <v>25004.800094062317</v>
      </c>
      <c r="U49" s="381">
        <v>24781.430260809735</v>
      </c>
      <c r="V49" s="381">
        <v>23532.854557980263</v>
      </c>
      <c r="W49" s="381">
        <v>23482.072615074128</v>
      </c>
      <c r="X49" s="381">
        <v>24411.878516194105</v>
      </c>
      <c r="Y49" s="381">
        <v>24910.89626608435</v>
      </c>
      <c r="Z49" s="381">
        <v>25209.111641643234</v>
      </c>
      <c r="AA49" s="381">
        <v>25424.767149258874</v>
      </c>
      <c r="AB49" s="381">
        <v>26075.196030478473</v>
      </c>
      <c r="AC49" s="409">
        <v>26339.703078815768</v>
      </c>
      <c r="AD49" s="381">
        <v>26290.336282913944</v>
      </c>
      <c r="AE49" s="381">
        <v>25651.415926315945</v>
      </c>
      <c r="AF49" s="381">
        <v>25126.024428672612</v>
      </c>
      <c r="AG49" s="381">
        <v>25535.942874060711</v>
      </c>
      <c r="AH49" s="381">
        <v>25918.572033606026</v>
      </c>
      <c r="AI49" s="381">
        <v>25781.37831152682</v>
      </c>
      <c r="AJ49" s="381">
        <v>26110.559495749356</v>
      </c>
      <c r="AK49" s="381">
        <v>26863.697286554874</v>
      </c>
      <c r="AL49" s="381">
        <v>27970.479028556045</v>
      </c>
      <c r="AM49" s="409">
        <v>28379.911133552134</v>
      </c>
      <c r="AN49" s="381">
        <v>29227.425148297505</v>
      </c>
      <c r="AO49" s="381">
        <v>29691.209157403398</v>
      </c>
      <c r="AP49" s="381">
        <v>29165.092185671565</v>
      </c>
      <c r="AQ49" s="381">
        <v>29039.028322944014</v>
      </c>
      <c r="AR49" s="381">
        <v>29151.737011452871</v>
      </c>
      <c r="AS49" s="381">
        <v>29101.610591934321</v>
      </c>
      <c r="AT49" s="381">
        <v>29262.682383502091</v>
      </c>
      <c r="AU49" s="381">
        <v>29049.903439521997</v>
      </c>
      <c r="AV49" s="381">
        <v>28379.427752096377</v>
      </c>
      <c r="AW49" s="409">
        <v>27082.962169999999</v>
      </c>
      <c r="AX49" s="381">
        <v>26477.53418765563</v>
      </c>
      <c r="AY49" s="381">
        <v>26644.021474402205</v>
      </c>
      <c r="AZ49" s="381">
        <v>26389.222549965016</v>
      </c>
      <c r="BA49" s="381">
        <v>27133.533866691472</v>
      </c>
      <c r="BB49" s="381">
        <v>27149</v>
      </c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>
        <v>18946.892579259085</v>
      </c>
      <c r="C50" s="344">
        <f t="shared" si="0"/>
        <v>19616.711246170911</v>
      </c>
      <c r="D50" s="381">
        <v>20286.529913082741</v>
      </c>
      <c r="E50" s="381">
        <f t="shared" si="1"/>
        <v>21663.963691740511</v>
      </c>
      <c r="F50" s="381">
        <v>23041.397470398282</v>
      </c>
      <c r="G50" s="344">
        <v>23477.680851063829</v>
      </c>
      <c r="H50" s="381">
        <v>24056.672012027062</v>
      </c>
      <c r="I50" s="395">
        <v>24832.801222365466</v>
      </c>
      <c r="J50" s="344">
        <v>24262.764383189009</v>
      </c>
      <c r="K50" s="344">
        <v>23803.75366758716</v>
      </c>
      <c r="L50" s="344">
        <v>24604.653187794589</v>
      </c>
      <c r="M50" s="344">
        <v>25369.054764984907</v>
      </c>
      <c r="N50" s="344">
        <v>25016.610976797892</v>
      </c>
      <c r="O50" s="381">
        <v>23681.246704206689</v>
      </c>
      <c r="P50" s="381">
        <v>24723.850295263223</v>
      </c>
      <c r="Q50" s="381">
        <v>25076.404353620612</v>
      </c>
      <c r="R50" s="381">
        <v>25944.922122177588</v>
      </c>
      <c r="S50" s="409">
        <v>26211.307843990886</v>
      </c>
      <c r="T50" s="381">
        <v>25542.233580246913</v>
      </c>
      <c r="U50" s="381">
        <v>25399.790427659162</v>
      </c>
      <c r="V50" s="381">
        <v>24115.581302048504</v>
      </c>
      <c r="W50" s="381">
        <v>24038.037103159204</v>
      </c>
      <c r="X50" s="381">
        <v>25055.263868654041</v>
      </c>
      <c r="Y50" s="381">
        <v>25589.764072115642</v>
      </c>
      <c r="Z50" s="381">
        <v>25899.480838948133</v>
      </c>
      <c r="AA50" s="381">
        <v>26078.762271630472</v>
      </c>
      <c r="AB50" s="381">
        <v>26766.508002262595</v>
      </c>
      <c r="AC50" s="409">
        <v>26994.876112415921</v>
      </c>
      <c r="AD50" s="381">
        <v>27021.090039020495</v>
      </c>
      <c r="AE50" s="381">
        <v>26316.380552630406</v>
      </c>
      <c r="AF50" s="381">
        <v>25843.63987221925</v>
      </c>
      <c r="AG50" s="381">
        <v>26292.894573599697</v>
      </c>
      <c r="AH50" s="381">
        <v>26620.052505966589</v>
      </c>
      <c r="AI50" s="381">
        <v>26549.956923118516</v>
      </c>
      <c r="AJ50" s="381">
        <v>26827.325630975396</v>
      </c>
      <c r="AK50" s="381">
        <v>27653.430046631249</v>
      </c>
      <c r="AL50" s="381">
        <v>28769.715696205782</v>
      </c>
      <c r="AM50" s="409">
        <v>29123.9175586973</v>
      </c>
      <c r="AN50" s="381">
        <v>30043.306300640048</v>
      </c>
      <c r="AO50" s="381">
        <v>30501.56736923151</v>
      </c>
      <c r="AP50" s="381">
        <v>29962.595371213109</v>
      </c>
      <c r="AQ50" s="381">
        <v>29887.61241861057</v>
      </c>
      <c r="AR50" s="381">
        <v>30003.062214521971</v>
      </c>
      <c r="AS50" s="381">
        <v>29915.791927771348</v>
      </c>
      <c r="AT50" s="381">
        <v>30080.07574616975</v>
      </c>
      <c r="AU50" s="381">
        <v>29852.237330113618</v>
      </c>
      <c r="AV50" s="381">
        <v>29217.858053226246</v>
      </c>
      <c r="AW50" s="409">
        <v>27957.77017</v>
      </c>
      <c r="AX50" s="381">
        <v>27315.955354770129</v>
      </c>
      <c r="AY50" s="381">
        <v>27535.280901366117</v>
      </c>
      <c r="AZ50" s="381">
        <v>27230.749900731746</v>
      </c>
      <c r="BA50" s="381">
        <v>27970.743718312475</v>
      </c>
      <c r="BB50" s="381">
        <v>27967</v>
      </c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>
        <v>19334.211764022759</v>
      </c>
      <c r="C51" s="344">
        <f t="shared" si="0"/>
        <v>20044.897195929429</v>
      </c>
      <c r="D51" s="381">
        <v>20755.582627836098</v>
      </c>
      <c r="E51" s="381">
        <f t="shared" si="1"/>
        <v>22148.620162141946</v>
      </c>
      <c r="F51" s="381">
        <v>23541.657696447797</v>
      </c>
      <c r="G51" s="344">
        <v>23917.851638872915</v>
      </c>
      <c r="H51" s="381">
        <v>24506.022149837132</v>
      </c>
      <c r="I51" s="395">
        <v>25271.39569307167</v>
      </c>
      <c r="J51" s="344">
        <v>24738.699279140408</v>
      </c>
      <c r="K51" s="344">
        <v>24299.173714187091</v>
      </c>
      <c r="L51" s="344">
        <v>25061.299636153144</v>
      </c>
      <c r="M51" s="344">
        <v>25823.451487710219</v>
      </c>
      <c r="N51" s="344">
        <v>25501.949013098547</v>
      </c>
      <c r="O51" s="381">
        <v>24217.316528651871</v>
      </c>
      <c r="P51" s="381">
        <v>25239.073627340116</v>
      </c>
      <c r="Q51" s="381">
        <v>25646.396238708723</v>
      </c>
      <c r="R51" s="381">
        <v>26487.208560742485</v>
      </c>
      <c r="S51" s="409">
        <v>26765.777817613769</v>
      </c>
      <c r="T51" s="381">
        <v>26138.810464432689</v>
      </c>
      <c r="U51" s="381">
        <v>25961.722290309401</v>
      </c>
      <c r="V51" s="381">
        <v>24682.798208822154</v>
      </c>
      <c r="W51" s="381">
        <v>24689.491675075682</v>
      </c>
      <c r="X51" s="381">
        <v>25757.881523403939</v>
      </c>
      <c r="Y51" s="381">
        <v>26282.446048618502</v>
      </c>
      <c r="Z51" s="381">
        <v>26605.32049445594</v>
      </c>
      <c r="AA51" s="381">
        <v>26779.875198207512</v>
      </c>
      <c r="AB51" s="381">
        <v>27485.108604511879</v>
      </c>
      <c r="AC51" s="409">
        <v>27718.187141510491</v>
      </c>
      <c r="AD51" s="381">
        <v>27718.245921283073</v>
      </c>
      <c r="AE51" s="381">
        <v>27031.622992154011</v>
      </c>
      <c r="AF51" s="381">
        <v>26621.320044520893</v>
      </c>
      <c r="AG51" s="381">
        <v>27006.679984773938</v>
      </c>
      <c r="AH51" s="381">
        <v>27368.298343151186</v>
      </c>
      <c r="AI51" s="381">
        <v>27331.837856833914</v>
      </c>
      <c r="AJ51" s="381">
        <v>27554.227852962205</v>
      </c>
      <c r="AK51" s="381">
        <v>28451.685102679672</v>
      </c>
      <c r="AL51" s="381">
        <v>29587.180568556301</v>
      </c>
      <c r="AM51" s="409">
        <v>29910.714705882354</v>
      </c>
      <c r="AN51" s="381">
        <v>30840.307558548222</v>
      </c>
      <c r="AO51" s="381">
        <v>31265.882500842115</v>
      </c>
      <c r="AP51" s="381">
        <v>30798.875048758291</v>
      </c>
      <c r="AQ51" s="381">
        <v>30756.431008361575</v>
      </c>
      <c r="AR51" s="381">
        <v>30850.696701392797</v>
      </c>
      <c r="AS51" s="381">
        <v>30741.911406362586</v>
      </c>
      <c r="AT51" s="381">
        <v>30947.324306844086</v>
      </c>
      <c r="AU51" s="381">
        <v>30701.966471626263</v>
      </c>
      <c r="AV51" s="381">
        <v>30070.667765853064</v>
      </c>
      <c r="AW51" s="409">
        <v>28824.923599999998</v>
      </c>
      <c r="AX51" s="381">
        <v>28169.444424759597</v>
      </c>
      <c r="AY51" s="381">
        <v>28399.149376673926</v>
      </c>
      <c r="AZ51" s="381">
        <v>28085.71687749352</v>
      </c>
      <c r="BA51" s="381">
        <v>28825.247090562349</v>
      </c>
      <c r="BB51" s="381">
        <v>28871</v>
      </c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>
        <v>19746.928928115198</v>
      </c>
      <c r="C52" s="344">
        <f t="shared" si="0"/>
        <v>20485.782135352325</v>
      </c>
      <c r="D52" s="381">
        <v>21224.635342589456</v>
      </c>
      <c r="E52" s="381">
        <f t="shared" si="1"/>
        <v>22618.563096483103</v>
      </c>
      <c r="F52" s="381">
        <v>24012.490850376751</v>
      </c>
      <c r="G52" s="344">
        <v>24346.589419206441</v>
      </c>
      <c r="H52" s="381">
        <v>24900.573490353294</v>
      </c>
      <c r="I52" s="395">
        <v>25756.982428496394</v>
      </c>
      <c r="J52" s="344">
        <v>25229.507140590289</v>
      </c>
      <c r="K52" s="344">
        <v>24775.720616154646</v>
      </c>
      <c r="L52" s="344">
        <v>25558.637352187216</v>
      </c>
      <c r="M52" s="344">
        <v>26355.009918068132</v>
      </c>
      <c r="N52" s="344">
        <v>25979.395374012198</v>
      </c>
      <c r="O52" s="381">
        <v>24731.653792646572</v>
      </c>
      <c r="P52" s="381">
        <v>25788.645181555472</v>
      </c>
      <c r="Q52" s="381">
        <v>26206.672353028283</v>
      </c>
      <c r="R52" s="381">
        <v>27032.524532483723</v>
      </c>
      <c r="S52" s="409">
        <v>27342.650618453739</v>
      </c>
      <c r="T52" s="381">
        <v>26717.387184009407</v>
      </c>
      <c r="U52" s="381">
        <v>26558.921843084132</v>
      </c>
      <c r="V52" s="381">
        <v>25238.936660385385</v>
      </c>
      <c r="W52" s="381">
        <v>25290.018202282077</v>
      </c>
      <c r="X52" s="381">
        <v>26505.43402816691</v>
      </c>
      <c r="Y52" s="381">
        <v>26953.420042951759</v>
      </c>
      <c r="Z52" s="381">
        <v>27282.153040833291</v>
      </c>
      <c r="AA52" s="381">
        <v>27492.296397793863</v>
      </c>
      <c r="AB52" s="381">
        <v>28201.889964730155</v>
      </c>
      <c r="AC52" s="409">
        <v>28469.452220038667</v>
      </c>
      <c r="AD52" s="381">
        <v>28422.121378314441</v>
      </c>
      <c r="AE52" s="381">
        <v>27712.806267890777</v>
      </c>
      <c r="AF52" s="381">
        <v>27359.483947904773</v>
      </c>
      <c r="AG52" s="381">
        <v>27772.881603248228</v>
      </c>
      <c r="AH52" s="381">
        <v>28152.749624070522</v>
      </c>
      <c r="AI52" s="381">
        <v>28140.323434796715</v>
      </c>
      <c r="AJ52" s="381">
        <v>28362.218769035193</v>
      </c>
      <c r="AK52" s="381">
        <v>29342.265031758609</v>
      </c>
      <c r="AL52" s="381">
        <v>30401.841101722086</v>
      </c>
      <c r="AM52" s="409">
        <v>30719.597387023481</v>
      </c>
      <c r="AN52" s="381">
        <v>31627.86886923921</v>
      </c>
      <c r="AO52" s="381">
        <v>32053.876930850296</v>
      </c>
      <c r="AP52" s="381">
        <v>31649.372773371477</v>
      </c>
      <c r="AQ52" s="381">
        <v>31569.604739380342</v>
      </c>
      <c r="AR52" s="381">
        <v>31754.922169970523</v>
      </c>
      <c r="AS52" s="381">
        <v>31609.814384593548</v>
      </c>
      <c r="AT52" s="381">
        <v>31789.065556910351</v>
      </c>
      <c r="AU52" s="381">
        <v>31548.310238073125</v>
      </c>
      <c r="AV52" s="381">
        <v>30902.461415522801</v>
      </c>
      <c r="AW52" s="409">
        <v>29708.47968</v>
      </c>
      <c r="AX52" s="381">
        <v>29042.306512731171</v>
      </c>
      <c r="AY52" s="381">
        <v>29305.157777606506</v>
      </c>
      <c r="AZ52" s="381">
        <v>28981.002732240435</v>
      </c>
      <c r="BA52" s="381">
        <v>29695.009451602396</v>
      </c>
      <c r="BB52" s="381">
        <v>29732</v>
      </c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>
        <v>20165.99558703983</v>
      </c>
      <c r="C53" s="344">
        <f t="shared" si="0"/>
        <v>20914.412456574435</v>
      </c>
      <c r="D53" s="381">
        <v>21662.82932610904</v>
      </c>
      <c r="E53" s="381">
        <f t="shared" si="1"/>
        <v>23076.019372419432</v>
      </c>
      <c r="F53" s="381">
        <v>24489.209418729821</v>
      </c>
      <c r="G53" s="344">
        <v>24769.610695802185</v>
      </c>
      <c r="H53" s="381">
        <v>25317.044349787022</v>
      </c>
      <c r="I53" s="395">
        <v>26237.347801174616</v>
      </c>
      <c r="J53" s="344">
        <v>25720.31500204017</v>
      </c>
      <c r="K53" s="344">
        <v>25261.704090438387</v>
      </c>
      <c r="L53" s="344">
        <v>26101.187587860742</v>
      </c>
      <c r="M53" s="344">
        <v>26933.722725312633</v>
      </c>
      <c r="N53" s="344">
        <v>26523.920975715369</v>
      </c>
      <c r="O53" s="381">
        <v>25235.124776416033</v>
      </c>
      <c r="P53" s="381">
        <v>26331.347091343134</v>
      </c>
      <c r="Q53" s="381">
        <v>26809.050140678217</v>
      </c>
      <c r="R53" s="381">
        <v>27589.958636930322</v>
      </c>
      <c r="S53" s="409">
        <v>27894.320238674489</v>
      </c>
      <c r="T53" s="381">
        <v>27280.535191064082</v>
      </c>
      <c r="U53" s="381">
        <v>27123.204885076007</v>
      </c>
      <c r="V53" s="381">
        <v>25823.879095495711</v>
      </c>
      <c r="W53" s="381">
        <v>25949.960781650239</v>
      </c>
      <c r="X53" s="381">
        <v>27173.329298815795</v>
      </c>
      <c r="Y53" s="381">
        <v>27622.420584360505</v>
      </c>
      <c r="Z53" s="381">
        <v>27904.838983500453</v>
      </c>
      <c r="AA53" s="381">
        <v>28167.023354015855</v>
      </c>
      <c r="AB53" s="381">
        <v>28902.298146669331</v>
      </c>
      <c r="AC53" s="409">
        <v>29187.521864864433</v>
      </c>
      <c r="AD53" s="381">
        <v>29142.7957722678</v>
      </c>
      <c r="AE53" s="381">
        <v>28463.72973614345</v>
      </c>
      <c r="AF53" s="381">
        <v>28096.067200531939</v>
      </c>
      <c r="AG53" s="381">
        <v>28563.749672216665</v>
      </c>
      <c r="AH53" s="381">
        <v>28888.926980010208</v>
      </c>
      <c r="AI53" s="381">
        <v>28979.847764381491</v>
      </c>
      <c r="AJ53" s="381">
        <v>29220.890118912044</v>
      </c>
      <c r="AK53" s="381">
        <v>30218.641134217465</v>
      </c>
      <c r="AL53" s="381">
        <v>31247.349365919963</v>
      </c>
      <c r="AM53" s="409">
        <v>31528.480068164605</v>
      </c>
      <c r="AN53" s="381">
        <v>32451.841404910771</v>
      </c>
      <c r="AO53" s="381">
        <v>32922.117872094699</v>
      </c>
      <c r="AP53" s="381">
        <v>32493.407749317386</v>
      </c>
      <c r="AQ53" s="381">
        <v>32432.100049729957</v>
      </c>
      <c r="AR53" s="381">
        <v>32632.082386427559</v>
      </c>
      <c r="AS53" s="381">
        <v>32475.329734273673</v>
      </c>
      <c r="AT53" s="381">
        <v>32643.560462280653</v>
      </c>
      <c r="AU53" s="381">
        <v>32355.157962085796</v>
      </c>
      <c r="AV53" s="381">
        <v>31751.952802419557</v>
      </c>
      <c r="AW53" s="409">
        <v>30585.474699999999</v>
      </c>
      <c r="AX53" s="381">
        <v>29972.211375872281</v>
      </c>
      <c r="AY53" s="381">
        <v>30236.45013391395</v>
      </c>
      <c r="AZ53" s="381">
        <v>29890.76203036663</v>
      </c>
      <c r="BA53" s="381">
        <v>30573.927205916552</v>
      </c>
      <c r="BB53" s="381">
        <v>30610</v>
      </c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>
        <v>20597.761235628845</v>
      </c>
      <c r="C54" s="344">
        <f t="shared" si="0"/>
        <v>21374.079257615755</v>
      </c>
      <c r="D54" s="381">
        <v>22150.397279602661</v>
      </c>
      <c r="E54" s="381">
        <f t="shared" si="1"/>
        <v>23540.506390070441</v>
      </c>
      <c r="F54" s="381">
        <v>24930.615500538217</v>
      </c>
      <c r="G54" s="344">
        <v>25209.78148361127</v>
      </c>
      <c r="H54" s="381">
        <v>25788.314006514658</v>
      </c>
      <c r="I54" s="395">
        <v>26707.270448359832</v>
      </c>
      <c r="J54" s="344">
        <v>26225.995828988529</v>
      </c>
      <c r="K54" s="344">
        <v>25761.842423196413</v>
      </c>
      <c r="L54" s="344">
        <v>26603.04655585876</v>
      </c>
      <c r="M54" s="344">
        <v>27448.134109529969</v>
      </c>
      <c r="N54" s="344">
        <v>27017.150687403024</v>
      </c>
      <c r="O54" s="381">
        <v>25760.32832063597</v>
      </c>
      <c r="P54" s="381">
        <v>26870.614178916949</v>
      </c>
      <c r="Q54" s="381">
        <v>27362.849074485413</v>
      </c>
      <c r="R54" s="381">
        <v>28195.865272198367</v>
      </c>
      <c r="S54" s="409">
        <v>28487.995159927272</v>
      </c>
      <c r="T54" s="381">
        <v>27846.254650205763</v>
      </c>
      <c r="U54" s="381">
        <v>27699.243823776043</v>
      </c>
      <c r="V54" s="381">
        <v>26437.62551415314</v>
      </c>
      <c r="W54" s="381">
        <v>26599.293351703796</v>
      </c>
      <c r="X54" s="381">
        <v>27875.946953565694</v>
      </c>
      <c r="Y54" s="381">
        <v>28299.314937467287</v>
      </c>
      <c r="Z54" s="381">
        <v>28591.340566254621</v>
      </c>
      <c r="AA54" s="381">
        <v>28873.790417097553</v>
      </c>
      <c r="AB54" s="381">
        <v>29629.994959073669</v>
      </c>
      <c r="AC54" s="409">
        <v>29889.867356883798</v>
      </c>
      <c r="AD54" s="381">
        <v>29853.390804067967</v>
      </c>
      <c r="AE54" s="381">
        <v>29146.53487682245</v>
      </c>
      <c r="AF54" s="381">
        <v>28930.650800075167</v>
      </c>
      <c r="AG54" s="381">
        <v>29402.408989017498</v>
      </c>
      <c r="AH54" s="381">
        <v>29715.617945286744</v>
      </c>
      <c r="AI54" s="381">
        <v>29843.020666630626</v>
      </c>
      <c r="AJ54" s="381">
        <v>30043.361158928994</v>
      </c>
      <c r="AK54" s="381">
        <v>31072.291114084197</v>
      </c>
      <c r="AL54" s="381">
        <v>32077.433764601796</v>
      </c>
      <c r="AM54" s="409">
        <v>32393.956930068165</v>
      </c>
      <c r="AN54" s="381">
        <v>33258.282610036127</v>
      </c>
      <c r="AO54" s="381">
        <v>33723.267467879312</v>
      </c>
      <c r="AP54" s="381">
        <v>33351.660772331299</v>
      </c>
      <c r="AQ54" s="381">
        <v>33370.474712896248</v>
      </c>
      <c r="AR54" s="381">
        <v>33563.373107125983</v>
      </c>
      <c r="AS54" s="381">
        <v>33381.434769318104</v>
      </c>
      <c r="AT54" s="381">
        <v>33523.562678259026</v>
      </c>
      <c r="AU54" s="381">
        <v>33217.300145506328</v>
      </c>
      <c r="AV54" s="381">
        <v>32637.94577234703</v>
      </c>
      <c r="AW54" s="409">
        <v>31485.433430000001</v>
      </c>
      <c r="AX54" s="381">
        <v>30911.802748004447</v>
      </c>
      <c r="AY54" s="381">
        <v>31181.437966049445</v>
      </c>
      <c r="AZ54" s="381">
        <v>30879.091449694628</v>
      </c>
      <c r="BA54" s="381">
        <v>31481.328405972366</v>
      </c>
      <c r="BB54" s="381">
        <v>31527</v>
      </c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>
        <v>20991.429915224711</v>
      </c>
      <c r="C55" s="344">
        <f t="shared" si="0"/>
        <v>21820.869320407255</v>
      </c>
      <c r="D55" s="381">
        <v>22650.308725589795</v>
      </c>
      <c r="E55" s="381">
        <f t="shared" si="1"/>
        <v>24034.706811664651</v>
      </c>
      <c r="F55" s="381">
        <v>25419.104897739508</v>
      </c>
      <c r="G55" s="344">
        <v>25649.952271420356</v>
      </c>
      <c r="H55" s="381">
        <v>26232.18426459534</v>
      </c>
      <c r="I55" s="395">
        <v>27281.620350475099</v>
      </c>
      <c r="J55" s="344">
        <v>26736.634311103051</v>
      </c>
      <c r="K55" s="344">
        <v>26219.516180531587</v>
      </c>
      <c r="L55" s="344">
        <v>27159.160547424126</v>
      </c>
      <c r="M55" s="344">
        <v>28009.699870633893</v>
      </c>
      <c r="N55" s="344">
        <v>27577.459639880202</v>
      </c>
      <c r="O55" s="381">
        <v>26260.177210997019</v>
      </c>
      <c r="P55" s="381">
        <v>27406.44644427692</v>
      </c>
      <c r="Q55" s="381">
        <v>27916.64800829261</v>
      </c>
      <c r="R55" s="381">
        <v>28765.417509350325</v>
      </c>
      <c r="S55" s="409">
        <v>29059.267253962971</v>
      </c>
      <c r="T55" s="381">
        <v>28386.259588477369</v>
      </c>
      <c r="U55" s="381">
        <v>28294.092197209142</v>
      </c>
      <c r="V55" s="381">
        <v>27053.587623852651</v>
      </c>
      <c r="W55" s="381">
        <v>27233.771908716913</v>
      </c>
      <c r="X55" s="381">
        <v>28505.034853748741</v>
      </c>
      <c r="Y55" s="381">
        <v>28978.182743498583</v>
      </c>
      <c r="Z55" s="381">
        <v>29277.842149008789</v>
      </c>
      <c r="AA55" s="381">
        <v>29578.672768011031</v>
      </c>
      <c r="AB55" s="381">
        <v>30317.668446795771</v>
      </c>
      <c r="AC55" s="409">
        <v>30590.465720813561</v>
      </c>
      <c r="AD55" s="381">
        <v>30569.02551694473</v>
      </c>
      <c r="AE55" s="381">
        <v>29852.046126692672</v>
      </c>
      <c r="AF55" s="381">
        <v>29660.911449675488</v>
      </c>
      <c r="AG55" s="381">
        <v>30160.902341712372</v>
      </c>
      <c r="AH55" s="381">
        <v>30602.65131678784</v>
      </c>
      <c r="AI55" s="381">
        <v>30735.754284710212</v>
      </c>
      <c r="AJ55" s="381">
        <v>30952.712942609705</v>
      </c>
      <c r="AK55" s="381">
        <v>31901.794588696794</v>
      </c>
      <c r="AL55" s="381">
        <v>32900.507315321789</v>
      </c>
      <c r="AM55" s="409">
        <v>33282.899671800049</v>
      </c>
      <c r="AN55" s="381">
        <v>34132.152009569967</v>
      </c>
      <c r="AO55" s="381">
        <v>34562.567044415569</v>
      </c>
      <c r="AP55" s="381">
        <v>34221.546742946302</v>
      </c>
      <c r="AQ55" s="381">
        <v>34289.879537858375</v>
      </c>
      <c r="AR55" s="381">
        <v>34482.361440496818</v>
      </c>
      <c r="AS55" s="381">
        <v>34306.640832769277</v>
      </c>
      <c r="AT55" s="381">
        <v>34484.724518899435</v>
      </c>
      <c r="AU55" s="381">
        <v>34113.296079584739</v>
      </c>
      <c r="AV55" s="381">
        <v>33561.546433881915</v>
      </c>
      <c r="AW55" s="409">
        <v>32441.161169999999</v>
      </c>
      <c r="AX55" s="381">
        <v>31910.589452859713</v>
      </c>
      <c r="AY55" s="381">
        <v>32139.067775872369</v>
      </c>
      <c r="AZ55" s="381">
        <v>31903.604477470832</v>
      </c>
      <c r="BA55" s="381">
        <v>32439.592901995438</v>
      </c>
      <c r="BB55" s="381">
        <v>32483</v>
      </c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>
        <v>21410.496574149343</v>
      </c>
      <c r="C56" s="344">
        <f t="shared" si="0"/>
        <v>22268.014880369625</v>
      </c>
      <c r="D56" s="381">
        <v>23125.533186589906</v>
      </c>
      <c r="E56" s="381">
        <f t="shared" si="1"/>
        <v>24498.907497493019</v>
      </c>
      <c r="F56" s="381">
        <v>25872.281808396128</v>
      </c>
      <c r="G56" s="344">
        <v>26095.83956296722</v>
      </c>
      <c r="H56" s="381">
        <v>26697.974041593585</v>
      </c>
      <c r="I56" s="395">
        <v>27824.642076111348</v>
      </c>
      <c r="J56" s="344">
        <v>27227.442172552932</v>
      </c>
      <c r="K56" s="344">
        <v>26743.245944080085</v>
      </c>
      <c r="L56" s="344">
        <v>27647.455759530305</v>
      </c>
      <c r="M56" s="344">
        <v>28566.978870202674</v>
      </c>
      <c r="N56" s="344">
        <v>28090.418540035364</v>
      </c>
      <c r="O56" s="415">
        <v>26752.78191454124</v>
      </c>
      <c r="P56" s="415">
        <v>27952.583176278426</v>
      </c>
      <c r="Q56" s="415">
        <v>28467.208351843623</v>
      </c>
      <c r="R56" s="415">
        <v>29347.087879207647</v>
      </c>
      <c r="S56" s="416">
        <v>29622.138287792262</v>
      </c>
      <c r="T56" s="415">
        <v>28949.40759553204</v>
      </c>
      <c r="U56" s="415">
        <v>28891.291749983873</v>
      </c>
      <c r="V56" s="415">
        <v>27671.765424594247</v>
      </c>
      <c r="W56" s="415">
        <v>27874.616471318794</v>
      </c>
      <c r="X56" s="415">
        <v>29134.122753931788</v>
      </c>
      <c r="Y56" s="415">
        <v>29609.687679341645</v>
      </c>
      <c r="Z56" s="415">
        <v>29939.204237183229</v>
      </c>
      <c r="AA56" s="415">
        <v>30277.900982419855</v>
      </c>
      <c r="AB56" s="415">
        <v>30985.33027217675</v>
      </c>
      <c r="AC56" s="416">
        <v>31277.087060026523</v>
      </c>
      <c r="AD56" s="415">
        <v>31326.657572126467</v>
      </c>
      <c r="AE56" s="415">
        <v>30555.935511620664</v>
      </c>
      <c r="AF56" s="415">
        <v>30500.237001488847</v>
      </c>
      <c r="AG56" s="415">
        <v>30890.10428444545</v>
      </c>
      <c r="AH56" s="415">
        <v>31519.855891401217</v>
      </c>
      <c r="AI56" s="415">
        <v>31607.795401708481</v>
      </c>
      <c r="AJ56" s="415">
        <v>31817.17634206414</v>
      </c>
      <c r="AK56" s="415">
        <v>32729.877680647383</v>
      </c>
      <c r="AL56" s="415">
        <v>33705.352661340999</v>
      </c>
      <c r="AM56" s="416">
        <v>34167.701375915174</v>
      </c>
      <c r="AN56" s="415">
        <v>35028.946995202677</v>
      </c>
      <c r="AO56" s="415">
        <v>35425.545919349403</v>
      </c>
      <c r="AP56" s="415">
        <v>35144.427252632951</v>
      </c>
      <c r="AQ56" s="415">
        <v>35224.460233383834</v>
      </c>
      <c r="AR56" s="415">
        <v>35467.782665436629</v>
      </c>
      <c r="AS56" s="415">
        <v>35234.23452477128</v>
      </c>
      <c r="AT56" s="415">
        <v>35437.770397073633</v>
      </c>
      <c r="AU56" s="415">
        <v>35047.659597742073</v>
      </c>
      <c r="AV56" s="415">
        <v>34437.584426619193</v>
      </c>
      <c r="AW56" s="416">
        <v>33369.551160000003</v>
      </c>
      <c r="AX56" s="415">
        <v>32844.79943110796</v>
      </c>
      <c r="AY56" s="415">
        <v>33156.746979710595</v>
      </c>
      <c r="AZ56" s="415">
        <v>32918.813148788926</v>
      </c>
      <c r="BA56" s="415">
        <v>33423.289046002137</v>
      </c>
      <c r="BB56" s="415">
        <v>33509</v>
      </c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>
        <v>21823.213738241782</v>
      </c>
      <c r="C57" s="344">
        <f t="shared" si="0"/>
        <v>22681.12696168213</v>
      </c>
      <c r="D57" s="381">
        <v>23539.040185122474</v>
      </c>
      <c r="E57" s="381">
        <f t="shared" si="1"/>
        <v>24955.791109784059</v>
      </c>
      <c r="F57" s="381">
        <v>26372.542034445643</v>
      </c>
      <c r="G57" s="344">
        <v>26558.876365727428</v>
      </c>
      <c r="H57" s="381">
        <v>27169.243698321225</v>
      </c>
      <c r="I57" s="395">
        <v>28252.793821324547</v>
      </c>
      <c r="J57" s="344">
        <v>27633.969896178085</v>
      </c>
      <c r="K57" s="344">
        <v>27304.721996893339</v>
      </c>
      <c r="L57" s="344">
        <v>28158.357231456212</v>
      </c>
      <c r="M57" s="344">
        <v>29119.97110823631</v>
      </c>
      <c r="N57" s="344">
        <v>28587.594089416518</v>
      </c>
      <c r="O57" s="415">
        <v>27252.630804902285</v>
      </c>
      <c r="P57" s="415">
        <v>28505.589552707628</v>
      </c>
      <c r="Q57" s="415">
        <v>28991.859973345177</v>
      </c>
      <c r="R57" s="415">
        <v>29943.90591494667</v>
      </c>
      <c r="S57" s="416">
        <v>30179.408614817283</v>
      </c>
      <c r="T57" s="415">
        <v>29533.127219282778</v>
      </c>
      <c r="U57" s="415">
        <v>29472.033047367175</v>
      </c>
      <c r="V57" s="415">
        <v>28314.315826798771</v>
      </c>
      <c r="W57" s="415">
        <v>28479.387002251031</v>
      </c>
      <c r="X57" s="415">
        <v>29746.870708655537</v>
      </c>
      <c r="Y57" s="415">
        <v>30276.714767825881</v>
      </c>
      <c r="Z57" s="415">
        <v>30587.029674430119</v>
      </c>
      <c r="AA57" s="415">
        <v>30946.973802137192</v>
      </c>
      <c r="AB57" s="415">
        <v>31676.642243960872</v>
      </c>
      <c r="AC57" s="416">
        <v>31982.926808225089</v>
      </c>
      <c r="AD57" s="415">
        <v>32064.130903001816</v>
      </c>
      <c r="AE57" s="415">
        <v>31261.446761490886</v>
      </c>
      <c r="AF57" s="415">
        <v>31339.562553302207</v>
      </c>
      <c r="AG57" s="415">
        <v>31653.222596607975</v>
      </c>
      <c r="AH57" s="415">
        <v>32418.957744147228</v>
      </c>
      <c r="AI57" s="415">
        <v>32442.88562391869</v>
      </c>
      <c r="AJ57" s="415">
        <v>32667.159617574616</v>
      </c>
      <c r="AK57" s="415">
        <v>33533.814267343834</v>
      </c>
      <c r="AL57" s="415">
        <v>34548.056586354141</v>
      </c>
      <c r="AM57" s="416">
        <v>35000.049936884629</v>
      </c>
      <c r="AN57" s="415">
        <v>35912.256341953696</v>
      </c>
      <c r="AO57" s="415">
        <v>36329.305808190176</v>
      </c>
      <c r="AP57" s="415">
        <v>36084.110908854505</v>
      </c>
      <c r="AQ57" s="415">
        <v>36141.335746585406</v>
      </c>
      <c r="AR57" s="415">
        <v>36432.289831919537</v>
      </c>
      <c r="AS57" s="415">
        <v>36196.448830760499</v>
      </c>
      <c r="AT57" s="415">
        <v>36372.265503896517</v>
      </c>
      <c r="AU57" s="415">
        <v>35950.426281952052</v>
      </c>
      <c r="AV57" s="415">
        <v>35346.805676657124</v>
      </c>
      <c r="AW57" s="416">
        <v>34303.4087</v>
      </c>
      <c r="AX57" s="415">
        <v>33776.856851802637</v>
      </c>
      <c r="AY57" s="415">
        <v>34163.891202142622</v>
      </c>
      <c r="AZ57" s="415">
        <v>33893.702942121883</v>
      </c>
      <c r="BA57" s="415">
        <v>34415.123317363592</v>
      </c>
      <c r="BB57" s="415">
        <v>34480</v>
      </c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>
        <v>22274.027871327369</v>
      </c>
      <c r="C58" s="389">
        <f t="shared" si="0"/>
        <v>23119.459273737957</v>
      </c>
      <c r="D58" s="390">
        <v>23964.890676148549</v>
      </c>
      <c r="E58" s="390">
        <f t="shared" si="1"/>
        <v>25404.132932261575</v>
      </c>
      <c r="F58" s="390">
        <v>26843.375188374601</v>
      </c>
      <c r="G58" s="389">
        <v>27044.779183438757</v>
      </c>
      <c r="H58" s="390">
        <v>27624.073715860686</v>
      </c>
      <c r="I58" s="398">
        <v>28691.388292030748</v>
      </c>
      <c r="J58" s="389">
        <v>28124.777757627966</v>
      </c>
      <c r="K58" s="389">
        <v>27771.832326544703</v>
      </c>
      <c r="L58" s="389">
        <v>28682.822459273957</v>
      </c>
      <c r="M58" s="389">
        <v>29672.963346269942</v>
      </c>
      <c r="N58" s="389">
        <v>29128.173853426189</v>
      </c>
      <c r="O58" s="418">
        <v>27799.566909572706</v>
      </c>
      <c r="P58" s="418">
        <v>29055.16110692298</v>
      </c>
      <c r="Q58" s="418">
        <v>29552.136087664741</v>
      </c>
      <c r="R58" s="418">
        <v>30558.901149743731</v>
      </c>
      <c r="S58" s="419">
        <v>30745.080002048711</v>
      </c>
      <c r="T58" s="418">
        <v>30132.275555555556</v>
      </c>
      <c r="U58" s="418">
        <v>30019.857833967617</v>
      </c>
      <c r="V58" s="418">
        <v>28939.140700666623</v>
      </c>
      <c r="W58" s="418">
        <v>29113.865559264148</v>
      </c>
      <c r="X58" s="418">
        <v>30371.873622473759</v>
      </c>
      <c r="Y58" s="418">
        <v>30906.246250744436</v>
      </c>
      <c r="Z58" s="418">
        <v>31279.332679010382</v>
      </c>
      <c r="AA58" s="418">
        <v>31648.086728714236</v>
      </c>
      <c r="AB58" s="418">
        <v>32326.111649031744</v>
      </c>
      <c r="AC58" s="419">
        <v>32692.260812602854</v>
      </c>
      <c r="AD58" s="418">
        <v>32804.964021261563</v>
      </c>
      <c r="AE58" s="418">
        <v>31963.714281476648</v>
      </c>
      <c r="AF58" s="418">
        <v>32117.24272560385</v>
      </c>
      <c r="AG58" s="418">
        <v>32402.466030367545</v>
      </c>
      <c r="AH58" s="418">
        <v>33220.003186778318</v>
      </c>
      <c r="AI58" s="418">
        <v>33218.854414467998</v>
      </c>
      <c r="AJ58" s="418">
        <v>33563.479289705763</v>
      </c>
      <c r="AK58" s="418">
        <v>34347.693532674348</v>
      </c>
      <c r="AL58" s="418">
        <v>35410.390885660432</v>
      </c>
      <c r="AM58" s="419">
        <v>35817.21469325928</v>
      </c>
      <c r="AN58" s="418">
        <v>36802.308508145565</v>
      </c>
      <c r="AO58" s="418">
        <v>37263.322578316729</v>
      </c>
      <c r="AP58" s="418">
        <v>37039.305161877521</v>
      </c>
      <c r="AQ58" s="418">
        <v>37067.063850948922</v>
      </c>
      <c r="AR58" s="418">
        <v>37370.96198501451</v>
      </c>
      <c r="AS58" s="418">
        <v>37113.298194283721</v>
      </c>
      <c r="AT58" s="418">
        <v>37262.702528760004</v>
      </c>
      <c r="AU58" s="418">
        <v>36813.696923727854</v>
      </c>
      <c r="AV58" s="418">
        <v>36243.859732351484</v>
      </c>
      <c r="AW58" s="419">
        <v>35204.460939999997</v>
      </c>
      <c r="AX58" s="418">
        <v>34717.524502711582</v>
      </c>
      <c r="AY58" s="418">
        <v>35119.414015684313</v>
      </c>
      <c r="AZ58" s="418">
        <v>34871.694187607536</v>
      </c>
      <c r="BA58" s="418">
        <v>35411.026652402434</v>
      </c>
      <c r="BB58" s="418">
        <v>35504</v>
      </c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>
        <v>22686.745035419808</v>
      </c>
      <c r="C59" s="346">
        <f t="shared" si="0"/>
        <v>23551.086593790726</v>
      </c>
      <c r="D59" s="381">
        <v>24415.428152161643</v>
      </c>
      <c r="E59" s="381">
        <f t="shared" si="1"/>
        <v>25876.589076080825</v>
      </c>
      <c r="F59" s="381">
        <v>27337.750000000004</v>
      </c>
      <c r="G59" s="346">
        <v>27524.965497412304</v>
      </c>
      <c r="H59" s="381">
        <v>28139.182410423455</v>
      </c>
      <c r="I59" s="399">
        <v>29182.196390201974</v>
      </c>
      <c r="J59" s="346">
        <v>28575.924377748561</v>
      </c>
      <c r="K59" s="346">
        <v>28262.534086986539</v>
      </c>
      <c r="L59" s="346">
        <v>29216.330191019595</v>
      </c>
      <c r="M59" s="346">
        <v>30195.948253557566</v>
      </c>
      <c r="N59" s="346">
        <v>29633.241078194351</v>
      </c>
      <c r="O59" s="415">
        <v>28357.369294468364</v>
      </c>
      <c r="P59" s="415">
        <v>29587.558550069105</v>
      </c>
      <c r="Q59" s="415">
        <v>30105.935021471938</v>
      </c>
      <c r="R59" s="415">
        <v>31158.748718659095</v>
      </c>
      <c r="S59" s="416">
        <v>31338.754923301494</v>
      </c>
      <c r="T59" s="415">
        <v>30726.280987654322</v>
      </c>
      <c r="U59" s="415">
        <v>30586.492055301125</v>
      </c>
      <c r="V59" s="415">
        <v>29519.651753692782</v>
      </c>
      <c r="W59" s="415">
        <v>29754.710121866025</v>
      </c>
      <c r="X59" s="415">
        <v>31013.216481751278</v>
      </c>
      <c r="Y59" s="415">
        <v>31543.671545361027</v>
      </c>
      <c r="Z59" s="415">
        <v>31983.238527242826</v>
      </c>
      <c r="AA59" s="415">
        <v>32352.969079627714</v>
      </c>
      <c r="AB59" s="415">
        <v>33026.519830970923</v>
      </c>
      <c r="AC59" s="416">
        <v>33394.606304622219</v>
      </c>
      <c r="AD59" s="415">
        <v>33564.275970135503</v>
      </c>
      <c r="AE59" s="415">
        <v>32747.075048573926</v>
      </c>
      <c r="AF59" s="415">
        <v>32849.084025960889</v>
      </c>
      <c r="AG59" s="415">
        <v>33191.792446180094</v>
      </c>
      <c r="AH59" s="415">
        <v>34070.831114544679</v>
      </c>
      <c r="AI59" s="415">
        <v>34042.120350346027</v>
      </c>
      <c r="AJ59" s="415">
        <v>34391.742379300296</v>
      </c>
      <c r="AK59" s="415">
        <v>35208.445425851118</v>
      </c>
      <c r="AL59" s="415">
        <v>36274.127354559096</v>
      </c>
      <c r="AM59" s="416">
        <v>36696.495013885382</v>
      </c>
      <c r="AN59" s="415">
        <v>37689.663546561096</v>
      </c>
      <c r="AO59" s="415">
        <v>38181.553149511572</v>
      </c>
      <c r="AP59" s="415">
        <v>37955.722922896894</v>
      </c>
      <c r="AQ59" s="415">
        <v>38053.495437565776</v>
      </c>
      <c r="AR59" s="415">
        <v>38298.561989514659</v>
      </c>
      <c r="AS59" s="415">
        <v>38067.155800344983</v>
      </c>
      <c r="AT59" s="415">
        <v>38191.4005195356</v>
      </c>
      <c r="AU59" s="415">
        <v>37654.3983983984</v>
      </c>
      <c r="AV59" s="415">
        <v>37179.627588229938</v>
      </c>
      <c r="AW59" s="416">
        <v>36114.261259999999</v>
      </c>
      <c r="AX59" s="415">
        <v>35654.963317290181</v>
      </c>
      <c r="AY59" s="415">
        <v>36080.204319929093</v>
      </c>
      <c r="AZ59" s="415">
        <v>35870.361780777879</v>
      </c>
      <c r="BA59" s="415">
        <v>36393.705530489788</v>
      </c>
      <c r="BB59" s="415">
        <v>36487</v>
      </c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>
        <v>23105.81169434444</v>
      </c>
      <c r="C60" s="346">
        <f t="shared" si="0"/>
        <v>23970.4592956427</v>
      </c>
      <c r="D60" s="381">
        <v>24835.106896940964</v>
      </c>
      <c r="E60" s="381">
        <f t="shared" si="1"/>
        <v>26304.188782162626</v>
      </c>
      <c r="F60" s="381">
        <v>27773.270667384288</v>
      </c>
      <c r="G60" s="346">
        <v>27959.419781483608</v>
      </c>
      <c r="H60" s="381">
        <v>28615.931946880482</v>
      </c>
      <c r="I60" s="399">
        <v>29678.225851119703</v>
      </c>
      <c r="J60" s="346">
        <v>29071.689894364601</v>
      </c>
      <c r="K60" s="346">
        <v>28772.108992060756</v>
      </c>
      <c r="L60" s="346">
        <v>29731.752914909448</v>
      </c>
      <c r="M60" s="346">
        <v>30710.359637774902</v>
      </c>
      <c r="N60" s="346">
        <v>30130.416627575505</v>
      </c>
      <c r="O60" s="415">
        <v>28875.328651871481</v>
      </c>
      <c r="P60" s="415">
        <v>30143.999748712151</v>
      </c>
      <c r="Q60" s="415">
        <v>30730.982940915146</v>
      </c>
      <c r="R60" s="415">
        <v>31764.655353927137</v>
      </c>
      <c r="S60" s="416">
        <v>31870.822069707294</v>
      </c>
      <c r="T60" s="415">
        <v>31325.429323927103</v>
      </c>
      <c r="U60" s="415">
        <v>31183.691608075856</v>
      </c>
      <c r="V60" s="415">
        <v>30144.476627560631</v>
      </c>
      <c r="W60" s="415">
        <v>30404.042691919585</v>
      </c>
      <c r="X60" s="415">
        <v>31689.281725129815</v>
      </c>
      <c r="Y60" s="415">
        <v>32262.008409882514</v>
      </c>
      <c r="Z60" s="415">
        <v>32646.534422692628</v>
      </c>
      <c r="AA60" s="415">
        <v>33080.467976559805</v>
      </c>
      <c r="AB60" s="415">
        <v>33697.820140413925</v>
      </c>
      <c r="AC60" s="416">
        <v>34116.17020562719</v>
      </c>
      <c r="AD60" s="415">
        <v>34268.151427166871</v>
      </c>
      <c r="AE60" s="415">
        <v>33473.670542693144</v>
      </c>
      <c r="AF60" s="415">
        <v>33596.731833885024</v>
      </c>
      <c r="AG60" s="415">
        <v>34007.326965642671</v>
      </c>
      <c r="AH60" s="415">
        <v>34935.236083711563</v>
      </c>
      <c r="AI60" s="415">
        <v>34847.64985672578</v>
      </c>
      <c r="AJ60" s="415">
        <v>35222.901493683625</v>
      </c>
      <c r="AK60" s="415">
        <v>36080.56038032395</v>
      </c>
      <c r="AL60" s="415">
        <v>37172.91806326696</v>
      </c>
      <c r="AM60" s="416">
        <v>37586.818101489524</v>
      </c>
      <c r="AN60" s="415">
        <v>38523.076029449847</v>
      </c>
      <c r="AO60" s="415">
        <v>39111.623369905203</v>
      </c>
      <c r="AP60" s="415">
        <v>38881.188532050452</v>
      </c>
      <c r="AQ60" s="415">
        <v>39000.722691894021</v>
      </c>
      <c r="AR60" s="415">
        <v>39279.062259523438</v>
      </c>
      <c r="AS60" s="415">
        <v>39025.788663507934</v>
      </c>
      <c r="AT60" s="415">
        <v>39123.576779939562</v>
      </c>
      <c r="AU60" s="415">
        <v>38565.064291095216</v>
      </c>
      <c r="AV60" s="415">
        <v>38127.562638451964</v>
      </c>
      <c r="AW60" s="416">
        <v>37055.773370000003</v>
      </c>
      <c r="AX60" s="415">
        <v>36626.843052725853</v>
      </c>
      <c r="AY60" s="415">
        <v>37091.562534923607</v>
      </c>
      <c r="AZ60" s="415">
        <v>36885.570452095977</v>
      </c>
      <c r="BA60" s="415">
        <v>37394.69519512535</v>
      </c>
      <c r="BB60" s="415">
        <v>37496</v>
      </c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>
        <v>23518.528858436879</v>
      </c>
      <c r="C61" s="346">
        <f t="shared" si="0"/>
        <v>24395.914869448716</v>
      </c>
      <c r="D61" s="381">
        <v>25273.300880460549</v>
      </c>
      <c r="E61" s="381">
        <f t="shared" si="1"/>
        <v>26761.645058098951</v>
      </c>
      <c r="F61" s="381">
        <v>28249.989235737354</v>
      </c>
      <c r="G61" s="346">
        <v>28405.307073030475</v>
      </c>
      <c r="H61" s="381">
        <v>29098.161363066902</v>
      </c>
      <c r="I61" s="399">
        <v>30148.148498304923</v>
      </c>
      <c r="J61" s="346">
        <v>29582.328376479123</v>
      </c>
      <c r="K61" s="346">
        <v>29276.965610976877</v>
      </c>
      <c r="L61" s="346">
        <v>30238.133134871412</v>
      </c>
      <c r="M61" s="346">
        <v>31271.925398878826</v>
      </c>
      <c r="N61" s="346">
        <v>30627.592176956663</v>
      </c>
      <c r="O61" s="415">
        <v>29396.910102683007</v>
      </c>
      <c r="P61" s="415">
        <v>30679.832014072119</v>
      </c>
      <c r="Q61" s="415">
        <v>31271.827513697615</v>
      </c>
      <c r="R61" s="415">
        <v>32349.355256960796</v>
      </c>
      <c r="S61" s="416">
        <v>32447.694870547264</v>
      </c>
      <c r="T61" s="415">
        <v>31960.57798941799</v>
      </c>
      <c r="U61" s="415">
        <v>31813.807671633447</v>
      </c>
      <c r="V61" s="415">
        <v>30733.850444755128</v>
      </c>
      <c r="W61" s="415">
        <v>31057.619265698984</v>
      </c>
      <c r="X61" s="415">
        <v>32371.474448055589</v>
      </c>
      <c r="Y61" s="415">
        <v>32990.212539026543</v>
      </c>
      <c r="Z61" s="415">
        <v>33387.182609156982</v>
      </c>
      <c r="AA61" s="415">
        <v>33806.082161323677</v>
      </c>
      <c r="AB61" s="415">
        <v>34394.589838291075</v>
      </c>
      <c r="AC61" s="416">
        <v>34869.182412244962</v>
      </c>
      <c r="AD61" s="415">
        <v>34975.386671582637</v>
      </c>
      <c r="AE61" s="415">
        <v>34266.762499443808</v>
      </c>
      <c r="AF61" s="415">
        <v>34350.702244836008</v>
      </c>
      <c r="AG61" s="415">
        <v>34859.861160846456</v>
      </c>
      <c r="AH61" s="415">
        <v>35770.97840992178</v>
      </c>
      <c r="AI61" s="415">
        <v>35704.910615808825</v>
      </c>
      <c r="AJ61" s="415">
        <v>36083.02085595487</v>
      </c>
      <c r="AK61" s="415">
        <v>36918.586150908595</v>
      </c>
      <c r="AL61" s="415">
        <v>38026.839345019049</v>
      </c>
      <c r="AM61" s="416">
        <v>38477.141189093665</v>
      </c>
      <c r="AN61" s="415">
        <v>39421.219578970733</v>
      </c>
      <c r="AO61" s="415">
        <v>40029.853941100046</v>
      </c>
      <c r="AP61" s="415">
        <v>39819.579638538555</v>
      </c>
      <c r="AQ61" s="415">
        <v>39980.830999109487</v>
      </c>
      <c r="AR61" s="415">
        <v>40322.304704902912</v>
      </c>
      <c r="AS61" s="415">
        <v>39984.421526670885</v>
      </c>
      <c r="AT61" s="415">
        <v>40048.796501086785</v>
      </c>
      <c r="AU61" s="415">
        <v>39514.097767870961</v>
      </c>
      <c r="AV61" s="415">
        <v>39087.664883017569</v>
      </c>
      <c r="AW61" s="416">
        <v>38035.55833</v>
      </c>
      <c r="AX61" s="415">
        <v>37593.34139427761</v>
      </c>
      <c r="AY61" s="415">
        <v>38107.134742480586</v>
      </c>
      <c r="AZ61" s="415">
        <v>37926.624558019925</v>
      </c>
      <c r="BA61" s="415">
        <v>38431.28916693799</v>
      </c>
      <c r="BB61" s="415">
        <v>38548</v>
      </c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>
        <v>23982.041981186852</v>
      </c>
      <c r="C62" s="346">
        <f t="shared" si="0"/>
        <v>24859.111915077003</v>
      </c>
      <c r="D62" s="381">
        <v>25736.18184896715</v>
      </c>
      <c r="E62" s="381">
        <f t="shared" si="1"/>
        <v>27225.559412104674</v>
      </c>
      <c r="F62" s="381">
        <v>28714.936975242199</v>
      </c>
      <c r="G62" s="346">
        <v>28868.343875790684</v>
      </c>
      <c r="H62" s="381">
        <v>29585.870658982712</v>
      </c>
      <c r="I62" s="399">
        <v>30633.735233729647</v>
      </c>
      <c r="J62" s="346">
        <v>30112.797479258286</v>
      </c>
      <c r="K62" s="346">
        <v>29810.131946841564</v>
      </c>
      <c r="L62" s="346">
        <v>30744.513354833372</v>
      </c>
      <c r="M62" s="346">
        <v>31764.902975420438</v>
      </c>
      <c r="N62" s="346">
        <v>31223.413668675352</v>
      </c>
      <c r="O62" s="415">
        <v>29914.86946008612</v>
      </c>
      <c r="P62" s="415">
        <v>31205.35981279055</v>
      </c>
      <c r="Q62" s="415">
        <v>31841.819398785723</v>
      </c>
      <c r="R62" s="415">
        <v>32964.350491757861</v>
      </c>
      <c r="S62" s="416">
        <v>33035.76908499578</v>
      </c>
      <c r="T62" s="415">
        <v>32554.583421516756</v>
      </c>
      <c r="U62" s="415">
        <v>32448.626093874303</v>
      </c>
      <c r="V62" s="415">
        <v>31414.067594675093</v>
      </c>
      <c r="W62" s="415">
        <v>31696.341826437943</v>
      </c>
      <c r="X62" s="415">
        <v>33110.856980088909</v>
      </c>
      <c r="Y62" s="415">
        <v>33700.655591849994</v>
      </c>
      <c r="Z62" s="415">
        <v>34062.081348258973</v>
      </c>
      <c r="AA62" s="415">
        <v>34578.814150293001</v>
      </c>
      <c r="AB62" s="415">
        <v>35078.624841951154</v>
      </c>
      <c r="AC62" s="416">
        <v>35606.470466056337</v>
      </c>
      <c r="AD62" s="415">
        <v>35707.82032138139</v>
      </c>
      <c r="AE62" s="415">
        <v>35030.660887234328</v>
      </c>
      <c r="AF62" s="415">
        <v>35153.672829245028</v>
      </c>
      <c r="AG62" s="415">
        <v>35626.062779320753</v>
      </c>
      <c r="AH62" s="415">
        <v>36573.53241270849</v>
      </c>
      <c r="AI62" s="415">
        <v>36541.478873810556</v>
      </c>
      <c r="AJ62" s="415">
        <v>36922.86804470457</v>
      </c>
      <c r="AK62" s="415">
        <v>37785.019574733393</v>
      </c>
      <c r="AL62" s="415">
        <v>38898.988831471914</v>
      </c>
      <c r="AM62" s="416">
        <v>39451.665374905329</v>
      </c>
      <c r="AN62" s="415">
        <v>40344.985842366834</v>
      </c>
      <c r="AO62" s="415">
        <v>40934.929346518453</v>
      </c>
      <c r="AP62" s="415">
        <v>40769.603692627752</v>
      </c>
      <c r="AQ62" s="415">
        <v>40954.61602692357</v>
      </c>
      <c r="AR62" s="415">
        <v>41355.705240420313</v>
      </c>
      <c r="AS62" s="415">
        <v>40996.776032227775</v>
      </c>
      <c r="AT62" s="415">
        <v>41054.016423686582</v>
      </c>
      <c r="AU62" s="415">
        <v>40489.085786817748</v>
      </c>
      <c r="AV62" s="415">
        <v>40055.509887619992</v>
      </c>
      <c r="AW62" s="416">
        <v>39017.530310000002</v>
      </c>
      <c r="AX62" s="415">
        <v>38588.89926280253</v>
      </c>
      <c r="AY62" s="415">
        <v>39159.579384959252</v>
      </c>
      <c r="AZ62" s="415">
        <v>38975.94920301775</v>
      </c>
      <c r="BA62" s="415">
        <v>39427.192501976831</v>
      </c>
      <c r="BB62" s="415">
        <v>39629</v>
      </c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>
        <v>24401.108640111484</v>
      </c>
      <c r="C63" s="346">
        <f t="shared" si="0"/>
        <v>25290.828109422488</v>
      </c>
      <c r="D63" s="381">
        <v>26180.547578733491</v>
      </c>
      <c r="E63" s="381">
        <f t="shared" si="1"/>
        <v>27689.044268376434</v>
      </c>
      <c r="F63" s="381">
        <v>29197.540958019381</v>
      </c>
      <c r="G63" s="346">
        <v>29354.246693502009</v>
      </c>
      <c r="H63" s="381">
        <v>30079.059834627915</v>
      </c>
      <c r="I63" s="400">
        <v>31145.428782886884</v>
      </c>
      <c r="J63" s="346">
        <v>30608.562995874327</v>
      </c>
      <c r="K63" s="346">
        <v>30300.8337072834</v>
      </c>
      <c r="L63" s="346">
        <v>31273.499834615064</v>
      </c>
      <c r="M63" s="346">
        <v>32309.321690383786</v>
      </c>
      <c r="N63" s="346">
        <v>31803.451809620034</v>
      </c>
      <c r="O63" s="415">
        <v>30440.073004306061</v>
      </c>
      <c r="P63" s="415">
        <v>31751.496544792059</v>
      </c>
      <c r="Q63" s="415">
        <v>32463.628727972751</v>
      </c>
      <c r="R63" s="415">
        <v>33570.257127025907</v>
      </c>
      <c r="S63" s="416">
        <v>33654.647186867784</v>
      </c>
      <c r="T63" s="415">
        <v>33125.445784832453</v>
      </c>
      <c r="U63" s="415">
        <v>33099.902771506589</v>
      </c>
      <c r="V63" s="415">
        <v>32072.127834174211</v>
      </c>
      <c r="W63" s="415">
        <v>32345.6743964915</v>
      </c>
      <c r="X63" s="415">
        <v>33856.366991669471</v>
      </c>
      <c r="Y63" s="415">
        <v>34387.417209579326</v>
      </c>
      <c r="Z63" s="415">
        <v>34706.039170955133</v>
      </c>
      <c r="AA63" s="415">
        <v>35330.814305411928</v>
      </c>
      <c r="AB63" s="415">
        <v>35857.260431223796</v>
      </c>
      <c r="AC63" s="416">
        <v>36397.919490645319</v>
      </c>
      <c r="AD63" s="415">
        <v>36478.891526100721</v>
      </c>
      <c r="AE63" s="415">
        <v>35802.668599735996</v>
      </c>
      <c r="AF63" s="415">
        <v>35943.998207600351</v>
      </c>
      <c r="AG63" s="415">
        <v>36416.930848289187</v>
      </c>
      <c r="AH63" s="415">
        <v>37410.783299074319</v>
      </c>
      <c r="AI63" s="415">
        <v>37400.217668685123</v>
      </c>
      <c r="AJ63" s="415">
        <v>37807.60361768055</v>
      </c>
      <c r="AK63" s="415">
        <v>38709.688687700524</v>
      </c>
      <c r="AL63" s="415">
        <v>39848.257645505022</v>
      </c>
      <c r="AM63" s="416">
        <v>40382.018492804847</v>
      </c>
      <c r="AN63" s="415">
        <v>41268.752105762942</v>
      </c>
      <c r="AO63" s="415">
        <v>41918.935746595445</v>
      </c>
      <c r="AP63" s="415">
        <v>41782.962683656224</v>
      </c>
      <c r="AQ63" s="415">
        <v>41924.607087096811</v>
      </c>
      <c r="AR63" s="415">
        <v>42358.349807618746</v>
      </c>
      <c r="AS63" s="415">
        <v>42009.130537784666</v>
      </c>
      <c r="AT63" s="415">
        <v>42066.192885543125</v>
      </c>
      <c r="AU63" s="415">
        <v>41474.22993096189</v>
      </c>
      <c r="AV63" s="415">
        <v>41037.734303719364</v>
      </c>
      <c r="AW63" s="416">
        <v>40045.429709999997</v>
      </c>
      <c r="AX63" s="415">
        <v>39636.118512613059</v>
      </c>
      <c r="AY63" s="415">
        <v>40179.365585078711</v>
      </c>
      <c r="AZ63" s="415">
        <v>40044.916378316026</v>
      </c>
      <c r="BA63" s="415">
        <v>40512.615237918035</v>
      </c>
      <c r="BB63" s="415">
        <v>40684</v>
      </c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>
        <v>24839.223783532689</v>
      </c>
      <c r="C64" s="346">
        <f t="shared" si="0"/>
        <v>25716.639180399372</v>
      </c>
      <c r="D64" s="381">
        <v>26594.054577266055</v>
      </c>
      <c r="E64" s="381">
        <f t="shared" si="1"/>
        <v>28137.099759031305</v>
      </c>
      <c r="F64" s="381">
        <v>29680.144940796559</v>
      </c>
      <c r="G64" s="346">
        <v>29857.29902242668</v>
      </c>
      <c r="H64" s="381">
        <v>30572.249010273114</v>
      </c>
      <c r="I64" s="400">
        <v>31631.015518311608</v>
      </c>
      <c r="J64" s="346">
        <v>31079.540236659566</v>
      </c>
      <c r="K64" s="346">
        <v>30843.436615464278</v>
      </c>
      <c r="L64" s="346">
        <v>31861.262589928054</v>
      </c>
      <c r="M64" s="346">
        <v>32875.174213022852</v>
      </c>
      <c r="N64" s="346">
        <v>32355.869086710209</v>
      </c>
      <c r="O64" s="415">
        <v>30997.875389201723</v>
      </c>
      <c r="P64" s="415">
        <v>32277.024343510489</v>
      </c>
      <c r="Q64" s="415">
        <v>33049.81356434177</v>
      </c>
      <c r="R64" s="415">
        <v>34185.252361822968</v>
      </c>
      <c r="S64" s="416">
        <v>34267.92458193552</v>
      </c>
      <c r="T64" s="415">
        <v>33742.594285714287</v>
      </c>
      <c r="U64" s="415">
        <v>33779.393601238466</v>
      </c>
      <c r="V64" s="415">
        <v>32727.972382631244</v>
      </c>
      <c r="W64" s="415">
        <v>32999.250970270899</v>
      </c>
      <c r="X64" s="415">
        <v>34548.772180507302</v>
      </c>
      <c r="Y64" s="415">
        <v>35117.594791647862</v>
      </c>
      <c r="Z64" s="415">
        <v>35425.415477390488</v>
      </c>
      <c r="AA64" s="415">
        <v>36077.160324026197</v>
      </c>
      <c r="AB64" s="415">
        <v>36617.703600186331</v>
      </c>
      <c r="AC64" s="416">
        <v>37171.897234338307</v>
      </c>
      <c r="AD64" s="415">
        <v>37290.280179432826</v>
      </c>
      <c r="AE64" s="415">
        <v>36576.298177179895</v>
      </c>
      <c r="AF64" s="415">
        <v>36745.388141252653</v>
      </c>
      <c r="AG64" s="415">
        <v>37264.840084025323</v>
      </c>
      <c r="AH64" s="415">
        <v>38264.628347151905</v>
      </c>
      <c r="AI64" s="415">
        <v>38219.049497188586</v>
      </c>
      <c r="AJ64" s="415">
        <v>38682.203103895758</v>
      </c>
      <c r="AK64" s="415">
        <v>39620.153974047564</v>
      </c>
      <c r="AL64" s="415">
        <v>40751.25486298999</v>
      </c>
      <c r="AM64" s="416">
        <v>41328.935761171422</v>
      </c>
      <c r="AN64" s="415">
        <v>42216.792519146096</v>
      </c>
      <c r="AO64" s="415">
        <v>42912.150762715944</v>
      </c>
      <c r="AP64" s="415">
        <v>42791.151475750878</v>
      </c>
      <c r="AQ64" s="415">
        <v>42938.861103079791</v>
      </c>
      <c r="AR64" s="415">
        <v>43376.98747834305</v>
      </c>
      <c r="AS64" s="415">
        <v>43053.718028777919</v>
      </c>
      <c r="AT64" s="415">
        <v>43110.833197264481</v>
      </c>
      <c r="AU64" s="415">
        <v>42498.870117540217</v>
      </c>
      <c r="AV64" s="415">
        <v>42013.322068358604</v>
      </c>
      <c r="AW64" s="416">
        <v>41066.768049999999</v>
      </c>
      <c r="AX64" s="415">
        <v>40740.380537593133</v>
      </c>
      <c r="AY64" s="415">
        <v>41217.061253588705</v>
      </c>
      <c r="AZ64" s="415">
        <v>41133.52608391476</v>
      </c>
      <c r="BA64" s="415">
        <v>41614.314228568765</v>
      </c>
      <c r="BB64" s="415">
        <v>41783</v>
      </c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>
        <v>25277.338926953893</v>
      </c>
      <c r="C65" s="346">
        <f t="shared" si="0"/>
        <v>26170.223109486651</v>
      </c>
      <c r="D65" s="381">
        <v>27063.107292019413</v>
      </c>
      <c r="E65" s="381">
        <f t="shared" si="1"/>
        <v>28601.157278948354</v>
      </c>
      <c r="F65" s="381">
        <v>30139.207265877292</v>
      </c>
      <c r="G65" s="346">
        <v>30326.052328924667</v>
      </c>
      <c r="H65" s="381">
        <v>31054.478426459533</v>
      </c>
      <c r="I65" s="400">
        <v>32142.709067468841</v>
      </c>
      <c r="J65" s="346">
        <v>31605.051684272566</v>
      </c>
      <c r="K65" s="346">
        <v>31400.194382119436</v>
      </c>
      <c r="L65" s="346">
        <v>32412.855329529477</v>
      </c>
      <c r="M65" s="346">
        <v>33436.73997412678</v>
      </c>
      <c r="N65" s="346">
        <v>32876.71966225237</v>
      </c>
      <c r="O65" s="415">
        <v>31573.788241139449</v>
      </c>
      <c r="P65" s="415">
        <v>32884.987875361228</v>
      </c>
      <c r="Q65" s="415">
        <v>33681.338664297349</v>
      </c>
      <c r="R65" s="415">
        <v>34830.542928383431</v>
      </c>
      <c r="S65" s="416">
        <v>34906.405157622474</v>
      </c>
      <c r="T65" s="415">
        <v>34336.599717813056</v>
      </c>
      <c r="U65" s="415">
        <v>34409.50966479606</v>
      </c>
      <c r="V65" s="415">
        <v>33412.620914635379</v>
      </c>
      <c r="W65" s="415">
        <v>33642.217534735697</v>
      </c>
      <c r="X65" s="415">
        <v>35214.624957973778</v>
      </c>
      <c r="Y65" s="415">
        <v>35837.905109093859</v>
      </c>
      <c r="Z65" s="415">
        <v>36233.746918492579</v>
      </c>
      <c r="AA65" s="415">
        <v>36817.852206135816</v>
      </c>
      <c r="AB65" s="415">
        <v>37409.07388367605</v>
      </c>
      <c r="AC65" s="416">
        <v>37977.323283644095</v>
      </c>
      <c r="AD65" s="415">
        <v>38078.150321074143</v>
      </c>
      <c r="AE65" s="415">
        <v>37356.415214392713</v>
      </c>
      <c r="AF65" s="415">
        <v>37611.584755930096</v>
      </c>
      <c r="AG65" s="415">
        <v>38078.832950332013</v>
      </c>
      <c r="AH65" s="415">
        <v>39118.473395229492</v>
      </c>
      <c r="AI65" s="415">
        <v>39061.529898356406</v>
      </c>
      <c r="AJ65" s="415">
        <v>39603.138986731639</v>
      </c>
      <c r="AK65" s="415">
        <v>40507.893137802486</v>
      </c>
      <c r="AL65" s="415">
        <v>41673.882454768107</v>
      </c>
      <c r="AM65" s="416">
        <v>42315.883059833373</v>
      </c>
      <c r="AN65" s="415">
        <v>43198.54702973349</v>
      </c>
      <c r="AO65" s="415">
        <v>43868.531314662432</v>
      </c>
      <c r="AP65" s="415">
        <v>43768.319074242623</v>
      </c>
      <c r="AQ65" s="415">
        <v>43983.466860189437</v>
      </c>
      <c r="AR65" s="415">
        <v>44409.157775127693</v>
      </c>
      <c r="AS65" s="415">
        <v>44119.794176728748</v>
      </c>
      <c r="AT65" s="415">
        <v>44194.893898107402</v>
      </c>
      <c r="AU65" s="415">
        <v>43555.107138065898</v>
      </c>
      <c r="AV65" s="415">
        <v>43101.732907820071</v>
      </c>
      <c r="AW65" s="416">
        <v>42149.342949999998</v>
      </c>
      <c r="AX65" s="415">
        <v>41846.795120126764</v>
      </c>
      <c r="AY65" s="415">
        <v>42285.308368176651</v>
      </c>
      <c r="AZ65" s="415">
        <v>42298.638275946825</v>
      </c>
      <c r="BA65" s="415">
        <v>42785.187301734957</v>
      </c>
      <c r="BB65" s="415">
        <v>42927</v>
      </c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>
        <v>25721.80356520729</v>
      </c>
      <c r="C66" s="346">
        <f t="shared" si="0"/>
        <v>26639.325278483542</v>
      </c>
      <c r="D66" s="381">
        <v>27556.84699175979</v>
      </c>
      <c r="E66" s="381">
        <f t="shared" si="1"/>
        <v>29062.844755298625</v>
      </c>
      <c r="F66" s="381">
        <v>30568.842518837464</v>
      </c>
      <c r="G66" s="346">
        <v>30789.089131684876</v>
      </c>
      <c r="H66" s="381">
        <v>31569.587121022301</v>
      </c>
      <c r="I66" s="400">
        <v>32659.62397937258</v>
      </c>
      <c r="J66" s="346">
        <v>32120.647821553248</v>
      </c>
      <c r="K66" s="346">
        <v>31938.079004142219</v>
      </c>
      <c r="L66" s="346">
        <v>32973.490573058793</v>
      </c>
      <c r="M66" s="346">
        <v>33989.732212160416</v>
      </c>
      <c r="N66" s="346">
        <v>33425.191101649049</v>
      </c>
      <c r="O66" s="415">
        <v>32167.811560119244</v>
      </c>
      <c r="P66" s="415">
        <v>33496.386229425807</v>
      </c>
      <c r="Q66" s="415">
        <v>34286.955042203466</v>
      </c>
      <c r="R66" s="415">
        <v>35530.365092118023</v>
      </c>
      <c r="S66" s="416">
        <v>35539.28502650516</v>
      </c>
      <c r="T66" s="415">
        <v>34979.462739564966</v>
      </c>
      <c r="U66" s="415">
        <v>35056.083983745084</v>
      </c>
      <c r="V66" s="415">
        <v>34044.092861629484</v>
      </c>
      <c r="W66" s="415">
        <v>34329.746138321818</v>
      </c>
      <c r="X66" s="415">
        <v>35884.562721805072</v>
      </c>
      <c r="Y66" s="415">
        <v>36564.135785313381</v>
      </c>
      <c r="Z66" s="415">
        <v>37102.026385130957</v>
      </c>
      <c r="AA66" s="415">
        <v>37630.163150637709</v>
      </c>
      <c r="AB66" s="415">
        <v>38214.998103413855</v>
      </c>
      <c r="AC66" s="416">
        <v>38744.312514978672</v>
      </c>
      <c r="AD66" s="415">
        <v>38901.298230251639</v>
      </c>
      <c r="AE66" s="415">
        <v>38207.894309063675</v>
      </c>
      <c r="AF66" s="415">
        <v>38433.523149419641</v>
      </c>
      <c r="AG66" s="415">
        <v>38871.242672456334</v>
      </c>
      <c r="AH66" s="415">
        <v>39952.707161284095</v>
      </c>
      <c r="AI66" s="415">
        <v>39865.581368944644</v>
      </c>
      <c r="AJ66" s="415">
        <v>40532.762943933893</v>
      </c>
      <c r="AK66" s="415">
        <v>41451.027225375714</v>
      </c>
      <c r="AL66" s="415">
        <v>42578.281841845441</v>
      </c>
      <c r="AM66" s="416">
        <v>43276.603786922497</v>
      </c>
      <c r="AN66" s="415">
        <v>44162.770209774681</v>
      </c>
      <c r="AO66" s="415">
        <v>44827.542899764208</v>
      </c>
      <c r="AP66" s="415">
        <v>44764.87491873619</v>
      </c>
      <c r="AQ66" s="415">
        <v>45007.838123214642</v>
      </c>
      <c r="AR66" s="415">
        <v>45518.833112076143</v>
      </c>
      <c r="AS66" s="415">
        <v>45199.00228170921</v>
      </c>
      <c r="AT66" s="415">
        <v>45281.273445369239</v>
      </c>
      <c r="AU66" s="415">
        <v>44613.601075302104</v>
      </c>
      <c r="AV66" s="415">
        <v>44169.127684324456</v>
      </c>
      <c r="AW66" s="416">
        <v>43210.04765</v>
      </c>
      <c r="AX66" s="415">
        <v>42931.684127124732</v>
      </c>
      <c r="AY66" s="415">
        <v>43386.213925123804</v>
      </c>
      <c r="AZ66" s="415">
        <v>43376.90980770321</v>
      </c>
      <c r="BA66" s="415">
        <v>43941.818652030321</v>
      </c>
      <c r="BB66" s="415">
        <v>44130</v>
      </c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>
        <v>26166.268203460688</v>
      </c>
      <c r="C67" s="346">
        <f t="shared" si="0"/>
        <v>27083.74046249341</v>
      </c>
      <c r="D67" s="381">
        <v>28001.212721526132</v>
      </c>
      <c r="E67" s="381">
        <f t="shared" si="1"/>
        <v>29523.386904358333</v>
      </c>
      <c r="F67" s="381">
        <v>31045.56108719053</v>
      </c>
      <c r="G67" s="346">
        <v>31263.558941920641</v>
      </c>
      <c r="H67" s="381">
        <v>32079.215935855675</v>
      </c>
      <c r="I67" s="400">
        <v>33176.538891276323</v>
      </c>
      <c r="J67" s="346">
        <v>32636.243958833929</v>
      </c>
      <c r="K67" s="346">
        <v>32508.991629271663</v>
      </c>
      <c r="L67" s="346">
        <v>33516.040808732323</v>
      </c>
      <c r="M67" s="346">
        <v>34602.739111686074</v>
      </c>
      <c r="N67" s="346">
        <v>33938.150001804206</v>
      </c>
      <c r="O67" s="415">
        <v>32721.99185160649</v>
      </c>
      <c r="P67" s="415">
        <v>34076.871183565774</v>
      </c>
      <c r="Q67" s="415">
        <v>34924.957322671406</v>
      </c>
      <c r="R67" s="415">
        <v>36202.921457265547</v>
      </c>
      <c r="S67" s="416">
        <v>36166.564188583579</v>
      </c>
      <c r="T67" s="415">
        <v>35627.468665490887</v>
      </c>
      <c r="U67" s="415">
        <v>35674.444150594507</v>
      </c>
      <c r="V67" s="415">
        <v>34691.074645918176</v>
      </c>
      <c r="W67" s="415">
        <v>35019.396743770863</v>
      </c>
      <c r="X67" s="415">
        <v>36609.647801561507</v>
      </c>
      <c r="Y67" s="415">
        <v>37268.658479363301</v>
      </c>
      <c r="Z67" s="415">
        <v>37920.026862609862</v>
      </c>
      <c r="AA67" s="415">
        <v>38433.050534298513</v>
      </c>
      <c r="AB67" s="415">
        <v>39035.476259399751</v>
      </c>
      <c r="AC67" s="416">
        <v>39544.497180015656</v>
      </c>
      <c r="AD67" s="415">
        <v>39727.805926813533</v>
      </c>
      <c r="AE67" s="415">
        <v>39056.12967385017</v>
      </c>
      <c r="AF67" s="415">
        <v>39269.68739971958</v>
      </c>
      <c r="AG67" s="415">
        <v>39691.402151386559</v>
      </c>
      <c r="AH67" s="415">
        <v>40820.129250762206</v>
      </c>
      <c r="AI67" s="415">
        <v>40774.573380730973</v>
      </c>
      <c r="AJ67" s="415">
        <v>41497.139198601653</v>
      </c>
      <c r="AK67" s="415">
        <v>42398.422460934962</v>
      </c>
      <c r="AL67" s="415">
        <v>43498.105094438819</v>
      </c>
      <c r="AM67" s="416">
        <v>44187.632062610457</v>
      </c>
      <c r="AN67" s="415">
        <v>45093.279292611631</v>
      </c>
      <c r="AO67" s="415">
        <v>45756.297603580191</v>
      </c>
      <c r="AP67" s="415">
        <v>45747.212716161754</v>
      </c>
      <c r="AQ67" s="415">
        <v>46052.443880324288</v>
      </c>
      <c r="AR67" s="415">
        <v>46605.133913102174</v>
      </c>
      <c r="AS67" s="415">
        <v>46269.853686761722</v>
      </c>
      <c r="AT67" s="415">
        <v>46387.363187191855</v>
      </c>
      <c r="AU67" s="415">
        <v>45694.664179643558</v>
      </c>
      <c r="AV67" s="415">
        <v>45216.612506448444</v>
      </c>
      <c r="AW67" s="416">
        <v>44278.406920000001</v>
      </c>
      <c r="AX67" s="415">
        <v>44007.962903908425</v>
      </c>
      <c r="AY67" s="415">
        <v>44502.921954180238</v>
      </c>
      <c r="AZ67" s="415">
        <v>44517.210382513658</v>
      </c>
      <c r="BA67" s="415">
        <v>45032.327717568252</v>
      </c>
      <c r="BB67" s="415">
        <v>45312</v>
      </c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>
        <v>26572.635872720937</v>
      </c>
      <c r="C68" s="347">
        <f t="shared" si="0"/>
        <v>27509.107162006701</v>
      </c>
      <c r="D68" s="382">
        <v>28445.578451292469</v>
      </c>
      <c r="E68" s="382">
        <f t="shared" si="1"/>
        <v>29989.814467842145</v>
      </c>
      <c r="F68" s="382">
        <v>31534.050484391824</v>
      </c>
      <c r="G68" s="347">
        <v>31755.178263369751</v>
      </c>
      <c r="H68" s="382">
        <v>32621.724029065397</v>
      </c>
      <c r="I68" s="401">
        <v>33745.66743064508</v>
      </c>
      <c r="J68" s="347">
        <v>33176.628371945415</v>
      </c>
      <c r="K68" s="347">
        <v>33065.749395926825</v>
      </c>
      <c r="L68" s="347">
        <v>34035.984784586122</v>
      </c>
      <c r="M68" s="347">
        <v>35262.900388098315</v>
      </c>
      <c r="N68" s="347">
        <v>34526.079818135891</v>
      </c>
      <c r="O68" s="418">
        <v>33341.369824445181</v>
      </c>
      <c r="P68" s="418">
        <v>34674.530248774972</v>
      </c>
      <c r="Q68" s="418">
        <v>35540.28947134607</v>
      </c>
      <c r="R68" s="418">
        <v>36866.389222884056</v>
      </c>
      <c r="S68" s="419">
        <v>36833.048298291891</v>
      </c>
      <c r="T68" s="418">
        <v>36293.474756025869</v>
      </c>
      <c r="U68" s="418">
        <v>36328.072007568429</v>
      </c>
      <c r="V68" s="418">
        <v>35362.429031669802</v>
      </c>
      <c r="W68" s="418">
        <v>35730.267367849105</v>
      </c>
      <c r="X68" s="418">
        <v>37349.030333594834</v>
      </c>
      <c r="Y68" s="418">
        <v>38034.358214073014</v>
      </c>
      <c r="Z68" s="418">
        <v>38681.946929103222</v>
      </c>
      <c r="AA68" s="418">
        <v>39239.707342295755</v>
      </c>
      <c r="AB68" s="418">
        <v>39895.977740067879</v>
      </c>
      <c r="AC68" s="419">
        <v>40411.072712457462</v>
      </c>
      <c r="AD68" s="418">
        <v>40483.758088303075</v>
      </c>
      <c r="AE68" s="418">
        <v>39933.558607596817</v>
      </c>
      <c r="AF68" s="418">
        <v>40099.529046992669</v>
      </c>
      <c r="AG68" s="418">
        <v>40573.227756552144</v>
      </c>
      <c r="AH68" s="418">
        <v>41698.111261329621</v>
      </c>
      <c r="AI68" s="418">
        <v>41667.306998810556</v>
      </c>
      <c r="AJ68" s="418">
        <v>42403.594957493573</v>
      </c>
      <c r="AK68" s="418">
        <v>43304.626599295982</v>
      </c>
      <c r="AL68" s="418">
        <v>44509.069370536119</v>
      </c>
      <c r="AM68" s="419">
        <v>45134.549330977025</v>
      </c>
      <c r="AN68" s="418">
        <v>46087.170878192555</v>
      </c>
      <c r="AO68" s="418">
        <v>46770.560884942977</v>
      </c>
      <c r="AP68" s="418">
        <v>46781.252502925498</v>
      </c>
      <c r="AQ68" s="418">
        <v>47159.017775567561</v>
      </c>
      <c r="AR68" s="418">
        <v>47674.211371869584</v>
      </c>
      <c r="AS68" s="418">
        <v>47372.938077250597</v>
      </c>
      <c r="AT68" s="418">
        <v>47495.771775433386</v>
      </c>
      <c r="AU68" s="418">
        <v>46776.855742340274</v>
      </c>
      <c r="AV68" s="418">
        <v>46296.174477296401</v>
      </c>
      <c r="AW68" s="419">
        <v>45393.787120000001</v>
      </c>
      <c r="AX68" s="418">
        <v>45108.99609255814</v>
      </c>
      <c r="AY68" s="418">
        <v>45668.090897705159</v>
      </c>
      <c r="AZ68" s="418">
        <v>45654.409505171396</v>
      </c>
      <c r="BA68" s="418">
        <v>46193.028131540996</v>
      </c>
      <c r="BB68" s="418">
        <v>46458</v>
      </c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>
        <v>27036.148995470907</v>
      </c>
      <c r="C69" s="346">
        <f t="shared" si="0"/>
        <v>27972.304207634988</v>
      </c>
      <c r="D69" s="381">
        <v>28908.459419799074</v>
      </c>
      <c r="E69" s="381">
        <f t="shared" si="1"/>
        <v>30468.442357908149</v>
      </c>
      <c r="F69" s="381">
        <v>32028.425296017227</v>
      </c>
      <c r="G69" s="346">
        <v>32241.08108108108</v>
      </c>
      <c r="H69" s="381">
        <v>33169.712002004511</v>
      </c>
      <c r="I69" s="400">
        <v>34320.017332760348</v>
      </c>
      <c r="J69" s="346">
        <v>33761.631681552339</v>
      </c>
      <c r="K69" s="346">
        <v>33627.225448740079</v>
      </c>
      <c r="L69" s="346">
        <v>34632.790043827008</v>
      </c>
      <c r="M69" s="346">
        <v>35824.466149202242</v>
      </c>
      <c r="N69" s="346">
        <v>35086.38877061307</v>
      </c>
      <c r="O69" s="415">
        <v>33967.991984100692</v>
      </c>
      <c r="P69" s="415">
        <v>35268.75449177032</v>
      </c>
      <c r="Q69" s="415">
        <v>36197.723293351104</v>
      </c>
      <c r="R69" s="415">
        <v>37602.565784734725</v>
      </c>
      <c r="S69" s="416">
        <v>37538.73735563011</v>
      </c>
      <c r="T69" s="415">
        <v>36987.766819517936</v>
      </c>
      <c r="U69" s="415">
        <v>37009.914016641938</v>
      </c>
      <c r="V69" s="415">
        <v>36013.842198042665</v>
      </c>
      <c r="W69" s="415">
        <v>36464.480012419466</v>
      </c>
      <c r="X69" s="415">
        <v>38119.050263364341</v>
      </c>
      <c r="Y69" s="415">
        <v>38802.031401707238</v>
      </c>
      <c r="Z69" s="415">
        <v>39455.46983924877</v>
      </c>
      <c r="AA69" s="415">
        <v>40031.286452947257</v>
      </c>
      <c r="AB69" s="415">
        <v>40683.709539495576</v>
      </c>
      <c r="AC69" s="416">
        <v>41223.487274121653</v>
      </c>
      <c r="AD69" s="415">
        <v>41320.345147018161</v>
      </c>
      <c r="AE69" s="415">
        <v>40809.365676401227</v>
      </c>
      <c r="AF69" s="415">
        <v>40968.886963183533</v>
      </c>
      <c r="AG69" s="415">
        <v>41433.470217535352</v>
      </c>
      <c r="AH69" s="415">
        <v>42594.195993764399</v>
      </c>
      <c r="AI69" s="415">
        <v>42639.854549632357</v>
      </c>
      <c r="AJ69" s="415">
        <v>43304.258666807909</v>
      </c>
      <c r="AK69" s="415">
        <v>44269.066426799327</v>
      </c>
      <c r="AL69" s="415">
        <v>45510.218459486845</v>
      </c>
      <c r="AM69" s="416">
        <v>46095.270058066148</v>
      </c>
      <c r="AN69" s="415">
        <v>47033.862727687541</v>
      </c>
      <c r="AO69" s="415">
        <v>47772.984517106976</v>
      </c>
      <c r="AP69" s="415">
        <v>47845.020933558706</v>
      </c>
      <c r="AQ69" s="415">
        <v>48256.739079648883</v>
      </c>
      <c r="AR69" s="415">
        <v>48877.384852507705</v>
      </c>
      <c r="AS69" s="415">
        <v>48528.550295857989</v>
      </c>
      <c r="AT69" s="415">
        <v>48627.368827864069</v>
      </c>
      <c r="AU69" s="415">
        <v>47865.818055168573</v>
      </c>
      <c r="AV69" s="415">
        <v>47422.193008365277</v>
      </c>
      <c r="AW69" s="416">
        <v>46532.131029999997</v>
      </c>
      <c r="AX69" s="415">
        <v>46211.105559984644</v>
      </c>
      <c r="AY69" s="415">
        <v>46862.757789167423</v>
      </c>
      <c r="AZ69" s="415">
        <v>46843.299497040854</v>
      </c>
      <c r="BA69" s="415">
        <v>47431.040755383969</v>
      </c>
      <c r="BB69" s="415">
        <v>47664</v>
      </c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>
        <v>27486.963128556494</v>
      </c>
      <c r="C70" s="346">
        <f t="shared" si="0"/>
        <v>28435.323504677839</v>
      </c>
      <c r="D70" s="381">
        <v>29383.683880799184</v>
      </c>
      <c r="E70" s="381">
        <f t="shared" si="1"/>
        <v>30962.070115857074</v>
      </c>
      <c r="F70" s="381">
        <v>32540.456350914967</v>
      </c>
      <c r="G70" s="346">
        <v>32744.133410005747</v>
      </c>
      <c r="H70" s="381">
        <v>33701.260335755447</v>
      </c>
      <c r="I70" s="400">
        <v>34847.374970157092</v>
      </c>
      <c r="J70" s="346">
        <v>34326.804370494625</v>
      </c>
      <c r="K70" s="346">
        <v>34160.39178460477</v>
      </c>
      <c r="L70" s="346">
        <v>35256.722814851564</v>
      </c>
      <c r="M70" s="346">
        <v>36441.759810263044</v>
      </c>
      <c r="N70" s="346">
        <v>35678.264424638255</v>
      </c>
      <c r="O70" s="415">
        <v>34554.771116263662</v>
      </c>
      <c r="P70" s="415">
        <v>35897.326956904137</v>
      </c>
      <c r="Q70" s="415">
        <v>36881.065837405593</v>
      </c>
      <c r="R70" s="415">
        <v>38299.358415292976</v>
      </c>
      <c r="S70" s="416">
        <v>38219.223232349104</v>
      </c>
      <c r="T70" s="415">
        <v>37671.773074661964</v>
      </c>
      <c r="U70" s="415">
        <v>37748.184329914642</v>
      </c>
      <c r="V70" s="415">
        <v>36725.079022551814</v>
      </c>
      <c r="W70" s="415">
        <v>37228.400683070715</v>
      </c>
      <c r="X70" s="415">
        <v>38819.625424931823</v>
      </c>
      <c r="Y70" s="415">
        <v>39561.810777643426</v>
      </c>
      <c r="Z70" s="415">
        <v>40288.94077493059</v>
      </c>
      <c r="AA70" s="415">
        <v>40864.329231299547</v>
      </c>
      <c r="AB70" s="415">
        <v>41540.572536101688</v>
      </c>
      <c r="AC70" s="416">
        <v>42049.878860502649</v>
      </c>
      <c r="AD70" s="415">
        <v>42185.490398500639</v>
      </c>
      <c r="AE70" s="415">
        <v>41664.088500956648</v>
      </c>
      <c r="AF70" s="415">
        <v>41863.535291481763</v>
      </c>
      <c r="AG70" s="415">
        <v>42242.838124374393</v>
      </c>
      <c r="AH70" s="415">
        <v>43482.737925421112</v>
      </c>
      <c r="AI70" s="415">
        <v>43554.758704584783</v>
      </c>
      <c r="AJ70" s="415">
        <v>44239.674673587753</v>
      </c>
      <c r="AK70" s="415">
        <v>45224.983958330624</v>
      </c>
      <c r="AL70" s="415">
        <v>46469.302460666528</v>
      </c>
      <c r="AM70" s="416">
        <v>47072.55493562232</v>
      </c>
      <c r="AN70" s="415">
        <v>48060.11984658453</v>
      </c>
      <c r="AO70" s="415">
        <v>48774.092632693326</v>
      </c>
      <c r="AP70" s="415">
        <v>48885.523468989733</v>
      </c>
      <c r="AQ70" s="415">
        <v>49394.92937189911</v>
      </c>
      <c r="AR70" s="415">
        <v>50080.558333145826</v>
      </c>
      <c r="AS70" s="415">
        <v>49719.976942728004</v>
      </c>
      <c r="AT70" s="415">
        <v>49833.168965700046</v>
      </c>
      <c r="AU70" s="415">
        <v>49019.102494246821</v>
      </c>
      <c r="AV70" s="415">
        <v>48595.774208231756</v>
      </c>
      <c r="AW70" s="416">
        <v>47651.885269999999</v>
      </c>
      <c r="AX70" s="415">
        <v>47339.045718053952</v>
      </c>
      <c r="AY70" s="415">
        <v>48057.424680629687</v>
      </c>
      <c r="AZ70" s="415">
        <v>48068.373097358512</v>
      </c>
      <c r="BA70" s="415">
        <v>48655.828922275447</v>
      </c>
      <c r="BB70" s="415">
        <v>48924</v>
      </c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>
        <v>27912.379282313319</v>
      </c>
      <c r="C71" s="346">
        <f t="shared" si="0"/>
        <v>28916.50254329008</v>
      </c>
      <c r="D71" s="381">
        <v>29920.625804266845</v>
      </c>
      <c r="E71" s="381">
        <f t="shared" si="1"/>
        <v>31483.613897827716</v>
      </c>
      <c r="F71" s="381">
        <v>33046.60199138859</v>
      </c>
      <c r="G71" s="346">
        <v>33224.319723979293</v>
      </c>
      <c r="H71" s="381">
        <v>34227.328789776999</v>
      </c>
      <c r="I71" s="400">
        <v>35400.83942128635</v>
      </c>
      <c r="J71" s="346">
        <v>34867.188783606114</v>
      </c>
      <c r="K71" s="346">
        <v>34769.050698998966</v>
      </c>
      <c r="L71" s="346">
        <v>35943.953113371368</v>
      </c>
      <c r="M71" s="346">
        <v>37089.060802069856</v>
      </c>
      <c r="N71" s="346">
        <v>36281.977591743947</v>
      </c>
      <c r="O71" s="415">
        <v>35221.236303411722</v>
      </c>
      <c r="P71" s="415">
        <v>36546.508355321021</v>
      </c>
      <c r="Q71" s="415">
        <v>37564.408381460089</v>
      </c>
      <c r="R71" s="415">
        <v>38974.944313616848</v>
      </c>
      <c r="S71" s="416">
        <v>38871.705575046741</v>
      </c>
      <c r="T71" s="415">
        <v>38386.636754850093</v>
      </c>
      <c r="U71" s="415">
        <v>38479.40110516244</v>
      </c>
      <c r="V71" s="415">
        <v>37392.00202621927</v>
      </c>
      <c r="W71" s="415">
        <v>38007.1753667624</v>
      </c>
      <c r="X71" s="415">
        <v>39622.325245619933</v>
      </c>
      <c r="Y71" s="415">
        <v>40353.165400371763</v>
      </c>
      <c r="Z71" s="415">
        <v>41145.61739791678</v>
      </c>
      <c r="AA71" s="415">
        <v>41678.524887969666</v>
      </c>
      <c r="AB71" s="415">
        <v>42419.266437079925</v>
      </c>
      <c r="AC71" s="416">
        <v>42939.167058109255</v>
      </c>
      <c r="AD71" s="415">
        <v>43097.672673364679</v>
      </c>
      <c r="AE71" s="415">
        <v>42546.383029529985</v>
      </c>
      <c r="AF71" s="415">
        <v>42745.53841372631</v>
      </c>
      <c r="AG71" s="415">
        <v>43160.121752125306</v>
      </c>
      <c r="AH71" s="415">
        <v>44430.113703146773</v>
      </c>
      <c r="AI71" s="415">
        <v>44521.394112240487</v>
      </c>
      <c r="AJ71" s="415">
        <v>45191.018816705946</v>
      </c>
      <c r="AK71" s="415">
        <v>46212.149908426094</v>
      </c>
      <c r="AL71" s="415">
        <v>47456.429853693568</v>
      </c>
      <c r="AM71" s="416">
        <v>48051.220159050747</v>
      </c>
      <c r="AN71" s="415">
        <v>49068.845634935307</v>
      </c>
      <c r="AO71" s="415">
        <v>49829.136927963045</v>
      </c>
      <c r="AP71" s="415">
        <v>49935.073852554939</v>
      </c>
      <c r="AQ71" s="415">
        <v>50615.322296367405</v>
      </c>
      <c r="AR71" s="415">
        <v>51261.587516594293</v>
      </c>
      <c r="AS71" s="415">
        <v>50930.504618004758</v>
      </c>
      <c r="AT71" s="415">
        <v>51077.230069448124</v>
      </c>
      <c r="AU71" s="415">
        <v>50270.562810232914</v>
      </c>
      <c r="AV71" s="415">
        <v>49772.673733828298</v>
      </c>
      <c r="AW71" s="416">
        <v>48743.208249999996</v>
      </c>
      <c r="AX71" s="415">
        <v>48504.655633310693</v>
      </c>
      <c r="AY71" s="415">
        <v>49271.054538623095</v>
      </c>
      <c r="AZ71" s="415">
        <v>49295.51433244464</v>
      </c>
      <c r="BA71" s="415">
        <v>49873.496227731513</v>
      </c>
      <c r="BB71" s="415">
        <v>50208</v>
      </c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>
        <v>28363.193415398906</v>
      </c>
      <c r="C72" s="346">
        <f t="shared" si="0"/>
        <v>29416.552317813461</v>
      </c>
      <c r="D72" s="381">
        <v>30469.911220228016</v>
      </c>
      <c r="E72" s="381">
        <f t="shared" si="1"/>
        <v>32040.75649816568</v>
      </c>
      <c r="F72" s="381">
        <v>33611.601776103344</v>
      </c>
      <c r="G72" s="346">
        <v>33767.387579068425</v>
      </c>
      <c r="H72" s="381">
        <v>34736.957604610376</v>
      </c>
      <c r="I72" s="400">
        <v>35954.303872415599</v>
      </c>
      <c r="J72" s="346">
        <v>35437.31912771456</v>
      </c>
      <c r="K72" s="346">
        <v>35434.329047290303</v>
      </c>
      <c r="L72" s="346">
        <v>36631.183411891172</v>
      </c>
      <c r="M72" s="346">
        <v>37757.795601552396</v>
      </c>
      <c r="N72" s="346">
        <v>36948.82416194566</v>
      </c>
      <c r="O72" s="415">
        <v>35873.213116926134</v>
      </c>
      <c r="P72" s="415">
        <v>37171.645998240987</v>
      </c>
      <c r="Q72" s="415">
        <v>38241.273745002218</v>
      </c>
      <c r="R72" s="415">
        <v>39656.589278293395</v>
      </c>
      <c r="S72" s="416">
        <v>39554.991805167869</v>
      </c>
      <c r="T72" s="415">
        <v>39083.500270429162</v>
      </c>
      <c r="U72" s="415">
        <v>39205.91552172698</v>
      </c>
      <c r="V72" s="415">
        <v>38045.630883634221</v>
      </c>
      <c r="W72" s="415">
        <v>38722.289994566483</v>
      </c>
      <c r="X72" s="415">
        <v>40469.959916321117</v>
      </c>
      <c r="Y72" s="415">
        <v>41195.829799137355</v>
      </c>
      <c r="Z72" s="415">
        <v>41957.816453569598</v>
      </c>
      <c r="AA72" s="415">
        <v>42539.838348845224</v>
      </c>
      <c r="AB72" s="415">
        <v>43323.429726492315</v>
      </c>
      <c r="AC72" s="416">
        <v>43891.351866941477</v>
      </c>
      <c r="AD72" s="415">
        <v>43959.458137462752</v>
      </c>
      <c r="AE72" s="415">
        <v>43422.190098334395</v>
      </c>
      <c r="AF72" s="415">
        <v>43711.316026076522</v>
      </c>
      <c r="AG72" s="415">
        <v>44001.864375237914</v>
      </c>
      <c r="AH72" s="415">
        <v>45299.044352780496</v>
      </c>
      <c r="AI72" s="415">
        <v>45461.424875648794</v>
      </c>
      <c r="AJ72" s="415">
        <v>46149.603021796123</v>
      </c>
      <c r="AK72" s="415">
        <v>47267.494226297946</v>
      </c>
      <c r="AL72" s="415">
        <v>48487.024504084016</v>
      </c>
      <c r="AM72" s="416">
        <v>49080.95817975259</v>
      </c>
      <c r="AN72" s="415">
        <v>50118.028339931181</v>
      </c>
      <c r="AO72" s="415">
        <v>50899.967422164475</v>
      </c>
      <c r="AP72" s="415">
        <v>51031.156026524513</v>
      </c>
      <c r="AQ72" s="415">
        <v>51814.216070870971</v>
      </c>
      <c r="AR72" s="415">
        <v>52461.070281034132</v>
      </c>
      <c r="AS72" s="415">
        <v>52161.327135963664</v>
      </c>
      <c r="AT72" s="415">
        <v>52327.088289243489</v>
      </c>
      <c r="AU72" s="415">
        <v>51570.54683549529</v>
      </c>
      <c r="AV72" s="415">
        <v>50970.589322381929</v>
      </c>
      <c r="AW72" s="416">
        <v>49900.14183</v>
      </c>
      <c r="AX72" s="415">
        <v>49758.520408263692</v>
      </c>
      <c r="AY72" s="415">
        <v>50508.914853850751</v>
      </c>
      <c r="AZ72" s="415">
        <v>50512.317393688427</v>
      </c>
      <c r="BA72" s="415">
        <v>51095.232596864967</v>
      </c>
      <c r="BB72" s="415">
        <v>51474</v>
      </c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>
        <v>28845.755022645451</v>
      </c>
      <c r="C73" s="346">
        <f t="shared" si="0"/>
        <v>29910.874717553677</v>
      </c>
      <c r="D73" s="381">
        <v>30975.994412461903</v>
      </c>
      <c r="E73" s="381">
        <f t="shared" si="1"/>
        <v>32555.699036155602</v>
      </c>
      <c r="F73" s="381">
        <v>34135.403659849304</v>
      </c>
      <c r="G73" s="346">
        <v>34281.872915468659</v>
      </c>
      <c r="H73" s="381">
        <v>35323.304735655227</v>
      </c>
      <c r="I73" s="400">
        <v>36570.424676502887</v>
      </c>
      <c r="J73" s="346">
        <v>35997.534161490687</v>
      </c>
      <c r="K73" s="346">
        <v>36085.452537107354</v>
      </c>
      <c r="L73" s="346">
        <v>37255.116182915735</v>
      </c>
      <c r="M73" s="346">
        <v>38443.677447175505</v>
      </c>
      <c r="N73" s="346">
        <v>37666.966622162887</v>
      </c>
      <c r="O73" s="415">
        <v>36503.457369990065</v>
      </c>
      <c r="P73" s="415">
        <v>37831.131863299408</v>
      </c>
      <c r="Q73" s="415">
        <v>38892.230386494892</v>
      </c>
      <c r="R73" s="415">
        <v>40359.440975204321</v>
      </c>
      <c r="S73" s="416">
        <v>40283.083689723171</v>
      </c>
      <c r="T73" s="415">
        <v>39767.506525573197</v>
      </c>
      <c r="U73" s="415">
        <v>39939.483476316411</v>
      </c>
      <c r="V73" s="415">
        <v>38779.024618564217</v>
      </c>
      <c r="W73" s="415">
        <v>39443.770627959326</v>
      </c>
      <c r="X73" s="415">
        <v>41340.062012028837</v>
      </c>
      <c r="Y73" s="415">
        <v>42068.095991770584</v>
      </c>
      <c r="Z73" s="415">
        <v>42789.353581976058</v>
      </c>
      <c r="AA73" s="415">
        <v>43461.462599103754</v>
      </c>
      <c r="AB73" s="415">
        <v>44227.593015904706</v>
      </c>
      <c r="AC73" s="416">
        <v>44852.272316221701</v>
      </c>
      <c r="AD73" s="415">
        <v>44838.042538482812</v>
      </c>
      <c r="AE73" s="415">
        <v>44335.300060810107</v>
      </c>
      <c r="AF73" s="415">
        <v>44661.28713085963</v>
      </c>
      <c r="AG73" s="415">
        <v>44903.731471429986</v>
      </c>
      <c r="AH73" s="415">
        <v>46255.471491439843</v>
      </c>
      <c r="AI73" s="415">
        <v>46448.752784385819</v>
      </c>
      <c r="AJ73" s="415">
        <v>47218.2361688604</v>
      </c>
      <c r="AK73" s="415">
        <v>48351.24619740995</v>
      </c>
      <c r="AL73" s="415">
        <v>49614.368856347857</v>
      </c>
      <c r="AM73" s="416">
        <v>50116.217583943449</v>
      </c>
      <c r="AN73" s="415">
        <v>51184.742375473252</v>
      </c>
      <c r="AO73" s="415">
        <v>51972.113432943552</v>
      </c>
      <c r="AP73" s="415">
        <v>52184.110388766094</v>
      </c>
      <c r="AQ73" s="415">
        <v>52962.523610163422</v>
      </c>
      <c r="AR73" s="415">
        <v>53686.388058861914</v>
      </c>
      <c r="AS73" s="415">
        <v>53418.413567981836</v>
      </c>
      <c r="AT73" s="415">
        <v>53581.584201876685</v>
      </c>
      <c r="AU73" s="415">
        <v>52834.420193389262</v>
      </c>
      <c r="AV73" s="415">
        <v>52259.205814224006</v>
      </c>
      <c r="AW73" s="416">
        <v>51097.535279999996</v>
      </c>
      <c r="AX73" s="415">
        <v>51019.919134654185</v>
      </c>
      <c r="AY73" s="415">
        <v>51797.343079828133</v>
      </c>
      <c r="AZ73" s="415">
        <v>51785.980411065095</v>
      </c>
      <c r="BA73" s="415">
        <v>52370.884059723699</v>
      </c>
      <c r="BB73" s="415">
        <v>52745</v>
      </c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>
        <v>29315.617640227614</v>
      </c>
      <c r="C74" s="346">
        <f t="shared" ref="C74:C135" si="2">(B74+D74)/2</f>
        <v>30398.847622461701</v>
      </c>
      <c r="D74" s="381">
        <v>31482.077604695787</v>
      </c>
      <c r="E74" s="381">
        <f t="shared" ref="E74:E135" si="3">(D74+F74)/2</f>
        <v>33091.240524629917</v>
      </c>
      <c r="F74" s="381">
        <v>34700.40344456405</v>
      </c>
      <c r="G74" s="346">
        <v>34836.373778033347</v>
      </c>
      <c r="H74" s="381">
        <v>35909.651866700078</v>
      </c>
      <c r="I74" s="400">
        <v>37170.881392350668</v>
      </c>
      <c r="J74" s="346">
        <v>36567.664505599132</v>
      </c>
      <c r="K74" s="346">
        <v>36755.449171556786</v>
      </c>
      <c r="L74" s="346">
        <v>37879.048953940292</v>
      </c>
      <c r="M74" s="346">
        <v>39150.993100474341</v>
      </c>
      <c r="N74" s="346">
        <v>38353.542380832099</v>
      </c>
      <c r="O74" s="415">
        <v>37166.300463729713</v>
      </c>
      <c r="P74" s="415">
        <v>38507.79183942706</v>
      </c>
      <c r="Q74" s="415">
        <v>39582.050111061748</v>
      </c>
      <c r="R74" s="415">
        <v>41119.853802465717</v>
      </c>
      <c r="S74" s="416">
        <v>41036.378754897698</v>
      </c>
      <c r="T74" s="415">
        <v>40482.370205761319</v>
      </c>
      <c r="U74" s="415">
        <v>40710.670300371967</v>
      </c>
      <c r="V74" s="415">
        <v>39521.281117662547</v>
      </c>
      <c r="W74" s="415">
        <v>40194.959287433056</v>
      </c>
      <c r="X74" s="415">
        <v>42171.356737270726</v>
      </c>
      <c r="Y74" s="415">
        <v>42944.309090252835</v>
      </c>
      <c r="Z74" s="415">
        <v>43636.361168585427</v>
      </c>
      <c r="AA74" s="415">
        <v>44311.46778697001</v>
      </c>
      <c r="AB74" s="415">
        <v>45122.660095162042</v>
      </c>
      <c r="AC74" s="416">
        <v>45779.997331799517</v>
      </c>
      <c r="AD74" s="415">
        <v>45844.298860110001</v>
      </c>
      <c r="AE74" s="415">
        <v>45248.410023285818</v>
      </c>
      <c r="AF74" s="415">
        <v>45524.322444023652</v>
      </c>
      <c r="AG74" s="415">
        <v>45896.55610381921</v>
      </c>
      <c r="AH74" s="415">
        <v>47233.018472277792</v>
      </c>
      <c r="AI74" s="415">
        <v>47526.240876405718</v>
      </c>
      <c r="AJ74" s="415">
        <v>48302.797452263032</v>
      </c>
      <c r="AK74" s="415">
        <v>49389.545923337704</v>
      </c>
      <c r="AL74" s="415">
        <v>50744.517547796429</v>
      </c>
      <c r="AM74" s="416">
        <v>51243.960161575364</v>
      </c>
      <c r="AN74" s="415">
        <v>52308.09609431844</v>
      </c>
      <c r="AO74" s="415">
        <v>53150.816286511719</v>
      </c>
      <c r="AP74" s="415">
        <v>53415.91028474841</v>
      </c>
      <c r="AQ74" s="415">
        <v>54117.154428857255</v>
      </c>
      <c r="AR74" s="415">
        <v>54869.87771977589</v>
      </c>
      <c r="AS74" s="415">
        <v>54682.662885652528</v>
      </c>
      <c r="AT74" s="415">
        <v>54902.167237448972</v>
      </c>
      <c r="AU74" s="415">
        <v>54129.890385230588</v>
      </c>
      <c r="AV74" s="415">
        <v>53553.352848949529</v>
      </c>
      <c r="AW74" s="416">
        <v>52353.97827</v>
      </c>
      <c r="AX74" s="415">
        <v>52329.750405999934</v>
      </c>
      <c r="AY74" s="415">
        <v>53118.429748164708</v>
      </c>
      <c r="AZ74" s="415">
        <v>53112.368115037716</v>
      </c>
      <c r="BA74" s="415">
        <v>53683.157095678864</v>
      </c>
      <c r="BB74" s="415">
        <v>54066</v>
      </c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>
        <v>29791.829752641966</v>
      </c>
      <c r="C75" s="346">
        <f t="shared" si="2"/>
        <v>30889.995274785819</v>
      </c>
      <c r="D75" s="381">
        <v>31988.160796929675</v>
      </c>
      <c r="E75" s="381">
        <f t="shared" si="3"/>
        <v>33638.552841952463</v>
      </c>
      <c r="F75" s="381">
        <v>35288.944886975245</v>
      </c>
      <c r="G75" s="346">
        <v>35385.158136860264</v>
      </c>
      <c r="H75" s="381">
        <v>36479.559358556755</v>
      </c>
      <c r="I75" s="399">
        <v>37755.674019958933</v>
      </c>
      <c r="J75" s="346">
        <v>37217.117332366142</v>
      </c>
      <c r="K75" s="346">
        <v>37449.037236796692</v>
      </c>
      <c r="L75" s="346">
        <v>38557.236748532203</v>
      </c>
      <c r="M75" s="346">
        <v>39832.588184562308</v>
      </c>
      <c r="N75" s="346">
        <v>39059.847327968826</v>
      </c>
      <c r="O75" s="415">
        <v>37847.254024511429</v>
      </c>
      <c r="P75" s="415">
        <v>39184.451815554719</v>
      </c>
      <c r="Q75" s="415">
        <v>40262.154064860064</v>
      </c>
      <c r="R75" s="415">
        <v>41886.325696079788</v>
      </c>
      <c r="S75" s="416">
        <v>41775.672053061542</v>
      </c>
      <c r="T75" s="415">
        <v>41253.80583186361</v>
      </c>
      <c r="U75" s="415">
        <v>41517.124814552022</v>
      </c>
      <c r="V75" s="415">
        <v>40259.106234676714</v>
      </c>
      <c r="W75" s="415">
        <v>41026.784017697741</v>
      </c>
      <c r="X75" s="415">
        <v>43033.288860248795</v>
      </c>
      <c r="Y75" s="415">
        <v>43816.575282886064</v>
      </c>
      <c r="Z75" s="415">
        <v>44551.052009832529</v>
      </c>
      <c r="AA75" s="415">
        <v>45155.818838331608</v>
      </c>
      <c r="AB75" s="415">
        <v>46012.269448326348</v>
      </c>
      <c r="AC75" s="416">
        <v>46739.170652990142</v>
      </c>
      <c r="AD75" s="415">
        <v>46788.399115125823</v>
      </c>
      <c r="AE75" s="415">
        <v>46125.838957032465</v>
      </c>
      <c r="AF75" s="415">
        <v>46430.035327618854</v>
      </c>
      <c r="AG75" s="415">
        <v>46894.005695676082</v>
      </c>
      <c r="AH75" s="415">
        <v>48224.142494516258</v>
      </c>
      <c r="AI75" s="415">
        <v>48584.514503135819</v>
      </c>
      <c r="AJ75" s="415">
        <v>49355.502462988952</v>
      </c>
      <c r="AK75" s="415">
        <v>50454.832919843611</v>
      </c>
      <c r="AL75" s="415">
        <v>51817.177285957921</v>
      </c>
      <c r="AM75" s="416">
        <v>52446.241416309014</v>
      </c>
      <c r="AN75" s="415">
        <v>53554.169126987057</v>
      </c>
      <c r="AO75" s="415">
        <v>54443.969082334828</v>
      </c>
      <c r="AP75" s="415">
        <v>54649.002730464184</v>
      </c>
      <c r="AQ75" s="415">
        <v>55380.545653255002</v>
      </c>
      <c r="AR75" s="415">
        <v>56068.130245482978</v>
      </c>
      <c r="AS75" s="415">
        <v>55973.176117382478</v>
      </c>
      <c r="AT75" s="415">
        <v>56213.474887345597</v>
      </c>
      <c r="AU75" s="415">
        <v>55525.793370690277</v>
      </c>
      <c r="AV75" s="415">
        <v>54860.773186595317</v>
      </c>
      <c r="AW75" s="416">
        <v>53706.650139999998</v>
      </c>
      <c r="AX75" s="415">
        <v>53694.471894961658</v>
      </c>
      <c r="AY75" s="415">
        <v>54501.672806797826</v>
      </c>
      <c r="AZ75" s="415">
        <v>54516.292122827908</v>
      </c>
      <c r="BA75" s="415">
        <v>55082.9150006977</v>
      </c>
      <c r="BB75" s="415">
        <v>55500</v>
      </c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>
        <v>30325.187318546043</v>
      </c>
      <c r="C76" s="346">
        <f t="shared" si="2"/>
        <v>31418.973273224932</v>
      </c>
      <c r="D76" s="381">
        <v>32512.759227903825</v>
      </c>
      <c r="E76" s="381">
        <f t="shared" si="3"/>
        <v>34174.523828160738</v>
      </c>
      <c r="F76" s="381">
        <v>35836.288428417654</v>
      </c>
      <c r="G76" s="346">
        <v>35956.808510638293</v>
      </c>
      <c r="H76" s="381">
        <v>37153.584565271864</v>
      </c>
      <c r="I76" s="399">
        <v>38366.573461299718</v>
      </c>
      <c r="J76" s="346">
        <v>37812.035952305392</v>
      </c>
      <c r="K76" s="346">
        <v>38114.315585088028</v>
      </c>
      <c r="L76" s="346">
        <v>39294.200818655416</v>
      </c>
      <c r="M76" s="346">
        <v>40574.197930142305</v>
      </c>
      <c r="N76" s="346">
        <v>39758.260599718546</v>
      </c>
      <c r="O76" s="415">
        <v>38557.18433256045</v>
      </c>
      <c r="P76" s="415">
        <v>39916.068947103908</v>
      </c>
      <c r="Q76" s="415">
        <v>41055.608677624761</v>
      </c>
      <c r="R76" s="415">
        <v>42674.004321928245</v>
      </c>
      <c r="S76" s="416">
        <v>42542.968885246744</v>
      </c>
      <c r="T76" s="415">
        <v>42066.384691358027</v>
      </c>
      <c r="U76" s="415">
        <v>42356.49583951493</v>
      </c>
      <c r="V76" s="415">
        <v>41043.460863574648</v>
      </c>
      <c r="W76" s="415">
        <v>41814.04670884111</v>
      </c>
      <c r="X76" s="415">
        <v>43840.073667301731</v>
      </c>
      <c r="Y76" s="415">
        <v>44706.602551839882</v>
      </c>
      <c r="Z76" s="415">
        <v>45485.080923833273</v>
      </c>
      <c r="AA76" s="415">
        <v>46118.906756290933</v>
      </c>
      <c r="AB76" s="415">
        <v>46961.913788514008</v>
      </c>
      <c r="AC76" s="416">
        <v>47708.826742718375</v>
      </c>
      <c r="AD76" s="415">
        <v>47789.615755676416</v>
      </c>
      <c r="AE76" s="415">
        <v>47069.764353410559</v>
      </c>
      <c r="AF76" s="415">
        <v>47424.26465358986</v>
      </c>
      <c r="AG76" s="415">
        <v>47903.788512780033</v>
      </c>
      <c r="AH76" s="415">
        <v>49194.146674576135</v>
      </c>
      <c r="AI76" s="415">
        <v>49642.788129865927</v>
      </c>
      <c r="AJ76" s="415">
        <v>50431.375672025206</v>
      </c>
      <c r="AK76" s="415">
        <v>51572.674074843802</v>
      </c>
      <c r="AL76" s="415">
        <v>52964.152012514911</v>
      </c>
      <c r="AM76" s="416">
        <v>53641.620941681394</v>
      </c>
      <c r="AN76" s="415">
        <v>54828.562001307233</v>
      </c>
      <c r="AO76" s="415">
        <v>55714.758096338002</v>
      </c>
      <c r="AP76" s="415">
        <v>55980.328955922509</v>
      </c>
      <c r="AQ76" s="415">
        <v>56648.995501173864</v>
      </c>
      <c r="AR76" s="415">
        <v>57418.932374052158</v>
      </c>
      <c r="AS76" s="415">
        <v>57316.217177230945</v>
      </c>
      <c r="AT76" s="415">
        <v>57570.000042411069</v>
      </c>
      <c r="AU76" s="415">
        <v>56939.751689834164</v>
      </c>
      <c r="AV76" s="415">
        <v>56226.817278805589</v>
      </c>
      <c r="AW76" s="416">
        <v>55034.171280000002</v>
      </c>
      <c r="AX76" s="415">
        <v>55053.811990039467</v>
      </c>
      <c r="AY76" s="415">
        <v>55933.376779899423</v>
      </c>
      <c r="AZ76" s="415">
        <v>55960.535008603241</v>
      </c>
      <c r="BA76" s="415">
        <v>56541.674329038557</v>
      </c>
      <c r="BB76" s="415">
        <v>57002</v>
      </c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>
        <v>30839.496399953543</v>
      </c>
      <c r="C77" s="346">
        <f t="shared" si="2"/>
        <v>31963.114014402781</v>
      </c>
      <c r="D77" s="381">
        <v>33086.731628852016</v>
      </c>
      <c r="E77" s="381">
        <f t="shared" si="3"/>
        <v>34735.18179935604</v>
      </c>
      <c r="F77" s="381">
        <v>36383.631969860071</v>
      </c>
      <c r="G77" s="346">
        <v>36562.757906843013</v>
      </c>
      <c r="H77" s="381">
        <v>37794.730493610623</v>
      </c>
      <c r="I77" s="399">
        <v>39024.46516735902</v>
      </c>
      <c r="J77" s="346">
        <v>38411.912227410801</v>
      </c>
      <c r="K77" s="346">
        <v>38770.157361063175</v>
      </c>
      <c r="L77" s="346">
        <v>39958.824857355496</v>
      </c>
      <c r="M77" s="346">
        <v>41328.66796032773</v>
      </c>
      <c r="N77" s="346">
        <v>40468.511384548765</v>
      </c>
      <c r="O77" s="415">
        <v>39241.759986750578</v>
      </c>
      <c r="P77" s="415">
        <v>40678.599478577707</v>
      </c>
      <c r="Q77" s="415">
        <v>41826.393158596176</v>
      </c>
      <c r="R77" s="415">
        <v>43437.446682365982</v>
      </c>
      <c r="S77" s="416">
        <v>43363.472432072529</v>
      </c>
      <c r="T77" s="415">
        <v>42904.678071722519</v>
      </c>
      <c r="U77" s="415">
        <v>43177.057429744782</v>
      </c>
      <c r="V77" s="415">
        <v>41794.58012684132</v>
      </c>
      <c r="W77" s="415">
        <v>42611.91940929908</v>
      </c>
      <c r="X77" s="415">
        <v>44728.558201651162</v>
      </c>
      <c r="Y77" s="415">
        <v>45606.497085416253</v>
      </c>
      <c r="Z77" s="415">
        <v>46428.778874210831</v>
      </c>
      <c r="AA77" s="415">
        <v>47048.069855222333</v>
      </c>
      <c r="AB77" s="415">
        <v>47897.004192453584</v>
      </c>
      <c r="AC77" s="416">
        <v>48715.172522328205</v>
      </c>
      <c r="AD77" s="415">
        <v>48767.313884536212</v>
      </c>
      <c r="AE77" s="415">
        <v>48039.639588864331</v>
      </c>
      <c r="AF77" s="415">
        <v>48519.655627990345</v>
      </c>
      <c r="AG77" s="415">
        <v>48979.862415586984</v>
      </c>
      <c r="AH77" s="415">
        <v>50171.693655414078</v>
      </c>
      <c r="AI77" s="415">
        <v>50686.281398680803</v>
      </c>
      <c r="AJ77" s="415">
        <v>51540.553166132573</v>
      </c>
      <c r="AK77" s="415">
        <v>52758.693597620375</v>
      </c>
      <c r="AL77" s="415">
        <v>54184.039557875039</v>
      </c>
      <c r="AM77" s="416">
        <v>54788.688361524866</v>
      </c>
      <c r="AN77" s="415">
        <v>56117.789078397269</v>
      </c>
      <c r="AO77" s="415">
        <v>56940.819546701314</v>
      </c>
      <c r="AP77" s="415">
        <v>57290.974385645561</v>
      </c>
      <c r="AQ77" s="415">
        <v>58028.735066557187</v>
      </c>
      <c r="AR77" s="415">
        <v>58769.734502621337</v>
      </c>
      <c r="AS77" s="415">
        <v>58665.227308456517</v>
      </c>
      <c r="AT77" s="415">
        <v>58964.786163388642</v>
      </c>
      <c r="AU77" s="415">
        <v>58291.644799438611</v>
      </c>
      <c r="AV77" s="415">
        <v>57608.346891089503</v>
      </c>
      <c r="AW77" s="416">
        <v>56390.123679999997</v>
      </c>
      <c r="AX77" s="415">
        <v>56450.8218423047</v>
      </c>
      <c r="AY77" s="415">
        <v>57358.759764157308</v>
      </c>
      <c r="AZ77" s="415">
        <v>57405.811711762814</v>
      </c>
      <c r="BA77" s="415">
        <v>58034.003432717793</v>
      </c>
      <c r="BB77" s="415">
        <v>58478</v>
      </c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>
        <v>31398.251945186385</v>
      </c>
      <c r="C78" s="347">
        <f t="shared" si="2"/>
        <v>32532.563860616669</v>
      </c>
      <c r="D78" s="382">
        <v>33666.875776046953</v>
      </c>
      <c r="E78" s="382">
        <f t="shared" si="3"/>
        <v>35304.811058098829</v>
      </c>
      <c r="F78" s="382">
        <v>36942.746340150705</v>
      </c>
      <c r="G78" s="347">
        <v>37174.423806785504</v>
      </c>
      <c r="H78" s="382">
        <v>38435.87642194939</v>
      </c>
      <c r="I78" s="402">
        <v>39651.028696939313</v>
      </c>
      <c r="J78" s="347">
        <v>39036.576778347007</v>
      </c>
      <c r="K78" s="347">
        <v>39482.618570935454</v>
      </c>
      <c r="L78" s="347">
        <v>40659.618911767138</v>
      </c>
      <c r="M78" s="347">
        <v>42048.843898231993</v>
      </c>
      <c r="N78" s="347">
        <v>41222.166384007505</v>
      </c>
      <c r="O78" s="418">
        <v>39922.713547532294</v>
      </c>
      <c r="P78" s="418">
        <v>41427.390721196127</v>
      </c>
      <c r="Q78" s="418">
        <v>42623.086361617061</v>
      </c>
      <c r="R78" s="418">
        <v>44228.154841390773</v>
      </c>
      <c r="S78" s="419">
        <v>44133.569617659865</v>
      </c>
      <c r="T78" s="418">
        <v>43740.4</v>
      </c>
      <c r="U78" s="418">
        <v>44032.886710099119</v>
      </c>
      <c r="V78" s="418">
        <v>42643.189795959712</v>
      </c>
      <c r="W78" s="418">
        <v>43484.062174959254</v>
      </c>
      <c r="X78" s="418">
        <v>45617.0427360006</v>
      </c>
      <c r="Y78" s="418">
        <v>46506.391618992617</v>
      </c>
      <c r="Z78" s="418">
        <v>47370.54301731303</v>
      </c>
      <c r="AA78" s="418">
        <v>47952.731695966904</v>
      </c>
      <c r="AB78" s="418">
        <v>48821.179144207097</v>
      </c>
      <c r="AC78" s="419">
        <v>49711.035533400442</v>
      </c>
      <c r="AD78" s="418">
        <v>49745.012013396015</v>
      </c>
      <c r="AE78" s="418">
        <v>49077.633151891787</v>
      </c>
      <c r="AF78" s="418">
        <v>49561.30447666267</v>
      </c>
      <c r="AG78" s="418">
        <v>49983.478620067392</v>
      </c>
      <c r="AH78" s="418">
        <v>51226.177204188338</v>
      </c>
      <c r="AI78" s="418">
        <v>51814.022707612465</v>
      </c>
      <c r="AJ78" s="418">
        <v>52672.898858550274</v>
      </c>
      <c r="AK78" s="418">
        <v>53939.03158974892</v>
      </c>
      <c r="AL78" s="418">
        <v>55336.622962801499</v>
      </c>
      <c r="AM78" s="419">
        <v>55979.926849280484</v>
      </c>
      <c r="AN78" s="418">
        <v>57371.953494394904</v>
      </c>
      <c r="AO78" s="418">
        <v>58215.555110437417</v>
      </c>
      <c r="AP78" s="418">
        <v>58667.539851774804</v>
      </c>
      <c r="AQ78" s="418">
        <v>59413.533255461625</v>
      </c>
      <c r="AR78" s="418">
        <v>60141.450689647412</v>
      </c>
      <c r="AS78" s="418">
        <v>60047.664239393875</v>
      </c>
      <c r="AT78" s="418">
        <v>60433.775369771509</v>
      </c>
      <c r="AU78" s="418">
        <v>59668.363992858838</v>
      </c>
      <c r="AV78" s="418">
        <v>58992.088720526794</v>
      </c>
      <c r="AW78" s="419">
        <v>57753.730649999998</v>
      </c>
      <c r="AX78" s="418">
        <v>57844.602858239581</v>
      </c>
      <c r="AY78" s="418">
        <v>58751.484306055994</v>
      </c>
      <c r="AZ78" s="418">
        <v>58890.37347552328</v>
      </c>
      <c r="BA78" s="418">
        <v>59444.951262849427</v>
      </c>
      <c r="BB78" s="418">
        <v>59978</v>
      </c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>
        <v>31976.055974915802</v>
      </c>
      <c r="C79" s="346">
        <f t="shared" si="2"/>
        <v>33133.139060942493</v>
      </c>
      <c r="D79" s="381">
        <v>34290.222146969179</v>
      </c>
      <c r="E79" s="381">
        <f t="shared" si="3"/>
        <v>35925.468500825824</v>
      </c>
      <c r="F79" s="381">
        <v>37560.714854682461</v>
      </c>
      <c r="G79" s="346">
        <v>37803.239217941344</v>
      </c>
      <c r="H79" s="381">
        <v>39098.941869205715</v>
      </c>
      <c r="I79" s="399">
        <v>40324.584491238122</v>
      </c>
      <c r="J79" s="346">
        <v>39715.775536110988</v>
      </c>
      <c r="K79" s="346">
        <v>40199.798066965828</v>
      </c>
      <c r="L79" s="346">
        <v>41419.189241710075</v>
      </c>
      <c r="M79" s="346">
        <v>42824.747736093144</v>
      </c>
      <c r="N79" s="346">
        <v>41932.417168837732</v>
      </c>
      <c r="O79" s="415">
        <v>40657.998509440207</v>
      </c>
      <c r="P79" s="415">
        <v>42176.181963814546</v>
      </c>
      <c r="Q79" s="415">
        <v>43455.404057455948</v>
      </c>
      <c r="R79" s="415">
        <v>45070.365064413352</v>
      </c>
      <c r="S79" s="416">
        <v>44942.871750877108</v>
      </c>
      <c r="T79" s="415">
        <v>44601.836449147566</v>
      </c>
      <c r="U79" s="415">
        <v>44860.501838353863</v>
      </c>
      <c r="V79" s="415">
        <v>43529.466212793544</v>
      </c>
      <c r="W79" s="415">
        <v>44360.448944345262</v>
      </c>
      <c r="X79" s="415">
        <v>46540.249654451043</v>
      </c>
      <c r="Y79" s="415">
        <v>47441.80830521015</v>
      </c>
      <c r="Z79" s="415">
        <v>48325.843811342776</v>
      </c>
      <c r="AA79" s="415">
        <v>48883.779507066523</v>
      </c>
      <c r="AB79" s="415">
        <v>49770.823484394758</v>
      </c>
      <c r="AC79" s="416">
        <v>50761.059515250286</v>
      </c>
      <c r="AD79" s="415">
        <v>50823.503763787761</v>
      </c>
      <c r="AE79" s="415">
        <v>50070.214496536792</v>
      </c>
      <c r="AF79" s="415">
        <v>50601.372674578284</v>
      </c>
      <c r="AG79" s="415">
        <v>51091.92723914791</v>
      </c>
      <c r="AH79" s="415">
        <v>52265.575151406461</v>
      </c>
      <c r="AI79" s="415">
        <v>52981.670982915231</v>
      </c>
      <c r="AJ79" s="415">
        <v>53890.677282237346</v>
      </c>
      <c r="AK79" s="415">
        <v>55184.707184329818</v>
      </c>
      <c r="AL79" s="415">
        <v>56557.912677753993</v>
      </c>
      <c r="AM79" s="416">
        <v>57289.875082049992</v>
      </c>
      <c r="AN79" s="415">
        <v>58698.940360353685</v>
      </c>
      <c r="AO79" s="415">
        <v>59524.494105192243</v>
      </c>
      <c r="AP79" s="415">
        <v>59960.089585229493</v>
      </c>
      <c r="AQ79" s="415">
        <v>60869.152173661634</v>
      </c>
      <c r="AR79" s="415">
        <v>61518.087831604527</v>
      </c>
      <c r="AS79" s="415">
        <v>61473.078484246384</v>
      </c>
      <c r="AT79" s="415">
        <v>61892.329767269257</v>
      </c>
      <c r="AU79" s="415">
        <v>61086.836145423775</v>
      </c>
      <c r="AV79" s="415">
        <v>60446.621498872148</v>
      </c>
      <c r="AW79" s="416">
        <v>59109.68305</v>
      </c>
      <c r="AX79" s="415">
        <v>59299.731764451135</v>
      </c>
      <c r="AY79" s="415">
        <v>60230.595695485463</v>
      </c>
      <c r="AZ79" s="415">
        <v>60451.437725717093</v>
      </c>
      <c r="BA79" s="415">
        <v>60933.21130285129</v>
      </c>
      <c r="BB79" s="415">
        <v>61500</v>
      </c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>
        <v>32560.209499477409</v>
      </c>
      <c r="C80" s="346">
        <f t="shared" si="2"/>
        <v>33730.717262437654</v>
      </c>
      <c r="D80" s="381">
        <v>34901.2250253979</v>
      </c>
      <c r="E80" s="381">
        <f t="shared" si="3"/>
        <v>36554.667733366339</v>
      </c>
      <c r="F80" s="381">
        <v>38208.110441334771</v>
      </c>
      <c r="G80" s="346">
        <v>38466.353651523859</v>
      </c>
      <c r="H80" s="381">
        <v>39805.846354297166</v>
      </c>
      <c r="I80" s="399">
        <v>40966.812109057915</v>
      </c>
      <c r="J80" s="346">
        <v>40370.186018044158</v>
      </c>
      <c r="K80" s="346">
        <v>40940.568993786677</v>
      </c>
      <c r="L80" s="346">
        <v>42233.014595220375</v>
      </c>
      <c r="M80" s="346">
        <v>43592.078050884003</v>
      </c>
      <c r="N80" s="346">
        <v>42693.963843683472</v>
      </c>
      <c r="O80" s="415">
        <v>41451.236965882745</v>
      </c>
      <c r="P80" s="415">
        <v>42973.060717426815</v>
      </c>
      <c r="Q80" s="415">
        <v>44248.858670220645</v>
      </c>
      <c r="R80" s="415">
        <v>45933.782019670318</v>
      </c>
      <c r="S80" s="416">
        <v>45808.18095213706</v>
      </c>
      <c r="T80" s="415">
        <v>45427.272569077017</v>
      </c>
      <c r="U80" s="415">
        <v>45732.789374099637</v>
      </c>
      <c r="V80" s="415">
        <v>44453.40937734281</v>
      </c>
      <c r="W80" s="415">
        <v>45249.567724908797</v>
      </c>
      <c r="X80" s="415">
        <v>47485.92399790803</v>
      </c>
      <c r="Y80" s="415">
        <v>48361.437368031613</v>
      </c>
      <c r="Z80" s="415">
        <v>49290.813641749344</v>
      </c>
      <c r="AA80" s="415">
        <v>49843.098000689417</v>
      </c>
      <c r="AB80" s="415">
        <v>50807.791442070942</v>
      </c>
      <c r="AC80" s="416">
        <v>51788.370831935325</v>
      </c>
      <c r="AD80" s="415">
        <v>51854.95849079793</v>
      </c>
      <c r="AE80" s="415">
        <v>51069.283300950716</v>
      </c>
      <c r="AF80" s="415">
        <v>51627.215015683498</v>
      </c>
      <c r="AG80" s="415">
        <v>52229.66726819022</v>
      </c>
      <c r="AH80" s="415">
        <v>53351.738463448622</v>
      </c>
      <c r="AI80" s="415">
        <v>54218.786940419559</v>
      </c>
      <c r="AJ80" s="415">
        <v>55133.071916629146</v>
      </c>
      <c r="AK80" s="415">
        <v>56383.510151064467</v>
      </c>
      <c r="AL80" s="415">
        <v>57833.887006808836</v>
      </c>
      <c r="AM80" s="416">
        <v>58630.19092400909</v>
      </c>
      <c r="AN80" s="415">
        <v>60101.446804049963</v>
      </c>
      <c r="AO80" s="415">
        <v>60925.519260382076</v>
      </c>
      <c r="AP80" s="415">
        <v>61379.309192562738</v>
      </c>
      <c r="AQ80" s="415">
        <v>62270.390889009686</v>
      </c>
      <c r="AR80" s="415">
        <v>62915.639032018538</v>
      </c>
      <c r="AS80" s="415">
        <v>62898.492729098885</v>
      </c>
      <c r="AT80" s="415">
        <v>63323.058007740015</v>
      </c>
      <c r="AU80" s="415">
        <v>62548.189715488683</v>
      </c>
      <c r="AV80" s="415">
        <v>61931.019208788093</v>
      </c>
      <c r="AW80" s="416">
        <v>60531.246050000002</v>
      </c>
      <c r="AX80" s="415">
        <v>60776.386246198359</v>
      </c>
      <c r="AY80" s="415">
        <v>61811.896404555002</v>
      </c>
      <c r="AZ80" s="415">
        <v>61965.980193620358</v>
      </c>
      <c r="BA80" s="415">
        <v>62466.231043304331</v>
      </c>
      <c r="BB80" s="415">
        <v>63010</v>
      </c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>
        <v>33163.411508535588</v>
      </c>
      <c r="C81" s="346">
        <f t="shared" si="2"/>
        <v>34322.39034056422</v>
      </c>
      <c r="D81" s="381">
        <v>35481.369172592844</v>
      </c>
      <c r="E81" s="381">
        <f t="shared" si="3"/>
        <v>37180.208429138191</v>
      </c>
      <c r="F81" s="381">
        <v>38879.047685683538</v>
      </c>
      <c r="G81" s="346">
        <v>39163.767107533065</v>
      </c>
      <c r="H81" s="381">
        <v>40518.230719118015</v>
      </c>
      <c r="I81" s="399">
        <v>41723.909707300765</v>
      </c>
      <c r="J81" s="346">
        <v>41118.791948134378</v>
      </c>
      <c r="K81" s="346">
        <v>41695.494779081811</v>
      </c>
      <c r="L81" s="346">
        <v>43019.712436946989</v>
      </c>
      <c r="M81" s="346">
        <v>44410.849504096594</v>
      </c>
      <c r="N81" s="346">
        <v>43427.889654674698</v>
      </c>
      <c r="O81" s="415">
        <v>42287.940543226236</v>
      </c>
      <c r="P81" s="415">
        <v>43783.678759894457</v>
      </c>
      <c r="Q81" s="415">
        <v>45090.892136828072</v>
      </c>
      <c r="R81" s="415">
        <v>46833.55337304336</v>
      </c>
      <c r="S81" s="416">
        <v>46712.695101026919</v>
      </c>
      <c r="T81" s="415">
        <v>46306.709182833627</v>
      </c>
      <c r="U81" s="415">
        <v>46661.505214044591</v>
      </c>
      <c r="V81" s="415">
        <v>45392.86237918667</v>
      </c>
      <c r="W81" s="415">
        <v>46164.150527827369</v>
      </c>
      <c r="X81" s="415">
        <v>48466.320725466023</v>
      </c>
      <c r="Y81" s="415">
        <v>49257.384995758963</v>
      </c>
      <c r="Z81" s="415">
        <v>50232.577784851543</v>
      </c>
      <c r="AA81" s="415">
        <v>50857.073147190618</v>
      </c>
      <c r="AB81" s="415">
        <v>51842.940157716112</v>
      </c>
      <c r="AC81" s="416">
        <v>52927.498346354791</v>
      </c>
      <c r="AD81" s="415">
        <v>52943.529603342868</v>
      </c>
      <c r="AE81" s="415">
        <v>52193.235705916377</v>
      </c>
      <c r="AF81" s="415">
        <v>52755.799655974908</v>
      </c>
      <c r="AG81" s="415">
        <v>53310.366130464819</v>
      </c>
      <c r="AH81" s="415">
        <v>54584.232110585348</v>
      </c>
      <c r="AI81" s="415">
        <v>55390.869323096893</v>
      </c>
      <c r="AJ81" s="415">
        <v>56355.1943774994</v>
      </c>
      <c r="AK81" s="415">
        <v>57602.19847506722</v>
      </c>
      <c r="AL81" s="415">
        <v>59205.208868144698</v>
      </c>
      <c r="AM81" s="416">
        <v>60071.272014642767</v>
      </c>
      <c r="AN81" s="415">
        <v>61485.073353311869</v>
      </c>
      <c r="AO81" s="415">
        <v>62322.597865838987</v>
      </c>
      <c r="AP81" s="415">
        <v>62847.645689767262</v>
      </c>
      <c r="AQ81" s="415">
        <v>63758.890860096923</v>
      </c>
      <c r="AR81" s="415">
        <v>64369.781214139461</v>
      </c>
      <c r="AS81" s="415">
        <v>64397.923459027486</v>
      </c>
      <c r="AT81" s="415">
        <v>64823.351640778244</v>
      </c>
      <c r="AU81" s="415">
        <v>64079.507703579868</v>
      </c>
      <c r="AV81" s="415">
        <v>63465.191804655013</v>
      </c>
      <c r="AW81" s="416">
        <v>62102.619919999997</v>
      </c>
      <c r="AX81" s="415">
        <v>62240.125382624181</v>
      </c>
      <c r="AY81" s="415">
        <v>63382.662132218349</v>
      </c>
      <c r="AZ81" s="415">
        <v>63534.281165503802</v>
      </c>
      <c r="BA81" s="415">
        <v>64115.219098562717</v>
      </c>
      <c r="BB81" s="415">
        <v>64599</v>
      </c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>
        <v>33760.264022761578</v>
      </c>
      <c r="C82" s="346">
        <f t="shared" si="2"/>
        <v>34929.403910014946</v>
      </c>
      <c r="D82" s="381">
        <v>36098.543797268314</v>
      </c>
      <c r="E82" s="381">
        <f t="shared" si="3"/>
        <v>37809.550827590021</v>
      </c>
      <c r="F82" s="381">
        <v>39520.557857911735</v>
      </c>
      <c r="G82" s="346">
        <v>39889.763082231162</v>
      </c>
      <c r="H82" s="381">
        <v>41258.014482585815</v>
      </c>
      <c r="I82" s="399">
        <v>42501.892756529625</v>
      </c>
      <c r="J82" s="346">
        <v>41817.821326562997</v>
      </c>
      <c r="K82" s="346">
        <v>42469.293709009326</v>
      </c>
      <c r="L82" s="346">
        <v>43788.325270817826</v>
      </c>
      <c r="M82" s="346">
        <v>45233.907718844326</v>
      </c>
      <c r="N82" s="346">
        <v>44295.973947244973</v>
      </c>
      <c r="O82" s="415">
        <v>43178.975521695924</v>
      </c>
      <c r="P82" s="415">
        <v>44683.602179922098</v>
      </c>
      <c r="Q82" s="415">
        <v>45932.925603435506</v>
      </c>
      <c r="R82" s="415">
        <v>47763.620058179804</v>
      </c>
      <c r="S82" s="416">
        <v>47606.007836308228</v>
      </c>
      <c r="T82" s="415">
        <v>47201.574509112288</v>
      </c>
      <c r="U82" s="415">
        <v>47590.221053989546</v>
      </c>
      <c r="V82" s="415">
        <v>46381.060583956387</v>
      </c>
      <c r="W82" s="415">
        <v>47123.295369867272</v>
      </c>
      <c r="X82" s="415">
        <v>49487.56731667227</v>
      </c>
      <c r="Y82" s="415">
        <v>50267.792893107864</v>
      </c>
      <c r="Z82" s="415">
        <v>51288.436557200206</v>
      </c>
      <c r="AA82" s="415">
        <v>51903.088400551533</v>
      </c>
      <c r="AB82" s="415">
        <v>52918.112198043527</v>
      </c>
      <c r="AC82" s="416">
        <v>54043.913195609457</v>
      </c>
      <c r="AD82" s="415">
        <v>54055.619227578587</v>
      </c>
      <c r="AE82" s="415">
        <v>53307.456921228659</v>
      </c>
      <c r="AF82" s="415">
        <v>53976.062040155535</v>
      </c>
      <c r="AG82" s="415">
        <v>54528.272123613096</v>
      </c>
      <c r="AH82" s="415">
        <v>55792.588795232252</v>
      </c>
      <c r="AI82" s="415">
        <v>56622.073137435131</v>
      </c>
      <c r="AJ82" s="415">
        <v>57587.452925130427</v>
      </c>
      <c r="AK82" s="415">
        <v>58913.211672100486</v>
      </c>
      <c r="AL82" s="415">
        <v>60554.096016002673</v>
      </c>
      <c r="AM82" s="416">
        <v>61472.323074981068</v>
      </c>
      <c r="AN82" s="415">
        <v>62928.03671365323</v>
      </c>
      <c r="AO82" s="415">
        <v>63730.200603917037</v>
      </c>
      <c r="AP82" s="415">
        <v>64270.742946300874</v>
      </c>
      <c r="AQ82" s="415">
        <v>65334.652086923343</v>
      </c>
      <c r="AR82" s="415">
        <v>65859.600319510384</v>
      </c>
      <c r="AS82" s="415">
        <v>65977.339745409292</v>
      </c>
      <c r="AT82" s="415">
        <v>66402.486052059583</v>
      </c>
      <c r="AU82" s="415">
        <v>65628.881025355251</v>
      </c>
      <c r="AV82" s="415">
        <v>65054.669829356368</v>
      </c>
      <c r="AW82" s="416">
        <v>63710.079619999997</v>
      </c>
      <c r="AX82" s="415">
        <v>63878.221680888964</v>
      </c>
      <c r="AY82" s="415">
        <v>64977.658317115944</v>
      </c>
      <c r="AZ82" s="415">
        <v>65213.200597500327</v>
      </c>
      <c r="BA82" s="415">
        <v>65836.433034094603</v>
      </c>
      <c r="BB82" s="415">
        <v>66287</v>
      </c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>
        <v>34414.261990477295</v>
      </c>
      <c r="C83" s="346">
        <f t="shared" si="2"/>
        <v>35592.763064320934</v>
      </c>
      <c r="D83" s="381">
        <v>36771.264138164574</v>
      </c>
      <c r="E83" s="381">
        <f t="shared" si="3"/>
        <v>38487.26503463665</v>
      </c>
      <c r="F83" s="381">
        <v>40203.265931108726</v>
      </c>
      <c r="G83" s="346">
        <v>40701.506612995974</v>
      </c>
      <c r="H83" s="381">
        <v>42025.19764470058</v>
      </c>
      <c r="I83" s="399">
        <v>43206.77672730745</v>
      </c>
      <c r="J83" s="346">
        <v>42526.766015323934</v>
      </c>
      <c r="K83" s="346">
        <v>43243.092638936832</v>
      </c>
      <c r="L83" s="346">
        <v>44629.278136111796</v>
      </c>
      <c r="M83" s="346">
        <v>46146.987925830101</v>
      </c>
      <c r="N83" s="346">
        <v>45168.004077508747</v>
      </c>
      <c r="O83" s="415">
        <v>44062.766313348788</v>
      </c>
      <c r="P83" s="415">
        <v>45586.960422163589</v>
      </c>
      <c r="Q83" s="415">
        <v>46830.015104398044</v>
      </c>
      <c r="R83" s="415">
        <v>48742.159274137695</v>
      </c>
      <c r="S83" s="416">
        <v>48538.525519219445</v>
      </c>
      <c r="T83" s="415">
        <v>48083.582574955908</v>
      </c>
      <c r="U83" s="415">
        <v>48577.716377475328</v>
      </c>
      <c r="V83" s="415">
        <v>47358.180333515687</v>
      </c>
      <c r="W83" s="415">
        <v>48160.954280835213</v>
      </c>
      <c r="X83" s="415">
        <v>50457.751578318203</v>
      </c>
      <c r="Y83" s="415">
        <v>51337.404378192055</v>
      </c>
      <c r="Z83" s="415">
        <v>52321.089642244508</v>
      </c>
      <c r="AA83" s="415">
        <v>53032.030989314029</v>
      </c>
      <c r="AB83" s="415">
        <v>54076.969371797437</v>
      </c>
      <c r="AC83" s="416">
        <v>55230.213168448136</v>
      </c>
      <c r="AD83" s="415">
        <v>55182.827895044094</v>
      </c>
      <c r="AE83" s="415">
        <v>54423.30000148317</v>
      </c>
      <c r="AF83" s="415">
        <v>55123.61448952747</v>
      </c>
      <c r="AG83" s="415">
        <v>55840.218959270285</v>
      </c>
      <c r="AH83" s="415">
        <v>57035.642363458275</v>
      </c>
      <c r="AI83" s="415">
        <v>57987.778208801908</v>
      </c>
      <c r="AJ83" s="415">
        <v>58858.80780741015</v>
      </c>
      <c r="AK83" s="415">
        <v>60261.154818345953</v>
      </c>
      <c r="AL83" s="415">
        <v>61919.809198969066</v>
      </c>
      <c r="AM83" s="416">
        <v>62876.134827063877</v>
      </c>
      <c r="AN83" s="415">
        <v>64450.565343396593</v>
      </c>
      <c r="AO83" s="415">
        <v>65189.108488523168</v>
      </c>
      <c r="AP83" s="415">
        <v>65758.467689507219</v>
      </c>
      <c r="AQ83" s="415">
        <v>66936.971087235594</v>
      </c>
      <c r="AR83" s="415">
        <v>67401.089451657186</v>
      </c>
      <c r="AS83" s="415">
        <v>67609.283859909599</v>
      </c>
      <c r="AT83" s="415">
        <v>68095.243937867781</v>
      </c>
      <c r="AU83" s="415">
        <v>67278.687140748996</v>
      </c>
      <c r="AV83" s="415">
        <v>66741.4854088063</v>
      </c>
      <c r="AW83" s="416">
        <v>65338.316010000002</v>
      </c>
      <c r="AX83" s="415">
        <v>65549.682621234038</v>
      </c>
      <c r="AY83" s="415">
        <v>66701.181275169089</v>
      </c>
      <c r="AZ83" s="415">
        <v>67037.888280673884</v>
      </c>
      <c r="BA83" s="415">
        <v>67651.235434206232</v>
      </c>
      <c r="BB83" s="415">
        <v>68087</v>
      </c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>
        <v>35119.055916850535</v>
      </c>
      <c r="C84" s="346">
        <f t="shared" si="2"/>
        <v>36321.636548559589</v>
      </c>
      <c r="D84" s="381">
        <v>37524.21718026865</v>
      </c>
      <c r="E84" s="381">
        <f t="shared" si="3"/>
        <v>39243.350786043906</v>
      </c>
      <c r="F84" s="381">
        <v>40962.484391819162</v>
      </c>
      <c r="G84" s="346">
        <v>41484.667625071881</v>
      </c>
      <c r="H84" s="381">
        <v>42786.900927085946</v>
      </c>
      <c r="I84" s="399">
        <v>43995.202502029315</v>
      </c>
      <c r="J84" s="346">
        <v>43379.482703903523</v>
      </c>
      <c r="K84" s="346">
        <v>44120.693864342429</v>
      </c>
      <c r="L84" s="346">
        <v>45519.964773009175</v>
      </c>
      <c r="M84" s="346">
        <v>46995.766709788702</v>
      </c>
      <c r="N84" s="346">
        <v>46138.680150110056</v>
      </c>
      <c r="O84" s="415">
        <v>44971.911758860551</v>
      </c>
      <c r="P84" s="415">
        <v>46493.753486618923</v>
      </c>
      <c r="Q84" s="415">
        <v>47733.581785872942</v>
      </c>
      <c r="R84" s="415">
        <v>49775.230087269709</v>
      </c>
      <c r="S84" s="416">
        <v>49532.650976977646</v>
      </c>
      <c r="T84" s="415">
        <v>49053.020011757792</v>
      </c>
      <c r="U84" s="415">
        <v>49515.836934786814</v>
      </c>
      <c r="V84" s="415">
        <v>48406.202196421691</v>
      </c>
      <c r="W84" s="415">
        <v>49247.419234650319</v>
      </c>
      <c r="X84" s="415">
        <v>51462.658224065148</v>
      </c>
      <c r="Y84" s="415">
        <v>52412.936222049771</v>
      </c>
      <c r="Z84" s="415">
        <v>53434.962632854091</v>
      </c>
      <c r="AA84" s="415">
        <v>54198.667821440882</v>
      </c>
      <c r="AB84" s="415">
        <v>55286.765322419647</v>
      </c>
      <c r="AC84" s="416">
        <v>56451.45570307882</v>
      </c>
      <c r="AD84" s="415">
        <v>56429.309014655737</v>
      </c>
      <c r="AE84" s="415">
        <v>55673.757871942806</v>
      </c>
      <c r="AF84" s="415">
        <v>56405.522253219817</v>
      </c>
      <c r="AG84" s="415">
        <v>57125.957691277443</v>
      </c>
      <c r="AH84" s="415">
        <v>58437.094748023788</v>
      </c>
      <c r="AI84" s="415">
        <v>59380.087924416097</v>
      </c>
      <c r="AJ84" s="415">
        <v>60343.020511666087</v>
      </c>
      <c r="AK84" s="415">
        <v>61736.932404172134</v>
      </c>
      <c r="AL84" s="415">
        <v>63459.391411389086</v>
      </c>
      <c r="AM84" s="416">
        <v>64386.233211310275</v>
      </c>
      <c r="AN84" s="415">
        <v>66043.219295324772</v>
      </c>
      <c r="AO84" s="415">
        <v>66782.199064048895</v>
      </c>
      <c r="AP84" s="415">
        <v>67350.88896112339</v>
      </c>
      <c r="AQ84" s="415">
        <v>68479.851261174786</v>
      </c>
      <c r="AR84" s="415">
        <v>69042.227921157435</v>
      </c>
      <c r="AS84" s="415">
        <v>69247.197045787019</v>
      </c>
      <c r="AT84" s="415">
        <v>69869.161448338011</v>
      </c>
      <c r="AU84" s="415">
        <v>69033.439883182145</v>
      </c>
      <c r="AV84" s="415">
        <v>68492.455285704171</v>
      </c>
      <c r="AW84" s="416">
        <v>67095.586580000003</v>
      </c>
      <c r="AX84" s="415">
        <v>67255.584482436185</v>
      </c>
      <c r="AY84" s="415">
        <v>68496.34210678433</v>
      </c>
      <c r="AZ84" s="415">
        <v>68914.266833059155</v>
      </c>
      <c r="BA84" s="415">
        <v>69536.229182752679</v>
      </c>
      <c r="BB84" s="415">
        <v>70027</v>
      </c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>
        <v>35855.597317384738</v>
      </c>
      <c r="C85" s="346">
        <f t="shared" si="2"/>
        <v>37066.383769878732</v>
      </c>
      <c r="D85" s="381">
        <v>38277.170222372726</v>
      </c>
      <c r="E85" s="381">
        <f t="shared" si="3"/>
        <v>39999.436537451169</v>
      </c>
      <c r="F85" s="381">
        <v>41721.702852529605</v>
      </c>
      <c r="G85" s="346">
        <v>42279.261644623344</v>
      </c>
      <c r="H85" s="381">
        <v>43630.802405412178</v>
      </c>
      <c r="I85" s="399">
        <v>44856.727355202216</v>
      </c>
      <c r="J85" s="346">
        <v>44311.521875141676</v>
      </c>
      <c r="K85" s="346">
        <v>45031.323092854684</v>
      </c>
      <c r="L85" s="346">
        <v>46492.033945257586</v>
      </c>
      <c r="M85" s="346">
        <v>47951.714532125916</v>
      </c>
      <c r="N85" s="346">
        <v>47144.868761952872</v>
      </c>
      <c r="O85" s="415">
        <v>45910.033951639612</v>
      </c>
      <c r="P85" s="415">
        <v>47482.982284206555</v>
      </c>
      <c r="Q85" s="415">
        <v>48676.01155042203</v>
      </c>
      <c r="R85" s="415">
        <v>50811.330433578056</v>
      </c>
      <c r="S85" s="416">
        <v>50535.177494942254</v>
      </c>
      <c r="T85" s="415">
        <v>50117.60117577896</v>
      </c>
      <c r="U85" s="415">
        <v>50517.439334322386</v>
      </c>
      <c r="V85" s="415">
        <v>49445.361295159353</v>
      </c>
      <c r="W85" s="415">
        <v>50355.104207094621</v>
      </c>
      <c r="X85" s="415">
        <v>52604.411913033735</v>
      </c>
      <c r="Y85" s="415">
        <v>53541.751294869246</v>
      </c>
      <c r="Z85" s="415">
        <v>54479.218561550573</v>
      </c>
      <c r="AA85" s="415">
        <v>55404.88360910031</v>
      </c>
      <c r="AB85" s="415">
        <v>56551.138533972189</v>
      </c>
      <c r="AC85" s="416">
        <v>57754.813257920723</v>
      </c>
      <c r="AD85" s="415">
        <v>57707.708114419154</v>
      </c>
      <c r="AE85" s="415">
        <v>56964.762365958202</v>
      </c>
      <c r="AF85" s="415">
        <v>57676.365461615183</v>
      </c>
      <c r="AG85" s="415">
        <v>58416.321382752256</v>
      </c>
      <c r="AH85" s="415">
        <v>59781.221846675959</v>
      </c>
      <c r="AI85" s="415">
        <v>60838.909250648794</v>
      </c>
      <c r="AJ85" s="415">
        <v>61898.185823247433</v>
      </c>
      <c r="AK85" s="415">
        <v>63181.461571434134</v>
      </c>
      <c r="AL85" s="415">
        <v>65059.266916280925</v>
      </c>
      <c r="AM85" s="416">
        <v>66104.763822267108</v>
      </c>
      <c r="AN85" s="415">
        <v>67749.152613859187</v>
      </c>
      <c r="AO85" s="415">
        <v>68477.899932630768</v>
      </c>
      <c r="AP85" s="415">
        <v>68929.092185671572</v>
      </c>
      <c r="AQ85" s="415">
        <v>70084.699573247606</v>
      </c>
      <c r="AR85" s="415">
        <v>70815.001935062886</v>
      </c>
      <c r="AS85" s="415">
        <v>71062.988558702156</v>
      </c>
      <c r="AT85" s="415">
        <v>71711.484928166246</v>
      </c>
      <c r="AU85" s="415">
        <v>70903.295377852075</v>
      </c>
      <c r="AV85" s="415">
        <v>70366.203214614448</v>
      </c>
      <c r="AW85" s="416">
        <v>68979.704310000001</v>
      </c>
      <c r="AX85" s="415">
        <v>69078.800730307761</v>
      </c>
      <c r="AY85" s="415">
        <v>70435.832183664432</v>
      </c>
      <c r="AZ85" s="415">
        <v>70853.708245882721</v>
      </c>
      <c r="BA85" s="415">
        <v>71552.450234894641</v>
      </c>
      <c r="BB85" s="415">
        <v>72071</v>
      </c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>
        <v>36547.692254093599</v>
      </c>
      <c r="C86" s="346">
        <f t="shared" si="2"/>
        <v>37816.680617395599</v>
      </c>
      <c r="D86" s="381">
        <v>39085.668980697592</v>
      </c>
      <c r="E86" s="381">
        <f t="shared" si="3"/>
        <v>40824.493047937605</v>
      </c>
      <c r="F86" s="381">
        <v>42563.317115177619</v>
      </c>
      <c r="G86" s="346">
        <v>43062.422656699251</v>
      </c>
      <c r="H86" s="381">
        <v>44496.623402655976</v>
      </c>
      <c r="I86" s="399">
        <v>45718.25220837511</v>
      </c>
      <c r="J86" s="346">
        <v>45258.434011878315</v>
      </c>
      <c r="K86" s="346">
        <v>45937.234035208843</v>
      </c>
      <c r="L86" s="346">
        <v>47455.060613578098</v>
      </c>
      <c r="M86" s="346">
        <v>48946.243208279433</v>
      </c>
      <c r="N86" s="346">
        <v>48095.815646086674</v>
      </c>
      <c r="O86" s="415">
        <v>46935.086386220602</v>
      </c>
      <c r="P86" s="415">
        <v>48482.515548435731</v>
      </c>
      <c r="Q86" s="415">
        <v>49738.269154449874</v>
      </c>
      <c r="R86" s="415">
        <v>51883.785178002494</v>
      </c>
      <c r="S86" s="416">
        <v>51624.514968373071</v>
      </c>
      <c r="T86" s="415">
        <v>51215.611216931218</v>
      </c>
      <c r="U86" s="415">
        <v>51568.416500032254</v>
      </c>
      <c r="V86" s="415">
        <v>50497.814540149528</v>
      </c>
      <c r="W86" s="415">
        <v>51479.765194442291</v>
      </c>
      <c r="X86" s="415">
        <v>53764.548040644033</v>
      </c>
      <c r="Y86" s="415">
        <v>54648.858385519117</v>
      </c>
      <c r="Z86" s="415">
        <v>55622.098661290613</v>
      </c>
      <c r="AA86" s="415">
        <v>56641.254791451218</v>
      </c>
      <c r="AB86" s="415">
        <v>57820.969471617755</v>
      </c>
      <c r="AC86" s="416">
        <v>59024.975379060219</v>
      </c>
      <c r="AD86" s="415">
        <v>58996.186576335771</v>
      </c>
      <c r="AE86" s="415">
        <v>58325.507052489505</v>
      </c>
      <c r="AF86" s="415">
        <v>59051.531619953457</v>
      </c>
      <c r="AG86" s="415">
        <v>59825.392367230132</v>
      </c>
      <c r="AH86" s="415">
        <v>61221.89679528743</v>
      </c>
      <c r="AI86" s="415">
        <v>62476.572907655718</v>
      </c>
      <c r="AJ86" s="415">
        <v>63407.014738208105</v>
      </c>
      <c r="AK86" s="415">
        <v>64836.207372673307</v>
      </c>
      <c r="AL86" s="415">
        <v>66768.511649377469</v>
      </c>
      <c r="AM86" s="416">
        <v>67772.221635950526</v>
      </c>
      <c r="AN86" s="415">
        <v>69506.331360144031</v>
      </c>
      <c r="AO86" s="415">
        <v>70313.045558442813</v>
      </c>
      <c r="AP86" s="415">
        <v>70655.938629567027</v>
      </c>
      <c r="AQ86" s="415">
        <v>71783.132420460985</v>
      </c>
      <c r="AR86" s="415">
        <v>72623.452872218346</v>
      </c>
      <c r="AS86" s="415">
        <v>73045.914070176208</v>
      </c>
      <c r="AT86" s="415">
        <v>73761.3451624874</v>
      </c>
      <c r="AU86" s="415">
        <v>72869.069832719309</v>
      </c>
      <c r="AV86" s="415">
        <v>72264.285532211885</v>
      </c>
      <c r="AW86" s="416">
        <v>70970.986019999997</v>
      </c>
      <c r="AX86" s="415">
        <v>71109.73878209859</v>
      </c>
      <c r="AY86" s="415">
        <v>72593.396375652708</v>
      </c>
      <c r="AZ86" s="415">
        <v>72956.492805415313</v>
      </c>
      <c r="BA86" s="415">
        <v>73740.589227405915</v>
      </c>
      <c r="BB86" s="415">
        <v>74330</v>
      </c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>
        <v>37360.427592614091</v>
      </c>
      <c r="C87" s="346">
        <f t="shared" si="2"/>
        <v>38667.414016422183</v>
      </c>
      <c r="D87" s="381">
        <v>39974.400440230274</v>
      </c>
      <c r="E87" s="381">
        <f t="shared" si="3"/>
        <v>41742.63463884496</v>
      </c>
      <c r="F87" s="381">
        <v>43510.868837459639</v>
      </c>
      <c r="G87" s="346">
        <v>43994.212765957447</v>
      </c>
      <c r="H87" s="381">
        <v>45466.562114758206</v>
      </c>
      <c r="I87" s="399">
        <v>46741.639306689583</v>
      </c>
      <c r="J87" s="346">
        <v>46200.388493448794</v>
      </c>
      <c r="K87" s="346">
        <v>46961.102131515363</v>
      </c>
      <c r="L87" s="346">
        <v>48445.214793682295</v>
      </c>
      <c r="M87" s="346">
        <v>49936.4851228978</v>
      </c>
      <c r="N87" s="346">
        <v>49141.462634864503</v>
      </c>
      <c r="O87" s="415">
        <v>47989.115568068897</v>
      </c>
      <c r="P87" s="415">
        <v>49567.919368011055</v>
      </c>
      <c r="Q87" s="415">
        <v>50868.537153857542</v>
      </c>
      <c r="R87" s="415">
        <v>53074.391716304199</v>
      </c>
      <c r="S87" s="416">
        <v>52758.658096238061</v>
      </c>
      <c r="T87" s="415">
        <v>52359.907395649621</v>
      </c>
      <c r="U87" s="415">
        <v>52722.845556773958</v>
      </c>
      <c r="V87" s="415">
        <v>51645.542499949341</v>
      </c>
      <c r="W87" s="415">
        <v>52581.084161297833</v>
      </c>
      <c r="X87" s="415">
        <v>55002.298909186</v>
      </c>
      <c r="Y87" s="415">
        <v>55894.107180884661</v>
      </c>
      <c r="Z87" s="415">
        <v>56939.021415813397</v>
      </c>
      <c r="AA87" s="415">
        <v>57937.936763185106</v>
      </c>
      <c r="AB87" s="415">
        <v>59127.185249883543</v>
      </c>
      <c r="AC87" s="416">
        <v>60366.769751873333</v>
      </c>
      <c r="AD87" s="415">
        <v>60385.458659784323</v>
      </c>
      <c r="AE87" s="415">
        <v>59796.538555092477</v>
      </c>
      <c r="AF87" s="415">
        <v>60578.44025093595</v>
      </c>
      <c r="AG87" s="415">
        <v>61297.67113109924</v>
      </c>
      <c r="AH87" s="415">
        <v>62842.090402416987</v>
      </c>
      <c r="AI87" s="415">
        <v>64146.753352076135</v>
      </c>
      <c r="AJ87" s="415">
        <v>65047.612781058815</v>
      </c>
      <c r="AK87" s="415">
        <v>66665.660241339443</v>
      </c>
      <c r="AL87" s="415">
        <v>68556.277879646615</v>
      </c>
      <c r="AM87" s="416">
        <v>69579.094382731637</v>
      </c>
      <c r="AN87" s="415">
        <v>71364.652398041595</v>
      </c>
      <c r="AO87" s="415">
        <v>72132.404985323126</v>
      </c>
      <c r="AP87" s="415">
        <v>72487.481601872321</v>
      </c>
      <c r="AQ87" s="415">
        <v>73673.792961476633</v>
      </c>
      <c r="AR87" s="415">
        <v>74559.848637580726</v>
      </c>
      <c r="AS87" s="415">
        <v>75126.732352234758</v>
      </c>
      <c r="AT87" s="415">
        <v>75887.727328632769</v>
      </c>
      <c r="AU87" s="415">
        <v>74974.773123639097</v>
      </c>
      <c r="AV87" s="415">
        <v>74425.621691061184</v>
      </c>
      <c r="AW87" s="416">
        <v>73056.309590000004</v>
      </c>
      <c r="AX87" s="415">
        <v>73204.177281719662</v>
      </c>
      <c r="AY87" s="415">
        <v>74856.310381702933</v>
      </c>
      <c r="AZ87" s="415">
        <v>75169.895825060972</v>
      </c>
      <c r="BA87" s="415">
        <v>76028.420280013015</v>
      </c>
      <c r="BB87" s="415">
        <v>76852</v>
      </c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>
        <v>38179.512425966779</v>
      </c>
      <c r="C88" s="347">
        <f t="shared" si="2"/>
        <v>39539.837401605124</v>
      </c>
      <c r="D88" s="382">
        <v>40900.162377243476</v>
      </c>
      <c r="E88" s="382">
        <f t="shared" si="3"/>
        <v>42705.775833401072</v>
      </c>
      <c r="F88" s="382">
        <v>44511.389289558669</v>
      </c>
      <c r="G88" s="347">
        <v>44988.884416331224</v>
      </c>
      <c r="H88" s="382">
        <v>46441.980706589828</v>
      </c>
      <c r="I88" s="402">
        <v>47822.461395215585</v>
      </c>
      <c r="J88" s="347">
        <v>47196.877181847034</v>
      </c>
      <c r="K88" s="347">
        <v>47999.125086296175</v>
      </c>
      <c r="L88" s="347">
        <v>49602.655296452489</v>
      </c>
      <c r="M88" s="347">
        <v>51042.469598965072</v>
      </c>
      <c r="N88" s="347">
        <v>50269.97221520586</v>
      </c>
      <c r="O88" s="418">
        <v>49082.987777409733</v>
      </c>
      <c r="P88" s="418">
        <v>50687.67140972484</v>
      </c>
      <c r="Q88" s="418">
        <v>52112.155812231598</v>
      </c>
      <c r="R88" s="418">
        <v>54328.618451309048</v>
      </c>
      <c r="S88" s="419">
        <v>53929.205818330818</v>
      </c>
      <c r="T88" s="418">
        <v>53540.203903586131</v>
      </c>
      <c r="U88" s="418">
        <v>53905.488765615257</v>
      </c>
      <c r="V88" s="418">
        <v>52819.858752254164</v>
      </c>
      <c r="W88" s="418">
        <v>53839.431266009473</v>
      </c>
      <c r="X88" s="418">
        <v>56303.367066382758</v>
      </c>
      <c r="Y88" s="418">
        <v>57204.479922759012</v>
      </c>
      <c r="Z88" s="418">
        <v>58323.627424973914</v>
      </c>
      <c r="AA88" s="418">
        <v>59334.508479834534</v>
      </c>
      <c r="AB88" s="418">
        <v>60568.024938444134</v>
      </c>
      <c r="AC88" s="419">
        <v>61853.575756123282</v>
      </c>
      <c r="AD88" s="418">
        <v>61882.243939533604</v>
      </c>
      <c r="AE88" s="418">
        <v>61355.150764575883</v>
      </c>
      <c r="AF88" s="418">
        <v>62151.187753863058</v>
      </c>
      <c r="AG88" s="418">
        <v>62853.199165386082</v>
      </c>
      <c r="AH88" s="418">
        <v>64513.57505483742</v>
      </c>
      <c r="AI88" s="418">
        <v>65740.075935337372</v>
      </c>
      <c r="AJ88" s="418">
        <v>66696.898898275904</v>
      </c>
      <c r="AK88" s="418">
        <v>68497.953875329607</v>
      </c>
      <c r="AL88" s="418">
        <v>70405.739571979953</v>
      </c>
      <c r="AM88" s="419">
        <v>71470.168227720278</v>
      </c>
      <c r="AN88" s="418">
        <v>73320.070035887373</v>
      </c>
      <c r="AO88" s="418">
        <v>74235.915992974347</v>
      </c>
      <c r="AP88" s="418">
        <v>74366.848914315444</v>
      </c>
      <c r="AQ88" s="418">
        <v>75738.976013970649</v>
      </c>
      <c r="AR88" s="418">
        <v>76573.749443106906</v>
      </c>
      <c r="AS88" s="418">
        <v>77231.426919801743</v>
      </c>
      <c r="AT88" s="418">
        <v>78112.660467582042</v>
      </c>
      <c r="AU88" s="418">
        <v>77205.735291993027</v>
      </c>
      <c r="AV88" s="418">
        <v>76603.549478560803</v>
      </c>
      <c r="AW88" s="419">
        <v>75255.358200000002</v>
      </c>
      <c r="AX88" s="418">
        <v>75478.354337063603</v>
      </c>
      <c r="AY88" s="418">
        <v>77169.792298502871</v>
      </c>
      <c r="AZ88" s="418">
        <v>77429.820626997171</v>
      </c>
      <c r="BA88" s="418">
        <v>78390.511744732299</v>
      </c>
      <c r="BB88" s="418">
        <v>79290</v>
      </c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>
        <v>39055.742712809195</v>
      </c>
      <c r="C89" s="348">
        <f t="shared" si="2"/>
        <v>40447.005259779697</v>
      </c>
      <c r="D89" s="384">
        <v>41838.267806750198</v>
      </c>
      <c r="E89" s="384">
        <f t="shared" si="3"/>
        <v>43678.031481416008</v>
      </c>
      <c r="F89" s="384">
        <v>45517.795156081811</v>
      </c>
      <c r="G89" s="348">
        <v>45977.839562967223</v>
      </c>
      <c r="H89" s="384">
        <v>47433.838937609624</v>
      </c>
      <c r="I89" s="403">
        <v>48882.398032755569</v>
      </c>
      <c r="J89" s="348">
        <v>48257.815387405361</v>
      </c>
      <c r="K89" s="348">
        <v>49117.358905764588</v>
      </c>
      <c r="L89" s="348">
        <v>50814.350822790038</v>
      </c>
      <c r="M89" s="348">
        <v>52204.181974989217</v>
      </c>
      <c r="N89" s="348">
        <v>51441.886010175731</v>
      </c>
      <c r="O89" s="421">
        <v>50245.67976151043</v>
      </c>
      <c r="P89" s="421">
        <v>51845.206495790932</v>
      </c>
      <c r="Q89" s="421">
        <v>53414.069095216939</v>
      </c>
      <c r="R89" s="421">
        <v>55619.199584429974</v>
      </c>
      <c r="S89" s="422">
        <v>55144.559194857749</v>
      </c>
      <c r="T89" s="421">
        <v>54728.214767783662</v>
      </c>
      <c r="U89" s="421">
        <v>55113.994947214516</v>
      </c>
      <c r="V89" s="421">
        <v>54053.998662695267</v>
      </c>
      <c r="W89" s="421">
        <v>55095.656368858188</v>
      </c>
      <c r="X89" s="421">
        <v>57688.177444058427</v>
      </c>
      <c r="Y89" s="421">
        <v>58631.28638717944</v>
      </c>
      <c r="Z89" s="421">
        <v>59876.474667091097</v>
      </c>
      <c r="AA89" s="421">
        <v>60861.125336090998</v>
      </c>
      <c r="AB89" s="421">
        <v>62079.815066214149</v>
      </c>
      <c r="AC89" s="422">
        <v>63363.094425538038</v>
      </c>
      <c r="AD89" s="421">
        <v>63415.986880511271</v>
      </c>
      <c r="AE89" s="421">
        <v>62826.182267178854</v>
      </c>
      <c r="AF89" s="421">
        <v>63793.48389008543</v>
      </c>
      <c r="AG89" s="421">
        <v>64424.143731231765</v>
      </c>
      <c r="AH89" s="421">
        <v>66188.076827569079</v>
      </c>
      <c r="AI89" s="421">
        <v>67519.631028330463</v>
      </c>
      <c r="AJ89" s="421">
        <v>68611.171283667471</v>
      </c>
      <c r="AK89" s="421">
        <v>70482.228454154596</v>
      </c>
      <c r="AL89" s="421">
        <v>72417.852937027972</v>
      </c>
      <c r="AM89" s="422">
        <v>73600.041908608939</v>
      </c>
      <c r="AN89" s="421">
        <v>75403.601243109239</v>
      </c>
      <c r="AO89" s="421">
        <v>76438.090743948793</v>
      </c>
      <c r="AP89" s="421">
        <v>76350.912755168378</v>
      </c>
      <c r="AQ89" s="421">
        <v>77971.093642661363</v>
      </c>
      <c r="AR89" s="421">
        <v>78715.595076839993</v>
      </c>
      <c r="AS89" s="421">
        <v>79463.859614838759</v>
      </c>
      <c r="AT89" s="421">
        <v>80396.724190213645</v>
      </c>
      <c r="AU89" s="421">
        <v>79495.377294820588</v>
      </c>
      <c r="AV89" s="421">
        <v>78927.483598183302</v>
      </c>
      <c r="AW89" s="422">
        <v>77533.13953</v>
      </c>
      <c r="AX89" s="421">
        <v>77880.608566844807</v>
      </c>
      <c r="AY89" s="421">
        <v>79686.599356442326</v>
      </c>
      <c r="AZ89" s="421">
        <v>79881.001645016731</v>
      </c>
      <c r="BA89" s="421">
        <v>80919.434820224182</v>
      </c>
      <c r="BB89" s="421">
        <v>81917</v>
      </c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>
        <v>39963.720473812558</v>
      </c>
      <c r="C90" s="346">
        <f t="shared" si="2"/>
        <v>41400.905586268505</v>
      </c>
      <c r="D90" s="381">
        <v>42838.09069872446</v>
      </c>
      <c r="E90" s="381">
        <f t="shared" si="3"/>
        <v>44725.286468845545</v>
      </c>
      <c r="F90" s="381">
        <v>46612.482238966637</v>
      </c>
      <c r="G90" s="346">
        <v>47035.392754456581</v>
      </c>
      <c r="H90" s="381">
        <v>48469.536206464545</v>
      </c>
      <c r="I90" s="399">
        <v>49999.769660507089</v>
      </c>
      <c r="J90" s="346">
        <v>49323.711248129846</v>
      </c>
      <c r="K90" s="346">
        <v>50226.156152916818</v>
      </c>
      <c r="L90" s="346">
        <v>52062.216364839158</v>
      </c>
      <c r="M90" s="346">
        <v>53400.188443294523</v>
      </c>
      <c r="N90" s="346">
        <v>52625.637318226101</v>
      </c>
      <c r="O90" s="415">
        <v>51484.435707187811</v>
      </c>
      <c r="P90" s="415">
        <v>53112.655892700088</v>
      </c>
      <c r="Q90" s="415">
        <v>54677.11929512809</v>
      </c>
      <c r="R90" s="415">
        <v>56885.544452140188</v>
      </c>
      <c r="S90" s="416">
        <v>56427.121053035931</v>
      </c>
      <c r="T90" s="415">
        <v>55939.368700764258</v>
      </c>
      <c r="U90" s="415">
        <v>56320.149949472143</v>
      </c>
      <c r="V90" s="415">
        <v>55334.668085020152</v>
      </c>
      <c r="W90" s="415">
        <v>56538.617635643874</v>
      </c>
      <c r="X90" s="415">
        <v>59185.324946766785</v>
      </c>
      <c r="Y90" s="415">
        <v>60215.969085560624</v>
      </c>
      <c r="Z90" s="415">
        <v>61423.520487382179</v>
      </c>
      <c r="AA90" s="415">
        <v>62476.323664253701</v>
      </c>
      <c r="AB90" s="415">
        <v>63662.555633193588</v>
      </c>
      <c r="AC90" s="416">
        <v>65056.061544360833</v>
      </c>
      <c r="AD90" s="415">
        <v>65107.639828555635</v>
      </c>
      <c r="AE90" s="415">
        <v>64511.299942156234</v>
      </c>
      <c r="AF90" s="415">
        <v>65489.522152035963</v>
      </c>
      <c r="AG90" s="415">
        <v>65981.213418674495</v>
      </c>
      <c r="AH90" s="415">
        <v>67941.023728392684</v>
      </c>
      <c r="AI90" s="415">
        <v>69361.26362456748</v>
      </c>
      <c r="AJ90" s="415">
        <v>70632.596586244326</v>
      </c>
      <c r="AK90" s="415">
        <v>72490.649538233731</v>
      </c>
      <c r="AL90" s="415">
        <v>74434.172810853095</v>
      </c>
      <c r="AM90" s="416">
        <v>75816.877379449637</v>
      </c>
      <c r="AN90" s="415">
        <v>77631.428786365257</v>
      </c>
      <c r="AO90" s="415">
        <v>78557.387950531731</v>
      </c>
      <c r="AP90" s="415">
        <v>78475.864516967893</v>
      </c>
      <c r="AQ90" s="415">
        <v>80279.090624168763</v>
      </c>
      <c r="AR90" s="415">
        <v>80973.083151452418</v>
      </c>
      <c r="AS90" s="415">
        <v>81893.271665320208</v>
      </c>
      <c r="AT90" s="415">
        <v>82790.933117743727</v>
      </c>
      <c r="AU90" s="415">
        <v>81897.865133174404</v>
      </c>
      <c r="AV90" s="415">
        <v>81374.195769818223</v>
      </c>
      <c r="AW90" s="416">
        <v>80003.378620000003</v>
      </c>
      <c r="AX90" s="415">
        <v>80319.45627503666</v>
      </c>
      <c r="AY90" s="415">
        <v>82272.93729166266</v>
      </c>
      <c r="AZ90" s="415">
        <v>82443.83494053359</v>
      </c>
      <c r="BA90" s="415">
        <v>83639.603888552941</v>
      </c>
      <c r="BB90" s="415">
        <v>84610</v>
      </c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>
        <v>40878.047729648119</v>
      </c>
      <c r="C91" s="346">
        <f t="shared" si="2"/>
        <v>42425.869868887719</v>
      </c>
      <c r="D91" s="381">
        <v>43973.692008127327</v>
      </c>
      <c r="E91" s="381">
        <f t="shared" si="3"/>
        <v>45872.800444322012</v>
      </c>
      <c r="F91" s="381">
        <v>47771.90888051669</v>
      </c>
      <c r="G91" s="346">
        <v>48155.827487061528</v>
      </c>
      <c r="H91" s="381">
        <v>49702.509145577547</v>
      </c>
      <c r="I91" s="399">
        <v>51174.576278470129</v>
      </c>
      <c r="J91" s="346">
        <v>50558.167384503788</v>
      </c>
      <c r="K91" s="346">
        <v>51339.671686227135</v>
      </c>
      <c r="L91" s="346">
        <v>53314.603158852224</v>
      </c>
      <c r="M91" s="346">
        <v>54681.930142302714</v>
      </c>
      <c r="N91" s="346">
        <v>53880.4137047595</v>
      </c>
      <c r="O91" s="415">
        <v>52744.924213315666</v>
      </c>
      <c r="P91" s="415">
        <v>54479.71513381078</v>
      </c>
      <c r="Q91" s="415">
        <v>56024.37284169998</v>
      </c>
      <c r="R91" s="415">
        <v>58357.897575841533</v>
      </c>
      <c r="S91" s="416">
        <v>57748.88785884402</v>
      </c>
      <c r="T91" s="415">
        <v>57240.523456790128</v>
      </c>
      <c r="U91" s="415">
        <v>57695.589864327332</v>
      </c>
      <c r="V91" s="415">
        <v>56646.357181934225</v>
      </c>
      <c r="W91" s="415">
        <v>58036.750950865484</v>
      </c>
      <c r="X91" s="415">
        <v>60657.96253128619</v>
      </c>
      <c r="Y91" s="415">
        <v>61690.138420169278</v>
      </c>
      <c r="Z91" s="415">
        <v>63022.779104108085</v>
      </c>
      <c r="AA91" s="415">
        <v>64127.331523612542</v>
      </c>
      <c r="AB91" s="415">
        <v>65341.716027816597</v>
      </c>
      <c r="AC91" s="416">
        <v>66801.442505871644</v>
      </c>
      <c r="AD91" s="415">
        <v>66878.247780133359</v>
      </c>
      <c r="AE91" s="415">
        <v>66258.048484938379</v>
      </c>
      <c r="AF91" s="415">
        <v>67147.624795825439</v>
      </c>
      <c r="AG91" s="415">
        <v>67791.114223682176</v>
      </c>
      <c r="AH91" s="415">
        <v>69817.672561976637</v>
      </c>
      <c r="AI91" s="415">
        <v>71272.363903006059</v>
      </c>
      <c r="AJ91" s="415">
        <v>72720.630458963424</v>
      </c>
      <c r="AK91" s="415">
        <v>74591.395495343371</v>
      </c>
      <c r="AL91" s="415">
        <v>76670.633310679987</v>
      </c>
      <c r="AM91" s="416">
        <v>78152.422595304219</v>
      </c>
      <c r="AN91" s="415">
        <v>79956.352929569461</v>
      </c>
      <c r="AO91" s="415">
        <v>80905.585041624567</v>
      </c>
      <c r="AP91" s="415">
        <v>80807.624236120144</v>
      </c>
      <c r="AQ91" s="415">
        <v>82647.791087929509</v>
      </c>
      <c r="AR91" s="415">
        <v>83391.732500056256</v>
      </c>
      <c r="AS91" s="415">
        <v>84445.646586169998</v>
      </c>
      <c r="AT91" s="415">
        <v>85357.896103482999</v>
      </c>
      <c r="AU91" s="415">
        <v>84511.374683962305</v>
      </c>
      <c r="AV91" s="415">
        <v>83859.621741637238</v>
      </c>
      <c r="AW91" s="416">
        <v>82506.423009999999</v>
      </c>
      <c r="AX91" s="415">
        <v>82924.0509148532</v>
      </c>
      <c r="AY91" s="415">
        <v>84923.538613460769</v>
      </c>
      <c r="AZ91" s="415">
        <v>85085.238357252252</v>
      </c>
      <c r="BA91" s="415">
        <v>86411.653518768304</v>
      </c>
      <c r="BB91" s="415">
        <v>87384</v>
      </c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>
        <v>41881.267913134361</v>
      </c>
      <c r="C92" s="346">
        <f t="shared" si="2"/>
        <v>43498.366488455649</v>
      </c>
      <c r="D92" s="381">
        <v>45115.465063776945</v>
      </c>
      <c r="E92" s="381">
        <f t="shared" si="3"/>
        <v>47067.540901102679</v>
      </c>
      <c r="F92" s="381">
        <v>49019.61673842842</v>
      </c>
      <c r="G92" s="346">
        <v>49396.308798159858</v>
      </c>
      <c r="H92" s="381">
        <v>50979.321122525682</v>
      </c>
      <c r="I92" s="399">
        <v>52453.810151363221</v>
      </c>
      <c r="J92" s="346">
        <v>51881.861313868612</v>
      </c>
      <c r="K92" s="346">
        <v>52604.172376596485</v>
      </c>
      <c r="L92" s="346">
        <v>54725.233771603402</v>
      </c>
      <c r="M92" s="346">
        <v>56079.414402759809</v>
      </c>
      <c r="N92" s="346">
        <v>55340.373651354959</v>
      </c>
      <c r="O92" s="415">
        <v>54103.209241470686</v>
      </c>
      <c r="P92" s="415">
        <v>55877.687774846083</v>
      </c>
      <c r="Q92" s="415">
        <v>57420.205242114615</v>
      </c>
      <c r="R92" s="415">
        <v>59875.693697187977</v>
      </c>
      <c r="S92" s="416">
        <v>59210.6723347589</v>
      </c>
      <c r="T92" s="415">
        <v>58690.822433862435</v>
      </c>
      <c r="U92" s="415">
        <v>59186.237566922529</v>
      </c>
      <c r="V92" s="415">
        <v>58108.713269710039</v>
      </c>
      <c r="W92" s="415">
        <v>59481.834219514094</v>
      </c>
      <c r="X92" s="415">
        <v>62238.852254473459</v>
      </c>
      <c r="Y92" s="415">
        <v>63387.307935247511</v>
      </c>
      <c r="Z92" s="415">
        <v>64763.205651935561</v>
      </c>
      <c r="AA92" s="415">
        <v>65795.301792485348</v>
      </c>
      <c r="AB92" s="415">
        <v>67099.103829773085</v>
      </c>
      <c r="AC92" s="416">
        <v>68618.455719056074</v>
      </c>
      <c r="AD92" s="415">
        <v>68744.609672166407</v>
      </c>
      <c r="AE92" s="415">
        <v>68123.193168503334</v>
      </c>
      <c r="AF92" s="415">
        <v>68996.986181176908</v>
      </c>
      <c r="AG92" s="415">
        <v>69852.304493098927</v>
      </c>
      <c r="AH92" s="415">
        <v>71891.942775946038</v>
      </c>
      <c r="AI92" s="415">
        <v>73425.862051254328</v>
      </c>
      <c r="AJ92" s="415">
        <v>74983.873831404431</v>
      </c>
      <c r="AK92" s="415">
        <v>76839.86124930183</v>
      </c>
      <c r="AL92" s="415">
        <v>79080.962839960514</v>
      </c>
      <c r="AM92" s="416">
        <v>80671.55381216864</v>
      </c>
      <c r="AN92" s="415">
        <v>82491.653039328114</v>
      </c>
      <c r="AO92" s="415">
        <v>83443.216519897978</v>
      </c>
      <c r="AP92" s="415">
        <v>83422.452346898979</v>
      </c>
      <c r="AQ92" s="415">
        <v>85328.861554118921</v>
      </c>
      <c r="AR92" s="415">
        <v>86142.54630650497</v>
      </c>
      <c r="AS92" s="415">
        <v>87172.318391231252</v>
      </c>
      <c r="AT92" s="415">
        <v>88112.685649154431</v>
      </c>
      <c r="AU92" s="415">
        <v>87272.712279289597</v>
      </c>
      <c r="AV92" s="415">
        <v>86575.118297407462</v>
      </c>
      <c r="AW92" s="416">
        <v>85147.249660000001</v>
      </c>
      <c r="AX92" s="415">
        <v>85679.324583419453</v>
      </c>
      <c r="AY92" s="415">
        <v>87826.979489007499</v>
      </c>
      <c r="AZ92" s="415">
        <v>87939.608155123176</v>
      </c>
      <c r="BA92" s="415">
        <v>89217.272924322053</v>
      </c>
      <c r="BB92" s="415">
        <v>90385</v>
      </c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>
        <v>42935.284055278127</v>
      </c>
      <c r="C93" s="346">
        <f t="shared" si="2"/>
        <v>44617.86219921599</v>
      </c>
      <c r="D93" s="381">
        <v>46300.440343153852</v>
      </c>
      <c r="E93" s="381">
        <f t="shared" si="3"/>
        <v>48307.424127443453</v>
      </c>
      <c r="F93" s="381">
        <v>50314.407911733055</v>
      </c>
      <c r="G93" s="346">
        <v>50711.104657849333</v>
      </c>
      <c r="H93" s="381">
        <v>52283.532498120774</v>
      </c>
      <c r="I93" s="399">
        <v>53837.471279186364</v>
      </c>
      <c r="J93" s="346">
        <v>53185.7246225688</v>
      </c>
      <c r="K93" s="346">
        <v>53911.137642388683</v>
      </c>
      <c r="L93" s="346">
        <v>56122.300628462741</v>
      </c>
      <c r="M93" s="346">
        <v>57554.060370849504</v>
      </c>
      <c r="N93" s="346">
        <v>56760.875221015405</v>
      </c>
      <c r="O93" s="415">
        <v>55548.42451142762</v>
      </c>
      <c r="P93" s="415">
        <v>57457.705993215226</v>
      </c>
      <c r="Q93" s="415">
        <v>58948.819843032725</v>
      </c>
      <c r="R93" s="415">
        <v>61557.084610056794</v>
      </c>
      <c r="S93" s="416">
        <v>60851.679428410462</v>
      </c>
      <c r="T93" s="415">
        <v>60233.693686067025</v>
      </c>
      <c r="U93" s="415">
        <v>60745.069470425078</v>
      </c>
      <c r="V93" s="415">
        <v>59641.971470832563</v>
      </c>
      <c r="W93" s="415">
        <v>61105.16564464799</v>
      </c>
      <c r="X93" s="415">
        <v>64142.455900481902</v>
      </c>
      <c r="Y93" s="415">
        <v>65297.610366172776</v>
      </c>
      <c r="Z93" s="415">
        <v>66619.660636284869</v>
      </c>
      <c r="AA93" s="415">
        <v>67655.512702516367</v>
      </c>
      <c r="AB93" s="415">
        <v>68994.754026086375</v>
      </c>
      <c r="AC93" s="416">
        <v>70765.676141174976</v>
      </c>
      <c r="AD93" s="415">
        <v>70789.040295572559</v>
      </c>
      <c r="AE93" s="415">
        <v>70101.86839802441</v>
      </c>
      <c r="AF93" s="415">
        <v>70963.315722524974</v>
      </c>
      <c r="AG93" s="415">
        <v>72050.701893389356</v>
      </c>
      <c r="AH93" s="415">
        <v>74151.765889055969</v>
      </c>
      <c r="AI93" s="415">
        <v>75604.486807958485</v>
      </c>
      <c r="AJ93" s="415">
        <v>77310.829749198863</v>
      </c>
      <c r="AK93" s="415">
        <v>79264.454453349259</v>
      </c>
      <c r="AL93" s="415">
        <v>81669.367907471766</v>
      </c>
      <c r="AM93" s="416">
        <v>83296.971661196672</v>
      </c>
      <c r="AN93" s="415">
        <v>85118.655493482293</v>
      </c>
      <c r="AO93" s="415">
        <v>86191.330650594289</v>
      </c>
      <c r="AP93" s="415">
        <v>86271.231959433106</v>
      </c>
      <c r="AQ93" s="415">
        <v>88060.518255519448</v>
      </c>
      <c r="AR93" s="415">
        <v>89012.693270031275</v>
      </c>
      <c r="AS93" s="415">
        <v>90101.938623114038</v>
      </c>
      <c r="AT93" s="415">
        <v>91127.185993744366</v>
      </c>
      <c r="AU93" s="415">
        <v>90344.375922314066</v>
      </c>
      <c r="AV93" s="415">
        <v>89553.868694429548</v>
      </c>
      <c r="AW93" s="416">
        <v>88022.087449999992</v>
      </c>
      <c r="AX93" s="415">
        <v>88601.421462387181</v>
      </c>
      <c r="AY93" s="415">
        <v>90858.947137709794</v>
      </c>
      <c r="AZ93" s="415">
        <v>91070.007194584672</v>
      </c>
      <c r="BA93" s="415">
        <v>92275.174277873375</v>
      </c>
      <c r="BB93" s="415">
        <v>93533</v>
      </c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>
        <v>44071.843630240386</v>
      </c>
      <c r="C94" s="346">
        <f t="shared" si="2"/>
        <v>45855.776454470004</v>
      </c>
      <c r="D94" s="381">
        <v>47639.709278699622</v>
      </c>
      <c r="E94" s="381">
        <f t="shared" si="3"/>
        <v>49668.594790049494</v>
      </c>
      <c r="F94" s="381">
        <v>51697.480301399359</v>
      </c>
      <c r="G94" s="346">
        <v>52220.261644623344</v>
      </c>
      <c r="H94" s="381">
        <v>53757.62014532699</v>
      </c>
      <c r="I94" s="399">
        <v>55283.78875996753</v>
      </c>
      <c r="J94" s="346">
        <v>54623.444620755319</v>
      </c>
      <c r="K94" s="346">
        <v>55307.750345184679</v>
      </c>
      <c r="L94" s="346">
        <v>57618.835028528898</v>
      </c>
      <c r="M94" s="346">
        <v>59148.735661923245</v>
      </c>
      <c r="N94" s="346">
        <v>58295.806083787393</v>
      </c>
      <c r="O94" s="415">
        <v>57153.011891354749</v>
      </c>
      <c r="P94" s="415">
        <v>59202.595677848978</v>
      </c>
      <c r="Q94" s="415">
        <v>60645.84113727232</v>
      </c>
      <c r="R94" s="415">
        <v>63341.479650921181</v>
      </c>
      <c r="S94" s="416">
        <v>62613.101718353864</v>
      </c>
      <c r="T94" s="415">
        <v>61977.138201058202</v>
      </c>
      <c r="U94" s="415">
        <v>62574.286998215401</v>
      </c>
      <c r="V94" s="415">
        <v>61274.935768848896</v>
      </c>
      <c r="W94" s="415">
        <v>62925.843243033458</v>
      </c>
      <c r="X94" s="415">
        <v>65984.784751017971</v>
      </c>
      <c r="Y94" s="415">
        <v>67292.771272851955</v>
      </c>
      <c r="Z94" s="415">
        <v>68760.385290112652</v>
      </c>
      <c r="AA94" s="415">
        <v>69792.776301275415</v>
      </c>
      <c r="AB94" s="415">
        <v>71010.474196446405</v>
      </c>
      <c r="AC94" s="416">
        <v>72874.45974532266</v>
      </c>
      <c r="AD94" s="415">
        <v>72880.507942360287</v>
      </c>
      <c r="AE94" s="415">
        <v>72258.948771190844</v>
      </c>
      <c r="AF94" s="415">
        <v>73196.775241757132</v>
      </c>
      <c r="AG94" s="415">
        <v>74195.141433223849</v>
      </c>
      <c r="AH94" s="415">
        <v>76480.982769324153</v>
      </c>
      <c r="AI94" s="415">
        <v>78053.592114511252</v>
      </c>
      <c r="AJ94" s="415">
        <v>79802.859079954447</v>
      </c>
      <c r="AK94" s="415">
        <v>82054.08600153272</v>
      </c>
      <c r="AL94" s="415">
        <v>84405.000782181654</v>
      </c>
      <c r="AM94" s="416">
        <v>86161.189346124724</v>
      </c>
      <c r="AN94" s="415">
        <v>88090.890303007865</v>
      </c>
      <c r="AO94" s="415">
        <v>89186.761897887496</v>
      </c>
      <c r="AP94" s="415">
        <v>89441.856455597459</v>
      </c>
      <c r="AQ94" s="415">
        <v>90991.990586003914</v>
      </c>
      <c r="AR94" s="415">
        <v>92201.472065342125</v>
      </c>
      <c r="AS94" s="415">
        <v>93279.87222428438</v>
      </c>
      <c r="AT94" s="415">
        <v>94497.629263637806</v>
      </c>
      <c r="AU94" s="415">
        <v>93609.005944088422</v>
      </c>
      <c r="AV94" s="415">
        <v>92782.599629783217</v>
      </c>
      <c r="AW94" s="416">
        <v>91045.642599999992</v>
      </c>
      <c r="AX94" s="415">
        <v>91842.096859282872</v>
      </c>
      <c r="AY94" s="415">
        <v>94085.811942426648</v>
      </c>
      <c r="AZ94" s="415">
        <v>94366.85083290789</v>
      </c>
      <c r="BA94" s="415">
        <v>95735.912935485365</v>
      </c>
      <c r="BB94" s="415">
        <v>97103</v>
      </c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>
        <v>45417.936534664957</v>
      </c>
      <c r="C95" s="346">
        <f t="shared" si="2"/>
        <v>47257.088963799346</v>
      </c>
      <c r="D95" s="381">
        <v>49096.241392933734</v>
      </c>
      <c r="E95" s="381">
        <f t="shared" si="3"/>
        <v>51176.678258361382</v>
      </c>
      <c r="F95" s="381">
        <v>53257.11512378903</v>
      </c>
      <c r="G95" s="346">
        <v>53735.135135135133</v>
      </c>
      <c r="H95" s="381">
        <v>55330.345627662238</v>
      </c>
      <c r="I95" s="399">
        <v>56787.541230960225</v>
      </c>
      <c r="J95" s="346">
        <v>56279.301446252888</v>
      </c>
      <c r="K95" s="346">
        <v>56874.22134967208</v>
      </c>
      <c r="L95" s="346">
        <v>59336.910774828408</v>
      </c>
      <c r="M95" s="346">
        <v>61056.34454506253</v>
      </c>
      <c r="N95" s="346">
        <v>59925.437051203407</v>
      </c>
      <c r="O95" s="415">
        <v>58913.349287843652</v>
      </c>
      <c r="P95" s="415">
        <v>61009.312162331953</v>
      </c>
      <c r="Q95" s="415">
        <v>62576.040929957053</v>
      </c>
      <c r="R95" s="415">
        <v>65413.68034353789</v>
      </c>
      <c r="S95" s="416">
        <v>64576.149453251048</v>
      </c>
      <c r="T95" s="415">
        <v>63887.727101704884</v>
      </c>
      <c r="U95" s="415">
        <v>64415.26042271388</v>
      </c>
      <c r="V95" s="415">
        <v>63218.096812757067</v>
      </c>
      <c r="W95" s="415">
        <v>64937.501009081738</v>
      </c>
      <c r="X95" s="415">
        <v>68243.782210766192</v>
      </c>
      <c r="Y95" s="415">
        <v>69546.454512641896</v>
      </c>
      <c r="Z95" s="415">
        <v>71030.675031389823</v>
      </c>
      <c r="AA95" s="415">
        <v>72118.511116856258</v>
      </c>
      <c r="AB95" s="415">
        <v>73359.115658481402</v>
      </c>
      <c r="AC95" s="416">
        <v>75142.232005623999</v>
      </c>
      <c r="AD95" s="415">
        <v>75163.483470058694</v>
      </c>
      <c r="AE95" s="415">
        <v>74566.862583984694</v>
      </c>
      <c r="AF95" s="415">
        <v>75425.492808719151</v>
      </c>
      <c r="AG95" s="415">
        <v>76526.121004920278</v>
      </c>
      <c r="AH95" s="415">
        <v>79226.562252541844</v>
      </c>
      <c r="AI95" s="415">
        <v>80785.002257244822</v>
      </c>
      <c r="AJ95" s="415">
        <v>82669.923620858593</v>
      </c>
      <c r="AK95" s="415">
        <v>84876.386350942368</v>
      </c>
      <c r="AL95" s="415">
        <v>87517.81727723853</v>
      </c>
      <c r="AM95" s="416">
        <v>89351.168656904832</v>
      </c>
      <c r="AN95" s="415">
        <v>91276.198206864225</v>
      </c>
      <c r="AO95" s="415">
        <v>92555.799853231321</v>
      </c>
      <c r="AP95" s="415">
        <v>92750.783773241463</v>
      </c>
      <c r="AQ95" s="415">
        <v>94208.010489550928</v>
      </c>
      <c r="AR95" s="415">
        <v>95678.126724118541</v>
      </c>
      <c r="AS95" s="415">
        <v>96788.492379746283</v>
      </c>
      <c r="AT95" s="415">
        <v>98208.942957111809</v>
      </c>
      <c r="AU95" s="415">
        <v>97274.238681980947</v>
      </c>
      <c r="AV95" s="415">
        <v>96301.131012229278</v>
      </c>
      <c r="AW95" s="416">
        <v>94458.487309999997</v>
      </c>
      <c r="AX95" s="415">
        <v>95361.528459365552</v>
      </c>
      <c r="AY95" s="415">
        <v>97804.660378812696</v>
      </c>
      <c r="AZ95" s="415">
        <v>98112.371215988795</v>
      </c>
      <c r="BA95" s="415">
        <v>99568.970919577638</v>
      </c>
      <c r="BB95" s="415">
        <v>101098</v>
      </c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>
        <v>46897.368830565552</v>
      </c>
      <c r="C96" s="346">
        <f t="shared" si="2"/>
        <v>48823.819108814772</v>
      </c>
      <c r="D96" s="381">
        <v>50750.269387064</v>
      </c>
      <c r="E96" s="381">
        <f t="shared" si="3"/>
        <v>52886.504419043311</v>
      </c>
      <c r="F96" s="381">
        <v>55022.739451022615</v>
      </c>
      <c r="G96" s="346">
        <v>55461.519263944792</v>
      </c>
      <c r="H96" s="381">
        <v>57072.947381608617</v>
      </c>
      <c r="I96" s="399">
        <v>58552.361839278041</v>
      </c>
      <c r="J96" s="346">
        <v>58098.76089223376</v>
      </c>
      <c r="K96" s="346">
        <v>58653.015231273734</v>
      </c>
      <c r="L96" s="346">
        <v>61258.442859505492</v>
      </c>
      <c r="M96" s="346">
        <v>63199.725312634757</v>
      </c>
      <c r="N96" s="346">
        <v>61910.193411034532</v>
      </c>
      <c r="O96" s="415">
        <v>60851.169261344818</v>
      </c>
      <c r="P96" s="415">
        <v>63008.378690790298</v>
      </c>
      <c r="Q96" s="415">
        <v>64745.89640159929</v>
      </c>
      <c r="R96" s="415">
        <v>67628.269095442578</v>
      </c>
      <c r="S96" s="416">
        <v>66743.622986504139</v>
      </c>
      <c r="T96" s="415">
        <v>65968.03184009406</v>
      </c>
      <c r="U96" s="415">
        <v>66496.054140058914</v>
      </c>
      <c r="V96" s="415">
        <v>65203.355986464849</v>
      </c>
      <c r="W96" s="415">
        <v>67142.260944655747</v>
      </c>
      <c r="X96" s="415">
        <v>70735.623893309428</v>
      </c>
      <c r="Y96" s="415">
        <v>72094.182238183756</v>
      </c>
      <c r="Z96" s="415">
        <v>73585.234442145476</v>
      </c>
      <c r="AA96" s="415">
        <v>74651.564270941046</v>
      </c>
      <c r="AB96" s="415">
        <v>76089.797947028681</v>
      </c>
      <c r="AC96" s="416">
        <v>77675.567735544595</v>
      </c>
      <c r="AD96" s="415">
        <v>77740.440393891913</v>
      </c>
      <c r="AE96" s="415">
        <v>77111.568678344178</v>
      </c>
      <c r="AF96" s="415">
        <v>77960.856622483057</v>
      </c>
      <c r="AG96" s="415">
        <v>79200.889230378831</v>
      </c>
      <c r="AH96" s="415">
        <v>82082.266627119345</v>
      </c>
      <c r="AI96" s="415">
        <v>83772.112591911777</v>
      </c>
      <c r="AJ96" s="415">
        <v>85713.645673879073</v>
      </c>
      <c r="AK96" s="415">
        <v>88099.23461103822</v>
      </c>
      <c r="AL96" s="415">
        <v>90911.067690768978</v>
      </c>
      <c r="AM96" s="416">
        <v>92900.037894471097</v>
      </c>
      <c r="AN96" s="415">
        <v>94963.171877119632</v>
      </c>
      <c r="AO96" s="415">
        <v>96183.994574370823</v>
      </c>
      <c r="AP96" s="415">
        <v>96541.832141464052</v>
      </c>
      <c r="AQ96" s="415">
        <v>98160.060115419765</v>
      </c>
      <c r="AR96" s="415">
        <v>99372.533638593261</v>
      </c>
      <c r="AS96" s="415">
        <v>100687.48980327082</v>
      </c>
      <c r="AT96" s="415">
        <v>102321.41708105816</v>
      </c>
      <c r="AU96" s="415">
        <v>101299.44963520221</v>
      </c>
      <c r="AV96" s="415">
        <v>100155.91940198865</v>
      </c>
      <c r="AW96" s="416">
        <v>98334.980259999997</v>
      </c>
      <c r="AX96" s="415">
        <v>99419.099447840068</v>
      </c>
      <c r="AY96" s="415">
        <v>101890.12616813427</v>
      </c>
      <c r="AZ96" s="415">
        <v>102344.81958704407</v>
      </c>
      <c r="BA96" s="415">
        <v>103925.92085213265</v>
      </c>
      <c r="BB96" s="415">
        <v>105444</v>
      </c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>
        <v>48503.791023109974</v>
      </c>
      <c r="C97" s="346">
        <f t="shared" si="2"/>
        <v>50549.706268976821</v>
      </c>
      <c r="D97" s="381">
        <v>52595.62151484366</v>
      </c>
      <c r="E97" s="381">
        <f t="shared" si="3"/>
        <v>54862.669664849178</v>
      </c>
      <c r="F97" s="381">
        <v>57129.717814854688</v>
      </c>
      <c r="G97" s="346">
        <v>57525.177113283491</v>
      </c>
      <c r="H97" s="381">
        <v>59215.58035580055</v>
      </c>
      <c r="I97" s="399">
        <v>60484.266055483931</v>
      </c>
      <c r="J97" s="346">
        <v>60141.314820691849</v>
      </c>
      <c r="K97" s="346">
        <v>60790.398860890578</v>
      </c>
      <c r="L97" s="346">
        <v>63424.122550235668</v>
      </c>
      <c r="M97" s="346">
        <v>65566.017680034493</v>
      </c>
      <c r="N97" s="346">
        <v>64151.429220943239</v>
      </c>
      <c r="O97" s="415">
        <v>63136.710202053655</v>
      </c>
      <c r="P97" s="415">
        <v>65368.101551702472</v>
      </c>
      <c r="Q97" s="415">
        <v>67087.397156819192</v>
      </c>
      <c r="R97" s="415">
        <v>70224.579027566142</v>
      </c>
      <c r="S97" s="416">
        <v>69213.534687187901</v>
      </c>
      <c r="T97" s="415">
        <v>68405.768418577311</v>
      </c>
      <c r="U97" s="415">
        <v>68995.357780214574</v>
      </c>
      <c r="V97" s="415">
        <v>67501.027597106557</v>
      </c>
      <c r="W97" s="415">
        <v>69633.491131723975</v>
      </c>
      <c r="X97" s="415">
        <v>73466.437278194935</v>
      </c>
      <c r="Y97" s="415">
        <v>74904.379202685377</v>
      </c>
      <c r="Z97" s="415">
        <v>76464.673475162257</v>
      </c>
      <c r="AA97" s="415">
        <v>77422.091158221301</v>
      </c>
      <c r="AB97" s="415">
        <v>78953.284903839754</v>
      </c>
      <c r="AC97" s="416">
        <v>80589.777388998074</v>
      </c>
      <c r="AD97" s="415">
        <v>80668.495099394728</v>
      </c>
      <c r="AE97" s="415">
        <v>79922.260623229464</v>
      </c>
      <c r="AF97" s="415">
        <v>80813.931238345787</v>
      </c>
      <c r="AG97" s="415">
        <v>82167.02990229943</v>
      </c>
      <c r="AH97" s="415">
        <v>85247.225833597753</v>
      </c>
      <c r="AI97" s="415">
        <v>86994.230617430803</v>
      </c>
      <c r="AJ97" s="415">
        <v>89456.757713392828</v>
      </c>
      <c r="AK97" s="415">
        <v>91749.618052398451</v>
      </c>
      <c r="AL97" s="415">
        <v>94609.991075435653</v>
      </c>
      <c r="AM97" s="416">
        <v>96805.036367079025</v>
      </c>
      <c r="AN97" s="415">
        <v>99525.363510797033</v>
      </c>
      <c r="AO97" s="415">
        <v>100542.3009961022</v>
      </c>
      <c r="AP97" s="415">
        <v>100721.93797945652</v>
      </c>
      <c r="AQ97" s="415">
        <v>102606.59019047731</v>
      </c>
      <c r="AR97" s="415">
        <v>103619.31774407669</v>
      </c>
      <c r="AS97" s="415">
        <v>105226.37167842092</v>
      </c>
      <c r="AT97" s="415">
        <v>106985.77665270635</v>
      </c>
      <c r="AU97" s="415">
        <v>105937.41347533099</v>
      </c>
      <c r="AV97" s="415">
        <v>104642.29578903712</v>
      </c>
      <c r="AW97" s="416">
        <v>102529.68462</v>
      </c>
      <c r="AX97" s="415">
        <v>103984.6740189565</v>
      </c>
      <c r="AY97" s="415">
        <v>106452.82661515637</v>
      </c>
      <c r="AZ97" s="415">
        <v>107184.11876264488</v>
      </c>
      <c r="BA97" s="415">
        <v>108794.55554211822</v>
      </c>
      <c r="BB97" s="415">
        <v>110517</v>
      </c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>
        <v>50307.047555452322</v>
      </c>
      <c r="C98" s="347">
        <f t="shared" si="2"/>
        <v>52506.703143343046</v>
      </c>
      <c r="D98" s="382">
        <v>54706.35873123377</v>
      </c>
      <c r="E98" s="382">
        <f t="shared" si="3"/>
        <v>57092.178450654566</v>
      </c>
      <c r="F98" s="382">
        <v>59477.998170075356</v>
      </c>
      <c r="G98" s="347">
        <v>59908.959171937895</v>
      </c>
      <c r="H98" s="382">
        <v>61517.12984214483</v>
      </c>
      <c r="I98" s="402">
        <v>62766.001575705486</v>
      </c>
      <c r="J98" s="347">
        <v>62387.132610962508</v>
      </c>
      <c r="K98" s="347">
        <v>63163.696798412158</v>
      </c>
      <c r="L98" s="347">
        <v>66001.23616968494</v>
      </c>
      <c r="M98" s="347">
        <v>68090.920224234578</v>
      </c>
      <c r="N98" s="347">
        <v>66514.98599935048</v>
      </c>
      <c r="O98" s="418">
        <v>65704.774428618752</v>
      </c>
      <c r="P98" s="418">
        <v>67999.175367508476</v>
      </c>
      <c r="Q98" s="418">
        <v>69872.584777136086</v>
      </c>
      <c r="R98" s="418">
        <v>73214.728272613938</v>
      </c>
      <c r="S98" s="419">
        <v>71913.075366846781</v>
      </c>
      <c r="T98" s="418">
        <v>71080.078589065262</v>
      </c>
      <c r="U98" s="418">
        <v>71788.558838074343</v>
      </c>
      <c r="V98" s="418">
        <v>70115.543026766347</v>
      </c>
      <c r="W98" s="418">
        <v>72372.995536753864</v>
      </c>
      <c r="X98" s="418">
        <v>76513.83710635436</v>
      </c>
      <c r="Y98" s="418">
        <v>78101.372940390895</v>
      </c>
      <c r="Z98" s="418">
        <v>79483.346632005239</v>
      </c>
      <c r="AA98" s="418">
        <v>80546.943933126502</v>
      </c>
      <c r="AB98" s="418">
        <v>82102.392859519532</v>
      </c>
      <c r="AC98" s="419">
        <v>83766.056255891614</v>
      </c>
      <c r="AD98" s="418">
        <v>83907.330137954355</v>
      </c>
      <c r="AE98" s="418">
        <v>83245.461889859536</v>
      </c>
      <c r="AF98" s="418">
        <v>84229.717523597516</v>
      </c>
      <c r="AG98" s="418">
        <v>85419.918061214426</v>
      </c>
      <c r="AH98" s="418">
        <v>88807.427800847057</v>
      </c>
      <c r="AI98" s="418">
        <v>91069.175294658315</v>
      </c>
      <c r="AJ98" s="418">
        <v>93343.222979951795</v>
      </c>
      <c r="AK98" s="418">
        <v>95961.052645251795</v>
      </c>
      <c r="AL98" s="418">
        <v>98997.379729955006</v>
      </c>
      <c r="AM98" s="419">
        <v>101256.65180509973</v>
      </c>
      <c r="AN98" s="418">
        <v>104084.8580166981</v>
      </c>
      <c r="AO98" s="418">
        <v>105199.22968095857</v>
      </c>
      <c r="AP98" s="418">
        <v>105331.17032895592</v>
      </c>
      <c r="AQ98" s="418">
        <v>107490.69120011103</v>
      </c>
      <c r="AR98" s="418">
        <v>108388.95331098262</v>
      </c>
      <c r="AS98" s="418">
        <v>110224.87204960806</v>
      </c>
      <c r="AT98" s="418">
        <v>112387.52938556964</v>
      </c>
      <c r="AU98" s="418">
        <v>111265.99382888043</v>
      </c>
      <c r="AV98" s="418">
        <v>109608.72329836841</v>
      </c>
      <c r="AW98" s="419">
        <v>107173.82158999999</v>
      </c>
      <c r="AX98" s="418">
        <v>108878.51361699196</v>
      </c>
      <c r="AY98" s="418">
        <v>111667.64241122181</v>
      </c>
      <c r="AZ98" s="418">
        <v>112653.01272524438</v>
      </c>
      <c r="BA98" s="418">
        <v>114309.15409088794</v>
      </c>
      <c r="BB98" s="418">
        <v>116283</v>
      </c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>
        <v>52535.720241551498</v>
      </c>
      <c r="C99" s="346">
        <f t="shared" si="2"/>
        <v>54864.646355113713</v>
      </c>
      <c r="D99" s="381">
        <v>57193.57246867592</v>
      </c>
      <c r="E99" s="381">
        <f t="shared" si="3"/>
        <v>59627.633785468213</v>
      </c>
      <c r="F99" s="381">
        <v>62061.695102260506</v>
      </c>
      <c r="G99" s="346">
        <v>62515.684876365725</v>
      </c>
      <c r="H99" s="381">
        <v>64295.42886494613</v>
      </c>
      <c r="I99" s="399">
        <v>65449.782027407724</v>
      </c>
      <c r="J99" s="346">
        <v>64975.028607698237</v>
      </c>
      <c r="K99" s="346">
        <v>65796.500474628934</v>
      </c>
      <c r="L99" s="346">
        <v>68912.922434466222</v>
      </c>
      <c r="M99" s="346">
        <v>71190.248814144026</v>
      </c>
      <c r="N99" s="346">
        <v>69430.960054847907</v>
      </c>
      <c r="O99" s="415">
        <v>68685.757303742954</v>
      </c>
      <c r="P99" s="415">
        <v>71117.993937680614</v>
      </c>
      <c r="Q99" s="415">
        <v>73192.139789723078</v>
      </c>
      <c r="R99" s="415">
        <v>76532.067100706467</v>
      </c>
      <c r="S99" s="416">
        <v>75102.677891879444</v>
      </c>
      <c r="T99" s="415">
        <v>74183.821258083481</v>
      </c>
      <c r="U99" s="415">
        <v>74863.90141693005</v>
      </c>
      <c r="V99" s="415">
        <v>72971.56878001336</v>
      </c>
      <c r="W99" s="415">
        <v>75466.874252891415</v>
      </c>
      <c r="X99" s="415">
        <v>80004.457955097314</v>
      </c>
      <c r="Y99" s="415">
        <v>81505.579235169906</v>
      </c>
      <c r="Z99" s="415">
        <v>82962.265920384816</v>
      </c>
      <c r="AA99" s="415">
        <v>84012.929610479143</v>
      </c>
      <c r="AB99" s="415">
        <v>85784.538730285494</v>
      </c>
      <c r="AC99" s="416">
        <v>87414.059706977263</v>
      </c>
      <c r="AD99" s="415">
        <v>87848.360739853146</v>
      </c>
      <c r="AE99" s="415">
        <v>86948.179552971531</v>
      </c>
      <c r="AF99" s="415">
        <v>87997.988927595725</v>
      </c>
      <c r="AG99" s="415">
        <v>89388.13328445956</v>
      </c>
      <c r="AH99" s="415">
        <v>92934.848386607264</v>
      </c>
      <c r="AI99" s="415">
        <v>95209.153546712812</v>
      </c>
      <c r="AJ99" s="415">
        <v>97596.035382292961</v>
      </c>
      <c r="AK99" s="415">
        <v>100450.88223985868</v>
      </c>
      <c r="AL99" s="415">
        <v>103879.73425058024</v>
      </c>
      <c r="AM99" s="416">
        <v>106517.14992426155</v>
      </c>
      <c r="AN99" s="415">
        <v>109333.46866945378</v>
      </c>
      <c r="AO99" s="415">
        <v>110362.63224820749</v>
      </c>
      <c r="AP99" s="415">
        <v>110732.73566506307</v>
      </c>
      <c r="AQ99" s="415">
        <v>112728.89585622262</v>
      </c>
      <c r="AR99" s="415">
        <v>114068.96554013006</v>
      </c>
      <c r="AS99" s="415">
        <v>115823.86100133191</v>
      </c>
      <c r="AT99" s="415">
        <v>118324.93564120235</v>
      </c>
      <c r="AU99" s="415">
        <v>117177.98715210056</v>
      </c>
      <c r="AV99" s="415">
        <v>115393.67115444917</v>
      </c>
      <c r="AW99" s="416">
        <v>112634.81053</v>
      </c>
      <c r="AX99" s="415">
        <v>114448.25628684757</v>
      </c>
      <c r="AY99" s="415">
        <v>117654.67234436117</v>
      </c>
      <c r="AZ99" s="415">
        <v>119060.61287272864</v>
      </c>
      <c r="BA99" s="415">
        <v>120343.57552444299</v>
      </c>
      <c r="BB99" s="415">
        <v>122627</v>
      </c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>
        <v>55158.061607246542</v>
      </c>
      <c r="C100" s="346">
        <f t="shared" si="2"/>
        <v>57629.263279071965</v>
      </c>
      <c r="D100" s="381">
        <v>60100.464950897389</v>
      </c>
      <c r="E100" s="381">
        <f t="shared" si="3"/>
        <v>62640.714848968608</v>
      </c>
      <c r="F100" s="381">
        <v>65180.964747039834</v>
      </c>
      <c r="G100" s="346">
        <v>65505.416331224835</v>
      </c>
      <c r="H100" s="381">
        <v>67479.238987722376</v>
      </c>
      <c r="I100" s="399">
        <v>68613.92785178819</v>
      </c>
      <c r="J100" s="346">
        <v>68276.826948361064</v>
      </c>
      <c r="K100" s="346">
        <v>68948.315628236116</v>
      </c>
      <c r="L100" s="346">
        <v>72154.660092615552</v>
      </c>
      <c r="M100" s="346">
        <v>74735.400603708491</v>
      </c>
      <c r="N100" s="346">
        <v>72709.951178147443</v>
      </c>
      <c r="O100" s="415">
        <v>71851.46694269625</v>
      </c>
      <c r="P100" s="415">
        <v>74721.122440005027</v>
      </c>
      <c r="Q100" s="415">
        <v>76935.950125869975</v>
      </c>
      <c r="R100" s="415">
        <v>80322.013104308076</v>
      </c>
      <c r="S100" s="416">
        <v>78894.356398371281</v>
      </c>
      <c r="T100" s="415">
        <v>77796.711440329222</v>
      </c>
      <c r="U100" s="415">
        <v>78567.008880001711</v>
      </c>
      <c r="V100" s="415">
        <v>76463.497862338656</v>
      </c>
      <c r="W100" s="415">
        <v>79019.105371419704</v>
      </c>
      <c r="X100" s="415">
        <v>83897.449960775528</v>
      </c>
      <c r="Y100" s="415">
        <v>85389.334590604747</v>
      </c>
      <c r="Z100" s="415">
        <v>87036.797849576455</v>
      </c>
      <c r="AA100" s="415">
        <v>88059.406635642881</v>
      </c>
      <c r="AB100" s="415">
        <v>90039.745840819858</v>
      </c>
      <c r="AC100" s="416">
        <v>91785.374187157489</v>
      </c>
      <c r="AD100" s="415">
        <v>92078.333056810166</v>
      </c>
      <c r="AE100" s="415">
        <v>91317.48370734023</v>
      </c>
      <c r="AF100" s="415">
        <v>92588.198725083479</v>
      </c>
      <c r="AG100" s="415">
        <v>94259.757257052639</v>
      </c>
      <c r="AH100" s="415">
        <v>97916.114020445049</v>
      </c>
      <c r="AI100" s="415">
        <v>100187.17809256057</v>
      </c>
      <c r="AJ100" s="415">
        <v>102803.0879525411</v>
      </c>
      <c r="AK100" s="415">
        <v>106041.50839752165</v>
      </c>
      <c r="AL100" s="415">
        <v>109736.5966379012</v>
      </c>
      <c r="AM100" s="416">
        <v>112596.19314567029</v>
      </c>
      <c r="AN100" s="415">
        <v>115737.79857437072</v>
      </c>
      <c r="AO100" s="415">
        <v>116582.39462730379</v>
      </c>
      <c r="AP100" s="415">
        <v>116862.00650110519</v>
      </c>
      <c r="AQ100" s="415">
        <v>119005.38299004245</v>
      </c>
      <c r="AR100" s="415">
        <v>120792.22021465698</v>
      </c>
      <c r="AS100" s="415">
        <v>122448.33641564226</v>
      </c>
      <c r="AT100" s="415">
        <v>125315.09817102263</v>
      </c>
      <c r="AU100" s="415">
        <v>124260.19178972788</v>
      </c>
      <c r="AV100" s="415">
        <v>122076.77917480098</v>
      </c>
      <c r="AW100" s="416">
        <v>118985.91661</v>
      </c>
      <c r="AX100" s="415">
        <v>121206.21072627237</v>
      </c>
      <c r="AY100" s="415">
        <v>124581.42261893293</v>
      </c>
      <c r="AZ100" s="415">
        <v>126238.40697146746</v>
      </c>
      <c r="BA100" s="415">
        <v>127634.32036838921</v>
      </c>
      <c r="BB100" s="415">
        <v>130082</v>
      </c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>
        <v>58345.508013006613</v>
      </c>
      <c r="C101" s="346">
        <f t="shared" si="2"/>
        <v>60994.277654770602</v>
      </c>
      <c r="D101" s="381">
        <v>63643.047296534591</v>
      </c>
      <c r="E101" s="381">
        <f t="shared" si="3"/>
        <v>66410.104218773224</v>
      </c>
      <c r="F101" s="381">
        <v>69177.161141011849</v>
      </c>
      <c r="G101" s="346">
        <v>69135.396204715347</v>
      </c>
      <c r="H101" s="381">
        <v>71238.436482084697</v>
      </c>
      <c r="I101" s="399">
        <v>72154.011793916812</v>
      </c>
      <c r="J101" s="346">
        <v>72163.628598630821</v>
      </c>
      <c r="K101" s="346">
        <v>72746.535985502254</v>
      </c>
      <c r="L101" s="346">
        <v>76178.574340527572</v>
      </c>
      <c r="M101" s="346">
        <v>79292.22811556705</v>
      </c>
      <c r="N101" s="346">
        <v>76951.726698661281</v>
      </c>
      <c r="O101" s="415">
        <v>75799.54875786684</v>
      </c>
      <c r="P101" s="415">
        <v>79237.913651212468</v>
      </c>
      <c r="Q101" s="415">
        <v>81275.661069154448</v>
      </c>
      <c r="R101" s="415">
        <v>84908.726333287166</v>
      </c>
      <c r="S101" s="416">
        <v>83556.944812927351</v>
      </c>
      <c r="T101" s="415">
        <v>82181.037248677254</v>
      </c>
      <c r="U101" s="415">
        <v>82867.315895848107</v>
      </c>
      <c r="V101" s="415">
        <v>80660.016696046834</v>
      </c>
      <c r="W101" s="415">
        <v>83084.86094077467</v>
      </c>
      <c r="X101" s="415">
        <v>88523.697018939827</v>
      </c>
      <c r="Y101" s="415">
        <v>90127.595062352237</v>
      </c>
      <c r="Z101" s="415">
        <v>91540.634993898886</v>
      </c>
      <c r="AA101" s="415">
        <v>92688.259720785936</v>
      </c>
      <c r="AB101" s="415">
        <v>95286.439858255151</v>
      </c>
      <c r="AC101" s="416">
        <v>97107.126348080332</v>
      </c>
      <c r="AD101" s="415">
        <v>97160.011475712061</v>
      </c>
      <c r="AE101" s="415">
        <v>96912.917758035095</v>
      </c>
      <c r="AF101" s="415">
        <v>98068.314898599332</v>
      </c>
      <c r="AG101" s="415">
        <v>99880.624663405295</v>
      </c>
      <c r="AH101" s="415">
        <v>103793.46438671762</v>
      </c>
      <c r="AI101" s="415">
        <v>106074.19465019465</v>
      </c>
      <c r="AJ101" s="415">
        <v>108816.68342646785</v>
      </c>
      <c r="AK101" s="415">
        <v>113045.41530388247</v>
      </c>
      <c r="AL101" s="415">
        <v>116889.06372857015</v>
      </c>
      <c r="AM101" s="416">
        <v>119874.75693006816</v>
      </c>
      <c r="AN101" s="415">
        <v>123319.42475365964</v>
      </c>
      <c r="AO101" s="415">
        <v>124020.32535729754</v>
      </c>
      <c r="AP101" s="415">
        <v>124016.2692757769</v>
      </c>
      <c r="AQ101" s="415">
        <v>126452.94146899974</v>
      </c>
      <c r="AR101" s="415">
        <v>128543.95446977027</v>
      </c>
      <c r="AS101" s="415">
        <v>130555.52916002533</v>
      </c>
      <c r="AT101" s="415">
        <v>133846.13414621216</v>
      </c>
      <c r="AU101" s="415">
        <v>132657.05041123598</v>
      </c>
      <c r="AV101" s="415">
        <v>130318.39417970685</v>
      </c>
      <c r="AW101" s="416">
        <v>126567.22143999999</v>
      </c>
      <c r="AX101" s="415">
        <v>129225.56389208767</v>
      </c>
      <c r="AY101" s="415">
        <v>132678.60932773273</v>
      </c>
      <c r="AZ101" s="415">
        <v>134652.64666175051</v>
      </c>
      <c r="BA101" s="415">
        <v>136365.51375412807</v>
      </c>
      <c r="BB101" s="415">
        <v>139054</v>
      </c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>
        <v>62212.350365811166</v>
      </c>
      <c r="C102" s="346">
        <f t="shared" si="2"/>
        <v>65297.649389926693</v>
      </c>
      <c r="D102" s="381">
        <v>68382.948414042214</v>
      </c>
      <c r="E102" s="381">
        <f t="shared" si="3"/>
        <v>71360.809002500115</v>
      </c>
      <c r="F102" s="381">
        <v>74338.66959095803</v>
      </c>
      <c r="G102" s="346">
        <v>74080.171937895342</v>
      </c>
      <c r="H102" s="381">
        <v>76290.88559258332</v>
      </c>
      <c r="I102" s="399">
        <v>76947.222795206035</v>
      </c>
      <c r="J102" s="346">
        <v>76992.384730471051</v>
      </c>
      <c r="K102" s="346">
        <v>77653.553589920615</v>
      </c>
      <c r="L102" s="346">
        <v>81228.812784255351</v>
      </c>
      <c r="M102" s="346">
        <v>85225.106080206984</v>
      </c>
      <c r="N102" s="346">
        <v>82495.628658030531</v>
      </c>
      <c r="O102" s="415">
        <v>80961.031864855904</v>
      </c>
      <c r="P102" s="415">
        <v>84671.802393516773</v>
      </c>
      <c r="Q102" s="415">
        <v>86703.538338516213</v>
      </c>
      <c r="R102" s="415">
        <v>90549.717107632634</v>
      </c>
      <c r="S102" s="416">
        <v>89490.893672053062</v>
      </c>
      <c r="T102" s="415">
        <v>87416.513697824819</v>
      </c>
      <c r="U102" s="415">
        <v>88427.855038809692</v>
      </c>
      <c r="V102" s="415">
        <v>85332.909103803206</v>
      </c>
      <c r="W102" s="415">
        <v>88302.863521695253</v>
      </c>
      <c r="X102" s="415">
        <v>94148.72324330383</v>
      </c>
      <c r="Y102" s="415">
        <v>95888.104148995684</v>
      </c>
      <c r="Z102" s="415">
        <v>97210.557925265704</v>
      </c>
      <c r="AA102" s="415">
        <v>98738.185780765241</v>
      </c>
      <c r="AB102" s="415">
        <v>101406.37005057564</v>
      </c>
      <c r="AC102" s="416">
        <v>103470.16685040503</v>
      </c>
      <c r="AD102" s="415">
        <v>103666.23974559868</v>
      </c>
      <c r="AE102" s="415">
        <v>103338.74665915192</v>
      </c>
      <c r="AF102" s="415">
        <v>104488.91827235802</v>
      </c>
      <c r="AG102" s="415">
        <v>106412.60908488532</v>
      </c>
      <c r="AH102" s="415">
        <v>111096.40410004553</v>
      </c>
      <c r="AI102" s="415">
        <v>113626.95754487459</v>
      </c>
      <c r="AJ102" s="415">
        <v>117386.0207765036</v>
      </c>
      <c r="AK102" s="415">
        <v>121491.01061218127</v>
      </c>
      <c r="AL102" s="415">
        <v>125330.12467462527</v>
      </c>
      <c r="AM102" s="416">
        <v>128827.68025751073</v>
      </c>
      <c r="AN102" s="415">
        <v>132965.70224573606</v>
      </c>
      <c r="AO102" s="415">
        <v>133374.96374091718</v>
      </c>
      <c r="AP102" s="415">
        <v>133334.26030425174</v>
      </c>
      <c r="AQ102" s="415">
        <v>135152.50926943228</v>
      </c>
      <c r="AR102" s="415">
        <v>137816.26379857346</v>
      </c>
      <c r="AS102" s="415">
        <v>140723.2453437848</v>
      </c>
      <c r="AT102" s="415">
        <v>144522.10305889836</v>
      </c>
      <c r="AU102" s="415">
        <v>142999.3712372166</v>
      </c>
      <c r="AV102" s="415">
        <v>140341.95010165789</v>
      </c>
      <c r="AW102" s="416">
        <v>135706.77802</v>
      </c>
      <c r="AX102" s="415">
        <v>139081.04865109595</v>
      </c>
      <c r="AY102" s="415">
        <v>142578.3313551321</v>
      </c>
      <c r="AZ102" s="415">
        <v>144977.38087809857</v>
      </c>
      <c r="BA102" s="415">
        <v>147184.13680636307</v>
      </c>
      <c r="BB102" s="415">
        <v>150078</v>
      </c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>
        <v>67291.946231564274</v>
      </c>
      <c r="C103" s="346">
        <f t="shared" si="2"/>
        <v>70917.148699933838</v>
      </c>
      <c r="D103" s="381">
        <v>74542.351168303416</v>
      </c>
      <c r="E103" s="381">
        <f t="shared" si="3"/>
        <v>77745.170578769583</v>
      </c>
      <c r="F103" s="381">
        <v>80947.98998923575</v>
      </c>
      <c r="G103" s="346">
        <v>80345.460034502583</v>
      </c>
      <c r="H103" s="381">
        <v>82592.747281383112</v>
      </c>
      <c r="I103" s="399">
        <v>82769.042257556226</v>
      </c>
      <c r="J103" s="346">
        <v>82882.079067869607</v>
      </c>
      <c r="K103" s="346">
        <v>83617.467293752168</v>
      </c>
      <c r="L103" s="346">
        <v>87621.863061275115</v>
      </c>
      <c r="M103" s="346">
        <v>92645.490297542041</v>
      </c>
      <c r="N103" s="346">
        <v>89203.552736982645</v>
      </c>
      <c r="O103" s="415">
        <v>87716.236071546868</v>
      </c>
      <c r="P103" s="415">
        <v>91544.881643422545</v>
      </c>
      <c r="Q103" s="415">
        <v>93899.685887753585</v>
      </c>
      <c r="R103" s="415">
        <v>97675.179138384818</v>
      </c>
      <c r="S103" s="416">
        <v>96805.416758431718</v>
      </c>
      <c r="T103" s="415">
        <v>93873.429888301005</v>
      </c>
      <c r="U103" s="415">
        <v>95288.596357694201</v>
      </c>
      <c r="V103" s="415">
        <v>91767.275890016812</v>
      </c>
      <c r="W103" s="415">
        <v>94838.629259489258</v>
      </c>
      <c r="X103" s="415">
        <v>101317.87431357166</v>
      </c>
      <c r="Y103" s="415">
        <v>103572.72983703596</v>
      </c>
      <c r="Z103" s="415">
        <v>104702.12731002529</v>
      </c>
      <c r="AA103" s="415">
        <v>106767.05961737331</v>
      </c>
      <c r="AB103" s="415">
        <v>109478.34694217077</v>
      </c>
      <c r="AC103" s="416">
        <v>111697.39302433336</v>
      </c>
      <c r="AD103" s="415">
        <v>111681.01255107998</v>
      </c>
      <c r="AE103" s="415">
        <v>111438.34018065051</v>
      </c>
      <c r="AF103" s="415">
        <v>113467.01457047455</v>
      </c>
      <c r="AG103" s="415">
        <v>115152.24082559107</v>
      </c>
      <c r="AH103" s="415">
        <v>120714.98365224109</v>
      </c>
      <c r="AI103" s="415">
        <v>123424.85680687719</v>
      </c>
      <c r="AJ103" s="415">
        <v>128262.04187081225</v>
      </c>
      <c r="AK103" s="415">
        <v>132790.15468845388</v>
      </c>
      <c r="AL103" s="415">
        <v>136705.92657750653</v>
      </c>
      <c r="AM103" s="416">
        <v>140417.06420095937</v>
      </c>
      <c r="AN103" s="415">
        <v>145677.26545562173</v>
      </c>
      <c r="AO103" s="415">
        <v>144900.20447764784</v>
      </c>
      <c r="AP103" s="415">
        <v>145292.93043817449</v>
      </c>
      <c r="AQ103" s="415">
        <v>147678.92576358613</v>
      </c>
      <c r="AR103" s="415">
        <v>149823.39383029949</v>
      </c>
      <c r="AS103" s="415">
        <v>153843.26423066005</v>
      </c>
      <c r="AT103" s="415">
        <v>158340.10886921486</v>
      </c>
      <c r="AU103" s="415">
        <v>156622.12050194523</v>
      </c>
      <c r="AV103" s="415">
        <v>153201.56841423817</v>
      </c>
      <c r="AW103" s="416">
        <v>147780.22193</v>
      </c>
      <c r="AX103" s="415">
        <v>151377.53367584964</v>
      </c>
      <c r="AY103" s="415">
        <v>155284.57242914123</v>
      </c>
      <c r="AZ103" s="415">
        <v>158358.07928224327</v>
      </c>
      <c r="BA103" s="415">
        <v>160686.3073538304</v>
      </c>
      <c r="BB103" s="415">
        <v>164435</v>
      </c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>
        <v>74657.360236906272</v>
      </c>
      <c r="C104" s="346">
        <f t="shared" si="2"/>
        <v>78790.471404151293</v>
      </c>
      <c r="D104" s="381">
        <v>82923.582571396313</v>
      </c>
      <c r="E104" s="381">
        <f t="shared" si="3"/>
        <v>86464.612679670172</v>
      </c>
      <c r="F104" s="381">
        <v>90005.642787944031</v>
      </c>
      <c r="G104" s="346">
        <v>88891.633122484185</v>
      </c>
      <c r="H104" s="381">
        <v>90681.049761964416</v>
      </c>
      <c r="I104" s="399">
        <v>90522.765936112293</v>
      </c>
      <c r="J104" s="346">
        <v>90720.131885569208</v>
      </c>
      <c r="K104" s="346">
        <v>92355.733258543332</v>
      </c>
      <c r="L104" s="346">
        <v>96560.378193996527</v>
      </c>
      <c r="M104" s="346">
        <v>103310.95299698146</v>
      </c>
      <c r="N104" s="346">
        <v>97912.016526539897</v>
      </c>
      <c r="O104" s="415">
        <v>96380.283504471678</v>
      </c>
      <c r="P104" s="415">
        <v>100568.15959919587</v>
      </c>
      <c r="Q104" s="415">
        <v>103686.70564193692</v>
      </c>
      <c r="R104" s="415">
        <v>107763.52461559772</v>
      </c>
      <c r="S104" s="416">
        <v>106634.6571999283</v>
      </c>
      <c r="T104" s="415">
        <v>102870.94074074074</v>
      </c>
      <c r="U104" s="415">
        <v>104601.61772990173</v>
      </c>
      <c r="V104" s="415">
        <v>100257.8039632849</v>
      </c>
      <c r="W104" s="415">
        <v>103661.91300551115</v>
      </c>
      <c r="X104" s="415">
        <v>111671.2722552206</v>
      </c>
      <c r="Y104" s="415">
        <v>113102.53400949269</v>
      </c>
      <c r="Z104" s="415">
        <v>115044.12861867119</v>
      </c>
      <c r="AA104" s="415">
        <v>117700.27490520509</v>
      </c>
      <c r="AB104" s="415">
        <v>121048.72625939976</v>
      </c>
      <c r="AC104" s="416">
        <v>123343.74886960968</v>
      </c>
      <c r="AD104" s="415">
        <v>122879.18390327835</v>
      </c>
      <c r="AE104" s="415">
        <v>122522.16519585304</v>
      </c>
      <c r="AF104" s="415">
        <v>125355.08891169541</v>
      </c>
      <c r="AG104" s="415">
        <v>127658.13122612117</v>
      </c>
      <c r="AH104" s="415">
        <v>133768.55467876999</v>
      </c>
      <c r="AI104" s="415">
        <v>137281.44235240054</v>
      </c>
      <c r="AJ104" s="415">
        <v>142606.05264969938</v>
      </c>
      <c r="AK104" s="415">
        <v>148040.80333043242</v>
      </c>
      <c r="AL104" s="415">
        <v>153222.08220600872</v>
      </c>
      <c r="AM104" s="416">
        <v>156840.41938904318</v>
      </c>
      <c r="AN104" s="415">
        <v>162600.39368826072</v>
      </c>
      <c r="AO104" s="415">
        <v>161707.24427361533</v>
      </c>
      <c r="AP104" s="415">
        <v>162027.57183721234</v>
      </c>
      <c r="AQ104" s="415">
        <v>163789.37702244788</v>
      </c>
      <c r="AR104" s="415">
        <v>166836.36526562113</v>
      </c>
      <c r="AS104" s="415">
        <v>172056.09481648071</v>
      </c>
      <c r="AT104" s="415">
        <v>177810.30282563748</v>
      </c>
      <c r="AU104" s="415">
        <v>175495.5864937102</v>
      </c>
      <c r="AV104" s="415">
        <v>170817.45360657893</v>
      </c>
      <c r="AW104" s="416">
        <v>164297.69047999999</v>
      </c>
      <c r="AX104" s="415">
        <v>168462.38297851398</v>
      </c>
      <c r="AY104" s="415">
        <v>173150.84739590361</v>
      </c>
      <c r="AZ104" s="415">
        <v>177042.26086750996</v>
      </c>
      <c r="BA104" s="415">
        <v>179882.11525187216</v>
      </c>
      <c r="BB104" s="415">
        <v>184329</v>
      </c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>
        <v>85749.927708744624</v>
      </c>
      <c r="C105" s="350">
        <f t="shared" si="2"/>
        <v>90400.495827506966</v>
      </c>
      <c r="D105" s="381">
        <v>95051.063946269322</v>
      </c>
      <c r="E105" s="381">
        <f t="shared" si="3"/>
        <v>98961.111332661036</v>
      </c>
      <c r="F105" s="381">
        <v>102871.15871905276</v>
      </c>
      <c r="G105" s="346">
        <v>101633.71995399654</v>
      </c>
      <c r="H105" s="381">
        <v>103443.68965171637</v>
      </c>
      <c r="I105" s="399">
        <v>103095.8074296901</v>
      </c>
      <c r="J105" s="385">
        <v>102831.68345649907</v>
      </c>
      <c r="K105" s="350">
        <v>104594.96755264066</v>
      </c>
      <c r="L105" s="346">
        <v>109983.97527495245</v>
      </c>
      <c r="M105" s="346">
        <v>117208.63389391979</v>
      </c>
      <c r="N105" s="346">
        <v>110905.66005123949</v>
      </c>
      <c r="O105" s="415">
        <v>108822.17436237165</v>
      </c>
      <c r="P105" s="415">
        <v>113222.04463500439</v>
      </c>
      <c r="Q105" s="415">
        <v>116922.82401895453</v>
      </c>
      <c r="R105" s="415">
        <v>122059.8916747472</v>
      </c>
      <c r="S105" s="416">
        <v>120378.79169761071</v>
      </c>
      <c r="T105" s="415">
        <v>116047.06123456791</v>
      </c>
      <c r="U105" s="415">
        <v>117464.91990797479</v>
      </c>
      <c r="V105" s="415">
        <v>113255.04761615301</v>
      </c>
      <c r="W105" s="415">
        <v>115954.66979740743</v>
      </c>
      <c r="X105" s="415">
        <v>125552.05592289589</v>
      </c>
      <c r="Y105" s="415">
        <v>127048.92582700185</v>
      </c>
      <c r="Z105" s="415">
        <v>129294.35443082746</v>
      </c>
      <c r="AA105" s="415">
        <v>133603.47618062736</v>
      </c>
      <c r="AB105" s="415">
        <v>137984.05032607974</v>
      </c>
      <c r="AC105" s="416">
        <v>139613.0056399687</v>
      </c>
      <c r="AD105" s="415">
        <v>139192.63154822259</v>
      </c>
      <c r="AE105" s="415">
        <v>139144.65898877237</v>
      </c>
      <c r="AF105" s="415">
        <v>143132.66797242017</v>
      </c>
      <c r="AG105" s="415">
        <v>145894.34640707169</v>
      </c>
      <c r="AH105" s="415">
        <v>152272.55354753268</v>
      </c>
      <c r="AI105" s="415">
        <v>157953.25093263411</v>
      </c>
      <c r="AJ105" s="415">
        <v>163424.12684393124</v>
      </c>
      <c r="AK105" s="415">
        <v>170715.79214672607</v>
      </c>
      <c r="AL105" s="415">
        <v>177737.6153589701</v>
      </c>
      <c r="AM105" s="416">
        <v>181255.97717748044</v>
      </c>
      <c r="AN105" s="415">
        <v>187643.22509156828</v>
      </c>
      <c r="AO105" s="415">
        <v>185724.6304316443</v>
      </c>
      <c r="AP105" s="415">
        <v>185756.19984397347</v>
      </c>
      <c r="AQ105" s="415">
        <v>187091.92627245077</v>
      </c>
      <c r="AR105" s="415">
        <v>192565.57812253898</v>
      </c>
      <c r="AS105" s="415">
        <v>198860.80674250529</v>
      </c>
      <c r="AT105" s="415">
        <v>205821.96756613476</v>
      </c>
      <c r="AU105" s="415">
        <v>203155.22923954882</v>
      </c>
      <c r="AV105" s="415">
        <v>197027.80243978917</v>
      </c>
      <c r="AW105" s="416">
        <v>188099.02914</v>
      </c>
      <c r="AX105" s="415">
        <v>194050.91089654627</v>
      </c>
      <c r="AY105" s="415">
        <v>200074.04587756991</v>
      </c>
      <c r="AZ105" s="415">
        <v>204741.33004329985</v>
      </c>
      <c r="BA105" s="415">
        <v>208512.04728592024</v>
      </c>
      <c r="BB105" s="415">
        <v>213688</v>
      </c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>
        <v>104487.28695854139</v>
      </c>
      <c r="C106" s="350">
        <f t="shared" si="2"/>
        <v>110075.99168448572</v>
      </c>
      <c r="D106" s="381">
        <v>115664.69641043007</v>
      </c>
      <c r="E106" s="381">
        <f t="shared" si="3"/>
        <v>120091.20469068328</v>
      </c>
      <c r="F106" s="381">
        <v>124517.71297093651</v>
      </c>
      <c r="G106" s="346">
        <v>123385.01667625071</v>
      </c>
      <c r="H106" s="381">
        <v>125878.31726384365</v>
      </c>
      <c r="I106" s="399">
        <v>123386.02306259847</v>
      </c>
      <c r="J106" s="385">
        <v>122007.89363920751</v>
      </c>
      <c r="K106" s="350">
        <v>124340.9951242665</v>
      </c>
      <c r="L106" s="346">
        <v>130655.13925411394</v>
      </c>
      <c r="M106" s="346">
        <v>140198.53600689952</v>
      </c>
      <c r="N106" s="346">
        <v>131787.03312524807</v>
      </c>
      <c r="O106" s="415">
        <v>129011.72302086784</v>
      </c>
      <c r="P106" s="415">
        <v>133223.01438622942</v>
      </c>
      <c r="Q106" s="415">
        <v>139333.868591737</v>
      </c>
      <c r="R106" s="415">
        <v>144405.72838343261</v>
      </c>
      <c r="S106" s="416">
        <v>143602.12246152273</v>
      </c>
      <c r="T106" s="415">
        <v>136479.81951793065</v>
      </c>
      <c r="U106" s="415">
        <v>138237.5893913006</v>
      </c>
      <c r="V106" s="415">
        <v>133657.13073166777</v>
      </c>
      <c r="W106" s="415">
        <v>135903.60931071956</v>
      </c>
      <c r="X106" s="415">
        <v>147580.34489521463</v>
      </c>
      <c r="Y106" s="415">
        <v>150173.84719640503</v>
      </c>
      <c r="Z106" s="415">
        <v>152472.96843333865</v>
      </c>
      <c r="AA106" s="415">
        <v>159456.07299207168</v>
      </c>
      <c r="AB106" s="415">
        <v>164952.49419378454</v>
      </c>
      <c r="AC106" s="416">
        <v>167387.10088034641</v>
      </c>
      <c r="AD106" s="415">
        <v>166667.29288413681</v>
      </c>
      <c r="AE106" s="415">
        <v>168344.71540868844</v>
      </c>
      <c r="AF106" s="415">
        <v>173063.8707014932</v>
      </c>
      <c r="AG106" s="415">
        <v>174988.4247649124</v>
      </c>
      <c r="AH106" s="415">
        <v>182531.25314884048</v>
      </c>
      <c r="AI106" s="415">
        <v>190316.32262381059</v>
      </c>
      <c r="AJ106" s="415">
        <v>199410.13086946157</v>
      </c>
      <c r="AK106" s="415">
        <v>207421.32089833348</v>
      </c>
      <c r="AL106" s="415">
        <v>216518.82194468312</v>
      </c>
      <c r="AM106" s="416">
        <v>222823.71277455188</v>
      </c>
      <c r="AN106" s="415">
        <v>229357.00328042716</v>
      </c>
      <c r="AO106" s="415">
        <v>226178.08071074539</v>
      </c>
      <c r="AP106" s="415">
        <v>227060.91912625148</v>
      </c>
      <c r="AQ106" s="415">
        <v>227458.47731504505</v>
      </c>
      <c r="AR106" s="415">
        <v>235165.05472177846</v>
      </c>
      <c r="AS106" s="415">
        <v>242972.2442193061</v>
      </c>
      <c r="AT106" s="415">
        <v>252852.81063457561</v>
      </c>
      <c r="AU106" s="415">
        <v>250101.35373517848</v>
      </c>
      <c r="AV106" s="415">
        <v>241115.0780894387</v>
      </c>
      <c r="AW106" s="416">
        <v>227789.0681</v>
      </c>
      <c r="AX106" s="415">
        <v>235625.40748614678</v>
      </c>
      <c r="AY106" s="415">
        <v>243777.36274302012</v>
      </c>
      <c r="AZ106" s="415">
        <v>251183.50839525778</v>
      </c>
      <c r="BA106" s="415">
        <v>256220.80163728542</v>
      </c>
      <c r="BB106" s="415">
        <v>263361</v>
      </c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>
        <v>142120.74282893972</v>
      </c>
      <c r="C107" s="350">
        <f t="shared" si="2"/>
        <v>149024.95587659877</v>
      </c>
      <c r="D107" s="381">
        <v>155929.1689242578</v>
      </c>
      <c r="E107" s="381">
        <f t="shared" si="3"/>
        <v>161805.25564081565</v>
      </c>
      <c r="F107" s="381">
        <v>167681.34235737353</v>
      </c>
      <c r="G107" s="346">
        <v>164812.51926394479</v>
      </c>
      <c r="H107" s="381">
        <v>170336.58150839389</v>
      </c>
      <c r="I107" s="399">
        <v>162849.08270066371</v>
      </c>
      <c r="J107" s="385">
        <v>160062.85469465476</v>
      </c>
      <c r="K107" s="350">
        <v>163965.16227994478</v>
      </c>
      <c r="L107" s="346">
        <v>171482.04448854708</v>
      </c>
      <c r="M107" s="346">
        <v>185162.37774902975</v>
      </c>
      <c r="N107" s="346">
        <v>173222.27474470466</v>
      </c>
      <c r="O107" s="415">
        <v>168564.98304074196</v>
      </c>
      <c r="P107" s="415">
        <v>173815.74330946099</v>
      </c>
      <c r="Q107" s="415">
        <v>183909.82487783206</v>
      </c>
      <c r="R107" s="415">
        <v>186119.370688461</v>
      </c>
      <c r="S107" s="416">
        <v>187749.69384619326</v>
      </c>
      <c r="T107" s="415">
        <v>176381.04155202824</v>
      </c>
      <c r="U107" s="415">
        <v>178217.04291642478</v>
      </c>
      <c r="V107" s="415">
        <v>171213.09389500131</v>
      </c>
      <c r="W107" s="415">
        <v>175315.54991073508</v>
      </c>
      <c r="X107" s="415">
        <v>193221.89754940418</v>
      </c>
      <c r="Y107" s="415">
        <v>194783.75055494395</v>
      </c>
      <c r="Z107" s="415">
        <v>198130.15820467929</v>
      </c>
      <c r="AA107" s="415">
        <v>212292.09391589105</v>
      </c>
      <c r="AB107" s="415">
        <v>222482.38494044056</v>
      </c>
      <c r="AC107" s="416">
        <v>226737.04208407228</v>
      </c>
      <c r="AD107" s="415">
        <v>225099.03517989372</v>
      </c>
      <c r="AE107" s="415">
        <v>226172.30992391321</v>
      </c>
      <c r="AF107" s="415">
        <v>235047.50947514491</v>
      </c>
      <c r="AG107" s="415">
        <v>236511.17725677069</v>
      </c>
      <c r="AH107" s="415">
        <v>246512.30646874613</v>
      </c>
      <c r="AI107" s="415">
        <v>255162.18690527685</v>
      </c>
      <c r="AJ107" s="415">
        <v>270112.2320506369</v>
      </c>
      <c r="AK107" s="415">
        <v>282171.79925182171</v>
      </c>
      <c r="AL107" s="415">
        <v>298862.63342608389</v>
      </c>
      <c r="AM107" s="416">
        <v>309301.0013254229</v>
      </c>
      <c r="AN107" s="415">
        <v>319029.75902425783</v>
      </c>
      <c r="AO107" s="415">
        <v>310682.91910880129</v>
      </c>
      <c r="AP107" s="415">
        <v>312892.68417630997</v>
      </c>
      <c r="AQ107" s="415">
        <v>315147.18674176279</v>
      </c>
      <c r="AR107" s="415">
        <v>326721.88169115497</v>
      </c>
      <c r="AS107" s="415">
        <v>338225.49144086114</v>
      </c>
      <c r="AT107" s="415">
        <v>354639.73361607379</v>
      </c>
      <c r="AU107" s="415">
        <v>347634.0093805145</v>
      </c>
      <c r="AV107" s="415">
        <v>334337.90893274394</v>
      </c>
      <c r="AW107" s="416">
        <v>310221.13243</v>
      </c>
      <c r="AX107" s="415">
        <v>322904.08233186678</v>
      </c>
      <c r="AY107" s="415">
        <v>334896.52392146288</v>
      </c>
      <c r="AZ107" s="415">
        <v>349723.88000831957</v>
      </c>
      <c r="BA107" s="415">
        <v>354251.66648681328</v>
      </c>
      <c r="BB107" s="415">
        <v>365575</v>
      </c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>
        <v>180528.8370688654</v>
      </c>
      <c r="C108" s="391">
        <f t="shared" si="2"/>
        <v>188382.84036533913</v>
      </c>
      <c r="D108" s="384">
        <v>196236.84366181283</v>
      </c>
      <c r="E108" s="384">
        <f t="shared" si="3"/>
        <v>202634.55388149846</v>
      </c>
      <c r="F108" s="384">
        <v>209032.26410118409</v>
      </c>
      <c r="G108" s="348">
        <v>209841.41920644048</v>
      </c>
      <c r="H108" s="384">
        <v>218143.05226760212</v>
      </c>
      <c r="I108" s="403">
        <v>204975.03733944515</v>
      </c>
      <c r="J108" s="392">
        <v>199322.52595547898</v>
      </c>
      <c r="K108" s="391">
        <v>205896.57136693131</v>
      </c>
      <c r="L108" s="348">
        <v>213832.61163483004</v>
      </c>
      <c r="M108" s="348">
        <v>226611.07503234153</v>
      </c>
      <c r="N108" s="348">
        <v>214424.71194024466</v>
      </c>
      <c r="O108" s="421">
        <v>209936.53395163961</v>
      </c>
      <c r="P108" s="421">
        <v>214978.65272019099</v>
      </c>
      <c r="Q108" s="421">
        <v>225626.10596771803</v>
      </c>
      <c r="R108" s="421">
        <v>229050.88533037817</v>
      </c>
      <c r="S108" s="422">
        <v>230253.4577838101</v>
      </c>
      <c r="T108" s="421">
        <v>217925.42146972372</v>
      </c>
      <c r="U108" s="421">
        <v>219588.39461179555</v>
      </c>
      <c r="V108" s="421">
        <v>210085.17753733307</v>
      </c>
      <c r="W108" s="421">
        <v>216079.20569743073</v>
      </c>
      <c r="X108" s="421">
        <v>241161.25503380777</v>
      </c>
      <c r="Y108" s="421">
        <v>241005.96495280717</v>
      </c>
      <c r="Z108" s="421">
        <v>248596.72666984986</v>
      </c>
      <c r="AA108" s="421">
        <v>269562.84257152706</v>
      </c>
      <c r="AB108" s="421">
        <v>283037.67518466763</v>
      </c>
      <c r="AC108" s="422">
        <v>290706.38995670166</v>
      </c>
      <c r="AD108" s="421">
        <v>288840.9214366916</v>
      </c>
      <c r="AE108" s="421">
        <v>287621.52885513846</v>
      </c>
      <c r="AF108" s="421">
        <v>301622.93869704113</v>
      </c>
      <c r="AG108" s="421">
        <v>300802.73881659645</v>
      </c>
      <c r="AH108" s="421">
        <v>313914.77422158455</v>
      </c>
      <c r="AI108" s="421">
        <v>330819.88300173014</v>
      </c>
      <c r="AJ108" s="421">
        <v>349337.33418522734</v>
      </c>
      <c r="AK108" s="421">
        <v>360980.31087066646</v>
      </c>
      <c r="AL108" s="421">
        <v>387648.01201482303</v>
      </c>
      <c r="AM108" s="422">
        <v>400786.18470083311</v>
      </c>
      <c r="AN108" s="421">
        <v>418766.84706549748</v>
      </c>
      <c r="AO108" s="421">
        <v>404967.30774505559</v>
      </c>
      <c r="AP108" s="421">
        <v>407001.93771941232</v>
      </c>
      <c r="AQ108" s="421">
        <v>407768.05410156481</v>
      </c>
      <c r="AR108" s="421">
        <v>424983.509754067</v>
      </c>
      <c r="AS108" s="421">
        <v>441367.46339439723</v>
      </c>
      <c r="AT108" s="421">
        <v>465169.86702009221</v>
      </c>
      <c r="AU108" s="421">
        <v>456796.55683518568</v>
      </c>
      <c r="AV108" s="421">
        <v>436927.26720344723</v>
      </c>
      <c r="AW108" s="422">
        <v>401657.1581</v>
      </c>
      <c r="AX108" s="421">
        <v>419777.78247261344</v>
      </c>
      <c r="AY108" s="421">
        <v>435960.7075473516</v>
      </c>
      <c r="AZ108" s="421">
        <v>456153.31208047341</v>
      </c>
      <c r="BA108" s="421">
        <v>456678.1373738313</v>
      </c>
      <c r="BB108" s="421">
        <v>472417</v>
      </c>
      <c r="BC108" s="421"/>
      <c r="BD108" s="421"/>
      <c r="BE108" s="421"/>
      <c r="BF108" s="421"/>
      <c r="BG108" s="421"/>
      <c r="BH108" s="423"/>
    </row>
    <row r="109" spans="1:60">
      <c r="A109" s="513">
        <v>99.1</v>
      </c>
      <c r="B109" s="350">
        <v>191735.69544768319</v>
      </c>
      <c r="C109" s="350">
        <f t="shared" si="2"/>
        <v>199559.35641556751</v>
      </c>
      <c r="D109" s="381">
        <v>207383.01738345184</v>
      </c>
      <c r="E109" s="381">
        <f t="shared" si="3"/>
        <v>214999.40898774314</v>
      </c>
      <c r="F109" s="381">
        <v>222615.80059203447</v>
      </c>
      <c r="G109" s="346">
        <v>222852.1817136285</v>
      </c>
      <c r="H109" s="381">
        <v>231141.32698571787</v>
      </c>
      <c r="I109" s="399">
        <v>217422.76612710691</v>
      </c>
      <c r="J109" s="385">
        <v>211295.26318175637</v>
      </c>
      <c r="K109" s="350">
        <v>218588.76113220575</v>
      </c>
      <c r="L109" s="346">
        <v>225804.88683535927</v>
      </c>
      <c r="M109" s="346">
        <v>239852.88141440277</v>
      </c>
      <c r="N109" s="346">
        <v>224423.4646555768</v>
      </c>
      <c r="O109" s="415">
        <v>221657.6282212653</v>
      </c>
      <c r="P109" s="415">
        <v>226550.56875863802</v>
      </c>
      <c r="Q109" s="415">
        <v>237738.43352584037</v>
      </c>
      <c r="R109" s="415">
        <v>241320.49469455602</v>
      </c>
      <c r="S109" s="416">
        <v>242687.02688929296</v>
      </c>
      <c r="T109" s="415">
        <v>229831.24463256908</v>
      </c>
      <c r="U109" s="415">
        <v>230770.60356060116</v>
      </c>
      <c r="V109" s="415">
        <v>221803.96745891837</v>
      </c>
      <c r="W109" s="415">
        <v>229138.0051618412</v>
      </c>
      <c r="X109" s="415">
        <v>255548.57701072138</v>
      </c>
      <c r="Y109" s="415">
        <v>256008.15408492897</v>
      </c>
      <c r="Z109" s="415">
        <v>265202.32974339928</v>
      </c>
      <c r="AA109" s="415">
        <v>288033.02182006201</v>
      </c>
      <c r="AB109" s="415">
        <v>302036.01971451391</v>
      </c>
      <c r="AC109" s="416">
        <v>309701.16654683731</v>
      </c>
      <c r="AD109" s="415">
        <v>308542.71465880115</v>
      </c>
      <c r="AE109" s="415">
        <v>306310.27858445933</v>
      </c>
      <c r="AF109" s="415">
        <v>322628.20660296903</v>
      </c>
      <c r="AG109" s="415">
        <v>320583.69045974262</v>
      </c>
      <c r="AH109" s="415">
        <v>334763.0755721716</v>
      </c>
      <c r="AI109" s="415">
        <v>353017.02451881493</v>
      </c>
      <c r="AJ109" s="415">
        <v>372944.28025106597</v>
      </c>
      <c r="AK109" s="415">
        <v>385645.25579643314</v>
      </c>
      <c r="AL109" s="415">
        <v>413735.37728082889</v>
      </c>
      <c r="AM109" s="416">
        <v>428979.74914163089</v>
      </c>
      <c r="AN109" s="415">
        <v>447204.01377532765</v>
      </c>
      <c r="AO109" s="415">
        <v>432315.58187767671</v>
      </c>
      <c r="AP109" s="415">
        <v>435144.62306592125</v>
      </c>
      <c r="AQ109" s="415">
        <v>436112.78634623619</v>
      </c>
      <c r="AR109" s="415">
        <v>456556.35659158922</v>
      </c>
      <c r="AS109" s="415">
        <v>473817.72302888712</v>
      </c>
      <c r="AT109" s="415">
        <v>500779.23205216561</v>
      </c>
      <c r="AU109" s="415">
        <v>489964.20481306047</v>
      </c>
      <c r="AV109" s="415">
        <v>470213.39260173374</v>
      </c>
      <c r="AW109" s="416">
        <v>430085.13757000002</v>
      </c>
      <c r="AX109" s="415">
        <v>450240.77697069908</v>
      </c>
      <c r="AY109" s="415">
        <v>466702.83678876283</v>
      </c>
      <c r="AZ109" s="415">
        <v>489929.15984079259</v>
      </c>
      <c r="BA109" s="415">
        <v>487175.76963579695</v>
      </c>
      <c r="BB109" s="415">
        <v>506109</v>
      </c>
      <c r="BC109" s="415"/>
      <c r="BD109" s="415"/>
      <c r="BE109" s="415"/>
      <c r="BF109" s="415"/>
      <c r="BG109" s="415"/>
      <c r="BH109" s="417"/>
    </row>
    <row r="110" spans="1:60">
      <c r="A110" s="513">
        <v>99.2</v>
      </c>
      <c r="B110" s="350">
        <v>204498.18006038785</v>
      </c>
      <c r="C110" s="350">
        <f t="shared" si="2"/>
        <v>213787.97407466848</v>
      </c>
      <c r="D110" s="381">
        <v>223077.76808894909</v>
      </c>
      <c r="E110" s="381">
        <f t="shared" si="3"/>
        <v>230568.44806492666</v>
      </c>
      <c r="F110" s="381">
        <v>238059.12804090424</v>
      </c>
      <c r="G110" s="346">
        <v>238418.22139160437</v>
      </c>
      <c r="H110" s="381">
        <v>247378.21062390378</v>
      </c>
      <c r="I110" s="399">
        <v>231603.98734660744</v>
      </c>
      <c r="J110" s="385">
        <v>226470.64564537336</v>
      </c>
      <c r="K110" s="350">
        <v>232153.83383672766</v>
      </c>
      <c r="L110" s="346">
        <v>240951.08091457866</v>
      </c>
      <c r="M110" s="346">
        <v>255023.73048727901</v>
      </c>
      <c r="N110" s="346">
        <v>238675.8304045033</v>
      </c>
      <c r="O110" s="415">
        <v>234454.48423318978</v>
      </c>
      <c r="P110" s="415">
        <v>239805.54768186959</v>
      </c>
      <c r="Q110" s="415">
        <v>251768.00651562269</v>
      </c>
      <c r="R110" s="415">
        <v>255753.19074664082</v>
      </c>
      <c r="S110" s="416">
        <v>256876.41757791495</v>
      </c>
      <c r="T110" s="415">
        <v>243583.37039388597</v>
      </c>
      <c r="U110" s="415">
        <v>245872.22847190866</v>
      </c>
      <c r="V110" s="415">
        <v>235018.34883391077</v>
      </c>
      <c r="W110" s="415">
        <v>245178.21724365445</v>
      </c>
      <c r="X110" s="415">
        <v>273054.78607717884</v>
      </c>
      <c r="Y110" s="415">
        <v>276439.31221237656</v>
      </c>
      <c r="Z110" s="415">
        <v>282697.48416361609</v>
      </c>
      <c r="AA110" s="415">
        <v>309375.50241296104</v>
      </c>
      <c r="AB110" s="415">
        <v>325880.82501497306</v>
      </c>
      <c r="AC110" s="416">
        <v>333912.86761251977</v>
      </c>
      <c r="AD110" s="415">
        <v>333826.79462008789</v>
      </c>
      <c r="AE110" s="415">
        <v>330409.56976106076</v>
      </c>
      <c r="AF110" s="415">
        <v>348481.33037972852</v>
      </c>
      <c r="AG110" s="415">
        <v>345345.72344954958</v>
      </c>
      <c r="AH110" s="415">
        <v>359612.07845544722</v>
      </c>
      <c r="AI110" s="415">
        <v>380045.86503838672</v>
      </c>
      <c r="AJ110" s="415">
        <v>402606.81415026879</v>
      </c>
      <c r="AK110" s="415">
        <v>415123.87756374455</v>
      </c>
      <c r="AL110" s="415">
        <v>443057.54779642768</v>
      </c>
      <c r="AM110" s="416">
        <v>462987.33039636456</v>
      </c>
      <c r="AN110" s="415">
        <v>479914.779446767</v>
      </c>
      <c r="AO110" s="415">
        <v>466315.10782686109</v>
      </c>
      <c r="AP110" s="415">
        <v>471480.78117279941</v>
      </c>
      <c r="AQ110" s="415">
        <v>470922.43945088884</v>
      </c>
      <c r="AR110" s="415">
        <v>493942.08144139685</v>
      </c>
      <c r="AS110" s="415">
        <v>512055.59427061724</v>
      </c>
      <c r="AT110" s="415">
        <v>540274.98368234106</v>
      </c>
      <c r="AU110" s="415">
        <v>530993.82215204893</v>
      </c>
      <c r="AV110" s="415">
        <v>507650.74348833208</v>
      </c>
      <c r="AW110" s="416">
        <v>463803.51841999998</v>
      </c>
      <c r="AX110" s="415">
        <v>487309.97060068301</v>
      </c>
      <c r="AY110" s="415">
        <v>504612.96737894759</v>
      </c>
      <c r="AZ110" s="415">
        <v>529729.06149904511</v>
      </c>
      <c r="BA110" s="415">
        <v>528287.55450020928</v>
      </c>
      <c r="BB110" s="415">
        <v>547658</v>
      </c>
      <c r="BC110" s="415"/>
      <c r="BD110" s="415"/>
      <c r="BE110" s="415"/>
      <c r="BF110" s="415"/>
      <c r="BG110" s="415"/>
      <c r="BH110" s="417"/>
    </row>
    <row r="111" spans="1:60">
      <c r="A111" s="513">
        <v>99.3</v>
      </c>
      <c r="B111" s="350">
        <v>220860.82824294505</v>
      </c>
      <c r="C111" s="350">
        <f t="shared" si="2"/>
        <v>230208.57940536461</v>
      </c>
      <c r="D111" s="381">
        <v>239556.33056778417</v>
      </c>
      <c r="E111" s="381">
        <f t="shared" si="3"/>
        <v>247594.65303954334</v>
      </c>
      <c r="F111" s="381">
        <v>255632.9755113025</v>
      </c>
      <c r="G111" s="346">
        <v>256042.20241518112</v>
      </c>
      <c r="H111" s="381">
        <v>266119.39929842146</v>
      </c>
      <c r="I111" s="399">
        <v>249377.50613570167</v>
      </c>
      <c r="J111" s="385">
        <v>243981.08369225191</v>
      </c>
      <c r="K111" s="350">
        <v>247856.29017086644</v>
      </c>
      <c r="L111" s="346">
        <v>258276.51844042007</v>
      </c>
      <c r="M111" s="346">
        <v>273906.91504959035</v>
      </c>
      <c r="N111" s="346">
        <v>256806.95460614152</v>
      </c>
      <c r="O111" s="415">
        <v>249895.46843325603</v>
      </c>
      <c r="P111" s="415">
        <v>256275.52019726095</v>
      </c>
      <c r="Q111" s="415">
        <v>267918.85612320452</v>
      </c>
      <c r="R111" s="415">
        <v>273803.14941127581</v>
      </c>
      <c r="S111" s="416">
        <v>274588.65284642373</v>
      </c>
      <c r="T111" s="415">
        <v>260722.0985537919</v>
      </c>
      <c r="U111" s="415">
        <v>264394.81932529184</v>
      </c>
      <c r="V111" s="415">
        <v>250889.3437683626</v>
      </c>
      <c r="W111" s="415">
        <v>263590.82740821241</v>
      </c>
      <c r="X111" s="415">
        <v>294833.89088124322</v>
      </c>
      <c r="Y111" s="415">
        <v>298307.14406886714</v>
      </c>
      <c r="Z111" s="415">
        <v>304615.25582259009</v>
      </c>
      <c r="AA111" s="415">
        <v>335084.86109962082</v>
      </c>
      <c r="AB111" s="415">
        <v>355610.87828575232</v>
      </c>
      <c r="AC111" s="416">
        <v>365602.27690169204</v>
      </c>
      <c r="AD111" s="415">
        <v>365304.64262451231</v>
      </c>
      <c r="AE111" s="415">
        <v>359687.4756982039</v>
      </c>
      <c r="AF111" s="415">
        <v>380100.66811696853</v>
      </c>
      <c r="AG111" s="415">
        <v>375873.53924236231</v>
      </c>
      <c r="AH111" s="415">
        <v>391190.76819291734</v>
      </c>
      <c r="AI111" s="415">
        <v>412975.02443771629</v>
      </c>
      <c r="AJ111" s="415">
        <v>434555.75962022296</v>
      </c>
      <c r="AK111" s="415">
        <v>453131.89721641317</v>
      </c>
      <c r="AL111" s="415">
        <v>483123.14172874973</v>
      </c>
      <c r="AM111" s="416">
        <v>505452.29081040144</v>
      </c>
      <c r="AN111" s="415">
        <v>523414.05622356228</v>
      </c>
      <c r="AO111" s="415">
        <v>509200.94825802417</v>
      </c>
      <c r="AP111" s="415">
        <v>513129.31868417637</v>
      </c>
      <c r="AQ111" s="415">
        <v>514424.0724206923</v>
      </c>
      <c r="AR111" s="415">
        <v>540196.59731566277</v>
      </c>
      <c r="AS111" s="415">
        <v>559613.57356055814</v>
      </c>
      <c r="AT111" s="415">
        <v>591603.80858824146</v>
      </c>
      <c r="AU111" s="415">
        <v>580367.26056984824</v>
      </c>
      <c r="AV111" s="415">
        <v>555936.8072950911</v>
      </c>
      <c r="AW111" s="416">
        <v>506594.75173999998</v>
      </c>
      <c r="AX111" s="415">
        <v>532556.73037666944</v>
      </c>
      <c r="AY111" s="415">
        <v>548804.05388350459</v>
      </c>
      <c r="AZ111" s="415">
        <v>579735.84219184297</v>
      </c>
      <c r="BA111" s="415">
        <v>575884.40960044647</v>
      </c>
      <c r="BB111" s="415">
        <v>597954</v>
      </c>
      <c r="BC111" s="415"/>
      <c r="BD111" s="415"/>
      <c r="BE111" s="415"/>
      <c r="BF111" s="415"/>
      <c r="BG111" s="415"/>
      <c r="BH111" s="417"/>
    </row>
    <row r="112" spans="1:60">
      <c r="A112" s="513">
        <v>99.4</v>
      </c>
      <c r="B112" s="350">
        <v>240080.74909998837</v>
      </c>
      <c r="C112" s="350">
        <f t="shared" si="2"/>
        <v>250662.2979894343</v>
      </c>
      <c r="D112" s="381">
        <v>261243.84687888023</v>
      </c>
      <c r="E112" s="381">
        <f t="shared" si="3"/>
        <v>269811.97456968774</v>
      </c>
      <c r="F112" s="381">
        <v>278380.10226049519</v>
      </c>
      <c r="G112" s="346">
        <v>278931.08338125359</v>
      </c>
      <c r="H112" s="381">
        <v>291250.1277374092</v>
      </c>
      <c r="I112" s="399">
        <v>271641.39688678796</v>
      </c>
      <c r="J112" s="385">
        <v>264282.68159767875</v>
      </c>
      <c r="K112" s="350">
        <v>269546.25163962721</v>
      </c>
      <c r="L112" s="346">
        <v>278857.25738030265</v>
      </c>
      <c r="M112" s="346">
        <v>294843.45838723588</v>
      </c>
      <c r="N112" s="346">
        <v>279767.78414462524</v>
      </c>
      <c r="O112" s="415">
        <v>269987.22056972509</v>
      </c>
      <c r="P112" s="415">
        <v>276444.79623696447</v>
      </c>
      <c r="Q112" s="415">
        <v>289772.86317192356</v>
      </c>
      <c r="R112" s="415">
        <v>296088.3954564344</v>
      </c>
      <c r="S112" s="416">
        <v>298184.43061281979</v>
      </c>
      <c r="T112" s="415">
        <v>282486.86901822459</v>
      </c>
      <c r="U112" s="415">
        <v>287511.61461222556</v>
      </c>
      <c r="V112" s="415">
        <v>273602.39264077158</v>
      </c>
      <c r="W112" s="415">
        <v>287565.204455484</v>
      </c>
      <c r="X112" s="415">
        <v>321257.62518211367</v>
      </c>
      <c r="Y112" s="415">
        <v>326843.27335727558</v>
      </c>
      <c r="Z112" s="415">
        <v>333399.97711638105</v>
      </c>
      <c r="AA112" s="415">
        <v>369531.74539813853</v>
      </c>
      <c r="AB112" s="415">
        <v>392999.94050708727</v>
      </c>
      <c r="AC112" s="416">
        <v>404369.30208183551</v>
      </c>
      <c r="AD112" s="415">
        <v>406053.8239161828</v>
      </c>
      <c r="AE112" s="415">
        <v>394176.43369473325</v>
      </c>
      <c r="AF112" s="415">
        <v>418575.28818606265</v>
      </c>
      <c r="AG112" s="415">
        <v>416139.97802089358</v>
      </c>
      <c r="AH112" s="415">
        <v>433272.05373377295</v>
      </c>
      <c r="AI112" s="415">
        <v>453446.60048118519</v>
      </c>
      <c r="AJ112" s="415">
        <v>475997.87434783758</v>
      </c>
      <c r="AK112" s="415">
        <v>502281.39846987155</v>
      </c>
      <c r="AL112" s="415">
        <v>535508.19769961666</v>
      </c>
      <c r="AM112" s="416">
        <v>560947.71625852061</v>
      </c>
      <c r="AN112" s="415">
        <v>579699.06722409255</v>
      </c>
      <c r="AO112" s="415">
        <v>560041.71743419464</v>
      </c>
      <c r="AP112" s="415">
        <v>565297.91847614094</v>
      </c>
      <c r="AQ112" s="415">
        <v>565480.75961927674</v>
      </c>
      <c r="AR112" s="415">
        <v>598722.74454919784</v>
      </c>
      <c r="AS112" s="415">
        <v>622766.34873032162</v>
      </c>
      <c r="AT112" s="415">
        <v>660910.64977999253</v>
      </c>
      <c r="AU112" s="415">
        <v>643137.75658132357</v>
      </c>
      <c r="AV112" s="415">
        <v>616985.1518596817</v>
      </c>
      <c r="AW112" s="416">
        <v>558592.24575</v>
      </c>
      <c r="AX112" s="415">
        <v>589549.99672247318</v>
      </c>
      <c r="AY112" s="415">
        <v>607924.26253877732</v>
      </c>
      <c r="AZ112" s="415">
        <v>643730.172093331</v>
      </c>
      <c r="BA112" s="415">
        <v>638204.15435136505</v>
      </c>
      <c r="BB112" s="415">
        <v>663061</v>
      </c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>
        <v>265377.13651143882</v>
      </c>
      <c r="C113" s="350">
        <f t="shared" si="2"/>
        <v>277193.83487723424</v>
      </c>
      <c r="D113" s="381">
        <v>289010.53324302967</v>
      </c>
      <c r="E113" s="381">
        <f t="shared" si="3"/>
        <v>298735.49431258056</v>
      </c>
      <c r="F113" s="381">
        <v>308460.45538213139</v>
      </c>
      <c r="G113" s="346">
        <v>309159.955146636</v>
      </c>
      <c r="H113" s="381">
        <v>323367.70283137058</v>
      </c>
      <c r="I113" s="399">
        <v>301068.99732607551</v>
      </c>
      <c r="J113" s="385">
        <v>290384.73604751326</v>
      </c>
      <c r="K113" s="350">
        <v>296553.72160856059</v>
      </c>
      <c r="L113" s="346">
        <v>306296.73554949142</v>
      </c>
      <c r="M113" s="346">
        <v>324975.10521776625</v>
      </c>
      <c r="N113" s="346">
        <v>305656.42525168695</v>
      </c>
      <c r="O113" s="415">
        <v>297794.03166611458</v>
      </c>
      <c r="P113" s="415">
        <v>301439.99748712149</v>
      </c>
      <c r="Q113" s="415">
        <v>318900.74393602845</v>
      </c>
      <c r="R113" s="415">
        <v>325668.75739022024</v>
      </c>
      <c r="S113" s="416">
        <v>328831.49824579374</v>
      </c>
      <c r="T113" s="415">
        <v>311245.98915931809</v>
      </c>
      <c r="U113" s="415">
        <v>318109.86256423488</v>
      </c>
      <c r="V113" s="415">
        <v>305470.67689907399</v>
      </c>
      <c r="W113" s="415">
        <v>319904.5128463867</v>
      </c>
      <c r="X113" s="415">
        <v>356590.71474466735</v>
      </c>
      <c r="Y113" s="415">
        <v>365722.2694230387</v>
      </c>
      <c r="Z113" s="415">
        <v>372596.31678073108</v>
      </c>
      <c r="AA113" s="415">
        <v>414828.91764908651</v>
      </c>
      <c r="AB113" s="415">
        <v>445861.65620216943</v>
      </c>
      <c r="AC113" s="416">
        <v>455762.82196552114</v>
      </c>
      <c r="AD113" s="415">
        <v>460762.92179002677</v>
      </c>
      <c r="AE113" s="415">
        <v>440772.61348501255</v>
      </c>
      <c r="AF113" s="415">
        <v>473114.06189560716</v>
      </c>
      <c r="AG113" s="415">
        <v>468599.35160931048</v>
      </c>
      <c r="AH113" s="415">
        <v>487830.64032171288</v>
      </c>
      <c r="AI113" s="415">
        <v>508865.552484321</v>
      </c>
      <c r="AJ113" s="415">
        <v>535612.54462512245</v>
      </c>
      <c r="AK113" s="415">
        <v>566391.7903022588</v>
      </c>
      <c r="AL113" s="415">
        <v>603244.20636772807</v>
      </c>
      <c r="AM113" s="416">
        <v>633297.16480686702</v>
      </c>
      <c r="AN113" s="415">
        <v>659825.33920357144</v>
      </c>
      <c r="AO113" s="415">
        <v>632293.83442808338</v>
      </c>
      <c r="AP113" s="415">
        <v>635317.92263684829</v>
      </c>
      <c r="AQ113" s="415">
        <v>634390.59387974604</v>
      </c>
      <c r="AR113" s="415">
        <v>678690.72265598632</v>
      </c>
      <c r="AS113" s="415">
        <v>709513.6692395031</v>
      </c>
      <c r="AT113" s="415">
        <v>752244.21310502035</v>
      </c>
      <c r="AU113" s="415">
        <v>727536.28542975965</v>
      </c>
      <c r="AV113" s="415">
        <v>701425.48060408037</v>
      </c>
      <c r="AW113" s="416">
        <v>631701.04382000002</v>
      </c>
      <c r="AX113" s="415">
        <v>667827.75215795112</v>
      </c>
      <c r="AY113" s="415">
        <v>689847.43844775436</v>
      </c>
      <c r="AZ113" s="415">
        <v>730503.63423903787</v>
      </c>
      <c r="BA113" s="415">
        <v>721377.85044885799</v>
      </c>
      <c r="BB113" s="415">
        <v>749510</v>
      </c>
      <c r="BC113" s="415"/>
      <c r="BD113" s="415"/>
      <c r="BE113" s="415"/>
      <c r="BF113" s="415"/>
      <c r="BG113" s="415"/>
      <c r="BH113" s="417"/>
    </row>
    <row r="114" spans="1:60">
      <c r="A114" s="513">
        <v>99.6</v>
      </c>
      <c r="B114" s="350">
        <v>301931.17826036463</v>
      </c>
      <c r="C114" s="350">
        <f t="shared" si="2"/>
        <v>313770.08337332483</v>
      </c>
      <c r="D114" s="381">
        <v>325608.98848628509</v>
      </c>
      <c r="E114" s="381">
        <f t="shared" si="3"/>
        <v>338387.00546488637</v>
      </c>
      <c r="F114" s="381">
        <v>351165.02244348766</v>
      </c>
      <c r="G114" s="346">
        <v>354085.95802185161</v>
      </c>
      <c r="H114" s="381">
        <v>368664.38867451769</v>
      </c>
      <c r="I114" s="399">
        <v>339226.71627751517</v>
      </c>
      <c r="J114" s="385">
        <v>325073.44924513763</v>
      </c>
      <c r="K114" s="350">
        <v>333917.8296945116</v>
      </c>
      <c r="L114" s="346">
        <v>347028.69449268171</v>
      </c>
      <c r="M114" s="346">
        <v>362942.95213454077</v>
      </c>
      <c r="N114" s="346">
        <v>340746.75985999353</v>
      </c>
      <c r="O114" s="415">
        <v>334815.44839350774</v>
      </c>
      <c r="P114" s="415">
        <v>338900.16855132557</v>
      </c>
      <c r="Q114" s="415">
        <v>359321.58892344142</v>
      </c>
      <c r="R114" s="415">
        <v>366194.82269012328</v>
      </c>
      <c r="S114" s="416">
        <v>371819.7233219801</v>
      </c>
      <c r="T114" s="415">
        <v>352463.79466196359</v>
      </c>
      <c r="U114" s="415">
        <v>360682.66690318001</v>
      </c>
      <c r="V114" s="415">
        <v>350017.14530018432</v>
      </c>
      <c r="W114" s="415">
        <v>365198.64261041686</v>
      </c>
      <c r="X114" s="415">
        <v>402675.4884194404</v>
      </c>
      <c r="Y114" s="415">
        <v>423532.59939362219</v>
      </c>
      <c r="Z114" s="415">
        <v>426572.74545068707</v>
      </c>
      <c r="AA114" s="415">
        <v>479293.61265081004</v>
      </c>
      <c r="AB114" s="415">
        <v>523707.02270912362</v>
      </c>
      <c r="AC114" s="416">
        <v>529533.55842080875</v>
      </c>
      <c r="AD114" s="415">
        <v>540048.86438074172</v>
      </c>
      <c r="AE114" s="415">
        <v>510769.06066179194</v>
      </c>
      <c r="AF114" s="415">
        <v>546445.19245168474</v>
      </c>
      <c r="AG114" s="415">
        <v>537773.32871382055</v>
      </c>
      <c r="AH114" s="415">
        <v>560345.61844192748</v>
      </c>
      <c r="AI114" s="415">
        <v>590940.87998756499</v>
      </c>
      <c r="AJ114" s="415">
        <v>620222.8048544717</v>
      </c>
      <c r="AK114" s="415">
        <v>656025.03818826552</v>
      </c>
      <c r="AL114" s="415">
        <v>698928.25935091753</v>
      </c>
      <c r="AM114" s="416">
        <v>743332.81635950517</v>
      </c>
      <c r="AN114" s="415">
        <v>774006.89505099447</v>
      </c>
      <c r="AO114" s="415">
        <v>739229.54599153076</v>
      </c>
      <c r="AP114" s="415">
        <v>732758.07684306335</v>
      </c>
      <c r="AQ114" s="415">
        <v>738375.65897972637</v>
      </c>
      <c r="AR114" s="415">
        <v>793788.16777670279</v>
      </c>
      <c r="AS114" s="415">
        <v>832305.82416646648</v>
      </c>
      <c r="AT114" s="415">
        <v>885203.38849599741</v>
      </c>
      <c r="AU114" s="415">
        <v>857018.98248764232</v>
      </c>
      <c r="AV114" s="415">
        <v>823690.2982369184</v>
      </c>
      <c r="AW114" s="416">
        <v>742908.82380000001</v>
      </c>
      <c r="AX114" s="415">
        <v>781607.63932441606</v>
      </c>
      <c r="AY114" s="415">
        <v>811822.50666679512</v>
      </c>
      <c r="AZ114" s="415">
        <v>858900.65190878662</v>
      </c>
      <c r="BA114" s="415">
        <v>843776.30313037802</v>
      </c>
      <c r="BB114" s="415">
        <v>874990</v>
      </c>
      <c r="BC114" s="415"/>
      <c r="BD114" s="415"/>
      <c r="BE114" s="415"/>
      <c r="BF114" s="415"/>
      <c r="BG114" s="415"/>
      <c r="BH114" s="417"/>
    </row>
    <row r="115" spans="1:60">
      <c r="A115" s="513">
        <v>99.7</v>
      </c>
      <c r="B115" s="350">
        <v>359832.22163511784</v>
      </c>
      <c r="C115" s="350">
        <f t="shared" si="2"/>
        <v>374162.56631479337</v>
      </c>
      <c r="D115" s="381">
        <v>388492.9109944689</v>
      </c>
      <c r="E115" s="381">
        <f t="shared" si="3"/>
        <v>403355.229985932</v>
      </c>
      <c r="F115" s="381">
        <v>418217.54897739511</v>
      </c>
      <c r="G115" s="346">
        <v>424027.38125359401</v>
      </c>
      <c r="H115" s="381">
        <v>437540.99699323479</v>
      </c>
      <c r="I115" s="399">
        <v>398771.13703862863</v>
      </c>
      <c r="J115" s="385">
        <v>380837.15455410979</v>
      </c>
      <c r="K115" s="350">
        <v>390740.14989644464</v>
      </c>
      <c r="L115" s="346">
        <v>404168.27681303228</v>
      </c>
      <c r="M115" s="346">
        <v>424998.11211729195</v>
      </c>
      <c r="N115" s="346">
        <v>400814.24706816295</v>
      </c>
      <c r="O115" s="415">
        <v>387241.62838688307</v>
      </c>
      <c r="P115" s="415">
        <v>396615.48621057923</v>
      </c>
      <c r="Q115" s="415">
        <v>419960.9528802014</v>
      </c>
      <c r="R115" s="415">
        <v>432720.34170937806</v>
      </c>
      <c r="S115" s="416">
        <v>439675.08660913212</v>
      </c>
      <c r="T115" s="415">
        <v>415564.6574250441</v>
      </c>
      <c r="U115" s="415">
        <v>428544.75624072761</v>
      </c>
      <c r="V115" s="415">
        <v>415191.69730310212</v>
      </c>
      <c r="W115" s="415">
        <v>434893.67179616552</v>
      </c>
      <c r="X115" s="415">
        <v>485141.1506593448</v>
      </c>
      <c r="Y115" s="415">
        <v>512296.53848513827</v>
      </c>
      <c r="Z115" s="415">
        <v>506750.32889454789</v>
      </c>
      <c r="AA115" s="415">
        <v>576043.4270941054</v>
      </c>
      <c r="AB115" s="415">
        <v>646731.44581420114</v>
      </c>
      <c r="AC115" s="416">
        <v>653890.64158238668</v>
      </c>
      <c r="AD115" s="415">
        <v>658157.15019817499</v>
      </c>
      <c r="AE115" s="415">
        <v>610135.86007742165</v>
      </c>
      <c r="AF115" s="415">
        <v>669181.14305951062</v>
      </c>
      <c r="AG115" s="415">
        <v>655745.25316152326</v>
      </c>
      <c r="AH115" s="415">
        <v>684190.86441706796</v>
      </c>
      <c r="AI115" s="415">
        <v>716848.83692419995</v>
      </c>
      <c r="AJ115" s="415">
        <v>757358.26667814294</v>
      </c>
      <c r="AK115" s="415">
        <v>812958.85736552929</v>
      </c>
      <c r="AL115" s="415">
        <v>857819.31321886985</v>
      </c>
      <c r="AM115" s="416">
        <v>920046.0752713962</v>
      </c>
      <c r="AN115" s="415">
        <v>962069.52351178357</v>
      </c>
      <c r="AO115" s="415">
        <v>910246.70108512579</v>
      </c>
      <c r="AP115" s="415">
        <v>895743.42803276563</v>
      </c>
      <c r="AQ115" s="415">
        <v>912287.34166791965</v>
      </c>
      <c r="AR115" s="415">
        <v>983184.65092365502</v>
      </c>
      <c r="AS115" s="415">
        <v>1038182.6774056202</v>
      </c>
      <c r="AT115" s="415">
        <v>1108421.341896835</v>
      </c>
      <c r="AU115" s="415">
        <v>1073506.9471946172</v>
      </c>
      <c r="AV115" s="415">
        <v>1027311.6139023476</v>
      </c>
      <c r="AW115" s="416">
        <v>919682.36986999994</v>
      </c>
      <c r="AX115" s="415">
        <v>969370.92960699194</v>
      </c>
      <c r="AY115" s="415">
        <v>1009736.8813560955</v>
      </c>
      <c r="AZ115" s="415">
        <v>1072958.744218806</v>
      </c>
      <c r="BA115" s="415">
        <v>1040428.0470626539</v>
      </c>
      <c r="BB115" s="415">
        <v>1086043</v>
      </c>
      <c r="BC115" s="415"/>
      <c r="BD115" s="415"/>
      <c r="BE115" s="415"/>
      <c r="BF115" s="415"/>
      <c r="BG115" s="415"/>
      <c r="BH115" s="417"/>
    </row>
    <row r="116" spans="1:60">
      <c r="A116" s="513">
        <v>99.800000000000097</v>
      </c>
      <c r="B116" s="350">
        <v>466852.95703170361</v>
      </c>
      <c r="C116" s="350">
        <f t="shared" si="2"/>
        <v>489634.18045738019</v>
      </c>
      <c r="D116" s="381">
        <v>512415.40388305677</v>
      </c>
      <c r="E116" s="381">
        <f t="shared" si="3"/>
        <v>533554.91397059197</v>
      </c>
      <c r="F116" s="381">
        <v>554694.4240581271</v>
      </c>
      <c r="G116" s="346">
        <v>539855.17998849915</v>
      </c>
      <c r="H116" s="381">
        <v>571315.82094713103</v>
      </c>
      <c r="I116" s="399">
        <v>520825.71260086901</v>
      </c>
      <c r="J116" s="385">
        <v>489756.83855465386</v>
      </c>
      <c r="K116" s="350">
        <v>501671.77575940633</v>
      </c>
      <c r="L116" s="346">
        <v>524691.29041594302</v>
      </c>
      <c r="M116" s="346">
        <v>552516.40750323411</v>
      </c>
      <c r="N116" s="346">
        <v>519899.62865803053</v>
      </c>
      <c r="O116" s="415">
        <v>492561.23842331895</v>
      </c>
      <c r="P116" s="415">
        <v>506701.53816434223</v>
      </c>
      <c r="Q116" s="415">
        <v>538101.48683548055</v>
      </c>
      <c r="R116" s="415">
        <v>556958.46773791383</v>
      </c>
      <c r="S116" s="416">
        <v>576335.13298676023</v>
      </c>
      <c r="T116" s="415">
        <v>540280.08364491479</v>
      </c>
      <c r="U116" s="415">
        <v>561677.93528134341</v>
      </c>
      <c r="V116" s="415">
        <v>550045.30119749554</v>
      </c>
      <c r="W116" s="415">
        <v>575132.53091283084</v>
      </c>
      <c r="X116" s="415">
        <v>667178.35554185812</v>
      </c>
      <c r="Y116" s="415">
        <v>690674.97487863421</v>
      </c>
      <c r="Z116" s="415">
        <v>685627.50186570466</v>
      </c>
      <c r="AA116" s="415">
        <v>765360.87967942085</v>
      </c>
      <c r="AB116" s="415">
        <v>898792.886936847</v>
      </c>
      <c r="AC116" s="416">
        <v>894709.53606863832</v>
      </c>
      <c r="AD116" s="415">
        <v>904483.32207269501</v>
      </c>
      <c r="AE116" s="415">
        <v>831330.6664936298</v>
      </c>
      <c r="AF116" s="415">
        <v>915814.82258134463</v>
      </c>
      <c r="AG116" s="415">
        <v>893531.37757820985</v>
      </c>
      <c r="AH116" s="415">
        <v>912439.03308179404</v>
      </c>
      <c r="AI116" s="415">
        <v>978504.03506163508</v>
      </c>
      <c r="AJ116" s="415">
        <v>1035499.7274557059</v>
      </c>
      <c r="AK116" s="415">
        <v>1124281.1699897386</v>
      </c>
      <c r="AL116" s="415">
        <v>1182850.6377473171</v>
      </c>
      <c r="AM116" s="416">
        <v>1267200.3014516537</v>
      </c>
      <c r="AN116" s="415">
        <v>1341657.8924981807</v>
      </c>
      <c r="AO116" s="415">
        <v>1273338.4851306481</v>
      </c>
      <c r="AP116" s="415">
        <v>1250395.8089975296</v>
      </c>
      <c r="AQ116" s="415">
        <v>1280609.5142077324</v>
      </c>
      <c r="AR116" s="415">
        <v>1386342.4953198479</v>
      </c>
      <c r="AS116" s="415">
        <v>1472449.3334898141</v>
      </c>
      <c r="AT116" s="415">
        <v>1578861.9468271218</v>
      </c>
      <c r="AU116" s="415">
        <v>1517155.8357326398</v>
      </c>
      <c r="AV116" s="415">
        <v>1445546.7522683362</v>
      </c>
      <c r="AW116" s="416">
        <v>1275564.10586</v>
      </c>
      <c r="AX116" s="415">
        <v>1369704.6596982311</v>
      </c>
      <c r="AY116" s="415">
        <v>1419887.9379564153</v>
      </c>
      <c r="AZ116" s="415">
        <v>1532631.170675213</v>
      </c>
      <c r="BA116" s="415">
        <v>1456290.4239546023</v>
      </c>
      <c r="BB116" s="415">
        <v>1533532</v>
      </c>
      <c r="BC116" s="415"/>
      <c r="BD116" s="415"/>
      <c r="BE116" s="415"/>
      <c r="BF116" s="415"/>
      <c r="BG116" s="415"/>
      <c r="BH116" s="417"/>
    </row>
    <row r="117" spans="1:60">
      <c r="A117" s="515">
        <v>99.900000000000105</v>
      </c>
      <c r="B117" s="424">
        <v>581454.98925792589</v>
      </c>
      <c r="C117" s="424">
        <f t="shared" si="2"/>
        <v>617141.89600044955</v>
      </c>
      <c r="D117" s="424">
        <v>652828.8027429732</v>
      </c>
      <c r="E117" s="424">
        <f t="shared" si="3"/>
        <v>676060.9868935534</v>
      </c>
      <c r="F117" s="424">
        <v>699293.1710441336</v>
      </c>
      <c r="G117" s="421">
        <v>666761.56296722253</v>
      </c>
      <c r="H117" s="421">
        <v>706170.1812077174</v>
      </c>
      <c r="I117" s="425">
        <v>648623.78718426207</v>
      </c>
      <c r="J117" s="424">
        <v>595667.22586933849</v>
      </c>
      <c r="K117" s="424">
        <v>623030.81403175707</v>
      </c>
      <c r="L117" s="424">
        <v>651277.3029025055</v>
      </c>
      <c r="M117" s="421">
        <v>680274.76153514441</v>
      </c>
      <c r="N117" s="421">
        <v>637221.22079890303</v>
      </c>
      <c r="O117" s="421">
        <v>604683.13988075522</v>
      </c>
      <c r="P117" s="421">
        <v>621757.77786154044</v>
      </c>
      <c r="Q117" s="421">
        <v>660996.27128683543</v>
      </c>
      <c r="R117" s="421">
        <v>683053.6976035462</v>
      </c>
      <c r="S117" s="422">
        <v>712913.96911572642</v>
      </c>
      <c r="T117" s="421">
        <v>671874.14419753093</v>
      </c>
      <c r="U117" s="421">
        <v>700110.6725579995</v>
      </c>
      <c r="V117" s="421">
        <v>694616.92600247194</v>
      </c>
      <c r="W117" s="421">
        <v>730715.58550027176</v>
      </c>
      <c r="X117" s="421">
        <v>879187.10538309242</v>
      </c>
      <c r="Y117" s="421">
        <v>864818.38129613246</v>
      </c>
      <c r="Z117" s="421">
        <v>873311.23316886835</v>
      </c>
      <c r="AA117" s="421">
        <v>981085.03445363662</v>
      </c>
      <c r="AB117" s="421">
        <v>1164817.0106475013</v>
      </c>
      <c r="AC117" s="422">
        <v>1160328.9137867677</v>
      </c>
      <c r="AD117" s="421">
        <v>1155444.3206439919</v>
      </c>
      <c r="AE117" s="421">
        <v>1073533.4895065483</v>
      </c>
      <c r="AF117" s="421">
        <v>1157926.2602882294</v>
      </c>
      <c r="AG117" s="421">
        <v>1112480.0420831514</v>
      </c>
      <c r="AH117" s="421">
        <v>1169585.1800874639</v>
      </c>
      <c r="AI117" s="421">
        <v>1232983.3694312286</v>
      </c>
      <c r="AJ117" s="421">
        <v>1324809.7078312454</v>
      </c>
      <c r="AK117" s="421">
        <v>1468884.4687674541</v>
      </c>
      <c r="AL117" s="421">
        <v>1531376.7159654815</v>
      </c>
      <c r="AM117" s="422">
        <v>1639026.8297525877</v>
      </c>
      <c r="AN117" s="421">
        <v>1764092.8333394993</v>
      </c>
      <c r="AO117" s="421">
        <v>1669062.9734011837</v>
      </c>
      <c r="AP117" s="421">
        <v>1640791.067741516</v>
      </c>
      <c r="AQ117" s="421">
        <v>1665645.3788612997</v>
      </c>
      <c r="AR117" s="421">
        <v>1805781.3191053709</v>
      </c>
      <c r="AS117" s="421">
        <v>1948596.1881700475</v>
      </c>
      <c r="AT117" s="421">
        <v>2088554.8245135979</v>
      </c>
      <c r="AU117" s="421">
        <v>2014190.960599775</v>
      </c>
      <c r="AV117" s="421">
        <v>1928422.8758559998</v>
      </c>
      <c r="AW117" s="422">
        <v>1671092.14041</v>
      </c>
      <c r="AX117" s="421">
        <v>1829194.9764766092</v>
      </c>
      <c r="AY117" s="421">
        <v>1886244.1738569145</v>
      </c>
      <c r="AZ117" s="421">
        <v>2055508.0905515531</v>
      </c>
      <c r="BA117" s="421">
        <v>1914072.2948509231</v>
      </c>
      <c r="BB117" s="421">
        <v>2035469</v>
      </c>
      <c r="BC117" s="421"/>
      <c r="BD117" s="421"/>
      <c r="BE117" s="421"/>
      <c r="BF117" s="421"/>
      <c r="BG117" s="421"/>
      <c r="BH117" s="423"/>
    </row>
    <row r="118" spans="1:60">
      <c r="A118" s="513">
        <v>99.91</v>
      </c>
      <c r="B118" s="415">
        <v>618453.49564510502</v>
      </c>
      <c r="C118" s="415">
        <f t="shared" si="2"/>
        <v>656412.16118749208</v>
      </c>
      <c r="D118" s="426">
        <v>694370.82672987913</v>
      </c>
      <c r="E118" s="426">
        <f t="shared" si="3"/>
        <v>719137.71955439064</v>
      </c>
      <c r="F118" s="426">
        <v>743904.61237890215</v>
      </c>
      <c r="G118" s="415">
        <v>707903.24036802759</v>
      </c>
      <c r="H118" s="415">
        <v>749340.6737158607</v>
      </c>
      <c r="I118" s="427">
        <v>691381.52671537024</v>
      </c>
      <c r="J118" s="426">
        <v>629528.01065421407</v>
      </c>
      <c r="K118" s="426">
        <v>656492.89946496382</v>
      </c>
      <c r="L118" s="426">
        <v>689183.47936822951</v>
      </c>
      <c r="M118" s="415">
        <v>721234.76800344978</v>
      </c>
      <c r="N118" s="415">
        <v>671108.07491069171</v>
      </c>
      <c r="O118" s="415">
        <v>637553.6375621066</v>
      </c>
      <c r="P118" s="415">
        <v>652121.6062319387</v>
      </c>
      <c r="Q118" s="415">
        <v>699302.31683696131</v>
      </c>
      <c r="R118" s="415">
        <v>724234.14206953871</v>
      </c>
      <c r="S118" s="416">
        <v>754790.45389126486</v>
      </c>
      <c r="T118" s="415">
        <v>710772.49991769553</v>
      </c>
      <c r="U118" s="415">
        <v>744129.45219204878</v>
      </c>
      <c r="V118" s="415">
        <v>740295.61252608744</v>
      </c>
      <c r="W118" s="415">
        <v>776633.58381200035</v>
      </c>
      <c r="X118" s="415">
        <v>925100.30963054276</v>
      </c>
      <c r="Y118" s="415">
        <v>932598.59544133826</v>
      </c>
      <c r="Z118" s="415">
        <v>940344.72856208112</v>
      </c>
      <c r="AA118" s="415">
        <v>1054426.7237676664</v>
      </c>
      <c r="AB118" s="415">
        <v>1245240.2431123978</v>
      </c>
      <c r="AC118" s="416">
        <v>1236837.3999584592</v>
      </c>
      <c r="AD118" s="415">
        <v>1234295.1707684274</v>
      </c>
      <c r="AE118" s="415">
        <v>1139960.2119454786</v>
      </c>
      <c r="AF118" s="415">
        <v>1229049.2217371822</v>
      </c>
      <c r="AG118" s="415">
        <v>1188446.5429924857</v>
      </c>
      <c r="AH118" s="415">
        <v>1245429.5504711189</v>
      </c>
      <c r="AI118" s="415">
        <v>1311322.2224535036</v>
      </c>
      <c r="AJ118" s="415">
        <v>1417508.5652956909</v>
      </c>
      <c r="AK118" s="415">
        <v>1574583.664943432</v>
      </c>
      <c r="AL118" s="415">
        <v>1650384.4579481196</v>
      </c>
      <c r="AM118" s="416">
        <v>1764075.1230118657</v>
      </c>
      <c r="AN118" s="415">
        <v>1898353.1569178782</v>
      </c>
      <c r="AO118" s="415">
        <v>1800984.2913238055</v>
      </c>
      <c r="AP118" s="415">
        <v>1748773.2575737876</v>
      </c>
      <c r="AQ118" s="415">
        <v>1786672.9466039068</v>
      </c>
      <c r="AR118" s="415">
        <v>1921541.8629030443</v>
      </c>
      <c r="AS118" s="415">
        <v>2106505.583822791</v>
      </c>
      <c r="AT118" s="415">
        <v>2259111.7757408684</v>
      </c>
      <c r="AU118" s="415">
        <v>2166389.5243490911</v>
      </c>
      <c r="AV118" s="415">
        <v>2065019.5423169904</v>
      </c>
      <c r="AW118" s="416">
        <v>1800674.1689200001</v>
      </c>
      <c r="AX118" s="415">
        <v>1974638.9852560505</v>
      </c>
      <c r="AY118" s="415">
        <v>2038850.7540126015</v>
      </c>
      <c r="AZ118" s="415">
        <v>2216684.3560232189</v>
      </c>
      <c r="BA118" s="415">
        <v>2062958.3175403504</v>
      </c>
      <c r="BB118" s="415">
        <v>2192504</v>
      </c>
      <c r="BC118" s="415"/>
      <c r="BD118" s="415"/>
      <c r="BE118" s="415"/>
      <c r="BF118" s="415"/>
      <c r="BG118" s="415"/>
      <c r="BH118" s="417"/>
    </row>
    <row r="119" spans="1:60">
      <c r="A119" s="513">
        <v>99.92</v>
      </c>
      <c r="B119" s="415">
        <v>664830.2058994309</v>
      </c>
      <c r="C119" s="415">
        <f t="shared" si="2"/>
        <v>703793.76160193351</v>
      </c>
      <c r="D119" s="415">
        <v>742757.31730443612</v>
      </c>
      <c r="E119" s="415">
        <f t="shared" si="3"/>
        <v>769612.28295254102</v>
      </c>
      <c r="F119" s="415">
        <v>796467.24860064592</v>
      </c>
      <c r="G119" s="415">
        <v>758963.0517538815</v>
      </c>
      <c r="H119" s="415">
        <v>798007.48559258331</v>
      </c>
      <c r="I119" s="416">
        <v>739924.53616960312</v>
      </c>
      <c r="J119" s="415">
        <v>670136.16412023397</v>
      </c>
      <c r="K119" s="415">
        <v>702496.18950638594</v>
      </c>
      <c r="L119" s="415">
        <v>735548.91825849656</v>
      </c>
      <c r="M119" s="415">
        <v>769842.35705045273</v>
      </c>
      <c r="N119" s="415">
        <v>717021.84231227217</v>
      </c>
      <c r="O119" s="415">
        <v>680174.81069890689</v>
      </c>
      <c r="P119" s="415">
        <v>692106.37162331946</v>
      </c>
      <c r="Q119" s="415">
        <v>742615.22292314528</v>
      </c>
      <c r="R119" s="415">
        <v>769516.57445629593</v>
      </c>
      <c r="S119" s="416">
        <v>806801.41762913263</v>
      </c>
      <c r="T119" s="415">
        <v>757701.50050558499</v>
      </c>
      <c r="U119" s="415">
        <v>799817.13489862171</v>
      </c>
      <c r="V119" s="415">
        <v>796964.12661844259</v>
      </c>
      <c r="W119" s="415">
        <v>834549.38065667939</v>
      </c>
      <c r="X119" s="415">
        <v>993280.77455265424</v>
      </c>
      <c r="Y119" s="415">
        <v>1012687.2354767104</v>
      </c>
      <c r="Z119" s="415">
        <v>1025679.7760093374</v>
      </c>
      <c r="AA119" s="415">
        <v>1121405.6248017924</v>
      </c>
      <c r="AB119" s="415">
        <v>1344814.6364377455</v>
      </c>
      <c r="AC119" s="416">
        <v>1331800.8001406</v>
      </c>
      <c r="AD119" s="415">
        <v>1317841.3237625589</v>
      </c>
      <c r="AE119" s="415">
        <v>1207887.159455972</v>
      </c>
      <c r="AF119" s="415">
        <v>1317010.8556973736</v>
      </c>
      <c r="AG119" s="415">
        <v>1282837.3407677885</v>
      </c>
      <c r="AH119" s="415">
        <v>1333977.5059252004</v>
      </c>
      <c r="AI119" s="415">
        <v>1417987.6314203073</v>
      </c>
      <c r="AJ119" s="415">
        <v>1524479.032919304</v>
      </c>
      <c r="AK119" s="415">
        <v>1706496.0231467651</v>
      </c>
      <c r="AL119" s="415">
        <v>1780568.8937515228</v>
      </c>
      <c r="AM119" s="416">
        <v>1912060.6236303963</v>
      </c>
      <c r="AN119" s="415">
        <v>2060143.0637093489</v>
      </c>
      <c r="AO119" s="415">
        <v>1955493.028884558</v>
      </c>
      <c r="AP119" s="415">
        <v>1887028.2547133013</v>
      </c>
      <c r="AQ119" s="415">
        <v>1929412.1264991269</v>
      </c>
      <c r="AR119" s="415">
        <v>2084523.8902189322</v>
      </c>
      <c r="AS119" s="415">
        <v>2292796.7200593897</v>
      </c>
      <c r="AT119" s="415">
        <v>2466465.3413666966</v>
      </c>
      <c r="AU119" s="415">
        <v>2360643.4740823298</v>
      </c>
      <c r="AV119" s="415">
        <v>2238992.7236928614</v>
      </c>
      <c r="AW119" s="416">
        <v>1956991.4234199999</v>
      </c>
      <c r="AX119" s="415">
        <v>2149225.3944744635</v>
      </c>
      <c r="AY119" s="415">
        <v>2230898.1975567932</v>
      </c>
      <c r="AZ119" s="415">
        <v>2418537.2002949682</v>
      </c>
      <c r="BA119" s="415">
        <v>2242119.1912554069</v>
      </c>
      <c r="BB119" s="415">
        <v>2388498</v>
      </c>
      <c r="BC119" s="415"/>
      <c r="BD119" s="415"/>
      <c r="BE119" s="415"/>
      <c r="BF119" s="415"/>
      <c r="BG119" s="415"/>
      <c r="BH119" s="417"/>
    </row>
    <row r="120" spans="1:60">
      <c r="A120" s="516">
        <v>99.93</v>
      </c>
      <c r="B120" s="428">
        <v>721194.67152479384</v>
      </c>
      <c r="C120" s="428">
        <f t="shared" si="2"/>
        <v>760615.9828726803</v>
      </c>
      <c r="D120" s="428">
        <v>800037.29422056663</v>
      </c>
      <c r="E120" s="428">
        <f t="shared" si="3"/>
        <v>832626.03435463214</v>
      </c>
      <c r="F120" s="428">
        <v>865214.77448869764</v>
      </c>
      <c r="G120" s="428">
        <v>822267.61414606089</v>
      </c>
      <c r="H120" s="428">
        <v>854044.73570533702</v>
      </c>
      <c r="I120" s="429">
        <v>798497.78345986723</v>
      </c>
      <c r="J120" s="428">
        <v>722955.02226050687</v>
      </c>
      <c r="K120" s="428">
        <v>761583.28706420446</v>
      </c>
      <c r="L120" s="428">
        <v>790468.56586454972</v>
      </c>
      <c r="M120" s="428">
        <v>818359.9241052178</v>
      </c>
      <c r="N120" s="428">
        <v>770957.49774474069</v>
      </c>
      <c r="O120" s="415">
        <v>734614.87462736003</v>
      </c>
      <c r="P120" s="415">
        <v>741135.02390375675</v>
      </c>
      <c r="Q120" s="415">
        <v>796926.38151932473</v>
      </c>
      <c r="R120" s="415">
        <v>825611.41074941133</v>
      </c>
      <c r="S120" s="416">
        <v>869364.1129862481</v>
      </c>
      <c r="T120" s="415">
        <v>816664.8968606703</v>
      </c>
      <c r="U120" s="415">
        <v>864516.88802167319</v>
      </c>
      <c r="V120" s="415">
        <v>868016.90695601073</v>
      </c>
      <c r="W120" s="415">
        <v>902599.85839866498</v>
      </c>
      <c r="X120" s="415">
        <v>1052666.2638312974</v>
      </c>
      <c r="Y120" s="415">
        <v>1121604.0758333183</v>
      </c>
      <c r="Z120" s="415">
        <v>1121109.2974339931</v>
      </c>
      <c r="AA120" s="415">
        <v>1222053.0240089623</v>
      </c>
      <c r="AB120" s="415">
        <v>1465524.9836793772</v>
      </c>
      <c r="AC120" s="416">
        <v>1444667.0218568759</v>
      </c>
      <c r="AD120" s="415">
        <v>1419938.5427996437</v>
      </c>
      <c r="AE120" s="415">
        <v>1301830.4425047832</v>
      </c>
      <c r="AF120" s="415">
        <v>1425645.8209045837</v>
      </c>
      <c r="AG120" s="415">
        <v>1389424.1566592888</v>
      </c>
      <c r="AH120" s="415">
        <v>1446707.680673776</v>
      </c>
      <c r="AI120" s="415">
        <v>1547957.2307120461</v>
      </c>
      <c r="AJ120" s="415">
        <v>1662138.6752297464</v>
      </c>
      <c r="AK120" s="415">
        <v>1855194.4636497071</v>
      </c>
      <c r="AL120" s="415">
        <v>1944535.8015438472</v>
      </c>
      <c r="AM120" s="416">
        <v>2107565.9112471598</v>
      </c>
      <c r="AN120" s="415">
        <v>2261839.6730795316</v>
      </c>
      <c r="AO120" s="415">
        <v>2141771.4917953899</v>
      </c>
      <c r="AP120" s="415">
        <v>2077064.0867247432</v>
      </c>
      <c r="AQ120" s="415">
        <v>2108407.725826038</v>
      </c>
      <c r="AR120" s="415">
        <v>2300857.6806583717</v>
      </c>
      <c r="AS120" s="415">
        <v>2534281.4716915218</v>
      </c>
      <c r="AT120" s="415">
        <v>2729951.2222552085</v>
      </c>
      <c r="AU120" s="415">
        <v>2610662.450357574</v>
      </c>
      <c r="AV120" s="415">
        <v>2474502.0435156431</v>
      </c>
      <c r="AW120" s="416">
        <v>2143350.6781500001</v>
      </c>
      <c r="AX120" s="415">
        <v>2368720.6119329534</v>
      </c>
      <c r="AY120" s="415">
        <v>2456412.1165340375</v>
      </c>
      <c r="AZ120" s="415">
        <v>2662075.6291338135</v>
      </c>
      <c r="BA120" s="415">
        <v>2466274.753849016</v>
      </c>
      <c r="BB120" s="415">
        <v>2631358</v>
      </c>
      <c r="BC120" s="415"/>
      <c r="BD120" s="415"/>
      <c r="BE120" s="415"/>
      <c r="BF120" s="415"/>
      <c r="BG120" s="415"/>
      <c r="BH120" s="417"/>
    </row>
    <row r="121" spans="1:60">
      <c r="A121" s="516">
        <v>99.94</v>
      </c>
      <c r="B121" s="428">
        <v>789769.21571246069</v>
      </c>
      <c r="C121" s="428">
        <f t="shared" si="2"/>
        <v>826067.48763950157</v>
      </c>
      <c r="D121" s="428">
        <v>862365.75956654246</v>
      </c>
      <c r="E121" s="428">
        <f t="shared" si="3"/>
        <v>904499.67859920242</v>
      </c>
      <c r="F121" s="428">
        <v>946633.59763186239</v>
      </c>
      <c r="G121" s="428">
        <v>903030.37895342149</v>
      </c>
      <c r="H121" s="428">
        <v>945295.6929591581</v>
      </c>
      <c r="I121" s="429">
        <v>877262.04049085604</v>
      </c>
      <c r="J121" s="428">
        <v>793328.93734415376</v>
      </c>
      <c r="K121" s="428">
        <v>832909.61891612015</v>
      </c>
      <c r="L121" s="428">
        <v>856555.70582154964</v>
      </c>
      <c r="M121" s="428">
        <v>878700.37947391113</v>
      </c>
      <c r="N121" s="428">
        <v>842917.73976112297</v>
      </c>
      <c r="O121" s="415">
        <v>801011.46889698575</v>
      </c>
      <c r="P121" s="415">
        <v>805589.46274657617</v>
      </c>
      <c r="Q121" s="415">
        <v>864227.52563305199</v>
      </c>
      <c r="R121" s="415">
        <v>894866.53916054859</v>
      </c>
      <c r="S121" s="416">
        <v>949431.81746011425</v>
      </c>
      <c r="T121" s="415">
        <v>894523.32315108762</v>
      </c>
      <c r="U121" s="415">
        <v>945101.20877679589</v>
      </c>
      <c r="V121" s="415">
        <v>962279.05095941469</v>
      </c>
      <c r="W121" s="415">
        <v>993947.79459365061</v>
      </c>
      <c r="X121" s="415">
        <v>1164991.1339048899</v>
      </c>
      <c r="Y121" s="415">
        <v>1274522.9960477161</v>
      </c>
      <c r="Z121" s="415">
        <v>1177607.4107910234</v>
      </c>
      <c r="AA121" s="415">
        <v>1343053.4299207169</v>
      </c>
      <c r="AB121" s="415">
        <v>1627079.1337592334</v>
      </c>
      <c r="AC121" s="416">
        <v>1600082.8010672804</v>
      </c>
      <c r="AD121" s="415">
        <v>1586615.9150459338</v>
      </c>
      <c r="AE121" s="415">
        <v>1434602.7941355323</v>
      </c>
      <c r="AF121" s="415">
        <v>1565225.1859759183</v>
      </c>
      <c r="AG121" s="415">
        <v>1517355.1604940013</v>
      </c>
      <c r="AH121" s="415">
        <v>1584626.2843406405</v>
      </c>
      <c r="AI121" s="415">
        <v>1712487.7409169553</v>
      </c>
      <c r="AJ121" s="415">
        <v>1856821.0456315049</v>
      </c>
      <c r="AK121" s="415">
        <v>2057804.94847182</v>
      </c>
      <c r="AL121" s="415">
        <v>2161371.5138164056</v>
      </c>
      <c r="AM121" s="416">
        <v>2353667.7768114111</v>
      </c>
      <c r="AN121" s="415">
        <v>2522562.9238348929</v>
      </c>
      <c r="AO121" s="415">
        <v>2385049.9724989175</v>
      </c>
      <c r="AP121" s="415">
        <v>2307825.5757378754</v>
      </c>
      <c r="AQ121" s="415">
        <v>2316982.3615367715</v>
      </c>
      <c r="AR121" s="415">
        <v>2564066.0272933869</v>
      </c>
      <c r="AS121" s="415">
        <v>2842912.3072446994</v>
      </c>
      <c r="AT121" s="415">
        <v>3070419.3259820812</v>
      </c>
      <c r="AU121" s="415">
        <v>2919006.9251829148</v>
      </c>
      <c r="AV121" s="415">
        <v>2772051.8872963046</v>
      </c>
      <c r="AW121" s="416">
        <v>2399093.1423800001</v>
      </c>
      <c r="AX121" s="415">
        <v>2653428.6367555438</v>
      </c>
      <c r="AY121" s="415">
        <v>2751864.6165725738</v>
      </c>
      <c r="AZ121" s="415">
        <v>2975834.0361620057</v>
      </c>
      <c r="BA121" s="415">
        <v>2769539.017926415</v>
      </c>
      <c r="BB121" s="415">
        <v>2950925</v>
      </c>
      <c r="BC121" s="415"/>
      <c r="BD121" s="415"/>
      <c r="BE121" s="415"/>
      <c r="BF121" s="415"/>
      <c r="BG121" s="415"/>
      <c r="BH121" s="417"/>
    </row>
    <row r="122" spans="1:60">
      <c r="A122" s="513">
        <v>99.95</v>
      </c>
      <c r="B122" s="415">
        <v>887868.9108698176</v>
      </c>
      <c r="C122" s="415">
        <f t="shared" si="2"/>
        <v>929147.88773539418</v>
      </c>
      <c r="D122" s="415">
        <v>970426.86460097076</v>
      </c>
      <c r="E122" s="415">
        <f t="shared" si="3"/>
        <v>1026083.0178763736</v>
      </c>
      <c r="F122" s="415">
        <v>1081739.1711517763</v>
      </c>
      <c r="G122" s="415">
        <v>1009283.0339275445</v>
      </c>
      <c r="H122" s="415">
        <v>1065809.2079679279</v>
      </c>
      <c r="I122" s="416">
        <v>982169.66079358256</v>
      </c>
      <c r="J122" s="415">
        <v>884510.13116017589</v>
      </c>
      <c r="K122" s="415">
        <v>933560.09924059385</v>
      </c>
      <c r="L122" s="415">
        <v>949612.11374348786</v>
      </c>
      <c r="M122" s="415">
        <v>975426.86675291078</v>
      </c>
      <c r="N122" s="415">
        <v>930452.20315375458</v>
      </c>
      <c r="O122" s="415">
        <v>891560.18201391189</v>
      </c>
      <c r="P122" s="415">
        <v>888234.72003392386</v>
      </c>
      <c r="Q122" s="415">
        <v>954363.96964312159</v>
      </c>
      <c r="R122" s="415">
        <v>989024.43028120243</v>
      </c>
      <c r="S122" s="416">
        <v>1059726.5365566341</v>
      </c>
      <c r="T122" s="415">
        <v>1000868.2956613757</v>
      </c>
      <c r="U122" s="415">
        <v>1061091.9392375669</v>
      </c>
      <c r="V122" s="415">
        <v>1085077.079893826</v>
      </c>
      <c r="W122" s="415">
        <v>1129738.9378056354</v>
      </c>
      <c r="X122" s="415">
        <v>1344413.9475139154</v>
      </c>
      <c r="Y122" s="415">
        <v>1483221.563173377</v>
      </c>
      <c r="Z122" s="415">
        <v>1267042.1296620511</v>
      </c>
      <c r="AA122" s="415">
        <v>1522674.0384005515</v>
      </c>
      <c r="AB122" s="415">
        <v>1845742.9296765823</v>
      </c>
      <c r="AC122" s="416">
        <v>1803560.3268945024</v>
      </c>
      <c r="AD122" s="415">
        <v>1808222.4512397458</v>
      </c>
      <c r="AE122" s="415">
        <v>1603906.0317250791</v>
      </c>
      <c r="AF122" s="415">
        <v>1769499.0058686633</v>
      </c>
      <c r="AG122" s="415">
        <v>1704226.6477844669</v>
      </c>
      <c r="AH122" s="415">
        <v>1770735.8421785976</v>
      </c>
      <c r="AI122" s="415">
        <v>1937073.8014030063</v>
      </c>
      <c r="AJ122" s="415">
        <v>2108378.4468603511</v>
      </c>
      <c r="AK122" s="415">
        <v>2350054.3627105877</v>
      </c>
      <c r="AL122" s="415">
        <v>2453338.2771872235</v>
      </c>
      <c r="AM122" s="416">
        <v>2655681.9322772026</v>
      </c>
      <c r="AN122" s="415">
        <v>2867889.6786784562</v>
      </c>
      <c r="AO122" s="415">
        <v>2703064.2654949231</v>
      </c>
      <c r="AP122" s="415">
        <v>2611525.646209856</v>
      </c>
      <c r="AQ122" s="415">
        <v>2639247.0315727391</v>
      </c>
      <c r="AR122" s="415">
        <v>2912030.4411830883</v>
      </c>
      <c r="AS122" s="415">
        <v>3273326.5246621105</v>
      </c>
      <c r="AT122" s="415">
        <v>3510254.636452314</v>
      </c>
      <c r="AU122" s="415">
        <v>3337001.4414724</v>
      </c>
      <c r="AV122" s="415">
        <v>3152245.7394928229</v>
      </c>
      <c r="AW122" s="416">
        <v>2743666.8914600001</v>
      </c>
      <c r="AX122" s="415">
        <v>3043553.8626489895</v>
      </c>
      <c r="AY122" s="415">
        <v>3152864.9883234748</v>
      </c>
      <c r="AZ122" s="415">
        <v>3428219.0838769451</v>
      </c>
      <c r="BA122" s="415">
        <v>3183536.7463882039</v>
      </c>
      <c r="BB122" s="415">
        <v>3381891</v>
      </c>
      <c r="BC122" s="415"/>
      <c r="BD122" s="415"/>
      <c r="BE122" s="415"/>
      <c r="BF122" s="415"/>
      <c r="BG122" s="415"/>
      <c r="BH122" s="417"/>
    </row>
    <row r="123" spans="1:60">
      <c r="A123" s="513">
        <v>99.96</v>
      </c>
      <c r="B123" s="415">
        <v>1023932.2356288467</v>
      </c>
      <c r="C123" s="415">
        <f t="shared" si="2"/>
        <v>1081272.6786000649</v>
      </c>
      <c r="D123" s="415">
        <v>1138613.1215712833</v>
      </c>
      <c r="E123" s="415">
        <f t="shared" si="3"/>
        <v>1196629.9415445223</v>
      </c>
      <c r="F123" s="415">
        <v>1254646.7615177613</v>
      </c>
      <c r="G123" s="415">
        <v>1168533.3950546291</v>
      </c>
      <c r="H123" s="415">
        <v>1243192.9148083187</v>
      </c>
      <c r="I123" s="416">
        <v>1151952.7132216014</v>
      </c>
      <c r="J123" s="415">
        <v>1022070.1890556286</v>
      </c>
      <c r="K123" s="415">
        <v>1069597.7257507767</v>
      </c>
      <c r="L123" s="415">
        <v>1101381.4996692301</v>
      </c>
      <c r="M123" s="415">
        <v>1125819.3216903838</v>
      </c>
      <c r="N123" s="415">
        <v>1059311.4247104246</v>
      </c>
      <c r="O123" s="415">
        <v>1008300.2525670752</v>
      </c>
      <c r="P123" s="415">
        <v>1013251.9441512753</v>
      </c>
      <c r="Q123" s="415">
        <v>1088483.7079224049</v>
      </c>
      <c r="R123" s="415">
        <v>1136029.498129935</v>
      </c>
      <c r="S123" s="416">
        <v>1224922.1841020258</v>
      </c>
      <c r="T123" s="415">
        <v>1142601.5917930629</v>
      </c>
      <c r="U123" s="415">
        <v>1234987.5145240705</v>
      </c>
      <c r="V123" s="415">
        <v>1261025.105545762</v>
      </c>
      <c r="W123" s="415">
        <v>1329822.4934603742</v>
      </c>
      <c r="X123" s="415">
        <v>1598988.255276626</v>
      </c>
      <c r="Y123" s="415">
        <v>1744323.1992564653</v>
      </c>
      <c r="Z123" s="415">
        <v>1460190.800325393</v>
      </c>
      <c r="AA123" s="415">
        <v>1776972.597121682</v>
      </c>
      <c r="AB123" s="415">
        <v>2160615.5211619087</v>
      </c>
      <c r="AC123" s="416">
        <v>2075257.9632363515</v>
      </c>
      <c r="AD123" s="415">
        <v>2088843.6528405079</v>
      </c>
      <c r="AE123" s="415">
        <v>1854234.3980985717</v>
      </c>
      <c r="AF123" s="415">
        <v>2061573.2333444154</v>
      </c>
      <c r="AG123" s="415">
        <v>1998212.1963457447</v>
      </c>
      <c r="AH123" s="415">
        <v>2060889.2853891044</v>
      </c>
      <c r="AI123" s="415">
        <v>2259687.6296902034</v>
      </c>
      <c r="AJ123" s="415">
        <v>2470675.4919754229</v>
      </c>
      <c r="AK123" s="415">
        <v>2779548.2516658655</v>
      </c>
      <c r="AL123" s="415">
        <v>2895612.0121815177</v>
      </c>
      <c r="AM123" s="416">
        <v>3123891.1111083063</v>
      </c>
      <c r="AN123" s="415">
        <v>3393652.9331952096</v>
      </c>
      <c r="AO123" s="415">
        <v>3132834.3227948607</v>
      </c>
      <c r="AP123" s="415">
        <v>3050952.4865427124</v>
      </c>
      <c r="AQ123" s="415">
        <v>3097200.4249713765</v>
      </c>
      <c r="AR123" s="415">
        <v>3448757.7652723715</v>
      </c>
      <c r="AS123" s="415">
        <v>3882130.02162711</v>
      </c>
      <c r="AT123" s="415">
        <v>4157171.0480941525</v>
      </c>
      <c r="AU123" s="415">
        <v>3958256.1336284736</v>
      </c>
      <c r="AV123" s="415">
        <v>3751913.6554758698</v>
      </c>
      <c r="AW123" s="416">
        <v>3259618.8082699999</v>
      </c>
      <c r="AX123" s="415">
        <v>3623867.2349091051</v>
      </c>
      <c r="AY123" s="415">
        <v>3758338.8141871714</v>
      </c>
      <c r="AZ123" s="415">
        <v>4113077.6129672695</v>
      </c>
      <c r="BA123" s="415">
        <v>3774514.3304339731</v>
      </c>
      <c r="BB123" s="415">
        <v>4027262</v>
      </c>
      <c r="BC123" s="415"/>
      <c r="BD123" s="415"/>
      <c r="BE123" s="415"/>
      <c r="BF123" s="415"/>
      <c r="BG123" s="415"/>
      <c r="BH123" s="417"/>
    </row>
    <row r="124" spans="1:60">
      <c r="A124" s="513">
        <v>99.97</v>
      </c>
      <c r="B124" s="415">
        <v>1241421.482115898</v>
      </c>
      <c r="C124" s="415">
        <f t="shared" si="2"/>
        <v>1317621.2413683678</v>
      </c>
      <c r="D124" s="415">
        <v>1393821.0006208376</v>
      </c>
      <c r="E124" s="415">
        <f t="shared" si="3"/>
        <v>1451503.0252835082</v>
      </c>
      <c r="F124" s="415">
        <v>1509185.0499461789</v>
      </c>
      <c r="G124" s="415">
        <v>1438918.3053479011</v>
      </c>
      <c r="H124" s="415">
        <v>1532782.6389877223</v>
      </c>
      <c r="I124" s="416">
        <v>1424758.4740008593</v>
      </c>
      <c r="J124" s="415">
        <v>1258946.9528947726</v>
      </c>
      <c r="K124" s="415">
        <v>1291979.9889540905</v>
      </c>
      <c r="L124" s="415">
        <v>1345343.7343917969</v>
      </c>
      <c r="M124" s="415">
        <v>1352456.1172919362</v>
      </c>
      <c r="N124" s="415">
        <v>1270851.7292967199</v>
      </c>
      <c r="O124" s="415">
        <v>1205744.186353097</v>
      </c>
      <c r="P124" s="415">
        <v>1208844.4602965196</v>
      </c>
      <c r="Q124" s="415">
        <v>1303257.2979416556</v>
      </c>
      <c r="R124" s="415">
        <v>1371636.2932539133</v>
      </c>
      <c r="S124" s="416">
        <v>1488726.6759968246</v>
      </c>
      <c r="T124" s="415">
        <v>1380082.9063844797</v>
      </c>
      <c r="U124" s="415">
        <v>1513176.7030467221</v>
      </c>
      <c r="V124" s="415">
        <v>1565166.3678195851</v>
      </c>
      <c r="W124" s="415">
        <v>1603613.7838236436</v>
      </c>
      <c r="X124" s="415">
        <v>2019558.0264671822</v>
      </c>
      <c r="Y124" s="415">
        <v>2016314.3485769972</v>
      </c>
      <c r="Z124" s="415">
        <v>1806980.4590163934</v>
      </c>
      <c r="AA124" s="415">
        <v>2176233.792261289</v>
      </c>
      <c r="AB124" s="415">
        <v>2664023.4412890133</v>
      </c>
      <c r="AC124" s="416">
        <v>2497966.8688747226</v>
      </c>
      <c r="AD124" s="415">
        <v>2534317.8621378317</v>
      </c>
      <c r="AE124" s="415">
        <v>2254275.4954244099</v>
      </c>
      <c r="AF124" s="415">
        <v>2523066.3508766857</v>
      </c>
      <c r="AG124" s="415">
        <v>2442081.8896815218</v>
      </c>
      <c r="AH124" s="415">
        <v>2543802.019603515</v>
      </c>
      <c r="AI124" s="415">
        <v>2778664.4250243302</v>
      </c>
      <c r="AJ124" s="415">
        <v>3052928.5158240418</v>
      </c>
      <c r="AK124" s="415">
        <v>3467296.1162274149</v>
      </c>
      <c r="AL124" s="415">
        <v>3599860.1029658793</v>
      </c>
      <c r="AM124" s="416">
        <v>3896927.5902928556</v>
      </c>
      <c r="AN124" s="415">
        <v>4283703.7508231895</v>
      </c>
      <c r="AO124" s="415">
        <v>3925371.2315456425</v>
      </c>
      <c r="AP124" s="415">
        <v>3791639.0634507868</v>
      </c>
      <c r="AQ124" s="415">
        <v>3863096.2605618332</v>
      </c>
      <c r="AR124" s="415">
        <v>4342136.2189433658</v>
      </c>
      <c r="AS124" s="415">
        <v>4883869.1306469571</v>
      </c>
      <c r="AT124" s="415">
        <v>5214723.8560992414</v>
      </c>
      <c r="AU124" s="415">
        <v>4941712.1040731454</v>
      </c>
      <c r="AV124" s="415">
        <v>4775726.6479501519</v>
      </c>
      <c r="AW124" s="416">
        <v>4111226.9001099998</v>
      </c>
      <c r="AX124" s="415">
        <v>4627114.0390153639</v>
      </c>
      <c r="AY124" s="415">
        <v>4768968.0084683718</v>
      </c>
      <c r="AZ124" s="415">
        <v>5225016.44165863</v>
      </c>
      <c r="BA124" s="415">
        <v>4746343.0502255913</v>
      </c>
      <c r="BB124" s="415">
        <v>5098406</v>
      </c>
      <c r="BC124" s="415"/>
      <c r="BD124" s="415"/>
      <c r="BE124" s="415"/>
      <c r="BF124" s="415"/>
      <c r="BG124" s="415"/>
      <c r="BH124" s="417"/>
    </row>
    <row r="125" spans="1:60">
      <c r="A125" s="513">
        <v>99.98</v>
      </c>
      <c r="B125" s="415">
        <v>1672215.6579955867</v>
      </c>
      <c r="C125" s="415">
        <f t="shared" si="2"/>
        <v>1803510.5379378544</v>
      </c>
      <c r="D125" s="415">
        <v>1934805.4178801219</v>
      </c>
      <c r="E125" s="415">
        <f t="shared" si="3"/>
        <v>2021106.7084825798</v>
      </c>
      <c r="F125" s="415">
        <v>2107407.999085038</v>
      </c>
      <c r="G125" s="415">
        <v>1989068.9085681424</v>
      </c>
      <c r="H125" s="415">
        <v>2131141.6663993988</v>
      </c>
      <c r="I125" s="416">
        <v>2006543.596667144</v>
      </c>
      <c r="J125" s="415">
        <v>1695984.0864124768</v>
      </c>
      <c r="K125" s="415">
        <v>1750885.2189765277</v>
      </c>
      <c r="L125" s="415">
        <v>1810453.9664268584</v>
      </c>
      <c r="M125" s="415">
        <v>1811499.6895213453</v>
      </c>
      <c r="N125" s="415">
        <v>1664871.2438566738</v>
      </c>
      <c r="O125" s="415">
        <v>1628091.1440543225</v>
      </c>
      <c r="P125" s="415">
        <v>1601382.8125392636</v>
      </c>
      <c r="Q125" s="415">
        <v>1750117.9814897082</v>
      </c>
      <c r="R125" s="415">
        <v>1830107.6669621831</v>
      </c>
      <c r="S125" s="416">
        <v>2014893.4777843223</v>
      </c>
      <c r="T125" s="415">
        <v>1868553.3733803646</v>
      </c>
      <c r="U125" s="415">
        <v>2040412.2121524864</v>
      </c>
      <c r="V125" s="415">
        <v>2150474.3919518567</v>
      </c>
      <c r="W125" s="415">
        <v>2189067.731797718</v>
      </c>
      <c r="X125" s="415">
        <v>2587497.7657551644</v>
      </c>
      <c r="Y125" s="415">
        <v>2766996.1065311939</v>
      </c>
      <c r="Z125" s="415">
        <v>2527076.1417581835</v>
      </c>
      <c r="AA125" s="415">
        <v>2874240.7131851083</v>
      </c>
      <c r="AB125" s="415">
        <v>3681063.4217575034</v>
      </c>
      <c r="AC125" s="416">
        <v>3373160.984182524</v>
      </c>
      <c r="AD125" s="415">
        <v>3405829.9107137374</v>
      </c>
      <c r="AE125" s="415">
        <v>3055875.7556620142</v>
      </c>
      <c r="AF125" s="415">
        <v>3506551.993654327</v>
      </c>
      <c r="AG125" s="415">
        <v>3387409.7299911184</v>
      </c>
      <c r="AH125" s="415">
        <v>3531518.2044504532</v>
      </c>
      <c r="AI125" s="415">
        <v>3866513.5479427991</v>
      </c>
      <c r="AJ125" s="415">
        <v>4294005.4589369418</v>
      </c>
      <c r="AK125" s="415">
        <v>4820805.7421252942</v>
      </c>
      <c r="AL125" s="415">
        <v>5049312.2561580781</v>
      </c>
      <c r="AM125" s="416">
        <v>5560066.3017419847</v>
      </c>
      <c r="AN125" s="415">
        <v>6137342.5749010313</v>
      </c>
      <c r="AO125" s="415">
        <v>5494841.7069197828</v>
      </c>
      <c r="AP125" s="415">
        <v>5331496.21505656</v>
      </c>
      <c r="AQ125" s="415">
        <v>5413977.9122555433</v>
      </c>
      <c r="AR125" s="415">
        <v>6238838.3315932769</v>
      </c>
      <c r="AS125" s="415">
        <v>7106999.6248498876</v>
      </c>
      <c r="AT125" s="415">
        <v>7493832.2039336264</v>
      </c>
      <c r="AU125" s="415">
        <v>7131778.9416323537</v>
      </c>
      <c r="AV125" s="415">
        <v>6836869.2797058495</v>
      </c>
      <c r="AW125" s="416">
        <v>5971410.9767399998</v>
      </c>
      <c r="AX125" s="415">
        <v>6806340.7043926725</v>
      </c>
      <c r="AY125" s="415">
        <v>6925540.8587063337</v>
      </c>
      <c r="AZ125" s="415">
        <v>7598375.8222625591</v>
      </c>
      <c r="BA125" s="415">
        <v>6850316.5123680159</v>
      </c>
      <c r="BB125" s="415">
        <v>7386805</v>
      </c>
      <c r="BC125" s="415"/>
      <c r="BD125" s="415"/>
      <c r="BE125" s="415"/>
      <c r="BF125" s="415"/>
      <c r="BG125" s="415"/>
      <c r="BH125" s="417"/>
    </row>
    <row r="126" spans="1:60">
      <c r="A126" s="515">
        <v>99.99</v>
      </c>
      <c r="B126" s="421">
        <v>2186569.1858669142</v>
      </c>
      <c r="C126" s="421">
        <f t="shared" si="2"/>
        <v>2346676.7653287612</v>
      </c>
      <c r="D126" s="421">
        <v>2506784.3447906082</v>
      </c>
      <c r="E126" s="421">
        <f t="shared" si="3"/>
        <v>2644707.0849625808</v>
      </c>
      <c r="F126" s="421">
        <v>2782629.8251345535</v>
      </c>
      <c r="G126" s="421">
        <v>2563423.1886141459</v>
      </c>
      <c r="H126" s="421">
        <v>2794766.0613881233</v>
      </c>
      <c r="I126" s="422">
        <v>2630606.0934918588</v>
      </c>
      <c r="J126" s="421">
        <v>2162985.2877544542</v>
      </c>
      <c r="K126" s="421">
        <v>2265315.2405074215</v>
      </c>
      <c r="L126" s="421">
        <v>2344454.5146365664</v>
      </c>
      <c r="M126" s="421">
        <v>2326854.1612764122</v>
      </c>
      <c r="N126" s="421">
        <v>2082348.7635044926</v>
      </c>
      <c r="O126" s="421">
        <v>1996841.9855912554</v>
      </c>
      <c r="P126" s="421">
        <v>2014883.8847531097</v>
      </c>
      <c r="Q126" s="421">
        <v>2215108.29329187</v>
      </c>
      <c r="R126" s="421">
        <v>2325684.7630142681</v>
      </c>
      <c r="S126" s="422">
        <v>2587086.8880893239</v>
      </c>
      <c r="T126" s="421">
        <v>2388932.9893239271</v>
      </c>
      <c r="U126" s="421">
        <v>2616660.4058139282</v>
      </c>
      <c r="V126" s="421">
        <v>2703759.0334528801</v>
      </c>
      <c r="W126" s="421">
        <v>2820539.4121710784</v>
      </c>
      <c r="X126" s="421">
        <v>3396341.4059359706</v>
      </c>
      <c r="Z126" s="421">
        <v>3234447.3726280793</v>
      </c>
      <c r="AA126" s="421">
        <v>3593248.9817993795</v>
      </c>
      <c r="AB126" s="421">
        <v>4793055.1015505427</v>
      </c>
      <c r="AC126" s="422">
        <v>4384092.9750275612</v>
      </c>
      <c r="AD126" s="421">
        <v>4331827.6313024247</v>
      </c>
      <c r="AE126" s="421">
        <v>3933522.0193109177</v>
      </c>
      <c r="AF126" s="421">
        <v>4584721.7780604502</v>
      </c>
      <c r="AG126" s="421">
        <v>4473032.6324456166</v>
      </c>
      <c r="AH126" s="421">
        <v>4577268.6984838666</v>
      </c>
      <c r="AI126" s="421">
        <v>5077438.7112213457</v>
      </c>
      <c r="AJ126" s="421">
        <v>5653360.3984612934</v>
      </c>
      <c r="AK126" s="421">
        <v>6283007.3104680013</v>
      </c>
      <c r="AL126" s="421">
        <v>6679642.8845961513</v>
      </c>
      <c r="AM126" s="422">
        <v>7432497.1953799548</v>
      </c>
      <c r="AN126" s="421">
        <v>8201844.1970969439</v>
      </c>
      <c r="AO126" s="421">
        <v>7155928.7033107169</v>
      </c>
      <c r="AP126" s="421">
        <v>6889883.3596411394</v>
      </c>
      <c r="AQ126" s="421">
        <v>7183378.1888466123</v>
      </c>
      <c r="AR126" s="421">
        <v>8365544.6474810429</v>
      </c>
      <c r="AS126" s="421">
        <v>9677325.9309591912</v>
      </c>
      <c r="AT126" s="421">
        <v>10065742.448507661</v>
      </c>
      <c r="AU126" s="421">
        <v>9566823.9319938496</v>
      </c>
      <c r="AV126" s="421">
        <v>9124274.1635832116</v>
      </c>
      <c r="AW126" s="422">
        <v>8043369.6675199997</v>
      </c>
      <c r="AX126" s="421">
        <v>9241233.0880798418</v>
      </c>
      <c r="AY126" s="421">
        <v>9327407.0555116683</v>
      </c>
      <c r="AZ126" s="421">
        <v>10354314.833163159</v>
      </c>
      <c r="BA126" s="421">
        <v>9223782.0273315031</v>
      </c>
      <c r="BB126" s="421">
        <v>9919361</v>
      </c>
      <c r="BC126" s="421"/>
      <c r="BD126" s="421"/>
      <c r="BE126" s="421"/>
      <c r="BF126" s="421"/>
      <c r="BG126" s="421"/>
      <c r="BH126" s="423"/>
    </row>
    <row r="127" spans="1:60">
      <c r="A127" s="990">
        <v>99.991</v>
      </c>
      <c r="B127" s="415">
        <v>2353967.267622808</v>
      </c>
      <c r="C127" s="415">
        <f t="shared" si="2"/>
        <v>2511944.6904769419</v>
      </c>
      <c r="D127" s="415">
        <v>2669922.1133310758</v>
      </c>
      <c r="E127" s="415">
        <f t="shared" si="3"/>
        <v>2828240.7741305539</v>
      </c>
      <c r="F127" s="415">
        <v>2986559.4349300326</v>
      </c>
      <c r="G127" s="415">
        <v>2747145.902242668</v>
      </c>
      <c r="H127" s="415">
        <v>2981871.0748684541</v>
      </c>
      <c r="I127" s="416">
        <v>2832704.1599579812</v>
      </c>
      <c r="J127" s="415">
        <v>2304466.8508863398</v>
      </c>
      <c r="K127" s="415">
        <v>2430610.959483949</v>
      </c>
      <c r="L127" s="415">
        <v>2506369.5899694036</v>
      </c>
      <c r="M127" s="415">
        <v>2492807.5605864595</v>
      </c>
      <c r="N127" s="415">
        <v>2214041.0965250963</v>
      </c>
      <c r="O127" s="415">
        <v>2127230.1041073203</v>
      </c>
      <c r="P127" s="415">
        <v>2152822.9100389495</v>
      </c>
      <c r="Q127" s="415">
        <v>2362924.0297645489</v>
      </c>
      <c r="R127" s="415">
        <v>2464800.9264718103</v>
      </c>
      <c r="S127" s="416">
        <v>2772593.4988604062</v>
      </c>
      <c r="T127" s="415">
        <v>2557553.3884773664</v>
      </c>
      <c r="U127" s="415">
        <v>2792190.0507428669</v>
      </c>
      <c r="V127" s="415">
        <v>2882230.7312017502</v>
      </c>
      <c r="W127" s="415">
        <v>3010114.8146006367</v>
      </c>
      <c r="X127" s="415">
        <v>3634347.0090029514</v>
      </c>
      <c r="Z127" s="415">
        <v>3453690.8386651813</v>
      </c>
      <c r="AA127" s="415">
        <v>3804221.7771975179</v>
      </c>
      <c r="AB127" s="415">
        <v>5091996.5905703073</v>
      </c>
      <c r="AC127" s="416">
        <v>4709263.2136797206</v>
      </c>
      <c r="AD127" s="415">
        <v>4632352.21336836</v>
      </c>
      <c r="AE127" s="415">
        <v>4202542.3791436153</v>
      </c>
      <c r="AF127" s="415">
        <v>4941819.2357150083</v>
      </c>
      <c r="AG127" s="415">
        <v>4801642.1692348905</v>
      </c>
      <c r="AH127" s="415">
        <v>4928042.1229875702</v>
      </c>
      <c r="AI127" s="415">
        <v>5458109.7853995468</v>
      </c>
      <c r="AJ127" s="415">
        <v>6064501.7976641329</v>
      </c>
      <c r="AK127" s="415">
        <v>6754300.2204008466</v>
      </c>
      <c r="AL127" s="415">
        <v>7202472.6648415765</v>
      </c>
      <c r="AM127" s="416">
        <v>8009343.7353951028</v>
      </c>
      <c r="AN127" s="415">
        <v>8868218.1625414658</v>
      </c>
      <c r="AO127" s="415">
        <v>7720754.9545377987</v>
      </c>
      <c r="AP127" s="415">
        <v>7405268.1776101943</v>
      </c>
      <c r="AQ127" s="415">
        <v>7705286.4947667904</v>
      </c>
      <c r="AR127" s="415">
        <v>9031527.0040276311</v>
      </c>
      <c r="AS127" s="415">
        <v>10468120.445140723</v>
      </c>
      <c r="AT127" s="415">
        <v>10928094.764968457</v>
      </c>
      <c r="AU127" s="415">
        <v>10316428.349019121</v>
      </c>
      <c r="AV127" s="415">
        <v>9783485.010357976</v>
      </c>
      <c r="AW127" s="416">
        <v>8732869.2759000007</v>
      </c>
      <c r="AX127" s="415">
        <v>9970338.7723939717</v>
      </c>
      <c r="AY127" s="415">
        <v>10063059.539615408</v>
      </c>
      <c r="AZ127" s="415">
        <v>11204475.592905628</v>
      </c>
      <c r="BA127" s="415">
        <v>9967908.9955346752</v>
      </c>
      <c r="BB127" s="415">
        <v>10707546</v>
      </c>
      <c r="BC127" s="415"/>
      <c r="BD127" s="415"/>
      <c r="BE127" s="415"/>
      <c r="BF127" s="415"/>
      <c r="BG127" s="415"/>
      <c r="BH127" s="417"/>
    </row>
    <row r="128" spans="1:60">
      <c r="A128" s="990">
        <v>99.992000000000004</v>
      </c>
      <c r="B128" s="415">
        <v>2539874.1268145391</v>
      </c>
      <c r="C128" s="415">
        <f t="shared" si="2"/>
        <v>2714514.5051614176</v>
      </c>
      <c r="D128" s="415">
        <v>2889154.8835082967</v>
      </c>
      <c r="E128" s="415">
        <f t="shared" si="3"/>
        <v>3071729.7384172268</v>
      </c>
      <c r="F128" s="415">
        <v>3254304.5933261574</v>
      </c>
      <c r="G128" s="415">
        <v>2974994.3082231167</v>
      </c>
      <c r="H128" s="415">
        <v>3209181.9659233275</v>
      </c>
      <c r="I128" s="416">
        <v>3063733.7974024732</v>
      </c>
      <c r="J128" s="415">
        <v>2473061.8301219568</v>
      </c>
      <c r="K128" s="415">
        <v>2632364.8756040735</v>
      </c>
      <c r="L128" s="415">
        <v>2697075.9978086497</v>
      </c>
      <c r="M128" s="415">
        <v>2677717.0194049161</v>
      </c>
      <c r="N128" s="415">
        <v>2361650.9388012844</v>
      </c>
      <c r="O128" s="415">
        <v>2290655.3366015237</v>
      </c>
      <c r="P128" s="415">
        <v>2310762.9050760143</v>
      </c>
      <c r="Q128" s="415">
        <v>2534954.7055827039</v>
      </c>
      <c r="R128" s="415">
        <v>2630922.34866325</v>
      </c>
      <c r="S128" s="416">
        <v>2999648.9530589776</v>
      </c>
      <c r="T128" s="415">
        <v>2750484.2956613759</v>
      </c>
      <c r="U128" s="415">
        <v>3006476.5359392804</v>
      </c>
      <c r="V128" s="415">
        <v>3094219.187344234</v>
      </c>
      <c r="W128" s="415">
        <v>3250049.5652410155</v>
      </c>
      <c r="X128" s="415">
        <v>3917291.5470693712</v>
      </c>
      <c r="Y128" s="421">
        <v>3314720.0719171283</v>
      </c>
      <c r="Z128" s="415">
        <v>3697114.6308734328</v>
      </c>
      <c r="AA128" s="415">
        <v>4081896.4209410548</v>
      </c>
      <c r="AB128" s="415">
        <v>5456272.5186497644</v>
      </c>
      <c r="AC128" s="416">
        <v>5064265.6644618064</v>
      </c>
      <c r="AD128" s="415">
        <v>4975070.6853012573</v>
      </c>
      <c r="AE128" s="415">
        <v>4537342.3373032939</v>
      </c>
      <c r="AF128" s="415">
        <v>5334411.7867622618</v>
      </c>
      <c r="AG128" s="415">
        <v>5147192.9325541733</v>
      </c>
      <c r="AH128" s="415">
        <v>5330163.9180680672</v>
      </c>
      <c r="AI128" s="415">
        <v>5890093.8281520335</v>
      </c>
      <c r="AJ128" s="415">
        <v>6602992.9909293139</v>
      </c>
      <c r="AK128" s="415">
        <v>7341007.7439178042</v>
      </c>
      <c r="AL128" s="415">
        <v>7826170.3190531768</v>
      </c>
      <c r="AM128" s="416">
        <v>8654666.4734410513</v>
      </c>
      <c r="AN128" s="415">
        <v>9679727.2707585674</v>
      </c>
      <c r="AO128" s="415">
        <v>8402259.6331023537</v>
      </c>
      <c r="AP128" s="415">
        <v>8050178.1118190093</v>
      </c>
      <c r="AQ128" s="415">
        <v>8377867.1669191718</v>
      </c>
      <c r="AR128" s="415">
        <v>9863597.7406903226</v>
      </c>
      <c r="AS128" s="415">
        <v>11434310.152667088</v>
      </c>
      <c r="AT128" s="415">
        <v>11816514.393447489</v>
      </c>
      <c r="AU128" s="415">
        <v>11240185.487095343</v>
      </c>
      <c r="AV128" s="415">
        <v>10636133.2311326</v>
      </c>
      <c r="AW128" s="416">
        <v>9515276.7744100001</v>
      </c>
      <c r="AX128" s="415">
        <v>10918380.009202665</v>
      </c>
      <c r="AY128" s="415">
        <v>10976198.0159637</v>
      </c>
      <c r="AZ128" s="415">
        <v>12208223.3647021</v>
      </c>
      <c r="BA128" s="415">
        <v>10894066.544611376</v>
      </c>
      <c r="BB128" s="415">
        <v>11673727</v>
      </c>
      <c r="BC128" s="415"/>
      <c r="BD128" s="415"/>
      <c r="BE128" s="415"/>
      <c r="BF128" s="415"/>
      <c r="BG128" s="415"/>
      <c r="BH128" s="417"/>
    </row>
    <row r="129" spans="1:60">
      <c r="A129" s="990">
        <v>99.992999999999995</v>
      </c>
      <c r="B129" s="415">
        <v>2774068.8942050864</v>
      </c>
      <c r="C129" s="415">
        <f t="shared" si="2"/>
        <v>2952414.5640175445</v>
      </c>
      <c r="D129" s="415">
        <v>3130760.2338300031</v>
      </c>
      <c r="E129" s="415">
        <f t="shared" si="3"/>
        <v>3351008.967776143</v>
      </c>
      <c r="F129" s="415">
        <v>3571257.7017222825</v>
      </c>
      <c r="G129" s="415">
        <v>3259081.6779758479</v>
      </c>
      <c r="H129" s="415">
        <v>3496809.8931596093</v>
      </c>
      <c r="I129" s="416">
        <v>3368687.4886119463</v>
      </c>
      <c r="J129" s="415">
        <v>2703434.1503830985</v>
      </c>
      <c r="K129" s="415">
        <v>2861895.3423369005</v>
      </c>
      <c r="L129" s="415">
        <v>2944221.1939138342</v>
      </c>
      <c r="M129" s="415">
        <v>2895458.7848210437</v>
      </c>
      <c r="N129" s="415">
        <v>2543001.6391946017</v>
      </c>
      <c r="O129" s="415">
        <v>2481043.4324279563</v>
      </c>
      <c r="P129" s="415">
        <v>2513015.5414939062</v>
      </c>
      <c r="Q129" s="415">
        <v>2741269.0978528061</v>
      </c>
      <c r="R129" s="415">
        <v>2845201.2302257931</v>
      </c>
      <c r="S129" s="416">
        <v>3271829.3019795646</v>
      </c>
      <c r="T129" s="415">
        <v>2990704.2067254558</v>
      </c>
      <c r="U129" s="415">
        <v>3282331.0033756904</v>
      </c>
      <c r="V129" s="415">
        <v>3380256.0381131843</v>
      </c>
      <c r="W129" s="415">
        <v>3535227.5176007142</v>
      </c>
      <c r="X129" s="415">
        <v>4252107.2419963395</v>
      </c>
      <c r="Y129" s="415">
        <v>3538286.6333760442</v>
      </c>
      <c r="Z129" s="415">
        <v>4001037.5836914424</v>
      </c>
      <c r="AA129" s="415">
        <v>4438010.9004136501</v>
      </c>
      <c r="AB129" s="415">
        <v>5921570.9567112532</v>
      </c>
      <c r="AC129" s="416">
        <v>5505551.7830768991</v>
      </c>
      <c r="AD129" s="415">
        <v>5367256.9867883371</v>
      </c>
      <c r="AE129" s="415">
        <v>4932889.2468742123</v>
      </c>
      <c r="AF129" s="415">
        <v>5810265.1164192483</v>
      </c>
      <c r="AG129" s="415">
        <v>5641784.556371686</v>
      </c>
      <c r="AH129" s="415">
        <v>5846949.8620166378</v>
      </c>
      <c r="AI129" s="415">
        <v>6419780.470831532</v>
      </c>
      <c r="AJ129" s="415">
        <v>7238414.1338753672</v>
      </c>
      <c r="AK129" s="415">
        <v>8004099.1858495586</v>
      </c>
      <c r="AL129" s="415">
        <v>8596105.8487311993</v>
      </c>
      <c r="AM129" s="416">
        <v>9544256.5973870233</v>
      </c>
      <c r="AN129" s="415">
        <v>10669480.113766694</v>
      </c>
      <c r="AO129" s="415">
        <v>9279963.085089745</v>
      </c>
      <c r="AP129" s="415">
        <v>8917843.4819919392</v>
      </c>
      <c r="AQ129" s="415">
        <v>9250416.4915169962</v>
      </c>
      <c r="AR129" s="415">
        <v>10944770.906678217</v>
      </c>
      <c r="AS129" s="415">
        <v>12679444.116159741</v>
      </c>
      <c r="AT129" s="415">
        <v>12821383.010814821</v>
      </c>
      <c r="AU129" s="415">
        <v>12443365.840809882</v>
      </c>
      <c r="AV129" s="415">
        <v>11788334.458320267</v>
      </c>
      <c r="AW129" s="416">
        <v>10518358.96496</v>
      </c>
      <c r="AX129" s="415">
        <v>12157591.248609757</v>
      </c>
      <c r="AY129" s="415">
        <v>12099677.931068037</v>
      </c>
      <c r="AZ129" s="415">
        <v>13483131.098209389</v>
      </c>
      <c r="BA129" s="415">
        <v>12064964.032159634</v>
      </c>
      <c r="BB129" s="415">
        <v>12900503</v>
      </c>
      <c r="BC129" s="415"/>
      <c r="BD129" s="415"/>
      <c r="BE129" s="415"/>
      <c r="BF129" s="415"/>
      <c r="BG129" s="415"/>
      <c r="BH129" s="417"/>
    </row>
    <row r="130" spans="1:60">
      <c r="A130" s="990">
        <v>99.994</v>
      </c>
      <c r="B130" s="415">
        <v>3053046.6486470788</v>
      </c>
      <c r="C130" s="415">
        <f t="shared" si="2"/>
        <v>3255713.9301199047</v>
      </c>
      <c r="D130" s="415">
        <v>3458381.2115927306</v>
      </c>
      <c r="E130" s="415">
        <f t="shared" si="3"/>
        <v>3634840.7130084215</v>
      </c>
      <c r="F130" s="415">
        <v>3811300.2144241123</v>
      </c>
      <c r="G130" s="415">
        <v>3607977.0506037949</v>
      </c>
      <c r="H130" s="415">
        <v>3890287.17724881</v>
      </c>
      <c r="I130" s="416">
        <v>3781712.9459485267</v>
      </c>
      <c r="J130" s="415">
        <v>2988231.6090583489</v>
      </c>
      <c r="K130" s="415">
        <v>3168300.8454435626</v>
      </c>
      <c r="L130" s="415">
        <v>3257259.1161415693</v>
      </c>
      <c r="M130" s="415">
        <v>3184720.8796895212</v>
      </c>
      <c r="N130" s="415">
        <v>2779021.920831379</v>
      </c>
      <c r="O130" s="415">
        <v>2711531.7243789332</v>
      </c>
      <c r="P130" s="415">
        <v>2757870.2778301295</v>
      </c>
      <c r="Q130" s="415">
        <v>3033668.4577224934</v>
      </c>
      <c r="R130" s="415">
        <v>3125839.0064828922</v>
      </c>
      <c r="S130" s="416">
        <v>3623396.8694972987</v>
      </c>
      <c r="T130" s="415">
        <v>3320189.5055379192</v>
      </c>
      <c r="U130" s="415">
        <v>3604710.6076243306</v>
      </c>
      <c r="V130" s="415">
        <v>3749481.0090571996</v>
      </c>
      <c r="W130" s="415">
        <v>3910017.6086315298</v>
      </c>
      <c r="X130" s="415">
        <v>4713367.5623669168</v>
      </c>
      <c r="Y130" s="415">
        <v>3832129.8269296708</v>
      </c>
      <c r="Z130" s="415">
        <v>4405334.803137213</v>
      </c>
      <c r="AA130" s="415">
        <v>4892130.4126335746</v>
      </c>
      <c r="AB130" s="415">
        <v>6536209.153856392</v>
      </c>
      <c r="AC130" s="416">
        <v>6078473.5204748437</v>
      </c>
      <c r="AD130" s="415">
        <v>5935271.0414631153</v>
      </c>
      <c r="AE130" s="415">
        <v>5433205.3879833287</v>
      </c>
      <c r="AF130" s="415">
        <v>6452790.1651175898</v>
      </c>
      <c r="AG130" s="415">
        <v>6315695.1086689886</v>
      </c>
      <c r="AH130" s="415">
        <v>6513237.1345068775</v>
      </c>
      <c r="AI130" s="415">
        <v>7102934.525816394</v>
      </c>
      <c r="AJ130" s="415">
        <v>8036507.8852326591</v>
      </c>
      <c r="AK130" s="415">
        <v>8907040.7052359488</v>
      </c>
      <c r="AL130" s="415">
        <v>9567439.2034698091</v>
      </c>
      <c r="AM130" s="416">
        <v>10649800.452701338</v>
      </c>
      <c r="AN130" s="415">
        <v>11952479.522821166</v>
      </c>
      <c r="AO130" s="415">
        <v>10409703.727154613</v>
      </c>
      <c r="AP130" s="415">
        <v>9966511.054089196</v>
      </c>
      <c r="AQ130" s="415">
        <v>10289545.024009161</v>
      </c>
      <c r="AR130" s="415">
        <v>12195992.591262966</v>
      </c>
      <c r="AS130" s="415">
        <v>14068536.561682569</v>
      </c>
      <c r="AT130" s="415">
        <v>14343612.930975985</v>
      </c>
      <c r="AU130" s="415">
        <v>13996055.701691382</v>
      </c>
      <c r="AV130" s="415">
        <v>13286739.927251393</v>
      </c>
      <c r="AW130" s="416">
        <v>11877893.70372</v>
      </c>
      <c r="AX130" s="415">
        <v>13742233.085146798</v>
      </c>
      <c r="AY130" s="415">
        <v>13634796.442147247</v>
      </c>
      <c r="AZ130" s="415">
        <v>15164830.465152115</v>
      </c>
      <c r="BA130" s="415">
        <v>13555284.035648169</v>
      </c>
      <c r="BB130" s="415">
        <v>14506413</v>
      </c>
      <c r="BC130" s="415"/>
      <c r="BD130" s="415"/>
      <c r="BE130" s="415"/>
      <c r="BF130" s="415"/>
      <c r="BG130" s="415"/>
      <c r="BH130" s="417"/>
    </row>
    <row r="131" spans="1:60">
      <c r="A131" s="990">
        <v>99.995000000000005</v>
      </c>
      <c r="B131" s="415">
        <v>3453693.4230635231</v>
      </c>
      <c r="C131" s="415">
        <f t="shared" si="2"/>
        <v>3685450.3829393694</v>
      </c>
      <c r="D131" s="415">
        <v>3917207.3428152162</v>
      </c>
      <c r="E131" s="415">
        <f t="shared" si="3"/>
        <v>4083453.0961385015</v>
      </c>
      <c r="F131" s="415">
        <v>4249698.8494617874</v>
      </c>
      <c r="G131" s="415">
        <v>4057248.5123634269</v>
      </c>
      <c r="H131" s="415">
        <v>4452544.7570032571</v>
      </c>
      <c r="I131" s="416">
        <v>4309112.3542472422</v>
      </c>
      <c r="J131" s="415">
        <v>3343844.2141270344</v>
      </c>
      <c r="K131" s="415">
        <v>3561197.2521142564</v>
      </c>
      <c r="L131" s="415">
        <v>3678440.8640949307</v>
      </c>
      <c r="M131" s="415">
        <v>3558976.5955153084</v>
      </c>
      <c r="N131" s="415">
        <v>3086240.8978096922</v>
      </c>
      <c r="O131" s="415">
        <v>3023502.6296455781</v>
      </c>
      <c r="P131" s="415">
        <v>3099054.6031536623</v>
      </c>
      <c r="Q131" s="415">
        <v>3441005.3857840961</v>
      </c>
      <c r="R131" s="415">
        <v>3514379.6658817013</v>
      </c>
      <c r="S131" s="416">
        <v>4067471.3113011857</v>
      </c>
      <c r="T131" s="415">
        <v>3721909.4649265138</v>
      </c>
      <c r="U131" s="415">
        <v>4035801.6910920464</v>
      </c>
      <c r="V131" s="415">
        <v>4241393.2243835218</v>
      </c>
      <c r="W131" s="415">
        <v>4433205.655941939</v>
      </c>
      <c r="X131" s="415">
        <v>5296350.2639433676</v>
      </c>
      <c r="Y131" s="415">
        <v>4177691.3012759197</v>
      </c>
      <c r="Z131" s="415">
        <v>4956964.9312784057</v>
      </c>
      <c r="AA131" s="415">
        <v>5442432.4409341607</v>
      </c>
      <c r="AB131" s="415">
        <v>7362861.8172955355</v>
      </c>
      <c r="AC131" s="416">
        <v>6764327.8704564702</v>
      </c>
      <c r="AD131" s="415">
        <v>6643919.0764740231</v>
      </c>
      <c r="AE131" s="415">
        <v>6127734.9903297089</v>
      </c>
      <c r="AF131" s="415">
        <v>7327165.0668102512</v>
      </c>
      <c r="AG131" s="415">
        <v>7297933.2088367576</v>
      </c>
      <c r="AH131" s="415">
        <v>7383629.578931395</v>
      </c>
      <c r="AI131" s="415">
        <v>8048163.5411034832</v>
      </c>
      <c r="AJ131" s="415">
        <v>9125298.8128393218</v>
      </c>
      <c r="AK131" s="415">
        <v>10159335.28302181</v>
      </c>
      <c r="AL131" s="415">
        <v>10899123.132599024</v>
      </c>
      <c r="AM131" s="416">
        <v>11981507.077455189</v>
      </c>
      <c r="AN131" s="415">
        <v>13592089.120771516</v>
      </c>
      <c r="AO131" s="415">
        <v>11892083.05853905</v>
      </c>
      <c r="AP131" s="415">
        <v>11228862.948121181</v>
      </c>
      <c r="AQ131" s="415">
        <v>11729618.79212879</v>
      </c>
      <c r="AR131" s="415">
        <v>13888352.050401637</v>
      </c>
      <c r="AS131" s="415">
        <v>15382898.621192602</v>
      </c>
      <c r="AT131" s="415">
        <v>16420492.363770343</v>
      </c>
      <c r="AU131" s="415">
        <v>16116610.633024776</v>
      </c>
      <c r="AV131" s="415">
        <v>15276923.481595371</v>
      </c>
      <c r="AW131" s="416">
        <v>13700953.11585</v>
      </c>
      <c r="AX131" s="415">
        <v>15975313.511678033</v>
      </c>
      <c r="AY131" s="415">
        <v>15769022.489826394</v>
      </c>
      <c r="AZ131" s="415">
        <v>17576878.393726245</v>
      </c>
      <c r="BA131" s="415">
        <v>15573727.813823897</v>
      </c>
      <c r="BB131" s="415">
        <v>16749641</v>
      </c>
      <c r="BC131" s="415"/>
      <c r="BD131" s="415"/>
      <c r="BE131" s="415"/>
      <c r="BF131" s="415"/>
      <c r="BG131" s="415"/>
      <c r="BH131" s="417"/>
    </row>
    <row r="132" spans="1:60">
      <c r="A132" s="990">
        <v>99.995999999999995</v>
      </c>
      <c r="B132" s="415">
        <v>4041567.7515967945</v>
      </c>
      <c r="C132" s="415">
        <f t="shared" si="2"/>
        <v>4316253.8008463709</v>
      </c>
      <c r="D132" s="415">
        <v>4590939.8500959473</v>
      </c>
      <c r="E132" s="415">
        <f t="shared" si="3"/>
        <v>4773005.7518509878</v>
      </c>
      <c r="F132" s="415">
        <v>4955071.6536060283</v>
      </c>
      <c r="G132" s="415">
        <v>4731641.6078205863</v>
      </c>
      <c r="H132" s="415">
        <v>5145354.9914307194</v>
      </c>
      <c r="I132" s="416">
        <v>5048368.5559852934</v>
      </c>
      <c r="J132" s="415">
        <v>3871452.7498753229</v>
      </c>
      <c r="K132" s="415">
        <v>4127514.2665257165</v>
      </c>
      <c r="L132" s="415">
        <v>4275625.908500785</v>
      </c>
      <c r="M132" s="415">
        <v>4090144.930573523</v>
      </c>
      <c r="N132" s="415">
        <v>3531130.1519142641</v>
      </c>
      <c r="O132" s="415">
        <v>3467368.4442861872</v>
      </c>
      <c r="P132" s="415">
        <v>3577604.3384533231</v>
      </c>
      <c r="Q132" s="415">
        <v>4016655.0880497554</v>
      </c>
      <c r="R132" s="415">
        <v>4054924.1228702036</v>
      </c>
      <c r="S132" s="416">
        <v>4732037.1789290383</v>
      </c>
      <c r="T132" s="415">
        <v>4256118.3501940034</v>
      </c>
      <c r="U132" s="415">
        <v>4628348.2599496869</v>
      </c>
      <c r="V132" s="415">
        <v>4945265.0918687815</v>
      </c>
      <c r="W132" s="415">
        <v>5066468.3058876041</v>
      </c>
      <c r="X132" s="415">
        <v>6168065.9292651946</v>
      </c>
      <c r="Y132" s="415">
        <v>4559220.9286242798</v>
      </c>
      <c r="Z132" s="415">
        <v>5678951.8775355015</v>
      </c>
      <c r="AA132" s="415">
        <v>6248757.5395897962</v>
      </c>
      <c r="AB132" s="415">
        <v>8603253.7803952899</v>
      </c>
      <c r="AC132" s="416">
        <v>7808675.4331432041</v>
      </c>
      <c r="AD132" s="415">
        <v>7699927.1296893731</v>
      </c>
      <c r="AE132" s="415">
        <v>7130183.7612832412</v>
      </c>
      <c r="AF132" s="415">
        <v>8664161.6706754752</v>
      </c>
      <c r="AG132" s="415">
        <v>8646750.2213700637</v>
      </c>
      <c r="AH132" s="415">
        <v>8616212.2311173044</v>
      </c>
      <c r="AI132" s="415">
        <v>9394281.6821610089</v>
      </c>
      <c r="AJ132" s="415">
        <v>10732194.367210465</v>
      </c>
      <c r="AK132" s="415">
        <v>11889180.976749321</v>
      </c>
      <c r="AL132" s="415">
        <v>12837541.26821137</v>
      </c>
      <c r="AM132" s="416">
        <v>14234670.490961879</v>
      </c>
      <c r="AN132" s="415">
        <v>15986794.702369059</v>
      </c>
      <c r="AO132" s="415">
        <v>13958603.055543525</v>
      </c>
      <c r="AP132" s="415">
        <v>13175685.846053829</v>
      </c>
      <c r="AQ132" s="415">
        <v>13988983.431760095</v>
      </c>
      <c r="AR132" s="415">
        <v>16387353.211596876</v>
      </c>
      <c r="AS132" s="415">
        <v>18309714.583342429</v>
      </c>
      <c r="AT132" s="415">
        <v>19363385.571520966</v>
      </c>
      <c r="AU132" s="415">
        <v>19168578.163916495</v>
      </c>
      <c r="AV132" s="415">
        <v>18166719.520771585</v>
      </c>
      <c r="AW132" s="416">
        <v>16445595.418229999</v>
      </c>
      <c r="AX132" s="415">
        <v>19387319.574492376</v>
      </c>
      <c r="AY132" s="415">
        <v>18848444.962272879</v>
      </c>
      <c r="AZ132" s="415">
        <v>21172389.806719985</v>
      </c>
      <c r="BA132" s="415">
        <v>18747728.70948416</v>
      </c>
      <c r="BB132" s="415">
        <v>20046730</v>
      </c>
      <c r="BC132" s="415"/>
      <c r="BD132" s="415"/>
      <c r="BE132" s="415"/>
      <c r="BF132" s="415"/>
      <c r="BG132" s="415"/>
      <c r="BH132" s="417"/>
    </row>
    <row r="133" spans="1:60">
      <c r="A133" s="990">
        <v>99.997</v>
      </c>
      <c r="B133" s="415">
        <v>4905594.3093717331</v>
      </c>
      <c r="C133" s="415">
        <f t="shared" si="2"/>
        <v>5321233.4860438071</v>
      </c>
      <c r="D133" s="415">
        <v>5736872.6627158821</v>
      </c>
      <c r="E133" s="415">
        <f t="shared" si="3"/>
        <v>5900269.3167454544</v>
      </c>
      <c r="F133" s="415">
        <v>6063665.9707750278</v>
      </c>
      <c r="G133" s="415">
        <v>5805286.7573317997</v>
      </c>
      <c r="H133" s="415">
        <v>6069268.1936857933</v>
      </c>
      <c r="I133" s="416">
        <v>6271582.4279711591</v>
      </c>
      <c r="J133" s="415">
        <v>4651306.7804778526</v>
      </c>
      <c r="K133" s="415">
        <v>5102647.1851052819</v>
      </c>
      <c r="L133" s="415">
        <v>5211412.0337385265</v>
      </c>
      <c r="M133" s="415">
        <v>4952422.7266062954</v>
      </c>
      <c r="N133" s="415">
        <v>4212497.4048280595</v>
      </c>
      <c r="O133" s="415">
        <v>4191577.0445511756</v>
      </c>
      <c r="P133" s="415">
        <v>4344246.3521170998</v>
      </c>
      <c r="Q133" s="415">
        <v>4886239.2419665335</v>
      </c>
      <c r="R133" s="415">
        <v>4898891.47513506</v>
      </c>
      <c r="S133" s="416">
        <v>5725328.1313734027</v>
      </c>
      <c r="T133" s="415">
        <v>5145503.9120752504</v>
      </c>
      <c r="U133" s="415">
        <v>5642000.453611129</v>
      </c>
      <c r="V133" s="415">
        <v>6002242.7779668905</v>
      </c>
      <c r="W133" s="415">
        <v>6166535.2916440275</v>
      </c>
      <c r="X133" s="415">
        <v>7603836.5118420562</v>
      </c>
      <c r="Y133" s="415">
        <v>5160569.5303279124</v>
      </c>
      <c r="Z133" s="415">
        <v>6824168.0164641803</v>
      </c>
      <c r="AA133" s="415">
        <v>7561832.7377628395</v>
      </c>
      <c r="AB133" s="415">
        <v>10523944.024023425</v>
      </c>
      <c r="AC133" s="416">
        <v>9655859.8013069388</v>
      </c>
      <c r="AD133" s="415">
        <v>9520133.9425292667</v>
      </c>
      <c r="AE133" s="415">
        <v>8783439.8994705062</v>
      </c>
      <c r="AF133" s="415">
        <v>10729341.949046703</v>
      </c>
      <c r="AG133" s="415">
        <v>10894489.772567708</v>
      </c>
      <c r="AH133" s="415">
        <v>10713625.266433982</v>
      </c>
      <c r="AI133" s="415">
        <v>11578793.455422796</v>
      </c>
      <c r="AJ133" s="415">
        <v>13217604.833311262</v>
      </c>
      <c r="AK133" s="415">
        <v>14662941.169067504</v>
      </c>
      <c r="AL133" s="415">
        <v>15856259.564094018</v>
      </c>
      <c r="AM133" s="416">
        <v>17710664.368202474</v>
      </c>
      <c r="AN133" s="415">
        <v>20061731.323356394</v>
      </c>
      <c r="AO133" s="415">
        <v>17377145.215220634</v>
      </c>
      <c r="AP133" s="415">
        <v>16587911.153296061</v>
      </c>
      <c r="AQ133" s="415">
        <v>17330146.093284145</v>
      </c>
      <c r="AR133" s="415">
        <v>20394755.00398263</v>
      </c>
      <c r="AS133" s="415">
        <v>22916879.053603791</v>
      </c>
      <c r="AT133" s="415">
        <v>24198521.225383025</v>
      </c>
      <c r="AU133" s="415">
        <v>24109296.096178651</v>
      </c>
      <c r="AV133" s="415">
        <v>22870015.966903023</v>
      </c>
      <c r="AW133" s="416">
        <v>20875932.593559999</v>
      </c>
      <c r="AX133" s="415">
        <v>25044111.671814252</v>
      </c>
      <c r="AY133" s="415">
        <v>23904810.423996609</v>
      </c>
      <c r="AZ133" s="415">
        <v>27136019.146179587</v>
      </c>
      <c r="BA133" s="415">
        <v>23825792.003348991</v>
      </c>
      <c r="BB133" s="415">
        <v>25444724</v>
      </c>
      <c r="BC133" s="415"/>
      <c r="BD133" s="415"/>
      <c r="BE133" s="415"/>
      <c r="BF133" s="415"/>
      <c r="BG133" s="415"/>
      <c r="BH133" s="417"/>
    </row>
    <row r="134" spans="1:60">
      <c r="A134" s="990">
        <v>99.998000000000005</v>
      </c>
      <c r="B134" s="415">
        <v>6700348.8681337815</v>
      </c>
      <c r="C134" s="415">
        <f t="shared" si="2"/>
        <v>7297493.7268200228</v>
      </c>
      <c r="D134" s="415">
        <v>7894638.5855062641</v>
      </c>
      <c r="E134" s="415">
        <f t="shared" si="3"/>
        <v>8065405.5621557161</v>
      </c>
      <c r="F134" s="415">
        <v>8236172.5388051681</v>
      </c>
      <c r="G134" s="415">
        <v>7862885.1127084531</v>
      </c>
      <c r="H134" s="415">
        <v>8289474.3453269862</v>
      </c>
      <c r="I134" s="416">
        <v>8700957.2012128159</v>
      </c>
      <c r="J134" s="415">
        <v>6274586.8538785875</v>
      </c>
      <c r="K134" s="415">
        <v>7016502.0079823965</v>
      </c>
      <c r="L134" s="415">
        <v>7123363.5855040103</v>
      </c>
      <c r="M134" s="415">
        <v>6594762.5191893056</v>
      </c>
      <c r="N134" s="415">
        <v>5602706.7785154982</v>
      </c>
      <c r="O134" s="415">
        <v>5559036.8353097048</v>
      </c>
      <c r="P134" s="415">
        <v>5808480.1484797085</v>
      </c>
      <c r="Q134" s="415">
        <v>6599592.7468680581</v>
      </c>
      <c r="R134" s="415">
        <v>6469931.6420556866</v>
      </c>
      <c r="S134" s="416">
        <v>7814940.638633512</v>
      </c>
      <c r="T134" s="415">
        <v>7091949.1406231634</v>
      </c>
      <c r="U134" s="415">
        <v>7590077.1506590117</v>
      </c>
      <c r="V134" s="415">
        <v>8065294.8641622588</v>
      </c>
      <c r="W134" s="415">
        <v>8174258.8662384544</v>
      </c>
      <c r="X134" s="415">
        <v>10210715.495405134</v>
      </c>
      <c r="Y134" s="415">
        <v>5992275.345003699</v>
      </c>
      <c r="Z134" s="415">
        <v>9030893.5126001388</v>
      </c>
      <c r="AA134" s="415">
        <v>10334845.560392966</v>
      </c>
      <c r="AB134" s="415">
        <v>14272770.572952021</v>
      </c>
      <c r="AC134" s="416">
        <v>13273672.879004298</v>
      </c>
      <c r="AD134" s="415">
        <v>13131387.973499862</v>
      </c>
      <c r="AE134" s="415">
        <v>12123461.52741646</v>
      </c>
      <c r="AF134" s="415">
        <v>14884635.690825516</v>
      </c>
      <c r="AG134" s="415">
        <v>15544807.892980503</v>
      </c>
      <c r="AH134" s="415">
        <v>14900466.528163671</v>
      </c>
      <c r="AI134" s="415">
        <v>15964799.633190962</v>
      </c>
      <c r="AJ134" s="415">
        <v>18314547.645064753</v>
      </c>
      <c r="AK134" s="415">
        <v>20321849.382441193</v>
      </c>
      <c r="AL134" s="415">
        <v>21667085.919358358</v>
      </c>
      <c r="AM134" s="416">
        <v>24365269.027619287</v>
      </c>
      <c r="AN134" s="415">
        <v>26892311.256354284</v>
      </c>
      <c r="AO134" s="415">
        <v>24041197.008084308</v>
      </c>
      <c r="AP134" s="415">
        <v>23142053.427122612</v>
      </c>
      <c r="AQ134" s="415">
        <v>24278641.010142598</v>
      </c>
      <c r="AR134" s="415">
        <v>28114330.818621606</v>
      </c>
      <c r="AS134" s="415">
        <v>32337437.022576913</v>
      </c>
      <c r="AT134" s="415">
        <v>33959714.501192808</v>
      </c>
      <c r="AU134" s="415">
        <v>34125916.757829994</v>
      </c>
      <c r="AV134" s="415">
        <v>32438014.434893433</v>
      </c>
      <c r="AW134" s="416">
        <v>30616889.05528</v>
      </c>
      <c r="AX134" s="415">
        <v>36634239.240479916</v>
      </c>
      <c r="AY134" s="415">
        <v>34126647.935875453</v>
      </c>
      <c r="AZ134" s="415">
        <v>38752582.618980087</v>
      </c>
      <c r="BA134" s="415">
        <v>34526233.170138143</v>
      </c>
      <c r="BB134" s="415">
        <v>36613032</v>
      </c>
      <c r="BC134" s="415"/>
      <c r="BD134" s="415"/>
      <c r="BE134" s="415"/>
      <c r="BF134" s="415"/>
      <c r="BG134" s="415"/>
      <c r="BH134" s="417"/>
    </row>
    <row r="135" spans="1:60">
      <c r="A135" s="990">
        <v>99.998999999999995</v>
      </c>
      <c r="B135" s="415">
        <v>18391235.587504353</v>
      </c>
      <c r="C135" s="415">
        <f t="shared" si="2"/>
        <v>20318601.178869009</v>
      </c>
      <c r="D135" s="415">
        <v>22245966.770233661</v>
      </c>
      <c r="E135" s="415">
        <f t="shared" si="3"/>
        <v>22798980.550725013</v>
      </c>
      <c r="F135" s="415">
        <v>23351994.331216365</v>
      </c>
      <c r="G135" s="415">
        <v>19784699.389879238</v>
      </c>
      <c r="H135" s="415">
        <v>21985578.867702331</v>
      </c>
      <c r="I135" s="416">
        <v>23667643.682757962</v>
      </c>
      <c r="J135" s="415">
        <v>17149852.913678199</v>
      </c>
      <c r="K135" s="415">
        <v>17450586.073998965</v>
      </c>
      <c r="L135" s="415">
        <v>19344140.35772761</v>
      </c>
      <c r="M135" s="415">
        <v>16206496.365674859</v>
      </c>
      <c r="N135" s="415">
        <v>14084277.009021036</v>
      </c>
      <c r="O135" s="415">
        <v>14560062.106392846</v>
      </c>
      <c r="P135" s="415">
        <v>15058435.761433598</v>
      </c>
      <c r="Q135" s="415">
        <v>16596142.813445875</v>
      </c>
      <c r="R135" s="415">
        <v>15760307.169220114</v>
      </c>
      <c r="S135" s="416">
        <v>23160320.012010552</v>
      </c>
      <c r="T135" s="415">
        <v>16573222.13128748</v>
      </c>
      <c r="U135" s="415">
        <v>19298976.134963125</v>
      </c>
      <c r="V135" s="415">
        <v>19458925.478248533</v>
      </c>
      <c r="W135" s="415">
        <v>19219248.854711637</v>
      </c>
      <c r="X135" s="415">
        <v>25076691.66463073</v>
      </c>
      <c r="Y135" s="415">
        <v>7193498.3790763561</v>
      </c>
      <c r="Z135" s="415">
        <v>22280894.253912676</v>
      </c>
      <c r="AA135" s="415">
        <v>26261532.234143399</v>
      </c>
      <c r="AB135" s="415">
        <v>39393612.245624542</v>
      </c>
      <c r="AC135" s="416">
        <v>33776521.516496509</v>
      </c>
      <c r="AD135" s="415">
        <v>35059556.065136574</v>
      </c>
      <c r="AE135" s="415">
        <v>32018818.764753867</v>
      </c>
      <c r="AF135" s="415">
        <v>39445436.796056725</v>
      </c>
      <c r="AG135" s="415">
        <v>39046645.801920183</v>
      </c>
      <c r="AH135" s="415">
        <v>40578907.464759201</v>
      </c>
      <c r="AI135" s="415">
        <v>42389661.519058183</v>
      </c>
      <c r="AJ135" s="415">
        <v>49764322.698323578</v>
      </c>
      <c r="AK135" s="415">
        <v>53114823.301700287</v>
      </c>
      <c r="AL135" s="415">
        <v>54620899.516073197</v>
      </c>
      <c r="AM135" s="416">
        <v>65656565.51754608</v>
      </c>
      <c r="AN135" s="415">
        <v>71594587.935230047</v>
      </c>
      <c r="AO135" s="415">
        <v>68540960.535296664</v>
      </c>
      <c r="AP135" s="415">
        <v>68200574.964503974</v>
      </c>
      <c r="AQ135" s="415">
        <v>73949796.519412041</v>
      </c>
      <c r="AR135" s="415">
        <v>84858452.642980903</v>
      </c>
      <c r="AS135" s="415">
        <v>95354339.414397687</v>
      </c>
      <c r="AT135" s="415">
        <v>102740979.87671101</v>
      </c>
      <c r="AU135" s="415">
        <v>111029784.92595688</v>
      </c>
      <c r="AV135" s="415">
        <v>112739028.26813404</v>
      </c>
      <c r="AW135" s="416">
        <v>117104685.7464</v>
      </c>
      <c r="AX135" s="415">
        <v>131468459.98106317</v>
      </c>
      <c r="AY135" s="415">
        <v>110965068.71523537</v>
      </c>
      <c r="AZ135" s="415">
        <v>128496355.114565</v>
      </c>
      <c r="BA135" s="415">
        <v>116296118.57518953</v>
      </c>
      <c r="BB135" s="415">
        <v>121940496</v>
      </c>
      <c r="BC135" s="415"/>
      <c r="BD135" s="415"/>
      <c r="BE135" s="415"/>
      <c r="BF135" s="415"/>
      <c r="BG135" s="415"/>
      <c r="BH135" s="417"/>
    </row>
    <row r="136" spans="1:60" ht="16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40" spans="1:60" ht="16" thickBot="1"/>
    <row r="141" spans="1:60" ht="16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7:BH7"/>
    <mergeCell ref="B6:BH6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K121"/>
  <sheetViews>
    <sheetView workbookViewId="0">
      <pane xSplit="1" ySplit="8" topLeftCell="B81" activePane="bottomRight" state="frozen"/>
      <selection activeCell="A4" sqref="A4:BH4"/>
      <selection pane="topRight" activeCell="A4" sqref="A4:BH4"/>
      <selection pane="bottomLeft" activeCell="A4" sqref="A4:BH4"/>
      <selection pane="bottomRight" activeCell="G120" sqref="G120:K120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45" t="s">
        <v>227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7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41" t="s">
        <v>1216</v>
      </c>
      <c r="C7" s="1241"/>
      <c r="D7" s="1241"/>
      <c r="E7" s="1241"/>
      <c r="F7" s="1241"/>
      <c r="G7" s="1253" t="s">
        <v>226</v>
      </c>
      <c r="H7" s="1241"/>
      <c r="I7" s="1241"/>
      <c r="J7" s="1241"/>
      <c r="K7" s="1244"/>
    </row>
    <row r="8" spans="1:11" s="98" customFormat="1" ht="52" customHeight="1">
      <c r="A8" s="106"/>
      <c r="B8" s="974" t="s">
        <v>1062</v>
      </c>
      <c r="C8" s="380" t="s">
        <v>123</v>
      </c>
      <c r="D8" s="380" t="s">
        <v>124</v>
      </c>
      <c r="E8" s="380" t="s">
        <v>125</v>
      </c>
      <c r="F8" s="380" t="s">
        <v>57</v>
      </c>
      <c r="G8" s="974" t="s">
        <v>1062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avgpeinc!B2</f>
        <v>11653.115469389279</v>
      </c>
      <c r="C9" s="344"/>
      <c r="D9" s="96"/>
      <c r="E9" s="96"/>
      <c r="F9" s="95">
        <f>avgpeinc!F2</f>
        <v>17521.55530657728</v>
      </c>
      <c r="G9" s="472">
        <f>B9/$B9</f>
        <v>1</v>
      </c>
      <c r="H9" s="480"/>
      <c r="I9" s="481"/>
      <c r="J9" s="480"/>
      <c r="K9" s="482">
        <f t="shared" ref="K9:K72" si="0">F9/$B9</f>
        <v>1.5035940691228349</v>
      </c>
    </row>
    <row r="10" spans="1:11" s="98" customFormat="1" ht="15" customHeight="1">
      <c r="A10" s="103">
        <v>1914</v>
      </c>
      <c r="B10" s="456">
        <f>avgpeinc!B3</f>
        <v>10529.00960452561</v>
      </c>
      <c r="C10" s="344"/>
      <c r="D10" s="96"/>
      <c r="E10" s="96"/>
      <c r="F10" s="95">
        <f>avgpeinc!F3</f>
        <v>15852.703007504531</v>
      </c>
      <c r="G10" s="472">
        <f t="shared" ref="G10:K73" si="1">B10/$B10</f>
        <v>1</v>
      </c>
      <c r="H10" s="480"/>
      <c r="I10" s="481"/>
      <c r="J10" s="480"/>
      <c r="K10" s="482">
        <f t="shared" si="0"/>
        <v>1.505621478461818</v>
      </c>
    </row>
    <row r="11" spans="1:11" s="98" customFormat="1" ht="15" customHeight="1">
      <c r="A11" s="103">
        <v>1915</v>
      </c>
      <c r="B11" s="456">
        <f>avgpeinc!B4</f>
        <v>10737.727654668262</v>
      </c>
      <c r="C11" s="344"/>
      <c r="D11" s="96"/>
      <c r="E11" s="96"/>
      <c r="F11" s="95">
        <f>avgpeinc!F4</f>
        <v>16188.041783719624</v>
      </c>
      <c r="G11" s="472">
        <f t="shared" si="1"/>
        <v>1</v>
      </c>
      <c r="H11" s="480"/>
      <c r="I11" s="481"/>
      <c r="J11" s="480"/>
      <c r="K11" s="482">
        <f t="shared" si="0"/>
        <v>1.507585431884354</v>
      </c>
    </row>
    <row r="12" spans="1:11" s="98" customFormat="1" ht="15" customHeight="1">
      <c r="A12" s="103">
        <v>1916</v>
      </c>
      <c r="B12" s="456">
        <f>avgpeinc!B5</f>
        <v>12243.891223382116</v>
      </c>
      <c r="C12" s="344"/>
      <c r="D12" s="96"/>
      <c r="E12" s="96"/>
      <c r="F12" s="95">
        <f>avgpeinc!F5</f>
        <v>18482.15226313144</v>
      </c>
      <c r="G12" s="472">
        <f t="shared" si="1"/>
        <v>1</v>
      </c>
      <c r="H12" s="480"/>
      <c r="I12" s="481"/>
      <c r="J12" s="480"/>
      <c r="K12" s="482">
        <f t="shared" si="0"/>
        <v>1.5094998743402865</v>
      </c>
    </row>
    <row r="13" spans="1:11" s="98" customFormat="1" ht="15" customHeight="1">
      <c r="A13" s="103">
        <v>1917</v>
      </c>
      <c r="B13" s="456">
        <f>avgpeinc!B6</f>
        <v>12050.862350463867</v>
      </c>
      <c r="C13" s="344"/>
      <c r="D13" s="96"/>
      <c r="E13" s="96"/>
      <c r="F13" s="95">
        <f>avgpeinc!F6</f>
        <v>18175.804818782184</v>
      </c>
      <c r="G13" s="472">
        <f t="shared" si="1"/>
        <v>1</v>
      </c>
      <c r="H13" s="480"/>
      <c r="I13" s="481"/>
      <c r="J13" s="480"/>
      <c r="K13" s="482">
        <f t="shared" si="0"/>
        <v>1.5082576076460248</v>
      </c>
    </row>
    <row r="14" spans="1:11" s="98" customFormat="1" ht="15" customHeight="1">
      <c r="A14" s="103">
        <v>1918</v>
      </c>
      <c r="B14" s="456">
        <f>avgpeinc!B7</f>
        <v>12749.782697966171</v>
      </c>
      <c r="C14" s="381"/>
      <c r="D14" s="341"/>
      <c r="E14" s="341"/>
      <c r="F14" s="95">
        <f>avgpeinc!F7</f>
        <v>19061.793484089394</v>
      </c>
      <c r="G14" s="472">
        <f t="shared" si="1"/>
        <v>1</v>
      </c>
      <c r="H14" s="480"/>
      <c r="I14" s="481"/>
      <c r="J14" s="480"/>
      <c r="K14" s="482">
        <f t="shared" si="0"/>
        <v>1.4950681070925316</v>
      </c>
    </row>
    <row r="15" spans="1:11" s="98" customFormat="1" ht="15" customHeight="1">
      <c r="A15" s="102">
        <v>1919</v>
      </c>
      <c r="B15" s="457">
        <f>avgpeinc!B8</f>
        <v>12081.035361245136</v>
      </c>
      <c r="C15" s="382"/>
      <c r="D15" s="342"/>
      <c r="E15" s="342"/>
      <c r="F15" s="99">
        <f>avgpeinc!F8</f>
        <v>18174.524550320988</v>
      </c>
      <c r="G15" s="473">
        <f t="shared" si="1"/>
        <v>1</v>
      </c>
      <c r="H15" s="483"/>
      <c r="I15" s="484"/>
      <c r="J15" s="483"/>
      <c r="K15" s="485">
        <f t="shared" si="0"/>
        <v>1.5043846828412746</v>
      </c>
    </row>
    <row r="16" spans="1:11" s="98" customFormat="1" ht="15" customHeight="1">
      <c r="A16" s="103">
        <v>1920</v>
      </c>
      <c r="B16" s="456">
        <f>avgpeinc!B9</f>
        <v>11818.501477407306</v>
      </c>
      <c r="C16" s="381"/>
      <c r="D16" s="341"/>
      <c r="E16" s="341"/>
      <c r="F16" s="95">
        <f>avgpeinc!F9</f>
        <v>17799.240204956379</v>
      </c>
      <c r="G16" s="472">
        <f t="shared" si="1"/>
        <v>1</v>
      </c>
      <c r="H16" s="480"/>
      <c r="I16" s="481"/>
      <c r="J16" s="480"/>
      <c r="K16" s="482">
        <f t="shared" si="0"/>
        <v>1.5060488200625164</v>
      </c>
    </row>
    <row r="17" spans="1:11" s="98" customFormat="1" ht="15" customHeight="1">
      <c r="A17" s="103">
        <v>1921</v>
      </c>
      <c r="B17" s="456">
        <f>avgpeinc!B10</f>
        <v>10657.5731258367</v>
      </c>
      <c r="C17" s="381"/>
      <c r="D17" s="341"/>
      <c r="E17" s="341"/>
      <c r="F17" s="95">
        <f>avgpeinc!F10</f>
        <v>16013.106253737596</v>
      </c>
      <c r="G17" s="472">
        <f t="shared" si="1"/>
        <v>1</v>
      </c>
      <c r="H17" s="480"/>
      <c r="I17" s="481"/>
      <c r="J17" s="480"/>
      <c r="K17" s="482">
        <f t="shared" si="0"/>
        <v>1.5025096299754872</v>
      </c>
    </row>
    <row r="18" spans="1:11" s="98" customFormat="1" ht="15" customHeight="1">
      <c r="A18" s="103">
        <v>1922</v>
      </c>
      <c r="B18" s="456">
        <f>avgpeinc!B11</f>
        <v>11568.110415495808</v>
      </c>
      <c r="C18" s="381"/>
      <c r="D18" s="341"/>
      <c r="E18" s="341"/>
      <c r="F18" s="95">
        <f>avgpeinc!F11</f>
        <v>17331.576124192179</v>
      </c>
      <c r="G18" s="472">
        <f t="shared" si="1"/>
        <v>1</v>
      </c>
      <c r="H18" s="480"/>
      <c r="I18" s="481"/>
      <c r="J18" s="480"/>
      <c r="K18" s="482">
        <f t="shared" si="0"/>
        <v>1.4982201501963577</v>
      </c>
    </row>
    <row r="19" spans="1:11" s="98" customFormat="1" ht="15" customHeight="1">
      <c r="A19" s="103">
        <v>1923</v>
      </c>
      <c r="B19" s="456">
        <f>avgpeinc!B12</f>
        <v>13017.208961135675</v>
      </c>
      <c r="C19" s="381"/>
      <c r="D19" s="341"/>
      <c r="E19" s="341"/>
      <c r="F19" s="95">
        <f>avgpeinc!F12</f>
        <v>19491.957970177216</v>
      </c>
      <c r="G19" s="472">
        <f t="shared" si="1"/>
        <v>1</v>
      </c>
      <c r="H19" s="480"/>
      <c r="I19" s="481"/>
      <c r="J19" s="480"/>
      <c r="K19" s="482">
        <f t="shared" si="0"/>
        <v>1.4973991758427343</v>
      </c>
    </row>
    <row r="20" spans="1:11" s="98" customFormat="1" ht="15" customHeight="1">
      <c r="A20" s="103">
        <v>1924</v>
      </c>
      <c r="B20" s="456">
        <f>avgpeinc!B13</f>
        <v>12851.300497927885</v>
      </c>
      <c r="C20" s="381"/>
      <c r="D20" s="341"/>
      <c r="E20" s="341"/>
      <c r="F20" s="95">
        <f>avgpeinc!F13</f>
        <v>19239.855727386526</v>
      </c>
      <c r="G20" s="472">
        <f t="shared" si="1"/>
        <v>1</v>
      </c>
      <c r="H20" s="480"/>
      <c r="I20" s="481"/>
      <c r="J20" s="480"/>
      <c r="K20" s="482">
        <f t="shared" si="0"/>
        <v>1.4971135201833246</v>
      </c>
    </row>
    <row r="21" spans="1:11" s="98" customFormat="1" ht="15" customHeight="1">
      <c r="A21" s="103">
        <v>1925</v>
      </c>
      <c r="B21" s="456">
        <f>avgpeinc!B14</f>
        <v>13082.520991527865</v>
      </c>
      <c r="C21" s="381"/>
      <c r="D21" s="341"/>
      <c r="E21" s="341"/>
      <c r="F21" s="95">
        <f>avgpeinc!F14</f>
        <v>19581.863039429794</v>
      </c>
      <c r="G21" s="472">
        <f t="shared" si="1"/>
        <v>1</v>
      </c>
      <c r="H21" s="480"/>
      <c r="I21" s="481"/>
      <c r="J21" s="480"/>
      <c r="K21" s="482">
        <f t="shared" si="0"/>
        <v>1.4967958432561164</v>
      </c>
    </row>
    <row r="22" spans="1:11" s="98" customFormat="1" ht="15" customHeight="1">
      <c r="A22" s="103">
        <v>1926</v>
      </c>
      <c r="B22" s="456">
        <f>avgpeinc!B15</f>
        <v>13693.217580416789</v>
      </c>
      <c r="C22" s="381"/>
      <c r="D22" s="341"/>
      <c r="E22" s="341"/>
      <c r="F22" s="95">
        <f>avgpeinc!F15</f>
        <v>20521.739888094595</v>
      </c>
      <c r="G22" s="472">
        <f t="shared" si="1"/>
        <v>1</v>
      </c>
      <c r="H22" s="480"/>
      <c r="I22" s="481"/>
      <c r="J22" s="480"/>
      <c r="K22" s="482">
        <f t="shared" si="0"/>
        <v>1.4986791648913507</v>
      </c>
    </row>
    <row r="23" spans="1:11" s="98" customFormat="1" ht="15" customHeight="1">
      <c r="A23" s="103">
        <v>1927</v>
      </c>
      <c r="B23" s="456">
        <f>avgpeinc!B16</f>
        <v>13441.802243774542</v>
      </c>
      <c r="C23" s="381"/>
      <c r="D23" s="341"/>
      <c r="E23" s="341"/>
      <c r="F23" s="95">
        <f>avgpeinc!F16</f>
        <v>20171.294086455455</v>
      </c>
      <c r="G23" s="472">
        <f t="shared" si="1"/>
        <v>1</v>
      </c>
      <c r="H23" s="480"/>
      <c r="I23" s="481"/>
      <c r="J23" s="480"/>
      <c r="K23" s="482">
        <f t="shared" si="0"/>
        <v>1.5006391048341468</v>
      </c>
    </row>
    <row r="24" spans="1:11" s="98" customFormat="1" ht="15" customHeight="1">
      <c r="A24" s="103">
        <v>1928</v>
      </c>
      <c r="B24" s="456">
        <f>avgpeinc!B17</f>
        <v>13587.214455205803</v>
      </c>
      <c r="C24" s="381"/>
      <c r="D24" s="341"/>
      <c r="E24" s="341"/>
      <c r="F24" s="95">
        <f>avgpeinc!F17</f>
        <v>20440.981812866328</v>
      </c>
      <c r="G24" s="472">
        <f t="shared" si="1"/>
        <v>1</v>
      </c>
      <c r="H24" s="480"/>
      <c r="I24" s="481"/>
      <c r="J24" s="480"/>
      <c r="K24" s="482">
        <f t="shared" si="0"/>
        <v>1.5044277015171843</v>
      </c>
    </row>
    <row r="25" spans="1:11" s="98" customFormat="1" ht="15" customHeight="1">
      <c r="A25" s="102">
        <v>1929</v>
      </c>
      <c r="B25" s="457">
        <f>avgpeinc!B18</f>
        <v>14256.898503886012</v>
      </c>
      <c r="C25" s="382"/>
      <c r="D25" s="342"/>
      <c r="E25" s="342"/>
      <c r="F25" s="99">
        <f>avgpeinc!F18</f>
        <v>21526.072362636245</v>
      </c>
      <c r="G25" s="473">
        <f t="shared" si="1"/>
        <v>1</v>
      </c>
      <c r="H25" s="483"/>
      <c r="I25" s="484"/>
      <c r="J25" s="483"/>
      <c r="K25" s="485">
        <f t="shared" si="0"/>
        <v>1.5098706325761433</v>
      </c>
    </row>
    <row r="26" spans="1:11" s="98" customFormat="1" ht="15" customHeight="1">
      <c r="A26" s="103">
        <v>1930</v>
      </c>
      <c r="B26" s="456">
        <f>avgpeinc!B19</f>
        <v>12834.65368432554</v>
      </c>
      <c r="C26" s="381"/>
      <c r="D26" s="341"/>
      <c r="E26" s="341"/>
      <c r="F26" s="95">
        <f>avgpeinc!F19</f>
        <v>19479.005556482411</v>
      </c>
      <c r="G26" s="472">
        <f t="shared" si="1"/>
        <v>1</v>
      </c>
      <c r="H26" s="480"/>
      <c r="I26" s="481"/>
      <c r="J26" s="480"/>
      <c r="K26" s="482">
        <f t="shared" si="0"/>
        <v>1.5176884422110553</v>
      </c>
    </row>
    <row r="27" spans="1:11" s="98" customFormat="1" ht="15" customHeight="1">
      <c r="A27" s="103">
        <v>1931</v>
      </c>
      <c r="B27" s="456">
        <f>avgpeinc!B20</f>
        <v>11481.937000104412</v>
      </c>
      <c r="C27" s="381"/>
      <c r="D27" s="341"/>
      <c r="E27" s="341"/>
      <c r="F27" s="95">
        <f>avgpeinc!F20</f>
        <v>17433.831654472673</v>
      </c>
      <c r="G27" s="472">
        <f t="shared" si="1"/>
        <v>1</v>
      </c>
      <c r="H27" s="480"/>
      <c r="I27" s="481"/>
      <c r="J27" s="480"/>
      <c r="K27" s="482">
        <f t="shared" si="0"/>
        <v>1.5183702588086085</v>
      </c>
    </row>
    <row r="28" spans="1:11" s="98" customFormat="1" ht="15" customHeight="1">
      <c r="A28" s="103">
        <v>1932</v>
      </c>
      <c r="B28" s="456">
        <f>avgpeinc!B21</f>
        <v>9702.2979298343089</v>
      </c>
      <c r="C28" s="381"/>
      <c r="D28" s="341"/>
      <c r="E28" s="341"/>
      <c r="F28" s="95">
        <f>avgpeinc!F21</f>
        <v>14744.676136770913</v>
      </c>
      <c r="G28" s="472">
        <f t="shared" si="1"/>
        <v>1</v>
      </c>
      <c r="H28" s="480"/>
      <c r="I28" s="481"/>
      <c r="J28" s="480"/>
      <c r="K28" s="482">
        <f t="shared" si="0"/>
        <v>1.5197096856231784</v>
      </c>
    </row>
    <row r="29" spans="1:11" s="98" customFormat="1" ht="15" customHeight="1">
      <c r="A29" s="103">
        <v>1933</v>
      </c>
      <c r="B29" s="456">
        <f>avgpeinc!B22</f>
        <v>9406.5995956274437</v>
      </c>
      <c r="C29" s="381"/>
      <c r="D29" s="341"/>
      <c r="E29" s="341"/>
      <c r="F29" s="95">
        <f>avgpeinc!F22</f>
        <v>14314.999141178971</v>
      </c>
      <c r="G29" s="472">
        <f t="shared" si="1"/>
        <v>1</v>
      </c>
      <c r="H29" s="480"/>
      <c r="I29" s="481"/>
      <c r="J29" s="480"/>
      <c r="K29" s="482">
        <f t="shared" si="0"/>
        <v>1.5218038139768535</v>
      </c>
    </row>
    <row r="30" spans="1:11" s="98" customFormat="1" ht="15" customHeight="1">
      <c r="A30" s="103">
        <v>1934</v>
      </c>
      <c r="B30" s="456">
        <f>avgpeinc!B23</f>
        <v>10546.757124224971</v>
      </c>
      <c r="C30" s="381"/>
      <c r="D30" s="341"/>
      <c r="E30" s="341"/>
      <c r="F30" s="95">
        <f>avgpeinc!F23</f>
        <v>16075.607392379143</v>
      </c>
      <c r="G30" s="472">
        <f t="shared" si="1"/>
        <v>1</v>
      </c>
      <c r="H30" s="480"/>
      <c r="I30" s="481"/>
      <c r="J30" s="480"/>
      <c r="K30" s="482">
        <f t="shared" si="0"/>
        <v>1.524222773221438</v>
      </c>
    </row>
    <row r="31" spans="1:11" s="98" customFormat="1" ht="15" customHeight="1">
      <c r="A31" s="103">
        <v>1935</v>
      </c>
      <c r="B31" s="456">
        <f>avgpeinc!B24</f>
        <v>11578.516597646401</v>
      </c>
      <c r="C31" s="381"/>
      <c r="D31" s="341"/>
      <c r="E31" s="341"/>
      <c r="F31" s="95">
        <f>avgpeinc!F24</f>
        <v>17660.467561134359</v>
      </c>
      <c r="G31" s="472">
        <f t="shared" si="1"/>
        <v>1</v>
      </c>
      <c r="H31" s="480"/>
      <c r="I31" s="481"/>
      <c r="J31" s="480"/>
      <c r="K31" s="482">
        <f t="shared" si="0"/>
        <v>1.5252789433081828</v>
      </c>
    </row>
    <row r="32" spans="1:11" s="98" customFormat="1" ht="15" customHeight="1">
      <c r="A32" s="103">
        <v>1936</v>
      </c>
      <c r="B32" s="456">
        <f>avgpeinc!B25</f>
        <v>12799.374956596323</v>
      </c>
      <c r="C32" s="381"/>
      <c r="D32" s="341"/>
      <c r="E32" s="341"/>
      <c r="F32" s="95">
        <f>avgpeinc!F25</f>
        <v>19529.48237378589</v>
      </c>
      <c r="G32" s="472">
        <f t="shared" si="1"/>
        <v>1</v>
      </c>
      <c r="H32" s="480"/>
      <c r="I32" s="481"/>
      <c r="J32" s="480"/>
      <c r="K32" s="482">
        <f t="shared" si="0"/>
        <v>1.5258153183270187</v>
      </c>
    </row>
    <row r="33" spans="1:11" s="98" customFormat="1" ht="15" customHeight="1">
      <c r="A33" s="103">
        <v>1937</v>
      </c>
      <c r="B33" s="456">
        <f>avgpeinc!B26</f>
        <v>13627.432300639301</v>
      </c>
      <c r="C33" s="381"/>
      <c r="D33" s="341"/>
      <c r="E33" s="341"/>
      <c r="F33" s="95">
        <f>avgpeinc!F26</f>
        <v>20792.83460147784</v>
      </c>
      <c r="G33" s="472">
        <f t="shared" si="1"/>
        <v>1</v>
      </c>
      <c r="H33" s="480"/>
      <c r="I33" s="481"/>
      <c r="J33" s="480"/>
      <c r="K33" s="482">
        <f t="shared" si="0"/>
        <v>1.5258072205210949</v>
      </c>
    </row>
    <row r="34" spans="1:11" s="98" customFormat="1" ht="15" customHeight="1">
      <c r="A34" s="103">
        <v>1938</v>
      </c>
      <c r="B34" s="456">
        <f>avgpeinc!B27</f>
        <v>12662.850063404709</v>
      </c>
      <c r="C34" s="381"/>
      <c r="D34" s="341"/>
      <c r="E34" s="341"/>
      <c r="F34" s="95">
        <f>avgpeinc!F27</f>
        <v>19298.822336522113</v>
      </c>
      <c r="G34" s="472">
        <f t="shared" si="1"/>
        <v>1</v>
      </c>
      <c r="H34" s="480"/>
      <c r="I34" s="481"/>
      <c r="J34" s="480"/>
      <c r="K34" s="482">
        <f t="shared" si="0"/>
        <v>1.5240504499295291</v>
      </c>
    </row>
    <row r="35" spans="1:11" s="98" customFormat="1" ht="15" customHeight="1">
      <c r="A35" s="102">
        <v>1939</v>
      </c>
      <c r="B35" s="457">
        <f>avgpeinc!B28</f>
        <v>13548.77427502749</v>
      </c>
      <c r="C35" s="382"/>
      <c r="D35" s="342"/>
      <c r="E35" s="342"/>
      <c r="F35" s="99">
        <f>avgpeinc!F28</f>
        <v>20616.053784642496</v>
      </c>
      <c r="G35" s="473">
        <f t="shared" si="1"/>
        <v>1</v>
      </c>
      <c r="H35" s="483"/>
      <c r="I35" s="484"/>
      <c r="J35" s="483"/>
      <c r="K35" s="485">
        <f t="shared" si="0"/>
        <v>1.5216176287356935</v>
      </c>
    </row>
    <row r="36" spans="1:11" s="98" customFormat="1" ht="15" customHeight="1">
      <c r="A36" s="103">
        <v>1940</v>
      </c>
      <c r="B36" s="456">
        <f>avgpeinc!B29</f>
        <v>14696.843628560335</v>
      </c>
      <c r="C36" s="381"/>
      <c r="D36" s="341"/>
      <c r="E36" s="341"/>
      <c r="F36" s="95">
        <f>avgpeinc!F29</f>
        <v>22343.628222973843</v>
      </c>
      <c r="G36" s="472">
        <f t="shared" si="1"/>
        <v>1</v>
      </c>
      <c r="H36" s="480"/>
      <c r="I36" s="481"/>
      <c r="J36" s="480"/>
      <c r="K36" s="482">
        <f t="shared" si="0"/>
        <v>1.5203011468090695</v>
      </c>
    </row>
    <row r="37" spans="1:11" s="98" customFormat="1" ht="15" customHeight="1">
      <c r="A37" s="103">
        <v>1941</v>
      </c>
      <c r="B37" s="456">
        <f>avgpeinc!B30</f>
        <v>17426.444361698028</v>
      </c>
      <c r="C37" s="381"/>
      <c r="D37" s="341"/>
      <c r="E37" s="341"/>
      <c r="F37" s="95">
        <f>avgpeinc!F30</f>
        <v>26772.753671313076</v>
      </c>
      <c r="G37" s="472">
        <f t="shared" si="1"/>
        <v>1</v>
      </c>
      <c r="H37" s="480"/>
      <c r="I37" s="481"/>
      <c r="J37" s="480"/>
      <c r="K37" s="482">
        <f t="shared" si="0"/>
        <v>1.5363291051017562</v>
      </c>
    </row>
    <row r="38" spans="1:11" s="98" customFormat="1" ht="15" customHeight="1">
      <c r="A38" s="103">
        <v>1942</v>
      </c>
      <c r="B38" s="456">
        <f>avgpeinc!B31</f>
        <v>20606.443523782717</v>
      </c>
      <c r="C38" s="381"/>
      <c r="D38" s="341"/>
      <c r="E38" s="341"/>
      <c r="F38" s="95">
        <f>avgpeinc!F31</f>
        <v>31964.685499341485</v>
      </c>
      <c r="G38" s="472">
        <f t="shared" si="1"/>
        <v>1</v>
      </c>
      <c r="H38" s="480"/>
      <c r="I38" s="481"/>
      <c r="J38" s="480"/>
      <c r="K38" s="482">
        <f t="shared" si="0"/>
        <v>1.5511985589580157</v>
      </c>
    </row>
    <row r="39" spans="1:11" s="98" customFormat="1" ht="15" customHeight="1">
      <c r="A39" s="103">
        <v>1943</v>
      </c>
      <c r="B39" s="456">
        <f>avgpeinc!B32</f>
        <v>23779.405595326582</v>
      </c>
      <c r="C39" s="381"/>
      <c r="D39" s="341"/>
      <c r="E39" s="341"/>
      <c r="F39" s="95">
        <f>avgpeinc!F32</f>
        <v>37148.534416637311</v>
      </c>
      <c r="G39" s="472">
        <f t="shared" si="1"/>
        <v>1</v>
      </c>
      <c r="H39" s="480"/>
      <c r="I39" s="481"/>
      <c r="J39" s="480"/>
      <c r="K39" s="482">
        <f t="shared" si="0"/>
        <v>1.562214592274678</v>
      </c>
    </row>
    <row r="40" spans="1:11" s="98" customFormat="1" ht="15" customHeight="1">
      <c r="A40" s="103">
        <v>1944</v>
      </c>
      <c r="B40" s="456">
        <f>avgpeinc!B33</f>
        <v>24547.169687498121</v>
      </c>
      <c r="C40" s="381"/>
      <c r="D40" s="341"/>
      <c r="E40" s="341"/>
      <c r="F40" s="95">
        <f>avgpeinc!F33</f>
        <v>38658.77910277425</v>
      </c>
      <c r="G40" s="472">
        <f t="shared" si="1"/>
        <v>1</v>
      </c>
      <c r="H40" s="480"/>
      <c r="I40" s="481"/>
      <c r="J40" s="480"/>
      <c r="K40" s="482">
        <f t="shared" si="0"/>
        <v>1.5748772504091653</v>
      </c>
    </row>
    <row r="41" spans="1:11" s="98" customFormat="1" ht="15" customHeight="1">
      <c r="A41" s="103">
        <v>1945</v>
      </c>
      <c r="B41" s="456">
        <f>avgpeinc!B34</f>
        <v>23577.773682152299</v>
      </c>
      <c r="C41" s="381"/>
      <c r="D41" s="341"/>
      <c r="E41" s="341"/>
      <c r="F41" s="95">
        <f>avgpeinc!F34</f>
        <v>37445.406727403504</v>
      </c>
      <c r="G41" s="472">
        <f t="shared" si="1"/>
        <v>1</v>
      </c>
      <c r="H41" s="480"/>
      <c r="I41" s="481"/>
      <c r="J41" s="480"/>
      <c r="K41" s="482">
        <f t="shared" si="0"/>
        <v>1.5881654999406754</v>
      </c>
    </row>
    <row r="42" spans="1:11" s="98" customFormat="1" ht="15" customHeight="1">
      <c r="A42" s="103">
        <v>1946</v>
      </c>
      <c r="B42" s="456">
        <f>avgpeinc!B35</f>
        <v>20611.217472628065</v>
      </c>
      <c r="C42" s="381"/>
      <c r="D42" s="341"/>
      <c r="E42" s="341"/>
      <c r="F42" s="95">
        <f>avgpeinc!F35</f>
        <v>32998.038827073884</v>
      </c>
      <c r="G42" s="472">
        <f t="shared" si="1"/>
        <v>1</v>
      </c>
      <c r="H42" s="480"/>
      <c r="I42" s="481"/>
      <c r="J42" s="480"/>
      <c r="K42" s="482">
        <f t="shared" si="0"/>
        <v>1.6009747542034167</v>
      </c>
    </row>
    <row r="43" spans="1:11" s="98" customFormat="1" ht="15" customHeight="1">
      <c r="A43" s="103">
        <v>1947</v>
      </c>
      <c r="B43" s="456">
        <f>avgpeinc!B36</f>
        <v>19961.703784706991</v>
      </c>
      <c r="C43" s="381"/>
      <c r="D43" s="341"/>
      <c r="E43" s="341"/>
      <c r="F43" s="95">
        <f>avgpeinc!F36</f>
        <v>31936.800211658283</v>
      </c>
      <c r="G43" s="472">
        <f t="shared" si="1"/>
        <v>1</v>
      </c>
      <c r="H43" s="480"/>
      <c r="I43" s="481"/>
      <c r="J43" s="480"/>
      <c r="K43" s="482">
        <f t="shared" si="0"/>
        <v>1.5999035230712932</v>
      </c>
    </row>
    <row r="44" spans="1:11" s="98" customFormat="1" ht="15" customHeight="1">
      <c r="A44" s="103">
        <v>1948</v>
      </c>
      <c r="B44" s="456">
        <f>avgpeinc!B37</f>
        <v>20894.751905998099</v>
      </c>
      <c r="C44" s="381"/>
      <c r="D44" s="341"/>
      <c r="E44" s="341"/>
      <c r="F44" s="95">
        <f>avgpeinc!F37</f>
        <v>33511.300253743146</v>
      </c>
      <c r="G44" s="472">
        <f t="shared" si="1"/>
        <v>1</v>
      </c>
      <c r="H44" s="480"/>
      <c r="I44" s="481"/>
      <c r="J44" s="480"/>
      <c r="K44" s="482">
        <f t="shared" si="0"/>
        <v>1.6038142211261819</v>
      </c>
    </row>
    <row r="45" spans="1:11" s="98" customFormat="1" ht="15" customHeight="1">
      <c r="A45" s="102">
        <v>1949</v>
      </c>
      <c r="B45" s="457">
        <f>avgpeinc!B38</f>
        <v>20235.926089681383</v>
      </c>
      <c r="C45" s="382"/>
      <c r="D45" s="342"/>
      <c r="E45" s="342"/>
      <c r="F45" s="99">
        <f>avgpeinc!F38</f>
        <v>32535.917630680171</v>
      </c>
      <c r="G45" s="473">
        <f t="shared" si="1"/>
        <v>1</v>
      </c>
      <c r="H45" s="483"/>
      <c r="I45" s="484"/>
      <c r="J45" s="483"/>
      <c r="K45" s="485">
        <f t="shared" si="0"/>
        <v>1.6078294359491037</v>
      </c>
    </row>
    <row r="46" spans="1:11" s="98" customFormat="1" ht="15" customHeight="1">
      <c r="A46" s="103">
        <v>1950</v>
      </c>
      <c r="B46" s="456">
        <f>avgpeinc!B39</f>
        <v>22034.235324353453</v>
      </c>
      <c r="C46" s="381"/>
      <c r="D46" s="341"/>
      <c r="E46" s="341"/>
      <c r="F46" s="95">
        <f>avgpeinc!F39</f>
        <v>35364.30197527464</v>
      </c>
      <c r="G46" s="472">
        <f t="shared" si="1"/>
        <v>1</v>
      </c>
      <c r="H46" s="480"/>
      <c r="I46" s="481"/>
      <c r="J46" s="480"/>
      <c r="K46" s="482">
        <f t="shared" si="0"/>
        <v>1.6049706946802036</v>
      </c>
    </row>
    <row r="47" spans="1:11" s="98" customFormat="1" ht="15" customHeight="1">
      <c r="A47" s="103">
        <v>1951</v>
      </c>
      <c r="B47" s="456">
        <f>avgpeinc!B40</f>
        <v>23579.849433824824</v>
      </c>
      <c r="C47" s="381"/>
      <c r="D47" s="341"/>
      <c r="E47" s="341"/>
      <c r="F47" s="95">
        <f>avgpeinc!F40</f>
        <v>37935.66261909921</v>
      </c>
      <c r="G47" s="472">
        <f t="shared" si="1"/>
        <v>1</v>
      </c>
      <c r="H47" s="480"/>
      <c r="I47" s="481"/>
      <c r="J47" s="480"/>
      <c r="K47" s="482">
        <f t="shared" si="0"/>
        <v>1.6088169996828419</v>
      </c>
    </row>
    <row r="48" spans="1:11" s="98" customFormat="1" ht="15" customHeight="1">
      <c r="A48" s="103">
        <v>1952</v>
      </c>
      <c r="B48" s="456">
        <f>avgpeinc!B41</f>
        <v>24184.662014688562</v>
      </c>
      <c r="C48" s="381"/>
      <c r="D48" s="341"/>
      <c r="E48" s="341"/>
      <c r="F48" s="95">
        <f>avgpeinc!F41</f>
        <v>38973.291940195777</v>
      </c>
      <c r="G48" s="472">
        <f t="shared" si="1"/>
        <v>1</v>
      </c>
      <c r="H48" s="480"/>
      <c r="I48" s="481"/>
      <c r="J48" s="480"/>
      <c r="K48" s="482">
        <f t="shared" si="0"/>
        <v>1.6114879718610637</v>
      </c>
    </row>
    <row r="49" spans="1:11" s="98" customFormat="1" ht="15" customHeight="1">
      <c r="A49" s="103">
        <v>1953</v>
      </c>
      <c r="B49" s="456">
        <f>avgpeinc!B42</f>
        <v>24941.915475262504</v>
      </c>
      <c r="C49" s="381"/>
      <c r="D49" s="341"/>
      <c r="E49" s="341"/>
      <c r="F49" s="95">
        <f>avgpeinc!F42</f>
        <v>40207.502439709111</v>
      </c>
      <c r="G49" s="472">
        <f t="shared" si="1"/>
        <v>1</v>
      </c>
      <c r="H49" s="480"/>
      <c r="I49" s="481"/>
      <c r="J49" s="480"/>
      <c r="K49" s="482">
        <f t="shared" si="0"/>
        <v>1.6120454934420365</v>
      </c>
    </row>
    <row r="50" spans="1:11" s="98" customFormat="1" ht="15" customHeight="1">
      <c r="A50" s="103">
        <v>1954</v>
      </c>
      <c r="B50" s="456">
        <f>avgpeinc!B43</f>
        <v>24430.821308782961</v>
      </c>
      <c r="C50" s="381"/>
      <c r="D50" s="341"/>
      <c r="E50" s="341"/>
      <c r="F50" s="95">
        <f>avgpeinc!F43</f>
        <v>39367.080732331196</v>
      </c>
      <c r="G50" s="472">
        <f t="shared" si="1"/>
        <v>1</v>
      </c>
      <c r="H50" s="480"/>
      <c r="I50" s="481"/>
      <c r="J50" s="480"/>
      <c r="K50" s="482">
        <f t="shared" si="0"/>
        <v>1.6113695170034501</v>
      </c>
    </row>
    <row r="51" spans="1:11" s="98" customFormat="1" ht="15" customHeight="1">
      <c r="A51" s="103">
        <v>1955</v>
      </c>
      <c r="B51" s="456">
        <f>avgpeinc!B44</f>
        <v>26166.20058599368</v>
      </c>
      <c r="C51" s="381"/>
      <c r="D51" s="341"/>
      <c r="E51" s="341"/>
      <c r="F51" s="95">
        <f>avgpeinc!F44</f>
        <v>42129.461959820859</v>
      </c>
      <c r="G51" s="472">
        <f t="shared" si="1"/>
        <v>1</v>
      </c>
      <c r="H51" s="480"/>
      <c r="I51" s="481"/>
      <c r="J51" s="480"/>
      <c r="K51" s="482">
        <f t="shared" si="0"/>
        <v>1.6100718108219365</v>
      </c>
    </row>
    <row r="52" spans="1:11" s="98" customFormat="1" ht="15" customHeight="1">
      <c r="A52" s="103">
        <v>1956</v>
      </c>
      <c r="B52" s="456">
        <f>avgpeinc!B45</f>
        <v>26670.381596066061</v>
      </c>
      <c r="C52" s="381"/>
      <c r="D52" s="341"/>
      <c r="E52" s="341"/>
      <c r="F52" s="95">
        <f>avgpeinc!F45</f>
        <v>42944.639831859276</v>
      </c>
      <c r="G52" s="472">
        <f t="shared" si="1"/>
        <v>1</v>
      </c>
      <c r="H52" s="480"/>
      <c r="I52" s="481"/>
      <c r="J52" s="480"/>
      <c r="K52" s="482">
        <f t="shared" si="0"/>
        <v>1.6101996770152589</v>
      </c>
    </row>
    <row r="53" spans="1:11" s="98" customFormat="1" ht="15" customHeight="1">
      <c r="A53" s="103">
        <v>1957</v>
      </c>
      <c r="B53" s="456">
        <f>avgpeinc!B46</f>
        <v>26721.109741483211</v>
      </c>
      <c r="C53" s="381"/>
      <c r="D53" s="341"/>
      <c r="E53" s="341"/>
      <c r="F53" s="95">
        <f>avgpeinc!F46</f>
        <v>43006.350283438136</v>
      </c>
      <c r="G53" s="472">
        <f t="shared" si="1"/>
        <v>1</v>
      </c>
      <c r="H53" s="480"/>
      <c r="I53" s="481"/>
      <c r="J53" s="480"/>
      <c r="K53" s="482">
        <f t="shared" si="0"/>
        <v>1.6094522532749787</v>
      </c>
    </row>
    <row r="54" spans="1:11" s="98" customFormat="1" ht="15" customHeight="1">
      <c r="A54" s="103">
        <v>1958</v>
      </c>
      <c r="B54" s="456">
        <f>avgpeinc!B47</f>
        <v>25977.697158413757</v>
      </c>
      <c r="C54" s="381"/>
      <c r="D54" s="341"/>
      <c r="E54" s="341"/>
      <c r="F54" s="95">
        <f>avgpeinc!F47</f>
        <v>41809.070234968167</v>
      </c>
      <c r="G54" s="472">
        <f t="shared" si="1"/>
        <v>1</v>
      </c>
      <c r="H54" s="480"/>
      <c r="I54" s="481"/>
      <c r="J54" s="480"/>
      <c r="K54" s="482">
        <f t="shared" si="0"/>
        <v>1.609421727415391</v>
      </c>
    </row>
    <row r="55" spans="1:11" s="98" customFormat="1" ht="15" customHeight="1">
      <c r="A55" s="102">
        <v>1959</v>
      </c>
      <c r="B55" s="457">
        <f>avgpeinc!B48</f>
        <v>27565.685062888871</v>
      </c>
      <c r="C55" s="382"/>
      <c r="D55" s="342"/>
      <c r="E55" s="342"/>
      <c r="F55" s="99">
        <f>avgpeinc!F48</f>
        <v>44587.527950909833</v>
      </c>
      <c r="G55" s="473">
        <f t="shared" si="1"/>
        <v>1</v>
      </c>
      <c r="H55" s="483"/>
      <c r="I55" s="484"/>
      <c r="J55" s="483"/>
      <c r="K55" s="485">
        <f t="shared" si="0"/>
        <v>1.6175011739845031</v>
      </c>
    </row>
    <row r="56" spans="1:11">
      <c r="A56" s="78">
        <v>1960</v>
      </c>
      <c r="B56" s="456">
        <f>avgpeinc!B49</f>
        <v>28086.668945799272</v>
      </c>
      <c r="C56" s="381"/>
      <c r="D56" s="341"/>
      <c r="E56" s="341"/>
      <c r="F56" s="95">
        <f>avgpeinc!F49</f>
        <v>45521.169858224253</v>
      </c>
      <c r="G56" s="472">
        <f t="shared" si="1"/>
        <v>1</v>
      </c>
      <c r="H56" s="480"/>
      <c r="I56" s="481"/>
      <c r="J56" s="480"/>
      <c r="K56" s="482">
        <f t="shared" si="0"/>
        <v>1.6207393602306313</v>
      </c>
    </row>
    <row r="57" spans="1:11">
      <c r="A57" s="78">
        <v>1961</v>
      </c>
      <c r="B57" s="456">
        <f>avgpeinc!B50</f>
        <v>28428.737833543892</v>
      </c>
      <c r="C57" s="381"/>
      <c r="D57" s="341"/>
      <c r="E57" s="341"/>
      <c r="F57" s="95">
        <f>avgpeinc!F50</f>
        <v>45670.69402091534</v>
      </c>
      <c r="G57" s="472">
        <f t="shared" si="1"/>
        <v>1</v>
      </c>
      <c r="H57" s="480"/>
      <c r="I57" s="481"/>
      <c r="J57" s="480"/>
      <c r="K57" s="482">
        <f t="shared" si="0"/>
        <v>1.6064974213180567</v>
      </c>
    </row>
    <row r="58" spans="1:11">
      <c r="A58" s="78">
        <v>1962</v>
      </c>
      <c r="B58" s="458">
        <f>avgpeinc!B51</f>
        <v>29872.66741228976</v>
      </c>
      <c r="C58" s="560">
        <f>avgpeinc!C51</f>
        <v>30190.82781672998</v>
      </c>
      <c r="D58" s="560">
        <f>avgpeinc!D51</f>
        <v>42065.326259887886</v>
      </c>
      <c r="E58" s="560">
        <f>avgpeinc!E51</f>
        <v>18397.861489134808</v>
      </c>
      <c r="F58" s="561">
        <f>avgpeinc!F51</f>
        <v>47617.48134434133</v>
      </c>
      <c r="G58" s="474">
        <f t="shared" si="1"/>
        <v>1</v>
      </c>
      <c r="H58" s="486">
        <f t="shared" si="1"/>
        <v>1.0106505522271951</v>
      </c>
      <c r="I58" s="487">
        <f t="shared" si="1"/>
        <v>1.4081543398625997</v>
      </c>
      <c r="J58" s="486">
        <f t="shared" si="1"/>
        <v>0.61587608616316059</v>
      </c>
      <c r="K58" s="488">
        <f t="shared" si="0"/>
        <v>1.594015046836804</v>
      </c>
    </row>
    <row r="59" spans="1:11">
      <c r="A59" s="78">
        <v>1963</v>
      </c>
      <c r="B59" s="459">
        <f>avgpeinc!B52</f>
        <v>30882.590992237852</v>
      </c>
      <c r="C59" s="562">
        <f>avgpeinc!C52</f>
        <v>31314.22039251051</v>
      </c>
      <c r="D59" s="562">
        <f>avgpeinc!D52</f>
        <v>43628.328379496001</v>
      </c>
      <c r="E59" s="562">
        <f>avgpeinc!E52</f>
        <v>19082.816305354434</v>
      </c>
      <c r="F59" s="563">
        <f>avgpeinc!F52</f>
        <v>49051.428196657755</v>
      </c>
      <c r="G59" s="475">
        <f t="shared" si="1"/>
        <v>1</v>
      </c>
      <c r="H59" s="489">
        <f t="shared" si="1"/>
        <v>1.013976463321395</v>
      </c>
      <c r="I59" s="490">
        <f t="shared" si="1"/>
        <v>1.4127159340504076</v>
      </c>
      <c r="J59" s="489">
        <f t="shared" si="1"/>
        <v>0.61791500299151658</v>
      </c>
      <c r="K59" s="491">
        <f t="shared" si="0"/>
        <v>1.5883197173769041</v>
      </c>
    </row>
    <row r="60" spans="1:11">
      <c r="A60" s="78">
        <v>1964</v>
      </c>
      <c r="B60" s="459">
        <f>avgpeinc!B53</f>
        <v>32145.437095068148</v>
      </c>
      <c r="C60" s="562">
        <f>avgpeinc!C53</f>
        <v>32437.61296829104</v>
      </c>
      <c r="D60" s="562">
        <f>avgpeinc!D53</f>
        <v>45191.330499104115</v>
      </c>
      <c r="E60" s="562">
        <f>avgpeinc!E53</f>
        <v>19767.771121574056</v>
      </c>
      <c r="F60" s="563">
        <f>avgpeinc!F53</f>
        <v>50936.490650248212</v>
      </c>
      <c r="G60" s="475">
        <f t="shared" si="1"/>
        <v>1</v>
      </c>
      <c r="H60" s="489">
        <f t="shared" si="1"/>
        <v>1.0090891865106328</v>
      </c>
      <c r="I60" s="490">
        <f t="shared" si="1"/>
        <v>1.4058396644429982</v>
      </c>
      <c r="J60" s="489">
        <f t="shared" si="1"/>
        <v>0.61494796487327552</v>
      </c>
      <c r="K60" s="491">
        <f t="shared" si="0"/>
        <v>1.5845636349447259</v>
      </c>
    </row>
    <row r="61" spans="1:11">
      <c r="A61" s="78">
        <v>1965</v>
      </c>
      <c r="B61" s="459">
        <f>avgpeinc!B54</f>
        <v>33808.519975317751</v>
      </c>
      <c r="C61" s="562">
        <f>avgpeinc!C54</f>
        <v>34084.909212959567</v>
      </c>
      <c r="D61" s="562">
        <f>avgpeinc!D54</f>
        <v>47518.632457958964</v>
      </c>
      <c r="E61" s="562">
        <f>avgpeinc!E54</f>
        <v>20701.044613662114</v>
      </c>
      <c r="F61" s="563">
        <f>avgpeinc!F54</f>
        <v>53478.610978450597</v>
      </c>
      <c r="G61" s="475">
        <f t="shared" si="1"/>
        <v>1</v>
      </c>
      <c r="H61" s="489">
        <f t="shared" si="1"/>
        <v>1.008175135671233</v>
      </c>
      <c r="I61" s="490">
        <f t="shared" si="1"/>
        <v>1.4055224095183823</v>
      </c>
      <c r="J61" s="489">
        <f t="shared" si="1"/>
        <v>0.61230259794794684</v>
      </c>
      <c r="K61" s="491">
        <f t="shared" si="0"/>
        <v>1.581808698443268</v>
      </c>
    </row>
    <row r="62" spans="1:11">
      <c r="A62" s="78">
        <v>1966</v>
      </c>
      <c r="B62" s="459">
        <f>avgpeinc!B55</f>
        <v>35384.503572217727</v>
      </c>
      <c r="C62" s="562">
        <f>avgpeinc!C55</f>
        <v>35732.205457628086</v>
      </c>
      <c r="D62" s="562">
        <f>avgpeinc!D55</f>
        <v>49845.934416813812</v>
      </c>
      <c r="E62" s="562">
        <f>avgpeinc!E55</f>
        <v>21634.318105750172</v>
      </c>
      <c r="F62" s="563">
        <f>avgpeinc!F55</f>
        <v>55808.550483728184</v>
      </c>
      <c r="G62" s="475">
        <f t="shared" si="1"/>
        <v>1</v>
      </c>
      <c r="H62" s="489">
        <f t="shared" si="1"/>
        <v>1.0098263886817211</v>
      </c>
      <c r="I62" s="490">
        <f t="shared" si="1"/>
        <v>1.4086939022637732</v>
      </c>
      <c r="J62" s="489">
        <f t="shared" si="1"/>
        <v>0.61140657411218946</v>
      </c>
      <c r="K62" s="491">
        <f t="shared" si="0"/>
        <v>1.577203149673307</v>
      </c>
    </row>
    <row r="63" spans="1:11">
      <c r="A63" s="78">
        <v>1967</v>
      </c>
      <c r="B63" s="459">
        <f>avgpeinc!B56</f>
        <v>35874.113512794342</v>
      </c>
      <c r="C63" s="562">
        <f>avgpeinc!C56</f>
        <v>36562.390208710145</v>
      </c>
      <c r="D63" s="562">
        <f>avgpeinc!D56</f>
        <v>49974.705002843511</v>
      </c>
      <c r="E63" s="562">
        <f>avgpeinc!E56</f>
        <v>22269.871004564953</v>
      </c>
      <c r="F63" s="563">
        <f>avgpeinc!F56</f>
        <v>56531.379140596619</v>
      </c>
      <c r="G63" s="476">
        <f t="shared" si="1"/>
        <v>1</v>
      </c>
      <c r="H63" s="489">
        <f t="shared" si="1"/>
        <v>1.0191858872183792</v>
      </c>
      <c r="I63" s="490">
        <f t="shared" si="1"/>
        <v>1.3930575590396195</v>
      </c>
      <c r="J63" s="489">
        <f t="shared" si="1"/>
        <v>0.62077829453883238</v>
      </c>
      <c r="K63" s="491">
        <f t="shared" si="0"/>
        <v>1.5758265112372729</v>
      </c>
    </row>
    <row r="64" spans="1:11">
      <c r="A64" s="78">
        <v>1968</v>
      </c>
      <c r="B64" s="459">
        <f>avgpeinc!B57</f>
        <v>36913.92615580959</v>
      </c>
      <c r="C64" s="562">
        <f>avgpeinc!C57</f>
        <v>37587.894535964515</v>
      </c>
      <c r="D64" s="562">
        <f>avgpeinc!D57</f>
        <v>51102.537325926518</v>
      </c>
      <c r="E64" s="562">
        <f>avgpeinc!E57</f>
        <v>23202.229493337825</v>
      </c>
      <c r="F64" s="563">
        <f>avgpeinc!F57</f>
        <v>58506.058133430539</v>
      </c>
      <c r="G64" s="476">
        <f t="shared" si="1"/>
        <v>1</v>
      </c>
      <c r="H64" s="489">
        <f t="shared" si="1"/>
        <v>1.0182578351950475</v>
      </c>
      <c r="I64" s="490">
        <f t="shared" si="1"/>
        <v>1.3843701455713049</v>
      </c>
      <c r="J64" s="489">
        <f t="shared" si="1"/>
        <v>0.62854949092664347</v>
      </c>
      <c r="K64" s="491">
        <f t="shared" si="0"/>
        <v>1.5849318733120654</v>
      </c>
    </row>
    <row r="65" spans="1:11">
      <c r="A65" s="83">
        <v>1969</v>
      </c>
      <c r="B65" s="460">
        <f>avgpeinc!B58</f>
        <v>37407.878696520565</v>
      </c>
      <c r="C65" s="564">
        <f>avgpeinc!C58</f>
        <v>38085.222741393925</v>
      </c>
      <c r="D65" s="564">
        <f>avgpeinc!D58</f>
        <v>51708.263564979985</v>
      </c>
      <c r="E65" s="564">
        <f>avgpeinc!E58</f>
        <v>23516.884764168521</v>
      </c>
      <c r="F65" s="565">
        <f>avgpeinc!F58</f>
        <v>59507.341067254485</v>
      </c>
      <c r="G65" s="477">
        <f t="shared" si="1"/>
        <v>1</v>
      </c>
      <c r="H65" s="492">
        <f t="shared" si="1"/>
        <v>1.0181069889145133</v>
      </c>
      <c r="I65" s="493">
        <f t="shared" si="1"/>
        <v>1.3822826999754345</v>
      </c>
      <c r="J65" s="492">
        <f t="shared" si="1"/>
        <v>0.62866127627696533</v>
      </c>
      <c r="K65" s="494">
        <f t="shared" si="0"/>
        <v>1.5907702639334496</v>
      </c>
    </row>
    <row r="66" spans="1:11">
      <c r="A66" s="78">
        <v>1970</v>
      </c>
      <c r="B66" s="459">
        <f>avgpeinc!B59</f>
        <v>36500.707948759904</v>
      </c>
      <c r="C66" s="562">
        <f>avgpeinc!C59</f>
        <v>37040.836524783212</v>
      </c>
      <c r="D66" s="562">
        <f>avgpeinc!D59</f>
        <v>50425.131322557776</v>
      </c>
      <c r="E66" s="562">
        <f>avgpeinc!E59</f>
        <v>23031.604577874612</v>
      </c>
      <c r="F66" s="563">
        <f>avgpeinc!F59</f>
        <v>58203.733661590042</v>
      </c>
      <c r="G66" s="476">
        <f t="shared" si="1"/>
        <v>1</v>
      </c>
      <c r="H66" s="489">
        <f t="shared" si="1"/>
        <v>1.0147977561635666</v>
      </c>
      <c r="I66" s="490">
        <f t="shared" si="1"/>
        <v>1.3814836521347786</v>
      </c>
      <c r="J66" s="489">
        <f t="shared" si="1"/>
        <v>0.63099062654364491</v>
      </c>
      <c r="K66" s="491">
        <f t="shared" si="0"/>
        <v>1.5945919115677725</v>
      </c>
    </row>
    <row r="67" spans="1:11">
      <c r="A67" s="78">
        <v>1971</v>
      </c>
      <c r="B67" s="459">
        <f>avgpeinc!B60</f>
        <v>36685.329142788054</v>
      </c>
      <c r="C67" s="562">
        <f>avgpeinc!C60</f>
        <v>37258.73878183034</v>
      </c>
      <c r="D67" s="562">
        <f>avgpeinc!D60</f>
        <v>50627.474146248751</v>
      </c>
      <c r="E67" s="562">
        <f>avgpeinc!E60</f>
        <v>23161.475367397885</v>
      </c>
      <c r="F67" s="563">
        <f>avgpeinc!F60</f>
        <v>58499.217546348533</v>
      </c>
      <c r="G67" s="476">
        <f t="shared" si="1"/>
        <v>1</v>
      </c>
      <c r="H67" s="489">
        <f t="shared" si="1"/>
        <v>1.0156304891475947</v>
      </c>
      <c r="I67" s="490">
        <f t="shared" si="1"/>
        <v>1.3800468832975314</v>
      </c>
      <c r="J67" s="489">
        <f t="shared" si="1"/>
        <v>0.63135525586394214</v>
      </c>
      <c r="K67" s="491">
        <f t="shared" si="0"/>
        <v>1.5946215807047994</v>
      </c>
    </row>
    <row r="68" spans="1:11">
      <c r="A68" s="78">
        <v>1972</v>
      </c>
      <c r="B68" s="459">
        <f>avgpeinc!B61</f>
        <v>38025.56421976538</v>
      </c>
      <c r="C68" s="562">
        <f>avgpeinc!C61</f>
        <v>38464.106052517425</v>
      </c>
      <c r="D68" s="562">
        <f>avgpeinc!D61</f>
        <v>52227.792589956414</v>
      </c>
      <c r="E68" s="562">
        <f>avgpeinc!E61</f>
        <v>24381.046089030435</v>
      </c>
      <c r="F68" s="563">
        <f>avgpeinc!F61</f>
        <v>60500.599715310273</v>
      </c>
      <c r="G68" s="476">
        <f t="shared" si="1"/>
        <v>1</v>
      </c>
      <c r="H68" s="489">
        <f t="shared" si="1"/>
        <v>1.0115328159292398</v>
      </c>
      <c r="I68" s="490">
        <f t="shared" si="1"/>
        <v>1.3734915881355636</v>
      </c>
      <c r="J68" s="489">
        <f t="shared" si="1"/>
        <v>0.6411751301866907</v>
      </c>
      <c r="K68" s="491">
        <f t="shared" si="0"/>
        <v>1.5910506775297906</v>
      </c>
    </row>
    <row r="69" spans="1:11">
      <c r="A69" s="78">
        <v>1973</v>
      </c>
      <c r="B69" s="459">
        <f>avgpeinc!B62</f>
        <v>39612.437339532633</v>
      </c>
      <c r="C69" s="562">
        <f>avgpeinc!C62</f>
        <v>40091.709635902807</v>
      </c>
      <c r="D69" s="562">
        <f>avgpeinc!D62</f>
        <v>54278.921993159529</v>
      </c>
      <c r="E69" s="562">
        <f>avgpeinc!E62</f>
        <v>25543.353335381751</v>
      </c>
      <c r="F69" s="563">
        <f>avgpeinc!F62</f>
        <v>62863.040545651063</v>
      </c>
      <c r="G69" s="476">
        <f t="shared" si="1"/>
        <v>1</v>
      </c>
      <c r="H69" s="489">
        <f t="shared" si="1"/>
        <v>1.0120990357715725</v>
      </c>
      <c r="I69" s="490">
        <f t="shared" si="1"/>
        <v>1.3702494882583243</v>
      </c>
      <c r="J69" s="489">
        <f t="shared" si="1"/>
        <v>0.64483165013150701</v>
      </c>
      <c r="K69" s="491">
        <f t="shared" si="0"/>
        <v>1.5869520980703369</v>
      </c>
    </row>
    <row r="70" spans="1:11">
      <c r="A70" s="78">
        <v>1974</v>
      </c>
      <c r="B70" s="459">
        <f>avgpeinc!B63</f>
        <v>38495.716056531506</v>
      </c>
      <c r="C70" s="562">
        <f>avgpeinc!C63</f>
        <v>39101.134687791426</v>
      </c>
      <c r="D70" s="562">
        <f>avgpeinc!D63</f>
        <v>52831.419755623727</v>
      </c>
      <c r="E70" s="562">
        <f>avgpeinc!E63</f>
        <v>24821.455691228792</v>
      </c>
      <c r="F70" s="563">
        <f>avgpeinc!F63</f>
        <v>60862.517345774722</v>
      </c>
      <c r="G70" s="476">
        <f t="shared" si="1"/>
        <v>1</v>
      </c>
      <c r="H70" s="489">
        <f t="shared" si="1"/>
        <v>1.0157269092064907</v>
      </c>
      <c r="I70" s="490">
        <f t="shared" si="1"/>
        <v>1.3723973773611597</v>
      </c>
      <c r="J70" s="489">
        <f t="shared" si="1"/>
        <v>0.64478488086253882</v>
      </c>
      <c r="K70" s="491">
        <f t="shared" si="0"/>
        <v>1.5810205285283498</v>
      </c>
    </row>
    <row r="71" spans="1:11">
      <c r="A71" s="78">
        <v>1975</v>
      </c>
      <c r="B71" s="459">
        <f>avgpeinc!B64</f>
        <v>37258.607806613552</v>
      </c>
      <c r="C71" s="562">
        <f>avgpeinc!C64</f>
        <v>37404.791558938363</v>
      </c>
      <c r="D71" s="562">
        <f>avgpeinc!D64</f>
        <v>50246.271683132087</v>
      </c>
      <c r="E71" s="562">
        <f>avgpeinc!E64</f>
        <v>24887.206105504487</v>
      </c>
      <c r="F71" s="563">
        <f>avgpeinc!F64</f>
        <v>58733.954732835038</v>
      </c>
      <c r="G71" s="476">
        <f t="shared" si="1"/>
        <v>1</v>
      </c>
      <c r="H71" s="489">
        <f t="shared" si="1"/>
        <v>1.0039234893875681</v>
      </c>
      <c r="I71" s="490">
        <f t="shared" si="1"/>
        <v>1.3485815665450918</v>
      </c>
      <c r="J71" s="489">
        <f t="shared" si="1"/>
        <v>0.66795856234560935</v>
      </c>
      <c r="K71" s="491">
        <f t="shared" si="0"/>
        <v>1.5763861880638901</v>
      </c>
    </row>
    <row r="72" spans="1:11">
      <c r="A72" s="78">
        <v>1976</v>
      </c>
      <c r="B72" s="459">
        <f>avgpeinc!B65</f>
        <v>38619.525961336556</v>
      </c>
      <c r="C72" s="562">
        <f>avgpeinc!C65</f>
        <v>38915.329823940992</v>
      </c>
      <c r="D72" s="562">
        <f>avgpeinc!D65</f>
        <v>51745.451353715856</v>
      </c>
      <c r="E72" s="562">
        <f>avgpeinc!E65</f>
        <v>26101.621271924108</v>
      </c>
      <c r="F72" s="563">
        <f>avgpeinc!F65</f>
        <v>60682.215817725759</v>
      </c>
      <c r="G72" s="476">
        <f t="shared" si="1"/>
        <v>1</v>
      </c>
      <c r="H72" s="489">
        <f t="shared" si="1"/>
        <v>1.0076594379459907</v>
      </c>
      <c r="I72" s="490">
        <f t="shared" si="1"/>
        <v>1.3398779520370123</v>
      </c>
      <c r="J72" s="489">
        <f t="shared" si="1"/>
        <v>0.67586591554892239</v>
      </c>
      <c r="K72" s="491">
        <f t="shared" si="0"/>
        <v>1.5712832901801277</v>
      </c>
    </row>
    <row r="73" spans="1:11">
      <c r="A73" s="78">
        <v>1977</v>
      </c>
      <c r="B73" s="459">
        <f>avgpeinc!B66</f>
        <v>39814.06470348857</v>
      </c>
      <c r="C73" s="562">
        <f>avgpeinc!C66</f>
        <v>39944.8855338301</v>
      </c>
      <c r="D73" s="562">
        <f>avgpeinc!D66</f>
        <v>53159.382324677674</v>
      </c>
      <c r="E73" s="562">
        <f>avgpeinc!E66</f>
        <v>27163.112750931952</v>
      </c>
      <c r="F73" s="563">
        <f>avgpeinc!F66</f>
        <v>62300.234004782666</v>
      </c>
      <c r="G73" s="476">
        <f t="shared" si="1"/>
        <v>1</v>
      </c>
      <c r="H73" s="489">
        <f t="shared" si="1"/>
        <v>1.0032857943873805</v>
      </c>
      <c r="I73" s="490">
        <f t="shared" si="1"/>
        <v>1.3351910366494122</v>
      </c>
      <c r="J73" s="489">
        <f t="shared" si="1"/>
        <v>0.68224917383408679</v>
      </c>
      <c r="K73" s="491">
        <f t="shared" si="1"/>
        <v>1.5647795438309975</v>
      </c>
    </row>
    <row r="74" spans="1:11">
      <c r="A74" s="78">
        <v>1978</v>
      </c>
      <c r="B74" s="459">
        <f>avgpeinc!B67</f>
        <v>41230.512488196844</v>
      </c>
      <c r="C74" s="562">
        <f>avgpeinc!C67</f>
        <v>41592.335148981387</v>
      </c>
      <c r="D74" s="562">
        <f>avgpeinc!D67</f>
        <v>55061.253043911653</v>
      </c>
      <c r="E74" s="562">
        <f>avgpeinc!E67</f>
        <v>28110.607198331618</v>
      </c>
      <c r="F74" s="563">
        <f>avgpeinc!F67</f>
        <v>64255.026653125111</v>
      </c>
      <c r="G74" s="476">
        <f t="shared" ref="G74:K109" si="2">B74/$B74</f>
        <v>1</v>
      </c>
      <c r="H74" s="489">
        <f t="shared" si="2"/>
        <v>1.0087756042539642</v>
      </c>
      <c r="I74" s="490">
        <f t="shared" si="2"/>
        <v>1.335449154547234</v>
      </c>
      <c r="J74" s="489">
        <f t="shared" si="2"/>
        <v>0.68179136037610266</v>
      </c>
      <c r="K74" s="491">
        <f t="shared" si="2"/>
        <v>1.5584338582140969</v>
      </c>
    </row>
    <row r="75" spans="1:11">
      <c r="A75" s="83">
        <v>1979</v>
      </c>
      <c r="B75" s="460">
        <f>avgpeinc!B68</f>
        <v>41386.464686162697</v>
      </c>
      <c r="C75" s="564">
        <f>avgpeinc!C68</f>
        <v>41662.889557387869</v>
      </c>
      <c r="D75" s="564">
        <f>avgpeinc!D68</f>
        <v>54465.538714105038</v>
      </c>
      <c r="E75" s="564">
        <f>avgpeinc!E68</f>
        <v>28545.406133421529</v>
      </c>
      <c r="F75" s="565">
        <f>avgpeinc!F68</f>
        <v>64260.651655083893</v>
      </c>
      <c r="G75" s="478">
        <f t="shared" si="2"/>
        <v>1</v>
      </c>
      <c r="H75" s="492">
        <f t="shared" si="2"/>
        <v>1.0066791129254775</v>
      </c>
      <c r="I75" s="493">
        <f t="shared" si="2"/>
        <v>1.3160229830482537</v>
      </c>
      <c r="J75" s="492">
        <f t="shared" si="2"/>
        <v>0.68972806326618918</v>
      </c>
      <c r="K75" s="494">
        <f t="shared" si="2"/>
        <v>1.5526972922760671</v>
      </c>
    </row>
    <row r="76" spans="1:11">
      <c r="A76" s="78">
        <v>1980</v>
      </c>
      <c r="B76" s="459">
        <f>avgpeinc!B69</f>
        <v>40185.404687494105</v>
      </c>
      <c r="C76" s="562">
        <f>avgpeinc!C69</f>
        <v>40366.242897969627</v>
      </c>
      <c r="D76" s="562">
        <f>avgpeinc!D69</f>
        <v>52770.705428461588</v>
      </c>
      <c r="E76" s="562">
        <f>avgpeinc!E69</f>
        <v>28049.894622754284</v>
      </c>
      <c r="F76" s="563">
        <f>avgpeinc!F69</f>
        <v>62283.92698031578</v>
      </c>
      <c r="G76" s="475">
        <f t="shared" si="2"/>
        <v>1</v>
      </c>
      <c r="H76" s="489">
        <f t="shared" si="2"/>
        <v>1.0045000967859308</v>
      </c>
      <c r="I76" s="490">
        <f t="shared" si="2"/>
        <v>1.313180888405588</v>
      </c>
      <c r="J76" s="489">
        <f t="shared" si="2"/>
        <v>0.698011998159211</v>
      </c>
      <c r="K76" s="491">
        <f t="shared" si="2"/>
        <v>1.5499141408347903</v>
      </c>
    </row>
    <row r="77" spans="1:11">
      <c r="A77" s="78">
        <v>1981</v>
      </c>
      <c r="B77" s="459">
        <f>avgpeinc!B70</f>
        <v>40495.798390338736</v>
      </c>
      <c r="C77" s="562">
        <f>avgpeinc!C70</f>
        <v>40387.201170349566</v>
      </c>
      <c r="D77" s="562">
        <f>avgpeinc!D70</f>
        <v>52644.212193478597</v>
      </c>
      <c r="E77" s="562">
        <f>avgpeinc!E70</f>
        <v>28792.165672099294</v>
      </c>
      <c r="F77" s="563">
        <f>avgpeinc!F70</f>
        <v>62720.024926051352</v>
      </c>
      <c r="G77" s="475">
        <f t="shared" si="2"/>
        <v>1</v>
      </c>
      <c r="H77" s="489">
        <f t="shared" si="2"/>
        <v>0.99731830895288442</v>
      </c>
      <c r="I77" s="490">
        <f t="shared" si="2"/>
        <v>1.299991956845532</v>
      </c>
      <c r="J77" s="489">
        <f t="shared" si="2"/>
        <v>0.71099143161894962</v>
      </c>
      <c r="K77" s="491">
        <f t="shared" si="2"/>
        <v>1.5488032689587556</v>
      </c>
    </row>
    <row r="78" spans="1:11">
      <c r="A78" s="78">
        <v>1982</v>
      </c>
      <c r="B78" s="459">
        <f>avgpeinc!B71</f>
        <v>39167.169290832113</v>
      </c>
      <c r="C78" s="562">
        <f>avgpeinc!C71</f>
        <v>38794.570748402963</v>
      </c>
      <c r="D78" s="562">
        <f>avgpeinc!D71</f>
        <v>50602.176088364147</v>
      </c>
      <c r="E78" s="562">
        <f>avgpeinc!E71</f>
        <v>28385.263954604667</v>
      </c>
      <c r="F78" s="563">
        <f>avgpeinc!F71</f>
        <v>60608.168109621474</v>
      </c>
      <c r="G78" s="475">
        <f t="shared" si="2"/>
        <v>1</v>
      </c>
      <c r="H78" s="489">
        <f t="shared" si="2"/>
        <v>0.99048696780555023</v>
      </c>
      <c r="I78" s="490">
        <f t="shared" si="2"/>
        <v>1.2919538737308911</v>
      </c>
      <c r="J78" s="489">
        <f t="shared" si="2"/>
        <v>0.72472084321010211</v>
      </c>
      <c r="K78" s="491">
        <f t="shared" si="2"/>
        <v>1.5474227320228646</v>
      </c>
    </row>
    <row r="79" spans="1:11">
      <c r="A79" s="78">
        <v>1983</v>
      </c>
      <c r="B79" s="459">
        <f>avgpeinc!B72</f>
        <v>39804.221825790613</v>
      </c>
      <c r="C79" s="562">
        <f>avgpeinc!C72</f>
        <v>39230.507245062356</v>
      </c>
      <c r="D79" s="562">
        <f>avgpeinc!D72</f>
        <v>50706.165996260424</v>
      </c>
      <c r="E79" s="562">
        <f>avgpeinc!E72</f>
        <v>29491.051442781936</v>
      </c>
      <c r="F79" s="563">
        <f>avgpeinc!F72</f>
        <v>61472.751310117579</v>
      </c>
      <c r="G79" s="475">
        <f t="shared" si="2"/>
        <v>1</v>
      </c>
      <c r="H79" s="489">
        <f t="shared" si="2"/>
        <v>0.98558658970299162</v>
      </c>
      <c r="I79" s="490">
        <f t="shared" si="2"/>
        <v>1.2738891421664735</v>
      </c>
      <c r="J79" s="489">
        <f t="shared" si="2"/>
        <v>0.74090260002705555</v>
      </c>
      <c r="K79" s="491">
        <f t="shared" si="2"/>
        <v>1.5443776687599287</v>
      </c>
    </row>
    <row r="80" spans="1:11">
      <c r="A80" s="78">
        <v>1984</v>
      </c>
      <c r="B80" s="459">
        <f>avgpeinc!B73</f>
        <v>42457.744443263931</v>
      </c>
      <c r="C80" s="562">
        <f>avgpeinc!C73</f>
        <v>41598.139769506866</v>
      </c>
      <c r="D80" s="562">
        <f>avgpeinc!D73</f>
        <v>53655.658376959283</v>
      </c>
      <c r="E80" s="562">
        <f>avgpeinc!E73</f>
        <v>31783.175671224468</v>
      </c>
      <c r="F80" s="563">
        <f>avgpeinc!F73</f>
        <v>65470.726938674714</v>
      </c>
      <c r="G80" s="475">
        <f t="shared" si="2"/>
        <v>1</v>
      </c>
      <c r="H80" s="489">
        <f t="shared" si="2"/>
        <v>0.9797538780020274</v>
      </c>
      <c r="I80" s="490">
        <f t="shared" si="2"/>
        <v>1.2637425534618087</v>
      </c>
      <c r="J80" s="489">
        <f t="shared" si="2"/>
        <v>0.74858370570523747</v>
      </c>
      <c r="K80" s="491">
        <f t="shared" si="2"/>
        <v>1.5420208444224566</v>
      </c>
    </row>
    <row r="81" spans="1:11">
      <c r="A81" s="78">
        <v>1985</v>
      </c>
      <c r="B81" s="459">
        <f>avgpeinc!B74</f>
        <v>43218.026099459028</v>
      </c>
      <c r="C81" s="562">
        <f>avgpeinc!C74</f>
        <v>42185.467255485048</v>
      </c>
      <c r="D81" s="562">
        <f>avgpeinc!D74</f>
        <v>54800.772076138433</v>
      </c>
      <c r="E81" s="562">
        <f>avgpeinc!E74</f>
        <v>32173.82627881661</v>
      </c>
      <c r="F81" s="563">
        <f>avgpeinc!F74</f>
        <v>66476.990196688319</v>
      </c>
      <c r="G81" s="475">
        <f t="shared" si="2"/>
        <v>1</v>
      </c>
      <c r="H81" s="489">
        <f t="shared" si="2"/>
        <v>0.97610814428225579</v>
      </c>
      <c r="I81" s="490">
        <f t="shared" si="2"/>
        <v>1.2680072882094073</v>
      </c>
      <c r="J81" s="489">
        <f t="shared" si="2"/>
        <v>0.74445385832231104</v>
      </c>
      <c r="K81" s="491">
        <f t="shared" si="2"/>
        <v>1.53817738097762</v>
      </c>
    </row>
    <row r="82" spans="1:11">
      <c r="A82" s="78">
        <v>1986</v>
      </c>
      <c r="B82" s="459">
        <f>avgpeinc!B75</f>
        <v>43624.000938439814</v>
      </c>
      <c r="C82" s="562">
        <f>avgpeinc!C75</f>
        <v>43025.704407236248</v>
      </c>
      <c r="D82" s="562">
        <f>avgpeinc!D75</f>
        <v>55444.987685661217</v>
      </c>
      <c r="E82" s="562">
        <f>avgpeinc!E75</f>
        <v>32476.67649363678</v>
      </c>
      <c r="F82" s="563">
        <f>avgpeinc!F75</f>
        <v>66828.251031848005</v>
      </c>
      <c r="G82" s="475">
        <f t="shared" si="2"/>
        <v>1</v>
      </c>
      <c r="H82" s="489">
        <f t="shared" si="2"/>
        <v>0.9862851522480055</v>
      </c>
      <c r="I82" s="490">
        <f t="shared" si="2"/>
        <v>1.2709743832048472</v>
      </c>
      <c r="J82" s="489">
        <f t="shared" si="2"/>
        <v>0.74446808625981764</v>
      </c>
      <c r="K82" s="491">
        <f t="shared" si="2"/>
        <v>1.5319147623839675</v>
      </c>
    </row>
    <row r="83" spans="1:11">
      <c r="A83" s="78">
        <v>1987</v>
      </c>
      <c r="B83" s="459">
        <f>avgpeinc!B76</f>
        <v>44985.44397896521</v>
      </c>
      <c r="C83" s="562">
        <f>avgpeinc!C76</f>
        <v>44777.173555622212</v>
      </c>
      <c r="D83" s="562">
        <f>avgpeinc!D76</f>
        <v>57015.179475640929</v>
      </c>
      <c r="E83" s="562">
        <f>avgpeinc!E76</f>
        <v>33650.05385950749</v>
      </c>
      <c r="F83" s="563">
        <f>avgpeinc!F76</f>
        <v>68537.914075673485</v>
      </c>
      <c r="G83" s="475">
        <f t="shared" si="2"/>
        <v>1</v>
      </c>
      <c r="H83" s="489">
        <f t="shared" si="2"/>
        <v>0.99537027080492113</v>
      </c>
      <c r="I83" s="490">
        <f t="shared" si="2"/>
        <v>1.2674139551073613</v>
      </c>
      <c r="J83" s="489">
        <f t="shared" si="2"/>
        <v>0.74802093484376753</v>
      </c>
      <c r="K83" s="491">
        <f t="shared" si="2"/>
        <v>1.5235575780406034</v>
      </c>
    </row>
    <row r="84" spans="1:11">
      <c r="A84" s="78">
        <v>1988</v>
      </c>
      <c r="B84" s="459">
        <f>avgpeinc!B77</f>
        <v>46879.553444467238</v>
      </c>
      <c r="C84" s="562">
        <f>avgpeinc!C77</f>
        <v>46766.838898961731</v>
      </c>
      <c r="D84" s="562">
        <f>avgpeinc!D77</f>
        <v>59304.333629692614</v>
      </c>
      <c r="E84" s="562">
        <f>avgpeinc!E77</f>
        <v>35128.488563807921</v>
      </c>
      <c r="F84" s="563">
        <f>avgpeinc!F77</f>
        <v>70954.470236749679</v>
      </c>
      <c r="G84" s="475">
        <f t="shared" si="2"/>
        <v>1</v>
      </c>
      <c r="H84" s="489">
        <f t="shared" si="2"/>
        <v>0.99759565658749227</v>
      </c>
      <c r="I84" s="490">
        <f t="shared" si="2"/>
        <v>1.2650362316258743</v>
      </c>
      <c r="J84" s="489">
        <f t="shared" si="2"/>
        <v>0.74933496551797496</v>
      </c>
      <c r="K84" s="491">
        <f t="shared" si="2"/>
        <v>1.5135483387400692</v>
      </c>
    </row>
    <row r="85" spans="1:11">
      <c r="A85" s="83">
        <v>1989</v>
      </c>
      <c r="B85" s="460">
        <f>avgpeinc!B78</f>
        <v>47450.177631249004</v>
      </c>
      <c r="C85" s="564">
        <f>avgpeinc!C78</f>
        <v>47360.982072688326</v>
      </c>
      <c r="D85" s="564">
        <f>avgpeinc!D78</f>
        <v>59610.863188469586</v>
      </c>
      <c r="E85" s="564">
        <f>avgpeinc!E78</f>
        <v>35893.841134908304</v>
      </c>
      <c r="F85" s="565">
        <f>avgpeinc!F78</f>
        <v>71250.62943028679</v>
      </c>
      <c r="G85" s="478">
        <f t="shared" si="2"/>
        <v>1</v>
      </c>
      <c r="H85" s="492">
        <f t="shared" si="2"/>
        <v>0.99812022708842429</v>
      </c>
      <c r="I85" s="493">
        <f t="shared" si="2"/>
        <v>1.2562832462235503</v>
      </c>
      <c r="J85" s="492">
        <f t="shared" si="2"/>
        <v>0.75645325111006312</v>
      </c>
      <c r="K85" s="494">
        <f t="shared" si="2"/>
        <v>1.501588255032446</v>
      </c>
    </row>
    <row r="86" spans="1:11">
      <c r="A86" s="78">
        <v>1990</v>
      </c>
      <c r="B86" s="459">
        <f>avgpeinc!B79</f>
        <v>47422.465524659863</v>
      </c>
      <c r="C86" s="562">
        <f>avgpeinc!C79</f>
        <v>47341.44898200468</v>
      </c>
      <c r="D86" s="562">
        <f>avgpeinc!D79</f>
        <v>59006.9810873284</v>
      </c>
      <c r="E86" s="562">
        <f>avgpeinc!E79</f>
        <v>36410.820850098316</v>
      </c>
      <c r="F86" s="563">
        <f>avgpeinc!F79</f>
        <v>70773.593914544865</v>
      </c>
      <c r="G86" s="475">
        <f t="shared" si="2"/>
        <v>1</v>
      </c>
      <c r="H86" s="489">
        <f t="shared" si="2"/>
        <v>0.99829159994616778</v>
      </c>
      <c r="I86" s="490">
        <f t="shared" si="2"/>
        <v>1.2442832829230388</v>
      </c>
      <c r="J86" s="489">
        <f t="shared" si="2"/>
        <v>0.76779687532620067</v>
      </c>
      <c r="K86" s="491">
        <f t="shared" si="2"/>
        <v>1.492406460346148</v>
      </c>
    </row>
    <row r="87" spans="1:11">
      <c r="A87" s="78">
        <v>1991</v>
      </c>
      <c r="B87" s="459">
        <f>avgpeinc!B80</f>
        <v>46469.61548425677</v>
      </c>
      <c r="C87" s="562">
        <f>avgpeinc!C80</f>
        <v>46237.827927354017</v>
      </c>
      <c r="D87" s="562">
        <f>avgpeinc!D80</f>
        <v>57262.392261712819</v>
      </c>
      <c r="E87" s="562">
        <f>avgpeinc!E80</f>
        <v>36210.856734490961</v>
      </c>
      <c r="F87" s="563">
        <f>avgpeinc!F80</f>
        <v>69504.670277483252</v>
      </c>
      <c r="G87" s="475">
        <f t="shared" si="2"/>
        <v>1</v>
      </c>
      <c r="H87" s="489">
        <f t="shared" si="2"/>
        <v>0.99501206208643411</v>
      </c>
      <c r="I87" s="490">
        <f t="shared" si="2"/>
        <v>1.2322544885509648</v>
      </c>
      <c r="J87" s="489">
        <f t="shared" si="2"/>
        <v>0.77923727917995522</v>
      </c>
      <c r="K87" s="491">
        <f t="shared" si="2"/>
        <v>1.4957014288407535</v>
      </c>
    </row>
    <row r="88" spans="1:11">
      <c r="A88" s="78">
        <v>1992</v>
      </c>
      <c r="B88" s="459">
        <f>avgpeinc!B81</f>
        <v>47382.206080165291</v>
      </c>
      <c r="C88" s="562">
        <f>avgpeinc!C81</f>
        <v>47295.677125878537</v>
      </c>
      <c r="D88" s="562">
        <f>avgpeinc!D81</f>
        <v>58580.196820404082</v>
      </c>
      <c r="E88" s="562">
        <f>avgpeinc!E81</f>
        <v>36844.595868962206</v>
      </c>
      <c r="F88" s="563">
        <f>avgpeinc!F81</f>
        <v>70908.928585341491</v>
      </c>
      <c r="G88" s="475">
        <f t="shared" si="2"/>
        <v>1</v>
      </c>
      <c r="H88" s="489">
        <f t="shared" si="2"/>
        <v>0.99817380908477849</v>
      </c>
      <c r="I88" s="490">
        <f t="shared" si="2"/>
        <v>1.2363332496864554</v>
      </c>
      <c r="J88" s="489">
        <f t="shared" si="2"/>
        <v>0.77760406103982049</v>
      </c>
      <c r="K88" s="491">
        <f t="shared" si="2"/>
        <v>1.4965307538735462</v>
      </c>
    </row>
    <row r="89" spans="1:11">
      <c r="A89" s="78">
        <v>1993</v>
      </c>
      <c r="B89" s="459">
        <f>avgpeinc!B82</f>
        <v>47770.791058400966</v>
      </c>
      <c r="C89" s="562">
        <f>avgpeinc!C82</f>
        <v>47854.140415740869</v>
      </c>
      <c r="D89" s="562">
        <f>avgpeinc!D82</f>
        <v>59458.87867704899</v>
      </c>
      <c r="E89" s="562">
        <f>avgpeinc!E82</f>
        <v>36896.628188450843</v>
      </c>
      <c r="F89" s="563">
        <f>avgpeinc!F82</f>
        <v>71492.49521777255</v>
      </c>
      <c r="G89" s="475">
        <f t="shared" si="2"/>
        <v>1</v>
      </c>
      <c r="H89" s="489">
        <f t="shared" si="2"/>
        <v>1.001744776577763</v>
      </c>
      <c r="I89" s="490">
        <f t="shared" si="2"/>
        <v>1.2446701710331538</v>
      </c>
      <c r="J89" s="489">
        <f t="shared" si="2"/>
        <v>0.77236795478944043</v>
      </c>
      <c r="K89" s="491">
        <f t="shared" si="2"/>
        <v>1.4965734004775264</v>
      </c>
    </row>
    <row r="90" spans="1:11">
      <c r="A90" s="78">
        <v>1994</v>
      </c>
      <c r="B90" s="459">
        <f>avgpeinc!B83</f>
        <v>49325.883520559575</v>
      </c>
      <c r="C90" s="562">
        <f>avgpeinc!C83</f>
        <v>49376.360847032862</v>
      </c>
      <c r="D90" s="562">
        <f>avgpeinc!D83</f>
        <v>61077.627051860472</v>
      </c>
      <c r="E90" s="562">
        <f>avgpeinc!E83</f>
        <v>38338.137452077506</v>
      </c>
      <c r="F90" s="563">
        <f>avgpeinc!F83</f>
        <v>73810.538576363091</v>
      </c>
      <c r="G90" s="475">
        <f t="shared" si="2"/>
        <v>1</v>
      </c>
      <c r="H90" s="489">
        <f t="shared" si="2"/>
        <v>1.0010233435849607</v>
      </c>
      <c r="I90" s="490">
        <f t="shared" si="2"/>
        <v>1.238246995138012</v>
      </c>
      <c r="J90" s="489">
        <f t="shared" si="2"/>
        <v>0.77724177887452828</v>
      </c>
      <c r="K90" s="491">
        <f t="shared" si="2"/>
        <v>1.4963855344952521</v>
      </c>
    </row>
    <row r="91" spans="1:11">
      <c r="A91" s="78">
        <v>1995</v>
      </c>
      <c r="B91" s="459">
        <f>avgpeinc!B84</f>
        <v>50421.116069560565</v>
      </c>
      <c r="C91" s="562">
        <f>avgpeinc!C84</f>
        <v>50197.629712827984</v>
      </c>
      <c r="D91" s="562">
        <f>avgpeinc!D84</f>
        <v>62353.097866904725</v>
      </c>
      <c r="E91" s="562">
        <f>avgpeinc!E84</f>
        <v>39343.063777899173</v>
      </c>
      <c r="F91" s="563">
        <f>avgpeinc!F84</f>
        <v>75527.987480262425</v>
      </c>
      <c r="G91" s="475">
        <f t="shared" si="2"/>
        <v>1</v>
      </c>
      <c r="H91" s="489">
        <f t="shared" si="2"/>
        <v>0.99556760392958654</v>
      </c>
      <c r="I91" s="490">
        <f t="shared" si="2"/>
        <v>1.2366465228751164</v>
      </c>
      <c r="J91" s="489">
        <f t="shared" si="2"/>
        <v>0.78028942722374095</v>
      </c>
      <c r="K91" s="491">
        <f t="shared" si="2"/>
        <v>1.4979435872872116</v>
      </c>
    </row>
    <row r="92" spans="1:11">
      <c r="A92" s="78">
        <v>1996</v>
      </c>
      <c r="B92" s="459">
        <f>avgpeinc!B85</f>
        <v>52012.261866507419</v>
      </c>
      <c r="C92" s="562">
        <f>avgpeinc!C85</f>
        <v>51816.44325866126</v>
      </c>
      <c r="D92" s="562">
        <f>avgpeinc!D85</f>
        <v>64214.541795947647</v>
      </c>
      <c r="E92" s="562">
        <f>avgpeinc!E85</f>
        <v>40699.094548991816</v>
      </c>
      <c r="F92" s="563">
        <f>avgpeinc!F85</f>
        <v>77754.607987647032</v>
      </c>
      <c r="G92" s="475">
        <f t="shared" si="2"/>
        <v>1</v>
      </c>
      <c r="H92" s="489">
        <f t="shared" si="2"/>
        <v>0.99623514531345059</v>
      </c>
      <c r="I92" s="490">
        <f t="shared" si="2"/>
        <v>1.2346039086082838</v>
      </c>
      <c r="J92" s="489">
        <f t="shared" si="2"/>
        <v>0.78249037993095694</v>
      </c>
      <c r="K92" s="491">
        <f t="shared" si="2"/>
        <v>1.494928411058317</v>
      </c>
    </row>
    <row r="93" spans="1:11">
      <c r="A93" s="78">
        <v>1997</v>
      </c>
      <c r="B93" s="459">
        <f>avgpeinc!B86</f>
        <v>53910.480489388676</v>
      </c>
      <c r="C93" s="562">
        <f>avgpeinc!C86</f>
        <v>53907.292673667514</v>
      </c>
      <c r="D93" s="562">
        <f>avgpeinc!D86</f>
        <v>66617.213379981389</v>
      </c>
      <c r="E93" s="562">
        <f>avgpeinc!E86</f>
        <v>42169.867025911917</v>
      </c>
      <c r="F93" s="563">
        <f>avgpeinc!F86</f>
        <v>80526.615094900437</v>
      </c>
      <c r="G93" s="475">
        <f t="shared" si="2"/>
        <v>1</v>
      </c>
      <c r="H93" s="489">
        <f t="shared" si="2"/>
        <v>0.99994086834893281</v>
      </c>
      <c r="I93" s="490">
        <f t="shared" si="2"/>
        <v>1.2357006054341104</v>
      </c>
      <c r="J93" s="489">
        <f t="shared" si="2"/>
        <v>0.78222020362464229</v>
      </c>
      <c r="K93" s="491">
        <f t="shared" si="2"/>
        <v>1.4937098383077976</v>
      </c>
    </row>
    <row r="94" spans="1:11">
      <c r="A94" s="78">
        <v>1998</v>
      </c>
      <c r="B94" s="459">
        <f>avgpeinc!B87</f>
        <v>55974.971159793575</v>
      </c>
      <c r="C94" s="562">
        <f>avgpeinc!C87</f>
        <v>56272.439356858493</v>
      </c>
      <c r="D94" s="562">
        <f>avgpeinc!D87</f>
        <v>69320.211871994063</v>
      </c>
      <c r="E94" s="562">
        <f>avgpeinc!E87</f>
        <v>43632.493316897249</v>
      </c>
      <c r="F94" s="563">
        <f>avgpeinc!F87</f>
        <v>83531.371149317536</v>
      </c>
      <c r="G94" s="475">
        <f t="shared" si="2"/>
        <v>1</v>
      </c>
      <c r="H94" s="489">
        <f t="shared" si="2"/>
        <v>1.0053143072859425</v>
      </c>
      <c r="I94" s="490">
        <f t="shared" si="2"/>
        <v>1.2384144276573792</v>
      </c>
      <c r="J94" s="489">
        <f t="shared" si="2"/>
        <v>0.77950005891629937</v>
      </c>
      <c r="K94" s="491">
        <f t="shared" si="2"/>
        <v>1.4922986009382266</v>
      </c>
    </row>
    <row r="95" spans="1:11">
      <c r="A95" s="83">
        <v>1999</v>
      </c>
      <c r="B95" s="460">
        <f>avgpeinc!B88</f>
        <v>57661.09584343696</v>
      </c>
      <c r="C95" s="564">
        <f>avgpeinc!C88</f>
        <v>58435.036788484416</v>
      </c>
      <c r="D95" s="564">
        <f>avgpeinc!D88</f>
        <v>72206.998793425548</v>
      </c>
      <c r="E95" s="564">
        <f>avgpeinc!E88</f>
        <v>44283.821372004539</v>
      </c>
      <c r="F95" s="565">
        <f>avgpeinc!F88</f>
        <v>86178.62043815614</v>
      </c>
      <c r="G95" s="478">
        <f t="shared" si="2"/>
        <v>1</v>
      </c>
      <c r="H95" s="492">
        <f t="shared" si="2"/>
        <v>1.013422237883735</v>
      </c>
      <c r="I95" s="493">
        <f t="shared" si="2"/>
        <v>1.2522654614384028</v>
      </c>
      <c r="J95" s="492">
        <f t="shared" si="2"/>
        <v>0.76800173018295081</v>
      </c>
      <c r="K95" s="494">
        <f t="shared" si="2"/>
        <v>1.4945713253898394</v>
      </c>
    </row>
    <row r="96" spans="1:11">
      <c r="A96" s="88">
        <v>2000</v>
      </c>
      <c r="B96" s="461">
        <f>avgpeinc!B89</f>
        <v>59560.759194019694</v>
      </c>
      <c r="C96" s="566">
        <f>avgpeinc!C89</f>
        <v>60480.526499335872</v>
      </c>
      <c r="D96" s="566">
        <f>avgpeinc!D89</f>
        <v>74642.060804095556</v>
      </c>
      <c r="E96" s="566">
        <f>avgpeinc!E89</f>
        <v>45662.2347791965</v>
      </c>
      <c r="F96" s="567">
        <f>avgpeinc!F89</f>
        <v>88676.067563739736</v>
      </c>
      <c r="G96" s="479">
        <f t="shared" si="2"/>
        <v>1</v>
      </c>
      <c r="H96" s="495">
        <f t="shared" si="2"/>
        <v>1.015442504725637</v>
      </c>
      <c r="I96" s="496">
        <f t="shared" si="2"/>
        <v>1.2532086866278582</v>
      </c>
      <c r="J96" s="495">
        <f t="shared" si="2"/>
        <v>0.76664964310564565</v>
      </c>
      <c r="K96" s="497">
        <f t="shared" si="2"/>
        <v>1.4888337348903944</v>
      </c>
    </row>
    <row r="97" spans="1:11">
      <c r="A97" s="78">
        <v>2001</v>
      </c>
      <c r="B97" s="459">
        <f>avgpeinc!B90</f>
        <v>59285.352476370434</v>
      </c>
      <c r="C97" s="562">
        <f>avgpeinc!C90</f>
        <v>59897.426429641746</v>
      </c>
      <c r="D97" s="562">
        <f>avgpeinc!D90</f>
        <v>73526.904040609239</v>
      </c>
      <c r="E97" s="562">
        <f>avgpeinc!E90</f>
        <v>46141.592133948849</v>
      </c>
      <c r="F97" s="563">
        <f>avgpeinc!F90</f>
        <v>87606.83983811822</v>
      </c>
      <c r="G97" s="475">
        <f t="shared" si="2"/>
        <v>1</v>
      </c>
      <c r="H97" s="489">
        <f t="shared" si="2"/>
        <v>1.0103242019774661</v>
      </c>
      <c r="I97" s="490">
        <f t="shared" si="2"/>
        <v>1.24022040806648</v>
      </c>
      <c r="J97" s="489">
        <f t="shared" si="2"/>
        <v>0.77829666530766872</v>
      </c>
      <c r="K97" s="491">
        <f t="shared" si="2"/>
        <v>1.4777147504189332</v>
      </c>
    </row>
    <row r="98" spans="1:11">
      <c r="A98" s="78">
        <v>2002</v>
      </c>
      <c r="B98" s="459">
        <f>avgpeinc!B91</f>
        <v>59145.452616209135</v>
      </c>
      <c r="C98" s="562">
        <f>avgpeinc!C91</f>
        <v>59585.123585056259</v>
      </c>
      <c r="D98" s="562">
        <f>avgpeinc!D91</f>
        <v>72561.989272619816</v>
      </c>
      <c r="E98" s="562">
        <f>avgpeinc!E91</f>
        <v>46832.273066121132</v>
      </c>
      <c r="F98" s="563">
        <f>avgpeinc!F91</f>
        <v>86810.761578765931</v>
      </c>
      <c r="G98" s="475">
        <f t="shared" si="2"/>
        <v>1</v>
      </c>
      <c r="H98" s="489">
        <f t="shared" si="2"/>
        <v>1.007433723970296</v>
      </c>
      <c r="I98" s="490">
        <f t="shared" si="2"/>
        <v>1.2268396987925629</v>
      </c>
      <c r="J98" s="489">
        <f t="shared" si="2"/>
        <v>0.79181527902090132</v>
      </c>
      <c r="K98" s="491">
        <f t="shared" si="2"/>
        <v>1.4677503973479606</v>
      </c>
    </row>
    <row r="99" spans="1:11">
      <c r="A99" s="78">
        <v>2003</v>
      </c>
      <c r="B99" s="459">
        <f>avgpeinc!B92</f>
        <v>59794.186061249129</v>
      </c>
      <c r="C99" s="562">
        <f>avgpeinc!C92</f>
        <v>60154.536569699922</v>
      </c>
      <c r="D99" s="562">
        <f>avgpeinc!D92</f>
        <v>72807.44570088679</v>
      </c>
      <c r="E99" s="562">
        <f>avgpeinc!E92</f>
        <v>47787.59489789635</v>
      </c>
      <c r="F99" s="563">
        <f>avgpeinc!F92</f>
        <v>87511.026534320539</v>
      </c>
      <c r="G99" s="475">
        <f t="shared" si="2"/>
        <v>1</v>
      </c>
      <c r="H99" s="489">
        <f t="shared" si="2"/>
        <v>1.006026514151086</v>
      </c>
      <c r="I99" s="490">
        <f t="shared" si="2"/>
        <v>1.2176341965138175</v>
      </c>
      <c r="J99" s="489">
        <f t="shared" si="2"/>
        <v>0.79920136129867148</v>
      </c>
      <c r="K99" s="491">
        <f t="shared" si="2"/>
        <v>1.4635373821240771</v>
      </c>
    </row>
    <row r="100" spans="1:11">
      <c r="A100" s="78">
        <v>2004</v>
      </c>
      <c r="B100" s="459">
        <f>avgpeinc!B93</f>
        <v>61466.108644590742</v>
      </c>
      <c r="C100" s="562">
        <f>avgpeinc!C93</f>
        <v>61868.272327848892</v>
      </c>
      <c r="D100" s="562">
        <f>avgpeinc!D93</f>
        <v>75067.414239469465</v>
      </c>
      <c r="E100" s="562">
        <f>avgpeinc!E93</f>
        <v>48941.060906997365</v>
      </c>
      <c r="F100" s="563">
        <f>avgpeinc!F93</f>
        <v>89671.440892101295</v>
      </c>
      <c r="G100" s="475">
        <f t="shared" si="2"/>
        <v>1</v>
      </c>
      <c r="H100" s="489">
        <f t="shared" si="2"/>
        <v>1.0065428525105362</v>
      </c>
      <c r="I100" s="490">
        <f t="shared" si="2"/>
        <v>1.2212813840798704</v>
      </c>
      <c r="J100" s="489">
        <f t="shared" si="2"/>
        <v>0.79622839295040304</v>
      </c>
      <c r="K100" s="491">
        <f t="shared" si="2"/>
        <v>1.4588761655727938</v>
      </c>
    </row>
    <row r="101" spans="1:11">
      <c r="A101" s="78">
        <v>2005</v>
      </c>
      <c r="B101" s="459">
        <f>avgpeinc!B94</f>
        <v>62886.38545662324</v>
      </c>
      <c r="C101" s="562">
        <f>avgpeinc!C94</f>
        <v>62961.259776296705</v>
      </c>
      <c r="D101" s="562">
        <f>avgpeinc!D94</f>
        <v>76684.931159922213</v>
      </c>
      <c r="E101" s="562">
        <f>avgpeinc!E94</f>
        <v>50180.382482694673</v>
      </c>
      <c r="F101" s="563">
        <f>avgpeinc!F94</f>
        <v>91582.304956530585</v>
      </c>
      <c r="G101" s="475">
        <f t="shared" si="2"/>
        <v>1</v>
      </c>
      <c r="H101" s="489">
        <f t="shared" si="2"/>
        <v>1.0011906284504952</v>
      </c>
      <c r="I101" s="490">
        <f t="shared" si="2"/>
        <v>1.2194202386272734</v>
      </c>
      <c r="J101" s="489">
        <f t="shared" si="2"/>
        <v>0.79795304052428473</v>
      </c>
      <c r="K101" s="491">
        <f t="shared" si="2"/>
        <v>1.4563137043343151</v>
      </c>
    </row>
    <row r="102" spans="1:11">
      <c r="A102" s="78">
        <v>2006</v>
      </c>
      <c r="B102" s="459">
        <f>avgpeinc!B95</f>
        <v>64461.81251593768</v>
      </c>
      <c r="C102" s="562">
        <f>avgpeinc!C95</f>
        <v>64464.082743722844</v>
      </c>
      <c r="D102" s="562">
        <f>avgpeinc!D95</f>
        <v>78705.00574625186</v>
      </c>
      <c r="E102" s="562">
        <f>avgpeinc!E95</f>
        <v>51351.130058800627</v>
      </c>
      <c r="F102" s="563">
        <f>avgpeinc!F95</f>
        <v>93454.988241252839</v>
      </c>
      <c r="G102" s="475">
        <f t="shared" si="2"/>
        <v>1</v>
      </c>
      <c r="H102" s="489">
        <f t="shared" si="2"/>
        <v>1.0000352181810681</v>
      </c>
      <c r="I102" s="490">
        <f t="shared" si="2"/>
        <v>1.220955518847576</v>
      </c>
      <c r="J102" s="489">
        <f t="shared" si="2"/>
        <v>0.79661318933755487</v>
      </c>
      <c r="K102" s="491">
        <f t="shared" si="2"/>
        <v>1.4497728902386482</v>
      </c>
    </row>
    <row r="103" spans="1:11">
      <c r="A103" s="78">
        <v>2007</v>
      </c>
      <c r="B103" s="459">
        <f>avgpeinc!B96</f>
        <v>63640.031092451667</v>
      </c>
      <c r="C103" s="562">
        <f>avgpeinc!C96</f>
        <v>63228.234453935031</v>
      </c>
      <c r="D103" s="562">
        <f>avgpeinc!D96</f>
        <v>77498.061485281345</v>
      </c>
      <c r="E103" s="562">
        <f>avgpeinc!E96</f>
        <v>50813.482249805544</v>
      </c>
      <c r="F103" s="563">
        <f>avgpeinc!F96</f>
        <v>92347.015524701783</v>
      </c>
      <c r="G103" s="475">
        <f t="shared" si="2"/>
        <v>1</v>
      </c>
      <c r="H103" s="489">
        <f t="shared" si="2"/>
        <v>0.99352928288299536</v>
      </c>
      <c r="I103" s="490">
        <f t="shared" si="2"/>
        <v>1.2177564994067607</v>
      </c>
      <c r="J103" s="489">
        <f t="shared" si="2"/>
        <v>0.79845156228769543</v>
      </c>
      <c r="K103" s="491">
        <f t="shared" si="2"/>
        <v>1.4510837587515737</v>
      </c>
    </row>
    <row r="104" spans="1:11">
      <c r="A104" s="78">
        <v>2008</v>
      </c>
      <c r="B104" s="459">
        <f>avgpeinc!B97</f>
        <v>62227.730628194578</v>
      </c>
      <c r="C104" s="562">
        <f>avgpeinc!C97</f>
        <v>61818.387485453102</v>
      </c>
      <c r="D104" s="562">
        <f>avgpeinc!D97</f>
        <v>75464.409053474519</v>
      </c>
      <c r="E104" s="562">
        <f>avgpeinc!E97</f>
        <v>49947.087030356874</v>
      </c>
      <c r="F104" s="563">
        <f>avgpeinc!F97</f>
        <v>89799.977815264894</v>
      </c>
      <c r="G104" s="475">
        <f t="shared" si="2"/>
        <v>1</v>
      </c>
      <c r="H104" s="489">
        <f t="shared" si="2"/>
        <v>0.99342185327009169</v>
      </c>
      <c r="I104" s="490">
        <f t="shared" si="2"/>
        <v>1.2127135007440328</v>
      </c>
      <c r="J104" s="489">
        <f t="shared" si="2"/>
        <v>0.80264998459909276</v>
      </c>
      <c r="K104" s="491">
        <f t="shared" si="2"/>
        <v>1.4430861757085784</v>
      </c>
    </row>
    <row r="105" spans="1:11">
      <c r="A105" s="83">
        <v>2009</v>
      </c>
      <c r="B105" s="462">
        <f>avgpeinc!B98</f>
        <v>59385.702700318412</v>
      </c>
      <c r="C105" s="564">
        <f>avgpeinc!C98</f>
        <v>58501.477685401558</v>
      </c>
      <c r="D105" s="564">
        <f>avgpeinc!D98</f>
        <v>70536.623239171386</v>
      </c>
      <c r="E105" s="564">
        <f>avgpeinc!E98</f>
        <v>49032.702151080273</v>
      </c>
      <c r="F105" s="565">
        <f>avgpeinc!F98</f>
        <v>85969.263485923831</v>
      </c>
      <c r="G105" s="478">
        <f t="shared" si="2"/>
        <v>1</v>
      </c>
      <c r="H105" s="498">
        <f t="shared" si="2"/>
        <v>0.98511047314908484</v>
      </c>
      <c r="I105" s="499">
        <f t="shared" si="2"/>
        <v>1.1877711306225427</v>
      </c>
      <c r="J105" s="492">
        <f t="shared" si="2"/>
        <v>0.82566509987289194</v>
      </c>
      <c r="K105" s="494">
        <f t="shared" si="2"/>
        <v>1.447642438782877</v>
      </c>
    </row>
    <row r="106" spans="1:11">
      <c r="A106" s="78">
        <v>2010</v>
      </c>
      <c r="B106" s="463">
        <f>avgpeinc!B99</f>
        <v>60743.183369071186</v>
      </c>
      <c r="C106" s="562">
        <f>avgpeinc!C99</f>
        <v>59586.901687628699</v>
      </c>
      <c r="D106" s="562">
        <f>avgpeinc!D99</f>
        <v>71829.16394993657</v>
      </c>
      <c r="E106" s="562">
        <f>avgpeinc!E99</f>
        <v>50371.915316083752</v>
      </c>
      <c r="F106" s="563">
        <f>avgpeinc!F99</f>
        <v>87440.779813368295</v>
      </c>
      <c r="G106" s="475">
        <f t="shared" si="2"/>
        <v>1</v>
      </c>
      <c r="H106" s="500">
        <f t="shared" si="2"/>
        <v>0.9809644207413859</v>
      </c>
      <c r="I106" s="501">
        <f t="shared" si="2"/>
        <v>1.1825057556418761</v>
      </c>
      <c r="J106" s="489">
        <f t="shared" si="2"/>
        <v>0.82926037988538792</v>
      </c>
      <c r="K106" s="491">
        <f t="shared" si="2"/>
        <v>1.4395159253028351</v>
      </c>
    </row>
    <row r="107" spans="1:11">
      <c r="A107" s="78">
        <v>2011</v>
      </c>
      <c r="B107" s="463">
        <f>avgpeinc!B100</f>
        <v>61722.225529225616</v>
      </c>
      <c r="C107" s="562">
        <f>avgpeinc!C100</f>
        <v>60317.621688641004</v>
      </c>
      <c r="D107" s="562">
        <f>avgpeinc!D100</f>
        <v>73553.452407587989</v>
      </c>
      <c r="E107" s="562">
        <f>avgpeinc!E100</f>
        <v>50739.819182297259</v>
      </c>
      <c r="F107" s="563">
        <f>avgpeinc!F100</f>
        <v>88498.923407390452</v>
      </c>
      <c r="G107" s="475">
        <f t="shared" si="2"/>
        <v>1</v>
      </c>
      <c r="H107" s="500">
        <f t="shared" si="2"/>
        <v>0.97724314331602435</v>
      </c>
      <c r="I107" s="501">
        <f t="shared" si="2"/>
        <v>1.1916850336636073</v>
      </c>
      <c r="J107" s="489">
        <f t="shared" si="2"/>
        <v>0.82206723343557719</v>
      </c>
      <c r="K107" s="491">
        <f t="shared" si="2"/>
        <v>1.433825864971217</v>
      </c>
    </row>
    <row r="108" spans="1:11">
      <c r="A108" s="78">
        <v>2012</v>
      </c>
      <c r="B108" s="463">
        <f>avgpeinc!B101</f>
        <v>63190.967546099775</v>
      </c>
      <c r="C108" s="562">
        <f>avgpeinc!C101</f>
        <v>61685.721147208154</v>
      </c>
      <c r="D108" s="562">
        <f>avgpeinc!D101</f>
        <v>75769.116197883719</v>
      </c>
      <c r="E108" s="562">
        <f>avgpeinc!E101</f>
        <v>51554.027139967438</v>
      </c>
      <c r="F108" s="563">
        <f>avgpeinc!F101</f>
        <v>90210.372253407957</v>
      </c>
      <c r="G108" s="475">
        <f t="shared" si="2"/>
        <v>1</v>
      </c>
      <c r="H108" s="500">
        <f t="shared" si="2"/>
        <v>0.9761794057387474</v>
      </c>
      <c r="I108" s="501">
        <f t="shared" si="2"/>
        <v>1.1990497873387964</v>
      </c>
      <c r="J108" s="489">
        <f t="shared" si="2"/>
        <v>0.81584487691784702</v>
      </c>
      <c r="K108" s="491">
        <f t="shared" si="2"/>
        <v>1.4275833359822618</v>
      </c>
    </row>
    <row r="109" spans="1:11">
      <c r="A109" s="78">
        <v>2013</v>
      </c>
      <c r="B109" s="463">
        <f>avgpeinc!B102</f>
        <v>63279.150216037917</v>
      </c>
      <c r="C109" s="562">
        <f>avgpeinc!C102</f>
        <v>61743.61327001582</v>
      </c>
      <c r="D109" s="562">
        <f>avgpeinc!D102</f>
        <v>75594.751631775856</v>
      </c>
      <c r="E109" s="562">
        <f>avgpeinc!E102</f>
        <v>51890.96965845058</v>
      </c>
      <c r="F109" s="563">
        <f>avgpeinc!F102</f>
        <v>89893.232424260219</v>
      </c>
      <c r="G109" s="475">
        <f t="shared" si="2"/>
        <v>1</v>
      </c>
      <c r="H109" s="500">
        <f t="shared" si="2"/>
        <v>0.97573391961207279</v>
      </c>
      <c r="I109" s="501">
        <f t="shared" si="2"/>
        <v>1.1946233692091615</v>
      </c>
      <c r="J109" s="489">
        <f t="shared" si="2"/>
        <v>0.82003265659055835</v>
      </c>
      <c r="K109" s="491">
        <f t="shared" si="2"/>
        <v>1.4205821683344453</v>
      </c>
    </row>
    <row r="110" spans="1:11">
      <c r="A110" s="78">
        <v>2014</v>
      </c>
      <c r="B110" s="463">
        <f>avgpeinc!B103</f>
        <v>64632.031462612373</v>
      </c>
      <c r="C110" s="562">
        <f>avgpeinc!C103</f>
        <v>63262.192049420766</v>
      </c>
      <c r="D110" s="562">
        <f>avgpeinc!D103</f>
        <v>77459.623403643229</v>
      </c>
      <c r="E110" s="562">
        <f>avgpeinc!E103</f>
        <v>52803.539213730655</v>
      </c>
      <c r="F110" s="563">
        <f>avgpeinc!F103</f>
        <v>91573.211135358841</v>
      </c>
      <c r="G110" s="475">
        <f t="shared" ref="G110" si="3">B110/$B110</f>
        <v>1</v>
      </c>
      <c r="H110" s="500">
        <f t="shared" ref="H110" si="4">C110/$B110</f>
        <v>0.97880556463734214</v>
      </c>
      <c r="I110" s="501">
        <f t="shared" ref="I110" si="5">D110/$B110</f>
        <v>1.1984711241584789</v>
      </c>
      <c r="J110" s="489">
        <f t="shared" ref="J110" si="6">E110/$B110</f>
        <v>0.81698715047005555</v>
      </c>
      <c r="K110" s="491">
        <f t="shared" ref="K110" si="7">F110/$B110</f>
        <v>1.4168394380165987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1067" t="s">
        <v>1220</v>
      </c>
      <c r="B120" s="1068">
        <f>(B110/B76)^(1/34)-1</f>
        <v>1.4074785048982852E-2</v>
      </c>
      <c r="C120" s="1068">
        <f t="shared" ref="C120:F120" si="8">(C110/C76)^(1/34)-1</f>
        <v>1.3302227319414772E-2</v>
      </c>
      <c r="D120" s="1068">
        <f t="shared" si="8"/>
        <v>1.1352205589273634E-2</v>
      </c>
      <c r="E120" s="1068">
        <f t="shared" si="8"/>
        <v>1.8779850841623258E-2</v>
      </c>
      <c r="F120" s="1068">
        <f t="shared" si="8"/>
        <v>1.140083431233907E-2</v>
      </c>
      <c r="G120" s="1068"/>
      <c r="H120" s="1068"/>
      <c r="I120" s="1068"/>
      <c r="J120" s="1068"/>
      <c r="K120" s="1068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0"/>
  <sheetViews>
    <sheetView workbookViewId="0">
      <pane xSplit="1" ySplit="8" topLeftCell="B38" activePane="bottomRight" state="frozen"/>
      <selection activeCell="A4" sqref="A4:BH4"/>
      <selection pane="topRight" activeCell="A4" sqref="A4:BH4"/>
      <selection pane="bottomLeft" activeCell="A4" sqref="A4:BH4"/>
      <selection pane="bottomRight" activeCell="B58" sqref="B5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228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avgpeinc!BC2</f>
        <v>7469.6574462335011</v>
      </c>
      <c r="C9" s="344">
        <f>avgpeinc!BD2</f>
        <v>6812.4646108594961</v>
      </c>
      <c r="D9" s="344"/>
      <c r="E9" s="96"/>
      <c r="F9" s="96"/>
      <c r="G9" s="95">
        <f>avgpeinc!BH2</f>
        <v>10750.623862919283</v>
      </c>
      <c r="H9" s="568">
        <f>B9*0.9/'TB5'!B9</f>
        <v>0.57690080556307033</v>
      </c>
      <c r="I9" s="579">
        <f>C9*0.9/'TB5'!B9</f>
        <v>0.52614411707145592</v>
      </c>
      <c r="J9" s="480"/>
      <c r="K9" s="481"/>
      <c r="L9" s="480"/>
      <c r="M9" s="599">
        <f>G9*0.9/'TB5'!F9</f>
        <v>0.55220905378161955</v>
      </c>
      <c r="P9" s="577">
        <f>H9-'TB2'!B10</f>
        <v>0</v>
      </c>
    </row>
    <row r="10" spans="1:16" s="98" customFormat="1" ht="15" customHeight="1">
      <c r="A10" s="103">
        <v>1914</v>
      </c>
      <c r="B10" s="456">
        <f>avgpeinc!BC3</f>
        <v>6673.9480168841083</v>
      </c>
      <c r="C10" s="344">
        <f>avgpeinc!BD3</f>
        <v>6092.6271820078791</v>
      </c>
      <c r="D10" s="344"/>
      <c r="E10" s="96"/>
      <c r="F10" s="96"/>
      <c r="G10" s="95">
        <f>avgpeinc!BH3</f>
        <v>9615.0891657484826</v>
      </c>
      <c r="H10" s="568">
        <f>B10*0.9/'TB5'!B10</f>
        <v>0.57047656340003172</v>
      </c>
      <c r="I10" s="579">
        <f>C10*0.9/'TB5'!B10</f>
        <v>0.52078634836178839</v>
      </c>
      <c r="J10" s="480"/>
      <c r="K10" s="481"/>
      <c r="L10" s="480"/>
      <c r="M10" s="599">
        <f>G10*0.9/'TB5'!F10</f>
        <v>0.5458741165514237</v>
      </c>
      <c r="P10" s="577">
        <f>H10-'TB2'!B11</f>
        <v>1.3568843686417864E-5</v>
      </c>
    </row>
    <row r="11" spans="1:16" s="98" customFormat="1" ht="15" customHeight="1">
      <c r="A11" s="103">
        <v>1915</v>
      </c>
      <c r="B11" s="456">
        <f>avgpeinc!BC4</f>
        <v>6897.414503405098</v>
      </c>
      <c r="C11" s="344">
        <f>avgpeinc!BD4</f>
        <v>6305.1957810022714</v>
      </c>
      <c r="D11" s="344"/>
      <c r="E11" s="96"/>
      <c r="F11" s="96"/>
      <c r="G11" s="95">
        <f>avgpeinc!BH4</f>
        <v>9956.6306955769414</v>
      </c>
      <c r="H11" s="568">
        <f>B11*0.9/'TB5'!B11</f>
        <v>0.57811794568711961</v>
      </c>
      <c r="I11" s="579">
        <f>C11*0.9/'TB5'!B11</f>
        <v>0.52848017619770427</v>
      </c>
      <c r="J11" s="480"/>
      <c r="K11" s="481"/>
      <c r="L11" s="480"/>
      <c r="M11" s="599">
        <f>G11*0.9/'TB5'!F11</f>
        <v>0.55355476256747294</v>
      </c>
      <c r="P11" s="577">
        <f>H11-'TB2'!B12</f>
        <v>5.0292260023176993E-8</v>
      </c>
    </row>
    <row r="12" spans="1:16" s="98" customFormat="1" ht="15" customHeight="1">
      <c r="A12" s="103">
        <v>1916</v>
      </c>
      <c r="B12" s="456">
        <f>avgpeinc!BC5</f>
        <v>7565.5853731627494</v>
      </c>
      <c r="C12" s="344">
        <f>avgpeinc!BD5</f>
        <v>6917.671091934104</v>
      </c>
      <c r="D12" s="344"/>
      <c r="E12" s="96"/>
      <c r="F12" s="96"/>
      <c r="G12" s="95">
        <f>avgpeinc!BH5</f>
        <v>10951.100717436389</v>
      </c>
      <c r="H12" s="568">
        <f>B12*0.9/'TB5'!B12</f>
        <v>0.55611624700187634</v>
      </c>
      <c r="I12" s="579">
        <f>C12*0.9/'TB5'!B12</f>
        <v>0.5084906317079253</v>
      </c>
      <c r="J12" s="480"/>
      <c r="K12" s="481"/>
      <c r="L12" s="480"/>
      <c r="M12" s="599">
        <f>G12*0.9/'TB5'!F12</f>
        <v>0.53327072006400866</v>
      </c>
      <c r="P12" s="577">
        <f>H12-'TB2'!B13</f>
        <v>0</v>
      </c>
    </row>
    <row r="13" spans="1:16" s="98" customFormat="1" ht="15" customHeight="1">
      <c r="A13" s="103">
        <v>1917</v>
      </c>
      <c r="B13" s="456">
        <f>avgpeinc!BC6</f>
        <v>7377.4212867368578</v>
      </c>
      <c r="C13" s="344">
        <f>avgpeinc!BD6</f>
        <v>6719.5155403836843</v>
      </c>
      <c r="D13" s="344"/>
      <c r="E13" s="96"/>
      <c r="F13" s="96"/>
      <c r="G13" s="95">
        <f>avgpeinc!BH6</f>
        <v>10654.3503493154</v>
      </c>
      <c r="H13" s="568">
        <f>B13*0.9/'TB5'!B13</f>
        <v>0.55097128860720868</v>
      </c>
      <c r="I13" s="579">
        <f>C13*0.9/'TB5'!B13</f>
        <v>0.50183661637397514</v>
      </c>
      <c r="J13" s="480"/>
      <c r="K13" s="481"/>
      <c r="L13" s="480"/>
      <c r="M13" s="599">
        <f>G13*0.9/'TB5'!F13</f>
        <v>0.52756482642656033</v>
      </c>
      <c r="P13" s="577">
        <f>H13-'TB2'!B14</f>
        <v>-8.832184956064637E-6</v>
      </c>
    </row>
    <row r="14" spans="1:16" s="98" customFormat="1" ht="15" customHeight="1">
      <c r="A14" s="103">
        <v>1918</v>
      </c>
      <c r="B14" s="456">
        <f>avgpeinc!BC7</f>
        <v>7984.3890654457073</v>
      </c>
      <c r="C14" s="344">
        <f>avgpeinc!BD7</f>
        <v>7206.5964023390416</v>
      </c>
      <c r="D14" s="381"/>
      <c r="E14" s="341"/>
      <c r="F14" s="341"/>
      <c r="G14" s="95">
        <f>avgpeinc!BH7</f>
        <v>11411.510237100309</v>
      </c>
      <c r="H14" s="568">
        <f>B14*0.9/'TB5'!B14</f>
        <v>0.56361353986428575</v>
      </c>
      <c r="I14" s="579">
        <f>C14*0.9/'TB5'!B14</f>
        <v>0.50870959260660698</v>
      </c>
      <c r="J14" s="480"/>
      <c r="K14" s="481"/>
      <c r="L14" s="480"/>
      <c r="M14" s="599">
        <f>G14*0.9/'TB5'!F14</f>
        <v>0.5387929116933724</v>
      </c>
      <c r="P14" s="577">
        <f>H14-'TB2'!B15</f>
        <v>-6.9968675241449674E-6</v>
      </c>
    </row>
    <row r="15" spans="1:16" s="98" customFormat="1" ht="15" customHeight="1">
      <c r="A15" s="102">
        <v>1919</v>
      </c>
      <c r="B15" s="457">
        <f>avgpeinc!BC8</f>
        <v>7324.5052849048525</v>
      </c>
      <c r="C15" s="343">
        <f>avgpeinc!BD8</f>
        <v>6592.4421066534769</v>
      </c>
      <c r="D15" s="382"/>
      <c r="E15" s="342"/>
      <c r="F15" s="342"/>
      <c r="G15" s="99">
        <f>avgpeinc!BH8</f>
        <v>10537.006829894257</v>
      </c>
      <c r="H15" s="569">
        <f>B15*0.9/'TB5'!B15</f>
        <v>0.54565312982702463</v>
      </c>
      <c r="I15" s="580">
        <f>C15*0.9/'TB5'!B15</f>
        <v>0.49111667324650737</v>
      </c>
      <c r="J15" s="483"/>
      <c r="K15" s="484"/>
      <c r="L15" s="483"/>
      <c r="M15" s="600">
        <f>G15*0.9/'TB5'!F15</f>
        <v>0.52179115446171842</v>
      </c>
      <c r="P15" s="577">
        <f>H15-'TB2'!B16</f>
        <v>-2.7081183739952053E-8</v>
      </c>
    </row>
    <row r="16" spans="1:16" s="98" customFormat="1" ht="15" customHeight="1">
      <c r="A16" s="103">
        <v>1920</v>
      </c>
      <c r="B16" s="456">
        <f>avgpeinc!BC9</f>
        <v>7427.4580675976467</v>
      </c>
      <c r="C16" s="344">
        <f>avgpeinc!BD9</f>
        <v>6704.9307530938304</v>
      </c>
      <c r="D16" s="381"/>
      <c r="E16" s="341"/>
      <c r="F16" s="341"/>
      <c r="G16" s="95">
        <f>avgpeinc!BH9</f>
        <v>10692.218486313675</v>
      </c>
      <c r="H16" s="568">
        <f>B16*0.9/'TB5'!B16</f>
        <v>0.56561420021113762</v>
      </c>
      <c r="I16" s="579">
        <f>C16*0.9/'TB5'!B16</f>
        <v>0.51059245449349955</v>
      </c>
      <c r="J16" s="480"/>
      <c r="K16" s="481"/>
      <c r="L16" s="480"/>
      <c r="M16" s="599">
        <f>G16*0.9/'TB5'!F16</f>
        <v>0.54064086595127181</v>
      </c>
      <c r="P16" s="577">
        <f>H16-'TB2'!B17</f>
        <v>0</v>
      </c>
    </row>
    <row r="17" spans="1:16" s="98" customFormat="1" ht="15" customHeight="1">
      <c r="A17" s="103">
        <v>1921</v>
      </c>
      <c r="B17" s="456">
        <f>avgpeinc!BC10</f>
        <v>6332.0112936104242</v>
      </c>
      <c r="C17" s="344">
        <f>avgpeinc!BD10</f>
        <v>5764.5689325852263</v>
      </c>
      <c r="D17" s="381"/>
      <c r="E17" s="341"/>
      <c r="F17" s="341"/>
      <c r="G17" s="95">
        <f>avgpeinc!BH10</f>
        <v>9098.3330644584821</v>
      </c>
      <c r="H17" s="568">
        <f>B17*0.9/'TB5'!B17</f>
        <v>0.53471931151323748</v>
      </c>
      <c r="I17" s="579">
        <f>C17*0.9/'TB5'!B17</f>
        <v>0.48680051059179552</v>
      </c>
      <c r="J17" s="480"/>
      <c r="K17" s="481"/>
      <c r="L17" s="480"/>
      <c r="M17" s="599">
        <f>G17*0.9/'TB5'!F17</f>
        <v>0.5113623570755591</v>
      </c>
      <c r="P17" s="577">
        <f>H17-'TB2'!B18</f>
        <v>0</v>
      </c>
    </row>
    <row r="18" spans="1:16" s="98" customFormat="1" ht="15" customHeight="1">
      <c r="A18" s="103">
        <v>1922</v>
      </c>
      <c r="B18" s="456">
        <f>avgpeinc!BC11</f>
        <v>7000.43165601497</v>
      </c>
      <c r="C18" s="344">
        <f>avgpeinc!BD11</f>
        <v>6351.1214503400106</v>
      </c>
      <c r="D18" s="381"/>
      <c r="E18" s="341"/>
      <c r="F18" s="341"/>
      <c r="G18" s="95">
        <f>avgpeinc!BH11</f>
        <v>10025.8803731687</v>
      </c>
      <c r="H18" s="568">
        <f>B18*0.9/'TB5'!B18</f>
        <v>0.54463419384153922</v>
      </c>
      <c r="I18" s="579">
        <f>C18*0.9/'TB5'!B18</f>
        <v>0.49411780316768544</v>
      </c>
      <c r="J18" s="480"/>
      <c r="K18" s="481"/>
      <c r="L18" s="480"/>
      <c r="M18" s="599">
        <f>G18*0.9/'TB5'!F18</f>
        <v>0.52062733770973779</v>
      </c>
      <c r="P18" s="577">
        <f>H18-'TB2'!B19</f>
        <v>0</v>
      </c>
    </row>
    <row r="19" spans="1:16" s="98" customFormat="1" ht="15" customHeight="1">
      <c r="A19" s="103">
        <v>1923</v>
      </c>
      <c r="B19" s="456">
        <f>avgpeinc!BC12</f>
        <v>8229.3663053026103</v>
      </c>
      <c r="C19" s="344">
        <f>avgpeinc!BD12</f>
        <v>7451.7749663527293</v>
      </c>
      <c r="D19" s="381"/>
      <c r="E19" s="341"/>
      <c r="F19" s="341"/>
      <c r="G19" s="95">
        <f>avgpeinc!BH12</f>
        <v>11803.706893959637</v>
      </c>
      <c r="H19" s="568">
        <f>B19*0.9/'TB5'!B19</f>
        <v>0.56897217344248441</v>
      </c>
      <c r="I19" s="579">
        <f>C19*0.9/'TB5'!B19</f>
        <v>0.51521009532387074</v>
      </c>
      <c r="J19" s="480"/>
      <c r="K19" s="481"/>
      <c r="L19" s="480"/>
      <c r="M19" s="599">
        <f>G19*0.9/'TB5'!F19</f>
        <v>0.54501124108811572</v>
      </c>
      <c r="P19" s="577">
        <f>H19-'TB2'!B20</f>
        <v>0</v>
      </c>
    </row>
    <row r="20" spans="1:16" s="98" customFormat="1" ht="15" customHeight="1">
      <c r="A20" s="103">
        <v>1924</v>
      </c>
      <c r="B20" s="456">
        <f>avgpeinc!BC13</f>
        <v>7816.1112712255135</v>
      </c>
      <c r="C20" s="344">
        <f>avgpeinc!BD13</f>
        <v>7073.2459228641228</v>
      </c>
      <c r="D20" s="381"/>
      <c r="E20" s="341"/>
      <c r="F20" s="341"/>
      <c r="G20" s="95">
        <f>avgpeinc!BH13</f>
        <v>11204.311904486567</v>
      </c>
      <c r="H20" s="568">
        <f>B20*0.9/'TB5'!B20</f>
        <v>0.54737652000567494</v>
      </c>
      <c r="I20" s="579">
        <f>C20*0.9/'TB5'!B20</f>
        <v>0.49535230551990728</v>
      </c>
      <c r="J20" s="480"/>
      <c r="K20" s="481"/>
      <c r="L20" s="480"/>
      <c r="M20" s="599">
        <f>G20*0.9/'TB5'!F20</f>
        <v>0.52411415433246955</v>
      </c>
      <c r="P20" s="577">
        <f>H20-'TB2'!B21</f>
        <v>5.8273477362424941E-6</v>
      </c>
    </row>
    <row r="21" spans="1:16" s="98" customFormat="1" ht="15" customHeight="1">
      <c r="A21" s="103">
        <v>1925</v>
      </c>
      <c r="B21" s="456">
        <f>avgpeinc!BC14</f>
        <v>7692.0770590458942</v>
      </c>
      <c r="C21" s="344">
        <f>avgpeinc!BD14</f>
        <v>6943.1266686488025</v>
      </c>
      <c r="D21" s="381"/>
      <c r="E21" s="341"/>
      <c r="F21" s="341"/>
      <c r="G21" s="95">
        <f>avgpeinc!BH14</f>
        <v>11041.242758648916</v>
      </c>
      <c r="H21" s="568">
        <f>B21*0.9/'TB5'!B21</f>
        <v>0.52916936709862716</v>
      </c>
      <c r="I21" s="579">
        <f>C21*0.9/'TB5'!B21</f>
        <v>0.47764601377904181</v>
      </c>
      <c r="J21" s="480"/>
      <c r="K21" s="481"/>
      <c r="L21" s="480"/>
      <c r="M21" s="599">
        <f>G21*0.9/'TB5'!F21</f>
        <v>0.50746542669483319</v>
      </c>
      <c r="P21" s="577">
        <f>H21-'TB2'!B22</f>
        <v>5.7811206805036264E-6</v>
      </c>
    </row>
    <row r="22" spans="1:16" s="98" customFormat="1" ht="15" customHeight="1">
      <c r="A22" s="103">
        <v>1926</v>
      </c>
      <c r="B22" s="456">
        <f>avgpeinc!BC15</f>
        <v>7996.6542039732403</v>
      </c>
      <c r="C22" s="344">
        <f>avgpeinc!BD15</f>
        <v>7212.952370626781</v>
      </c>
      <c r="D22" s="381"/>
      <c r="E22" s="341"/>
      <c r="F22" s="341"/>
      <c r="G22" s="95">
        <f>avgpeinc!BH15</f>
        <v>11497.200307329485</v>
      </c>
      <c r="H22" s="568">
        <f>B22*0.9/'TB5'!B22</f>
        <v>0.52558784970076089</v>
      </c>
      <c r="I22" s="579">
        <f>C22*0.9/'TB5'!B22</f>
        <v>0.47407828696507953</v>
      </c>
      <c r="J22" s="480"/>
      <c r="K22" s="481"/>
      <c r="L22" s="480"/>
      <c r="M22" s="599">
        <f>G22*0.9/'TB5'!F22</f>
        <v>0.50422041859128552</v>
      </c>
      <c r="P22" s="577">
        <f>H22-'TB2'!B23</f>
        <v>-2.8277167718471219E-8</v>
      </c>
    </row>
    <row r="23" spans="1:16" s="98" customFormat="1" ht="15" customHeight="1">
      <c r="A23" s="103">
        <v>1927</v>
      </c>
      <c r="B23" s="456">
        <f>avgpeinc!BC16</f>
        <v>7951.7154600635758</v>
      </c>
      <c r="C23" s="344">
        <f>avgpeinc!BD16</f>
        <v>7167.266138033453</v>
      </c>
      <c r="D23" s="381"/>
      <c r="E23" s="341"/>
      <c r="F23" s="341"/>
      <c r="G23" s="95">
        <f>avgpeinc!BH16</f>
        <v>11442.945998153455</v>
      </c>
      <c r="H23" s="568">
        <f>B23*0.9/'TB5'!B23</f>
        <v>0.5324095522512029</v>
      </c>
      <c r="I23" s="579">
        <f>C23*0.9/'TB5'!B23</f>
        <v>0.47988650682743234</v>
      </c>
      <c r="J23" s="480"/>
      <c r="K23" s="481"/>
      <c r="L23" s="480"/>
      <c r="M23" s="599">
        <f>G23*0.9/'TB5'!F23</f>
        <v>0.51055977639299854</v>
      </c>
      <c r="P23" s="577">
        <f>H23-'TB2'!B24</f>
        <v>5.4626302574689589E-6</v>
      </c>
    </row>
    <row r="24" spans="1:16" s="98" customFormat="1" ht="15" customHeight="1">
      <c r="A24" s="103">
        <v>1928</v>
      </c>
      <c r="B24" s="456">
        <f>avgpeinc!BC17</f>
        <v>7856.9322250699606</v>
      </c>
      <c r="C24" s="344">
        <f>avgpeinc!BD17</f>
        <v>7097.7804409458377</v>
      </c>
      <c r="D24" s="381"/>
      <c r="E24" s="341"/>
      <c r="F24" s="341"/>
      <c r="G24" s="95">
        <f>avgpeinc!BH17</f>
        <v>11335.08065121608</v>
      </c>
      <c r="H24" s="568">
        <f>B24*0.9/'TB5'!B24</f>
        <v>0.52043331073306875</v>
      </c>
      <c r="I24" s="579">
        <f>C24*0.9/'TB5'!B24</f>
        <v>0.4701480511631842</v>
      </c>
      <c r="J24" s="480"/>
      <c r="K24" s="481"/>
      <c r="L24" s="480"/>
      <c r="M24" s="599">
        <f>G24*0.9/'TB5'!F24</f>
        <v>0.49907449062320552</v>
      </c>
      <c r="P24" s="577">
        <f>H24-'TB2'!B25</f>
        <v>5.4882052147320337E-6</v>
      </c>
    </row>
    <row r="25" spans="1:16" s="98" customFormat="1" ht="15" customHeight="1">
      <c r="A25" s="102">
        <v>1929</v>
      </c>
      <c r="B25" s="457">
        <f>avgpeinc!BC18</f>
        <v>8446.4478687658684</v>
      </c>
      <c r="C25" s="343">
        <f>avgpeinc!BD18</f>
        <v>7634.4061621122355</v>
      </c>
      <c r="D25" s="382"/>
      <c r="E25" s="342"/>
      <c r="F25" s="342"/>
      <c r="G25" s="99">
        <f>avgpeinc!BH18</f>
        <v>12228.079743775144</v>
      </c>
      <c r="H25" s="569">
        <f>B25*0.9/'TB5'!B25</f>
        <v>0.53320173948192551</v>
      </c>
      <c r="I25" s="580">
        <f>C25*0.9/'TB5'!B25</f>
        <v>0.48193971108289707</v>
      </c>
      <c r="J25" s="483"/>
      <c r="K25" s="484"/>
      <c r="L25" s="483"/>
      <c r="M25" s="600">
        <f>G25*0.9/'TB5'!F25</f>
        <v>0.51125312523337818</v>
      </c>
      <c r="P25" s="577">
        <f>H25-'TB2'!B26</f>
        <v>0</v>
      </c>
    </row>
    <row r="26" spans="1:16" s="98" customFormat="1" ht="15" customHeight="1">
      <c r="A26" s="103">
        <v>1930</v>
      </c>
      <c r="B26" s="456">
        <f>avgpeinc!BC19</f>
        <v>7794.5581350937318</v>
      </c>
      <c r="C26" s="344">
        <f>avgpeinc!BD19</f>
        <v>7010.0508645248419</v>
      </c>
      <c r="D26" s="381"/>
      <c r="E26" s="341"/>
      <c r="F26" s="341"/>
      <c r="G26" s="95">
        <f>avgpeinc!BH19</f>
        <v>11323.274013368455</v>
      </c>
      <c r="H26" s="568">
        <f>B26*0.9/'TB5'!B26</f>
        <v>0.54657511563024319</v>
      </c>
      <c r="I26" s="579">
        <f>C26*0.9/'TB5'!B26</f>
        <v>0.49156338248357639</v>
      </c>
      <c r="J26" s="480"/>
      <c r="K26" s="481"/>
      <c r="L26" s="480"/>
      <c r="M26" s="599">
        <f>G26*0.9/'TB5'!F26</f>
        <v>0.52317591791230678</v>
      </c>
      <c r="P26" s="577">
        <f>H26-'TB2'!B27</f>
        <v>0</v>
      </c>
    </row>
    <row r="27" spans="1:16" s="98" customFormat="1" ht="15" customHeight="1">
      <c r="A27" s="103">
        <v>1931</v>
      </c>
      <c r="B27" s="456">
        <f>avgpeinc!BC20</f>
        <v>7017.2527964175197</v>
      </c>
      <c r="C27" s="344">
        <f>avgpeinc!BD20</f>
        <v>6299.2600028987736</v>
      </c>
      <c r="D27" s="381"/>
      <c r="E27" s="341"/>
      <c r="F27" s="341"/>
      <c r="G27" s="95">
        <f>avgpeinc!BH20</f>
        <v>10203.237794527762</v>
      </c>
      <c r="H27" s="568">
        <f>B27*0.9/'TB5'!B27</f>
        <v>0.55004025163335568</v>
      </c>
      <c r="I27" s="579">
        <f>C27*0.9/'TB5'!B27</f>
        <v>0.49376111387454413</v>
      </c>
      <c r="J27" s="480"/>
      <c r="K27" s="481"/>
      <c r="L27" s="480"/>
      <c r="M27" s="599">
        <f>G27*0.9/'TB5'!F27</f>
        <v>0.52672953353424734</v>
      </c>
      <c r="P27" s="577">
        <f>H27-'TB2'!B28</f>
        <v>0</v>
      </c>
    </row>
    <row r="28" spans="1:16" s="98" customFormat="1" ht="15" customHeight="1">
      <c r="A28" s="103">
        <v>1932</v>
      </c>
      <c r="B28" s="456">
        <f>avgpeinc!BC21</f>
        <v>5750.9408720790034</v>
      </c>
      <c r="C28" s="344">
        <f>avgpeinc!BD21</f>
        <v>5167.0676806131796</v>
      </c>
      <c r="D28" s="381"/>
      <c r="E28" s="341"/>
      <c r="F28" s="341"/>
      <c r="G28" s="95">
        <f>avgpeinc!BH21</f>
        <v>8376.9793556350087</v>
      </c>
      <c r="H28" s="568">
        <f>B28*0.9/'TB5'!B28</f>
        <v>0.53346607394476231</v>
      </c>
      <c r="I28" s="579">
        <f>C28*0.9/'TB5'!B28</f>
        <v>0.47930510340773241</v>
      </c>
      <c r="J28" s="480"/>
      <c r="K28" s="481"/>
      <c r="L28" s="480"/>
      <c r="M28" s="599">
        <f>G28*0.9/'TB5'!F28</f>
        <v>0.51132227999703028</v>
      </c>
      <c r="P28" s="577">
        <f>H28-'TB2'!B29</f>
        <v>9.1208891718208562E-6</v>
      </c>
    </row>
    <row r="29" spans="1:16" s="98" customFormat="1" ht="15" customHeight="1">
      <c r="A29" s="103">
        <v>1933</v>
      </c>
      <c r="B29" s="456">
        <f>avgpeinc!BC22</f>
        <v>5552.7911848398089</v>
      </c>
      <c r="C29" s="344">
        <f>avgpeinc!BD22</f>
        <v>4963.3815612276039</v>
      </c>
      <c r="D29" s="381"/>
      <c r="E29" s="341"/>
      <c r="F29" s="341"/>
      <c r="G29" s="95">
        <f>avgpeinc!BH22</f>
        <v>8103.1662203201904</v>
      </c>
      <c r="H29" s="568">
        <f>B29*0.9/'TB5'!B29</f>
        <v>0.53127721824992613</v>
      </c>
      <c r="I29" s="579">
        <f>C29*0.9/'TB5'!B29</f>
        <v>0.47488397477674082</v>
      </c>
      <c r="J29" s="480"/>
      <c r="K29" s="481"/>
      <c r="L29" s="480"/>
      <c r="M29" s="599">
        <f>G29*0.9/'TB5'!F29</f>
        <v>0.50945511951232569</v>
      </c>
      <c r="P29" s="577">
        <f>H29-'TB2'!B30</f>
        <v>0</v>
      </c>
    </row>
    <row r="30" spans="1:16" s="98" customFormat="1" ht="15" customHeight="1">
      <c r="A30" s="103">
        <v>1934</v>
      </c>
      <c r="B30" s="456">
        <f>avgpeinc!BC23</f>
        <v>6090.6690865265828</v>
      </c>
      <c r="C30" s="344">
        <f>avgpeinc!BD23</f>
        <v>5444.4037398519868</v>
      </c>
      <c r="D30" s="381"/>
      <c r="E30" s="341"/>
      <c r="F30" s="341"/>
      <c r="G30" s="95">
        <f>avgpeinc!BH23</f>
        <v>8893.8723548948092</v>
      </c>
      <c r="H30" s="568">
        <f>B30*0.9/'TB5'!B30</f>
        <v>0.51974290422249025</v>
      </c>
      <c r="I30" s="579">
        <f>C30*0.9/'TB5'!B30</f>
        <v>0.46459431161186071</v>
      </c>
      <c r="J30" s="480"/>
      <c r="K30" s="481"/>
      <c r="L30" s="480"/>
      <c r="M30" s="599">
        <f>G30*0.9/'TB5'!F30</f>
        <v>0.49792738302379552</v>
      </c>
      <c r="P30" s="577">
        <f>H30-'TB2'!B31</f>
        <v>8.2441594353444003E-6</v>
      </c>
    </row>
    <row r="31" spans="1:16" s="98" customFormat="1" ht="15" customHeight="1">
      <c r="A31" s="103">
        <v>1935</v>
      </c>
      <c r="B31" s="456">
        <f>avgpeinc!BC24</f>
        <v>6810.5709450757349</v>
      </c>
      <c r="C31" s="344">
        <f>avgpeinc!BD24</f>
        <v>6123.8275377906621</v>
      </c>
      <c r="D31" s="381"/>
      <c r="E31" s="341"/>
      <c r="F31" s="341"/>
      <c r="G31" s="95">
        <f>avgpeinc!BH24</f>
        <v>9932.4020979946708</v>
      </c>
      <c r="H31" s="568">
        <f>B31*0.9/'TB5'!B31</f>
        <v>0.52938680001669003</v>
      </c>
      <c r="I31" s="579">
        <f>C31*0.9/'TB5'!B31</f>
        <v>0.47600612198732983</v>
      </c>
      <c r="J31" s="480"/>
      <c r="K31" s="481"/>
      <c r="L31" s="480"/>
      <c r="M31" s="599">
        <f>G31*0.9/'TB5'!F31</f>
        <v>0.50616790621488095</v>
      </c>
      <c r="P31" s="577">
        <f>H31-'TB2'!B32</f>
        <v>7.1248860832318073E-6</v>
      </c>
    </row>
    <row r="32" spans="1:16" s="98" customFormat="1" ht="15" customHeight="1">
      <c r="A32" s="103">
        <v>1936</v>
      </c>
      <c r="B32" s="456">
        <f>avgpeinc!BC25</f>
        <v>7432.176059149182</v>
      </c>
      <c r="C32" s="344">
        <f>avgpeinc!BD25</f>
        <v>6663.2699735228371</v>
      </c>
      <c r="D32" s="381"/>
      <c r="E32" s="341"/>
      <c r="F32" s="341"/>
      <c r="G32" s="95">
        <f>avgpeinc!BH25</f>
        <v>10855.589921776902</v>
      </c>
      <c r="H32" s="568">
        <f>B32*0.9/'TB5'!B32</f>
        <v>0.5226003985286034</v>
      </c>
      <c r="I32" s="579">
        <f>C32*0.9/'TB5'!B32</f>
        <v>0.46853404924120545</v>
      </c>
      <c r="J32" s="480"/>
      <c r="K32" s="481"/>
      <c r="L32" s="480"/>
      <c r="M32" s="599">
        <f>G32*0.9/'TB5'!F32</f>
        <v>0.50027085933999804</v>
      </c>
      <c r="P32" s="577">
        <f>H32-'TB2'!B33</f>
        <v>-6.3739723402678194E-6</v>
      </c>
    </row>
    <row r="33" spans="1:16" s="98" customFormat="1" ht="15" customHeight="1">
      <c r="A33" s="103">
        <v>1937</v>
      </c>
      <c r="B33" s="456">
        <f>avgpeinc!BC26</f>
        <v>8097.9481764517404</v>
      </c>
      <c r="C33" s="344">
        <f>avgpeinc!BD26</f>
        <v>7274.4155127608701</v>
      </c>
      <c r="D33" s="381"/>
      <c r="E33" s="341"/>
      <c r="F33" s="341"/>
      <c r="G33" s="95">
        <f>avgpeinc!BH26</f>
        <v>11819.317104386168</v>
      </c>
      <c r="H33" s="568">
        <f>B33*0.9/'TB5'!B33</f>
        <v>0.53481486446017124</v>
      </c>
      <c r="I33" s="579">
        <f>C33*0.9/'TB5'!B33</f>
        <v>0.48042608593092379</v>
      </c>
      <c r="J33" s="480"/>
      <c r="K33" s="481"/>
      <c r="L33" s="480"/>
      <c r="M33" s="599">
        <f>G33*0.9/'TB5'!F33</f>
        <v>0.51158899677831826</v>
      </c>
      <c r="P33" s="577">
        <f>H33-'TB2'!B34</f>
        <v>0</v>
      </c>
    </row>
    <row r="34" spans="1:16" s="98" customFormat="1" ht="15" customHeight="1">
      <c r="A34" s="103">
        <v>1938</v>
      </c>
      <c r="B34" s="456">
        <f>avgpeinc!BC27</f>
        <v>7532.7774033333608</v>
      </c>
      <c r="C34" s="344">
        <f>avgpeinc!BD27</f>
        <v>6781.5379904465817</v>
      </c>
      <c r="D34" s="381"/>
      <c r="E34" s="341"/>
      <c r="F34" s="341"/>
      <c r="G34" s="95">
        <f>avgpeinc!BH27</f>
        <v>10998.150774875057</v>
      </c>
      <c r="H34" s="568">
        <f>B34*0.9/'TB5'!B34</f>
        <v>0.53538497487169923</v>
      </c>
      <c r="I34" s="579">
        <f>C34*0.9/'TB5'!B34</f>
        <v>0.48199134956517709</v>
      </c>
      <c r="J34" s="480"/>
      <c r="K34" s="481"/>
      <c r="L34" s="480"/>
      <c r="M34" s="599">
        <f>G34*0.9/'TB5'!F34</f>
        <v>0.51289843104340194</v>
      </c>
      <c r="P34" s="577">
        <f>H34-'TB2'!B35</f>
        <v>6.0371205496956293E-6</v>
      </c>
    </row>
    <row r="35" spans="1:16" s="98" customFormat="1" ht="15" customHeight="1">
      <c r="A35" s="102">
        <v>1939</v>
      </c>
      <c r="B35" s="457">
        <f>avgpeinc!BC28</f>
        <v>7848.0547959260175</v>
      </c>
      <c r="C35" s="343">
        <f>avgpeinc!BD28</f>
        <v>7069.2297188610464</v>
      </c>
      <c r="D35" s="382"/>
      <c r="E35" s="342"/>
      <c r="F35" s="342"/>
      <c r="G35" s="99">
        <f>avgpeinc!BH28</f>
        <v>11449.120918181823</v>
      </c>
      <c r="H35" s="569">
        <f>B35*0.9/'TB5'!B35</f>
        <v>0.52132017058931224</v>
      </c>
      <c r="I35" s="580">
        <f>C35*0.9/'TB5'!B35</f>
        <v>0.46958541177423468</v>
      </c>
      <c r="J35" s="483"/>
      <c r="K35" s="484"/>
      <c r="L35" s="483"/>
      <c r="M35" s="600">
        <f>G35*0.9/'TB5'!F35</f>
        <v>0.49981480131952066</v>
      </c>
      <c r="P35" s="577">
        <f>H35-'TB2'!B36</f>
        <v>0</v>
      </c>
    </row>
    <row r="36" spans="1:16" s="98" customFormat="1" ht="15" customHeight="1">
      <c r="A36" s="103">
        <v>1940</v>
      </c>
      <c r="B36" s="456">
        <f>avgpeinc!BC29</f>
        <v>8534.8463254655744</v>
      </c>
      <c r="C36" s="344">
        <f>avgpeinc!BD29</f>
        <v>7782.484797221543</v>
      </c>
      <c r="D36" s="381"/>
      <c r="E36" s="341"/>
      <c r="F36" s="341"/>
      <c r="G36" s="95">
        <f>avgpeinc!BH29</f>
        <v>12467.303017600072</v>
      </c>
      <c r="H36" s="568">
        <f>B36*0.9/'TB5'!B36</f>
        <v>0.52265383554818867</v>
      </c>
      <c r="I36" s="579">
        <f>C36*0.9/'TB5'!B36</f>
        <v>0.4765809921177957</v>
      </c>
      <c r="J36" s="480"/>
      <c r="K36" s="481"/>
      <c r="L36" s="480"/>
      <c r="M36" s="599">
        <f>G36*0.9/'TB5'!F36</f>
        <v>0.50218221516517225</v>
      </c>
      <c r="P36" s="577">
        <f>H36-'TB2'!B37</f>
        <v>-2.8452048606020242E-8</v>
      </c>
    </row>
    <row r="37" spans="1:16" s="98" customFormat="1" ht="15" customHeight="1">
      <c r="A37" s="103">
        <v>1941</v>
      </c>
      <c r="B37" s="456">
        <f>avgpeinc!BC30</f>
        <v>10496.890911680135</v>
      </c>
      <c r="C37" s="344">
        <f>avgpeinc!BD30</f>
        <v>9612.277048575148</v>
      </c>
      <c r="D37" s="381"/>
      <c r="E37" s="341"/>
      <c r="F37" s="341"/>
      <c r="G37" s="95">
        <f>avgpeinc!BH30</f>
        <v>15527.335697626833</v>
      </c>
      <c r="H37" s="568">
        <f>B37*0.9/'TB5'!B37</f>
        <v>0.54211872625469937</v>
      </c>
      <c r="I37" s="579">
        <f>C37*0.9/'TB5'!B37</f>
        <v>0.496432270643343</v>
      </c>
      <c r="J37" s="480"/>
      <c r="K37" s="481"/>
      <c r="L37" s="480"/>
      <c r="M37" s="599">
        <f>G37*0.9/'TB5'!F37</f>
        <v>0.52197104188195231</v>
      </c>
      <c r="P37" s="577">
        <f>H37-'TB2'!B38</f>
        <v>0</v>
      </c>
    </row>
    <row r="38" spans="1:16" s="98" customFormat="1" ht="15" customHeight="1">
      <c r="A38" s="103">
        <v>1942</v>
      </c>
      <c r="B38" s="456">
        <f>avgpeinc!BC31</f>
        <v>13493.28526623638</v>
      </c>
      <c r="C38" s="344">
        <f>avgpeinc!BD31</f>
        <v>12303.220797624836</v>
      </c>
      <c r="D38" s="381"/>
      <c r="E38" s="341"/>
      <c r="F38" s="341"/>
      <c r="G38" s="95">
        <f>avgpeinc!BH31</f>
        <v>20129.59196735228</v>
      </c>
      <c r="H38" s="568">
        <f>B38*0.9/'TB5'!B38</f>
        <v>0.58932812571936144</v>
      </c>
      <c r="I38" s="579">
        <f>C38*0.9/'TB5'!B38</f>
        <v>0.53735127583188624</v>
      </c>
      <c r="J38" s="480"/>
      <c r="K38" s="481"/>
      <c r="L38" s="480"/>
      <c r="M38" s="599">
        <f>G38*0.9/'TB5'!F38</f>
        <v>0.5667702493425214</v>
      </c>
      <c r="P38" s="577">
        <f>H38-'TB2'!B39</f>
        <v>-2.6925746305916931E-6</v>
      </c>
    </row>
    <row r="39" spans="1:16" s="98" customFormat="1" ht="15" customHeight="1">
      <c r="A39" s="103">
        <v>1943</v>
      </c>
      <c r="B39" s="456">
        <f>avgpeinc!BC32</f>
        <v>16366.21483838008</v>
      </c>
      <c r="C39" s="344">
        <f>avgpeinc!BD32</f>
        <v>14808.459842792696</v>
      </c>
      <c r="D39" s="381"/>
      <c r="E39" s="341"/>
      <c r="F39" s="341"/>
      <c r="G39" s="95">
        <f>avgpeinc!BH32</f>
        <v>24581.653181447851</v>
      </c>
      <c r="H39" s="568">
        <f>B39*0.9/'TB5'!B39</f>
        <v>0.61942647369776604</v>
      </c>
      <c r="I39" s="579">
        <f>C39*0.9/'TB5'!B39</f>
        <v>0.56046875541467411</v>
      </c>
      <c r="J39" s="480"/>
      <c r="K39" s="481"/>
      <c r="L39" s="480"/>
      <c r="M39" s="599">
        <f>G39*0.9/'TB5'!F39</f>
        <v>0.59554133724841807</v>
      </c>
      <c r="P39" s="577">
        <f>H39-'TB2'!B40</f>
        <v>-2.0188715363911314E-6</v>
      </c>
    </row>
    <row r="40" spans="1:16" s="98" customFormat="1" ht="15" customHeight="1">
      <c r="A40" s="103">
        <v>1944</v>
      </c>
      <c r="B40" s="456">
        <f>avgpeinc!BC33</f>
        <v>17402.404236812978</v>
      </c>
      <c r="C40" s="344">
        <f>avgpeinc!BD33</f>
        <v>15782.175660550676</v>
      </c>
      <c r="D40" s="381"/>
      <c r="E40" s="341"/>
      <c r="F40" s="341"/>
      <c r="G40" s="95">
        <f>avgpeinc!BH33</f>
        <v>26307.056370644586</v>
      </c>
      <c r="H40" s="568">
        <f>B40*0.9/'TB5'!B40</f>
        <v>0.63804357131683587</v>
      </c>
      <c r="I40" s="579">
        <f>C40*0.9/'TB5'!B40</f>
        <v>0.57863934112655313</v>
      </c>
      <c r="J40" s="480"/>
      <c r="K40" s="481"/>
      <c r="L40" s="480"/>
      <c r="M40" s="599">
        <f>G40*0.9/'TB5'!F40</f>
        <v>0.61244434726292363</v>
      </c>
      <c r="P40" s="577">
        <f>H40-'TB2'!B41</f>
        <v>-2.1574284470027294E-8</v>
      </c>
    </row>
    <row r="41" spans="1:16" s="98" customFormat="1" ht="15" customHeight="1">
      <c r="A41" s="103">
        <v>1945</v>
      </c>
      <c r="B41" s="456">
        <f>avgpeinc!BC34</f>
        <v>16813.488300691792</v>
      </c>
      <c r="C41" s="344">
        <f>avgpeinc!BD34</f>
        <v>15196.600048080938</v>
      </c>
      <c r="D41" s="381"/>
      <c r="E41" s="341"/>
      <c r="F41" s="341"/>
      <c r="G41" s="95">
        <f>avgpeinc!BH34</f>
        <v>25639.718944915945</v>
      </c>
      <c r="H41" s="568">
        <f>B41*0.9/'TB5'!B41</f>
        <v>0.64179679025747927</v>
      </c>
      <c r="I41" s="579">
        <f>C41*0.9/'TB5'!B41</f>
        <v>0.58007767093064844</v>
      </c>
      <c r="J41" s="480"/>
      <c r="K41" s="481"/>
      <c r="L41" s="480"/>
      <c r="M41" s="599">
        <f>G41*0.9/'TB5'!F41</f>
        <v>0.61625040471350867</v>
      </c>
      <c r="P41" s="577">
        <f>H41-'TB2'!B42</f>
        <v>-1.7720977310009545E-6</v>
      </c>
    </row>
    <row r="42" spans="1:16" s="98" customFormat="1" ht="15" customHeight="1">
      <c r="A42" s="103">
        <v>1946</v>
      </c>
      <c r="B42" s="456">
        <f>avgpeinc!BC35</f>
        <v>14380.884073937232</v>
      </c>
      <c r="C42" s="344">
        <f>avgpeinc!BD35</f>
        <v>13048.842525195607</v>
      </c>
      <c r="D42" s="381"/>
      <c r="E42" s="341"/>
      <c r="F42" s="341"/>
      <c r="G42" s="95">
        <f>avgpeinc!BH35</f>
        <v>22128.937332366968</v>
      </c>
      <c r="H42" s="568">
        <f>B42*0.9/'TB5'!B42</f>
        <v>0.62794910993160358</v>
      </c>
      <c r="I42" s="579">
        <f>C42*0.9/'TB5'!B42</f>
        <v>0.56978479259035331</v>
      </c>
      <c r="J42" s="480"/>
      <c r="K42" s="481"/>
      <c r="L42" s="480"/>
      <c r="M42" s="599">
        <f>G42*0.9/'TB5'!F42</f>
        <v>0.6035523415043007</v>
      </c>
      <c r="P42" s="577">
        <f>H42-'TB2'!B43</f>
        <v>0</v>
      </c>
    </row>
    <row r="43" spans="1:16" s="98" customFormat="1" ht="15" customHeight="1">
      <c r="A43" s="103">
        <v>1947</v>
      </c>
      <c r="B43" s="456">
        <f>avgpeinc!BC36</f>
        <v>13955.978184922022</v>
      </c>
      <c r="C43" s="344">
        <f>avgpeinc!BD36</f>
        <v>12669.369155326565</v>
      </c>
      <c r="D43" s="381"/>
      <c r="E43" s="341"/>
      <c r="F43" s="341"/>
      <c r="G43" s="95">
        <f>avgpeinc!BH36</f>
        <v>21467.699654874817</v>
      </c>
      <c r="H43" s="568">
        <f>B43*0.9/'TB5'!B43</f>
        <v>0.62922386294763799</v>
      </c>
      <c r="I43" s="579">
        <f>C43*0.9/'TB5'!B43</f>
        <v>0.57121538135083993</v>
      </c>
      <c r="J43" s="480"/>
      <c r="K43" s="481"/>
      <c r="L43" s="480"/>
      <c r="M43" s="599">
        <f>G43*0.9/'TB5'!F43</f>
        <v>0.60497387218943677</v>
      </c>
      <c r="P43" s="577">
        <f>H43-'TB2'!B44</f>
        <v>-2.2099979846146312E-8</v>
      </c>
    </row>
    <row r="44" spans="1:16" s="98" customFormat="1" ht="15" customHeight="1">
      <c r="A44" s="103">
        <v>1948</v>
      </c>
      <c r="B44" s="456">
        <f>avgpeinc!BC37</f>
        <v>14183.251654919708</v>
      </c>
      <c r="C44" s="344">
        <f>avgpeinc!BD37</f>
        <v>12928.437245280804</v>
      </c>
      <c r="D44" s="381"/>
      <c r="E44" s="341"/>
      <c r="F44" s="341"/>
      <c r="G44" s="95">
        <f>avgpeinc!BH37</f>
        <v>21858.998839502787</v>
      </c>
      <c r="H44" s="568">
        <f>B44*0.9/'TB5'!B44</f>
        <v>0.6109154368931945</v>
      </c>
      <c r="I44" s="579">
        <f>C44*0.9/'TB5'!B44</f>
        <v>0.55686679473866263</v>
      </c>
      <c r="J44" s="480"/>
      <c r="K44" s="481"/>
      <c r="L44" s="480"/>
      <c r="M44" s="599">
        <f>G44*0.9/'TB5'!F44</f>
        <v>0.58705865802252966</v>
      </c>
      <c r="P44" s="577">
        <f>H44-'TB2'!B45</f>
        <v>4.6382494511831851E-8</v>
      </c>
    </row>
    <row r="45" spans="1:16" s="98" customFormat="1" ht="15" customHeight="1">
      <c r="A45" s="102">
        <v>1949</v>
      </c>
      <c r="B45" s="457">
        <f>avgpeinc!BC38</f>
        <v>13859.833911901695</v>
      </c>
      <c r="C45" s="343">
        <f>avgpeinc!BD38</f>
        <v>12661.568688717209</v>
      </c>
      <c r="D45" s="382"/>
      <c r="E45" s="342"/>
      <c r="F45" s="342"/>
      <c r="G45" s="99">
        <f>avgpeinc!BH38</f>
        <v>21429.188925017708</v>
      </c>
      <c r="H45" s="569">
        <f>B45*0.9/'TB5'!B45</f>
        <v>0.61642103580681373</v>
      </c>
      <c r="I45" s="580">
        <f>C45*0.9/'TB5'!B45</f>
        <v>0.56312776441974599</v>
      </c>
      <c r="J45" s="483"/>
      <c r="K45" s="484"/>
      <c r="L45" s="483"/>
      <c r="M45" s="600">
        <f>G45*0.9/'TB5'!F45</f>
        <v>0.59276859043710195</v>
      </c>
      <c r="P45" s="577">
        <f>H45-'TB2'!B46</f>
        <v>1.600416153269002E-6</v>
      </c>
    </row>
    <row r="46" spans="1:16" s="98" customFormat="1" ht="15" customHeight="1">
      <c r="A46" s="103">
        <v>1950</v>
      </c>
      <c r="B46" s="456">
        <f>avgpeinc!BC39</f>
        <v>14937.302947061362</v>
      </c>
      <c r="C46" s="344">
        <f>avgpeinc!BD39</f>
        <v>13674.779034201407</v>
      </c>
      <c r="D46" s="381"/>
      <c r="E46" s="341"/>
      <c r="F46" s="341"/>
      <c r="G46" s="95">
        <f>avgpeinc!BH39</f>
        <v>23058.661618047448</v>
      </c>
      <c r="H46" s="568">
        <f>B46*0.9/'TB5'!B46</f>
        <v>0.61012204210675047</v>
      </c>
      <c r="I46" s="579">
        <f>C46*0.9/'TB5'!B46</f>
        <v>0.55855358489244045</v>
      </c>
      <c r="J46" s="480"/>
      <c r="K46" s="481"/>
      <c r="L46" s="480"/>
      <c r="M46" s="599">
        <f>G46*0.9/'TB5'!F46</f>
        <v>0.58682892909217499</v>
      </c>
      <c r="P46" s="577">
        <f>H46-'TB2'!B47</f>
        <v>0</v>
      </c>
    </row>
    <row r="47" spans="1:16" s="98" customFormat="1" ht="15" customHeight="1">
      <c r="A47" s="103">
        <v>1951</v>
      </c>
      <c r="B47" s="456">
        <f>avgpeinc!BC40</f>
        <v>16320.731722595203</v>
      </c>
      <c r="C47" s="344">
        <f>avgpeinc!BD40</f>
        <v>14920.798024945374</v>
      </c>
      <c r="D47" s="381"/>
      <c r="E47" s="341"/>
      <c r="F47" s="341"/>
      <c r="G47" s="95">
        <f>avgpeinc!BH40</f>
        <v>25255.805044471716</v>
      </c>
      <c r="H47" s="568">
        <f>B47*0.9/'TB5'!B47</f>
        <v>0.62293266933524583</v>
      </c>
      <c r="I47" s="579">
        <f>C47*0.9/'TB5'!B47</f>
        <v>0.56949974426840944</v>
      </c>
      <c r="J47" s="480"/>
      <c r="K47" s="481"/>
      <c r="L47" s="480"/>
      <c r="M47" s="599">
        <f>G47*0.9/'TB5'!F47</f>
        <v>0.59917826579838662</v>
      </c>
      <c r="P47" s="577">
        <f>H47-'TB2'!B48</f>
        <v>-2.2474964223029303E-8</v>
      </c>
    </row>
    <row r="48" spans="1:16" s="98" customFormat="1" ht="15" customHeight="1">
      <c r="A48" s="103">
        <v>1952</v>
      </c>
      <c r="B48" s="456">
        <f>avgpeinc!BC41</f>
        <v>17062.125137754181</v>
      </c>
      <c r="C48" s="344">
        <f>avgpeinc!BD41</f>
        <v>15576.822172760996</v>
      </c>
      <c r="D48" s="381"/>
      <c r="E48" s="341"/>
      <c r="F48" s="341"/>
      <c r="G48" s="95">
        <f>avgpeinc!BH41</f>
        <v>26460.134714714033</v>
      </c>
      <c r="H48" s="568">
        <f>B48*0.9/'TB5'!B48</f>
        <v>0.6349442723099602</v>
      </c>
      <c r="I48" s="579">
        <f>C48*0.9/'TB5'!B48</f>
        <v>0.57967069984150987</v>
      </c>
      <c r="J48" s="480"/>
      <c r="K48" s="481"/>
      <c r="L48" s="480"/>
      <c r="M48" s="599">
        <f>G48*0.9/'TB5'!F48</f>
        <v>0.61103694498748573</v>
      </c>
      <c r="P48" s="577">
        <f>H48-'TB2'!B49</f>
        <v>1.13146888247595E-6</v>
      </c>
    </row>
    <row r="49" spans="1:16" s="98" customFormat="1" ht="15" customHeight="1">
      <c r="A49" s="103">
        <v>1953</v>
      </c>
      <c r="B49" s="456">
        <f>avgpeinc!BC42</f>
        <v>17877.4066438878</v>
      </c>
      <c r="C49" s="344">
        <f>avgpeinc!BD42</f>
        <v>16347.209882150515</v>
      </c>
      <c r="D49" s="381"/>
      <c r="E49" s="341"/>
      <c r="F49" s="341"/>
      <c r="G49" s="95">
        <f>avgpeinc!BH42</f>
        <v>27749.285316872916</v>
      </c>
      <c r="H49" s="568">
        <f>B49*0.9/'TB5'!B49</f>
        <v>0.64508541837762301</v>
      </c>
      <c r="I49" s="579">
        <f>C49*0.9/'TB5'!B49</f>
        <v>0.5898700486146452</v>
      </c>
      <c r="J49" s="480"/>
      <c r="K49" s="481"/>
      <c r="L49" s="480"/>
      <c r="M49" s="599">
        <f>G49*0.9/'TB5'!F49</f>
        <v>0.62113673493235522</v>
      </c>
      <c r="P49" s="577">
        <f>H49-'TB2'!B50</f>
        <v>-1.0365733206230132E-6</v>
      </c>
    </row>
    <row r="50" spans="1:16" s="98" customFormat="1" ht="15" customHeight="1">
      <c r="A50" s="103">
        <v>1954</v>
      </c>
      <c r="B50" s="456">
        <f>avgpeinc!BC43</f>
        <v>17399.883980101473</v>
      </c>
      <c r="C50" s="344">
        <f>avgpeinc!BD43</f>
        <v>15962.140765416629</v>
      </c>
      <c r="D50" s="381"/>
      <c r="E50" s="341"/>
      <c r="F50" s="341"/>
      <c r="G50" s="95">
        <f>avgpeinc!BH43</f>
        <v>27028.442962494359</v>
      </c>
      <c r="H50" s="568">
        <f>B50*0.9/'TB5'!B50</f>
        <v>0.64098932181463508</v>
      </c>
      <c r="I50" s="579">
        <f>C50*0.9/'TB5'!B50</f>
        <v>0.58802471301733794</v>
      </c>
      <c r="J50" s="480"/>
      <c r="K50" s="481"/>
      <c r="L50" s="480"/>
      <c r="M50" s="599">
        <f>G50*0.9/'TB5'!F50</f>
        <v>0.61791726015048209</v>
      </c>
      <c r="P50" s="577">
        <f>H50-'TB2'!B51</f>
        <v>0</v>
      </c>
    </row>
    <row r="51" spans="1:16" s="98" customFormat="1" ht="15" customHeight="1">
      <c r="A51" s="103">
        <v>1955</v>
      </c>
      <c r="B51" s="456">
        <f>avgpeinc!BC44</f>
        <v>18451.496125302234</v>
      </c>
      <c r="C51" s="344">
        <f>avgpeinc!BD44</f>
        <v>16975.766855072197</v>
      </c>
      <c r="D51" s="381"/>
      <c r="E51" s="341"/>
      <c r="F51" s="341"/>
      <c r="G51" s="95">
        <f>avgpeinc!BH44</f>
        <v>28664.690662807632</v>
      </c>
      <c r="H51" s="568">
        <f>B51*0.9/'TB5'!B51</f>
        <v>0.63464875071167592</v>
      </c>
      <c r="I51" s="579">
        <f>C51*0.9/'TB5'!B51</f>
        <v>0.5838902793454519</v>
      </c>
      <c r="J51" s="480"/>
      <c r="K51" s="481"/>
      <c r="L51" s="480"/>
      <c r="M51" s="599">
        <f>G51*0.9/'TB5'!F51</f>
        <v>0.61235582882902229</v>
      </c>
      <c r="P51" s="577">
        <f>H51-'TB2'!B52</f>
        <v>-2.1776631498049426E-8</v>
      </c>
    </row>
    <row r="52" spans="1:16" s="98" customFormat="1" ht="15" customHeight="1">
      <c r="A52" s="103">
        <v>1956</v>
      </c>
      <c r="B52" s="456">
        <f>avgpeinc!BC45</f>
        <v>19036.967849354154</v>
      </c>
      <c r="C52" s="344">
        <f>avgpeinc!BD45</f>
        <v>17500.399610551769</v>
      </c>
      <c r="D52" s="381"/>
      <c r="E52" s="341"/>
      <c r="F52" s="341"/>
      <c r="G52" s="95">
        <f>avgpeinc!BH45</f>
        <v>29587.274913559213</v>
      </c>
      <c r="H52" s="568">
        <f>B52*0.9/'TB5'!B52</f>
        <v>0.64240817112815263</v>
      </c>
      <c r="I52" s="579">
        <f>C52*0.9/'TB5'!B52</f>
        <v>0.5905562165567142</v>
      </c>
      <c r="J52" s="480"/>
      <c r="K52" s="481"/>
      <c r="L52" s="480"/>
      <c r="M52" s="599">
        <f>G52*0.9/'TB5'!F52</f>
        <v>0.62006684714231586</v>
      </c>
      <c r="P52" s="577">
        <f>H52-'TB2'!B53</f>
        <v>0</v>
      </c>
    </row>
    <row r="53" spans="1:16" s="98" customFormat="1" ht="15" customHeight="1">
      <c r="A53" s="103">
        <v>1957</v>
      </c>
      <c r="B53" s="456">
        <f>avgpeinc!BC46</f>
        <v>19072.36971164753</v>
      </c>
      <c r="C53" s="344">
        <f>avgpeinc!BD46</f>
        <v>17513.4549950047</v>
      </c>
      <c r="D53" s="381"/>
      <c r="E53" s="341"/>
      <c r="F53" s="341"/>
      <c r="G53" s="95">
        <f>avgpeinc!BH46</f>
        <v>29624.408877753711</v>
      </c>
      <c r="H53" s="568">
        <f>B53*0.9/'TB5'!B53</f>
        <v>0.6423809829213325</v>
      </c>
      <c r="I53" s="579">
        <f>C53*0.9/'TB5'!B53</f>
        <v>0.5898748086436818</v>
      </c>
      <c r="J53" s="480"/>
      <c r="K53" s="481"/>
      <c r="L53" s="480"/>
      <c r="M53" s="599">
        <f>G53*0.9/'TB5'!F53</f>
        <v>0.61995421174453713</v>
      </c>
      <c r="P53" s="577">
        <f>H53-'TB2'!B54</f>
        <v>8.5263017912673433E-7</v>
      </c>
    </row>
    <row r="54" spans="1:16" s="98" customFormat="1" ht="15" customHeight="1">
      <c r="A54" s="103">
        <v>1958</v>
      </c>
      <c r="B54" s="456">
        <f>avgpeinc!BC47</f>
        <v>18558.521922316024</v>
      </c>
      <c r="C54" s="344">
        <f>avgpeinc!BD47</f>
        <v>17099.858951007125</v>
      </c>
      <c r="D54" s="381"/>
      <c r="E54" s="341"/>
      <c r="F54" s="341"/>
      <c r="G54" s="95">
        <f>avgpeinc!BH47</f>
        <v>28842.061637840707</v>
      </c>
      <c r="H54" s="568">
        <f>B54*0.9/'TB5'!B54</f>
        <v>0.6429619079870863</v>
      </c>
      <c r="I54" s="579">
        <f>C54*0.9/'TB5'!B54</f>
        <v>0.59242637875320225</v>
      </c>
      <c r="J54" s="480"/>
      <c r="K54" s="481"/>
      <c r="L54" s="480"/>
      <c r="M54" s="599">
        <f>G54*0.9/'TB5'!F54</f>
        <v>0.62086660449928088</v>
      </c>
      <c r="P54" s="577">
        <f>H54-'TB2'!B55</f>
        <v>-2.1281128748107392E-8</v>
      </c>
    </row>
    <row r="55" spans="1:16" s="98" customFormat="1" ht="15" customHeight="1">
      <c r="A55" s="102">
        <v>1959</v>
      </c>
      <c r="B55" s="457">
        <f>avgpeinc!BC48</f>
        <v>19552.193163190965</v>
      </c>
      <c r="C55" s="343">
        <f>avgpeinc!BD48</f>
        <v>18041.055172096785</v>
      </c>
      <c r="D55" s="382"/>
      <c r="E55" s="342"/>
      <c r="F55" s="342"/>
      <c r="G55" s="99">
        <f>avgpeinc!BH48</f>
        <v>30571.208840407187</v>
      </c>
      <c r="H55" s="569">
        <f>B55*0.9/'TB5'!B55</f>
        <v>0.63836519232973177</v>
      </c>
      <c r="I55" s="580">
        <f>C55*0.9/'TB5'!B55</f>
        <v>0.58902761233192014</v>
      </c>
      <c r="J55" s="483"/>
      <c r="K55" s="484"/>
      <c r="L55" s="483"/>
      <c r="M55" s="600">
        <f>G55*0.9/'TB5'!F55</f>
        <v>0.61708036351912232</v>
      </c>
      <c r="P55" s="577">
        <f>H55-'TB2'!B56</f>
        <v>0</v>
      </c>
    </row>
    <row r="56" spans="1:16">
      <c r="A56" s="78">
        <v>1960</v>
      </c>
      <c r="B56" s="456">
        <f>avgpeinc!BC49</f>
        <v>20087.711741755149</v>
      </c>
      <c r="C56" s="344">
        <f>avgpeinc!BD49</f>
        <v>18534.38987774443</v>
      </c>
      <c r="D56" s="381"/>
      <c r="E56" s="341"/>
      <c r="F56" s="341"/>
      <c r="G56" s="95">
        <f>avgpeinc!BH49</f>
        <v>31480.8208167919</v>
      </c>
      <c r="H56" s="568">
        <f>B56*0.9/'TB5'!B56</f>
        <v>0.64368404108254262</v>
      </c>
      <c r="I56" s="579">
        <f>C56*0.9/'TB5'!B56</f>
        <v>0.59390990516391728</v>
      </c>
      <c r="J56" s="480"/>
      <c r="K56" s="481"/>
      <c r="L56" s="480"/>
      <c r="M56" s="599">
        <f>G56*0.9/'TB5'!F56</f>
        <v>0.62240796586192892</v>
      </c>
      <c r="P56" s="577">
        <f>H56-'TB2'!B57</f>
        <v>0</v>
      </c>
    </row>
    <row r="57" spans="1:16">
      <c r="A57" s="78">
        <v>1961</v>
      </c>
      <c r="B57" s="456">
        <f>avgpeinc!BC50</f>
        <v>20268.883373605531</v>
      </c>
      <c r="C57" s="344">
        <f>avgpeinc!BD50</f>
        <v>18757.881631769953</v>
      </c>
      <c r="D57" s="381"/>
      <c r="E57" s="341"/>
      <c r="F57" s="341"/>
      <c r="G57" s="95">
        <f>avgpeinc!BH50</f>
        <v>31507.387658546526</v>
      </c>
      <c r="H57" s="568">
        <f>B57*0.9/'TB5'!B57</f>
        <v>0.64167446135159467</v>
      </c>
      <c r="I57" s="579">
        <f>C57*0.9/'TB5'!B57</f>
        <v>0.59383900781811305</v>
      </c>
      <c r="J57" s="480"/>
      <c r="K57" s="481"/>
      <c r="L57" s="480"/>
      <c r="M57" s="599">
        <f>G57*0.9/'TB5'!F57</f>
        <v>0.62089375912933731</v>
      </c>
      <c r="P57" s="577">
        <f>H57-'TB2'!B58</f>
        <v>-2.1357866475391063E-8</v>
      </c>
    </row>
    <row r="58" spans="1:16">
      <c r="A58" s="78">
        <v>1962</v>
      </c>
      <c r="B58" s="458">
        <f>avgpeinc!BC51</f>
        <v>21212.200342209682</v>
      </c>
      <c r="C58" s="345">
        <f>avgpeinc!BD51</f>
        <v>19668.646727588384</v>
      </c>
      <c r="D58" s="383">
        <f>avgpeinc!BE51</f>
        <v>20607.033644068229</v>
      </c>
      <c r="E58" s="560">
        <f>avgpeinc!BF51</f>
        <v>30555.143569575728</v>
      </c>
      <c r="F58" s="560">
        <f>avgpeinc!BG51</f>
        <v>10833.121656336303</v>
      </c>
      <c r="G58" s="92">
        <f>avgpeinc!BH51</f>
        <v>32750.889766406304</v>
      </c>
      <c r="H58" s="570">
        <f>B58*0.9/'TB5'!B58</f>
        <v>0.63907852768897999</v>
      </c>
      <c r="I58" s="581">
        <f>C58*0.9/'TB5'!B58</f>
        <v>0.59257453680038452</v>
      </c>
      <c r="J58" s="587">
        <f>D58*0.9/'TB5'!C58</f>
        <v>0.61430346965789795</v>
      </c>
      <c r="K58" s="581">
        <f>E58*0.9/'TB5'!D58</f>
        <v>0.65373626351356506</v>
      </c>
      <c r="L58" s="587">
        <f>F58*0.9/'TB5'!E58</f>
        <v>0.52994254231452942</v>
      </c>
      <c r="M58" s="588">
        <f>G58*0.9/'TB5'!F58</f>
        <v>0.61901217699050903</v>
      </c>
      <c r="P58" s="577">
        <f>H58-'TB2'!B59</f>
        <v>0</v>
      </c>
    </row>
    <row r="59" spans="1:16">
      <c r="A59" s="78">
        <v>1963</v>
      </c>
      <c r="B59" s="459">
        <f>avgpeinc!BC52</f>
        <v>21776.721030995897</v>
      </c>
      <c r="C59" s="346">
        <f>avgpeinc!BD52</f>
        <v>20214.492286299974</v>
      </c>
      <c r="D59" s="381">
        <f>avgpeinc!BE52</f>
        <v>21329.53645723877</v>
      </c>
      <c r="E59" s="562">
        <f>avgpeinc!BF52</f>
        <v>31564.43741450366</v>
      </c>
      <c r="F59" s="562">
        <f>avgpeinc!BG52</f>
        <v>11062.320570054984</v>
      </c>
      <c r="G59" s="73">
        <f>avgpeinc!BH52</f>
        <v>33501.320873609511</v>
      </c>
      <c r="H59" s="571">
        <f>B59*0.9/'TB5'!B59</f>
        <v>0.63463097810745239</v>
      </c>
      <c r="I59" s="582">
        <f>C59*0.9/'TB5'!B59</f>
        <v>0.58910351991653431</v>
      </c>
      <c r="J59" s="589">
        <f>D59*0.9/'TB5'!C59</f>
        <v>0.61303083937245917</v>
      </c>
      <c r="K59" s="582">
        <f>E59*0.9/'TB5'!D59</f>
        <v>0.65113642278360118</v>
      </c>
      <c r="L59" s="589">
        <f>F59*0.9/'TB5'!E59</f>
        <v>0.52173056396586048</v>
      </c>
      <c r="M59" s="590">
        <f>G59*0.9/'TB5'!F59</f>
        <v>0.61468523740768444</v>
      </c>
      <c r="P59" s="577">
        <f>H59-'TB2'!B60</f>
        <v>0</v>
      </c>
    </row>
    <row r="60" spans="1:16">
      <c r="A60" s="78">
        <v>1964</v>
      </c>
      <c r="B60" s="459">
        <f>avgpeinc!BC53</f>
        <v>22508.23190556699</v>
      </c>
      <c r="C60" s="346">
        <f>avgpeinc!BD53</f>
        <v>20916.866656617018</v>
      </c>
      <c r="D60" s="381">
        <f>avgpeinc!BE53</f>
        <v>22052.039270409314</v>
      </c>
      <c r="E60" s="562">
        <f>avgpeinc!BF53</f>
        <v>32573.731259431592</v>
      </c>
      <c r="F60" s="562">
        <f>avgpeinc!BG53</f>
        <v>11291.519483773667</v>
      </c>
      <c r="G60" s="73">
        <f>avgpeinc!BH53</f>
        <v>34543.899700508198</v>
      </c>
      <c r="H60" s="571">
        <f>B60*0.9/'TB5'!B60</f>
        <v>0.63017991185188293</v>
      </c>
      <c r="I60" s="582">
        <f>C60*0.9/'TB5'!B60</f>
        <v>0.58562526106834412</v>
      </c>
      <c r="J60" s="589">
        <f>D60*0.9/'TB5'!C60</f>
        <v>0.61184635758399963</v>
      </c>
      <c r="K60" s="582">
        <f>E60*0.9/'TB5'!D60</f>
        <v>0.64871641993522644</v>
      </c>
      <c r="L60" s="589">
        <f>F60*0.9/'TB5'!E60</f>
        <v>0.51408767700195312</v>
      </c>
      <c r="M60" s="590">
        <f>G60*0.9/'TB5'!F60</f>
        <v>0.61035829782485973</v>
      </c>
      <c r="P60" s="577">
        <f>H60-'TB2'!B61</f>
        <v>0</v>
      </c>
    </row>
    <row r="61" spans="1:16">
      <c r="A61" s="78">
        <v>1965</v>
      </c>
      <c r="B61" s="459">
        <f>avgpeinc!BC54</f>
        <v>23803.359736240094</v>
      </c>
      <c r="C61" s="346">
        <f>avgpeinc!BD54</f>
        <v>22144.354815963303</v>
      </c>
      <c r="D61" s="381">
        <f>avgpeinc!BE54</f>
        <v>23305.611527673431</v>
      </c>
      <c r="E61" s="562">
        <f>avgpeinc!BF54</f>
        <v>34424.534301478801</v>
      </c>
      <c r="F61" s="562">
        <f>avgpeinc!BG54</f>
        <v>11919.983682839356</v>
      </c>
      <c r="G61" s="73">
        <f>avgpeinc!BH54</f>
        <v>36465.285163624474</v>
      </c>
      <c r="H61" s="571">
        <f>B61*0.9/'TB5'!B61</f>
        <v>0.6336575448513031</v>
      </c>
      <c r="I61" s="582">
        <f>C61*0.9/'TB5'!B61</f>
        <v>0.58949398994445812</v>
      </c>
      <c r="J61" s="589">
        <f>D61*0.9/'TB5'!C61</f>
        <v>0.61537644838235561</v>
      </c>
      <c r="K61" s="582">
        <f>E61*0.9/'TB5'!D61</f>
        <v>0.65199857968853836</v>
      </c>
      <c r="L61" s="589">
        <f>F61*0.9/'TB5'!E61</f>
        <v>0.51823400774061656</v>
      </c>
      <c r="M61" s="590">
        <f>G61*0.9/'TB5'!F61</f>
        <v>0.61368004977703083</v>
      </c>
      <c r="P61" s="577">
        <f>H61-'TB2'!B62</f>
        <v>0</v>
      </c>
    </row>
    <row r="62" spans="1:16">
      <c r="A62" s="78">
        <v>1966</v>
      </c>
      <c r="B62" s="459">
        <f>avgpeinc!BC55</f>
        <v>25049.24644078088</v>
      </c>
      <c r="C62" s="346">
        <f>avgpeinc!BD55</f>
        <v>23328.496655705945</v>
      </c>
      <c r="D62" s="381">
        <f>avgpeinc!BE55</f>
        <v>24559.183784937548</v>
      </c>
      <c r="E62" s="562">
        <f>avgpeinc!BF55</f>
        <v>36275.337343526007</v>
      </c>
      <c r="F62" s="562">
        <f>avgpeinc!BG55</f>
        <v>12548.447881905044</v>
      </c>
      <c r="G62" s="73">
        <f>avgpeinc!BH55</f>
        <v>38259.973555950484</v>
      </c>
      <c r="H62" s="571">
        <f>B62*0.9/'TB5'!B62</f>
        <v>0.63712415099143993</v>
      </c>
      <c r="I62" s="582">
        <f>C62*0.9/'TB5'!B62</f>
        <v>0.59335711598396312</v>
      </c>
      <c r="J62" s="589">
        <f>D62*0.9/'TB5'!C62</f>
        <v>0.61858105659484841</v>
      </c>
      <c r="K62" s="582">
        <f>E62*0.9/'TB5'!D62</f>
        <v>0.65497425198554993</v>
      </c>
      <c r="L62" s="589">
        <f>F62*0.9/'TB5'!E62</f>
        <v>0.52202260494232167</v>
      </c>
      <c r="M62" s="590">
        <f>G62*0.9/'TB5'!F62</f>
        <v>0.61700180172920227</v>
      </c>
      <c r="P62" s="577">
        <f>H62-'TB2'!B63</f>
        <v>0</v>
      </c>
    </row>
    <row r="63" spans="1:16">
      <c r="A63" s="78">
        <v>1967</v>
      </c>
      <c r="B63" s="459">
        <f>avgpeinc!BC56</f>
        <v>25672.768729220537</v>
      </c>
      <c r="C63" s="346">
        <f>avgpeinc!BD56</f>
        <v>23931.522314645048</v>
      </c>
      <c r="D63" s="381">
        <f>avgpeinc!BE56</f>
        <v>25220.91386432909</v>
      </c>
      <c r="E63" s="562">
        <f>avgpeinc!BF56</f>
        <v>36411.926287959315</v>
      </c>
      <c r="F63" s="562">
        <f>avgpeinc!BG56</f>
        <v>13418.76445819883</v>
      </c>
      <c r="G63" s="73">
        <f>avgpeinc!BH56</f>
        <v>39087.418798390769</v>
      </c>
      <c r="H63" s="572">
        <f>B63*0.9/'TB5'!B63</f>
        <v>0.64407143741846096</v>
      </c>
      <c r="I63" s="583">
        <f>C63*0.9/'TB5'!B63</f>
        <v>0.60038752108812332</v>
      </c>
      <c r="J63" s="589">
        <f>D63*0.9/'TB5'!C63</f>
        <v>0.62082435935735714</v>
      </c>
      <c r="K63" s="582">
        <f>E63*0.9/'TB5'!D63</f>
        <v>0.65574641525745403</v>
      </c>
      <c r="L63" s="589">
        <f>F63*0.9/'TB5'!E63</f>
        <v>0.54229716956615448</v>
      </c>
      <c r="M63" s="590">
        <f>G63*0.9/'TB5'!F63</f>
        <v>0.6222858428955077</v>
      </c>
      <c r="P63" s="577">
        <f>H63-'TB2'!B64</f>
        <v>0</v>
      </c>
    </row>
    <row r="64" spans="1:16">
      <c r="A64" s="78">
        <v>1968</v>
      </c>
      <c r="B64" s="459">
        <f>avgpeinc!BC57</f>
        <v>26584.476750167338</v>
      </c>
      <c r="C64" s="346">
        <f>avgpeinc!BD57</f>
        <v>24781.026532931941</v>
      </c>
      <c r="D64" s="381">
        <f>avgpeinc!BE57</f>
        <v>25994.35403828499</v>
      </c>
      <c r="E64" s="562">
        <f>avgpeinc!BF57</f>
        <v>37261.098551958101</v>
      </c>
      <c r="F64" s="562">
        <f>avgpeinc!BG57</f>
        <v>14280.757524384011</v>
      </c>
      <c r="G64" s="73">
        <f>avgpeinc!BH57</f>
        <v>40736.623494479689</v>
      </c>
      <c r="H64" s="572">
        <f>B64*0.9/'TB5'!B64</f>
        <v>0.64815725572407246</v>
      </c>
      <c r="I64" s="583">
        <f>C64*0.9/'TB5'!B64</f>
        <v>0.60418725945055474</v>
      </c>
      <c r="J64" s="589">
        <f>D64*0.9/'TB5'!C64</f>
        <v>0.62240566872060299</v>
      </c>
      <c r="K64" s="582">
        <f>E64*0.9/'TB5'!D64</f>
        <v>0.65622942522168171</v>
      </c>
      <c r="L64" s="589">
        <f>F64*0.9/'TB5'!E64</f>
        <v>0.55394167080521584</v>
      </c>
      <c r="M64" s="590">
        <f>G64*0.9/'TB5'!F64</f>
        <v>0.62665238976478566</v>
      </c>
      <c r="P64" s="577">
        <f>H64-'TB2'!B65</f>
        <v>0</v>
      </c>
    </row>
    <row r="65" spans="1:16">
      <c r="A65" s="83">
        <v>1969</v>
      </c>
      <c r="B65" s="460">
        <f>avgpeinc!BC58</f>
        <v>27299.601728770918</v>
      </c>
      <c r="C65" s="347">
        <f>avgpeinc!BD58</f>
        <v>25406.778266701149</v>
      </c>
      <c r="D65" s="382">
        <f>avgpeinc!BE58</f>
        <v>26584.200843199415</v>
      </c>
      <c r="E65" s="564">
        <f>avgpeinc!BF58</f>
        <v>38000.750972595008</v>
      </c>
      <c r="F65" s="564">
        <f>avgpeinc!BG58</f>
        <v>14820.398045849888</v>
      </c>
      <c r="G65" s="79">
        <f>avgpeinc!BH58</f>
        <v>42048.298076414561</v>
      </c>
      <c r="H65" s="573">
        <f>B65*0.9/'TB5'!B65</f>
        <v>0.6568039250560106</v>
      </c>
      <c r="I65" s="584">
        <f>C65*0.9/'TB5'!B65</f>
        <v>0.61126429075375199</v>
      </c>
      <c r="J65" s="591">
        <f>D65*0.9/'TB5'!C65</f>
        <v>0.62821690505370498</v>
      </c>
      <c r="K65" s="585">
        <f>E65*0.9/'TB5'!D65</f>
        <v>0.66141605842858564</v>
      </c>
      <c r="L65" s="591">
        <f>F65*0.9/'TB5'!E65</f>
        <v>0.56718219164758921</v>
      </c>
      <c r="M65" s="592">
        <f>G65*0.9/'TB5'!F65</f>
        <v>0.63594621419906605</v>
      </c>
      <c r="P65" s="577">
        <f>H65-'TB2'!B66</f>
        <v>0</v>
      </c>
    </row>
    <row r="66" spans="1:16">
      <c r="A66" s="78">
        <v>1970</v>
      </c>
      <c r="B66" s="459">
        <f>avgpeinc!BC59</f>
        <v>26731.04080822489</v>
      </c>
      <c r="C66" s="346">
        <f>avgpeinc!BD59</f>
        <v>24860.58987774179</v>
      </c>
      <c r="D66" s="381">
        <f>avgpeinc!BE59</f>
        <v>25924.207605340147</v>
      </c>
      <c r="E66" s="562">
        <f>avgpeinc!BF59</f>
        <v>37080.480360497619</v>
      </c>
      <c r="F66" s="562">
        <f>avgpeinc!BG59</f>
        <v>14626.02027548624</v>
      </c>
      <c r="G66" s="73">
        <f>avgpeinc!BH59</f>
        <v>41265.520483031549</v>
      </c>
      <c r="H66" s="572">
        <f>B66*0.9/'TB5'!B66</f>
        <v>0.65910877019632597</v>
      </c>
      <c r="I66" s="583">
        <f>C66*0.9/'TB5'!B66</f>
        <v>0.61298895685467869</v>
      </c>
      <c r="J66" s="589">
        <f>D66*0.9/'TB5'!C66</f>
        <v>0.62989362643565971</v>
      </c>
      <c r="K66" s="582">
        <f>E66*0.9/'TB5'!D66</f>
        <v>0.6618214261252432</v>
      </c>
      <c r="L66" s="589">
        <f>F66*0.9/'TB5'!E66</f>
        <v>0.57153717637993395</v>
      </c>
      <c r="M66" s="590">
        <f>G66*0.9/'TB5'!F66</f>
        <v>0.63808567076921463</v>
      </c>
      <c r="P66" s="577">
        <f>H66-'TB2'!B67</f>
        <v>0</v>
      </c>
    </row>
    <row r="67" spans="1:16">
      <c r="A67" s="78">
        <v>1971</v>
      </c>
      <c r="B67" s="459">
        <f>avgpeinc!BC60</f>
        <v>26753.001644770757</v>
      </c>
      <c r="C67" s="346">
        <f>avgpeinc!BD60</f>
        <v>24899.671121075309</v>
      </c>
      <c r="D67" s="381">
        <f>avgpeinc!BE60</f>
        <v>25981.917743560251</v>
      </c>
      <c r="E67" s="562">
        <f>avgpeinc!BF60</f>
        <v>37090.902684562272</v>
      </c>
      <c r="F67" s="562">
        <f>avgpeinc!BG60</f>
        <v>14666.794069373818</v>
      </c>
      <c r="G67" s="73">
        <f>avgpeinc!BH60</f>
        <v>41265.470799209746</v>
      </c>
      <c r="H67" s="572">
        <f>B67*0.9/'TB5'!B67</f>
        <v>0.65633052893099375</v>
      </c>
      <c r="I67" s="583">
        <f>C67*0.9/'TB5'!B67</f>
        <v>0.6108628307993057</v>
      </c>
      <c r="J67" s="589">
        <f>D67*0.9/'TB5'!C67</f>
        <v>0.62760379802784871</v>
      </c>
      <c r="K67" s="582">
        <f>E67*0.9/'TB5'!D67</f>
        <v>0.6593616011668928</v>
      </c>
      <c r="L67" s="589">
        <f>F67*0.9/'TB5'!E67</f>
        <v>0.56991683185333397</v>
      </c>
      <c r="M67" s="590">
        <f>G67*0.9/'TB5'!F67</f>
        <v>0.63486188836395729</v>
      </c>
      <c r="P67" s="577">
        <f>H67-'TB2'!B68</f>
        <v>0</v>
      </c>
    </row>
    <row r="68" spans="1:16">
      <c r="A68" s="78">
        <v>1972</v>
      </c>
      <c r="B68" s="459">
        <f>avgpeinc!BC61</f>
        <v>27606.864224605728</v>
      </c>
      <c r="C68" s="346">
        <f>avgpeinc!BD61</f>
        <v>25748.870494178984</v>
      </c>
      <c r="D68" s="381">
        <f>avgpeinc!BE61</f>
        <v>26738.311765781466</v>
      </c>
      <c r="E68" s="562">
        <f>avgpeinc!BF61</f>
        <v>38068.196505363128</v>
      </c>
      <c r="F68" s="562">
        <f>avgpeinc!BG61</f>
        <v>15487.068518229664</v>
      </c>
      <c r="G68" s="73">
        <f>avgpeinc!BH61</f>
        <v>42502.853572645829</v>
      </c>
      <c r="H68" s="572">
        <f>B68*0.9/'TB5'!B68</f>
        <v>0.65340720938547747</v>
      </c>
      <c r="I68" s="583">
        <f>C68*0.9/'TB5'!B68</f>
        <v>0.60943167893128691</v>
      </c>
      <c r="J68" s="589">
        <f>D68*0.9/'TB5'!C68</f>
        <v>0.6256347295930027</v>
      </c>
      <c r="K68" s="582">
        <f>E68*0.9/'TB5'!D68</f>
        <v>0.65599894530896563</v>
      </c>
      <c r="L68" s="589">
        <f>F68*0.9/'TB5'!E68</f>
        <v>0.57168841794191394</v>
      </c>
      <c r="M68" s="590">
        <f>G68*0.9/'TB5'!F68</f>
        <v>0.63226758735254418</v>
      </c>
      <c r="P68" s="577">
        <f>H68-'TB2'!B69</f>
        <v>0</v>
      </c>
    </row>
    <row r="69" spans="1:16">
      <c r="A69" s="78">
        <v>1973</v>
      </c>
      <c r="B69" s="459">
        <f>avgpeinc!BC62</f>
        <v>28757.007016765121</v>
      </c>
      <c r="C69" s="346">
        <f>avgpeinc!BD62</f>
        <v>26872.638336386066</v>
      </c>
      <c r="D69" s="381">
        <f>avgpeinc!BE62</f>
        <v>27907.292635885573</v>
      </c>
      <c r="E69" s="562">
        <f>avgpeinc!BF62</f>
        <v>39477.058071856838</v>
      </c>
      <c r="F69" s="562">
        <f>avgpeinc!BG62</f>
        <v>16396.56619596923</v>
      </c>
      <c r="G69" s="73">
        <f>avgpeinc!BH62</f>
        <v>44118.535726422902</v>
      </c>
      <c r="H69" s="572">
        <f>B69*0.9/'TB5'!B69</f>
        <v>0.65336313676561986</v>
      </c>
      <c r="I69" s="583">
        <f>C69*0.9/'TB5'!B69</f>
        <v>0.61055002234388667</v>
      </c>
      <c r="J69" s="589">
        <f>D69*0.9/'TB5'!C69</f>
        <v>0.62647773318713018</v>
      </c>
      <c r="K69" s="582">
        <f>E69*0.9/'TB5'!D69</f>
        <v>0.65456996859938976</v>
      </c>
      <c r="L69" s="589">
        <f>F69*0.9/'TB5'!E69</f>
        <v>0.57772013653084286</v>
      </c>
      <c r="M69" s="590">
        <f>G69*0.9/'TB5'!F69</f>
        <v>0.631637951475568</v>
      </c>
      <c r="P69" s="577">
        <f>H69-'TB2'!B70</f>
        <v>0</v>
      </c>
    </row>
    <row r="70" spans="1:16">
      <c r="A70" s="78">
        <v>1974</v>
      </c>
      <c r="B70" s="459">
        <f>avgpeinc!BC63</f>
        <v>28103.008398185255</v>
      </c>
      <c r="C70" s="346">
        <f>avgpeinc!BD63</f>
        <v>26300.374109802236</v>
      </c>
      <c r="D70" s="381">
        <f>avgpeinc!BE63</f>
        <v>27348.376040354367</v>
      </c>
      <c r="E70" s="562">
        <f>avgpeinc!BF63</f>
        <v>38496.869118622526</v>
      </c>
      <c r="F70" s="562">
        <f>avgpeinc!BG63</f>
        <v>16200.383041001982</v>
      </c>
      <c r="G70" s="73">
        <f>avgpeinc!BH63</f>
        <v>42913.037243403916</v>
      </c>
      <c r="H70" s="572">
        <f>B70*0.9/'TB5'!B70</f>
        <v>0.65702655124596276</v>
      </c>
      <c r="I70" s="583">
        <f>C70*0.9/'TB5'!B70</f>
        <v>0.614882358963314</v>
      </c>
      <c r="J70" s="589">
        <f>D70*0.9/'TB5'!C70</f>
        <v>0.6294839940796918</v>
      </c>
      <c r="K70" s="582">
        <f>E70*0.9/'TB5'!D70</f>
        <v>0.65580638125993573</v>
      </c>
      <c r="L70" s="589">
        <f>F70*0.9/'TB5'!E70</f>
        <v>0.58740893033336761</v>
      </c>
      <c r="M70" s="590">
        <f>G70*0.9/'TB5'!F70</f>
        <v>0.63457338282023557</v>
      </c>
      <c r="P70" s="577">
        <f>H70-'TB2'!B71</f>
        <v>0</v>
      </c>
    </row>
    <row r="71" spans="1:16">
      <c r="A71" s="78">
        <v>1975</v>
      </c>
      <c r="B71" s="459">
        <f>avgpeinc!BC64</f>
        <v>27177.508703859086</v>
      </c>
      <c r="C71" s="346">
        <f>avgpeinc!BD64</f>
        <v>25506.780663796948</v>
      </c>
      <c r="D71" s="381">
        <f>avgpeinc!BE64</f>
        <v>26122.566245755159</v>
      </c>
      <c r="E71" s="562">
        <f>avgpeinc!BF64</f>
        <v>36462.312557708283</v>
      </c>
      <c r="F71" s="562">
        <f>avgpeinc!BG64</f>
        <v>16454.967300697517</v>
      </c>
      <c r="G71" s="73">
        <f>avgpeinc!BH64</f>
        <v>41351.811088115348</v>
      </c>
      <c r="H71" s="572">
        <f>B71*0.9/'TB5'!B71</f>
        <v>0.65648609203083197</v>
      </c>
      <c r="I71" s="583">
        <f>C71*0.9/'TB5'!B71</f>
        <v>0.61612883435066124</v>
      </c>
      <c r="J71" s="589">
        <f>D71*0.9/'TB5'!C71</f>
        <v>0.62853737826969791</v>
      </c>
      <c r="K71" s="582">
        <f>E71*0.9/'TB5'!D71</f>
        <v>0.65310480166340323</v>
      </c>
      <c r="L71" s="589">
        <f>F71*0.9/'TB5'!E71</f>
        <v>0.59506360448199314</v>
      </c>
      <c r="M71" s="590">
        <f>G71*0.9/'TB5'!F71</f>
        <v>0.63364760892727645</v>
      </c>
      <c r="P71" s="577">
        <f>H71-'TB2'!B72</f>
        <v>0</v>
      </c>
    </row>
    <row r="72" spans="1:16">
      <c r="A72" s="78">
        <v>1976</v>
      </c>
      <c r="B72" s="459">
        <f>avgpeinc!BC65</f>
        <v>28140.923634283736</v>
      </c>
      <c r="C72" s="346">
        <f>avgpeinc!BD65</f>
        <v>26456.811708408612</v>
      </c>
      <c r="D72" s="381">
        <f>avgpeinc!BE65</f>
        <v>27168.987380609644</v>
      </c>
      <c r="E72" s="562">
        <f>avgpeinc!BF65</f>
        <v>37427.629864880262</v>
      </c>
      <c r="F72" s="562">
        <f>avgpeinc!BG65</f>
        <v>17397.927038216454</v>
      </c>
      <c r="G72" s="73">
        <f>avgpeinc!BH65</f>
        <v>42649.996296420075</v>
      </c>
      <c r="H72" s="572">
        <f>B72*0.9/'TB5'!B72</f>
        <v>0.65580378423626939</v>
      </c>
      <c r="I72" s="583">
        <f>C72*0.9/'TB5'!B72</f>
        <v>0.61655677911235784</v>
      </c>
      <c r="J72" s="589">
        <f>D72*0.9/'TB5'!C72</f>
        <v>0.62834077863848858</v>
      </c>
      <c r="K72" s="582">
        <f>E72*0.9/'TB5'!D72</f>
        <v>0.65097252023434748</v>
      </c>
      <c r="L72" s="589">
        <f>F72*0.9/'TB5'!E72</f>
        <v>0.59989125469525106</v>
      </c>
      <c r="M72" s="590">
        <f>G72*0.9/'TB5'!F72</f>
        <v>0.63255759779895027</v>
      </c>
      <c r="P72" s="577">
        <f>H72-'TB2'!B73</f>
        <v>0</v>
      </c>
    </row>
    <row r="73" spans="1:16">
      <c r="A73" s="78">
        <v>1977</v>
      </c>
      <c r="B73" s="459">
        <f>avgpeinc!BC66</f>
        <v>28910.475706743728</v>
      </c>
      <c r="C73" s="346">
        <f>avgpeinc!BD66</f>
        <v>27222.402717223456</v>
      </c>
      <c r="D73" s="381">
        <f>avgpeinc!BE66</f>
        <v>27826.846170283396</v>
      </c>
      <c r="E73" s="562">
        <f>avgpeinc!BF66</f>
        <v>38315.107773365933</v>
      </c>
      <c r="F73" s="562">
        <f>avgpeinc!BG66</f>
        <v>18107.790983678638</v>
      </c>
      <c r="G73" s="73">
        <f>avgpeinc!BH66</f>
        <v>43603.648497700087</v>
      </c>
      <c r="H73" s="572">
        <f>B73*0.9/'TB5'!B73</f>
        <v>0.6535235306881263</v>
      </c>
      <c r="I73" s="583">
        <f>C73*0.9/'TB5'!B73</f>
        <v>0.61536451070654863</v>
      </c>
      <c r="J73" s="589">
        <f>D73*0.9/'TB5'!C73</f>
        <v>0.62696791387835293</v>
      </c>
      <c r="K73" s="582">
        <f>E73*0.9/'TB5'!D73</f>
        <v>0.64868317666703501</v>
      </c>
      <c r="L73" s="589">
        <f>F73*0.9/'TB5'!E73</f>
        <v>0.59996849531729868</v>
      </c>
      <c r="M73" s="590">
        <f>G73*0.9/'TB5'!F73</f>
        <v>0.6299058787631111</v>
      </c>
      <c r="P73" s="577">
        <f>H73-'TB2'!B74</f>
        <v>0</v>
      </c>
    </row>
    <row r="74" spans="1:16">
      <c r="A74" s="78">
        <v>1978</v>
      </c>
      <c r="B74" s="459">
        <f>avgpeinc!BC67</f>
        <v>29911.203711901479</v>
      </c>
      <c r="C74" s="346">
        <f>avgpeinc!BD67</f>
        <v>28218.115607002415</v>
      </c>
      <c r="D74" s="381">
        <f>avgpeinc!BE67</f>
        <v>29000.016542523495</v>
      </c>
      <c r="E74" s="562">
        <f>avgpeinc!BF67</f>
        <v>39604.169958443774</v>
      </c>
      <c r="F74" s="562">
        <f>avgpeinc!BG67</f>
        <v>18845.114331194683</v>
      </c>
      <c r="G74" s="73">
        <f>avgpeinc!BH67</f>
        <v>44886.664582349222</v>
      </c>
      <c r="H74" s="572">
        <f>B74*0.9/'TB5'!B74</f>
        <v>0.65291653477307143</v>
      </c>
      <c r="I74" s="583">
        <f>C74*0.9/'TB5'!B74</f>
        <v>0.61595897100654362</v>
      </c>
      <c r="J74" s="589">
        <f>D74*0.9/'TB5'!C74</f>
        <v>0.62751982534239481</v>
      </c>
      <c r="K74" s="582">
        <f>E74*0.9/'TB5'!D74</f>
        <v>0.64734729037447281</v>
      </c>
      <c r="L74" s="589">
        <f>F74*0.9/'TB5'!E74</f>
        <v>0.60335242061515626</v>
      </c>
      <c r="M74" s="590">
        <f>G74*0.9/'TB5'!F74</f>
        <v>0.62871342879054748</v>
      </c>
      <c r="P74" s="577">
        <f>H74-'TB2'!B75</f>
        <v>0</v>
      </c>
    </row>
    <row r="75" spans="1:16">
      <c r="A75" s="83">
        <v>1979</v>
      </c>
      <c r="B75" s="460">
        <f>avgpeinc!BC68</f>
        <v>29941.762236728988</v>
      </c>
      <c r="C75" s="347">
        <f>avgpeinc!BD68</f>
        <v>28286.308517151516</v>
      </c>
      <c r="D75" s="382">
        <f>avgpeinc!BE68</f>
        <v>29058.508358436633</v>
      </c>
      <c r="E75" s="564">
        <f>avgpeinc!BF68</f>
        <v>38884.94443529156</v>
      </c>
      <c r="F75" s="564">
        <f>avgpeinc!BG68</f>
        <v>19279.692041115959</v>
      </c>
      <c r="G75" s="79">
        <f>avgpeinc!BH68</f>
        <v>44752.446051716819</v>
      </c>
      <c r="H75" s="574">
        <f>B75*0.9/'TB5'!B75</f>
        <v>0.65112075209617615</v>
      </c>
      <c r="I75" s="585">
        <f>C75*0.9/'TB5'!B75</f>
        <v>0.61512085795402516</v>
      </c>
      <c r="J75" s="591">
        <f>D75*0.9/'TB5'!C75</f>
        <v>0.62772068381309509</v>
      </c>
      <c r="K75" s="585">
        <f>E75*0.9/'TB5'!D75</f>
        <v>0.6425429880619048</v>
      </c>
      <c r="L75" s="591">
        <f>F75*0.9/'TB5'!E75</f>
        <v>0.60786393284797657</v>
      </c>
      <c r="M75" s="592">
        <f>G75*0.9/'TB5'!F75</f>
        <v>0.62677860260009766</v>
      </c>
      <c r="P75" s="577">
        <f>H75-'TB2'!B76</f>
        <v>0</v>
      </c>
    </row>
    <row r="76" spans="1:16">
      <c r="A76" s="78">
        <v>1980</v>
      </c>
      <c r="B76" s="459">
        <f>avgpeinc!BC69</f>
        <v>29360.980012275628</v>
      </c>
      <c r="C76" s="346">
        <f>avgpeinc!BD69</f>
        <v>27720.375892471075</v>
      </c>
      <c r="D76" s="381">
        <f>avgpeinc!BE69</f>
        <v>28319.40875928989</v>
      </c>
      <c r="E76" s="562">
        <f>avgpeinc!BF69</f>
        <v>37809.000385572122</v>
      </c>
      <c r="F76" s="562">
        <f>avgpeinc!BG69</f>
        <v>19316.16922924553</v>
      </c>
      <c r="G76" s="73">
        <f>avgpeinc!BH69</f>
        <v>43806.453845961463</v>
      </c>
      <c r="H76" s="571">
        <f>B76*0.9/'TB5'!B76</f>
        <v>0.6575741171836853</v>
      </c>
      <c r="I76" s="582">
        <f>C76*0.9/'TB5'!B76</f>
        <v>0.62083083391189575</v>
      </c>
      <c r="J76" s="589">
        <f>D76*0.9/'TB5'!C76</f>
        <v>0.63140550255775452</v>
      </c>
      <c r="K76" s="582">
        <f>E76*0.9/'TB5'!D76</f>
        <v>0.64482936263084401</v>
      </c>
      <c r="L76" s="589">
        <f>F76*0.9/'TB5'!E76</f>
        <v>0.61977246403694142</v>
      </c>
      <c r="M76" s="590">
        <f>G76*0.9/'TB5'!F76</f>
        <v>0.63300132751464844</v>
      </c>
      <c r="P76" s="577">
        <f>H76-'TB2'!B77</f>
        <v>0</v>
      </c>
    </row>
    <row r="77" spans="1:16">
      <c r="A77" s="78">
        <v>1981</v>
      </c>
      <c r="B77" s="459">
        <f>avgpeinc!BC70</f>
        <v>29373.22436736415</v>
      </c>
      <c r="C77" s="346">
        <f>avgpeinc!BD70</f>
        <v>27755.397915201567</v>
      </c>
      <c r="D77" s="381">
        <f>avgpeinc!BE70</f>
        <v>28104.853743862077</v>
      </c>
      <c r="E77" s="562">
        <f>avgpeinc!BF70</f>
        <v>37455.925468330308</v>
      </c>
      <c r="F77" s="562">
        <f>avgpeinc!BG70</f>
        <v>19666.912746082839</v>
      </c>
      <c r="G77" s="73">
        <f>avgpeinc!BH70</f>
        <v>43821.539598346244</v>
      </c>
      <c r="H77" s="571">
        <f>B77*0.9/'TB5'!B77</f>
        <v>0.65280604362487804</v>
      </c>
      <c r="I77" s="582">
        <f>C77*0.9/'TB5'!B77</f>
        <v>0.6168506145477296</v>
      </c>
      <c r="J77" s="589">
        <f>D77*0.9/'TB5'!C77</f>
        <v>0.62629663944244385</v>
      </c>
      <c r="K77" s="582">
        <f>E77*0.9/'TB5'!D77</f>
        <v>0.6403426229953767</v>
      </c>
      <c r="L77" s="589">
        <f>F77*0.9/'TB5'!E77</f>
        <v>0.61475825309753429</v>
      </c>
      <c r="M77" s="590">
        <f>G77*0.9/'TB5'!F77</f>
        <v>0.62881648540496837</v>
      </c>
      <c r="P77" s="577">
        <f>H77-'TB2'!B78</f>
        <v>0</v>
      </c>
    </row>
    <row r="78" spans="1:16">
      <c r="A78" s="78">
        <v>1982</v>
      </c>
      <c r="B78" s="459">
        <f>avgpeinc!BC71</f>
        <v>28332.044589051839</v>
      </c>
      <c r="C78" s="346">
        <f>avgpeinc!BD71</f>
        <v>26740.240123829488</v>
      </c>
      <c r="D78" s="381">
        <f>avgpeinc!BE71</f>
        <v>26811.812750159879</v>
      </c>
      <c r="E78" s="562">
        <f>avgpeinc!BF71</f>
        <v>35621.721623998776</v>
      </c>
      <c r="F78" s="562">
        <f>avgpeinc!BG71</f>
        <v>19537.418338368399</v>
      </c>
      <c r="G78" s="73">
        <f>avgpeinc!BH71</f>
        <v>42219.279424165776</v>
      </c>
      <c r="H78" s="571">
        <f>B78*0.9/'TB5'!B78</f>
        <v>0.65102586150169361</v>
      </c>
      <c r="I78" s="582">
        <f>C78*0.9/'TB5'!B78</f>
        <v>0.61444869637489308</v>
      </c>
      <c r="J78" s="589">
        <f>D78*0.9/'TB5'!C78</f>
        <v>0.62201052904129028</v>
      </c>
      <c r="K78" s="582">
        <f>E78*0.9/'TB5'!D78</f>
        <v>0.63356068730354298</v>
      </c>
      <c r="L78" s="589">
        <f>F78*0.9/'TB5'!E78</f>
        <v>0.61946496367454529</v>
      </c>
      <c r="M78" s="590">
        <f>G78*0.9/'TB5'!F78</f>
        <v>0.62693449854850769</v>
      </c>
      <c r="P78" s="577">
        <f>H78-'TB2'!B79</f>
        <v>0</v>
      </c>
    </row>
    <row r="79" spans="1:16">
      <c r="A79" s="78">
        <v>1983</v>
      </c>
      <c r="B79" s="459">
        <f>avgpeinc!BC72</f>
        <v>28561.608454556586</v>
      </c>
      <c r="C79" s="346">
        <f>avgpeinc!BD72</f>
        <v>27034.352360604735</v>
      </c>
      <c r="D79" s="381">
        <f>avgpeinc!BE72</f>
        <v>26906.861141291134</v>
      </c>
      <c r="E79" s="562">
        <f>avgpeinc!BF72</f>
        <v>35375.950006098006</v>
      </c>
      <c r="F79" s="562">
        <f>avgpeinc!BG72</f>
        <v>20162.754878137828</v>
      </c>
      <c r="G79" s="73">
        <f>avgpeinc!BH72</f>
        <v>42444.928163680976</v>
      </c>
      <c r="H79" s="571">
        <f>B79*0.9/'TB5'!B79</f>
        <v>0.64579701423645031</v>
      </c>
      <c r="I79" s="582">
        <f>C79*0.9/'TB5'!B79</f>
        <v>0.61126473546028148</v>
      </c>
      <c r="J79" s="589">
        <f>D79*0.9/'TB5'!C79</f>
        <v>0.61727917194366455</v>
      </c>
      <c r="K79" s="582">
        <f>E79*0.9/'TB5'!D79</f>
        <v>0.62789908051490784</v>
      </c>
      <c r="L79" s="589">
        <f>F79*0.9/'TB5'!E79</f>
        <v>0.61532154679298412</v>
      </c>
      <c r="M79" s="590">
        <f>G79*0.9/'TB5'!F79</f>
        <v>0.62142062187194813</v>
      </c>
      <c r="P79" s="577">
        <f>H79-'TB2'!B80</f>
        <v>0</v>
      </c>
    </row>
    <row r="80" spans="1:16">
      <c r="A80" s="78">
        <v>1984</v>
      </c>
      <c r="B80" s="459">
        <f>avgpeinc!BC73</f>
        <v>29879.015712331118</v>
      </c>
      <c r="C80" s="346">
        <f>avgpeinc!BD73</f>
        <v>28410.357373956551</v>
      </c>
      <c r="D80" s="381">
        <f>avgpeinc!BE73</f>
        <v>28089.707005896849</v>
      </c>
      <c r="E80" s="562">
        <f>avgpeinc!BF73</f>
        <v>36872.082969630676</v>
      </c>
      <c r="F80" s="562">
        <f>avgpeinc!BG73</f>
        <v>21305.909546877196</v>
      </c>
      <c r="G80" s="73">
        <f>avgpeinc!BH73</f>
        <v>44312.485796548121</v>
      </c>
      <c r="H80" s="571">
        <f>B80*0.9/'TB5'!B80</f>
        <v>0.63336181640624989</v>
      </c>
      <c r="I80" s="582">
        <f>C80*0.9/'TB5'!B80</f>
        <v>0.60222986340522755</v>
      </c>
      <c r="J80" s="589">
        <f>D80*0.9/'TB5'!C80</f>
        <v>0.60773718357086182</v>
      </c>
      <c r="K80" s="582">
        <f>E80*0.9/'TB5'!D80</f>
        <v>0.61847856640815724</v>
      </c>
      <c r="L80" s="589">
        <f>F80*0.9/'TB5'!E80</f>
        <v>0.60331663489341736</v>
      </c>
      <c r="M80" s="590">
        <f>G80*0.9/'TB5'!F80</f>
        <v>0.60914608836174011</v>
      </c>
      <c r="P80" s="577">
        <f>H80-'TB2'!B81</f>
        <v>0</v>
      </c>
    </row>
    <row r="81" spans="1:16">
      <c r="A81" s="78">
        <v>1985</v>
      </c>
      <c r="B81" s="459">
        <f>avgpeinc!BC74</f>
        <v>30417.151140594284</v>
      </c>
      <c r="C81" s="346">
        <f>avgpeinc!BD74</f>
        <v>28937.838731545442</v>
      </c>
      <c r="D81" s="381">
        <f>avgpeinc!BE74</f>
        <v>28533.140865896177</v>
      </c>
      <c r="E81" s="562">
        <f>avgpeinc!BF74</f>
        <v>37568.217861518751</v>
      </c>
      <c r="F81" s="562">
        <f>avgpeinc!BG74</f>
        <v>21696.773358339266</v>
      </c>
      <c r="G81" s="73">
        <f>avgpeinc!BH74</f>
        <v>44960.039167800423</v>
      </c>
      <c r="H81" s="571">
        <f>B81*0.9/'TB5'!B81</f>
        <v>0.63342633843421925</v>
      </c>
      <c r="I81" s="582">
        <f>C81*0.9/'TB5'!B81</f>
        <v>0.60262018442153931</v>
      </c>
      <c r="J81" s="589">
        <f>D81*0.9/'TB5'!C81</f>
        <v>0.60873633623123169</v>
      </c>
      <c r="K81" s="582">
        <f>E81*0.9/'TB5'!D81</f>
        <v>0.61698758602142345</v>
      </c>
      <c r="L81" s="589">
        <f>F81*0.9/'TB5'!E81</f>
        <v>0.60692489147186279</v>
      </c>
      <c r="M81" s="590">
        <f>G81*0.9/'TB5'!F81</f>
        <v>0.60869234800338745</v>
      </c>
      <c r="P81" s="577">
        <f>H81-'TB2'!B82</f>
        <v>0</v>
      </c>
    </row>
    <row r="82" spans="1:16">
      <c r="A82" s="78">
        <v>1986</v>
      </c>
      <c r="B82" s="459">
        <f>avgpeinc!BC75</f>
        <v>30792.194279162999</v>
      </c>
      <c r="C82" s="346">
        <f>avgpeinc!BD75</f>
        <v>29247.81826683474</v>
      </c>
      <c r="D82" s="381">
        <f>avgpeinc!BE75</f>
        <v>29026.425530090633</v>
      </c>
      <c r="E82" s="562">
        <f>avgpeinc!BF75</f>
        <v>37857.596062672157</v>
      </c>
      <c r="F82" s="562">
        <f>avgpeinc!BG75</f>
        <v>22157.331792691606</v>
      </c>
      <c r="G82" s="73">
        <f>avgpeinc!BH75</f>
        <v>45263.263228615615</v>
      </c>
      <c r="H82" s="571">
        <f>B82*0.9/'TB5'!B82</f>
        <v>0.63526898622512817</v>
      </c>
      <c r="I82" s="582">
        <f>C82*0.9/'TB5'!B82</f>
        <v>0.60340720415115356</v>
      </c>
      <c r="J82" s="589">
        <f>D82*0.9/'TB5'!C82</f>
        <v>0.60716688632965088</v>
      </c>
      <c r="K82" s="582">
        <f>E82*0.9/'TB5'!D82</f>
        <v>0.61451607942581166</v>
      </c>
      <c r="L82" s="589">
        <f>F82*0.9/'TB5'!E82</f>
        <v>0.61402830481529247</v>
      </c>
      <c r="M82" s="590">
        <f>G82*0.9/'TB5'!F82</f>
        <v>0.60957658290863026</v>
      </c>
      <c r="P82" s="577">
        <f>H82-'TB2'!B83</f>
        <v>0</v>
      </c>
    </row>
    <row r="83" spans="1:16">
      <c r="A83" s="78">
        <v>1987</v>
      </c>
      <c r="B83" s="459">
        <f>avgpeinc!BC76</f>
        <v>31184.142095275573</v>
      </c>
      <c r="C83" s="346">
        <f>avgpeinc!BD76</f>
        <v>29675.501737798018</v>
      </c>
      <c r="D83" s="381">
        <f>avgpeinc!BE76</f>
        <v>29806.893960998674</v>
      </c>
      <c r="E83" s="562">
        <f>avgpeinc!BF76</f>
        <v>38192.083080766599</v>
      </c>
      <c r="F83" s="562">
        <f>avgpeinc!BG76</f>
        <v>22671.697375009215</v>
      </c>
      <c r="G83" s="73">
        <f>avgpeinc!BH76</f>
        <v>45536.183503396678</v>
      </c>
      <c r="H83" s="571">
        <f>B83*0.9/'TB5'!B83</f>
        <v>0.62388464808464039</v>
      </c>
      <c r="I83" s="582">
        <f>C83*0.9/'TB5'!B83</f>
        <v>0.59370207786560059</v>
      </c>
      <c r="J83" s="589">
        <f>D83*0.9/'TB5'!C83</f>
        <v>0.59910446405410767</v>
      </c>
      <c r="K83" s="582">
        <f>E83*0.9/'TB5'!D83</f>
        <v>0.6028723418712616</v>
      </c>
      <c r="L83" s="589">
        <f>F83*0.9/'TB5'!E83</f>
        <v>0.60637429356575001</v>
      </c>
      <c r="M83" s="590">
        <f>G83*0.9/'TB5'!F83</f>
        <v>0.59795466065406799</v>
      </c>
      <c r="P83" s="577">
        <f>H83-'TB2'!B84</f>
        <v>0</v>
      </c>
    </row>
    <row r="84" spans="1:16">
      <c r="A84" s="78">
        <v>1988</v>
      </c>
      <c r="B84" s="459">
        <f>avgpeinc!BC77</f>
        <v>31800.921966065009</v>
      </c>
      <c r="C84" s="346">
        <f>avgpeinc!BD77</f>
        <v>30286.313959623694</v>
      </c>
      <c r="D84" s="381">
        <f>avgpeinc!BE77</f>
        <v>30499.341582636283</v>
      </c>
      <c r="E84" s="562">
        <f>avgpeinc!BF77</f>
        <v>38521.168841134058</v>
      </c>
      <c r="F84" s="562">
        <f>avgpeinc!BG77</f>
        <v>23463.314845836536</v>
      </c>
      <c r="G84" s="73">
        <f>avgpeinc!BH77</f>
        <v>46017.866620433939</v>
      </c>
      <c r="H84" s="571">
        <f>B84*0.9/'TB5'!B84</f>
        <v>0.61051839590072632</v>
      </c>
      <c r="I84" s="582">
        <f>C84*0.9/'TB5'!B84</f>
        <v>0.58144074678421021</v>
      </c>
      <c r="J84" s="589">
        <f>D84*0.9/'TB5'!C84</f>
        <v>0.5869416892528535</v>
      </c>
      <c r="K84" s="582">
        <f>E84*0.9/'TB5'!D84</f>
        <v>0.58459559082984924</v>
      </c>
      <c r="L84" s="589">
        <f>F84*0.9/'TB5'!E84</f>
        <v>0.60113555192947377</v>
      </c>
      <c r="M84" s="590">
        <f>G84*0.9/'TB5'!F84</f>
        <v>0.58369937539100647</v>
      </c>
      <c r="P84" s="577">
        <f>H84-'TB2'!B85</f>
        <v>0</v>
      </c>
    </row>
    <row r="85" spans="1:16">
      <c r="A85" s="83">
        <v>1989</v>
      </c>
      <c r="B85" s="460">
        <f>avgpeinc!BC78</f>
        <v>32334.579572164774</v>
      </c>
      <c r="C85" s="347">
        <f>avgpeinc!BD78</f>
        <v>30779.39820580676</v>
      </c>
      <c r="D85" s="382">
        <f>avgpeinc!BE78</f>
        <v>31055.659319148974</v>
      </c>
      <c r="E85" s="564">
        <f>avgpeinc!BF78</f>
        <v>38983.031824916012</v>
      </c>
      <c r="F85" s="564">
        <f>avgpeinc!BG78</f>
        <v>23926.072700649827</v>
      </c>
      <c r="G85" s="79">
        <f>avgpeinc!BH78</f>
        <v>46346.948440994973</v>
      </c>
      <c r="H85" s="574">
        <f>B85*0.9/'TB5'!B85</f>
        <v>0.61329847574234009</v>
      </c>
      <c r="I85" s="585">
        <f>C85*0.9/'TB5'!B85</f>
        <v>0.58380094170570362</v>
      </c>
      <c r="J85" s="591">
        <f>D85*0.9/'TB5'!C85</f>
        <v>0.59015020728111267</v>
      </c>
      <c r="K85" s="585">
        <f>E85*0.9/'TB5'!D85</f>
        <v>0.58856266736984242</v>
      </c>
      <c r="L85" s="591">
        <f>F85*0.9/'TB5'!E85</f>
        <v>0.59992089867591869</v>
      </c>
      <c r="M85" s="592">
        <f>G85*0.9/'TB5'!F85</f>
        <v>0.58542996644973755</v>
      </c>
      <c r="P85" s="577">
        <f>H85-'TB2'!B86</f>
        <v>0</v>
      </c>
    </row>
    <row r="86" spans="1:16">
      <c r="A86" s="78">
        <v>1990</v>
      </c>
      <c r="B86" s="459">
        <f>avgpeinc!BC79</f>
        <v>32292.551791805065</v>
      </c>
      <c r="C86" s="346">
        <f>avgpeinc!BD79</f>
        <v>30772.869983811481</v>
      </c>
      <c r="D86" s="381">
        <f>avgpeinc!BE79</f>
        <v>30986.525363535533</v>
      </c>
      <c r="E86" s="562">
        <f>avgpeinc!BF79</f>
        <v>38323.347526079582</v>
      </c>
      <c r="F86" s="562">
        <f>avgpeinc!BG79</f>
        <v>24487.820352037143</v>
      </c>
      <c r="G86" s="73">
        <f>avgpeinc!BH79</f>
        <v>45929.058617396149</v>
      </c>
      <c r="H86" s="571">
        <f>B86*0.9/'TB5'!B86</f>
        <v>0.61285924911499035</v>
      </c>
      <c r="I86" s="582">
        <f>C86*0.9/'TB5'!B86</f>
        <v>0.58401820063591015</v>
      </c>
      <c r="J86" s="589">
        <f>D86*0.9/'TB5'!C86</f>
        <v>0.58907940983772289</v>
      </c>
      <c r="K86" s="582">
        <f>E86*0.9/'TB5'!D86</f>
        <v>0.58452427387237538</v>
      </c>
      <c r="L86" s="589">
        <f>F86*0.9/'TB5'!E86</f>
        <v>0.60528814792633057</v>
      </c>
      <c r="M86" s="590">
        <f>G86*0.9/'TB5'!F86</f>
        <v>0.58406180143356312</v>
      </c>
      <c r="P86" s="577">
        <f>H86-'TB2'!B87</f>
        <v>0</v>
      </c>
    </row>
    <row r="87" spans="1:16">
      <c r="A87" s="78">
        <v>1991</v>
      </c>
      <c r="B87" s="459">
        <f>avgpeinc!BC80</f>
        <v>31725.19787413982</v>
      </c>
      <c r="C87" s="346">
        <f>avgpeinc!BD80</f>
        <v>30288.535452122731</v>
      </c>
      <c r="D87" s="381">
        <f>avgpeinc!BE80</f>
        <v>30390.906550157393</v>
      </c>
      <c r="E87" s="562">
        <f>avgpeinc!BF80</f>
        <v>37242.376616128757</v>
      </c>
      <c r="F87" s="562">
        <f>avgpeinc!BG80</f>
        <v>24475.313126224864</v>
      </c>
      <c r="G87" s="73">
        <f>avgpeinc!BH80</f>
        <v>45257.561996603057</v>
      </c>
      <c r="H87" s="571">
        <f>B87*0.9/'TB5'!B87</f>
        <v>0.61443758010864258</v>
      </c>
      <c r="I87" s="582">
        <f>C87*0.9/'TB5'!B87</f>
        <v>0.586613029241562</v>
      </c>
      <c r="J87" s="589">
        <f>D87*0.9/'TB5'!C87</f>
        <v>0.59154629707336415</v>
      </c>
      <c r="K87" s="582">
        <f>E87*0.9/'TB5'!D87</f>
        <v>0.58534297347068776</v>
      </c>
      <c r="L87" s="589">
        <f>F87*0.9/'TB5'!E87</f>
        <v>0.60831981897354126</v>
      </c>
      <c r="M87" s="590">
        <f>G87*0.9/'TB5'!F87</f>
        <v>0.58602976799011219</v>
      </c>
      <c r="P87" s="577">
        <f>H87-'TB2'!B88</f>
        <v>0</v>
      </c>
    </row>
    <row r="88" spans="1:16">
      <c r="A88" s="78">
        <v>1992</v>
      </c>
      <c r="B88" s="459">
        <f>avgpeinc!BC81</f>
        <v>31705.667706752734</v>
      </c>
      <c r="C88" s="346">
        <f>avgpeinc!BD81</f>
        <v>30270.19139833617</v>
      </c>
      <c r="D88" s="381">
        <f>avgpeinc!BE81</f>
        <v>30484.462784603504</v>
      </c>
      <c r="E88" s="562">
        <f>avgpeinc!BF81</f>
        <v>37305.661584905647</v>
      </c>
      <c r="F88" s="562">
        <f>avgpeinc!BG81</f>
        <v>24381.286842429246</v>
      </c>
      <c r="G88" s="73">
        <f>avgpeinc!BH81</f>
        <v>45239.964872960147</v>
      </c>
      <c r="H88" s="571">
        <f>B88*0.9/'TB5'!B88</f>
        <v>0.602232426404953</v>
      </c>
      <c r="I88" s="582">
        <f>C88*0.9/'TB5'!B88</f>
        <v>0.57496631145477295</v>
      </c>
      <c r="J88" s="589">
        <f>D88*0.9/'TB5'!C88</f>
        <v>0.58009564876556396</v>
      </c>
      <c r="K88" s="582">
        <f>E88*0.9/'TB5'!D88</f>
        <v>0.57314753532409668</v>
      </c>
      <c r="L88" s="589">
        <f>F88*0.9/'TB5'!E88</f>
        <v>0.5955597460269928</v>
      </c>
      <c r="M88" s="590">
        <f>G88*0.9/'TB5'!F88</f>
        <v>0.57420086860656727</v>
      </c>
      <c r="P88" s="577">
        <f>H88-'TB2'!B89</f>
        <v>0</v>
      </c>
    </row>
    <row r="89" spans="1:16">
      <c r="A89" s="78">
        <v>1993</v>
      </c>
      <c r="B89" s="459">
        <f>avgpeinc!BC82</f>
        <v>32082.558167306059</v>
      </c>
      <c r="C89" s="346">
        <f>avgpeinc!BD82</f>
        <v>30489.815590212638</v>
      </c>
      <c r="D89" s="381">
        <f>avgpeinc!BE82</f>
        <v>30837.782697124712</v>
      </c>
      <c r="E89" s="562">
        <f>avgpeinc!BF82</f>
        <v>37945.310326925799</v>
      </c>
      <c r="F89" s="562">
        <f>avgpeinc!BG82</f>
        <v>24425.740638544205</v>
      </c>
      <c r="G89" s="73">
        <f>avgpeinc!BH82</f>
        <v>45730.969565730724</v>
      </c>
      <c r="H89" s="571">
        <f>B89*0.9/'TB5'!B89</f>
        <v>0.60443425178527832</v>
      </c>
      <c r="I89" s="582">
        <f>C89*0.9/'TB5'!B89</f>
        <v>0.57442703843116771</v>
      </c>
      <c r="J89" s="589">
        <f>D89*0.9/'TB5'!C89</f>
        <v>0.57997080683708191</v>
      </c>
      <c r="K89" s="582">
        <f>E89*0.9/'TB5'!D89</f>
        <v>0.57435962557792664</v>
      </c>
      <c r="L89" s="589">
        <f>F89*0.9/'TB5'!E89</f>
        <v>0.59580421447753917</v>
      </c>
      <c r="M89" s="590">
        <f>G89*0.9/'TB5'!F89</f>
        <v>0.57569500803947438</v>
      </c>
      <c r="P89" s="577">
        <f>H89-'TB2'!B90</f>
        <v>0</v>
      </c>
    </row>
    <row r="90" spans="1:16">
      <c r="A90" s="78">
        <v>1994</v>
      </c>
      <c r="B90" s="459">
        <f>avgpeinc!BC83</f>
        <v>32961.668422581111</v>
      </c>
      <c r="C90" s="346">
        <f>avgpeinc!BD83</f>
        <v>31330.828241720355</v>
      </c>
      <c r="D90" s="381">
        <f>avgpeinc!BE83</f>
        <v>31702.804115423547</v>
      </c>
      <c r="E90" s="562">
        <f>avgpeinc!BF83</f>
        <v>38750.078675486133</v>
      </c>
      <c r="F90" s="562">
        <f>avgpeinc!BG83</f>
        <v>25263.100173294242</v>
      </c>
      <c r="G90" s="73">
        <f>avgpeinc!BH83</f>
        <v>46937.76399635736</v>
      </c>
      <c r="H90" s="571">
        <f>B90*0.9/'TB5'!B90</f>
        <v>0.60141855478286754</v>
      </c>
      <c r="I90" s="582">
        <f>C90*0.9/'TB5'!B90</f>
        <v>0.57166224718093872</v>
      </c>
      <c r="J90" s="589">
        <f>D90*0.9/'TB5'!C90</f>
        <v>0.57785797119140625</v>
      </c>
      <c r="K90" s="582">
        <f>E90*0.9/'TB5'!D90</f>
        <v>0.57099583745002735</v>
      </c>
      <c r="L90" s="589">
        <f>F90*0.9/'TB5'!E90</f>
        <v>0.59305933117866516</v>
      </c>
      <c r="M90" s="590">
        <f>G90*0.9/'TB5'!F90</f>
        <v>0.57233002781867981</v>
      </c>
      <c r="P90" s="577">
        <f>H90-'TB2'!B91</f>
        <v>0</v>
      </c>
    </row>
    <row r="91" spans="1:16">
      <c r="A91" s="78">
        <v>1995</v>
      </c>
      <c r="B91" s="459">
        <f>avgpeinc!BC84</f>
        <v>33245.514729324568</v>
      </c>
      <c r="C91" s="346">
        <f>avgpeinc!BD84</f>
        <v>31797.323367744844</v>
      </c>
      <c r="D91" s="381">
        <f>avgpeinc!BE84</f>
        <v>31974.346139895217</v>
      </c>
      <c r="E91" s="562">
        <f>avgpeinc!BF84</f>
        <v>39254.823469116658</v>
      </c>
      <c r="F91" s="562">
        <f>avgpeinc!BG84</f>
        <v>25625.980363961633</v>
      </c>
      <c r="G91" s="73">
        <f>avgpeinc!BH84</f>
        <v>47344.200919502466</v>
      </c>
      <c r="H91" s="571">
        <f>B91*0.9/'TB5'!B91</f>
        <v>0.5934212803840635</v>
      </c>
      <c r="I91" s="582">
        <f>C91*0.9/'TB5'!B91</f>
        <v>0.56757155060768116</v>
      </c>
      <c r="J91" s="589">
        <f>D91*0.9/'TB5'!C91</f>
        <v>0.57327231764793407</v>
      </c>
      <c r="K91" s="582">
        <f>E91*0.9/'TB5'!D91</f>
        <v>0.5666012167930603</v>
      </c>
      <c r="L91" s="589">
        <f>F91*0.9/'TB5'!E91</f>
        <v>0.586212158203125</v>
      </c>
      <c r="M91" s="590">
        <f>G91*0.9/'TB5'!F91</f>
        <v>0.56415882706642151</v>
      </c>
      <c r="P91" s="577">
        <f>H91-'TB2'!B92</f>
        <v>0</v>
      </c>
    </row>
    <row r="92" spans="1:16">
      <c r="A92" s="78">
        <v>1996</v>
      </c>
      <c r="B92" s="459">
        <f>avgpeinc!BC85</f>
        <v>33781.371216351057</v>
      </c>
      <c r="C92" s="346">
        <f>avgpeinc!BD85</f>
        <v>32323.775218786952</v>
      </c>
      <c r="D92" s="381">
        <f>avgpeinc!BE85</f>
        <v>32523.099664297381</v>
      </c>
      <c r="E92" s="562">
        <f>avgpeinc!BF85</f>
        <v>39732.655621438069</v>
      </c>
      <c r="F92" s="562">
        <f>avgpeinc!BG85</f>
        <v>26211.625519980469</v>
      </c>
      <c r="G92" s="73">
        <f>avgpeinc!BH85</f>
        <v>48014.766598743503</v>
      </c>
      <c r="H92" s="571">
        <f>B92*0.9/'TB5'!B92</f>
        <v>0.5845397412776947</v>
      </c>
      <c r="I92" s="582">
        <f>C92*0.9/'TB5'!B92</f>
        <v>0.55931806564331066</v>
      </c>
      <c r="J92" s="589">
        <f>D92*0.9/'TB5'!C92</f>
        <v>0.56489384174346913</v>
      </c>
      <c r="K92" s="582">
        <f>E92*0.9/'TB5'!D92</f>
        <v>0.55687370896339428</v>
      </c>
      <c r="L92" s="589">
        <f>F92*0.9/'TB5'!E92</f>
        <v>0.57963114976882935</v>
      </c>
      <c r="M92" s="590">
        <f>G92*0.9/'TB5'!F92</f>
        <v>0.55576500296592712</v>
      </c>
      <c r="P92" s="577">
        <f>H92-'TB2'!B93</f>
        <v>0</v>
      </c>
    </row>
    <row r="93" spans="1:16">
      <c r="A93" s="78">
        <v>1997</v>
      </c>
      <c r="B93" s="459">
        <f>avgpeinc!BC86</f>
        <v>34582.344470840675</v>
      </c>
      <c r="C93" s="346">
        <f>avgpeinc!BD86</f>
        <v>33136.465169208757</v>
      </c>
      <c r="D93" s="381">
        <f>avgpeinc!BE86</f>
        <v>33399.433269295529</v>
      </c>
      <c r="E93" s="562">
        <f>avgpeinc!BF86</f>
        <v>40710.610613759207</v>
      </c>
      <c r="F93" s="562">
        <f>avgpeinc!BG86</f>
        <v>26936.459051536724</v>
      </c>
      <c r="G93" s="73">
        <f>avgpeinc!BH86</f>
        <v>49126.146514606036</v>
      </c>
      <c r="H93" s="571">
        <f>B93*0.9/'TB5'!B93</f>
        <v>0.57732948660850536</v>
      </c>
      <c r="I93" s="582">
        <f>C93*0.9/'TB5'!B93</f>
        <v>0.55319148302078247</v>
      </c>
      <c r="J93" s="589">
        <f>D93*0.9/'TB5'!C93</f>
        <v>0.55761453509330761</v>
      </c>
      <c r="K93" s="582">
        <f>E93*0.9/'TB5'!D93</f>
        <v>0.55000123381614685</v>
      </c>
      <c r="L93" s="589">
        <f>F93*0.9/'TB5'!E93</f>
        <v>0.57488474249839783</v>
      </c>
      <c r="M93" s="590">
        <f>G93*0.9/'TB5'!F93</f>
        <v>0.54905489087104786</v>
      </c>
      <c r="P93" s="577">
        <f>H93-'TB2'!B94</f>
        <v>0</v>
      </c>
    </row>
    <row r="94" spans="1:16">
      <c r="A94" s="78">
        <v>1998</v>
      </c>
      <c r="B94" s="459">
        <f>avgpeinc!BC87</f>
        <v>35679.758067402778</v>
      </c>
      <c r="C94" s="346">
        <f>avgpeinc!BD87</f>
        <v>34122.011428145393</v>
      </c>
      <c r="D94" s="381">
        <f>avgpeinc!BE87</f>
        <v>34554.014852806278</v>
      </c>
      <c r="E94" s="562">
        <f>avgpeinc!BF87</f>
        <v>41875.212619074176</v>
      </c>
      <c r="F94" s="562">
        <f>avgpeinc!BG87</f>
        <v>27737.522501152453</v>
      </c>
      <c r="G94" s="73">
        <f>avgpeinc!BH87</f>
        <v>50598.875076917255</v>
      </c>
      <c r="H94" s="571">
        <f>B94*0.9/'TB5'!B94</f>
        <v>0.57368108630180348</v>
      </c>
      <c r="I94" s="582">
        <f>C94*0.9/'TB5'!B94</f>
        <v>0.54863467812538147</v>
      </c>
      <c r="J94" s="589">
        <f>D94*0.9/'TB5'!C94</f>
        <v>0.55264377593994152</v>
      </c>
      <c r="K94" s="582">
        <f>E94*0.9/'TB5'!D94</f>
        <v>0.54367536306381226</v>
      </c>
      <c r="L94" s="589">
        <f>F94*0.9/'TB5'!E94</f>
        <v>0.57213714718818653</v>
      </c>
      <c r="M94" s="590">
        <f>G94*0.9/'TB5'!F94</f>
        <v>0.5451722741127013</v>
      </c>
      <c r="P94" s="577">
        <f>H94-'TB2'!B95</f>
        <v>0</v>
      </c>
    </row>
    <row r="95" spans="1:16">
      <c r="A95" s="83">
        <v>1999</v>
      </c>
      <c r="B95" s="460">
        <f>avgpeinc!BC88</f>
        <v>36295.675137750375</v>
      </c>
      <c r="C95" s="347">
        <f>avgpeinc!BD88</f>
        <v>34694.876963204246</v>
      </c>
      <c r="D95" s="382">
        <f>avgpeinc!BE88</f>
        <v>35437.080999205566</v>
      </c>
      <c r="E95" s="564">
        <f>avgpeinc!BF88</f>
        <v>43039.576344133427</v>
      </c>
      <c r="F95" s="564">
        <f>avgpeinc!BG88</f>
        <v>27919.689093890513</v>
      </c>
      <c r="G95" s="79">
        <f>avgpeinc!BH88</f>
        <v>51560.420339662203</v>
      </c>
      <c r="H95" s="574">
        <f>B95*0.9/'TB5'!B95</f>
        <v>0.56651902198791504</v>
      </c>
      <c r="I95" s="585">
        <f>C95*0.9/'TB5'!B95</f>
        <v>0.54153305292129528</v>
      </c>
      <c r="J95" s="591">
        <f>D95*0.9/'TB5'!C95</f>
        <v>0.54579195380210865</v>
      </c>
      <c r="K95" s="585">
        <f>E95*0.9/'TB5'!D95</f>
        <v>0.53645241260528576</v>
      </c>
      <c r="L95" s="591">
        <f>F95*0.9/'TB5'!E95</f>
        <v>0.56742438673973083</v>
      </c>
      <c r="M95" s="592">
        <f>G95*0.9/'TB5'!F95</f>
        <v>0.5384674072265625</v>
      </c>
      <c r="P95" s="577">
        <f>H95-'TB2'!B96</f>
        <v>0</v>
      </c>
    </row>
    <row r="96" spans="1:16">
      <c r="A96" s="88">
        <v>2000</v>
      </c>
      <c r="B96" s="461">
        <f>avgpeinc!BC89</f>
        <v>37137.294009120807</v>
      </c>
      <c r="C96" s="348">
        <f>avgpeinc!BD89</f>
        <v>35510.664793542899</v>
      </c>
      <c r="D96" s="384">
        <f>avgpeinc!BE89</f>
        <v>36323.807781901691</v>
      </c>
      <c r="E96" s="566">
        <f>avgpeinc!BF89</f>
        <v>43777.727018800586</v>
      </c>
      <c r="F96" s="566">
        <f>avgpeinc!BG89</f>
        <v>28774.542926627797</v>
      </c>
      <c r="G96" s="85">
        <f>avgpeinc!BH89</f>
        <v>52530.762881757262</v>
      </c>
      <c r="H96" s="575">
        <f>B96*0.9/'TB5'!B96</f>
        <v>0.56116753816604603</v>
      </c>
      <c r="I96" s="586">
        <f>C96*0.9/'TB5'!B96</f>
        <v>0.5365881621837616</v>
      </c>
      <c r="J96" s="593">
        <f>D96*0.9/'TB5'!C96</f>
        <v>0.54052814841270447</v>
      </c>
      <c r="K96" s="586">
        <f>E96*0.9/'TB5'!D96</f>
        <v>0.52785190939903259</v>
      </c>
      <c r="L96" s="593">
        <f>F96*0.9/'TB5'!E96</f>
        <v>0.56714457273483265</v>
      </c>
      <c r="M96" s="594">
        <f>G96*0.9/'TB5'!F96</f>
        <v>0.53315046429634094</v>
      </c>
      <c r="P96" s="577">
        <f>H96-'TB2'!B97</f>
        <v>0</v>
      </c>
    </row>
    <row r="97" spans="1:16">
      <c r="A97" s="78">
        <v>2001</v>
      </c>
      <c r="B97" s="459">
        <f>avgpeinc!BC90</f>
        <v>37678.840451727003</v>
      </c>
      <c r="C97" s="346">
        <f>avgpeinc!BD90</f>
        <v>36053.913911684409</v>
      </c>
      <c r="D97" s="381">
        <f>avgpeinc!BE90</f>
        <v>36755.969494947138</v>
      </c>
      <c r="E97" s="562">
        <f>avgpeinc!BF90</f>
        <v>44078.296031841957</v>
      </c>
      <c r="F97" s="562">
        <f>avgpeinc!BG90</f>
        <v>29464.639120026837</v>
      </c>
      <c r="G97" s="73">
        <f>avgpeinc!BH90</f>
        <v>52880.374372262151</v>
      </c>
      <c r="H97" s="571">
        <f>B97*0.9/'TB5'!B97</f>
        <v>0.57199552655220032</v>
      </c>
      <c r="I97" s="582">
        <f>C97*0.9/'TB5'!B97</f>
        <v>0.54732781648635875</v>
      </c>
      <c r="J97" s="589">
        <f>D97*0.9/'TB5'!C97</f>
        <v>0.55228370428085327</v>
      </c>
      <c r="K97" s="582">
        <f>E97*0.9/'TB5'!D97</f>
        <v>0.53953674435615551</v>
      </c>
      <c r="L97" s="589">
        <f>F97*0.9/'TB5'!E97</f>
        <v>0.57471305131912231</v>
      </c>
      <c r="M97" s="590">
        <f>G97*0.9/'TB5'!F97</f>
        <v>0.54324910044670105</v>
      </c>
      <c r="P97" s="577">
        <f>H97-'TB2'!B98</f>
        <v>0</v>
      </c>
    </row>
    <row r="98" spans="1:16">
      <c r="A98" s="78">
        <v>2002</v>
      </c>
      <c r="B98" s="459">
        <f>avgpeinc!BC91</f>
        <v>37640.887815362425</v>
      </c>
      <c r="C98" s="346">
        <f>avgpeinc!BD91</f>
        <v>36050.795252183438</v>
      </c>
      <c r="D98" s="381">
        <f>avgpeinc!BE91</f>
        <v>36776.747463140018</v>
      </c>
      <c r="E98" s="562">
        <f>avgpeinc!BF91</f>
        <v>43729.221890802561</v>
      </c>
      <c r="F98" s="562">
        <f>avgpeinc!BG91</f>
        <v>29734.942262847391</v>
      </c>
      <c r="G98" s="73">
        <f>avgpeinc!BH91</f>
        <v>52341.283005364508</v>
      </c>
      <c r="H98" s="571">
        <f>B98*0.9/'TB5'!B98</f>
        <v>0.57277098298072804</v>
      </c>
      <c r="I98" s="582">
        <f>C98*0.9/'TB5'!B98</f>
        <v>0.54857498407363903</v>
      </c>
      <c r="J98" s="589">
        <f>D98*0.9/'TB5'!C98</f>
        <v>0.55549222230911266</v>
      </c>
      <c r="K98" s="582">
        <f>E98*0.9/'TB5'!D98</f>
        <v>0.54238176345825206</v>
      </c>
      <c r="L98" s="589">
        <f>F98*0.9/'TB5'!E98</f>
        <v>0.57143175601959229</v>
      </c>
      <c r="M98" s="590">
        <f>G98*0.9/'TB5'!F98</f>
        <v>0.54264187812805176</v>
      </c>
      <c r="P98" s="577">
        <f>H98-'TB2'!B99</f>
        <v>0</v>
      </c>
    </row>
    <row r="99" spans="1:16">
      <c r="A99" s="78">
        <v>2003</v>
      </c>
      <c r="B99" s="459">
        <f>avgpeinc!BC92</f>
        <v>37958.131235467306</v>
      </c>
      <c r="C99" s="346">
        <f>avgpeinc!BD92</f>
        <v>36358.369359279095</v>
      </c>
      <c r="D99" s="381">
        <f>avgpeinc!BE92</f>
        <v>37038.774774876387</v>
      </c>
      <c r="E99" s="562">
        <f>avgpeinc!BF92</f>
        <v>43630.266778791171</v>
      </c>
      <c r="F99" s="562">
        <f>avgpeinc!BG92</f>
        <v>30326.951966312903</v>
      </c>
      <c r="G99" s="73">
        <f>avgpeinc!BH92</f>
        <v>52556.628466173599</v>
      </c>
      <c r="H99" s="571">
        <f>B99*0.9/'TB5'!B99</f>
        <v>0.57133176922798157</v>
      </c>
      <c r="I99" s="582">
        <f>C99*0.9/'TB5'!B99</f>
        <v>0.54725274443626393</v>
      </c>
      <c r="J99" s="589">
        <f>D99*0.9/'TB5'!C99</f>
        <v>0.55415433645248413</v>
      </c>
      <c r="K99" s="582">
        <f>E99*0.9/'TB5'!D99</f>
        <v>0.53933000564575195</v>
      </c>
      <c r="L99" s="589">
        <f>F99*0.9/'TB5'!E99</f>
        <v>0.57115778326988231</v>
      </c>
      <c r="M99" s="590">
        <f>G99*0.9/'TB5'!F99</f>
        <v>0.54051434993743896</v>
      </c>
      <c r="P99" s="577">
        <f>H99-'TB2'!B100</f>
        <v>0</v>
      </c>
    </row>
    <row r="100" spans="1:16">
      <c r="A100" s="78">
        <v>2004</v>
      </c>
      <c r="B100" s="459">
        <f>avgpeinc!BC93</f>
        <v>38312.202633436857</v>
      </c>
      <c r="C100" s="346">
        <f>avgpeinc!BD93</f>
        <v>36712.041740106601</v>
      </c>
      <c r="D100" s="381">
        <f>avgpeinc!BE93</f>
        <v>37416.987834683103</v>
      </c>
      <c r="E100" s="562">
        <f>avgpeinc!BF93</f>
        <v>44068.806834306204</v>
      </c>
      <c r="F100" s="562">
        <f>avgpeinc!BG93</f>
        <v>30608.73520692969</v>
      </c>
      <c r="G100" s="73">
        <f>avgpeinc!BH93</f>
        <v>52770.568330225527</v>
      </c>
      <c r="H100" s="571">
        <f>B100*0.9/'TB5'!B100</f>
        <v>0.56097552180290222</v>
      </c>
      <c r="I100" s="582">
        <f>C100*0.9/'TB5'!B100</f>
        <v>0.53754562139511108</v>
      </c>
      <c r="J100" s="589">
        <f>D100*0.9/'TB5'!C100</f>
        <v>0.54430627822875965</v>
      </c>
      <c r="K100" s="582">
        <f>E100*0.9/'TB5'!D100</f>
        <v>0.52835077047348022</v>
      </c>
      <c r="L100" s="589">
        <f>F100*0.9/'TB5'!E100</f>
        <v>0.5628783106803894</v>
      </c>
      <c r="M100" s="590">
        <f>G100*0.9/'TB5'!F100</f>
        <v>0.52963921427726768</v>
      </c>
      <c r="P100" s="577">
        <f>H100-'TB2'!B101</f>
        <v>0</v>
      </c>
    </row>
    <row r="101" spans="1:16">
      <c r="A101" s="78">
        <v>2005</v>
      </c>
      <c r="B101" s="459">
        <f>avgpeinc!BC94</f>
        <v>38385.933471183671</v>
      </c>
      <c r="C101" s="346">
        <f>avgpeinc!BD94</f>
        <v>36832.281626186283</v>
      </c>
      <c r="D101" s="381">
        <f>avgpeinc!BE94</f>
        <v>37343.798731776318</v>
      </c>
      <c r="E101" s="562">
        <f>avgpeinc!BF94</f>
        <v>44054.692898631591</v>
      </c>
      <c r="F101" s="562">
        <f>avgpeinc!BG94</f>
        <v>30805.633410605362</v>
      </c>
      <c r="G101" s="73">
        <f>avgpeinc!BH94</f>
        <v>52706.256222057957</v>
      </c>
      <c r="H101" s="571">
        <f>B101*0.9/'TB5'!B101</f>
        <v>0.54936119914054871</v>
      </c>
      <c r="I101" s="582">
        <f>C101*0.9/'TB5'!B101</f>
        <v>0.52712607383728027</v>
      </c>
      <c r="J101" s="589">
        <f>D101*0.9/'TB5'!C101</f>
        <v>0.53381109237670887</v>
      </c>
      <c r="K101" s="582">
        <f>E101*0.9/'TB5'!D101</f>
        <v>0.51704061031341553</v>
      </c>
      <c r="L101" s="589">
        <f>F101*0.9/'TB5'!E101</f>
        <v>0.55250814557075489</v>
      </c>
      <c r="M101" s="590">
        <f>G101*0.9/'TB5'!F101</f>
        <v>0.51795628666877758</v>
      </c>
      <c r="P101" s="577">
        <f>H101-'TB2'!B102</f>
        <v>0</v>
      </c>
    </row>
    <row r="102" spans="1:16">
      <c r="A102" s="78">
        <v>2006</v>
      </c>
      <c r="B102" s="459">
        <f>avgpeinc!BC95</f>
        <v>38656.554496751982</v>
      </c>
      <c r="C102" s="346">
        <f>avgpeinc!BD95</f>
        <v>37102.996276106795</v>
      </c>
      <c r="D102" s="381">
        <f>avgpeinc!BE95</f>
        <v>37580.226069833596</v>
      </c>
      <c r="E102" s="562">
        <f>avgpeinc!BF95</f>
        <v>44335.980378528715</v>
      </c>
      <c r="F102" s="562">
        <f>avgpeinc!BG95</f>
        <v>31078.04906095755</v>
      </c>
      <c r="G102" s="73">
        <f>avgpeinc!BH95</f>
        <v>52775.854678843411</v>
      </c>
      <c r="H102" s="571">
        <f>B102*0.9/'TB5'!B102</f>
        <v>0.53971332311630249</v>
      </c>
      <c r="I102" s="582">
        <f>C102*0.9/'TB5'!B102</f>
        <v>0.51802292466163646</v>
      </c>
      <c r="J102" s="589">
        <f>D102*0.9/'TB5'!C102</f>
        <v>0.52466741204261769</v>
      </c>
      <c r="K102" s="582">
        <f>E102*0.9/'TB5'!D102</f>
        <v>0.50698658823966991</v>
      </c>
      <c r="L102" s="589">
        <f>F102*0.9/'TB5'!E102</f>
        <v>0.54468604922294628</v>
      </c>
      <c r="M102" s="590">
        <f>G102*0.9/'TB5'!F102</f>
        <v>0.50824755430221558</v>
      </c>
      <c r="P102" s="577">
        <f>H102-'TB2'!B103</f>
        <v>0</v>
      </c>
    </row>
    <row r="103" spans="1:16">
      <c r="A103" s="78">
        <v>2007</v>
      </c>
      <c r="B103" s="459">
        <f>avgpeinc!BC96</f>
        <v>38330.913447793369</v>
      </c>
      <c r="C103" s="346">
        <f>avgpeinc!BD96</f>
        <v>36774.158728617469</v>
      </c>
      <c r="D103" s="381">
        <f>avgpeinc!BE96</f>
        <v>36881.960512757607</v>
      </c>
      <c r="E103" s="562">
        <f>avgpeinc!BF96</f>
        <v>43689.578519011411</v>
      </c>
      <c r="F103" s="562">
        <f>avgpeinc!BG96</f>
        <v>31004.559598976866</v>
      </c>
      <c r="G103" s="73">
        <f>avgpeinc!BH96</f>
        <v>52343.408062381735</v>
      </c>
      <c r="H103" s="571">
        <f>B103*0.9/'TB5'!B103</f>
        <v>0.54207739233970631</v>
      </c>
      <c r="I103" s="582">
        <f>C103*0.9/'TB5'!B103</f>
        <v>0.52006170153617859</v>
      </c>
      <c r="J103" s="589">
        <f>D103*0.9/'TB5'!C103</f>
        <v>0.52498325705528259</v>
      </c>
      <c r="K103" s="582">
        <f>E103*0.9/'TB5'!D103</f>
        <v>0.5073755383491515</v>
      </c>
      <c r="L103" s="589">
        <f>F103*0.9/'TB5'!E103</f>
        <v>0.54914763569831837</v>
      </c>
      <c r="M103" s="590">
        <f>G103*0.9/'TB5'!F103</f>
        <v>0.51013091206550598</v>
      </c>
      <c r="P103" s="577">
        <f>H103-'TB2'!B104</f>
        <v>0</v>
      </c>
    </row>
    <row r="104" spans="1:16">
      <c r="A104" s="78">
        <v>2008</v>
      </c>
      <c r="B104" s="459">
        <f>avgpeinc!BC97</f>
        <v>37814.538046671543</v>
      </c>
      <c r="C104" s="346">
        <f>avgpeinc!BD97</f>
        <v>36228.213535474359</v>
      </c>
      <c r="D104" s="381">
        <f>avgpeinc!BE97</f>
        <v>36367.40913443677</v>
      </c>
      <c r="E104" s="562">
        <f>avgpeinc!BF97</f>
        <v>42847.33495328443</v>
      </c>
      <c r="F104" s="562">
        <f>avgpeinc!BG97</f>
        <v>30717.714697956209</v>
      </c>
      <c r="G104" s="73">
        <f>avgpeinc!BH97</f>
        <v>51317.951306377327</v>
      </c>
      <c r="H104" s="571">
        <f>B104*0.9/'TB5'!B104</f>
        <v>0.54691186547279358</v>
      </c>
      <c r="I104" s="582">
        <f>C104*0.9/'TB5'!B104</f>
        <v>0.52396884560585022</v>
      </c>
      <c r="J104" s="589">
        <f>D104*0.9/'TB5'!C104</f>
        <v>0.52946493029594421</v>
      </c>
      <c r="K104" s="582">
        <f>E104*0.9/'TB5'!D104</f>
        <v>0.51100382208824169</v>
      </c>
      <c r="L104" s="589">
        <f>F104*0.9/'TB5'!E104</f>
        <v>0.55350461602210987</v>
      </c>
      <c r="M104" s="590">
        <f>G104*0.9/'TB5'!F104</f>
        <v>0.51432257890701305</v>
      </c>
      <c r="P104" s="577">
        <f>H104-'TB2'!B105</f>
        <v>0</v>
      </c>
    </row>
    <row r="105" spans="1:16">
      <c r="A105" s="83">
        <v>2009</v>
      </c>
      <c r="B105" s="462">
        <f>avgpeinc!BC98</f>
        <v>36727.572329707822</v>
      </c>
      <c r="C105" s="349">
        <f>avgpeinc!BD98</f>
        <v>35239.552765698143</v>
      </c>
      <c r="D105" s="382">
        <f>avgpeinc!BE98</f>
        <v>35059.906542419201</v>
      </c>
      <c r="E105" s="564">
        <f>avgpeinc!BF98</f>
        <v>40878.787696897976</v>
      </c>
      <c r="F105" s="564">
        <f>avgpeinc!BG98</f>
        <v>30509.970915403876</v>
      </c>
      <c r="G105" s="79">
        <f>avgpeinc!BH98</f>
        <v>49972.543106356861</v>
      </c>
      <c r="H105" s="574">
        <f>B105*0.9/'TB5'!B105</f>
        <v>0.55661234259605397</v>
      </c>
      <c r="I105" s="585">
        <f>C105*0.9/'TB5'!B105</f>
        <v>0.53406116366386414</v>
      </c>
      <c r="J105" s="595">
        <f>D105*0.9/'TB5'!C105</f>
        <v>0.53936955332756042</v>
      </c>
      <c r="K105" s="596">
        <f>E105*0.9/'TB5'!D105</f>
        <v>0.52158591151237499</v>
      </c>
      <c r="L105" s="591">
        <f>F105*0.9/'TB5'!E105</f>
        <v>0.56001347303390503</v>
      </c>
      <c r="M105" s="592">
        <f>G105*0.9/'TB5'!F105</f>
        <v>0.52315545082092274</v>
      </c>
      <c r="P105" s="577">
        <f>H105-'TB2'!B106</f>
        <v>0</v>
      </c>
    </row>
    <row r="106" spans="1:16">
      <c r="A106" s="78">
        <v>2010</v>
      </c>
      <c r="B106" s="463">
        <f>avgpeinc!BC99</f>
        <v>36614.354739034323</v>
      </c>
      <c r="C106" s="350">
        <f>avgpeinc!BD99</f>
        <v>35194.014894902328</v>
      </c>
      <c r="D106" s="381">
        <f>avgpeinc!BE99</f>
        <v>34824.864217616057</v>
      </c>
      <c r="E106" s="562">
        <f>avgpeinc!BF99</f>
        <v>40487.992374048707</v>
      </c>
      <c r="F106" s="562">
        <f>avgpeinc!BG99</f>
        <v>30709.744373907975</v>
      </c>
      <c r="G106" s="73">
        <f>avgpeinc!BH99</f>
        <v>49446.651531125543</v>
      </c>
      <c r="H106" s="571">
        <f>B106*0.9/'TB5'!B106</f>
        <v>0.54249575734138489</v>
      </c>
      <c r="I106" s="582">
        <f>C106*0.9/'TB5'!B106</f>
        <v>0.52145132422447205</v>
      </c>
      <c r="J106" s="597">
        <f>D106*0.9/'TB5'!C106</f>
        <v>0.52599442005157471</v>
      </c>
      <c r="K106" s="598">
        <f>E106*0.9/'TB5'!D106</f>
        <v>0.50730359554290783</v>
      </c>
      <c r="L106" s="589">
        <f>F106*0.9/'TB5'!E106</f>
        <v>0.54869404435157776</v>
      </c>
      <c r="M106" s="590">
        <f>G106*0.9/'TB5'!F106</f>
        <v>0.50893858075141896</v>
      </c>
      <c r="P106" s="577">
        <f>H106-'TB2'!B107</f>
        <v>0</v>
      </c>
    </row>
    <row r="107" spans="1:16">
      <c r="A107" s="78">
        <v>2011</v>
      </c>
      <c r="B107" s="463">
        <f>avgpeinc!BC100</f>
        <v>37085.667543389653</v>
      </c>
      <c r="C107" s="350">
        <f>avgpeinc!BD100</f>
        <v>35611.18661282384</v>
      </c>
      <c r="D107" s="381">
        <f>avgpeinc!BE100</f>
        <v>35116.723049916465</v>
      </c>
      <c r="E107" s="562">
        <f>avgpeinc!BF100</f>
        <v>41446.152158662146</v>
      </c>
      <c r="F107" s="562">
        <f>avgpeinc!BG100</f>
        <v>30719.51493325907</v>
      </c>
      <c r="G107" s="73">
        <f>avgpeinc!BH100</f>
        <v>49767.057911777156</v>
      </c>
      <c r="H107" s="571">
        <f>B107*0.9/'TB5'!B107</f>
        <v>0.54076308012008667</v>
      </c>
      <c r="I107" s="582">
        <f>C107*0.9/'TB5'!B107</f>
        <v>0.51926299929618824</v>
      </c>
      <c r="J107" s="597">
        <f>D107*0.9/'TB5'!C107</f>
        <v>0.52397707104682933</v>
      </c>
      <c r="K107" s="598">
        <f>E107*0.9/'TB5'!D107</f>
        <v>0.50713509321212769</v>
      </c>
      <c r="L107" s="589">
        <f>F107*0.9/'TB5'!E107</f>
        <v>0.54488888382911682</v>
      </c>
      <c r="M107" s="590">
        <f>G107*0.9/'TB5'!F107</f>
        <v>0.50611183047294617</v>
      </c>
      <c r="P107" s="577">
        <f>H107-'TB2'!B108</f>
        <v>0</v>
      </c>
    </row>
    <row r="108" spans="1:16">
      <c r="A108" s="78">
        <v>2012</v>
      </c>
      <c r="B108" s="463">
        <f>avgpeinc!BC101</f>
        <v>37110.912486569556</v>
      </c>
      <c r="C108" s="350">
        <f>avgpeinc!BD101</f>
        <v>35646.400222277865</v>
      </c>
      <c r="D108" s="381">
        <f>avgpeinc!BE101</f>
        <v>35157.628336088004</v>
      </c>
      <c r="E108" s="562">
        <f>avgpeinc!BF101</f>
        <v>41631.821628030993</v>
      </c>
      <c r="F108" s="562">
        <f>avgpeinc!BG101</f>
        <v>30662.248293845063</v>
      </c>
      <c r="G108" s="73">
        <f>avgpeinc!BH101</f>
        <v>49520.294099130879</v>
      </c>
      <c r="H108" s="571">
        <f>B108*0.9/'TB5'!B108</f>
        <v>0.52855372428894032</v>
      </c>
      <c r="I108" s="582">
        <f>C108*0.9/'TB5'!B108</f>
        <v>0.50769534707069397</v>
      </c>
      <c r="J108" s="597">
        <f>D108*0.9/'TB5'!C108</f>
        <v>0.51295283436775208</v>
      </c>
      <c r="K108" s="598">
        <f>E108*0.9/'TB5'!D108</f>
        <v>0.49451071023941046</v>
      </c>
      <c r="L108" s="589">
        <f>F108*0.9/'TB5'!E108</f>
        <v>0.53528356552124023</v>
      </c>
      <c r="M108" s="590">
        <f>G108*0.9/'TB5'!F108</f>
        <v>0.49404811859130865</v>
      </c>
      <c r="P108" s="577">
        <f>H108-'TB2'!B109</f>
        <v>0</v>
      </c>
    </row>
    <row r="109" spans="1:16">
      <c r="A109" s="78">
        <v>2013</v>
      </c>
      <c r="B109" s="463">
        <f>avgpeinc!BC102</f>
        <v>37742.199843320537</v>
      </c>
      <c r="C109" s="350">
        <f>avgpeinc!BD102</f>
        <v>36272.496559498075</v>
      </c>
      <c r="D109" s="381">
        <f>avgpeinc!BE102</f>
        <v>35732.341977178141</v>
      </c>
      <c r="E109" s="562">
        <f>avgpeinc!BF102</f>
        <v>42366.37947001023</v>
      </c>
      <c r="F109" s="562">
        <f>avgpeinc!BG102</f>
        <v>31163.404104365003</v>
      </c>
      <c r="G109" s="73">
        <f>avgpeinc!BH102</f>
        <v>50005.642157063856</v>
      </c>
      <c r="H109" s="571">
        <f>B109*0.9/'TB5'!B109</f>
        <v>0.53679576516151439</v>
      </c>
      <c r="I109" s="582">
        <f>C109*0.9/'TB5'!B109</f>
        <v>0.5158926248550415</v>
      </c>
      <c r="J109" s="597">
        <f>D109*0.9/'TB5'!C109</f>
        <v>0.52084913849830616</v>
      </c>
      <c r="K109" s="598">
        <f>E109*0.9/'TB5'!D109</f>
        <v>0.50439667701721203</v>
      </c>
      <c r="L109" s="589">
        <f>F109*0.9/'TB5'!E109</f>
        <v>0.54049989581108093</v>
      </c>
      <c r="M109" s="590">
        <f>G109*0.9/'TB5'!F109</f>
        <v>0.50065034627914418</v>
      </c>
      <c r="P109" s="577">
        <f>H109-'TB2'!B110</f>
        <v>0</v>
      </c>
    </row>
    <row r="110" spans="1:16">
      <c r="A110" s="78">
        <v>2014</v>
      </c>
      <c r="B110" s="463">
        <f>avgpeinc!BC103</f>
        <v>38051.450076656307</v>
      </c>
      <c r="C110" s="350">
        <f>avgpeinc!BD103</f>
        <v>36582.593036473081</v>
      </c>
      <c r="D110" s="381">
        <f>avgpeinc!BE103</f>
        <v>36217.648755686045</v>
      </c>
      <c r="E110" s="562">
        <f>avgpeinc!BF103</f>
        <v>42904.926708799721</v>
      </c>
      <c r="F110" s="562">
        <f>avgpeinc!BG103</f>
        <v>31297.79831850922</v>
      </c>
      <c r="G110" s="73">
        <f>avgpeinc!BH103</f>
        <v>50195.905078271593</v>
      </c>
      <c r="H110" s="571">
        <f>B110*0.9/'TB5'!B110</f>
        <v>0.52986583113670349</v>
      </c>
      <c r="I110" s="582">
        <f>C110*0.9/'TB5'!B110</f>
        <v>0.50941202044487</v>
      </c>
      <c r="J110" s="597">
        <f>D110*0.9/'TB5'!C110</f>
        <v>0.51525062322616577</v>
      </c>
      <c r="K110" s="598">
        <f>E110*0.9/'TB5'!D110</f>
        <v>0.4985104799270631</v>
      </c>
      <c r="L110" s="589">
        <f>F110*0.9/'TB5'!E110</f>
        <v>0.5334494411945343</v>
      </c>
      <c r="M110" s="590">
        <f>G110*0.9/'TB5'!F110</f>
        <v>0.49333548545837397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1067" t="s">
        <v>1220</v>
      </c>
      <c r="B120" s="1068">
        <f>(B110/B76)^(1/34)-1</f>
        <v>7.6548144603290069E-3</v>
      </c>
      <c r="C120" s="1068">
        <f t="shared" ref="C120:G120" si="0">(C110/C76)^(1/34)-1</f>
        <v>8.1923395462735193E-3</v>
      </c>
      <c r="D120" s="1068">
        <f t="shared" si="0"/>
        <v>7.2615067182566495E-3</v>
      </c>
      <c r="E120" s="1068">
        <f t="shared" si="0"/>
        <v>3.7257316210224101E-3</v>
      </c>
      <c r="F120" s="1068">
        <f t="shared" si="0"/>
        <v>1.4295488318677441E-2</v>
      </c>
      <c r="G120" s="1068">
        <f t="shared" si="0"/>
        <v>4.0125079527648655E-3</v>
      </c>
      <c r="H120" s="1068"/>
      <c r="I120" s="1068"/>
      <c r="J120" s="1068"/>
      <c r="K120" s="1068"/>
      <c r="L120" s="1068"/>
      <c r="M120" s="1068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1"/>
  <sheetViews>
    <sheetView workbookViewId="0">
      <pane xSplit="1" ySplit="8" topLeftCell="B74" activePane="bottomRight" state="frozen"/>
      <selection activeCell="A4" sqref="A4:BH4"/>
      <selection pane="topRight" activeCell="A4" sqref="A4:BH4"/>
      <selection pane="bottomLeft" activeCell="A4" sqref="A4:BH4"/>
      <selection pane="bottomRight" activeCell="I110" sqref="H76:I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229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B58*'TB6'!B42/'TB6'!B58</f>
        <v>7900.220345818535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6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6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6">
      <c r="A58" s="78">
        <v>1962</v>
      </c>
      <c r="B58" s="601">
        <f>avgpeinc!AW51</f>
        <v>11653.042737950609</v>
      </c>
      <c r="C58" s="561">
        <f>avgpeinc!AX51</f>
        <v>6287.5591104613877</v>
      </c>
      <c r="D58" s="560">
        <f>avgpeinc!AY51</f>
        <v>6517.3198815455899</v>
      </c>
      <c r="E58" s="560">
        <f>avgpeinc!AZ51</f>
        <v>14666.661807483602</v>
      </c>
      <c r="F58" s="560">
        <f>avgpeinc!BA51</f>
        <v>3157.3600489547603</v>
      </c>
      <c r="G58" s="561">
        <f>avgpeinc!BB51</f>
        <v>15380.007208115603</v>
      </c>
      <c r="H58" s="570">
        <f>B58*0.5/'TB5'!B58</f>
        <v>0.19504523277282715</v>
      </c>
      <c r="I58" s="581">
        <f>C58*0.5/'TB5'!B58</f>
        <v>0.10523933172225952</v>
      </c>
      <c r="J58" s="587">
        <f>D58*0.5/'TB5'!C58</f>
        <v>0.10793542861938478</v>
      </c>
      <c r="K58" s="581">
        <f>E58*0.5/'TB5'!D58</f>
        <v>0.1743319630622864</v>
      </c>
      <c r="L58" s="587">
        <f>F58*0.5/'TB5'!E58</f>
        <v>8.580780029296875E-2</v>
      </c>
      <c r="M58" s="588">
        <f>G58*0.5/'TB5'!F58</f>
        <v>0.1614953875541687</v>
      </c>
      <c r="P58" s="988"/>
    </row>
    <row r="59" spans="1:16">
      <c r="A59" s="78">
        <v>1963</v>
      </c>
      <c r="B59" s="602">
        <f>avgpeinc!AW52</f>
        <v>11837.594729563254</v>
      </c>
      <c r="C59" s="563">
        <f>avgpeinc!AX52</f>
        <v>6309.2567425926682</v>
      </c>
      <c r="D59" s="562">
        <f>avgpeinc!AY52</f>
        <v>6875.698203527314</v>
      </c>
      <c r="E59" s="562">
        <f>avgpeinc!AZ52</f>
        <v>15125.460963963167</v>
      </c>
      <c r="F59" s="562">
        <f>avgpeinc!BA52</f>
        <v>3050.6501164070855</v>
      </c>
      <c r="G59" s="563">
        <f>avgpeinc!BB52</f>
        <v>15258.306008600717</v>
      </c>
      <c r="H59" s="571">
        <f>B59*0.5/'TB5'!B59</f>
        <v>0.19165481828481554</v>
      </c>
      <c r="I59" s="582">
        <f>C59*0.5/'TB5'!B59</f>
        <v>0.10214908367271484</v>
      </c>
      <c r="J59" s="589">
        <f>D59*0.5/'TB5'!C59</f>
        <v>0.10978555616814573</v>
      </c>
      <c r="K59" s="582">
        <f>E59*0.5/'TB5'!D59</f>
        <v>0.17334449342633623</v>
      </c>
      <c r="L59" s="589">
        <f>F59*0.5/'TB5'!E59</f>
        <v>7.9931862980599608E-2</v>
      </c>
      <c r="M59" s="590">
        <f>G59*0.5/'TB5'!F59</f>
        <v>0.15553375884823248</v>
      </c>
      <c r="P59" s="988"/>
    </row>
    <row r="60" spans="1:16">
      <c r="A60" s="78">
        <v>1964</v>
      </c>
      <c r="B60" s="602">
        <f>avgpeinc!AW53</f>
        <v>12022.146721175901</v>
      </c>
      <c r="C60" s="563">
        <f>avgpeinc!AX53</f>
        <v>6330.9543747239495</v>
      </c>
      <c r="D60" s="562">
        <f>avgpeinc!AY53</f>
        <v>7234.0765255090382</v>
      </c>
      <c r="E60" s="562">
        <f>avgpeinc!AZ53</f>
        <v>15584.260120442732</v>
      </c>
      <c r="F60" s="562">
        <f>avgpeinc!BA53</f>
        <v>2943.9401838594108</v>
      </c>
      <c r="G60" s="563">
        <f>avgpeinc!BB53</f>
        <v>15136.604809085833</v>
      </c>
      <c r="H60" s="571">
        <f>B60*0.5/'TB5'!B60</f>
        <v>0.18699616193771365</v>
      </c>
      <c r="I60" s="582">
        <f>C60*0.5/'TB5'!B60</f>
        <v>9.8473608493804932E-2</v>
      </c>
      <c r="J60" s="589">
        <f>D60*0.5/'TB5'!C60</f>
        <v>0.11150753498077393</v>
      </c>
      <c r="K60" s="582">
        <f>E60*0.5/'TB5'!D60</f>
        <v>0.17242532968521118</v>
      </c>
      <c r="L60" s="589">
        <f>F60*0.5/'TB5'!E60</f>
        <v>7.4463129043579102E-2</v>
      </c>
      <c r="M60" s="590">
        <f>G60*0.5/'TB5'!F60</f>
        <v>0.14858311414718628</v>
      </c>
      <c r="P60" s="988"/>
    </row>
    <row r="61" spans="1:16">
      <c r="A61" s="78">
        <v>1965</v>
      </c>
      <c r="B61" s="602">
        <f>avgpeinc!AW54</f>
        <v>12932.302401878685</v>
      </c>
      <c r="C61" s="563">
        <f>avgpeinc!AX54</f>
        <v>6790.8689155510992</v>
      </c>
      <c r="D61" s="562">
        <f>avgpeinc!AY54</f>
        <v>7763.4754893866793</v>
      </c>
      <c r="E61" s="562">
        <f>avgpeinc!AZ54</f>
        <v>16777.343473200948</v>
      </c>
      <c r="F61" s="562">
        <f>avgpeinc!BA54</f>
        <v>3136.9000904718987</v>
      </c>
      <c r="G61" s="563">
        <f>avgpeinc!BB54</f>
        <v>16142.197644575917</v>
      </c>
      <c r="H61" s="571">
        <f>B61*0.5/'TB5'!B61</f>
        <v>0.19125803808211719</v>
      </c>
      <c r="I61" s="582">
        <f>C61*0.5/'TB5'!B61</f>
        <v>0.10043132501080854</v>
      </c>
      <c r="J61" s="589">
        <f>D61*0.5/'TB5'!C61</f>
        <v>0.1138843504156217</v>
      </c>
      <c r="K61" s="582">
        <f>E61*0.5/'TB5'!D61</f>
        <v>0.17653436773505976</v>
      </c>
      <c r="L61" s="589">
        <f>F61*0.5/'TB5'!E61</f>
        <v>7.57667100625838E-2</v>
      </c>
      <c r="M61" s="590">
        <f>G61*0.5/'TB5'!F61</f>
        <v>0.15092199805900414</v>
      </c>
      <c r="P61" s="988"/>
    </row>
    <row r="62" spans="1:16">
      <c r="A62" s="78">
        <v>1966</v>
      </c>
      <c r="B62" s="602">
        <f>avgpeinc!AW55</f>
        <v>13842.45808258147</v>
      </c>
      <c r="C62" s="563">
        <f>avgpeinc!AX55</f>
        <v>7250.783456378249</v>
      </c>
      <c r="D62" s="562">
        <f>avgpeinc!AY55</f>
        <v>8292.8744532643213</v>
      </c>
      <c r="E62" s="562">
        <f>avgpeinc!AZ55</f>
        <v>17970.426825959166</v>
      </c>
      <c r="F62" s="562">
        <f>avgpeinc!BA55</f>
        <v>3329.8599970843866</v>
      </c>
      <c r="G62" s="563">
        <f>avgpeinc!BB55</f>
        <v>17147.790480066004</v>
      </c>
      <c r="H62" s="571">
        <f>B62*0.5/'TB5'!B62</f>
        <v>0.19560056924819946</v>
      </c>
      <c r="I62" s="582">
        <f>C62*0.5/'TB5'!B62</f>
        <v>0.10245704650878906</v>
      </c>
      <c r="J62" s="589">
        <f>D62*0.5/'TB5'!C62</f>
        <v>0.11604201793670652</v>
      </c>
      <c r="K62" s="582">
        <f>E62*0.5/'TB5'!D62</f>
        <v>0.18025970458984375</v>
      </c>
      <c r="L62" s="589">
        <f>F62*0.5/'TB5'!E62</f>
        <v>7.6957821846008287E-2</v>
      </c>
      <c r="M62" s="590">
        <f>G62*0.5/'TB5'!F62</f>
        <v>0.15363049507141113</v>
      </c>
      <c r="P62" s="988"/>
    </row>
    <row r="63" spans="1:16">
      <c r="A63" s="78">
        <v>1967</v>
      </c>
      <c r="B63" s="602">
        <f>avgpeinc!AW56</f>
        <v>14667.884488323036</v>
      </c>
      <c r="C63" s="563">
        <f>avgpeinc!AX56</f>
        <v>8272.6582243385365</v>
      </c>
      <c r="D63" s="562">
        <f>avgpeinc!AY56</f>
        <v>9190.1905259334035</v>
      </c>
      <c r="E63" s="562">
        <f>avgpeinc!AZ56</f>
        <v>18693.803507200941</v>
      </c>
      <c r="F63" s="562">
        <f>avgpeinc!BA56</f>
        <v>4024.8381037447521</v>
      </c>
      <c r="G63" s="563">
        <f>avgpeinc!BB56</f>
        <v>18415.583275147281</v>
      </c>
      <c r="H63" s="572">
        <f>B63*0.5/'TB5'!B63</f>
        <v>0.20443549752235413</v>
      </c>
      <c r="I63" s="583">
        <f>C63*0.5/'TB5'!B63</f>
        <v>0.11530122160911559</v>
      </c>
      <c r="J63" s="589">
        <f>D63*0.5/'TB5'!C63</f>
        <v>0.12567819654941559</v>
      </c>
      <c r="K63" s="582">
        <f>E63*0.5/'TB5'!D63</f>
        <v>0.18703265488147736</v>
      </c>
      <c r="L63" s="589">
        <f>F63*0.5/'TB5'!E63</f>
        <v>9.0365096926689134E-2</v>
      </c>
      <c r="M63" s="590">
        <f>G63*0.5/'TB5'!F63</f>
        <v>0.16287930309772491</v>
      </c>
      <c r="P63" s="988"/>
    </row>
    <row r="64" spans="1:16">
      <c r="A64" s="78">
        <v>1968</v>
      </c>
      <c r="B64" s="602">
        <f>avgpeinc!AW57</f>
        <v>15275.386979886143</v>
      </c>
      <c r="C64" s="563">
        <f>avgpeinc!AX57</f>
        <v>8848.6907104851307</v>
      </c>
      <c r="D64" s="562">
        <f>avgpeinc!AY57</f>
        <v>9716.8791402107163</v>
      </c>
      <c r="E64" s="562">
        <f>avgpeinc!AZ57</f>
        <v>19134.349362216049</v>
      </c>
      <c r="F64" s="562">
        <f>avgpeinc!BA57</f>
        <v>4414.1446837421026</v>
      </c>
      <c r="G64" s="563">
        <f>avgpeinc!BB57</f>
        <v>19502.428401158784</v>
      </c>
      <c r="H64" s="572">
        <f>B64*0.5/'TB5'!B64</f>
        <v>0.20690547674894333</v>
      </c>
      <c r="I64" s="583">
        <f>C64*0.5/'TB5'!B64</f>
        <v>0.11985572427511217</v>
      </c>
      <c r="J64" s="589">
        <f>D64*0.5/'TB5'!C64</f>
        <v>0.1292554326355457</v>
      </c>
      <c r="K64" s="582">
        <f>E64*0.5/'TB5'!D64</f>
        <v>0.18721525743603704</v>
      </c>
      <c r="L64" s="589">
        <f>F64*0.5/'TB5'!E64</f>
        <v>9.5123287290334715E-2</v>
      </c>
      <c r="M64" s="590">
        <f>G64*0.5/'TB5'!F64</f>
        <v>0.16667016223073006</v>
      </c>
      <c r="P64" s="988"/>
    </row>
    <row r="65" spans="1:16">
      <c r="A65" s="83">
        <v>1969</v>
      </c>
      <c r="B65" s="603">
        <f>avgpeinc!AW58</f>
        <v>15725.893896100737</v>
      </c>
      <c r="C65" s="565">
        <f>avgpeinc!AX58</f>
        <v>9265.7984060278213</v>
      </c>
      <c r="D65" s="564">
        <f>avgpeinc!AY58</f>
        <v>10099.004690236645</v>
      </c>
      <c r="E65" s="564">
        <f>avgpeinc!AZ58</f>
        <v>19501.708088128227</v>
      </c>
      <c r="F65" s="564">
        <f>avgpeinc!BA58</f>
        <v>4705.9768110555888</v>
      </c>
      <c r="G65" s="565">
        <f>avgpeinc!BB58</f>
        <v>20320.603845261532</v>
      </c>
      <c r="H65" s="573">
        <f>B65*0.5/'TB5'!B65</f>
        <v>0.21019494347274303</v>
      </c>
      <c r="I65" s="584">
        <f>C65*0.5/'TB5'!B65</f>
        <v>0.12384822033345698</v>
      </c>
      <c r="J65" s="591">
        <f>D65*0.5/'TB5'!C65</f>
        <v>0.13258429337292907</v>
      </c>
      <c r="K65" s="585">
        <f>E65*0.5/'TB5'!D65</f>
        <v>0.18857438582926989</v>
      </c>
      <c r="L65" s="591">
        <f>F65*0.5/'TB5'!E65</f>
        <v>0.10005527641624212</v>
      </c>
      <c r="M65" s="592">
        <f>G65*0.5/'TB5'!F65</f>
        <v>0.17074031103402376</v>
      </c>
      <c r="P65" s="988"/>
    </row>
    <row r="66" spans="1:16">
      <c r="A66" s="78">
        <v>1970</v>
      </c>
      <c r="B66" s="602">
        <f>avgpeinc!AW59</f>
        <v>15212.899729021883</v>
      </c>
      <c r="C66" s="563">
        <f>avgpeinc!AX59</f>
        <v>8984.5730139563184</v>
      </c>
      <c r="D66" s="562">
        <f>avgpeinc!AY59</f>
        <v>9705.3186181490728</v>
      </c>
      <c r="E66" s="562">
        <f>avgpeinc!AZ59</f>
        <v>18797.46999828592</v>
      </c>
      <c r="F66" s="562">
        <f>avgpeinc!BA59</f>
        <v>4638.0993601105292</v>
      </c>
      <c r="G66" s="563">
        <f>avgpeinc!BB59</f>
        <v>19807.089400513702</v>
      </c>
      <c r="H66" s="572">
        <f>B66*0.5/'TB5'!B66</f>
        <v>0.20839184476062655</v>
      </c>
      <c r="I66" s="583">
        <f>C66*0.5/'TB5'!B66</f>
        <v>0.1230739555321634</v>
      </c>
      <c r="J66" s="589">
        <f>D66*0.5/'TB5'!C66</f>
        <v>0.13100836169905958</v>
      </c>
      <c r="K66" s="582">
        <f>E66*0.5/'TB5'!D66</f>
        <v>0.1863898963201791</v>
      </c>
      <c r="L66" s="589">
        <f>F66*0.5/'TB5'!E66</f>
        <v>0.10068988776765764</v>
      </c>
      <c r="M66" s="590">
        <f>G66*0.5/'TB5'!F66</f>
        <v>0.17015308258123693</v>
      </c>
      <c r="P66" s="988"/>
    </row>
    <row r="67" spans="1:16">
      <c r="A67" s="78">
        <v>1971</v>
      </c>
      <c r="B67" s="602">
        <f>avgpeinc!AW60</f>
        <v>14979.181200532814</v>
      </c>
      <c r="C67" s="563">
        <f>avgpeinc!AX60</f>
        <v>8922.6739600168003</v>
      </c>
      <c r="D67" s="562">
        <f>avgpeinc!AY60</f>
        <v>9594.2344350123713</v>
      </c>
      <c r="E67" s="562">
        <f>avgpeinc!AZ60</f>
        <v>18492.373348641609</v>
      </c>
      <c r="F67" s="562">
        <f>avgpeinc!BA60</f>
        <v>4671.8207923897726</v>
      </c>
      <c r="G67" s="563">
        <f>avgpeinc!BB60</f>
        <v>19511.183557222164</v>
      </c>
      <c r="H67" s="572">
        <f>B67*0.5/'TB5'!B67</f>
        <v>0.20415765035431829</v>
      </c>
      <c r="I67" s="583">
        <f>C67*0.5/'TB5'!B67</f>
        <v>0.1216109296074137</v>
      </c>
      <c r="J67" s="589">
        <f>D67*0.5/'TB5'!C67</f>
        <v>0.12875146541045979</v>
      </c>
      <c r="K67" s="582">
        <f>E67*0.5/'TB5'!D67</f>
        <v>0.18263179884525016</v>
      </c>
      <c r="L67" s="589">
        <f>F67*0.5/'TB5'!E67</f>
        <v>0.10085326427360997</v>
      </c>
      <c r="M67" s="590">
        <f>G67*0.5/'TB5'!F67</f>
        <v>0.16676448314683515</v>
      </c>
      <c r="P67" s="988"/>
    </row>
    <row r="68" spans="1:16">
      <c r="A68" s="78">
        <v>1972</v>
      </c>
      <c r="B68" s="602">
        <f>avgpeinc!AW61</f>
        <v>15391.975433955969</v>
      </c>
      <c r="C68" s="563">
        <f>avgpeinc!AX61</f>
        <v>9341.4689762800135</v>
      </c>
      <c r="D68" s="562">
        <f>avgpeinc!AY61</f>
        <v>9969.5631351912307</v>
      </c>
      <c r="E68" s="562">
        <f>avgpeinc!AZ61</f>
        <v>18841.737755645529</v>
      </c>
      <c r="F68" s="562">
        <f>avgpeinc!BA61</f>
        <v>5093.310358440177</v>
      </c>
      <c r="G68" s="563">
        <f>avgpeinc!BB61</f>
        <v>20129.199038267427</v>
      </c>
      <c r="H68" s="572">
        <f>B68*0.5/'TB5'!B68</f>
        <v>0.20238983628223647</v>
      </c>
      <c r="I68" s="583">
        <f>C68*0.5/'TB5'!B68</f>
        <v>0.12283143153763375</v>
      </c>
      <c r="J68" s="589">
        <f>D68*0.5/'TB5'!C68</f>
        <v>0.12959566929202992</v>
      </c>
      <c r="K68" s="582">
        <f>E68*0.5/'TB5'!D68</f>
        <v>0.18038037624501155</v>
      </c>
      <c r="L68" s="589">
        <f>F68*0.5/'TB5'!E68</f>
        <v>0.10445225237344859</v>
      </c>
      <c r="M68" s="590">
        <f>G68*0.5/'TB5'!F68</f>
        <v>0.166355367822689</v>
      </c>
      <c r="P68" s="988"/>
    </row>
    <row r="69" spans="1:16">
      <c r="A69" s="78">
        <v>1973</v>
      </c>
      <c r="B69" s="602">
        <f>avgpeinc!AW62</f>
        <v>16145.664100906768</v>
      </c>
      <c r="C69" s="563">
        <f>avgpeinc!AX62</f>
        <v>10043.063204725135</v>
      </c>
      <c r="D69" s="562">
        <f>avgpeinc!AY62</f>
        <v>10733.365648407938</v>
      </c>
      <c r="E69" s="562">
        <f>avgpeinc!AZ62</f>
        <v>19724.788694732411</v>
      </c>
      <c r="F69" s="562">
        <f>avgpeinc!BA62</f>
        <v>5651.0108748679331</v>
      </c>
      <c r="G69" s="563">
        <f>avgpeinc!BB62</f>
        <v>21040.416195450689</v>
      </c>
      <c r="H69" s="572">
        <f>B69*0.5/'TB5'!B69</f>
        <v>0.20379538833367408</v>
      </c>
      <c r="I69" s="583">
        <f>C69*0.5/'TB5'!B69</f>
        <v>0.12676653949165487</v>
      </c>
      <c r="J69" s="589">
        <f>D69*0.5/'TB5'!C69</f>
        <v>0.13386016393269529</v>
      </c>
      <c r="K69" s="582">
        <f>E69*0.5/'TB5'!D69</f>
        <v>0.18169841966664535</v>
      </c>
      <c r="L69" s="589">
        <f>F69*0.5/'TB5'!E69</f>
        <v>0.11061607300871402</v>
      </c>
      <c r="M69" s="590">
        <f>G69*0.5/'TB5'!F69</f>
        <v>0.16735124496699427</v>
      </c>
      <c r="P69" s="988"/>
    </row>
    <row r="70" spans="1:16">
      <c r="A70" s="78">
        <v>1974</v>
      </c>
      <c r="B70" s="602">
        <f>avgpeinc!AW63</f>
        <v>15782.362635165222</v>
      </c>
      <c r="C70" s="563">
        <f>avgpeinc!AX63</f>
        <v>10028.597616671939</v>
      </c>
      <c r="D70" s="562">
        <f>avgpeinc!AY63</f>
        <v>10708.679720505392</v>
      </c>
      <c r="E70" s="562">
        <f>avgpeinc!AZ63</f>
        <v>19206.292494587145</v>
      </c>
      <c r="F70" s="562">
        <f>avgpeinc!BA63</f>
        <v>5768.7014106038296</v>
      </c>
      <c r="G70" s="563">
        <f>avgpeinc!BB63</f>
        <v>20538.128862113037</v>
      </c>
      <c r="H70" s="572">
        <f>B70*0.5/'TB5'!B70</f>
        <v>0.20498855784353509</v>
      </c>
      <c r="I70" s="583">
        <f>C70*0.5/'TB5'!B70</f>
        <v>0.13025602124071159</v>
      </c>
      <c r="J70" s="589">
        <f>D70*0.5/'TB5'!C70</f>
        <v>0.13693566447636837</v>
      </c>
      <c r="K70" s="582">
        <f>E70*0.5/'TB5'!D70</f>
        <v>0.18176960399159725</v>
      </c>
      <c r="L70" s="589">
        <f>F70*0.5/'TB5'!E70</f>
        <v>0.11620393022803911</v>
      </c>
      <c r="M70" s="590">
        <f>G70*0.5/'TB5'!F70</f>
        <v>0.16872559464991355</v>
      </c>
      <c r="P70" s="988"/>
    </row>
    <row r="71" spans="1:16">
      <c r="A71" s="78">
        <v>1975</v>
      </c>
      <c r="B71" s="602">
        <f>avgpeinc!AW64</f>
        <v>15104.581397630891</v>
      </c>
      <c r="C71" s="563">
        <f>avgpeinc!AX64</f>
        <v>9835.6299382928628</v>
      </c>
      <c r="D71" s="562">
        <f>avgpeinc!AY64</f>
        <v>10169.448908765855</v>
      </c>
      <c r="E71" s="562">
        <f>avgpeinc!AZ64</f>
        <v>17802.773151513291</v>
      </c>
      <c r="F71" s="562">
        <f>avgpeinc!BA64</f>
        <v>5989.2673768245359</v>
      </c>
      <c r="G71" s="563">
        <f>avgpeinc!BB64</f>
        <v>19703.408803144241</v>
      </c>
      <c r="H71" s="572">
        <f>B71*0.5/'TB5'!B71</f>
        <v>0.20269921887620512</v>
      </c>
      <c r="I71" s="583">
        <f>C71*0.5/'TB5'!B71</f>
        <v>0.13199137752735624</v>
      </c>
      <c r="J71" s="589">
        <f>D71*0.5/'TB5'!C71</f>
        <v>0.13593778343533813</v>
      </c>
      <c r="K71" s="582">
        <f>E71*0.5/'TB5'!D71</f>
        <v>0.17715516549947094</v>
      </c>
      <c r="L71" s="589">
        <f>F71*0.5/'TB5'!E71</f>
        <v>0.12032823916501911</v>
      </c>
      <c r="M71" s="590">
        <f>G71*0.5/'TB5'!F71</f>
        <v>0.16773439565554327</v>
      </c>
      <c r="P71" s="988"/>
    </row>
    <row r="72" spans="1:16">
      <c r="A72" s="78">
        <v>1976</v>
      </c>
      <c r="B72" s="602">
        <f>avgpeinc!AW65</f>
        <v>15611.338478203759</v>
      </c>
      <c r="C72" s="563">
        <f>avgpeinc!AX65</f>
        <v>10353.95088298158</v>
      </c>
      <c r="D72" s="562">
        <f>avgpeinc!AY65</f>
        <v>10712.467619497331</v>
      </c>
      <c r="E72" s="562">
        <f>avgpeinc!AZ65</f>
        <v>18149.202688093414</v>
      </c>
      <c r="F72" s="562">
        <f>avgpeinc!BA65</f>
        <v>6489.9529205121025</v>
      </c>
      <c r="G72" s="563">
        <f>avgpeinc!BB65</f>
        <v>20322.032647214313</v>
      </c>
      <c r="H72" s="572">
        <f>B72*0.5/'TB5'!B72</f>
        <v>0.20211716857727424</v>
      </c>
      <c r="I72" s="583">
        <f>C72*0.5/'TB5'!B72</f>
        <v>0.13405072466900947</v>
      </c>
      <c r="J72" s="589">
        <f>D72*0.5/'TB5'!C72</f>
        <v>0.13763814501845675</v>
      </c>
      <c r="K72" s="582">
        <f>E72*0.5/'TB5'!D72</f>
        <v>0.17537002976388294</v>
      </c>
      <c r="L72" s="589">
        <f>F72*0.5/'TB5'!E72</f>
        <v>0.12432087748305776</v>
      </c>
      <c r="M72" s="590">
        <f>G72*0.5/'TB5'!F72</f>
        <v>0.16744636277172731</v>
      </c>
      <c r="P72" s="988"/>
    </row>
    <row r="73" spans="1:16">
      <c r="A73" s="78">
        <v>1977</v>
      </c>
      <c r="B73" s="602">
        <f>avgpeinc!AW66</f>
        <v>15948.093941226996</v>
      </c>
      <c r="C73" s="563">
        <f>avgpeinc!AX66</f>
        <v>10722.936697939451</v>
      </c>
      <c r="D73" s="562">
        <f>avgpeinc!AY66</f>
        <v>11047.816070485744</v>
      </c>
      <c r="E73" s="562">
        <f>avgpeinc!AZ66</f>
        <v>18528.191932783258</v>
      </c>
      <c r="F73" s="562">
        <f>avgpeinc!BA66</f>
        <v>6855.083697666284</v>
      </c>
      <c r="G73" s="563">
        <f>avgpeinc!BB66</f>
        <v>20691.242543274606</v>
      </c>
      <c r="H73" s="572">
        <f>B73*0.5/'TB5'!B73</f>
        <v>0.20028216234638307</v>
      </c>
      <c r="I73" s="583">
        <f>C73*0.5/'TB5'!B73</f>
        <v>0.13466267232192308</v>
      </c>
      <c r="J73" s="589">
        <f>D73*0.5/'TB5'!C73</f>
        <v>0.13828824294826347</v>
      </c>
      <c r="K73" s="582">
        <f>E73*0.5/'TB5'!D73</f>
        <v>0.17427019580118497</v>
      </c>
      <c r="L73" s="589">
        <f>F73*0.5/'TB5'!E73</f>
        <v>0.12618369184200159</v>
      </c>
      <c r="M73" s="590">
        <f>G73*0.5/'TB5'!F73</f>
        <v>0.16606071288340732</v>
      </c>
      <c r="P73" s="988"/>
    </row>
    <row r="74" spans="1:16">
      <c r="A74" s="78">
        <v>1978</v>
      </c>
      <c r="B74" s="602">
        <f>avgpeinc!AW67</f>
        <v>16472.049929516346</v>
      </c>
      <c r="C74" s="563">
        <f>avgpeinc!AX67</f>
        <v>11277.600169265621</v>
      </c>
      <c r="D74" s="562">
        <f>avgpeinc!AY67</f>
        <v>11726.370878145635</v>
      </c>
      <c r="E74" s="562">
        <f>avgpeinc!AZ67</f>
        <v>19197.02218599715</v>
      </c>
      <c r="F74" s="562">
        <f>avgpeinc!BA67</f>
        <v>7287.2950397302347</v>
      </c>
      <c r="G74" s="563">
        <f>avgpeinc!BB67</f>
        <v>21226.358587257528</v>
      </c>
      <c r="H74" s="572">
        <f>B74*0.5/'TB5'!B74</f>
        <v>0.19975558070290586</v>
      </c>
      <c r="I74" s="583">
        <f>C74*0.5/'TB5'!B74</f>
        <v>0.13676279396835156</v>
      </c>
      <c r="J74" s="589">
        <f>D74*0.5/'TB5'!C74</f>
        <v>0.14096793118422468</v>
      </c>
      <c r="K74" s="582">
        <f>E74*0.5/'TB5'!D74</f>
        <v>0.17432424004850941</v>
      </c>
      <c r="L74" s="589">
        <f>F74*0.5/'TB5'!E74</f>
        <v>0.12961824318335499</v>
      </c>
      <c r="M74" s="590">
        <f>G74*0.5/'TB5'!F74</f>
        <v>0.16517274751005928</v>
      </c>
      <c r="P74" s="988"/>
    </row>
    <row r="75" spans="1:16">
      <c r="A75" s="83">
        <v>1979</v>
      </c>
      <c r="B75" s="603">
        <f>avgpeinc!AW68</f>
        <v>16619.314389540468</v>
      </c>
      <c r="C75" s="565">
        <f>avgpeinc!AX68</f>
        <v>11552.800114447264</v>
      </c>
      <c r="D75" s="564">
        <f>avgpeinc!AY68</f>
        <v>12050.638851086514</v>
      </c>
      <c r="E75" s="564">
        <f>avgpeinc!AZ68</f>
        <v>18796.890950473131</v>
      </c>
      <c r="F75" s="564">
        <f>avgpeinc!BA68</f>
        <v>7612.0942370183893</v>
      </c>
      <c r="G75" s="565">
        <f>avgpeinc!BB68</f>
        <v>21411.793258557318</v>
      </c>
      <c r="H75" s="574">
        <f>B75*0.5/'TB5'!B75</f>
        <v>0.2007820010185242</v>
      </c>
      <c r="I75" s="585">
        <f>C75*0.5/'TB5'!B75</f>
        <v>0.1395722031593323</v>
      </c>
      <c r="J75" s="591">
        <f>D75*0.5/'TB5'!C75</f>
        <v>0.14462077617645264</v>
      </c>
      <c r="K75" s="585">
        <f>E75*0.5/'TB5'!D75</f>
        <v>0.17255765199661255</v>
      </c>
      <c r="L75" s="591">
        <f>F75*0.5/'TB5'!E75</f>
        <v>0.13333308696746826</v>
      </c>
      <c r="M75" s="592">
        <f>G75*0.5/'TB5'!F75</f>
        <v>0.16660112142562869</v>
      </c>
      <c r="P75" s="988"/>
    </row>
    <row r="76" spans="1:16">
      <c r="A76" s="78">
        <v>1980</v>
      </c>
      <c r="B76" s="602">
        <f>avgpeinc!AW69</f>
        <v>15987.941974074098</v>
      </c>
      <c r="C76" s="563">
        <f>avgpeinc!AX69</f>
        <v>11230.949050560064</v>
      </c>
      <c r="D76" s="562">
        <f>avgpeinc!AY69</f>
        <v>11571.606765577448</v>
      </c>
      <c r="E76" s="562">
        <f>avgpeinc!AZ69</f>
        <v>17916.991807525839</v>
      </c>
      <c r="F76" s="562">
        <f>avgpeinc!BA69</f>
        <v>7557.1866681259053</v>
      </c>
      <c r="G76" s="563">
        <f>avgpeinc!BB69</f>
        <v>20639.388455056687</v>
      </c>
      <c r="H76" s="571">
        <f>B76*0.5/'TB5'!B76</f>
        <v>0.19892722368240356</v>
      </c>
      <c r="I76" s="582">
        <f>C76*0.5/'TB5'!B76</f>
        <v>0.13973915576934814</v>
      </c>
      <c r="J76" s="589">
        <f>D76*0.5/'TB5'!C76</f>
        <v>0.14333271980285642</v>
      </c>
      <c r="K76" s="582">
        <f>E76*0.5/'TB5'!D76</f>
        <v>0.1697626709938049</v>
      </c>
      <c r="L76" s="589">
        <f>F76*0.5/'TB5'!E76</f>
        <v>0.13470971584320068</v>
      </c>
      <c r="M76" s="590">
        <f>G76*0.5/'TB5'!F76</f>
        <v>0.1656879186630249</v>
      </c>
      <c r="P76" s="988"/>
    </row>
    <row r="77" spans="1:16">
      <c r="A77" s="78">
        <v>1981</v>
      </c>
      <c r="B77" s="602">
        <f>avgpeinc!AW70</f>
        <v>15801.007513898818</v>
      </c>
      <c r="C77" s="563">
        <f>avgpeinc!AX70</f>
        <v>11247.467247065635</v>
      </c>
      <c r="D77" s="562">
        <f>avgpeinc!AY70</f>
        <v>11331.081977372023</v>
      </c>
      <c r="E77" s="562">
        <f>avgpeinc!AZ70</f>
        <v>17482.962652031671</v>
      </c>
      <c r="F77" s="562">
        <f>avgpeinc!BA70</f>
        <v>7763.9923121031325</v>
      </c>
      <c r="G77" s="563">
        <f>avgpeinc!BB70</f>
        <v>20551.730884907854</v>
      </c>
      <c r="H77" s="571">
        <f>B77*0.5/'TB5'!B77</f>
        <v>0.19509440660476687</v>
      </c>
      <c r="I77" s="582">
        <f>C77*0.5/'TB5'!B77</f>
        <v>0.13887202739715576</v>
      </c>
      <c r="J77" s="589">
        <f>D77*0.5/'TB5'!C77</f>
        <v>0.14028060436248779</v>
      </c>
      <c r="K77" s="582">
        <f>E77*0.5/'TB5'!D77</f>
        <v>0.16604828834533691</v>
      </c>
      <c r="L77" s="589">
        <f>F77*0.5/'TB5'!E77</f>
        <v>0.13482820987701416</v>
      </c>
      <c r="M77" s="590">
        <f>G77*0.5/'TB5'!F77</f>
        <v>0.16383707523345944</v>
      </c>
      <c r="P77" s="988"/>
    </row>
    <row r="78" spans="1:16">
      <c r="A78" s="78">
        <v>1982</v>
      </c>
      <c r="B78" s="602">
        <f>avgpeinc!AW71</f>
        <v>14849.967390869007</v>
      </c>
      <c r="C78" s="563">
        <f>avgpeinc!AX71</f>
        <v>10631.528235621845</v>
      </c>
      <c r="D78" s="562">
        <f>avgpeinc!AY71</f>
        <v>10499.39560533753</v>
      </c>
      <c r="E78" s="562">
        <f>avgpeinc!AZ71</f>
        <v>15917.917975008912</v>
      </c>
      <c r="F78" s="562">
        <f>avgpeinc!BA71</f>
        <v>7622.5727175401535</v>
      </c>
      <c r="G78" s="563">
        <f>avgpeinc!BB71</f>
        <v>19374.357915225457</v>
      </c>
      <c r="H78" s="571">
        <f>B78*0.5/'TB5'!B78</f>
        <v>0.18957161903381348</v>
      </c>
      <c r="I78" s="582">
        <f>C78*0.5/'TB5'!B78</f>
        <v>0.13571989536285398</v>
      </c>
      <c r="J78" s="589">
        <f>D78*0.5/'TB5'!C78</f>
        <v>0.13532042503356934</v>
      </c>
      <c r="K78" s="582">
        <f>E78*0.5/'TB5'!D78</f>
        <v>0.15728491544723508</v>
      </c>
      <c r="L78" s="589">
        <f>F78*0.5/'TB5'!E78</f>
        <v>0.13426989316940308</v>
      </c>
      <c r="M78" s="590">
        <f>G78*0.5/'TB5'!F78</f>
        <v>0.15983289480209353</v>
      </c>
      <c r="P78" s="988"/>
    </row>
    <row r="79" spans="1:16">
      <c r="A79" s="78">
        <v>1983</v>
      </c>
      <c r="B79" s="602">
        <f>avgpeinc!AW72</f>
        <v>14574.572911197469</v>
      </c>
      <c r="C79" s="563">
        <f>avgpeinc!AX72</f>
        <v>10582.942011654059</v>
      </c>
      <c r="D79" s="562">
        <f>avgpeinc!AY72</f>
        <v>10302.148849679426</v>
      </c>
      <c r="E79" s="562">
        <f>avgpeinc!AZ72</f>
        <v>15415.358523364443</v>
      </c>
      <c r="F79" s="562">
        <f>avgpeinc!BA72</f>
        <v>7746.7215238038516</v>
      </c>
      <c r="G79" s="563">
        <f>avgpeinc!BB72</f>
        <v>19006.600902198443</v>
      </c>
      <c r="H79" s="571">
        <f>B79*0.5/'TB5'!B79</f>
        <v>0.18307822942733765</v>
      </c>
      <c r="I79" s="582">
        <f>C79*0.5/'TB5'!B79</f>
        <v>0.13293743133544922</v>
      </c>
      <c r="J79" s="589">
        <f>D79*0.5/'TB5'!C79</f>
        <v>0.13130277395248413</v>
      </c>
      <c r="K79" s="582">
        <f>E79*0.5/'TB5'!D79</f>
        <v>0.15200674533843994</v>
      </c>
      <c r="L79" s="589">
        <f>F79*0.5/'TB5'!E79</f>
        <v>0.13134020566940308</v>
      </c>
      <c r="M79" s="590">
        <f>G79*0.5/'TB5'!F79</f>
        <v>0.15459370613098145</v>
      </c>
      <c r="P79" s="988"/>
    </row>
    <row r="80" spans="1:16">
      <c r="A80" s="78">
        <v>1984</v>
      </c>
      <c r="B80" s="602">
        <f>avgpeinc!AW73</f>
        <v>15185.677103374041</v>
      </c>
      <c r="C80" s="563">
        <f>avgpeinc!AX73</f>
        <v>11179.82517876667</v>
      </c>
      <c r="D80" s="562">
        <f>avgpeinc!AY73</f>
        <v>10794.098520391133</v>
      </c>
      <c r="E80" s="562">
        <f>avgpeinc!AZ73</f>
        <v>16148.210375568029</v>
      </c>
      <c r="F80" s="562">
        <f>avgpeinc!BA73</f>
        <v>8182.3355991351536</v>
      </c>
      <c r="G80" s="563">
        <f>avgpeinc!BB73</f>
        <v>19710.044775206574</v>
      </c>
      <c r="H80" s="571">
        <f>B80*0.5/'TB5'!B80</f>
        <v>0.17883282899856567</v>
      </c>
      <c r="I80" s="582">
        <f>C80*0.5/'TB5'!B80</f>
        <v>0.13165825605392456</v>
      </c>
      <c r="J80" s="589">
        <f>D80*0.5/'TB5'!C80</f>
        <v>0.12974256277084351</v>
      </c>
      <c r="K80" s="582">
        <f>E80*0.5/'TB5'!D80</f>
        <v>0.15048003196716309</v>
      </c>
      <c r="L80" s="589">
        <f>F80*0.5/'TB5'!E80</f>
        <v>0.12872117757797241</v>
      </c>
      <c r="M80" s="590">
        <f>G80*0.5/'TB5'!F80</f>
        <v>0.15052562952041626</v>
      </c>
      <c r="P80" s="988"/>
    </row>
    <row r="81" spans="1:16">
      <c r="A81" s="78">
        <v>1985</v>
      </c>
      <c r="B81" s="602">
        <f>avgpeinc!AW74</f>
        <v>15455.800545634722</v>
      </c>
      <c r="C81" s="563">
        <f>avgpeinc!AX74</f>
        <v>11416.846318552958</v>
      </c>
      <c r="D81" s="562">
        <f>avgpeinc!AY74</f>
        <v>10962.674207876422</v>
      </c>
      <c r="E81" s="562">
        <f>avgpeinc!AZ74</f>
        <v>16590.573973831277</v>
      </c>
      <c r="F81" s="562">
        <f>avgpeinc!BA74</f>
        <v>8286.1503760477899</v>
      </c>
      <c r="G81" s="563">
        <f>avgpeinc!BB74</f>
        <v>20015.113333471989</v>
      </c>
      <c r="H81" s="571">
        <f>B81*0.5/'TB5'!B81</f>
        <v>0.17881196737289429</v>
      </c>
      <c r="I81" s="582">
        <f>C81*0.5/'TB5'!B81</f>
        <v>0.13208431005477905</v>
      </c>
      <c r="J81" s="589">
        <f>D81*0.5/'TB5'!C81</f>
        <v>0.12993425130844119</v>
      </c>
      <c r="K81" s="582">
        <f>E81*0.5/'TB5'!D81</f>
        <v>0.1513717174530029</v>
      </c>
      <c r="L81" s="589">
        <f>F81*0.5/'TB5'!E81</f>
        <v>0.12877160310745242</v>
      </c>
      <c r="M81" s="590">
        <f>G81*0.5/'TB5'!F81</f>
        <v>0.15054166316986084</v>
      </c>
      <c r="P81" s="988"/>
    </row>
    <row r="82" spans="1:16">
      <c r="A82" s="78">
        <v>1986</v>
      </c>
      <c r="B82" s="602">
        <f>avgpeinc!AW75</f>
        <v>15414.147391029859</v>
      </c>
      <c r="C82" s="563">
        <f>avgpeinc!AX75</f>
        <v>11483.289901760363</v>
      </c>
      <c r="D82" s="562">
        <f>avgpeinc!AY75</f>
        <v>11052.696205701768</v>
      </c>
      <c r="E82" s="562">
        <f>avgpeinc!AZ75</f>
        <v>16458.869150316892</v>
      </c>
      <c r="F82" s="562">
        <f>avgpeinc!BA75</f>
        <v>8402.138632166776</v>
      </c>
      <c r="G82" s="563">
        <f>avgpeinc!BB75</f>
        <v>19845.309207489005</v>
      </c>
      <c r="H82" s="571">
        <f>B82*0.5/'TB5'!B82</f>
        <v>0.17667049169540405</v>
      </c>
      <c r="I82" s="582">
        <f>C82*0.5/'TB5'!B82</f>
        <v>0.13161665201187134</v>
      </c>
      <c r="J82" s="589">
        <f>D82*0.5/'TB5'!C82</f>
        <v>0.12844294309616089</v>
      </c>
      <c r="K82" s="582">
        <f>E82*0.5/'TB5'!D82</f>
        <v>0.14842522144317624</v>
      </c>
      <c r="L82" s="589">
        <f>F82*0.5/'TB5'!E82</f>
        <v>0.1293565034866333</v>
      </c>
      <c r="M82" s="590">
        <f>G82*0.5/'TB5'!F82</f>
        <v>0.14847993850708008</v>
      </c>
      <c r="P82" s="988"/>
    </row>
    <row r="83" spans="1:16">
      <c r="A83" s="78">
        <v>1987</v>
      </c>
      <c r="B83" s="602">
        <f>avgpeinc!AW76</f>
        <v>15531.514590525938</v>
      </c>
      <c r="C83" s="563">
        <f>avgpeinc!AX76</f>
        <v>11808.123470538541</v>
      </c>
      <c r="D83" s="562">
        <f>avgpeinc!AY76</f>
        <v>11582.558289362083</v>
      </c>
      <c r="E83" s="562">
        <f>avgpeinc!AZ76</f>
        <v>16625.306257624685</v>
      </c>
      <c r="F83" s="562">
        <f>avgpeinc!BA76</f>
        <v>8782.6131607007665</v>
      </c>
      <c r="G83" s="563">
        <f>avgpeinc!BB76</f>
        <v>19983.252901580341</v>
      </c>
      <c r="H83" s="571">
        <f>B83*0.5/'TB5'!B83</f>
        <v>0.17262822389602661</v>
      </c>
      <c r="I83" s="582">
        <f>C83*0.5/'TB5'!B83</f>
        <v>0.13124382495880127</v>
      </c>
      <c r="J83" s="589">
        <f>D83*0.5/'TB5'!C83</f>
        <v>0.12933552265167236</v>
      </c>
      <c r="K83" s="582">
        <f>E83*0.5/'TB5'!D83</f>
        <v>0.14579719305038452</v>
      </c>
      <c r="L83" s="589">
        <f>F83*0.5/'TB5'!E83</f>
        <v>0.13049924373626709</v>
      </c>
      <c r="M83" s="590">
        <f>G83*0.5/'TB5'!F83</f>
        <v>0.14578247070312503</v>
      </c>
      <c r="P83" s="988"/>
    </row>
    <row r="84" spans="1:16">
      <c r="A84" s="78">
        <v>1988</v>
      </c>
      <c r="B84" s="602">
        <f>avgpeinc!AW77</f>
        <v>15886.993060895536</v>
      </c>
      <c r="C84" s="563">
        <f>avgpeinc!AX77</f>
        <v>12207.818398047422</v>
      </c>
      <c r="D84" s="562">
        <f>avgpeinc!AY77</f>
        <v>12082.988447179809</v>
      </c>
      <c r="E84" s="562">
        <f>avgpeinc!AZ77</f>
        <v>16823.147125907042</v>
      </c>
      <c r="F84" s="562">
        <f>avgpeinc!BA77</f>
        <v>9230.9871293001597</v>
      </c>
      <c r="G84" s="563">
        <f>avgpeinc!BB77</f>
        <v>20238.32104755237</v>
      </c>
      <c r="H84" s="571">
        <f>B84*0.5/'TB5'!B84</f>
        <v>0.16944479942321775</v>
      </c>
      <c r="I84" s="582">
        <f>C84*0.5/'TB5'!B84</f>
        <v>0.13020408153533936</v>
      </c>
      <c r="J84" s="589">
        <f>D84*0.5/'TB5'!C84</f>
        <v>0.12918329238891602</v>
      </c>
      <c r="K84" s="582">
        <f>E84*0.5/'TB5'!D84</f>
        <v>0.14183741807937619</v>
      </c>
      <c r="L84" s="589">
        <f>F84*0.5/'TB5'!E84</f>
        <v>0.13138890266418457</v>
      </c>
      <c r="M84" s="590">
        <f>G84*0.5/'TB5'!F84</f>
        <v>0.14261484146118161</v>
      </c>
      <c r="P84" s="988"/>
    </row>
    <row r="85" spans="1:16">
      <c r="A85" s="83">
        <v>1989</v>
      </c>
      <c r="B85" s="603">
        <f>avgpeinc!AW78</f>
        <v>16067.763319767259</v>
      </c>
      <c r="C85" s="565">
        <f>avgpeinc!AX78</f>
        <v>12478.282929155674</v>
      </c>
      <c r="D85" s="564">
        <f>avgpeinc!AY78</f>
        <v>12384.654084806862</v>
      </c>
      <c r="E85" s="564">
        <f>avgpeinc!AZ78</f>
        <v>17072.335678555126</v>
      </c>
      <c r="F85" s="564">
        <f>avgpeinc!BA78</f>
        <v>9471.7272205630561</v>
      </c>
      <c r="G85" s="565">
        <f>avgpeinc!BB78</f>
        <v>20279.323494891451</v>
      </c>
      <c r="H85" s="574">
        <f>B85*0.5/'TB5'!B85</f>
        <v>0.16931194067001343</v>
      </c>
      <c r="I85" s="585">
        <f>C85*0.5/'TB5'!B85</f>
        <v>0.13148826360702515</v>
      </c>
      <c r="J85" s="591">
        <f>D85*0.5/'TB5'!C85</f>
        <v>0.13074743747711182</v>
      </c>
      <c r="K85" s="585">
        <f>E85*0.5/'TB5'!D85</f>
        <v>0.14319819211959839</v>
      </c>
      <c r="L85" s="591">
        <f>F85*0.5/'TB5'!E85</f>
        <v>0.13194084167480469</v>
      </c>
      <c r="M85" s="592">
        <f>G85*0.5/'TB5'!F85</f>
        <v>0.14230978488922119</v>
      </c>
      <c r="P85" s="988"/>
    </row>
    <row r="86" spans="1:16">
      <c r="A86" s="78">
        <v>1990</v>
      </c>
      <c r="B86" s="602">
        <f>avgpeinc!AW79</f>
        <v>15937.570488354315</v>
      </c>
      <c r="C86" s="563">
        <f>avgpeinc!AX79</f>
        <v>12443.396380897397</v>
      </c>
      <c r="D86" s="562">
        <f>avgpeinc!AY79</f>
        <v>12304.063927520936</v>
      </c>
      <c r="E86" s="562">
        <f>avgpeinc!AZ79</f>
        <v>16563.686807932725</v>
      </c>
      <c r="F86" s="562">
        <f>avgpeinc!BA79</f>
        <v>9692.6149854088471</v>
      </c>
      <c r="G86" s="563">
        <f>avgpeinc!BB79</f>
        <v>19821.598898174707</v>
      </c>
      <c r="H86" s="571">
        <f>B86*0.5/'TB5'!B86</f>
        <v>0.16803818941116333</v>
      </c>
      <c r="I86" s="582">
        <f>C86*0.5/'TB5'!B86</f>
        <v>0.13119727373123169</v>
      </c>
      <c r="J86" s="589">
        <f>D86*0.5/'TB5'!C86</f>
        <v>0.12995022535324097</v>
      </c>
      <c r="K86" s="582">
        <f>E86*0.5/'TB5'!D86</f>
        <v>0.14035362005233762</v>
      </c>
      <c r="L86" s="589">
        <f>F86*0.5/'TB5'!E86</f>
        <v>0.13310074806213379</v>
      </c>
      <c r="M86" s="590">
        <f>G86*0.5/'TB5'!F86</f>
        <v>0.14003527164459229</v>
      </c>
      <c r="P86" s="988"/>
    </row>
    <row r="87" spans="1:16">
      <c r="A87" s="78">
        <v>1991</v>
      </c>
      <c r="B87" s="602">
        <f>avgpeinc!AW80</f>
        <v>15445.689746477938</v>
      </c>
      <c r="C87" s="563">
        <f>avgpeinc!AX80</f>
        <v>12226.384260827943</v>
      </c>
      <c r="D87" s="562">
        <f>avgpeinc!AY80</f>
        <v>11972.364812060874</v>
      </c>
      <c r="E87" s="562">
        <f>avgpeinc!AZ80</f>
        <v>15917.716167289234</v>
      </c>
      <c r="F87" s="562">
        <f>avgpeinc!BA80</f>
        <v>9685.4819629895701</v>
      </c>
      <c r="G87" s="563">
        <f>avgpeinc!BB80</f>
        <v>19458.339443504345</v>
      </c>
      <c r="H87" s="571">
        <f>B87*0.5/'TB5'!B87</f>
        <v>0.16619127988815308</v>
      </c>
      <c r="I87" s="582">
        <f>C87*0.5/'TB5'!B87</f>
        <v>0.13155245780944824</v>
      </c>
      <c r="J87" s="589">
        <f>D87*0.5/'TB5'!C87</f>
        <v>0.12946504354476929</v>
      </c>
      <c r="K87" s="582">
        <f>E87*0.5/'TB5'!D87</f>
        <v>0.13898926973342896</v>
      </c>
      <c r="L87" s="589">
        <f>F87*0.5/'TB5'!E87</f>
        <v>0.13373726606369019</v>
      </c>
      <c r="M87" s="590">
        <f>G87*0.5/'TB5'!F87</f>
        <v>0.13997864723205566</v>
      </c>
      <c r="P87" s="988"/>
    </row>
    <row r="88" spans="1:16">
      <c r="A88" s="78">
        <v>1992</v>
      </c>
      <c r="B88" s="602">
        <f>avgpeinc!AW81</f>
        <v>15001.933434616087</v>
      </c>
      <c r="C88" s="563">
        <f>avgpeinc!AX81</f>
        <v>11761.379076293013</v>
      </c>
      <c r="D88" s="562">
        <f>avgpeinc!AY81</f>
        <v>11627.916926894948</v>
      </c>
      <c r="E88" s="562">
        <f>avgpeinc!AZ81</f>
        <v>15455.384776728981</v>
      </c>
      <c r="F88" s="562">
        <f>avgpeinc!BA81</f>
        <v>9286.3393488486527</v>
      </c>
      <c r="G88" s="563">
        <f>avgpeinc!BB81</f>
        <v>19028.622676121104</v>
      </c>
      <c r="H88" s="571">
        <f>B88*0.5/'TB5'!B88</f>
        <v>0.15830767154693606</v>
      </c>
      <c r="I88" s="582">
        <f>C88*0.5/'TB5'!B88</f>
        <v>0.12411177158355713</v>
      </c>
      <c r="J88" s="589">
        <f>D88*0.5/'TB5'!C88</f>
        <v>0.12292790412902831</v>
      </c>
      <c r="K88" s="582">
        <f>E88*0.5/'TB5'!D88</f>
        <v>0.13191646337509155</v>
      </c>
      <c r="L88" s="589">
        <f>F88*0.5/'TB5'!E88</f>
        <v>0.12602037191390991</v>
      </c>
      <c r="M88" s="590">
        <f>G88*0.5/'TB5'!F88</f>
        <v>0.13417649269104004</v>
      </c>
      <c r="P88" s="988"/>
    </row>
    <row r="89" spans="1:16">
      <c r="A89" s="78">
        <v>1993</v>
      </c>
      <c r="B89" s="602">
        <f>avgpeinc!AW82</f>
        <v>15185.961568841851</v>
      </c>
      <c r="C89" s="563">
        <f>avgpeinc!AX82</f>
        <v>11944.229644835283</v>
      </c>
      <c r="D89" s="562">
        <f>avgpeinc!AY82</f>
        <v>12010.724035581447</v>
      </c>
      <c r="E89" s="562">
        <f>avgpeinc!AZ82</f>
        <v>15896.520119365452</v>
      </c>
      <c r="F89" s="562">
        <f>avgpeinc!BA82</f>
        <v>9389.5684593855312</v>
      </c>
      <c r="G89" s="563">
        <f>avgpeinc!BB82</f>
        <v>19167.736211359817</v>
      </c>
      <c r="H89" s="571">
        <f>B89*0.5/'TB5'!B89</f>
        <v>0.15894609689712527</v>
      </c>
      <c r="I89" s="582">
        <f>C89*0.5/'TB5'!B89</f>
        <v>0.12501603364944458</v>
      </c>
      <c r="J89" s="589">
        <f>D89*0.5/'TB5'!C89</f>
        <v>0.12549304962158203</v>
      </c>
      <c r="K89" s="582">
        <f>E89*0.5/'TB5'!D89</f>
        <v>0.13367658853530884</v>
      </c>
      <c r="L89" s="589">
        <f>F89*0.5/'TB5'!E89</f>
        <v>0.12724155187606814</v>
      </c>
      <c r="M89" s="590">
        <f>G89*0.5/'TB5'!F89</f>
        <v>0.13405418395996094</v>
      </c>
      <c r="P89" s="988"/>
    </row>
    <row r="90" spans="1:16">
      <c r="A90" s="78">
        <v>1994</v>
      </c>
      <c r="B90" s="602">
        <f>avgpeinc!AW83</f>
        <v>15563.563867583329</v>
      </c>
      <c r="C90" s="563">
        <f>avgpeinc!AX83</f>
        <v>12429.168800306637</v>
      </c>
      <c r="D90" s="562">
        <f>avgpeinc!AY83</f>
        <v>12557.091268664388</v>
      </c>
      <c r="E90" s="562">
        <f>avgpeinc!AZ83</f>
        <v>16354.635591687684</v>
      </c>
      <c r="F90" s="562">
        <f>avgpeinc!BA83</f>
        <v>9860.3999553494559</v>
      </c>
      <c r="G90" s="563">
        <f>avgpeinc!BB83</f>
        <v>19720.503609433112</v>
      </c>
      <c r="H90" s="571">
        <f>B90*0.5/'TB5'!B90</f>
        <v>0.15776264667510986</v>
      </c>
      <c r="I90" s="582">
        <f>C90*0.5/'TB5'!B90</f>
        <v>0.12599033117294312</v>
      </c>
      <c r="J90" s="589">
        <f>D90*0.5/'TB5'!C90</f>
        <v>0.12715691328048706</v>
      </c>
      <c r="K90" s="582">
        <f>E90*0.5/'TB5'!D90</f>
        <v>0.1338840126991272</v>
      </c>
      <c r="L90" s="589">
        <f>F90*0.5/'TB5'!E90</f>
        <v>0.12859779596328735</v>
      </c>
      <c r="M90" s="590">
        <f>G90*0.5/'TB5'!F90</f>
        <v>0.13358867168426514</v>
      </c>
      <c r="P90" s="988"/>
    </row>
    <row r="91" spans="1:16">
      <c r="A91" s="78">
        <v>1995</v>
      </c>
      <c r="B91" s="602">
        <f>avgpeinc!AW84</f>
        <v>15509.295953491073</v>
      </c>
      <c r="C91" s="563">
        <f>avgpeinc!AX84</f>
        <v>12532.561987078372</v>
      </c>
      <c r="D91" s="562">
        <f>avgpeinc!AY84</f>
        <v>12557.94064611043</v>
      </c>
      <c r="E91" s="562">
        <f>avgpeinc!AZ84</f>
        <v>16684.451377332334</v>
      </c>
      <c r="F91" s="562">
        <f>avgpeinc!BA84</f>
        <v>9823.7265638388326</v>
      </c>
      <c r="G91" s="563">
        <f>avgpeinc!BB84</f>
        <v>19695.448527942488</v>
      </c>
      <c r="H91" s="571">
        <f>B91*0.5/'TB5'!B91</f>
        <v>0.15379762649536133</v>
      </c>
      <c r="I91" s="582">
        <f>C91*0.5/'TB5'!B91</f>
        <v>0.12427890300750732</v>
      </c>
      <c r="J91" s="589">
        <f>D91*0.5/'TB5'!C91</f>
        <v>0.12508499622344971</v>
      </c>
      <c r="K91" s="582">
        <f>E91*0.5/'TB5'!D91</f>
        <v>0.13379007577896121</v>
      </c>
      <c r="L91" s="589">
        <f>F91*0.5/'TB5'!E91</f>
        <v>0.12484699487686157</v>
      </c>
      <c r="M91" s="590">
        <f>G91*0.5/'TB5'!F91</f>
        <v>0.13038510084152222</v>
      </c>
      <c r="P91" s="988"/>
    </row>
    <row r="92" spans="1:16">
      <c r="A92" s="78">
        <v>1996</v>
      </c>
      <c r="B92" s="602">
        <f>avgpeinc!AW85</f>
        <v>15686.680095451582</v>
      </c>
      <c r="C92" s="563">
        <f>avgpeinc!AX85</f>
        <v>12783.994884681981</v>
      </c>
      <c r="D92" s="562">
        <f>avgpeinc!AY85</f>
        <v>12852.900646924356</v>
      </c>
      <c r="E92" s="562">
        <f>avgpeinc!AZ85</f>
        <v>16826.175011933115</v>
      </c>
      <c r="F92" s="562">
        <f>avgpeinc!BA85</f>
        <v>10127.90126552218</v>
      </c>
      <c r="G92" s="563">
        <f>avgpeinc!BB85</f>
        <v>19908.297315600877</v>
      </c>
      <c r="H92" s="571">
        <f>B92*0.5/'TB5'!B92</f>
        <v>0.15079790353775024</v>
      </c>
      <c r="I92" s="582">
        <f>C92*0.5/'TB5'!B92</f>
        <v>0.12289404869079591</v>
      </c>
      <c r="J92" s="589">
        <f>D92*0.5/'TB5'!C92</f>
        <v>0.12402337789535524</v>
      </c>
      <c r="K92" s="582">
        <f>E92*0.5/'TB5'!D92</f>
        <v>0.13101530075073242</v>
      </c>
      <c r="L92" s="589">
        <f>F92*0.5/'TB5'!E92</f>
        <v>0.12442415952682497</v>
      </c>
      <c r="M92" s="590">
        <f>G92*0.5/'TB5'!F92</f>
        <v>0.12802004814147949</v>
      </c>
      <c r="P92" s="988"/>
    </row>
    <row r="93" spans="1:16">
      <c r="A93" s="78">
        <v>1997</v>
      </c>
      <c r="B93" s="602">
        <f>avgpeinc!AW86</f>
        <v>16025.419057180603</v>
      </c>
      <c r="C93" s="563">
        <f>avgpeinc!AX86</f>
        <v>13108.551610200147</v>
      </c>
      <c r="D93" s="562">
        <f>avgpeinc!AY86</f>
        <v>13253.067567534774</v>
      </c>
      <c r="E93" s="562">
        <f>avgpeinc!AZ86</f>
        <v>17281.530263594675</v>
      </c>
      <c r="F93" s="562">
        <f>avgpeinc!BA86</f>
        <v>10357.557148255242</v>
      </c>
      <c r="G93" s="563">
        <f>avgpeinc!BB86</f>
        <v>20394.363853311868</v>
      </c>
      <c r="H93" s="571">
        <f>B93*0.5/'TB5'!B93</f>
        <v>0.14862990379333499</v>
      </c>
      <c r="I93" s="582">
        <f>C93*0.5/'TB5'!B93</f>
        <v>0.12157702445983888</v>
      </c>
      <c r="J93" s="589">
        <f>D93*0.5/'TB5'!C93</f>
        <v>0.12292462587356567</v>
      </c>
      <c r="K93" s="582">
        <f>E93*0.5/'TB5'!D93</f>
        <v>0.12970769405364987</v>
      </c>
      <c r="L93" s="589">
        <f>F93*0.5/'TB5'!E93</f>
        <v>0.12280756235122681</v>
      </c>
      <c r="M93" s="590">
        <f>G93*0.5/'TB5'!F93</f>
        <v>0.12663120031356812</v>
      </c>
      <c r="P93" s="988"/>
    </row>
    <row r="94" spans="1:16">
      <c r="A94" s="78">
        <v>1998</v>
      </c>
      <c r="B94" s="602">
        <f>avgpeinc!AW87</f>
        <v>16687.319678164258</v>
      </c>
      <c r="C94" s="563">
        <f>avgpeinc!AX87</f>
        <v>13645.606106207788</v>
      </c>
      <c r="D94" s="562">
        <f>avgpeinc!AY87</f>
        <v>13850.938652798601</v>
      </c>
      <c r="E94" s="562">
        <f>avgpeinc!AZ87</f>
        <v>17880.839315589456</v>
      </c>
      <c r="F94" s="562">
        <f>avgpeinc!BA87</f>
        <v>10801.546673352059</v>
      </c>
      <c r="G94" s="563">
        <f>avgpeinc!BB87</f>
        <v>21223.307034909711</v>
      </c>
      <c r="H94" s="571">
        <f>B94*0.5/'TB5'!B94</f>
        <v>0.14906054735183716</v>
      </c>
      <c r="I94" s="582">
        <f>C94*0.5/'TB5'!B94</f>
        <v>0.12189024686813354</v>
      </c>
      <c r="J94" s="589">
        <f>D94*0.5/'TB5'!C94</f>
        <v>0.1230703592300415</v>
      </c>
      <c r="K94" s="582">
        <f>E94*0.5/'TB5'!D94</f>
        <v>0.12897276878356934</v>
      </c>
      <c r="L94" s="589">
        <f>F94*0.5/'TB5'!E94</f>
        <v>0.12377870082855223</v>
      </c>
      <c r="M94" s="590">
        <f>G94*0.5/'TB5'!F94</f>
        <v>0.12703794240951538</v>
      </c>
      <c r="P94" s="988"/>
    </row>
    <row r="95" spans="1:16">
      <c r="A95" s="83">
        <v>1999</v>
      </c>
      <c r="B95" s="603">
        <f>avgpeinc!AW88</f>
        <v>17031.824297061248</v>
      </c>
      <c r="C95" s="565">
        <f>avgpeinc!AX88</f>
        <v>14132.240913844842</v>
      </c>
      <c r="D95" s="564">
        <f>avgpeinc!AY88</f>
        <v>14413.948062922587</v>
      </c>
      <c r="E95" s="564">
        <f>avgpeinc!AZ88</f>
        <v>18886.692358206925</v>
      </c>
      <c r="F95" s="564">
        <f>avgpeinc!BA88</f>
        <v>10981.581146969083</v>
      </c>
      <c r="G95" s="565">
        <f>avgpeinc!BB88</f>
        <v>21813.784543125439</v>
      </c>
      <c r="H95" s="574">
        <f>B95*0.5/'TB5'!B95</f>
        <v>0.14768904447555539</v>
      </c>
      <c r="I95" s="585">
        <f>C95*0.5/'TB5'!B95</f>
        <v>0.12254571914672852</v>
      </c>
      <c r="J95" s="591">
        <f>D95*0.5/'TB5'!C95</f>
        <v>0.12333309650421143</v>
      </c>
      <c r="K95" s="585">
        <f>E95*0.5/'TB5'!D95</f>
        <v>0.13078159093856812</v>
      </c>
      <c r="L95" s="591">
        <f>F95*0.5/'TB5'!E95</f>
        <v>0.12399089336395264</v>
      </c>
      <c r="M95" s="592">
        <f>G95*0.5/'TB5'!F95</f>
        <v>0.12656146287918091</v>
      </c>
      <c r="P95" s="988"/>
    </row>
    <row r="96" spans="1:16">
      <c r="A96" s="88">
        <v>2000</v>
      </c>
      <c r="B96" s="604">
        <f>avgpeinc!AW89</f>
        <v>17409.637472531929</v>
      </c>
      <c r="C96" s="567">
        <f>avgpeinc!AX89</f>
        <v>14450.148064309147</v>
      </c>
      <c r="D96" s="566">
        <f>avgpeinc!AY89</f>
        <v>14774.535125722414</v>
      </c>
      <c r="E96" s="566">
        <f>avgpeinc!AZ89</f>
        <v>19158.689040859877</v>
      </c>
      <c r="F96" s="566">
        <f>avgpeinc!BA89</f>
        <v>11265.506962268135</v>
      </c>
      <c r="G96" s="567">
        <f>avgpeinc!BB89</f>
        <v>22191.342866197414</v>
      </c>
      <c r="H96" s="575">
        <f>B96*0.5/'TB5'!B96</f>
        <v>0.14615023136138916</v>
      </c>
      <c r="I96" s="586">
        <f>C96*0.5/'TB5'!B96</f>
        <v>0.12130594253540039</v>
      </c>
      <c r="J96" s="593">
        <f>D96*0.5/'TB5'!C96</f>
        <v>0.12214291095733641</v>
      </c>
      <c r="K96" s="586">
        <f>E96*0.5/'TB5'!D96</f>
        <v>0.12833708524703979</v>
      </c>
      <c r="L96" s="593">
        <f>F96*0.5/'TB5'!E96</f>
        <v>0.1233569383621216</v>
      </c>
      <c r="M96" s="594">
        <f>G96*0.5/'TB5'!F96</f>
        <v>0.12512588500976565</v>
      </c>
      <c r="P96" s="988"/>
    </row>
    <row r="97" spans="1:16">
      <c r="A97" s="78">
        <v>2001</v>
      </c>
      <c r="B97" s="602">
        <f>avgpeinc!AW90</f>
        <v>17724.300594128279</v>
      </c>
      <c r="C97" s="563">
        <f>avgpeinc!AX90</f>
        <v>14715.963710677925</v>
      </c>
      <c r="D97" s="562">
        <f>avgpeinc!AY90</f>
        <v>14912.799825492635</v>
      </c>
      <c r="E97" s="562">
        <f>avgpeinc!AZ90</f>
        <v>19260.750590335407</v>
      </c>
      <c r="F97" s="562">
        <f>avgpeinc!BA90</f>
        <v>11601.393109478739</v>
      </c>
      <c r="G97" s="563">
        <f>avgpeinc!BB90</f>
        <v>22281.771599719297</v>
      </c>
      <c r="H97" s="571">
        <f>B97*0.5/'TB5'!B97</f>
        <v>0.14948296546936035</v>
      </c>
      <c r="I97" s="582">
        <f>C97*0.5/'TB5'!B97</f>
        <v>0.12411129474639893</v>
      </c>
      <c r="J97" s="589">
        <f>D97*0.5/'TB5'!C97</f>
        <v>0.12448614835739137</v>
      </c>
      <c r="K97" s="582">
        <f>E97*0.5/'TB5'!D97</f>
        <v>0.1309775710105896</v>
      </c>
      <c r="L97" s="589">
        <f>F97*0.5/'TB5'!E97</f>
        <v>0.12571513652801514</v>
      </c>
      <c r="M97" s="590">
        <f>G97*0.5/'TB5'!F97</f>
        <v>0.12716913223266602</v>
      </c>
      <c r="P97" s="988"/>
    </row>
    <row r="98" spans="1:16">
      <c r="A98" s="78">
        <v>2002</v>
      </c>
      <c r="B98" s="602">
        <f>avgpeinc!AW91</f>
        <v>17532.612941796098</v>
      </c>
      <c r="C98" s="563">
        <f>avgpeinc!AX91</f>
        <v>14592.94869766478</v>
      </c>
      <c r="D98" s="562">
        <f>avgpeinc!AY91</f>
        <v>14832.388509511986</v>
      </c>
      <c r="E98" s="562">
        <f>avgpeinc!AZ91</f>
        <v>18956.795131292471</v>
      </c>
      <c r="F98" s="562">
        <f>avgpeinc!BA91</f>
        <v>11600.553895289266</v>
      </c>
      <c r="G98" s="563">
        <f>avgpeinc!BB91</f>
        <v>21768.487106388795</v>
      </c>
      <c r="H98" s="571">
        <f>B98*0.5/'TB5'!B98</f>
        <v>0.14821606874465942</v>
      </c>
      <c r="I98" s="582">
        <f>C98*0.5/'TB5'!B98</f>
        <v>0.12336492538452147</v>
      </c>
      <c r="J98" s="589">
        <f>D98*0.5/'TB5'!C98</f>
        <v>0.12446385622024536</v>
      </c>
      <c r="K98" s="582">
        <f>E98*0.5/'TB5'!D98</f>
        <v>0.13062483072280887</v>
      </c>
      <c r="L98" s="589">
        <f>F98*0.5/'TB5'!E98</f>
        <v>0.12385213375091551</v>
      </c>
      <c r="M98" s="590">
        <f>G98*0.5/'TB5'!F98</f>
        <v>0.12537896633148191</v>
      </c>
      <c r="P98" s="988"/>
    </row>
    <row r="99" spans="1:16">
      <c r="A99" s="78">
        <v>2003</v>
      </c>
      <c r="B99" s="602">
        <f>avgpeinc!AW92</f>
        <v>17356.841560832567</v>
      </c>
      <c r="C99" s="563">
        <f>avgpeinc!AX92</f>
        <v>14412.298259156571</v>
      </c>
      <c r="D99" s="562">
        <f>avgpeinc!AY92</f>
        <v>14603.513444214233</v>
      </c>
      <c r="E99" s="562">
        <f>avgpeinc!AZ92</f>
        <v>18437.366199273347</v>
      </c>
      <c r="F99" s="562">
        <f>avgpeinc!BA92</f>
        <v>11615.024602335259</v>
      </c>
      <c r="G99" s="563">
        <f>avgpeinc!BB92</f>
        <v>21422.331684126988</v>
      </c>
      <c r="H99" s="571">
        <f>B99*0.5/'TB5'!B99</f>
        <v>0.1451382040977478</v>
      </c>
      <c r="I99" s="582">
        <f>C99*0.5/'TB5'!B99</f>
        <v>0.12051588296890257</v>
      </c>
      <c r="J99" s="589">
        <f>D99*0.5/'TB5'!C99</f>
        <v>0.12138330936431885</v>
      </c>
      <c r="K99" s="582">
        <f>E99*0.5/'TB5'!D99</f>
        <v>0.12661731243133545</v>
      </c>
      <c r="L99" s="589">
        <f>F99*0.5/'TB5'!E99</f>
        <v>0.12152761220932007</v>
      </c>
      <c r="M99" s="590">
        <f>G99*0.5/'TB5'!F99</f>
        <v>0.12239789962768557</v>
      </c>
      <c r="P99" s="988"/>
    </row>
    <row r="100" spans="1:16">
      <c r="A100" s="78">
        <v>2004</v>
      </c>
      <c r="B100" s="602">
        <f>avgpeinc!AW93</f>
        <v>17442.044998712732</v>
      </c>
      <c r="C100" s="563">
        <f>avgpeinc!AX93</f>
        <v>14498.297039354553</v>
      </c>
      <c r="D100" s="562">
        <f>avgpeinc!AY93</f>
        <v>14729.444924422241</v>
      </c>
      <c r="E100" s="562">
        <f>avgpeinc!AZ93</f>
        <v>18535.528808717914</v>
      </c>
      <c r="F100" s="562">
        <f>avgpeinc!BA93</f>
        <v>11688.761318439374</v>
      </c>
      <c r="G100" s="563">
        <f>avgpeinc!BB93</f>
        <v>21439.990704038664</v>
      </c>
      <c r="H100" s="571">
        <f>B100*0.5/'TB5'!B100</f>
        <v>0.14188343286514282</v>
      </c>
      <c r="I100" s="582">
        <f>C100*0.5/'TB5'!B100</f>
        <v>0.11793732643127441</v>
      </c>
      <c r="J100" s="589">
        <f>D100*0.5/'TB5'!C100</f>
        <v>0.11903876066207886</v>
      </c>
      <c r="K100" s="582">
        <f>E100*0.5/'TB5'!D100</f>
        <v>0.12345921993255614</v>
      </c>
      <c r="L100" s="589">
        <f>F100*0.5/'TB5'!E100</f>
        <v>0.11941671371459961</v>
      </c>
      <c r="M100" s="590">
        <f>G100*0.5/'TB5'!F100</f>
        <v>0.11954748630523682</v>
      </c>
      <c r="P100" s="988"/>
    </row>
    <row r="101" spans="1:16">
      <c r="A101" s="78">
        <v>2005</v>
      </c>
      <c r="B101" s="602">
        <f>avgpeinc!AW94</f>
        <v>17396.833319567759</v>
      </c>
      <c r="C101" s="563">
        <f>avgpeinc!AX94</f>
        <v>14505.84354930775</v>
      </c>
      <c r="D101" s="562">
        <f>avgpeinc!AY94</f>
        <v>14662.192776719763</v>
      </c>
      <c r="E101" s="562">
        <f>avgpeinc!AZ94</f>
        <v>18508.287137052492</v>
      </c>
      <c r="F101" s="562">
        <f>avgpeinc!BA94</f>
        <v>11679.397212531268</v>
      </c>
      <c r="G101" s="563">
        <f>avgpeinc!BB94</f>
        <v>21273.590817620301</v>
      </c>
      <c r="H101" s="571">
        <f>B101*0.5/'TB5'!B101</f>
        <v>0.13831955194473267</v>
      </c>
      <c r="I101" s="582">
        <f>C101*0.5/'TB5'!B101</f>
        <v>0.11533373594284059</v>
      </c>
      <c r="J101" s="589">
        <f>D101*0.5/'TB5'!C101</f>
        <v>0.11643821001052858</v>
      </c>
      <c r="K101" s="582">
        <f>E101*0.5/'TB5'!D101</f>
        <v>0.12067747116088867</v>
      </c>
      <c r="L101" s="589">
        <f>F101*0.5/'TB5'!E101</f>
        <v>0.11637413501739503</v>
      </c>
      <c r="M101" s="590">
        <f>G101*0.5/'TB5'!F101</f>
        <v>0.11614465713500977</v>
      </c>
      <c r="P101" s="988"/>
    </row>
    <row r="102" spans="1:16">
      <c r="A102" s="78">
        <v>2006</v>
      </c>
      <c r="B102" s="602">
        <f>avgpeinc!AW95</f>
        <v>17450.579666518308</v>
      </c>
      <c r="C102" s="563">
        <f>avgpeinc!AX95</f>
        <v>14586.870641418211</v>
      </c>
      <c r="D102" s="562">
        <f>avgpeinc!AY95</f>
        <v>14708.764477467816</v>
      </c>
      <c r="E102" s="562">
        <f>avgpeinc!AZ95</f>
        <v>18589.426095501782</v>
      </c>
      <c r="F102" s="562">
        <f>avgpeinc!BA95</f>
        <v>11705.268536632711</v>
      </c>
      <c r="G102" s="563">
        <f>avgpeinc!BB95</f>
        <v>21235.81713093512</v>
      </c>
      <c r="H102" s="571">
        <f>B102*0.5/'TB5'!B102</f>
        <v>0.13535594940185547</v>
      </c>
      <c r="I102" s="582">
        <f>C102*0.5/'TB5'!B102</f>
        <v>0.11314350366592407</v>
      </c>
      <c r="J102" s="589">
        <f>D102*0.5/'TB5'!C102</f>
        <v>0.11408495903015135</v>
      </c>
      <c r="K102" s="582">
        <f>E102*0.5/'TB5'!D102</f>
        <v>0.11809557676315308</v>
      </c>
      <c r="L102" s="589">
        <f>F102*0.5/'TB5'!E102</f>
        <v>0.11397284269332887</v>
      </c>
      <c r="M102" s="590">
        <f>G102*0.5/'TB5'!F102</f>
        <v>0.11361521482467653</v>
      </c>
      <c r="P102" s="988"/>
    </row>
    <row r="103" spans="1:16">
      <c r="A103" s="78">
        <v>2007</v>
      </c>
      <c r="B103" s="602">
        <f>avgpeinc!AW96</f>
        <v>17486.266496865519</v>
      </c>
      <c r="C103" s="563">
        <f>avgpeinc!AX96</f>
        <v>14648.899135240063</v>
      </c>
      <c r="D103" s="562">
        <f>avgpeinc!AY96</f>
        <v>14335.849966400156</v>
      </c>
      <c r="E103" s="562">
        <f>avgpeinc!AZ96</f>
        <v>18366.041928320818</v>
      </c>
      <c r="F103" s="562">
        <f>avgpeinc!BA96</f>
        <v>11941.889890852111</v>
      </c>
      <c r="G103" s="563">
        <f>avgpeinc!BB96</f>
        <v>21464.72148182616</v>
      </c>
      <c r="H103" s="571">
        <f>B103*0.5/'TB5'!B103</f>
        <v>0.13738417625427246</v>
      </c>
      <c r="I103" s="582">
        <f>C103*0.5/'TB5'!B103</f>
        <v>0.11509186029434204</v>
      </c>
      <c r="J103" s="589">
        <f>D103*0.5/'TB5'!C103</f>
        <v>0.11336588859558104</v>
      </c>
      <c r="K103" s="582">
        <f>E103*0.5/'TB5'!D103</f>
        <v>0.11849355697631836</v>
      </c>
      <c r="L103" s="589">
        <f>F103*0.5/'TB5'!E103</f>
        <v>0.11750710010528566</v>
      </c>
      <c r="M103" s="590">
        <f>G103*0.5/'TB5'!F103</f>
        <v>0.11621773242950439</v>
      </c>
      <c r="P103" s="988"/>
    </row>
    <row r="104" spans="1:16">
      <c r="A104" s="78">
        <v>2008</v>
      </c>
      <c r="B104" s="602">
        <f>avgpeinc!AW97</f>
        <v>17063.931876090512</v>
      </c>
      <c r="C104" s="563">
        <f>avgpeinc!AX97</f>
        <v>14315.917676321949</v>
      </c>
      <c r="D104" s="562">
        <f>avgpeinc!AY97</f>
        <v>14097.137535038297</v>
      </c>
      <c r="E104" s="562">
        <f>avgpeinc!AZ97</f>
        <v>17759.865934659898</v>
      </c>
      <c r="F104" s="562">
        <f>avgpeinc!BA97</f>
        <v>11769.528080120463</v>
      </c>
      <c r="G104" s="563">
        <f>avgpeinc!BB97</f>
        <v>20792.187346319322</v>
      </c>
      <c r="H104" s="571">
        <f>B104*0.5/'TB5'!B104</f>
        <v>0.13710874319076538</v>
      </c>
      <c r="I104" s="582">
        <f>C104*0.5/'TB5'!B104</f>
        <v>0.11502844095230104</v>
      </c>
      <c r="J104" s="589">
        <f>D104*0.5/'TB5'!C104</f>
        <v>0.11402058601379395</v>
      </c>
      <c r="K104" s="582">
        <f>E104*0.5/'TB5'!D104</f>
        <v>0.117670476436615</v>
      </c>
      <c r="L104" s="589">
        <f>F104*0.5/'TB5'!E104</f>
        <v>0.11781996488571167</v>
      </c>
      <c r="M104" s="590">
        <f>G104*0.5/'TB5'!F104</f>
        <v>0.11576944589614868</v>
      </c>
      <c r="P104" s="988"/>
    </row>
    <row r="105" spans="1:16">
      <c r="A105" s="83">
        <v>2009</v>
      </c>
      <c r="B105" s="605">
        <f>avgpeinc!AW98</f>
        <v>16140.689553518112</v>
      </c>
      <c r="C105" s="606">
        <f>avgpeinc!AX98</f>
        <v>13648.412332357333</v>
      </c>
      <c r="D105" s="564">
        <f>avgpeinc!AY98</f>
        <v>13226.240750934712</v>
      </c>
      <c r="E105" s="564">
        <f>avgpeinc!AZ98</f>
        <v>16414.249929545196</v>
      </c>
      <c r="F105" s="564">
        <f>avgpeinc!BA98</f>
        <v>11538.90600812951</v>
      </c>
      <c r="G105" s="565">
        <f>avgpeinc!BB98</f>
        <v>19745.763905879325</v>
      </c>
      <c r="H105" s="574">
        <f>B105*0.5/'TB5'!B105</f>
        <v>0.13589709997177124</v>
      </c>
      <c r="I105" s="585">
        <f>C105*0.5/'TB5'!B105</f>
        <v>0.11491328477859498</v>
      </c>
      <c r="J105" s="595">
        <f>D105*0.5/'TB5'!C105</f>
        <v>0.11304193735122681</v>
      </c>
      <c r="K105" s="596">
        <f>E105*0.5/'TB5'!D105</f>
        <v>0.11635267734527591</v>
      </c>
      <c r="L105" s="591">
        <f>F105*0.5/'TB5'!E105</f>
        <v>0.1176654100418091</v>
      </c>
      <c r="M105" s="592">
        <f>G105*0.5/'TB5'!F105</f>
        <v>0.11484199762344362</v>
      </c>
      <c r="P105" s="988"/>
    </row>
    <row r="106" spans="1:16">
      <c r="A106" s="78">
        <v>2010</v>
      </c>
      <c r="B106" s="607">
        <f>avgpeinc!AW99</f>
        <v>15831.829676562882</v>
      </c>
      <c r="C106" s="608">
        <f>avgpeinc!AX99</f>
        <v>13485.812373019176</v>
      </c>
      <c r="D106" s="562">
        <f>avgpeinc!AY99</f>
        <v>13037.376622684429</v>
      </c>
      <c r="E106" s="562">
        <f>avgpeinc!AZ99</f>
        <v>15983.913189614668</v>
      </c>
      <c r="F106" s="562">
        <f>avgpeinc!BA99</f>
        <v>11560.057111256625</v>
      </c>
      <c r="G106" s="563">
        <f>avgpeinc!BB99</f>
        <v>19181.801134746089</v>
      </c>
      <c r="H106" s="571">
        <f>B106*0.5/'TB5'!B106</f>
        <v>0.13031774759292603</v>
      </c>
      <c r="I106" s="582">
        <f>C106*0.5/'TB5'!B106</f>
        <v>0.11100679636001587</v>
      </c>
      <c r="J106" s="597">
        <f>D106*0.5/'TB5'!C106</f>
        <v>0.1093980073928833</v>
      </c>
      <c r="K106" s="598">
        <f>E106*0.5/'TB5'!D106</f>
        <v>0.11126339435577395</v>
      </c>
      <c r="L106" s="589">
        <f>F106*0.5/'TB5'!E106</f>
        <v>0.11474704742431641</v>
      </c>
      <c r="M106" s="590">
        <f>G106*0.5/'TB5'!F106</f>
        <v>0.10968452692031858</v>
      </c>
      <c r="P106" s="988"/>
    </row>
    <row r="107" spans="1:16">
      <c r="A107" s="78">
        <v>2011</v>
      </c>
      <c r="B107" s="607">
        <f>avgpeinc!AW100</f>
        <v>15715.217372696547</v>
      </c>
      <c r="C107" s="608">
        <f>avgpeinc!AX100</f>
        <v>13393.701337157203</v>
      </c>
      <c r="D107" s="562">
        <f>avgpeinc!AY100</f>
        <v>12834.922750841291</v>
      </c>
      <c r="E107" s="562">
        <f>avgpeinc!AZ100</f>
        <v>16191.687298490357</v>
      </c>
      <c r="F107" s="562">
        <f>avgpeinc!BA100</f>
        <v>11284.478812625393</v>
      </c>
      <c r="G107" s="563">
        <f>avgpeinc!BB100</f>
        <v>18970.291510224237</v>
      </c>
      <c r="H107" s="571">
        <f>B107*0.5/'TB5'!B107</f>
        <v>0.12730598449707031</v>
      </c>
      <c r="I107" s="582">
        <f>C107*0.5/'TB5'!B107</f>
        <v>0.10849982500076293</v>
      </c>
      <c r="J107" s="597">
        <f>D107*0.5/'TB5'!C107</f>
        <v>0.10639446973800659</v>
      </c>
      <c r="K107" s="598">
        <f>E107*0.5/'TB5'!D107</f>
        <v>0.1100674867630005</v>
      </c>
      <c r="L107" s="589">
        <f>F107*0.5/'TB5'!E107</f>
        <v>0.11119943857192995</v>
      </c>
      <c r="M107" s="590">
        <f>G107*0.5/'TB5'!F107</f>
        <v>0.10717809200286864</v>
      </c>
      <c r="P107" s="988"/>
    </row>
    <row r="108" spans="1:16">
      <c r="A108" s="78">
        <v>2012</v>
      </c>
      <c r="B108" s="607">
        <f>avgpeinc!AW101</f>
        <v>15646.291919794547</v>
      </c>
      <c r="C108" s="608">
        <f>avgpeinc!AX101</f>
        <v>13353.344696561589</v>
      </c>
      <c r="D108" s="562">
        <f>avgpeinc!AY101</f>
        <v>12776.585634299799</v>
      </c>
      <c r="E108" s="562">
        <f>avgpeinc!AZ101</f>
        <v>16161.127182632694</v>
      </c>
      <c r="F108" s="562">
        <f>avgpeinc!BA101</f>
        <v>11290.244969438305</v>
      </c>
      <c r="G108" s="563">
        <f>avgpeinc!BB101</f>
        <v>18619.445661740938</v>
      </c>
      <c r="H108" s="571">
        <f>B108*0.5/'TB5'!B108</f>
        <v>0.12380164861679077</v>
      </c>
      <c r="I108" s="582">
        <f>C108*0.5/'TB5'!B108</f>
        <v>0.10565865039825438</v>
      </c>
      <c r="J108" s="597">
        <f>D108*0.5/'TB5'!C108</f>
        <v>0.10356193780899048</v>
      </c>
      <c r="K108" s="598">
        <f>E108*0.5/'TB5'!D108</f>
        <v>0.10664719343185426</v>
      </c>
      <c r="L108" s="589">
        <f>F108*0.5/'TB5'!E108</f>
        <v>0.10949915647506714</v>
      </c>
      <c r="M108" s="590">
        <f>G108*0.5/'TB5'!F108</f>
        <v>0.10320013761520386</v>
      </c>
      <c r="P108" s="988"/>
    </row>
    <row r="109" spans="1:16">
      <c r="A109" s="78">
        <v>2013</v>
      </c>
      <c r="B109" s="607">
        <f>avgpeinc!AW102</f>
        <v>16156.324048334653</v>
      </c>
      <c r="C109" s="608">
        <f>avgpeinc!AX102</f>
        <v>13833.194063546671</v>
      </c>
      <c r="D109" s="562">
        <f>avgpeinc!AY102</f>
        <v>13243.14817666331</v>
      </c>
      <c r="E109" s="562">
        <f>avgpeinc!AZ102</f>
        <v>16806.114064743397</v>
      </c>
      <c r="F109" s="562">
        <f>avgpeinc!BA102</f>
        <v>11628.660813788354</v>
      </c>
      <c r="G109" s="563">
        <f>avgpeinc!BB102</f>
        <v>19024.328626305345</v>
      </c>
      <c r="H109" s="571">
        <f>B109*0.5/'TB5'!B109</f>
        <v>0.1276591420173645</v>
      </c>
      <c r="I109" s="582">
        <f>C109*0.5/'TB5'!B109</f>
        <v>0.10930293798446655</v>
      </c>
      <c r="J109" s="597">
        <f>D109*0.5/'TB5'!C109</f>
        <v>0.10724306106567381</v>
      </c>
      <c r="K109" s="598">
        <f>E109*0.5/'TB5'!D109</f>
        <v>0.11115926504135133</v>
      </c>
      <c r="L109" s="589">
        <f>F109*0.5/'TB5'!E109</f>
        <v>0.11204898357391357</v>
      </c>
      <c r="M109" s="590">
        <f>G109*0.5/'TB5'!F109</f>
        <v>0.10581624507904054</v>
      </c>
      <c r="P109" s="988"/>
    </row>
    <row r="110" spans="1:16">
      <c r="A110" s="78">
        <v>2014</v>
      </c>
      <c r="B110" s="607">
        <f>avgpeinc!AW103</f>
        <v>16216.255689112879</v>
      </c>
      <c r="C110" s="608">
        <f>avgpeinc!AX103</f>
        <v>13912.754594480713</v>
      </c>
      <c r="D110" s="562">
        <f>avgpeinc!AY103</f>
        <v>13495.204996258393</v>
      </c>
      <c r="E110" s="562">
        <f>avgpeinc!AZ103</f>
        <v>17049.799237213443</v>
      </c>
      <c r="F110" s="562">
        <f>avgpeinc!BA103</f>
        <v>11614.186732715199</v>
      </c>
      <c r="G110" s="563">
        <f>avgpeinc!BB103</f>
        <v>19079.895568637407</v>
      </c>
      <c r="H110" s="571">
        <f>B110*0.5/'TB5'!B110</f>
        <v>0.12545061111450195</v>
      </c>
      <c r="I110" s="582">
        <f>C110*0.5/'TB5'!B110</f>
        <v>0.10763049125671387</v>
      </c>
      <c r="J110" s="597">
        <f>D110*0.5/'TB5'!C110</f>
        <v>0.10666090250015259</v>
      </c>
      <c r="K110" s="598">
        <f>E110*0.5/'TB5'!D110</f>
        <v>0.11005604267120361</v>
      </c>
      <c r="L110" s="589">
        <f>F110*0.5/'TB5'!E110</f>
        <v>0.10997545719146729</v>
      </c>
      <c r="M110" s="590">
        <f>G110*0.5/'TB5'!F110</f>
        <v>0.10417836904525757</v>
      </c>
      <c r="P110" s="988"/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8"/>
    </row>
    <row r="120" spans="1:13">
      <c r="A120" s="59" t="s">
        <v>1220</v>
      </c>
      <c r="B120" s="1068">
        <f>(B110/B76)^(1/34)-1</f>
        <v>4.1712712718222633E-4</v>
      </c>
      <c r="C120" s="1068">
        <f t="shared" ref="C120:G120" si="0">(C110/C76)^(1/34)-1</f>
        <v>6.3178960241325743E-3</v>
      </c>
      <c r="D120" s="1068">
        <f t="shared" si="0"/>
        <v>4.5331860556976356E-3</v>
      </c>
      <c r="E120" s="1068">
        <f t="shared" si="0"/>
        <v>-1.4580858658711504E-3</v>
      </c>
      <c r="F120" s="1068">
        <f t="shared" si="0"/>
        <v>1.2719279962239316E-2</v>
      </c>
      <c r="G120" s="1068">
        <f t="shared" si="0"/>
        <v>-2.3081004185585563E-3</v>
      </c>
      <c r="H120" s="1068"/>
      <c r="I120" s="1068"/>
      <c r="J120" s="1068"/>
      <c r="K120" s="1068"/>
      <c r="L120" s="1068"/>
      <c r="M120" s="1068"/>
    </row>
    <row r="121" spans="1:13">
      <c r="B121" s="1068">
        <f>(B110/B76)-1</f>
        <v>1.4280369256344017E-2</v>
      </c>
      <c r="C121" s="1068">
        <f t="shared" ref="C121:G121" si="1">(C110/C76)-1</f>
        <v>0.23878708129184445</v>
      </c>
      <c r="D121" s="1068">
        <f t="shared" si="1"/>
        <v>0.16623432420838524</v>
      </c>
      <c r="E121" s="1068">
        <f t="shared" si="1"/>
        <v>-4.8400567440575637E-2</v>
      </c>
      <c r="F121" s="1068">
        <f t="shared" si="1"/>
        <v>0.53683999651624115</v>
      </c>
      <c r="G121" s="1068">
        <f t="shared" si="1"/>
        <v>-7.5559064640658091E-2</v>
      </c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L1" sqref="L1:P1048576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 t="s">
        <v>1219</v>
      </c>
      <c r="H1" s="111"/>
      <c r="I1" s="111"/>
    </row>
    <row r="2" spans="1:16" ht="16" thickBot="1"/>
    <row r="3" spans="1:16" ht="25" customHeight="1" thickTop="1">
      <c r="A3" s="1245" t="s">
        <v>1068</v>
      </c>
      <c r="B3" s="1246"/>
      <c r="C3" s="1246"/>
      <c r="D3" s="1246"/>
      <c r="E3" s="1246"/>
      <c r="F3" s="1246"/>
      <c r="G3" s="1246"/>
      <c r="H3" s="1246"/>
      <c r="I3" s="1247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7" t="s">
        <v>31</v>
      </c>
      <c r="H5" s="977" t="s">
        <v>30</v>
      </c>
      <c r="I5" s="538" t="s">
        <v>29</v>
      </c>
    </row>
    <row r="6" spans="1:16" ht="25" customHeight="1">
      <c r="A6" s="107"/>
      <c r="B6" s="1253" t="s">
        <v>1069</v>
      </c>
      <c r="C6" s="1253"/>
      <c r="D6" s="1253"/>
      <c r="E6" s="1253"/>
      <c r="F6" s="1253"/>
      <c r="G6" s="1253"/>
      <c r="H6" s="1253"/>
      <c r="I6" s="1263"/>
    </row>
    <row r="7" spans="1:16" ht="20" customHeight="1">
      <c r="A7" s="107"/>
      <c r="B7" s="1232" t="s">
        <v>1217</v>
      </c>
      <c r="C7" s="1233"/>
      <c r="D7" s="1241"/>
      <c r="E7" s="1241"/>
      <c r="F7" s="1233" t="s">
        <v>127</v>
      </c>
      <c r="G7" s="1233"/>
      <c r="H7" s="1241"/>
      <c r="I7" s="1244"/>
      <c r="L7" s="983"/>
      <c r="M7" s="984"/>
      <c r="N7" s="984"/>
      <c r="O7" s="984"/>
      <c r="P7" s="983"/>
    </row>
    <row r="8" spans="1:16" s="98" customFormat="1" ht="52" customHeight="1">
      <c r="A8" s="106"/>
      <c r="B8" s="455" t="s">
        <v>1061</v>
      </c>
      <c r="C8" s="976" t="s">
        <v>1065</v>
      </c>
      <c r="D8" s="976" t="s">
        <v>1066</v>
      </c>
      <c r="E8" s="976" t="s">
        <v>1067</v>
      </c>
      <c r="F8" s="455" t="s">
        <v>1061</v>
      </c>
      <c r="G8" s="976" t="s">
        <v>1065</v>
      </c>
      <c r="H8" s="976" t="s">
        <v>1066</v>
      </c>
      <c r="I8" s="978" t="s">
        <v>1067</v>
      </c>
      <c r="L8" s="985"/>
      <c r="M8" s="986"/>
      <c r="N8" s="986"/>
      <c r="O8" s="986"/>
      <c r="P8" s="984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6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6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6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6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6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6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6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6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6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6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6">
      <c r="A75" s="83">
        <v>1979</v>
      </c>
      <c r="B75" s="603">
        <f>avgpeinc!AW68</f>
        <v>16619.314389540468</v>
      </c>
      <c r="C75" s="565">
        <v>15804.614840989047</v>
      </c>
      <c r="D75" s="564">
        <v>24792.217818578101</v>
      </c>
      <c r="E75" s="564">
        <v>10816.075135416801</v>
      </c>
      <c r="F75" s="574">
        <f>B75*0.5/'TB5'!B75</f>
        <v>0.2007820010185242</v>
      </c>
      <c r="G75" s="585">
        <v>0.22354555130004883</v>
      </c>
      <c r="H75" s="591">
        <v>0.22199827432632446</v>
      </c>
      <c r="I75" s="592">
        <v>0.13664811849594116</v>
      </c>
      <c r="L75" s="987"/>
      <c r="P75" s="987"/>
    </row>
    <row r="76" spans="1:16">
      <c r="A76" s="78">
        <v>1980</v>
      </c>
      <c r="B76" s="602">
        <f>avgpeinc!AW69</f>
        <v>15987.941974074098</v>
      </c>
      <c r="C76" s="563">
        <v>15090.953294890875</v>
      </c>
      <c r="D76" s="562">
        <v>23568.970557346784</v>
      </c>
      <c r="E76" s="562">
        <v>10977.132192414389</v>
      </c>
      <c r="F76" s="571">
        <f>B76*0.5/'TB5'!B76</f>
        <v>0.19892722368240356</v>
      </c>
      <c r="G76" s="582">
        <v>0.21846842765808105</v>
      </c>
      <c r="H76" s="589">
        <v>0.22062647342681885</v>
      </c>
      <c r="I76" s="590">
        <v>0.14104604721069336</v>
      </c>
      <c r="L76" s="987"/>
      <c r="P76" s="987"/>
    </row>
    <row r="77" spans="1:16">
      <c r="A77" s="78">
        <v>1981</v>
      </c>
      <c r="B77" s="602">
        <f>avgpeinc!AW70</f>
        <v>15801.007513898818</v>
      </c>
      <c r="C77" s="563">
        <v>14655.998359566494</v>
      </c>
      <c r="D77" s="562">
        <v>22963.803312430122</v>
      </c>
      <c r="E77" s="562">
        <v>11854.614095482528</v>
      </c>
      <c r="F77" s="571">
        <f>B77*0.5/'TB5'!B77</f>
        <v>0.19509440660476687</v>
      </c>
      <c r="G77" s="582">
        <v>0.21286183595657349</v>
      </c>
      <c r="H77" s="589">
        <v>0.21361863613128662</v>
      </c>
      <c r="I77" s="590">
        <v>0.14556407928466797</v>
      </c>
      <c r="L77" s="987"/>
      <c r="P77" s="987"/>
    </row>
    <row r="78" spans="1:16">
      <c r="A78" s="78">
        <v>1982</v>
      </c>
      <c r="B78" s="602">
        <f>avgpeinc!AW71</f>
        <v>14849.967390869007</v>
      </c>
      <c r="C78" s="563">
        <v>13619.658097223381</v>
      </c>
      <c r="D78" s="562">
        <v>21071.931523761217</v>
      </c>
      <c r="E78" s="562">
        <v>12059.287973486285</v>
      </c>
      <c r="F78" s="571">
        <f>B78*0.5/'TB5'!B78</f>
        <v>0.18957161903381348</v>
      </c>
      <c r="G78" s="582">
        <v>0.20499920845031738</v>
      </c>
      <c r="H78" s="589">
        <v>0.20476895570755005</v>
      </c>
      <c r="I78" s="590">
        <v>0.14879941940307617</v>
      </c>
      <c r="L78" s="987"/>
      <c r="P78" s="987"/>
    </row>
    <row r="79" spans="1:16">
      <c r="A79" s="78">
        <v>1983</v>
      </c>
      <c r="B79" s="602">
        <f>avgpeinc!AW72</f>
        <v>14574.572911197469</v>
      </c>
      <c r="C79" s="563">
        <v>13176.794372686511</v>
      </c>
      <c r="D79" s="562">
        <v>20864.53358274349</v>
      </c>
      <c r="E79" s="562">
        <v>12548.797868239031</v>
      </c>
      <c r="F79" s="571">
        <f>B79*0.5/'TB5'!B79</f>
        <v>0.18307822942733765</v>
      </c>
      <c r="G79" s="582">
        <v>0.19659435749053955</v>
      </c>
      <c r="H79" s="589">
        <v>0.1986042857170105</v>
      </c>
      <c r="I79" s="590">
        <v>0.14865893125534058</v>
      </c>
      <c r="L79" s="987"/>
      <c r="P79" s="987"/>
    </row>
    <row r="80" spans="1:16">
      <c r="A80" s="78">
        <v>1984</v>
      </c>
      <c r="B80" s="602">
        <f>avgpeinc!AW73</f>
        <v>15185.677103374041</v>
      </c>
      <c r="C80" s="563">
        <v>13586.074241222357</v>
      </c>
      <c r="D80" s="562">
        <v>21848.717120535297</v>
      </c>
      <c r="E80" s="562">
        <v>13670.414848375804</v>
      </c>
      <c r="F80" s="571">
        <f>B80*0.5/'TB5'!B80</f>
        <v>0.17883282899856567</v>
      </c>
      <c r="G80" s="582">
        <v>0.19171649217605591</v>
      </c>
      <c r="H80" s="589">
        <v>0.19410765171051025</v>
      </c>
      <c r="I80" s="590">
        <v>0.14782923460006714</v>
      </c>
      <c r="L80" s="987"/>
      <c r="P80" s="987"/>
    </row>
    <row r="81" spans="1:16">
      <c r="A81" s="78">
        <v>1985</v>
      </c>
      <c r="B81" s="602">
        <f>avgpeinc!AW74</f>
        <v>15455.800545634722</v>
      </c>
      <c r="C81" s="563">
        <v>13800.367864296179</v>
      </c>
      <c r="D81" s="562">
        <v>21936.571230427508</v>
      </c>
      <c r="E81" s="562">
        <v>14190.976639340563</v>
      </c>
      <c r="F81" s="571">
        <f>B81*0.5/'TB5'!B81</f>
        <v>0.17881196737289429</v>
      </c>
      <c r="G81" s="582">
        <v>0.191398024559021</v>
      </c>
      <c r="H81" s="589">
        <v>0.19298619031906128</v>
      </c>
      <c r="I81" s="590">
        <v>0.14865487813949585</v>
      </c>
      <c r="L81" s="987"/>
      <c r="P81" s="987"/>
    </row>
    <row r="82" spans="1:16">
      <c r="A82" s="78">
        <v>1986</v>
      </c>
      <c r="B82" s="602">
        <f>avgpeinc!AW75</f>
        <v>15414.147391029859</v>
      </c>
      <c r="C82" s="563">
        <v>13766.026153783027</v>
      </c>
      <c r="D82" s="562">
        <v>22326.915422472124</v>
      </c>
      <c r="E82" s="562">
        <v>13876.079427981369</v>
      </c>
      <c r="F82" s="571">
        <f>B82*0.5/'TB5'!B82</f>
        <v>0.17667049169540405</v>
      </c>
      <c r="G82" s="582">
        <v>0.18701136112213135</v>
      </c>
      <c r="H82" s="589">
        <v>0.19195836782455444</v>
      </c>
      <c r="I82" s="590">
        <v>0.15103644132614136</v>
      </c>
      <c r="L82" s="987"/>
      <c r="P82" s="987"/>
    </row>
    <row r="83" spans="1:16">
      <c r="A83" s="78">
        <v>1987</v>
      </c>
      <c r="B83" s="602">
        <f>avgpeinc!AW76</f>
        <v>15531.514590525938</v>
      </c>
      <c r="C83" s="563">
        <v>13969.140569456113</v>
      </c>
      <c r="D83" s="562">
        <v>22811.83459273203</v>
      </c>
      <c r="E83" s="562">
        <v>13366.945583082881</v>
      </c>
      <c r="F83" s="571">
        <f>B83*0.5/'TB5'!B83</f>
        <v>0.17262822389602661</v>
      </c>
      <c r="G83" s="582">
        <v>0.18261986970901489</v>
      </c>
      <c r="H83" s="589">
        <v>0.187980055809021</v>
      </c>
      <c r="I83" s="590">
        <v>0.14643484354019165</v>
      </c>
      <c r="L83" s="987"/>
      <c r="P83" s="987"/>
    </row>
    <row r="84" spans="1:16">
      <c r="A84" s="78">
        <v>1988</v>
      </c>
      <c r="B84" s="602">
        <f>avgpeinc!AW77</f>
        <v>15886.993060895536</v>
      </c>
      <c r="C84" s="563">
        <v>14232.029898396429</v>
      </c>
      <c r="D84" s="562">
        <v>23751.114335862116</v>
      </c>
      <c r="E84" s="562">
        <v>13305.033700212016</v>
      </c>
      <c r="F84" s="571">
        <f>B84*0.5/'TB5'!B84</f>
        <v>0.16944479942321775</v>
      </c>
      <c r="G84" s="582">
        <v>0.18021190166473389</v>
      </c>
      <c r="H84" s="589">
        <v>0.18436658382415771</v>
      </c>
      <c r="I84" s="590">
        <v>0.1412850022315979</v>
      </c>
      <c r="L84" s="987"/>
      <c r="P84" s="987"/>
    </row>
    <row r="85" spans="1:16">
      <c r="A85" s="83">
        <v>1989</v>
      </c>
      <c r="B85" s="603">
        <f>avgpeinc!AW78</f>
        <v>16067.763319767259</v>
      </c>
      <c r="C85" s="565">
        <v>14403.938195384773</v>
      </c>
      <c r="D85" s="564">
        <v>24136.943092661051</v>
      </c>
      <c r="E85" s="564">
        <v>13352.979227018226</v>
      </c>
      <c r="F85" s="574">
        <f>B85*0.5/'TB5'!B85</f>
        <v>0.16931194067001343</v>
      </c>
      <c r="G85" s="585">
        <v>0.17964613437652588</v>
      </c>
      <c r="H85" s="591">
        <v>0.18592101335525513</v>
      </c>
      <c r="I85" s="592">
        <v>0.14036011695861816</v>
      </c>
      <c r="L85" s="987"/>
      <c r="P85" s="987"/>
    </row>
    <row r="86" spans="1:16">
      <c r="A86" s="78">
        <v>1990</v>
      </c>
      <c r="B86" s="602">
        <f>avgpeinc!AW79</f>
        <v>15937.570488354315</v>
      </c>
      <c r="C86" s="563">
        <v>14178.716173497654</v>
      </c>
      <c r="D86" s="562">
        <v>24183.880834591131</v>
      </c>
      <c r="E86" s="562">
        <v>13549.930652090632</v>
      </c>
      <c r="F86" s="571">
        <f>B86*0.5/'TB5'!B86</f>
        <v>0.16803818941116333</v>
      </c>
      <c r="G86" s="582">
        <v>0.17776781320571899</v>
      </c>
      <c r="H86" s="589">
        <v>0.18484270572662354</v>
      </c>
      <c r="I86" s="590">
        <v>0.14272212982177734</v>
      </c>
      <c r="L86" s="987"/>
      <c r="P86" s="987"/>
    </row>
    <row r="87" spans="1:16">
      <c r="A87" s="78">
        <v>1991</v>
      </c>
      <c r="B87" s="602">
        <f>avgpeinc!AW80</f>
        <v>15445.689746477938</v>
      </c>
      <c r="C87" s="563">
        <v>13443.872916315186</v>
      </c>
      <c r="D87" s="562">
        <v>23530.352358604909</v>
      </c>
      <c r="E87" s="562">
        <v>13769.132862151546</v>
      </c>
      <c r="F87" s="571">
        <f>B87*0.5/'TB5'!B87</f>
        <v>0.16619127988815308</v>
      </c>
      <c r="G87" s="582">
        <v>0.17292875051498413</v>
      </c>
      <c r="H87" s="589">
        <v>0.18502068519592285</v>
      </c>
      <c r="I87" s="590">
        <v>0.14584231376647949</v>
      </c>
      <c r="L87" s="987"/>
      <c r="P87" s="987"/>
    </row>
    <row r="88" spans="1:16">
      <c r="A88" s="78">
        <v>1992</v>
      </c>
      <c r="B88" s="602">
        <f>avgpeinc!AW81</f>
        <v>15001.933434616087</v>
      </c>
      <c r="C88" s="563">
        <v>13129.070417749273</v>
      </c>
      <c r="D88" s="562">
        <v>22947.764197584958</v>
      </c>
      <c r="E88" s="562">
        <v>12788.594540103588</v>
      </c>
      <c r="F88" s="571">
        <f>B88*0.5/'TB5'!B88</f>
        <v>0.15830767154693606</v>
      </c>
      <c r="G88" s="582">
        <v>0.16680246591567993</v>
      </c>
      <c r="H88" s="589">
        <v>0.17553675174713135</v>
      </c>
      <c r="I88" s="590">
        <v>0.1345900297164917</v>
      </c>
      <c r="L88" s="987"/>
      <c r="P88" s="987"/>
    </row>
    <row r="89" spans="1:16">
      <c r="A89" s="78">
        <v>1993</v>
      </c>
      <c r="B89" s="602">
        <f>avgpeinc!AW82</f>
        <v>15185.961568841851</v>
      </c>
      <c r="C89" s="563">
        <v>13401.48850869375</v>
      </c>
      <c r="D89" s="562">
        <v>23857.720928063012</v>
      </c>
      <c r="E89" s="562">
        <v>11952.063548444088</v>
      </c>
      <c r="F89" s="571">
        <f>B89*0.5/'TB5'!B89</f>
        <v>0.15894609689712527</v>
      </c>
      <c r="G89" s="582">
        <v>0.16918879747390747</v>
      </c>
      <c r="H89" s="589">
        <v>0.17992901802062988</v>
      </c>
      <c r="I89" s="590">
        <v>0.12720829248428345</v>
      </c>
      <c r="L89" s="987"/>
      <c r="P89" s="987"/>
    </row>
    <row r="90" spans="1:16">
      <c r="A90" s="78">
        <v>1994</v>
      </c>
      <c r="B90" s="602">
        <f>avgpeinc!AW83</f>
        <v>15563.563867583329</v>
      </c>
      <c r="C90" s="563">
        <v>13756.076848370225</v>
      </c>
      <c r="D90" s="562">
        <v>24291.601691402426</v>
      </c>
      <c r="E90" s="562">
        <v>12183.838954312498</v>
      </c>
      <c r="F90" s="571">
        <f>B90*0.5/'TB5'!B90</f>
        <v>0.15776264667510986</v>
      </c>
      <c r="G90" s="582">
        <v>0.16913729906082153</v>
      </c>
      <c r="H90" s="589">
        <v>0.178336501121521</v>
      </c>
      <c r="I90" s="590">
        <v>0.12504982948303223</v>
      </c>
      <c r="L90" s="987"/>
      <c r="P90" s="987"/>
    </row>
    <row r="91" spans="1:16">
      <c r="A91" s="78">
        <v>1995</v>
      </c>
      <c r="B91" s="602">
        <f>avgpeinc!AW84</f>
        <v>15509.295953491073</v>
      </c>
      <c r="C91" s="563">
        <v>13383.492847112637</v>
      </c>
      <c r="D91" s="562">
        <v>24462.785631014816</v>
      </c>
      <c r="E91" s="562">
        <v>12833.288250141079</v>
      </c>
      <c r="F91" s="571">
        <f>B91*0.5/'TB5'!B91</f>
        <v>0.15379762649536133</v>
      </c>
      <c r="G91" s="582">
        <v>0.16398495435714722</v>
      </c>
      <c r="H91" s="589">
        <v>0.17474979162216187</v>
      </c>
      <c r="I91" s="590">
        <v>0.12546759843826294</v>
      </c>
      <c r="L91" s="987"/>
      <c r="P91" s="987"/>
    </row>
    <row r="92" spans="1:16">
      <c r="A92" s="78">
        <v>1996</v>
      </c>
      <c r="B92" s="602">
        <f>avgpeinc!AW85</f>
        <v>15686.680095451582</v>
      </c>
      <c r="C92" s="563">
        <v>13527.563696682826</v>
      </c>
      <c r="D92" s="562">
        <v>24315.374817200038</v>
      </c>
      <c r="E92" s="562">
        <v>12862.677130524758</v>
      </c>
      <c r="F92" s="571">
        <f>B92*0.5/'TB5'!B92</f>
        <v>0.15079790353775024</v>
      </c>
      <c r="G92" s="582">
        <v>0.16149073839187622</v>
      </c>
      <c r="H92" s="589">
        <v>0.16980224847793579</v>
      </c>
      <c r="I92" s="590">
        <v>0.12228882312774658</v>
      </c>
      <c r="L92" s="987"/>
      <c r="P92" s="987"/>
    </row>
    <row r="93" spans="1:16">
      <c r="A93" s="78">
        <v>1997</v>
      </c>
      <c r="B93" s="602">
        <f>avgpeinc!AW86</f>
        <v>16025.419057180603</v>
      </c>
      <c r="C93" s="563">
        <v>13871.656818480717</v>
      </c>
      <c r="D93" s="562">
        <v>24828.266738418501</v>
      </c>
      <c r="E93" s="562">
        <v>12794.962373720564</v>
      </c>
      <c r="F93" s="571">
        <f>B93*0.5/'TB5'!B93</f>
        <v>0.14862990379333499</v>
      </c>
      <c r="G93" s="582">
        <v>0.16074472665786743</v>
      </c>
      <c r="H93" s="589">
        <v>0.16539764404296875</v>
      </c>
      <c r="I93" s="590">
        <v>0.11943131685256958</v>
      </c>
      <c r="L93" s="987"/>
      <c r="P93" s="987"/>
    </row>
    <row r="94" spans="1:16">
      <c r="A94" s="78">
        <v>1998</v>
      </c>
      <c r="B94" s="602">
        <f>avgpeinc!AW87</f>
        <v>16687.319678164258</v>
      </c>
      <c r="C94" s="563">
        <v>14595.605033280788</v>
      </c>
      <c r="D94" s="562">
        <v>25497.139503218488</v>
      </c>
      <c r="E94" s="562">
        <v>13047.954868479685</v>
      </c>
      <c r="F94" s="571">
        <f>B94*0.5/'TB5'!B94</f>
        <v>0.14906054735183716</v>
      </c>
      <c r="G94" s="582">
        <v>0.16187804937362671</v>
      </c>
      <c r="H94" s="589">
        <v>0.16365259885787964</v>
      </c>
      <c r="I94" s="590">
        <v>0.12050485610961914</v>
      </c>
      <c r="L94" s="987"/>
      <c r="P94" s="987"/>
    </row>
    <row r="95" spans="1:16">
      <c r="A95" s="83">
        <v>1999</v>
      </c>
      <c r="B95" s="603">
        <f>avgpeinc!AW88</f>
        <v>17031.824297061248</v>
      </c>
      <c r="C95" s="565">
        <v>14837.402484576181</v>
      </c>
      <c r="D95" s="564">
        <v>25799.699611840446</v>
      </c>
      <c r="E95" s="564">
        <v>13485.288998990154</v>
      </c>
      <c r="F95" s="574">
        <f>B95*0.5/'TB5'!B95</f>
        <v>0.14768904447555539</v>
      </c>
      <c r="G95" s="585">
        <v>0.15832787752151489</v>
      </c>
      <c r="H95" s="591">
        <v>0.16124165058135986</v>
      </c>
      <c r="I95" s="592">
        <v>0.12498265504837036</v>
      </c>
      <c r="L95" s="987"/>
      <c r="P95" s="987"/>
    </row>
    <row r="96" spans="1:16">
      <c r="A96" s="88">
        <v>2000</v>
      </c>
      <c r="B96" s="604">
        <f>avgpeinc!AW89</f>
        <v>17409.637472531929</v>
      </c>
      <c r="C96" s="567">
        <v>15069.611453593052</v>
      </c>
      <c r="D96" s="566">
        <v>26447.402835457593</v>
      </c>
      <c r="E96" s="566">
        <v>13631.0941398205</v>
      </c>
      <c r="F96" s="575">
        <f>B96*0.5/'TB5'!B96</f>
        <v>0.14615023136138916</v>
      </c>
      <c r="G96" s="586">
        <v>0.15539216995239258</v>
      </c>
      <c r="H96" s="593">
        <v>0.16111451387405396</v>
      </c>
      <c r="I96" s="594">
        <v>0.12383168935775757</v>
      </c>
      <c r="L96" s="987"/>
      <c r="P96" s="987"/>
    </row>
    <row r="97" spans="1:16">
      <c r="A97" s="78">
        <v>2001</v>
      </c>
      <c r="B97" s="602">
        <f>avgpeinc!AW90</f>
        <v>17724.300594128279</v>
      </c>
      <c r="C97" s="563">
        <v>15169.720114255133</v>
      </c>
      <c r="D97" s="562">
        <v>26490.732041043349</v>
      </c>
      <c r="E97" s="562">
        <v>14492.326712764965</v>
      </c>
      <c r="F97" s="571">
        <f>B97*0.5/'TB5'!B97</f>
        <v>0.14948296546936035</v>
      </c>
      <c r="G97" s="582">
        <v>0.1581459641456604</v>
      </c>
      <c r="H97" s="589">
        <v>0.16504347324371338</v>
      </c>
      <c r="I97" s="590">
        <v>0.12878775596618652</v>
      </c>
      <c r="L97" s="987"/>
      <c r="P97" s="987"/>
    </row>
    <row r="98" spans="1:16">
      <c r="A98" s="78">
        <v>2002</v>
      </c>
      <c r="B98" s="602">
        <f>avgpeinc!AW91</f>
        <v>17532.612941796098</v>
      </c>
      <c r="C98" s="563">
        <v>14971.038072097257</v>
      </c>
      <c r="D98" s="562">
        <v>26234.982920377715</v>
      </c>
      <c r="E98" s="562">
        <v>14183.945970736901</v>
      </c>
      <c r="F98" s="571">
        <f>B98*0.5/'TB5'!B98</f>
        <v>0.14821606874465942</v>
      </c>
      <c r="G98" s="582">
        <v>0.15929716825485229</v>
      </c>
      <c r="H98" s="589">
        <v>0.16358453035354614</v>
      </c>
      <c r="I98" s="590">
        <v>0.12441176176071167</v>
      </c>
      <c r="L98" s="987"/>
      <c r="P98" s="987"/>
    </row>
    <row r="99" spans="1:16">
      <c r="A99" s="78">
        <v>2003</v>
      </c>
      <c r="B99" s="602">
        <f>avgpeinc!AW92</f>
        <v>17356.841560832567</v>
      </c>
      <c r="C99" s="563">
        <v>14748.876301571338</v>
      </c>
      <c r="D99" s="562">
        <v>25701.01852757049</v>
      </c>
      <c r="E99" s="562">
        <v>14270.139830079685</v>
      </c>
      <c r="F99" s="571">
        <f>B99*0.5/'TB5'!B99</f>
        <v>0.1451382040977478</v>
      </c>
      <c r="G99" s="582">
        <v>0.15592223405838013</v>
      </c>
      <c r="H99" s="589">
        <v>0.15987956523895264</v>
      </c>
      <c r="I99" s="590">
        <v>0.1230006217956543</v>
      </c>
      <c r="L99" s="987"/>
      <c r="P99" s="987"/>
    </row>
    <row r="100" spans="1:16">
      <c r="A100" s="78">
        <v>2004</v>
      </c>
      <c r="B100" s="602">
        <f>avgpeinc!AW93</f>
        <v>17442.044998712732</v>
      </c>
      <c r="C100" s="563">
        <v>14802.568825957547</v>
      </c>
      <c r="D100" s="562">
        <v>25585.774709670251</v>
      </c>
      <c r="E100" s="562">
        <v>14225.875197496653</v>
      </c>
      <c r="F100" s="571">
        <f>B100*0.5/'TB5'!B100</f>
        <v>0.14188343286514282</v>
      </c>
      <c r="G100" s="582">
        <v>0.15361720323562622</v>
      </c>
      <c r="H100" s="589">
        <v>0.1548733115196228</v>
      </c>
      <c r="I100" s="590">
        <v>0.11958795785903931</v>
      </c>
      <c r="L100" s="987"/>
      <c r="P100" s="987"/>
    </row>
    <row r="101" spans="1:16">
      <c r="A101" s="78">
        <v>2005</v>
      </c>
      <c r="B101" s="602">
        <f>avgpeinc!AW94</f>
        <v>17396.833319567759</v>
      </c>
      <c r="C101" s="563">
        <v>14543.39991678994</v>
      </c>
      <c r="D101" s="562">
        <v>25752.709729180086</v>
      </c>
      <c r="E101" s="562">
        <v>14585.351296562152</v>
      </c>
      <c r="F101" s="571">
        <f>B101*0.5/'TB5'!B101</f>
        <v>0.13831955194473267</v>
      </c>
      <c r="G101" s="582">
        <v>0.15066534280776978</v>
      </c>
      <c r="H101" s="589">
        <v>0.15162754058837891</v>
      </c>
      <c r="I101" s="590">
        <v>0.11677134037017822</v>
      </c>
      <c r="L101" s="987"/>
      <c r="P101" s="987"/>
    </row>
    <row r="102" spans="1:16">
      <c r="A102" s="78">
        <v>2006</v>
      </c>
      <c r="B102" s="602">
        <f>avgpeinc!AW95</f>
        <v>17450.579666518308</v>
      </c>
      <c r="C102" s="563">
        <v>14417.663117445527</v>
      </c>
      <c r="D102" s="562">
        <v>25852.00350504294</v>
      </c>
      <c r="E102" s="562">
        <v>14825.472115384615</v>
      </c>
      <c r="F102" s="571">
        <f>B102*0.5/'TB5'!B102</f>
        <v>0.13535594940185547</v>
      </c>
      <c r="G102" s="582">
        <v>0.14799028635025024</v>
      </c>
      <c r="H102" s="589">
        <v>0.14782369136810303</v>
      </c>
      <c r="I102" s="590">
        <v>0.1151888370513916</v>
      </c>
      <c r="L102" s="987"/>
      <c r="P102" s="987"/>
    </row>
    <row r="103" spans="1:16">
      <c r="A103" s="78">
        <v>2007</v>
      </c>
      <c r="B103" s="602">
        <f>avgpeinc!AW96</f>
        <v>17486.266496865519</v>
      </c>
      <c r="C103" s="563">
        <v>14061.596139793144</v>
      </c>
      <c r="D103" s="562">
        <v>24823.40372718079</v>
      </c>
      <c r="E103" s="562">
        <v>16997.377527898389</v>
      </c>
      <c r="F103" s="571">
        <f>B103*0.5/'TB5'!B103</f>
        <v>0.13738417625427246</v>
      </c>
      <c r="G103" s="582">
        <v>0.14645135402679443</v>
      </c>
      <c r="H103" s="589">
        <v>0.14666938781738281</v>
      </c>
      <c r="I103" s="590">
        <v>0.1299172043800354</v>
      </c>
      <c r="L103" s="987"/>
      <c r="P103" s="987"/>
    </row>
    <row r="104" spans="1:16">
      <c r="A104" s="78">
        <v>2008</v>
      </c>
      <c r="B104" s="602">
        <f>avgpeinc!AW97</f>
        <v>17063.931876090512</v>
      </c>
      <c r="C104" s="563">
        <v>13754.900866257294</v>
      </c>
      <c r="D104" s="562">
        <v>24611.296056141957</v>
      </c>
      <c r="E104" s="562">
        <v>16246.609189132974</v>
      </c>
      <c r="F104" s="571">
        <f>B104*0.5/'TB5'!B104</f>
        <v>0.13710874319076538</v>
      </c>
      <c r="G104" s="582">
        <v>0.14737331867218018</v>
      </c>
      <c r="H104" s="589">
        <v>0.14809799194335938</v>
      </c>
      <c r="I104" s="590">
        <v>0.12681543827056885</v>
      </c>
      <c r="L104" s="987"/>
      <c r="P104" s="987"/>
    </row>
    <row r="105" spans="1:16">
      <c r="A105" s="83">
        <v>2009</v>
      </c>
      <c r="B105" s="605">
        <f>avgpeinc!AW98</f>
        <v>16140.689553518112</v>
      </c>
      <c r="C105" s="606">
        <v>12638.745864765624</v>
      </c>
      <c r="D105" s="564">
        <v>23018.846824531251</v>
      </c>
      <c r="E105" s="564">
        <v>16626.990410937498</v>
      </c>
      <c r="F105" s="574">
        <f>B105*0.5/'TB5'!B105</f>
        <v>0.13589709997177124</v>
      </c>
      <c r="G105" s="585">
        <v>0.14363700151443481</v>
      </c>
      <c r="H105" s="595">
        <v>0.1478467583656311</v>
      </c>
      <c r="I105" s="979">
        <v>0.13078504800796509</v>
      </c>
      <c r="L105" s="987"/>
      <c r="P105" s="987"/>
    </row>
    <row r="106" spans="1:16">
      <c r="A106" s="78">
        <v>2010</v>
      </c>
      <c r="B106" s="607">
        <f>avgpeinc!AW99</f>
        <v>15831.829676562882</v>
      </c>
      <c r="C106" s="608">
        <v>12322.450250243599</v>
      </c>
      <c r="D106" s="562">
        <v>22613.895181272819</v>
      </c>
      <c r="E106" s="562">
        <v>16643.659088462464</v>
      </c>
      <c r="F106" s="571">
        <f>B106*0.5/'TB5'!B106</f>
        <v>0.13031774759292603</v>
      </c>
      <c r="G106" s="582">
        <v>0.13987088203430176</v>
      </c>
      <c r="H106" s="597">
        <v>0.14118719100952148</v>
      </c>
      <c r="I106" s="980">
        <v>0.12579929828643799</v>
      </c>
      <c r="L106" s="987"/>
      <c r="P106" s="987"/>
    </row>
    <row r="107" spans="1:16">
      <c r="A107" s="78">
        <v>2011</v>
      </c>
      <c r="B107" s="607">
        <f>avgpeinc!AW100</f>
        <v>15715.217372696547</v>
      </c>
      <c r="C107" s="608">
        <v>11982.298550956546</v>
      </c>
      <c r="D107" s="562">
        <v>22510.04538788681</v>
      </c>
      <c r="E107" s="562">
        <v>17097.731612272153</v>
      </c>
      <c r="F107" s="571">
        <f>B107*0.5/'TB5'!B107</f>
        <v>0.12730598449707031</v>
      </c>
      <c r="G107" s="582">
        <v>0.13464552164077759</v>
      </c>
      <c r="H107" s="597">
        <v>0.13876640796661377</v>
      </c>
      <c r="I107" s="980">
        <v>0.1254425048828125</v>
      </c>
      <c r="L107" s="987"/>
      <c r="P107" s="987"/>
    </row>
    <row r="108" spans="1:16">
      <c r="A108" s="78">
        <v>2012</v>
      </c>
      <c r="B108" s="607">
        <f>avgpeinc!AW101</f>
        <v>15646.291919794547</v>
      </c>
      <c r="C108" s="608">
        <v>12050.272351014899</v>
      </c>
      <c r="D108" s="562">
        <v>22341.375195582088</v>
      </c>
      <c r="E108" s="562">
        <v>17070.885327074113</v>
      </c>
      <c r="F108" s="571">
        <f>B108*0.5/'TB5'!B108</f>
        <v>0.12380164861679077</v>
      </c>
      <c r="G108" s="582">
        <v>0.13364654779434204</v>
      </c>
      <c r="H108" s="597">
        <v>0.13372969627380371</v>
      </c>
      <c r="I108" s="980">
        <v>0.12216579914093018</v>
      </c>
      <c r="L108" s="987"/>
      <c r="P108" s="987"/>
    </row>
    <row r="109" spans="1:16">
      <c r="A109" s="78">
        <v>2013</v>
      </c>
      <c r="B109" s="607">
        <f>avgpeinc!AW102</f>
        <v>16156.324048334653</v>
      </c>
      <c r="C109" s="608">
        <v>12509.374641916484</v>
      </c>
      <c r="D109" s="562">
        <v>22868.614710277219</v>
      </c>
      <c r="E109" s="562">
        <v>17575.883447994671</v>
      </c>
      <c r="F109" s="571">
        <f>B109*0.5/'TB5'!B109</f>
        <v>0.1276591420173645</v>
      </c>
      <c r="G109" s="582">
        <v>0.13781601190567017</v>
      </c>
      <c r="H109" s="597">
        <v>0.13704448938369751</v>
      </c>
      <c r="I109" s="980">
        <v>0.12575089931488037</v>
      </c>
      <c r="L109" s="987"/>
      <c r="P109" s="987"/>
    </row>
    <row r="110" spans="1:16">
      <c r="A110" s="78">
        <v>2014</v>
      </c>
      <c r="B110" s="607">
        <f>avgpeinc!AW103</f>
        <v>16216.255689112879</v>
      </c>
      <c r="C110" s="608">
        <v>12865.890625</v>
      </c>
      <c r="D110" s="562">
        <v>22971.1875</v>
      </c>
      <c r="E110" s="562">
        <v>16763.265625</v>
      </c>
      <c r="F110" s="571">
        <f>B110*0.5/'TB5'!B110</f>
        <v>0.12545061111450195</v>
      </c>
      <c r="G110" s="582">
        <v>0.13916176557540894</v>
      </c>
      <c r="H110" s="597">
        <v>0.13377469778060913</v>
      </c>
      <c r="I110" s="980">
        <v>0.11911332607269287</v>
      </c>
      <c r="L110" s="987"/>
      <c r="P110" s="987"/>
    </row>
    <row r="111" spans="1:16">
      <c r="A111" s="78">
        <v>2015</v>
      </c>
      <c r="B111" s="464"/>
      <c r="C111" s="72"/>
      <c r="D111" s="381"/>
      <c r="E111" s="76"/>
      <c r="F111" s="467"/>
      <c r="G111" s="74"/>
      <c r="H111" s="75"/>
      <c r="I111" s="981"/>
    </row>
    <row r="112" spans="1:16">
      <c r="A112" s="78">
        <v>2016</v>
      </c>
      <c r="B112" s="464"/>
      <c r="C112" s="72"/>
      <c r="D112" s="381"/>
      <c r="E112" s="76"/>
      <c r="F112" s="467"/>
      <c r="G112" s="74"/>
      <c r="H112" s="75"/>
      <c r="I112" s="981"/>
    </row>
    <row r="113" spans="1:11">
      <c r="A113" s="78">
        <v>2017</v>
      </c>
      <c r="B113" s="464"/>
      <c r="C113" s="72"/>
      <c r="D113" s="381"/>
      <c r="E113" s="76"/>
      <c r="F113" s="467"/>
      <c r="G113" s="74"/>
      <c r="H113" s="75"/>
      <c r="I113" s="981"/>
    </row>
    <row r="114" spans="1:11">
      <c r="A114" s="78">
        <v>2018</v>
      </c>
      <c r="B114" s="464"/>
      <c r="C114" s="72"/>
      <c r="D114" s="381"/>
      <c r="E114" s="76"/>
      <c r="F114" s="467"/>
      <c r="G114" s="74"/>
      <c r="H114" s="75"/>
      <c r="I114" s="981"/>
    </row>
    <row r="115" spans="1:11">
      <c r="A115" s="78">
        <v>2019</v>
      </c>
      <c r="B115" s="464"/>
      <c r="C115" s="72"/>
      <c r="D115" s="381"/>
      <c r="E115" s="76"/>
      <c r="F115" s="467"/>
      <c r="G115" s="74"/>
      <c r="H115" s="75"/>
      <c r="I115" s="981"/>
    </row>
    <row r="116" spans="1:11" ht="16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2"/>
    </row>
    <row r="117" spans="1:11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8">
        <f>(B110/B76)^(1/34)-1</f>
        <v>4.1712712718222633E-4</v>
      </c>
      <c r="C120" s="1068">
        <f t="shared" ref="C120:E120" si="0">(C110/C76)^(1/34)-1</f>
        <v>-4.6806518252721085E-3</v>
      </c>
      <c r="D120" s="1068">
        <f t="shared" si="0"/>
        <v>-7.5531245462634455E-4</v>
      </c>
      <c r="E120" s="1068">
        <f t="shared" si="0"/>
        <v>1.2530078402438249E-2</v>
      </c>
      <c r="F120" s="1068"/>
      <c r="G120" s="1068"/>
      <c r="H120" s="1068"/>
      <c r="I120" s="1068"/>
      <c r="J120" s="1069"/>
      <c r="K120" s="1069"/>
    </row>
  </sheetData>
  <mergeCells count="4">
    <mergeCell ref="A3:I3"/>
    <mergeCell ref="B7:E7"/>
    <mergeCell ref="F7:I7"/>
    <mergeCell ref="B6:I6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R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B6" sqref="B6:I6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8">
      <c r="A1" s="55" t="s">
        <v>37</v>
      </c>
      <c r="F1" s="111"/>
      <c r="G1" s="111" t="s">
        <v>1219</v>
      </c>
      <c r="H1" s="111"/>
      <c r="I1" s="111"/>
    </row>
    <row r="2" spans="1:18" ht="16" thickBot="1"/>
    <row r="3" spans="1:18" ht="25" customHeight="1" thickTop="1">
      <c r="A3" s="1245" t="s">
        <v>1239</v>
      </c>
      <c r="B3" s="1246"/>
      <c r="C3" s="1246"/>
      <c r="D3" s="1246"/>
      <c r="E3" s="1246"/>
      <c r="F3" s="1246"/>
      <c r="G3" s="1246"/>
      <c r="H3" s="1246"/>
      <c r="I3" s="1247"/>
    </row>
    <row r="4" spans="1:18">
      <c r="A4" s="107"/>
      <c r="B4" s="62"/>
      <c r="C4" s="62"/>
      <c r="D4" s="62"/>
      <c r="E4" s="62"/>
      <c r="F4" s="62"/>
      <c r="G4" s="62"/>
      <c r="H4" s="62"/>
      <c r="I4" s="220"/>
    </row>
    <row r="5" spans="1:18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7" t="s">
        <v>31</v>
      </c>
      <c r="H5" s="977" t="s">
        <v>30</v>
      </c>
      <c r="I5" s="538" t="s">
        <v>29</v>
      </c>
    </row>
    <row r="6" spans="1:18" ht="25" customHeight="1">
      <c r="A6" s="107"/>
      <c r="B6" s="1264" t="s">
        <v>1256</v>
      </c>
      <c r="C6" s="1253"/>
      <c r="D6" s="1253"/>
      <c r="E6" s="1253"/>
      <c r="F6" s="1253"/>
      <c r="G6" s="1253"/>
      <c r="H6" s="1253"/>
      <c r="I6" s="1263"/>
    </row>
    <row r="7" spans="1:18" ht="20" customHeight="1">
      <c r="A7" s="107"/>
      <c r="B7" s="1232" t="s">
        <v>1217</v>
      </c>
      <c r="C7" s="1233"/>
      <c r="D7" s="1241"/>
      <c r="E7" s="1265"/>
      <c r="F7" s="1266" t="s">
        <v>1236</v>
      </c>
      <c r="G7" s="1233"/>
      <c r="H7" s="1241"/>
      <c r="I7" s="1244"/>
      <c r="L7" s="983"/>
      <c r="M7" s="984"/>
      <c r="N7" s="984"/>
      <c r="O7" s="983"/>
    </row>
    <row r="8" spans="1:18" s="98" customFormat="1" ht="66" customHeight="1">
      <c r="A8" s="106"/>
      <c r="B8" s="1102" t="s">
        <v>1240</v>
      </c>
      <c r="C8" s="1071" t="s">
        <v>1242</v>
      </c>
      <c r="D8" s="1071" t="s">
        <v>1243</v>
      </c>
      <c r="E8" s="1103" t="s">
        <v>1244</v>
      </c>
      <c r="F8" s="1102" t="s">
        <v>1241</v>
      </c>
      <c r="G8" s="1071" t="s">
        <v>1242</v>
      </c>
      <c r="H8" s="1071" t="s">
        <v>1243</v>
      </c>
      <c r="I8" s="1072" t="s">
        <v>1244</v>
      </c>
      <c r="L8" s="1091" t="s">
        <v>1232</v>
      </c>
      <c r="M8" s="1091" t="s">
        <v>39</v>
      </c>
      <c r="N8" s="986"/>
      <c r="O8" s="984"/>
      <c r="P8" s="1122" t="s">
        <v>1245</v>
      </c>
      <c r="Q8" s="1122" t="s">
        <v>1246</v>
      </c>
      <c r="R8" s="1122" t="s">
        <v>1247</v>
      </c>
    </row>
    <row r="9" spans="1:18" s="98" customFormat="1" ht="15" hidden="1" customHeight="1">
      <c r="A9" s="104">
        <v>1913</v>
      </c>
      <c r="B9" s="97"/>
      <c r="C9" s="96"/>
      <c r="D9" s="96"/>
      <c r="E9" s="1104"/>
      <c r="F9" s="1093"/>
      <c r="G9" s="481"/>
      <c r="H9" s="480"/>
      <c r="I9" s="1092"/>
    </row>
    <row r="10" spans="1:18" s="98" customFormat="1" ht="15" hidden="1" customHeight="1">
      <c r="A10" s="103">
        <v>1914</v>
      </c>
      <c r="B10" s="97"/>
      <c r="C10" s="96"/>
      <c r="D10" s="96"/>
      <c r="E10" s="1104"/>
      <c r="F10" s="1093"/>
      <c r="G10" s="481"/>
      <c r="H10" s="480"/>
      <c r="I10" s="1092"/>
    </row>
    <row r="11" spans="1:18" s="98" customFormat="1" ht="15" hidden="1" customHeight="1">
      <c r="A11" s="103">
        <v>1915</v>
      </c>
      <c r="B11" s="97"/>
      <c r="C11" s="96"/>
      <c r="D11" s="96"/>
      <c r="E11" s="1104"/>
      <c r="F11" s="1093"/>
      <c r="G11" s="481"/>
      <c r="H11" s="480"/>
      <c r="I11" s="1092"/>
    </row>
    <row r="12" spans="1:18" s="98" customFormat="1" ht="15" hidden="1" customHeight="1">
      <c r="A12" s="103">
        <v>1916</v>
      </c>
      <c r="B12" s="97"/>
      <c r="C12" s="96"/>
      <c r="D12" s="96"/>
      <c r="E12" s="1104"/>
      <c r="F12" s="1093"/>
      <c r="G12" s="481"/>
      <c r="H12" s="480"/>
      <c r="I12" s="1092"/>
    </row>
    <row r="13" spans="1:18" s="98" customFormat="1" ht="15" hidden="1" customHeight="1">
      <c r="A13" s="103">
        <v>1917</v>
      </c>
      <c r="B13" s="97"/>
      <c r="C13" s="96"/>
      <c r="D13" s="96"/>
      <c r="E13" s="1104"/>
      <c r="F13" s="1093"/>
      <c r="G13" s="481"/>
      <c r="H13" s="480"/>
      <c r="I13" s="1092"/>
    </row>
    <row r="14" spans="1:18" s="98" customFormat="1" ht="15" hidden="1" customHeight="1">
      <c r="A14" s="103">
        <v>1918</v>
      </c>
      <c r="B14" s="1105"/>
      <c r="C14" s="341"/>
      <c r="D14" s="341"/>
      <c r="E14" s="1106"/>
      <c r="F14" s="1093"/>
      <c r="G14" s="481"/>
      <c r="H14" s="480"/>
      <c r="I14" s="1092"/>
    </row>
    <row r="15" spans="1:18" s="98" customFormat="1" ht="15" hidden="1" customHeight="1">
      <c r="A15" s="102">
        <v>1919</v>
      </c>
      <c r="B15" s="1107"/>
      <c r="C15" s="342"/>
      <c r="D15" s="342"/>
      <c r="E15" s="1108"/>
      <c r="F15" s="1094"/>
      <c r="G15" s="484"/>
      <c r="H15" s="483"/>
      <c r="I15" s="1092"/>
    </row>
    <row r="16" spans="1:18" s="98" customFormat="1" ht="15" hidden="1" customHeight="1">
      <c r="A16" s="103">
        <v>1920</v>
      </c>
      <c r="B16" s="1105"/>
      <c r="C16" s="341"/>
      <c r="D16" s="341"/>
      <c r="E16" s="1106"/>
      <c r="F16" s="1093"/>
      <c r="G16" s="481"/>
      <c r="H16" s="480"/>
      <c r="I16" s="1092"/>
    </row>
    <row r="17" spans="1:9" s="98" customFormat="1" ht="15" hidden="1" customHeight="1">
      <c r="A17" s="103">
        <v>1921</v>
      </c>
      <c r="B17" s="1105"/>
      <c r="C17" s="341"/>
      <c r="D17" s="341"/>
      <c r="E17" s="1106"/>
      <c r="F17" s="1093"/>
      <c r="G17" s="481"/>
      <c r="H17" s="480"/>
      <c r="I17" s="1092"/>
    </row>
    <row r="18" spans="1:9" s="98" customFormat="1" ht="15" hidden="1" customHeight="1">
      <c r="A18" s="103">
        <v>1922</v>
      </c>
      <c r="B18" s="1105"/>
      <c r="C18" s="341"/>
      <c r="D18" s="341"/>
      <c r="E18" s="1106"/>
      <c r="F18" s="1093"/>
      <c r="G18" s="481"/>
      <c r="H18" s="480"/>
      <c r="I18" s="1092"/>
    </row>
    <row r="19" spans="1:9" s="98" customFormat="1" ht="15" hidden="1" customHeight="1">
      <c r="A19" s="103">
        <v>1923</v>
      </c>
      <c r="B19" s="1105"/>
      <c r="C19" s="341"/>
      <c r="D19" s="341"/>
      <c r="E19" s="1106"/>
      <c r="F19" s="1093"/>
      <c r="G19" s="481"/>
      <c r="H19" s="480"/>
      <c r="I19" s="1092"/>
    </row>
    <row r="20" spans="1:9" s="98" customFormat="1" ht="15" hidden="1" customHeight="1">
      <c r="A20" s="103">
        <v>1924</v>
      </c>
      <c r="B20" s="1105"/>
      <c r="C20" s="341"/>
      <c r="D20" s="341"/>
      <c r="E20" s="1106"/>
      <c r="F20" s="1093"/>
      <c r="G20" s="481"/>
      <c r="H20" s="480"/>
      <c r="I20" s="1092"/>
    </row>
    <row r="21" spans="1:9" s="98" customFormat="1" ht="15" hidden="1" customHeight="1">
      <c r="A21" s="103">
        <v>1925</v>
      </c>
      <c r="B21" s="1105"/>
      <c r="C21" s="341"/>
      <c r="D21" s="341"/>
      <c r="E21" s="1106"/>
      <c r="F21" s="1093"/>
      <c r="G21" s="481"/>
      <c r="H21" s="480"/>
      <c r="I21" s="1092"/>
    </row>
    <row r="22" spans="1:9" s="98" customFormat="1" ht="15" hidden="1" customHeight="1">
      <c r="A22" s="103">
        <v>1926</v>
      </c>
      <c r="B22" s="1105"/>
      <c r="C22" s="341"/>
      <c r="D22" s="341"/>
      <c r="E22" s="1106"/>
      <c r="F22" s="1093"/>
      <c r="G22" s="481"/>
      <c r="H22" s="480"/>
      <c r="I22" s="1092"/>
    </row>
    <row r="23" spans="1:9" s="98" customFormat="1" ht="15" hidden="1" customHeight="1">
      <c r="A23" s="103">
        <v>1927</v>
      </c>
      <c r="B23" s="1105"/>
      <c r="C23" s="341"/>
      <c r="D23" s="341"/>
      <c r="E23" s="1106"/>
      <c r="F23" s="1093"/>
      <c r="G23" s="481"/>
      <c r="H23" s="480"/>
      <c r="I23" s="1092"/>
    </row>
    <row r="24" spans="1:9" s="98" customFormat="1" ht="15" hidden="1" customHeight="1">
      <c r="A24" s="103">
        <v>1928</v>
      </c>
      <c r="B24" s="1105"/>
      <c r="C24" s="341"/>
      <c r="D24" s="341"/>
      <c r="E24" s="1106"/>
      <c r="F24" s="1093"/>
      <c r="G24" s="481"/>
      <c r="H24" s="480"/>
      <c r="I24" s="1092"/>
    </row>
    <row r="25" spans="1:9" s="98" customFormat="1" ht="15" hidden="1" customHeight="1">
      <c r="A25" s="102">
        <v>1929</v>
      </c>
      <c r="B25" s="1107"/>
      <c r="C25" s="342"/>
      <c r="D25" s="342"/>
      <c r="E25" s="1108"/>
      <c r="F25" s="1094"/>
      <c r="G25" s="484"/>
      <c r="H25" s="483"/>
      <c r="I25" s="1092"/>
    </row>
    <row r="26" spans="1:9" s="98" customFormat="1" ht="15" hidden="1" customHeight="1">
      <c r="A26" s="103">
        <v>1930</v>
      </c>
      <c r="B26" s="1105"/>
      <c r="C26" s="341"/>
      <c r="D26" s="341"/>
      <c r="E26" s="1106"/>
      <c r="F26" s="1093"/>
      <c r="G26" s="481"/>
      <c r="H26" s="480"/>
      <c r="I26" s="1092"/>
    </row>
    <row r="27" spans="1:9" s="98" customFormat="1" ht="15" hidden="1" customHeight="1">
      <c r="A27" s="103">
        <v>1931</v>
      </c>
      <c r="B27" s="1105"/>
      <c r="C27" s="341"/>
      <c r="D27" s="341"/>
      <c r="E27" s="1106"/>
      <c r="F27" s="1093"/>
      <c r="G27" s="481"/>
      <c r="H27" s="480"/>
      <c r="I27" s="1092"/>
    </row>
    <row r="28" spans="1:9" s="98" customFormat="1" ht="15" hidden="1" customHeight="1">
      <c r="A28" s="103">
        <v>1932</v>
      </c>
      <c r="B28" s="1105"/>
      <c r="C28" s="341"/>
      <c r="D28" s="341"/>
      <c r="E28" s="1106"/>
      <c r="F28" s="1093"/>
      <c r="G28" s="481"/>
      <c r="H28" s="480"/>
      <c r="I28" s="1092"/>
    </row>
    <row r="29" spans="1:9" s="98" customFormat="1" ht="15" hidden="1" customHeight="1">
      <c r="A29" s="103">
        <v>1933</v>
      </c>
      <c r="B29" s="1105"/>
      <c r="C29" s="341"/>
      <c r="D29" s="341"/>
      <c r="E29" s="1106"/>
      <c r="F29" s="1093"/>
      <c r="G29" s="481"/>
      <c r="H29" s="480"/>
      <c r="I29" s="1092"/>
    </row>
    <row r="30" spans="1:9" s="98" customFormat="1" ht="15" hidden="1" customHeight="1">
      <c r="A30" s="103">
        <v>1934</v>
      </c>
      <c r="B30" s="1105"/>
      <c r="C30" s="341"/>
      <c r="D30" s="341"/>
      <c r="E30" s="1106"/>
      <c r="F30" s="1093"/>
      <c r="G30" s="481"/>
      <c r="H30" s="480"/>
      <c r="I30" s="1092"/>
    </row>
    <row r="31" spans="1:9" s="98" customFormat="1" ht="15" hidden="1" customHeight="1">
      <c r="A31" s="103">
        <v>1935</v>
      </c>
      <c r="B31" s="1105"/>
      <c r="C31" s="341"/>
      <c r="D31" s="341"/>
      <c r="E31" s="1106"/>
      <c r="F31" s="1093"/>
      <c r="G31" s="481"/>
      <c r="H31" s="480"/>
      <c r="I31" s="1092"/>
    </row>
    <row r="32" spans="1:9" s="98" customFormat="1" ht="15" hidden="1" customHeight="1">
      <c r="A32" s="103">
        <v>1936</v>
      </c>
      <c r="B32" s="1105"/>
      <c r="C32" s="341"/>
      <c r="D32" s="341"/>
      <c r="E32" s="1106"/>
      <c r="F32" s="1093"/>
      <c r="G32" s="481"/>
      <c r="H32" s="480"/>
      <c r="I32" s="1092"/>
    </row>
    <row r="33" spans="1:9" s="98" customFormat="1" ht="15" hidden="1" customHeight="1">
      <c r="A33" s="103">
        <v>1937</v>
      </c>
      <c r="B33" s="1105"/>
      <c r="C33" s="341"/>
      <c r="D33" s="341"/>
      <c r="E33" s="1106"/>
      <c r="F33" s="1093"/>
      <c r="G33" s="481"/>
      <c r="H33" s="480"/>
      <c r="I33" s="1092"/>
    </row>
    <row r="34" spans="1:9" s="98" customFormat="1" ht="15" hidden="1" customHeight="1">
      <c r="A34" s="103">
        <v>1938</v>
      </c>
      <c r="B34" s="1105"/>
      <c r="C34" s="341"/>
      <c r="D34" s="341"/>
      <c r="E34" s="1106"/>
      <c r="F34" s="1093"/>
      <c r="G34" s="481"/>
      <c r="H34" s="480"/>
      <c r="I34" s="1092"/>
    </row>
    <row r="35" spans="1:9" s="98" customFormat="1" ht="15" hidden="1" customHeight="1">
      <c r="A35" s="102">
        <v>1939</v>
      </c>
      <c r="B35" s="1107"/>
      <c r="C35" s="342"/>
      <c r="D35" s="342"/>
      <c r="E35" s="1108"/>
      <c r="F35" s="1094"/>
      <c r="G35" s="484"/>
      <c r="H35" s="483"/>
      <c r="I35" s="1092"/>
    </row>
    <row r="36" spans="1:9" s="98" customFormat="1" ht="15" hidden="1" customHeight="1">
      <c r="A36" s="103">
        <v>1940</v>
      </c>
      <c r="B36" s="1105"/>
      <c r="C36" s="341"/>
      <c r="D36" s="341"/>
      <c r="E36" s="1106"/>
      <c r="F36" s="1093"/>
      <c r="G36" s="481"/>
      <c r="H36" s="480"/>
      <c r="I36" s="1092"/>
    </row>
    <row r="37" spans="1:9" s="98" customFormat="1" ht="15" hidden="1" customHeight="1">
      <c r="A37" s="103">
        <v>1941</v>
      </c>
      <c r="B37" s="1105"/>
      <c r="C37" s="341"/>
      <c r="D37" s="341"/>
      <c r="E37" s="1106"/>
      <c r="F37" s="1093"/>
      <c r="G37" s="481"/>
      <c r="H37" s="480"/>
      <c r="I37" s="1092"/>
    </row>
    <row r="38" spans="1:9" s="98" customFormat="1" ht="15" hidden="1" customHeight="1">
      <c r="A38" s="103">
        <v>1942</v>
      </c>
      <c r="B38" s="1105"/>
      <c r="C38" s="341"/>
      <c r="D38" s="341"/>
      <c r="E38" s="1106"/>
      <c r="F38" s="1093"/>
      <c r="G38" s="481"/>
      <c r="H38" s="480"/>
      <c r="I38" s="1092"/>
    </row>
    <row r="39" spans="1:9" s="98" customFormat="1" ht="15" hidden="1" customHeight="1">
      <c r="A39" s="103">
        <v>1943</v>
      </c>
      <c r="B39" s="1105"/>
      <c r="C39" s="341"/>
      <c r="D39" s="341"/>
      <c r="E39" s="1106"/>
      <c r="F39" s="1093"/>
      <c r="G39" s="481"/>
      <c r="H39" s="480"/>
      <c r="I39" s="1092"/>
    </row>
    <row r="40" spans="1:9" s="98" customFormat="1" ht="15" hidden="1" customHeight="1">
      <c r="A40" s="103">
        <v>1944</v>
      </c>
      <c r="B40" s="1105"/>
      <c r="C40" s="341"/>
      <c r="D40" s="341"/>
      <c r="E40" s="1106"/>
      <c r="F40" s="1093"/>
      <c r="G40" s="481"/>
      <c r="H40" s="480"/>
      <c r="I40" s="1092"/>
    </row>
    <row r="41" spans="1:9" s="98" customFormat="1" ht="15" hidden="1" customHeight="1">
      <c r="A41" s="103">
        <v>1945</v>
      </c>
      <c r="B41" s="1105"/>
      <c r="C41" s="341"/>
      <c r="D41" s="341"/>
      <c r="E41" s="1106"/>
      <c r="F41" s="1093"/>
      <c r="G41" s="481"/>
      <c r="H41" s="480"/>
      <c r="I41" s="1092"/>
    </row>
    <row r="42" spans="1:9" s="98" customFormat="1" ht="15" hidden="1" customHeight="1">
      <c r="A42" s="103">
        <v>1946</v>
      </c>
      <c r="B42" s="1105"/>
      <c r="C42" s="341"/>
      <c r="D42" s="341"/>
      <c r="E42" s="1106"/>
      <c r="F42" s="1093"/>
      <c r="G42" s="481"/>
      <c r="H42" s="480"/>
      <c r="I42" s="1092"/>
    </row>
    <row r="43" spans="1:9" s="98" customFormat="1" ht="15" hidden="1" customHeight="1">
      <c r="A43" s="103">
        <v>1947</v>
      </c>
      <c r="B43" s="1105"/>
      <c r="C43" s="341"/>
      <c r="D43" s="341"/>
      <c r="E43" s="1106"/>
      <c r="F43" s="1093"/>
      <c r="G43" s="481"/>
      <c r="H43" s="480"/>
      <c r="I43" s="1092"/>
    </row>
    <row r="44" spans="1:9" s="98" customFormat="1" ht="15" hidden="1" customHeight="1">
      <c r="A44" s="103">
        <v>1948</v>
      </c>
      <c r="B44" s="1105"/>
      <c r="C44" s="341"/>
      <c r="D44" s="341"/>
      <c r="E44" s="1106"/>
      <c r="F44" s="1093"/>
      <c r="G44" s="481"/>
      <c r="H44" s="480"/>
      <c r="I44" s="1092"/>
    </row>
    <row r="45" spans="1:9" s="98" customFormat="1" ht="15" hidden="1" customHeight="1">
      <c r="A45" s="102">
        <v>1949</v>
      </c>
      <c r="B45" s="1107"/>
      <c r="C45" s="342"/>
      <c r="D45" s="342"/>
      <c r="E45" s="1108"/>
      <c r="F45" s="1094"/>
      <c r="G45" s="484"/>
      <c r="H45" s="483"/>
      <c r="I45" s="1092"/>
    </row>
    <row r="46" spans="1:9" s="98" customFormat="1" ht="15" hidden="1" customHeight="1">
      <c r="A46" s="103">
        <v>1950</v>
      </c>
      <c r="B46" s="1105"/>
      <c r="C46" s="341"/>
      <c r="D46" s="341"/>
      <c r="E46" s="1106"/>
      <c r="F46" s="1093"/>
      <c r="G46" s="481"/>
      <c r="H46" s="480"/>
      <c r="I46" s="1092"/>
    </row>
    <row r="47" spans="1:9" s="98" customFormat="1" ht="15" hidden="1" customHeight="1">
      <c r="A47" s="103">
        <v>1951</v>
      </c>
      <c r="B47" s="1105"/>
      <c r="C47" s="341"/>
      <c r="D47" s="341"/>
      <c r="E47" s="1106"/>
      <c r="F47" s="1093"/>
      <c r="G47" s="481"/>
      <c r="H47" s="480"/>
      <c r="I47" s="1092"/>
    </row>
    <row r="48" spans="1:9" s="98" customFormat="1" ht="15" hidden="1" customHeight="1">
      <c r="A48" s="103">
        <v>1952</v>
      </c>
      <c r="B48" s="1105"/>
      <c r="C48" s="341"/>
      <c r="D48" s="341"/>
      <c r="E48" s="1106"/>
      <c r="F48" s="1093"/>
      <c r="G48" s="481"/>
      <c r="H48" s="480"/>
      <c r="I48" s="1092"/>
    </row>
    <row r="49" spans="1:9" s="98" customFormat="1" ht="15" hidden="1" customHeight="1">
      <c r="A49" s="103">
        <v>1953</v>
      </c>
      <c r="B49" s="1105"/>
      <c r="C49" s="341"/>
      <c r="D49" s="341"/>
      <c r="E49" s="1106"/>
      <c r="F49" s="1093"/>
      <c r="G49" s="481"/>
      <c r="H49" s="480"/>
      <c r="I49" s="1092"/>
    </row>
    <row r="50" spans="1:9" s="98" customFormat="1" ht="15" hidden="1" customHeight="1">
      <c r="A50" s="103">
        <v>1954</v>
      </c>
      <c r="B50" s="1105"/>
      <c r="C50" s="341"/>
      <c r="D50" s="341"/>
      <c r="E50" s="1106"/>
      <c r="F50" s="1093"/>
      <c r="G50" s="481"/>
      <c r="H50" s="480"/>
      <c r="I50" s="1092"/>
    </row>
    <row r="51" spans="1:9" s="98" customFormat="1" ht="15" hidden="1" customHeight="1">
      <c r="A51" s="103">
        <v>1955</v>
      </c>
      <c r="B51" s="1105"/>
      <c r="C51" s="341"/>
      <c r="D51" s="341"/>
      <c r="E51" s="1106"/>
      <c r="F51" s="1093"/>
      <c r="G51" s="481"/>
      <c r="H51" s="480"/>
      <c r="I51" s="1092"/>
    </row>
    <row r="52" spans="1:9" s="98" customFormat="1" ht="15" hidden="1" customHeight="1">
      <c r="A52" s="103">
        <v>1956</v>
      </c>
      <c r="B52" s="1105"/>
      <c r="C52" s="341"/>
      <c r="D52" s="341"/>
      <c r="E52" s="1106"/>
      <c r="F52" s="1093"/>
      <c r="G52" s="481"/>
      <c r="H52" s="480"/>
      <c r="I52" s="1092"/>
    </row>
    <row r="53" spans="1:9" s="98" customFormat="1" ht="15" hidden="1" customHeight="1">
      <c r="A53" s="103">
        <v>1957</v>
      </c>
      <c r="B53" s="1105"/>
      <c r="C53" s="341"/>
      <c r="D53" s="341"/>
      <c r="E53" s="1106"/>
      <c r="F53" s="1093"/>
      <c r="G53" s="481"/>
      <c r="H53" s="480"/>
      <c r="I53" s="1092"/>
    </row>
    <row r="54" spans="1:9" s="98" customFormat="1" ht="15" hidden="1" customHeight="1">
      <c r="A54" s="103">
        <v>1958</v>
      </c>
      <c r="B54" s="1105"/>
      <c r="C54" s="341"/>
      <c r="D54" s="341"/>
      <c r="E54" s="1106"/>
      <c r="F54" s="1093"/>
      <c r="G54" s="481"/>
      <c r="H54" s="480"/>
      <c r="I54" s="1092"/>
    </row>
    <row r="55" spans="1:9" s="98" customFormat="1" ht="15" hidden="1" customHeight="1">
      <c r="A55" s="102">
        <v>1959</v>
      </c>
      <c r="B55" s="1107"/>
      <c r="C55" s="342"/>
      <c r="D55" s="342"/>
      <c r="E55" s="1108"/>
      <c r="F55" s="1094"/>
      <c r="G55" s="484"/>
      <c r="H55" s="483"/>
      <c r="I55" s="1092"/>
    </row>
    <row r="56" spans="1:9" hidden="1">
      <c r="A56" s="78">
        <v>1960</v>
      </c>
      <c r="B56" s="1105"/>
      <c r="C56" s="341"/>
      <c r="D56" s="341"/>
      <c r="E56" s="1106"/>
      <c r="F56" s="1093"/>
      <c r="G56" s="481"/>
      <c r="H56" s="480"/>
      <c r="I56" s="220"/>
    </row>
    <row r="57" spans="1:9" hidden="1">
      <c r="A57" s="78">
        <v>1961</v>
      </c>
      <c r="B57" s="1105"/>
      <c r="C57" s="341"/>
      <c r="D57" s="341"/>
      <c r="E57" s="1106"/>
      <c r="F57" s="1093"/>
      <c r="G57" s="481"/>
      <c r="H57" s="480"/>
      <c r="I57" s="220"/>
    </row>
    <row r="58" spans="1:9" hidden="1">
      <c r="A58" s="78">
        <v>1962</v>
      </c>
      <c r="B58" s="1109"/>
      <c r="C58" s="560"/>
      <c r="D58" s="560"/>
      <c r="E58" s="1110"/>
      <c r="F58" s="1095"/>
      <c r="G58" s="581"/>
      <c r="H58" s="587"/>
      <c r="I58" s="220"/>
    </row>
    <row r="59" spans="1:9" hidden="1">
      <c r="A59" s="78">
        <v>1963</v>
      </c>
      <c r="B59" s="1111"/>
      <c r="C59" s="562"/>
      <c r="D59" s="562"/>
      <c r="E59" s="1112"/>
      <c r="F59" s="1096"/>
      <c r="G59" s="582"/>
      <c r="H59" s="589"/>
      <c r="I59" s="220"/>
    </row>
    <row r="60" spans="1:9" hidden="1">
      <c r="A60" s="78">
        <v>1964</v>
      </c>
      <c r="B60" s="1111"/>
      <c r="C60" s="562"/>
      <c r="D60" s="562"/>
      <c r="E60" s="1112"/>
      <c r="F60" s="1096"/>
      <c r="G60" s="582"/>
      <c r="H60" s="589"/>
      <c r="I60" s="220"/>
    </row>
    <row r="61" spans="1:9" hidden="1">
      <c r="A61" s="78">
        <v>1965</v>
      </c>
      <c r="B61" s="1111"/>
      <c r="C61" s="562"/>
      <c r="D61" s="562"/>
      <c r="E61" s="1112"/>
      <c r="F61" s="1096"/>
      <c r="G61" s="582"/>
      <c r="H61" s="589"/>
      <c r="I61" s="220"/>
    </row>
    <row r="62" spans="1:9" hidden="1">
      <c r="A62" s="78">
        <v>1966</v>
      </c>
      <c r="B62" s="1111"/>
      <c r="C62" s="562"/>
      <c r="D62" s="562"/>
      <c r="E62" s="1112"/>
      <c r="F62" s="1096"/>
      <c r="G62" s="582"/>
      <c r="H62" s="589"/>
      <c r="I62" s="220"/>
    </row>
    <row r="63" spans="1:9" hidden="1">
      <c r="A63" s="78">
        <v>1967</v>
      </c>
      <c r="B63" s="1111"/>
      <c r="C63" s="562"/>
      <c r="D63" s="562"/>
      <c r="E63" s="1112"/>
      <c r="F63" s="1096"/>
      <c r="G63" s="583"/>
      <c r="H63" s="589"/>
      <c r="I63" s="220"/>
    </row>
    <row r="64" spans="1:9" hidden="1">
      <c r="A64" s="78">
        <v>1968</v>
      </c>
      <c r="B64" s="1111"/>
      <c r="C64" s="562"/>
      <c r="D64" s="562"/>
      <c r="E64" s="1112"/>
      <c r="F64" s="1096"/>
      <c r="G64" s="583"/>
      <c r="H64" s="589"/>
      <c r="I64" s="220"/>
    </row>
    <row r="65" spans="1:18" hidden="1">
      <c r="A65" s="83">
        <v>1969</v>
      </c>
      <c r="B65" s="1113"/>
      <c r="C65" s="564"/>
      <c r="D65" s="564"/>
      <c r="E65" s="1114"/>
      <c r="F65" s="1097"/>
      <c r="G65" s="584"/>
      <c r="H65" s="591"/>
      <c r="I65" s="220"/>
    </row>
    <row r="66" spans="1:18" hidden="1">
      <c r="A66" s="78">
        <v>1970</v>
      </c>
      <c r="B66" s="1111"/>
      <c r="C66" s="562"/>
      <c r="D66" s="562"/>
      <c r="E66" s="1112"/>
      <c r="F66" s="1096"/>
      <c r="G66" s="583"/>
      <c r="H66" s="589"/>
      <c r="I66" s="220"/>
    </row>
    <row r="67" spans="1:18" hidden="1">
      <c r="A67" s="78">
        <v>1971</v>
      </c>
      <c r="B67" s="1111"/>
      <c r="C67" s="562"/>
      <c r="D67" s="562"/>
      <c r="E67" s="1112"/>
      <c r="F67" s="1096"/>
      <c r="G67" s="583"/>
      <c r="H67" s="589"/>
      <c r="I67" s="220"/>
    </row>
    <row r="68" spans="1:18" hidden="1">
      <c r="A68" s="78">
        <v>1972</v>
      </c>
      <c r="B68" s="1111"/>
      <c r="C68" s="562"/>
      <c r="D68" s="562"/>
      <c r="E68" s="1112"/>
      <c r="F68" s="1096"/>
      <c r="G68" s="583"/>
      <c r="H68" s="589"/>
      <c r="I68" s="220"/>
    </row>
    <row r="69" spans="1:18" hidden="1">
      <c r="A69" s="78">
        <v>1973</v>
      </c>
      <c r="B69" s="1111"/>
      <c r="C69" s="562"/>
      <c r="D69" s="562"/>
      <c r="E69" s="1112"/>
      <c r="F69" s="1096"/>
      <c r="G69" s="583"/>
      <c r="H69" s="589"/>
      <c r="I69" s="220"/>
    </row>
    <row r="70" spans="1:18" hidden="1">
      <c r="A70" s="78">
        <v>1974</v>
      </c>
      <c r="B70" s="1111"/>
      <c r="C70" s="562"/>
      <c r="D70" s="562"/>
      <c r="E70" s="1112"/>
      <c r="F70" s="1096"/>
      <c r="G70" s="583"/>
      <c r="H70" s="589"/>
      <c r="I70" s="220"/>
    </row>
    <row r="71" spans="1:18" hidden="1">
      <c r="A71" s="78">
        <v>1975</v>
      </c>
      <c r="B71" s="1111"/>
      <c r="C71" s="562"/>
      <c r="D71" s="562"/>
      <c r="E71" s="1112"/>
      <c r="F71" s="1096"/>
      <c r="G71" s="583"/>
      <c r="H71" s="589"/>
      <c r="I71" s="220"/>
    </row>
    <row r="72" spans="1:18" hidden="1">
      <c r="A72" s="78">
        <v>1976</v>
      </c>
      <c r="B72" s="1111"/>
      <c r="C72" s="562"/>
      <c r="D72" s="562"/>
      <c r="E72" s="1112"/>
      <c r="F72" s="1096"/>
      <c r="G72" s="583"/>
      <c r="H72" s="589"/>
      <c r="I72" s="220"/>
    </row>
    <row r="73" spans="1:18" hidden="1">
      <c r="A73" s="78">
        <v>1977</v>
      </c>
      <c r="B73" s="1111"/>
      <c r="C73" s="562"/>
      <c r="D73" s="562"/>
      <c r="E73" s="1112"/>
      <c r="F73" s="1096"/>
      <c r="G73" s="583"/>
      <c r="H73" s="589"/>
      <c r="I73" s="220"/>
    </row>
    <row r="74" spans="1:18" hidden="1">
      <c r="A74" s="78">
        <v>1978</v>
      </c>
      <c r="B74" s="1111"/>
      <c r="C74" s="562"/>
      <c r="D74" s="562"/>
      <c r="E74" s="1112"/>
      <c r="F74" s="1096"/>
      <c r="G74" s="583"/>
      <c r="H74" s="589"/>
      <c r="I74" s="220"/>
    </row>
    <row r="75" spans="1:18">
      <c r="A75" s="83">
        <v>1979</v>
      </c>
      <c r="B75" s="1113">
        <f>TB7b!E75</f>
        <v>10816.075135416801</v>
      </c>
      <c r="C75" s="564">
        <f>G75*$L75/0.5</f>
        <v>9018.0298427151902</v>
      </c>
      <c r="D75" s="564">
        <f t="shared" ref="D75:E75" si="0">H75*$L75/0.5</f>
        <v>1431.4384989622886</v>
      </c>
      <c r="E75" s="1114">
        <f t="shared" si="0"/>
        <v>366.60928612632165</v>
      </c>
      <c r="F75" s="1097">
        <f>TB7b!I75</f>
        <v>0.13664811849594116</v>
      </c>
      <c r="G75" s="585">
        <v>0.11393198370933533</v>
      </c>
      <c r="H75" s="591">
        <v>1.8084507435560226E-2</v>
      </c>
      <c r="I75" s="592">
        <v>4.6316683292388916E-3</v>
      </c>
      <c r="K75" s="224"/>
      <c r="L75" s="1120">
        <v>39576.37508411202</v>
      </c>
      <c r="M75" s="1119">
        <f>L75*F75/0.5-B75</f>
        <v>-7.5114969513379037E-4</v>
      </c>
      <c r="O75" s="987"/>
      <c r="P75" s="1054">
        <f>C75/B75</f>
        <v>0.83376176014033188</v>
      </c>
      <c r="Q75" s="1054">
        <f>D75/B75</f>
        <v>0.13234361642654471</v>
      </c>
      <c r="R75" s="1054">
        <f>E75/B75</f>
        <v>3.3894853866711261E-2</v>
      </c>
    </row>
    <row r="76" spans="1:18">
      <c r="A76" s="78">
        <v>1980</v>
      </c>
      <c r="B76" s="1111">
        <f>TB7b!E76</f>
        <v>10977.132192414389</v>
      </c>
      <c r="C76" s="562">
        <f t="shared" ref="C76:C110" si="1">G76*$L76/0.5</f>
        <v>9195.7954242218548</v>
      </c>
      <c r="D76" s="562">
        <f t="shared" ref="D76:D110" si="2">H76*$L76/0.5</f>
        <v>1380.4016266512228</v>
      </c>
      <c r="E76" s="1112">
        <f t="shared" ref="E76:E110" si="3">I76*$L76/0.5</f>
        <v>401.0772075050312</v>
      </c>
      <c r="F76" s="1096">
        <f>TB7b!I76</f>
        <v>0.14104604721069336</v>
      </c>
      <c r="G76" s="582">
        <v>0.11815747618675232</v>
      </c>
      <c r="H76" s="589">
        <v>1.7736885696649551E-2</v>
      </c>
      <c r="I76" s="590">
        <v>5.1534716039896011E-3</v>
      </c>
      <c r="K76" s="224"/>
      <c r="L76" s="1120">
        <v>38913.303334642813</v>
      </c>
      <c r="M76" s="1119">
        <f t="shared" ref="M76:M110" si="4">L76*F76/0.5-B76</f>
        <v>3.0461097339866683E-3</v>
      </c>
      <c r="O76" s="987"/>
      <c r="P76" s="1054">
        <f t="shared" ref="P76:P110" si="5">C76/B76</f>
        <v>0.83772293737853454</v>
      </c>
      <c r="Q76" s="1054">
        <f t="shared" ref="Q76:Q110" si="6">D76/B76</f>
        <v>0.12575248274819287</v>
      </c>
      <c r="R76" s="1054">
        <f t="shared" ref="R76:R110" si="7">E76/B76</f>
        <v>3.6537521865883209E-2</v>
      </c>
    </row>
    <row r="77" spans="1:18">
      <c r="A77" s="78">
        <v>1981</v>
      </c>
      <c r="B77" s="1111">
        <f>TB7b!E77</f>
        <v>11854.614095482528</v>
      </c>
      <c r="C77" s="562">
        <f t="shared" si="1"/>
        <v>9668.8195267103292</v>
      </c>
      <c r="D77" s="562">
        <f t="shared" si="2"/>
        <v>1571.0513221976505</v>
      </c>
      <c r="E77" s="1112">
        <f t="shared" si="3"/>
        <v>614.74386573662366</v>
      </c>
      <c r="F77" s="1096">
        <f>TB7b!I77</f>
        <v>0.14556407928466797</v>
      </c>
      <c r="G77" s="582">
        <v>0.11872446537017822</v>
      </c>
      <c r="H77" s="589">
        <v>1.929110661149025E-2</v>
      </c>
      <c r="I77" s="590">
        <v>7.5485054403543472E-3</v>
      </c>
      <c r="K77" s="224"/>
      <c r="L77" s="1120">
        <v>40719.574927388931</v>
      </c>
      <c r="M77" s="1119">
        <f t="shared" si="4"/>
        <v>7.7085431257728487E-4</v>
      </c>
      <c r="O77" s="987"/>
      <c r="P77" s="1054">
        <f t="shared" si="5"/>
        <v>0.81561655645921483</v>
      </c>
      <c r="Q77" s="1054">
        <f t="shared" si="6"/>
        <v>0.13252656809776167</v>
      </c>
      <c r="R77" s="1054">
        <f t="shared" si="7"/>
        <v>5.1856927672650759E-2</v>
      </c>
    </row>
    <row r="78" spans="1:18">
      <c r="A78" s="78">
        <v>1982</v>
      </c>
      <c r="B78" s="1111">
        <f>TB7b!E78</f>
        <v>12059.287973486285</v>
      </c>
      <c r="C78" s="562">
        <f t="shared" si="1"/>
        <v>9612.8567465098913</v>
      </c>
      <c r="D78" s="562">
        <f t="shared" si="2"/>
        <v>1602.7720768311108</v>
      </c>
      <c r="E78" s="1112">
        <f t="shared" si="3"/>
        <v>842.83164502261798</v>
      </c>
      <c r="F78" s="1096">
        <f>TB7b!I78</f>
        <v>0.14879941940307617</v>
      </c>
      <c r="G78" s="582">
        <v>0.11861288547515869</v>
      </c>
      <c r="H78" s="589">
        <v>1.9776578992605209E-2</v>
      </c>
      <c r="I78" s="590">
        <v>1.0399686172604561E-2</v>
      </c>
      <c r="K78" s="224"/>
      <c r="L78" s="1120">
        <v>40521.974943958048</v>
      </c>
      <c r="M78" s="1119">
        <f t="shared" si="4"/>
        <v>4.7159676305454923E-3</v>
      </c>
      <c r="O78" s="987"/>
      <c r="P78" s="1054">
        <f t="shared" si="5"/>
        <v>0.79713302871984226</v>
      </c>
      <c r="Q78" s="1054">
        <f t="shared" si="6"/>
        <v>0.1329076874484619</v>
      </c>
      <c r="R78" s="1054">
        <f t="shared" si="7"/>
        <v>6.9890664098550354E-2</v>
      </c>
    </row>
    <row r="79" spans="1:18">
      <c r="A79" s="78">
        <v>1983</v>
      </c>
      <c r="B79" s="1111">
        <f>TB7b!E79</f>
        <v>12548.797868239031</v>
      </c>
      <c r="C79" s="562">
        <f t="shared" si="1"/>
        <v>9683.1104557928647</v>
      </c>
      <c r="D79" s="562">
        <f t="shared" si="2"/>
        <v>1776.7674771298953</v>
      </c>
      <c r="E79" s="1112">
        <f t="shared" si="3"/>
        <v>1088.9175694254347</v>
      </c>
      <c r="F79" s="1096">
        <f>TB7b!I79</f>
        <v>0.14865893125534058</v>
      </c>
      <c r="G79" s="582">
        <v>0.11471065878868103</v>
      </c>
      <c r="H79" s="589">
        <v>2.1048419177532196E-2</v>
      </c>
      <c r="I79" s="590">
        <v>1.2899827212095261E-2</v>
      </c>
      <c r="K79" s="224"/>
      <c r="L79" s="1120">
        <v>42206.672675601163</v>
      </c>
      <c r="M79" s="1119">
        <f t="shared" si="4"/>
        <v>-1.6464132204419002E-4</v>
      </c>
      <c r="O79" s="987"/>
      <c r="P79" s="1054">
        <f t="shared" si="5"/>
        <v>0.77163649916624977</v>
      </c>
      <c r="Q79" s="1054">
        <f t="shared" si="6"/>
        <v>0.1415886601876733</v>
      </c>
      <c r="R79" s="1054">
        <f t="shared" si="7"/>
        <v>8.6774652110819459E-2</v>
      </c>
    </row>
    <row r="80" spans="1:18">
      <c r="A80" s="78">
        <v>1984</v>
      </c>
      <c r="B80" s="1111">
        <f>TB7b!E80</f>
        <v>13670.414848375804</v>
      </c>
      <c r="C80" s="562">
        <f t="shared" si="1"/>
        <v>10303.060714103656</v>
      </c>
      <c r="D80" s="562">
        <f t="shared" si="2"/>
        <v>2120.0410642183551</v>
      </c>
      <c r="E80" s="1112">
        <f t="shared" si="3"/>
        <v>1247.3167079431953</v>
      </c>
      <c r="F80" s="1096">
        <f>TB7b!I80</f>
        <v>0.14782923460006714</v>
      </c>
      <c r="G80" s="582">
        <v>0.11141529679298401</v>
      </c>
      <c r="H80" s="589">
        <v>2.2925712168216705E-2</v>
      </c>
      <c r="I80" s="590">
        <v>1.3488240540027618E-2</v>
      </c>
      <c r="K80" s="224"/>
      <c r="L80" s="1120">
        <v>46237.190990243165</v>
      </c>
      <c r="M80" s="1119">
        <f t="shared" si="4"/>
        <v>2.2599137319048168E-3</v>
      </c>
      <c r="O80" s="987"/>
      <c r="P80" s="1054">
        <f t="shared" si="5"/>
        <v>0.75367579026526565</v>
      </c>
      <c r="Q80" s="1054">
        <f t="shared" si="6"/>
        <v>0.15508242344746689</v>
      </c>
      <c r="R80" s="1054">
        <f t="shared" si="7"/>
        <v>9.1242052401313209E-2</v>
      </c>
    </row>
    <row r="81" spans="1:18">
      <c r="A81" s="78">
        <v>1985</v>
      </c>
      <c r="B81" s="1111">
        <f>TB7b!E81</f>
        <v>14190.976639340563</v>
      </c>
      <c r="C81" s="562">
        <f t="shared" si="1"/>
        <v>10347.004406791135</v>
      </c>
      <c r="D81" s="562">
        <f t="shared" si="2"/>
        <v>2163.0417833408701</v>
      </c>
      <c r="E81" s="1112">
        <f t="shared" si="3"/>
        <v>1680.9310591097965</v>
      </c>
      <c r="F81" s="1096">
        <f>TB7b!I81</f>
        <v>0.14865487813949585</v>
      </c>
      <c r="G81" s="582">
        <v>0.10838806629180908</v>
      </c>
      <c r="H81" s="589">
        <v>2.2658530622720718E-2</v>
      </c>
      <c r="I81" s="590">
        <v>1.7608271911740303E-2</v>
      </c>
      <c r="K81" s="224"/>
      <c r="L81" s="1120">
        <v>47731.289803317864</v>
      </c>
      <c r="M81" s="1119">
        <f t="shared" si="4"/>
        <v>1.4989657938713208E-3</v>
      </c>
      <c r="O81" s="987"/>
      <c r="P81" s="1054">
        <f t="shared" si="5"/>
        <v>0.7291256035266046</v>
      </c>
      <c r="Q81" s="1054">
        <f t="shared" si="6"/>
        <v>0.15242374350363133</v>
      </c>
      <c r="R81" s="1054">
        <f t="shared" si="7"/>
        <v>0.11845069594786588</v>
      </c>
    </row>
    <row r="82" spans="1:18">
      <c r="A82" s="78">
        <v>1986</v>
      </c>
      <c r="B82" s="1111">
        <f>TB7b!E82</f>
        <v>13876.079427981369</v>
      </c>
      <c r="C82" s="562">
        <f t="shared" si="1"/>
        <v>10495.037157680958</v>
      </c>
      <c r="D82" s="562">
        <f t="shared" si="2"/>
        <v>1837.0530878398895</v>
      </c>
      <c r="E82" s="1112">
        <f t="shared" si="3"/>
        <v>1543.9878544327587</v>
      </c>
      <c r="F82" s="1096">
        <f>TB7b!I82</f>
        <v>0.15103644132614136</v>
      </c>
      <c r="G82" s="582">
        <v>0.11423492431640625</v>
      </c>
      <c r="H82" s="589">
        <v>1.9995700567960739E-2</v>
      </c>
      <c r="I82" s="590">
        <v>1.6805784776806831E-2</v>
      </c>
      <c r="K82" s="224"/>
      <c r="L82" s="1120">
        <v>45936.202174966886</v>
      </c>
      <c r="M82" s="1119">
        <f t="shared" si="4"/>
        <v>1.5811089378985344E-3</v>
      </c>
      <c r="O82" s="987"/>
      <c r="P82" s="1054">
        <f t="shared" si="5"/>
        <v>0.7563402337203059</v>
      </c>
      <c r="Q82" s="1054">
        <f t="shared" si="6"/>
        <v>0.13238992305963876</v>
      </c>
      <c r="R82" s="1054">
        <f t="shared" si="7"/>
        <v>0.11126974751378828</v>
      </c>
    </row>
    <row r="83" spans="1:18">
      <c r="A83" s="78">
        <v>1987</v>
      </c>
      <c r="B83" s="1111">
        <f>TB7b!E83</f>
        <v>13366.945583082881</v>
      </c>
      <c r="C83" s="562">
        <f t="shared" si="1"/>
        <v>9865.7889979766915</v>
      </c>
      <c r="D83" s="562">
        <f t="shared" si="2"/>
        <v>1992.0564435782214</v>
      </c>
      <c r="E83" s="1112">
        <f t="shared" si="3"/>
        <v>1509.1001843508616</v>
      </c>
      <c r="F83" s="1096">
        <f>TB7b!I83</f>
        <v>0.14643484354019165</v>
      </c>
      <c r="G83" s="582">
        <v>0.10807964205741882</v>
      </c>
      <c r="H83" s="589">
        <v>2.1822962909936905E-2</v>
      </c>
      <c r="I83" s="590">
        <v>1.6532180830836296E-2</v>
      </c>
      <c r="K83" s="224"/>
      <c r="L83" s="1120">
        <v>45641.291968451158</v>
      </c>
      <c r="M83" s="1119">
        <f t="shared" si="4"/>
        <v>5.313661820764537E-3</v>
      </c>
      <c r="O83" s="987"/>
      <c r="P83" s="1054">
        <f t="shared" si="5"/>
        <v>0.73807355140749353</v>
      </c>
      <c r="Q83" s="1054">
        <f t="shared" si="6"/>
        <v>0.14902854441925426</v>
      </c>
      <c r="R83" s="1054">
        <f t="shared" si="7"/>
        <v>0.11289790737689311</v>
      </c>
    </row>
    <row r="84" spans="1:18">
      <c r="A84" s="78">
        <v>1988</v>
      </c>
      <c r="B84" s="1111">
        <f>TB7b!E84</f>
        <v>13305.033700212016</v>
      </c>
      <c r="C84" s="562">
        <f t="shared" si="1"/>
        <v>10069.053842970934</v>
      </c>
      <c r="D84" s="562">
        <f t="shared" si="2"/>
        <v>1727.4011595671566</v>
      </c>
      <c r="E84" s="1112">
        <f t="shared" si="3"/>
        <v>1508.5753322288438</v>
      </c>
      <c r="F84" s="1096">
        <f>TB7b!I84</f>
        <v>0.1412850022315979</v>
      </c>
      <c r="G84" s="582">
        <v>0.10692241787910461</v>
      </c>
      <c r="H84" s="589">
        <v>1.8343124538660049E-2</v>
      </c>
      <c r="I84" s="590">
        <v>1.6019431874155998E-2</v>
      </c>
      <c r="K84" s="224"/>
      <c r="L84" s="1120">
        <v>47085.793805915629</v>
      </c>
      <c r="M84" s="1119">
        <f t="shared" si="4"/>
        <v>-7.3432132012385409E-4</v>
      </c>
      <c r="O84" s="987"/>
      <c r="P84" s="1054">
        <f t="shared" si="5"/>
        <v>0.75678529418610063</v>
      </c>
      <c r="Q84" s="1054">
        <f t="shared" si="6"/>
        <v>0.12983064894752055</v>
      </c>
      <c r="R84" s="1054">
        <f t="shared" si="7"/>
        <v>0.11338380392112833</v>
      </c>
    </row>
    <row r="85" spans="1:18">
      <c r="A85" s="83">
        <v>1989</v>
      </c>
      <c r="B85" s="1113">
        <f>TB7b!E85</f>
        <v>13352.979227018226</v>
      </c>
      <c r="C85" s="564">
        <f t="shared" si="1"/>
        <v>9835.0668624475056</v>
      </c>
      <c r="D85" s="564">
        <f t="shared" si="2"/>
        <v>1971.636031880646</v>
      </c>
      <c r="E85" s="1114">
        <f t="shared" si="3"/>
        <v>1546.2727618468994</v>
      </c>
      <c r="F85" s="1097">
        <f>TB7b!I85</f>
        <v>0.14036011695861816</v>
      </c>
      <c r="G85" s="585">
        <v>0.10338154435157776</v>
      </c>
      <c r="H85" s="591">
        <v>2.072490006685257E-2</v>
      </c>
      <c r="I85" s="592">
        <v>1.6253683716058731E-2</v>
      </c>
      <c r="K85" s="224"/>
      <c r="L85" s="1120">
        <v>47566.840503952131</v>
      </c>
      <c r="M85" s="1119">
        <f t="shared" si="4"/>
        <v>-4.6340449116542004E-3</v>
      </c>
      <c r="O85" s="987"/>
      <c r="P85" s="1054">
        <f t="shared" si="5"/>
        <v>0.73654475868182079</v>
      </c>
      <c r="Q85" s="1054">
        <f t="shared" si="6"/>
        <v>0.14765514110074146</v>
      </c>
      <c r="R85" s="1054">
        <f t="shared" si="7"/>
        <v>0.11579983279822628</v>
      </c>
    </row>
    <row r="86" spans="1:18">
      <c r="A86" s="78">
        <v>1990</v>
      </c>
      <c r="B86" s="1111">
        <f>TB7b!E86</f>
        <v>13549.930652090632</v>
      </c>
      <c r="C86" s="562">
        <f t="shared" si="1"/>
        <v>10072.001786020439</v>
      </c>
      <c r="D86" s="562">
        <f t="shared" si="2"/>
        <v>1949.1649966205196</v>
      </c>
      <c r="E86" s="1112">
        <f t="shared" si="3"/>
        <v>1528.7630216884979</v>
      </c>
      <c r="F86" s="1096">
        <f>TB7b!I86</f>
        <v>0.14272212982177734</v>
      </c>
      <c r="G86" s="582">
        <v>0.10608893632888794</v>
      </c>
      <c r="H86" s="589">
        <v>2.0530659705400467E-2</v>
      </c>
      <c r="I86" s="590">
        <v>1.6102543100714684E-2</v>
      </c>
      <c r="K86" s="224"/>
      <c r="L86" s="1120">
        <v>47469.614337521831</v>
      </c>
      <c r="M86" s="1119">
        <f t="shared" si="4"/>
        <v>-1.7319516446150374E-3</v>
      </c>
      <c r="O86" s="987"/>
      <c r="P86" s="1054">
        <f t="shared" si="5"/>
        <v>0.74332496930280745</v>
      </c>
      <c r="Q86" s="1054">
        <f t="shared" si="6"/>
        <v>0.14385055146535242</v>
      </c>
      <c r="R86" s="1054">
        <f t="shared" si="7"/>
        <v>0.11282441666611952</v>
      </c>
    </row>
    <row r="87" spans="1:18">
      <c r="A87" s="78">
        <v>1991</v>
      </c>
      <c r="B87" s="1111">
        <f>TB7b!E87</f>
        <v>13769.132862151546</v>
      </c>
      <c r="C87" s="562">
        <f t="shared" si="1"/>
        <v>10438.705892143787</v>
      </c>
      <c r="D87" s="562">
        <f t="shared" si="2"/>
        <v>1940.968665180568</v>
      </c>
      <c r="E87" s="1112">
        <f t="shared" si="3"/>
        <v>1389.459725205417</v>
      </c>
      <c r="F87" s="1096">
        <f>TB7b!I87</f>
        <v>0.14584231376647949</v>
      </c>
      <c r="G87" s="582">
        <v>0.11056649684906006</v>
      </c>
      <c r="H87" s="589">
        <v>2.0558688789606094E-2</v>
      </c>
      <c r="I87" s="590">
        <v>1.4717120677232742E-2</v>
      </c>
      <c r="K87" s="224"/>
      <c r="L87" s="1120">
        <v>47205.555885496651</v>
      </c>
      <c r="M87" s="1119">
        <f t="shared" si="4"/>
        <v>2.1237958244455513E-3</v>
      </c>
      <c r="O87" s="987"/>
      <c r="P87" s="1054">
        <f t="shared" si="5"/>
        <v>0.75812369570763583</v>
      </c>
      <c r="Q87" s="1054">
        <f t="shared" si="6"/>
        <v>0.14096520707675667</v>
      </c>
      <c r="R87" s="1054">
        <f t="shared" si="7"/>
        <v>0.10091120037230158</v>
      </c>
    </row>
    <row r="88" spans="1:18">
      <c r="A88" s="78">
        <v>1992</v>
      </c>
      <c r="B88" s="1111">
        <f>TB7b!E88</f>
        <v>12788.594540103588</v>
      </c>
      <c r="C88" s="562">
        <f t="shared" si="1"/>
        <v>10040.373004629748</v>
      </c>
      <c r="D88" s="562">
        <f t="shared" si="2"/>
        <v>1783.7224505626864</v>
      </c>
      <c r="E88" s="1112">
        <f t="shared" si="3"/>
        <v>964.49913717733966</v>
      </c>
      <c r="F88" s="1096">
        <f>TB7b!I88</f>
        <v>0.1345900297164917</v>
      </c>
      <c r="G88" s="582">
        <v>0.1056671142578125</v>
      </c>
      <c r="H88" s="589">
        <v>1.8772291019558907E-2</v>
      </c>
      <c r="I88" s="590">
        <v>1.0150603018701077E-2</v>
      </c>
      <c r="K88" s="224"/>
      <c r="L88" s="1120">
        <v>47509.450197214093</v>
      </c>
      <c r="M88" s="1119">
        <f t="shared" si="4"/>
        <v>2.0876108665106585E-3</v>
      </c>
      <c r="O88" s="987"/>
      <c r="P88" s="1054">
        <f t="shared" si="5"/>
        <v>0.78510370886685577</v>
      </c>
      <c r="Q88" s="1054">
        <f t="shared" si="6"/>
        <v>0.13947759818087394</v>
      </c>
      <c r="R88" s="1054">
        <f t="shared" si="7"/>
        <v>7.541869703920781E-2</v>
      </c>
    </row>
    <row r="89" spans="1:18">
      <c r="A89" s="78">
        <v>1993</v>
      </c>
      <c r="B89" s="1111">
        <f>TB7b!E89</f>
        <v>11952.063548444088</v>
      </c>
      <c r="C89" s="562">
        <f t="shared" si="1"/>
        <v>9999.5851557167807</v>
      </c>
      <c r="D89" s="562">
        <f t="shared" si="2"/>
        <v>1346.4867077611636</v>
      </c>
      <c r="E89" s="1112">
        <f t="shared" si="3"/>
        <v>605.99192678779241</v>
      </c>
      <c r="F89" s="1096">
        <f>TB7b!I89</f>
        <v>0.12720829248428345</v>
      </c>
      <c r="G89" s="582">
        <v>0.1064276397228241</v>
      </c>
      <c r="H89" s="589">
        <v>1.433093473315239E-2</v>
      </c>
      <c r="I89" s="590">
        <v>6.4496966078877449E-3</v>
      </c>
      <c r="K89" s="224"/>
      <c r="L89" s="1120">
        <v>46978.328100478888</v>
      </c>
      <c r="M89" s="1119">
        <f t="shared" si="4"/>
        <v>2.2544126131833764E-3</v>
      </c>
      <c r="O89" s="987"/>
      <c r="P89" s="1054">
        <f t="shared" si="5"/>
        <v>0.83664089595796365</v>
      </c>
      <c r="Q89" s="1054">
        <f t="shared" si="6"/>
        <v>0.11265725807962662</v>
      </c>
      <c r="R89" s="1054">
        <f t="shared" si="7"/>
        <v>5.0701866195037096E-2</v>
      </c>
    </row>
    <row r="90" spans="1:18">
      <c r="A90" s="78">
        <v>1994</v>
      </c>
      <c r="B90" s="1111">
        <f>TB7b!E90</f>
        <v>12183.838954312498</v>
      </c>
      <c r="C90" s="562">
        <f t="shared" si="1"/>
        <v>10420.884966212612</v>
      </c>
      <c r="D90" s="562">
        <f t="shared" si="2"/>
        <v>1212.3875054822422</v>
      </c>
      <c r="E90" s="1112">
        <f t="shared" si="3"/>
        <v>550.56836352654796</v>
      </c>
      <c r="F90" s="1096">
        <f>TB7b!I90</f>
        <v>0.12504982948303223</v>
      </c>
      <c r="G90" s="582">
        <v>0.10695558786392212</v>
      </c>
      <c r="H90" s="589">
        <v>1.2443436309695244E-2</v>
      </c>
      <c r="I90" s="590">
        <v>5.6508025154471397E-3</v>
      </c>
      <c r="K90" s="224"/>
      <c r="L90" s="1120">
        <v>48715.944507130087</v>
      </c>
      <c r="M90" s="1119">
        <f t="shared" si="4"/>
        <v>2.1531304573727539E-3</v>
      </c>
      <c r="O90" s="987"/>
      <c r="P90" s="1054">
        <f t="shared" si="5"/>
        <v>0.8553038993119747</v>
      </c>
      <c r="Q90" s="1054">
        <f t="shared" si="6"/>
        <v>9.9507840675546258E-2</v>
      </c>
      <c r="R90" s="1054">
        <f t="shared" si="7"/>
        <v>4.5188414389839997E-2</v>
      </c>
    </row>
    <row r="91" spans="1:18">
      <c r="A91" s="78">
        <v>1995</v>
      </c>
      <c r="B91" s="1111">
        <f>TB7b!E91</f>
        <v>12833.288250141079</v>
      </c>
      <c r="C91" s="562">
        <f t="shared" si="1"/>
        <v>10734.08772410354</v>
      </c>
      <c r="D91" s="562">
        <f t="shared" si="2"/>
        <v>1434.5029364638394</v>
      </c>
      <c r="E91" s="1112">
        <f t="shared" si="3"/>
        <v>664.70007252111805</v>
      </c>
      <c r="F91" s="1096">
        <f>TB7b!I91</f>
        <v>0.12546759843826294</v>
      </c>
      <c r="G91" s="582">
        <v>0.10494428873062134</v>
      </c>
      <c r="H91" s="589">
        <v>1.4024749398231506E-2</v>
      </c>
      <c r="I91" s="590">
        <v>6.4985938370227814E-3</v>
      </c>
      <c r="K91" s="224"/>
      <c r="L91" s="1120">
        <v>51141.838464676148</v>
      </c>
      <c r="M91" s="1119">
        <f t="shared" si="4"/>
        <v>-9.4638008522451855E-4</v>
      </c>
      <c r="O91" s="987"/>
      <c r="P91" s="1054">
        <f t="shared" si="5"/>
        <v>0.83642535840224252</v>
      </c>
      <c r="Q91" s="1054">
        <f t="shared" si="6"/>
        <v>0.11177984227449031</v>
      </c>
      <c r="R91" s="1054">
        <f t="shared" si="7"/>
        <v>5.1794992800369061E-2</v>
      </c>
    </row>
    <row r="92" spans="1:18">
      <c r="A92" s="78">
        <v>1996</v>
      </c>
      <c r="B92" s="1111">
        <f>TB7b!E92</f>
        <v>12862.677130524758</v>
      </c>
      <c r="C92" s="562">
        <f t="shared" si="1"/>
        <v>10757.026363411285</v>
      </c>
      <c r="D92" s="562">
        <f t="shared" si="2"/>
        <v>1309.7650598944765</v>
      </c>
      <c r="E92" s="1112">
        <f t="shared" si="3"/>
        <v>795.88165778550842</v>
      </c>
      <c r="F92" s="1096">
        <f>TB7b!I92</f>
        <v>0.12228882312774658</v>
      </c>
      <c r="G92" s="582">
        <v>0.10226988792419434</v>
      </c>
      <c r="H92" s="589">
        <v>1.2452282011508942E-2</v>
      </c>
      <c r="I92" s="590">
        <v>7.5666569173336029E-3</v>
      </c>
      <c r="K92" s="224"/>
      <c r="L92" s="1120">
        <v>52591.36673438389</v>
      </c>
      <c r="M92" s="1119">
        <f t="shared" si="4"/>
        <v>-4.4412697043298976E-3</v>
      </c>
      <c r="O92" s="987"/>
      <c r="P92" s="1054">
        <f t="shared" si="5"/>
        <v>0.83629762717774381</v>
      </c>
      <c r="Q92" s="1054">
        <f t="shared" si="6"/>
        <v>0.10182678509330212</v>
      </c>
      <c r="R92" s="1054">
        <f t="shared" si="7"/>
        <v>6.187527290852856E-2</v>
      </c>
    </row>
    <row r="93" spans="1:18">
      <c r="A93" s="78">
        <v>1997</v>
      </c>
      <c r="B93" s="1111">
        <f>TB7b!E93</f>
        <v>12794.962373720564</v>
      </c>
      <c r="C93" s="562">
        <f t="shared" si="1"/>
        <v>10916.234867373714</v>
      </c>
      <c r="D93" s="562">
        <f t="shared" si="2"/>
        <v>1167.8955751104502</v>
      </c>
      <c r="E93" s="1112">
        <f t="shared" si="3"/>
        <v>709.46189312947809</v>
      </c>
      <c r="F93" s="1096">
        <f>TB7b!I93</f>
        <v>0.11943131685256958</v>
      </c>
      <c r="G93" s="582">
        <v>0.10189482569694519</v>
      </c>
      <c r="H93" s="589">
        <v>1.0901425033807755E-2</v>
      </c>
      <c r="I93" s="590">
        <v>6.6222921013832092E-3</v>
      </c>
      <c r="K93" s="224"/>
      <c r="L93" s="1120">
        <v>53566.188433555479</v>
      </c>
      <c r="M93" s="1119">
        <f t="shared" si="4"/>
        <v>-1.5269357390934601E-3</v>
      </c>
      <c r="O93" s="987"/>
      <c r="P93" s="1054">
        <f t="shared" si="5"/>
        <v>0.85316662515510422</v>
      </c>
      <c r="Q93" s="1054">
        <f t="shared" si="6"/>
        <v>9.1277765498488567E-2</v>
      </c>
      <c r="R93" s="1054">
        <f t="shared" si="7"/>
        <v>5.5448532977840893E-2</v>
      </c>
    </row>
    <row r="94" spans="1:18">
      <c r="A94" s="78">
        <v>1998</v>
      </c>
      <c r="B94" s="1111">
        <f>TB7b!E94</f>
        <v>13047.954868479685</v>
      </c>
      <c r="C94" s="562">
        <f t="shared" si="1"/>
        <v>10956.935253515847</v>
      </c>
      <c r="D94" s="562">
        <f t="shared" si="2"/>
        <v>1260.7398573284222</v>
      </c>
      <c r="E94" s="1112">
        <f t="shared" si="3"/>
        <v>830.28118286648032</v>
      </c>
      <c r="F94" s="1096">
        <f>TB7b!I94</f>
        <v>0.12050485610961914</v>
      </c>
      <c r="G94" s="582">
        <v>0.10119315981864929</v>
      </c>
      <c r="H94" s="589">
        <v>1.1643607169389725E-2</v>
      </c>
      <c r="I94" s="590">
        <v>7.6680909842252731E-3</v>
      </c>
      <c r="K94" s="224"/>
      <c r="L94" s="1120">
        <v>54138.714875353413</v>
      </c>
      <c r="M94" s="1119">
        <f t="shared" si="4"/>
        <v>1.2235486356075853E-3</v>
      </c>
      <c r="O94" s="987"/>
      <c r="P94" s="1054">
        <f t="shared" si="5"/>
        <v>0.83974349727288122</v>
      </c>
      <c r="Q94" s="1054">
        <f t="shared" si="6"/>
        <v>9.6623560553081564E-2</v>
      </c>
      <c r="R94" s="1054">
        <f t="shared" si="7"/>
        <v>6.3633051404263674E-2</v>
      </c>
    </row>
    <row r="95" spans="1:18">
      <c r="A95" s="83">
        <v>1999</v>
      </c>
      <c r="B95" s="1113">
        <f>TB7b!E95</f>
        <v>13485.288998990154</v>
      </c>
      <c r="C95" s="564">
        <f t="shared" si="1"/>
        <v>11112.643798842611</v>
      </c>
      <c r="D95" s="564">
        <f t="shared" si="2"/>
        <v>1233.9563198581764</v>
      </c>
      <c r="E95" s="1114">
        <f t="shared" si="3"/>
        <v>1138.6948226691275</v>
      </c>
      <c r="F95" s="1097">
        <f>TB7b!I95</f>
        <v>0.12498265504837036</v>
      </c>
      <c r="G95" s="585">
        <v>0.10299274325370789</v>
      </c>
      <c r="H95" s="591">
        <v>1.1436391621828079E-2</v>
      </c>
      <c r="I95" s="592">
        <v>1.0553501546382904E-2</v>
      </c>
      <c r="K95" s="224"/>
      <c r="L95" s="1120">
        <v>53948.67370154518</v>
      </c>
      <c r="M95" s="1119">
        <f t="shared" si="4"/>
        <v>7.9521244679199299E-3</v>
      </c>
      <c r="O95" s="987"/>
      <c r="P95" s="1054">
        <f t="shared" si="5"/>
        <v>0.82405677769863006</v>
      </c>
      <c r="Q95" s="1054">
        <f t="shared" si="6"/>
        <v>9.1503883969455982E-2</v>
      </c>
      <c r="R95" s="1054">
        <f t="shared" si="7"/>
        <v>8.4439778988377526E-2</v>
      </c>
    </row>
    <row r="96" spans="1:18">
      <c r="A96" s="88">
        <v>2000</v>
      </c>
      <c r="B96" s="1115">
        <f>TB7b!E96</f>
        <v>13631.0941398205</v>
      </c>
      <c r="C96" s="566">
        <f t="shared" si="1"/>
        <v>11028.70068087208</v>
      </c>
      <c r="D96" s="566">
        <f t="shared" si="2"/>
        <v>1228.079699882587</v>
      </c>
      <c r="E96" s="1116">
        <f t="shared" si="3"/>
        <v>1373.6562783899487</v>
      </c>
      <c r="F96" s="1098">
        <f>TB7b!I96</f>
        <v>0.12383168935775757</v>
      </c>
      <c r="G96" s="586">
        <v>0.10019028186798096</v>
      </c>
      <c r="H96" s="593">
        <v>1.1156495660543442E-2</v>
      </c>
      <c r="I96" s="594">
        <v>1.2478986755013466E-2</v>
      </c>
      <c r="K96" s="224"/>
      <c r="L96" s="1120">
        <v>55038.774595945404</v>
      </c>
      <c r="M96" s="1119">
        <f t="shared" si="4"/>
        <v>-5.2630270001827739E-3</v>
      </c>
      <c r="O96" s="987"/>
      <c r="P96" s="1054">
        <f t="shared" si="5"/>
        <v>0.80908403740342083</v>
      </c>
      <c r="Q96" s="1054">
        <f t="shared" si="6"/>
        <v>9.0093992990261815E-2</v>
      </c>
      <c r="R96" s="1054">
        <f t="shared" si="7"/>
        <v>0.10077373571774317</v>
      </c>
    </row>
    <row r="97" spans="1:18">
      <c r="A97" s="78">
        <v>2001</v>
      </c>
      <c r="B97" s="1111">
        <f>TB7b!E97</f>
        <v>14492.326712764965</v>
      </c>
      <c r="C97" s="562">
        <f t="shared" si="1"/>
        <v>11719.2381305489</v>
      </c>
      <c r="D97" s="562">
        <f t="shared" si="2"/>
        <v>1295.3583691214235</v>
      </c>
      <c r="E97" s="1112">
        <f t="shared" si="3"/>
        <v>1477.732987542076</v>
      </c>
      <c r="F97" s="1096">
        <f>TB7b!I97</f>
        <v>0.12878775596618652</v>
      </c>
      <c r="G97" s="582">
        <v>0.10414436459541321</v>
      </c>
      <c r="H97" s="589">
        <v>1.151135191321373E-2</v>
      </c>
      <c r="I97" s="590">
        <v>1.3132045045495033E-2</v>
      </c>
      <c r="K97" s="224"/>
      <c r="L97" s="1120">
        <v>56264.389225843173</v>
      </c>
      <c r="M97" s="1119">
        <f t="shared" si="4"/>
        <v>2.1456438844325021E-3</v>
      </c>
      <c r="O97" s="987"/>
      <c r="P97" s="1054">
        <f t="shared" si="5"/>
        <v>0.80865125130159365</v>
      </c>
      <c r="Q97" s="1054">
        <f t="shared" si="6"/>
        <v>8.9382360389409443E-2</v>
      </c>
      <c r="R97" s="1054">
        <f t="shared" si="7"/>
        <v>0.1019665797515092</v>
      </c>
    </row>
    <row r="98" spans="1:18">
      <c r="A98" s="78">
        <v>2002</v>
      </c>
      <c r="B98" s="1111">
        <f>TB7b!E98</f>
        <v>14183.945970736901</v>
      </c>
      <c r="C98" s="562">
        <f t="shared" si="1"/>
        <v>11758.655455851869</v>
      </c>
      <c r="D98" s="562">
        <f t="shared" si="2"/>
        <v>1238.3355326320086</v>
      </c>
      <c r="E98" s="1112">
        <f t="shared" si="3"/>
        <v>1186.9641132021877</v>
      </c>
      <c r="F98" s="1096">
        <f>TB7b!I98</f>
        <v>0.12441176176071167</v>
      </c>
      <c r="G98" s="582">
        <v>0.10313874483108521</v>
      </c>
      <c r="H98" s="589">
        <v>1.0861817747354507E-2</v>
      </c>
      <c r="I98" s="590">
        <v>1.0411223396658897E-2</v>
      </c>
      <c r="K98" s="224"/>
      <c r="L98" s="1120">
        <v>57004.065131437892</v>
      </c>
      <c r="M98" s="1119">
        <f t="shared" si="4"/>
        <v>6.3703121832077159E-3</v>
      </c>
      <c r="O98" s="987"/>
      <c r="P98" s="1054">
        <f t="shared" si="5"/>
        <v>0.82901157971916406</v>
      </c>
      <c r="Q98" s="1054">
        <f t="shared" si="6"/>
        <v>8.7305432154552484E-2</v>
      </c>
      <c r="R98" s="1054">
        <f t="shared" si="7"/>
        <v>8.3683631878676792E-2</v>
      </c>
    </row>
    <row r="99" spans="1:18">
      <c r="A99" s="78">
        <v>2003</v>
      </c>
      <c r="B99" s="1111">
        <f>TB7b!E99</f>
        <v>14270.139830079685</v>
      </c>
      <c r="C99" s="562">
        <f t="shared" si="1"/>
        <v>12024.295017683417</v>
      </c>
      <c r="D99" s="562">
        <f t="shared" si="2"/>
        <v>1271.9159639842562</v>
      </c>
      <c r="E99" s="1112">
        <f t="shared" si="3"/>
        <v>973.93318760408192</v>
      </c>
      <c r="F99" s="1096">
        <f>TB7b!I99</f>
        <v>0.1230006217956543</v>
      </c>
      <c r="G99" s="582">
        <v>0.10364267230033875</v>
      </c>
      <c r="H99" s="589">
        <v>1.0963201522827148E-2</v>
      </c>
      <c r="I99" s="590">
        <v>8.3947572857141495E-3</v>
      </c>
      <c r="K99" s="224"/>
      <c r="L99" s="1120">
        <v>58008.418495998754</v>
      </c>
      <c r="M99" s="1119">
        <f t="shared" si="4"/>
        <v>3.2587010755378287E-3</v>
      </c>
      <c r="O99" s="987"/>
      <c r="P99" s="1054">
        <f t="shared" si="5"/>
        <v>0.84261928480460258</v>
      </c>
      <c r="Q99" s="1054">
        <f t="shared" si="6"/>
        <v>8.9131289470844227E-2</v>
      </c>
      <c r="R99" s="1054">
        <f t="shared" si="7"/>
        <v>6.824972979950425E-2</v>
      </c>
    </row>
    <row r="100" spans="1:18">
      <c r="A100" s="78">
        <v>2004</v>
      </c>
      <c r="B100" s="1111">
        <f>TB7b!E100</f>
        <v>14225.875197496653</v>
      </c>
      <c r="C100" s="562">
        <f t="shared" si="1"/>
        <v>11984.594012158568</v>
      </c>
      <c r="D100" s="562">
        <f t="shared" si="2"/>
        <v>1379.7077267759005</v>
      </c>
      <c r="E100" s="1112">
        <f t="shared" si="3"/>
        <v>861.58596386412717</v>
      </c>
      <c r="F100" s="1096">
        <f>TB7b!I100</f>
        <v>0.11958795785903931</v>
      </c>
      <c r="G100" s="582">
        <v>0.10074689984321594</v>
      </c>
      <c r="H100" s="589">
        <v>1.1598329991102219E-2</v>
      </c>
      <c r="I100" s="590">
        <v>7.2428081184625626E-3</v>
      </c>
      <c r="K100" s="224"/>
      <c r="L100" s="1120">
        <v>59478.723567718705</v>
      </c>
      <c r="M100" s="1119">
        <f t="shared" si="4"/>
        <v>2.9775549319310812E-3</v>
      </c>
      <c r="O100" s="987"/>
      <c r="P100" s="1054">
        <f t="shared" si="5"/>
        <v>0.84245038324724753</v>
      </c>
      <c r="Q100" s="1054">
        <f t="shared" si="6"/>
        <v>9.6985788756159597E-2</v>
      </c>
      <c r="R100" s="1054">
        <f t="shared" si="7"/>
        <v>6.0564707049851084E-2</v>
      </c>
    </row>
    <row r="101" spans="1:18">
      <c r="A101" s="78">
        <v>2005</v>
      </c>
      <c r="B101" s="1111">
        <f>TB7b!E101</f>
        <v>14585.351296562152</v>
      </c>
      <c r="C101" s="562">
        <f t="shared" si="1"/>
        <v>11970.378828346938</v>
      </c>
      <c r="D101" s="562">
        <f t="shared" si="2"/>
        <v>1534.421467018698</v>
      </c>
      <c r="E101" s="1112">
        <f t="shared" si="3"/>
        <v>1080.5787272778737</v>
      </c>
      <c r="F101" s="1096">
        <f>TB7b!I101</f>
        <v>0.11677134037017822</v>
      </c>
      <c r="G101" s="582">
        <v>9.5835655927658081E-2</v>
      </c>
      <c r="H101" s="589">
        <v>1.228468120098114E-2</v>
      </c>
      <c r="I101" s="590">
        <v>8.6511857807636261E-3</v>
      </c>
      <c r="K101" s="224"/>
      <c r="L101" s="1120">
        <v>62452.636821220411</v>
      </c>
      <c r="M101" s="1119">
        <f t="shared" si="4"/>
        <v>4.9259695551882032E-3</v>
      </c>
      <c r="O101" s="987"/>
      <c r="P101" s="1054">
        <f t="shared" si="5"/>
        <v>0.82071241103177428</v>
      </c>
      <c r="Q101" s="1054">
        <f t="shared" si="6"/>
        <v>0.10520291461065936</v>
      </c>
      <c r="R101" s="1054">
        <f t="shared" si="7"/>
        <v>7.4086575311529998E-2</v>
      </c>
    </row>
    <row r="102" spans="1:18">
      <c r="A102" s="78">
        <v>2006</v>
      </c>
      <c r="B102" s="1111">
        <f>TB7b!E102</f>
        <v>14825.472115384615</v>
      </c>
      <c r="C102" s="562">
        <f t="shared" si="1"/>
        <v>11824.813801233036</v>
      </c>
      <c r="D102" s="562">
        <f t="shared" si="2"/>
        <v>1680.6235146173176</v>
      </c>
      <c r="E102" s="1112">
        <f t="shared" si="3"/>
        <v>1320.0705767758823</v>
      </c>
      <c r="F102" s="1096">
        <f>TB7b!I102</f>
        <v>0.1151888370513916</v>
      </c>
      <c r="G102" s="582">
        <v>9.1874778270721436E-2</v>
      </c>
      <c r="H102" s="589">
        <v>1.3057872653007507E-2</v>
      </c>
      <c r="I102" s="590">
        <v>1.0256499052047729E-2</v>
      </c>
      <c r="K102" s="224"/>
      <c r="L102" s="1120">
        <v>64352.883477931377</v>
      </c>
      <c r="M102" s="1119">
        <f t="shared" si="4"/>
        <v>-4.4979313588555669E-3</v>
      </c>
      <c r="O102" s="987"/>
      <c r="P102" s="1054">
        <f t="shared" si="5"/>
        <v>0.79760116299852934</v>
      </c>
      <c r="Q102" s="1054">
        <f t="shared" si="6"/>
        <v>0.11336053931620224</v>
      </c>
      <c r="R102" s="1054">
        <f t="shared" si="7"/>
        <v>8.9040710913079468E-2</v>
      </c>
    </row>
    <row r="103" spans="1:18">
      <c r="A103" s="78">
        <v>2007</v>
      </c>
      <c r="B103" s="1111">
        <f>TB7b!E103</f>
        <v>16997.377527898389</v>
      </c>
      <c r="C103" s="562">
        <f t="shared" si="1"/>
        <v>12888.229634920568</v>
      </c>
      <c r="D103" s="562">
        <f t="shared" si="2"/>
        <v>2036.0433378348102</v>
      </c>
      <c r="E103" s="1112">
        <f t="shared" si="3"/>
        <v>2073.1214322923142</v>
      </c>
      <c r="F103" s="1096">
        <f>TB7b!I103</f>
        <v>0.1299172043800354</v>
      </c>
      <c r="G103" s="582">
        <v>9.8509460687637329E-2</v>
      </c>
      <c r="H103" s="589">
        <v>1.5562225133180618E-2</v>
      </c>
      <c r="I103" s="590">
        <v>1.5845626592636108E-2</v>
      </c>
      <c r="K103" s="224"/>
      <c r="L103" s="1120">
        <v>65416.202387848447</v>
      </c>
      <c r="M103" s="1119">
        <f t="shared" si="4"/>
        <v>2.7428773428255226E-3</v>
      </c>
      <c r="O103" s="987"/>
      <c r="P103" s="1054">
        <f t="shared" si="5"/>
        <v>0.7582481246749192</v>
      </c>
      <c r="Q103" s="1054">
        <f t="shared" si="6"/>
        <v>0.1197857336811506</v>
      </c>
      <c r="R103" s="1054">
        <f t="shared" si="7"/>
        <v>0.12196713457059054</v>
      </c>
    </row>
    <row r="104" spans="1:18">
      <c r="A104" s="78">
        <v>2008</v>
      </c>
      <c r="B104" s="1111">
        <f>TB7b!E104</f>
        <v>16246.609189132974</v>
      </c>
      <c r="C104" s="562">
        <f t="shared" si="1"/>
        <v>12688.849391232194</v>
      </c>
      <c r="D104" s="562">
        <f t="shared" si="2"/>
        <v>1942.8651637695182</v>
      </c>
      <c r="E104" s="1112">
        <f t="shared" si="3"/>
        <v>1614.4656505425544</v>
      </c>
      <c r="F104" s="1096">
        <f>TB7b!I104</f>
        <v>0.12681543827056885</v>
      </c>
      <c r="G104" s="582">
        <v>9.9044740200042725E-2</v>
      </c>
      <c r="H104" s="589">
        <v>1.5165328979492188E-2</v>
      </c>
      <c r="I104" s="590">
        <v>1.2601956725120544E-2</v>
      </c>
      <c r="K104" s="224"/>
      <c r="L104" s="1120">
        <v>64056.149602716207</v>
      </c>
      <c r="M104" s="1119">
        <f t="shared" si="4"/>
        <v>8.1824541866808431E-3</v>
      </c>
      <c r="O104" s="987"/>
      <c r="P104" s="1054">
        <f t="shared" si="5"/>
        <v>0.78101524099684172</v>
      </c>
      <c r="Q104" s="1054">
        <f t="shared" si="6"/>
        <v>0.11958588657804738</v>
      </c>
      <c r="R104" s="1054">
        <f t="shared" si="7"/>
        <v>9.9372467925334079E-2</v>
      </c>
    </row>
    <row r="105" spans="1:18">
      <c r="A105" s="83">
        <v>2009</v>
      </c>
      <c r="B105" s="1113">
        <f>TB7b!E105</f>
        <v>16626.990410937498</v>
      </c>
      <c r="C105" s="564">
        <f t="shared" si="1"/>
        <v>13087.51170216247</v>
      </c>
      <c r="D105" s="564">
        <f t="shared" si="2"/>
        <v>2027.4590730642567</v>
      </c>
      <c r="E105" s="1114">
        <f t="shared" si="3"/>
        <v>1511.6401060067919</v>
      </c>
      <c r="F105" s="1099">
        <f>TB7b!I105</f>
        <v>0.13078504800796509</v>
      </c>
      <c r="G105" s="585">
        <v>0.10294413566589355</v>
      </c>
      <c r="H105" s="595">
        <v>1.5947647392749786E-2</v>
      </c>
      <c r="I105" s="979">
        <v>1.189030334353447E-2</v>
      </c>
      <c r="K105" s="224"/>
      <c r="L105" s="1120">
        <v>63566.086681412082</v>
      </c>
      <c r="M105" s="1119">
        <f t="shared" si="4"/>
        <v>-3.014323599927593E-3</v>
      </c>
      <c r="O105" s="987"/>
      <c r="P105" s="1054">
        <f t="shared" si="5"/>
        <v>0.78712451133389105</v>
      </c>
      <c r="Q105" s="1054">
        <f t="shared" si="6"/>
        <v>0.12193782656725188</v>
      </c>
      <c r="R105" s="1054">
        <f t="shared" si="7"/>
        <v>9.09148359773162E-2</v>
      </c>
    </row>
    <row r="106" spans="1:18">
      <c r="A106" s="78">
        <v>2010</v>
      </c>
      <c r="B106" s="1111">
        <f>TB7b!E106</f>
        <v>16643.659088462464</v>
      </c>
      <c r="C106" s="562">
        <f t="shared" si="1"/>
        <v>13237.190736952294</v>
      </c>
      <c r="D106" s="562">
        <f t="shared" si="2"/>
        <v>2075.9130499598887</v>
      </c>
      <c r="E106" s="1112">
        <f t="shared" si="3"/>
        <v>1329.8194498180633</v>
      </c>
      <c r="F106" s="1100">
        <f>TB7b!I106</f>
        <v>0.12579929828643799</v>
      </c>
      <c r="G106" s="582">
        <v>0.1000518798828125</v>
      </c>
      <c r="H106" s="597">
        <v>1.569056510925293E-2</v>
      </c>
      <c r="I106" s="980">
        <v>1.0051297023892403E-2</v>
      </c>
      <c r="K106" s="224"/>
      <c r="L106" s="1120">
        <v>66151.634294410978</v>
      </c>
      <c r="M106" s="1119">
        <f t="shared" si="4"/>
        <v>-7.3898652772186324E-4</v>
      </c>
      <c r="O106" s="987"/>
      <c r="P106" s="1054">
        <f t="shared" si="5"/>
        <v>0.79532936036453883</v>
      </c>
      <c r="Q106" s="1054">
        <f t="shared" si="6"/>
        <v>0.12472696291880495</v>
      </c>
      <c r="R106" s="1054">
        <f t="shared" si="7"/>
        <v>7.9899464579871515E-2</v>
      </c>
    </row>
    <row r="107" spans="1:18">
      <c r="A107" s="78">
        <v>2011</v>
      </c>
      <c r="B107" s="1111">
        <f>TB7b!E107</f>
        <v>17097.731612272153</v>
      </c>
      <c r="C107" s="562">
        <f t="shared" si="1"/>
        <v>13617.199603224781</v>
      </c>
      <c r="D107" s="562">
        <f t="shared" si="2"/>
        <v>2127.1160872627288</v>
      </c>
      <c r="E107" s="1112">
        <f t="shared" si="3"/>
        <v>1351.8714526616366</v>
      </c>
      <c r="F107" s="1100">
        <f>TB7b!I107</f>
        <v>0.1254425048828125</v>
      </c>
      <c r="G107" s="582">
        <v>9.9906593561172485E-2</v>
      </c>
      <c r="H107" s="597">
        <v>1.5606213361024857E-2</v>
      </c>
      <c r="I107" s="980">
        <v>9.9184028804302216E-3</v>
      </c>
      <c r="K107" s="224"/>
      <c r="L107" s="1120">
        <v>68149.654181167803</v>
      </c>
      <c r="M107" s="1119">
        <f t="shared" si="4"/>
        <v>-4.9575059019844048E-3</v>
      </c>
      <c r="O107" s="987"/>
      <c r="P107" s="1054">
        <f t="shared" si="5"/>
        <v>0.7964331124165519</v>
      </c>
      <c r="Q107" s="1054">
        <f t="shared" si="6"/>
        <v>0.12440925705816784</v>
      </c>
      <c r="R107" s="1054">
        <f t="shared" si="7"/>
        <v>7.9067298710626066E-2</v>
      </c>
    </row>
    <row r="108" spans="1:18">
      <c r="A108" s="78">
        <v>2012</v>
      </c>
      <c r="B108" s="1111">
        <f>TB7b!E108</f>
        <v>17070.885327074113</v>
      </c>
      <c r="C108" s="562">
        <f t="shared" si="1"/>
        <v>13614.401828594422</v>
      </c>
      <c r="D108" s="562">
        <f t="shared" si="2"/>
        <v>2098.1558294126594</v>
      </c>
      <c r="E108" s="1112">
        <f t="shared" si="3"/>
        <v>1358.3327312115723</v>
      </c>
      <c r="F108" s="1100">
        <f>TB7b!I108</f>
        <v>0.12216579914093018</v>
      </c>
      <c r="G108" s="582">
        <v>9.7429901361465454E-2</v>
      </c>
      <c r="H108" s="597">
        <v>1.5015210956335068E-2</v>
      </c>
      <c r="I108" s="980">
        <v>9.720752015709877E-3</v>
      </c>
      <c r="K108" s="224"/>
      <c r="L108" s="1120">
        <v>69867.677367777054</v>
      </c>
      <c r="M108" s="1119">
        <f t="shared" si="4"/>
        <v>-4.0475637833878864E-3</v>
      </c>
      <c r="O108" s="987"/>
      <c r="P108" s="1054">
        <f t="shared" si="5"/>
        <v>0.79752172003652499</v>
      </c>
      <c r="Q108" s="1054">
        <f t="shared" si="6"/>
        <v>0.1229084367455168</v>
      </c>
      <c r="R108" s="1054">
        <f t="shared" si="7"/>
        <v>7.9570139754689892E-2</v>
      </c>
    </row>
    <row r="109" spans="1:18">
      <c r="A109" s="78">
        <v>2013</v>
      </c>
      <c r="B109" s="1111">
        <f>TB7b!E109</f>
        <v>17575.883447994671</v>
      </c>
      <c r="C109" s="562">
        <f t="shared" si="1"/>
        <v>13754.094241038923</v>
      </c>
      <c r="D109" s="562">
        <f t="shared" si="2"/>
        <v>2219.4990721146069</v>
      </c>
      <c r="E109" s="1112">
        <f t="shared" si="3"/>
        <v>1600.6649361045577</v>
      </c>
      <c r="F109" s="1100">
        <f>TB7b!I109</f>
        <v>0.12575089931488037</v>
      </c>
      <c r="G109" s="582">
        <v>9.8407000303268433E-2</v>
      </c>
      <c r="H109" s="597">
        <v>1.587994396686554E-2</v>
      </c>
      <c r="I109" s="980">
        <v>1.1452345177531242E-2</v>
      </c>
      <c r="K109" s="224"/>
      <c r="L109" s="1120">
        <v>69883.718631052019</v>
      </c>
      <c r="M109" s="1119">
        <f t="shared" si="4"/>
        <v>-2.5173489666485693E-3</v>
      </c>
      <c r="O109" s="987"/>
      <c r="P109" s="1054">
        <f t="shared" si="5"/>
        <v>0.78255492998323239</v>
      </c>
      <c r="Q109" s="1054">
        <f t="shared" si="6"/>
        <v>0.12628093937251511</v>
      </c>
      <c r="R109" s="1054">
        <f t="shared" si="7"/>
        <v>9.1071663102498909E-2</v>
      </c>
    </row>
    <row r="110" spans="1:18">
      <c r="A110" s="78">
        <v>2014</v>
      </c>
      <c r="B110" s="1111">
        <f>TB7b!E110</f>
        <v>16763.265625</v>
      </c>
      <c r="C110" s="562">
        <f t="shared" si="1"/>
        <v>13387.924614116895</v>
      </c>
      <c r="D110" s="562">
        <f t="shared" si="2"/>
        <v>2096.8315053839374</v>
      </c>
      <c r="E110" s="1112">
        <f t="shared" si="3"/>
        <v>1278.6321545845369</v>
      </c>
      <c r="F110" s="1100">
        <f>TB7b!I110</f>
        <v>0.11911332607269287</v>
      </c>
      <c r="G110" s="582">
        <v>9.5129430294036865E-2</v>
      </c>
      <c r="H110" s="597">
        <v>1.4899276196956635E-2</v>
      </c>
      <c r="I110" s="980">
        <v>9.0854670852422714E-3</v>
      </c>
      <c r="K110" s="224"/>
      <c r="L110" s="1120">
        <v>70366.891574647161</v>
      </c>
      <c r="M110" s="1119">
        <f t="shared" si="4"/>
        <v>3.3767055429052562E-3</v>
      </c>
      <c r="O110" s="987"/>
      <c r="P110" s="1054">
        <f t="shared" si="5"/>
        <v>0.79864657123554317</v>
      </c>
      <c r="Q110" s="1054">
        <f t="shared" si="6"/>
        <v>0.12508490602551897</v>
      </c>
      <c r="R110" s="1054">
        <f t="shared" si="7"/>
        <v>7.6275839277857707E-2</v>
      </c>
    </row>
    <row r="111" spans="1:18">
      <c r="A111" s="78">
        <v>2015</v>
      </c>
      <c r="B111" s="1117"/>
      <c r="C111" s="76"/>
      <c r="D111" s="76"/>
      <c r="E111" s="215"/>
      <c r="F111" s="84"/>
      <c r="G111" s="74"/>
      <c r="H111" s="75"/>
      <c r="I111" s="981"/>
    </row>
    <row r="112" spans="1:18">
      <c r="A112" s="78">
        <v>2016</v>
      </c>
      <c r="B112" s="1117"/>
      <c r="C112" s="76"/>
      <c r="D112" s="76"/>
      <c r="E112" s="215"/>
      <c r="F112" s="84"/>
      <c r="G112" s="74"/>
      <c r="H112" s="75"/>
      <c r="I112" s="981"/>
    </row>
    <row r="113" spans="1:11">
      <c r="A113" s="78">
        <v>2017</v>
      </c>
      <c r="B113" s="1117"/>
      <c r="C113" s="76"/>
      <c r="D113" s="76"/>
      <c r="E113" s="215"/>
      <c r="F113" s="84"/>
      <c r="G113" s="74"/>
      <c r="H113" s="75"/>
      <c r="I113" s="981"/>
    </row>
    <row r="114" spans="1:11">
      <c r="A114" s="78">
        <v>2018</v>
      </c>
      <c r="B114" s="1117"/>
      <c r="C114" s="76"/>
      <c r="D114" s="76"/>
      <c r="E114" s="215"/>
      <c r="F114" s="84"/>
      <c r="G114" s="74"/>
      <c r="H114" s="75"/>
      <c r="I114" s="981"/>
    </row>
    <row r="115" spans="1:11">
      <c r="A115" s="78">
        <v>2019</v>
      </c>
      <c r="B115" s="1117"/>
      <c r="C115" s="76"/>
      <c r="D115" s="76"/>
      <c r="E115" s="215"/>
      <c r="F115" s="84"/>
      <c r="G115" s="74"/>
      <c r="H115" s="75"/>
      <c r="I115" s="981"/>
    </row>
    <row r="116" spans="1:11" ht="16" thickBot="1">
      <c r="A116" s="71">
        <v>2020</v>
      </c>
      <c r="B116" s="1118"/>
      <c r="C116" s="69"/>
      <c r="D116" s="69"/>
      <c r="E116" s="219"/>
      <c r="F116" s="1101"/>
      <c r="G116" s="67"/>
      <c r="H116" s="68"/>
      <c r="I116" s="982"/>
    </row>
    <row r="117" spans="1:11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B118" s="60"/>
      <c r="C118" s="60"/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8">
        <f t="shared" ref="B120" si="8">(B110/B76)^(1/34)-1</f>
        <v>1.2530078402438249E-2</v>
      </c>
      <c r="C120" s="1068"/>
      <c r="D120" s="1068"/>
      <c r="E120" s="1068"/>
      <c r="F120" s="1068"/>
      <c r="G120" s="1068"/>
      <c r="H120" s="1068"/>
      <c r="I120" s="1068"/>
      <c r="J120" s="1069"/>
      <c r="K120" s="1069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M120"/>
  <sheetViews>
    <sheetView workbookViewId="0">
      <pane xSplit="1" ySplit="8" topLeftCell="B17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B42" sqref="B42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230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B58*'TB6'!B42/'TB6'!B58</f>
        <v>22481.713734085606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avgpeinc!BI51</f>
        <v>33161.14734753353</v>
      </c>
      <c r="C58" s="561">
        <f>avgpeinc!BJ51</f>
        <v>36395.006248997131</v>
      </c>
      <c r="D58" s="560">
        <f>avgpeinc!BK51</f>
        <v>38219.17584722153</v>
      </c>
      <c r="E58" s="560">
        <f>avgpeinc!BL51</f>
        <v>50415.745772190887</v>
      </c>
      <c r="F58" s="560">
        <f>avgpeinc!BM51</f>
        <v>20427.823665563232</v>
      </c>
      <c r="G58" s="561">
        <f>avgpeinc!BN51</f>
        <v>54464.492964269688</v>
      </c>
      <c r="H58" s="570">
        <f>B58*0.4/'TB5'!B58</f>
        <v>0.44403329491615307</v>
      </c>
      <c r="I58" s="587">
        <f>C58*0.4/'TB5'!B58</f>
        <v>0.48733520507812506</v>
      </c>
      <c r="J58" s="587">
        <f>D58*0.4/'TB5'!C58</f>
        <v>0.50636804103851318</v>
      </c>
      <c r="K58" s="581">
        <f>E58*0.4/'TB5'!D58</f>
        <v>0.47940430045127874</v>
      </c>
      <c r="L58" s="587">
        <f>F58*0.4/'TB5'!E58</f>
        <v>0.44413474202156061</v>
      </c>
      <c r="M58" s="588">
        <f>G58*0.4/'TB5'!F58</f>
        <v>0.45751678943634039</v>
      </c>
    </row>
    <row r="59" spans="1:13">
      <c r="A59" s="78">
        <v>1963</v>
      </c>
      <c r="B59" s="602">
        <f>avgpeinc!BI52</f>
        <v>34388.492866794695</v>
      </c>
      <c r="C59" s="563">
        <f>avgpeinc!BJ52</f>
        <v>37772.131628990246</v>
      </c>
      <c r="D59" s="562">
        <f>avgpeinc!BK52</f>
        <v>39396.834274378096</v>
      </c>
      <c r="E59" s="562">
        <f>avgpeinc!BL52</f>
        <v>52113.157977679271</v>
      </c>
      <c r="F59" s="562">
        <f>avgpeinc!BM52</f>
        <v>21076.908637114859</v>
      </c>
      <c r="G59" s="563">
        <f>avgpeinc!BN52</f>
        <v>56633.755639527924</v>
      </c>
      <c r="H59" s="571">
        <f>B59*0.4/'TB5'!B59</f>
        <v>0.44540942663053146</v>
      </c>
      <c r="I59" s="582">
        <f>C59*0.4/'TB5'!B59</f>
        <v>0.48923526706012505</v>
      </c>
      <c r="J59" s="589">
        <f>D59*0.4/'TB5'!C59</f>
        <v>0.5032452832043135</v>
      </c>
      <c r="K59" s="582">
        <f>E59*0.4/'TB5'!D59</f>
        <v>0.47779192935726494</v>
      </c>
      <c r="L59" s="589">
        <f>F59*0.4/'TB5'!E59</f>
        <v>0.44179870098526092</v>
      </c>
      <c r="M59" s="590">
        <f>G59*0.4/'TB5'!F59</f>
        <v>0.46183165482946581</v>
      </c>
    </row>
    <row r="60" spans="1:13">
      <c r="A60" s="78">
        <v>1964</v>
      </c>
      <c r="B60" s="602">
        <f>avgpeinc!BI53</f>
        <v>35615.838386055861</v>
      </c>
      <c r="C60" s="563">
        <f>avgpeinc!BJ53</f>
        <v>39149.257008983361</v>
      </c>
      <c r="D60" s="562">
        <f>avgpeinc!BK53</f>
        <v>40574.492701534655</v>
      </c>
      <c r="E60" s="562">
        <f>avgpeinc!BL53</f>
        <v>53810.570183167656</v>
      </c>
      <c r="F60" s="562">
        <f>avgpeinc!BM53</f>
        <v>21725.993608666486</v>
      </c>
      <c r="G60" s="563">
        <f>avgpeinc!BN53</f>
        <v>58803.018314786153</v>
      </c>
      <c r="H60" s="571">
        <f>B60*0.4/'TB5'!B60</f>
        <v>0.44318374991416937</v>
      </c>
      <c r="I60" s="582">
        <f>C60*0.4/'TB5'!B60</f>
        <v>0.4871516525745393</v>
      </c>
      <c r="J60" s="589">
        <f>D60*0.4/'TB5'!C60</f>
        <v>0.5003388226032256</v>
      </c>
      <c r="K60" s="582">
        <f>E60*0.4/'TB5'!D60</f>
        <v>0.4762910902500152</v>
      </c>
      <c r="L60" s="589">
        <f>F60*0.4/'TB5'!E60</f>
        <v>0.43962454795837397</v>
      </c>
      <c r="M60" s="590">
        <f>G60*0.4/'TB5'!F60</f>
        <v>0.46177518367767345</v>
      </c>
    </row>
    <row r="61" spans="1:13">
      <c r="A61" s="78">
        <v>1965</v>
      </c>
      <c r="B61" s="602">
        <f>avgpeinc!BI54</f>
        <v>37336.785137292994</v>
      </c>
      <c r="C61" s="563">
        <f>avgpeinc!BJ54</f>
        <v>41287.447581924454</v>
      </c>
      <c r="D61" s="562">
        <f>avgpeinc!BK54</f>
        <v>42733.281575531866</v>
      </c>
      <c r="E61" s="562">
        <f>avgpeinc!BL54</f>
        <v>56483.522836826109</v>
      </c>
      <c r="F61" s="562">
        <f>avgpeinc!BM54</f>
        <v>22898.838173298678</v>
      </c>
      <c r="G61" s="563">
        <f>avgpeinc!BN54</f>
        <v>61726.610357796118</v>
      </c>
      <c r="H61" s="571">
        <f>B61*0.4/'TB5'!B61</f>
        <v>0.44174409485598409</v>
      </c>
      <c r="I61" s="582">
        <f>C61*0.4/'TB5'!B61</f>
        <v>0.48848571439467647</v>
      </c>
      <c r="J61" s="589">
        <f>D61*0.4/'TB5'!C61</f>
        <v>0.50149209796673377</v>
      </c>
      <c r="K61" s="582">
        <f>E61*0.4/'TB5'!D61</f>
        <v>0.47546421195347854</v>
      </c>
      <c r="L61" s="589">
        <f>F61*0.4/'TB5'!E61</f>
        <v>0.44246729767803272</v>
      </c>
      <c r="M61" s="590">
        <f>G61*0.4/'TB5'!F61</f>
        <v>0.46169194919942175</v>
      </c>
    </row>
    <row r="62" spans="1:13">
      <c r="A62" s="78">
        <v>1966</v>
      </c>
      <c r="B62" s="602">
        <f>avgpeinc!BI55</f>
        <v>39057.731888530128</v>
      </c>
      <c r="C62" s="563">
        <f>avgpeinc!BJ55</f>
        <v>43425.638154865555</v>
      </c>
      <c r="D62" s="562">
        <f>avgpeinc!BK55</f>
        <v>44892.070449529077</v>
      </c>
      <c r="E62" s="562">
        <f>avgpeinc!BL55</f>
        <v>59156.475490484561</v>
      </c>
      <c r="F62" s="562">
        <f>avgpeinc!BM55</f>
        <v>24071.682737930871</v>
      </c>
      <c r="G62" s="563">
        <f>avgpeinc!BN55</f>
        <v>64650.202400806083</v>
      </c>
      <c r="H62" s="571">
        <f>B62*0.4/'TB5'!B62</f>
        <v>0.4415235817432403</v>
      </c>
      <c r="I62" s="582">
        <f>C62*0.4/'TB5'!B62</f>
        <v>0.49090006947517395</v>
      </c>
      <c r="J62" s="589">
        <f>D62*0.4/'TB5'!C62</f>
        <v>0.50253903865814198</v>
      </c>
      <c r="K62" s="582">
        <f>E62*0.4/'TB5'!D62</f>
        <v>0.47471454739570623</v>
      </c>
      <c r="L62" s="589">
        <f>F62*0.4/'TB5'!E62</f>
        <v>0.44506478309631359</v>
      </c>
      <c r="M62" s="590">
        <f>G62*0.4/'TB5'!F62</f>
        <v>0.46337130665779119</v>
      </c>
    </row>
    <row r="63" spans="1:13">
      <c r="A63" s="78">
        <v>1967</v>
      </c>
      <c r="B63" s="602">
        <f>avgpeinc!BI56</f>
        <v>39428.874030342406</v>
      </c>
      <c r="C63" s="563">
        <f>avgpeinc!BJ56</f>
        <v>43505.102427528182</v>
      </c>
      <c r="D63" s="562">
        <f>avgpeinc!BK56</f>
        <v>45259.318037323697</v>
      </c>
      <c r="E63" s="562">
        <f>avgpeinc!BL56</f>
        <v>58559.579763907277</v>
      </c>
      <c r="F63" s="562">
        <f>avgpeinc!BM56</f>
        <v>25161.17240126642</v>
      </c>
      <c r="G63" s="563">
        <f>avgpeinc!BN56</f>
        <v>64927.213202445128</v>
      </c>
      <c r="H63" s="572">
        <f>B63*0.4/'TB5'!B63</f>
        <v>0.43963593989610672</v>
      </c>
      <c r="I63" s="583">
        <f>C63*0.4/'TB5'!B63</f>
        <v>0.48508629947900767</v>
      </c>
      <c r="J63" s="589">
        <f>D63*0.4/'TB5'!C63</f>
        <v>0.49514616280794149</v>
      </c>
      <c r="K63" s="582">
        <f>E63*0.4/'TB5'!D63</f>
        <v>0.46871376037597656</v>
      </c>
      <c r="L63" s="589">
        <f>F63*0.4/'TB5'!E63</f>
        <v>0.45193207263946522</v>
      </c>
      <c r="M63" s="590">
        <f>G63*0.4/'TB5'!F63</f>
        <v>0.45940653979778284</v>
      </c>
    </row>
    <row r="64" spans="1:13">
      <c r="A64" s="78">
        <v>1968</v>
      </c>
      <c r="B64" s="602">
        <f>avgpeinc!BI57</f>
        <v>40720.838963018825</v>
      </c>
      <c r="C64" s="563">
        <f>avgpeinc!BJ57</f>
        <v>44696.446310990461</v>
      </c>
      <c r="D64" s="562">
        <f>avgpeinc!BK57</f>
        <v>46341.197660877842</v>
      </c>
      <c r="E64" s="562">
        <f>avgpeinc!BL57</f>
        <v>59919.535039135655</v>
      </c>
      <c r="F64" s="562">
        <f>avgpeinc!BM57</f>
        <v>26614.023575186402</v>
      </c>
      <c r="G64" s="563">
        <f>avgpeinc!BN57</f>
        <v>67279.367361130833</v>
      </c>
      <c r="H64" s="572">
        <f>B64*0.4/'TB5'!B64</f>
        <v>0.44125177897512913</v>
      </c>
      <c r="I64" s="583">
        <f>C64*0.4/'TB5'!B64</f>
        <v>0.48433153517544264</v>
      </c>
      <c r="J64" s="589">
        <f>D64*0.4/'TB5'!C64</f>
        <v>0.49315023608505731</v>
      </c>
      <c r="K64" s="582">
        <f>E64*0.4/'TB5'!D64</f>
        <v>0.46901416778564459</v>
      </c>
      <c r="L64" s="589">
        <f>F64*0.4/'TB5'!E64</f>
        <v>0.45881838351488113</v>
      </c>
      <c r="M64" s="590">
        <f>G64*0.4/'TB5'!F64</f>
        <v>0.45998222753405565</v>
      </c>
    </row>
    <row r="65" spans="1:13">
      <c r="A65" s="83">
        <v>1969</v>
      </c>
      <c r="B65" s="603">
        <f>avgpeinc!BI58</f>
        <v>41766.736519608639</v>
      </c>
      <c r="C65" s="565">
        <f>avgpeinc!BJ58</f>
        <v>45583.0030925428</v>
      </c>
      <c r="D65" s="564">
        <f>avgpeinc!BK58</f>
        <v>47190.696034402878</v>
      </c>
      <c r="E65" s="564">
        <f>avgpeinc!BL58</f>
        <v>61124.554578178468</v>
      </c>
      <c r="F65" s="564">
        <f>avgpeinc!BM58</f>
        <v>27463.424589342761</v>
      </c>
      <c r="G65" s="565">
        <f>avgpeinc!BN58</f>
        <v>69207.915865355841</v>
      </c>
      <c r="H65" s="573">
        <f>B65*0.4/'TB5'!B65</f>
        <v>0.44660898158326745</v>
      </c>
      <c r="I65" s="584">
        <f>C65*0.4/'TB5'!B65</f>
        <v>0.487416070420295</v>
      </c>
      <c r="J65" s="591">
        <f>D65*0.4/'TB5'!C65</f>
        <v>0.49563261168077594</v>
      </c>
      <c r="K65" s="585">
        <f>E65*0.4/'TB5'!D65</f>
        <v>0.47284167259931564</v>
      </c>
      <c r="L65" s="591">
        <f>F65*0.4/'TB5'!E65</f>
        <v>0.46712691523134703</v>
      </c>
      <c r="M65" s="592">
        <f>G65*0.4/'TB5'!F65</f>
        <v>0.46520590316504234</v>
      </c>
    </row>
    <row r="66" spans="1:13">
      <c r="A66" s="78">
        <v>1970</v>
      </c>
      <c r="B66" s="602">
        <f>avgpeinc!BI59</f>
        <v>41128.717157228653</v>
      </c>
      <c r="C66" s="563">
        <f>avgpeinc!BJ59</f>
        <v>44705.610957473633</v>
      </c>
      <c r="D66" s="562">
        <f>avgpeinc!BK59</f>
        <v>46197.818839328997</v>
      </c>
      <c r="E66" s="562">
        <f>avgpeinc!BL59</f>
        <v>59934.243313262261</v>
      </c>
      <c r="F66" s="562">
        <f>avgpeinc!BM59</f>
        <v>27110.921419705879</v>
      </c>
      <c r="G66" s="563">
        <f>avgpeinc!BN59</f>
        <v>68088.559336178863</v>
      </c>
      <c r="H66" s="572">
        <f>B66*0.4/'TB5'!B66</f>
        <v>0.45071692543569952</v>
      </c>
      <c r="I66" s="583">
        <f>C66*0.4/'TB5'!B66</f>
        <v>0.48991500132251536</v>
      </c>
      <c r="J66" s="589">
        <f>D66*0.4/'TB5'!C66</f>
        <v>0.49888526473660016</v>
      </c>
      <c r="K66" s="582">
        <f>E66*0.4/'TB5'!D66</f>
        <v>0.47543152980506426</v>
      </c>
      <c r="L66" s="589">
        <f>F66*0.4/'TB5'!E66</f>
        <v>0.47084728861227637</v>
      </c>
      <c r="M66" s="590">
        <f>G66*0.4/'TB5'!F66</f>
        <v>0.46793258818797767</v>
      </c>
    </row>
    <row r="67" spans="1:13">
      <c r="A67" s="78">
        <v>1971</v>
      </c>
      <c r="B67" s="602">
        <f>avgpeinc!BI60</f>
        <v>41470.277200068187</v>
      </c>
      <c r="C67" s="563">
        <f>avgpeinc!BJ60</f>
        <v>44870.917572398452</v>
      </c>
      <c r="D67" s="562">
        <f>avgpeinc!BK60</f>
        <v>46466.521879245105</v>
      </c>
      <c r="E67" s="562">
        <f>avgpeinc!BL60</f>
        <v>60339.064354463095</v>
      </c>
      <c r="F67" s="562">
        <f>avgpeinc!BM60</f>
        <v>27160.51066560387</v>
      </c>
      <c r="G67" s="563">
        <f>avgpeinc!BN60</f>
        <v>68458.329851694245</v>
      </c>
      <c r="H67" s="572">
        <f>B67*0.4/'TB5'!B67</f>
        <v>0.45217287857667537</v>
      </c>
      <c r="I67" s="583">
        <f>C67*0.4/'TB5'!B67</f>
        <v>0.48925190119189216</v>
      </c>
      <c r="J67" s="589">
        <f>D67*0.4/'TB5'!C67</f>
        <v>0.49885233261738915</v>
      </c>
      <c r="K67" s="582">
        <f>E67*0.4/'TB5'!D67</f>
        <v>0.47672980232164264</v>
      </c>
      <c r="L67" s="589">
        <f>F67*0.4/'TB5'!E67</f>
        <v>0.46906356757972389</v>
      </c>
      <c r="M67" s="590">
        <f>G67*0.4/'TB5'!F67</f>
        <v>0.46809740521712229</v>
      </c>
    </row>
    <row r="68" spans="1:13">
      <c r="A68" s="78">
        <v>1972</v>
      </c>
      <c r="B68" s="602">
        <f>avgpeinc!BI61</f>
        <v>42875.475212917925</v>
      </c>
      <c r="C68" s="563">
        <f>avgpeinc!BJ61</f>
        <v>46258.122391552701</v>
      </c>
      <c r="D68" s="562">
        <f>avgpeinc!BK61</f>
        <v>47699.247554019261</v>
      </c>
      <c r="E68" s="562">
        <f>avgpeinc!BL61</f>
        <v>62101.269942510124</v>
      </c>
      <c r="F68" s="562">
        <f>avgpeinc!BM61</f>
        <v>28479.266217966528</v>
      </c>
      <c r="G68" s="563">
        <f>avgpeinc!BN61</f>
        <v>70469.921740618811</v>
      </c>
      <c r="H68" s="572">
        <f>B68*0.4/'TB5'!B68</f>
        <v>0.45101737310324092</v>
      </c>
      <c r="I68" s="583">
        <f>C68*0.4/'TB5'!B68</f>
        <v>0.48660024739365326</v>
      </c>
      <c r="J68" s="589">
        <f>D68*0.4/'TB5'!C68</f>
        <v>0.49603906030097289</v>
      </c>
      <c r="K68" s="582">
        <f>E68*0.4/'TB5'!D68</f>
        <v>0.475618569063954</v>
      </c>
      <c r="L68" s="589">
        <f>F68*0.4/'TB5'!E68</f>
        <v>0.46723616556846548</v>
      </c>
      <c r="M68" s="590">
        <f>G68*0.4/'TB5'!F68</f>
        <v>0.46591221952985501</v>
      </c>
    </row>
    <row r="69" spans="1:13">
      <c r="A69" s="78">
        <v>1973</v>
      </c>
      <c r="B69" s="602">
        <f>avgpeinc!BI62</f>
        <v>44521.185661588053</v>
      </c>
      <c r="C69" s="563">
        <f>avgpeinc!BJ62</f>
        <v>47909.607250962232</v>
      </c>
      <c r="D69" s="562">
        <f>avgpeinc!BK62</f>
        <v>49374.7013702326</v>
      </c>
      <c r="E69" s="562">
        <f>avgpeinc!BL62</f>
        <v>64167.394793262349</v>
      </c>
      <c r="F69" s="562">
        <f>avgpeinc!BM62</f>
        <v>29828.510347345844</v>
      </c>
      <c r="G69" s="563">
        <f>avgpeinc!BN62</f>
        <v>72966.185140138186</v>
      </c>
      <c r="H69" s="572">
        <f>B69*0.4/'TB5'!B69</f>
        <v>0.44956774843194575</v>
      </c>
      <c r="I69" s="583">
        <f>C69*0.4/'TB5'!B69</f>
        <v>0.48378348285223183</v>
      </c>
      <c r="J69" s="589">
        <f>D69*0.4/'TB5'!C69</f>
        <v>0.49261756925443478</v>
      </c>
      <c r="K69" s="582">
        <f>E69*0.4/'TB5'!D69</f>
        <v>0.47287154893274419</v>
      </c>
      <c r="L69" s="589">
        <f>F69*0.4/'TB5'!E69</f>
        <v>0.4671040635221288</v>
      </c>
      <c r="M69" s="590">
        <f>G69*0.4/'TB5'!F69</f>
        <v>0.46428670650857384</v>
      </c>
    </row>
    <row r="70" spans="1:13">
      <c r="A70" s="78">
        <v>1974</v>
      </c>
      <c r="B70" s="602">
        <f>avgpeinc!BI63</f>
        <v>43503.81560196029</v>
      </c>
      <c r="C70" s="563">
        <f>avgpeinc!BJ63</f>
        <v>46640.094726215109</v>
      </c>
      <c r="D70" s="562">
        <f>avgpeinc!BK63</f>
        <v>48147.996440165589</v>
      </c>
      <c r="E70" s="562">
        <f>avgpeinc!BL63</f>
        <v>62610.08989866676</v>
      </c>
      <c r="F70" s="562">
        <f>avgpeinc!BM63</f>
        <v>29239.985078999671</v>
      </c>
      <c r="G70" s="563">
        <f>avgpeinc!BN63</f>
        <v>70881.672720017537</v>
      </c>
      <c r="H70" s="572">
        <f>B70*0.4/'TB5'!B70</f>
        <v>0.45203799340242767</v>
      </c>
      <c r="I70" s="583">
        <f>C70*0.4/'TB5'!B70</f>
        <v>0.48462633772260238</v>
      </c>
      <c r="J70" s="589">
        <f>D70*0.4/'TB5'!C70</f>
        <v>0.49254832960332345</v>
      </c>
      <c r="K70" s="582">
        <f>E70*0.4/'TB5'!D70</f>
        <v>0.47403677726833854</v>
      </c>
      <c r="L70" s="589">
        <f>F70*0.4/'TB5'!E70</f>
        <v>0.47120500010532845</v>
      </c>
      <c r="M70" s="590">
        <f>G70*0.4/'TB5'!F70</f>
        <v>0.46584778817032207</v>
      </c>
    </row>
    <row r="71" spans="1:13">
      <c r="A71" s="78">
        <v>1975</v>
      </c>
      <c r="B71" s="602">
        <f>avgpeinc!BI64</f>
        <v>42268.66783664433</v>
      </c>
      <c r="C71" s="563">
        <f>avgpeinc!BJ64</f>
        <v>45095.719070677049</v>
      </c>
      <c r="D71" s="562">
        <f>avgpeinc!BK64</f>
        <v>46063.962916991797</v>
      </c>
      <c r="E71" s="562">
        <f>avgpeinc!BL64</f>
        <v>59786.736815452001</v>
      </c>
      <c r="F71" s="562">
        <f>avgpeinc!BM64</f>
        <v>29537.092205538738</v>
      </c>
      <c r="G71" s="563">
        <f>avgpeinc!BN64</f>
        <v>68412.313944329231</v>
      </c>
      <c r="H71" s="572">
        <f>B71*0.4/'TB5'!B71</f>
        <v>0.45378687315462685</v>
      </c>
      <c r="I71" s="583">
        <f>C71*0.4/'TB5'!B71</f>
        <v>0.48413745682330495</v>
      </c>
      <c r="J71" s="589">
        <f>D71*0.4/'TB5'!C71</f>
        <v>0.49259959483435978</v>
      </c>
      <c r="K71" s="582">
        <f>E71*0.4/'TB5'!D71</f>
        <v>0.4759496361639321</v>
      </c>
      <c r="L71" s="589">
        <f>F71*0.4/'TB5'!E71</f>
        <v>0.47473536531697386</v>
      </c>
      <c r="M71" s="590">
        <f>G71*0.4/'TB5'!F71</f>
        <v>0.46591321327173318</v>
      </c>
    </row>
    <row r="72" spans="1:13">
      <c r="A72" s="78">
        <v>1976</v>
      </c>
      <c r="B72" s="602">
        <f>avgpeinc!BI65</f>
        <v>43802.905079383709</v>
      </c>
      <c r="C72" s="563">
        <f>avgpeinc!BJ65</f>
        <v>46585.387740192404</v>
      </c>
      <c r="D72" s="562">
        <f>avgpeinc!BK65</f>
        <v>47739.637082000037</v>
      </c>
      <c r="E72" s="562">
        <f>avgpeinc!BL65</f>
        <v>61525.663835863845</v>
      </c>
      <c r="F72" s="562">
        <f>avgpeinc!BM65</f>
        <v>31032.894685346888</v>
      </c>
      <c r="G72" s="563">
        <f>avgpeinc!BN65</f>
        <v>70559.950857927266</v>
      </c>
      <c r="H72" s="572">
        <f>B72*0.4/'TB5'!B72</f>
        <v>0.45368661565899515</v>
      </c>
      <c r="I72" s="583">
        <f>C72*0.4/'TB5'!B72</f>
        <v>0.48250605444334843</v>
      </c>
      <c r="J72" s="589">
        <f>D72*0.4/'TB5'!C72</f>
        <v>0.4907026336200318</v>
      </c>
      <c r="K72" s="582">
        <f>E72*0.4/'TB5'!D72</f>
        <v>0.47560249047046471</v>
      </c>
      <c r="L72" s="589">
        <f>F72*0.4/'TB5'!E72</f>
        <v>0.47557037721219331</v>
      </c>
      <c r="M72" s="590">
        <f>G72*0.4/'TB5'!F72</f>
        <v>0.4651112350272229</v>
      </c>
    </row>
    <row r="73" spans="1:13">
      <c r="A73" s="78">
        <v>1977</v>
      </c>
      <c r="B73" s="602">
        <f>avgpeinc!BI66</f>
        <v>45113.452913639645</v>
      </c>
      <c r="C73" s="563">
        <f>avgpeinc!BJ66</f>
        <v>47846.735241328475</v>
      </c>
      <c r="D73" s="562">
        <f>avgpeinc!BK66</f>
        <v>48800.633795030451</v>
      </c>
      <c r="E73" s="562">
        <f>avgpeinc!BL66</f>
        <v>63048.752574094287</v>
      </c>
      <c r="F73" s="562">
        <f>avgpeinc!BM66</f>
        <v>32173.67509119408</v>
      </c>
      <c r="G73" s="563">
        <f>avgpeinc!BN66</f>
        <v>72244.155940731944</v>
      </c>
      <c r="H73" s="572">
        <f>B73*0.4/'TB5'!B73</f>
        <v>0.45324136834174322</v>
      </c>
      <c r="I73" s="583">
        <f>C73*0.4/'TB5'!B73</f>
        <v>0.48070183838462566</v>
      </c>
      <c r="J73" s="589">
        <f>D73*0.4/'TB5'!C73</f>
        <v>0.4886796709300894</v>
      </c>
      <c r="K73" s="582">
        <f>E73*0.4/'TB5'!D73</f>
        <v>0.47441298086585004</v>
      </c>
      <c r="L73" s="589">
        <f>F73*0.4/'TB5'!E73</f>
        <v>0.47378480347529711</v>
      </c>
      <c r="M73" s="590">
        <f>G73*0.4/'TB5'!F73</f>
        <v>0.46384516587970376</v>
      </c>
    </row>
    <row r="74" spans="1:13">
      <c r="A74" s="78">
        <v>1978</v>
      </c>
      <c r="B74" s="602">
        <f>avgpeinc!BI67</f>
        <v>46710.145939882896</v>
      </c>
      <c r="C74" s="563">
        <f>avgpeinc!BJ67</f>
        <v>49393.759904173407</v>
      </c>
      <c r="D74" s="562">
        <f>avgpeinc!BK67</f>
        <v>50592.073622995827</v>
      </c>
      <c r="E74" s="562">
        <f>avgpeinc!BL67</f>
        <v>65113.104674002054</v>
      </c>
      <c r="F74" s="562">
        <f>avgpeinc!BM67</f>
        <v>33292.388445525234</v>
      </c>
      <c r="G74" s="563">
        <f>avgpeinc!BN67</f>
        <v>74462.047076213843</v>
      </c>
      <c r="H74" s="572">
        <f>B74*0.4/'TB5'!B74</f>
        <v>0.4531609540701656</v>
      </c>
      <c r="I74" s="583">
        <f>C74*0.4/'TB5'!B74</f>
        <v>0.47919617703819212</v>
      </c>
      <c r="J74" s="589">
        <f>D74*0.4/'TB5'!C74</f>
        <v>0.48655189415817018</v>
      </c>
      <c r="K74" s="582">
        <f>E74*0.4/'TB5'!D74</f>
        <v>0.47302305032596337</v>
      </c>
      <c r="L74" s="589">
        <f>F74*0.4/'TB5'!E74</f>
        <v>0.47373417743180102</v>
      </c>
      <c r="M74" s="590">
        <f>G74*0.4/'TB5'!F74</f>
        <v>0.46354068128048814</v>
      </c>
    </row>
    <row r="75" spans="1:13">
      <c r="A75" s="83">
        <v>1979</v>
      </c>
      <c r="B75" s="603">
        <f>avgpeinc!BI68</f>
        <v>46594.822045714638</v>
      </c>
      <c r="C75" s="565">
        <f>avgpeinc!BJ68</f>
        <v>49203.194020531839</v>
      </c>
      <c r="D75" s="564">
        <f>avgpeinc!BK68</f>
        <v>50318.34524262428</v>
      </c>
      <c r="E75" s="564">
        <f>avgpeinc!BL68</f>
        <v>63995.011291314615</v>
      </c>
      <c r="F75" s="564">
        <f>avgpeinc!BM68</f>
        <v>33864.189296237921</v>
      </c>
      <c r="G75" s="565">
        <f>avgpeinc!BN68</f>
        <v>73928.262043166193</v>
      </c>
      <c r="H75" s="574">
        <f>B75*0.4/'TB5'!B75</f>
        <v>0.45033875107765192</v>
      </c>
      <c r="I75" s="585">
        <f>C75*0.4/'TB5'!B75</f>
        <v>0.47554865479469305</v>
      </c>
      <c r="J75" s="591">
        <f>D75*0.4/'TB5'!C75</f>
        <v>0.4830999076366424</v>
      </c>
      <c r="K75" s="585">
        <f>E75*0.4/'TB5'!D75</f>
        <v>0.46998533606529236</v>
      </c>
      <c r="L75" s="591">
        <f>F75*0.4/'TB5'!E75</f>
        <v>0.47453084588050837</v>
      </c>
      <c r="M75" s="592">
        <f>G75*0.4/'TB5'!F75</f>
        <v>0.46017748117446899</v>
      </c>
    </row>
    <row r="76" spans="1:13">
      <c r="A76" s="78">
        <v>1980</v>
      </c>
      <c r="B76" s="602">
        <f>avgpeinc!BI69</f>
        <v>46077.277560027534</v>
      </c>
      <c r="C76" s="563">
        <f>avgpeinc!BJ69</f>
        <v>48332.159444859841</v>
      </c>
      <c r="D76" s="562">
        <f>avgpeinc!BK69</f>
        <v>49254.161251430429</v>
      </c>
      <c r="E76" s="562">
        <f>avgpeinc!BL69</f>
        <v>62674.011108129969</v>
      </c>
      <c r="F76" s="562">
        <f>avgpeinc!BM69</f>
        <v>34014.897430645062</v>
      </c>
      <c r="G76" s="563">
        <f>avgpeinc!BN69</f>
        <v>72765.285584592435</v>
      </c>
      <c r="H76" s="571">
        <f>B76*0.4/'TB5'!B76</f>
        <v>0.45864689350128163</v>
      </c>
      <c r="I76" s="582">
        <f>C76*0.4/'TB5'!B76</f>
        <v>0.48109167814254761</v>
      </c>
      <c r="J76" s="589">
        <f>D76*0.4/'TB5'!C76</f>
        <v>0.48807278275489796</v>
      </c>
      <c r="K76" s="582">
        <f>E76*0.4/'TB5'!D76</f>
        <v>0.47506669163703913</v>
      </c>
      <c r="L76" s="589">
        <f>F76*0.4/'TB5'!E76</f>
        <v>0.48506274819374084</v>
      </c>
      <c r="M76" s="590">
        <f>G76*0.4/'TB5'!F76</f>
        <v>0.46731340885162354</v>
      </c>
    </row>
    <row r="77" spans="1:13">
      <c r="A77" s="78">
        <v>1981</v>
      </c>
      <c r="B77" s="602">
        <f>avgpeinc!BI70</f>
        <v>46338.495434195807</v>
      </c>
      <c r="C77" s="563">
        <f>avgpeinc!BJ70</f>
        <v>48390.311250371473</v>
      </c>
      <c r="D77" s="562">
        <f>avgpeinc!BK70</f>
        <v>49072.068451974643</v>
      </c>
      <c r="E77" s="562">
        <f>avgpeinc!BL70</f>
        <v>62422.128988703596</v>
      </c>
      <c r="F77" s="562">
        <f>avgpeinc!BM70</f>
        <v>34545.563288557467</v>
      </c>
      <c r="G77" s="563">
        <f>avgpeinc!BN70</f>
        <v>72908.800490144204</v>
      </c>
      <c r="H77" s="571">
        <f>B77*0.4/'TB5'!B77</f>
        <v>0.45771163702011114</v>
      </c>
      <c r="I77" s="582">
        <f>C77*0.4/'TB5'!B77</f>
        <v>0.47797858715057384</v>
      </c>
      <c r="J77" s="589">
        <f>D77*0.4/'TB5'!C77</f>
        <v>0.48601603507995611</v>
      </c>
      <c r="K77" s="582">
        <f>E77*0.4/'TB5'!D77</f>
        <v>0.47429433465003973</v>
      </c>
      <c r="L77" s="589">
        <f>F77*0.4/'TB5'!E77</f>
        <v>0.47993004322052002</v>
      </c>
      <c r="M77" s="590">
        <f>G77*0.4/'TB5'!F77</f>
        <v>0.46497941017150868</v>
      </c>
    </row>
    <row r="78" spans="1:13">
      <c r="A78" s="78">
        <v>1982</v>
      </c>
      <c r="B78" s="602">
        <f>avgpeinc!BI71</f>
        <v>45184.641086780379</v>
      </c>
      <c r="C78" s="563">
        <f>avgpeinc!BJ71</f>
        <v>46876.129984089042</v>
      </c>
      <c r="D78" s="562">
        <f>avgpeinc!BK71</f>
        <v>47202.334181187813</v>
      </c>
      <c r="E78" s="562">
        <f>avgpeinc!BL71</f>
        <v>60251.476185236104</v>
      </c>
      <c r="F78" s="562">
        <f>avgpeinc!BM71</f>
        <v>34430.975364403705</v>
      </c>
      <c r="G78" s="563">
        <f>avgpeinc!BN71</f>
        <v>70775.43131034117</v>
      </c>
      <c r="H78" s="571">
        <f>B78*0.4/'TB5'!B78</f>
        <v>0.46145424246788019</v>
      </c>
      <c r="I78" s="582">
        <f>C78*0.4/'TB5'!B78</f>
        <v>0.47872880101203918</v>
      </c>
      <c r="J78" s="589">
        <f>D78*0.4/'TB5'!C78</f>
        <v>0.48669010400772095</v>
      </c>
      <c r="K78" s="582">
        <f>E78*0.4/'TB5'!D78</f>
        <v>0.47627577185630793</v>
      </c>
      <c r="L78" s="589">
        <f>F78*0.4/'TB5'!E78</f>
        <v>0.48519507050514221</v>
      </c>
      <c r="M78" s="590">
        <f>G78*0.4/'TB5'!F78</f>
        <v>0.46710160374641424</v>
      </c>
    </row>
    <row r="79" spans="1:13">
      <c r="A79" s="78">
        <v>1983</v>
      </c>
      <c r="B79" s="602">
        <f>avgpeinc!BI72</f>
        <v>46045.402883755472</v>
      </c>
      <c r="C79" s="563">
        <f>avgpeinc!BJ72</f>
        <v>47598.615296793076</v>
      </c>
      <c r="D79" s="562">
        <f>avgpeinc!BK72</f>
        <v>47662.751505805769</v>
      </c>
      <c r="E79" s="562">
        <f>avgpeinc!BL72</f>
        <v>60326.68935951496</v>
      </c>
      <c r="F79" s="562">
        <f>avgpeinc!BM72</f>
        <v>35682.796571055289</v>
      </c>
      <c r="G79" s="563">
        <f>avgpeinc!BN72</f>
        <v>71742.837240534151</v>
      </c>
      <c r="H79" s="571">
        <f>B79*0.4/'TB5'!B79</f>
        <v>0.46271878480911266</v>
      </c>
      <c r="I79" s="582">
        <f>C79*0.4/'TB5'!B79</f>
        <v>0.47832730412483221</v>
      </c>
      <c r="J79" s="589">
        <f>D79*0.4/'TB5'!C79</f>
        <v>0.48597639799118036</v>
      </c>
      <c r="K79" s="582">
        <f>E79*0.4/'TB5'!D79</f>
        <v>0.47589233517646795</v>
      </c>
      <c r="L79" s="589">
        <f>F79*0.4/'TB5'!E79</f>
        <v>0.48398134112358088</v>
      </c>
      <c r="M79" s="590">
        <f>G79*0.4/'TB5'!F79</f>
        <v>0.46682691574096674</v>
      </c>
    </row>
    <row r="80" spans="1:13">
      <c r="A80" s="78">
        <v>1984</v>
      </c>
      <c r="B80" s="602">
        <f>avgpeinc!BI73</f>
        <v>48245.688973527474</v>
      </c>
      <c r="C80" s="563">
        <f>avgpeinc!BJ73</f>
        <v>49948.522617943912</v>
      </c>
      <c r="D80" s="562">
        <f>avgpeinc!BK73</f>
        <v>49709.217612778986</v>
      </c>
      <c r="E80" s="562">
        <f>avgpeinc!BL73</f>
        <v>62776.923712209005</v>
      </c>
      <c r="F80" s="562">
        <f>avgpeinc!BM73</f>
        <v>37710.376981554749</v>
      </c>
      <c r="G80" s="563">
        <f>avgpeinc!BN73</f>
        <v>75065.53707322503</v>
      </c>
      <c r="H80" s="571">
        <f>B80*0.4/'TB5'!B80</f>
        <v>0.45452898740768433</v>
      </c>
      <c r="I80" s="582">
        <f>C80*0.4/'TB5'!B80</f>
        <v>0.47057160735130316</v>
      </c>
      <c r="J80" s="589">
        <f>D80*0.4/'TB5'!C80</f>
        <v>0.47799462080001837</v>
      </c>
      <c r="K80" s="582">
        <f>E80*0.4/'TB5'!D80</f>
        <v>0.46799853444099432</v>
      </c>
      <c r="L80" s="589">
        <f>F80*0.4/'TB5'!E80</f>
        <v>0.47459545731544495</v>
      </c>
      <c r="M80" s="590">
        <f>G80*0.4/'TB5'!F80</f>
        <v>0.45862045884132374</v>
      </c>
    </row>
    <row r="81" spans="1:13">
      <c r="A81" s="78">
        <v>1985</v>
      </c>
      <c r="B81" s="602">
        <f>avgpeinc!BI74</f>
        <v>49118.839384293737</v>
      </c>
      <c r="C81" s="563">
        <f>avgpeinc!BJ74</f>
        <v>50839.079247786045</v>
      </c>
      <c r="D81" s="562">
        <f>avgpeinc!BK74</f>
        <v>50496.224188420871</v>
      </c>
      <c r="E81" s="562">
        <f>avgpeinc!BL74</f>
        <v>63790.272721128087</v>
      </c>
      <c r="F81" s="562">
        <f>avgpeinc!BM74</f>
        <v>38460.052086203606</v>
      </c>
      <c r="G81" s="563">
        <f>avgpeinc!BN74</f>
        <v>76141.196460710955</v>
      </c>
      <c r="H81" s="571">
        <f>B81*0.4/'TB5'!B81</f>
        <v>0.45461437106132502</v>
      </c>
      <c r="I81" s="582">
        <f>C81*0.4/'TB5'!B81</f>
        <v>0.47053587436676025</v>
      </c>
      <c r="J81" s="589">
        <f>D81*0.4/'TB5'!C81</f>
        <v>0.47880208492279053</v>
      </c>
      <c r="K81" s="582">
        <f>E81*0.4/'TB5'!D81</f>
        <v>0.46561586856842047</v>
      </c>
      <c r="L81" s="589">
        <f>F81*0.4/'TB5'!E81</f>
        <v>0.4781532883644104</v>
      </c>
      <c r="M81" s="590">
        <f>G81*0.4/'TB5'!F81</f>
        <v>0.45815068483352656</v>
      </c>
    </row>
    <row r="82" spans="1:13">
      <c r="A82" s="78">
        <v>1986</v>
      </c>
      <c r="B82" s="602">
        <f>avgpeinc!BI75</f>
        <v>50014.752889329429</v>
      </c>
      <c r="C82" s="563">
        <f>avgpeinc!BJ75</f>
        <v>51453.478723177715</v>
      </c>
      <c r="D82" s="562">
        <f>avgpeinc!BK75</f>
        <v>51493.587185576704</v>
      </c>
      <c r="E82" s="562">
        <f>avgpeinc!BL75</f>
        <v>64606.004703116239</v>
      </c>
      <c r="F82" s="562">
        <f>avgpeinc!BM75</f>
        <v>39351.323243347644</v>
      </c>
      <c r="G82" s="563">
        <f>avgpeinc!BN75</f>
        <v>77035.705755023882</v>
      </c>
      <c r="H82" s="571">
        <f>B82*0.4/'TB5'!B82</f>
        <v>0.45859849452972412</v>
      </c>
      <c r="I82" s="582">
        <f>C82*0.4/'TB5'!B82</f>
        <v>0.47179055213928228</v>
      </c>
      <c r="J82" s="589">
        <f>D82*0.4/'TB5'!C82</f>
        <v>0.47872394323348993</v>
      </c>
      <c r="K82" s="582">
        <f>E82*0.4/'TB5'!D82</f>
        <v>0.4660908579826355</v>
      </c>
      <c r="L82" s="589">
        <f>F82*0.4/'TB5'!E82</f>
        <v>0.48467180132865911</v>
      </c>
      <c r="M82" s="590">
        <f>G82*0.4/'TB5'!F82</f>
        <v>0.46109664440155024</v>
      </c>
    </row>
    <row r="83" spans="1:13">
      <c r="A83" s="78">
        <v>1987</v>
      </c>
      <c r="B83" s="602">
        <f>avgpeinc!BI76</f>
        <v>50749.926476212633</v>
      </c>
      <c r="C83" s="563">
        <f>avgpeinc!BJ76</f>
        <v>52009.724571872364</v>
      </c>
      <c r="D83" s="562">
        <f>avgpeinc!BK76</f>
        <v>52587.313550544415</v>
      </c>
      <c r="E83" s="562">
        <f>avgpeinc!BL76</f>
        <v>65150.554109693978</v>
      </c>
      <c r="F83" s="562">
        <f>avgpeinc!BM76</f>
        <v>40033.052642894785</v>
      </c>
      <c r="G83" s="563">
        <f>avgpeinc!BN76</f>
        <v>77477.346755667109</v>
      </c>
      <c r="H83" s="571">
        <f>B83*0.4/'TB5'!B83</f>
        <v>0.451256424188614</v>
      </c>
      <c r="I83" s="582">
        <f>C83*0.4/'TB5'!B83</f>
        <v>0.46245825290679932</v>
      </c>
      <c r="J83" s="589">
        <f>D83*0.4/'TB5'!C83</f>
        <v>0.46976894140243536</v>
      </c>
      <c r="K83" s="582">
        <f>E83*0.4/'TB5'!D83</f>
        <v>0.45707514882087708</v>
      </c>
      <c r="L83" s="589">
        <f>F83*0.4/'TB5'!E83</f>
        <v>0.47587504982948303</v>
      </c>
      <c r="M83" s="590">
        <f>G83*0.4/'TB5'!F83</f>
        <v>0.45217218995094305</v>
      </c>
    </row>
    <row r="84" spans="1:13">
      <c r="A84" s="78">
        <v>1988</v>
      </c>
      <c r="B84" s="602">
        <f>avgpeinc!BI77</f>
        <v>51693.333097526847</v>
      </c>
      <c r="C84" s="563">
        <f>avgpeinc!BJ77</f>
        <v>52884.433411594029</v>
      </c>
      <c r="D84" s="562">
        <f>avgpeinc!BK77</f>
        <v>53519.783001956872</v>
      </c>
      <c r="E84" s="562">
        <f>avgpeinc!BL77</f>
        <v>65643.695985167811</v>
      </c>
      <c r="F84" s="562">
        <f>avgpeinc!BM77</f>
        <v>41253.724491507011</v>
      </c>
      <c r="G84" s="563">
        <f>avgpeinc!BN77</f>
        <v>78242.298586535879</v>
      </c>
      <c r="H84" s="571">
        <f>B84*0.4/'TB5'!B84</f>
        <v>0.44107359647750854</v>
      </c>
      <c r="I84" s="582">
        <f>C84*0.4/'TB5'!B84</f>
        <v>0.45123666524887085</v>
      </c>
      <c r="J84" s="589">
        <f>D84*0.4/'TB5'!C84</f>
        <v>0.45775839686393743</v>
      </c>
      <c r="K84" s="582">
        <f>E84*0.4/'TB5'!D84</f>
        <v>0.44275817275047297</v>
      </c>
      <c r="L84" s="589">
        <f>F84*0.4/'TB5'!E84</f>
        <v>0.46974664926528925</v>
      </c>
      <c r="M84" s="590">
        <f>G84*0.4/'TB5'!F84</f>
        <v>0.44108453392982472</v>
      </c>
    </row>
    <row r="85" spans="1:13">
      <c r="A85" s="83">
        <v>1989</v>
      </c>
      <c r="B85" s="603">
        <f>avgpeinc!BI78</f>
        <v>52668.099887661665</v>
      </c>
      <c r="C85" s="565">
        <f>avgpeinc!BJ78</f>
        <v>53655.792301620619</v>
      </c>
      <c r="D85" s="564">
        <f>avgpeinc!BK78</f>
        <v>54394.41586207661</v>
      </c>
      <c r="E85" s="564">
        <f>avgpeinc!BL78</f>
        <v>66371.402007867131</v>
      </c>
      <c r="F85" s="564">
        <f>avgpeinc!BM78</f>
        <v>41994.004550758276</v>
      </c>
      <c r="G85" s="565">
        <f>avgpeinc!BN78</f>
        <v>78931.479623624371</v>
      </c>
      <c r="H85" s="574">
        <f>B85*0.4/'TB5'!B85</f>
        <v>0.44398653507232666</v>
      </c>
      <c r="I85" s="585">
        <f>C85*0.4/'TB5'!B85</f>
        <v>0.45231267809867859</v>
      </c>
      <c r="J85" s="591">
        <f>D85*0.4/'TB5'!C85</f>
        <v>0.4594027698040008</v>
      </c>
      <c r="K85" s="585">
        <f>E85*0.4/'TB5'!D85</f>
        <v>0.4453644752502442</v>
      </c>
      <c r="L85" s="591">
        <f>F85*0.4/'TB5'!E85</f>
        <v>0.46798005700111384</v>
      </c>
      <c r="M85" s="592">
        <f>G85*0.4/'TB5'!F85</f>
        <v>0.4431201815605163</v>
      </c>
    </row>
    <row r="86" spans="1:13">
      <c r="A86" s="78">
        <v>1990</v>
      </c>
      <c r="B86" s="602">
        <f>avgpeinc!BI79</f>
        <v>52736.278421118492</v>
      </c>
      <c r="C86" s="563">
        <f>avgpeinc!BJ79</f>
        <v>53684.71198745408</v>
      </c>
      <c r="D86" s="562">
        <f>avgpeinc!BK79</f>
        <v>54339.602158553767</v>
      </c>
      <c r="E86" s="562">
        <f>avgpeinc!BL79</f>
        <v>65522.923423763146</v>
      </c>
      <c r="F86" s="562">
        <f>avgpeinc!BM79</f>
        <v>42981.827060322503</v>
      </c>
      <c r="G86" s="563">
        <f>avgpeinc!BN79</f>
        <v>78563.383266422956</v>
      </c>
      <c r="H86" s="571">
        <f>B86*0.4/'TB5'!B86</f>
        <v>0.4448210597038269</v>
      </c>
      <c r="I86" s="582">
        <f>C86*0.4/'TB5'!B86</f>
        <v>0.45282092690467834</v>
      </c>
      <c r="J86" s="589">
        <f>D86*0.4/'TB5'!C86</f>
        <v>0.45912918448448176</v>
      </c>
      <c r="K86" s="582">
        <f>E86*0.4/'TB5'!D86</f>
        <v>0.44417065382003779</v>
      </c>
      <c r="L86" s="589">
        <f>F86*0.4/'TB5'!E86</f>
        <v>0.47218739986419661</v>
      </c>
      <c r="M86" s="590">
        <f>G86*0.4/'TB5'!F86</f>
        <v>0.44402652978897089</v>
      </c>
    </row>
    <row r="87" spans="1:13">
      <c r="A87" s="78">
        <v>1991</v>
      </c>
      <c r="B87" s="602">
        <f>avgpeinc!BI80</f>
        <v>52074.583033717172</v>
      </c>
      <c r="C87" s="563">
        <f>avgpeinc!BJ80</f>
        <v>52866.224441241204</v>
      </c>
      <c r="D87" s="562">
        <f>avgpeinc!BK80</f>
        <v>53414.083722778043</v>
      </c>
      <c r="E87" s="562">
        <f>avgpeinc!BL80</f>
        <v>63898.202177178173</v>
      </c>
      <c r="F87" s="562">
        <f>avgpeinc!BM80</f>
        <v>42962.602080268982</v>
      </c>
      <c r="G87" s="563">
        <f>avgpeinc!BN80</f>
        <v>77506.590187976471</v>
      </c>
      <c r="H87" s="571">
        <f>B87*0.4/'TB5'!B87</f>
        <v>0.4482463002204895</v>
      </c>
      <c r="I87" s="582">
        <f>C87*0.4/'TB5'!B87</f>
        <v>0.4550605714321137</v>
      </c>
      <c r="J87" s="589">
        <f>D87*0.4/'TB5'!C87</f>
        <v>0.46208125352859497</v>
      </c>
      <c r="K87" s="582">
        <f>E87*0.4/'TB5'!D87</f>
        <v>0.44635370373725886</v>
      </c>
      <c r="L87" s="589">
        <f>F87*0.4/'TB5'!E87</f>
        <v>0.47458255290985102</v>
      </c>
      <c r="M87" s="590">
        <f>G87*0.4/'TB5'!F87</f>
        <v>0.44605112075805659</v>
      </c>
    </row>
    <row r="88" spans="1:13">
      <c r="A88" s="78">
        <v>1992</v>
      </c>
      <c r="B88" s="602">
        <f>avgpeinc!BI81</f>
        <v>52585.335546923547</v>
      </c>
      <c r="C88" s="563">
        <f>avgpeinc!BJ81</f>
        <v>53406.206800890119</v>
      </c>
      <c r="D88" s="562">
        <f>avgpeinc!BK81</f>
        <v>54055.145106739197</v>
      </c>
      <c r="E88" s="562">
        <f>avgpeinc!BL81</f>
        <v>64618.507595126488</v>
      </c>
      <c r="F88" s="562">
        <f>avgpeinc!BM81</f>
        <v>43249.971209404976</v>
      </c>
      <c r="G88" s="563">
        <f>avgpeinc!BN81</f>
        <v>78004.142619008955</v>
      </c>
      <c r="H88" s="571">
        <f>B88*0.4/'TB5'!B88</f>
        <v>0.44392475485801702</v>
      </c>
      <c r="I88" s="582">
        <f>C88*0.4/'TB5'!B88</f>
        <v>0.45085453987121588</v>
      </c>
      <c r="J88" s="589">
        <f>D88*0.4/'TB5'!C88</f>
        <v>0.45716774463653564</v>
      </c>
      <c r="K88" s="582">
        <f>E88*0.4/'TB5'!D88</f>
        <v>0.44123107194900518</v>
      </c>
      <c r="L88" s="589">
        <f>F88*0.4/'TB5'!E88</f>
        <v>0.46953937411308277</v>
      </c>
      <c r="M88" s="590">
        <f>G88*0.4/'TB5'!F88</f>
        <v>0.44002437591552734</v>
      </c>
    </row>
    <row r="89" spans="1:13">
      <c r="A89" s="78">
        <v>1993</v>
      </c>
      <c r="B89" s="602">
        <f>avgpeinc!BI82</f>
        <v>53203.303915386328</v>
      </c>
      <c r="C89" s="563">
        <f>avgpeinc!BJ82</f>
        <v>53671.79802193433</v>
      </c>
      <c r="D89" s="562">
        <f>avgpeinc!BK82</f>
        <v>54371.606024053792</v>
      </c>
      <c r="E89" s="562">
        <f>avgpeinc!BL82</f>
        <v>65506.298086376235</v>
      </c>
      <c r="F89" s="562">
        <f>avgpeinc!BM82</f>
        <v>43220.955862492534</v>
      </c>
      <c r="G89" s="563">
        <f>avgpeinc!BN82</f>
        <v>78935.011258694372</v>
      </c>
      <c r="H89" s="571">
        <f>B89*0.4/'TB5'!B89</f>
        <v>0.44548815488815319</v>
      </c>
      <c r="I89" s="582">
        <f>C89*0.4/'TB5'!B89</f>
        <v>0.44941100478172319</v>
      </c>
      <c r="J89" s="589">
        <f>D89*0.4/'TB5'!C89</f>
        <v>0.45447775721549988</v>
      </c>
      <c r="K89" s="582">
        <f>E89*0.4/'TB5'!D89</f>
        <v>0.44068303704261774</v>
      </c>
      <c r="L89" s="589">
        <f>F89*0.4/'TB5'!E89</f>
        <v>0.46856266260147095</v>
      </c>
      <c r="M89" s="590">
        <f>G89*0.4/'TB5'!F89</f>
        <v>0.44164082407951355</v>
      </c>
    </row>
    <row r="90" spans="1:13">
      <c r="A90" s="78">
        <v>1994</v>
      </c>
      <c r="B90" s="602">
        <f>avgpeinc!BI83</f>
        <v>54709.299116328337</v>
      </c>
      <c r="C90" s="563">
        <f>avgpeinc!BJ83</f>
        <v>54957.902543487515</v>
      </c>
      <c r="D90" s="562">
        <f>avgpeinc!BK83</f>
        <v>55634.945173872489</v>
      </c>
      <c r="E90" s="562">
        <f>avgpeinc!BL83</f>
        <v>66744.382530234201</v>
      </c>
      <c r="F90" s="562">
        <f>avgpeinc!BM83</f>
        <v>44516.47544572522</v>
      </c>
      <c r="G90" s="563">
        <f>avgpeinc!BN83</f>
        <v>80959.33948001267</v>
      </c>
      <c r="H90" s="571">
        <f>B90*0.4/'TB5'!B90</f>
        <v>0.44365590810775762</v>
      </c>
      <c r="I90" s="582">
        <f>C90*0.4/'TB5'!B90</f>
        <v>0.44567191600799572</v>
      </c>
      <c r="J90" s="589">
        <f>D90*0.4/'TB5'!C90</f>
        <v>0.45070105791091913</v>
      </c>
      <c r="K90" s="582">
        <f>E90*0.4/'TB5'!D90</f>
        <v>0.43711182475090032</v>
      </c>
      <c r="L90" s="589">
        <f>F90*0.4/'TB5'!E90</f>
        <v>0.4644615352153777</v>
      </c>
      <c r="M90" s="590">
        <f>G90*0.4/'TB5'!F90</f>
        <v>0.43874135613441467</v>
      </c>
    </row>
    <row r="91" spans="1:13">
      <c r="A91" s="78">
        <v>1995</v>
      </c>
      <c r="B91" s="602">
        <f>avgpeinc!BI84</f>
        <v>55415.788199116461</v>
      </c>
      <c r="C91" s="563">
        <f>avgpeinc!BJ84</f>
        <v>55878.275093577948</v>
      </c>
      <c r="D91" s="562">
        <f>avgpeinc!BK84</f>
        <v>56244.853007126199</v>
      </c>
      <c r="E91" s="562">
        <f>avgpeinc!BL84</f>
        <v>67467.788583847054</v>
      </c>
      <c r="F91" s="562">
        <f>avgpeinc!BM84</f>
        <v>45378.797614115123</v>
      </c>
      <c r="G91" s="563">
        <f>avgpeinc!BN84</f>
        <v>81905.141408952433</v>
      </c>
      <c r="H91" s="571">
        <f>B91*0.4/'TB5'!B91</f>
        <v>0.43962365388870245</v>
      </c>
      <c r="I91" s="582">
        <f>C91*0.4/'TB5'!B91</f>
        <v>0.44329264760017395</v>
      </c>
      <c r="J91" s="589">
        <f>D91*0.4/'TB5'!C91</f>
        <v>0.44818732142448436</v>
      </c>
      <c r="K91" s="582">
        <f>E91*0.4/'TB5'!D91</f>
        <v>0.43281114101409912</v>
      </c>
      <c r="L91" s="589">
        <f>F91*0.4/'TB5'!E91</f>
        <v>0.46136516332626343</v>
      </c>
      <c r="M91" s="590">
        <f>G91*0.4/'TB5'!F91</f>
        <v>0.43377372622489929</v>
      </c>
    </row>
    <row r="92" spans="1:13">
      <c r="A92" s="78">
        <v>1996</v>
      </c>
      <c r="B92" s="602">
        <f>avgpeinc!BI85</f>
        <v>56399.735117475408</v>
      </c>
      <c r="C92" s="563">
        <f>avgpeinc!BJ85</f>
        <v>56748.500636418161</v>
      </c>
      <c r="D92" s="562">
        <f>avgpeinc!BK85</f>
        <v>57110.848436013672</v>
      </c>
      <c r="E92" s="562">
        <f>avgpeinc!BL85</f>
        <v>68365.756383319254</v>
      </c>
      <c r="F92" s="562">
        <f>avgpeinc!BM85</f>
        <v>46316.280838053339</v>
      </c>
      <c r="G92" s="563">
        <f>avgpeinc!BN85</f>
        <v>83147.853202671773</v>
      </c>
      <c r="H92" s="571">
        <f>B92*0.4/'TB5'!B92</f>
        <v>0.43374183773994451</v>
      </c>
      <c r="I92" s="582">
        <f>C92*0.4/'TB5'!B92</f>
        <v>0.4364240169525147</v>
      </c>
      <c r="J92" s="589">
        <f>D92*0.4/'TB5'!C92</f>
        <v>0.44087046384811401</v>
      </c>
      <c r="K92" s="582">
        <f>E92*0.4/'TB5'!D92</f>
        <v>0.42585840821266174</v>
      </c>
      <c r="L92" s="589">
        <f>F92*0.4/'TB5'!E92</f>
        <v>0.45520699024200456</v>
      </c>
      <c r="M92" s="590">
        <f>G92*0.4/'TB5'!F92</f>
        <v>0.42774495482444758</v>
      </c>
    </row>
    <row r="93" spans="1:13">
      <c r="A93" s="78">
        <v>1997</v>
      </c>
      <c r="B93" s="602">
        <f>avgpeinc!BI86</f>
        <v>57778.501237915749</v>
      </c>
      <c r="C93" s="563">
        <f>avgpeinc!BJ86</f>
        <v>58171.357117969521</v>
      </c>
      <c r="D93" s="562">
        <f>avgpeinc!BK86</f>
        <v>58582.390396496456</v>
      </c>
      <c r="E93" s="562">
        <f>avgpeinc!BL86</f>
        <v>69996.961051464867</v>
      </c>
      <c r="F93" s="562">
        <f>avgpeinc!BM86</f>
        <v>47660.08643063857</v>
      </c>
      <c r="G93" s="563">
        <f>avgpeinc!BN86</f>
        <v>85040.874841223762</v>
      </c>
      <c r="H93" s="571">
        <f>B93*0.4/'TB5'!B93</f>
        <v>0.42869958281517023</v>
      </c>
      <c r="I93" s="582">
        <f>C93*0.4/'TB5'!B93</f>
        <v>0.43161445856094366</v>
      </c>
      <c r="J93" s="589">
        <f>D93*0.4/'TB5'!C93</f>
        <v>0.43468990921974177</v>
      </c>
      <c r="K93" s="582">
        <f>E93*0.4/'TB5'!D93</f>
        <v>0.42029353976249689</v>
      </c>
      <c r="L93" s="589">
        <f>F93*0.4/'TB5'!E93</f>
        <v>0.45207718014717108</v>
      </c>
      <c r="M93" s="590">
        <f>G93*0.4/'TB5'!F93</f>
        <v>0.4224236905574798</v>
      </c>
    </row>
    <row r="94" spans="1:13">
      <c r="A94" s="78">
        <v>1998</v>
      </c>
      <c r="B94" s="602">
        <f>avgpeinc!BI87</f>
        <v>59420.306053950932</v>
      </c>
      <c r="C94" s="563">
        <f>avgpeinc!BJ87</f>
        <v>59717.518080567403</v>
      </c>
      <c r="D94" s="562">
        <f>avgpeinc!BK87</f>
        <v>60432.860102815859</v>
      </c>
      <c r="E94" s="562">
        <f>avgpeinc!BL87</f>
        <v>71868.179248430082</v>
      </c>
      <c r="F94" s="562">
        <f>avgpeinc!BM87</f>
        <v>48907.492285902954</v>
      </c>
      <c r="G94" s="563">
        <f>avgpeinc!BN87</f>
        <v>87318.33512942669</v>
      </c>
      <c r="H94" s="571">
        <f>B94*0.4/'TB5'!B94</f>
        <v>0.42462053894996643</v>
      </c>
      <c r="I94" s="582">
        <f>C94*0.4/'TB5'!B94</f>
        <v>0.42674443125724787</v>
      </c>
      <c r="J94" s="589">
        <f>D94*0.4/'TB5'!C94</f>
        <v>0.42957341670989996</v>
      </c>
      <c r="K94" s="582">
        <f>E94*0.4/'TB5'!D94</f>
        <v>0.41470259428024298</v>
      </c>
      <c r="L94" s="589">
        <f>F94*0.4/'TB5'!E94</f>
        <v>0.4483584463596344</v>
      </c>
      <c r="M94" s="590">
        <f>G94*0.4/'TB5'!F94</f>
        <v>0.41813433170318592</v>
      </c>
    </row>
    <row r="95" spans="1:13">
      <c r="A95" s="83">
        <v>1999</v>
      </c>
      <c r="B95" s="603">
        <f>avgpeinc!BI88</f>
        <v>60375.488688611775</v>
      </c>
      <c r="C95" s="565">
        <f>avgpeinc!BJ88</f>
        <v>60398.172024903492</v>
      </c>
      <c r="D95" s="564">
        <f>avgpeinc!BK88</f>
        <v>61715.997169559305</v>
      </c>
      <c r="E95" s="564">
        <f>avgpeinc!BL88</f>
        <v>73230.681326541555</v>
      </c>
      <c r="F95" s="564">
        <f>avgpeinc!BM88</f>
        <v>49092.324027542294</v>
      </c>
      <c r="G95" s="565">
        <f>avgpeinc!BN88</f>
        <v>88743.715085333155</v>
      </c>
      <c r="H95" s="574">
        <f>B95*0.4/'TB5'!B95</f>
        <v>0.41882997751235956</v>
      </c>
      <c r="I95" s="585">
        <f>C95*0.4/'TB5'!B95</f>
        <v>0.41898733377456665</v>
      </c>
      <c r="J95" s="591">
        <f>D95*0.4/'TB5'!C95</f>
        <v>0.42245885729789739</v>
      </c>
      <c r="K95" s="585">
        <f>E95*0.4/'TB5'!D95</f>
        <v>0.40567082166671753</v>
      </c>
      <c r="L95" s="591">
        <f>F95*0.4/'TB5'!E95</f>
        <v>0.4434334933757782</v>
      </c>
      <c r="M95" s="592">
        <f>G95*0.4/'TB5'!F95</f>
        <v>0.41190594434738154</v>
      </c>
    </row>
    <row r="96" spans="1:13">
      <c r="A96" s="88">
        <v>2000</v>
      </c>
      <c r="B96" s="604">
        <f>avgpeinc!BI89</f>
        <v>61796.864679856903</v>
      </c>
      <c r="C96" s="567">
        <f>avgpeinc!BJ89</f>
        <v>61836.310705085081</v>
      </c>
      <c r="D96" s="566">
        <f>avgpeinc!BK89</f>
        <v>63260.398602125781</v>
      </c>
      <c r="E96" s="566">
        <f>avgpeinc!BL89</f>
        <v>74551.524491226475</v>
      </c>
      <c r="F96" s="566">
        <f>avgpeinc!BM89</f>
        <v>50660.837882077365</v>
      </c>
      <c r="G96" s="567">
        <f>avgpeinc!BN89</f>
        <v>90455.037901207077</v>
      </c>
      <c r="H96" s="575">
        <f>B96*0.4/'TB5'!B96</f>
        <v>0.41501730680465693</v>
      </c>
      <c r="I96" s="586">
        <f>C96*0.4/'TB5'!B96</f>
        <v>0.41528221964836121</v>
      </c>
      <c r="J96" s="593">
        <f>D96*0.4/'TB5'!C96</f>
        <v>0.41838523745536799</v>
      </c>
      <c r="K96" s="586">
        <f>E96*0.4/'TB5'!D96</f>
        <v>0.39951482415199285</v>
      </c>
      <c r="L96" s="593">
        <f>F96*0.4/'TB5'!E96</f>
        <v>0.44378763437271107</v>
      </c>
      <c r="M96" s="594">
        <f>G96*0.4/'TB5'!F96</f>
        <v>0.40802457928657532</v>
      </c>
    </row>
    <row r="97" spans="1:13">
      <c r="A97" s="78">
        <v>2001</v>
      </c>
      <c r="B97" s="602">
        <f>avgpeinc!BI90</f>
        <v>62622.015273725403</v>
      </c>
      <c r="C97" s="563">
        <f>avgpeinc!BJ90</f>
        <v>62726.351662942499</v>
      </c>
      <c r="D97" s="562">
        <f>avgpeinc!BK90</f>
        <v>64059.931581765282</v>
      </c>
      <c r="E97" s="562">
        <f>avgpeinc!BL90</f>
        <v>75100.227833725119</v>
      </c>
      <c r="F97" s="562">
        <f>avgpeinc!BM90</f>
        <v>51793.696633211963</v>
      </c>
      <c r="G97" s="563">
        <f>avgpeinc!BN90</f>
        <v>91128.627837940701</v>
      </c>
      <c r="H97" s="571">
        <f>B97*0.4/'TB5'!B97</f>
        <v>0.42251256108284002</v>
      </c>
      <c r="I97" s="582">
        <f>C97*0.4/'TB5'!B97</f>
        <v>0.42321652173995972</v>
      </c>
      <c r="J97" s="589">
        <f>D97*0.4/'TB5'!C97</f>
        <v>0.42779755592346197</v>
      </c>
      <c r="K97" s="582">
        <f>E97*0.4/'TB5'!D97</f>
        <v>0.40855917334556574</v>
      </c>
      <c r="L97" s="589">
        <f>F97*0.4/'TB5'!E97</f>
        <v>0.44899791479110718</v>
      </c>
      <c r="M97" s="590">
        <f>G97*0.4/'TB5'!F97</f>
        <v>0.41607996821403503</v>
      </c>
    </row>
    <row r="98" spans="1:13">
      <c r="A98" s="78">
        <v>2002</v>
      </c>
      <c r="B98" s="602">
        <f>avgpeinc!BI91</f>
        <v>62776.231407320323</v>
      </c>
      <c r="C98" s="563">
        <f>avgpeinc!BJ91</f>
        <v>62873.103445331741</v>
      </c>
      <c r="D98" s="562">
        <f>avgpeinc!BK91</f>
        <v>64207.19615517505</v>
      </c>
      <c r="E98" s="562">
        <f>avgpeinc!BL91</f>
        <v>74694.755340190168</v>
      </c>
      <c r="F98" s="562">
        <f>avgpeinc!BM91</f>
        <v>52402.927722295048</v>
      </c>
      <c r="G98" s="563">
        <f>avgpeinc!BN91</f>
        <v>90557.27787908414</v>
      </c>
      <c r="H98" s="571">
        <f>B98*0.4/'TB5'!B98</f>
        <v>0.42455491423606867</v>
      </c>
      <c r="I98" s="582">
        <f>C98*0.4/'TB5'!B98</f>
        <v>0.42521005868911738</v>
      </c>
      <c r="J98" s="589">
        <f>D98*0.4/'TB5'!C98</f>
        <v>0.43102836608886713</v>
      </c>
      <c r="K98" s="582">
        <f>E98*0.4/'TB5'!D98</f>
        <v>0.41175693273544317</v>
      </c>
      <c r="L98" s="589">
        <f>F98*0.4/'TB5'!E98</f>
        <v>0.44757962226867676</v>
      </c>
      <c r="M98" s="590">
        <f>G98*0.4/'TB5'!F98</f>
        <v>0.41726291179656977</v>
      </c>
    </row>
    <row r="99" spans="1:13">
      <c r="A99" s="78">
        <v>2003</v>
      </c>
      <c r="B99" s="602">
        <f>avgpeinc!BI92</f>
        <v>63709.743328760742</v>
      </c>
      <c r="C99" s="563">
        <f>avgpeinc!BJ92</f>
        <v>63790.958234432255</v>
      </c>
      <c r="D99" s="562">
        <f>avgpeinc!BK92</f>
        <v>65082.851438204074</v>
      </c>
      <c r="E99" s="562">
        <f>avgpeinc!BL92</f>
        <v>75121.392503188443</v>
      </c>
      <c r="F99" s="562">
        <f>avgpeinc!BM92</f>
        <v>53716.861171284952</v>
      </c>
      <c r="G99" s="563">
        <f>avgpeinc!BN92</f>
        <v>91474.499443731882</v>
      </c>
      <c r="H99" s="571">
        <f>B99*0.4/'TB5'!B99</f>
        <v>0.42619356513023376</v>
      </c>
      <c r="I99" s="582">
        <f>C99*0.4/'TB5'!B99</f>
        <v>0.42673686146736139</v>
      </c>
      <c r="J99" s="589">
        <f>D99*0.4/'TB5'!C99</f>
        <v>0.43277102708816523</v>
      </c>
      <c r="K99" s="582">
        <f>E99*0.4/'TB5'!D99</f>
        <v>0.4127126932144165</v>
      </c>
      <c r="L99" s="589">
        <f>F99*0.4/'TB5'!E99</f>
        <v>0.44963017106056213</v>
      </c>
      <c r="M99" s="590">
        <f>G99*0.4/'TB5'!F99</f>
        <v>0.41811645030975353</v>
      </c>
    </row>
    <row r="100" spans="1:13">
      <c r="A100" s="78">
        <v>2004</v>
      </c>
      <c r="B100" s="602">
        <f>avgpeinc!BI93</f>
        <v>64399.899676842011</v>
      </c>
      <c r="C100" s="563">
        <f>avgpeinc!BJ93</f>
        <v>64479.222616046653</v>
      </c>
      <c r="D100" s="562">
        <f>avgpeinc!BK93</f>
        <v>65776.416472509183</v>
      </c>
      <c r="E100" s="562">
        <f>avgpeinc!BL93</f>
        <v>75985.404366291579</v>
      </c>
      <c r="F100" s="562">
        <f>avgpeinc!BM93</f>
        <v>54258.702567542583</v>
      </c>
      <c r="G100" s="563">
        <f>avgpeinc!BN93</f>
        <v>91933.790362959087</v>
      </c>
      <c r="H100" s="571">
        <f>B100*0.4/'TB5'!B100</f>
        <v>0.4190920889377594</v>
      </c>
      <c r="I100" s="582">
        <f>C100*0.4/'TB5'!B100</f>
        <v>0.41960829496383667</v>
      </c>
      <c r="J100" s="589">
        <f>D100*0.4/'TB5'!C100</f>
        <v>0.42526751756668091</v>
      </c>
      <c r="K100" s="582">
        <f>E100*0.4/'TB5'!D100</f>
        <v>0.40489155054092407</v>
      </c>
      <c r="L100" s="589">
        <f>F100*0.4/'TB5'!E100</f>
        <v>0.44346159696578974</v>
      </c>
      <c r="M100" s="590">
        <f>G100*0.4/'TB5'!F100</f>
        <v>0.41009172797203075</v>
      </c>
    </row>
    <row r="101" spans="1:13">
      <c r="A101" s="78">
        <v>2005</v>
      </c>
      <c r="B101" s="602">
        <f>avgpeinc!BI94</f>
        <v>64622.308660703558</v>
      </c>
      <c r="C101" s="563">
        <f>avgpeinc!BJ94</f>
        <v>64740.329222284432</v>
      </c>
      <c r="D101" s="562">
        <f>avgpeinc!BK94</f>
        <v>65695.806175597041</v>
      </c>
      <c r="E101" s="562">
        <f>avgpeinc!BL94</f>
        <v>75987.700100605463</v>
      </c>
      <c r="F101" s="562">
        <f>avgpeinc!BM94</f>
        <v>54713.42865819799</v>
      </c>
      <c r="G101" s="563">
        <f>avgpeinc!BN94</f>
        <v>91997.087977605013</v>
      </c>
      <c r="H101" s="571">
        <f>B101*0.4/'TB5'!B101</f>
        <v>0.41104164719581604</v>
      </c>
      <c r="I101" s="582">
        <f>C101*0.4/'TB5'!B101</f>
        <v>0.4117923378944397</v>
      </c>
      <c r="J101" s="589">
        <f>D101*0.4/'TB5'!C101</f>
        <v>0.41737288236618053</v>
      </c>
      <c r="K101" s="582">
        <f>E101*0.4/'TB5'!D101</f>
        <v>0.3963631391525268</v>
      </c>
      <c r="L101" s="589">
        <f>F101*0.4/'TB5'!E101</f>
        <v>0.43613401055335993</v>
      </c>
      <c r="M101" s="590">
        <f>G101*0.4/'TB5'!F101</f>
        <v>0.40181162953376776</v>
      </c>
    </row>
    <row r="102" spans="1:13">
      <c r="A102" s="78">
        <v>2006</v>
      </c>
      <c r="B102" s="602">
        <f>avgpeinc!BI95</f>
        <v>65164.023034544087</v>
      </c>
      <c r="C102" s="563">
        <f>avgpeinc!BJ95</f>
        <v>65248.153319467528</v>
      </c>
      <c r="D102" s="562">
        <f>avgpeinc!BK95</f>
        <v>66169.553060290826</v>
      </c>
      <c r="E102" s="562">
        <f>avgpeinc!BL95</f>
        <v>76519.173232312372</v>
      </c>
      <c r="F102" s="562">
        <f>avgpeinc!BM95</f>
        <v>55294.02471636358</v>
      </c>
      <c r="G102" s="563">
        <f>avgpeinc!BN95</f>
        <v>92200.901613728769</v>
      </c>
      <c r="H102" s="571">
        <f>B102*0.4/'TB5'!B102</f>
        <v>0.40435737371444708</v>
      </c>
      <c r="I102" s="582">
        <f>C102*0.4/'TB5'!B102</f>
        <v>0.40487942099571234</v>
      </c>
      <c r="J102" s="589">
        <f>D102*0.4/'TB5'!C102</f>
        <v>0.41058245301246643</v>
      </c>
      <c r="K102" s="582">
        <f>E102*0.4/'TB5'!D102</f>
        <v>0.38889101147651678</v>
      </c>
      <c r="L102" s="589">
        <f>F102*0.4/'TB5'!E102</f>
        <v>0.43071320652961731</v>
      </c>
      <c r="M102" s="590">
        <f>G102*0.4/'TB5'!F102</f>
        <v>0.39463233947753901</v>
      </c>
    </row>
    <row r="103" spans="1:13">
      <c r="A103" s="78">
        <v>2007</v>
      </c>
      <c r="B103" s="602">
        <f>avgpeinc!BI96</f>
        <v>64386.722136453194</v>
      </c>
      <c r="C103" s="563">
        <f>avgpeinc!BJ96</f>
        <v>64430.733220339236</v>
      </c>
      <c r="D103" s="562">
        <f>avgpeinc!BK96</f>
        <v>65064.59869570443</v>
      </c>
      <c r="E103" s="562">
        <f>avgpeinc!BL96</f>
        <v>75343.999257374657</v>
      </c>
      <c r="F103" s="562">
        <f>avgpeinc!BM96</f>
        <v>54832.896734132824</v>
      </c>
      <c r="G103" s="563">
        <f>avgpeinc!BN96</f>
        <v>90941.766288076193</v>
      </c>
      <c r="H103" s="571">
        <f>B103*0.4/'TB5'!B103</f>
        <v>0.40469321608543396</v>
      </c>
      <c r="I103" s="582">
        <f>C103*0.4/'TB5'!B103</f>
        <v>0.4049698412418366</v>
      </c>
      <c r="J103" s="589">
        <f>D103*0.4/'TB5'!C103</f>
        <v>0.41161736845970159</v>
      </c>
      <c r="K103" s="582">
        <f>E103*0.4/'TB5'!D103</f>
        <v>0.38888198137283325</v>
      </c>
      <c r="L103" s="589">
        <f>F103*0.4/'TB5'!E103</f>
        <v>0.43164053559303284</v>
      </c>
      <c r="M103" s="590">
        <f>G103*0.4/'TB5'!F103</f>
        <v>0.39391317963600159</v>
      </c>
    </row>
    <row r="104" spans="1:13">
      <c r="A104" s="78">
        <v>2008</v>
      </c>
      <c r="B104" s="602">
        <f>avgpeinc!BI97</f>
        <v>63752.795759897839</v>
      </c>
      <c r="C104" s="563">
        <f>avgpeinc!BJ97</f>
        <v>63618.583359414872</v>
      </c>
      <c r="D104" s="562">
        <f>avgpeinc!BK97</f>
        <v>64205.24863368486</v>
      </c>
      <c r="E104" s="562">
        <f>avgpeinc!BL97</f>
        <v>74206.671226565086</v>
      </c>
      <c r="F104" s="562">
        <f>avgpeinc!BM97</f>
        <v>54402.947970250898</v>
      </c>
      <c r="G104" s="563">
        <f>avgpeinc!BN97</f>
        <v>89475.156256449816</v>
      </c>
      <c r="H104" s="571">
        <f>B104*0.4/'TB5'!B104</f>
        <v>0.40980312228202825</v>
      </c>
      <c r="I104" s="582">
        <f>C104*0.4/'TB5'!B104</f>
        <v>0.40894040465354925</v>
      </c>
      <c r="J104" s="589">
        <f>D104*0.4/'TB5'!C104</f>
        <v>0.41544434428215021</v>
      </c>
      <c r="K104" s="582">
        <f>E104*0.4/'TB5'!D104</f>
        <v>0.39333334565162664</v>
      </c>
      <c r="L104" s="589">
        <f>F104*0.4/'TB5'!E104</f>
        <v>0.43568465113639832</v>
      </c>
      <c r="M104" s="590">
        <f>G104*0.4/'TB5'!F104</f>
        <v>0.39855313301086426</v>
      </c>
    </row>
    <row r="105" spans="1:13">
      <c r="A105" s="83">
        <v>2009</v>
      </c>
      <c r="B105" s="605">
        <f>avgpeinc!BI98</f>
        <v>62461.175799944962</v>
      </c>
      <c r="C105" s="606">
        <f>avgpeinc!BJ98</f>
        <v>62228.478307374156</v>
      </c>
      <c r="D105" s="564">
        <f>avgpeinc!BK98</f>
        <v>62351.988781774817</v>
      </c>
      <c r="E105" s="564">
        <f>avgpeinc!BL98</f>
        <v>71459.459906088945</v>
      </c>
      <c r="F105" s="564">
        <f>avgpeinc!BM98</f>
        <v>54223.802049496837</v>
      </c>
      <c r="G105" s="565">
        <f>avgpeinc!BN98</f>
        <v>87756.01710695379</v>
      </c>
      <c r="H105" s="574">
        <f>B105*0.4/'TB5'!B105</f>
        <v>0.42071524262428278</v>
      </c>
      <c r="I105" s="585">
        <f>C105*0.4/'TB5'!B105</f>
        <v>0.41914787888526917</v>
      </c>
      <c r="J105" s="595">
        <f>D105*0.4/'TB5'!C105</f>
        <v>0.42632761597633362</v>
      </c>
      <c r="K105" s="596">
        <f>E105*0.4/'TB5'!D105</f>
        <v>0.40523323416709905</v>
      </c>
      <c r="L105" s="591">
        <f>F105*0.4/'TB5'!E105</f>
        <v>0.442348062992096</v>
      </c>
      <c r="M105" s="592">
        <f>G105*0.4/'TB5'!F105</f>
        <v>0.40831345319747914</v>
      </c>
    </row>
    <row r="106" spans="1:13">
      <c r="A106" s="78">
        <v>2010</v>
      </c>
      <c r="B106" s="607">
        <f>avgpeinc!BI99</f>
        <v>62592.511067123611</v>
      </c>
      <c r="C106" s="608">
        <f>avgpeinc!BJ99</f>
        <v>62329.268047256264</v>
      </c>
      <c r="D106" s="562">
        <f>avgpeinc!BK99</f>
        <v>62059.223711280596</v>
      </c>
      <c r="E106" s="562">
        <f>avgpeinc!BL99</f>
        <v>71118.091354591248</v>
      </c>
      <c r="F106" s="562">
        <f>avgpeinc!BM99</f>
        <v>54646.853452222167</v>
      </c>
      <c r="G106" s="563">
        <f>avgpeinc!BN99</f>
        <v>87277.71452659987</v>
      </c>
      <c r="H106" s="571">
        <f>B106*0.4/'TB5'!B106</f>
        <v>0.41217800974845881</v>
      </c>
      <c r="I106" s="582">
        <f>C106*0.4/'TB5'!B106</f>
        <v>0.41044452786445612</v>
      </c>
      <c r="J106" s="597">
        <f>D106*0.4/'TB5'!C106</f>
        <v>0.41659641265869141</v>
      </c>
      <c r="K106" s="598">
        <f>E106*0.4/'TB5'!D106</f>
        <v>0.39604020118713384</v>
      </c>
      <c r="L106" s="589">
        <f>F106*0.4/'TB5'!E106</f>
        <v>0.43394699692726141</v>
      </c>
      <c r="M106" s="590">
        <f>G106*0.4/'TB5'!F106</f>
        <v>0.39925405383110046</v>
      </c>
    </row>
    <row r="107" spans="1:13">
      <c r="A107" s="78">
        <v>2011</v>
      </c>
      <c r="B107" s="607">
        <f>avgpeinc!BI100</f>
        <v>63798.73025675604</v>
      </c>
      <c r="C107" s="608">
        <f>avgpeinc!BJ100</f>
        <v>63383.043207407136</v>
      </c>
      <c r="D107" s="562">
        <f>avgpeinc!BK100</f>
        <v>62968.973423760406</v>
      </c>
      <c r="E107" s="562">
        <f>avgpeinc!BL100</f>
        <v>73014.23323387689</v>
      </c>
      <c r="F107" s="562">
        <f>avgpeinc!BM100</f>
        <v>55013.310084051162</v>
      </c>
      <c r="G107" s="563">
        <f>avgpeinc!BN100</f>
        <v>88263.015913718293</v>
      </c>
      <c r="H107" s="571">
        <f>B107*0.4/'TB5'!B107</f>
        <v>0.41345709562301636</v>
      </c>
      <c r="I107" s="582">
        <f>C107*0.4/'TB5'!B107</f>
        <v>0.41076317429542536</v>
      </c>
      <c r="J107" s="597">
        <f>D107*0.4/'TB5'!C107</f>
        <v>0.41758260130882252</v>
      </c>
      <c r="K107" s="598">
        <f>E107*0.4/'TB5'!D107</f>
        <v>0.39706760644912725</v>
      </c>
      <c r="L107" s="589">
        <f>F107*0.4/'TB5'!E107</f>
        <v>0.43368944525718683</v>
      </c>
      <c r="M107" s="590">
        <f>G107*0.4/'TB5'!F107</f>
        <v>0.39893373847007746</v>
      </c>
    </row>
    <row r="108" spans="1:13">
      <c r="A108" s="78">
        <v>2012</v>
      </c>
      <c r="B108" s="607">
        <f>avgpeinc!BI101</f>
        <v>63941.688195038318</v>
      </c>
      <c r="C108" s="608">
        <f>avgpeinc!BJ101</f>
        <v>63512.719629423213</v>
      </c>
      <c r="D108" s="562">
        <f>avgpeinc!BK101</f>
        <v>63133.931713323276</v>
      </c>
      <c r="E108" s="562">
        <f>avgpeinc!BL101</f>
        <v>73470.189684778874</v>
      </c>
      <c r="F108" s="562">
        <f>avgpeinc!BM101</f>
        <v>54877.252449353509</v>
      </c>
      <c r="G108" s="563">
        <f>avgpeinc!BN101</f>
        <v>88146.354645868283</v>
      </c>
      <c r="H108" s="571">
        <f>B108*0.4/'TB5'!B108</f>
        <v>0.40475207567214966</v>
      </c>
      <c r="I108" s="582">
        <f>C108*0.4/'TB5'!B108</f>
        <v>0.40203669667243958</v>
      </c>
      <c r="J108" s="597">
        <f>D108*0.4/'TB5'!C108</f>
        <v>0.40939089655876171</v>
      </c>
      <c r="K108" s="598">
        <f>E108*0.4/'TB5'!D108</f>
        <v>0.38786351680755621</v>
      </c>
      <c r="L108" s="589">
        <f>F108*0.4/'TB5'!E108</f>
        <v>0.4257844090461731</v>
      </c>
      <c r="M108" s="590">
        <f>G108*0.4/'TB5'!F108</f>
        <v>0.39084798097610468</v>
      </c>
    </row>
    <row r="109" spans="1:13">
      <c r="A109" s="78">
        <v>2013</v>
      </c>
      <c r="B109" s="607">
        <f>avgpeinc!BI102</f>
        <v>64724.544587052871</v>
      </c>
      <c r="C109" s="608">
        <f>avgpeinc!BJ102</f>
        <v>64321.624679437329</v>
      </c>
      <c r="D109" s="562">
        <f>avgpeinc!BK102</f>
        <v>63843.834227821688</v>
      </c>
      <c r="E109" s="562">
        <f>avgpeinc!BL102</f>
        <v>74316.711226593747</v>
      </c>
      <c r="F109" s="562">
        <f>avgpeinc!BM102</f>
        <v>55581.833217585801</v>
      </c>
      <c r="G109" s="563">
        <f>avgpeinc!BN102</f>
        <v>88732.284070512003</v>
      </c>
      <c r="H109" s="571">
        <f>B109*0.4/'TB5'!B109</f>
        <v>0.40913662314414984</v>
      </c>
      <c r="I109" s="582">
        <f>C109*0.4/'TB5'!B109</f>
        <v>0.40658968687057501</v>
      </c>
      <c r="J109" s="597">
        <f>D109*0.4/'TB5'!C109</f>
        <v>0.41360607743263245</v>
      </c>
      <c r="K109" s="598">
        <f>E109*0.4/'TB5'!D109</f>
        <v>0.3932374119758606</v>
      </c>
      <c r="L109" s="589">
        <f>F109*0.4/'TB5'!E109</f>
        <v>0.42845091223716736</v>
      </c>
      <c r="M109" s="590">
        <f>G109*0.4/'TB5'!F109</f>
        <v>0.39483410120010376</v>
      </c>
    </row>
    <row r="110" spans="1:13">
      <c r="A110" s="78">
        <v>2014</v>
      </c>
      <c r="B110" s="607">
        <f>avgpeinc!BI103</f>
        <v>65345.443061085578</v>
      </c>
      <c r="C110" s="608">
        <f>avgpeinc!BJ103</f>
        <v>64919.891088963537</v>
      </c>
      <c r="D110" s="562">
        <f>avgpeinc!BK103</f>
        <v>64620.703454970608</v>
      </c>
      <c r="E110" s="562">
        <f>avgpeinc!BL103</f>
        <v>75223.836048282552</v>
      </c>
      <c r="F110" s="562">
        <f>avgpeinc!BM103</f>
        <v>55902.312800751737</v>
      </c>
      <c r="G110" s="563">
        <f>avgpeinc!BN103</f>
        <v>89090.916965314333</v>
      </c>
      <c r="H110" s="571">
        <f>B110*0.4/'TB5'!B110</f>
        <v>0.40441522002220148</v>
      </c>
      <c r="I110" s="582">
        <f>C110*0.4/'TB5'!B110</f>
        <v>0.40178152918815607</v>
      </c>
      <c r="J110" s="597">
        <f>D110*0.4/'TB5'!C110</f>
        <v>0.40858972072601318</v>
      </c>
      <c r="K110" s="598">
        <f>E110*0.4/'TB5'!D110</f>
        <v>0.38845443725585932</v>
      </c>
      <c r="L110" s="589">
        <f>F110*0.4/'TB5'!E110</f>
        <v>0.42347398400306702</v>
      </c>
      <c r="M110" s="590">
        <f>G110*0.4/'TB5'!F110</f>
        <v>0.38915711641311646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4"/>
    </row>
    <row r="120" spans="1:13">
      <c r="A120" s="59" t="s">
        <v>1220</v>
      </c>
      <c r="B120" s="1068">
        <f>(B110/B76)^(1/34)-1</f>
        <v>1.0328497193984321E-2</v>
      </c>
      <c r="C120" s="1068">
        <f t="shared" ref="C120:G120" si="0">(C110/C76)^(1/34)-1</f>
        <v>8.7159083403194337E-3</v>
      </c>
      <c r="D120" s="1068">
        <f t="shared" si="0"/>
        <v>8.0184768635052084E-3</v>
      </c>
      <c r="E120" s="1068">
        <f t="shared" si="0"/>
        <v>5.3827080444852626E-3</v>
      </c>
      <c r="F120" s="1068">
        <f t="shared" si="0"/>
        <v>1.4719252220777967E-2</v>
      </c>
      <c r="G120" s="1068">
        <f t="shared" si="0"/>
        <v>5.9712393180906265E-3</v>
      </c>
      <c r="H120" s="1068"/>
      <c r="I120" s="1068"/>
      <c r="J120" s="1068"/>
      <c r="K120" s="1068"/>
      <c r="L120" s="1068"/>
      <c r="M120" s="1068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M120"/>
  <sheetViews>
    <sheetView workbookViewId="0">
      <pane xSplit="1" ySplit="8" topLeftCell="B6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T87" sqref="T87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231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avgpeinc!M2</f>
        <v>49304.237677791272</v>
      </c>
      <c r="C9" s="610">
        <f>avgpeinc!N2</f>
        <v>55218.973196157312</v>
      </c>
      <c r="D9" s="610"/>
      <c r="E9" s="610"/>
      <c r="F9" s="610"/>
      <c r="G9" s="610">
        <f>avgpeinc!R2</f>
        <v>78459.938299499234</v>
      </c>
      <c r="H9" s="568">
        <f>B9*0.1/'TB5'!B9</f>
        <v>0.42309919443692973</v>
      </c>
      <c r="I9" s="613">
        <f>C9*0.1/'TB5'!B9</f>
        <v>0.47385588292854403</v>
      </c>
      <c r="J9" s="613"/>
      <c r="K9" s="579"/>
      <c r="L9" s="613"/>
      <c r="M9" s="599">
        <f>G9*0.1/'TB5'!F9</f>
        <v>0.44779094621838034</v>
      </c>
    </row>
    <row r="10" spans="1:13" s="98" customFormat="1" ht="15" customHeight="1">
      <c r="A10" s="103">
        <v>1914</v>
      </c>
      <c r="B10" s="609">
        <f>avgpeinc!M3</f>
        <v>45224.563893299121</v>
      </c>
      <c r="C10" s="610">
        <f>avgpeinc!N3</f>
        <v>50456.451407185203</v>
      </c>
      <c r="D10" s="610"/>
      <c r="E10" s="610"/>
      <c r="F10" s="610"/>
      <c r="G10" s="610">
        <f>avgpeinc!R3</f>
        <v>71991.227583308981</v>
      </c>
      <c r="H10" s="568">
        <f>B10*0.1/'TB5'!B10</f>
        <v>0.42952343659996817</v>
      </c>
      <c r="I10" s="579">
        <f>C10*0.1/'TB5'!B10</f>
        <v>0.47921365163821167</v>
      </c>
      <c r="J10" s="613"/>
      <c r="K10" s="579"/>
      <c r="L10" s="613"/>
      <c r="M10" s="599">
        <f>G10*0.1/'TB5'!F10</f>
        <v>0.45412588344857635</v>
      </c>
    </row>
    <row r="11" spans="1:13" s="98" customFormat="1" ht="15" customHeight="1">
      <c r="A11" s="103">
        <v>1915</v>
      </c>
      <c r="B11" s="609">
        <f>avgpeinc!M4</f>
        <v>45300.546016036751</v>
      </c>
      <c r="C11" s="610">
        <f>avgpeinc!N4</f>
        <v>50630.514517662188</v>
      </c>
      <c r="D11" s="610"/>
      <c r="E11" s="610"/>
      <c r="F11" s="610"/>
      <c r="G11" s="610">
        <f>avgpeinc!R4</f>
        <v>72270.741577003777</v>
      </c>
      <c r="H11" s="568">
        <f>B11*0.1/'TB5'!B11</f>
        <v>0.42188205431288051</v>
      </c>
      <c r="I11" s="579">
        <f>C11*0.1/'TB5'!B11</f>
        <v>0.47151982380229596</v>
      </c>
      <c r="J11" s="613"/>
      <c r="K11" s="579"/>
      <c r="L11" s="613"/>
      <c r="M11" s="599">
        <f>G11*0.1/'TB5'!F11</f>
        <v>0.44644523743252718</v>
      </c>
    </row>
    <row r="12" spans="1:13" s="98" customFormat="1" ht="15" customHeight="1">
      <c r="A12" s="103">
        <v>1916</v>
      </c>
      <c r="B12" s="609">
        <f>avgpeinc!M5</f>
        <v>54348.6438753564</v>
      </c>
      <c r="C12" s="610">
        <f>avgpeinc!N5</f>
        <v>60179.87240641423</v>
      </c>
      <c r="D12" s="610"/>
      <c r="E12" s="610"/>
      <c r="F12" s="610"/>
      <c r="G12" s="610">
        <f>avgpeinc!R5</f>
        <v>86261.616174386916</v>
      </c>
      <c r="H12" s="568">
        <f>B12*0.1/'TB5'!B12</f>
        <v>0.4438837529981236</v>
      </c>
      <c r="I12" s="579">
        <f>C12*0.1/'TB5'!B12</f>
        <v>0.49150936829207487</v>
      </c>
      <c r="J12" s="613"/>
      <c r="K12" s="579"/>
      <c r="L12" s="613"/>
      <c r="M12" s="599">
        <f>G12*0.1/'TB5'!F12</f>
        <v>0.4667292799359915</v>
      </c>
    </row>
    <row r="13" spans="1:13" s="98" customFormat="1" ht="15" customHeight="1">
      <c r="A13" s="103">
        <v>1917</v>
      </c>
      <c r="B13" s="609">
        <f>avgpeinc!M6</f>
        <v>54111.831924006932</v>
      </c>
      <c r="C13" s="610">
        <f>avgpeinc!N6</f>
        <v>60032.983641185507</v>
      </c>
      <c r="D13" s="610"/>
      <c r="E13" s="610"/>
      <c r="F13" s="610"/>
      <c r="G13" s="610">
        <f>avgpeinc!R6</f>
        <v>85868.895043983197</v>
      </c>
      <c r="H13" s="568">
        <f>B13*0.1/'TB5'!B13</f>
        <v>0.44902871139279127</v>
      </c>
      <c r="I13" s="579">
        <f>C13*0.1/'TB5'!B13</f>
        <v>0.49816338362602486</v>
      </c>
      <c r="J13" s="613"/>
      <c r="K13" s="579"/>
      <c r="L13" s="613"/>
      <c r="M13" s="599">
        <f>G13*0.1/'TB5'!F13</f>
        <v>0.4724351735734395</v>
      </c>
    </row>
    <row r="14" spans="1:13" s="98" customFormat="1" ht="15" customHeight="1">
      <c r="A14" s="103">
        <v>1918</v>
      </c>
      <c r="B14" s="609">
        <f>avgpeinc!M7</f>
        <v>55638.325390650323</v>
      </c>
      <c r="C14" s="610">
        <f>avgpeinc!N7</f>
        <v>62638.4593586103</v>
      </c>
      <c r="D14" s="562"/>
      <c r="E14" s="562"/>
      <c r="F14" s="562"/>
      <c r="G14" s="610">
        <f>avgpeinc!R7</f>
        <v>87914.34270699117</v>
      </c>
      <c r="H14" s="568">
        <f>B14*0.1/'TB5'!B14</f>
        <v>0.43638646013571414</v>
      </c>
      <c r="I14" s="579">
        <f>C14*0.1/'TB5'!B14</f>
        <v>0.49129040739339275</v>
      </c>
      <c r="J14" s="613"/>
      <c r="K14" s="579"/>
      <c r="L14" s="613"/>
      <c r="M14" s="599">
        <f>G14*0.1/'TB5'!F14</f>
        <v>0.46120708830662771</v>
      </c>
    </row>
    <row r="15" spans="1:13" s="98" customFormat="1" ht="15" customHeight="1">
      <c r="A15" s="102">
        <v>1919</v>
      </c>
      <c r="B15" s="611">
        <f>avgpeinc!M8</f>
        <v>54889.806048307699</v>
      </c>
      <c r="C15" s="612">
        <f>avgpeinc!N8</f>
        <v>61478.37465257007</v>
      </c>
      <c r="D15" s="564"/>
      <c r="E15" s="564"/>
      <c r="F15" s="564"/>
      <c r="G15" s="612">
        <f>avgpeinc!R8</f>
        <v>86912.184034161561</v>
      </c>
      <c r="H15" s="569">
        <f>B15*0.1/'TB5'!B15</f>
        <v>0.45434687017297548</v>
      </c>
      <c r="I15" s="580">
        <f>C15*0.1/'TB5'!B15</f>
        <v>0.50888332675349257</v>
      </c>
      <c r="J15" s="614"/>
      <c r="K15" s="580"/>
      <c r="L15" s="614"/>
      <c r="M15" s="600">
        <f>G15*0.1/'TB5'!F15</f>
        <v>0.47820884553828163</v>
      </c>
    </row>
    <row r="16" spans="1:13" s="98" customFormat="1" ht="15" customHeight="1">
      <c r="A16" s="103">
        <v>1920</v>
      </c>
      <c r="B16" s="609">
        <f>avgpeinc!M9</f>
        <v>51337.892165694218</v>
      </c>
      <c r="C16" s="610">
        <f>avgpeinc!N9</f>
        <v>57840.637996228572</v>
      </c>
      <c r="D16" s="562"/>
      <c r="E16" s="562"/>
      <c r="F16" s="562"/>
      <c r="G16" s="610">
        <f>avgpeinc!R9</f>
        <v>81762.435672740714</v>
      </c>
      <c r="H16" s="568">
        <f>B16*0.1/'TB5'!B16</f>
        <v>0.43438579978886221</v>
      </c>
      <c r="I16" s="579">
        <f>C16*0.1/'TB5'!B16</f>
        <v>0.48940754550650034</v>
      </c>
      <c r="J16" s="613"/>
      <c r="K16" s="579"/>
      <c r="L16" s="613"/>
      <c r="M16" s="599">
        <f>G16*0.1/'TB5'!F16</f>
        <v>0.45935913404872836</v>
      </c>
    </row>
    <row r="17" spans="1:13" s="98" customFormat="1" ht="15" customHeight="1">
      <c r="A17" s="103">
        <v>1921</v>
      </c>
      <c r="B17" s="609">
        <f>avgpeinc!M10</f>
        <v>49587.6296158732</v>
      </c>
      <c r="C17" s="610">
        <f>avgpeinc!N10</f>
        <v>54694.610865099967</v>
      </c>
      <c r="D17" s="562"/>
      <c r="E17" s="562"/>
      <c r="F17" s="562"/>
      <c r="G17" s="610">
        <f>avgpeinc!R10</f>
        <v>78246.064957249662</v>
      </c>
      <c r="H17" s="568">
        <f>B17*0.1/'TB5'!B17</f>
        <v>0.46528068848676279</v>
      </c>
      <c r="I17" s="579">
        <f>C17*0.1/'TB5'!B17</f>
        <v>0.51319948940820459</v>
      </c>
      <c r="J17" s="613"/>
      <c r="K17" s="579"/>
      <c r="L17" s="613"/>
      <c r="M17" s="599">
        <f>G17*0.1/'TB5'!F17</f>
        <v>0.48863764292444112</v>
      </c>
    </row>
    <row r="18" spans="1:13" s="98" customFormat="1" ht="15" customHeight="1">
      <c r="A18" s="103">
        <v>1922</v>
      </c>
      <c r="B18" s="609">
        <f>avgpeinc!M11</f>
        <v>52677.219250823342</v>
      </c>
      <c r="C18" s="610">
        <f>avgpeinc!N11</f>
        <v>58521.011101897973</v>
      </c>
      <c r="D18" s="562"/>
      <c r="E18" s="562"/>
      <c r="F18" s="562"/>
      <c r="G18" s="610">
        <f>avgpeinc!R11</f>
        <v>83082.837883403452</v>
      </c>
      <c r="H18" s="568">
        <f>B18*0.1/'TB5'!B18</f>
        <v>0.45536580615846067</v>
      </c>
      <c r="I18" s="579">
        <f>C18*0.1/'TB5'!B18</f>
        <v>0.5058821968323145</v>
      </c>
      <c r="J18" s="613"/>
      <c r="K18" s="579"/>
      <c r="L18" s="613"/>
      <c r="M18" s="599">
        <f>G18*0.1/'TB5'!F18</f>
        <v>0.47937266229026204</v>
      </c>
    </row>
    <row r="19" spans="1:13" s="98" customFormat="1" ht="15" customHeight="1">
      <c r="A19" s="103">
        <v>1923</v>
      </c>
      <c r="B19" s="609">
        <f>avgpeinc!M12</f>
        <v>56107.792863633236</v>
      </c>
      <c r="C19" s="610">
        <f>avgpeinc!N12</f>
        <v>63106.114914182159</v>
      </c>
      <c r="D19" s="562"/>
      <c r="E19" s="562"/>
      <c r="F19" s="562"/>
      <c r="G19" s="610">
        <f>avgpeinc!R12</f>
        <v>88686.217656135457</v>
      </c>
      <c r="H19" s="568">
        <f>B19*0.1/'TB5'!B19</f>
        <v>0.43102782655751548</v>
      </c>
      <c r="I19" s="579">
        <f>C19*0.1/'TB5'!B19</f>
        <v>0.48478990467612904</v>
      </c>
      <c r="J19" s="613"/>
      <c r="K19" s="579"/>
      <c r="L19" s="613"/>
      <c r="M19" s="599">
        <f>G19*0.1/'TB5'!F19</f>
        <v>0.45498875891188451</v>
      </c>
    </row>
    <row r="20" spans="1:13" s="98" customFormat="1" ht="15" customHeight="1">
      <c r="A20" s="103">
        <v>1924</v>
      </c>
      <c r="B20" s="609">
        <f>avgpeinc!M13</f>
        <v>58168.003538249199</v>
      </c>
      <c r="C20" s="610">
        <f>avgpeinc!N13</f>
        <v>64853.791673501735</v>
      </c>
      <c r="D20" s="562"/>
      <c r="E20" s="562"/>
      <c r="F20" s="562"/>
      <c r="G20" s="610">
        <f>avgpeinc!R13</f>
        <v>91559.750133486115</v>
      </c>
      <c r="H20" s="568">
        <f>B20*0.1/'TB5'!B20</f>
        <v>0.45262347999432495</v>
      </c>
      <c r="I20" s="579">
        <f>C20*0.1/'TB5'!B20</f>
        <v>0.50464769448009261</v>
      </c>
      <c r="J20" s="613"/>
      <c r="K20" s="579"/>
      <c r="L20" s="613"/>
      <c r="M20" s="599">
        <f>G20*0.1/'TB5'!F20</f>
        <v>0.47588584566753023</v>
      </c>
    </row>
    <row r="21" spans="1:13" s="98" customFormat="1" ht="15" customHeight="1">
      <c r="A21" s="103">
        <v>1925</v>
      </c>
      <c r="B21" s="609">
        <f>avgpeinc!M14</f>
        <v>61596.516383865615</v>
      </c>
      <c r="C21" s="610">
        <f>avgpeinc!N14</f>
        <v>68337.069897439418</v>
      </c>
      <c r="D21" s="562"/>
      <c r="E21" s="562"/>
      <c r="F21" s="562"/>
      <c r="G21" s="610">
        <f>avgpeinc!R14</f>
        <v>96447.445566457682</v>
      </c>
      <c r="H21" s="568">
        <f>B21*0.1/'TB5'!B21</f>
        <v>0.47083063290137295</v>
      </c>
      <c r="I21" s="579">
        <f>C21*0.1/'TB5'!B21</f>
        <v>0.52235398622095819</v>
      </c>
      <c r="J21" s="613"/>
      <c r="K21" s="579"/>
      <c r="L21" s="613"/>
      <c r="M21" s="599">
        <f>G21*0.1/'TB5'!F21</f>
        <v>0.4925345733051667</v>
      </c>
    </row>
    <row r="22" spans="1:13" s="98" customFormat="1" ht="15" customHeight="1">
      <c r="A22" s="103">
        <v>1926</v>
      </c>
      <c r="B22" s="609">
        <f>avgpeinc!M15</f>
        <v>64962.287968408724</v>
      </c>
      <c r="C22" s="610">
        <f>avgpeinc!N15</f>
        <v>72015.604468526857</v>
      </c>
      <c r="D22" s="562"/>
      <c r="E22" s="562"/>
      <c r="F22" s="562"/>
      <c r="G22" s="610">
        <f>avgpeinc!R15</f>
        <v>101742.5961149806</v>
      </c>
      <c r="H22" s="568">
        <f>B22*0.1/'TB5'!B22</f>
        <v>0.47441215029923911</v>
      </c>
      <c r="I22" s="579">
        <f>C22*0.1/'TB5'!B22</f>
        <v>0.52592171303492041</v>
      </c>
      <c r="J22" s="613"/>
      <c r="K22" s="579"/>
      <c r="L22" s="613"/>
      <c r="M22" s="599">
        <f>G22*0.1/'TB5'!F22</f>
        <v>0.49577958140871464</v>
      </c>
    </row>
    <row r="23" spans="1:13" s="98" customFormat="1" ht="15" customHeight="1">
      <c r="A23" s="103">
        <v>1927</v>
      </c>
      <c r="B23" s="609">
        <f>avgpeinc!M16</f>
        <v>62852.583297173223</v>
      </c>
      <c r="C23" s="610">
        <f>avgpeinc!N16</f>
        <v>69912.627195444336</v>
      </c>
      <c r="D23" s="562"/>
      <c r="E23" s="562"/>
      <c r="F23" s="562"/>
      <c r="G23" s="610">
        <f>avgpeinc!R16</f>
        <v>98726.426881173466</v>
      </c>
      <c r="H23" s="568">
        <f>B23*0.1/'TB5'!B23</f>
        <v>0.46759044774879699</v>
      </c>
      <c r="I23" s="579">
        <f>C23*0.1/'TB5'!B23</f>
        <v>0.52011349317256761</v>
      </c>
      <c r="J23" s="613"/>
      <c r="K23" s="579"/>
      <c r="L23" s="613"/>
      <c r="M23" s="599">
        <f>G23*0.1/'TB5'!F23</f>
        <v>0.48944022360700157</v>
      </c>
    </row>
    <row r="24" spans="1:13" s="98" customFormat="1" ht="15" customHeight="1">
      <c r="A24" s="103">
        <v>1928</v>
      </c>
      <c r="B24" s="609">
        <f>avgpeinc!M17</f>
        <v>65159.754526428376</v>
      </c>
      <c r="C24" s="610">
        <f>avgpeinc!N17</f>
        <v>71992.120583545489</v>
      </c>
      <c r="D24" s="562"/>
      <c r="E24" s="562"/>
      <c r="F24" s="562"/>
      <c r="G24" s="610">
        <f>avgpeinc!R17</f>
        <v>102394.09226771856</v>
      </c>
      <c r="H24" s="568">
        <f>B24*0.1/'TB5'!B24</f>
        <v>0.47956668926693125</v>
      </c>
      <c r="I24" s="579">
        <f>C24*0.1/'TB5'!B24</f>
        <v>0.52985194883681574</v>
      </c>
      <c r="J24" s="613"/>
      <c r="K24" s="579"/>
      <c r="L24" s="613"/>
      <c r="M24" s="599">
        <f>G24*0.1/'TB5'!F24</f>
        <v>0.50092550937679448</v>
      </c>
    </row>
    <row r="25" spans="1:13" s="98" customFormat="1" ht="15" customHeight="1">
      <c r="A25" s="102">
        <v>1929</v>
      </c>
      <c r="B25" s="611">
        <f>avgpeinc!M18</f>
        <v>66550.954219967272</v>
      </c>
      <c r="C25" s="612">
        <f>avgpeinc!N18</f>
        <v>73859.329579849975</v>
      </c>
      <c r="D25" s="564"/>
      <c r="E25" s="564"/>
      <c r="F25" s="564"/>
      <c r="G25" s="612">
        <f>avgpeinc!R18</f>
        <v>105208.00593238616</v>
      </c>
      <c r="H25" s="569">
        <f>B25*0.1/'TB5'!B25</f>
        <v>0.46679826051807444</v>
      </c>
      <c r="I25" s="580">
        <f>C25*0.1/'TB5'!B25</f>
        <v>0.51806028891710276</v>
      </c>
      <c r="J25" s="614"/>
      <c r="K25" s="580"/>
      <c r="L25" s="614"/>
      <c r="M25" s="600">
        <f>G25*0.1/'TB5'!F25</f>
        <v>0.48874687476662187</v>
      </c>
    </row>
    <row r="26" spans="1:13" s="98" customFormat="1" ht="15" customHeight="1">
      <c r="A26" s="103">
        <v>1930</v>
      </c>
      <c r="B26" s="609">
        <f>avgpeinc!M19</f>
        <v>58195.513627411819</v>
      </c>
      <c r="C26" s="610">
        <f>avgpeinc!N19</f>
        <v>65256.079062531826</v>
      </c>
      <c r="D26" s="562"/>
      <c r="E26" s="562"/>
      <c r="F26" s="562"/>
      <c r="G26" s="610">
        <f>avgpeinc!R19</f>
        <v>92880.589444508034</v>
      </c>
      <c r="H26" s="568">
        <f>B26*0.1/'TB5'!B26</f>
        <v>0.45342488436975686</v>
      </c>
      <c r="I26" s="579">
        <f>C26*0.1/'TB5'!B26</f>
        <v>0.50843661751642366</v>
      </c>
      <c r="J26" s="613"/>
      <c r="K26" s="579"/>
      <c r="L26" s="613"/>
      <c r="M26" s="599">
        <f>G26*0.1/'TB5'!F26</f>
        <v>0.47682408208769339</v>
      </c>
    </row>
    <row r="27" spans="1:13" s="98" customFormat="1" ht="15" customHeight="1">
      <c r="A27" s="103">
        <v>1931</v>
      </c>
      <c r="B27" s="609">
        <f>avgpeinc!M20</f>
        <v>51664.094833286421</v>
      </c>
      <c r="C27" s="610">
        <f>avgpeinc!N20</f>
        <v>58126.029974955156</v>
      </c>
      <c r="D27" s="562"/>
      <c r="E27" s="562"/>
      <c r="F27" s="562"/>
      <c r="G27" s="610">
        <f>avgpeinc!R20</f>
        <v>82509.176393976843</v>
      </c>
      <c r="H27" s="568">
        <f>B27*0.1/'TB5'!B27</f>
        <v>0.44995974836664421</v>
      </c>
      <c r="I27" s="579">
        <f>C27*0.1/'TB5'!B27</f>
        <v>0.50623888612545598</v>
      </c>
      <c r="J27" s="613"/>
      <c r="K27" s="579"/>
      <c r="L27" s="613"/>
      <c r="M27" s="599">
        <f>G27*0.1/'TB5'!F27</f>
        <v>0.47327046646575255</v>
      </c>
    </row>
    <row r="28" spans="1:13" s="98" customFormat="1" ht="15" customHeight="1">
      <c r="A28" s="103">
        <v>1932</v>
      </c>
      <c r="B28" s="609">
        <f>avgpeinc!M21</f>
        <v>45264.511449632068</v>
      </c>
      <c r="C28" s="610">
        <f>avgpeinc!N21</f>
        <v>50519.370172824478</v>
      </c>
      <c r="D28" s="562"/>
      <c r="E28" s="562"/>
      <c r="F28" s="562"/>
      <c r="G28" s="610">
        <f>avgpeinc!R21</f>
        <v>72053.94716699401</v>
      </c>
      <c r="H28" s="568">
        <f>B28*0.1/'TB5'!B28</f>
        <v>0.46653392605523791</v>
      </c>
      <c r="I28" s="579">
        <f>C28*0.1/'TB5'!B28</f>
        <v>0.52069489659226764</v>
      </c>
      <c r="J28" s="613"/>
      <c r="K28" s="579"/>
      <c r="L28" s="613"/>
      <c r="M28" s="599">
        <f>G28*0.1/'TB5'!F28</f>
        <v>0.48867772000296944</v>
      </c>
    </row>
    <row r="29" spans="1:13" s="98" customFormat="1" ht="15" customHeight="1">
      <c r="A29" s="103">
        <v>1933</v>
      </c>
      <c r="B29" s="609">
        <f>avgpeinc!M22</f>
        <v>44090.875292716148</v>
      </c>
      <c r="C29" s="610">
        <f>avgpeinc!N22</f>
        <v>49395.561905226001</v>
      </c>
      <c r="D29" s="562"/>
      <c r="E29" s="562"/>
      <c r="F29" s="562"/>
      <c r="G29" s="610">
        <f>avgpeinc!R22</f>
        <v>70221.495428908005</v>
      </c>
      <c r="H29" s="568">
        <f>B29*0.1/'TB5'!B29</f>
        <v>0.46872278175007376</v>
      </c>
      <c r="I29" s="579">
        <f>C29*0.1/'TB5'!B29</f>
        <v>0.52511602522325918</v>
      </c>
      <c r="J29" s="613"/>
      <c r="K29" s="579"/>
      <c r="L29" s="613"/>
      <c r="M29" s="599">
        <f>G29*0.1/'TB5'!F29</f>
        <v>0.49054488048767447</v>
      </c>
    </row>
    <row r="30" spans="1:13" s="98" customFormat="1" ht="15" customHeight="1">
      <c r="A30" s="103">
        <v>1934</v>
      </c>
      <c r="B30" s="609">
        <f>avgpeinc!M23</f>
        <v>50651.549463510455</v>
      </c>
      <c r="C30" s="610">
        <f>avgpeinc!N23</f>
        <v>56467.937583581821</v>
      </c>
      <c r="D30" s="562"/>
      <c r="E30" s="562"/>
      <c r="F30" s="562"/>
      <c r="G30" s="610">
        <f>avgpeinc!R23</f>
        <v>80711.222729738161</v>
      </c>
      <c r="H30" s="568">
        <f>B30*0.1/'TB5'!B30</f>
        <v>0.4802570957775098</v>
      </c>
      <c r="I30" s="579">
        <f>C30*0.1/'TB5'!B30</f>
        <v>0.53540568838813929</v>
      </c>
      <c r="J30" s="613"/>
      <c r="K30" s="579"/>
      <c r="L30" s="613"/>
      <c r="M30" s="599">
        <f>G30*0.1/'TB5'!F30</f>
        <v>0.50207261697620464</v>
      </c>
    </row>
    <row r="31" spans="1:13" s="98" customFormat="1" ht="15" customHeight="1">
      <c r="A31" s="103">
        <v>1935</v>
      </c>
      <c r="B31" s="609">
        <f>avgpeinc!M24</f>
        <v>54490.027470782363</v>
      </c>
      <c r="C31" s="610">
        <f>avgpeinc!N24</f>
        <v>60670.718136348041</v>
      </c>
      <c r="D31" s="562"/>
      <c r="E31" s="562"/>
      <c r="F31" s="562"/>
      <c r="G31" s="610">
        <f>avgpeinc!R24</f>
        <v>87213.056729391566</v>
      </c>
      <c r="H31" s="568">
        <f>B31*0.1/'TB5'!B31</f>
        <v>0.47061319998330975</v>
      </c>
      <c r="I31" s="579">
        <f>C31*0.1/'TB5'!B31</f>
        <v>0.52399387801267006</v>
      </c>
      <c r="J31" s="613"/>
      <c r="K31" s="579"/>
      <c r="L31" s="613"/>
      <c r="M31" s="599">
        <f>G31*0.1/'TB5'!F31</f>
        <v>0.49383209378511916</v>
      </c>
    </row>
    <row r="32" spans="1:13" s="98" customFormat="1" ht="15" customHeight="1">
      <c r="A32" s="103">
        <v>1936</v>
      </c>
      <c r="B32" s="609">
        <f>avgpeinc!M25</f>
        <v>61104.165033620564</v>
      </c>
      <c r="C32" s="610">
        <f>avgpeinc!N25</f>
        <v>68024.31980425767</v>
      </c>
      <c r="D32" s="562"/>
      <c r="E32" s="562"/>
      <c r="F32" s="562"/>
      <c r="G32" s="610">
        <f>avgpeinc!R25</f>
        <v>97594.514441866748</v>
      </c>
      <c r="H32" s="568">
        <f>B32*0.1/'TB5'!B32</f>
        <v>0.47739960147139643</v>
      </c>
      <c r="I32" s="579">
        <f>C32*0.1/'TB5'!B32</f>
        <v>0.53146595075879444</v>
      </c>
      <c r="J32" s="613"/>
      <c r="K32" s="579"/>
      <c r="L32" s="613"/>
      <c r="M32" s="599">
        <f>G32*0.1/'TB5'!F32</f>
        <v>0.49972914066000185</v>
      </c>
    </row>
    <row r="33" spans="1:13" s="98" customFormat="1" ht="15" customHeight="1">
      <c r="A33" s="103">
        <v>1937</v>
      </c>
      <c r="B33" s="609">
        <f>avgpeinc!M26</f>
        <v>63392.789418327309</v>
      </c>
      <c r="C33" s="610">
        <f>avgpeinc!N26</f>
        <v>70804.583391545137</v>
      </c>
      <c r="D33" s="562"/>
      <c r="E33" s="562"/>
      <c r="F33" s="562"/>
      <c r="G33" s="610">
        <f>avgpeinc!R26</f>
        <v>101554.49207530289</v>
      </c>
      <c r="H33" s="568">
        <f>B33*0.1/'TB5'!B33</f>
        <v>0.4651851355398286</v>
      </c>
      <c r="I33" s="579">
        <f>C33*0.1/'TB5'!B33</f>
        <v>0.51957391406907594</v>
      </c>
      <c r="J33" s="613"/>
      <c r="K33" s="579"/>
      <c r="L33" s="613"/>
      <c r="M33" s="599">
        <f>G33*0.1/'TB5'!F33</f>
        <v>0.48841100322168179</v>
      </c>
    </row>
    <row r="34" spans="1:13" s="98" customFormat="1" ht="15" customHeight="1">
      <c r="A34" s="103">
        <v>1938</v>
      </c>
      <c r="B34" s="609">
        <f>avgpeinc!M27</f>
        <v>58833.504004046852</v>
      </c>
      <c r="C34" s="610">
        <f>avgpeinc!N27</f>
        <v>65594.658720027845</v>
      </c>
      <c r="D34" s="562"/>
      <c r="E34" s="562"/>
      <c r="F34" s="562"/>
      <c r="G34" s="610">
        <f>avgpeinc!R27</f>
        <v>94004.866391345568</v>
      </c>
      <c r="H34" s="568">
        <f>B34*0.1/'TB5'!B34</f>
        <v>0.46461502512830088</v>
      </c>
      <c r="I34" s="579">
        <f>C34*0.1/'TB5'!B34</f>
        <v>0.51800865043482291</v>
      </c>
      <c r="J34" s="613"/>
      <c r="K34" s="579"/>
      <c r="L34" s="613"/>
      <c r="M34" s="599">
        <f>G34*0.1/'TB5'!F34</f>
        <v>0.48710156895659784</v>
      </c>
    </row>
    <row r="35" spans="1:13" s="98" customFormat="1" ht="15" customHeight="1">
      <c r="A35" s="102">
        <v>1939</v>
      </c>
      <c r="B35" s="611">
        <f>avgpeinc!M28</f>
        <v>64855.249586940743</v>
      </c>
      <c r="C35" s="612">
        <f>avgpeinc!N28</f>
        <v>71864.675280525465</v>
      </c>
      <c r="D35" s="564"/>
      <c r="E35" s="564"/>
      <c r="F35" s="564"/>
      <c r="G35" s="612">
        <f>avgpeinc!R28</f>
        <v>103118.44958278854</v>
      </c>
      <c r="H35" s="569">
        <f>B35*0.1/'TB5'!B35</f>
        <v>0.47867982941068782</v>
      </c>
      <c r="I35" s="580">
        <f>C35*0.1/'TB5'!B35</f>
        <v>0.53041458822576526</v>
      </c>
      <c r="J35" s="614"/>
      <c r="K35" s="580"/>
      <c r="L35" s="614"/>
      <c r="M35" s="600">
        <f>G35*0.1/'TB5'!F35</f>
        <v>0.50018519868047928</v>
      </c>
    </row>
    <row r="36" spans="1:13" s="98" customFormat="1" ht="15" customHeight="1">
      <c r="A36" s="103">
        <v>1940</v>
      </c>
      <c r="B36" s="609">
        <f>avgpeinc!M29</f>
        <v>70154.819356413165</v>
      </c>
      <c r="C36" s="610">
        <f>avgpeinc!N29</f>
        <v>76926.073110609461</v>
      </c>
      <c r="D36" s="562"/>
      <c r="E36" s="562"/>
      <c r="F36" s="562"/>
      <c r="G36" s="610">
        <f>avgpeinc!R29</f>
        <v>111230.55507133776</v>
      </c>
      <c r="H36" s="568">
        <f>B36*0.1/'TB5'!B36</f>
        <v>0.47734616445181133</v>
      </c>
      <c r="I36" s="579">
        <f>C36*0.1/'TB5'!B36</f>
        <v>0.52341900788220441</v>
      </c>
      <c r="J36" s="613"/>
      <c r="K36" s="579"/>
      <c r="L36" s="613"/>
      <c r="M36" s="599">
        <f>G36*0.1/'TB5'!F36</f>
        <v>0.49781778483482775</v>
      </c>
    </row>
    <row r="37" spans="1:13" s="98" customFormat="1" ht="15" customHeight="1">
      <c r="A37" s="103">
        <v>1941</v>
      </c>
      <c r="B37" s="609">
        <f>avgpeinc!M30</f>
        <v>79792.425411859018</v>
      </c>
      <c r="C37" s="610">
        <f>avgpeinc!N30</f>
        <v>87753.950179803913</v>
      </c>
      <c r="D37" s="562"/>
      <c r="E37" s="562"/>
      <c r="F37" s="562"/>
      <c r="G37" s="610">
        <f>avgpeinc!R30</f>
        <v>127981.51543448927</v>
      </c>
      <c r="H37" s="568">
        <f>B37*0.1/'TB5'!B37</f>
        <v>0.45788127374530047</v>
      </c>
      <c r="I37" s="579">
        <f>C37*0.1/'TB5'!B37</f>
        <v>0.50356772935665695</v>
      </c>
      <c r="J37" s="613"/>
      <c r="K37" s="579"/>
      <c r="L37" s="613"/>
      <c r="M37" s="599">
        <f>G37*0.1/'TB5'!F37</f>
        <v>0.47802895811804774</v>
      </c>
    </row>
    <row r="38" spans="1:13" s="98" customFormat="1" ht="15" customHeight="1">
      <c r="A38" s="103">
        <v>1942</v>
      </c>
      <c r="B38" s="609">
        <f>avgpeinc!M31</f>
        <v>84624.867841699714</v>
      </c>
      <c r="C38" s="610">
        <f>avgpeinc!N31</f>
        <v>95335.448059203627</v>
      </c>
      <c r="D38" s="562"/>
      <c r="E38" s="562"/>
      <c r="F38" s="562"/>
      <c r="G38" s="610">
        <f>avgpeinc!R31</f>
        <v>138480.52728724433</v>
      </c>
      <c r="H38" s="568">
        <f>B38*0.1/'TB5'!B38</f>
        <v>0.41067187428063845</v>
      </c>
      <c r="I38" s="579">
        <f>C38*0.1/'TB5'!B38</f>
        <v>0.4626487241681137</v>
      </c>
      <c r="J38" s="613"/>
      <c r="K38" s="579"/>
      <c r="L38" s="613"/>
      <c r="M38" s="599">
        <f>G38*0.1/'TB5'!F38</f>
        <v>0.4332297506574786</v>
      </c>
    </row>
    <row r="39" spans="1:13" s="98" customFormat="1" ht="15" customHeight="1">
      <c r="A39" s="103">
        <v>1943</v>
      </c>
      <c r="B39" s="609">
        <f>avgpeinc!M32</f>
        <v>90498.12240784509</v>
      </c>
      <c r="C39" s="610">
        <f>avgpeinc!N32</f>
        <v>104517.91736813156</v>
      </c>
      <c r="D39" s="562"/>
      <c r="E39" s="562"/>
      <c r="F39" s="562"/>
      <c r="G39" s="610">
        <f>avgpeinc!R32</f>
        <v>150250.46553334247</v>
      </c>
      <c r="H39" s="568">
        <f>B39*0.1/'TB5'!B39</f>
        <v>0.38057352630223396</v>
      </c>
      <c r="I39" s="579">
        <f>C39*0.1/'TB5'!B39</f>
        <v>0.43953124458532594</v>
      </c>
      <c r="J39" s="613"/>
      <c r="K39" s="579"/>
      <c r="L39" s="613"/>
      <c r="M39" s="599">
        <f>G39*0.1/'TB5'!F39</f>
        <v>0.40445866275158204</v>
      </c>
    </row>
    <row r="40" spans="1:13" s="98" customFormat="1" ht="15" customHeight="1">
      <c r="A40" s="103">
        <v>1944</v>
      </c>
      <c r="B40" s="609">
        <f>avgpeinc!M33</f>
        <v>88850.058743664398</v>
      </c>
      <c r="C40" s="610">
        <f>avgpeinc!N33</f>
        <v>103432.11593002515</v>
      </c>
      <c r="D40" s="562"/>
      <c r="E40" s="562"/>
      <c r="F40" s="562"/>
      <c r="G40" s="610">
        <f>avgpeinc!R33</f>
        <v>149824.28369194121</v>
      </c>
      <c r="H40" s="568">
        <f>B40*0.1/'TB5'!B40</f>
        <v>0.36195642868316402</v>
      </c>
      <c r="I40" s="579">
        <f>C40*0.1/'TB5'!B40</f>
        <v>0.42136065887344704</v>
      </c>
      <c r="J40" s="613"/>
      <c r="K40" s="579"/>
      <c r="L40" s="613"/>
      <c r="M40" s="599">
        <f>G40*0.1/'TB5'!F40</f>
        <v>0.38755565273707637</v>
      </c>
    </row>
    <row r="41" spans="1:13" s="98" customFormat="1" ht="15" customHeight="1">
      <c r="A41" s="103">
        <v>1945</v>
      </c>
      <c r="B41" s="609">
        <f>avgpeinc!M34</f>
        <v>84456.342115296895</v>
      </c>
      <c r="C41" s="610">
        <f>avgpeinc!N34</f>
        <v>99008.336388794545</v>
      </c>
      <c r="D41" s="562"/>
      <c r="E41" s="562"/>
      <c r="F41" s="562"/>
      <c r="G41" s="610">
        <f>avgpeinc!R34</f>
        <v>143696.59676979145</v>
      </c>
      <c r="H41" s="568">
        <f>B41*0.1/'TB5'!B41</f>
        <v>0.35820320974252096</v>
      </c>
      <c r="I41" s="579">
        <f>C41*0.1/'TB5'!B41</f>
        <v>0.41992232906935162</v>
      </c>
      <c r="J41" s="613"/>
      <c r="K41" s="579"/>
      <c r="L41" s="613"/>
      <c r="M41" s="599">
        <f>G41*0.1/'TB5'!F41</f>
        <v>0.38374959528649105</v>
      </c>
    </row>
    <row r="42" spans="1:13" s="98" customFormat="1" ht="15" customHeight="1">
      <c r="A42" s="103">
        <v>1946</v>
      </c>
      <c r="B42" s="609">
        <f>avgpeinc!M35</f>
        <v>76684.218060845582</v>
      </c>
      <c r="C42" s="610">
        <f>avgpeinc!N35</f>
        <v>88672.591999520184</v>
      </c>
      <c r="D42" s="562"/>
      <c r="E42" s="562"/>
      <c r="F42" s="562"/>
      <c r="G42" s="610">
        <f>avgpeinc!R35</f>
        <v>130819.9522794361</v>
      </c>
      <c r="H42" s="568">
        <f>B42*0.1/'TB5'!B42</f>
        <v>0.37205089006839659</v>
      </c>
      <c r="I42" s="579">
        <f>C42*0.1/'TB5'!B42</f>
        <v>0.4302152074096468</v>
      </c>
      <c r="J42" s="613"/>
      <c r="K42" s="579"/>
      <c r="L42" s="613"/>
      <c r="M42" s="599">
        <f>G42*0.1/'TB5'!F42</f>
        <v>0.39644765849569924</v>
      </c>
    </row>
    <row r="43" spans="1:13" s="98" customFormat="1" ht="15" customHeight="1">
      <c r="A43" s="103">
        <v>1947</v>
      </c>
      <c r="B43" s="609">
        <f>avgpeinc!M36</f>
        <v>74013.234182771732</v>
      </c>
      <c r="C43" s="610">
        <f>avgpeinc!N36</f>
        <v>85592.715449130847</v>
      </c>
      <c r="D43" s="562"/>
      <c r="E43" s="562"/>
      <c r="F43" s="562"/>
      <c r="G43" s="610">
        <f>avgpeinc!R36</f>
        <v>126158.70522270947</v>
      </c>
      <c r="H43" s="568">
        <f>B43*0.1/'TB5'!B43</f>
        <v>0.37077613705236206</v>
      </c>
      <c r="I43" s="579">
        <f>C43*0.1/'TB5'!B43</f>
        <v>0.42878461864916018</v>
      </c>
      <c r="J43" s="613"/>
      <c r="K43" s="579"/>
      <c r="L43" s="613"/>
      <c r="M43" s="599">
        <f>G43*0.1/'TB5'!F43</f>
        <v>0.39502612781056318</v>
      </c>
    </row>
    <row r="44" spans="1:13" s="98" customFormat="1" ht="15" customHeight="1">
      <c r="A44" s="103">
        <v>1948</v>
      </c>
      <c r="B44" s="609">
        <f>avgpeinc!M37</f>
        <v>81298.254165703664</v>
      </c>
      <c r="C44" s="610">
        <f>avgpeinc!N37</f>
        <v>92591.583852453783</v>
      </c>
      <c r="D44" s="562"/>
      <c r="E44" s="562"/>
      <c r="F44" s="562"/>
      <c r="G44" s="610">
        <f>avgpeinc!R37</f>
        <v>138382.01298190642</v>
      </c>
      <c r="H44" s="568">
        <f>B44*0.1/'TB5'!B44</f>
        <v>0.38908456310680573</v>
      </c>
      <c r="I44" s="579">
        <f>C44*0.1/'TB5'!B44</f>
        <v>0.44313320526133754</v>
      </c>
      <c r="J44" s="613"/>
      <c r="K44" s="579"/>
      <c r="L44" s="613"/>
      <c r="M44" s="599">
        <f>G44*0.1/'TB5'!F44</f>
        <v>0.41294134197747051</v>
      </c>
    </row>
    <row r="45" spans="1:13" s="98" customFormat="1" ht="15" customHeight="1">
      <c r="A45" s="102">
        <v>1949</v>
      </c>
      <c r="B45" s="611">
        <f>avgpeinc!M38</f>
        <v>77620.755689698577</v>
      </c>
      <c r="C45" s="612">
        <f>avgpeinc!N38</f>
        <v>88405.142698358934</v>
      </c>
      <c r="D45" s="564"/>
      <c r="E45" s="564"/>
      <c r="F45" s="564"/>
      <c r="G45" s="612">
        <f>avgpeinc!R38</f>
        <v>132496.47598164232</v>
      </c>
      <c r="H45" s="569">
        <f>B45*0.1/'TB5'!B45</f>
        <v>0.38357896419318621</v>
      </c>
      <c r="I45" s="580">
        <f>C45*0.1/'TB5'!B45</f>
        <v>0.43687223558025406</v>
      </c>
      <c r="J45" s="614"/>
      <c r="K45" s="580"/>
      <c r="L45" s="614"/>
      <c r="M45" s="600">
        <f>G45*0.1/'TB5'!F45</f>
        <v>0.40723140956289805</v>
      </c>
    </row>
    <row r="46" spans="1:13" s="98" customFormat="1" ht="15" customHeight="1">
      <c r="A46" s="103">
        <v>1950</v>
      </c>
      <c r="B46" s="609">
        <f>avgpeinc!M39</f>
        <v>85906.626719982189</v>
      </c>
      <c r="C46" s="610">
        <f>avgpeinc!N39</f>
        <v>97269.341935721794</v>
      </c>
      <c r="D46" s="562"/>
      <c r="E46" s="562"/>
      <c r="F46" s="562"/>
      <c r="G46" s="610">
        <f>avgpeinc!R39</f>
        <v>146115.06519031938</v>
      </c>
      <c r="H46" s="568">
        <f>B46*0.1/'TB5'!B46</f>
        <v>0.38987795789324919</v>
      </c>
      <c r="I46" s="579">
        <f>C46*0.1/'TB5'!B46</f>
        <v>0.44144641510755928</v>
      </c>
      <c r="J46" s="613"/>
      <c r="K46" s="579"/>
      <c r="L46" s="613"/>
      <c r="M46" s="599">
        <f>G46*0.1/'TB5'!F46</f>
        <v>0.41317107090782512</v>
      </c>
    </row>
    <row r="47" spans="1:13" s="98" customFormat="1" ht="15" customHeight="1">
      <c r="A47" s="103">
        <v>1951</v>
      </c>
      <c r="B47" s="609">
        <f>avgpeinc!M40</f>
        <v>88911.908834891452</v>
      </c>
      <c r="C47" s="610">
        <f>avgpeinc!N40</f>
        <v>101511.31211373987</v>
      </c>
      <c r="D47" s="562"/>
      <c r="E47" s="562"/>
      <c r="F47" s="562"/>
      <c r="G47" s="610">
        <f>avgpeinc!R40</f>
        <v>152054.38079074665</v>
      </c>
      <c r="H47" s="568">
        <f>B47*0.1/'TB5'!B47</f>
        <v>0.37706733066475434</v>
      </c>
      <c r="I47" s="579">
        <f>C47*0.1/'TB5'!B47</f>
        <v>0.43050025573159056</v>
      </c>
      <c r="J47" s="613"/>
      <c r="K47" s="579"/>
      <c r="L47" s="613"/>
      <c r="M47" s="599">
        <f>G47*0.1/'TB5'!F47</f>
        <v>0.40082173420161343</v>
      </c>
    </row>
    <row r="48" spans="1:13" s="98" customFormat="1" ht="15" customHeight="1">
      <c r="A48" s="103">
        <v>1952</v>
      </c>
      <c r="B48" s="609">
        <f>avgpeinc!M41</f>
        <v>88287.493907097931</v>
      </c>
      <c r="C48" s="610">
        <f>avgpeinc!N41</f>
        <v>101655.22059203661</v>
      </c>
      <c r="D48" s="562"/>
      <c r="E48" s="562"/>
      <c r="F48" s="562"/>
      <c r="G48" s="610">
        <f>avgpeinc!R41</f>
        <v>151591.70696953151</v>
      </c>
      <c r="H48" s="568">
        <f>B48*0.1/'TB5'!B48</f>
        <v>0.36505572769003969</v>
      </c>
      <c r="I48" s="579">
        <f>C48*0.1/'TB5'!B48</f>
        <v>0.42032930015849007</v>
      </c>
      <c r="J48" s="613"/>
      <c r="K48" s="579"/>
      <c r="L48" s="613"/>
      <c r="M48" s="599">
        <f>G48*0.1/'TB5'!F48</f>
        <v>0.38896305501251432</v>
      </c>
    </row>
    <row r="49" spans="1:13" s="98" customFormat="1" ht="15" customHeight="1">
      <c r="A49" s="103">
        <v>1953</v>
      </c>
      <c r="B49" s="609">
        <f>avgpeinc!M42</f>
        <v>88522.49495763483</v>
      </c>
      <c r="C49" s="610">
        <f>avgpeinc!N42</f>
        <v>102294.26581327039</v>
      </c>
      <c r="D49" s="562"/>
      <c r="E49" s="562"/>
      <c r="F49" s="562"/>
      <c r="G49" s="610">
        <f>avgpeinc!R42</f>
        <v>152331.45654523477</v>
      </c>
      <c r="H49" s="568">
        <f>B49*0.1/'TB5'!B49</f>
        <v>0.35491458162237705</v>
      </c>
      <c r="I49" s="579">
        <f>C49*0.1/'TB5'!B49</f>
        <v>0.4101299513853548</v>
      </c>
      <c r="J49" s="613"/>
      <c r="K49" s="579"/>
      <c r="L49" s="613"/>
      <c r="M49" s="599">
        <f>G49*0.1/'TB5'!F49</f>
        <v>0.37886326506764456</v>
      </c>
    </row>
    <row r="50" spans="1:13" s="98" customFormat="1" ht="15" customHeight="1">
      <c r="A50" s="103">
        <v>1954</v>
      </c>
      <c r="B50" s="609">
        <f>avgpeinc!M43</f>
        <v>87709.257266916364</v>
      </c>
      <c r="C50" s="610">
        <f>avgpeinc!N43</f>
        <v>100648.94619907996</v>
      </c>
      <c r="D50" s="562"/>
      <c r="E50" s="562"/>
      <c r="F50" s="562"/>
      <c r="G50" s="610">
        <f>avgpeinc!R43</f>
        <v>150414.82066086275</v>
      </c>
      <c r="H50" s="568">
        <f>B50*0.1/'TB5'!B50</f>
        <v>0.35901067818536503</v>
      </c>
      <c r="I50" s="579">
        <f>C50*0.1/'TB5'!B50</f>
        <v>0.41197528698266211</v>
      </c>
      <c r="J50" s="613"/>
      <c r="K50" s="579"/>
      <c r="L50" s="613"/>
      <c r="M50" s="599">
        <f>G50*0.1/'TB5'!F50</f>
        <v>0.38208273984951807</v>
      </c>
    </row>
    <row r="51" spans="1:13" s="98" customFormat="1" ht="15" customHeight="1">
      <c r="A51" s="103">
        <v>1955</v>
      </c>
      <c r="B51" s="609">
        <f>avgpeinc!M44</f>
        <v>95598.540732216672</v>
      </c>
      <c r="C51" s="610">
        <f>avgpeinc!N44</f>
        <v>108880.10416428701</v>
      </c>
      <c r="D51" s="562"/>
      <c r="E51" s="562"/>
      <c r="F51" s="562"/>
      <c r="G51" s="610">
        <f>avgpeinc!R44</f>
        <v>163312.40363293991</v>
      </c>
      <c r="H51" s="568">
        <f>B51*0.1/'TB5'!B51</f>
        <v>0.36535124928832408</v>
      </c>
      <c r="I51" s="579">
        <f>C51*0.1/'TB5'!B51</f>
        <v>0.4161097206545481</v>
      </c>
      <c r="J51" s="613"/>
      <c r="K51" s="579"/>
      <c r="L51" s="613"/>
      <c r="M51" s="599">
        <f>G51*0.1/'TB5'!F51</f>
        <v>0.38764417117097771</v>
      </c>
    </row>
    <row r="52" spans="1:13" s="98" customFormat="1" ht="15" customHeight="1">
      <c r="A52" s="103">
        <v>1956</v>
      </c>
      <c r="B52" s="609">
        <f>avgpeinc!M45</f>
        <v>95371.105316473215</v>
      </c>
      <c r="C52" s="610">
        <f>avgpeinc!N45</f>
        <v>109200.21946569467</v>
      </c>
      <c r="D52" s="562"/>
      <c r="E52" s="562"/>
      <c r="F52" s="562"/>
      <c r="G52" s="610">
        <f>avgpeinc!R45</f>
        <v>163160.92409655979</v>
      </c>
      <c r="H52" s="568">
        <f>B52*0.1/'TB5'!B52</f>
        <v>0.35759182887184737</v>
      </c>
      <c r="I52" s="579">
        <f>C52*0.1/'TB5'!B52</f>
        <v>0.4094437834432858</v>
      </c>
      <c r="J52" s="613"/>
      <c r="K52" s="579"/>
      <c r="L52" s="613"/>
      <c r="M52" s="599">
        <f>G52*0.1/'TB5'!F52</f>
        <v>0.37993315285768409</v>
      </c>
    </row>
    <row r="53" spans="1:13" s="98" customFormat="1" ht="15" customHeight="1">
      <c r="A53" s="103">
        <v>1957</v>
      </c>
      <c r="B53" s="609">
        <f>avgpeinc!M46</f>
        <v>95559.770010004315</v>
      </c>
      <c r="C53" s="610">
        <f>avgpeinc!N46</f>
        <v>109590.00245978976</v>
      </c>
      <c r="D53" s="562"/>
      <c r="E53" s="562"/>
      <c r="F53" s="562"/>
      <c r="G53" s="610">
        <f>avgpeinc!R46</f>
        <v>163443.82293459796</v>
      </c>
      <c r="H53" s="568">
        <f>B53*0.1/'TB5'!B53</f>
        <v>0.35761901707866744</v>
      </c>
      <c r="I53" s="579">
        <f>C53*0.1/'TB5'!B53</f>
        <v>0.41012519135631803</v>
      </c>
      <c r="J53" s="613"/>
      <c r="K53" s="579"/>
      <c r="L53" s="613"/>
      <c r="M53" s="599">
        <f>G53*0.1/'TB5'!F53</f>
        <v>0.38004578825546292</v>
      </c>
    </row>
    <row r="54" spans="1:13" s="98" customFormat="1" ht="15" customHeight="1">
      <c r="A54" s="103">
        <v>1958</v>
      </c>
      <c r="B54" s="609">
        <f>avgpeinc!M47</f>
        <v>92750.274283293358</v>
      </c>
      <c r="C54" s="610">
        <f>avgpeinc!N47</f>
        <v>105878.24102507345</v>
      </c>
      <c r="D54" s="562"/>
      <c r="E54" s="562"/>
      <c r="F54" s="562"/>
      <c r="G54" s="610">
        <f>avgpeinc!R47</f>
        <v>158512.14760911535</v>
      </c>
      <c r="H54" s="568">
        <f>B54*0.1/'TB5'!B54</f>
        <v>0.35703809201291364</v>
      </c>
      <c r="I54" s="579">
        <f>C54*0.1/'TB5'!B54</f>
        <v>0.40757362124679786</v>
      </c>
      <c r="J54" s="613"/>
      <c r="K54" s="579"/>
      <c r="L54" s="613"/>
      <c r="M54" s="599">
        <f>G54*0.1/'TB5'!F54</f>
        <v>0.37913339550071923</v>
      </c>
    </row>
    <row r="55" spans="1:13" s="98" customFormat="1" ht="15" customHeight="1">
      <c r="A55" s="102">
        <v>1959</v>
      </c>
      <c r="B55" s="611">
        <f>avgpeinc!M48</f>
        <v>99687.112160170043</v>
      </c>
      <c r="C55" s="612">
        <f>avgpeinc!N48</f>
        <v>113287.35408001764</v>
      </c>
      <c r="D55" s="564"/>
      <c r="E55" s="564"/>
      <c r="F55" s="564"/>
      <c r="G55" s="612">
        <f>avgpeinc!R48</f>
        <v>170734.39994543372</v>
      </c>
      <c r="H55" s="569">
        <f>B55*0.1/'TB5'!B55</f>
        <v>0.36163480767026834</v>
      </c>
      <c r="I55" s="580">
        <f>C55*0.1/'TB5'!B55</f>
        <v>0.41097238766807992</v>
      </c>
      <c r="J55" s="614"/>
      <c r="K55" s="580"/>
      <c r="L55" s="614"/>
      <c r="M55" s="600">
        <f>G55*0.1/'TB5'!F55</f>
        <v>0.38291963648087785</v>
      </c>
    </row>
    <row r="56" spans="1:13">
      <c r="A56" s="78">
        <v>1960</v>
      </c>
      <c r="B56" s="609">
        <f>avgpeinc!M49</f>
        <v>100077.28378219635</v>
      </c>
      <c r="C56" s="610">
        <f>avgpeinc!N49</f>
        <v>114057.18055829281</v>
      </c>
      <c r="D56" s="562"/>
      <c r="E56" s="562"/>
      <c r="F56" s="562"/>
      <c r="G56" s="610">
        <f>avgpeinc!R49</f>
        <v>171884.31123111537</v>
      </c>
      <c r="H56" s="568">
        <f>B56*0.1/'TB5'!B56</f>
        <v>0.35631595891745721</v>
      </c>
      <c r="I56" s="579">
        <f>C56*0.1/'TB5'!B56</f>
        <v>0.4060900948360826</v>
      </c>
      <c r="J56" s="613"/>
      <c r="K56" s="579"/>
      <c r="L56" s="613"/>
      <c r="M56" s="599">
        <f>G56*0.1/'TB5'!F56</f>
        <v>0.37759203413807096</v>
      </c>
    </row>
    <row r="57" spans="1:13">
      <c r="A57" s="78">
        <v>1961</v>
      </c>
      <c r="B57" s="609">
        <f>avgpeinc!M50</f>
        <v>101867.42797298913</v>
      </c>
      <c r="C57" s="610">
        <f>avgpeinc!N50</f>
        <v>115466.44364950935</v>
      </c>
      <c r="D57" s="562"/>
      <c r="E57" s="562"/>
      <c r="F57" s="562"/>
      <c r="G57" s="610">
        <f>avgpeinc!R50</f>
        <v>173140.45128223457</v>
      </c>
      <c r="H57" s="568">
        <f>B57*0.1/'TB5'!B57</f>
        <v>0.35832553864840527</v>
      </c>
      <c r="I57" s="579">
        <f>C57*0.1/'TB5'!B57</f>
        <v>0.406160992181887</v>
      </c>
      <c r="J57" s="613"/>
      <c r="K57" s="579"/>
      <c r="L57" s="613"/>
      <c r="M57" s="599">
        <f>G57*0.1/'TB5'!F57</f>
        <v>0.37910624087066253</v>
      </c>
    </row>
    <row r="58" spans="1:13">
      <c r="A58" s="78">
        <v>1962</v>
      </c>
      <c r="B58" s="601">
        <f>avgpeinc!M51</f>
        <v>107816.87104301045</v>
      </c>
      <c r="C58" s="561">
        <f>avgpeinc!N51</f>
        <v>121708.85357460215</v>
      </c>
      <c r="D58" s="560">
        <f>avgpeinc!O51</f>
        <v>116444.97537068574</v>
      </c>
      <c r="E58" s="560">
        <f>avgpeinc!P51</f>
        <v>145656.97047269731</v>
      </c>
      <c r="F58" s="560">
        <f>avgpeinc!Q51</f>
        <v>86480.519984321319</v>
      </c>
      <c r="G58" s="561">
        <f>avgpeinc!R51</f>
        <v>181416.80554575651</v>
      </c>
      <c r="H58" s="570">
        <f>B58*0.1/'TB5'!B58</f>
        <v>0.36092147231101995</v>
      </c>
      <c r="I58" s="581">
        <f>C58*0.1/'TB5'!B58</f>
        <v>0.40742546319961553</v>
      </c>
      <c r="J58" s="581">
        <f>D58*0.1/'TB5'!C58</f>
        <v>0.38569653034210211</v>
      </c>
      <c r="K58" s="581">
        <f>E58*0.1/'TB5'!D58</f>
        <v>0.34626373648643499</v>
      </c>
      <c r="L58" s="581">
        <f>F58*0.1/'TB5'!E58</f>
        <v>0.47005745768547053</v>
      </c>
      <c r="M58" s="588">
        <f>G58*0.1/'TB5'!F58</f>
        <v>0.38098782300949091</v>
      </c>
    </row>
    <row r="59" spans="1:13">
      <c r="A59" s="78">
        <v>1963</v>
      </c>
      <c r="B59" s="602">
        <f>avgpeinc!M52</f>
        <v>112835.42064341546</v>
      </c>
      <c r="C59" s="563">
        <f>avgpeinc!N52</f>
        <v>126895.47934567873</v>
      </c>
      <c r="D59" s="562">
        <f>avgpeinc!O52</f>
        <v>121176.37580995614</v>
      </c>
      <c r="E59" s="562">
        <f>avgpeinc!P52</f>
        <v>152203.34706442707</v>
      </c>
      <c r="F59" s="562">
        <f>avgpeinc!Q52</f>
        <v>91267.277923049434</v>
      </c>
      <c r="G59" s="563">
        <f>avgpeinc!R52</f>
        <v>189002.39410409203</v>
      </c>
      <c r="H59" s="571">
        <f>B59*0.1/'TB5'!B59</f>
        <v>0.36536902189254766</v>
      </c>
      <c r="I59" s="582">
        <f>C59*0.1/'TB5'!B59</f>
        <v>0.41089648008346558</v>
      </c>
      <c r="J59" s="589">
        <f>D59*0.1/'TB5'!C59</f>
        <v>0.38696916062754089</v>
      </c>
      <c r="K59" s="582">
        <f>E59*0.1/'TB5'!D59</f>
        <v>0.34886357721639882</v>
      </c>
      <c r="L59" s="589">
        <f>F59*0.1/'TB5'!E59</f>
        <v>0.47826943603413935</v>
      </c>
      <c r="M59" s="590">
        <f>G59*0.1/'TB5'!F59</f>
        <v>0.38531476259231573</v>
      </c>
    </row>
    <row r="60" spans="1:13">
      <c r="A60" s="78">
        <v>1964</v>
      </c>
      <c r="B60" s="602">
        <f>avgpeinc!M53</f>
        <v>118880.28380057853</v>
      </c>
      <c r="C60" s="563">
        <f>avgpeinc!N53</f>
        <v>133202.57104112828</v>
      </c>
      <c r="D60" s="562">
        <f>avgpeinc!O53</f>
        <v>125907.77624922655</v>
      </c>
      <c r="E60" s="562">
        <f>avgpeinc!P53</f>
        <v>158749.72365615683</v>
      </c>
      <c r="F60" s="562">
        <f>avgpeinc!Q53</f>
        <v>96054.035861777549</v>
      </c>
      <c r="G60" s="563">
        <f>avgpeinc!R53</f>
        <v>198469.80919790838</v>
      </c>
      <c r="H60" s="571">
        <f>B60*0.1/'TB5'!B60</f>
        <v>0.36982008814811707</v>
      </c>
      <c r="I60" s="582">
        <f>C60*0.1/'TB5'!B60</f>
        <v>0.41437473893165583</v>
      </c>
      <c r="J60" s="589">
        <f>D60*0.1/'TB5'!C60</f>
        <v>0.38815364241600031</v>
      </c>
      <c r="K60" s="582">
        <f>E60*0.1/'TB5'!D60</f>
        <v>0.35128358006477356</v>
      </c>
      <c r="L60" s="589">
        <f>F60*0.1/'TB5'!E60</f>
        <v>0.48591232299804682</v>
      </c>
      <c r="M60" s="590">
        <f>G60*0.1/'TB5'!F60</f>
        <v>0.38964170217514044</v>
      </c>
    </row>
    <row r="61" spans="1:13">
      <c r="A61" s="78">
        <v>1965</v>
      </c>
      <c r="B61" s="602">
        <f>avgpeinc!M54</f>
        <v>123854.96212701668</v>
      </c>
      <c r="C61" s="563">
        <f>avgpeinc!N54</f>
        <v>138786.00640950783</v>
      </c>
      <c r="D61" s="562">
        <f>avgpeinc!O54</f>
        <v>131098.5883805347</v>
      </c>
      <c r="E61" s="562">
        <f>avgpeinc!P54</f>
        <v>165365.51586628048</v>
      </c>
      <c r="F61" s="562">
        <f>avgpeinc!Q54</f>
        <v>99730.592991066922</v>
      </c>
      <c r="G61" s="563">
        <f>avgpeinc!R54</f>
        <v>206598.54331188556</v>
      </c>
      <c r="H61" s="571">
        <f>B61*0.1/'TB5'!B61</f>
        <v>0.36634245514869701</v>
      </c>
      <c r="I61" s="582">
        <f>C61*0.1/'TB5'!B61</f>
        <v>0.41050601005554205</v>
      </c>
      <c r="J61" s="589">
        <f>D61*0.1/'TB5'!C61</f>
        <v>0.38462355161764422</v>
      </c>
      <c r="K61" s="582">
        <f>E61*0.1/'TB5'!D61</f>
        <v>0.34800142031146181</v>
      </c>
      <c r="L61" s="589">
        <f>F61*0.1/'TB5'!E61</f>
        <v>0.48176599225938344</v>
      </c>
      <c r="M61" s="590">
        <f>G61*0.1/'TB5'!F61</f>
        <v>0.386319950222969</v>
      </c>
    </row>
    <row r="62" spans="1:13">
      <c r="A62" s="78">
        <v>1966</v>
      </c>
      <c r="B62" s="602">
        <f>avgpeinc!M55</f>
        <v>128401.81775514937</v>
      </c>
      <c r="C62" s="563">
        <f>avgpeinc!N55</f>
        <v>143888.5658208238</v>
      </c>
      <c r="D62" s="562">
        <f>avgpeinc!O55</f>
        <v>136289.40051184283</v>
      </c>
      <c r="E62" s="562">
        <f>avgpeinc!P55</f>
        <v>171981.30807640409</v>
      </c>
      <c r="F62" s="562">
        <f>avgpeinc!Q55</f>
        <v>103407.15012035629</v>
      </c>
      <c r="G62" s="563">
        <f>avgpeinc!R55</f>
        <v>213745.74283372751</v>
      </c>
      <c r="H62" s="571">
        <f>B62*0.1/'TB5'!B62</f>
        <v>0.36287584900856018</v>
      </c>
      <c r="I62" s="582">
        <f>C62*0.1/'TB5'!B62</f>
        <v>0.40664288401603699</v>
      </c>
      <c r="J62" s="589">
        <f>D62*0.1/'TB5'!C62</f>
        <v>0.38141894340515126</v>
      </c>
      <c r="K62" s="582">
        <f>E62*0.1/'TB5'!D62</f>
        <v>0.34502574801445013</v>
      </c>
      <c r="L62" s="589">
        <f>F62*0.1/'TB5'!E62</f>
        <v>0.47797739505767822</v>
      </c>
      <c r="M62" s="590">
        <f>G62*0.1/'TB5'!F62</f>
        <v>0.38299819827079773</v>
      </c>
    </row>
    <row r="63" spans="1:13">
      <c r="A63" s="78">
        <v>1967</v>
      </c>
      <c r="B63" s="602">
        <f>avgpeinc!M56</f>
        <v>127686.21656495859</v>
      </c>
      <c r="C63" s="563">
        <f>avgpeinc!N56</f>
        <v>143357.43429613797</v>
      </c>
      <c r="D63" s="562">
        <f>avgpeinc!O56</f>
        <v>138635.67730813965</v>
      </c>
      <c r="E63" s="562">
        <f>avgpeinc!P56</f>
        <v>172039.71343680131</v>
      </c>
      <c r="F63" s="562">
        <f>avgpeinc!Q56</f>
        <v>101929.82992186004</v>
      </c>
      <c r="G63" s="563">
        <f>avgpeinc!R56</f>
        <v>213527.0222204492</v>
      </c>
      <c r="H63" s="572">
        <f>B63*0.1/'TB5'!B63</f>
        <v>0.35592856258153915</v>
      </c>
      <c r="I63" s="583">
        <f>C63*0.1/'TB5'!B63</f>
        <v>0.39961247891187668</v>
      </c>
      <c r="J63" s="589">
        <f>D63*0.1/'TB5'!C63</f>
        <v>0.37917564064264297</v>
      </c>
      <c r="K63" s="582">
        <f>E63*0.1/'TB5'!D63</f>
        <v>0.34425358474254614</v>
      </c>
      <c r="L63" s="589">
        <f>F63*0.1/'TB5'!E63</f>
        <v>0.45770283043384552</v>
      </c>
      <c r="M63" s="590">
        <f>G63*0.1/'TB5'!F63</f>
        <v>0.37771415710449213</v>
      </c>
    </row>
    <row r="64" spans="1:13">
      <c r="A64" s="78">
        <v>1968</v>
      </c>
      <c r="B64" s="602">
        <f>avgpeinc!M57</f>
        <v>129878.97080658986</v>
      </c>
      <c r="C64" s="563">
        <f>avgpeinc!N57</f>
        <v>146110.02276170839</v>
      </c>
      <c r="D64" s="562">
        <f>avgpeinc!O57</f>
        <v>141929.75901508023</v>
      </c>
      <c r="E64" s="562">
        <f>avgpeinc!P57</f>
        <v>175675.4862916423</v>
      </c>
      <c r="F64" s="562">
        <f>avgpeinc!Q57</f>
        <v>103495.47721392215</v>
      </c>
      <c r="G64" s="563">
        <f>avgpeinc!R57</f>
        <v>218430.96988398809</v>
      </c>
      <c r="H64" s="572">
        <f>B64*0.1/'TB5'!B64</f>
        <v>0.35184274427592754</v>
      </c>
      <c r="I64" s="583">
        <f>C64*0.1/'TB5'!B64</f>
        <v>0.39581274054944515</v>
      </c>
      <c r="J64" s="589">
        <f>D64*0.1/'TB5'!C64</f>
        <v>0.37759433127939707</v>
      </c>
      <c r="K64" s="582">
        <f>E64*0.1/'TB5'!D64</f>
        <v>0.34377057477831841</v>
      </c>
      <c r="L64" s="589">
        <f>F64*0.1/'TB5'!E64</f>
        <v>0.44605832919478422</v>
      </c>
      <c r="M64" s="590">
        <f>G64*0.1/'TB5'!F64</f>
        <v>0.37334761023521423</v>
      </c>
    </row>
    <row r="65" spans="1:13">
      <c r="A65" s="83">
        <v>1969</v>
      </c>
      <c r="B65" s="603">
        <f>avgpeinc!M58</f>
        <v>128382.3714062674</v>
      </c>
      <c r="C65" s="565">
        <f>avgpeinc!N58</f>
        <v>145417.78256489531</v>
      </c>
      <c r="D65" s="564">
        <f>avgpeinc!O58</f>
        <v>141594.41982514452</v>
      </c>
      <c r="E65" s="564">
        <f>avgpeinc!P58</f>
        <v>175075.87689644485</v>
      </c>
      <c r="F65" s="564">
        <f>avgpeinc!Q58</f>
        <v>101785.2652290362</v>
      </c>
      <c r="G65" s="565">
        <f>avgpeinc!R58</f>
        <v>216638.72798481377</v>
      </c>
      <c r="H65" s="573">
        <f>B65*0.1/'TB5'!B65</f>
        <v>0.34319607494398952</v>
      </c>
      <c r="I65" s="584">
        <f>C65*0.1/'TB5'!B65</f>
        <v>0.38873570924624795</v>
      </c>
      <c r="J65" s="591">
        <f>D65*0.1/'TB5'!C65</f>
        <v>0.37178309494629502</v>
      </c>
      <c r="K65" s="585">
        <f>E65*0.1/'TB5'!D65</f>
        <v>0.33858394157141453</v>
      </c>
      <c r="L65" s="591">
        <f>F65*0.1/'TB5'!E65</f>
        <v>0.43281780835241085</v>
      </c>
      <c r="M65" s="592">
        <f>G65*0.1/'TB5'!F65</f>
        <v>0.36405378580093384</v>
      </c>
    </row>
    <row r="66" spans="1:13">
      <c r="A66" s="78">
        <v>1970</v>
      </c>
      <c r="B66" s="602">
        <f>avgpeinc!M59</f>
        <v>124427.71221357498</v>
      </c>
      <c r="C66" s="563">
        <f>avgpeinc!N59</f>
        <v>141261.77058792292</v>
      </c>
      <c r="D66" s="562">
        <f>avgpeinc!O59</f>
        <v>137090.49679977068</v>
      </c>
      <c r="E66" s="562">
        <f>avgpeinc!P59</f>
        <v>170526.98998109912</v>
      </c>
      <c r="F66" s="562">
        <f>avgpeinc!Q59</f>
        <v>98681.863299369958</v>
      </c>
      <c r="G66" s="563">
        <f>avgpeinc!R59</f>
        <v>210647.65226861642</v>
      </c>
      <c r="H66" s="572">
        <f>B66*0.1/'TB5'!B66</f>
        <v>0.34089122980367392</v>
      </c>
      <c r="I66" s="583">
        <f>C66*0.1/'TB5'!B66</f>
        <v>0.38701104314532137</v>
      </c>
      <c r="J66" s="589">
        <f>D66*0.1/'TB5'!C66</f>
        <v>0.37010637356434012</v>
      </c>
      <c r="K66" s="582">
        <f>E66*0.1/'TB5'!D66</f>
        <v>0.33817857387475675</v>
      </c>
      <c r="L66" s="589">
        <f>F66*0.1/'TB5'!E66</f>
        <v>0.42846282362006605</v>
      </c>
      <c r="M66" s="590">
        <f>G66*0.1/'TB5'!F66</f>
        <v>0.36191432923078537</v>
      </c>
    </row>
    <row r="67" spans="1:13">
      <c r="A67" s="78">
        <v>1971</v>
      </c>
      <c r="B67" s="602">
        <f>avgpeinc!M60</f>
        <v>126076.27662494371</v>
      </c>
      <c r="C67" s="563">
        <f>avgpeinc!N60</f>
        <v>142756.25133820271</v>
      </c>
      <c r="D67" s="562">
        <f>avgpeinc!O60</f>
        <v>138750.12812626114</v>
      </c>
      <c r="E67" s="562">
        <f>avgpeinc!P60</f>
        <v>172456.61730142703</v>
      </c>
      <c r="F67" s="562">
        <f>avgpeinc!Q60</f>
        <v>99613.607049614497</v>
      </c>
      <c r="G67" s="563">
        <f>avgpeinc!R60</f>
        <v>213602.93827059751</v>
      </c>
      <c r="H67" s="572">
        <f>B67*0.1/'TB5'!B67</f>
        <v>0.34366947106900625</v>
      </c>
      <c r="I67" s="583">
        <f>C67*0.1/'TB5'!B67</f>
        <v>0.38913716920069413</v>
      </c>
      <c r="J67" s="589">
        <f>D67*0.1/'TB5'!C67</f>
        <v>0.37239620197215123</v>
      </c>
      <c r="K67" s="582">
        <f>E67*0.1/'TB5'!D67</f>
        <v>0.34063839883310715</v>
      </c>
      <c r="L67" s="589">
        <f>F67*0.1/'TB5'!E67</f>
        <v>0.43008316814666619</v>
      </c>
      <c r="M67" s="590">
        <f>G67*0.1/'TB5'!F67</f>
        <v>0.36513811163604259</v>
      </c>
    </row>
    <row r="68" spans="1:13">
      <c r="A68" s="78">
        <v>1972</v>
      </c>
      <c r="B68" s="602">
        <f>avgpeinc!M61</f>
        <v>131793.86417620219</v>
      </c>
      <c r="C68" s="563">
        <f>avgpeinc!N61</f>
        <v>148515.80775004288</v>
      </c>
      <c r="D68" s="562">
        <f>avgpeinc!O61</f>
        <v>143996.2546331411</v>
      </c>
      <c r="E68" s="562">
        <f>avgpeinc!P61</f>
        <v>179664.15735129593</v>
      </c>
      <c r="F68" s="562">
        <f>avgpeinc!Q61</f>
        <v>104426.84422623739</v>
      </c>
      <c r="G68" s="563">
        <f>avgpeinc!R61</f>
        <v>222480.31499929033</v>
      </c>
      <c r="H68" s="572">
        <f>B68*0.1/'TB5'!B68</f>
        <v>0.34659279061452242</v>
      </c>
      <c r="I68" s="583">
        <f>C68*0.1/'TB5'!B68</f>
        <v>0.39056832106871292</v>
      </c>
      <c r="J68" s="589">
        <f>D68*0.1/'TB5'!C68</f>
        <v>0.37436527040699741</v>
      </c>
      <c r="K68" s="582">
        <f>E68*0.1/'TB5'!D68</f>
        <v>0.34400105469103431</v>
      </c>
      <c r="L68" s="589">
        <f>F68*0.1/'TB5'!E68</f>
        <v>0.42831158205808612</v>
      </c>
      <c r="M68" s="590">
        <f>G68*0.1/'TB5'!F68</f>
        <v>0.36773241264745599</v>
      </c>
    </row>
    <row r="69" spans="1:13">
      <c r="A69" s="78">
        <v>1973</v>
      </c>
      <c r="B69" s="602">
        <f>avgpeinc!M62</f>
        <v>137311.31024444025</v>
      </c>
      <c r="C69" s="563">
        <f>avgpeinc!N62</f>
        <v>154270.62836785172</v>
      </c>
      <c r="D69" s="562">
        <f>avgpeinc!O62</f>
        <v>149751.46263605799</v>
      </c>
      <c r="E69" s="562">
        <f>avgpeinc!P62</f>
        <v>187495.69728488379</v>
      </c>
      <c r="F69" s="562">
        <f>avgpeinc!Q62</f>
        <v>107864.43759009444</v>
      </c>
      <c r="G69" s="563">
        <f>avgpeinc!R62</f>
        <v>231563.58391870445</v>
      </c>
      <c r="H69" s="572">
        <f>B69*0.1/'TB5'!B69</f>
        <v>0.34663686323438009</v>
      </c>
      <c r="I69" s="583">
        <f>C69*0.1/'TB5'!B69</f>
        <v>0.38944997765611333</v>
      </c>
      <c r="J69" s="589">
        <f>D69*0.1/'TB5'!C69</f>
        <v>0.37352226681286999</v>
      </c>
      <c r="K69" s="582">
        <f>E69*0.1/'TB5'!D69</f>
        <v>0.3454300314006104</v>
      </c>
      <c r="L69" s="589">
        <f>F69*0.1/'TB5'!E69</f>
        <v>0.42227986346915714</v>
      </c>
      <c r="M69" s="590">
        <f>G69*0.1/'TB5'!F69</f>
        <v>0.36836204852443188</v>
      </c>
    </row>
    <row r="70" spans="1:13">
      <c r="A70" s="78">
        <v>1974</v>
      </c>
      <c r="B70" s="602">
        <f>avgpeinc!M63</f>
        <v>132030.08498164776</v>
      </c>
      <c r="C70" s="563">
        <f>avgpeinc!N63</f>
        <v>148253.79357709494</v>
      </c>
      <c r="D70" s="562">
        <f>avgpeinc!O63</f>
        <v>144875.9625147249</v>
      </c>
      <c r="E70" s="562">
        <f>avgpeinc!P63</f>
        <v>181842.37548863454</v>
      </c>
      <c r="F70" s="562">
        <f>avgpeinc!Q63</f>
        <v>102411.10954327007</v>
      </c>
      <c r="G70" s="563">
        <f>avgpeinc!R63</f>
        <v>222407.83826711192</v>
      </c>
      <c r="H70" s="572">
        <f>B70*0.1/'TB5'!B70</f>
        <v>0.34297344875403724</v>
      </c>
      <c r="I70" s="583">
        <f>C70*0.1/'TB5'!B70</f>
        <v>0.38511764103668611</v>
      </c>
      <c r="J70" s="589">
        <f>D70*0.1/'TB5'!C70</f>
        <v>0.37051600592030803</v>
      </c>
      <c r="K70" s="582">
        <f>E70*0.1/'TB5'!D70</f>
        <v>0.34419361874006427</v>
      </c>
      <c r="L70" s="589">
        <f>F70*0.1/'TB5'!E70</f>
        <v>0.41259106966663234</v>
      </c>
      <c r="M70" s="590">
        <f>G70*0.1/'TB5'!F70</f>
        <v>0.36542661717976449</v>
      </c>
    </row>
    <row r="71" spans="1:13">
      <c r="A71" s="78">
        <v>1975</v>
      </c>
      <c r="B71" s="602">
        <f>avgpeinc!M64</f>
        <v>127988.49973140373</v>
      </c>
      <c r="C71" s="563">
        <f>avgpeinc!N64</f>
        <v>143025.05209196295</v>
      </c>
      <c r="D71" s="562">
        <f>avgpeinc!O64</f>
        <v>138944.81937758718</v>
      </c>
      <c r="E71" s="562">
        <f>avgpeinc!P64</f>
        <v>174301.90381194637</v>
      </c>
      <c r="F71" s="562">
        <f>avgpeinc!Q64</f>
        <v>100777.35534876722</v>
      </c>
      <c r="G71" s="563">
        <f>avgpeinc!R64</f>
        <v>215173.24753531223</v>
      </c>
      <c r="H71" s="572">
        <f>B71*0.1/'TB5'!B71</f>
        <v>0.34351390796916803</v>
      </c>
      <c r="I71" s="583">
        <f>C71*0.1/'TB5'!B71</f>
        <v>0.38387116564933871</v>
      </c>
      <c r="J71" s="589">
        <f>D71*0.1/'TB5'!C71</f>
        <v>0.37146262173030214</v>
      </c>
      <c r="K71" s="582">
        <f>E71*0.1/'TB5'!D71</f>
        <v>0.34689519833659688</v>
      </c>
      <c r="L71" s="589">
        <f>F71*0.1/'TB5'!E71</f>
        <v>0.40493639551800698</v>
      </c>
      <c r="M71" s="590">
        <f>G71*0.1/'TB5'!F71</f>
        <v>0.3663523910727236</v>
      </c>
    </row>
    <row r="72" spans="1:13">
      <c r="A72" s="78">
        <v>1976</v>
      </c>
      <c r="B72" s="602">
        <f>avgpeinc!M65</f>
        <v>132926.94690481192</v>
      </c>
      <c r="C72" s="563">
        <f>avgpeinc!N65</f>
        <v>148083.95423768804</v>
      </c>
      <c r="D72" s="562">
        <f>avgpeinc!O65</f>
        <v>144632.41181392319</v>
      </c>
      <c r="E72" s="562">
        <f>avgpeinc!P65</f>
        <v>180605.84475323622</v>
      </c>
      <c r="F72" s="562">
        <f>avgpeinc!Q65</f>
        <v>104434.869375293</v>
      </c>
      <c r="G72" s="563">
        <f>avgpeinc!R65</f>
        <v>222972.19150947695</v>
      </c>
      <c r="H72" s="572">
        <f>B72*0.1/'TB5'!B72</f>
        <v>0.34419621576373061</v>
      </c>
      <c r="I72" s="583">
        <f>C72*0.1/'TB5'!B72</f>
        <v>0.38344322088764221</v>
      </c>
      <c r="J72" s="589">
        <f>D72*0.1/'TB5'!C72</f>
        <v>0.37165922136151158</v>
      </c>
      <c r="K72" s="582">
        <f>E72*0.1/'TB5'!D72</f>
        <v>0.34902747976565263</v>
      </c>
      <c r="L72" s="589">
        <f>F72*0.1/'TB5'!E72</f>
        <v>0.40010874530474894</v>
      </c>
      <c r="M72" s="590">
        <f>G72*0.1/'TB5'!F72</f>
        <v>0.36744240220104984</v>
      </c>
    </row>
    <row r="73" spans="1:13">
      <c r="A73" s="78">
        <v>1977</v>
      </c>
      <c r="B73" s="602">
        <f>avgpeinc!M66</f>
        <v>137946.36567419214</v>
      </c>
      <c r="C73" s="563">
        <f>avgpeinc!N66</f>
        <v>153139.02257987458</v>
      </c>
      <c r="D73" s="562">
        <f>avgpeinc!O66</f>
        <v>149007.23980575035</v>
      </c>
      <c r="E73" s="562">
        <f>avgpeinc!P66</f>
        <v>186757.85328648335</v>
      </c>
      <c r="F73" s="562">
        <f>avgpeinc!Q66</f>
        <v>108661.00865621175</v>
      </c>
      <c r="G73" s="563">
        <f>avgpeinc!R66</f>
        <v>230569.50356852578</v>
      </c>
      <c r="H73" s="572">
        <f>B73*0.1/'TB5'!B73</f>
        <v>0.34647646931187381</v>
      </c>
      <c r="I73" s="583">
        <f>C73*0.1/'TB5'!B73</f>
        <v>0.38463548929345137</v>
      </c>
      <c r="J73" s="589">
        <f>D73*0.1/'TB5'!C73</f>
        <v>0.37303208612164684</v>
      </c>
      <c r="K73" s="582">
        <f>E73*0.1/'TB5'!D73</f>
        <v>0.35131682333296516</v>
      </c>
      <c r="L73" s="589">
        <f>F73*0.1/'TB5'!E73</f>
        <v>0.40003150468270121</v>
      </c>
      <c r="M73" s="590">
        <f>G73*0.1/'TB5'!F73</f>
        <v>0.37009412123688884</v>
      </c>
    </row>
    <row r="74" spans="1:13">
      <c r="A74" s="78">
        <v>1978</v>
      </c>
      <c r="B74" s="602">
        <f>avgpeinc!M67</f>
        <v>143104.29147485513</v>
      </c>
      <c r="C74" s="563">
        <f>avgpeinc!N67</f>
        <v>158342.0844189467</v>
      </c>
      <c r="D74" s="562">
        <f>avgpeinc!O67</f>
        <v>154923.20260710237</v>
      </c>
      <c r="E74" s="562">
        <f>avgpeinc!P67</f>
        <v>194175.00081312246</v>
      </c>
      <c r="F74" s="562">
        <f>avgpeinc!Q67</f>
        <v>111500.04300256402</v>
      </c>
      <c r="G74" s="563">
        <f>avgpeinc!R67</f>
        <v>238570.28529010815</v>
      </c>
      <c r="H74" s="572">
        <f>B74*0.1/'TB5'!B74</f>
        <v>0.34708346522692857</v>
      </c>
      <c r="I74" s="583">
        <f>C74*0.1/'TB5'!B74</f>
        <v>0.38404102899345638</v>
      </c>
      <c r="J74" s="589">
        <f>D74*0.1/'TB5'!C74</f>
        <v>0.37248017465760519</v>
      </c>
      <c r="K74" s="582">
        <f>E74*0.1/'TB5'!D74</f>
        <v>0.35265270962552708</v>
      </c>
      <c r="L74" s="589">
        <f>F74*0.1/'TB5'!E74</f>
        <v>0.39664757938484385</v>
      </c>
      <c r="M74" s="590">
        <f>G74*0.1/'TB5'!F74</f>
        <v>0.37128657120945263</v>
      </c>
    </row>
    <row r="75" spans="1:13">
      <c r="A75" s="83">
        <v>1979</v>
      </c>
      <c r="B75" s="603">
        <f>avgpeinc!M68</f>
        <v>144388.78673106607</v>
      </c>
      <c r="C75" s="565">
        <f>avgpeinc!N68</f>
        <v>159287.87020726327</v>
      </c>
      <c r="D75" s="564">
        <f>avgpeinc!O68</f>
        <v>155102.32034794896</v>
      </c>
      <c r="E75" s="564">
        <f>avgpeinc!P68</f>
        <v>194690.88722342622</v>
      </c>
      <c r="F75" s="564">
        <f>avgpeinc!Q68</f>
        <v>111936.83296417161</v>
      </c>
      <c r="G75" s="565">
        <f>avgpeinc!R68</f>
        <v>239834.50208538756</v>
      </c>
      <c r="H75" s="574">
        <f>B75*0.1/'TB5'!B75</f>
        <v>0.34887924790382385</v>
      </c>
      <c r="I75" s="585">
        <f>C75*0.1/'TB5'!B75</f>
        <v>0.38487914204597468</v>
      </c>
      <c r="J75" s="591">
        <f>D75*0.1/'TB5'!C75</f>
        <v>0.37227931618690491</v>
      </c>
      <c r="K75" s="585">
        <f>E75*0.1/'TB5'!D75</f>
        <v>0.35745701193809504</v>
      </c>
      <c r="L75" s="591">
        <f>F75*0.1/'TB5'!E75</f>
        <v>0.39213606715202332</v>
      </c>
      <c r="M75" s="592">
        <f>G75*0.1/'TB5'!F75</f>
        <v>0.37322139739990234</v>
      </c>
    </row>
    <row r="76" spans="1:13">
      <c r="A76" s="78">
        <v>1980</v>
      </c>
      <c r="B76" s="602">
        <f>avgpeinc!M69</f>
        <v>137605.22676446039</v>
      </c>
      <c r="C76" s="563">
        <f>avgpeinc!N69</f>
        <v>152370.66384270135</v>
      </c>
      <c r="D76" s="562">
        <f>avgpeinc!O69</f>
        <v>148787.75014608723</v>
      </c>
      <c r="E76" s="562">
        <f>avgpeinc!P69</f>
        <v>187426.05081446673</v>
      </c>
      <c r="F76" s="562">
        <f>avgpeinc!Q69</f>
        <v>106653.42316433306</v>
      </c>
      <c r="G76" s="563">
        <f>avgpeinc!R69</f>
        <v>228581.18518950464</v>
      </c>
      <c r="H76" s="571">
        <f>B76*0.1/'TB5'!B76</f>
        <v>0.34242588281631464</v>
      </c>
      <c r="I76" s="582">
        <f>C76*0.1/'TB5'!B76</f>
        <v>0.37916916608810425</v>
      </c>
      <c r="J76" s="589">
        <f>D76*0.1/'TB5'!C76</f>
        <v>0.36859449744224543</v>
      </c>
      <c r="K76" s="582">
        <f>E76*0.1/'TB5'!D76</f>
        <v>0.35517063736915583</v>
      </c>
      <c r="L76" s="589">
        <f>F76*0.1/'TB5'!E76</f>
        <v>0.38022753596305853</v>
      </c>
      <c r="M76" s="590">
        <f>G76*0.1/'TB5'!F76</f>
        <v>0.36699867248535162</v>
      </c>
    </row>
    <row r="77" spans="1:13">
      <c r="A77" s="78">
        <v>1981</v>
      </c>
      <c r="B77" s="602">
        <f>avgpeinc!M70</f>
        <v>140598.96459711008</v>
      </c>
      <c r="C77" s="563">
        <f>avgpeinc!N70</f>
        <v>155159.40266657333</v>
      </c>
      <c r="D77" s="562">
        <f>avgpeinc!O70</f>
        <v>150928.32800873698</v>
      </c>
      <c r="E77" s="562">
        <f>avgpeinc!P70</f>
        <v>189338.79271981324</v>
      </c>
      <c r="F77" s="562">
        <f>avgpeinc!Q70</f>
        <v>110919.44200624741</v>
      </c>
      <c r="G77" s="563">
        <f>avgpeinc!R70</f>
        <v>232806.39287539732</v>
      </c>
      <c r="H77" s="571">
        <f>B77*0.1/'TB5'!B77</f>
        <v>0.34719395637512218</v>
      </c>
      <c r="I77" s="582">
        <f>C77*0.1/'TB5'!B77</f>
        <v>0.38314938545227056</v>
      </c>
      <c r="J77" s="589">
        <f>D77*0.1/'TB5'!C77</f>
        <v>0.37370336055755621</v>
      </c>
      <c r="K77" s="582">
        <f>E77*0.1/'TB5'!D77</f>
        <v>0.35965737700462341</v>
      </c>
      <c r="L77" s="589">
        <f>F77*0.1/'TB5'!E77</f>
        <v>0.38524174690246582</v>
      </c>
      <c r="M77" s="590">
        <f>G77*0.1/'TB5'!F77</f>
        <v>0.37118351459503168</v>
      </c>
    </row>
    <row r="78" spans="1:13">
      <c r="A78" s="78">
        <v>1982</v>
      </c>
      <c r="B78" s="602">
        <f>avgpeinc!M71</f>
        <v>136683.29160685453</v>
      </c>
      <c r="C78" s="563">
        <f>avgpeinc!N71</f>
        <v>151009.53179385568</v>
      </c>
      <c r="D78" s="562">
        <f>avgpeinc!O71</f>
        <v>146639.3927325907</v>
      </c>
      <c r="E78" s="562">
        <f>avgpeinc!P71</f>
        <v>185426.26626765242</v>
      </c>
      <c r="F78" s="562">
        <f>avgpeinc!Q71</f>
        <v>108015.87450073106</v>
      </c>
      <c r="G78" s="563">
        <f>avgpeinc!R71</f>
        <v>226108.16627872281</v>
      </c>
      <c r="H78" s="571">
        <f>B78*0.1/'TB5'!B78</f>
        <v>0.34897413849830627</v>
      </c>
      <c r="I78" s="582">
        <f>C78*0.1/'TB5'!B78</f>
        <v>0.38555130362510676</v>
      </c>
      <c r="J78" s="589">
        <f>D78*0.1/'TB5'!C78</f>
        <v>0.37798947095870972</v>
      </c>
      <c r="K78" s="582">
        <f>E78*0.1/'TB5'!D78</f>
        <v>0.36643931269645685</v>
      </c>
      <c r="L78" s="589">
        <f>F78*0.1/'TB5'!E78</f>
        <v>0.38053503632545477</v>
      </c>
      <c r="M78" s="590">
        <f>G78*0.1/'TB5'!F78</f>
        <v>0.37306550145149237</v>
      </c>
    </row>
    <row r="79" spans="1:13">
      <c r="A79" s="78">
        <v>1983</v>
      </c>
      <c r="B79" s="602">
        <f>avgpeinc!M72</f>
        <v>140987.7421668969</v>
      </c>
      <c r="C79" s="563">
        <f>avgpeinc!N72</f>
        <v>154733.04701246359</v>
      </c>
      <c r="D79" s="562">
        <f>avgpeinc!O72</f>
        <v>150143.3221790033</v>
      </c>
      <c r="E79" s="562">
        <f>avgpeinc!P72</f>
        <v>188678.10990772219</v>
      </c>
      <c r="F79" s="562">
        <f>avgpeinc!Q72</f>
        <v>113445.72052457892</v>
      </c>
      <c r="G79" s="563">
        <f>avgpeinc!R72</f>
        <v>232723.15962804688</v>
      </c>
      <c r="H79" s="571">
        <f>B79*0.1/'TB5'!B79</f>
        <v>0.3542029857635498</v>
      </c>
      <c r="I79" s="582">
        <f>C79*0.1/'TB5'!B79</f>
        <v>0.38873526453971874</v>
      </c>
      <c r="J79" s="589">
        <f>D79*0.1/'TB5'!C79</f>
        <v>0.38272082805633539</v>
      </c>
      <c r="K79" s="582">
        <f>E79*0.1/'TB5'!D79</f>
        <v>0.37210091948509222</v>
      </c>
      <c r="L79" s="589">
        <f>F79*0.1/'TB5'!E79</f>
        <v>0.38467845320701605</v>
      </c>
      <c r="M79" s="590">
        <f>G79*0.1/'TB5'!F79</f>
        <v>0.3785793781280517</v>
      </c>
    </row>
    <row r="80" spans="1:13">
      <c r="A80" s="78">
        <v>1984</v>
      </c>
      <c r="B80" s="602">
        <f>avgpeinc!M73</f>
        <v>155666.3030216592</v>
      </c>
      <c r="C80" s="563">
        <f>avgpeinc!N73</f>
        <v>168884.22806703029</v>
      </c>
      <c r="D80" s="562">
        <f>avgpeinc!O73</f>
        <v>163174.03464199704</v>
      </c>
      <c r="E80" s="562">
        <f>avgpeinc!P73</f>
        <v>204707.83704291668</v>
      </c>
      <c r="F80" s="562">
        <f>avgpeinc!Q73</f>
        <v>126078.57079034988</v>
      </c>
      <c r="G80" s="563">
        <f>avgpeinc!R73</f>
        <v>255894.89721781405</v>
      </c>
      <c r="H80" s="571">
        <f>B80*0.1/'TB5'!B80</f>
        <v>0.36663818359375</v>
      </c>
      <c r="I80" s="582">
        <f>C80*0.1/'TB5'!B80</f>
        <v>0.39777013659477234</v>
      </c>
      <c r="J80" s="589">
        <f>D80*0.1/'TB5'!C80</f>
        <v>0.39226281642913824</v>
      </c>
      <c r="K80" s="582">
        <f>E80*0.1/'TB5'!D80</f>
        <v>0.38152143359184271</v>
      </c>
      <c r="L80" s="589">
        <f>F80*0.1/'TB5'!E80</f>
        <v>0.39668336510658264</v>
      </c>
      <c r="M80" s="590">
        <f>G80*0.1/'TB5'!F80</f>
        <v>0.39085391163825989</v>
      </c>
    </row>
    <row r="81" spans="1:13">
      <c r="A81" s="78">
        <v>1985</v>
      </c>
      <c r="B81" s="602">
        <f>avgpeinc!M74</f>
        <v>158425.90072924169</v>
      </c>
      <c r="C81" s="563">
        <f>avgpeinc!N74</f>
        <v>171739.71241068127</v>
      </c>
      <c r="D81" s="562">
        <f>avgpeinc!O74</f>
        <v>165056.40476178486</v>
      </c>
      <c r="E81" s="562">
        <f>avgpeinc!P74</f>
        <v>209893.76000771558</v>
      </c>
      <c r="F81" s="562">
        <f>avgpeinc!Q74</f>
        <v>126467.30256311271</v>
      </c>
      <c r="G81" s="563">
        <f>avgpeinc!R74</f>
        <v>260129.54945667935</v>
      </c>
      <c r="H81" s="571">
        <f>B81*0.1/'TB5'!B81</f>
        <v>0.36657366156578064</v>
      </c>
      <c r="I81" s="582">
        <f>C81*0.1/'TB5'!B81</f>
        <v>0.39737981557846064</v>
      </c>
      <c r="J81" s="589">
        <f>D81*0.1/'TB5'!C81</f>
        <v>0.39126366376876831</v>
      </c>
      <c r="K81" s="582">
        <f>E81*0.1/'TB5'!D81</f>
        <v>0.38301241397857672</v>
      </c>
      <c r="L81" s="589">
        <f>F81*0.1/'TB5'!E81</f>
        <v>0.39307510852813721</v>
      </c>
      <c r="M81" s="590">
        <f>G81*0.1/'TB5'!F81</f>
        <v>0.39130765199661255</v>
      </c>
    </row>
    <row r="82" spans="1:13">
      <c r="A82" s="78">
        <v>1986</v>
      </c>
      <c r="B82" s="602">
        <f>avgpeinc!M75</f>
        <v>159110.26087193112</v>
      </c>
      <c r="C82" s="563">
        <f>avgpeinc!N75</f>
        <v>173009.64498288545</v>
      </c>
      <c r="D82" s="562">
        <f>avgpeinc!O75</f>
        <v>169019.21430154677</v>
      </c>
      <c r="E82" s="562">
        <f>avgpeinc!P75</f>
        <v>213731.51229256269</v>
      </c>
      <c r="F82" s="562">
        <f>avgpeinc!Q75</f>
        <v>125350.77880214337</v>
      </c>
      <c r="G82" s="563">
        <f>avgpeinc!R75</f>
        <v>260913.14126093948</v>
      </c>
      <c r="H82" s="571">
        <f>B82*0.1/'TB5'!B82</f>
        <v>0.36473101377487183</v>
      </c>
      <c r="I82" s="582">
        <f>C82*0.1/'TB5'!B82</f>
        <v>0.39659279584884644</v>
      </c>
      <c r="J82" s="589">
        <f>D82*0.1/'TB5'!C82</f>
        <v>0.39283311367034912</v>
      </c>
      <c r="K82" s="582">
        <f>E82*0.1/'TB5'!D82</f>
        <v>0.38548392057418818</v>
      </c>
      <c r="L82" s="589">
        <f>F82*0.1/'TB5'!E82</f>
        <v>0.38597169518470775</v>
      </c>
      <c r="M82" s="590">
        <f>G82*0.1/'TB5'!F82</f>
        <v>0.39042341709136963</v>
      </c>
    </row>
    <row r="83" spans="1:13">
      <c r="A83" s="78">
        <v>1987</v>
      </c>
      <c r="B83" s="602">
        <f>avgpeinc!M76</f>
        <v>169197.16093217189</v>
      </c>
      <c r="C83" s="563">
        <f>avgpeinc!N76</f>
        <v>182774.92414946994</v>
      </c>
      <c r="D83" s="562">
        <f>avgpeinc!O76</f>
        <v>179509.68990723405</v>
      </c>
      <c r="E83" s="562">
        <f>avgpeinc!P76</f>
        <v>226423.04702950991</v>
      </c>
      <c r="F83" s="562">
        <f>avgpeinc!Q76</f>
        <v>132455.26221999194</v>
      </c>
      <c r="G83" s="563">
        <f>avgpeinc!R76</f>
        <v>275553.48922616476</v>
      </c>
      <c r="H83" s="571">
        <f>B83*0.1/'TB5'!B83</f>
        <v>0.3761153519153595</v>
      </c>
      <c r="I83" s="582">
        <f>C83*0.1/'TB5'!B83</f>
        <v>0.40629792213439947</v>
      </c>
      <c r="J83" s="589">
        <f>D83*0.1/'TB5'!C83</f>
        <v>0.40089553594589239</v>
      </c>
      <c r="K83" s="582">
        <f>E83*0.1/'TB5'!D83</f>
        <v>0.39712765812873835</v>
      </c>
      <c r="L83" s="589">
        <f>F83*0.1/'TB5'!E83</f>
        <v>0.39362570643424993</v>
      </c>
      <c r="M83" s="590">
        <f>G83*0.1/'TB5'!F83</f>
        <v>0.40204533934593206</v>
      </c>
    </row>
    <row r="84" spans="1:13">
      <c r="A84" s="78">
        <v>1988</v>
      </c>
      <c r="B84" s="602">
        <f>avgpeinc!M77</f>
        <v>182587.23675008729</v>
      </c>
      <c r="C84" s="563">
        <f>avgpeinc!N77</f>
        <v>196218.70880805913</v>
      </c>
      <c r="D84" s="562">
        <f>avgpeinc!O77</f>
        <v>193174.31474589076</v>
      </c>
      <c r="E84" s="562">
        <f>avgpeinc!P77</f>
        <v>246352.81672671961</v>
      </c>
      <c r="F84" s="562">
        <f>avgpeinc!Q77</f>
        <v>140115.05202555037</v>
      </c>
      <c r="G84" s="563">
        <f>avgpeinc!R77</f>
        <v>295383.90278359124</v>
      </c>
      <c r="H84" s="571">
        <f>B84*0.1/'TB5'!B84</f>
        <v>0.38948160409927363</v>
      </c>
      <c r="I84" s="582">
        <f>C84*0.1/'TB5'!B84</f>
        <v>0.41855925321578979</v>
      </c>
      <c r="J84" s="589">
        <f>D84*0.1/'TB5'!C84</f>
        <v>0.41305831074714661</v>
      </c>
      <c r="K84" s="582">
        <f>E84*0.1/'TB5'!D84</f>
        <v>0.41540440917015076</v>
      </c>
      <c r="L84" s="589">
        <f>F84*0.1/'TB5'!E84</f>
        <v>0.39886444807052618</v>
      </c>
      <c r="M84" s="590">
        <f>G84*0.1/'TB5'!F84</f>
        <v>0.41630062460899342</v>
      </c>
    </row>
    <row r="85" spans="1:13">
      <c r="A85" s="83">
        <v>1989</v>
      </c>
      <c r="B85" s="603">
        <f>avgpeinc!M78</f>
        <v>183490.56016300709</v>
      </c>
      <c r="C85" s="565">
        <f>avgpeinc!N78</f>
        <v>197487.19246022915</v>
      </c>
      <c r="D85" s="564">
        <f>avgpeinc!O78</f>
        <v>194108.88685454248</v>
      </c>
      <c r="E85" s="564">
        <f>avgpeinc!P78</f>
        <v>245261.3454604517</v>
      </c>
      <c r="F85" s="564">
        <f>avgpeinc!Q78</f>
        <v>143603.75704323457</v>
      </c>
      <c r="G85" s="565">
        <f>avgpeinc!R78</f>
        <v>295383.75833391305</v>
      </c>
      <c r="H85" s="574">
        <f>B85*0.1/'TB5'!B85</f>
        <v>0.38670152425765997</v>
      </c>
      <c r="I85" s="585">
        <f>C85*0.1/'TB5'!B85</f>
        <v>0.41619905829429626</v>
      </c>
      <c r="J85" s="591">
        <f>D85*0.1/'TB5'!C85</f>
        <v>0.40984979271888727</v>
      </c>
      <c r="K85" s="585">
        <f>E85*0.1/'TB5'!D85</f>
        <v>0.41143733263015747</v>
      </c>
      <c r="L85" s="591">
        <f>F85*0.1/'TB5'!E85</f>
        <v>0.40007910132408137</v>
      </c>
      <c r="M85" s="592">
        <f>G85*0.1/'TB5'!F85</f>
        <v>0.4145700335502624</v>
      </c>
    </row>
    <row r="86" spans="1:13">
      <c r="A86" s="78">
        <v>1990</v>
      </c>
      <c r="B86" s="602">
        <f>avgpeinc!M79</f>
        <v>183591.68912035308</v>
      </c>
      <c r="C86" s="563">
        <f>avgpeinc!N79</f>
        <v>197268.82539229532</v>
      </c>
      <c r="D86" s="562">
        <f>avgpeinc!O79</f>
        <v>194535.76154822699</v>
      </c>
      <c r="E86" s="562">
        <f>avgpeinc!P79</f>
        <v>245159.68313856775</v>
      </c>
      <c r="F86" s="562">
        <f>avgpeinc!Q79</f>
        <v>143717.82533264882</v>
      </c>
      <c r="G86" s="563">
        <f>avgpeinc!R79</f>
        <v>294374.41158888314</v>
      </c>
      <c r="H86" s="571">
        <f>B86*0.1/'TB5'!B86</f>
        <v>0.38714075088500977</v>
      </c>
      <c r="I86" s="582">
        <f>C86*0.1/'TB5'!B86</f>
        <v>0.41598179936408997</v>
      </c>
      <c r="J86" s="589">
        <f>D86*0.1/'TB5'!C86</f>
        <v>0.41092059016227717</v>
      </c>
      <c r="K86" s="582">
        <f>E86*0.1/'TB5'!D86</f>
        <v>0.41547572612762457</v>
      </c>
      <c r="L86" s="589">
        <f>F86*0.1/'TB5'!E86</f>
        <v>0.39471185207366938</v>
      </c>
      <c r="M86" s="590">
        <f>G86*0.1/'TB5'!F86</f>
        <v>0.41593819856643666</v>
      </c>
    </row>
    <row r="87" spans="1:13">
      <c r="A87" s="78">
        <v>1991</v>
      </c>
      <c r="B87" s="602">
        <f>avgpeinc!M80</f>
        <v>179169.37397530934</v>
      </c>
      <c r="C87" s="563">
        <f>avgpeinc!N80</f>
        <v>192099.33577346319</v>
      </c>
      <c r="D87" s="562">
        <f>avgpeinc!O80</f>
        <v>188860.12032212355</v>
      </c>
      <c r="E87" s="562">
        <f>avgpeinc!P80</f>
        <v>237442.53307196929</v>
      </c>
      <c r="F87" s="562">
        <f>avgpeinc!Q80</f>
        <v>141830.74920888583</v>
      </c>
      <c r="G87" s="563">
        <f>avgpeinc!R80</f>
        <v>287728.64480540482</v>
      </c>
      <c r="H87" s="571">
        <f>B87*0.1/'TB5'!B87</f>
        <v>0.38556241989135748</v>
      </c>
      <c r="I87" s="582">
        <f>C87*0.1/'TB5'!B87</f>
        <v>0.41338697075843822</v>
      </c>
      <c r="J87" s="589">
        <f>D87*0.1/'TB5'!C87</f>
        <v>0.40845370292663563</v>
      </c>
      <c r="K87" s="582">
        <f>E87*0.1/'TB5'!D87</f>
        <v>0.41465702652931213</v>
      </c>
      <c r="L87" s="589">
        <f>F87*0.1/'TB5'!E87</f>
        <v>0.39168018102645874</v>
      </c>
      <c r="M87" s="590">
        <f>G87*0.1/'TB5'!F87</f>
        <v>0.41397023200988764</v>
      </c>
    </row>
    <row r="88" spans="1:13">
      <c r="A88" s="78">
        <v>1992</v>
      </c>
      <c r="B88" s="602">
        <f>avgpeinc!M81</f>
        <v>188471.05144087831</v>
      </c>
      <c r="C88" s="563">
        <f>avgpeinc!N81</f>
        <v>201390.3382166274</v>
      </c>
      <c r="D88" s="562">
        <f>avgpeinc!O81</f>
        <v>198596.60619735383</v>
      </c>
      <c r="E88" s="562">
        <f>avgpeinc!P81</f>
        <v>250051.01393988999</v>
      </c>
      <c r="F88" s="562">
        <f>avgpeinc!Q81</f>
        <v>149014.37710775883</v>
      </c>
      <c r="G88" s="563">
        <f>avgpeinc!R81</f>
        <v>301929.60199677345</v>
      </c>
      <c r="H88" s="571">
        <f>B88*0.1/'TB5'!B88</f>
        <v>0.39776757359504705</v>
      </c>
      <c r="I88" s="582">
        <f>C88*0.1/'TB5'!B88</f>
        <v>0.42503368854522716</v>
      </c>
      <c r="J88" s="589">
        <f>D88*0.1/'TB5'!C88</f>
        <v>0.41990435123443604</v>
      </c>
      <c r="K88" s="582">
        <f>E88*0.1/'TB5'!D88</f>
        <v>0.42685246467590338</v>
      </c>
      <c r="L88" s="589">
        <f>F88*0.1/'TB5'!E88</f>
        <v>0.40444025397300715</v>
      </c>
      <c r="M88" s="590">
        <f>G88*0.1/'TB5'!F88</f>
        <v>0.42579913139343251</v>
      </c>
    </row>
    <row r="89" spans="1:13">
      <c r="A89" s="78">
        <v>1993</v>
      </c>
      <c r="B89" s="602">
        <f>avgpeinc!M82</f>
        <v>188964.88707825518</v>
      </c>
      <c r="C89" s="563">
        <f>avgpeinc!N82</f>
        <v>203299.570272096</v>
      </c>
      <c r="D89" s="562">
        <f>avgpeinc!O82</f>
        <v>201001.35988328626</v>
      </c>
      <c r="E89" s="562">
        <f>avgpeinc!P82</f>
        <v>253080.99382815763</v>
      </c>
      <c r="F89" s="562">
        <f>avgpeinc!Q82</f>
        <v>149134.61613761063</v>
      </c>
      <c r="G89" s="563">
        <f>avgpeinc!R82</f>
        <v>303346.22608614888</v>
      </c>
      <c r="H89" s="571">
        <f>B89*0.1/'TB5'!B89</f>
        <v>0.39556574821472179</v>
      </c>
      <c r="I89" s="582">
        <f>C89*0.1/'TB5'!B89</f>
        <v>0.42557296156883251</v>
      </c>
      <c r="J89" s="589">
        <f>D89*0.1/'TB5'!C89</f>
        <v>0.42002919316291809</v>
      </c>
      <c r="K89" s="582">
        <f>E89*0.1/'TB5'!D89</f>
        <v>0.42564037442207336</v>
      </c>
      <c r="L89" s="589">
        <f>F89*0.1/'TB5'!E89</f>
        <v>0.40419578552246099</v>
      </c>
      <c r="M89" s="590">
        <f>G89*0.1/'TB5'!F89</f>
        <v>0.42430499196052551</v>
      </c>
    </row>
    <row r="90" spans="1:13">
      <c r="A90" s="78">
        <v>1994</v>
      </c>
      <c r="B90" s="602">
        <f>avgpeinc!M83</f>
        <v>196603.8194023658</v>
      </c>
      <c r="C90" s="563">
        <f>avgpeinc!N83</f>
        <v>211281.38103011256</v>
      </c>
      <c r="D90" s="562">
        <f>avgpeinc!O83</f>
        <v>208438.37143151663</v>
      </c>
      <c r="E90" s="562">
        <f>avgpeinc!P83</f>
        <v>262025.56243922954</v>
      </c>
      <c r="F90" s="562">
        <f>avgpeinc!Q83</f>
        <v>156013.47296112683</v>
      </c>
      <c r="G90" s="563">
        <f>avgpeinc!R83</f>
        <v>315665.50979641464</v>
      </c>
      <c r="H90" s="571">
        <f>B90*0.1/'TB5'!B90</f>
        <v>0.39858144521713262</v>
      </c>
      <c r="I90" s="582">
        <f>C90*0.1/'TB5'!B90</f>
        <v>0.42833775281906133</v>
      </c>
      <c r="J90" s="589">
        <f>D90*0.1/'TB5'!C90</f>
        <v>0.42214202880859369</v>
      </c>
      <c r="K90" s="582">
        <f>E90*0.1/'TB5'!D90</f>
        <v>0.42900416254997259</v>
      </c>
      <c r="L90" s="589">
        <f>F90*0.1/'TB5'!E90</f>
        <v>0.40694066882133473</v>
      </c>
      <c r="M90" s="590">
        <f>G90*0.1/'TB5'!F90</f>
        <v>0.42766997218132025</v>
      </c>
    </row>
    <row r="91" spans="1:13">
      <c r="A91" s="78">
        <v>1995</v>
      </c>
      <c r="B91" s="602">
        <f>avgpeinc!M84</f>
        <v>205001.52813168446</v>
      </c>
      <c r="C91" s="563">
        <f>avgpeinc!N84</f>
        <v>218035.25038590201</v>
      </c>
      <c r="D91" s="562">
        <f>avgpeinc!O84</f>
        <v>214207.18186922296</v>
      </c>
      <c r="E91" s="562">
        <f>avgpeinc!P84</f>
        <v>270237.56744699739</v>
      </c>
      <c r="F91" s="562">
        <f>avgpeinc!Q84</f>
        <v>162796.81450333708</v>
      </c>
      <c r="G91" s="563">
        <f>avgpeinc!R84</f>
        <v>329182.06652710208</v>
      </c>
      <c r="H91" s="571">
        <f>B91*0.1/'TB5'!B91</f>
        <v>0.40657871961593633</v>
      </c>
      <c r="I91" s="582">
        <f>C91*0.1/'TB5'!B91</f>
        <v>0.43242844939231884</v>
      </c>
      <c r="J91" s="589">
        <f>D91*0.1/'TB5'!C91</f>
        <v>0.42672768235206615</v>
      </c>
      <c r="K91" s="582">
        <f>E91*0.1/'TB5'!D91</f>
        <v>0.43339878320693981</v>
      </c>
      <c r="L91" s="589">
        <f>F91*0.1/'TB5'!E91</f>
        <v>0.41378784179687506</v>
      </c>
      <c r="M91" s="590">
        <f>G91*0.1/'TB5'!F91</f>
        <v>0.43584117293357849</v>
      </c>
    </row>
    <row r="92" spans="1:13">
      <c r="A92" s="78">
        <v>1996</v>
      </c>
      <c r="B92" s="602">
        <f>avgpeinc!M85</f>
        <v>216090.27771791467</v>
      </c>
      <c r="C92" s="563">
        <f>avgpeinc!N85</f>
        <v>229208.64169599162</v>
      </c>
      <c r="D92" s="562">
        <f>avgpeinc!O85</f>
        <v>225456.53560793612</v>
      </c>
      <c r="E92" s="562">
        <f>avgpeinc!P85</f>
        <v>284551.51736653387</v>
      </c>
      <c r="F92" s="562">
        <f>avgpeinc!Q85</f>
        <v>171086.31581009395</v>
      </c>
      <c r="G92" s="563">
        <f>avgpeinc!R85</f>
        <v>345413.18048777874</v>
      </c>
      <c r="H92" s="571">
        <f>B92*0.1/'TB5'!B92</f>
        <v>0.41546025872230535</v>
      </c>
      <c r="I92" s="582">
        <f>C92*0.1/'TB5'!B92</f>
        <v>0.44068193435668945</v>
      </c>
      <c r="J92" s="589">
        <f>D92*0.1/'TB5'!C92</f>
        <v>0.43510615825653076</v>
      </c>
      <c r="K92" s="582">
        <f>E92*0.1/'TB5'!D92</f>
        <v>0.44312629103660583</v>
      </c>
      <c r="L92" s="589">
        <f>F92*0.1/'TB5'!E92</f>
        <v>0.42036885023117065</v>
      </c>
      <c r="M92" s="590">
        <f>G92*0.1/'TB5'!F92</f>
        <v>0.44423499703407282</v>
      </c>
    </row>
    <row r="93" spans="1:13">
      <c r="A93" s="78">
        <v>1997</v>
      </c>
      <c r="B93" s="602">
        <f>avgpeinc!M86</f>
        <v>227863.70465632071</v>
      </c>
      <c r="C93" s="563">
        <f>avgpeinc!N86</f>
        <v>240876.61837100793</v>
      </c>
      <c r="D93" s="562">
        <f>avgpeinc!O86</f>
        <v>238478.02731301539</v>
      </c>
      <c r="E93" s="562">
        <f>avgpeinc!P86</f>
        <v>299776.63827598101</v>
      </c>
      <c r="F93" s="562">
        <f>avgpeinc!Q86</f>
        <v>179270.53879528868</v>
      </c>
      <c r="G93" s="563">
        <f>avgpeinc!R86</f>
        <v>363130.83231754985</v>
      </c>
      <c r="H93" s="571">
        <f>B93*0.1/'TB5'!B93</f>
        <v>0.42267051339149475</v>
      </c>
      <c r="I93" s="582">
        <f>C93*0.1/'TB5'!B93</f>
        <v>0.44680851697921747</v>
      </c>
      <c r="J93" s="589">
        <f>D93*0.1/'TB5'!C93</f>
        <v>0.4423854649066925</v>
      </c>
      <c r="K93" s="582">
        <f>E93*0.1/'TB5'!D93</f>
        <v>0.4499987661838532</v>
      </c>
      <c r="L93" s="589">
        <f>F93*0.1/'TB5'!E93</f>
        <v>0.42511525750160223</v>
      </c>
      <c r="M93" s="590">
        <f>G93*0.1/'TB5'!F93</f>
        <v>0.45094510912895197</v>
      </c>
    </row>
    <row r="94" spans="1:13">
      <c r="A94" s="78">
        <v>1998</v>
      </c>
      <c r="B94" s="602">
        <f>avgpeinc!M87</f>
        <v>238631.88899131064</v>
      </c>
      <c r="C94" s="563">
        <f>avgpeinc!N87</f>
        <v>252651.6087446271</v>
      </c>
      <c r="D94" s="562">
        <f>avgpeinc!O87</f>
        <v>251738.25989332848</v>
      </c>
      <c r="E94" s="562">
        <f>avgpeinc!P87</f>
        <v>316325.20514827297</v>
      </c>
      <c r="F94" s="562">
        <f>avgpeinc!Q87</f>
        <v>186687.23065860034</v>
      </c>
      <c r="G94" s="563">
        <f>avgpeinc!R87</f>
        <v>379923.83580091986</v>
      </c>
      <c r="H94" s="571">
        <f>B94*0.1/'TB5'!B94</f>
        <v>0.42631891369819636</v>
      </c>
      <c r="I94" s="582">
        <f>C94*0.1/'TB5'!B94</f>
        <v>0.45136532187461847</v>
      </c>
      <c r="J94" s="589">
        <f>D94*0.1/'TB5'!C94</f>
        <v>0.44735622406005865</v>
      </c>
      <c r="K94" s="582">
        <f>E94*0.1/'TB5'!D94</f>
        <v>0.45632463693618769</v>
      </c>
      <c r="L94" s="589">
        <f>F94*0.1/'TB5'!E94</f>
        <v>0.4278628528118133</v>
      </c>
      <c r="M94" s="590">
        <f>G94*0.1/'TB5'!F94</f>
        <v>0.45482772588729842</v>
      </c>
    </row>
    <row r="95" spans="1:13">
      <c r="A95" s="83">
        <v>1999</v>
      </c>
      <c r="B95" s="603">
        <f>avgpeinc!M88</f>
        <v>249949.88219461619</v>
      </c>
      <c r="C95" s="565">
        <f>avgpeinc!N88</f>
        <v>264357.06576553138</v>
      </c>
      <c r="D95" s="564">
        <f>avgpeinc!O88</f>
        <v>265416.63889199402</v>
      </c>
      <c r="E95" s="564">
        <f>avgpeinc!P88</f>
        <v>334713.80083705462</v>
      </c>
      <c r="F95" s="564">
        <f>avgpeinc!Q88</f>
        <v>191561.01187503079</v>
      </c>
      <c r="G95" s="565">
        <f>avgpeinc!R88</f>
        <v>397742.42132460151</v>
      </c>
      <c r="H95" s="574">
        <f>B95*0.1/'TB5'!B95</f>
        <v>0.43348097801208496</v>
      </c>
      <c r="I95" s="585">
        <f>C95*0.1/'TB5'!B95</f>
        <v>0.45846694707870483</v>
      </c>
      <c r="J95" s="591">
        <f>D95*0.1/'TB5'!C95</f>
        <v>0.45420804619789124</v>
      </c>
      <c r="K95" s="585">
        <f>E95*0.1/'TB5'!D95</f>
        <v>0.46354758739471441</v>
      </c>
      <c r="L95" s="591">
        <f>F95*0.1/'TB5'!E95</f>
        <v>0.43257561326026917</v>
      </c>
      <c r="M95" s="592">
        <f>G95*0.1/'TB5'!F95</f>
        <v>0.46153259277343744</v>
      </c>
    </row>
    <row r="96" spans="1:13">
      <c r="A96" s="88">
        <v>2000</v>
      </c>
      <c r="B96" s="604">
        <f>avgpeinc!M89</f>
        <v>261371.9458581096</v>
      </c>
      <c r="C96" s="567">
        <f>avgpeinc!N89</f>
        <v>276011.6087983108</v>
      </c>
      <c r="D96" s="566">
        <f>avgpeinc!O89</f>
        <v>277890.99495624343</v>
      </c>
      <c r="E96" s="566">
        <f>avgpeinc!P89</f>
        <v>352421.06487175031</v>
      </c>
      <c r="F96" s="566">
        <f>avgpeinc!Q89</f>
        <v>197651.46145231478</v>
      </c>
      <c r="G96" s="567">
        <f>avgpeinc!R89</f>
        <v>413983.80970158189</v>
      </c>
      <c r="H96" s="575">
        <f>B96*0.1/'TB5'!B96</f>
        <v>0.4388324618339538</v>
      </c>
      <c r="I96" s="586">
        <f>C96*0.1/'TB5'!B96</f>
        <v>0.46341183781623835</v>
      </c>
      <c r="J96" s="593">
        <f>D96*0.1/'TB5'!C96</f>
        <v>0.45947185158729548</v>
      </c>
      <c r="K96" s="586">
        <f>E96*0.1/'TB5'!D96</f>
        <v>0.47214809060096752</v>
      </c>
      <c r="L96" s="593">
        <f>F96*0.1/'TB5'!E96</f>
        <v>0.43285542726516724</v>
      </c>
      <c r="M96" s="594">
        <f>G96*0.1/'TB5'!F96</f>
        <v>0.466849535703659</v>
      </c>
    </row>
    <row r="97" spans="1:13">
      <c r="A97" s="78">
        <v>2001</v>
      </c>
      <c r="B97" s="602">
        <f>avgpeinc!M90</f>
        <v>253743.96069816133</v>
      </c>
      <c r="C97" s="563">
        <f>avgpeinc!N90</f>
        <v>268368.29955854471</v>
      </c>
      <c r="D97" s="562">
        <f>avgpeinc!O90</f>
        <v>268170.53884189326</v>
      </c>
      <c r="E97" s="562">
        <f>avgpeinc!P90</f>
        <v>338564.37611951475</v>
      </c>
      <c r="F97" s="562">
        <f>avgpeinc!Q90</f>
        <v>196234.16925924693</v>
      </c>
      <c r="G97" s="563">
        <f>avgpeinc!R90</f>
        <v>400145.0290308228</v>
      </c>
      <c r="H97" s="571">
        <f>B97*0.1/'TB5'!B97</f>
        <v>0.42800447344779968</v>
      </c>
      <c r="I97" s="582">
        <f>C97*0.1/'TB5'!B97</f>
        <v>0.45267218351364141</v>
      </c>
      <c r="J97" s="589">
        <f>D97*0.1/'TB5'!C97</f>
        <v>0.4477162957191469</v>
      </c>
      <c r="K97" s="582">
        <f>E97*0.1/'TB5'!D97</f>
        <v>0.46046325564384455</v>
      </c>
      <c r="L97" s="589">
        <f>F97*0.1/'TB5'!E97</f>
        <v>0.42528694868087774</v>
      </c>
      <c r="M97" s="590">
        <f>G97*0.1/'TB5'!F97</f>
        <v>0.45675089955329895</v>
      </c>
    </row>
    <row r="98" spans="1:13">
      <c r="A98" s="78">
        <v>2002</v>
      </c>
      <c r="B98" s="602">
        <f>avgpeinc!M91</f>
        <v>252686.53582382944</v>
      </c>
      <c r="C98" s="563">
        <f>avgpeinc!N91</f>
        <v>266997.3688924404</v>
      </c>
      <c r="D98" s="562">
        <f>avgpeinc!O91</f>
        <v>264860.50868230237</v>
      </c>
      <c r="E98" s="562">
        <f>avgpeinc!P91</f>
        <v>332056.89570897527</v>
      </c>
      <c r="F98" s="562">
        <f>avgpeinc!Q91</f>
        <v>200708.25029558476</v>
      </c>
      <c r="G98" s="563">
        <f>avgpeinc!R91</f>
        <v>397036.06873937871</v>
      </c>
      <c r="H98" s="571">
        <f>B98*0.1/'TB5'!B98</f>
        <v>0.4272290170192718</v>
      </c>
      <c r="I98" s="582">
        <f>C98*0.1/'TB5'!B98</f>
        <v>0.45142501592636108</v>
      </c>
      <c r="J98" s="589">
        <f>D98*0.1/'TB5'!C98</f>
        <v>0.4445077776908874</v>
      </c>
      <c r="K98" s="582">
        <f>E98*0.1/'TB5'!D98</f>
        <v>0.45761823654174816</v>
      </c>
      <c r="L98" s="589">
        <f>F98*0.1/'TB5'!E98</f>
        <v>0.42856824398040766</v>
      </c>
      <c r="M98" s="590">
        <f>G98*0.1/'TB5'!F98</f>
        <v>0.4573581218719483</v>
      </c>
    </row>
    <row r="99" spans="1:13">
      <c r="A99" s="78">
        <v>2003</v>
      </c>
      <c r="B99" s="602">
        <f>avgpeinc!M92</f>
        <v>256318.67949328548</v>
      </c>
      <c r="C99" s="563">
        <f>avgpeinc!N92</f>
        <v>270716.53637897933</v>
      </c>
      <c r="D99" s="562">
        <f>avgpeinc!O92</f>
        <v>268196.39272311167</v>
      </c>
      <c r="E99" s="562">
        <f>avgpeinc!P92</f>
        <v>335402.05599974742</v>
      </c>
      <c r="F99" s="562">
        <f>avgpeinc!Q92</f>
        <v>204933.3812821474</v>
      </c>
      <c r="G99" s="563">
        <f>avgpeinc!R92</f>
        <v>402100.60914764303</v>
      </c>
      <c r="H99" s="571">
        <f>B99*0.1/'TB5'!B99</f>
        <v>0.42866823077201843</v>
      </c>
      <c r="I99" s="582">
        <f>C99*0.1/'TB5'!B99</f>
        <v>0.45274725556373591</v>
      </c>
      <c r="J99" s="589">
        <f>D99*0.1/'TB5'!C99</f>
        <v>0.44584566354751581</v>
      </c>
      <c r="K99" s="582">
        <f>E99*0.1/'TB5'!D99</f>
        <v>0.46066999435424816</v>
      </c>
      <c r="L99" s="589">
        <f>F99*0.1/'TB5'!E99</f>
        <v>0.42884221673011791</v>
      </c>
      <c r="M99" s="590">
        <f>G99*0.1/'TB5'!F99</f>
        <v>0.45948565006256109</v>
      </c>
    </row>
    <row r="100" spans="1:13">
      <c r="A100" s="78">
        <v>2004</v>
      </c>
      <c r="B100" s="602">
        <f>avgpeinc!M93</f>
        <v>269851.26274497568</v>
      </c>
      <c r="C100" s="563">
        <f>avgpeinc!N93</f>
        <v>284252.71078494802</v>
      </c>
      <c r="D100" s="562">
        <f>avgpeinc!O93</f>
        <v>281929.83276634093</v>
      </c>
      <c r="E100" s="562">
        <f>avgpeinc!P93</f>
        <v>354054.88088593865</v>
      </c>
      <c r="F100" s="562">
        <f>avgpeinc!Q93</f>
        <v>213931.99220760638</v>
      </c>
      <c r="G100" s="563">
        <f>avgpeinc!R93</f>
        <v>421779.29394898337</v>
      </c>
      <c r="H100" s="571">
        <f>B100*0.1/'TB5'!B100</f>
        <v>0.43902447819709772</v>
      </c>
      <c r="I100" s="582">
        <f>C100*0.1/'TB5'!B100</f>
        <v>0.46245437860488892</v>
      </c>
      <c r="J100" s="589">
        <f>D100*0.1/'TB5'!C100</f>
        <v>0.45569372177124023</v>
      </c>
      <c r="K100" s="582">
        <f>E100*0.1/'TB5'!D100</f>
        <v>0.47164922952651972</v>
      </c>
      <c r="L100" s="589">
        <f>F100*0.1/'TB5'!E100</f>
        <v>0.43712168931961054</v>
      </c>
      <c r="M100" s="590">
        <f>G100*0.1/'TB5'!F100</f>
        <v>0.4703607857227326</v>
      </c>
    </row>
    <row r="101" spans="1:13">
      <c r="A101" s="78">
        <v>2005</v>
      </c>
      <c r="B101" s="602">
        <f>avgpeinc!M94</f>
        <v>283390.45332557929</v>
      </c>
      <c r="C101" s="563">
        <f>avgpeinc!N94</f>
        <v>297373.31993055582</v>
      </c>
      <c r="D101" s="562">
        <f>avgpeinc!O94</f>
        <v>293518.40917698015</v>
      </c>
      <c r="E101" s="562">
        <f>avgpeinc!P94</f>
        <v>370357.07551153767</v>
      </c>
      <c r="F101" s="562">
        <f>avgpeinc!Q94</f>
        <v>224553.12413149839</v>
      </c>
      <c r="G101" s="563">
        <f>avgpeinc!R94</f>
        <v>441466.74356678425</v>
      </c>
      <c r="H101" s="571">
        <f>B101*0.1/'TB5'!B101</f>
        <v>0.45063880085945124</v>
      </c>
      <c r="I101" s="582">
        <f>C101*0.1/'TB5'!B101</f>
        <v>0.47287392616271962</v>
      </c>
      <c r="J101" s="589">
        <f>D101*0.1/'TB5'!C101</f>
        <v>0.46618890762329107</v>
      </c>
      <c r="K101" s="582">
        <f>E101*0.1/'TB5'!D101</f>
        <v>0.48295938968658436</v>
      </c>
      <c r="L101" s="589">
        <f>F101*0.1/'TB5'!E101</f>
        <v>0.447491854429245</v>
      </c>
      <c r="M101" s="590">
        <f>G101*0.1/'TB5'!F101</f>
        <v>0.48204371333122253</v>
      </c>
    </row>
    <row r="102" spans="1:13">
      <c r="A102" s="78">
        <v>2006</v>
      </c>
      <c r="B102" s="602">
        <f>avgpeinc!M95</f>
        <v>296709.13468860899</v>
      </c>
      <c r="C102" s="563">
        <f>avgpeinc!N95</f>
        <v>310691.15867441567</v>
      </c>
      <c r="D102" s="562">
        <f>avgpeinc!O95</f>
        <v>306418.79280872596</v>
      </c>
      <c r="E102" s="562">
        <f>avgpeinc!P95</f>
        <v>388026.23405576026</v>
      </c>
      <c r="F102" s="562">
        <f>avgpeinc!Q95</f>
        <v>233808.85903938836</v>
      </c>
      <c r="G102" s="563">
        <f>avgpeinc!R95</f>
        <v>459567.19030293764</v>
      </c>
      <c r="H102" s="571">
        <f>B102*0.1/'TB5'!B102</f>
        <v>0.46028667688369762</v>
      </c>
      <c r="I102" s="582">
        <f>C102*0.1/'TB5'!B102</f>
        <v>0.48197707533836365</v>
      </c>
      <c r="J102" s="589">
        <f>D102*0.1/'TB5'!C102</f>
        <v>0.47533258795738215</v>
      </c>
      <c r="K102" s="582">
        <f>E102*0.1/'TB5'!D102</f>
        <v>0.49301341176033026</v>
      </c>
      <c r="L102" s="589">
        <f>F102*0.1/'TB5'!E102</f>
        <v>0.45531395077705383</v>
      </c>
      <c r="M102" s="590">
        <f>G102*0.1/'TB5'!F102</f>
        <v>0.49175244569778442</v>
      </c>
    </row>
    <row r="103" spans="1:13">
      <c r="A103" s="78">
        <v>2007</v>
      </c>
      <c r="B103" s="602">
        <f>avgpeinc!M96</f>
        <v>291422.08989437629</v>
      </c>
      <c r="C103" s="563">
        <f>avgpeinc!N96</f>
        <v>305432.88236695947</v>
      </c>
      <c r="D103" s="562">
        <f>avgpeinc!O96</f>
        <v>300344.6999245318</v>
      </c>
      <c r="E103" s="562">
        <f>avgpeinc!P96</f>
        <v>381774.40818171063</v>
      </c>
      <c r="F103" s="562">
        <f>avgpeinc!Q96</f>
        <v>229093.78610726353</v>
      </c>
      <c r="G103" s="563">
        <f>avgpeinc!R96</f>
        <v>452379.48268558213</v>
      </c>
      <c r="H103" s="571">
        <f>B103*0.1/'TB5'!B103</f>
        <v>0.45792260766029358</v>
      </c>
      <c r="I103" s="582">
        <f>C103*0.1/'TB5'!B103</f>
        <v>0.47993829846382152</v>
      </c>
      <c r="J103" s="589">
        <f>D103*0.1/'TB5'!C103</f>
        <v>0.47501674294471741</v>
      </c>
      <c r="K103" s="582">
        <f>E103*0.1/'TB5'!D103</f>
        <v>0.49262446165084833</v>
      </c>
      <c r="L103" s="589">
        <f>F103*0.1/'TB5'!E103</f>
        <v>0.45085236430168146</v>
      </c>
      <c r="M103" s="590">
        <f>G103*0.1/'TB5'!F103</f>
        <v>0.48986908793449396</v>
      </c>
    </row>
    <row r="104" spans="1:13">
      <c r="A104" s="78">
        <v>2008</v>
      </c>
      <c r="B104" s="602">
        <f>avgpeinc!M97</f>
        <v>281946.4638619019</v>
      </c>
      <c r="C104" s="563">
        <f>avgpeinc!N97</f>
        <v>296223.38446267659</v>
      </c>
      <c r="D104" s="562">
        <f>avgpeinc!O97</f>
        <v>290877.19264460006</v>
      </c>
      <c r="E104" s="562">
        <f>avgpeinc!P97</f>
        <v>369018.07595518534</v>
      </c>
      <c r="F104" s="562">
        <f>avgpeinc!Q97</f>
        <v>223011.43802196282</v>
      </c>
      <c r="G104" s="563">
        <f>avgpeinc!R97</f>
        <v>436138.21639525297</v>
      </c>
      <c r="H104" s="571">
        <f>B104*0.1/'TB5'!B104</f>
        <v>0.45308813452720648</v>
      </c>
      <c r="I104" s="582">
        <f>C104*0.1/'TB5'!B104</f>
        <v>0.47603115439414989</v>
      </c>
      <c r="J104" s="589">
        <f>D104*0.1/'TB5'!C104</f>
        <v>0.47053506970405584</v>
      </c>
      <c r="K104" s="582">
        <f>E104*0.1/'TB5'!D104</f>
        <v>0.48899617791175837</v>
      </c>
      <c r="L104" s="589">
        <f>F104*0.1/'TB5'!E104</f>
        <v>0.44649538397789001</v>
      </c>
      <c r="M104" s="590">
        <f>G104*0.1/'TB5'!F104</f>
        <v>0.48567742109298695</v>
      </c>
    </row>
    <row r="105" spans="1:13">
      <c r="A105" s="83">
        <v>2009</v>
      </c>
      <c r="B105" s="605">
        <f>avgpeinc!M98</f>
        <v>263308.87603581365</v>
      </c>
      <c r="C105" s="606">
        <f>avgpeinc!N98</f>
        <v>276701.05211190082</v>
      </c>
      <c r="D105" s="564">
        <f>avgpeinc!O98</f>
        <v>269475.61797224276</v>
      </c>
      <c r="E105" s="564">
        <f>avgpeinc!P98</f>
        <v>337457.14311963221</v>
      </c>
      <c r="F105" s="564">
        <f>avgpeinc!Q98</f>
        <v>215737.28327216781</v>
      </c>
      <c r="G105" s="565">
        <f>avgpeinc!R98</f>
        <v>409939.74690202641</v>
      </c>
      <c r="H105" s="574">
        <f>B105*0.1/'TB5'!B105</f>
        <v>0.44338765740394592</v>
      </c>
      <c r="I105" s="585">
        <f>C105*0.1/'TB5'!B105</f>
        <v>0.46593883633613586</v>
      </c>
      <c r="J105" s="595">
        <f>D105*0.1/'TB5'!C105</f>
        <v>0.46063044667243958</v>
      </c>
      <c r="K105" s="596">
        <f>E105*0.1/'TB5'!D105</f>
        <v>0.47841408848762529</v>
      </c>
      <c r="L105" s="591">
        <f>F105*0.1/'TB5'!E105</f>
        <v>0.43998652696609497</v>
      </c>
      <c r="M105" s="592">
        <f>G105*0.1/'TB5'!F105</f>
        <v>0.47684454917907709</v>
      </c>
    </row>
    <row r="106" spans="1:13">
      <c r="A106" s="78">
        <v>2010</v>
      </c>
      <c r="B106" s="607">
        <f>avgpeinc!M99</f>
        <v>277902.64103940292</v>
      </c>
      <c r="C106" s="608">
        <f>avgpeinc!N99</f>
        <v>290685.6996365909</v>
      </c>
      <c r="D106" s="562">
        <f>avgpeinc!O99</f>
        <v>282445.23891774239</v>
      </c>
      <c r="E106" s="562">
        <f>avgpeinc!P99</f>
        <v>353899.70813292742</v>
      </c>
      <c r="F106" s="562">
        <f>avgpeinc!Q99</f>
        <v>227331.45379566576</v>
      </c>
      <c r="G106" s="563">
        <f>avgpeinc!R99</f>
        <v>429387.93435355299</v>
      </c>
      <c r="H106" s="571">
        <f>B106*0.1/'TB5'!B106</f>
        <v>0.45750424265861506</v>
      </c>
      <c r="I106" s="582">
        <f>C106*0.1/'TB5'!B106</f>
        <v>0.47854867577552801</v>
      </c>
      <c r="J106" s="597">
        <f>D106*0.1/'TB5'!C106</f>
        <v>0.47400557994842524</v>
      </c>
      <c r="K106" s="598">
        <f>E106*0.1/'TB5'!D106</f>
        <v>0.49269640445709229</v>
      </c>
      <c r="L106" s="589">
        <f>F106*0.1/'TB5'!E106</f>
        <v>0.4513059556484223</v>
      </c>
      <c r="M106" s="590">
        <f>G106*0.1/'TB5'!F106</f>
        <v>0.49106141924858093</v>
      </c>
    </row>
    <row r="107" spans="1:13">
      <c r="A107" s="78">
        <v>2011</v>
      </c>
      <c r="B107" s="607">
        <f>avgpeinc!M100</f>
        <v>283451.24740174925</v>
      </c>
      <c r="C107" s="608">
        <f>avgpeinc!N100</f>
        <v>296721.57577684155</v>
      </c>
      <c r="D107" s="562">
        <f>avgpeinc!O100</f>
        <v>287125.7094371618</v>
      </c>
      <c r="E107" s="562">
        <f>avgpeinc!P100</f>
        <v>362519.15464792057</v>
      </c>
      <c r="F107" s="562">
        <f>avgpeinc!Q100</f>
        <v>230922.55742364092</v>
      </c>
      <c r="G107" s="563">
        <f>avgpeinc!R100</f>
        <v>437085.71286791004</v>
      </c>
      <c r="H107" s="571">
        <f>B107*0.1/'TB5'!B107</f>
        <v>0.45923691987991339</v>
      </c>
      <c r="I107" s="582">
        <f>C107*0.1/'TB5'!B107</f>
        <v>0.48073700070381165</v>
      </c>
      <c r="J107" s="597">
        <f>D107*0.1/'TB5'!C107</f>
        <v>0.47602292895317067</v>
      </c>
      <c r="K107" s="598">
        <f>E107*0.1/'TB5'!D107</f>
        <v>0.49286490678787231</v>
      </c>
      <c r="L107" s="589">
        <f>F107*0.1/'TB5'!E107</f>
        <v>0.45511111617088318</v>
      </c>
      <c r="M107" s="590">
        <f>G107*0.1/'TB5'!F107</f>
        <v>0.49388816952705378</v>
      </c>
    </row>
    <row r="108" spans="1:13">
      <c r="A108" s="78">
        <v>2012</v>
      </c>
      <c r="B108" s="607">
        <f>avgpeinc!M101</f>
        <v>297911.46308187168</v>
      </c>
      <c r="C108" s="608">
        <f>avgpeinc!N101</f>
        <v>311092.07346049685</v>
      </c>
      <c r="D108" s="562">
        <f>avgpeinc!O101</f>
        <v>300438.55644728953</v>
      </c>
      <c r="E108" s="562">
        <f>avgpeinc!P101</f>
        <v>383004.7673265583</v>
      </c>
      <c r="F108" s="562">
        <f>avgpeinc!Q101</f>
        <v>239580.03675506878</v>
      </c>
      <c r="G108" s="563">
        <f>avgpeinc!R101</f>
        <v>456421.07564190164</v>
      </c>
      <c r="H108" s="571">
        <f>B108*0.1/'TB5'!B108</f>
        <v>0.47144627571105951</v>
      </c>
      <c r="I108" s="582">
        <f>C108*0.1/'TB5'!B108</f>
        <v>0.49230465292930597</v>
      </c>
      <c r="J108" s="597">
        <f>D108*0.1/'TB5'!C108</f>
        <v>0.48704716563224804</v>
      </c>
      <c r="K108" s="598">
        <f>E108*0.1/'TB5'!D108</f>
        <v>0.5054892897605896</v>
      </c>
      <c r="L108" s="589">
        <f>F108*0.1/'TB5'!E108</f>
        <v>0.46471643447875977</v>
      </c>
      <c r="M108" s="590">
        <f>G108*0.1/'TB5'!F108</f>
        <v>0.50595188140869141</v>
      </c>
    </row>
    <row r="109" spans="1:13">
      <c r="A109" s="78">
        <v>2013</v>
      </c>
      <c r="B109" s="607">
        <f>avgpeinc!M102</f>
        <v>293111.70357049437</v>
      </c>
      <c r="C109" s="608">
        <f>avgpeinc!N102</f>
        <v>306339.03312489646</v>
      </c>
      <c r="D109" s="562">
        <f>avgpeinc!O102</f>
        <v>295845.05490555492</v>
      </c>
      <c r="E109" s="562">
        <f>avgpeinc!P102</f>
        <v>374650.10108766652</v>
      </c>
      <c r="F109" s="562">
        <f>avgpeinc!Q102</f>
        <v>238439.05964522075</v>
      </c>
      <c r="G109" s="563">
        <f>avgpeinc!R102</f>
        <v>448881.54482902732</v>
      </c>
      <c r="H109" s="571">
        <f>B109*0.1/'TB5'!B109</f>
        <v>0.46320423483848566</v>
      </c>
      <c r="I109" s="582">
        <f>C109*0.1/'TB5'!B109</f>
        <v>0.4841073751449585</v>
      </c>
      <c r="J109" s="597">
        <f>D109*0.1/'TB5'!C109</f>
        <v>0.47915086150169378</v>
      </c>
      <c r="K109" s="598">
        <f>E109*0.1/'TB5'!D109</f>
        <v>0.49560332298278809</v>
      </c>
      <c r="L109" s="589">
        <f>F109*0.1/'TB5'!E109</f>
        <v>0.45950010418891901</v>
      </c>
      <c r="M109" s="590">
        <f>G109*0.1/'TB5'!F109</f>
        <v>0.49934965372085566</v>
      </c>
    </row>
    <row r="110" spans="1:13">
      <c r="A110" s="78">
        <v>2014</v>
      </c>
      <c r="B110" s="607">
        <f>avgpeinc!M103</f>
        <v>303857.26393621694</v>
      </c>
      <c r="C110" s="608">
        <f>avgpeinc!N103</f>
        <v>317076.97729786596</v>
      </c>
      <c r="D110" s="562">
        <f>avgpeinc!O103</f>
        <v>306663.08169303328</v>
      </c>
      <c r="E110" s="562">
        <f>avgpeinc!P103</f>
        <v>388451.89365723479</v>
      </c>
      <c r="F110" s="562">
        <f>avgpeinc!Q103</f>
        <v>246355.20727072356</v>
      </c>
      <c r="G110" s="563">
        <f>avgpeinc!R103</f>
        <v>463968.96564914403</v>
      </c>
      <c r="H110" s="571">
        <f>B110*0.1/'TB5'!B110</f>
        <v>0.47013416886329645</v>
      </c>
      <c r="I110" s="582">
        <f>C110*0.1/'TB5'!B110</f>
        <v>0.49058797955512995</v>
      </c>
      <c r="J110" s="597">
        <f>D110*0.1/'TB5'!C110</f>
        <v>0.48474937677383428</v>
      </c>
      <c r="K110" s="598">
        <f>E110*0.1/'TB5'!D110</f>
        <v>0.50148952007293701</v>
      </c>
      <c r="L110" s="589">
        <f>F110*0.1/'TB5'!E110</f>
        <v>0.4665505588054657</v>
      </c>
      <c r="M110" s="590">
        <f>G110*0.1/'TB5'!F110</f>
        <v>0.50666451454162598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4"/>
    </row>
    <row r="120" spans="1:13">
      <c r="A120" s="59" t="s">
        <v>1220</v>
      </c>
      <c r="B120" s="1068">
        <f>(B110/B76)^(1/34)-1</f>
        <v>2.3572636958119952E-2</v>
      </c>
      <c r="C120" s="1068">
        <f t="shared" ref="C120:G120" si="0">(C110/C76)^(1/34)-1</f>
        <v>2.1787738342649465E-2</v>
      </c>
      <c r="D120" s="1068">
        <f t="shared" si="0"/>
        <v>2.1499287867044359E-2</v>
      </c>
      <c r="E120" s="1068">
        <f t="shared" si="0"/>
        <v>2.1666228547501332E-2</v>
      </c>
      <c r="F120" s="1068">
        <f t="shared" si="0"/>
        <v>2.4928887267665178E-2</v>
      </c>
      <c r="G120" s="1068">
        <f t="shared" si="0"/>
        <v>2.1039636287861319E-2</v>
      </c>
      <c r="H120" s="1068"/>
      <c r="I120" s="1068"/>
      <c r="J120" s="1068"/>
      <c r="K120" s="1068"/>
      <c r="L120" s="1068"/>
      <c r="M120" s="1068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M120"/>
  <sheetViews>
    <sheetView workbookViewId="0">
      <pane xSplit="1" ySplit="8" topLeftCell="B94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232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avgpeinc!Y2</f>
        <v>219488.9758446198</v>
      </c>
      <c r="C9" s="344">
        <f>avgpeinc!Z2</f>
        <v>239058.5190735379</v>
      </c>
      <c r="D9" s="344"/>
      <c r="E9" s="96"/>
      <c r="F9" s="96"/>
      <c r="G9" s="95">
        <f>avgpeinc!AD2</f>
        <v>348605.67402970593</v>
      </c>
      <c r="H9" s="568">
        <f>B9*0.01/'TB5'!B9</f>
        <v>0.18835218480515312</v>
      </c>
      <c r="I9" s="579">
        <f>C9*0.01/'TB5'!B9</f>
        <v>0.20514558505963779</v>
      </c>
      <c r="J9" s="613"/>
      <c r="K9" s="579"/>
      <c r="L9" s="613"/>
      <c r="M9" s="599">
        <f>G9*0.01/'TB5'!F9</f>
        <v>0.19895817918563743</v>
      </c>
    </row>
    <row r="10" spans="1:13" s="98" customFormat="1" ht="15" customHeight="1">
      <c r="A10" s="103">
        <v>1914</v>
      </c>
      <c r="B10" s="456">
        <f>avgpeinc!Y3</f>
        <v>203491.06732042367</v>
      </c>
      <c r="C10" s="344">
        <f>avgpeinc!Z3</f>
        <v>220983.71086301529</v>
      </c>
      <c r="D10" s="344"/>
      <c r="E10" s="96"/>
      <c r="F10" s="96"/>
      <c r="G10" s="95">
        <f>avgpeinc!AD3</f>
        <v>323311.97012643859</v>
      </c>
      <c r="H10" s="568">
        <f>B10*0.01/'TB5'!B10</f>
        <v>0.19326705451285611</v>
      </c>
      <c r="I10" s="579">
        <f>C10*0.01/'TB5'!B10</f>
        <v>0.20988081421070356</v>
      </c>
      <c r="J10" s="613"/>
      <c r="K10" s="579"/>
      <c r="L10" s="613"/>
      <c r="M10" s="599">
        <f>G10*0.01/'TB5'!F10</f>
        <v>0.20394753498717888</v>
      </c>
    </row>
    <row r="11" spans="1:13" s="98" customFormat="1" ht="15" customHeight="1">
      <c r="A11" s="103">
        <v>1915</v>
      </c>
      <c r="B11" s="456">
        <f>avgpeinc!Y4</f>
        <v>200823.07279191588</v>
      </c>
      <c r="C11" s="344">
        <f>avgpeinc!Z4</f>
        <v>218400.1710762399</v>
      </c>
      <c r="D11" s="344"/>
      <c r="E11" s="96"/>
      <c r="F11" s="96"/>
      <c r="G11" s="95">
        <f>avgpeinc!AD4</f>
        <v>319764.55030127126</v>
      </c>
      <c r="H11" s="568">
        <f>B11*0.01/'TB5'!B11</f>
        <v>0.18702567177200419</v>
      </c>
      <c r="I11" s="579">
        <f>C11*0.01/'TB5'!B11</f>
        <v>0.20339514848962453</v>
      </c>
      <c r="J11" s="613"/>
      <c r="K11" s="579"/>
      <c r="L11" s="613"/>
      <c r="M11" s="599">
        <f>G11*0.01/'TB5'!F11</f>
        <v>0.19753133490355806</v>
      </c>
    </row>
    <row r="12" spans="1:13" s="98" customFormat="1" ht="15" customHeight="1">
      <c r="A12" s="103">
        <v>1916</v>
      </c>
      <c r="B12" s="456">
        <f>avgpeinc!Y5</f>
        <v>252663.26242850928</v>
      </c>
      <c r="C12" s="344">
        <f>avgpeinc!Z5</f>
        <v>270382.17873759149</v>
      </c>
      <c r="D12" s="344"/>
      <c r="E12" s="96"/>
      <c r="F12" s="96"/>
      <c r="G12" s="95">
        <f>avgpeinc!AD5</f>
        <v>398788.34562846937</v>
      </c>
      <c r="H12" s="568">
        <f>B12*0.01/'TB5'!B12</f>
        <v>0.20635863045401706</v>
      </c>
      <c r="I12" s="579">
        <f>C12*0.01/'TB5'!B12</f>
        <v>0.22083026858425825</v>
      </c>
      <c r="J12" s="613"/>
      <c r="K12" s="579"/>
      <c r="L12" s="613"/>
      <c r="M12" s="599">
        <f>G12*0.01/'TB5'!F12</f>
        <v>0.21576942985367575</v>
      </c>
    </row>
    <row r="13" spans="1:13" s="98" customFormat="1" ht="15" customHeight="1">
      <c r="A13" s="103">
        <v>1917</v>
      </c>
      <c r="B13" s="456">
        <f>avgpeinc!Y6</f>
        <v>242664.11208971078</v>
      </c>
      <c r="C13" s="344">
        <f>avgpeinc!Z6</f>
        <v>263228.68422376388</v>
      </c>
      <c r="D13" s="344"/>
      <c r="E13" s="96"/>
      <c r="F13" s="96"/>
      <c r="G13" s="95">
        <f>avgpeinc!AD6</f>
        <v>386511.05905445962</v>
      </c>
      <c r="H13" s="568">
        <f>B13*0.01/'TB5'!B13</f>
        <v>0.20136659521330441</v>
      </c>
      <c r="I13" s="579">
        <f>C13*0.01/'TB5'!B13</f>
        <v>0.2184314089469552</v>
      </c>
      <c r="J13" s="613"/>
      <c r="K13" s="579"/>
      <c r="L13" s="613"/>
      <c r="M13" s="599">
        <f>G13*0.01/'TB5'!F13</f>
        <v>0.21265141373825372</v>
      </c>
    </row>
    <row r="14" spans="1:13" s="98" customFormat="1" ht="15" customHeight="1">
      <c r="A14" s="103">
        <v>1918</v>
      </c>
      <c r="B14" s="456">
        <f>avgpeinc!Y7</f>
        <v>241636.39891811489</v>
      </c>
      <c r="C14" s="344">
        <f>avgpeinc!Z7</f>
        <v>261127.15600074813</v>
      </c>
      <c r="D14" s="381"/>
      <c r="E14" s="341"/>
      <c r="F14" s="341"/>
      <c r="G14" s="95">
        <f>avgpeinc!AD7</f>
        <v>380813.97635945294</v>
      </c>
      <c r="H14" s="568">
        <f>B14*0.01/'TB5'!B14</f>
        <v>0.18952197432875498</v>
      </c>
      <c r="I14" s="579">
        <f>C14*0.01/'TB5'!B14</f>
        <v>0.2048091031719331</v>
      </c>
      <c r="J14" s="613"/>
      <c r="K14" s="579"/>
      <c r="L14" s="613"/>
      <c r="M14" s="599">
        <f>G14*0.01/'TB5'!F14</f>
        <v>0.19977867070971728</v>
      </c>
    </row>
    <row r="15" spans="1:13" s="98" customFormat="1" ht="15" customHeight="1">
      <c r="A15" s="102">
        <v>1919</v>
      </c>
      <c r="B15" s="457">
        <f>avgpeinc!Y8</f>
        <v>253791.87084795724</v>
      </c>
      <c r="C15" s="343">
        <f>avgpeinc!Z8</f>
        <v>271584.86120880232</v>
      </c>
      <c r="D15" s="382"/>
      <c r="E15" s="342"/>
      <c r="F15" s="342"/>
      <c r="G15" s="99">
        <f>avgpeinc!AD8</f>
        <v>399727.07243582973</v>
      </c>
      <c r="H15" s="569">
        <f>B15*0.01/'TB5'!B15</f>
        <v>0.21007460309411768</v>
      </c>
      <c r="I15" s="580">
        <f>C15*0.01/'TB5'!B15</f>
        <v>0.22480263742958811</v>
      </c>
      <c r="J15" s="614"/>
      <c r="K15" s="580"/>
      <c r="L15" s="614"/>
      <c r="M15" s="600">
        <f>G15*0.01/'TB5'!F15</f>
        <v>0.21993811795685736</v>
      </c>
    </row>
    <row r="16" spans="1:13" s="98" customFormat="1" ht="15" customHeight="1">
      <c r="A16" s="103">
        <v>1920</v>
      </c>
      <c r="B16" s="456">
        <f>avgpeinc!Y9</f>
        <v>217491.18175182541</v>
      </c>
      <c r="C16" s="344">
        <f>avgpeinc!Z9</f>
        <v>235559.0522359981</v>
      </c>
      <c r="D16" s="381"/>
      <c r="E16" s="341"/>
      <c r="F16" s="341"/>
      <c r="G16" s="95">
        <f>avgpeinc!AD9</f>
        <v>345764.69035617728</v>
      </c>
      <c r="H16" s="568">
        <f>B16*0.01/'TB5'!B16</f>
        <v>0.1840260223917472</v>
      </c>
      <c r="I16" s="579">
        <f>C16*0.01/'TB5'!B16</f>
        <v>0.19931380698839163</v>
      </c>
      <c r="J16" s="613"/>
      <c r="K16" s="579"/>
      <c r="L16" s="613"/>
      <c r="M16" s="599">
        <f>G16*0.01/'TB5'!F16</f>
        <v>0.19425811797286471</v>
      </c>
    </row>
    <row r="17" spans="1:13" s="98" customFormat="1" ht="15" customHeight="1">
      <c r="A17" s="103">
        <v>1921</v>
      </c>
      <c r="B17" s="456">
        <f>avgpeinc!Y10</f>
        <v>192891.85330485771</v>
      </c>
      <c r="C17" s="344">
        <f>avgpeinc!Z10</f>
        <v>209011.11173702343</v>
      </c>
      <c r="D17" s="381"/>
      <c r="E17" s="341"/>
      <c r="F17" s="341"/>
      <c r="G17" s="95">
        <f>avgpeinc!AD10</f>
        <v>305836.53170497564</v>
      </c>
      <c r="H17" s="568">
        <f>B17*0.01/'TB5'!B17</f>
        <v>0.18099041031887289</v>
      </c>
      <c r="I17" s="579">
        <f>C17*0.01/'TB5'!B17</f>
        <v>0.19611510919904149</v>
      </c>
      <c r="J17" s="613"/>
      <c r="K17" s="579"/>
      <c r="L17" s="613"/>
      <c r="M17" s="599">
        <f>G17*0.01/'TB5'!F17</f>
        <v>0.19099138346976918</v>
      </c>
    </row>
    <row r="18" spans="1:13" s="98" customFormat="1" ht="15" customHeight="1">
      <c r="A18" s="103">
        <v>1922</v>
      </c>
      <c r="B18" s="456">
        <f>avgpeinc!Y11</f>
        <v>203906.60848627437</v>
      </c>
      <c r="C18" s="344">
        <f>avgpeinc!Z11</f>
        <v>222231.50959283588</v>
      </c>
      <c r="D18" s="381"/>
      <c r="E18" s="341"/>
      <c r="F18" s="341"/>
      <c r="G18" s="95">
        <f>avgpeinc!AD11</f>
        <v>323220.68414853234</v>
      </c>
      <c r="H18" s="568">
        <f>B18*0.01/'TB5'!B18</f>
        <v>0.17626613263747531</v>
      </c>
      <c r="I18" s="579">
        <f>C18*0.01/'TB5'!B18</f>
        <v>0.19210700936528974</v>
      </c>
      <c r="J18" s="613"/>
      <c r="K18" s="579"/>
      <c r="L18" s="613"/>
      <c r="M18" s="599">
        <f>G18*0.01/'TB5'!F18</f>
        <v>0.18649237774593774</v>
      </c>
    </row>
    <row r="19" spans="1:13" s="98" customFormat="1" ht="15" customHeight="1">
      <c r="A19" s="103">
        <v>1923</v>
      </c>
      <c r="B19" s="456">
        <f>avgpeinc!Y12</f>
        <v>219798.93095366194</v>
      </c>
      <c r="C19" s="344">
        <f>avgpeinc!Z12</f>
        <v>238545.03962766664</v>
      </c>
      <c r="D19" s="381"/>
      <c r="E19" s="341"/>
      <c r="F19" s="341"/>
      <c r="G19" s="95">
        <f>avgpeinc!AD12</f>
        <v>348020.58166753699</v>
      </c>
      <c r="H19" s="568">
        <f>B19*0.01/'TB5'!B19</f>
        <v>0.16885257938925011</v>
      </c>
      <c r="I19" s="579">
        <f>C19*0.01/'TB5'!B19</f>
        <v>0.1832535994005085</v>
      </c>
      <c r="J19" s="613"/>
      <c r="K19" s="579"/>
      <c r="L19" s="613"/>
      <c r="M19" s="599">
        <f>G19*0.01/'TB5'!F19</f>
        <v>0.1785457275251722</v>
      </c>
    </row>
    <row r="20" spans="1:13" s="98" customFormat="1" ht="15" customHeight="1">
      <c r="A20" s="103">
        <v>1924</v>
      </c>
      <c r="B20" s="456">
        <f>avgpeinc!Y13</f>
        <v>226251.29173106019</v>
      </c>
      <c r="C20" s="344">
        <f>avgpeinc!Z13</f>
        <v>244958.61008897796</v>
      </c>
      <c r="D20" s="381"/>
      <c r="E20" s="341"/>
      <c r="F20" s="341"/>
      <c r="G20" s="95">
        <f>avgpeinc!AD13</f>
        <v>357527.22396025527</v>
      </c>
      <c r="H20" s="568">
        <f>B20*0.01/'TB5'!B20</f>
        <v>0.17605322649450184</v>
      </c>
      <c r="I20" s="579">
        <f>C20*0.01/'TB5'!B20</f>
        <v>0.19060997766605375</v>
      </c>
      <c r="J20" s="613"/>
      <c r="K20" s="579"/>
      <c r="L20" s="613"/>
      <c r="M20" s="599">
        <f>G20*0.01/'TB5'!F20</f>
        <v>0.18582635391144928</v>
      </c>
    </row>
    <row r="21" spans="1:13" s="98" customFormat="1" ht="15" customHeight="1">
      <c r="A21" s="103">
        <v>1925</v>
      </c>
      <c r="B21" s="456">
        <f>avgpeinc!Y14</f>
        <v>260961.31028635014</v>
      </c>
      <c r="C21" s="344">
        <f>avgpeinc!Z14</f>
        <v>278694.09372064099</v>
      </c>
      <c r="D21" s="381"/>
      <c r="E21" s="341"/>
      <c r="F21" s="341"/>
      <c r="G21" s="95">
        <f>avgpeinc!AD14</f>
        <v>408552.89648806164</v>
      </c>
      <c r="H21" s="568">
        <f>B21*0.01/'TB5'!B21</f>
        <v>0.19947325936289081</v>
      </c>
      <c r="I21" s="579">
        <f>C21*0.01/'TB5'!B21</f>
        <v>0.21302782078555124</v>
      </c>
      <c r="J21" s="613"/>
      <c r="K21" s="579"/>
      <c r="L21" s="613"/>
      <c r="M21" s="599">
        <f>G21*0.01/'TB5'!F21</f>
        <v>0.20863841998353511</v>
      </c>
    </row>
    <row r="22" spans="1:13" s="98" customFormat="1" ht="15" customHeight="1">
      <c r="A22" s="103">
        <v>1926</v>
      </c>
      <c r="B22" s="456">
        <f>avgpeinc!Y15</f>
        <v>290495.57233232475</v>
      </c>
      <c r="C22" s="344">
        <f>avgpeinc!Z15</f>
        <v>307871.47841833706</v>
      </c>
      <c r="D22" s="381"/>
      <c r="E22" s="341"/>
      <c r="F22" s="341"/>
      <c r="G22" s="95">
        <f>avgpeinc!AD15</f>
        <v>453079.2114798915</v>
      </c>
      <c r="H22" s="568">
        <f>B22*0.01/'TB5'!B22</f>
        <v>0.21214559005311795</v>
      </c>
      <c r="I22" s="579">
        <f>C22*0.01/'TB5'!B22</f>
        <v>0.22483501529884126</v>
      </c>
      <c r="J22" s="613"/>
      <c r="K22" s="579"/>
      <c r="L22" s="613"/>
      <c r="M22" s="599">
        <f>G22*0.01/'TB5'!F22</f>
        <v>0.22078011608691095</v>
      </c>
    </row>
    <row r="23" spans="1:13" s="98" customFormat="1" ht="15" customHeight="1">
      <c r="A23" s="103">
        <v>1927</v>
      </c>
      <c r="B23" s="456">
        <f>avgpeinc!Y16</f>
        <v>273247.50551485998</v>
      </c>
      <c r="C23" s="344">
        <f>avgpeinc!Z16</f>
        <v>291397.30284030747</v>
      </c>
      <c r="D23" s="381"/>
      <c r="E23" s="341"/>
      <c r="F23" s="341"/>
      <c r="G23" s="95">
        <f>avgpeinc!AD16</f>
        <v>427943.53044227965</v>
      </c>
      <c r="H23" s="568">
        <f>B23*0.01/'TB5'!B23</f>
        <v>0.20328189669760413</v>
      </c>
      <c r="I23" s="579">
        <f>C23*0.01/'TB5'!B23</f>
        <v>0.21678439955867204</v>
      </c>
      <c r="J23" s="613"/>
      <c r="K23" s="579"/>
      <c r="L23" s="613"/>
      <c r="M23" s="599">
        <f>G23*0.01/'TB5'!F23</f>
        <v>0.21215472275010533</v>
      </c>
    </row>
    <row r="24" spans="1:13" s="98" customFormat="1" ht="15" customHeight="1">
      <c r="A24" s="103">
        <v>1928</v>
      </c>
      <c r="B24" s="456">
        <f>avgpeinc!Y17</f>
        <v>290615.67947853741</v>
      </c>
      <c r="C24" s="344">
        <f>avgpeinc!Z17</f>
        <v>308482.34741541743</v>
      </c>
      <c r="D24" s="381"/>
      <c r="E24" s="341"/>
      <c r="F24" s="341"/>
      <c r="G24" s="95">
        <f>avgpeinc!AD17</f>
        <v>454789.39643981023</v>
      </c>
      <c r="H24" s="568">
        <f>B24*0.01/'TB5'!B24</f>
        <v>0.21388907964663129</v>
      </c>
      <c r="I24" s="579">
        <f>C24*0.01/'TB5'!B24</f>
        <v>0.22703869761710105</v>
      </c>
      <c r="J24" s="613"/>
      <c r="K24" s="579"/>
      <c r="L24" s="613"/>
      <c r="M24" s="599">
        <f>G24*0.01/'TB5'!F24</f>
        <v>0.22248901770146312</v>
      </c>
    </row>
    <row r="25" spans="1:13" s="98" customFormat="1" ht="15" customHeight="1">
      <c r="A25" s="102">
        <v>1929</v>
      </c>
      <c r="B25" s="457">
        <f>avgpeinc!Y18</f>
        <v>301719.63211479236</v>
      </c>
      <c r="C25" s="343">
        <f>avgpeinc!Z18</f>
        <v>320474.25365366467</v>
      </c>
      <c r="D25" s="382"/>
      <c r="E25" s="342"/>
      <c r="F25" s="342"/>
      <c r="G25" s="99">
        <f>avgpeinc!AD18</f>
        <v>474271.76635183237</v>
      </c>
      <c r="H25" s="569">
        <f>B25*0.01/'TB5'!B25</f>
        <v>0.21163062361182725</v>
      </c>
      <c r="I25" s="580">
        <f>C25*0.01/'TB5'!B25</f>
        <v>0.22478539323704436</v>
      </c>
      <c r="J25" s="614"/>
      <c r="K25" s="580"/>
      <c r="L25" s="614"/>
      <c r="M25" s="600">
        <f>G25*0.01/'TB5'!F25</f>
        <v>0.22032433895142287</v>
      </c>
    </row>
    <row r="26" spans="1:13" s="98" customFormat="1" ht="15" customHeight="1">
      <c r="A26" s="103">
        <v>1930</v>
      </c>
      <c r="B26" s="456">
        <f>avgpeinc!Y19</f>
        <v>232150.3629126017</v>
      </c>
      <c r="C26" s="344">
        <f>avgpeinc!Z19</f>
        <v>248867.77980445256</v>
      </c>
      <c r="D26" s="381"/>
      <c r="E26" s="341"/>
      <c r="F26" s="341"/>
      <c r="G26" s="95">
        <f>avgpeinc!AD19</f>
        <v>368894.73426840297</v>
      </c>
      <c r="H26" s="568">
        <f>B26*0.01/'TB5'!B26</f>
        <v>0.18087777716676365</v>
      </c>
      <c r="I26" s="579">
        <f>C26*0.01/'TB5'!B26</f>
        <v>0.19390299569078753</v>
      </c>
      <c r="J26" s="613"/>
      <c r="K26" s="579"/>
      <c r="L26" s="613"/>
      <c r="M26" s="599">
        <f>G26*0.01/'TB5'!F26</f>
        <v>0.18938068126667723</v>
      </c>
    </row>
    <row r="27" spans="1:13" s="98" customFormat="1" ht="15" customHeight="1">
      <c r="A27" s="103">
        <v>1931</v>
      </c>
      <c r="B27" s="456">
        <f>avgpeinc!Y20</f>
        <v>172603.73104477205</v>
      </c>
      <c r="C27" s="344">
        <f>avgpeinc!Z20</f>
        <v>188069.08092246583</v>
      </c>
      <c r="D27" s="381"/>
      <c r="E27" s="341"/>
      <c r="F27" s="341"/>
      <c r="G27" s="95">
        <f>avgpeinc!AD20</f>
        <v>276831.80940996017</v>
      </c>
      <c r="H27" s="568">
        <f>B27*0.01/'TB5'!B27</f>
        <v>0.1503263178009098</v>
      </c>
      <c r="I27" s="579">
        <f>C27*0.01/'TB5'!B27</f>
        <v>0.16379560427892578</v>
      </c>
      <c r="J27" s="613"/>
      <c r="K27" s="579"/>
      <c r="L27" s="613"/>
      <c r="M27" s="599">
        <f>G27*0.01/'TB5'!F27</f>
        <v>0.15878999803175145</v>
      </c>
    </row>
    <row r="28" spans="1:13" s="98" customFormat="1" ht="15" customHeight="1">
      <c r="A28" s="103">
        <v>1932</v>
      </c>
      <c r="B28" s="456">
        <f>avgpeinc!Y21</f>
        <v>134982.90704038169</v>
      </c>
      <c r="C28" s="344">
        <f>avgpeinc!Z21</f>
        <v>147727.54874455626</v>
      </c>
      <c r="D28" s="381"/>
      <c r="E28" s="341"/>
      <c r="F28" s="341"/>
      <c r="G28" s="95">
        <f>avgpeinc!AD21</f>
        <v>216719.02753574841</v>
      </c>
      <c r="H28" s="568">
        <f>B28*0.01/'TB5'!B28</f>
        <v>0.13912467749038385</v>
      </c>
      <c r="I28" s="579">
        <f>C28*0.01/'TB5'!B28</f>
        <v>0.15226037152528368</v>
      </c>
      <c r="J28" s="613"/>
      <c r="K28" s="579"/>
      <c r="L28" s="613"/>
      <c r="M28" s="599">
        <f>G28*0.01/'TB5'!F28</f>
        <v>0.14698120564024128</v>
      </c>
    </row>
    <row r="29" spans="1:13" s="98" customFormat="1" ht="15" customHeight="1">
      <c r="A29" s="103">
        <v>1933</v>
      </c>
      <c r="B29" s="456">
        <f>avgpeinc!Y22</f>
        <v>142572.00914036456</v>
      </c>
      <c r="C29" s="344">
        <f>avgpeinc!Z22</f>
        <v>155359.01922003966</v>
      </c>
      <c r="D29" s="381"/>
      <c r="E29" s="341"/>
      <c r="F29" s="341"/>
      <c r="G29" s="95">
        <f>avgpeinc!AD22</f>
        <v>228410.95978171445</v>
      </c>
      <c r="H29" s="568">
        <f>B29*0.01/'TB5'!B29</f>
        <v>0.15156593803209997</v>
      </c>
      <c r="I29" s="579">
        <f>C29*0.01/'TB5'!B29</f>
        <v>0.16515959634580027</v>
      </c>
      <c r="J29" s="613"/>
      <c r="K29" s="579"/>
      <c r="L29" s="613"/>
      <c r="M29" s="599">
        <f>G29*0.01/'TB5'!F29</f>
        <v>0.15956058224597472</v>
      </c>
    </row>
    <row r="30" spans="1:13" s="98" customFormat="1" ht="15" customHeight="1">
      <c r="A30" s="103">
        <v>1934</v>
      </c>
      <c r="B30" s="456">
        <f>avgpeinc!Y23</f>
        <v>180891.71675955545</v>
      </c>
      <c r="C30" s="344">
        <f>avgpeinc!Z23</f>
        <v>195365.91248670878</v>
      </c>
      <c r="D30" s="381"/>
      <c r="E30" s="341"/>
      <c r="F30" s="341"/>
      <c r="G30" s="95">
        <f>avgpeinc!AD23</f>
        <v>288887.24387974391</v>
      </c>
      <c r="H30" s="568">
        <f>B30*0.01/'TB5'!B30</f>
        <v>0.17151406316550433</v>
      </c>
      <c r="I30" s="579">
        <f>C30*0.01/'TB5'!B30</f>
        <v>0.18523789842279625</v>
      </c>
      <c r="J30" s="613"/>
      <c r="K30" s="579"/>
      <c r="L30" s="613"/>
      <c r="M30" s="599">
        <f>G30*0.01/'TB5'!F30</f>
        <v>0.1797053366808988</v>
      </c>
    </row>
    <row r="31" spans="1:13" s="98" customFormat="1" ht="15" customHeight="1">
      <c r="A31" s="103">
        <v>1935</v>
      </c>
      <c r="B31" s="456">
        <f>avgpeinc!Y24</f>
        <v>201014.85699168121</v>
      </c>
      <c r="C31" s="344">
        <f>avgpeinc!Z24</f>
        <v>218741.91834529597</v>
      </c>
      <c r="D31" s="381"/>
      <c r="E31" s="341"/>
      <c r="F31" s="341"/>
      <c r="G31" s="95">
        <f>avgpeinc!AD24</f>
        <v>323455.01766310091</v>
      </c>
      <c r="H31" s="568">
        <f>B31*0.01/'TB5'!B31</f>
        <v>0.173610198937351</v>
      </c>
      <c r="I31" s="579">
        <f>C31*0.01/'TB5'!B31</f>
        <v>0.18892050333093643</v>
      </c>
      <c r="J31" s="613"/>
      <c r="K31" s="579"/>
      <c r="L31" s="613"/>
      <c r="M31" s="599">
        <f>G31*0.01/'TB5'!F31</f>
        <v>0.18315201256332134</v>
      </c>
    </row>
    <row r="32" spans="1:13" s="98" customFormat="1" ht="15" customHeight="1">
      <c r="A32" s="103">
        <v>1936</v>
      </c>
      <c r="B32" s="456">
        <f>avgpeinc!Y25</f>
        <v>246310.88342740541</v>
      </c>
      <c r="C32" s="344">
        <f>avgpeinc!Z25</f>
        <v>263793.53492017457</v>
      </c>
      <c r="D32" s="381"/>
      <c r="E32" s="341"/>
      <c r="F32" s="341"/>
      <c r="G32" s="95">
        <f>avgpeinc!AD25</f>
        <v>392278.28585347685</v>
      </c>
      <c r="H32" s="568">
        <f>B32*0.01/'TB5'!B32</f>
        <v>0.19243977480358596</v>
      </c>
      <c r="I32" s="579">
        <f>C32*0.01/'TB5'!B32</f>
        <v>0.2060987632714246</v>
      </c>
      <c r="J32" s="613"/>
      <c r="K32" s="579"/>
      <c r="L32" s="613"/>
      <c r="M32" s="599">
        <f>G32*0.01/'TB5'!F32</f>
        <v>0.20086466110337142</v>
      </c>
    </row>
    <row r="33" spans="1:13" s="98" customFormat="1" ht="15" customHeight="1">
      <c r="A33" s="103">
        <v>1937</v>
      </c>
      <c r="B33" s="456">
        <f>avgpeinc!Y26</f>
        <v>259492.85587836089</v>
      </c>
      <c r="C33" s="344">
        <f>avgpeinc!Z26</f>
        <v>279853.30017108511</v>
      </c>
      <c r="D33" s="381"/>
      <c r="E33" s="341"/>
      <c r="F33" s="341"/>
      <c r="G33" s="95">
        <f>avgpeinc!AD26</f>
        <v>414897.34464961512</v>
      </c>
      <c r="H33" s="568">
        <f>B33*0.01/'TB5'!B33</f>
        <v>0.1904194789991269</v>
      </c>
      <c r="I33" s="579">
        <f>C33*0.01/'TB5'!B33</f>
        <v>0.20536025716154643</v>
      </c>
      <c r="J33" s="613"/>
      <c r="K33" s="579"/>
      <c r="L33" s="613"/>
      <c r="M33" s="599">
        <f>G33*0.01/'TB5'!F33</f>
        <v>0.19953861635590872</v>
      </c>
    </row>
    <row r="34" spans="1:13" s="98" customFormat="1" ht="15" customHeight="1">
      <c r="A34" s="103">
        <v>1938</v>
      </c>
      <c r="B34" s="456">
        <f>avgpeinc!Y27</f>
        <v>217713.85834498427</v>
      </c>
      <c r="C34" s="344">
        <f>avgpeinc!Z27</f>
        <v>236073.01775947088</v>
      </c>
      <c r="D34" s="381"/>
      <c r="E34" s="341"/>
      <c r="F34" s="341"/>
      <c r="G34" s="95">
        <f>avgpeinc!AD27</f>
        <v>348725.31714329985</v>
      </c>
      <c r="H34" s="568">
        <f>B34*0.01/'TB5'!B34</f>
        <v>0.17193116656586765</v>
      </c>
      <c r="I34" s="579">
        <f>C34*0.01/'TB5'!B34</f>
        <v>0.18642960832468156</v>
      </c>
      <c r="J34" s="613"/>
      <c r="K34" s="579"/>
      <c r="L34" s="613"/>
      <c r="M34" s="599">
        <f>G34*0.01/'TB5'!F34</f>
        <v>0.18069771878429783</v>
      </c>
    </row>
    <row r="35" spans="1:13" s="98" customFormat="1" ht="15" customHeight="1">
      <c r="A35" s="102">
        <v>1939</v>
      </c>
      <c r="B35" s="457">
        <f>avgpeinc!Y28</f>
        <v>250396.74299115257</v>
      </c>
      <c r="C35" s="343">
        <f>avgpeinc!Z28</f>
        <v>269187.16145024006</v>
      </c>
      <c r="D35" s="382"/>
      <c r="E35" s="342"/>
      <c r="F35" s="342"/>
      <c r="G35" s="99">
        <f>avgpeinc!AD28</f>
        <v>398234.14770936186</v>
      </c>
      <c r="H35" s="569">
        <f>B35*0.01/'TB5'!B35</f>
        <v>0.18481136220024932</v>
      </c>
      <c r="I35" s="580">
        <f>C35*0.01/'TB5'!B35</f>
        <v>0.19868008425411152</v>
      </c>
      <c r="J35" s="614"/>
      <c r="K35" s="580"/>
      <c r="L35" s="614"/>
      <c r="M35" s="600">
        <f>G35*0.01/'TB5'!F35</f>
        <v>0.19316701046153567</v>
      </c>
    </row>
    <row r="36" spans="1:13" s="98" customFormat="1" ht="15" customHeight="1">
      <c r="A36" s="103">
        <v>1940</v>
      </c>
      <c r="B36" s="456">
        <f>avgpeinc!Y29</f>
        <v>283729.08015666681</v>
      </c>
      <c r="C36" s="344">
        <f>avgpeinc!Z29</f>
        <v>302556.73014574224</v>
      </c>
      <c r="D36" s="381"/>
      <c r="E36" s="341"/>
      <c r="F36" s="341"/>
      <c r="G36" s="95">
        <f>avgpeinc!AD29</f>
        <v>449245.56674933759</v>
      </c>
      <c r="H36" s="568">
        <f>B36*0.01/'TB5'!B36</f>
        <v>0.19305443218113641</v>
      </c>
      <c r="I36" s="579">
        <f>C36*0.01/'TB5'!B36</f>
        <v>0.20586510804114744</v>
      </c>
      <c r="J36" s="613"/>
      <c r="K36" s="579"/>
      <c r="L36" s="613"/>
      <c r="M36" s="599">
        <f>G36*0.01/'TB5'!F36</f>
        <v>0.20106204877121114</v>
      </c>
    </row>
    <row r="37" spans="1:13" s="98" customFormat="1" ht="15" customHeight="1">
      <c r="A37" s="103">
        <v>1941</v>
      </c>
      <c r="B37" s="456">
        <f>avgpeinc!Y30</f>
        <v>339583.02324375795</v>
      </c>
      <c r="C37" s="344">
        <f>avgpeinc!Z30</f>
        <v>360406.75573775929</v>
      </c>
      <c r="D37" s="381"/>
      <c r="E37" s="341"/>
      <c r="F37" s="341"/>
      <c r="G37" s="95">
        <f>avgpeinc!AD30</f>
        <v>542906.85576686275</v>
      </c>
      <c r="H37" s="568">
        <f>B37*0.01/'TB5'!B37</f>
        <v>0.19486650070173528</v>
      </c>
      <c r="I37" s="579">
        <f>C37*0.01/'TB5'!B37</f>
        <v>0.20681600231077854</v>
      </c>
      <c r="J37" s="613"/>
      <c r="K37" s="579"/>
      <c r="L37" s="613"/>
      <c r="M37" s="599">
        <f>G37*0.01/'TB5'!F37</f>
        <v>0.20278334549822039</v>
      </c>
    </row>
    <row r="38" spans="1:13" s="98" customFormat="1" ht="15" customHeight="1">
      <c r="A38" s="103">
        <v>1942</v>
      </c>
      <c r="B38" s="456">
        <f>avgpeinc!Y31</f>
        <v>381094.48725813912</v>
      </c>
      <c r="C38" s="344">
        <f>avgpeinc!Z31</f>
        <v>407044.93682161818</v>
      </c>
      <c r="D38" s="381"/>
      <c r="E38" s="341"/>
      <c r="F38" s="341"/>
      <c r="G38" s="95">
        <f>avgpeinc!AD31</f>
        <v>617413.06383347965</v>
      </c>
      <c r="H38" s="568">
        <f>B38*0.01/'TB5'!B38</f>
        <v>0.18493947624601151</v>
      </c>
      <c r="I38" s="579">
        <f>C38*0.01/'TB5'!B38</f>
        <v>0.19753284274980853</v>
      </c>
      <c r="J38" s="613"/>
      <c r="K38" s="579"/>
      <c r="L38" s="613"/>
      <c r="M38" s="599">
        <f>G38*0.01/'TB5'!F38</f>
        <v>0.19315474380193703</v>
      </c>
    </row>
    <row r="39" spans="1:13" s="98" customFormat="1" ht="15" customHeight="1">
      <c r="A39" s="103">
        <v>1943</v>
      </c>
      <c r="B39" s="456">
        <f>avgpeinc!Y32</f>
        <v>408604.93260876101</v>
      </c>
      <c r="C39" s="344">
        <f>avgpeinc!Z32</f>
        <v>438267.86333561427</v>
      </c>
      <c r="D39" s="381"/>
      <c r="E39" s="341"/>
      <c r="F39" s="341"/>
      <c r="G39" s="95">
        <f>avgpeinc!AD32</f>
        <v>667655.34939666127</v>
      </c>
      <c r="H39" s="568">
        <f>B39*0.01/'TB5'!B39</f>
        <v>0.17183143244298127</v>
      </c>
      <c r="I39" s="579">
        <f>C39*0.01/'TB5'!B39</f>
        <v>0.18430564278770201</v>
      </c>
      <c r="J39" s="613"/>
      <c r="K39" s="579"/>
      <c r="L39" s="613"/>
      <c r="M39" s="599">
        <f>G39*0.01/'TB5'!F39</f>
        <v>0.17972589225421656</v>
      </c>
    </row>
    <row r="40" spans="1:13" s="98" customFormat="1" ht="15" customHeight="1">
      <c r="A40" s="103">
        <v>1944</v>
      </c>
      <c r="B40" s="456">
        <f>avgpeinc!Y33</f>
        <v>364191.14006010036</v>
      </c>
      <c r="C40" s="344">
        <f>avgpeinc!Z33</f>
        <v>396379.75138570945</v>
      </c>
      <c r="D40" s="381"/>
      <c r="E40" s="341"/>
      <c r="F40" s="341"/>
      <c r="G40" s="95">
        <f>avgpeinc!AD33</f>
        <v>605682.20980621525</v>
      </c>
      <c r="H40" s="568">
        <f>B40*0.01/'TB5'!B40</f>
        <v>0.14836380108032698</v>
      </c>
      <c r="I40" s="579">
        <f>C40*0.01/'TB5'!B40</f>
        <v>0.16147676348511403</v>
      </c>
      <c r="J40" s="613"/>
      <c r="K40" s="579"/>
      <c r="L40" s="613"/>
      <c r="M40" s="599">
        <f>G40*0.01/'TB5'!F40</f>
        <v>0.15667391052262952</v>
      </c>
    </row>
    <row r="41" spans="1:13" s="98" customFormat="1" ht="15" customHeight="1">
      <c r="A41" s="103">
        <v>1945</v>
      </c>
      <c r="B41" s="456">
        <f>avgpeinc!Y34</f>
        <v>336687.39700069383</v>
      </c>
      <c r="C41" s="344">
        <f>avgpeinc!Z34</f>
        <v>368913.51165494771</v>
      </c>
      <c r="D41" s="381"/>
      <c r="E41" s="341"/>
      <c r="F41" s="341"/>
      <c r="G41" s="95">
        <f>avgpeinc!AD34</f>
        <v>566153.53425333626</v>
      </c>
      <c r="H41" s="568">
        <f>B41*0.01/'TB5'!B41</f>
        <v>0.14279863804764423</v>
      </c>
      <c r="I41" s="579">
        <f>C41*0.01/'TB5'!B41</f>
        <v>0.1564666438096336</v>
      </c>
      <c r="J41" s="613"/>
      <c r="K41" s="579"/>
      <c r="L41" s="613"/>
      <c r="M41" s="599">
        <f>G41*0.01/'TB5'!F41</f>
        <v>0.15119438770550478</v>
      </c>
    </row>
    <row r="42" spans="1:13" s="98" customFormat="1" ht="15" customHeight="1">
      <c r="A42" s="103">
        <v>1946</v>
      </c>
      <c r="B42" s="456">
        <f>avgpeinc!Y35</f>
        <v>291783.76692219183</v>
      </c>
      <c r="C42" s="344">
        <f>avgpeinc!Z35</f>
        <v>322593.98705593462</v>
      </c>
      <c r="D42" s="381"/>
      <c r="E42" s="341"/>
      <c r="F42" s="341"/>
      <c r="G42" s="95">
        <f>avgpeinc!AD35</f>
        <v>498177.79481345596</v>
      </c>
      <c r="H42" s="568">
        <f>B42*0.01/'TB5'!B42</f>
        <v>0.14156551756813204</v>
      </c>
      <c r="I42" s="579">
        <f>C42*0.01/'TB5'!B42</f>
        <v>0.15651379521095402</v>
      </c>
      <c r="J42" s="613"/>
      <c r="K42" s="579"/>
      <c r="L42" s="613"/>
      <c r="M42" s="599">
        <f>G42*0.01/'TB5'!F42</f>
        <v>0.15097194030959085</v>
      </c>
    </row>
    <row r="43" spans="1:13" s="98" customFormat="1" ht="15" customHeight="1">
      <c r="A43" s="103">
        <v>1947</v>
      </c>
      <c r="B43" s="456">
        <f>avgpeinc!Y36</f>
        <v>290936.19704560889</v>
      </c>
      <c r="C43" s="344">
        <f>avgpeinc!Z36</f>
        <v>318388.20835586631</v>
      </c>
      <c r="D43" s="381"/>
      <c r="E43" s="341"/>
      <c r="F43" s="341"/>
      <c r="G43" s="95">
        <f>avgpeinc!AD36</f>
        <v>493971.18426859129</v>
      </c>
      <c r="H43" s="568">
        <f>B43*0.01/'TB5'!B43</f>
        <v>0.14574717678583135</v>
      </c>
      <c r="I43" s="579">
        <f>C43*0.01/'TB5'!B43</f>
        <v>0.15949951556729794</v>
      </c>
      <c r="J43" s="613"/>
      <c r="K43" s="579"/>
      <c r="L43" s="613"/>
      <c r="M43" s="599">
        <f>G43*0.01/'TB5'!F43</f>
        <v>0.15467147021456173</v>
      </c>
    </row>
    <row r="44" spans="1:13" s="98" customFormat="1" ht="15" customHeight="1">
      <c r="A44" s="103">
        <v>1948</v>
      </c>
      <c r="B44" s="456">
        <f>avgpeinc!Y37</f>
        <v>329425.49736096093</v>
      </c>
      <c r="C44" s="344">
        <f>avgpeinc!Z37</f>
        <v>357778.80776234559</v>
      </c>
      <c r="D44" s="381"/>
      <c r="E44" s="341"/>
      <c r="F44" s="341"/>
      <c r="G44" s="95">
        <f>avgpeinc!AD37</f>
        <v>558646.04812845972</v>
      </c>
      <c r="H44" s="568">
        <f>B44*0.01/'TB5'!B44</f>
        <v>0.15765944426762743</v>
      </c>
      <c r="I44" s="579">
        <f>C44*0.01/'TB5'!B44</f>
        <v>0.17122902888339189</v>
      </c>
      <c r="J44" s="613"/>
      <c r="K44" s="579"/>
      <c r="L44" s="613"/>
      <c r="M44" s="599">
        <f>G44*0.01/'TB5'!F44</f>
        <v>0.16670378167915464</v>
      </c>
    </row>
    <row r="45" spans="1:13" s="98" customFormat="1" ht="15" customHeight="1">
      <c r="A45" s="102">
        <v>1949</v>
      </c>
      <c r="B45" s="457">
        <f>avgpeinc!Y38</f>
        <v>307046.29940288456</v>
      </c>
      <c r="C45" s="343">
        <f>avgpeinc!Z38</f>
        <v>333537.58171227702</v>
      </c>
      <c r="D45" s="382"/>
      <c r="E45" s="342"/>
      <c r="F45" s="342"/>
      <c r="G45" s="99">
        <f>avgpeinc!AD38</f>
        <v>521479.61248564662</v>
      </c>
      <c r="H45" s="569">
        <f>B45*0.01/'TB5'!B45</f>
        <v>0.15173325798983436</v>
      </c>
      <c r="I45" s="580">
        <f>C45*0.01/'TB5'!B45</f>
        <v>0.16482447120735091</v>
      </c>
      <c r="J45" s="614"/>
      <c r="K45" s="580"/>
      <c r="L45" s="614"/>
      <c r="M45" s="600">
        <f>G45*0.01/'TB5'!F45</f>
        <v>0.16027813274087913</v>
      </c>
    </row>
    <row r="46" spans="1:13" s="98" customFormat="1" ht="15" customHeight="1">
      <c r="A46" s="103">
        <v>1950</v>
      </c>
      <c r="B46" s="456">
        <f>avgpeinc!Y39</f>
        <v>349199.17427478801</v>
      </c>
      <c r="C46" s="344">
        <f>avgpeinc!Z39</f>
        <v>376371.48489463667</v>
      </c>
      <c r="D46" s="381"/>
      <c r="E46" s="341"/>
      <c r="F46" s="341"/>
      <c r="G46" s="95">
        <f>avgpeinc!AD39</f>
        <v>590025.00073433202</v>
      </c>
      <c r="H46" s="568">
        <f>B46*0.01/'TB5'!B46</f>
        <v>0.1584802781373737</v>
      </c>
      <c r="I46" s="579">
        <f>C46*0.01/'TB5'!B46</f>
        <v>0.17081213818146443</v>
      </c>
      <c r="J46" s="613"/>
      <c r="K46" s="579"/>
      <c r="L46" s="613"/>
      <c r="M46" s="599">
        <f>G46*0.01/'TB5'!F46</f>
        <v>0.16684197560207883</v>
      </c>
    </row>
    <row r="47" spans="1:13" s="98" customFormat="1" ht="15" customHeight="1">
      <c r="A47" s="103">
        <v>1951</v>
      </c>
      <c r="B47" s="456">
        <f>avgpeinc!Y40</f>
        <v>352358.63823176833</v>
      </c>
      <c r="C47" s="344">
        <f>avgpeinc!Z40</f>
        <v>381770.45266877889</v>
      </c>
      <c r="D47" s="381"/>
      <c r="E47" s="341"/>
      <c r="F47" s="341"/>
      <c r="G47" s="95">
        <f>avgpeinc!AD40</f>
        <v>598905.97443127295</v>
      </c>
      <c r="H47" s="568">
        <f>B47*0.01/'TB5'!B47</f>
        <v>0.14943209846213729</v>
      </c>
      <c r="I47" s="579">
        <f>C47*0.01/'TB5'!B47</f>
        <v>0.16190538185588954</v>
      </c>
      <c r="J47" s="613"/>
      <c r="K47" s="579"/>
      <c r="L47" s="613"/>
      <c r="M47" s="599">
        <f>G47*0.01/'TB5'!F47</f>
        <v>0.15787413032552275</v>
      </c>
    </row>
    <row r="48" spans="1:13" s="98" customFormat="1" ht="15" customHeight="1">
      <c r="A48" s="103">
        <v>1952</v>
      </c>
      <c r="B48" s="456">
        <f>avgpeinc!Y41</f>
        <v>343332.51872840227</v>
      </c>
      <c r="C48" s="344">
        <f>avgpeinc!Z41</f>
        <v>373439.29261588544</v>
      </c>
      <c r="D48" s="381"/>
      <c r="E48" s="341"/>
      <c r="F48" s="341"/>
      <c r="G48" s="95">
        <f>avgpeinc!AD41</f>
        <v>584850.88538569934</v>
      </c>
      <c r="H48" s="568">
        <f>B48*0.01/'TB5'!B48</f>
        <v>0.14196291786913506</v>
      </c>
      <c r="I48" s="579">
        <f>C48*0.01/'TB5'!B48</f>
        <v>0.15441162352778673</v>
      </c>
      <c r="J48" s="613"/>
      <c r="K48" s="579"/>
      <c r="L48" s="613"/>
      <c r="M48" s="599">
        <f>G48*0.01/'TB5'!F48</f>
        <v>0.15006453298406217</v>
      </c>
    </row>
    <row r="49" spans="1:13" s="98" customFormat="1" ht="15" customHeight="1">
      <c r="A49" s="103">
        <v>1953</v>
      </c>
      <c r="B49" s="456">
        <f>avgpeinc!Y42</f>
        <v>330721.59842613206</v>
      </c>
      <c r="C49" s="344">
        <f>avgpeinc!Z42</f>
        <v>360782.19675820152</v>
      </c>
      <c r="D49" s="381"/>
      <c r="E49" s="341"/>
      <c r="F49" s="341"/>
      <c r="G49" s="95">
        <f>avgpeinc!AD42</f>
        <v>564453.23358092736</v>
      </c>
      <c r="H49" s="568">
        <f>B49*0.01/'TB5'!B49</f>
        <v>0.13259671205050114</v>
      </c>
      <c r="I49" s="579">
        <f>C49*0.01/'TB5'!B49</f>
        <v>0.1446489533316023</v>
      </c>
      <c r="J49" s="613"/>
      <c r="K49" s="579"/>
      <c r="L49" s="613"/>
      <c r="M49" s="599">
        <f>G49*0.01/'TB5'!F49</f>
        <v>0.14038505237357662</v>
      </c>
    </row>
    <row r="50" spans="1:13" s="98" customFormat="1" ht="15" customHeight="1">
      <c r="A50" s="103">
        <v>1954</v>
      </c>
      <c r="B50" s="456">
        <f>avgpeinc!Y43</f>
        <v>329507.0923271724</v>
      </c>
      <c r="C50" s="344">
        <f>avgpeinc!Z43</f>
        <v>358332.75608712574</v>
      </c>
      <c r="D50" s="381"/>
      <c r="E50" s="341"/>
      <c r="F50" s="341"/>
      <c r="G50" s="95">
        <f>avgpeinc!AD43</f>
        <v>560879.49753334199</v>
      </c>
      <c r="H50" s="568">
        <f>B50*0.01/'TB5'!B50</f>
        <v>0.13487352232759917</v>
      </c>
      <c r="I50" s="579">
        <f>C50*0.01/'TB5'!B50</f>
        <v>0.14667241496228534</v>
      </c>
      <c r="J50" s="613"/>
      <c r="K50" s="579"/>
      <c r="L50" s="613"/>
      <c r="M50" s="599">
        <f>G50*0.01/'TB5'!F50</f>
        <v>0.14247424170131714</v>
      </c>
    </row>
    <row r="51" spans="1:13" s="98" customFormat="1" ht="15" customHeight="1">
      <c r="A51" s="103">
        <v>1955</v>
      </c>
      <c r="B51" s="456">
        <f>avgpeinc!Y44</f>
        <v>369694.4857299095</v>
      </c>
      <c r="C51" s="344">
        <f>avgpeinc!Z44</f>
        <v>398264.01917335374</v>
      </c>
      <c r="D51" s="381"/>
      <c r="E51" s="341"/>
      <c r="F51" s="341"/>
      <c r="G51" s="95">
        <f>avgpeinc!AD44</f>
        <v>625748.88920733426</v>
      </c>
      <c r="H51" s="568">
        <f>B51*0.01/'TB5'!B51</f>
        <v>0.14128703344412968</v>
      </c>
      <c r="I51" s="579">
        <f>C51*0.01/'TB5'!B51</f>
        <v>0.15220552095994314</v>
      </c>
      <c r="J51" s="613"/>
      <c r="K51" s="579"/>
      <c r="L51" s="613"/>
      <c r="M51" s="599">
        <f>G51*0.01/'TB5'!F51</f>
        <v>0.14852999779681855</v>
      </c>
    </row>
    <row r="52" spans="1:13" s="98" customFormat="1" ht="15" customHeight="1">
      <c r="A52" s="103">
        <v>1956</v>
      </c>
      <c r="B52" s="456">
        <f>avgpeinc!Y45</f>
        <v>357076.59713379014</v>
      </c>
      <c r="C52" s="344">
        <f>avgpeinc!Z45</f>
        <v>387065.12895157689</v>
      </c>
      <c r="D52" s="381"/>
      <c r="E52" s="341"/>
      <c r="F52" s="341"/>
      <c r="G52" s="95">
        <f>avgpeinc!AD45</f>
        <v>606193.56871207245</v>
      </c>
      <c r="H52" s="568">
        <f>B52*0.01/'TB5'!B52</f>
        <v>0.1338850724154842</v>
      </c>
      <c r="I52" s="579">
        <f>C52*0.01/'TB5'!B52</f>
        <v>0.14512920542864291</v>
      </c>
      <c r="J52" s="613"/>
      <c r="K52" s="579"/>
      <c r="L52" s="613"/>
      <c r="M52" s="599">
        <f>G52*0.01/'TB5'!F52</f>
        <v>0.1411569804952367</v>
      </c>
    </row>
    <row r="53" spans="1:13" s="98" customFormat="1" ht="15" customHeight="1">
      <c r="A53" s="103">
        <v>1957</v>
      </c>
      <c r="B53" s="456">
        <f>avgpeinc!Y46</f>
        <v>351816.99004025373</v>
      </c>
      <c r="C53" s="344">
        <f>avgpeinc!Z46</f>
        <v>381643.05766314181</v>
      </c>
      <c r="D53" s="381"/>
      <c r="E53" s="341"/>
      <c r="F53" s="341"/>
      <c r="G53" s="95">
        <f>avgpeinc!AD46</f>
        <v>596852.02175343374</v>
      </c>
      <c r="H53" s="568">
        <f>B53*0.01/'TB5'!B53</f>
        <v>0.13166256695322617</v>
      </c>
      <c r="I53" s="579">
        <f>C53*0.01/'TB5'!B53</f>
        <v>0.14282455382856338</v>
      </c>
      <c r="J53" s="613"/>
      <c r="K53" s="579"/>
      <c r="L53" s="613"/>
      <c r="M53" s="599">
        <f>G53*0.01/'TB5'!F53</f>
        <v>0.13878230024631574</v>
      </c>
    </row>
    <row r="54" spans="1:13" s="98" customFormat="1" ht="15" customHeight="1">
      <c r="A54" s="103">
        <v>1958</v>
      </c>
      <c r="B54" s="456">
        <f>avgpeinc!Y47</f>
        <v>323992.99877980893</v>
      </c>
      <c r="C54" s="344">
        <f>avgpeinc!Z47</f>
        <v>353852.35852249368</v>
      </c>
      <c r="D54" s="381"/>
      <c r="E54" s="341"/>
      <c r="F54" s="341"/>
      <c r="G54" s="95">
        <f>avgpeinc!AD47</f>
        <v>551949.7988667168</v>
      </c>
      <c r="H54" s="568">
        <f>B54*0.01/'TB5'!B54</f>
        <v>0.12471967657644081</v>
      </c>
      <c r="I54" s="579">
        <f>C54*0.01/'TB5'!B54</f>
        <v>0.13621390547617754</v>
      </c>
      <c r="J54" s="613"/>
      <c r="K54" s="579"/>
      <c r="L54" s="613"/>
      <c r="M54" s="599">
        <f>G54*0.01/'TB5'!F54</f>
        <v>0.13201675994341497</v>
      </c>
    </row>
    <row r="55" spans="1:13" s="98" customFormat="1" ht="15" customHeight="1">
      <c r="A55" s="102">
        <v>1959</v>
      </c>
      <c r="B55" s="457">
        <f>avgpeinc!Y48</f>
        <v>360177.48927370767</v>
      </c>
      <c r="C55" s="343">
        <f>avgpeinc!Z48</f>
        <v>388350.86496837885</v>
      </c>
      <c r="D55" s="382"/>
      <c r="E55" s="342"/>
      <c r="F55" s="342"/>
      <c r="G55" s="99">
        <f>avgpeinc!AD48</f>
        <v>612186.50738478766</v>
      </c>
      <c r="H55" s="569">
        <f>B55*0.01/'TB5'!B55</f>
        <v>0.13066154113420073</v>
      </c>
      <c r="I55" s="580">
        <f>C55*0.01/'TB5'!B55</f>
        <v>0.14088199298598525</v>
      </c>
      <c r="J55" s="614"/>
      <c r="K55" s="580"/>
      <c r="L55" s="614"/>
      <c r="M55" s="600">
        <f>G55*0.01/'TB5'!F55</f>
        <v>0.13729994362073522</v>
      </c>
    </row>
    <row r="56" spans="1:13">
      <c r="A56" s="78">
        <v>1960</v>
      </c>
      <c r="B56" s="456">
        <f>avgpeinc!Y49</f>
        <v>353653.83036460064</v>
      </c>
      <c r="C56" s="344">
        <f>avgpeinc!Z49</f>
        <v>382036.3630827759</v>
      </c>
      <c r="D56" s="381"/>
      <c r="E56" s="341"/>
      <c r="F56" s="341"/>
      <c r="G56" s="95">
        <f>avgpeinc!AD49</f>
        <v>602469.62182251306</v>
      </c>
      <c r="H56" s="568">
        <f>B56*0.01/'TB5'!B56</f>
        <v>0.12591519166871307</v>
      </c>
      <c r="I56" s="579">
        <f>C56*0.01/'TB5'!B56</f>
        <v>0.13602053124206973</v>
      </c>
      <c r="J56" s="613"/>
      <c r="K56" s="579"/>
      <c r="L56" s="613"/>
      <c r="M56" s="599">
        <f>G56*0.01/'TB5'!F56</f>
        <v>0.13234932751045406</v>
      </c>
    </row>
    <row r="57" spans="1:13">
      <c r="A57" s="78">
        <v>1961</v>
      </c>
      <c r="B57" s="456">
        <f>avgpeinc!Y50</f>
        <v>354036.43123743054</v>
      </c>
      <c r="C57" s="344">
        <f>avgpeinc!Z50</f>
        <v>382651.31916228897</v>
      </c>
      <c r="D57" s="381"/>
      <c r="E57" s="341"/>
      <c r="F57" s="341"/>
      <c r="G57" s="95">
        <f>avgpeinc!AD50</f>
        <v>598022.90357446123</v>
      </c>
      <c r="H57" s="568">
        <f>B57*0.01/'TB5'!B57</f>
        <v>0.12453469911692411</v>
      </c>
      <c r="I57" s="579">
        <f>C57*0.01/'TB5'!B57</f>
        <v>0.13460017866526161</v>
      </c>
      <c r="J57" s="613"/>
      <c r="K57" s="579"/>
      <c r="L57" s="613"/>
      <c r="M57" s="599">
        <f>G57*0.01/'TB5'!F57</f>
        <v>0.13094237265161568</v>
      </c>
    </row>
    <row r="58" spans="1:13">
      <c r="A58" s="78">
        <v>1962</v>
      </c>
      <c r="B58" s="458">
        <f>avgpeinc!Y51</f>
        <v>375616.13529084309</v>
      </c>
      <c r="C58" s="345">
        <f>avgpeinc!Z51</f>
        <v>403621.91233659175</v>
      </c>
      <c r="D58" s="561">
        <f>avgpeinc!AA51</f>
        <v>368008.06001500867</v>
      </c>
      <c r="E58" s="561">
        <f>avgpeinc!AB51</f>
        <v>460872.84567994956</v>
      </c>
      <c r="F58" s="561">
        <f>avgpeinc!AC51</f>
        <v>326223.10053631669</v>
      </c>
      <c r="G58" s="92">
        <f>avgpeinc!AD51</f>
        <v>626016.43001302623</v>
      </c>
      <c r="H58" s="570">
        <f>B58*0.01/'TB5'!B58</f>
        <v>0.12573906779289246</v>
      </c>
      <c r="I58" s="581">
        <f>C58*0.01/'TB5'!B58</f>
        <v>0.13511411845684052</v>
      </c>
      <c r="J58" s="581">
        <f>D58*0.01/'TB5'!C58</f>
        <v>0.12189399451017381</v>
      </c>
      <c r="K58" s="581">
        <f>E58*0.01/'TB5'!D58</f>
        <v>0.10956121981143951</v>
      </c>
      <c r="L58" s="581">
        <f>F58*0.01/'TB5'!E58</f>
        <v>0.1773157715797424</v>
      </c>
      <c r="M58" s="588">
        <f>G58*0.01/'TB5'!F58</f>
        <v>0.13146777451038358</v>
      </c>
    </row>
    <row r="59" spans="1:13">
      <c r="A59" s="78">
        <v>1963</v>
      </c>
      <c r="B59" s="459">
        <f>avgpeinc!Y52</f>
        <v>393636.41653744841</v>
      </c>
      <c r="C59" s="346">
        <f>avgpeinc!Z52</f>
        <v>422491.09738533088</v>
      </c>
      <c r="D59" s="562">
        <f>avgpeinc!AA52</f>
        <v>384955.62842743023</v>
      </c>
      <c r="E59" s="562">
        <f>avgpeinc!AB52</f>
        <v>484077.8668349192</v>
      </c>
      <c r="F59" s="562">
        <f>avgpeinc!AC52</f>
        <v>343410.06253791228</v>
      </c>
      <c r="G59" s="73">
        <f>avgpeinc!AD52</f>
        <v>656257.30987232027</v>
      </c>
      <c r="H59" s="571">
        <f>B59*0.01/'TB5'!B59</f>
        <v>0.127462238073349</v>
      </c>
      <c r="I59" s="582">
        <f>C59*0.01/'TB5'!B59</f>
        <v>0.13680558651685715</v>
      </c>
      <c r="J59" s="589">
        <f>D59*0.01/'TB5'!C59</f>
        <v>0.12293316697723088</v>
      </c>
      <c r="K59" s="582">
        <f>E59*0.01/'TB5'!D59</f>
        <v>0.11095494253738615</v>
      </c>
      <c r="L59" s="589">
        <f>F59*0.01/'TB5'!E59</f>
        <v>0.17995774682458957</v>
      </c>
      <c r="M59" s="590">
        <f>G59*0.01/'TB5'!F59</f>
        <v>0.13378964364528656</v>
      </c>
    </row>
    <row r="60" spans="1:13">
      <c r="A60" s="78">
        <v>1964</v>
      </c>
      <c r="B60" s="459">
        <f>avgpeinc!Y53</f>
        <v>415304.18717412732</v>
      </c>
      <c r="C60" s="346">
        <f>avgpeinc!Z53</f>
        <v>445277.11733018747</v>
      </c>
      <c r="D60" s="562">
        <f>avgpeinc!AA53</f>
        <v>401903.19683985179</v>
      </c>
      <c r="E60" s="562">
        <f>avgpeinc!AB53</f>
        <v>507282.88798988884</v>
      </c>
      <c r="F60" s="562">
        <f>avgpeinc!AC53</f>
        <v>360597.02453950793</v>
      </c>
      <c r="G60" s="73">
        <f>avgpeinc!AD53</f>
        <v>693304.27981192642</v>
      </c>
      <c r="H60" s="571">
        <f>B60*0.01/'TB5'!B60</f>
        <v>0.1291953772306442</v>
      </c>
      <c r="I60" s="582">
        <f>C60*0.01/'TB5'!B60</f>
        <v>0.1385195404291153</v>
      </c>
      <c r="J60" s="589">
        <f>D60*0.01/'TB5'!C60</f>
        <v>0.12390036135911942</v>
      </c>
      <c r="K60" s="582">
        <f>E60*0.01/'TB5'!D60</f>
        <v>0.11225225776433942</v>
      </c>
      <c r="L60" s="589">
        <f>F60*0.01/'TB5'!E60</f>
        <v>0.182416632771492</v>
      </c>
      <c r="M60" s="590">
        <f>G60*0.01/'TB5'!F60</f>
        <v>0.13611151278018954</v>
      </c>
    </row>
    <row r="61" spans="1:13">
      <c r="A61" s="78">
        <v>1965</v>
      </c>
      <c r="B61" s="459">
        <f>avgpeinc!Y54</f>
        <v>432020.02203070867</v>
      </c>
      <c r="C61" s="346">
        <f>avgpeinc!Z54</f>
        <v>463301.66929088888</v>
      </c>
      <c r="D61" s="562">
        <f>avgpeinc!AA54</f>
        <v>419161.74383387138</v>
      </c>
      <c r="E61" s="562">
        <f>avgpeinc!AB54</f>
        <v>527903.80636319553</v>
      </c>
      <c r="F61" s="562">
        <f>avgpeinc!AC54</f>
        <v>373181.78117638314</v>
      </c>
      <c r="G61" s="73">
        <f>avgpeinc!AD54</f>
        <v>719887.28212760494</v>
      </c>
      <c r="H61" s="571">
        <f>B61*0.01/'TB5'!B61</f>
        <v>0.12778436392545703</v>
      </c>
      <c r="I61" s="582">
        <f>C61*0.01/'TB5'!B61</f>
        <v>0.13703695684671408</v>
      </c>
      <c r="J61" s="589">
        <f>D61*0.01/'TB5'!C61</f>
        <v>0.12297575481717879</v>
      </c>
      <c r="K61" s="582">
        <f>E61*0.01/'TB5'!D61</f>
        <v>0.11109406543427917</v>
      </c>
      <c r="L61" s="589">
        <f>F61*0.01/'TB5'!E61</f>
        <v>0.18027195638721222</v>
      </c>
      <c r="M61" s="590">
        <f>G61*0.01/'TB5'!F61</f>
        <v>0.13461218774318692</v>
      </c>
    </row>
    <row r="62" spans="1:13">
      <c r="A62" s="78">
        <v>1966</v>
      </c>
      <c r="B62" s="459">
        <f>avgpeinc!Y55</f>
        <v>447194.93296017637</v>
      </c>
      <c r="C62" s="346">
        <f>avgpeinc!Z55</f>
        <v>479665.91861698317</v>
      </c>
      <c r="D62" s="562">
        <f>avgpeinc!AA55</f>
        <v>436420.29082789097</v>
      </c>
      <c r="E62" s="562">
        <f>avgpeinc!AB55</f>
        <v>548524.72473650228</v>
      </c>
      <c r="F62" s="562">
        <f>avgpeinc!AC55</f>
        <v>385766.53781325842</v>
      </c>
      <c r="G62" s="73">
        <f>avgpeinc!AD55</f>
        <v>742883.59183716692</v>
      </c>
      <c r="H62" s="571">
        <f>B62*0.01/'TB5'!B62</f>
        <v>0.12638157606124878</v>
      </c>
      <c r="I62" s="582">
        <f>C62*0.01/'TB5'!B62</f>
        <v>0.13555818796157837</v>
      </c>
      <c r="J62" s="589">
        <f>D62*0.01/'TB5'!C62</f>
        <v>0.12213639914989469</v>
      </c>
      <c r="K62" s="582">
        <f>E62*0.01/'TB5'!D62</f>
        <v>0.1100440248847008</v>
      </c>
      <c r="L62" s="589">
        <f>F62*0.01/'TB5'!E62</f>
        <v>0.17831231653690335</v>
      </c>
      <c r="M62" s="590">
        <f>G62*0.01/'TB5'!F62</f>
        <v>0.13311286270618439</v>
      </c>
    </row>
    <row r="63" spans="1:13">
      <c r="A63" s="78">
        <v>1967</v>
      </c>
      <c r="B63" s="459">
        <f>avgpeinc!Y56</f>
        <v>442569.17981615331</v>
      </c>
      <c r="C63" s="346">
        <f>avgpeinc!Z56</f>
        <v>476522.63048580149</v>
      </c>
      <c r="D63" s="562">
        <f>avgpeinc!AA56</f>
        <v>443600.85805432312</v>
      </c>
      <c r="E63" s="562">
        <f>avgpeinc!AB56</f>
        <v>548505.46435498341</v>
      </c>
      <c r="F63" s="562">
        <f>avgpeinc!AC56</f>
        <v>375622.11157073639</v>
      </c>
      <c r="G63" s="73">
        <f>avgpeinc!AD56</f>
        <v>736436.13240080804</v>
      </c>
      <c r="H63" s="572">
        <f>B63*0.01/'TB5'!B63</f>
        <v>0.1233672797679901</v>
      </c>
      <c r="I63" s="583">
        <f>C63*0.01/'TB5'!B63</f>
        <v>0.13283189013600347</v>
      </c>
      <c r="J63" s="589">
        <f>D63*0.01/'TB5'!C63</f>
        <v>0.12132709473371504</v>
      </c>
      <c r="K63" s="582">
        <f>E63*0.01/'TB5'!D63</f>
        <v>0.10975661873817445</v>
      </c>
      <c r="L63" s="589">
        <f>F63*0.01/'TB5'!E63</f>
        <v>0.16866829246282572</v>
      </c>
      <c r="M63" s="590">
        <f>G63*0.01/'TB5'!F63</f>
        <v>0.1302703283727169</v>
      </c>
    </row>
    <row r="64" spans="1:13">
      <c r="A64" s="78">
        <v>1968</v>
      </c>
      <c r="B64" s="459">
        <f>avgpeinc!Y57</f>
        <v>449296.12601920369</v>
      </c>
      <c r="C64" s="346">
        <f>avgpeinc!Z57</f>
        <v>484856.10182921181</v>
      </c>
      <c r="D64" s="562">
        <f>avgpeinc!AA57</f>
        <v>454315.00850172155</v>
      </c>
      <c r="E64" s="562">
        <f>avgpeinc!AB57</f>
        <v>558863.32647657313</v>
      </c>
      <c r="F64" s="562">
        <f>avgpeinc!AC57</f>
        <v>379885.50764927902</v>
      </c>
      <c r="G64" s="73">
        <f>avgpeinc!AD57</f>
        <v>750738.3180670914</v>
      </c>
      <c r="H64" s="572">
        <f>B64*0.01/'TB5'!B64</f>
        <v>0.12171453237533569</v>
      </c>
      <c r="I64" s="583">
        <f>C64*0.01/'TB5'!B64</f>
        <v>0.13134774658828974</v>
      </c>
      <c r="J64" s="589">
        <f>D64*0.01/'TB5'!C64</f>
        <v>0.1208673734217882</v>
      </c>
      <c r="K64" s="582">
        <f>E64*0.01/'TB5'!D64</f>
        <v>0.10936116985976697</v>
      </c>
      <c r="L64" s="589">
        <f>F64*0.01/'TB5'!E64</f>
        <v>0.16372801922261718</v>
      </c>
      <c r="M64" s="590">
        <f>G64*0.01/'TB5'!F64</f>
        <v>0.12831804808229205</v>
      </c>
    </row>
    <row r="65" spans="1:13">
      <c r="A65" s="83">
        <v>1969</v>
      </c>
      <c r="B65" s="460">
        <f>avgpeinc!Y58</f>
        <v>430109.208469362</v>
      </c>
      <c r="C65" s="347">
        <f>avgpeinc!Z58</f>
        <v>467577.1074886322</v>
      </c>
      <c r="D65" s="564">
        <f>avgpeinc!AA58</f>
        <v>439396.50826328725</v>
      </c>
      <c r="E65" s="564">
        <f>avgpeinc!AB58</f>
        <v>541441.52874025737</v>
      </c>
      <c r="F65" s="564">
        <f>avgpeinc!AC58</f>
        <v>359593.69575329259</v>
      </c>
      <c r="G65" s="79">
        <f>avgpeinc!AD58</f>
        <v>723249.72087855882</v>
      </c>
      <c r="H65" s="573">
        <f>B65*0.01/'TB5'!B65</f>
        <v>0.1149782408028841</v>
      </c>
      <c r="I65" s="584">
        <f>C65*0.01/'TB5'!B65</f>
        <v>0.1249942856375128</v>
      </c>
      <c r="J65" s="591">
        <f>D65*0.01/'TB5'!C65</f>
        <v>0.11537191504612565</v>
      </c>
      <c r="K65" s="585">
        <f>E65*0.01/'TB5'!D65</f>
        <v>0.10471083177253604</v>
      </c>
      <c r="L65" s="591">
        <f>F65*0.01/'TB5'!E65</f>
        <v>0.1529087289236486</v>
      </c>
      <c r="M65" s="592">
        <f>G65*0.01/'TB5'!F65</f>
        <v>0.12153957947157321</v>
      </c>
    </row>
    <row r="66" spans="1:13">
      <c r="A66" s="78">
        <v>1970</v>
      </c>
      <c r="B66" s="459">
        <f>avgpeinc!Y59</f>
        <v>403070.65804400918</v>
      </c>
      <c r="C66" s="346">
        <f>avgpeinc!Z59</f>
        <v>440822.53080122487</v>
      </c>
      <c r="D66" s="562">
        <f>avgpeinc!AA59</f>
        <v>412852.29611394199</v>
      </c>
      <c r="E66" s="562">
        <f>avgpeinc!AB59</f>
        <v>514810.78700902167</v>
      </c>
      <c r="F66" s="562">
        <f>avgpeinc!AC59</f>
        <v>333826.56405486219</v>
      </c>
      <c r="G66" s="73">
        <f>avgpeinc!AD59</f>
        <v>680956.06581368414</v>
      </c>
      <c r="H66" s="572">
        <f>B66*0.01/'TB5'!B66</f>
        <v>0.11042817542329431</v>
      </c>
      <c r="I66" s="583">
        <f>C66*0.01/'TB5'!B66</f>
        <v>0.12077095365384596</v>
      </c>
      <c r="J66" s="589">
        <f>D66*0.01/'TB5'!C66</f>
        <v>0.11145868583116679</v>
      </c>
      <c r="K66" s="582">
        <f>E66*0.01/'TB5'!D66</f>
        <v>0.10209408949594945</v>
      </c>
      <c r="L66" s="589">
        <f>F66*0.01/'TB5'!E66</f>
        <v>0.14494281669612971</v>
      </c>
      <c r="M66" s="590">
        <f>G66*0.01/'TB5'!F66</f>
        <v>0.11699525493895632</v>
      </c>
    </row>
    <row r="67" spans="1:13">
      <c r="A67" s="78">
        <v>1971</v>
      </c>
      <c r="B67" s="459">
        <f>avgpeinc!Y60</f>
        <v>406551.66463660094</v>
      </c>
      <c r="C67" s="346">
        <f>avgpeinc!Z60</f>
        <v>444522.09585697926</v>
      </c>
      <c r="D67" s="562">
        <f>avgpeinc!AA60</f>
        <v>417828.40420966625</v>
      </c>
      <c r="E67" s="562">
        <f>avgpeinc!AB60</f>
        <v>521186.80241027323</v>
      </c>
      <c r="F67" s="562">
        <f>avgpeinc!AC60</f>
        <v>335182.42763317161</v>
      </c>
      <c r="G67" s="73">
        <f>avgpeinc!AD60</f>
        <v>687279.38896577875</v>
      </c>
      <c r="H67" s="572">
        <f>B67*0.01/'TB5'!B67</f>
        <v>0.11082132125739007</v>
      </c>
      <c r="I67" s="583">
        <f>C67*0.01/'TB5'!B67</f>
        <v>0.12117162534559611</v>
      </c>
      <c r="J67" s="589">
        <f>D67*0.01/'TB5'!C67</f>
        <v>0.11214239071705377</v>
      </c>
      <c r="K67" s="582">
        <f>E67*0.01/'TB5'!D67</f>
        <v>0.10294544833595863</v>
      </c>
      <c r="L67" s="589">
        <f>F67*0.01/'TB5'!E67</f>
        <v>0.14471549083827998</v>
      </c>
      <c r="M67" s="590">
        <f>G67*0.01/'TB5'!F67</f>
        <v>0.11748522763082292</v>
      </c>
    </row>
    <row r="68" spans="1:13">
      <c r="A68" s="78">
        <v>1972</v>
      </c>
      <c r="B68" s="459">
        <f>avgpeinc!Y61</f>
        <v>421502.55228971905</v>
      </c>
      <c r="C68" s="346">
        <f>avgpeinc!Z61</f>
        <v>461616.5065183905</v>
      </c>
      <c r="D68" s="562">
        <f>avgpeinc!AA61</f>
        <v>434708.08962432068</v>
      </c>
      <c r="E68" s="562">
        <f>avgpeinc!AB61</f>
        <v>543418.74923878547</v>
      </c>
      <c r="F68" s="562">
        <f>avgpeinc!AC61</f>
        <v>346189.45975556056</v>
      </c>
      <c r="G68" s="73">
        <f>avgpeinc!AD61</f>
        <v>711869.25679645734</v>
      </c>
      <c r="H68" s="572">
        <f>B68*0.01/'TB5'!B68</f>
        <v>0.11084715268225409</v>
      </c>
      <c r="I68" s="583">
        <f>C68*0.01/'TB5'!B68</f>
        <v>0.12139635952553363</v>
      </c>
      <c r="J68" s="589">
        <f>D68*0.01/'TB5'!C68</f>
        <v>0.11301655861461769</v>
      </c>
      <c r="K68" s="582">
        <f>E68*0.01/'TB5'!D68</f>
        <v>0.10404781100078252</v>
      </c>
      <c r="L68" s="589">
        <f>F68*0.01/'TB5'!E68</f>
        <v>0.14199122486024862</v>
      </c>
      <c r="M68" s="590">
        <f>G68*0.01/'TB5'!F68</f>
        <v>0.11766317361252732</v>
      </c>
    </row>
    <row r="69" spans="1:13">
      <c r="A69" s="78">
        <v>1973</v>
      </c>
      <c r="B69" s="459">
        <f>avgpeinc!Y62</f>
        <v>432580.28078653844</v>
      </c>
      <c r="C69" s="346">
        <f>avgpeinc!Z62</f>
        <v>475400.02707164077</v>
      </c>
      <c r="D69" s="562">
        <f>avgpeinc!AA62</f>
        <v>449910.39007393376</v>
      </c>
      <c r="E69" s="562">
        <f>avgpeinc!AB62</f>
        <v>563064.70990740694</v>
      </c>
      <c r="F69" s="562">
        <f>avgpeinc!AC62</f>
        <v>351393.17586908513</v>
      </c>
      <c r="G69" s="73">
        <f>avgpeinc!AD62</f>
        <v>730330.31461682019</v>
      </c>
      <c r="H69" s="572">
        <f>B69*0.01/'TB5'!B69</f>
        <v>0.10920314674876863</v>
      </c>
      <c r="I69" s="583">
        <f>C69*0.01/'TB5'!B69</f>
        <v>0.12001281895300052</v>
      </c>
      <c r="J69" s="589">
        <f>D69*0.01/'TB5'!C69</f>
        <v>0.11222030543467554</v>
      </c>
      <c r="K69" s="582">
        <f>E69*0.01/'TB5'!D69</f>
        <v>0.10373542606066623</v>
      </c>
      <c r="L69" s="589">
        <f>F69*0.01/'TB5'!E69</f>
        <v>0.1375673629281664</v>
      </c>
      <c r="M69" s="590">
        <f>G69*0.01/'TB5'!F69</f>
        <v>0.11617801307056652</v>
      </c>
    </row>
    <row r="70" spans="1:13">
      <c r="A70" s="78">
        <v>1974</v>
      </c>
      <c r="B70" s="459">
        <f>avgpeinc!Y63</f>
        <v>410094.9204538769</v>
      </c>
      <c r="C70" s="346">
        <f>avgpeinc!Z63</f>
        <v>452327.3291171444</v>
      </c>
      <c r="D70" s="562">
        <f>avgpeinc!AA63</f>
        <v>431476.61709623336</v>
      </c>
      <c r="E70" s="562">
        <f>avgpeinc!AB63</f>
        <v>543928.57305073389</v>
      </c>
      <c r="F70" s="562">
        <f>avgpeinc!AC63</f>
        <v>323425.80566436384</v>
      </c>
      <c r="G70" s="73">
        <f>avgpeinc!AD63</f>
        <v>693857.88739076629</v>
      </c>
      <c r="H70" s="572">
        <f>B70*0.01/'TB5'!B70</f>
        <v>0.10653001488572045</v>
      </c>
      <c r="I70" s="583">
        <f>C70*0.01/'TB5'!B70</f>
        <v>0.11750069240247285</v>
      </c>
      <c r="J70" s="589">
        <f>D70*0.01/'TB5'!C70</f>
        <v>0.11034887364303358</v>
      </c>
      <c r="K70" s="582">
        <f>E70*0.01/'TB5'!D70</f>
        <v>0.10295550934779385</v>
      </c>
      <c r="L70" s="589">
        <f>F70*0.01/'TB5'!E70</f>
        <v>0.13030090164238575</v>
      </c>
      <c r="M70" s="590">
        <f>G70*0.01/'TB5'!F70</f>
        <v>0.11400413877868236</v>
      </c>
    </row>
    <row r="71" spans="1:13">
      <c r="A71" s="78">
        <v>1975</v>
      </c>
      <c r="B71" s="459">
        <f>avgpeinc!Y64</f>
        <v>393286.5065147226</v>
      </c>
      <c r="C71" s="346">
        <f>avgpeinc!Z64</f>
        <v>433876.62164296687</v>
      </c>
      <c r="D71" s="562">
        <f>avgpeinc!AA64</f>
        <v>411296.48743933538</v>
      </c>
      <c r="E71" s="562">
        <f>avgpeinc!AB64</f>
        <v>521266.9718489041</v>
      </c>
      <c r="F71" s="562">
        <f>avgpeinc!AC64</f>
        <v>311182.20418338961</v>
      </c>
      <c r="G71" s="73">
        <f>avgpeinc!AD64</f>
        <v>664922.56733799318</v>
      </c>
      <c r="H71" s="572">
        <f>B71*0.01/'TB5'!B71</f>
        <v>0.10555587813587407</v>
      </c>
      <c r="I71" s="583">
        <f>C71*0.01/'TB5'!B71</f>
        <v>0.11645003589370617</v>
      </c>
      <c r="J71" s="589">
        <f>D71*0.01/'TB5'!C71</f>
        <v>0.10995823537507475</v>
      </c>
      <c r="K71" s="582">
        <f>E71*0.01/'TB5'!D71</f>
        <v>0.1037424179720574</v>
      </c>
      <c r="L71" s="589">
        <f>F71*0.01/'TB5'!E71</f>
        <v>0.12503701816274312</v>
      </c>
      <c r="M71" s="590">
        <f>G71*0.01/'TB5'!F71</f>
        <v>0.1132092280117263</v>
      </c>
    </row>
    <row r="72" spans="1:13">
      <c r="A72" s="78">
        <v>1976</v>
      </c>
      <c r="B72" s="459">
        <f>avgpeinc!Y65</f>
        <v>406636.91425861744</v>
      </c>
      <c r="C72" s="346">
        <f>avgpeinc!Z65</f>
        <v>448103.7719743753</v>
      </c>
      <c r="D72" s="562">
        <f>avgpeinc!AA65</f>
        <v>427177.30497481063</v>
      </c>
      <c r="E72" s="562">
        <f>avgpeinc!AB65</f>
        <v>538918.94019012863</v>
      </c>
      <c r="F72" s="562">
        <f>avgpeinc!AC65</f>
        <v>320846.92876342189</v>
      </c>
      <c r="G72" s="73">
        <f>avgpeinc!AD65</f>
        <v>685199.58474409557</v>
      </c>
      <c r="H72" s="572">
        <f>B72*0.01/'TB5'!B72</f>
        <v>0.10529308792285974</v>
      </c>
      <c r="I72" s="583">
        <f>C72*0.01/'TB5'!B72</f>
        <v>0.11603036568159553</v>
      </c>
      <c r="J72" s="589">
        <f>D72*0.01/'TB5'!C72</f>
        <v>0.10977095836202011</v>
      </c>
      <c r="K72" s="582">
        <f>E72*0.01/'TB5'!D72</f>
        <v>0.1041480798971577</v>
      </c>
      <c r="L72" s="589">
        <f>F72*0.01/'TB5'!E72</f>
        <v>0.12292222211826244</v>
      </c>
      <c r="M72" s="590">
        <f>G72*0.01/'TB5'!F72</f>
        <v>0.1129160455844698</v>
      </c>
    </row>
    <row r="73" spans="1:13">
      <c r="A73" s="78">
        <v>1977</v>
      </c>
      <c r="B73" s="459">
        <f>avgpeinc!Y66</f>
        <v>424630.58066709328</v>
      </c>
      <c r="C73" s="346">
        <f>avgpeinc!Z66</f>
        <v>466828.04118990304</v>
      </c>
      <c r="D73" s="562">
        <f>avgpeinc!AA66</f>
        <v>443980.98739337281</v>
      </c>
      <c r="E73" s="562">
        <f>avgpeinc!AB66</f>
        <v>561447.07701233926</v>
      </c>
      <c r="F73" s="562">
        <f>avgpeinc!AC66</f>
        <v>335965.65279376908</v>
      </c>
      <c r="G73" s="73">
        <f>avgpeinc!AD66</f>
        <v>713027.71244671079</v>
      </c>
      <c r="H73" s="572">
        <f>B73*0.01/'TB5'!B73</f>
        <v>0.10665341100676076</v>
      </c>
      <c r="I73" s="583">
        <f>C73*0.01/'TB5'!B73</f>
        <v>0.11725204263030167</v>
      </c>
      <c r="J73" s="589">
        <f>D73*0.01/'TB5'!C73</f>
        <v>0.11114839395830955</v>
      </c>
      <c r="K73" s="582">
        <f>E73*0.01/'TB5'!D73</f>
        <v>0.10561580147474815</v>
      </c>
      <c r="L73" s="589">
        <f>F73*0.01/'TB5'!E73</f>
        <v>0.12368451873478392</v>
      </c>
      <c r="M73" s="590">
        <f>G73*0.01/'TB5'!F73</f>
        <v>0.11445024626905465</v>
      </c>
    </row>
    <row r="74" spans="1:13">
      <c r="A74" s="78">
        <v>1978</v>
      </c>
      <c r="B74" s="459">
        <f>avgpeinc!Y67</f>
        <v>444028.28446991357</v>
      </c>
      <c r="C74" s="346">
        <f>avgpeinc!Z67</f>
        <v>488124.4700395196</v>
      </c>
      <c r="D74" s="562">
        <f>avgpeinc!AA67</f>
        <v>465839.60585173691</v>
      </c>
      <c r="E74" s="562">
        <f>avgpeinc!AB67</f>
        <v>592116.15207959479</v>
      </c>
      <c r="F74" s="562">
        <f>avgpeinc!AC67</f>
        <v>345957.41533476149</v>
      </c>
      <c r="G74" s="73">
        <f>avgpeinc!AD67</f>
        <v>742750.22319046478</v>
      </c>
      <c r="H74" s="572">
        <f>B74*0.01/'TB5'!B74</f>
        <v>0.107694097810942</v>
      </c>
      <c r="I74" s="583">
        <f>C74*0.01/'TB5'!B74</f>
        <v>0.11838913478925495</v>
      </c>
      <c r="J74" s="589">
        <f>D74*0.01/'TB5'!C74</f>
        <v>0.11200131086247643</v>
      </c>
      <c r="K74" s="582">
        <f>E74*0.01/'TB5'!D74</f>
        <v>0.10753771833114274</v>
      </c>
      <c r="L74" s="589">
        <f>F74*0.01/'TB5'!E74</f>
        <v>0.12307006138070695</v>
      </c>
      <c r="M74" s="590">
        <f>G74*0.01/'TB5'!F74</f>
        <v>0.11559410397573001</v>
      </c>
    </row>
    <row r="75" spans="1:13">
      <c r="A75" s="83">
        <v>1979</v>
      </c>
      <c r="B75" s="460">
        <f>avgpeinc!Y68</f>
        <v>461602.13640989515</v>
      </c>
      <c r="C75" s="347">
        <f>avgpeinc!Z68</f>
        <v>506407.02677031944</v>
      </c>
      <c r="D75" s="564">
        <f>avgpeinc!AA68</f>
        <v>479592.955124197</v>
      </c>
      <c r="E75" s="564">
        <f>avgpeinc!AB68</f>
        <v>615115.76859318302</v>
      </c>
      <c r="F75" s="564">
        <f>avgpeinc!AC68</f>
        <v>354274.58498043619</v>
      </c>
      <c r="G75" s="79">
        <f>avgpeinc!AD68</f>
        <v>767962.8329589084</v>
      </c>
      <c r="H75" s="574">
        <f>B75*0.01/'TB5'!B75</f>
        <v>0.11153456568717958</v>
      </c>
      <c r="I75" s="585">
        <f>C75*0.01/'TB5'!B75</f>
        <v>0.12236054241657258</v>
      </c>
      <c r="J75" s="591">
        <f>D75*0.01/'TB5'!C75</f>
        <v>0.1151127442717552</v>
      </c>
      <c r="K75" s="585">
        <f>E75*0.01/'TB5'!D75</f>
        <v>0.11293669044971466</v>
      </c>
      <c r="L75" s="591">
        <f>F75*0.01/'TB5'!E75</f>
        <v>0.12410914152860641</v>
      </c>
      <c r="M75" s="592">
        <f>G75*0.01/'TB5'!F75</f>
        <v>0.11950747668743134</v>
      </c>
    </row>
    <row r="76" spans="1:13">
      <c r="A76" s="78">
        <v>1980</v>
      </c>
      <c r="B76" s="459">
        <f>avgpeinc!Y69</f>
        <v>428781.36452975561</v>
      </c>
      <c r="C76" s="346">
        <f>avgpeinc!Z69</f>
        <v>471933.47115870746</v>
      </c>
      <c r="D76" s="562">
        <f>avgpeinc!AA69</f>
        <v>450463.25735859521</v>
      </c>
      <c r="E76" s="562">
        <f>avgpeinc!AB69</f>
        <v>583933.93849672691</v>
      </c>
      <c r="F76" s="562">
        <f>avgpeinc!AC69</f>
        <v>318444.08662704623</v>
      </c>
      <c r="G76" s="73">
        <f>avgpeinc!AD69</f>
        <v>712779.31182639231</v>
      </c>
      <c r="H76" s="571">
        <f>B76*0.01/'TB5'!B76</f>
        <v>0.10670077055692671</v>
      </c>
      <c r="I76" s="582">
        <f>C76*0.01/'TB5'!B76</f>
        <v>0.11743902415037157</v>
      </c>
      <c r="J76" s="589">
        <f>D76*0.01/'TB5'!C76</f>
        <v>0.11159405112266541</v>
      </c>
      <c r="K76" s="582">
        <f>E76*0.01/'TB5'!D76</f>
        <v>0.11065494269132613</v>
      </c>
      <c r="L76" s="589">
        <f>F76*0.01/'TB5'!E76</f>
        <v>0.11352773010730743</v>
      </c>
      <c r="M76" s="590">
        <f>G76*0.01/'TB5'!F76</f>
        <v>0.11444032937288286</v>
      </c>
    </row>
    <row r="77" spans="1:13">
      <c r="A77" s="78">
        <v>1981</v>
      </c>
      <c r="B77" s="459">
        <f>avgpeinc!Y70</f>
        <v>447424.26480510546</v>
      </c>
      <c r="C77" s="346">
        <f>avgpeinc!Z70</f>
        <v>488589.83678127301</v>
      </c>
      <c r="D77" s="562">
        <f>avgpeinc!AA70</f>
        <v>465077.29645898903</v>
      </c>
      <c r="E77" s="562">
        <f>avgpeinc!AB70</f>
        <v>598456.48920016084</v>
      </c>
      <c r="F77" s="562">
        <f>avgpeinc!AC70</f>
        <v>342248.54063595011</v>
      </c>
      <c r="G77" s="73">
        <f>avgpeinc!AD70</f>
        <v>739318.28984329861</v>
      </c>
      <c r="H77" s="571">
        <f>B77*0.01/'TB5'!B77</f>
        <v>0.11048658937215805</v>
      </c>
      <c r="I77" s="582">
        <f>C77*0.01/'TB5'!B77</f>
        <v>0.1206519827246666</v>
      </c>
      <c r="J77" s="589">
        <f>D77*0.01/'TB5'!C77</f>
        <v>0.11515462398529056</v>
      </c>
      <c r="K77" s="582">
        <f>E77*0.01/'TB5'!D77</f>
        <v>0.11367944628000261</v>
      </c>
      <c r="L77" s="589">
        <f>F77*0.01/'TB5'!E77</f>
        <v>0.1188686341047287</v>
      </c>
      <c r="M77" s="590">
        <f>G77*0.01/'TB5'!F77</f>
        <v>0.11787595599889754</v>
      </c>
    </row>
    <row r="78" spans="1:13">
      <c r="A78" s="78">
        <v>1982</v>
      </c>
      <c r="B78" s="459">
        <f>avgpeinc!Y71</f>
        <v>441176.69297432434</v>
      </c>
      <c r="C78" s="346">
        <f>avgpeinc!Z71</f>
        <v>481322.02853825962</v>
      </c>
      <c r="D78" s="562">
        <f>avgpeinc!AA71</f>
        <v>458549.15406369121</v>
      </c>
      <c r="E78" s="562">
        <f>avgpeinc!AB71</f>
        <v>599300.44002539222</v>
      </c>
      <c r="F78" s="562">
        <f>avgpeinc!AC71</f>
        <v>331139.20811046223</v>
      </c>
      <c r="G78" s="73">
        <f>avgpeinc!AD71</f>
        <v>724530.57857477316</v>
      </c>
      <c r="H78" s="571">
        <f>B78*0.01/'TB5'!B78</f>
        <v>0.11263941228389739</v>
      </c>
      <c r="I78" s="582">
        <f>C78*0.01/'TB5'!B78</f>
        <v>0.12288915365934373</v>
      </c>
      <c r="J78" s="589">
        <f>D78*0.01/'TB5'!C78</f>
        <v>0.11819931119680402</v>
      </c>
      <c r="K78" s="582">
        <f>E78*0.01/'TB5'!D78</f>
        <v>0.11843372881412505</v>
      </c>
      <c r="L78" s="589">
        <f>F78*0.01/'TB5'!E78</f>
        <v>0.11665884405374526</v>
      </c>
      <c r="M78" s="590">
        <f>G78*0.01/'TB5'!F78</f>
        <v>0.11954338848590852</v>
      </c>
    </row>
    <row r="79" spans="1:13">
      <c r="A79" s="78">
        <v>1983</v>
      </c>
      <c r="B79" s="459">
        <f>avgpeinc!Y72</f>
        <v>458298.18240465724</v>
      </c>
      <c r="C79" s="346">
        <f>avgpeinc!Z72</f>
        <v>497791.86317292077</v>
      </c>
      <c r="D79" s="562">
        <f>avgpeinc!AA72</f>
        <v>473855.46539512911</v>
      </c>
      <c r="E79" s="562">
        <f>avgpeinc!AB72</f>
        <v>617143.81414726505</v>
      </c>
      <c r="F79" s="562">
        <f>avgpeinc!AC72</f>
        <v>348053.25161121762</v>
      </c>
      <c r="G79" s="73">
        <f>avgpeinc!AD72</f>
        <v>752774.56612914486</v>
      </c>
      <c r="H79" s="571">
        <f>B79*0.01/'TB5'!B79</f>
        <v>0.11513808369636537</v>
      </c>
      <c r="I79" s="582">
        <f>C79*0.01/'TB5'!B79</f>
        <v>0.1250600665807724</v>
      </c>
      <c r="J79" s="589">
        <f>D79*0.01/'TB5'!C79</f>
        <v>0.12078749388456346</v>
      </c>
      <c r="K79" s="582">
        <f>E79*0.01/'TB5'!D79</f>
        <v>0.12170981615781784</v>
      </c>
      <c r="L79" s="589">
        <f>F79*0.01/'TB5'!E79</f>
        <v>0.1180199533700943</v>
      </c>
      <c r="M79" s="590">
        <f>G79*0.01/'TB5'!F79</f>
        <v>0.12245662510395047</v>
      </c>
    </row>
    <row r="80" spans="1:13">
      <c r="A80" s="78">
        <v>1984</v>
      </c>
      <c r="B80" s="459">
        <f>avgpeinc!Y73</f>
        <v>530655.02725461044</v>
      </c>
      <c r="C80" s="346">
        <f>avgpeinc!Z73</f>
        <v>572095.1136378987</v>
      </c>
      <c r="D80" s="562">
        <f>avgpeinc!AA73</f>
        <v>546831.02927518892</v>
      </c>
      <c r="E80" s="562">
        <f>avgpeinc!AB73</f>
        <v>700023.10900167364</v>
      </c>
      <c r="F80" s="562">
        <f>avgpeinc!AC73</f>
        <v>411999.81048430491</v>
      </c>
      <c r="G80" s="73">
        <f>avgpeinc!AD73</f>
        <v>868846.47201390821</v>
      </c>
      <c r="H80" s="571">
        <f>B80*0.01/'TB5'!B80</f>
        <v>0.12498427182435988</v>
      </c>
      <c r="I80" s="582">
        <f>C80*0.01/'TB5'!B80</f>
        <v>0.13474458456039429</v>
      </c>
      <c r="J80" s="589">
        <f>D80*0.01/'TB5'!C80</f>
        <v>0.13145564496517184</v>
      </c>
      <c r="K80" s="582">
        <f>E80*0.01/'TB5'!D80</f>
        <v>0.13046585023403168</v>
      </c>
      <c r="L80" s="589">
        <f>F80*0.01/'TB5'!E80</f>
        <v>0.12962827086448669</v>
      </c>
      <c r="M80" s="590">
        <f>G80*0.01/'TB5'!F80</f>
        <v>0.1327076256275177</v>
      </c>
    </row>
    <row r="81" spans="1:13">
      <c r="A81" s="78">
        <v>1985</v>
      </c>
      <c r="B81" s="459">
        <f>avgpeinc!Y74</f>
        <v>542557.31020155293</v>
      </c>
      <c r="C81" s="346">
        <f>avgpeinc!Z74</f>
        <v>583726.99258645275</v>
      </c>
      <c r="D81" s="562">
        <f>avgpeinc!AA74</f>
        <v>544910.87723616033</v>
      </c>
      <c r="E81" s="562">
        <f>avgpeinc!AB74</f>
        <v>730533.76833570248</v>
      </c>
      <c r="F81" s="562">
        <f>avgpeinc!AC74</f>
        <v>406189.56688997609</v>
      </c>
      <c r="G81" s="73">
        <f>avgpeinc!AD74</f>
        <v>883373.6999451787</v>
      </c>
      <c r="H81" s="571">
        <f>B81*0.01/'TB5'!B81</f>
        <v>0.12553958594799039</v>
      </c>
      <c r="I81" s="582">
        <f>C81*0.01/'TB5'!B81</f>
        <v>0.13506563007831573</v>
      </c>
      <c r="J81" s="589">
        <f>D81*0.01/'TB5'!C81</f>
        <v>0.12917028367519381</v>
      </c>
      <c r="K81" s="582">
        <f>E81*0.01/'TB5'!D81</f>
        <v>0.13330720365047455</v>
      </c>
      <c r="L81" s="589">
        <f>F81*0.01/'TB5'!E81</f>
        <v>0.12624844908714294</v>
      </c>
      <c r="M81" s="590">
        <f>G81*0.01/'TB5'!F81</f>
        <v>0.13288412988185883</v>
      </c>
    </row>
    <row r="82" spans="1:13">
      <c r="A82" s="78">
        <v>1986</v>
      </c>
      <c r="B82" s="459">
        <f>avgpeinc!Y75</f>
        <v>532610.15943438874</v>
      </c>
      <c r="C82" s="346">
        <f>avgpeinc!Z75</f>
        <v>574296.32487715466</v>
      </c>
      <c r="D82" s="562">
        <f>avgpeinc!AA75</f>
        <v>552641.47806783963</v>
      </c>
      <c r="E82" s="562">
        <f>avgpeinc!AB75</f>
        <v>722970.18107341242</v>
      </c>
      <c r="F82" s="562">
        <f>avgpeinc!AC75</f>
        <v>389714.66488556389</v>
      </c>
      <c r="G82" s="73">
        <f>avgpeinc!AD75</f>
        <v>869673.92432934605</v>
      </c>
      <c r="H82" s="571">
        <f>B82*0.01/'TB5'!B82</f>
        <v>0.12209108471870422</v>
      </c>
      <c r="I82" s="582">
        <f>C82*0.01/'TB5'!B82</f>
        <v>0.13164687156677246</v>
      </c>
      <c r="J82" s="589">
        <f>D82*0.01/'TB5'!C82</f>
        <v>0.12844449281692505</v>
      </c>
      <c r="K82" s="582">
        <f>E82*0.01/'TB5'!D82</f>
        <v>0.13039414584636688</v>
      </c>
      <c r="L82" s="589">
        <f>F82*0.01/'TB5'!E82</f>
        <v>0.11999832093715669</v>
      </c>
      <c r="M82" s="590">
        <f>G82*0.01/'TB5'!F82</f>
        <v>0.1301356703042984</v>
      </c>
    </row>
    <row r="83" spans="1:13">
      <c r="A83" s="78">
        <v>1987</v>
      </c>
      <c r="B83" s="459">
        <f>avgpeinc!Y76</f>
        <v>598599.88363634096</v>
      </c>
      <c r="C83" s="346">
        <f>avgpeinc!Z76</f>
        <v>644401.08283735823</v>
      </c>
      <c r="D83" s="562">
        <f>avgpeinc!AA76</f>
        <v>626357.05576021562</v>
      </c>
      <c r="E83" s="562">
        <f>avgpeinc!AB76</f>
        <v>813328.80351681134</v>
      </c>
      <c r="F83" s="562">
        <f>avgpeinc!AC76</f>
        <v>441304.78615810466</v>
      </c>
      <c r="G83" s="73">
        <f>avgpeinc!AD76</f>
        <v>973871.41007348069</v>
      </c>
      <c r="H83" s="571">
        <f>B83*0.01/'TB5'!B83</f>
        <v>0.13306523859500885</v>
      </c>
      <c r="I83" s="582">
        <f>C83*0.01/'TB5'!B83</f>
        <v>0.14324657618999478</v>
      </c>
      <c r="J83" s="589">
        <f>D83*0.01/'TB5'!C83</f>
        <v>0.13988311588764191</v>
      </c>
      <c r="K83" s="582">
        <f>E83*0.01/'TB5'!D83</f>
        <v>0.1426512748003006</v>
      </c>
      <c r="L83" s="589">
        <f>F83*0.01/'TB5'!E83</f>
        <v>0.13114534318447113</v>
      </c>
      <c r="M83" s="590">
        <f>G83*0.01/'TB5'!F83</f>
        <v>0.14209236204624179</v>
      </c>
    </row>
    <row r="84" spans="1:13">
      <c r="A84" s="78">
        <v>1988</v>
      </c>
      <c r="B84" s="459">
        <f>avgpeinc!Y77</f>
        <v>697396.12168579467</v>
      </c>
      <c r="C84" s="346">
        <f>avgpeinc!Z77</f>
        <v>745027.63002837414</v>
      </c>
      <c r="D84" s="562">
        <f>avgpeinc!AA77</f>
        <v>726357.26199766027</v>
      </c>
      <c r="E84" s="562">
        <f>avgpeinc!AB77</f>
        <v>961014.49502388167</v>
      </c>
      <c r="F84" s="562">
        <f>avgpeinc!AC77</f>
        <v>494494.06082984986</v>
      </c>
      <c r="G84" s="73">
        <f>avgpeinc!AD77</f>
        <v>1124496.6190951816</v>
      </c>
      <c r="H84" s="571">
        <f>B84*0.01/'TB5'!B84</f>
        <v>0.14876338839530945</v>
      </c>
      <c r="I84" s="582">
        <f>C84*0.01/'TB5'!B84</f>
        <v>0.15892378985881805</v>
      </c>
      <c r="J84" s="589">
        <f>D84*0.01/'TB5'!C84</f>
        <v>0.15531459450721741</v>
      </c>
      <c r="K84" s="582">
        <f>E84*0.01/'TB5'!D84</f>
        <v>0.16204793751239774</v>
      </c>
      <c r="L84" s="589">
        <f>F84*0.01/'TB5'!E84</f>
        <v>0.14076724648475647</v>
      </c>
      <c r="M84" s="590">
        <f>G84*0.01/'TB5'!F84</f>
        <v>0.15848143398761752</v>
      </c>
    </row>
    <row r="85" spans="1:13">
      <c r="A85" s="83">
        <v>1989</v>
      </c>
      <c r="B85" s="460">
        <f>avgpeinc!Y78</f>
        <v>686330.88809110806</v>
      </c>
      <c r="C85" s="347">
        <f>avgpeinc!Z78</f>
        <v>733803.78789074835</v>
      </c>
      <c r="D85" s="564">
        <f>avgpeinc!AA78</f>
        <v>710735.02124013088</v>
      </c>
      <c r="E85" s="564">
        <f>avgpeinc!AB78</f>
        <v>931137.62242442393</v>
      </c>
      <c r="F85" s="564">
        <f>avgpeinc!AC78</f>
        <v>500496.87478366611</v>
      </c>
      <c r="G85" s="79">
        <f>avgpeinc!AD78</f>
        <v>1099564.887479377</v>
      </c>
      <c r="H85" s="574">
        <f>B85*0.01/'TB5'!B85</f>
        <v>0.1446424275636673</v>
      </c>
      <c r="I85" s="585">
        <f>C85*0.01/'TB5'!B85</f>
        <v>0.15464721620082855</v>
      </c>
      <c r="J85" s="591">
        <f>D85*0.01/'TB5'!C85</f>
        <v>0.15006762742996219</v>
      </c>
      <c r="K85" s="585">
        <f>E85*0.01/'TB5'!D85</f>
        <v>0.15620267391204831</v>
      </c>
      <c r="L85" s="591">
        <f>F85*0.01/'TB5'!E85</f>
        <v>0.13943809270858767</v>
      </c>
      <c r="M85" s="592">
        <f>G85*0.01/'TB5'!F85</f>
        <v>0.15432353317737577</v>
      </c>
    </row>
    <row r="86" spans="1:13">
      <c r="A86" s="78">
        <v>1990</v>
      </c>
      <c r="B86" s="459">
        <f>avgpeinc!Y79</f>
        <v>689619.82540043851</v>
      </c>
      <c r="C86" s="346">
        <f>avgpeinc!Z79</f>
        <v>737296.42763364734</v>
      </c>
      <c r="D86" s="562">
        <f>avgpeinc!AA79</f>
        <v>720233.08282786724</v>
      </c>
      <c r="E86" s="562">
        <f>avgpeinc!AB79</f>
        <v>938663.26402077544</v>
      </c>
      <c r="F86" s="562">
        <f>avgpeinc!AC79</f>
        <v>498891.38007265376</v>
      </c>
      <c r="G86" s="73">
        <f>avgpeinc!AD79</f>
        <v>1097977.9333455807</v>
      </c>
      <c r="H86" s="571">
        <f>B86*0.01/'TB5'!B86</f>
        <v>0.14542049169540408</v>
      </c>
      <c r="I86" s="582">
        <f>C86*0.01/'TB5'!B86</f>
        <v>0.15547408163547516</v>
      </c>
      <c r="J86" s="589">
        <f>D86*0.01/'TB5'!C86</f>
        <v>0.15213583409786224</v>
      </c>
      <c r="K86" s="582">
        <f>E86*0.01/'TB5'!D86</f>
        <v>0.15907664597034452</v>
      </c>
      <c r="L86" s="589">
        <f>F86*0.01/'TB5'!E86</f>
        <v>0.13701733946800232</v>
      </c>
      <c r="M86" s="590">
        <f>G86*0.01/'TB5'!F86</f>
        <v>0.15513949096202848</v>
      </c>
    </row>
    <row r="87" spans="1:13">
      <c r="A87" s="78">
        <v>1991</v>
      </c>
      <c r="B87" s="459">
        <f>avgpeinc!Y80</f>
        <v>645531.4279892894</v>
      </c>
      <c r="C87" s="346">
        <f>avgpeinc!Z80</f>
        <v>692016.64855448692</v>
      </c>
      <c r="D87" s="562">
        <f>avgpeinc!AA80</f>
        <v>670854.92517802271</v>
      </c>
      <c r="E87" s="562">
        <f>avgpeinc!AB80</f>
        <v>870517.69105301297</v>
      </c>
      <c r="F87" s="562">
        <f>avgpeinc!AC80</f>
        <v>477732.66962406185</v>
      </c>
      <c r="G87" s="73">
        <f>avgpeinc!AD80</f>
        <v>1033690.2083964454</v>
      </c>
      <c r="H87" s="571">
        <f>B87*0.01/'TB5'!B87</f>
        <v>0.13891473412513733</v>
      </c>
      <c r="I87" s="582">
        <f>C87*0.01/'TB5'!B87</f>
        <v>0.148918092250824</v>
      </c>
      <c r="J87" s="589">
        <f>D87*0.01/'TB5'!C87</f>
        <v>0.14508789777755737</v>
      </c>
      <c r="K87" s="582">
        <f>E87*0.01/'TB5'!D87</f>
        <v>0.152022585272789</v>
      </c>
      <c r="L87" s="589">
        <f>F87*0.01/'TB5'!E87</f>
        <v>0.13193078339099884</v>
      </c>
      <c r="M87" s="590">
        <f>G87*0.01/'TB5'!F87</f>
        <v>0.14872241020202637</v>
      </c>
    </row>
    <row r="88" spans="1:13">
      <c r="A88" s="78">
        <v>1992</v>
      </c>
      <c r="B88" s="459">
        <f>avgpeinc!Y81</f>
        <v>711407.11466996616</v>
      </c>
      <c r="C88" s="346">
        <f>avgpeinc!Z81</f>
        <v>759509.09342632419</v>
      </c>
      <c r="D88" s="562">
        <f>avgpeinc!AA81</f>
        <v>742067.99281366018</v>
      </c>
      <c r="E88" s="562">
        <f>avgpeinc!AB81</f>
        <v>967891.82096425316</v>
      </c>
      <c r="F88" s="562">
        <f>avgpeinc!AC81</f>
        <v>520100.99222021876</v>
      </c>
      <c r="G88" s="73">
        <f>avgpeinc!AD81</f>
        <v>1137728.4518493409</v>
      </c>
      <c r="H88" s="571">
        <f>B88*0.01/'TB5'!B88</f>
        <v>0.15014225244522098</v>
      </c>
      <c r="I88" s="582">
        <f>C88*0.01/'TB5'!B88</f>
        <v>0.16029416024684909</v>
      </c>
      <c r="J88" s="589">
        <f>D88*0.01/'TB5'!C88</f>
        <v>0.15689975023269656</v>
      </c>
      <c r="K88" s="582">
        <f>E88*0.01/'TB5'!D88</f>
        <v>0.16522508859634397</v>
      </c>
      <c r="L88" s="589">
        <f>F88*0.01/'TB5'!E88</f>
        <v>0.14116072654724124</v>
      </c>
      <c r="M88" s="590">
        <f>G88*0.01/'TB5'!F88</f>
        <v>0.16044925153255463</v>
      </c>
    </row>
    <row r="89" spans="1:13">
      <c r="A89" s="78">
        <v>1993</v>
      </c>
      <c r="B89" s="459">
        <f>avgpeinc!Y82</f>
        <v>699456.80005598965</v>
      </c>
      <c r="C89" s="346">
        <f>avgpeinc!Z82</f>
        <v>749435.67403667828</v>
      </c>
      <c r="D89" s="562">
        <f>avgpeinc!AA82</f>
        <v>731693.13665150665</v>
      </c>
      <c r="E89" s="562">
        <f>avgpeinc!AB82</f>
        <v>947374.14679540542</v>
      </c>
      <c r="F89" s="562">
        <f>avgpeinc!AC82</f>
        <v>520828.11686761869</v>
      </c>
      <c r="G89" s="73">
        <f>avgpeinc!AD82</f>
        <v>1122896.3728631663</v>
      </c>
      <c r="H89" s="571">
        <f>B89*0.01/'TB5'!B89</f>
        <v>0.14641934633255008</v>
      </c>
      <c r="I89" s="582">
        <f>C89*0.01/'TB5'!B89</f>
        <v>0.15688157081604004</v>
      </c>
      <c r="J89" s="589">
        <f>D89*0.01/'TB5'!C89</f>
        <v>0.15290069580078125</v>
      </c>
      <c r="K89" s="582">
        <f>E89*0.01/'TB5'!D89</f>
        <v>0.15933266282081601</v>
      </c>
      <c r="L89" s="589">
        <f>F89*0.01/'TB5'!E89</f>
        <v>0.14115872979164126</v>
      </c>
      <c r="M89" s="590">
        <f>G89*0.01/'TB5'!F89</f>
        <v>0.15706492960453028</v>
      </c>
    </row>
    <row r="90" spans="1:13">
      <c r="A90" s="78">
        <v>1994</v>
      </c>
      <c r="B90" s="459">
        <f>avgpeinc!Y83</f>
        <v>724370.10098037985</v>
      </c>
      <c r="C90" s="346">
        <f>avgpeinc!Z83</f>
        <v>775052.77134987805</v>
      </c>
      <c r="D90" s="562">
        <f>avgpeinc!AA83</f>
        <v>753228.64423706173</v>
      </c>
      <c r="E90" s="562">
        <f>avgpeinc!AB83</f>
        <v>970444.45022148511</v>
      </c>
      <c r="F90" s="562">
        <f>avgpeinc!AC83</f>
        <v>546064.17387754447</v>
      </c>
      <c r="G90" s="73">
        <f>avgpeinc!AD83</f>
        <v>1163218.4561064676</v>
      </c>
      <c r="H90" s="571">
        <f>B90*0.01/'TB5'!B90</f>
        <v>0.14685395359992984</v>
      </c>
      <c r="I90" s="582">
        <f>C90*0.01/'TB5'!B90</f>
        <v>0.1571290194988251</v>
      </c>
      <c r="J90" s="589">
        <f>D90*0.01/'TB5'!C90</f>
        <v>0.15254843235015872</v>
      </c>
      <c r="K90" s="582">
        <f>E90*0.01/'TB5'!D90</f>
        <v>0.15888705849647522</v>
      </c>
      <c r="L90" s="589">
        <f>F90*0.01/'TB5'!E90</f>
        <v>0.14243367314338681</v>
      </c>
      <c r="M90" s="590">
        <f>G90*0.01/'TB5'!F90</f>
        <v>0.15759517252445221</v>
      </c>
    </row>
    <row r="91" spans="1:13">
      <c r="A91" s="78">
        <v>1995</v>
      </c>
      <c r="B91" s="459">
        <f>avgpeinc!Y84</f>
        <v>770668.43693203141</v>
      </c>
      <c r="C91" s="346">
        <f>avgpeinc!Z84</f>
        <v>822334.31372578803</v>
      </c>
      <c r="D91" s="562">
        <f>avgpeinc!AA84</f>
        <v>796913.01622503297</v>
      </c>
      <c r="E91" s="562">
        <f>avgpeinc!AB84</f>
        <v>1033987.2138840376</v>
      </c>
      <c r="F91" s="562">
        <f>avgpeinc!AC84</f>
        <v>579487.52863591735</v>
      </c>
      <c r="G91" s="73">
        <f>avgpeinc!AD84</f>
        <v>1234316.349322621</v>
      </c>
      <c r="H91" s="571">
        <f>B91*0.01/'TB5'!B91</f>
        <v>0.15284636616706848</v>
      </c>
      <c r="I91" s="582">
        <f>C91*0.01/'TB5'!B91</f>
        <v>0.16309323906898496</v>
      </c>
      <c r="J91" s="589">
        <f>D91*0.01/'TB5'!C91</f>
        <v>0.15875510871410373</v>
      </c>
      <c r="K91" s="582">
        <f>E91*0.01/'TB5'!D91</f>
        <v>0.16582772135734558</v>
      </c>
      <c r="L91" s="589">
        <f>F91*0.01/'TB5'!E91</f>
        <v>0.147290900349617</v>
      </c>
      <c r="M91" s="590">
        <f>G91*0.01/'TB5'!F91</f>
        <v>0.16342502832412717</v>
      </c>
    </row>
    <row r="92" spans="1:13">
      <c r="A92" s="78">
        <v>1996</v>
      </c>
      <c r="B92" s="459">
        <f>avgpeinc!Y85</f>
        <v>830325.37223281944</v>
      </c>
      <c r="C92" s="346">
        <f>avgpeinc!Z85</f>
        <v>884822.14015624218</v>
      </c>
      <c r="D92" s="562">
        <f>avgpeinc!AA85</f>
        <v>863079.12533815869</v>
      </c>
      <c r="E92" s="562">
        <f>avgpeinc!AB85</f>
        <v>1120521.6728130947</v>
      </c>
      <c r="F92" s="562">
        <f>avgpeinc!AC85</f>
        <v>617511.84007837938</v>
      </c>
      <c r="G92" s="73">
        <f>avgpeinc!AD85</f>
        <v>1328964.4920377347</v>
      </c>
      <c r="H92" s="571">
        <f>B92*0.01/'TB5'!B92</f>
        <v>0.15964031219482422</v>
      </c>
      <c r="I92" s="582">
        <f>C92*0.01/'TB5'!B92</f>
        <v>0.17011798918247223</v>
      </c>
      <c r="J92" s="589">
        <f>D92*0.01/'TB5'!C92</f>
        <v>0.16656471788883206</v>
      </c>
      <c r="K92" s="582">
        <f>E92*0.01/'TB5'!D92</f>
        <v>0.17449656128883362</v>
      </c>
      <c r="L92" s="589">
        <f>F92*0.01/'TB5'!E92</f>
        <v>0.15172618627548218</v>
      </c>
      <c r="M92" s="590">
        <f>G92*0.01/'TB5'!F92</f>
        <v>0.17091777920722961</v>
      </c>
    </row>
    <row r="93" spans="1:13">
      <c r="A93" s="78">
        <v>1997</v>
      </c>
      <c r="B93" s="459">
        <f>avgpeinc!Y86</f>
        <v>896398.25261221395</v>
      </c>
      <c r="C93" s="346">
        <f>avgpeinc!Z86</f>
        <v>952948.33966042218</v>
      </c>
      <c r="D93" s="562">
        <f>avgpeinc!AA86</f>
        <v>934675.01723438175</v>
      </c>
      <c r="E93" s="562">
        <f>avgpeinc!AB86</f>
        <v>1213257.972319352</v>
      </c>
      <c r="F93" s="562">
        <f>avgpeinc!AC86</f>
        <v>662652.14470682538</v>
      </c>
      <c r="G93" s="73">
        <f>avgpeinc!AD86</f>
        <v>1430831.1006355742</v>
      </c>
      <c r="H93" s="571">
        <f>B93*0.01/'TB5'!B93</f>
        <v>0.1662753224372864</v>
      </c>
      <c r="I93" s="582">
        <f>C93*0.01/'TB5'!B93</f>
        <v>0.17676495015621188</v>
      </c>
      <c r="J93" s="589">
        <f>D93*0.01/'TB5'!C93</f>
        <v>0.17338563501834869</v>
      </c>
      <c r="K93" s="582">
        <f>E93*0.01/'TB5'!D93</f>
        <v>0.18212379515171051</v>
      </c>
      <c r="L93" s="589">
        <f>F93*0.01/'TB5'!E93</f>
        <v>0.15713877975940704</v>
      </c>
      <c r="M93" s="590">
        <f>G93*0.01/'TB5'!F93</f>
        <v>0.1776842474937439</v>
      </c>
    </row>
    <row r="94" spans="1:13">
      <c r="A94" s="78">
        <v>1998</v>
      </c>
      <c r="B94" s="459">
        <f>avgpeinc!Y87</f>
        <v>947308.72266184958</v>
      </c>
      <c r="C94" s="346">
        <f>avgpeinc!Z87</f>
        <v>1009104.1017091781</v>
      </c>
      <c r="D94" s="562">
        <f>avgpeinc!AA87</f>
        <v>996065.70208516472</v>
      </c>
      <c r="E94" s="562">
        <f>avgpeinc!AB87</f>
        <v>1294037.8247530521</v>
      </c>
      <c r="F94" s="562">
        <f>avgpeinc!AC87</f>
        <v>693091.23038518941</v>
      </c>
      <c r="G94" s="73">
        <f>avgpeinc!AD87</f>
        <v>1510660.9818494394</v>
      </c>
      <c r="H94" s="571">
        <f>B94*0.01/'TB5'!B94</f>
        <v>0.16923791170120239</v>
      </c>
      <c r="I94" s="582">
        <f>C94*0.01/'TB5'!B94</f>
        <v>0.18027773499488828</v>
      </c>
      <c r="J94" s="589">
        <f>D94*0.01/'TB5'!C94</f>
        <v>0.17700773477554321</v>
      </c>
      <c r="K94" s="582">
        <f>E94*0.01/'TB5'!D94</f>
        <v>0.18667539954185486</v>
      </c>
      <c r="L94" s="589">
        <f>F94*0.01/'TB5'!E94</f>
        <v>0.15884749591350555</v>
      </c>
      <c r="M94" s="590">
        <f>G94*0.01/'TB5'!F94</f>
        <v>0.18084953725337979</v>
      </c>
    </row>
    <row r="95" spans="1:13">
      <c r="A95" s="83">
        <v>1999</v>
      </c>
      <c r="B95" s="460">
        <f>avgpeinc!Y88</f>
        <v>1021035.2214217776</v>
      </c>
      <c r="C95" s="347">
        <f>avgpeinc!Z88</f>
        <v>1086448.5502181859</v>
      </c>
      <c r="D95" s="564">
        <f>avgpeinc!AA88</f>
        <v>1080950.7576048644</v>
      </c>
      <c r="E95" s="564">
        <f>avgpeinc!AB88</f>
        <v>1413238.9459195011</v>
      </c>
      <c r="F95" s="564">
        <f>avgpeinc!AC88</f>
        <v>729040.24352720089</v>
      </c>
      <c r="G95" s="79">
        <f>avgpeinc!AD88</f>
        <v>1627768.8488102113</v>
      </c>
      <c r="H95" s="574">
        <f>B95*0.01/'TB5'!B95</f>
        <v>0.17707523703575137</v>
      </c>
      <c r="I95" s="585">
        <f>C95*0.01/'TB5'!B95</f>
        <v>0.18841968476772306</v>
      </c>
      <c r="J95" s="591">
        <f>D95*0.01/'TB5'!C95</f>
        <v>0.1849833279848099</v>
      </c>
      <c r="K95" s="585">
        <f>E95*0.01/'TB5'!D95</f>
        <v>0.1957204937934876</v>
      </c>
      <c r="L95" s="591">
        <f>F95*0.01/'TB5'!E95</f>
        <v>0.16462902724742889</v>
      </c>
      <c r="M95" s="592">
        <f>G95*0.01/'TB5'!F95</f>
        <v>0.18888314068317413</v>
      </c>
    </row>
    <row r="96" spans="1:13">
      <c r="A96" s="88">
        <v>2000</v>
      </c>
      <c r="B96" s="461">
        <f>avgpeinc!Y89</f>
        <v>1087997.4366404687</v>
      </c>
      <c r="C96" s="348">
        <f>avgpeinc!Z89</f>
        <v>1157182.1881670603</v>
      </c>
      <c r="D96" s="566">
        <f>avgpeinc!AA89</f>
        <v>1157923.8316422061</v>
      </c>
      <c r="E96" s="566">
        <f>avgpeinc!AB89</f>
        <v>1533443.0469315588</v>
      </c>
      <c r="F96" s="566">
        <f>avgpeinc!AC89</f>
        <v>751913.92116964725</v>
      </c>
      <c r="G96" s="85">
        <f>avgpeinc!AD89</f>
        <v>1730971.3405799496</v>
      </c>
      <c r="H96" s="575">
        <f>B96*0.01/'TB5'!B96</f>
        <v>0.18267017602920532</v>
      </c>
      <c r="I96" s="586">
        <f>C96*0.01/'TB5'!B96</f>
        <v>0.19428600370883944</v>
      </c>
      <c r="J96" s="593">
        <f>D96*0.01/'TB5'!C96</f>
        <v>0.19145399332046506</v>
      </c>
      <c r="K96" s="586">
        <f>E96*0.01/'TB5'!D96</f>
        <v>0.20543953776359561</v>
      </c>
      <c r="L96" s="593">
        <f>F96*0.01/'TB5'!E96</f>
        <v>0.16466866433620453</v>
      </c>
      <c r="M96" s="594">
        <f>G96*0.01/'TB5'!F96</f>
        <v>0.19520163536071775</v>
      </c>
    </row>
    <row r="97" spans="1:13">
      <c r="A97" s="78">
        <v>2001</v>
      </c>
      <c r="B97" s="459">
        <f>avgpeinc!Y90</f>
        <v>1023822.5402966847</v>
      </c>
      <c r="C97" s="346">
        <f>avgpeinc!Z90</f>
        <v>1092653.9908274321</v>
      </c>
      <c r="D97" s="562">
        <f>avgpeinc!AA90</f>
        <v>1077027.242319027</v>
      </c>
      <c r="E97" s="562">
        <f>avgpeinc!AB90</f>
        <v>1425637.2857785786</v>
      </c>
      <c r="F97" s="562">
        <f>avgpeinc!AC90</f>
        <v>729047.02142470144</v>
      </c>
      <c r="G97" s="73">
        <f>avgpeinc!AD90</f>
        <v>1618369.7099408177</v>
      </c>
      <c r="H97" s="571">
        <f>B97*0.01/'TB5'!B97</f>
        <v>0.17269401252269745</v>
      </c>
      <c r="I97" s="582">
        <f>C97*0.01/'TB5'!B97</f>
        <v>0.18430420756340027</v>
      </c>
      <c r="J97" s="589">
        <f>D97*0.01/'TB5'!C97</f>
        <v>0.17981193959712985</v>
      </c>
      <c r="K97" s="582">
        <f>E97*0.01/'TB5'!D97</f>
        <v>0.19389328360557553</v>
      </c>
      <c r="L97" s="589">
        <f>F97*0.01/'TB5'!E97</f>
        <v>0.15800213813781738</v>
      </c>
      <c r="M97" s="590">
        <f>G97*0.01/'TB5'!F97</f>
        <v>0.18473097681999209</v>
      </c>
    </row>
    <row r="98" spans="1:13">
      <c r="A98" s="78">
        <v>2002</v>
      </c>
      <c r="B98" s="459">
        <f>avgpeinc!Y91</f>
        <v>1008836.6761372957</v>
      </c>
      <c r="C98" s="346">
        <f>avgpeinc!Z91</f>
        <v>1073658.2282285381</v>
      </c>
      <c r="D98" s="562">
        <f>avgpeinc!AA91</f>
        <v>1047802.2021066789</v>
      </c>
      <c r="E98" s="562">
        <f>avgpeinc!AB91</f>
        <v>1377103.1430017771</v>
      </c>
      <c r="F98" s="562">
        <f>avgpeinc!AC91</f>
        <v>745332.71540012606</v>
      </c>
      <c r="G98" s="73">
        <f>avgpeinc!AD91</f>
        <v>1583854.2941694423</v>
      </c>
      <c r="H98" s="571">
        <f>B98*0.01/'TB5'!B98</f>
        <v>0.17056876420974731</v>
      </c>
      <c r="I98" s="582">
        <f>C98*0.01/'TB5'!B98</f>
        <v>0.18152844905853271</v>
      </c>
      <c r="J98" s="589">
        <f>D98*0.01/'TB5'!C98</f>
        <v>0.17584963142871857</v>
      </c>
      <c r="K98" s="582">
        <f>E98*0.01/'TB5'!D98</f>
        <v>0.18978299200534823</v>
      </c>
      <c r="L98" s="589">
        <f>F98*0.01/'TB5'!E98</f>
        <v>0.15914937853813169</v>
      </c>
      <c r="M98" s="590">
        <f>G98*0.01/'TB5'!F98</f>
        <v>0.18244907259941098</v>
      </c>
    </row>
    <row r="99" spans="1:13">
      <c r="A99" s="78">
        <v>2003</v>
      </c>
      <c r="B99" s="459">
        <f>avgpeinc!Y92</f>
        <v>1028654.8083939579</v>
      </c>
      <c r="C99" s="346">
        <f>avgpeinc!Z92</f>
        <v>1092866.7075385484</v>
      </c>
      <c r="D99" s="562">
        <f>avgpeinc!AA92</f>
        <v>1064794.1954072702</v>
      </c>
      <c r="E99" s="562">
        <f>avgpeinc!AB92</f>
        <v>1398794.336170146</v>
      </c>
      <c r="F99" s="562">
        <f>avgpeinc!AC92</f>
        <v>760986.43064975564</v>
      </c>
      <c r="G99" s="73">
        <f>avgpeinc!AD92</f>
        <v>1615715.6186317666</v>
      </c>
      <c r="H99" s="571">
        <f>B99*0.01/'TB5'!B99</f>
        <v>0.17203257977962494</v>
      </c>
      <c r="I99" s="582">
        <f>C99*0.01/'TB5'!B99</f>
        <v>0.18277139961719513</v>
      </c>
      <c r="J99" s="589">
        <f>D99*0.01/'TB5'!C99</f>
        <v>0.17700979113578799</v>
      </c>
      <c r="K99" s="582">
        <f>E99*0.01/'TB5'!D99</f>
        <v>0.19212242960929871</v>
      </c>
      <c r="L99" s="589">
        <f>F99*0.01/'TB5'!E99</f>
        <v>0.15924350917339322</v>
      </c>
      <c r="M99" s="590">
        <f>G99*0.01/'TB5'!F99</f>
        <v>0.18462994694709778</v>
      </c>
    </row>
    <row r="100" spans="1:13">
      <c r="A100" s="78">
        <v>2004</v>
      </c>
      <c r="B100" s="459">
        <f>avgpeinc!Y93</f>
        <v>1126101.9858074456</v>
      </c>
      <c r="C100" s="346">
        <f>avgpeinc!Z93</f>
        <v>1190684.8077266901</v>
      </c>
      <c r="D100" s="562">
        <f>avgpeinc!AA93</f>
        <v>1164603.8815678461</v>
      </c>
      <c r="E100" s="562">
        <f>avgpeinc!AB93</f>
        <v>1538695.9566962942</v>
      </c>
      <c r="F100" s="562">
        <f>avgpeinc!AC93</f>
        <v>820147.26630973618</v>
      </c>
      <c r="G100" s="73">
        <f>avgpeinc!AD93</f>
        <v>1760411.6646618049</v>
      </c>
      <c r="H100" s="571">
        <f>B100*0.01/'TB5'!B100</f>
        <v>0.18320697546005249</v>
      </c>
      <c r="I100" s="582">
        <f>C100*0.01/'TB5'!B100</f>
        <v>0.1937140375375748</v>
      </c>
      <c r="J100" s="589">
        <f>D100*0.01/'TB5'!C100</f>
        <v>0.18823927640914914</v>
      </c>
      <c r="K100" s="582">
        <f>E100*0.01/'TB5'!D100</f>
        <v>0.20497521758079529</v>
      </c>
      <c r="L100" s="589">
        <f>F100*0.01/'TB5'!E100</f>
        <v>0.1675785630941391</v>
      </c>
      <c r="M100" s="590">
        <f>G100*0.01/'TB5'!F100</f>
        <v>0.19631798565387734</v>
      </c>
    </row>
    <row r="101" spans="1:13">
      <c r="A101" s="78">
        <v>2005</v>
      </c>
      <c r="B101" s="459">
        <f>avgpeinc!Y94</f>
        <v>1218356.023550841</v>
      </c>
      <c r="C101" s="346">
        <f>avgpeinc!Z94</f>
        <v>1283029.9231601162</v>
      </c>
      <c r="D101" s="562">
        <f>avgpeinc!AA94</f>
        <v>1249753.8454134595</v>
      </c>
      <c r="E101" s="562">
        <f>avgpeinc!AB94</f>
        <v>1656844.6633912008</v>
      </c>
      <c r="F101" s="562">
        <f>avgpeinc!AC94</f>
        <v>890338.43238305452</v>
      </c>
      <c r="G101" s="73">
        <f>avgpeinc!AD94</f>
        <v>1893851.3656753663</v>
      </c>
      <c r="H101" s="571">
        <f>B101*0.01/'TB5'!B101</f>
        <v>0.19373923540115356</v>
      </c>
      <c r="I101" s="582">
        <f>C101*0.01/'TB5'!B101</f>
        <v>0.20402348041534427</v>
      </c>
      <c r="J101" s="589">
        <f>D101*0.01/'TB5'!C101</f>
        <v>0.19849568605422976</v>
      </c>
      <c r="K101" s="582">
        <f>E101*0.01/'TB5'!D101</f>
        <v>0.21605870127677917</v>
      </c>
      <c r="L101" s="589">
        <f>F101*0.01/'TB5'!E101</f>
        <v>0.17742758989334104</v>
      </c>
      <c r="M101" s="590">
        <f>G101*0.01/'TB5'!F101</f>
        <v>0.20679228007793432</v>
      </c>
    </row>
    <row r="102" spans="1:13">
      <c r="A102" s="78">
        <v>2006</v>
      </c>
      <c r="B102" s="459">
        <f>avgpeinc!Y95</f>
        <v>1295602.0653196136</v>
      </c>
      <c r="C102" s="346">
        <f>avgpeinc!Z95</f>
        <v>1360394.6317978667</v>
      </c>
      <c r="D102" s="562">
        <f>avgpeinc!AA95</f>
        <v>1325415.8882095264</v>
      </c>
      <c r="E102" s="562">
        <f>avgpeinc!AB95</f>
        <v>1763893.2422832022</v>
      </c>
      <c r="F102" s="562">
        <f>avgpeinc!AC95</f>
        <v>938518.04633348901</v>
      </c>
      <c r="G102" s="73">
        <f>avgpeinc!AD95</f>
        <v>2008538.4994414826</v>
      </c>
      <c r="H102" s="571">
        <f>B102*0.01/'TB5'!B102</f>
        <v>0.20098753273487091</v>
      </c>
      <c r="I102" s="582">
        <f>C102*0.01/'TB5'!B102</f>
        <v>0.21103884279727936</v>
      </c>
      <c r="J102" s="589">
        <f>D102*0.01/'TB5'!C102</f>
        <v>0.2056053280830383</v>
      </c>
      <c r="K102" s="582">
        <f>E102*0.01/'TB5'!D102</f>
        <v>0.22411449253559115</v>
      </c>
      <c r="L102" s="589">
        <f>F102*0.01/'TB5'!E102</f>
        <v>0.18276482820510873</v>
      </c>
      <c r="M102" s="590">
        <f>G102*0.01/'TB5'!F102</f>
        <v>0.21492041647434235</v>
      </c>
    </row>
    <row r="103" spans="1:13">
      <c r="A103" s="78">
        <v>2007</v>
      </c>
      <c r="B103" s="459">
        <f>avgpeinc!Y96</f>
        <v>1264137.7308301653</v>
      </c>
      <c r="C103" s="346">
        <f>avgpeinc!Z96</f>
        <v>1330006.6099048702</v>
      </c>
      <c r="D103" s="562">
        <f>avgpeinc!AA96</f>
        <v>1291364.9448009599</v>
      </c>
      <c r="E103" s="562">
        <f>avgpeinc!AB96</f>
        <v>1727603.4201964827</v>
      </c>
      <c r="F103" s="562">
        <f>avgpeinc!AC96</f>
        <v>912091.02061242389</v>
      </c>
      <c r="G103" s="73">
        <f>avgpeinc!AD96</f>
        <v>1963246.0178143596</v>
      </c>
      <c r="H103" s="571">
        <f>B103*0.01/'TB5'!B103</f>
        <v>0.19863876700401306</v>
      </c>
      <c r="I103" s="582">
        <f>C103*0.01/'TB5'!B103</f>
        <v>0.20898899435997007</v>
      </c>
      <c r="J103" s="589">
        <f>D103*0.01/'TB5'!C103</f>
        <v>0.2042386531829834</v>
      </c>
      <c r="K103" s="582">
        <f>E103*0.01/'TB5'!D103</f>
        <v>0.22292214632034302</v>
      </c>
      <c r="L103" s="589">
        <f>F103*0.01/'TB5'!E103</f>
        <v>0.17949783802032468</v>
      </c>
      <c r="M103" s="590">
        <f>G103*0.01/'TB5'!F103</f>
        <v>0.21259441971778867</v>
      </c>
    </row>
    <row r="104" spans="1:13">
      <c r="A104" s="78">
        <v>2008</v>
      </c>
      <c r="B104" s="459">
        <f>avgpeinc!Y97</f>
        <v>1214790.8939552526</v>
      </c>
      <c r="C104" s="346">
        <f>avgpeinc!Z97</f>
        <v>1280505.9178498751</v>
      </c>
      <c r="D104" s="562">
        <f>avgpeinc!AA97</f>
        <v>1238643.1396679142</v>
      </c>
      <c r="E104" s="562">
        <f>avgpeinc!AB97</f>
        <v>1653391.2307254963</v>
      </c>
      <c r="F104" s="562">
        <f>avgpeinc!AC97</f>
        <v>884966.17038783617</v>
      </c>
      <c r="G104" s="73">
        <f>avgpeinc!AD97</f>
        <v>1872386.9236965126</v>
      </c>
      <c r="H104" s="571">
        <f>B104*0.01/'TB5'!B104</f>
        <v>0.19521696865558627</v>
      </c>
      <c r="I104" s="582">
        <f>C104*0.01/'TB5'!B104</f>
        <v>0.20577737689018252</v>
      </c>
      <c r="J104" s="589">
        <f>D104*0.01/'TB5'!C104</f>
        <v>0.2003680765628815</v>
      </c>
      <c r="K104" s="582">
        <f>E104*0.01/'TB5'!D104</f>
        <v>0.21909549832344061</v>
      </c>
      <c r="L104" s="589">
        <f>F104*0.01/'TB5'!E104</f>
        <v>0.17718073725700378</v>
      </c>
      <c r="M104" s="590">
        <f>G104*0.01/'TB5'!F104</f>
        <v>0.20850639045238492</v>
      </c>
    </row>
    <row r="105" spans="1:13">
      <c r="A105" s="83">
        <v>2009</v>
      </c>
      <c r="B105" s="462">
        <f>avgpeinc!Y98</f>
        <v>1101002.7527150025</v>
      </c>
      <c r="C105" s="349">
        <f>avgpeinc!Z98</f>
        <v>1158034.7878855441</v>
      </c>
      <c r="D105" s="564">
        <f>avgpeinc!AA98</f>
        <v>1101502.9654865083</v>
      </c>
      <c r="E105" s="564">
        <f>avgpeinc!AB98</f>
        <v>1459698.7223047707</v>
      </c>
      <c r="F105" s="564">
        <f>avgpeinc!AC98</f>
        <v>837929.87376613414</v>
      </c>
      <c r="G105" s="79">
        <f>avgpeinc!AD98</f>
        <v>1703043.8130467234</v>
      </c>
      <c r="H105" s="574">
        <f>B105*0.01/'TB5'!B105</f>
        <v>0.18539862334728241</v>
      </c>
      <c r="I105" s="585">
        <f>C105*0.01/'TB5'!B105</f>
        <v>0.19500228762626651</v>
      </c>
      <c r="J105" s="595">
        <f>D105*0.01/'TB5'!C105</f>
        <v>0.18828634917736053</v>
      </c>
      <c r="K105" s="596">
        <f>E105*0.01/'TB5'!D105</f>
        <v>0.20694196224212649</v>
      </c>
      <c r="L105" s="591">
        <f>F105*0.01/'TB5'!E105</f>
        <v>0.17089204490184784</v>
      </c>
      <c r="M105" s="592">
        <f>G105*0.01/'TB5'!F105</f>
        <v>0.19809915125370026</v>
      </c>
    </row>
    <row r="106" spans="1:13">
      <c r="A106" s="78">
        <v>2010</v>
      </c>
      <c r="B106" s="463">
        <f>avgpeinc!Y99</f>
        <v>1202595.0021005739</v>
      </c>
      <c r="C106" s="350">
        <f>avgpeinc!Z99</f>
        <v>1258762.7153026033</v>
      </c>
      <c r="D106" s="562">
        <f>avgpeinc!AA99</f>
        <v>1202708.2293155428</v>
      </c>
      <c r="E106" s="562">
        <f>avgpeinc!AB99</f>
        <v>1587308.9327888438</v>
      </c>
      <c r="F106" s="562">
        <f>avgpeinc!AC99</f>
        <v>912896.41952426848</v>
      </c>
      <c r="G106" s="73">
        <f>avgpeinc!AD99</f>
        <v>1849908.047773795</v>
      </c>
      <c r="H106" s="571">
        <f>B106*0.01/'TB5'!B106</f>
        <v>0.19798023998737335</v>
      </c>
      <c r="I106" s="582">
        <f>C106*0.01/'TB5'!B106</f>
        <v>0.20722699165344236</v>
      </c>
      <c r="J106" s="597">
        <f>D106*0.01/'TB5'!C106</f>
        <v>0.20184104144573212</v>
      </c>
      <c r="K106" s="598">
        <f>E106*0.01/'TB5'!D106</f>
        <v>0.2209839075803757</v>
      </c>
      <c r="L106" s="589">
        <f>F106*0.01/'TB5'!E106</f>
        <v>0.18123123049736023</v>
      </c>
      <c r="M106" s="590">
        <f>G106*0.01/'TB5'!F106</f>
        <v>0.21156124770641324</v>
      </c>
    </row>
    <row r="107" spans="1:13">
      <c r="A107" s="78">
        <v>2011</v>
      </c>
      <c r="B107" s="463">
        <f>avgpeinc!Y100</f>
        <v>1209787.2275434283</v>
      </c>
      <c r="C107" s="350">
        <f>avgpeinc!Z100</f>
        <v>1268734.5602560493</v>
      </c>
      <c r="D107" s="562">
        <f>avgpeinc!AA100</f>
        <v>1202614.33172045</v>
      </c>
      <c r="E107" s="562">
        <f>avgpeinc!AB100</f>
        <v>1599468.4341583725</v>
      </c>
      <c r="F107" s="562">
        <f>avgpeinc!AC100</f>
        <v>918751.80303648347</v>
      </c>
      <c r="G107" s="73">
        <f>avgpeinc!AD100</f>
        <v>1859991.638910006</v>
      </c>
      <c r="H107" s="571">
        <f>B107*0.01/'TB5'!B107</f>
        <v>0.19600512087345121</v>
      </c>
      <c r="I107" s="582">
        <f>C107*0.01/'TB5'!B107</f>
        <v>0.20555554330348971</v>
      </c>
      <c r="J107" s="597">
        <f>D107*0.01/'TB5'!C107</f>
        <v>0.19938026368618011</v>
      </c>
      <c r="K107" s="598">
        <f>E107*0.01/'TB5'!D107</f>
        <v>0.21745660901069636</v>
      </c>
      <c r="L107" s="589">
        <f>F107*0.01/'TB5'!E107</f>
        <v>0.18107116222381597</v>
      </c>
      <c r="M107" s="590">
        <f>G107*0.01/'TB5'!F107</f>
        <v>0.21017110347747803</v>
      </c>
    </row>
    <row r="108" spans="1:13">
      <c r="A108" s="78">
        <v>2012</v>
      </c>
      <c r="B108" s="463">
        <f>avgpeinc!Y101</f>
        <v>1313097.4827168712</v>
      </c>
      <c r="C108" s="350">
        <f>avgpeinc!Z101</f>
        <v>1373908.7309846887</v>
      </c>
      <c r="D108" s="562">
        <f>avgpeinc!AA101</f>
        <v>1296670.9741844926</v>
      </c>
      <c r="E108" s="562">
        <f>avgpeinc!AB101</f>
        <v>1750198.2108419761</v>
      </c>
      <c r="F108" s="562">
        <f>avgpeinc!AC101</f>
        <v>981347.55671397061</v>
      </c>
      <c r="G108" s="73">
        <f>avgpeinc!AD101</f>
        <v>2009276.8227144307</v>
      </c>
      <c r="H108" s="571">
        <f>B108*0.01/'TB5'!B108</f>
        <v>0.20779828727245328</v>
      </c>
      <c r="I108" s="582">
        <f>C108*0.01/'TB5'!B108</f>
        <v>0.2174216955900192</v>
      </c>
      <c r="J108" s="597">
        <f>D108*0.01/'TB5'!C108</f>
        <v>0.21020601689815518</v>
      </c>
      <c r="K108" s="598">
        <f>E108*0.01/'TB5'!D108</f>
        <v>0.23099097609519964</v>
      </c>
      <c r="L108" s="589">
        <f>F108*0.01/'TB5'!E108</f>
        <v>0.19035322964191437</v>
      </c>
      <c r="M108" s="590">
        <f>G108*0.01/'TB5'!F108</f>
        <v>0.22273235023021698</v>
      </c>
    </row>
    <row r="109" spans="1:13">
      <c r="A109" s="78">
        <v>2013</v>
      </c>
      <c r="B109" s="463">
        <f>avgpeinc!Y102</f>
        <v>1239999.1813863011</v>
      </c>
      <c r="C109" s="350">
        <f>avgpeinc!Z102</f>
        <v>1301903.7580864539</v>
      </c>
      <c r="D109" s="562">
        <f>avgpeinc!AA102</f>
        <v>1233866.9434901155</v>
      </c>
      <c r="E109" s="562">
        <f>avgpeinc!AB102</f>
        <v>1642851.1268960028</v>
      </c>
      <c r="F109" s="562">
        <f>avgpeinc!AC102</f>
        <v>943924.70125947543</v>
      </c>
      <c r="G109" s="73">
        <f>avgpeinc!AD102</f>
        <v>1900263.1185877679</v>
      </c>
      <c r="H109" s="571">
        <f>B109*0.01/'TB5'!B109</f>
        <v>0.19595699012279513</v>
      </c>
      <c r="I109" s="582">
        <f>C109*0.01/'TB5'!B109</f>
        <v>0.20573976635932922</v>
      </c>
      <c r="J109" s="597">
        <f>D109*0.01/'TB5'!C109</f>
        <v>0.19983717799186704</v>
      </c>
      <c r="K109" s="598">
        <f>E109*0.01/'TB5'!D109</f>
        <v>0.21732343733310699</v>
      </c>
      <c r="L109" s="589">
        <f>F109*0.01/'TB5'!E109</f>
        <v>0.18190538883209226</v>
      </c>
      <c r="M109" s="590">
        <f>G109*0.01/'TB5'!F109</f>
        <v>0.21139112114906311</v>
      </c>
    </row>
    <row r="110" spans="1:13">
      <c r="A110" s="78">
        <v>2014</v>
      </c>
      <c r="B110" s="463">
        <f>avgpeinc!Y103</f>
        <v>1305301.0749041892</v>
      </c>
      <c r="C110" s="350">
        <f>avgpeinc!Z103</f>
        <v>1367975.3669718378</v>
      </c>
      <c r="D110" s="562">
        <f>avgpeinc!AA103</f>
        <v>1299483.9814724224</v>
      </c>
      <c r="E110" s="562">
        <f>avgpeinc!AB103</f>
        <v>1733203.9365920969</v>
      </c>
      <c r="F110" s="562">
        <f>avgpeinc!AC103</f>
        <v>989290.46320130746</v>
      </c>
      <c r="G110" s="73">
        <f>avgpeinc!AD103</f>
        <v>1994518.6320165957</v>
      </c>
      <c r="H110" s="571">
        <f>B110*0.01/'TB5'!B110</f>
        <v>0.20195885002613068</v>
      </c>
      <c r="I110" s="582">
        <f>C110*0.01/'TB5'!B110</f>
        <v>0.2116559445858002</v>
      </c>
      <c r="J110" s="597">
        <f>D110*0.01/'TB5'!C110</f>
        <v>0.20541241765022283</v>
      </c>
      <c r="K110" s="598">
        <f>E110*0.01/'TB5'!D110</f>
        <v>0.22375579178333282</v>
      </c>
      <c r="L110" s="589">
        <f>F110*0.01/'TB5'!E110</f>
        <v>0.18735305964946747</v>
      </c>
      <c r="M110" s="590">
        <f>G110*0.01/'TB5'!F110</f>
        <v>0.21780590713024142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4"/>
    </row>
    <row r="120" spans="1:13">
      <c r="A120" s="59" t="s">
        <v>1220</v>
      </c>
      <c r="B120" s="1068">
        <f>(B110/B76)^(1/34)-1</f>
        <v>3.3284338590011897E-2</v>
      </c>
      <c r="C120" s="1068">
        <f t="shared" ref="C120:G120" si="0">(C110/C76)^(1/34)-1</f>
        <v>3.1796484983206419E-2</v>
      </c>
      <c r="D120" s="1068">
        <f t="shared" si="0"/>
        <v>3.1650737230125126E-2</v>
      </c>
      <c r="E120" s="1068">
        <f t="shared" si="0"/>
        <v>3.2515655999028725E-2</v>
      </c>
      <c r="F120" s="1068">
        <f t="shared" si="0"/>
        <v>3.3901430680473466E-2</v>
      </c>
      <c r="G120" s="1068">
        <f t="shared" si="0"/>
        <v>3.0726917900978812E-2</v>
      </c>
      <c r="H120" s="1068"/>
      <c r="I120" s="1068"/>
      <c r="J120" s="1068"/>
      <c r="K120" s="1068"/>
      <c r="L120" s="1068"/>
      <c r="M120" s="1068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M120"/>
  <sheetViews>
    <sheetView workbookViewId="0">
      <pane xSplit="1" ySplit="8" topLeftCell="B80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233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avgpeinc!AK2</f>
        <v>1088775.1574002472</v>
      </c>
      <c r="C9" s="344">
        <f>avgpeinc!AL2</f>
        <v>1132498.2740094869</v>
      </c>
      <c r="D9" s="344"/>
      <c r="E9" s="96"/>
      <c r="F9" s="96"/>
      <c r="G9" s="95">
        <f>avgpeinc!AP2</f>
        <v>1672662.4031887299</v>
      </c>
      <c r="H9" s="568">
        <f>B9*0.001/'TB5'!B9</f>
        <v>9.3432109229525065E-2</v>
      </c>
      <c r="I9" s="579">
        <f>C9*0.001/'TB5'!B9</f>
        <v>9.7184163066466156E-2</v>
      </c>
      <c r="J9" s="613"/>
      <c r="K9" s="579"/>
      <c r="L9" s="613"/>
      <c r="M9" s="599">
        <f>G9*0.001/'TB5'!F9</f>
        <v>9.5463123787923224E-2</v>
      </c>
    </row>
    <row r="10" spans="1:13" s="98" customFormat="1" ht="15" customHeight="1">
      <c r="A10" s="103">
        <v>1914</v>
      </c>
      <c r="B10" s="456">
        <f>avgpeinc!AK3</f>
        <v>1046546.27905696</v>
      </c>
      <c r="C10" s="344">
        <f>avgpeinc!AL3</f>
        <v>1087135.0174882526</v>
      </c>
      <c r="D10" s="344"/>
      <c r="E10" s="96"/>
      <c r="F10" s="96"/>
      <c r="G10" s="95">
        <f>avgpeinc!AP3</f>
        <v>1608149.0050986018</v>
      </c>
      <c r="H10" s="568">
        <f>B10*0.001/'TB5'!B10</f>
        <v>9.9396459720877295E-2</v>
      </c>
      <c r="I10" s="579">
        <f>C10*0.001/'TB5'!B10</f>
        <v>0.10325140334386027</v>
      </c>
      <c r="J10" s="613"/>
      <c r="K10" s="579"/>
      <c r="L10" s="613"/>
      <c r="M10" s="599">
        <f>G10*0.001/'TB5'!F10</f>
        <v>0.10144320525889612</v>
      </c>
    </row>
    <row r="11" spans="1:13" s="98" customFormat="1" ht="15" customHeight="1">
      <c r="A11" s="103">
        <v>1915</v>
      </c>
      <c r="B11" s="456">
        <f>avgpeinc!AK4</f>
        <v>1140465.1130518932</v>
      </c>
      <c r="C11" s="344">
        <f>avgpeinc!AL4</f>
        <v>1180714.8458885059</v>
      </c>
      <c r="D11" s="344"/>
      <c r="E11" s="96"/>
      <c r="F11" s="96"/>
      <c r="G11" s="95">
        <f>avgpeinc!AP4</f>
        <v>1751355.0342042993</v>
      </c>
      <c r="H11" s="568">
        <f>B11*0.001/'TB5'!B11</f>
        <v>0.10621102990594777</v>
      </c>
      <c r="I11" s="579">
        <f>C11*0.001/'TB5'!B11</f>
        <v>0.1099594703703615</v>
      </c>
      <c r="J11" s="613"/>
      <c r="K11" s="579"/>
      <c r="L11" s="613"/>
      <c r="M11" s="599">
        <f>G11*0.001/'TB5'!F11</f>
        <v>0.10818819580547684</v>
      </c>
    </row>
    <row r="12" spans="1:13" s="98" customFormat="1" ht="15" customHeight="1">
      <c r="A12" s="103">
        <v>1916</v>
      </c>
      <c r="B12" s="456">
        <f>avgpeinc!AK5</f>
        <v>1354407.5610585348</v>
      </c>
      <c r="C12" s="344">
        <f>avgpeinc!AL5</f>
        <v>1390973.6777183018</v>
      </c>
      <c r="D12" s="344"/>
      <c r="E12" s="96"/>
      <c r="F12" s="96"/>
      <c r="G12" s="95">
        <f>avgpeinc!AP5</f>
        <v>2079387.0536192369</v>
      </c>
      <c r="H12" s="568">
        <f>B12*0.001/'TB5'!B12</f>
        <v>0.11061904555898271</v>
      </c>
      <c r="I12" s="579">
        <f>C12*0.001/'TB5'!B12</f>
        <v>0.11360552395809956</v>
      </c>
      <c r="J12" s="613"/>
      <c r="K12" s="579"/>
      <c r="L12" s="613"/>
      <c r="M12" s="599">
        <f>G12*0.001/'TB5'!F12</f>
        <v>0.11250784129547721</v>
      </c>
    </row>
    <row r="13" spans="1:13" s="98" customFormat="1" ht="15" customHeight="1">
      <c r="A13" s="103">
        <v>1917</v>
      </c>
      <c r="B13" s="456">
        <f>avgpeinc!AK6</f>
        <v>1188525.7227625162</v>
      </c>
      <c r="C13" s="344">
        <f>avgpeinc!AL6</f>
        <v>1228514.3616837806</v>
      </c>
      <c r="D13" s="344"/>
      <c r="E13" s="96"/>
      <c r="F13" s="96"/>
      <c r="G13" s="95">
        <f>avgpeinc!AP6</f>
        <v>1830480.2446527176</v>
      </c>
      <c r="H13" s="568">
        <f>B13*0.001/'TB5'!B13</f>
        <v>9.8625781972919727E-2</v>
      </c>
      <c r="I13" s="579">
        <f>C13*0.001/'TB5'!B13</f>
        <v>0.10194410374594413</v>
      </c>
      <c r="J13" s="613"/>
      <c r="K13" s="579"/>
      <c r="L13" s="613"/>
      <c r="M13" s="599">
        <f>G13*0.001/'TB5'!F13</f>
        <v>0.10070972168237464</v>
      </c>
    </row>
    <row r="14" spans="1:13" s="98" customFormat="1" ht="15" customHeight="1">
      <c r="A14" s="103">
        <v>1918</v>
      </c>
      <c r="B14" s="456">
        <f>avgpeinc!AK7</f>
        <v>1066305.0620551473</v>
      </c>
      <c r="C14" s="344">
        <f>avgpeinc!AL7</f>
        <v>1102077.4391459327</v>
      </c>
      <c r="D14" s="381"/>
      <c r="E14" s="341"/>
      <c r="F14" s="341"/>
      <c r="G14" s="95">
        <f>avgpeinc!AP7</f>
        <v>1632180.4313316606</v>
      </c>
      <c r="H14" s="568">
        <f>B14*0.001/'TB5'!B14</f>
        <v>8.3633194958314311E-2</v>
      </c>
      <c r="I14" s="579">
        <f>C14*0.001/'TB5'!B14</f>
        <v>8.6438919411680221E-2</v>
      </c>
      <c r="J14" s="613"/>
      <c r="K14" s="579"/>
      <c r="L14" s="613"/>
      <c r="M14" s="599">
        <f>G14*0.001/'TB5'!F14</f>
        <v>8.562575356269693E-2</v>
      </c>
    </row>
    <row r="15" spans="1:13" s="98" customFormat="1" ht="15" customHeight="1">
      <c r="A15" s="102">
        <v>1919</v>
      </c>
      <c r="B15" s="457">
        <f>avgpeinc!AK8</f>
        <v>1091297.9926650934</v>
      </c>
      <c r="C15" s="343">
        <f>avgpeinc!AL8</f>
        <v>1123354.9936810629</v>
      </c>
      <c r="D15" s="382"/>
      <c r="E15" s="342"/>
      <c r="F15" s="342"/>
      <c r="G15" s="99">
        <f>avgpeinc!AP8</f>
        <v>1677919.6924006471</v>
      </c>
      <c r="H15" s="569">
        <f>B15*0.001/'TB5'!B15</f>
        <v>9.0331495607229015E-2</v>
      </c>
      <c r="I15" s="580">
        <f>C15*0.001/'TB5'!B15</f>
        <v>9.2984993429013854E-2</v>
      </c>
      <c r="J15" s="614"/>
      <c r="K15" s="580"/>
      <c r="L15" s="614"/>
      <c r="M15" s="600">
        <f>G15*0.001/'TB5'!F15</f>
        <v>9.232261827564632E-2</v>
      </c>
    </row>
    <row r="16" spans="1:13" s="98" customFormat="1" ht="15" customHeight="1">
      <c r="A16" s="103">
        <v>1920</v>
      </c>
      <c r="B16" s="456">
        <f>avgpeinc!AK9</f>
        <v>830324.3956657435</v>
      </c>
      <c r="C16" s="344">
        <f>avgpeinc!AL9</f>
        <v>862528.83679115609</v>
      </c>
      <c r="D16" s="381"/>
      <c r="E16" s="341"/>
      <c r="F16" s="341"/>
      <c r="G16" s="95">
        <f>avgpeinc!AP9</f>
        <v>1286627.2395059958</v>
      </c>
      <c r="H16" s="568">
        <f>B16*0.001/'TB5'!B16</f>
        <v>7.025631779570557E-2</v>
      </c>
      <c r="I16" s="579">
        <f>C16*0.001/'TB5'!B16</f>
        <v>7.2981235264047539E-2</v>
      </c>
      <c r="J16" s="613"/>
      <c r="K16" s="579"/>
      <c r="L16" s="613"/>
      <c r="M16" s="599">
        <f>G16*0.001/'TB5'!F16</f>
        <v>7.2285514701224227E-2</v>
      </c>
    </row>
    <row r="17" spans="1:13" s="98" customFormat="1" ht="15" customHeight="1">
      <c r="A17" s="103">
        <v>1921</v>
      </c>
      <c r="B17" s="456">
        <f>avgpeinc!AK10</f>
        <v>714239.68064034753</v>
      </c>
      <c r="C17" s="344">
        <f>avgpeinc!AL10</f>
        <v>745593.27540493198</v>
      </c>
      <c r="D17" s="381"/>
      <c r="E17" s="341"/>
      <c r="F17" s="341"/>
      <c r="G17" s="95">
        <f>avgpeinc!AP10</f>
        <v>1104480.2382108867</v>
      </c>
      <c r="H17" s="568">
        <f>B17*0.001/'TB5'!B17</f>
        <v>6.7017103444389867E-2</v>
      </c>
      <c r="I17" s="579">
        <f>C17*0.001/'TB5'!B17</f>
        <v>6.9959010986978085E-2</v>
      </c>
      <c r="J17" s="613"/>
      <c r="K17" s="579"/>
      <c r="L17" s="613"/>
      <c r="M17" s="599">
        <f>G17*0.001/'TB5'!F17</f>
        <v>6.8973515863175613E-2</v>
      </c>
    </row>
    <row r="18" spans="1:13" s="98" customFormat="1" ht="15" customHeight="1">
      <c r="A18" s="103">
        <v>1922</v>
      </c>
      <c r="B18" s="456">
        <f>avgpeinc!AK11</f>
        <v>757635.87160454981</v>
      </c>
      <c r="C18" s="344">
        <f>avgpeinc!AL11</f>
        <v>794829.23497542902</v>
      </c>
      <c r="D18" s="381"/>
      <c r="E18" s="341"/>
      <c r="F18" s="341"/>
      <c r="G18" s="95">
        <f>avgpeinc!AP11</f>
        <v>1169049.8567137972</v>
      </c>
      <c r="H18" s="568">
        <f>B18*0.001/'TB5'!B18</f>
        <v>6.5493485486590383E-2</v>
      </c>
      <c r="I18" s="579">
        <f>C18*0.001/'TB5'!B18</f>
        <v>6.8708648727170946E-2</v>
      </c>
      <c r="J18" s="613"/>
      <c r="K18" s="579"/>
      <c r="L18" s="613"/>
      <c r="M18" s="599">
        <f>G18*0.001/'TB5'!F18</f>
        <v>6.7452022155214481E-2</v>
      </c>
    </row>
    <row r="19" spans="1:13" s="98" customFormat="1" ht="15" customHeight="1">
      <c r="A19" s="103">
        <v>1923</v>
      </c>
      <c r="B19" s="456">
        <f>avgpeinc!AK12</f>
        <v>844811.03902484698</v>
      </c>
      <c r="C19" s="344">
        <f>avgpeinc!AL12</f>
        <v>877826.49939047708</v>
      </c>
      <c r="D19" s="381"/>
      <c r="E19" s="341"/>
      <c r="F19" s="341"/>
      <c r="G19" s="95">
        <f>avgpeinc!AP12</f>
        <v>1301929.7897141534</v>
      </c>
      <c r="H19" s="568">
        <f>B19*0.001/'TB5'!B19</f>
        <v>6.4899552703434685E-2</v>
      </c>
      <c r="I19" s="579">
        <f>C19*0.001/'TB5'!B19</f>
        <v>6.7435846041292394E-2</v>
      </c>
      <c r="J19" s="613"/>
      <c r="K19" s="579"/>
      <c r="L19" s="613"/>
      <c r="M19" s="599">
        <f>G19*0.001/'TB5'!F19</f>
        <v>6.6793176534964416E-2</v>
      </c>
    </row>
    <row r="20" spans="1:13" s="98" customFormat="1" ht="15" customHeight="1">
      <c r="A20" s="103">
        <v>1924</v>
      </c>
      <c r="B20" s="456">
        <f>avgpeinc!AK13</f>
        <v>864742.06585884024</v>
      </c>
      <c r="C20" s="344">
        <f>avgpeinc!AL13</f>
        <v>899915.60737747571</v>
      </c>
      <c r="D20" s="381"/>
      <c r="E20" s="341"/>
      <c r="F20" s="341"/>
      <c r="G20" s="95">
        <f>avgpeinc!AP13</f>
        <v>1331641.6217146299</v>
      </c>
      <c r="H20" s="568">
        <f>B20*0.001/'TB5'!B20</f>
        <v>6.7288292418208523E-2</v>
      </c>
      <c r="I20" s="579">
        <f>C20*0.001/'TB5'!B20</f>
        <v>7.0025256006003136E-2</v>
      </c>
      <c r="J20" s="613"/>
      <c r="K20" s="579"/>
      <c r="L20" s="613"/>
      <c r="M20" s="599">
        <f>G20*0.001/'TB5'!F20</f>
        <v>6.9212661497203204E-2</v>
      </c>
    </row>
    <row r="21" spans="1:13" s="98" customFormat="1" ht="15" customHeight="1">
      <c r="A21" s="103">
        <v>1925</v>
      </c>
      <c r="B21" s="456">
        <f>avgpeinc!AK14</f>
        <v>1037170.0637359662</v>
      </c>
      <c r="C21" s="344">
        <f>avgpeinc!AL14</f>
        <v>1069481.7572333307</v>
      </c>
      <c r="D21" s="381"/>
      <c r="E21" s="341"/>
      <c r="F21" s="341"/>
      <c r="G21" s="95">
        <f>avgpeinc!AP14</f>
        <v>1589413.7344306384</v>
      </c>
      <c r="H21" s="568">
        <f>B21*0.001/'TB5'!B21</f>
        <v>7.9279067421915803E-2</v>
      </c>
      <c r="I21" s="579">
        <f>C21*0.001/'TB5'!B21</f>
        <v>8.1748904353061508E-2</v>
      </c>
      <c r="J21" s="613"/>
      <c r="K21" s="579"/>
      <c r="L21" s="613"/>
      <c r="M21" s="599">
        <f>G21*0.001/'TB5'!F21</f>
        <v>8.1167646369000479E-2</v>
      </c>
    </row>
    <row r="22" spans="1:13" s="98" customFormat="1" ht="15" customHeight="1">
      <c r="A22" s="103">
        <v>1926</v>
      </c>
      <c r="B22" s="456">
        <f>avgpeinc!AK15</f>
        <v>1212771.4253684019</v>
      </c>
      <c r="C22" s="344">
        <f>avgpeinc!AL15</f>
        <v>1241747.1931090096</v>
      </c>
      <c r="D22" s="381"/>
      <c r="E22" s="341"/>
      <c r="F22" s="341"/>
      <c r="G22" s="95">
        <f>avgpeinc!AP15</f>
        <v>1855176.7468068765</v>
      </c>
      <c r="H22" s="568">
        <f>B22*0.001/'TB5'!B22</f>
        <v>8.8567308468305808E-2</v>
      </c>
      <c r="I22" s="579">
        <f>C22*0.001/'TB5'!B22</f>
        <v>9.0683375606685851E-2</v>
      </c>
      <c r="J22" s="613"/>
      <c r="K22" s="579"/>
      <c r="L22" s="613"/>
      <c r="M22" s="599">
        <f>G22*0.001/'TB5'!F22</f>
        <v>9.0400558477165563E-2</v>
      </c>
    </row>
    <row r="23" spans="1:13" s="98" customFormat="1" ht="15" customHeight="1">
      <c r="A23" s="103">
        <v>1927</v>
      </c>
      <c r="B23" s="456">
        <f>avgpeinc!AK16</f>
        <v>1112405.9237270316</v>
      </c>
      <c r="C23" s="344">
        <f>avgpeinc!AL16</f>
        <v>1145045.1140084586</v>
      </c>
      <c r="D23" s="381"/>
      <c r="E23" s="341"/>
      <c r="F23" s="341"/>
      <c r="G23" s="95">
        <f>avgpeinc!AP16</f>
        <v>1706366.9988933378</v>
      </c>
      <c r="H23" s="568">
        <f>B23*0.001/'TB5'!B23</f>
        <v>8.2757200526605956E-2</v>
      </c>
      <c r="I23" s="579">
        <f>C23*0.001/'TB5'!B23</f>
        <v>8.5185386099455265E-2</v>
      </c>
      <c r="J23" s="613"/>
      <c r="K23" s="579"/>
      <c r="L23" s="613"/>
      <c r="M23" s="599">
        <f>G23*0.001/'TB5'!F23</f>
        <v>8.45938288133493E-2</v>
      </c>
    </row>
    <row r="24" spans="1:13" s="98" customFormat="1" ht="15" customHeight="1">
      <c r="A24" s="103">
        <v>1928</v>
      </c>
      <c r="B24" s="456">
        <f>avgpeinc!AK17</f>
        <v>1255101.3404478955</v>
      </c>
      <c r="C24" s="344">
        <f>avgpeinc!AL17</f>
        <v>1286792.0396989069</v>
      </c>
      <c r="D24" s="381"/>
      <c r="E24" s="341"/>
      <c r="F24" s="341"/>
      <c r="G24" s="95">
        <f>avgpeinc!AP17</f>
        <v>1924878.5687095069</v>
      </c>
      <c r="H24" s="568">
        <f>B24*0.001/'TB5'!B24</f>
        <v>9.2373705043495208E-2</v>
      </c>
      <c r="I24" s="579">
        <f>C24*0.001/'TB5'!B24</f>
        <v>9.4706096230481276E-2</v>
      </c>
      <c r="J24" s="613"/>
      <c r="K24" s="579"/>
      <c r="L24" s="613"/>
      <c r="M24" s="599">
        <f>G24*0.001/'TB5'!F24</f>
        <v>9.4167618088575156E-2</v>
      </c>
    </row>
    <row r="25" spans="1:13" s="98" customFormat="1" ht="15" customHeight="1">
      <c r="A25" s="102">
        <v>1929</v>
      </c>
      <c r="B25" s="457">
        <f>avgpeinc!AK18</f>
        <v>1342078.5474115619</v>
      </c>
      <c r="C25" s="343">
        <f>avgpeinc!AL18</f>
        <v>1374553.2354080374</v>
      </c>
      <c r="D25" s="382"/>
      <c r="E25" s="342"/>
      <c r="F25" s="342"/>
      <c r="G25" s="99">
        <f>avgpeinc!AP18</f>
        <v>2065272.753193683</v>
      </c>
      <c r="H25" s="569">
        <f>B25*0.001/'TB5'!B25</f>
        <v>9.4135379237339084E-2</v>
      </c>
      <c r="I25" s="580">
        <f>C25*0.001/'TB5'!B25</f>
        <v>9.6413202004164825E-2</v>
      </c>
      <c r="J25" s="614"/>
      <c r="K25" s="580"/>
      <c r="L25" s="614"/>
      <c r="M25" s="600">
        <f>G25*0.001/'TB5'!F25</f>
        <v>9.5942850994892512E-2</v>
      </c>
    </row>
    <row r="26" spans="1:13" s="98" customFormat="1" ht="15" customHeight="1">
      <c r="A26" s="103">
        <v>1930</v>
      </c>
      <c r="B26" s="456">
        <f>avgpeinc!AK19</f>
        <v>903944.65265772806</v>
      </c>
      <c r="C26" s="344">
        <f>avgpeinc!AL19</f>
        <v>932412.34229067282</v>
      </c>
      <c r="D26" s="381"/>
      <c r="E26" s="341"/>
      <c r="F26" s="341"/>
      <c r="G26" s="95">
        <f>avgpeinc!AP19</f>
        <v>1406171.0336481151</v>
      </c>
      <c r="H26" s="568">
        <f>B26*0.001/'TB5'!B26</f>
        <v>7.0429999506856994E-2</v>
      </c>
      <c r="I26" s="579">
        <f>C26*0.001/'TB5'!B26</f>
        <v>7.2648032835462603E-2</v>
      </c>
      <c r="J26" s="613"/>
      <c r="K26" s="579"/>
      <c r="L26" s="613"/>
      <c r="M26" s="599">
        <f>G26*0.001/'TB5'!F26</f>
        <v>7.218905654966333E-2</v>
      </c>
    </row>
    <row r="27" spans="1:13" s="98" customFormat="1" ht="15" customHeight="1">
      <c r="A27" s="103">
        <v>1931</v>
      </c>
      <c r="B27" s="456">
        <f>avgpeinc!AK20</f>
        <v>573267.31003930152</v>
      </c>
      <c r="C27" s="344">
        <f>avgpeinc!AL20</f>
        <v>603304.308271216</v>
      </c>
      <c r="D27" s="381"/>
      <c r="E27" s="341"/>
      <c r="F27" s="341"/>
      <c r="G27" s="95">
        <f>avgpeinc!AP20</f>
        <v>900166.92626490246</v>
      </c>
      <c r="H27" s="568">
        <f>B27*0.001/'TB5'!B27</f>
        <v>4.992775261126136E-2</v>
      </c>
      <c r="I27" s="579">
        <f>C27*0.001/'TB5'!B27</f>
        <v>5.2543774475136883E-2</v>
      </c>
      <c r="J27" s="613"/>
      <c r="K27" s="579"/>
      <c r="L27" s="613"/>
      <c r="M27" s="599">
        <f>G27*0.001/'TB5'!F27</f>
        <v>5.1633338218793887E-2</v>
      </c>
    </row>
    <row r="28" spans="1:13" s="98" customFormat="1" ht="15" customHeight="1">
      <c r="A28" s="103">
        <v>1932</v>
      </c>
      <c r="B28" s="456">
        <f>avgpeinc!AK21</f>
        <v>418038.65704478201</v>
      </c>
      <c r="C28" s="344">
        <f>avgpeinc!AL21</f>
        <v>446114.23194595735</v>
      </c>
      <c r="D28" s="381"/>
      <c r="E28" s="341"/>
      <c r="F28" s="341"/>
      <c r="G28" s="95">
        <f>avgpeinc!AP21</f>
        <v>658260.55574045773</v>
      </c>
      <c r="H28" s="568">
        <f>B28*0.001/'TB5'!B28</f>
        <v>4.3086561561805299E-2</v>
      </c>
      <c r="I28" s="579">
        <f>C28*0.001/'TB5'!B28</f>
        <v>4.5980265208530442E-2</v>
      </c>
      <c r="J28" s="613"/>
      <c r="K28" s="579"/>
      <c r="L28" s="613"/>
      <c r="M28" s="599">
        <f>G28*0.001/'TB5'!F28</f>
        <v>4.4643948068744561E-2</v>
      </c>
    </row>
    <row r="29" spans="1:13" s="98" customFormat="1" ht="15" customHeight="1">
      <c r="A29" s="103">
        <v>1933</v>
      </c>
      <c r="B29" s="456">
        <f>avgpeinc!AK22</f>
        <v>464242.25238399621</v>
      </c>
      <c r="C29" s="344">
        <f>avgpeinc!AL22</f>
        <v>492310.02030456142</v>
      </c>
      <c r="D29" s="381"/>
      <c r="E29" s="341"/>
      <c r="F29" s="341"/>
      <c r="G29" s="95">
        <f>avgpeinc!AP22</f>
        <v>729282.3897247928</v>
      </c>
      <c r="H29" s="568">
        <f>B29*0.001/'TB5'!B29</f>
        <v>4.9352823798282458E-2</v>
      </c>
      <c r="I29" s="579">
        <f>C29*0.001/'TB5'!B29</f>
        <v>5.2336661649062477E-2</v>
      </c>
      <c r="J29" s="613"/>
      <c r="K29" s="579"/>
      <c r="L29" s="613"/>
      <c r="M29" s="599">
        <f>G29*0.001/'TB5'!F29</f>
        <v>5.0945332411995503E-2</v>
      </c>
    </row>
    <row r="30" spans="1:13" s="98" customFormat="1" ht="15" customHeight="1">
      <c r="A30" s="103">
        <v>1934</v>
      </c>
      <c r="B30" s="456">
        <f>avgpeinc!AK23</f>
        <v>633759.20677374187</v>
      </c>
      <c r="C30" s="344">
        <f>avgpeinc!AL23</f>
        <v>662614.35964758485</v>
      </c>
      <c r="D30" s="381"/>
      <c r="E30" s="341"/>
      <c r="F30" s="341"/>
      <c r="G30" s="95">
        <f>avgpeinc!AP23</f>
        <v>992988.16938689922</v>
      </c>
      <c r="H30" s="568">
        <f>B30*0.001/'TB5'!B30</f>
        <v>6.0090433420340449E-2</v>
      </c>
      <c r="I30" s="579">
        <f>C30*0.001/'TB5'!B30</f>
        <v>6.2826359974253898E-2</v>
      </c>
      <c r="J30" s="613"/>
      <c r="K30" s="579"/>
      <c r="L30" s="613"/>
      <c r="M30" s="599">
        <f>G30*0.001/'TB5'!F30</f>
        <v>6.1769869414554042E-2</v>
      </c>
    </row>
    <row r="31" spans="1:13" s="98" customFormat="1" ht="15" customHeight="1">
      <c r="A31" s="103">
        <v>1935</v>
      </c>
      <c r="B31" s="456">
        <f>avgpeinc!AK24</f>
        <v>730470.56952096603</v>
      </c>
      <c r="C31" s="344">
        <f>avgpeinc!AL24</f>
        <v>765879.90574869339</v>
      </c>
      <c r="D31" s="381"/>
      <c r="E31" s="341"/>
      <c r="F31" s="341"/>
      <c r="G31" s="95">
        <f>avgpeinc!AP24</f>
        <v>1147301.0675890942</v>
      </c>
      <c r="H31" s="568">
        <f>B31*0.001/'TB5'!B31</f>
        <v>6.3088441715361959E-2</v>
      </c>
      <c r="I31" s="579">
        <f>C31*0.001/'TB5'!B31</f>
        <v>6.6146634526945886E-2</v>
      </c>
      <c r="J31" s="613"/>
      <c r="K31" s="579"/>
      <c r="L31" s="613"/>
      <c r="M31" s="599">
        <f>G31*0.001/'TB5'!F31</f>
        <v>6.4964365389395234E-2</v>
      </c>
    </row>
    <row r="32" spans="1:13" s="98" customFormat="1" ht="15" customHeight="1">
      <c r="A32" s="103">
        <v>1936</v>
      </c>
      <c r="B32" s="456">
        <f>avgpeinc!AK25</f>
        <v>920951.0323618676</v>
      </c>
      <c r="C32" s="344">
        <f>avgpeinc!AL25</f>
        <v>953140.14240570134</v>
      </c>
      <c r="D32" s="381"/>
      <c r="E32" s="341"/>
      <c r="F32" s="341"/>
      <c r="G32" s="95">
        <f>avgpeinc!AP25</f>
        <v>1439827.0015361893</v>
      </c>
      <c r="H32" s="568">
        <f>B32*0.001/'TB5'!B32</f>
        <v>7.1952812968202301E-2</v>
      </c>
      <c r="I32" s="579">
        <f>C32*0.001/'TB5'!B32</f>
        <v>7.4467709996611064E-2</v>
      </c>
      <c r="J32" s="613"/>
      <c r="K32" s="579"/>
      <c r="L32" s="613"/>
      <c r="M32" s="599">
        <f>G32*0.001/'TB5'!F32</f>
        <v>7.372581484642142E-2</v>
      </c>
    </row>
    <row r="33" spans="1:13" s="98" customFormat="1" ht="15" customHeight="1">
      <c r="A33" s="103">
        <v>1937</v>
      </c>
      <c r="B33" s="456">
        <f>avgpeinc!AK26</f>
        <v>956963.73797985958</v>
      </c>
      <c r="C33" s="344">
        <f>avgpeinc!AL26</f>
        <v>994550.26113685837</v>
      </c>
      <c r="D33" s="381"/>
      <c r="E33" s="341"/>
      <c r="F33" s="341"/>
      <c r="G33" s="95">
        <f>avgpeinc!AP26</f>
        <v>1498371.2265419087</v>
      </c>
      <c r="H33" s="568">
        <f>B33*0.001/'TB5'!B33</f>
        <v>7.0223334584826061E-2</v>
      </c>
      <c r="I33" s="579">
        <f>C33*0.001/'TB5'!B33</f>
        <v>7.2981486108002994E-2</v>
      </c>
      <c r="J33" s="613"/>
      <c r="K33" s="579"/>
      <c r="L33" s="613"/>
      <c r="M33" s="599">
        <f>G33*0.001/'TB5'!F33</f>
        <v>7.2061902826631094E-2</v>
      </c>
    </row>
    <row r="34" spans="1:13" s="98" customFormat="1" ht="15" customHeight="1">
      <c r="A34" s="103">
        <v>1938</v>
      </c>
      <c r="B34" s="456">
        <f>avgpeinc!AK27</f>
        <v>760596.60327703459</v>
      </c>
      <c r="C34" s="344">
        <f>avgpeinc!AL27</f>
        <v>796034.61431074853</v>
      </c>
      <c r="D34" s="381"/>
      <c r="E34" s="341"/>
      <c r="F34" s="341"/>
      <c r="G34" s="95">
        <f>avgpeinc!AP27</f>
        <v>1193505.7392189614</v>
      </c>
      <c r="H34" s="568">
        <f>B34*0.001/'TB5'!B34</f>
        <v>6.0065198550770027E-2</v>
      </c>
      <c r="I34" s="579">
        <f>C34*0.001/'TB5'!B34</f>
        <v>6.2863779506579398E-2</v>
      </c>
      <c r="J34" s="613"/>
      <c r="K34" s="579"/>
      <c r="L34" s="613"/>
      <c r="M34" s="599">
        <f>G34*0.001/'TB5'!F34</f>
        <v>6.1843449222303476E-2</v>
      </c>
    </row>
    <row r="35" spans="1:13" s="98" customFormat="1" ht="15" customHeight="1">
      <c r="A35" s="102">
        <v>1939</v>
      </c>
      <c r="B35" s="457">
        <f>avgpeinc!AK28</f>
        <v>888008.17351249955</v>
      </c>
      <c r="C35" s="343">
        <f>avgpeinc!AL28</f>
        <v>923073.31425751734</v>
      </c>
      <c r="D35" s="382"/>
      <c r="E35" s="342"/>
      <c r="F35" s="342"/>
      <c r="G35" s="99">
        <f>avgpeinc!AP28</f>
        <v>1387474.6533180992</v>
      </c>
      <c r="H35" s="569">
        <f>B35*0.001/'TB5'!B35</f>
        <v>6.5541587414976538E-2</v>
      </c>
      <c r="I35" s="580">
        <f>C35*0.001/'TB5'!B35</f>
        <v>6.8129654795333464E-2</v>
      </c>
      <c r="J35" s="614"/>
      <c r="K35" s="580"/>
      <c r="L35" s="614"/>
      <c r="M35" s="600">
        <f>G35*0.001/'TB5'!F35</f>
        <v>6.7300690413975822E-2</v>
      </c>
    </row>
    <row r="36" spans="1:13" s="98" customFormat="1" ht="15" customHeight="1">
      <c r="A36" s="103">
        <v>1940</v>
      </c>
      <c r="B36" s="456">
        <f>avgpeinc!AK29</f>
        <v>1060699.4326732256</v>
      </c>
      <c r="C36" s="344">
        <f>avgpeinc!AL29</f>
        <v>1094345.7701870892</v>
      </c>
      <c r="D36" s="381"/>
      <c r="E36" s="341"/>
      <c r="F36" s="341"/>
      <c r="G36" s="95">
        <f>avgpeinc!AP29</f>
        <v>1651765.4412026638</v>
      </c>
      <c r="H36" s="568">
        <f>B36*0.001/'TB5'!B36</f>
        <v>7.2171920684518373E-2</v>
      </c>
      <c r="I36" s="579">
        <f>C36*0.001/'TB5'!B36</f>
        <v>7.4461278751068033E-2</v>
      </c>
      <c r="J36" s="613"/>
      <c r="K36" s="579"/>
      <c r="L36" s="613"/>
      <c r="M36" s="599">
        <f>G36*0.001/'TB5'!F36</f>
        <v>7.3925569505507147E-2</v>
      </c>
    </row>
    <row r="37" spans="1:13" s="98" customFormat="1" ht="15" customHeight="1">
      <c r="A37" s="103">
        <v>1941</v>
      </c>
      <c r="B37" s="456">
        <f>avgpeinc!AK30</f>
        <v>1281003.4788963359</v>
      </c>
      <c r="C37" s="344">
        <f>avgpeinc!AL30</f>
        <v>1319963.9298595525</v>
      </c>
      <c r="D37" s="381"/>
      <c r="E37" s="341"/>
      <c r="F37" s="341"/>
      <c r="G37" s="95">
        <f>avgpeinc!AP30</f>
        <v>2016209.7577485279</v>
      </c>
      <c r="H37" s="568">
        <f>B37*0.001/'TB5'!B37</f>
        <v>7.3509171022396416E-2</v>
      </c>
      <c r="I37" s="579">
        <f>C37*0.001/'TB5'!B37</f>
        <v>7.5744879590051703E-2</v>
      </c>
      <c r="J37" s="613"/>
      <c r="K37" s="579"/>
      <c r="L37" s="613"/>
      <c r="M37" s="599">
        <f>G37*0.001/'TB5'!F37</f>
        <v>7.5308269836617162E-2</v>
      </c>
    </row>
    <row r="38" spans="1:13" s="98" customFormat="1" ht="15" customHeight="1">
      <c r="A38" s="103">
        <v>1942</v>
      </c>
      <c r="B38" s="456">
        <f>avgpeinc!AK31</f>
        <v>1474378.2535691396</v>
      </c>
      <c r="C38" s="344">
        <f>avgpeinc!AL31</f>
        <v>1522083.8603306422</v>
      </c>
      <c r="D38" s="381"/>
      <c r="E38" s="341"/>
      <c r="F38" s="341"/>
      <c r="G38" s="95">
        <f>avgpeinc!AP31</f>
        <v>2345142.7869391819</v>
      </c>
      <c r="H38" s="568">
        <f>B38*0.001/'TB5'!B38</f>
        <v>7.154937977858726E-2</v>
      </c>
      <c r="I38" s="579">
        <f>C38*0.001/'TB5'!B38</f>
        <v>7.3864461791960587E-2</v>
      </c>
      <c r="J38" s="613"/>
      <c r="K38" s="579"/>
      <c r="L38" s="613"/>
      <c r="M38" s="599">
        <f>G38*0.001/'TB5'!F38</f>
        <v>7.3366677954253445E-2</v>
      </c>
    </row>
    <row r="39" spans="1:13" s="98" customFormat="1" ht="15" customHeight="1">
      <c r="A39" s="103">
        <v>1943</v>
      </c>
      <c r="B39" s="456">
        <f>avgpeinc!AK32</f>
        <v>1515877.1725811507</v>
      </c>
      <c r="C39" s="344">
        <f>avgpeinc!AL32</f>
        <v>1569793.9607371155</v>
      </c>
      <c r="D39" s="381"/>
      <c r="E39" s="341"/>
      <c r="F39" s="341"/>
      <c r="G39" s="95">
        <f>avgpeinc!AP32</f>
        <v>2434743.7224776982</v>
      </c>
      <c r="H39" s="568">
        <f>B39*0.001/'TB5'!B39</f>
        <v>6.3747479578676658E-2</v>
      </c>
      <c r="I39" s="579">
        <f>C39*0.001/'TB5'!B39</f>
        <v>6.6014852829022377E-2</v>
      </c>
      <c r="J39" s="613"/>
      <c r="K39" s="579"/>
      <c r="L39" s="613"/>
      <c r="M39" s="599">
        <f>G39*0.001/'TB5'!F39</f>
        <v>6.5540774641900168E-2</v>
      </c>
    </row>
    <row r="40" spans="1:13" s="98" customFormat="1" ht="15" customHeight="1">
      <c r="A40" s="103">
        <v>1944</v>
      </c>
      <c r="B40" s="456">
        <f>avgpeinc!AK33</f>
        <v>1319986.253770784</v>
      </c>
      <c r="C40" s="344">
        <f>avgpeinc!AL33</f>
        <v>1374311.5016819821</v>
      </c>
      <c r="D40" s="381"/>
      <c r="E40" s="341"/>
      <c r="F40" s="341"/>
      <c r="G40" s="95">
        <f>avgpeinc!AP33</f>
        <v>2147972.4505476062</v>
      </c>
      <c r="H40" s="568">
        <f>B40*0.001/'TB5'!B40</f>
        <v>5.3773460263447537E-2</v>
      </c>
      <c r="I40" s="579">
        <f>C40*0.001/'TB5'!B40</f>
        <v>5.5986556461615988E-2</v>
      </c>
      <c r="J40" s="613"/>
      <c r="K40" s="579"/>
      <c r="L40" s="613"/>
      <c r="M40" s="599">
        <f>G40*0.001/'TB5'!F40</f>
        <v>5.5562345743957089E-2</v>
      </c>
    </row>
    <row r="41" spans="1:13" s="98" customFormat="1" ht="15" customHeight="1">
      <c r="A41" s="103">
        <v>1945</v>
      </c>
      <c r="B41" s="456">
        <f>avgpeinc!AK34</f>
        <v>1135546.5717469964</v>
      </c>
      <c r="C41" s="344">
        <f>avgpeinc!AL34</f>
        <v>1193788.2870072399</v>
      </c>
      <c r="D41" s="381"/>
      <c r="E41" s="341"/>
      <c r="F41" s="341"/>
      <c r="G41" s="95">
        <f>avgpeinc!AP34</f>
        <v>1871261.8566479979</v>
      </c>
      <c r="H41" s="568">
        <f>B41*0.001/'TB5'!B41</f>
        <v>4.8161738553227897E-2</v>
      </c>
      <c r="I41" s="579">
        <f>C41*0.001/'TB5'!B41</f>
        <v>5.0631934257257864E-2</v>
      </c>
      <c r="J41" s="613"/>
      <c r="K41" s="579"/>
      <c r="L41" s="613"/>
      <c r="M41" s="599">
        <f>G41*0.001/'TB5'!F41</f>
        <v>4.9973067999247042E-2</v>
      </c>
    </row>
    <row r="42" spans="1:13" s="98" customFormat="1" ht="15" customHeight="1">
      <c r="A42" s="103">
        <v>1946</v>
      </c>
      <c r="B42" s="456">
        <f>avgpeinc!AK35</f>
        <v>928194.44072257145</v>
      </c>
      <c r="C42" s="344">
        <f>avgpeinc!AL35</f>
        <v>989003.09785844246</v>
      </c>
      <c r="D42" s="381"/>
      <c r="E42" s="341"/>
      <c r="F42" s="341"/>
      <c r="G42" s="95">
        <f>avgpeinc!AP35</f>
        <v>1550869.4930635577</v>
      </c>
      <c r="H42" s="568">
        <f>B42*0.001/'TB5'!B42</f>
        <v>4.503346015126105E-2</v>
      </c>
      <c r="I42" s="579">
        <f>C42*0.001/'TB5'!B42</f>
        <v>4.7983730178571452E-2</v>
      </c>
      <c r="J42" s="613"/>
      <c r="K42" s="579"/>
      <c r="L42" s="613"/>
      <c r="M42" s="599">
        <f>G42*0.001/'TB5'!F42</f>
        <v>4.6998838360997275E-2</v>
      </c>
    </row>
    <row r="43" spans="1:13" s="98" customFormat="1" ht="15" customHeight="1">
      <c r="A43" s="103">
        <v>1947</v>
      </c>
      <c r="B43" s="456">
        <f>avgpeinc!AK36</f>
        <v>994762.13636017649</v>
      </c>
      <c r="C43" s="344">
        <f>avgpeinc!AL36</f>
        <v>1045140.1779591232</v>
      </c>
      <c r="D43" s="381"/>
      <c r="E43" s="341"/>
      <c r="F43" s="341"/>
      <c r="G43" s="95">
        <f>avgpeinc!AP36</f>
        <v>1651994.1497655229</v>
      </c>
      <c r="H43" s="568">
        <f>B43*0.001/'TB5'!B43</f>
        <v>4.9833528595003056E-2</v>
      </c>
      <c r="I43" s="579">
        <f>C43*0.001/'TB5'!B43</f>
        <v>5.2357263149041572E-2</v>
      </c>
      <c r="J43" s="613"/>
      <c r="K43" s="579"/>
      <c r="L43" s="613"/>
      <c r="M43" s="599">
        <f>G43*0.001/'TB5'!F43</f>
        <v>5.1726977618830931E-2</v>
      </c>
    </row>
    <row r="44" spans="1:13" s="98" customFormat="1" ht="15" customHeight="1">
      <c r="A44" s="103">
        <v>1948</v>
      </c>
      <c r="B44" s="456">
        <f>avgpeinc!AK37</f>
        <v>1181823.3310462912</v>
      </c>
      <c r="C44" s="344">
        <f>avgpeinc!AL37</f>
        <v>1231741.5599984035</v>
      </c>
      <c r="D44" s="381"/>
      <c r="E44" s="341"/>
      <c r="F44" s="341"/>
      <c r="G44" s="95">
        <f>avgpeinc!AP37</f>
        <v>1960050.0399630938</v>
      </c>
      <c r="H44" s="568">
        <f>B44*0.001/'TB5'!B44</f>
        <v>5.65607735551545E-2</v>
      </c>
      <c r="I44" s="579">
        <f>C44*0.001/'TB5'!B44</f>
        <v>5.8949805460232187E-2</v>
      </c>
      <c r="J44" s="613"/>
      <c r="K44" s="579"/>
      <c r="L44" s="613"/>
      <c r="M44" s="599">
        <f>G44*0.001/'TB5'!F44</f>
        <v>5.8489226771920325E-2</v>
      </c>
    </row>
    <row r="45" spans="1:13" s="98" customFormat="1" ht="15" customHeight="1">
      <c r="A45" s="102">
        <v>1949</v>
      </c>
      <c r="B45" s="457">
        <f>avgpeinc!AK38</f>
        <v>1117653.3805519899</v>
      </c>
      <c r="C45" s="343">
        <f>avgpeinc!AL38</f>
        <v>1162053.0851133491</v>
      </c>
      <c r="D45" s="382"/>
      <c r="E45" s="342"/>
      <c r="F45" s="342"/>
      <c r="G45" s="99">
        <f>avgpeinc!AP38</f>
        <v>1856480.6378936276</v>
      </c>
      <c r="H45" s="569">
        <f>B45*0.001/'TB5'!B45</f>
        <v>5.523114561689859E-2</v>
      </c>
      <c r="I45" s="580">
        <f>C45*0.001/'TB5'!B45</f>
        <v>5.7425248538830076E-2</v>
      </c>
      <c r="J45" s="614"/>
      <c r="K45" s="580"/>
      <c r="L45" s="614"/>
      <c r="M45" s="600">
        <f>G45*0.001/'TB5'!F45</f>
        <v>5.7059421497398767E-2</v>
      </c>
    </row>
    <row r="46" spans="1:13" s="98" customFormat="1" ht="15" customHeight="1">
      <c r="A46" s="103">
        <v>1950</v>
      </c>
      <c r="B46" s="456">
        <f>avgpeinc!AK39</f>
        <v>1252881.3324206108</v>
      </c>
      <c r="C46" s="344">
        <f>avgpeinc!AL39</f>
        <v>1300092.4395508729</v>
      </c>
      <c r="D46" s="381"/>
      <c r="E46" s="341"/>
      <c r="F46" s="341"/>
      <c r="G46" s="95">
        <f>avgpeinc!AP39</f>
        <v>2075470.9450607249</v>
      </c>
      <c r="H46" s="568">
        <f>B46*0.001/'TB5'!B46</f>
        <v>5.686066768270634E-2</v>
      </c>
      <c r="I46" s="579">
        <f>C46*0.001/'TB5'!B46</f>
        <v>5.9003292849193596E-2</v>
      </c>
      <c r="J46" s="613"/>
      <c r="K46" s="579"/>
      <c r="L46" s="613"/>
      <c r="M46" s="599">
        <f>G46*0.001/'TB5'!F46</f>
        <v>5.868830513074496E-2</v>
      </c>
    </row>
    <row r="47" spans="1:13" s="98" customFormat="1" ht="15" customHeight="1">
      <c r="A47" s="103">
        <v>1951</v>
      </c>
      <c r="B47" s="456">
        <f>avgpeinc!AK40</f>
        <v>1210130.383853704</v>
      </c>
      <c r="C47" s="344">
        <f>avgpeinc!AL40</f>
        <v>1262070.9487572985</v>
      </c>
      <c r="D47" s="381"/>
      <c r="E47" s="341"/>
      <c r="F47" s="341"/>
      <c r="G47" s="95">
        <f>avgpeinc!AP40</f>
        <v>2016254.2802802923</v>
      </c>
      <c r="H47" s="568">
        <f>B47*0.001/'TB5'!B47</f>
        <v>5.1320530576323194E-2</v>
      </c>
      <c r="I47" s="579">
        <f>C47*0.001/'TB5'!B47</f>
        <v>5.3523282763073242E-2</v>
      </c>
      <c r="J47" s="613"/>
      <c r="K47" s="579"/>
      <c r="L47" s="613"/>
      <c r="M47" s="599">
        <f>G47*0.001/'TB5'!F47</f>
        <v>5.3149309675302271E-2</v>
      </c>
    </row>
    <row r="48" spans="1:13" s="98" customFormat="1" ht="15" customHeight="1">
      <c r="A48" s="103">
        <v>1952</v>
      </c>
      <c r="B48" s="456">
        <f>avgpeinc!AK41</f>
        <v>1177866.8598652517</v>
      </c>
      <c r="C48" s="344">
        <f>avgpeinc!AL41</f>
        <v>1230084.7956768589</v>
      </c>
      <c r="D48" s="381"/>
      <c r="E48" s="341"/>
      <c r="F48" s="341"/>
      <c r="G48" s="95">
        <f>avgpeinc!AP41</f>
        <v>1967066.3206179668</v>
      </c>
      <c r="H48" s="568">
        <f>B48*0.001/'TB5'!B48</f>
        <v>4.870305233746388E-2</v>
      </c>
      <c r="I48" s="579">
        <f>C48*0.001/'TB5'!B48</f>
        <v>5.0862186741736003E-2</v>
      </c>
      <c r="J48" s="613"/>
      <c r="K48" s="579"/>
      <c r="L48" s="613"/>
      <c r="M48" s="599">
        <f>G48*0.001/'TB5'!F48</f>
        <v>5.0472162414106951E-2</v>
      </c>
    </row>
    <row r="49" spans="1:13" s="98" customFormat="1" ht="15" customHeight="1">
      <c r="A49" s="103">
        <v>1953</v>
      </c>
      <c r="B49" s="456">
        <f>avgpeinc!AK42</f>
        <v>1129136.3432533469</v>
      </c>
      <c r="C49" s="344">
        <f>avgpeinc!AL42</f>
        <v>1179860.2160554144</v>
      </c>
      <c r="D49" s="381"/>
      <c r="E49" s="341"/>
      <c r="F49" s="341"/>
      <c r="G49" s="95">
        <f>avgpeinc!AP42</f>
        <v>1888509.9828456813</v>
      </c>
      <c r="H49" s="568">
        <f>B49*0.001/'TB5'!B49</f>
        <v>4.5270634662090373E-2</v>
      </c>
      <c r="I49" s="579">
        <f>C49*0.001/'TB5'!B49</f>
        <v>4.730431458745038E-2</v>
      </c>
      <c r="J49" s="613"/>
      <c r="K49" s="579"/>
      <c r="L49" s="613"/>
      <c r="M49" s="599">
        <f>G49*0.001/'TB5'!F49</f>
        <v>4.6969094528502231E-2</v>
      </c>
    </row>
    <row r="50" spans="1:13" s="98" customFormat="1" ht="15" customHeight="1">
      <c r="A50" s="103">
        <v>1954</v>
      </c>
      <c r="B50" s="456">
        <f>avgpeinc!AK43</f>
        <v>1121270.0149072094</v>
      </c>
      <c r="C50" s="344">
        <f>avgpeinc!AL43</f>
        <v>1169191.9021211055</v>
      </c>
      <c r="D50" s="381"/>
      <c r="E50" s="341"/>
      <c r="F50" s="341"/>
      <c r="G50" s="95">
        <f>avgpeinc!AP43</f>
        <v>1873115.5972605718</v>
      </c>
      <c r="H50" s="568">
        <f>B50*0.001/'TB5'!B50</f>
        <v>4.5895715118840857E-2</v>
      </c>
      <c r="I50" s="579">
        <f>C50*0.001/'TB5'!B50</f>
        <v>4.7857249142122658E-2</v>
      </c>
      <c r="J50" s="613"/>
      <c r="K50" s="579"/>
      <c r="L50" s="613"/>
      <c r="M50" s="599">
        <f>G50*0.001/'TB5'!F50</f>
        <v>4.7580759416641957E-2</v>
      </c>
    </row>
    <row r="51" spans="1:13" s="98" customFormat="1" ht="15" customHeight="1">
      <c r="A51" s="103">
        <v>1955</v>
      </c>
      <c r="B51" s="456">
        <f>avgpeinc!AK44</f>
        <v>1310053.8456489355</v>
      </c>
      <c r="C51" s="344">
        <f>avgpeinc!AL44</f>
        <v>1354529.3245004704</v>
      </c>
      <c r="D51" s="381"/>
      <c r="E51" s="341"/>
      <c r="F51" s="341"/>
      <c r="G51" s="95">
        <f>avgpeinc!AP44</f>
        <v>2179443.2547201291</v>
      </c>
      <c r="H51" s="568">
        <f>B51*0.001/'TB5'!B51</f>
        <v>5.0066643850088993E-2</v>
      </c>
      <c r="I51" s="579">
        <f>C51*0.001/'TB5'!B51</f>
        <v>5.1766373954403103E-2</v>
      </c>
      <c r="J51" s="613"/>
      <c r="K51" s="579"/>
      <c r="L51" s="613"/>
      <c r="M51" s="599">
        <f>G51*0.001/'TB5'!F51</f>
        <v>5.1732045778288792E-2</v>
      </c>
    </row>
    <row r="52" spans="1:13" s="98" customFormat="1" ht="15" customHeight="1">
      <c r="A52" s="103">
        <v>1956</v>
      </c>
      <c r="B52" s="456">
        <f>avgpeinc!AK45</f>
        <v>1243135.4165629775</v>
      </c>
      <c r="C52" s="344">
        <f>avgpeinc!AL45</f>
        <v>1290467.3552423681</v>
      </c>
      <c r="D52" s="381"/>
      <c r="E52" s="341"/>
      <c r="F52" s="341"/>
      <c r="G52" s="95">
        <f>avgpeinc!AP45</f>
        <v>2072465.2016983011</v>
      </c>
      <c r="H52" s="568">
        <f>B52*0.001/'TB5'!B52</f>
        <v>4.6611084737773034E-2</v>
      </c>
      <c r="I52" s="579">
        <f>C52*0.001/'TB5'!B52</f>
        <v>4.8385785204989894E-2</v>
      </c>
      <c r="J52" s="613"/>
      <c r="K52" s="579"/>
      <c r="L52" s="613"/>
      <c r="M52" s="599">
        <f>G52*0.001/'TB5'!F52</f>
        <v>4.8258995996068518E-2</v>
      </c>
    </row>
    <row r="53" spans="1:13" s="98" customFormat="1" ht="15" customHeight="1">
      <c r="A53" s="103">
        <v>1957</v>
      </c>
      <c r="B53" s="456">
        <f>avgpeinc!AK46</f>
        <v>1208147.1671277131</v>
      </c>
      <c r="C53" s="344">
        <f>avgpeinc!AL46</f>
        <v>1255646.6931262116</v>
      </c>
      <c r="D53" s="381"/>
      <c r="E53" s="341"/>
      <c r="F53" s="341"/>
      <c r="G53" s="95">
        <f>avgpeinc!AP46</f>
        <v>2014410.0456025449</v>
      </c>
      <c r="H53" s="568">
        <f>B53*0.001/'TB5'!B53</f>
        <v>4.5213210784136107E-2</v>
      </c>
      <c r="I53" s="579">
        <f>C53*0.001/'TB5'!B53</f>
        <v>4.6990813827499152E-2</v>
      </c>
      <c r="J53" s="613"/>
      <c r="K53" s="579"/>
      <c r="L53" s="613"/>
      <c r="M53" s="599">
        <f>G53*0.001/'TB5'!F53</f>
        <v>4.6839827893470416E-2</v>
      </c>
    </row>
    <row r="54" spans="1:13" s="98" customFormat="1" ht="15" customHeight="1">
      <c r="A54" s="103">
        <v>1958</v>
      </c>
      <c r="B54" s="456">
        <f>avgpeinc!AK47</f>
        <v>1071426.3220688072</v>
      </c>
      <c r="C54" s="344">
        <f>avgpeinc!AL47</f>
        <v>1120918.9967911567</v>
      </c>
      <c r="D54" s="381"/>
      <c r="E54" s="341"/>
      <c r="F54" s="341"/>
      <c r="G54" s="95">
        <f>avgpeinc!AP47</f>
        <v>1792821.8362642929</v>
      </c>
      <c r="H54" s="568">
        <f>B54*0.001/'TB5'!B54</f>
        <v>4.1244083936123242E-2</v>
      </c>
      <c r="I54" s="579">
        <f>C54*0.001/'TB5'!B54</f>
        <v>4.3149282631009082E-2</v>
      </c>
      <c r="J54" s="613"/>
      <c r="K54" s="579"/>
      <c r="L54" s="613"/>
      <c r="M54" s="599">
        <f>G54*0.001/'TB5'!F54</f>
        <v>4.2881169712423235E-2</v>
      </c>
    </row>
    <row r="55" spans="1:13" s="98" customFormat="1" ht="15" customHeight="1">
      <c r="A55" s="102">
        <v>1959</v>
      </c>
      <c r="B55" s="457">
        <f>avgpeinc!AK48</f>
        <v>1228240.7756580238</v>
      </c>
      <c r="C55" s="343">
        <f>avgpeinc!AL48</f>
        <v>1270577.6730123935</v>
      </c>
      <c r="D55" s="382"/>
      <c r="E55" s="342"/>
      <c r="F55" s="342"/>
      <c r="G55" s="99">
        <f>avgpeinc!AP48</f>
        <v>2057044.4913817605</v>
      </c>
      <c r="H55" s="569">
        <f>B55*0.001/'TB5'!B55</f>
        <v>4.455687471056468E-2</v>
      </c>
      <c r="I55" s="580">
        <f>C55*0.001/'TB5'!B55</f>
        <v>4.609272978754831E-2</v>
      </c>
      <c r="J55" s="614"/>
      <c r="K55" s="580"/>
      <c r="L55" s="614"/>
      <c r="M55" s="600">
        <f>G55*0.001/'TB5'!F55</f>
        <v>4.6134975090938751E-2</v>
      </c>
    </row>
    <row r="56" spans="1:13">
      <c r="A56" s="78">
        <v>1960</v>
      </c>
      <c r="B56" s="456">
        <f>avgpeinc!AK49</f>
        <v>1237192.4837477054</v>
      </c>
      <c r="C56" s="344">
        <f>avgpeinc!AL49</f>
        <v>1279158.7505006867</v>
      </c>
      <c r="D56" s="381"/>
      <c r="E56" s="341"/>
      <c r="F56" s="341"/>
      <c r="G56" s="95">
        <f>avgpeinc!AP49</f>
        <v>2074903.8879713162</v>
      </c>
      <c r="H56" s="568">
        <f>B56*0.001/'TB5'!B56</f>
        <v>4.4049099810846155E-2</v>
      </c>
      <c r="I56" s="579">
        <f>C56*0.001/'TB5'!B56</f>
        <v>4.5543270117548114E-2</v>
      </c>
      <c r="J56" s="613"/>
      <c r="K56" s="579"/>
      <c r="L56" s="613"/>
      <c r="M56" s="599">
        <f>G56*0.001/'TB5'!F56</f>
        <v>4.5581075671684346E-2</v>
      </c>
    </row>
    <row r="57" spans="1:13">
      <c r="A57" s="78">
        <v>1961</v>
      </c>
      <c r="B57" s="456">
        <f>avgpeinc!AK50</f>
        <v>1244296.5753728163</v>
      </c>
      <c r="C57" s="344">
        <f>avgpeinc!AL50</f>
        <v>1287045.3599082017</v>
      </c>
      <c r="D57" s="381"/>
      <c r="E57" s="341"/>
      <c r="F57" s="341"/>
      <c r="G57" s="95">
        <f>avgpeinc!AP50</f>
        <v>2068759.8135161404</v>
      </c>
      <c r="H57" s="568">
        <f>B57*0.001/'TB5'!B57</f>
        <v>4.3768970070300998E-2</v>
      </c>
      <c r="I57" s="579">
        <f>C57*0.001/'TB5'!B57</f>
        <v>4.527268735756463E-2</v>
      </c>
      <c r="J57" s="613"/>
      <c r="K57" s="579"/>
      <c r="L57" s="613"/>
      <c r="M57" s="599">
        <f>G57*0.001/'TB5'!F57</f>
        <v>4.5297315003987718E-2</v>
      </c>
    </row>
    <row r="58" spans="1:13">
      <c r="A58" s="78">
        <v>1962</v>
      </c>
      <c r="B58" s="458">
        <f>avgpeinc!AK51</f>
        <v>1324075.5370738071</v>
      </c>
      <c r="C58" s="345">
        <f>avgpeinc!AL51</f>
        <v>1363674.963060176</v>
      </c>
      <c r="D58" s="561">
        <f>avgpeinc!AM51</f>
        <v>1183813.9368099968</v>
      </c>
      <c r="E58" s="561">
        <f>avgpeinc!AN51</f>
        <v>1442918.0811926108</v>
      </c>
      <c r="F58" s="561">
        <f>avgpeinc!AO51</f>
        <v>1263331.6121445401</v>
      </c>
      <c r="G58" s="92">
        <f>avgpeinc!AP51</f>
        <v>2175944.6413257234</v>
      </c>
      <c r="H58" s="570">
        <f>B58*0.001/'TB5'!B58</f>
        <v>4.432398080825805E-2</v>
      </c>
      <c r="I58" s="581">
        <f>C58*0.001/'TB5'!B58</f>
        <v>4.5649588108062737E-2</v>
      </c>
      <c r="J58" s="581">
        <f>D58*0.001/'TB5'!C58</f>
        <v>3.9211045950651176E-2</v>
      </c>
      <c r="K58" s="581">
        <f>E58*0.001/'TB5'!D58</f>
        <v>3.4301839768886566E-2</v>
      </c>
      <c r="L58" s="581">
        <f>F58*0.001/'TB5'!E58</f>
        <v>6.8667307496070862E-2</v>
      </c>
      <c r="M58" s="588">
        <f>G58*0.001/'TB5'!F58</f>
        <v>4.5696340501308427E-2</v>
      </c>
    </row>
    <row r="59" spans="1:13">
      <c r="A59" s="78">
        <v>1963</v>
      </c>
      <c r="B59" s="459">
        <f>avgpeinc!AK52</f>
        <v>1409427.8743142262</v>
      </c>
      <c r="C59" s="346">
        <f>avgpeinc!AL52</f>
        <v>1447926.9015282614</v>
      </c>
      <c r="D59" s="562">
        <f>avgpeinc!AM52</f>
        <v>1264542.7224274408</v>
      </c>
      <c r="E59" s="562">
        <f>avgpeinc!AN52</f>
        <v>1540142.1164152003</v>
      </c>
      <c r="F59" s="562">
        <f>avgpeinc!AO52</f>
        <v>1349247.0136407632</v>
      </c>
      <c r="G59" s="73">
        <f>avgpeinc!AP52</f>
        <v>2317554.8489645976</v>
      </c>
      <c r="H59" s="571">
        <f>B59*0.001/'TB5'!B59</f>
        <v>4.5638265088200576E-2</v>
      </c>
      <c r="I59" s="582">
        <f>C59*0.001/'TB5'!B59</f>
        <v>4.6884890645742416E-2</v>
      </c>
      <c r="J59" s="589">
        <f>D59*0.001/'TB5'!C59</f>
        <v>4.0382379205898551E-2</v>
      </c>
      <c r="K59" s="582">
        <f>E59*0.001/'TB5'!D59</f>
        <v>3.5301423951393483E-2</v>
      </c>
      <c r="L59" s="589">
        <f>F59*0.001/'TB5'!E59</f>
        <v>7.0704815895658912E-2</v>
      </c>
      <c r="M59" s="590">
        <f>G59*0.001/'TB5'!F59</f>
        <v>4.7247448936104781E-2</v>
      </c>
    </row>
    <row r="60" spans="1:13">
      <c r="A60" s="78">
        <v>1964</v>
      </c>
      <c r="B60" s="459">
        <f>avgpeinc!AK53</f>
        <v>1509437.2780678573</v>
      </c>
      <c r="C60" s="346">
        <f>avgpeinc!AL53</f>
        <v>1546952.1794545071</v>
      </c>
      <c r="D60" s="562">
        <f>avgpeinc!AM53</f>
        <v>1345271.5080448848</v>
      </c>
      <c r="E60" s="562">
        <f>avgpeinc!AN53</f>
        <v>1637366.1516377896</v>
      </c>
      <c r="F60" s="562">
        <f>avgpeinc!AO53</f>
        <v>1435162.4151369862</v>
      </c>
      <c r="G60" s="73">
        <f>avgpeinc!AP53</f>
        <v>2485627.2612685049</v>
      </c>
      <c r="H60" s="571">
        <f>B60*0.001/'TB5'!B60</f>
        <v>4.695650190114975E-2</v>
      </c>
      <c r="I60" s="582">
        <f>C60*0.001/'TB5'!B60</f>
        <v>4.8123538494110114E-2</v>
      </c>
      <c r="J60" s="589">
        <f>D60*0.001/'TB5'!C60</f>
        <v>4.1472580283880234E-2</v>
      </c>
      <c r="K60" s="582">
        <f>E60*0.001/'TB5'!D60</f>
        <v>3.6231864243745804E-2</v>
      </c>
      <c r="L60" s="589">
        <f>F60*0.001/'TB5'!E60</f>
        <v>7.2601124644279466E-2</v>
      </c>
      <c r="M60" s="590">
        <f>G60*0.001/'TB5'!F60</f>
        <v>4.8798557370901101E-2</v>
      </c>
    </row>
    <row r="61" spans="1:13">
      <c r="A61" s="78">
        <v>1965</v>
      </c>
      <c r="B61" s="459">
        <f>avgpeinc!AK54</f>
        <v>1575952.8254849995</v>
      </c>
      <c r="C61" s="346">
        <f>avgpeinc!AL54</f>
        <v>1615705.5874183911</v>
      </c>
      <c r="D61" s="562">
        <f>avgpeinc!AM54</f>
        <v>1415738.9726987467</v>
      </c>
      <c r="E61" s="562">
        <f>avgpeinc!AN54</f>
        <v>1699951.0515332676</v>
      </c>
      <c r="F61" s="562">
        <f>avgpeinc!AO54</f>
        <v>1503930.818193302</v>
      </c>
      <c r="G61" s="73">
        <f>avgpeinc!AP54</f>
        <v>2588346.1299483981</v>
      </c>
      <c r="H61" s="571">
        <f>B61*0.001/'TB5'!B61</f>
        <v>4.6614073216915131E-2</v>
      </c>
      <c r="I61" s="582">
        <f>C61*0.001/'TB5'!B61</f>
        <v>4.7789894044399255E-2</v>
      </c>
      <c r="J61" s="589">
        <f>D61*0.001/'TB5'!C61</f>
        <v>4.153565332544476E-2</v>
      </c>
      <c r="K61" s="582">
        <f>E61*0.001/'TB5'!D61</f>
        <v>3.5774410238705014E-2</v>
      </c>
      <c r="L61" s="589">
        <f>F61*0.001/'TB5'!E61</f>
        <v>7.2649996474127176E-2</v>
      </c>
      <c r="M61" s="590">
        <f>G61*0.001/'TB5'!F61</f>
        <v>4.8399651423096643E-2</v>
      </c>
    </row>
    <row r="62" spans="1:13">
      <c r="A62" s="78">
        <v>1966</v>
      </c>
      <c r="B62" s="459">
        <f>avgpeinc!AK55</f>
        <v>1637482.2658330188</v>
      </c>
      <c r="C62" s="346">
        <f>avgpeinc!AL55</f>
        <v>1679269.7466843887</v>
      </c>
      <c r="D62" s="562">
        <f>avgpeinc!AM55</f>
        <v>1486206.4373526089</v>
      </c>
      <c r="E62" s="562">
        <f>avgpeinc!AN55</f>
        <v>1762535.9514287456</v>
      </c>
      <c r="F62" s="562">
        <f>avgpeinc!AO55</f>
        <v>1572699.2212496176</v>
      </c>
      <c r="G62" s="73">
        <f>avgpeinc!AP55</f>
        <v>2678852.0271144328</v>
      </c>
      <c r="H62" s="571">
        <f>B62*0.001/'TB5'!B62</f>
        <v>4.6276818960905075E-2</v>
      </c>
      <c r="I62" s="582">
        <f>C62*0.001/'TB5'!B62</f>
        <v>4.7457773238420493E-2</v>
      </c>
      <c r="J62" s="589">
        <f>D62*0.001/'TB5'!C62</f>
        <v>4.1592910885810845E-2</v>
      </c>
      <c r="K62" s="582">
        <f>E62*0.001/'TB5'!D62</f>
        <v>3.5359673202037811E-2</v>
      </c>
      <c r="L62" s="589">
        <f>F62*0.001/'TB5'!E62</f>
        <v>7.2694651782512665E-2</v>
      </c>
      <c r="M62" s="590">
        <f>G62*0.001/'TB5'!F62</f>
        <v>4.800074547529222E-2</v>
      </c>
    </row>
    <row r="63" spans="1:13">
      <c r="A63" s="78">
        <v>1967</v>
      </c>
      <c r="B63" s="459">
        <f>avgpeinc!AK56</f>
        <v>1571466.6583236817</v>
      </c>
      <c r="C63" s="346">
        <f>avgpeinc!AL56</f>
        <v>1622716.9658282723</v>
      </c>
      <c r="D63" s="562">
        <f>avgpeinc!AM56</f>
        <v>1470523.7672221374</v>
      </c>
      <c r="E63" s="562">
        <f>avgpeinc!AN56</f>
        <v>1732175.0484310528</v>
      </c>
      <c r="F63" s="562">
        <f>avgpeinc!AO56</f>
        <v>1486476.6241391583</v>
      </c>
      <c r="G63" s="73">
        <f>avgpeinc!AP56</f>
        <v>2576087.7782069389</v>
      </c>
      <c r="H63" s="572">
        <f>B63*0.001/'TB5'!B63</f>
        <v>4.3805031105875976E-2</v>
      </c>
      <c r="I63" s="583">
        <f>C63*0.001/'TB5'!B63</f>
        <v>4.5233646407723434E-2</v>
      </c>
      <c r="J63" s="589">
        <f>D63*0.001/'TB5'!C63</f>
        <v>4.0219574235379696E-2</v>
      </c>
      <c r="K63" s="582">
        <f>E63*0.001/'TB5'!D63</f>
        <v>3.4661035984754562E-2</v>
      </c>
      <c r="L63" s="589">
        <f>F63*0.001/'TB5'!E63</f>
        <v>6.6748326644301414E-2</v>
      </c>
      <c r="M63" s="590">
        <f>G63*0.001/'TB5'!F63</f>
        <v>4.5569165609776974E-2</v>
      </c>
    </row>
    <row r="64" spans="1:13">
      <c r="A64" s="78">
        <v>1968</v>
      </c>
      <c r="B64" s="459">
        <f>avgpeinc!AK57</f>
        <v>1606333.2190078574</v>
      </c>
      <c r="C64" s="346">
        <f>avgpeinc!AL57</f>
        <v>1661734.9206979487</v>
      </c>
      <c r="D64" s="562">
        <f>avgpeinc!AM57</f>
        <v>1526277.7060775629</v>
      </c>
      <c r="E64" s="562">
        <f>avgpeinc!AN57</f>
        <v>1778622.3274751951</v>
      </c>
      <c r="F64" s="562">
        <f>avgpeinc!AO57</f>
        <v>1513027.2206381201</v>
      </c>
      <c r="G64" s="73">
        <f>avgpeinc!AP57</f>
        <v>2644366.3394117616</v>
      </c>
      <c r="H64" s="572">
        <f>B64*0.001/'TB5'!B64</f>
        <v>4.3515642639249563E-2</v>
      </c>
      <c r="I64" s="583">
        <f>C64*0.001/'TB5'!B64</f>
        <v>4.5016477350145571E-2</v>
      </c>
      <c r="J64" s="589">
        <f>D64*0.001/'TB5'!C64</f>
        <v>4.060556530021131E-2</v>
      </c>
      <c r="K64" s="582">
        <f>E64*0.001/'TB5'!D64</f>
        <v>3.480497095733881E-2</v>
      </c>
      <c r="L64" s="589">
        <f>F64*0.001/'TB5'!E64</f>
        <v>6.5210423897951841E-2</v>
      </c>
      <c r="M64" s="590">
        <f>G64*0.001/'TB5'!F64</f>
        <v>4.5198162784799933E-2</v>
      </c>
    </row>
    <row r="65" spans="1:13">
      <c r="A65" s="83">
        <v>1969</v>
      </c>
      <c r="B65" s="460">
        <f>avgpeinc!AK58</f>
        <v>1527795.6082308586</v>
      </c>
      <c r="C65" s="347">
        <f>avgpeinc!AL58</f>
        <v>1586873.4107436144</v>
      </c>
      <c r="D65" s="564">
        <f>avgpeinc!AM58</f>
        <v>1449559.9912268901</v>
      </c>
      <c r="E65" s="564">
        <f>avgpeinc!AN58</f>
        <v>1705425.2822587893</v>
      </c>
      <c r="F65" s="564">
        <f>avgpeinc!AO58</f>
        <v>1429431.3531463828</v>
      </c>
      <c r="G65" s="79">
        <f>avgpeinc!AP58</f>
        <v>2525963.151846068</v>
      </c>
      <c r="H65" s="573">
        <f>B65*0.001/'TB5'!B65</f>
        <v>4.0841546258889146E-2</v>
      </c>
      <c r="I65" s="584">
        <f>C65*0.001/'TB5'!B65</f>
        <v>4.2420833953656263E-2</v>
      </c>
      <c r="J65" s="591">
        <f>D65*0.001/'TB5'!C65</f>
        <v>3.8060956110712141E-2</v>
      </c>
      <c r="K65" s="585">
        <f>E65*0.001/'TB5'!D65</f>
        <v>3.2981677679345012E-2</v>
      </c>
      <c r="L65" s="591">
        <f>F65*0.001/'TB5'!E65</f>
        <v>6.078319333028049E-2</v>
      </c>
      <c r="M65" s="592">
        <f>G65*0.001/'TB5'!F65</f>
        <v>4.2447925021406256E-2</v>
      </c>
    </row>
    <row r="66" spans="1:13">
      <c r="A66" s="78">
        <v>1970</v>
      </c>
      <c r="B66" s="459">
        <f>avgpeinc!AK59</f>
        <v>1367332.2374236465</v>
      </c>
      <c r="C66" s="346">
        <f>avgpeinc!AL59</f>
        <v>1430126.7764756051</v>
      </c>
      <c r="D66" s="562">
        <f>avgpeinc!AM59</f>
        <v>1293889.2414653189</v>
      </c>
      <c r="E66" s="562">
        <f>avgpeinc!AN59</f>
        <v>1551459.6479225298</v>
      </c>
      <c r="F66" s="562">
        <f>avgpeinc!AO59</f>
        <v>1265572.1926876798</v>
      </c>
      <c r="G66" s="73">
        <f>avgpeinc!AP59</f>
        <v>2271826.3583856425</v>
      </c>
      <c r="H66" s="572">
        <f>B66*0.001/'TB5'!B66</f>
        <v>3.7460430612554767E-2</v>
      </c>
      <c r="I66" s="583">
        <f>C66*0.001/'TB5'!B66</f>
        <v>3.9180795574793585E-2</v>
      </c>
      <c r="J66" s="589">
        <f>D66*0.001/'TB5'!C66</f>
        <v>3.4931426038383499E-2</v>
      </c>
      <c r="K66" s="582">
        <f>E66*0.001/'TB5'!D66</f>
        <v>3.0767587653826926E-2</v>
      </c>
      <c r="L66" s="589">
        <f>F66*0.001/'TB5'!E66</f>
        <v>5.494937134790235E-2</v>
      </c>
      <c r="M66" s="590">
        <f>G66*0.001/'TB5'!F66</f>
        <v>3.9032313143252388E-2</v>
      </c>
    </row>
    <row r="67" spans="1:13">
      <c r="A67" s="78">
        <v>1971</v>
      </c>
      <c r="B67" s="459">
        <f>avgpeinc!AK60</f>
        <v>1372267.2101332447</v>
      </c>
      <c r="C67" s="346">
        <f>avgpeinc!AL60</f>
        <v>1435991.8956336405</v>
      </c>
      <c r="D67" s="562">
        <f>avgpeinc!AM60</f>
        <v>1307320.404858053</v>
      </c>
      <c r="E67" s="562">
        <f>avgpeinc!AN60</f>
        <v>1564884.9773217407</v>
      </c>
      <c r="F67" s="562">
        <f>avgpeinc!AO60</f>
        <v>1258644.5475361957</v>
      </c>
      <c r="G67" s="73">
        <f>avgpeinc!AP60</f>
        <v>2277470.2943255119</v>
      </c>
      <c r="H67" s="572">
        <f>B67*0.001/'TB5'!B67</f>
        <v>3.740643036871915E-2</v>
      </c>
      <c r="I67" s="583">
        <f>C67*0.001/'TB5'!B67</f>
        <v>3.9143492213042919E-2</v>
      </c>
      <c r="J67" s="589">
        <f>D67*0.001/'TB5'!C67</f>
        <v>3.5087618303805364E-2</v>
      </c>
      <c r="K67" s="582">
        <f>E67*0.001/'TB5'!D67</f>
        <v>3.090979756962043E-2</v>
      </c>
      <c r="L67" s="589">
        <f>F67*0.001/'TB5'!E67</f>
        <v>5.4342157724022407E-2</v>
      </c>
      <c r="M67" s="590">
        <f>G67*0.001/'TB5'!F67</f>
        <v>3.8931636863708263E-2</v>
      </c>
    </row>
    <row r="68" spans="1:13">
      <c r="A68" s="78">
        <v>1972</v>
      </c>
      <c r="B68" s="459">
        <f>avgpeinc!AK61</f>
        <v>1406320.7011832604</v>
      </c>
      <c r="C68" s="346">
        <f>avgpeinc!AL61</f>
        <v>1474020.2486436116</v>
      </c>
      <c r="D68" s="562">
        <f>avgpeinc!AM61</f>
        <v>1346777.5736705016</v>
      </c>
      <c r="E68" s="562">
        <f>avgpeinc!AN61</f>
        <v>1616096.0821710369</v>
      </c>
      <c r="F68" s="562">
        <f>avgpeinc!AO61</f>
        <v>1283094.0899385775</v>
      </c>
      <c r="G68" s="73">
        <f>avgpeinc!AP61</f>
        <v>2334177.0399082056</v>
      </c>
      <c r="H68" s="572">
        <f>B68*0.001/'TB5'!B68</f>
        <v>3.6983559088184847E-2</v>
      </c>
      <c r="I68" s="583">
        <f>C68*0.001/'TB5'!B68</f>
        <v>3.876392839629262E-2</v>
      </c>
      <c r="J68" s="589">
        <f>D68*0.001/'TB5'!C68</f>
        <v>3.5013879481084594E-2</v>
      </c>
      <c r="K68" s="582">
        <f>E68*0.001/'TB5'!D68</f>
        <v>3.0943220113840649E-2</v>
      </c>
      <c r="L68" s="589">
        <f>F68*0.001/'TB5'!E68</f>
        <v>5.2626703762143727E-2</v>
      </c>
      <c r="M68" s="590">
        <f>G68*0.001/'TB5'!F68</f>
        <v>3.8581056235670985E-2</v>
      </c>
    </row>
    <row r="69" spans="1:13">
      <c r="A69" s="78">
        <v>1973</v>
      </c>
      <c r="B69" s="459">
        <f>avgpeinc!AK62</f>
        <v>1397957.1339308224</v>
      </c>
      <c r="C69" s="346">
        <f>avgpeinc!AL62</f>
        <v>1474066.3573633195</v>
      </c>
      <c r="D69" s="562">
        <f>avgpeinc!AM62</f>
        <v>1353096.8858437173</v>
      </c>
      <c r="E69" s="562">
        <f>avgpeinc!AN62</f>
        <v>1634762.8741496929</v>
      </c>
      <c r="F69" s="562">
        <f>avgpeinc!AO62</f>
        <v>1255801.5332792345</v>
      </c>
      <c r="G69" s="73">
        <f>avgpeinc!AP62</f>
        <v>2324677.0994980875</v>
      </c>
      <c r="H69" s="572">
        <f>B69*0.001/'TB5'!B69</f>
        <v>3.5290863875616196E-2</v>
      </c>
      <c r="I69" s="583">
        <f>C69*0.001/'TB5'!B69</f>
        <v>3.721221051682732E-2</v>
      </c>
      <c r="J69" s="589">
        <f>D69*0.001/'TB5'!C69</f>
        <v>3.3750042044403017E-2</v>
      </c>
      <c r="K69" s="582">
        <f>E69*0.001/'TB5'!D69</f>
        <v>3.0117821322164673E-2</v>
      </c>
      <c r="L69" s="589">
        <f>F69*0.001/'TB5'!E69</f>
        <v>4.916353451289978E-2</v>
      </c>
      <c r="M69" s="590">
        <f>G69*0.001/'TB5'!F69</f>
        <v>3.6980029590040431E-2</v>
      </c>
    </row>
    <row r="70" spans="1:13">
      <c r="A70" s="78">
        <v>1974</v>
      </c>
      <c r="B70" s="459">
        <f>avgpeinc!AK63</f>
        <v>1301863.0447726138</v>
      </c>
      <c r="C70" s="346">
        <f>avgpeinc!AL63</f>
        <v>1384746.8100930906</v>
      </c>
      <c r="D70" s="562">
        <f>avgpeinc!AM63</f>
        <v>1275413.5243912055</v>
      </c>
      <c r="E70" s="562">
        <f>avgpeinc!AN63</f>
        <v>1565484.9526942789</v>
      </c>
      <c r="F70" s="562">
        <f>avgpeinc!AO63</f>
        <v>1135586.6455974178</v>
      </c>
      <c r="G70" s="73">
        <f>avgpeinc!AP63</f>
        <v>2168841.0888723521</v>
      </c>
      <c r="H70" s="572">
        <f>B70*0.001/'TB5'!B70</f>
        <v>3.3818387554106266E-2</v>
      </c>
      <c r="I70" s="583">
        <f>C70*0.001/'TB5'!B70</f>
        <v>3.5971452201579268E-2</v>
      </c>
      <c r="J70" s="589">
        <f>D70*0.001/'TB5'!C70</f>
        <v>3.2618325134933457E-2</v>
      </c>
      <c r="K70" s="582">
        <f>E70*0.001/'TB5'!D70</f>
        <v>2.9631703254153763E-2</v>
      </c>
      <c r="L70" s="589">
        <f>F70*0.001/'TB5'!E70</f>
        <v>4.5750203361308195E-2</v>
      </c>
      <c r="M70" s="590">
        <f>G70*0.001/'TB5'!F70</f>
        <v>3.5635086806394149E-2</v>
      </c>
    </row>
    <row r="71" spans="1:13">
      <c r="A71" s="78">
        <v>1975</v>
      </c>
      <c r="B71" s="459">
        <f>avgpeinc!AK64</f>
        <v>1241031.4520700567</v>
      </c>
      <c r="C71" s="346">
        <f>avgpeinc!AL64</f>
        <v>1324970.4304532462</v>
      </c>
      <c r="D71" s="562">
        <f>avgpeinc!AM64</f>
        <v>1212173.8643873648</v>
      </c>
      <c r="E71" s="562">
        <f>avgpeinc!AN64</f>
        <v>1505362.5168212359</v>
      </c>
      <c r="F71" s="562">
        <f>avgpeinc!AO64</f>
        <v>1077552.8578331976</v>
      </c>
      <c r="G71" s="73">
        <f>avgpeinc!AP64</f>
        <v>2064219.1362009768</v>
      </c>
      <c r="H71" s="572">
        <f>B71*0.001/'TB5'!B71</f>
        <v>3.3308583576484807E-2</v>
      </c>
      <c r="I71" s="583">
        <f>C71*0.001/'TB5'!B71</f>
        <v>3.556145837038116E-2</v>
      </c>
      <c r="J71" s="589">
        <f>D71*0.001/'TB5'!C71</f>
        <v>3.2406914030715939E-2</v>
      </c>
      <c r="K71" s="582">
        <f>E71*0.001/'TB5'!D71</f>
        <v>2.9959685891014939E-2</v>
      </c>
      <c r="L71" s="589">
        <f>F71*0.001/'TB5'!E71</f>
        <v>4.3297461887249256E-2</v>
      </c>
      <c r="M71" s="590">
        <f>G71*0.001/'TB5'!F71</f>
        <v>3.5145243421638377E-2</v>
      </c>
    </row>
    <row r="72" spans="1:13">
      <c r="A72" s="78">
        <v>1976</v>
      </c>
      <c r="B72" s="459">
        <f>avgpeinc!AK65</f>
        <v>1284131.2912467979</v>
      </c>
      <c r="C72" s="346">
        <f>avgpeinc!AL65</f>
        <v>1368913.8532423251</v>
      </c>
      <c r="D72" s="562">
        <f>avgpeinc!AM65</f>
        <v>1260511.0629034061</v>
      </c>
      <c r="E72" s="562">
        <f>avgpeinc!AN65</f>
        <v>1562729.8767169069</v>
      </c>
      <c r="F72" s="562">
        <f>avgpeinc!AO65</f>
        <v>1105738.1696112677</v>
      </c>
      <c r="G72" s="73">
        <f>avgpeinc!AP65</f>
        <v>2130717.3379583596</v>
      </c>
      <c r="H72" s="572">
        <f>B72*0.001/'TB5'!B72</f>
        <v>3.3250829969595934E-2</v>
      </c>
      <c r="I72" s="583">
        <f>C72*0.001/'TB5'!B72</f>
        <v>3.5446158883793544E-2</v>
      </c>
      <c r="J72" s="589">
        <f>D72*0.001/'TB5'!C72</f>
        <v>3.2391118579905509E-2</v>
      </c>
      <c r="K72" s="582">
        <f>E72*0.001/'TB5'!D72</f>
        <v>3.0200333282138565E-2</v>
      </c>
      <c r="L72" s="589">
        <f>F72*0.001/'TB5'!E72</f>
        <v>4.2362815630944795E-2</v>
      </c>
      <c r="M72" s="590">
        <f>G72*0.001/'TB5'!F72</f>
        <v>3.5112714808544616E-2</v>
      </c>
    </row>
    <row r="73" spans="1:13">
      <c r="A73" s="78">
        <v>1977</v>
      </c>
      <c r="B73" s="459">
        <f>avgpeinc!AK66</f>
        <v>1355714.014290442</v>
      </c>
      <c r="C73" s="346">
        <f>avgpeinc!AL66</f>
        <v>1441568.405210143</v>
      </c>
      <c r="D73" s="562">
        <f>avgpeinc!AM66</f>
        <v>1325061.1884307866</v>
      </c>
      <c r="E73" s="562">
        <f>avgpeinc!AN66</f>
        <v>1644286.438726862</v>
      </c>
      <c r="F73" s="562">
        <f>avgpeinc!AO66</f>
        <v>1168992.3678081136</v>
      </c>
      <c r="G73" s="73">
        <f>avgpeinc!AP66</f>
        <v>2239915.4053865173</v>
      </c>
      <c r="H73" s="572">
        <f>B73*0.001/'TB5'!B73</f>
        <v>3.4051133045243993E-2</v>
      </c>
      <c r="I73" s="583">
        <f>C73*0.001/'TB5'!B73</f>
        <v>3.6207516513224298E-2</v>
      </c>
      <c r="J73" s="589">
        <f>D73*0.001/'TB5'!C73</f>
        <v>3.3172236463378184E-2</v>
      </c>
      <c r="K73" s="582">
        <f>E73*0.001/'TB5'!D73</f>
        <v>3.0931255534238034E-2</v>
      </c>
      <c r="L73" s="589">
        <f>F73*0.001/'TB5'!E73</f>
        <v>4.3036023835965047E-2</v>
      </c>
      <c r="M73" s="590">
        <f>G73*0.001/'TB5'!F73</f>
        <v>3.5953563275774592E-2</v>
      </c>
    </row>
    <row r="74" spans="1:13">
      <c r="A74" s="78">
        <v>1978</v>
      </c>
      <c r="B74" s="459">
        <f>avgpeinc!AK67</f>
        <v>1450929.9822222833</v>
      </c>
      <c r="C74" s="346">
        <f>avgpeinc!AL67</f>
        <v>1541897.5221268835</v>
      </c>
      <c r="D74" s="562">
        <f>avgpeinc!AM67</f>
        <v>1417831.2113537341</v>
      </c>
      <c r="E74" s="562">
        <f>avgpeinc!AN67</f>
        <v>1782152.7095478743</v>
      </c>
      <c r="F74" s="562">
        <f>avgpeinc!AO67</f>
        <v>1223708.0622932208</v>
      </c>
      <c r="G74" s="73">
        <f>avgpeinc!AP67</f>
        <v>2392121.2313961019</v>
      </c>
      <c r="H74" s="572">
        <f>B74*0.001/'TB5'!B74</f>
        <v>3.5190685117912235E-2</v>
      </c>
      <c r="I74" s="583">
        <f>C74*0.001/'TB5'!B74</f>
        <v>3.7397001130371255E-2</v>
      </c>
      <c r="J74" s="589">
        <f>D74*0.001/'TB5'!C74</f>
        <v>3.4088761938350975E-2</v>
      </c>
      <c r="K74" s="582">
        <f>E74*0.001/'TB5'!D74</f>
        <v>3.2366729978458679E-2</v>
      </c>
      <c r="L74" s="589">
        <f>F74*0.001/'TB5'!E74</f>
        <v>4.3531897182421897E-2</v>
      </c>
      <c r="M74" s="590">
        <f>G74*0.001/'TB5'!F74</f>
        <v>3.7228546247591643E-2</v>
      </c>
    </row>
    <row r="75" spans="1:13">
      <c r="A75" s="83">
        <v>1979</v>
      </c>
      <c r="B75" s="460">
        <f>avgpeinc!AK68</f>
        <v>1596733.4561457178</v>
      </c>
      <c r="C75" s="347">
        <f>avgpeinc!AL68</f>
        <v>1693161.974315251</v>
      </c>
      <c r="D75" s="564">
        <f>avgpeinc!AM68</f>
        <v>1535224.7793120483</v>
      </c>
      <c r="E75" s="564">
        <f>avgpeinc!AN68</f>
        <v>1969837.2556499222</v>
      </c>
      <c r="F75" s="564">
        <f>avgpeinc!AO68</f>
        <v>1315784.082756724</v>
      </c>
      <c r="G75" s="79">
        <f>avgpeinc!AP68</f>
        <v>2626108.0255657439</v>
      </c>
      <c r="H75" s="574">
        <f>B75*0.001/'TB5'!B75</f>
        <v>3.8581054657697678E-2</v>
      </c>
      <c r="I75" s="585">
        <f>C75*0.001/'TB5'!B75</f>
        <v>4.0911007672548287E-2</v>
      </c>
      <c r="J75" s="591">
        <f>D75*0.001/'TB5'!C75</f>
        <v>3.6848735064268119E-2</v>
      </c>
      <c r="K75" s="585">
        <f>E75*0.001/'TB5'!D75</f>
        <v>3.616667166352272E-2</v>
      </c>
      <c r="L75" s="591">
        <f>F75*0.001/'TB5'!E75</f>
        <v>4.6094425022602074E-2</v>
      </c>
      <c r="M75" s="592">
        <f>G75*0.001/'TB5'!F75</f>
        <v>4.086650162935257E-2</v>
      </c>
    </row>
    <row r="76" spans="1:13">
      <c r="A76" s="78">
        <v>1980</v>
      </c>
      <c r="B76" s="459">
        <f>avgpeinc!AK69</f>
        <v>1433228.6951542185</v>
      </c>
      <c r="C76" s="346">
        <f>avgpeinc!AL69</f>
        <v>1536095.4317591402</v>
      </c>
      <c r="D76" s="562">
        <f>avgpeinc!AM69</f>
        <v>1424872.9461958632</v>
      </c>
      <c r="E76" s="562">
        <f>avgpeinc!AN69</f>
        <v>1837710.1801547324</v>
      </c>
      <c r="F76" s="562">
        <f>avgpeinc!AO69</f>
        <v>1132746.6250536111</v>
      </c>
      <c r="G76" s="73">
        <f>avgpeinc!AP69</f>
        <v>2361682.4953197292</v>
      </c>
      <c r="H76" s="571">
        <f>B76*0.001/'TB5'!B76</f>
        <v>3.5665404051542282E-2</v>
      </c>
      <c r="I76" s="582">
        <f>C76*0.001/'TB5'!B76</f>
        <v>3.8225207477807999E-2</v>
      </c>
      <c r="J76" s="589">
        <f>D76*0.001/'TB5'!C76</f>
        <v>3.5298626869916909E-2</v>
      </c>
      <c r="K76" s="582">
        <f>E76*0.001/'TB5'!D76</f>
        <v>3.4824438393115997E-2</v>
      </c>
      <c r="L76" s="589">
        <f>F76*0.001/'TB5'!E76</f>
        <v>4.0383275598287582E-2</v>
      </c>
      <c r="M76" s="590">
        <f>G76*0.001/'TB5'!F76</f>
        <v>3.7918008863925934E-2</v>
      </c>
    </row>
    <row r="77" spans="1:13">
      <c r="A77" s="78">
        <v>1981</v>
      </c>
      <c r="B77" s="459">
        <f>avgpeinc!AK70</f>
        <v>1556771.1922677306</v>
      </c>
      <c r="C77" s="346">
        <f>avgpeinc!AL70</f>
        <v>1653645.4979620993</v>
      </c>
      <c r="D77" s="562">
        <f>avgpeinc!AM70</f>
        <v>1528984.1544957375</v>
      </c>
      <c r="E77" s="562">
        <f>avgpeinc!AN70</f>
        <v>1946838.631623951</v>
      </c>
      <c r="F77" s="562">
        <f>avgpeinc!AO70</f>
        <v>1272167.5078902931</v>
      </c>
      <c r="G77" s="73">
        <f>avgpeinc!AP70</f>
        <v>2545177.488930969</v>
      </c>
      <c r="H77" s="571">
        <f>B77*0.001/'TB5'!B77</f>
        <v>3.8442783057689674E-2</v>
      </c>
      <c r="I77" s="582">
        <f>C77*0.001/'TB5'!B77</f>
        <v>4.0834989398717894E-2</v>
      </c>
      <c r="J77" s="589">
        <f>D77*0.001/'TB5'!C77</f>
        <v>3.7858135998249061E-2</v>
      </c>
      <c r="K77" s="582">
        <f>E77*0.001/'TB5'!D77</f>
        <v>3.6981057375669479E-2</v>
      </c>
      <c r="L77" s="589">
        <f>F77*0.001/'TB5'!E77</f>
        <v>4.4184502214193351E-2</v>
      </c>
      <c r="M77" s="590">
        <f>G77*0.001/'TB5'!F77</f>
        <v>4.0579982101917274E-2</v>
      </c>
    </row>
    <row r="78" spans="1:13">
      <c r="A78" s="78">
        <v>1982</v>
      </c>
      <c r="B78" s="459">
        <f>avgpeinc!AK71</f>
        <v>1598697.5828408238</v>
      </c>
      <c r="C78" s="346">
        <f>avgpeinc!AL71</f>
        <v>1696694.7872233184</v>
      </c>
      <c r="D78" s="562">
        <f>avgpeinc!AM71</f>
        <v>1581521.0337700136</v>
      </c>
      <c r="E78" s="562">
        <f>avgpeinc!AN71</f>
        <v>2046194.438536874</v>
      </c>
      <c r="F78" s="562">
        <f>avgpeinc!AO71</f>
        <v>1250822.5242987915</v>
      </c>
      <c r="G78" s="73">
        <f>avgpeinc!AP71</f>
        <v>2609198.4848675802</v>
      </c>
      <c r="H78" s="571">
        <f>B78*0.001/'TB5'!B78</f>
        <v>4.0817286819219589E-2</v>
      </c>
      <c r="I78" s="582">
        <f>C78*0.001/'TB5'!B78</f>
        <v>4.3319310992956155E-2</v>
      </c>
      <c r="J78" s="589">
        <f>D78*0.001/'TB5'!C78</f>
        <v>4.0766555815935128E-2</v>
      </c>
      <c r="K78" s="582">
        <f>E78*0.001/'TB5'!D78</f>
        <v>4.0436886250972748E-2</v>
      </c>
      <c r="L78" s="589">
        <f>F78*0.001/'TB5'!E78</f>
        <v>4.4065911322832101E-2</v>
      </c>
      <c r="M78" s="590">
        <f>G78*0.001/'TB5'!F78</f>
        <v>4.3050277978181839E-2</v>
      </c>
    </row>
    <row r="79" spans="1:13">
      <c r="A79" s="78">
        <v>1983</v>
      </c>
      <c r="B79" s="459">
        <f>avgpeinc!AK72</f>
        <v>1646142.5498994889</v>
      </c>
      <c r="C79" s="346">
        <f>avgpeinc!AL72</f>
        <v>1739932.5757112461</v>
      </c>
      <c r="D79" s="562">
        <f>avgpeinc!AM72</f>
        <v>1625651.8189863407</v>
      </c>
      <c r="E79" s="562">
        <f>avgpeinc!AN72</f>
        <v>2106909.5400281968</v>
      </c>
      <c r="F79" s="562">
        <f>avgpeinc!AO72</f>
        <v>1283177.9844051143</v>
      </c>
      <c r="G79" s="73">
        <f>avgpeinc!AP72</f>
        <v>2688760.2397268256</v>
      </c>
      <c r="H79" s="571">
        <f>B79*0.001/'TB5'!B79</f>
        <v>4.1355978697538383E-2</v>
      </c>
      <c r="I79" s="582">
        <f>C79*0.001/'TB5'!B79</f>
        <v>4.3712262064218521E-2</v>
      </c>
      <c r="J79" s="589">
        <f>D79*0.001/'TB5'!C79</f>
        <v>4.1438460350036621E-2</v>
      </c>
      <c r="K79" s="582">
        <f>E79*0.001/'TB5'!D79</f>
        <v>4.1551347821950906E-2</v>
      </c>
      <c r="L79" s="589">
        <f>F79*0.001/'TB5'!E79</f>
        <v>4.3510757386684418E-2</v>
      </c>
      <c r="M79" s="590">
        <f>G79*0.001/'TB5'!F79</f>
        <v>4.3739058077335351E-2</v>
      </c>
    </row>
    <row r="80" spans="1:13">
      <c r="A80" s="78">
        <v>1984</v>
      </c>
      <c r="B80" s="459">
        <f>avgpeinc!AK73</f>
        <v>2008236.7498815062</v>
      </c>
      <c r="C80" s="346">
        <f>avgpeinc!AL73</f>
        <v>2108588.6023802306</v>
      </c>
      <c r="D80" s="562">
        <f>avgpeinc!AM73</f>
        <v>1987937.5294874895</v>
      </c>
      <c r="E80" s="562">
        <f>avgpeinc!AN73</f>
        <v>2509998.9799891957</v>
      </c>
      <c r="F80" s="562">
        <f>avgpeinc!AO73</f>
        <v>1652710.0136041548</v>
      </c>
      <c r="G80" s="73">
        <f>avgpeinc!AP73</f>
        <v>3235164.0077181724</v>
      </c>
      <c r="H80" s="571">
        <f>B80*0.001/'TB5'!B80</f>
        <v>4.7299657016992576E-2</v>
      </c>
      <c r="I80" s="582">
        <f>C80*0.001/'TB5'!B80</f>
        <v>4.9663227051496499E-2</v>
      </c>
      <c r="J80" s="589">
        <f>D80*0.001/'TB5'!C80</f>
        <v>4.7789096832275391E-2</v>
      </c>
      <c r="K80" s="582">
        <f>E80*0.001/'TB5'!D80</f>
        <v>4.6779762953519835E-2</v>
      </c>
      <c r="L80" s="589">
        <f>F80*0.001/'TB5'!E80</f>
        <v>5.199952423572541E-2</v>
      </c>
      <c r="M80" s="590">
        <f>G80*0.001/'TB5'!F80</f>
        <v>4.941390082240104E-2</v>
      </c>
    </row>
    <row r="81" spans="1:13">
      <c r="A81" s="78">
        <v>1985</v>
      </c>
      <c r="B81" s="459">
        <f>avgpeinc!AK74</f>
        <v>2039946.7755527112</v>
      </c>
      <c r="C81" s="346">
        <f>avgpeinc!AL74</f>
        <v>2143841.3266667631</v>
      </c>
      <c r="D81" s="562">
        <f>avgpeinc!AM74</f>
        <v>1906203.6003723561</v>
      </c>
      <c r="E81" s="562">
        <f>avgpeinc!AN74</f>
        <v>2633372.3337437618</v>
      </c>
      <c r="F81" s="562">
        <f>avgpeinc!AO74</f>
        <v>1545847.8781855698</v>
      </c>
      <c r="G81" s="73">
        <f>avgpeinc!AP74</f>
        <v>3300617.1370366733</v>
      </c>
      <c r="H81" s="571">
        <f>B81*0.001/'TB5'!B81</f>
        <v>4.7201294451951981E-2</v>
      </c>
      <c r="I81" s="582">
        <f>C81*0.001/'TB5'!B81</f>
        <v>4.960525780916214E-2</v>
      </c>
      <c r="J81" s="589">
        <f>D81*0.001/'TB5'!C81</f>
        <v>4.5186262577772147E-2</v>
      </c>
      <c r="K81" s="582">
        <f>E81*0.001/'TB5'!D81</f>
        <v>4.8053562641143792E-2</v>
      </c>
      <c r="L81" s="589">
        <f>F81*0.001/'TB5'!E81</f>
        <v>4.804675281047821E-2</v>
      </c>
      <c r="M81" s="590">
        <f>G81*0.001/'TB5'!F81</f>
        <v>4.9650520086288445E-2</v>
      </c>
    </row>
    <row r="82" spans="1:13">
      <c r="A82" s="78">
        <v>1986</v>
      </c>
      <c r="B82" s="459">
        <f>avgpeinc!AK75</f>
        <v>1897265.1705887904</v>
      </c>
      <c r="C82" s="346">
        <f>avgpeinc!AL75</f>
        <v>2011332.5532623066</v>
      </c>
      <c r="D82" s="562">
        <f>avgpeinc!AM75</f>
        <v>1895579.6307057207</v>
      </c>
      <c r="E82" s="562">
        <f>avgpeinc!AN75</f>
        <v>2500751.5201021833</v>
      </c>
      <c r="F82" s="562">
        <f>avgpeinc!AO75</f>
        <v>1403280.1633612413</v>
      </c>
      <c r="G82" s="73">
        <f>avgpeinc!AP75</f>
        <v>3114412.7775230571</v>
      </c>
      <c r="H82" s="571">
        <f>B82*0.001/'TB5'!B82</f>
        <v>4.3491315096616738E-2</v>
      </c>
      <c r="I82" s="582">
        <f>C82*0.001/'TB5'!B82</f>
        <v>4.6106100082397454E-2</v>
      </c>
      <c r="J82" s="589">
        <f>D82*0.001/'TB5'!C82</f>
        <v>4.4056911021471017E-2</v>
      </c>
      <c r="K82" s="582">
        <f>E82*0.001/'TB5'!D82</f>
        <v>4.510329291224479E-2</v>
      </c>
      <c r="L82" s="589">
        <f>F82*0.001/'TB5'!E82</f>
        <v>4.3208859860897064E-2</v>
      </c>
      <c r="M82" s="590">
        <f>G82*0.001/'TB5'!F82</f>
        <v>4.6603236347436912E-2</v>
      </c>
    </row>
    <row r="83" spans="1:13">
      <c r="A83" s="78">
        <v>1987</v>
      </c>
      <c r="B83" s="459">
        <f>avgpeinc!AK76</f>
        <v>2178774.0689869248</v>
      </c>
      <c r="C83" s="346">
        <f>avgpeinc!AL76</f>
        <v>2323737.7757245786</v>
      </c>
      <c r="D83" s="562">
        <f>avgpeinc!AM76</f>
        <v>2218010.5505982856</v>
      </c>
      <c r="E83" s="562">
        <f>avgpeinc!AN76</f>
        <v>2873288.0821946743</v>
      </c>
      <c r="F83" s="562">
        <f>avgpeinc!AO76</f>
        <v>1634612.2548500688</v>
      </c>
      <c r="G83" s="73">
        <f>avgpeinc!AP76</f>
        <v>3542499.9097839282</v>
      </c>
      <c r="H83" s="571">
        <f>B83*0.001/'TB5'!B83</f>
        <v>4.8432867974042892E-2</v>
      </c>
      <c r="I83" s="582">
        <f>C83*0.001/'TB5'!B83</f>
        <v>5.1655326038599007E-2</v>
      </c>
      <c r="J83" s="589">
        <f>D83*0.001/'TB5'!C83</f>
        <v>4.9534402787685394E-2</v>
      </c>
      <c r="K83" s="582">
        <f>E83*0.001/'TB5'!D83</f>
        <v>5.0395142287015915E-2</v>
      </c>
      <c r="L83" s="589">
        <f>F83*0.001/'TB5'!E83</f>
        <v>4.8576809465885162E-2</v>
      </c>
      <c r="M83" s="590">
        <f>G83*0.001/'TB5'!F83</f>
        <v>5.1686719059944167E-2</v>
      </c>
    </row>
    <row r="84" spans="1:13">
      <c r="A84" s="78">
        <v>1988</v>
      </c>
      <c r="B84" s="459">
        <f>avgpeinc!AK77</f>
        <v>2799003.8319233847</v>
      </c>
      <c r="C84" s="346">
        <f>avgpeinc!AL77</f>
        <v>2963975.5355355488</v>
      </c>
      <c r="D84" s="562">
        <f>avgpeinc!AM77</f>
        <v>2861306.3217216623</v>
      </c>
      <c r="E84" s="562">
        <f>avgpeinc!AN77</f>
        <v>3746525.6645024358</v>
      </c>
      <c r="F84" s="562">
        <f>avgpeinc!AO77</f>
        <v>2021264.1621033761</v>
      </c>
      <c r="G84" s="73">
        <f>avgpeinc!AP77</f>
        <v>4505920.3798544835</v>
      </c>
      <c r="H84" s="571">
        <f>B84*0.001/'TB5'!B84</f>
        <v>5.9706281870603561E-2</v>
      </c>
      <c r="I84" s="582">
        <f>C84*0.001/'TB5'!B84</f>
        <v>6.3225336372852325E-2</v>
      </c>
      <c r="J84" s="589">
        <f>D84*0.001/'TB5'!C84</f>
        <v>6.1182375997304923E-2</v>
      </c>
      <c r="K84" s="582">
        <f>E84*0.001/'TB5'!D84</f>
        <v>6.3174568116664886E-2</v>
      </c>
      <c r="L84" s="589">
        <f>F84*0.001/'TB5'!E84</f>
        <v>5.7539172470569611E-2</v>
      </c>
      <c r="M84" s="590">
        <f>G84*0.001/'TB5'!F84</f>
        <v>6.350439041852951E-2</v>
      </c>
    </row>
    <row r="85" spans="1:13">
      <c r="A85" s="83">
        <v>1989</v>
      </c>
      <c r="B85" s="460">
        <f>avgpeinc!AK78</f>
        <v>2624498.6552743237</v>
      </c>
      <c r="C85" s="347">
        <f>avgpeinc!AL78</f>
        <v>2777790.388808779</v>
      </c>
      <c r="D85" s="564">
        <f>avgpeinc!AM78</f>
        <v>2643371.1769743091</v>
      </c>
      <c r="E85" s="564">
        <f>avgpeinc!AN78</f>
        <v>3443491.4377052649</v>
      </c>
      <c r="F85" s="564">
        <f>avgpeinc!AO78</f>
        <v>1954301.7694522876</v>
      </c>
      <c r="G85" s="79">
        <f>avgpeinc!AP78</f>
        <v>4227257.2149676522</v>
      </c>
      <c r="H85" s="574">
        <f>B85*0.001/'TB5'!B85</f>
        <v>5.5310618132352822E-2</v>
      </c>
      <c r="I85" s="585">
        <f>C85*0.001/'TB5'!B85</f>
        <v>5.8541201055049889E-2</v>
      </c>
      <c r="J85" s="591">
        <f>D85*0.001/'TB5'!C85</f>
        <v>5.581326782703399E-2</v>
      </c>
      <c r="K85" s="585">
        <f>E85*0.001/'TB5'!D85</f>
        <v>5.776617303490638E-2</v>
      </c>
      <c r="L85" s="591">
        <f>F85*0.001/'TB5'!E85</f>
        <v>5.4446715861558907E-2</v>
      </c>
      <c r="M85" s="592">
        <f>G85*0.001/'TB5'!F85</f>
        <v>5.9329401701688766E-2</v>
      </c>
    </row>
    <row r="86" spans="1:13">
      <c r="A86" s="78">
        <v>1990</v>
      </c>
      <c r="B86" s="459">
        <f>avgpeinc!AK79</f>
        <v>2629827.6277786382</v>
      </c>
      <c r="C86" s="346">
        <f>avgpeinc!AL79</f>
        <v>2790174.7712128535</v>
      </c>
      <c r="D86" s="562">
        <f>avgpeinc!AM79</f>
        <v>2697749.0382332527</v>
      </c>
      <c r="E86" s="562">
        <f>avgpeinc!AN79</f>
        <v>3462898.602175625</v>
      </c>
      <c r="F86" s="562">
        <f>avgpeinc!AO79</f>
        <v>1973897.188492459</v>
      </c>
      <c r="G86" s="73">
        <f>avgpeinc!AP79</f>
        <v>4191236.0382724754</v>
      </c>
      <c r="H86" s="571">
        <f>B86*0.001/'TB5'!B86</f>
        <v>5.5455312132835388E-2</v>
      </c>
      <c r="I86" s="582">
        <f>C86*0.001/'TB5'!B86</f>
        <v>5.8836560696363456E-2</v>
      </c>
      <c r="J86" s="589">
        <f>D86*0.001/'TB5'!C86</f>
        <v>5.6984927505254739E-2</v>
      </c>
      <c r="K86" s="582">
        <f>E86*0.001/'TB5'!D86</f>
        <v>5.8686252683401115E-2</v>
      </c>
      <c r="L86" s="589">
        <f>F86*0.001/'TB5'!E86</f>
        <v>5.4211828857660294E-2</v>
      </c>
      <c r="M86" s="590">
        <f>G86*0.001/'TB5'!F86</f>
        <v>5.922033637762069E-2</v>
      </c>
    </row>
    <row r="87" spans="1:13">
      <c r="A87" s="78">
        <v>1991</v>
      </c>
      <c r="B87" s="459">
        <f>avgpeinc!AK80</f>
        <v>2383900.2947660675</v>
      </c>
      <c r="C87" s="346">
        <f>avgpeinc!AL80</f>
        <v>2524054.674376247</v>
      </c>
      <c r="D87" s="562">
        <f>avgpeinc!AM80</f>
        <v>2398233.6476234915</v>
      </c>
      <c r="E87" s="562">
        <f>avgpeinc!AN80</f>
        <v>3120454.9396584211</v>
      </c>
      <c r="F87" s="562">
        <f>avgpeinc!AO80</f>
        <v>1796999.0402013161</v>
      </c>
      <c r="G87" s="73">
        <f>avgpeinc!AP80</f>
        <v>3805959.5982295922</v>
      </c>
      <c r="H87" s="571">
        <f>B87*0.001/'TB5'!B87</f>
        <v>5.1300194114446633E-2</v>
      </c>
      <c r="I87" s="582">
        <f>C87*0.001/'TB5'!B87</f>
        <v>5.4316237568855286E-2</v>
      </c>
      <c r="J87" s="589">
        <f>D87*0.001/'TB5'!C87</f>
        <v>5.186735093593596E-2</v>
      </c>
      <c r="K87" s="582">
        <f>E87*0.001/'TB5'!D87</f>
        <v>5.4493967443704612E-2</v>
      </c>
      <c r="L87" s="589">
        <f>F87*0.001/'TB5'!E87</f>
        <v>4.9625974148511894E-2</v>
      </c>
      <c r="M87" s="590">
        <f>G87*0.001/'TB5'!F87</f>
        <v>5.4758328944444642E-2</v>
      </c>
    </row>
    <row r="88" spans="1:13">
      <c r="A88" s="78">
        <v>1992</v>
      </c>
      <c r="B88" s="459">
        <f>avgpeinc!AK81</f>
        <v>2737655.1437270916</v>
      </c>
      <c r="C88" s="346">
        <f>avgpeinc!AL81</f>
        <v>2907437.1957758665</v>
      </c>
      <c r="D88" s="562">
        <f>avgpeinc!AM81</f>
        <v>2784595.6313096262</v>
      </c>
      <c r="E88" s="562">
        <f>avgpeinc!AN81</f>
        <v>3687757.3917597444</v>
      </c>
      <c r="F88" s="562">
        <f>avgpeinc!AO81</f>
        <v>2010076.5138933165</v>
      </c>
      <c r="G88" s="73">
        <f>avgpeinc!AP81</f>
        <v>4365687.0621839603</v>
      </c>
      <c r="H88" s="571">
        <f>B88*0.001/'TB5'!B88</f>
        <v>5.7778127491474152E-2</v>
      </c>
      <c r="I88" s="582">
        <f>C88*0.001/'TB5'!B88</f>
        <v>6.1361372470855713E-2</v>
      </c>
      <c r="J88" s="589">
        <f>D88*0.001/'TB5'!C88</f>
        <v>5.8876324445009225E-2</v>
      </c>
      <c r="K88" s="582">
        <f>E88*0.001/'TB5'!D88</f>
        <v>6.2952287495136261E-2</v>
      </c>
      <c r="L88" s="589">
        <f>F88*0.001/'TB5'!E88</f>
        <v>5.4555531591176987E-2</v>
      </c>
      <c r="M88" s="590">
        <f>G88*0.001/'TB5'!F88</f>
        <v>6.1567522585391998E-2</v>
      </c>
    </row>
    <row r="89" spans="1:13">
      <c r="A89" s="78">
        <v>1993</v>
      </c>
      <c r="B89" s="459">
        <f>avgpeinc!AK82</f>
        <v>2680140.6791269705</v>
      </c>
      <c r="C89" s="346">
        <f>avgpeinc!AL82</f>
        <v>2839476.6889786874</v>
      </c>
      <c r="D89" s="562">
        <f>avgpeinc!AM82</f>
        <v>2722041.9590344811</v>
      </c>
      <c r="E89" s="562">
        <f>avgpeinc!AN82</f>
        <v>3565803.821020083</v>
      </c>
      <c r="F89" s="562">
        <f>avgpeinc!AO82</f>
        <v>2007471.1568073432</v>
      </c>
      <c r="G89" s="73">
        <f>avgpeinc!AP82</f>
        <v>4284907.2137482325</v>
      </c>
      <c r="H89" s="571">
        <f>B89*0.001/'TB5'!B89</f>
        <v>5.6104172021150596E-2</v>
      </c>
      <c r="I89" s="582">
        <f>C89*0.001/'TB5'!B89</f>
        <v>5.9439599514007575E-2</v>
      </c>
      <c r="J89" s="589">
        <f>D89*0.001/'TB5'!C89</f>
        <v>5.6882057338953025E-2</v>
      </c>
      <c r="K89" s="582">
        <f>E89*0.001/'TB5'!D89</f>
        <v>5.9970922768115976E-2</v>
      </c>
      <c r="L89" s="589">
        <f>F89*0.001/'TB5'!E89</f>
        <v>5.440798401832582E-2</v>
      </c>
      <c r="M89" s="590">
        <f>G89*0.001/'TB5'!F89</f>
        <v>5.9935063123703003E-2</v>
      </c>
    </row>
    <row r="90" spans="1:13">
      <c r="A90" s="78">
        <v>1994</v>
      </c>
      <c r="B90" s="459">
        <f>avgpeinc!AK83</f>
        <v>2765990.0432714634</v>
      </c>
      <c r="C90" s="346">
        <f>avgpeinc!AL83</f>
        <v>2914110.769982283</v>
      </c>
      <c r="D90" s="562">
        <f>avgpeinc!AM83</f>
        <v>2762495.9645342925</v>
      </c>
      <c r="E90" s="562">
        <f>avgpeinc!AN83</f>
        <v>3584794.7574079242</v>
      </c>
      <c r="F90" s="562">
        <f>avgpeinc!AO83</f>
        <v>2126588.6709482889</v>
      </c>
      <c r="G90" s="73">
        <f>avgpeinc!AP83</f>
        <v>4398976.6167207258</v>
      </c>
      <c r="H90" s="571">
        <f>B90*0.001/'TB5'!B90</f>
        <v>5.6075833737850196E-2</v>
      </c>
      <c r="I90" s="582">
        <f>C90*0.001/'TB5'!B90</f>
        <v>5.9078734368085868E-2</v>
      </c>
      <c r="J90" s="589">
        <f>D90*0.001/'TB5'!C90</f>
        <v>5.5947743356227861E-2</v>
      </c>
      <c r="K90" s="582">
        <f>E90*0.001/'TB5'!D90</f>
        <v>5.8692436665296555E-2</v>
      </c>
      <c r="L90" s="589">
        <f>F90*0.001/'TB5'!E90</f>
        <v>5.5469274520874023E-2</v>
      </c>
      <c r="M90" s="590">
        <f>G90*0.001/'TB5'!F90</f>
        <v>5.9598218649625785E-2</v>
      </c>
    </row>
    <row r="91" spans="1:13">
      <c r="A91" s="78">
        <v>1995</v>
      </c>
      <c r="B91" s="459">
        <f>avgpeinc!AK84</f>
        <v>2980716.407923359</v>
      </c>
      <c r="C91" s="346">
        <f>avgpeinc!AL84</f>
        <v>3143825.3937290208</v>
      </c>
      <c r="D91" s="562">
        <f>avgpeinc!AM84</f>
        <v>2988627.7351540872</v>
      </c>
      <c r="E91" s="562">
        <f>avgpeinc!AN84</f>
        <v>3909181.2663658233</v>
      </c>
      <c r="F91" s="562">
        <f>avgpeinc!AO84</f>
        <v>2249268.7486443091</v>
      </c>
      <c r="G91" s="73">
        <f>avgpeinc!AP84</f>
        <v>4749672.1292121774</v>
      </c>
      <c r="H91" s="571">
        <f>B91*0.001/'TB5'!B91</f>
        <v>5.9116430580615997E-2</v>
      </c>
      <c r="I91" s="582">
        <f>C91*0.001/'TB5'!B91</f>
        <v>6.2351364642381675E-2</v>
      </c>
      <c r="J91" s="589">
        <f>D91*0.001/'TB5'!C91</f>
        <v>5.9537228196859353E-2</v>
      </c>
      <c r="K91" s="582">
        <f>E91*0.001/'TB5'!D91</f>
        <v>6.2694258987903581E-2</v>
      </c>
      <c r="L91" s="589">
        <f>F91*0.001/'TB5'!E91</f>
        <v>5.7170655578374856E-2</v>
      </c>
      <c r="M91" s="590">
        <f>G91*0.001/'TB5'!F91</f>
        <v>6.2886252999305711E-2</v>
      </c>
    </row>
    <row r="92" spans="1:13">
      <c r="A92" s="78">
        <v>1996</v>
      </c>
      <c r="B92" s="459">
        <f>avgpeinc!AK85</f>
        <v>3318765.9354357477</v>
      </c>
      <c r="C92" s="346">
        <f>avgpeinc!AL85</f>
        <v>3495567.2168948399</v>
      </c>
      <c r="D92" s="562">
        <f>avgpeinc!AM85</f>
        <v>3343248.7245711447</v>
      </c>
      <c r="E92" s="562">
        <f>avgpeinc!AN85</f>
        <v>4401698.5989038618</v>
      </c>
      <c r="F92" s="562">
        <f>avgpeinc!AO85</f>
        <v>2463804.3919592616</v>
      </c>
      <c r="G92" s="73">
        <f>avgpeinc!AP85</f>
        <v>5311189.020933954</v>
      </c>
      <c r="H92" s="571">
        <f>B92*0.001/'TB5'!B92</f>
        <v>6.3807375729084029E-2</v>
      </c>
      <c r="I92" s="582">
        <f>C92*0.001/'TB5'!B92</f>
        <v>6.7206598818302155E-2</v>
      </c>
      <c r="J92" s="589">
        <f>D92*0.001/'TB5'!C92</f>
        <v>6.4520999789237976E-2</v>
      </c>
      <c r="K92" s="582">
        <f>E92*0.001/'TB5'!D92</f>
        <v>6.8546757102012648E-2</v>
      </c>
      <c r="L92" s="589">
        <f>F92*0.001/'TB5'!E92</f>
        <v>6.0537081211805337E-2</v>
      </c>
      <c r="M92" s="590">
        <f>G92*0.001/'TB5'!F92</f>
        <v>6.8307064473628998E-2</v>
      </c>
    </row>
    <row r="93" spans="1:13">
      <c r="A93" s="78">
        <v>1997</v>
      </c>
      <c r="B93" s="459">
        <f>avgpeinc!AK86</f>
        <v>3686868.9081967506</v>
      </c>
      <c r="C93" s="346">
        <f>avgpeinc!AL86</f>
        <v>3886215.7432724014</v>
      </c>
      <c r="D93" s="562">
        <f>avgpeinc!AM86</f>
        <v>3745766.3735048599</v>
      </c>
      <c r="E93" s="562">
        <f>avgpeinc!AN86</f>
        <v>4916961.6725205304</v>
      </c>
      <c r="F93" s="562">
        <f>avgpeinc!AO86</f>
        <v>2722552.7460031491</v>
      </c>
      <c r="G93" s="73">
        <f>avgpeinc!AP86</f>
        <v>5874752.9998108801</v>
      </c>
      <c r="H93" s="571">
        <f>B93*0.001/'TB5'!B93</f>
        <v>6.8388722836971283E-2</v>
      </c>
      <c r="I93" s="582">
        <f>C93*0.001/'TB5'!B93</f>
        <v>7.2086460888385787E-2</v>
      </c>
      <c r="J93" s="589">
        <f>D93*0.001/'TB5'!C93</f>
        <v>6.9485336542129517E-2</v>
      </c>
      <c r="K93" s="582">
        <f>E93*0.001/'TB5'!D93</f>
        <v>7.3809176683425903E-2</v>
      </c>
      <c r="L93" s="589">
        <f>F93*0.001/'TB5'!E93</f>
        <v>6.4561568200588226E-2</v>
      </c>
      <c r="M93" s="590">
        <f>G93*0.001/'TB5'!F93</f>
        <v>7.2954177856445312E-2</v>
      </c>
    </row>
    <row r="94" spans="1:13">
      <c r="A94" s="78">
        <v>1998</v>
      </c>
      <c r="B94" s="459">
        <f>avgpeinc!AK87</f>
        <v>3866359.5473586009</v>
      </c>
      <c r="C94" s="346">
        <f>avgpeinc!AL87</f>
        <v>4095557.2044681921</v>
      </c>
      <c r="D94" s="562">
        <f>avgpeinc!AM87</f>
        <v>3977145.2430701619</v>
      </c>
      <c r="E94" s="562">
        <f>avgpeinc!AN87</f>
        <v>5303327.6865241891</v>
      </c>
      <c r="F94" s="562">
        <f>avgpeinc!AO87</f>
        <v>2740363.9672619849</v>
      </c>
      <c r="G94" s="73">
        <f>avgpeinc!AP87</f>
        <v>6146229.9332494745</v>
      </c>
      <c r="H94" s="571">
        <f>B94*0.001/'TB5'!B94</f>
        <v>6.9073006510734558E-2</v>
      </c>
      <c r="I94" s="582">
        <f>C94*0.001/'TB5'!B94</f>
        <v>7.3167651891708374E-2</v>
      </c>
      <c r="J94" s="589">
        <f>D94*0.001/'TB5'!C94</f>
        <v>7.0676609873771667E-2</v>
      </c>
      <c r="K94" s="582">
        <f>E94*0.001/'TB5'!D94</f>
        <v>7.650478184223175E-2</v>
      </c>
      <c r="L94" s="589">
        <f>F94*0.001/'TB5'!E94</f>
        <v>6.2805578112602234E-2</v>
      </c>
      <c r="M94" s="590">
        <f>G94*0.001/'TB5'!F94</f>
        <v>7.3579899966716766E-2</v>
      </c>
    </row>
    <row r="95" spans="1:13">
      <c r="A95" s="83">
        <v>1999</v>
      </c>
      <c r="B95" s="460">
        <f>avgpeinc!AK88</f>
        <v>4285847.9857312795</v>
      </c>
      <c r="C95" s="347">
        <f>avgpeinc!AL88</f>
        <v>4551740.07754297</v>
      </c>
      <c r="D95" s="564">
        <f>avgpeinc!AM88</f>
        <v>4454389.480380415</v>
      </c>
      <c r="E95" s="564">
        <f>avgpeinc!AN88</f>
        <v>6001160.5893729459</v>
      </c>
      <c r="F95" s="564">
        <f>avgpeinc!AO88</f>
        <v>2952739.9241707199</v>
      </c>
      <c r="G95" s="79">
        <f>avgpeinc!AP88</f>
        <v>6830227.799635157</v>
      </c>
      <c r="H95" s="574">
        <f>B95*0.001/'TB5'!B95</f>
        <v>7.4328243732452379E-2</v>
      </c>
      <c r="I95" s="585">
        <f>C95*0.001/'TB5'!B95</f>
        <v>7.8939534723758684E-2</v>
      </c>
      <c r="J95" s="591">
        <f>D95*0.001/'TB5'!C95</f>
        <v>7.6228059828281403E-2</v>
      </c>
      <c r="K95" s="585">
        <f>E95*0.001/'TB5'!D95</f>
        <v>8.3110511302947984E-2</v>
      </c>
      <c r="L95" s="591">
        <f>F95*0.001/'TB5'!E95</f>
        <v>6.6677622497081757E-2</v>
      </c>
      <c r="M95" s="592">
        <f>G95*0.001/'TB5'!F95</f>
        <v>7.9256638884544373E-2</v>
      </c>
    </row>
    <row r="96" spans="1:13">
      <c r="A96" s="88">
        <v>2000</v>
      </c>
      <c r="B96" s="461">
        <f>avgpeinc!AK89</f>
        <v>4692952.5086448723</v>
      </c>
      <c r="C96" s="348">
        <f>avgpeinc!AL89</f>
        <v>5000824.9857598832</v>
      </c>
      <c r="D96" s="566">
        <f>avgpeinc!AM89</f>
        <v>4952524.2207741952</v>
      </c>
      <c r="E96" s="566">
        <f>avgpeinc!AN89</f>
        <v>6754751.4803898167</v>
      </c>
      <c r="F96" s="566">
        <f>avgpeinc!AO89</f>
        <v>3053965.227804204</v>
      </c>
      <c r="G96" s="85">
        <f>avgpeinc!AP89</f>
        <v>7444308.7876357902</v>
      </c>
      <c r="H96" s="575">
        <f>B96*0.001/'TB5'!B96</f>
        <v>7.8792691230773912E-2</v>
      </c>
      <c r="I96" s="586">
        <f>C96*0.001/'TB5'!B96</f>
        <v>8.3961740136146545E-2</v>
      </c>
      <c r="J96" s="593">
        <f>D96*0.001/'TB5'!C96</f>
        <v>8.1886261701583862E-2</v>
      </c>
      <c r="K96" s="586">
        <f>E96*0.001/'TB5'!D96</f>
        <v>9.0495243668556213E-2</v>
      </c>
      <c r="L96" s="593">
        <f>F96*0.001/'TB5'!E96</f>
        <v>6.6881641745567308E-2</v>
      </c>
      <c r="M96" s="594">
        <f>G96*0.001/'TB5'!F96</f>
        <v>8.3949469029903398E-2</v>
      </c>
    </row>
    <row r="97" spans="1:13">
      <c r="A97" s="78">
        <v>2001</v>
      </c>
      <c r="B97" s="459">
        <f>avgpeinc!AK90</f>
        <v>4309893.2537242929</v>
      </c>
      <c r="C97" s="346">
        <f>avgpeinc!AL90</f>
        <v>4600558.9477201384</v>
      </c>
      <c r="D97" s="562">
        <f>avgpeinc!AM90</f>
        <v>4452913.9620490242</v>
      </c>
      <c r="E97" s="562">
        <f>avgpeinc!AN90</f>
        <v>6024255.6654746858</v>
      </c>
      <c r="F97" s="562">
        <f>avgpeinc!AO90</f>
        <v>2974933.4254763555</v>
      </c>
      <c r="G97" s="73">
        <f>avgpeinc!AP90</f>
        <v>6804569.5031508515</v>
      </c>
      <c r="H97" s="571">
        <f>B97*0.001/'TB5'!B97</f>
        <v>7.2697438299655914E-2</v>
      </c>
      <c r="I97" s="582">
        <f>C97*0.001/'TB5'!B97</f>
        <v>7.7600263059139252E-2</v>
      </c>
      <c r="J97" s="589">
        <f>D97*0.001/'TB5'!C97</f>
        <v>7.4342325329780579E-2</v>
      </c>
      <c r="K97" s="582">
        <f>E97*0.001/'TB5'!D97</f>
        <v>8.1932671368122101E-2</v>
      </c>
      <c r="L97" s="589">
        <f>F97*0.001/'TB5'!E97</f>
        <v>6.4474008977413191E-2</v>
      </c>
      <c r="M97" s="590">
        <f>G97*0.001/'TB5'!F97</f>
        <v>7.7671669423580156E-2</v>
      </c>
    </row>
    <row r="98" spans="1:13">
      <c r="A98" s="78">
        <v>2002</v>
      </c>
      <c r="B98" s="459">
        <f>avgpeinc!AK91</f>
        <v>4181485.9494755804</v>
      </c>
      <c r="C98" s="346">
        <f>avgpeinc!AL91</f>
        <v>4432207.5116049368</v>
      </c>
      <c r="D98" s="562">
        <f>avgpeinc!AM91</f>
        <v>4229304.8659995254</v>
      </c>
      <c r="E98" s="562">
        <f>avgpeinc!AN91</f>
        <v>5707592.8195388215</v>
      </c>
      <c r="F98" s="562">
        <f>avgpeinc!AO91</f>
        <v>3004483.8843729352</v>
      </c>
      <c r="G98" s="73">
        <f>avgpeinc!AP91</f>
        <v>6567312.9421992926</v>
      </c>
      <c r="H98" s="571">
        <f>B98*0.001/'TB5'!B98</f>
        <v>7.0698350667953477E-2</v>
      </c>
      <c r="I98" s="582">
        <f>C98*0.001/'TB5'!B98</f>
        <v>7.4937418103218079E-2</v>
      </c>
      <c r="J98" s="589">
        <f>D98*0.001/'TB5'!C98</f>
        <v>7.0979207754135132E-2</v>
      </c>
      <c r="K98" s="582">
        <f>E98*0.001/'TB5'!D98</f>
        <v>7.8658163547515869E-2</v>
      </c>
      <c r="L98" s="589">
        <f>F98*0.001/'TB5'!E98</f>
        <v>6.4154133200645447E-2</v>
      </c>
      <c r="M98" s="590">
        <f>G98*0.001/'TB5'!F98</f>
        <v>7.5650908052921281E-2</v>
      </c>
    </row>
    <row r="99" spans="1:13">
      <c r="A99" s="78">
        <v>2003</v>
      </c>
      <c r="B99" s="459">
        <f>avgpeinc!AK92</f>
        <v>4325840.8931198129</v>
      </c>
      <c r="C99" s="346">
        <f>avgpeinc!AL92</f>
        <v>4569461.9985600412</v>
      </c>
      <c r="D99" s="562">
        <f>avgpeinc!AM92</f>
        <v>4365518.464579761</v>
      </c>
      <c r="E99" s="562">
        <f>avgpeinc!AN92</f>
        <v>5873877.2693068106</v>
      </c>
      <c r="F99" s="562">
        <f>avgpeinc!AO92</f>
        <v>3117250.1860233508</v>
      </c>
      <c r="G99" s="73">
        <f>avgpeinc!AP92</f>
        <v>6785185.998172015</v>
      </c>
      <c r="H99" s="571">
        <f>B99*0.001/'TB5'!B99</f>
        <v>7.2345510125160217E-2</v>
      </c>
      <c r="I99" s="582">
        <f>C99*0.001/'TB5'!B99</f>
        <v>7.6419837772846222E-2</v>
      </c>
      <c r="J99" s="589">
        <f>D99*0.001/'TB5'!C99</f>
        <v>7.2571724653244019E-2</v>
      </c>
      <c r="K99" s="582">
        <f>E99*0.001/'TB5'!D99</f>
        <v>8.0676876008510576E-2</v>
      </c>
      <c r="L99" s="589">
        <f>F99*0.001/'TB5'!E99</f>
        <v>6.5231367945671082E-2</v>
      </c>
      <c r="M99" s="590">
        <f>G99*0.001/'TB5'!F99</f>
        <v>7.753521203994751E-2</v>
      </c>
    </row>
    <row r="100" spans="1:13">
      <c r="A100" s="78">
        <v>2004</v>
      </c>
      <c r="B100" s="459">
        <f>avgpeinc!AK93</f>
        <v>4904332.9442801233</v>
      </c>
      <c r="C100" s="346">
        <f>avgpeinc!AL93</f>
        <v>5168499.2605211679</v>
      </c>
      <c r="D100" s="562">
        <f>avgpeinc!AM93</f>
        <v>4975200.91668115</v>
      </c>
      <c r="E100" s="562">
        <f>avgpeinc!AN93</f>
        <v>6740271.9174659792</v>
      </c>
      <c r="F100" s="562">
        <f>avgpeinc!AO93</f>
        <v>3456224.6671352675</v>
      </c>
      <c r="G100" s="73">
        <f>avgpeinc!AP93</f>
        <v>7656580.8110769233</v>
      </c>
      <c r="H100" s="571">
        <f>B100*0.001/'TB5'!B100</f>
        <v>7.9789221286773682E-2</v>
      </c>
      <c r="I100" s="582">
        <f>C100*0.001/'TB5'!B100</f>
        <v>8.4086976945400238E-2</v>
      </c>
      <c r="J100" s="589">
        <f>D100*0.001/'TB5'!C100</f>
        <v>8.0416031181812286E-2</v>
      </c>
      <c r="K100" s="582">
        <f>E100*0.001/'TB5'!D100</f>
        <v>8.9789584279060364E-2</v>
      </c>
      <c r="L100" s="589">
        <f>F100*0.001/'TB5'!E100</f>
        <v>7.0620141923427596E-2</v>
      </c>
      <c r="M100" s="590">
        <f>G100*0.001/'TB5'!F100</f>
        <v>8.5384830832481384E-2</v>
      </c>
    </row>
    <row r="101" spans="1:13">
      <c r="A101" s="78">
        <v>2005</v>
      </c>
      <c r="B101" s="459">
        <f>avgpeinc!AK94</f>
        <v>5520934.3072732156</v>
      </c>
      <c r="C101" s="346">
        <f>avgpeinc!AL94</f>
        <v>5791986.1510789227</v>
      </c>
      <c r="D101" s="562">
        <f>avgpeinc!AM94</f>
        <v>5554322.2652046103</v>
      </c>
      <c r="E101" s="562">
        <f>avgpeinc!AN94</f>
        <v>7548806.8348526275</v>
      </c>
      <c r="F101" s="562">
        <f>avgpeinc!AO94</f>
        <v>3900555.1537785223</v>
      </c>
      <c r="G101" s="73">
        <f>avgpeinc!AP94</f>
        <v>8568446.1617837213</v>
      </c>
      <c r="H101" s="571">
        <f>B101*0.001/'TB5'!B101</f>
        <v>8.7792202830314622E-2</v>
      </c>
      <c r="I101" s="582">
        <f>C101*0.001/'TB5'!B101</f>
        <v>9.2102386057376848E-2</v>
      </c>
      <c r="J101" s="589">
        <f>D101*0.001/'TB5'!C101</f>
        <v>8.8218092918395996E-2</v>
      </c>
      <c r="K101" s="582">
        <f>E101*0.001/'TB5'!D101</f>
        <v>9.8439246416091905E-2</v>
      </c>
      <c r="L101" s="589">
        <f>F101*0.001/'TB5'!E101</f>
        <v>7.7730678021907806E-2</v>
      </c>
      <c r="M101" s="590">
        <f>G101*0.001/'TB5'!F101</f>
        <v>9.3560062348842649E-2</v>
      </c>
    </row>
    <row r="102" spans="1:13">
      <c r="A102" s="78">
        <v>2006</v>
      </c>
      <c r="B102" s="459">
        <f>avgpeinc!AK95</f>
        <v>5872165.1731710033</v>
      </c>
      <c r="C102" s="346">
        <f>avgpeinc!AL95</f>
        <v>6151420.3739320338</v>
      </c>
      <c r="D102" s="562">
        <f>avgpeinc!AM95</f>
        <v>5894675.4318222879</v>
      </c>
      <c r="E102" s="562">
        <f>avgpeinc!AN95</f>
        <v>8046749.6441825703</v>
      </c>
      <c r="F102" s="562">
        <f>avgpeinc!AO95</f>
        <v>4096237.8796608397</v>
      </c>
      <c r="G102" s="73">
        <f>avgpeinc!AP95</f>
        <v>9072944.455702316</v>
      </c>
      <c r="H102" s="571">
        <f>B102*0.001/'TB5'!B102</f>
        <v>9.1095253825187683E-2</v>
      </c>
      <c r="I102" s="582">
        <f>C102*0.001/'TB5'!B102</f>
        <v>9.5427356660366058E-2</v>
      </c>
      <c r="J102" s="589">
        <f>D102*0.001/'TB5'!C102</f>
        <v>9.1441236436367035E-2</v>
      </c>
      <c r="K102" s="582">
        <f>E102*0.001/'TB5'!D102</f>
        <v>0.10223936289548874</v>
      </c>
      <c r="L102" s="589">
        <f>F102*0.001/'TB5'!E102</f>
        <v>7.9769186675548553E-2</v>
      </c>
      <c r="M102" s="590">
        <f>G102*0.001/'TB5'!F102</f>
        <v>9.7083576023578616E-2</v>
      </c>
    </row>
    <row r="103" spans="1:13">
      <c r="A103" s="78">
        <v>2007</v>
      </c>
      <c r="B103" s="459">
        <f>avgpeinc!AK96</f>
        <v>5764043.2740286216</v>
      </c>
      <c r="C103" s="346">
        <f>avgpeinc!AL96</f>
        <v>6054567.6364360005</v>
      </c>
      <c r="D103" s="562">
        <f>avgpeinc!AM96</f>
        <v>5776486.4496185761</v>
      </c>
      <c r="E103" s="562">
        <f>avgpeinc!AN96</f>
        <v>7989184.7486332888</v>
      </c>
      <c r="F103" s="562">
        <f>avgpeinc!AO96</f>
        <v>3966477.3881000006</v>
      </c>
      <c r="G103" s="73">
        <f>avgpeinc!AP96</f>
        <v>8915657.3724314831</v>
      </c>
      <c r="H103" s="571">
        <f>B103*0.001/'TB5'!B103</f>
        <v>9.0572603046894073E-2</v>
      </c>
      <c r="I103" s="582">
        <f>C103*0.001/'TB5'!B103</f>
        <v>9.5137722790241241E-2</v>
      </c>
      <c r="J103" s="589">
        <f>D103*0.001/'TB5'!C103</f>
        <v>9.1359287500381484E-2</v>
      </c>
      <c r="K103" s="582">
        <f>E103*0.001/'TB5'!D103</f>
        <v>0.10308883339166643</v>
      </c>
      <c r="L103" s="589">
        <f>F103*0.001/'TB5'!E103</f>
        <v>7.805954664945601E-2</v>
      </c>
      <c r="M103" s="590">
        <f>G103*0.001/'TB5'!F103</f>
        <v>9.6545159816741957E-2</v>
      </c>
    </row>
    <row r="104" spans="1:13">
      <c r="A104" s="78">
        <v>2008</v>
      </c>
      <c r="B104" s="459">
        <f>avgpeinc!AK97</f>
        <v>5562198.5253120661</v>
      </c>
      <c r="C104" s="346">
        <f>avgpeinc!AL97</f>
        <v>5833411.6134705655</v>
      </c>
      <c r="D104" s="562">
        <f>avgpeinc!AM97</f>
        <v>5554508.8399726395</v>
      </c>
      <c r="E104" s="562">
        <f>avgpeinc!AN97</f>
        <v>7634944.2422030075</v>
      </c>
      <c r="F104" s="562">
        <f>avgpeinc!AO97</f>
        <v>3887040.2493302603</v>
      </c>
      <c r="G104" s="73">
        <f>avgpeinc!AP97</f>
        <v>8530436.4424054753</v>
      </c>
      <c r="H104" s="571">
        <f>B104*0.001/'TB5'!B104</f>
        <v>8.9384563267231001E-2</v>
      </c>
      <c r="I104" s="582">
        <f>C104*0.001/'TB5'!B104</f>
        <v>9.3742959201335907E-2</v>
      </c>
      <c r="J104" s="589">
        <f>D104*0.001/'TB5'!C104</f>
        <v>8.9852049946784973E-2</v>
      </c>
      <c r="K104" s="582">
        <f>E104*0.001/'TB5'!D104</f>
        <v>0.10117278248071673</v>
      </c>
      <c r="L104" s="589">
        <f>F104*0.001/'TB5'!E104</f>
        <v>7.7823162078857422E-2</v>
      </c>
      <c r="M104" s="590">
        <f>G104*0.001/'TB5'!F104</f>
        <v>9.4993747770786258E-2</v>
      </c>
    </row>
    <row r="105" spans="1:13">
      <c r="A105" s="83">
        <v>2009</v>
      </c>
      <c r="B105" s="462">
        <f>avgpeinc!AK98</f>
        <v>5079409.0231605172</v>
      </c>
      <c r="C105" s="349">
        <f>avgpeinc!AL98</f>
        <v>5294809.9489919441</v>
      </c>
      <c r="D105" s="564">
        <f>avgpeinc!AM98</f>
        <v>4912802.065688733</v>
      </c>
      <c r="E105" s="564">
        <f>avgpeinc!AN98</f>
        <v>6712242.9966599941</v>
      </c>
      <c r="F105" s="564">
        <f>avgpeinc!AO98</f>
        <v>3772802.2406892329</v>
      </c>
      <c r="G105" s="79">
        <f>avgpeinc!AP98</f>
        <v>7789538.960037916</v>
      </c>
      <c r="H105" s="574">
        <f>B105*0.001/'TB5'!B105</f>
        <v>8.5532523691654191E-2</v>
      </c>
      <c r="I105" s="585">
        <f>C105*0.001/'TB5'!B105</f>
        <v>8.9159674942493439E-2</v>
      </c>
      <c r="J105" s="595">
        <f>D105*0.001/'TB5'!C105</f>
        <v>8.3977401256561293E-2</v>
      </c>
      <c r="K105" s="596">
        <f>E105*0.001/'TB5'!D105</f>
        <v>9.5159687101840973E-2</v>
      </c>
      <c r="L105" s="591">
        <f>F105*0.001/'TB5'!E105</f>
        <v>7.6944611966609955E-2</v>
      </c>
      <c r="M105" s="592">
        <f>G105*0.001/'TB5'!F105</f>
        <v>9.0608417987823459E-2</v>
      </c>
    </row>
    <row r="106" spans="1:13">
      <c r="A106" s="78">
        <v>2010</v>
      </c>
      <c r="B106" s="463">
        <f>avgpeinc!AK99</f>
        <v>5757910.8715196196</v>
      </c>
      <c r="C106" s="350">
        <f>avgpeinc!AL99</f>
        <v>5976859.3136551687</v>
      </c>
      <c r="D106" s="562">
        <f>avgpeinc!AM99</f>
        <v>5629486.3649566136</v>
      </c>
      <c r="E106" s="562">
        <f>avgpeinc!AN99</f>
        <v>7557169.7994394153</v>
      </c>
      <c r="F106" s="562">
        <f>avgpeinc!AO99</f>
        <v>4276051.6512825713</v>
      </c>
      <c r="G106" s="73">
        <f>avgpeinc!AP99</f>
        <v>8788523.040992463</v>
      </c>
      <c r="H106" s="571">
        <f>B106*0.001/'TB5'!B106</f>
        <v>9.4791062176227583E-2</v>
      </c>
      <c r="I106" s="582">
        <f>C106*0.001/'TB5'!B106</f>
        <v>9.8395556211471571E-2</v>
      </c>
      <c r="J106" s="597">
        <f>D106*0.001/'TB5'!C106</f>
        <v>9.4475232064723982E-2</v>
      </c>
      <c r="K106" s="598">
        <f>E106*0.001/'TB5'!D106</f>
        <v>0.10521032661199572</v>
      </c>
      <c r="L106" s="589">
        <f>F106*0.001/'TB5'!E106</f>
        <v>8.4889598190784468E-2</v>
      </c>
      <c r="M106" s="590">
        <f>G106*0.001/'TB5'!F106</f>
        <v>0.10050828754901883</v>
      </c>
    </row>
    <row r="107" spans="1:13">
      <c r="A107" s="78">
        <v>2011</v>
      </c>
      <c r="B107" s="463">
        <f>avgpeinc!AK100</f>
        <v>5602432.9799705595</v>
      </c>
      <c r="C107" s="350">
        <f>avgpeinc!AL100</f>
        <v>5829842.4410434552</v>
      </c>
      <c r="D107" s="562">
        <f>avgpeinc!AM100</f>
        <v>5428568.6410395438</v>
      </c>
      <c r="E107" s="562">
        <f>avgpeinc!AN100</f>
        <v>7348836.5652166652</v>
      </c>
      <c r="F107" s="562">
        <f>avgpeinc!AO100</f>
        <v>4192362.9010151406</v>
      </c>
      <c r="G107" s="73">
        <f>avgpeinc!AP100</f>
        <v>8549341.8235072345</v>
      </c>
      <c r="H107" s="571">
        <f>B107*0.001/'TB5'!B107</f>
        <v>9.0768486261367784E-2</v>
      </c>
      <c r="I107" s="582">
        <f>C107*0.001/'TB5'!B107</f>
        <v>9.4452887773513794E-2</v>
      </c>
      <c r="J107" s="597">
        <f>D107*0.001/'TB5'!C107</f>
        <v>8.9999713003635393E-2</v>
      </c>
      <c r="K107" s="598">
        <f>E107*0.001/'TB5'!D107</f>
        <v>9.9911510944366455E-2</v>
      </c>
      <c r="L107" s="589">
        <f>F107*0.001/'TB5'!E107</f>
        <v>8.2624711096286774E-2</v>
      </c>
      <c r="M107" s="590">
        <f>G107*0.001/'TB5'!F107</f>
        <v>9.6603907644748688E-2</v>
      </c>
    </row>
    <row r="108" spans="1:13">
      <c r="A108" s="78">
        <v>2012</v>
      </c>
      <c r="B108" s="463">
        <f>avgpeinc!AK101</f>
        <v>6236242.3987124329</v>
      </c>
      <c r="C108" s="350">
        <f>avgpeinc!AL101</f>
        <v>6481915.4500043625</v>
      </c>
      <c r="D108" s="562">
        <f>avgpeinc!AM101</f>
        <v>5984727.0782940518</v>
      </c>
      <c r="E108" s="562">
        <f>avgpeinc!AN101</f>
        <v>8317956.0556359747</v>
      </c>
      <c r="F108" s="562">
        <f>avgpeinc!AO101</f>
        <v>4530705.4398588659</v>
      </c>
      <c r="G108" s="73">
        <f>avgpeinc!AP101</f>
        <v>9482663.9214349557</v>
      </c>
      <c r="H108" s="571">
        <f>B108*0.001/'TB5'!B108</f>
        <v>9.8688825964927673E-2</v>
      </c>
      <c r="I108" s="582">
        <f>C108*0.001/'TB5'!B108</f>
        <v>0.10257661342620848</v>
      </c>
      <c r="J108" s="597">
        <f>D108*0.001/'TB5'!C108</f>
        <v>9.7019650042057037E-2</v>
      </c>
      <c r="K108" s="598">
        <f>E108*0.001/'TB5'!D108</f>
        <v>0.10978029668331148</v>
      </c>
      <c r="L108" s="589">
        <f>F108*0.001/'TB5'!E108</f>
        <v>8.7882667779922499E-2</v>
      </c>
      <c r="M108" s="590">
        <f>G108*0.001/'TB5'!F108</f>
        <v>0.10511722415685654</v>
      </c>
    </row>
    <row r="109" spans="1:13">
      <c r="A109" s="78">
        <v>2013</v>
      </c>
      <c r="B109" s="463">
        <f>avgpeinc!AK102</f>
        <v>5651681.4164422033</v>
      </c>
      <c r="C109" s="350">
        <f>avgpeinc!AL102</f>
        <v>5894576.1955864364</v>
      </c>
      <c r="D109" s="562">
        <f>avgpeinc!AM102</f>
        <v>5470686.2246748302</v>
      </c>
      <c r="E109" s="562">
        <f>avgpeinc!AN102</f>
        <v>7492104.0161485737</v>
      </c>
      <c r="F109" s="562">
        <f>avgpeinc!AO102</f>
        <v>4180219.6922654859</v>
      </c>
      <c r="G109" s="73">
        <f>avgpeinc!AP102</f>
        <v>8579214.5601695403</v>
      </c>
      <c r="H109" s="571">
        <f>B109*0.001/'TB5'!B109</f>
        <v>8.9313484728336334E-2</v>
      </c>
      <c r="I109" s="582">
        <f>C109*0.001/'TB5'!B109</f>
        <v>9.3151949346065535E-2</v>
      </c>
      <c r="J109" s="597">
        <f>D109*0.001/'TB5'!C109</f>
        <v>8.8603273034095778E-2</v>
      </c>
      <c r="K109" s="598">
        <f>E109*0.001/'TB5'!D109</f>
        <v>9.9108785390853868E-2</v>
      </c>
      <c r="L109" s="589">
        <f>F109*0.001/'TB5'!E109</f>
        <v>8.0557748675346361E-2</v>
      </c>
      <c r="M109" s="590">
        <f>G109*0.001/'TB5'!F109</f>
        <v>9.5437824726104722E-2</v>
      </c>
    </row>
    <row r="110" spans="1:13">
      <c r="A110" s="78">
        <v>2014</v>
      </c>
      <c r="B110" s="463">
        <f>avgpeinc!AK103</f>
        <v>6021707.7586517166</v>
      </c>
      <c r="C110" s="350">
        <f>avgpeinc!AL103</f>
        <v>6275249.5163960354</v>
      </c>
      <c r="D110" s="562">
        <f>avgpeinc!AM103</f>
        <v>5853635.3721878771</v>
      </c>
      <c r="E110" s="562">
        <f>avgpeinc!AN103</f>
        <v>8050403.7817377849</v>
      </c>
      <c r="F110" s="562">
        <f>avgpeinc!AO103</f>
        <v>4392356.6968918694</v>
      </c>
      <c r="G110" s="73">
        <f>avgpeinc!AP103</f>
        <v>9129229.99946611</v>
      </c>
      <c r="H110" s="571">
        <f>B110*0.001/'TB5'!B110</f>
        <v>9.3169093132019043E-2</v>
      </c>
      <c r="I110" s="582">
        <f>C110*0.001/'TB5'!B110</f>
        <v>9.7091943025588989E-2</v>
      </c>
      <c r="J110" s="597">
        <f>D110*0.001/'TB5'!C110</f>
        <v>9.2529758810997023E-2</v>
      </c>
      <c r="K110" s="598">
        <f>E110*0.001/'TB5'!D110</f>
        <v>0.10393032431602479</v>
      </c>
      <c r="L110" s="589">
        <f>F110*0.001/'TB5'!E110</f>
        <v>8.3182998001575484E-2</v>
      </c>
      <c r="M110" s="590">
        <f>G110*0.001/'TB5'!F110</f>
        <v>9.9693238735198975E-2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224"/>
      <c r="C119" s="224"/>
      <c r="D119" s="224"/>
      <c r="E119" s="224"/>
      <c r="F119" s="224"/>
      <c r="G119" s="224"/>
      <c r="H119" s="224"/>
      <c r="I119" s="224"/>
      <c r="J119" s="224"/>
      <c r="K119" s="224"/>
      <c r="L119" s="224"/>
      <c r="M119" s="224"/>
    </row>
    <row r="120" spans="1:13">
      <c r="A120" s="59" t="s">
        <v>1220</v>
      </c>
      <c r="B120" s="1068">
        <f>(B110/B76)^(1/34)-1</f>
        <v>4.312274952741757E-2</v>
      </c>
      <c r="C120" s="1068">
        <f t="shared" ref="C120:G120" si="0">(C110/C76)^(1/34)-1</f>
        <v>4.2261863339314365E-2</v>
      </c>
      <c r="D120" s="1068">
        <f t="shared" si="0"/>
        <v>4.243387419769995E-2</v>
      </c>
      <c r="E120" s="1068">
        <f t="shared" si="0"/>
        <v>4.4404759815219297E-2</v>
      </c>
      <c r="F120" s="1068">
        <f t="shared" si="0"/>
        <v>4.0664476814337602E-2</v>
      </c>
      <c r="G120" s="1068">
        <f t="shared" si="0"/>
        <v>4.0569183122488139E-2</v>
      </c>
      <c r="H120" s="1068"/>
      <c r="I120" s="1068"/>
      <c r="J120" s="1068"/>
      <c r="K120" s="1068"/>
      <c r="L120" s="1068"/>
      <c r="M120" s="1068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0"/>
  <sheetViews>
    <sheetView workbookViewId="0">
      <pane xSplit="1" ySplit="8" topLeftCell="B86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6" thickBot="1"/>
    <row r="3" spans="1:16" ht="25" customHeight="1" thickTop="1">
      <c r="A3" s="1245" t="s">
        <v>233</v>
      </c>
      <c r="B3" s="1246"/>
      <c r="C3" s="1246"/>
      <c r="D3" s="1246"/>
      <c r="E3" s="1246"/>
      <c r="F3" s="1246"/>
      <c r="G3" s="1246"/>
      <c r="H3" s="1246"/>
      <c r="I3" s="1247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7" t="s">
        <v>31</v>
      </c>
      <c r="H5" s="977" t="s">
        <v>30</v>
      </c>
      <c r="I5" s="538" t="s">
        <v>29</v>
      </c>
    </row>
    <row r="6" spans="1:16" ht="25" customHeight="1">
      <c r="A6" s="107"/>
      <c r="B6" s="1253" t="s">
        <v>1069</v>
      </c>
      <c r="C6" s="1253"/>
      <c r="D6" s="1253"/>
      <c r="E6" s="1253"/>
      <c r="F6" s="1253"/>
      <c r="G6" s="1253"/>
      <c r="H6" s="1253"/>
      <c r="I6" s="1263"/>
    </row>
    <row r="7" spans="1:16" ht="20" customHeight="1">
      <c r="A7" s="107"/>
      <c r="B7" s="1232" t="s">
        <v>1217</v>
      </c>
      <c r="C7" s="1233"/>
      <c r="D7" s="1241"/>
      <c r="E7" s="1241"/>
      <c r="F7" s="1233" t="s">
        <v>127</v>
      </c>
      <c r="G7" s="1233"/>
      <c r="H7" s="1241"/>
      <c r="I7" s="1244"/>
      <c r="L7" s="983" t="s">
        <v>1070</v>
      </c>
      <c r="M7" s="984"/>
      <c r="N7" s="984"/>
      <c r="O7" s="984"/>
      <c r="P7" s="983" t="s">
        <v>603</v>
      </c>
    </row>
    <row r="8" spans="1:16" s="98" customFormat="1" ht="52" customHeight="1">
      <c r="A8" s="106"/>
      <c r="B8" s="455" t="s">
        <v>1061</v>
      </c>
      <c r="C8" s="976" t="s">
        <v>1065</v>
      </c>
      <c r="D8" s="976" t="s">
        <v>1066</v>
      </c>
      <c r="E8" s="976" t="s">
        <v>1067</v>
      </c>
      <c r="F8" s="455" t="s">
        <v>1061</v>
      </c>
      <c r="G8" s="976" t="s">
        <v>1065</v>
      </c>
      <c r="H8" s="976" t="s">
        <v>1066</v>
      </c>
      <c r="I8" s="978" t="s">
        <v>1067</v>
      </c>
      <c r="L8" s="985" t="s">
        <v>1061</v>
      </c>
      <c r="M8" s="986" t="s">
        <v>1065</v>
      </c>
      <c r="N8" s="986" t="s">
        <v>1066</v>
      </c>
      <c r="O8" s="986" t="s">
        <v>1067</v>
      </c>
      <c r="P8" s="984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6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6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6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6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6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6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6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6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6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6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6">
      <c r="A75" s="83">
        <v>1979</v>
      </c>
      <c r="B75" s="603">
        <f>avgpeinc!AK68</f>
        <v>1596733.4561457178</v>
      </c>
      <c r="C75" s="565">
        <v>933523.09729362477</v>
      </c>
      <c r="D75" s="564">
        <v>2238931.3761700047</v>
      </c>
      <c r="E75" s="564">
        <v>2351987.9438093808</v>
      </c>
      <c r="F75" s="574">
        <f>B75*0.001/'TB5'!B75</f>
        <v>3.8581054657697678E-2</v>
      </c>
      <c r="G75" s="585">
        <v>2.6408106088638306E-2</v>
      </c>
      <c r="H75" s="591">
        <v>4.009636864066124E-2</v>
      </c>
      <c r="I75" s="592">
        <v>5.9429090470075607E-2</v>
      </c>
      <c r="L75" s="987">
        <v>152.10499572753906</v>
      </c>
      <c r="M75" s="59">
        <v>87.277374267578125</v>
      </c>
      <c r="N75" s="59">
        <v>39.680698394775391</v>
      </c>
      <c r="O75" s="59">
        <v>25.047883987426758</v>
      </c>
      <c r="P75" s="987">
        <f>L75-M75-N75-O75</f>
        <v>9.9039077758789062E-2</v>
      </c>
    </row>
    <row r="76" spans="1:16">
      <c r="A76" s="78">
        <v>1980</v>
      </c>
      <c r="B76" s="602">
        <f>avgpeinc!AK69</f>
        <v>1433228.6951542185</v>
      </c>
      <c r="C76" s="563">
        <v>885772.83241475606</v>
      </c>
      <c r="D76" s="562">
        <v>2003917.3434082894</v>
      </c>
      <c r="E76" s="562">
        <v>1962005.4065579071</v>
      </c>
      <c r="F76" s="571">
        <f>B76*0.001/'TB5'!B76</f>
        <v>3.5665404051542282E-2</v>
      </c>
      <c r="G76" s="582">
        <v>2.5646280497312546E-2</v>
      </c>
      <c r="H76" s="589">
        <v>3.7516888231039047E-2</v>
      </c>
      <c r="I76" s="590">
        <v>5.0419915467500687E-2</v>
      </c>
      <c r="L76" s="987">
        <v>155.26800537109375</v>
      </c>
      <c r="M76" s="59">
        <v>88.978179931640625</v>
      </c>
      <c r="N76" s="59">
        <v>40.632926940917969</v>
      </c>
      <c r="O76" s="59">
        <v>25.536548614501953</v>
      </c>
      <c r="P76" s="987">
        <f t="shared" ref="P76:P110" si="0">L76-M76-N76-O76</f>
        <v>0.12034988403320312</v>
      </c>
    </row>
    <row r="77" spans="1:16">
      <c r="A77" s="78">
        <v>1981</v>
      </c>
      <c r="B77" s="602">
        <f>avgpeinc!AK70</f>
        <v>1556771.1922677306</v>
      </c>
      <c r="C77" s="563">
        <v>964717.6858188737</v>
      </c>
      <c r="D77" s="562">
        <v>2171414.6349147474</v>
      </c>
      <c r="E77" s="562">
        <v>2125493.8981420263</v>
      </c>
      <c r="F77" s="571">
        <f>B77*0.001/'TB5'!B77</f>
        <v>3.8442783057689674E-2</v>
      </c>
      <c r="G77" s="582">
        <v>2.8022868558764458E-2</v>
      </c>
      <c r="H77" s="589">
        <v>4.0398761630058289E-2</v>
      </c>
      <c r="I77" s="590">
        <v>5.219833180308342E-2</v>
      </c>
      <c r="L77" s="987">
        <v>158.03300476074219</v>
      </c>
      <c r="M77" s="59">
        <v>90.56488037109375</v>
      </c>
      <c r="N77" s="59">
        <v>41.256359100341797</v>
      </c>
      <c r="O77" s="59">
        <v>26.078826904296875</v>
      </c>
      <c r="P77" s="987">
        <f t="shared" si="0"/>
        <v>0.13293838500976562</v>
      </c>
    </row>
    <row r="78" spans="1:16">
      <c r="A78" s="78">
        <v>1982</v>
      </c>
      <c r="B78" s="602">
        <f>avgpeinc!AK71</f>
        <v>1598697.5828408238</v>
      </c>
      <c r="C78" s="563">
        <v>950495.24435381324</v>
      </c>
      <c r="D78" s="562">
        <v>2342197.8608620549</v>
      </c>
      <c r="E78" s="562">
        <v>2122234.7172170384</v>
      </c>
      <c r="F78" s="571">
        <f>B78*0.001/'TB5'!B78</f>
        <v>4.0817286819219589E-2</v>
      </c>
      <c r="G78" s="582">
        <v>2.8613166883587837E-2</v>
      </c>
      <c r="H78" s="589">
        <v>4.5521151274442673E-2</v>
      </c>
      <c r="I78" s="590">
        <v>5.2372440695762634E-2</v>
      </c>
      <c r="L78" s="987">
        <v>160.66499328613281</v>
      </c>
      <c r="M78" s="59">
        <v>92.013618469238281</v>
      </c>
      <c r="N78" s="59">
        <v>41.766086578369141</v>
      </c>
      <c r="O78" s="59">
        <v>26.776784896850586</v>
      </c>
      <c r="P78" s="987">
        <f t="shared" si="0"/>
        <v>0.10850334167480469</v>
      </c>
    </row>
    <row r="79" spans="1:16">
      <c r="A79" s="78">
        <v>1983</v>
      </c>
      <c r="B79" s="602">
        <f>avgpeinc!AK72</f>
        <v>1646142.5498994889</v>
      </c>
      <c r="C79" s="563">
        <v>1013992.4231284688</v>
      </c>
      <c r="D79" s="562">
        <v>2363894.6907795155</v>
      </c>
      <c r="E79" s="562">
        <v>2168869.1918152799</v>
      </c>
      <c r="F79" s="571">
        <f>B79*0.001/'TB5'!B79</f>
        <v>4.1355978697538383E-2</v>
      </c>
      <c r="G79" s="582">
        <v>3.0257010832428932E-2</v>
      </c>
      <c r="H79" s="589">
        <v>4.5002661645412445E-2</v>
      </c>
      <c r="I79" s="590">
        <v>5.138687789440155E-2</v>
      </c>
      <c r="L79" s="987">
        <v>163.13499450683594</v>
      </c>
      <c r="M79" s="59">
        <v>94.027366638183594</v>
      </c>
      <c r="N79" s="59">
        <v>41.594600677490234</v>
      </c>
      <c r="O79" s="59">
        <v>27.3553466796875</v>
      </c>
      <c r="P79" s="987">
        <f t="shared" si="0"/>
        <v>0.15768051147460938</v>
      </c>
    </row>
    <row r="80" spans="1:16">
      <c r="A80" s="78">
        <v>1984</v>
      </c>
      <c r="B80" s="602">
        <f>avgpeinc!AK73</f>
        <v>2008236.7498815062</v>
      </c>
      <c r="C80" s="563">
        <v>1316247.3282493276</v>
      </c>
      <c r="D80" s="562">
        <v>2861839.5778489113</v>
      </c>
      <c r="E80" s="562">
        <v>2645370.7888322314</v>
      </c>
      <c r="F80" s="571">
        <f>B80*0.001/'TB5'!B80</f>
        <v>4.7299657016992576E-2</v>
      </c>
      <c r="G80" s="582">
        <v>3.7147790193557739E-2</v>
      </c>
      <c r="H80" s="589">
        <v>5.0850115716457367E-2</v>
      </c>
      <c r="I80" s="590">
        <v>5.7213049381971359E-2</v>
      </c>
      <c r="L80" s="987">
        <v>165.64999389648438</v>
      </c>
      <c r="M80" s="59">
        <v>95.945991516113281</v>
      </c>
      <c r="N80" s="59">
        <v>41.560390472412109</v>
      </c>
      <c r="O80" s="59">
        <v>27.919864654541016</v>
      </c>
      <c r="P80" s="987">
        <f t="shared" si="0"/>
        <v>0.22374725341796875</v>
      </c>
    </row>
    <row r="81" spans="1:16">
      <c r="A81" s="78">
        <v>1985</v>
      </c>
      <c r="B81" s="602">
        <f>avgpeinc!AK74</f>
        <v>2039946.7755527112</v>
      </c>
      <c r="C81" s="563">
        <v>1186918.0905269259</v>
      </c>
      <c r="D81" s="562">
        <v>2894433.802584324</v>
      </c>
      <c r="E81" s="562">
        <v>2925169.3451570985</v>
      </c>
      <c r="F81" s="571">
        <f>B81*0.001/'TB5'!B81</f>
        <v>4.7201294451951981E-2</v>
      </c>
      <c r="G81" s="582">
        <v>3.2922860234975815E-2</v>
      </c>
      <c r="H81" s="589">
        <v>5.0927352160215378E-2</v>
      </c>
      <c r="I81" s="590">
        <v>6.1284106224775314E-2</v>
      </c>
      <c r="L81" s="987">
        <v>168.20500183105469</v>
      </c>
      <c r="M81" s="59">
        <v>97.281532287597656</v>
      </c>
      <c r="N81" s="59">
        <v>42.257888793945312</v>
      </c>
      <c r="O81" s="59">
        <v>28.431512832641602</v>
      </c>
      <c r="P81" s="987">
        <f t="shared" si="0"/>
        <v>0.23406791687011719</v>
      </c>
    </row>
    <row r="82" spans="1:16">
      <c r="A82" s="78">
        <v>1986</v>
      </c>
      <c r="B82" s="602">
        <f>avgpeinc!AK75</f>
        <v>1897265.1705887904</v>
      </c>
      <c r="C82" s="563">
        <v>1159113.2031871718</v>
      </c>
      <c r="D82" s="562">
        <v>2860350.6631275755</v>
      </c>
      <c r="E82" s="562">
        <v>2301881.867282968</v>
      </c>
      <c r="F82" s="571">
        <f>B82*0.001/'TB5'!B82</f>
        <v>4.3491315096616738E-2</v>
      </c>
      <c r="G82" s="582">
        <v>3.1493093818426132E-2</v>
      </c>
      <c r="H82" s="589">
        <v>4.9184419214725494E-2</v>
      </c>
      <c r="I82" s="590">
        <v>5.0110410898923874E-2</v>
      </c>
      <c r="L82" s="987">
        <v>170.55599975585938</v>
      </c>
      <c r="M82" s="59">
        <v>98.998512268066406</v>
      </c>
      <c r="N82" s="59">
        <v>42.299514770507812</v>
      </c>
      <c r="O82" s="59">
        <v>29.003484725952148</v>
      </c>
      <c r="P82" s="987">
        <f t="shared" si="0"/>
        <v>0.25448799133300781</v>
      </c>
    </row>
    <row r="83" spans="1:16">
      <c r="A83" s="78">
        <v>1987</v>
      </c>
      <c r="B83" s="602">
        <f>avgpeinc!AK76</f>
        <v>2178774.0689869248</v>
      </c>
      <c r="C83" s="563">
        <v>1392068.7858960272</v>
      </c>
      <c r="D83" s="562">
        <v>3222051.1508445363</v>
      </c>
      <c r="E83" s="562">
        <v>2681873.0895445533</v>
      </c>
      <c r="F83" s="571">
        <f>B83*0.001/'TB5'!B83</f>
        <v>4.8432867974042892E-2</v>
      </c>
      <c r="G83" s="582">
        <v>3.6397285759449005E-2</v>
      </c>
      <c r="H83" s="589">
        <v>5.3102374076843262E-2</v>
      </c>
      <c r="I83" s="590">
        <v>5.8759797364473343E-2</v>
      </c>
      <c r="L83" s="987">
        <v>172.552001953125</v>
      </c>
      <c r="M83" s="59">
        <v>100.43516540527344</v>
      </c>
      <c r="N83" s="59">
        <v>42.339183807373047</v>
      </c>
      <c r="O83" s="59">
        <v>29.553777694702148</v>
      </c>
      <c r="P83" s="987">
        <f t="shared" si="0"/>
        <v>0.22387504577636719</v>
      </c>
    </row>
    <row r="84" spans="1:16">
      <c r="A84" s="78">
        <v>1988</v>
      </c>
      <c r="B84" s="602">
        <f>avgpeinc!AK77</f>
        <v>2799003.8319233847</v>
      </c>
      <c r="C84" s="563">
        <v>1714301.4422071523</v>
      </c>
      <c r="D84" s="562">
        <v>4416934.0886071743</v>
      </c>
      <c r="E84" s="562">
        <v>3283839.8834701707</v>
      </c>
      <c r="F84" s="571">
        <f>B84*0.001/'TB5'!B84</f>
        <v>5.9706281870603561E-2</v>
      </c>
      <c r="G84" s="582">
        <v>4.3414406478404999E-2</v>
      </c>
      <c r="H84" s="589">
        <v>6.8572379648685455E-2</v>
      </c>
      <c r="I84" s="590">
        <v>6.9741629064083099E-2</v>
      </c>
      <c r="L84" s="987">
        <v>174.343994140625</v>
      </c>
      <c r="M84" s="59">
        <v>101.41527557373047</v>
      </c>
      <c r="N84" s="59">
        <v>42.76776123046875</v>
      </c>
      <c r="O84" s="59">
        <v>29.938999176025391</v>
      </c>
      <c r="P84" s="987">
        <f t="shared" si="0"/>
        <v>0.22195816040039062</v>
      </c>
    </row>
    <row r="85" spans="1:16">
      <c r="A85" s="83">
        <v>1989</v>
      </c>
      <c r="B85" s="603">
        <f>avgpeinc!AK78</f>
        <v>2624498.6552743237</v>
      </c>
      <c r="C85" s="565">
        <v>1589820.0614734618</v>
      </c>
      <c r="D85" s="564">
        <v>3984794.2754437681</v>
      </c>
      <c r="E85" s="564">
        <v>3271823.6239474989</v>
      </c>
      <c r="F85" s="574">
        <f>B85*0.001/'TB5'!B85</f>
        <v>5.5310618132352822E-2</v>
      </c>
      <c r="G85" s="585">
        <v>3.9656512439250946E-2</v>
      </c>
      <c r="H85" s="591">
        <v>6.1387788504362106E-2</v>
      </c>
      <c r="I85" s="592">
        <v>6.8783707916736603E-2</v>
      </c>
      <c r="L85" s="987">
        <v>176.05999755859375</v>
      </c>
      <c r="M85" s="59">
        <v>102.10797119140625</v>
      </c>
      <c r="N85" s="59">
        <v>43.21929931640625</v>
      </c>
      <c r="O85" s="59">
        <v>30.531305313110352</v>
      </c>
      <c r="P85" s="987">
        <f t="shared" si="0"/>
        <v>0.20142173767089844</v>
      </c>
    </row>
    <row r="86" spans="1:16">
      <c r="A86" s="78">
        <v>1990</v>
      </c>
      <c r="B86" s="602">
        <f>avgpeinc!AK79</f>
        <v>2629827.6277786382</v>
      </c>
      <c r="C86" s="563">
        <v>1598644.3738555014</v>
      </c>
      <c r="D86" s="562">
        <v>4101453.7299290262</v>
      </c>
      <c r="E86" s="562">
        <v>3115081.8899629768</v>
      </c>
      <c r="F86" s="571">
        <f>B86*0.001/'TB5'!B86</f>
        <v>5.5455312132835388E-2</v>
      </c>
      <c r="G86" s="582">
        <v>4.0086500346660614E-2</v>
      </c>
      <c r="H86" s="589">
        <v>6.269662082195282E-2</v>
      </c>
      <c r="I86" s="590">
        <v>6.562265008687973E-2</v>
      </c>
      <c r="L86" s="987">
        <v>178.36500549316406</v>
      </c>
      <c r="M86" s="59">
        <v>103.22177124023438</v>
      </c>
      <c r="N86" s="59">
        <v>43.754257202148438</v>
      </c>
      <c r="O86" s="59">
        <v>31.086124420166016</v>
      </c>
      <c r="P86" s="987">
        <f t="shared" si="0"/>
        <v>0.30285263061523438</v>
      </c>
    </row>
    <row r="87" spans="1:16">
      <c r="A87" s="78">
        <v>1991</v>
      </c>
      <c r="B87" s="602">
        <f>avgpeinc!AK80</f>
        <v>2383900.2947660675</v>
      </c>
      <c r="C87" s="563">
        <v>1470672.2595182653</v>
      </c>
      <c r="D87" s="562">
        <v>3529605.8811718551</v>
      </c>
      <c r="E87" s="562">
        <v>2981569.4051343757</v>
      </c>
      <c r="F87" s="571">
        <f>B87*0.001/'TB5'!B87</f>
        <v>5.1300194114446633E-2</v>
      </c>
      <c r="G87" s="582">
        <v>3.7834566086530685E-2</v>
      </c>
      <c r="H87" s="589">
        <v>5.550704151391983E-2</v>
      </c>
      <c r="I87" s="590">
        <v>6.3161410391330719E-2</v>
      </c>
      <c r="L87" s="987">
        <v>180.97799682617188</v>
      </c>
      <c r="M87" s="59">
        <v>103.67132568359375</v>
      </c>
      <c r="N87" s="59">
        <v>45.290485382080078</v>
      </c>
      <c r="O87" s="59">
        <v>31.675380706787109</v>
      </c>
      <c r="P87" s="987">
        <f t="shared" si="0"/>
        <v>0.3408050537109375</v>
      </c>
    </row>
    <row r="88" spans="1:16">
      <c r="A88" s="78">
        <v>1992</v>
      </c>
      <c r="B88" s="602">
        <f>avgpeinc!AK81</f>
        <v>2737655.1437270916</v>
      </c>
      <c r="C88" s="563">
        <v>1676780.0082934622</v>
      </c>
      <c r="D88" s="562">
        <v>4159265.917130426</v>
      </c>
      <c r="E88" s="562">
        <v>3321902.3480688338</v>
      </c>
      <c r="F88" s="571">
        <f>B88*0.001/'TB5'!B88</f>
        <v>5.7778127491474152E-2</v>
      </c>
      <c r="G88" s="582">
        <v>4.2606383562088013E-2</v>
      </c>
      <c r="H88" s="589">
        <v>6.3631795346736908E-2</v>
      </c>
      <c r="I88" s="590">
        <v>6.9920875132083893E-2</v>
      </c>
      <c r="L88" s="987">
        <v>183.4429931640625</v>
      </c>
      <c r="M88" s="59">
        <v>103.94149017333984</v>
      </c>
      <c r="N88" s="59">
        <v>46.929916381835938</v>
      </c>
      <c r="O88" s="59">
        <v>32.178203582763672</v>
      </c>
      <c r="P88" s="987">
        <f t="shared" si="0"/>
        <v>0.39338302612304688</v>
      </c>
    </row>
    <row r="89" spans="1:16">
      <c r="A89" s="78">
        <v>1993</v>
      </c>
      <c r="B89" s="602">
        <f>avgpeinc!AK82</f>
        <v>2680140.6791269705</v>
      </c>
      <c r="C89" s="563">
        <v>1616359.5480449311</v>
      </c>
      <c r="D89" s="562">
        <v>4122020.9482349046</v>
      </c>
      <c r="E89" s="562">
        <v>3233987.1058105766</v>
      </c>
      <c r="F89" s="571">
        <f>B89*0.001/'TB5'!B89</f>
        <v>5.6104172021150596E-2</v>
      </c>
      <c r="G89" s="582">
        <v>4.0811873972415924E-2</v>
      </c>
      <c r="H89" s="589">
        <v>6.2174528837203979E-2</v>
      </c>
      <c r="I89" s="590">
        <v>6.8839974701404572E-2</v>
      </c>
      <c r="L89" s="987">
        <v>185.68499755859375</v>
      </c>
      <c r="M89" s="59">
        <v>104.13856506347656</v>
      </c>
      <c r="N89" s="59">
        <v>48.255149841308594</v>
      </c>
      <c r="O89" s="59">
        <v>32.782096862792969</v>
      </c>
      <c r="P89" s="987">
        <f t="shared" si="0"/>
        <v>0.509185791015625</v>
      </c>
    </row>
    <row r="90" spans="1:16">
      <c r="A90" s="78">
        <v>1994</v>
      </c>
      <c r="B90" s="602">
        <f>avgpeinc!AK83</f>
        <v>2765990.0432714634</v>
      </c>
      <c r="C90" s="563">
        <v>1684611.2000444909</v>
      </c>
      <c r="D90" s="562">
        <v>4081779.4753921395</v>
      </c>
      <c r="E90" s="562">
        <v>3448846.0908024888</v>
      </c>
      <c r="F90" s="571">
        <f>B90*0.001/'TB5'!B90</f>
        <v>5.6075833737850196E-2</v>
      </c>
      <c r="G90" s="582">
        <v>4.1426140815019608E-2</v>
      </c>
      <c r="H90" s="589">
        <v>5.9932656586170197E-2</v>
      </c>
      <c r="I90" s="590">
        <v>7.0795014500617981E-2</v>
      </c>
      <c r="L90" s="987">
        <v>187.75700378417969</v>
      </c>
      <c r="M90" s="59">
        <v>104.38778686523438</v>
      </c>
      <c r="N90" s="59">
        <v>49.854843139648438</v>
      </c>
      <c r="O90" s="59">
        <v>33.148159027099609</v>
      </c>
      <c r="P90" s="987">
        <f t="shared" si="0"/>
        <v>0.36621475219726562</v>
      </c>
    </row>
    <row r="91" spans="1:16">
      <c r="A91" s="78">
        <v>1995</v>
      </c>
      <c r="B91" s="602">
        <f>avgpeinc!AK84</f>
        <v>2980716.407923359</v>
      </c>
      <c r="C91" s="563">
        <v>1829043.4263827316</v>
      </c>
      <c r="D91" s="562">
        <v>4372003.6361882305</v>
      </c>
      <c r="E91" s="562">
        <v>3710120.3637881167</v>
      </c>
      <c r="F91" s="571">
        <f>B91*0.001/'TB5'!B91</f>
        <v>5.9116430580615997E-2</v>
      </c>
      <c r="G91" s="582">
        <v>4.482172429561615E-2</v>
      </c>
      <c r="H91" s="589">
        <v>6.2462761998176575E-2</v>
      </c>
      <c r="I91" s="590">
        <v>7.2545699775218964E-2</v>
      </c>
      <c r="L91" s="987">
        <v>189.91099548339844</v>
      </c>
      <c r="M91" s="59">
        <v>104.96609497070312</v>
      </c>
      <c r="N91" s="59">
        <v>51.020641326904297</v>
      </c>
      <c r="O91" s="59">
        <v>33.535839080810547</v>
      </c>
      <c r="P91" s="987">
        <f t="shared" si="0"/>
        <v>0.38842010498046875</v>
      </c>
    </row>
    <row r="92" spans="1:16">
      <c r="A92" s="78">
        <v>1996</v>
      </c>
      <c r="B92" s="602">
        <f>avgpeinc!AK85</f>
        <v>3318765.9354357477</v>
      </c>
      <c r="C92" s="563">
        <v>2033423.5332768345</v>
      </c>
      <c r="D92" s="562">
        <v>4871255.2379598236</v>
      </c>
      <c r="E92" s="562">
        <v>4021512.6945099179</v>
      </c>
      <c r="F92" s="571">
        <f>B92*0.001/'TB5'!B92</f>
        <v>6.3807375729084029E-2</v>
      </c>
      <c r="G92" s="582">
        <v>4.8549626022577286E-2</v>
      </c>
      <c r="H92" s="589">
        <v>6.8035133183002472E-2</v>
      </c>
      <c r="I92" s="590">
        <v>7.6467163860797882E-2</v>
      </c>
      <c r="L92" s="987">
        <v>192.04299926757812</v>
      </c>
      <c r="M92" s="59">
        <v>104.6376953125</v>
      </c>
      <c r="N92" s="59">
        <v>53.351863861083984</v>
      </c>
      <c r="O92" s="59">
        <v>33.896503448486328</v>
      </c>
      <c r="P92" s="987">
        <f t="shared" si="0"/>
        <v>0.1569366455078125</v>
      </c>
    </row>
    <row r="93" spans="1:16">
      <c r="A93" s="78">
        <v>1997</v>
      </c>
      <c r="B93" s="602">
        <f>avgpeinc!AK86</f>
        <v>3686868.9081967506</v>
      </c>
      <c r="C93" s="563">
        <v>2214972.2430491513</v>
      </c>
      <c r="D93" s="562">
        <v>5483614.1728116432</v>
      </c>
      <c r="E93" s="562">
        <v>4351888.7772903219</v>
      </c>
      <c r="F93" s="571">
        <f>B93*0.001/'TB5'!B93</f>
        <v>6.8388722836971283E-2</v>
      </c>
      <c r="G93" s="582">
        <v>5.1334183663129807E-2</v>
      </c>
      <c r="H93" s="589">
        <v>7.3060028254985809E-2</v>
      </c>
      <c r="I93" s="590">
        <v>8.1243202090263367E-2</v>
      </c>
      <c r="L93" s="987">
        <v>194.42599487304688</v>
      </c>
      <c r="M93" s="59">
        <v>105.69156646728516</v>
      </c>
      <c r="N93" s="59">
        <v>54.487079620361328</v>
      </c>
      <c r="O93" s="59">
        <v>34.167221069335938</v>
      </c>
      <c r="P93" s="987">
        <f t="shared" si="0"/>
        <v>8.0127716064453125E-2</v>
      </c>
    </row>
    <row r="94" spans="1:16">
      <c r="A94" s="78">
        <v>1998</v>
      </c>
      <c r="B94" s="602">
        <f>avgpeinc!AK87</f>
        <v>3866359.5473586009</v>
      </c>
      <c r="C94" s="563">
        <v>2406765.7399903191</v>
      </c>
      <c r="D94" s="562">
        <v>5686069.0168681964</v>
      </c>
      <c r="E94" s="562">
        <v>4441341.6866368754</v>
      </c>
      <c r="F94" s="571">
        <f>B94*0.001/'TB5'!B94</f>
        <v>6.9073006510734558E-2</v>
      </c>
      <c r="G94" s="582">
        <v>5.3386278450489044E-2</v>
      </c>
      <c r="H94" s="589">
        <v>7.2991743683815002E-2</v>
      </c>
      <c r="I94" s="590">
        <v>8.2036331295967102E-2</v>
      </c>
      <c r="L94" s="987">
        <v>196.79499816894531</v>
      </c>
      <c r="M94" s="59">
        <v>106.46766662597656</v>
      </c>
      <c r="N94" s="59">
        <v>55.883190155029297</v>
      </c>
      <c r="O94" s="59">
        <v>34.378044128417969</v>
      </c>
      <c r="P94" s="987">
        <f t="shared" si="0"/>
        <v>6.6097259521484375E-2</v>
      </c>
    </row>
    <row r="95" spans="1:16">
      <c r="A95" s="83">
        <v>1999</v>
      </c>
      <c r="B95" s="603">
        <f>avgpeinc!AK88</f>
        <v>4285847.9857312795</v>
      </c>
      <c r="C95" s="565">
        <v>2867247.8892041151</v>
      </c>
      <c r="D95" s="564">
        <v>6066250.1758646807</v>
      </c>
      <c r="E95" s="564">
        <v>4782880.5028654383</v>
      </c>
      <c r="F95" s="574">
        <f>B95*0.001/'TB5'!B95</f>
        <v>7.4328243732452379E-2</v>
      </c>
      <c r="G95" s="585">
        <v>6.1192009598016739E-2</v>
      </c>
      <c r="H95" s="591">
        <v>7.5825072824954987E-2</v>
      </c>
      <c r="I95" s="592">
        <v>8.8656127452850342E-2</v>
      </c>
      <c r="L95" s="987">
        <v>199.2550048828125</v>
      </c>
      <c r="M95" s="59">
        <v>106.99797821044922</v>
      </c>
      <c r="N95" s="59">
        <v>57.602535247802734</v>
      </c>
      <c r="O95" s="59">
        <v>34.588054656982422</v>
      </c>
      <c r="P95" s="987">
        <f t="shared" si="0"/>
        <v>6.6436767578125E-2</v>
      </c>
    </row>
    <row r="96" spans="1:16">
      <c r="A96" s="88">
        <v>2000</v>
      </c>
      <c r="B96" s="604">
        <f>avgpeinc!AK89</f>
        <v>4692952.5086448723</v>
      </c>
      <c r="C96" s="567">
        <v>3256245.0615018434</v>
      </c>
      <c r="D96" s="566">
        <v>6632020.0832315898</v>
      </c>
      <c r="E96" s="566">
        <v>4931277.049961769</v>
      </c>
      <c r="F96" s="575">
        <f>B96*0.001/'TB5'!B96</f>
        <v>7.8792691230773912E-2</v>
      </c>
      <c r="G96" s="586">
        <v>6.7154355347156525E-2</v>
      </c>
      <c r="H96" s="593">
        <v>8.0803021788597107E-2</v>
      </c>
      <c r="I96" s="594">
        <v>8.9596420526504517E-2</v>
      </c>
      <c r="L96" s="987">
        <v>201.64599609375</v>
      </c>
      <c r="M96" s="59">
        <v>107.03324127197266</v>
      </c>
      <c r="N96" s="59">
        <v>59.715045928955078</v>
      </c>
      <c r="O96" s="59">
        <v>34.847557067871094</v>
      </c>
      <c r="P96" s="987">
        <f t="shared" si="0"/>
        <v>5.0151824951171875E-2</v>
      </c>
    </row>
    <row r="97" spans="1:16">
      <c r="A97" s="78">
        <v>2001</v>
      </c>
      <c r="B97" s="602">
        <f>avgpeinc!AK90</f>
        <v>4309893.2537242929</v>
      </c>
      <c r="C97" s="563">
        <v>2812976.3333152882</v>
      </c>
      <c r="D97" s="562">
        <v>5972573.5253657186</v>
      </c>
      <c r="E97" s="562">
        <v>5013869.4422639674</v>
      </c>
      <c r="F97" s="571">
        <f>B97*0.001/'TB5'!B97</f>
        <v>7.2697438299655914E-2</v>
      </c>
      <c r="G97" s="582">
        <v>5.8651171624660492E-2</v>
      </c>
      <c r="H97" s="589">
        <v>7.442106306552887E-2</v>
      </c>
      <c r="I97" s="590">
        <v>8.9112661778926849E-2</v>
      </c>
      <c r="L97" s="987">
        <v>203.7760009765625</v>
      </c>
      <c r="M97" s="59">
        <v>106.19438934326172</v>
      </c>
      <c r="N97" s="59">
        <v>62.485443115234375</v>
      </c>
      <c r="O97" s="59">
        <v>35.05340576171875</v>
      </c>
      <c r="P97" s="987">
        <f t="shared" si="0"/>
        <v>4.276275634765625E-2</v>
      </c>
    </row>
    <row r="98" spans="1:16">
      <c r="A98" s="78">
        <v>2002</v>
      </c>
      <c r="B98" s="602">
        <f>avgpeinc!AK91</f>
        <v>4181485.9494755804</v>
      </c>
      <c r="C98" s="563">
        <v>2586960.0922506829</v>
      </c>
      <c r="D98" s="562">
        <v>5727223.2414510474</v>
      </c>
      <c r="E98" s="562">
        <v>5147508.8695228193</v>
      </c>
      <c r="F98" s="571">
        <f>B98*0.001/'TB5'!B98</f>
        <v>7.0698350667953477E-2</v>
      </c>
      <c r="G98" s="582">
        <v>5.5052340030670166E-2</v>
      </c>
      <c r="H98" s="589">
        <v>7.1422576904296875E-2</v>
      </c>
      <c r="I98" s="590">
        <v>9.0300731360912323E-2</v>
      </c>
      <c r="L98" s="987">
        <v>206.20100402832031</v>
      </c>
      <c r="M98" s="59">
        <v>105.95388793945312</v>
      </c>
      <c r="N98" s="59">
        <v>64.901527404785156</v>
      </c>
      <c r="O98" s="59">
        <v>35.291622161865234</v>
      </c>
      <c r="P98" s="987">
        <f t="shared" si="0"/>
        <v>5.3966522216796875E-2</v>
      </c>
    </row>
    <row r="99" spans="1:16">
      <c r="A99" s="78">
        <v>2003</v>
      </c>
      <c r="B99" s="602">
        <f>avgpeinc!AK92</f>
        <v>4325840.8931198129</v>
      </c>
      <c r="C99" s="563">
        <v>2639392.4669989711</v>
      </c>
      <c r="D99" s="562">
        <v>5917269.8512900881</v>
      </c>
      <c r="E99" s="562">
        <v>5277953.1065926887</v>
      </c>
      <c r="F99" s="571">
        <f>B99*0.001/'TB5'!B99</f>
        <v>7.2345510125160217E-2</v>
      </c>
      <c r="G99" s="582">
        <v>5.5806275457143784E-2</v>
      </c>
      <c r="H99" s="589">
        <v>7.3619700968265533E-2</v>
      </c>
      <c r="I99" s="590">
        <v>9.0985983610153198E-2</v>
      </c>
      <c r="L99" s="987">
        <v>208.60600280761719</v>
      </c>
      <c r="M99" s="59">
        <v>105.52609252929688</v>
      </c>
      <c r="N99" s="59">
        <v>67.390098571777344</v>
      </c>
      <c r="O99" s="59">
        <v>35.579177856445312</v>
      </c>
      <c r="P99" s="987">
        <f t="shared" si="0"/>
        <v>0.11063385009765625</v>
      </c>
    </row>
    <row r="100" spans="1:16">
      <c r="A100" s="78">
        <v>2004</v>
      </c>
      <c r="B100" s="602">
        <f>avgpeinc!AK93</f>
        <v>4904332.9442801233</v>
      </c>
      <c r="C100" s="563">
        <v>2906276.6146299755</v>
      </c>
      <c r="D100" s="562">
        <v>6871922.2590677952</v>
      </c>
      <c r="E100" s="562">
        <v>5814923.8992979769</v>
      </c>
      <c r="F100" s="571">
        <f>B100*0.001/'TB5'!B100</f>
        <v>7.9789221286773682E-2</v>
      </c>
      <c r="G100" s="582">
        <v>6.0321163386106491E-2</v>
      </c>
      <c r="H100" s="589">
        <v>8.3192899823188782E-2</v>
      </c>
      <c r="I100" s="590">
        <v>9.7764775156974792E-2</v>
      </c>
      <c r="L100" s="987">
        <v>210.95100402832031</v>
      </c>
      <c r="M100" s="59">
        <v>105.16681671142578</v>
      </c>
      <c r="N100" s="59">
        <v>69.709281921386719</v>
      </c>
      <c r="O100" s="59">
        <v>35.963958740234375</v>
      </c>
      <c r="P100" s="987">
        <f t="shared" si="0"/>
        <v>0.1109466552734375</v>
      </c>
    </row>
    <row r="101" spans="1:16">
      <c r="A101" s="78">
        <v>2005</v>
      </c>
      <c r="B101" s="602">
        <f>avgpeinc!AK94</f>
        <v>5520934.3072732156</v>
      </c>
      <c r="C101" s="563">
        <v>3228825.6052779537</v>
      </c>
      <c r="D101" s="562">
        <v>7709095.0794012966</v>
      </c>
      <c r="E101" s="562">
        <v>6645021.5548974872</v>
      </c>
      <c r="F101" s="571">
        <f>B101*0.001/'TB5'!B101</f>
        <v>8.7792202830314622E-2</v>
      </c>
      <c r="G101" s="582">
        <v>6.6899336874485016E-2</v>
      </c>
      <c r="H101" s="589">
        <v>9.0779632329940796E-2</v>
      </c>
      <c r="I101" s="590">
        <v>0.10640097409486771</v>
      </c>
      <c r="L101" s="987">
        <v>213.3489990234375</v>
      </c>
      <c r="M101" s="59">
        <v>105.71769714355469</v>
      </c>
      <c r="N101" s="59">
        <v>71.148208618164062</v>
      </c>
      <c r="O101" s="59">
        <v>36.338478088378906</v>
      </c>
      <c r="P101" s="987">
        <f t="shared" si="0"/>
        <v>0.14461517333984375</v>
      </c>
    </row>
    <row r="102" spans="1:16">
      <c r="A102" s="78">
        <v>2006</v>
      </c>
      <c r="B102" s="602">
        <f>avgpeinc!AK95</f>
        <v>5872165.1731710033</v>
      </c>
      <c r="C102" s="563">
        <v>3380456.6284419233</v>
      </c>
      <c r="D102" s="562">
        <v>8153572.9956952762</v>
      </c>
      <c r="E102" s="562">
        <v>7073108.8256480936</v>
      </c>
      <c r="F102" s="571">
        <f>B102*0.001/'TB5'!B102</f>
        <v>9.1095253825187683E-2</v>
      </c>
      <c r="G102" s="582">
        <v>6.9397479295730591E-2</v>
      </c>
      <c r="H102" s="589">
        <v>9.3245476484298706E-2</v>
      </c>
      <c r="I102" s="590">
        <v>0.10991130024194717</v>
      </c>
      <c r="L102" s="987">
        <v>215.89700317382812</v>
      </c>
      <c r="M102" s="59">
        <v>105.78789520263672</v>
      </c>
      <c r="N102" s="59">
        <v>73.06268310546875</v>
      </c>
      <c r="O102" s="59">
        <v>36.842510223388672</v>
      </c>
      <c r="P102" s="987">
        <f t="shared" si="0"/>
        <v>0.20391464233398438</v>
      </c>
    </row>
    <row r="103" spans="1:16">
      <c r="A103" s="78">
        <v>2007</v>
      </c>
      <c r="B103" s="602">
        <f>avgpeinc!AK96</f>
        <v>5764043.2740286216</v>
      </c>
      <c r="C103" s="563">
        <v>3351416.3685025233</v>
      </c>
      <c r="D103" s="562">
        <v>7861848.0518405</v>
      </c>
      <c r="E103" s="562">
        <v>7061132.9347595014</v>
      </c>
      <c r="F103" s="571">
        <f>B103*0.001/'TB5'!B103</f>
        <v>9.0572603046894073E-2</v>
      </c>
      <c r="G103" s="582">
        <v>6.9809906184673309E-2</v>
      </c>
      <c r="H103" s="589">
        <v>9.2903658747673035E-2</v>
      </c>
      <c r="I103" s="590">
        <v>0.1079416498541832</v>
      </c>
      <c r="L103" s="987">
        <v>218.45700073242188</v>
      </c>
      <c r="M103" s="59">
        <v>105.2841796875</v>
      </c>
      <c r="N103" s="59">
        <v>75.566436767578125</v>
      </c>
      <c r="O103" s="59">
        <v>37.436752319335938</v>
      </c>
      <c r="P103" s="987">
        <f t="shared" si="0"/>
        <v>0.1696319580078125</v>
      </c>
    </row>
    <row r="104" spans="1:16">
      <c r="A104" s="78">
        <v>2008</v>
      </c>
      <c r="B104" s="602">
        <f>avgpeinc!AK97</f>
        <v>5562198.5253120661</v>
      </c>
      <c r="C104" s="563">
        <v>3197499.4066365906</v>
      </c>
      <c r="D104" s="562">
        <v>7595354.4773469819</v>
      </c>
      <c r="E104" s="562">
        <v>6809002.5332790483</v>
      </c>
      <c r="F104" s="571">
        <f>B104*0.001/'TB5'!B104</f>
        <v>8.9384563267231001E-2</v>
      </c>
      <c r="G104" s="582">
        <v>6.8517550826072693E-2</v>
      </c>
      <c r="H104" s="589">
        <v>9.1409780085086823E-2</v>
      </c>
      <c r="I104" s="590">
        <v>0.10629740357398987</v>
      </c>
      <c r="L104" s="987">
        <v>220.88400268554688</v>
      </c>
      <c r="M104" s="59">
        <v>106.15977478027344</v>
      </c>
      <c r="N104" s="59">
        <v>76.139549255371094</v>
      </c>
      <c r="O104" s="59">
        <v>38.410068511962891</v>
      </c>
      <c r="P104" s="987">
        <f t="shared" si="0"/>
        <v>0.17461013793945312</v>
      </c>
    </row>
    <row r="105" spans="1:16">
      <c r="A105" s="83">
        <v>2009</v>
      </c>
      <c r="B105" s="605">
        <f>avgpeinc!AK98</f>
        <v>5079409.0231605172</v>
      </c>
      <c r="C105" s="606">
        <v>2861865.7542475001</v>
      </c>
      <c r="D105" s="564">
        <v>6639260.7273850003</v>
      </c>
      <c r="E105" s="564">
        <v>6805101.360475</v>
      </c>
      <c r="F105" s="574">
        <f>B105*0.001/'TB5'!B105</f>
        <v>8.5532523691654191E-2</v>
      </c>
      <c r="G105" s="585">
        <v>6.5049134194850922E-2</v>
      </c>
      <c r="H105" s="595">
        <v>8.5286065936088562E-2</v>
      </c>
      <c r="I105" s="979">
        <v>0.10705552995204926</v>
      </c>
      <c r="L105" s="987">
        <v>223.26199340820312</v>
      </c>
      <c r="M105" s="59">
        <v>104.92742156982422</v>
      </c>
      <c r="N105" s="59">
        <v>78.877578735351562</v>
      </c>
      <c r="O105" s="59">
        <v>39.294334411621094</v>
      </c>
      <c r="P105" s="987">
        <f t="shared" si="0"/>
        <v>0.16265869140625</v>
      </c>
    </row>
    <row r="106" spans="1:16">
      <c r="A106" s="78">
        <v>2010</v>
      </c>
      <c r="B106" s="607">
        <f>avgpeinc!AK99</f>
        <v>5757910.8715196196</v>
      </c>
      <c r="C106" s="608">
        <v>3027572.4681622228</v>
      </c>
      <c r="D106" s="562">
        <v>7973015.59749904</v>
      </c>
      <c r="E106" s="562">
        <v>7292608.2989980411</v>
      </c>
      <c r="F106" s="571">
        <f>B106*0.001/'TB5'!B106</f>
        <v>9.4791062176227583E-2</v>
      </c>
      <c r="G106" s="582">
        <v>6.8731307983398438E-2</v>
      </c>
      <c r="H106" s="597">
        <v>9.9557161331176758E-2</v>
      </c>
      <c r="I106" s="980">
        <v>0.11024078726768494</v>
      </c>
      <c r="L106" s="987">
        <v>225.7030029296875</v>
      </c>
      <c r="M106" s="59">
        <v>105.25898742675781</v>
      </c>
      <c r="N106" s="59">
        <v>80.097625732421875</v>
      </c>
      <c r="O106" s="59">
        <v>40.101490020751953</v>
      </c>
      <c r="P106" s="987">
        <f t="shared" si="0"/>
        <v>0.24489974975585938</v>
      </c>
    </row>
    <row r="107" spans="1:16">
      <c r="A107" s="78">
        <v>2011</v>
      </c>
      <c r="B107" s="607">
        <f>avgpeinc!AK100</f>
        <v>5602432.9799705595</v>
      </c>
      <c r="C107" s="608">
        <v>2931155.777881077</v>
      </c>
      <c r="D107" s="562">
        <v>7572042.1161583075</v>
      </c>
      <c r="E107" s="562">
        <v>7324167.6991464198</v>
      </c>
      <c r="F107" s="571">
        <f>B107*0.001/'TB5'!B107</f>
        <v>9.0768486261367784E-2</v>
      </c>
      <c r="G107" s="582">
        <v>6.587497889995575E-2</v>
      </c>
      <c r="H107" s="597">
        <v>9.335792064666748E-2</v>
      </c>
      <c r="I107" s="980">
        <v>0.10747182369232178</v>
      </c>
      <c r="L107" s="987">
        <v>227.8800048828125</v>
      </c>
      <c r="M107" s="59">
        <v>105.85843658447266</v>
      </c>
      <c r="N107" s="59">
        <v>80.833625793457031</v>
      </c>
      <c r="O107" s="59">
        <v>40.968849182128906</v>
      </c>
      <c r="P107" s="987">
        <f t="shared" si="0"/>
        <v>0.21909332275390625</v>
      </c>
    </row>
    <row r="108" spans="1:16">
      <c r="A108" s="78">
        <v>2012</v>
      </c>
      <c r="B108" s="607">
        <f>avgpeinc!AK101</f>
        <v>6236242.3987124329</v>
      </c>
      <c r="C108" s="608">
        <v>3150770.1525634839</v>
      </c>
      <c r="D108" s="562">
        <v>8459239.1764753144</v>
      </c>
      <c r="E108" s="562">
        <v>8282109.0411301451</v>
      </c>
      <c r="F108" s="571">
        <f>B108*0.001/'TB5'!B108</f>
        <v>9.8688825964927673E-2</v>
      </c>
      <c r="G108" s="582">
        <v>6.9888792932033539E-2</v>
      </c>
      <c r="H108" s="597">
        <v>0.10126964002847672</v>
      </c>
      <c r="I108" s="980">
        <v>0.11853992193937302</v>
      </c>
      <c r="L108" s="987">
        <v>230.03599548339844</v>
      </c>
      <c r="M108" s="59">
        <v>106.32468414306641</v>
      </c>
      <c r="N108" s="59">
        <v>80.850334167480469</v>
      </c>
      <c r="O108" s="59">
        <v>42.746433258056641</v>
      </c>
      <c r="P108" s="987">
        <f t="shared" si="0"/>
        <v>0.11454391479492188</v>
      </c>
    </row>
    <row r="109" spans="1:16">
      <c r="A109" s="78">
        <v>2013</v>
      </c>
      <c r="B109" s="607">
        <f>avgpeinc!AK102</f>
        <v>5651681.4164422033</v>
      </c>
      <c r="C109" s="608">
        <v>2926959.9016791475</v>
      </c>
      <c r="D109" s="562">
        <v>7627845.4070328847</v>
      </c>
      <c r="E109" s="562">
        <v>7350831.181371226</v>
      </c>
      <c r="F109" s="571">
        <f>B109*0.001/'TB5'!B109</f>
        <v>8.9313484728336334E-2</v>
      </c>
      <c r="G109" s="582">
        <v>6.4492739737033844E-2</v>
      </c>
      <c r="H109" s="597">
        <v>9.1422654688358307E-2</v>
      </c>
      <c r="I109" s="980">
        <v>0.10518660396337509</v>
      </c>
      <c r="L109" s="987">
        <v>232.18800354003906</v>
      </c>
      <c r="M109" s="59">
        <v>107.12945556640625</v>
      </c>
      <c r="N109" s="59">
        <v>80.721931457519531</v>
      </c>
      <c r="O109" s="59">
        <v>44.277462005615234</v>
      </c>
      <c r="P109" s="987">
        <f t="shared" si="0"/>
        <v>5.9154510498046875E-2</v>
      </c>
    </row>
    <row r="110" spans="1:16">
      <c r="A110" s="78">
        <v>2014</v>
      </c>
      <c r="B110" s="607">
        <f>avgpeinc!AK103</f>
        <v>6021707.7586517166</v>
      </c>
      <c r="C110" s="608">
        <v>3032314.25</v>
      </c>
      <c r="D110" s="562">
        <v>8286459.5</v>
      </c>
      <c r="E110" s="562">
        <v>7681959</v>
      </c>
      <c r="F110" s="571">
        <f>B110*0.001/'TB5'!B110</f>
        <v>9.3169093132019043E-2</v>
      </c>
      <c r="G110" s="582">
        <v>6.55970498919487E-2</v>
      </c>
      <c r="H110" s="597">
        <v>9.6513792872428894E-2</v>
      </c>
      <c r="I110" s="980">
        <v>0.10917007923126221</v>
      </c>
      <c r="L110" s="987">
        <v>234.44400024414062</v>
      </c>
      <c r="M110" s="59">
        <v>107.6041259765625</v>
      </c>
      <c r="N110" s="59">
        <v>81.026237487792969</v>
      </c>
      <c r="O110" s="59">
        <v>45.773227691650391</v>
      </c>
      <c r="P110" s="987">
        <f t="shared" si="0"/>
        <v>4.0409088134765625E-2</v>
      </c>
    </row>
    <row r="111" spans="1:16">
      <c r="A111" s="78">
        <v>2015</v>
      </c>
      <c r="B111" s="607"/>
      <c r="C111" s="608"/>
      <c r="D111" s="562"/>
      <c r="E111" s="562"/>
      <c r="F111" s="571"/>
      <c r="G111" s="582"/>
      <c r="H111" s="597"/>
      <c r="I111" s="980"/>
    </row>
    <row r="112" spans="1:16">
      <c r="A112" s="78">
        <v>2016</v>
      </c>
      <c r="B112" s="607"/>
      <c r="C112" s="608"/>
      <c r="D112" s="562"/>
      <c r="E112" s="562"/>
      <c r="F112" s="571"/>
      <c r="G112" s="582"/>
      <c r="H112" s="597"/>
      <c r="I112" s="980"/>
    </row>
    <row r="113" spans="1:11">
      <c r="A113" s="78">
        <v>2017</v>
      </c>
      <c r="B113" s="607"/>
      <c r="C113" s="608"/>
      <c r="D113" s="562"/>
      <c r="E113" s="562"/>
      <c r="F113" s="571"/>
      <c r="G113" s="582"/>
      <c r="H113" s="597"/>
      <c r="I113" s="980"/>
    </row>
    <row r="114" spans="1:11">
      <c r="A114" s="78">
        <v>2018</v>
      </c>
      <c r="B114" s="607"/>
      <c r="C114" s="608"/>
      <c r="D114" s="562"/>
      <c r="E114" s="562"/>
      <c r="F114" s="571"/>
      <c r="G114" s="582"/>
      <c r="H114" s="597"/>
      <c r="I114" s="980"/>
    </row>
    <row r="115" spans="1:11">
      <c r="A115" s="78">
        <v>2019</v>
      </c>
      <c r="B115" s="607"/>
      <c r="C115" s="608"/>
      <c r="D115" s="562"/>
      <c r="E115" s="562"/>
      <c r="F115" s="571"/>
      <c r="G115" s="582"/>
      <c r="H115" s="597"/>
      <c r="I115" s="980"/>
    </row>
    <row r="116" spans="1:11" ht="16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2"/>
    </row>
    <row r="117" spans="1:11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8">
        <f>(B110/B76)^(1/34)-1</f>
        <v>4.312274952741757E-2</v>
      </c>
      <c r="C120" s="1068">
        <f t="shared" ref="C120:G120" si="1">(C110/C76)^(1/34)-1</f>
        <v>3.6857735510665623E-2</v>
      </c>
      <c r="D120" s="1068">
        <f t="shared" si="1"/>
        <v>4.2634366090449793E-2</v>
      </c>
      <c r="E120" s="1068">
        <f t="shared" si="1"/>
        <v>4.0961013089872544E-2</v>
      </c>
      <c r="F120" s="1068">
        <f t="shared" si="1"/>
        <v>2.8644795144010526E-2</v>
      </c>
      <c r="G120" s="1068">
        <f t="shared" si="1"/>
        <v>2.8006545762703006E-2</v>
      </c>
      <c r="H120" s="1068"/>
      <c r="I120" s="1068"/>
      <c r="J120" s="1069"/>
      <c r="K120" s="1069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P120"/>
  <sheetViews>
    <sheetView workbookViewId="0">
      <pane xSplit="1" ySplit="8" topLeftCell="B41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234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avgpeinc!AQ2</f>
        <v>3436612.725344507</v>
      </c>
      <c r="C9" s="344">
        <f>avgpeinc!AR2</f>
        <v>3471995.2494046246</v>
      </c>
      <c r="D9" s="344"/>
      <c r="E9" s="96"/>
      <c r="F9" s="96"/>
      <c r="G9" s="95">
        <f>avgpeinc!AV2</f>
        <v>5227141.3242577352</v>
      </c>
      <c r="H9" s="568">
        <f>B9*0.0001/'TB5'!B9</f>
        <v>2.9490935144098548E-2</v>
      </c>
      <c r="I9" s="579">
        <f>C9*0.0001/'TB5'!B9</f>
        <v>2.9794566599163602E-2</v>
      </c>
      <c r="J9" s="613"/>
      <c r="K9" s="579"/>
      <c r="L9" s="613"/>
      <c r="M9" s="599">
        <f>G9*0.0001/'TB5'!F9</f>
        <v>2.9832633192645629E-2</v>
      </c>
      <c r="P9" s="578">
        <f>H9-'TB1'!J10</f>
        <v>0</v>
      </c>
    </row>
    <row r="10" spans="1:16" s="98" customFormat="1" ht="15" customHeight="1">
      <c r="A10" s="103">
        <v>1914</v>
      </c>
      <c r="B10" s="456">
        <f>avgpeinc!AQ3</f>
        <v>3313426.305279078</v>
      </c>
      <c r="C10" s="344">
        <f>avgpeinc!AR3</f>
        <v>3345889.6761054299</v>
      </c>
      <c r="D10" s="344"/>
      <c r="E10" s="96"/>
      <c r="F10" s="96"/>
      <c r="G10" s="95">
        <f>avgpeinc!AV3</f>
        <v>5041549.7273527449</v>
      </c>
      <c r="H10" s="568">
        <f>B10*0.0001/'TB5'!B10</f>
        <v>3.1469496464842157E-2</v>
      </c>
      <c r="I10" s="579">
        <f>C10*0.0001/'TB5'!B10</f>
        <v>3.1777819583973882E-2</v>
      </c>
      <c r="J10" s="613"/>
      <c r="K10" s="579"/>
      <c r="L10" s="613"/>
      <c r="M10" s="599">
        <f>G10*0.0001/'TB5'!F10</f>
        <v>3.1802461226745495E-2</v>
      </c>
      <c r="P10" s="578">
        <f>H10-'TB1'!J11</f>
        <v>-9.9413592376251803E-7</v>
      </c>
    </row>
    <row r="11" spans="1:16" s="98" customFormat="1" ht="15" customHeight="1">
      <c r="A11" s="103">
        <v>1915</v>
      </c>
      <c r="B11" s="456">
        <f>avgpeinc!AQ4</f>
        <v>5394888.8496183772</v>
      </c>
      <c r="C11" s="344">
        <f>avgpeinc!AR4</f>
        <v>5427576.7776884977</v>
      </c>
      <c r="D11" s="344"/>
      <c r="E11" s="96"/>
      <c r="F11" s="96"/>
      <c r="G11" s="95">
        <f>avgpeinc!AV4</f>
        <v>8180256.9366712086</v>
      </c>
      <c r="H11" s="568">
        <f>B11*0.0001/'TB5'!B11</f>
        <v>5.0242369923332253E-2</v>
      </c>
      <c r="I11" s="579">
        <f>C11*0.0001/'TB5'!B11</f>
        <v>5.0546791204271614E-2</v>
      </c>
      <c r="J11" s="613"/>
      <c r="K11" s="579"/>
      <c r="L11" s="613"/>
      <c r="M11" s="599">
        <f>G11*0.0001/'TB5'!F11</f>
        <v>5.0532714493596906E-2</v>
      </c>
      <c r="P11" s="578">
        <f>H11-'TB1'!J12</f>
        <v>-5.9893572323943545E-9</v>
      </c>
    </row>
    <row r="12" spans="1:16" s="98" customFormat="1" ht="15" customHeight="1">
      <c r="A12" s="103">
        <v>1916</v>
      </c>
      <c r="B12" s="456">
        <f>avgpeinc!AQ5</f>
        <v>6032340.4474618956</v>
      </c>
      <c r="C12" s="344">
        <f>avgpeinc!AR5</f>
        <v>6061672.1535148947</v>
      </c>
      <c r="D12" s="344"/>
      <c r="E12" s="96"/>
      <c r="F12" s="96"/>
      <c r="G12" s="95">
        <f>avgpeinc!AV5</f>
        <v>9184226.2781173903</v>
      </c>
      <c r="H12" s="568">
        <f>B12*0.0001/'TB5'!B12</f>
        <v>4.9268164322972402E-2</v>
      </c>
      <c r="I12" s="579">
        <f>C12*0.0001/'TB5'!B12</f>
        <v>4.9507726285079545E-2</v>
      </c>
      <c r="J12" s="613"/>
      <c r="K12" s="579"/>
      <c r="L12" s="613"/>
      <c r="M12" s="599">
        <f>G12*0.0001/'TB5'!F12</f>
        <v>4.9692406746579321E-2</v>
      </c>
      <c r="P12" s="578">
        <f>H12-'TB1'!J13</f>
        <v>0</v>
      </c>
    </row>
    <row r="13" spans="1:16" s="98" customFormat="1" ht="15" customHeight="1">
      <c r="A13" s="103">
        <v>1917</v>
      </c>
      <c r="B13" s="456">
        <f>avgpeinc!AQ6</f>
        <v>4838764.1675839033</v>
      </c>
      <c r="C13" s="344">
        <f>avgpeinc!AR6</f>
        <v>4868313.3329865579</v>
      </c>
      <c r="D13" s="344"/>
      <c r="E13" s="96"/>
      <c r="F13" s="96"/>
      <c r="G13" s="95">
        <f>avgpeinc!AV6</f>
        <v>7384698.0371655719</v>
      </c>
      <c r="H13" s="568">
        <f>B13*0.0001/'TB5'!B13</f>
        <v>4.0152845720602293E-2</v>
      </c>
      <c r="I13" s="579">
        <f>C13*0.0001/'TB5'!B13</f>
        <v>4.0398049462403531E-2</v>
      </c>
      <c r="J13" s="613"/>
      <c r="K13" s="579"/>
      <c r="L13" s="613"/>
      <c r="M13" s="599">
        <f>G13*0.0001/'TB5'!F13</f>
        <v>4.0629276726907332E-2</v>
      </c>
      <c r="P13" s="578">
        <f>H13-'TB1'!J14</f>
        <v>7.8978771494986333E-7</v>
      </c>
    </row>
    <row r="14" spans="1:16" s="98" customFormat="1" ht="15" customHeight="1">
      <c r="A14" s="103">
        <v>1918</v>
      </c>
      <c r="B14" s="456">
        <f>avgpeinc!AQ7</f>
        <v>3991787.6322880476</v>
      </c>
      <c r="C14" s="344">
        <f>avgpeinc!AR7</f>
        <v>4018905.3840520885</v>
      </c>
      <c r="D14" s="381"/>
      <c r="E14" s="341"/>
      <c r="F14" s="341"/>
      <c r="G14" s="95">
        <f>avgpeinc!AV7</f>
        <v>6064585.5429678038</v>
      </c>
      <c r="H14" s="568">
        <f>B14*0.0001/'TB5'!B14</f>
        <v>3.130867189544189E-2</v>
      </c>
      <c r="I14" s="579">
        <f>C14*0.0001/'TB5'!B14</f>
        <v>3.1521363769542357E-2</v>
      </c>
      <c r="J14" s="613"/>
      <c r="K14" s="579"/>
      <c r="L14" s="613"/>
      <c r="M14" s="599">
        <f>G14*0.0001/'TB5'!F14</f>
        <v>3.1815398420037583E-2</v>
      </c>
      <c r="P14" s="578">
        <f>H14-'TB1'!J15</f>
        <v>5.0199226975244926E-7</v>
      </c>
    </row>
    <row r="15" spans="1:16" s="98" customFormat="1" ht="15" customHeight="1">
      <c r="A15" s="102">
        <v>1919</v>
      </c>
      <c r="B15" s="457">
        <f>avgpeinc!AQ8</f>
        <v>3862278.7676351145</v>
      </c>
      <c r="C15" s="343">
        <f>avgpeinc!AR8</f>
        <v>3887036.7769750482</v>
      </c>
      <c r="D15" s="382"/>
      <c r="E15" s="342"/>
      <c r="F15" s="342"/>
      <c r="G15" s="99">
        <f>avgpeinc!AV8</f>
        <v>5908532.0244278749</v>
      </c>
      <c r="H15" s="569">
        <f>B15*0.0001/'TB5'!B15</f>
        <v>3.1969766267094572E-2</v>
      </c>
      <c r="I15" s="580">
        <f>C15*0.0001/'TB5'!B15</f>
        <v>3.2174699111007565E-2</v>
      </c>
      <c r="J15" s="614"/>
      <c r="K15" s="580"/>
      <c r="L15" s="614"/>
      <c r="M15" s="600">
        <f>G15*0.0001/'TB5'!F15</f>
        <v>3.2509967499114147E-2</v>
      </c>
      <c r="P15" s="578">
        <f>H15-'TB1'!J16</f>
        <v>1.9055465608208699E-9</v>
      </c>
    </row>
    <row r="16" spans="1:16" s="98" customFormat="1" ht="15" customHeight="1">
      <c r="A16" s="103">
        <v>1920</v>
      </c>
      <c r="B16" s="456">
        <f>avgpeinc!AQ9</f>
        <v>2599904.1204714295</v>
      </c>
      <c r="C16" s="344">
        <f>avgpeinc!AR9</f>
        <v>2625228.9835627684</v>
      </c>
      <c r="D16" s="381"/>
      <c r="E16" s="341"/>
      <c r="F16" s="341"/>
      <c r="G16" s="95">
        <f>avgpeinc!AV9</f>
        <v>4009253.3711770358</v>
      </c>
      <c r="H16" s="568">
        <f>B16*0.0001/'TB5'!B16</f>
        <v>2.1998593691776445E-2</v>
      </c>
      <c r="I16" s="579">
        <f>C16*0.0001/'TB5'!B16</f>
        <v>2.2212875198951876E-2</v>
      </c>
      <c r="J16" s="613"/>
      <c r="K16" s="579"/>
      <c r="L16" s="613"/>
      <c r="M16" s="599">
        <f>G16*0.0001/'TB5'!F16</f>
        <v>2.2524856819790648E-2</v>
      </c>
      <c r="P16" s="578">
        <f>H16-'TB1'!J17</f>
        <v>0</v>
      </c>
    </row>
    <row r="17" spans="1:16" s="98" customFormat="1" ht="15" customHeight="1">
      <c r="A17" s="103">
        <v>1921</v>
      </c>
      <c r="B17" s="456">
        <f>avgpeinc!AQ10</f>
        <v>2113728.8716500881</v>
      </c>
      <c r="C17" s="344">
        <f>avgpeinc!AR10</f>
        <v>2139146.6439541215</v>
      </c>
      <c r="D17" s="381"/>
      <c r="E17" s="341"/>
      <c r="F17" s="341"/>
      <c r="G17" s="95">
        <f>avgpeinc!AV10</f>
        <v>3241785.2454977976</v>
      </c>
      <c r="H17" s="568">
        <f>B17*0.0001/'TB5'!B17</f>
        <v>1.9833116289165922E-2</v>
      </c>
      <c r="I17" s="579">
        <f>C17*0.0001/'TB5'!B17</f>
        <v>2.0071611226089359E-2</v>
      </c>
      <c r="J17" s="613"/>
      <c r="K17" s="579"/>
      <c r="L17" s="613"/>
      <c r="M17" s="599">
        <f>G17*0.0001/'TB5'!F17</f>
        <v>2.0244574626120008E-2</v>
      </c>
      <c r="P17" s="578">
        <f>H17-'TB1'!J18</f>
        <v>0</v>
      </c>
    </row>
    <row r="18" spans="1:16" s="98" customFormat="1" ht="15" customHeight="1">
      <c r="A18" s="103">
        <v>1922</v>
      </c>
      <c r="B18" s="456">
        <f>avgpeinc!AQ11</f>
        <v>2383827.1620128364</v>
      </c>
      <c r="C18" s="344">
        <f>avgpeinc!AR11</f>
        <v>2414562.7073884164</v>
      </c>
      <c r="D18" s="381"/>
      <c r="E18" s="341"/>
      <c r="F18" s="341"/>
      <c r="G18" s="95">
        <f>avgpeinc!AV11</f>
        <v>3631023.0400702208</v>
      </c>
      <c r="H18" s="568">
        <f>B18*0.0001/'TB5'!B18</f>
        <v>2.0606884585226928E-2</v>
      </c>
      <c r="I18" s="579">
        <f>C18*0.0001/'TB5'!B18</f>
        <v>2.0872576597765199E-2</v>
      </c>
      <c r="J18" s="613"/>
      <c r="K18" s="579"/>
      <c r="L18" s="613"/>
      <c r="M18" s="599">
        <f>G18*0.0001/'TB5'!F18</f>
        <v>2.0950333737979426E-2</v>
      </c>
      <c r="P18" s="578">
        <f>H18-'TB1'!J19</f>
        <v>0</v>
      </c>
    </row>
    <row r="19" spans="1:16" s="98" customFormat="1" ht="15" customHeight="1">
      <c r="A19" s="103">
        <v>1923</v>
      </c>
      <c r="B19" s="456">
        <f>avgpeinc!AQ12</f>
        <v>2767613.963705142</v>
      </c>
      <c r="C19" s="344">
        <f>avgpeinc!AR12</f>
        <v>2793227.1839674488</v>
      </c>
      <c r="D19" s="381"/>
      <c r="E19" s="341"/>
      <c r="F19" s="341"/>
      <c r="G19" s="95">
        <f>avgpeinc!AV12</f>
        <v>4237500.3129949542</v>
      </c>
      <c r="H19" s="568">
        <f>B19*0.0001/'TB5'!B19</f>
        <v>2.1261193332366111E-2</v>
      </c>
      <c r="I19" s="579">
        <f>C19*0.0001/'TB5'!B19</f>
        <v>2.1457957633675077E-2</v>
      </c>
      <c r="J19" s="613"/>
      <c r="K19" s="579"/>
      <c r="L19" s="613"/>
      <c r="M19" s="599">
        <f>G19*0.0001/'TB5'!F19</f>
        <v>2.1739736559448511E-2</v>
      </c>
      <c r="P19" s="578">
        <f>H19-'TB1'!J20</f>
        <v>0</v>
      </c>
    </row>
    <row r="20" spans="1:16" s="98" customFormat="1" ht="15" customHeight="1">
      <c r="A20" s="103">
        <v>1924</v>
      </c>
      <c r="B20" s="456">
        <f>avgpeinc!AQ13</f>
        <v>2821172.5247492804</v>
      </c>
      <c r="C20" s="344">
        <f>avgpeinc!AR13</f>
        <v>2848764.0364172305</v>
      </c>
      <c r="D20" s="381"/>
      <c r="E20" s="341"/>
      <c r="F20" s="341"/>
      <c r="G20" s="95">
        <f>avgpeinc!AV13</f>
        <v>4309906.0484136352</v>
      </c>
      <c r="H20" s="568">
        <f>B20*0.0001/'TB5'!B20</f>
        <v>2.1952428279178128E-2</v>
      </c>
      <c r="I20" s="579">
        <f>C20*0.0001/'TB5'!B20</f>
        <v>2.2167126485576765E-2</v>
      </c>
      <c r="J20" s="613"/>
      <c r="K20" s="579"/>
      <c r="L20" s="613"/>
      <c r="M20" s="599">
        <f>G20*0.0001/'TB5'!F20</f>
        <v>2.2400927062456086E-2</v>
      </c>
      <c r="P20" s="578">
        <f>H20-'TB1'!J21</f>
        <v>-2.8262880493942766E-7</v>
      </c>
    </row>
    <row r="21" spans="1:16" s="98" customFormat="1" ht="15" customHeight="1">
      <c r="A21" s="103">
        <v>1925</v>
      </c>
      <c r="B21" s="456">
        <f>avgpeinc!AQ14</f>
        <v>3746038.4002850279</v>
      </c>
      <c r="C21" s="344">
        <f>avgpeinc!AR14</f>
        <v>3771170.4302014508</v>
      </c>
      <c r="D21" s="381"/>
      <c r="E21" s="341"/>
      <c r="F21" s="341"/>
      <c r="G21" s="95">
        <f>avgpeinc!AV14</f>
        <v>5704285.9236965869</v>
      </c>
      <c r="H21" s="568">
        <f>B21*0.0001/'TB5'!B21</f>
        <v>2.8633918513954096E-2</v>
      </c>
      <c r="I21" s="579">
        <f>C21*0.0001/'TB5'!B21</f>
        <v>2.8826022390054874E-2</v>
      </c>
      <c r="J21" s="613"/>
      <c r="K21" s="579"/>
      <c r="L21" s="613"/>
      <c r="M21" s="599">
        <f>G21*0.0001/'TB5'!F21</f>
        <v>2.9130455627283822E-2</v>
      </c>
      <c r="P21" s="578">
        <f>H21-'TB1'!J22</f>
        <v>-3.5158319555347872E-7</v>
      </c>
    </row>
    <row r="22" spans="1:16" s="98" customFormat="1" ht="15" customHeight="1">
      <c r="A22" s="103">
        <v>1926</v>
      </c>
      <c r="B22" s="456">
        <f>avgpeinc!AQ15</f>
        <v>4608005.0516146552</v>
      </c>
      <c r="C22" s="344">
        <f>avgpeinc!AR15</f>
        <v>4629140.1841947623</v>
      </c>
      <c r="D22" s="381"/>
      <c r="E22" s="341"/>
      <c r="F22" s="341"/>
      <c r="G22" s="95">
        <f>avgpeinc!AV15</f>
        <v>7022605.8181637591</v>
      </c>
      <c r="H22" s="568">
        <f>B22*0.0001/'TB5'!B22</f>
        <v>3.3651733236202609E-2</v>
      </c>
      <c r="I22" s="579">
        <f>C22*0.0001/'TB5'!B22</f>
        <v>3.3806080689282834E-2</v>
      </c>
      <c r="J22" s="613"/>
      <c r="K22" s="579"/>
      <c r="L22" s="613"/>
      <c r="M22" s="599">
        <f>G22*0.0001/'TB5'!F22</f>
        <v>3.4220323697981517E-2</v>
      </c>
      <c r="P22" s="578">
        <f>H22-'TB1'!J23</f>
        <v>2.0057996028000069E-9</v>
      </c>
    </row>
    <row r="23" spans="1:16" s="98" customFormat="1" ht="15" customHeight="1">
      <c r="A23" s="103">
        <v>1927</v>
      </c>
      <c r="B23" s="456">
        <f>avgpeinc!AQ16</f>
        <v>4185571.1389287743</v>
      </c>
      <c r="C23" s="344">
        <f>avgpeinc!AR16</f>
        <v>4210695.9737175098</v>
      </c>
      <c r="D23" s="381"/>
      <c r="E23" s="341"/>
      <c r="F23" s="341"/>
      <c r="G23" s="95">
        <f>avgpeinc!AV16</f>
        <v>6379893.3109332295</v>
      </c>
      <c r="H23" s="568">
        <f>B23*0.0001/'TB5'!B23</f>
        <v>3.1138466873869439E-2</v>
      </c>
      <c r="I23" s="579">
        <f>C23*0.0001/'TB5'!B23</f>
        <v>3.1325382544350841E-2</v>
      </c>
      <c r="J23" s="613"/>
      <c r="K23" s="579"/>
      <c r="L23" s="613"/>
      <c r="M23" s="599">
        <f>G23*0.0001/'TB5'!F23</f>
        <v>3.1628577143283917E-2</v>
      </c>
      <c r="P23" s="578">
        <f>H23-'TB1'!J24</f>
        <v>-3.6377546234339642E-7</v>
      </c>
    </row>
    <row r="24" spans="1:16" s="98" customFormat="1" ht="15" customHeight="1">
      <c r="A24" s="103">
        <v>1928</v>
      </c>
      <c r="B24" s="456">
        <f>avgpeinc!AQ17</f>
        <v>5112308.3947409242</v>
      </c>
      <c r="C24" s="344">
        <f>avgpeinc!AR17</f>
        <v>5136579.0297206882</v>
      </c>
      <c r="D24" s="381"/>
      <c r="E24" s="341"/>
      <c r="F24" s="341"/>
      <c r="G24" s="95">
        <f>avgpeinc!AV17</f>
        <v>7792476.5457061324</v>
      </c>
      <c r="H24" s="568">
        <f>B24*0.0001/'TB5'!B24</f>
        <v>3.7625875499316896E-2</v>
      </c>
      <c r="I24" s="579">
        <f>C24*0.0001/'TB5'!B24</f>
        <v>3.7804503981702153E-2</v>
      </c>
      <c r="J24" s="613"/>
      <c r="K24" s="579"/>
      <c r="L24" s="613"/>
      <c r="M24" s="599">
        <f>G24*0.0001/'TB5'!F24</f>
        <v>3.8121831020862473E-2</v>
      </c>
      <c r="P24" s="578">
        <f>H24-'TB1'!J25</f>
        <v>-4.3059397315109438E-7</v>
      </c>
    </row>
    <row r="25" spans="1:16" s="98" customFormat="1" ht="15" customHeight="1">
      <c r="A25" s="102">
        <v>1929</v>
      </c>
      <c r="B25" s="457">
        <f>avgpeinc!AQ18</f>
        <v>5738964.0597913591</v>
      </c>
      <c r="C25" s="343">
        <f>avgpeinc!AR18</f>
        <v>5763176.0078656739</v>
      </c>
      <c r="D25" s="382"/>
      <c r="E25" s="342"/>
      <c r="F25" s="342"/>
      <c r="G25" s="99">
        <f>avgpeinc!AV18</f>
        <v>8777442.9046023693</v>
      </c>
      <c r="H25" s="569">
        <f>B25*0.0001/'TB5'!B25</f>
        <v>4.0253944840998104E-2</v>
      </c>
      <c r="I25" s="580">
        <f>C25*0.0001/'TB5'!B25</f>
        <v>4.0423771034736627E-2</v>
      </c>
      <c r="J25" s="614"/>
      <c r="K25" s="580"/>
      <c r="L25" s="614"/>
      <c r="M25" s="600">
        <f>G25*0.0001/'TB5'!F25</f>
        <v>4.0775868243562004E-2</v>
      </c>
      <c r="P25" s="578">
        <f>H25-'TB1'!J26</f>
        <v>0</v>
      </c>
    </row>
    <row r="26" spans="1:16" s="98" customFormat="1" ht="15" customHeight="1">
      <c r="A26" s="103">
        <v>1930</v>
      </c>
      <c r="B26" s="456">
        <f>avgpeinc!AQ19</f>
        <v>3299960.8651426155</v>
      </c>
      <c r="C26" s="344">
        <f>avgpeinc!AR19</f>
        <v>3322127.5205972204</v>
      </c>
      <c r="D26" s="381"/>
      <c r="E26" s="341"/>
      <c r="F26" s="341"/>
      <c r="G26" s="95">
        <f>avgpeinc!AV19</f>
        <v>5100735.4471312677</v>
      </c>
      <c r="H26" s="568">
        <f>B26*0.0001/'TB5'!B26</f>
        <v>2.5711335469633501E-2</v>
      </c>
      <c r="I26" s="579">
        <f>C26*0.0001/'TB5'!B26</f>
        <v>2.5884044885873352E-2</v>
      </c>
      <c r="J26" s="613"/>
      <c r="K26" s="579"/>
      <c r="L26" s="613"/>
      <c r="M26" s="599">
        <f>G26*0.0001/'TB5'!F26</f>
        <v>2.618581031942771E-2</v>
      </c>
      <c r="P26" s="578">
        <f>H26-'TB1'!J27</f>
        <v>0</v>
      </c>
    </row>
    <row r="27" spans="1:16" s="98" customFormat="1" ht="15" customHeight="1">
      <c r="A27" s="103">
        <v>1931</v>
      </c>
      <c r="B27" s="456">
        <f>avgpeinc!AQ20</f>
        <v>1772657.9698009419</v>
      </c>
      <c r="C27" s="344">
        <f>avgpeinc!AR20</f>
        <v>1804158.4964683668</v>
      </c>
      <c r="D27" s="381"/>
      <c r="E27" s="341"/>
      <c r="F27" s="341"/>
      <c r="G27" s="95">
        <f>avgpeinc!AV20</f>
        <v>2748079.6172629572</v>
      </c>
      <c r="H27" s="568">
        <f>B27*0.0001/'TB5'!B27</f>
        <v>1.5438666575028431E-2</v>
      </c>
      <c r="I27" s="579">
        <f>C27*0.0001/'TB5'!B27</f>
        <v>1.5713015116281866E-2</v>
      </c>
      <c r="J27" s="613"/>
      <c r="K27" s="579"/>
      <c r="L27" s="613"/>
      <c r="M27" s="599">
        <f>G27*0.0001/'TB5'!F27</f>
        <v>1.57629124321499E-2</v>
      </c>
      <c r="P27" s="578">
        <f>H27-'TB1'!J28</f>
        <v>0</v>
      </c>
    </row>
    <row r="28" spans="1:16" s="98" customFormat="1" ht="15" customHeight="1">
      <c r="A28" s="103">
        <v>1932</v>
      </c>
      <c r="B28" s="456">
        <f>avgpeinc!AQ21</f>
        <v>978391.24547761073</v>
      </c>
      <c r="C28" s="344">
        <f>avgpeinc!AR21</f>
        <v>1008154.2041316984</v>
      </c>
      <c r="D28" s="381"/>
      <c r="E28" s="341"/>
      <c r="F28" s="341"/>
      <c r="G28" s="95">
        <f>avgpeinc!AV21</f>
        <v>1512507.131840681</v>
      </c>
      <c r="H28" s="568">
        <f>B28*0.0001/'TB5'!B28</f>
        <v>1.0084118757774728E-2</v>
      </c>
      <c r="I28" s="579">
        <f>C28*0.0001/'TB5'!B28</f>
        <v>1.0390880711173082E-2</v>
      </c>
      <c r="J28" s="613"/>
      <c r="K28" s="579"/>
      <c r="L28" s="613"/>
      <c r="M28" s="599">
        <f>G28*0.0001/'TB5'!F28</f>
        <v>1.0257988156611492E-2</v>
      </c>
      <c r="P28" s="578">
        <f>H28-'TB1'!J29</f>
        <v>-1.9714778378907005E-7</v>
      </c>
    </row>
    <row r="29" spans="1:16" s="98" customFormat="1" ht="15" customHeight="1">
      <c r="A29" s="103">
        <v>1933</v>
      </c>
      <c r="B29" s="456">
        <f>avgpeinc!AQ22</f>
        <v>1221675.9872751932</v>
      </c>
      <c r="C29" s="344">
        <f>avgpeinc!AR22</f>
        <v>1252451.8830174424</v>
      </c>
      <c r="D29" s="381"/>
      <c r="E29" s="341"/>
      <c r="F29" s="341"/>
      <c r="G29" s="95">
        <f>avgpeinc!AV22</f>
        <v>1884826.1910613754</v>
      </c>
      <c r="H29" s="568">
        <f>B29*0.0001/'TB5'!B29</f>
        <v>1.2987434777632889E-2</v>
      </c>
      <c r="I29" s="579">
        <f>C29*0.0001/'TB5'!B29</f>
        <v>1.3314608220377864E-2</v>
      </c>
      <c r="J29" s="613"/>
      <c r="K29" s="579"/>
      <c r="L29" s="613"/>
      <c r="M29" s="599">
        <f>G29*0.0001/'TB5'!F29</f>
        <v>1.3166792204963714E-2</v>
      </c>
      <c r="P29" s="578">
        <f>H29-'TB1'!J30</f>
        <v>0</v>
      </c>
    </row>
    <row r="30" spans="1:16" s="98" customFormat="1" ht="15" customHeight="1">
      <c r="A30" s="103">
        <v>1934</v>
      </c>
      <c r="B30" s="456">
        <f>avgpeinc!AQ23</f>
        <v>1781243.4960645733</v>
      </c>
      <c r="C30" s="344">
        <f>avgpeinc!AR23</f>
        <v>1810574.7043519737</v>
      </c>
      <c r="D30" s="381"/>
      <c r="E30" s="341"/>
      <c r="F30" s="341"/>
      <c r="G30" s="95">
        <f>avgpeinc!AV23</f>
        <v>2763191.0612228015</v>
      </c>
      <c r="H30" s="568">
        <f>B30*0.0001/'TB5'!B30</f>
        <v>1.6889015979833406E-2</v>
      </c>
      <c r="I30" s="579">
        <f>C30*0.0001/'TB5'!B30</f>
        <v>1.7167122396260018E-2</v>
      </c>
      <c r="J30" s="613"/>
      <c r="K30" s="579"/>
      <c r="L30" s="613"/>
      <c r="M30" s="599">
        <f>G30*0.0001/'TB5'!F30</f>
        <v>1.7188719491449695E-2</v>
      </c>
      <c r="P30" s="578">
        <f>H30-'TB1'!J31</f>
        <v>-2.8991917384868504E-7</v>
      </c>
    </row>
    <row r="31" spans="1:16" s="98" customFormat="1" ht="15" customHeight="1">
      <c r="A31" s="103">
        <v>1935</v>
      </c>
      <c r="B31" s="456">
        <f>avgpeinc!AQ24</f>
        <v>2195298.6127137919</v>
      </c>
      <c r="C31" s="344">
        <f>avgpeinc!AR24</f>
        <v>2230022.847902236</v>
      </c>
      <c r="D31" s="381"/>
      <c r="E31" s="341"/>
      <c r="F31" s="341"/>
      <c r="G31" s="95">
        <f>avgpeinc!AV24</f>
        <v>3411773.22379618</v>
      </c>
      <c r="H31" s="568">
        <f>B31*0.0001/'TB5'!B31</f>
        <v>1.8960102481176532E-2</v>
      </c>
      <c r="I31" s="579">
        <f>C31*0.0001/'TB5'!B31</f>
        <v>1.9260004760502217E-2</v>
      </c>
      <c r="J31" s="613"/>
      <c r="K31" s="579"/>
      <c r="L31" s="613"/>
      <c r="M31" s="599">
        <f>G31*0.0001/'TB5'!F31</f>
        <v>1.9318702701306267E-2</v>
      </c>
      <c r="P31" s="578">
        <f>H31-'TB1'!J32</f>
        <v>-2.8704798401765763E-7</v>
      </c>
    </row>
    <row r="32" spans="1:16" s="98" customFormat="1" ht="15" customHeight="1">
      <c r="A32" s="103">
        <v>1936</v>
      </c>
      <c r="B32" s="456">
        <f>avgpeinc!AQ25</f>
        <v>2820339.6460993886</v>
      </c>
      <c r="C32" s="344">
        <f>avgpeinc!AR25</f>
        <v>2850269.6200243034</v>
      </c>
      <c r="D32" s="381"/>
      <c r="E32" s="341"/>
      <c r="F32" s="341"/>
      <c r="G32" s="95">
        <f>avgpeinc!AV25</f>
        <v>4390433.4487378011</v>
      </c>
      <c r="H32" s="568">
        <f>B32*0.0001/'TB5'!B32</f>
        <v>2.2034979486602903E-2</v>
      </c>
      <c r="I32" s="579">
        <f>C32*0.0001/'TB5'!B32</f>
        <v>2.2268818826620754E-2</v>
      </c>
      <c r="J32" s="613"/>
      <c r="K32" s="579"/>
      <c r="L32" s="613"/>
      <c r="M32" s="599">
        <f>G32*0.0001/'TB5'!F32</f>
        <v>2.2481053848262818E-2</v>
      </c>
      <c r="P32" s="578">
        <f>H32-'TB1'!J33</f>
        <v>2.9419871598601599E-7</v>
      </c>
    </row>
    <row r="33" spans="1:16" s="98" customFormat="1" ht="15" customHeight="1">
      <c r="A33" s="103">
        <v>1937</v>
      </c>
      <c r="B33" s="456">
        <f>avgpeinc!AQ26</f>
        <v>2972773.7870650557</v>
      </c>
      <c r="C33" s="344">
        <f>avgpeinc!AR26</f>
        <v>3007491.1083581927</v>
      </c>
      <c r="D33" s="381"/>
      <c r="E33" s="341"/>
      <c r="F33" s="341"/>
      <c r="G33" s="95">
        <f>avgpeinc!AV26</f>
        <v>4627250.9296092996</v>
      </c>
      <c r="H33" s="568">
        <f>B33*0.0001/'TB5'!B33</f>
        <v>2.1814628915276982E-2</v>
      </c>
      <c r="I33" s="579">
        <f>C33*0.0001/'TB5'!B33</f>
        <v>2.2069389463905853E-2</v>
      </c>
      <c r="J33" s="613"/>
      <c r="K33" s="579"/>
      <c r="L33" s="613"/>
      <c r="M33" s="599">
        <f>G33*0.0001/'TB5'!F33</f>
        <v>2.2254065009878071E-2</v>
      </c>
      <c r="P33" s="578">
        <f>H33-'TB1'!J34</f>
        <v>0</v>
      </c>
    </row>
    <row r="34" spans="1:16" s="98" customFormat="1" ht="15" customHeight="1">
      <c r="A34" s="103">
        <v>1938</v>
      </c>
      <c r="B34" s="456">
        <f>avgpeinc!AQ27</f>
        <v>2463694.9437337103</v>
      </c>
      <c r="C34" s="344">
        <f>avgpeinc!AR27</f>
        <v>2499023.3160387129</v>
      </c>
      <c r="D34" s="381"/>
      <c r="E34" s="341"/>
      <c r="F34" s="341"/>
      <c r="G34" s="95">
        <f>avgpeinc!AV27</f>
        <v>3825843.3805298121</v>
      </c>
      <c r="H34" s="568">
        <f>B34*0.0001/'TB5'!B34</f>
        <v>1.9456085568396026E-2</v>
      </c>
      <c r="I34" s="579">
        <f>C34*0.0001/'TB5'!B34</f>
        <v>1.9735077834182227E-2</v>
      </c>
      <c r="J34" s="613"/>
      <c r="K34" s="579"/>
      <c r="L34" s="613"/>
      <c r="M34" s="599">
        <f>G34*0.0001/'TB5'!F34</f>
        <v>1.9824232348569705E-2</v>
      </c>
      <c r="P34" s="578">
        <f>H34-'TB1'!J35</f>
        <v>-2.528087290447345E-7</v>
      </c>
    </row>
    <row r="35" spans="1:16" s="98" customFormat="1" ht="15" customHeight="1">
      <c r="A35" s="102">
        <v>1939</v>
      </c>
      <c r="B35" s="457">
        <f>avgpeinc!AQ28</f>
        <v>2725632.5203317627</v>
      </c>
      <c r="C35" s="343">
        <f>avgpeinc!AR28</f>
        <v>2758472.9144840483</v>
      </c>
      <c r="D35" s="382"/>
      <c r="E35" s="342"/>
      <c r="F35" s="342"/>
      <c r="G35" s="99">
        <f>avgpeinc!AV28</f>
        <v>4233441.5086113904</v>
      </c>
      <c r="H35" s="569">
        <f>B35*0.0001/'TB5'!B35</f>
        <v>2.0117188942733587E-2</v>
      </c>
      <c r="I35" s="580">
        <f>C35*0.0001/'TB5'!B35</f>
        <v>2.0359575401358229E-2</v>
      </c>
      <c r="J35" s="614"/>
      <c r="K35" s="580"/>
      <c r="L35" s="614"/>
      <c r="M35" s="600">
        <f>G35*0.0001/'TB5'!F35</f>
        <v>2.0534684051731596E-2</v>
      </c>
      <c r="P35" s="578">
        <f>H35-'TB1'!J36</f>
        <v>0</v>
      </c>
    </row>
    <row r="36" spans="1:16" s="98" customFormat="1" ht="15" customHeight="1">
      <c r="A36" s="103">
        <v>1940</v>
      </c>
      <c r="B36" s="456">
        <f>avgpeinc!AQ29</f>
        <v>3539406.1001383574</v>
      </c>
      <c r="C36" s="344">
        <f>avgpeinc!AR29</f>
        <v>3570954.1998763103</v>
      </c>
      <c r="D36" s="381"/>
      <c r="E36" s="341"/>
      <c r="F36" s="341"/>
      <c r="G36" s="95">
        <f>avgpeinc!AV29</f>
        <v>5489351.707272592</v>
      </c>
      <c r="H36" s="568">
        <f>B36*0.0001/'TB5'!B36</f>
        <v>2.4082763548359726E-2</v>
      </c>
      <c r="I36" s="579">
        <f>C36*0.0001/'TB5'!B36</f>
        <v>2.4297422563147403E-2</v>
      </c>
      <c r="J36" s="613"/>
      <c r="K36" s="579"/>
      <c r="L36" s="613"/>
      <c r="M36" s="599">
        <f>G36*0.0001/'TB5'!F36</f>
        <v>2.4567861819453342E-2</v>
      </c>
      <c r="P36" s="578">
        <f>H36-'TB1'!J37</f>
        <v>1.4354445618258715E-9</v>
      </c>
    </row>
    <row r="37" spans="1:16" s="98" customFormat="1" ht="15" customHeight="1">
      <c r="A37" s="103">
        <v>1941</v>
      </c>
      <c r="B37" s="456">
        <f>avgpeinc!AQ30</f>
        <v>4305574.509151943</v>
      </c>
      <c r="C37" s="344">
        <f>avgpeinc!AR30</f>
        <v>4337052.5092146732</v>
      </c>
      <c r="D37" s="381"/>
      <c r="E37" s="341"/>
      <c r="F37" s="341"/>
      <c r="G37" s="95">
        <f>avgpeinc!AV30</f>
        <v>6743662.0260542333</v>
      </c>
      <c r="H37" s="568">
        <f>B37*0.0001/'TB5'!B37</f>
        <v>2.4707131413538738E-2</v>
      </c>
      <c r="I37" s="579">
        <f>C37*0.0001/'TB5'!B37</f>
        <v>2.4887764934694183E-2</v>
      </c>
      <c r="J37" s="613"/>
      <c r="K37" s="579"/>
      <c r="L37" s="613"/>
      <c r="M37" s="599">
        <f>G37*0.0001/'TB5'!F37</f>
        <v>2.5188526024799783E-2</v>
      </c>
      <c r="P37" s="578">
        <f>H37-'TB1'!J38</f>
        <v>0</v>
      </c>
    </row>
    <row r="38" spans="1:16" s="98" customFormat="1" ht="15" customHeight="1">
      <c r="A38" s="103">
        <v>1942</v>
      </c>
      <c r="B38" s="456">
        <f>avgpeinc!AQ31</f>
        <v>4870009.0981597146</v>
      </c>
      <c r="C38" s="344">
        <f>avgpeinc!AR31</f>
        <v>4908756.9690894121</v>
      </c>
      <c r="D38" s="381"/>
      <c r="E38" s="341"/>
      <c r="F38" s="341"/>
      <c r="G38" s="95">
        <f>avgpeinc!AV31</f>
        <v>7707479.7424708912</v>
      </c>
      <c r="H38" s="568">
        <f>B38*0.0001/'TB5'!B38</f>
        <v>2.363342850763667E-2</v>
      </c>
      <c r="I38" s="579">
        <f>C38*0.0001/'TB5'!B38</f>
        <v>2.3821466151711334E-2</v>
      </c>
      <c r="J38" s="613"/>
      <c r="K38" s="579"/>
      <c r="L38" s="613"/>
      <c r="M38" s="599">
        <f>G38*0.0001/'TB5'!F38</f>
        <v>2.4112484205826696E-2</v>
      </c>
      <c r="P38" s="578">
        <f>H38-'TB1'!J39</f>
        <v>1.5495283220770539E-7</v>
      </c>
    </row>
    <row r="39" spans="1:16" s="98" customFormat="1" ht="15" customHeight="1">
      <c r="A39" s="103">
        <v>1943</v>
      </c>
      <c r="B39" s="456">
        <f>avgpeinc!AQ32</f>
        <v>4519659.0109151667</v>
      </c>
      <c r="C39" s="344">
        <f>avgpeinc!AR32</f>
        <v>4564195.5699207615</v>
      </c>
      <c r="D39" s="381"/>
      <c r="E39" s="341"/>
      <c r="F39" s="341"/>
      <c r="G39" s="95">
        <f>avgpeinc!AV32</f>
        <v>7237884.1202453477</v>
      </c>
      <c r="H39" s="568">
        <f>B39*0.0001/'TB5'!B39</f>
        <v>1.9006610542878437E-2</v>
      </c>
      <c r="I39" s="579">
        <f>C39*0.0001/'TB5'!B39</f>
        <v>1.9193901006582661E-2</v>
      </c>
      <c r="J39" s="613"/>
      <c r="K39" s="579"/>
      <c r="L39" s="613"/>
      <c r="M39" s="599">
        <f>G39*0.0001/'TB5'!F39</f>
        <v>1.9483633025920388E-2</v>
      </c>
      <c r="P39" s="578">
        <f>H39-'TB1'!J40</f>
        <v>1.0082652200996134E-7</v>
      </c>
    </row>
    <row r="40" spans="1:16" s="98" customFormat="1" ht="15" customHeight="1">
      <c r="A40" s="103">
        <v>1944</v>
      </c>
      <c r="B40" s="456">
        <f>avgpeinc!AQ33</f>
        <v>4377650.4282907592</v>
      </c>
      <c r="C40" s="344">
        <f>avgpeinc!AR33</f>
        <v>4421907.3904351098</v>
      </c>
      <c r="D40" s="381"/>
      <c r="E40" s="341"/>
      <c r="F40" s="341"/>
      <c r="G40" s="95">
        <f>avgpeinc!AV33</f>
        <v>7082129.6052209847</v>
      </c>
      <c r="H40" s="568">
        <f>B40*0.0001/'TB5'!B40</f>
        <v>1.7833625970004589E-2</v>
      </c>
      <c r="I40" s="579">
        <f>C40*0.0001/'TB5'!B40</f>
        <v>1.8013919513854133E-2</v>
      </c>
      <c r="J40" s="613"/>
      <c r="K40" s="579"/>
      <c r="L40" s="613"/>
      <c r="M40" s="599">
        <f>G40*0.0001/'TB5'!F40</f>
        <v>1.8319589416916568E-2</v>
      </c>
      <c r="P40" s="578">
        <f>H40-'TB1'!J41</f>
        <v>1.062966940162946E-9</v>
      </c>
    </row>
    <row r="41" spans="1:16" s="98" customFormat="1" ht="15" customHeight="1">
      <c r="A41" s="103">
        <v>1945</v>
      </c>
      <c r="B41" s="456">
        <f>avgpeinc!AQ34</f>
        <v>3407344.9419551436</v>
      </c>
      <c r="C41" s="344">
        <f>avgpeinc!AR34</f>
        <v>3455785.8817466665</v>
      </c>
      <c r="D41" s="381"/>
      <c r="E41" s="341"/>
      <c r="F41" s="341"/>
      <c r="G41" s="95">
        <f>avgpeinc!AV34</f>
        <v>5577278.209745314</v>
      </c>
      <c r="H41" s="568">
        <f>B41*0.0001/'TB5'!B41</f>
        <v>1.4451512631722336E-2</v>
      </c>
      <c r="I41" s="579">
        <f>C41*0.0001/'TB5'!B41</f>
        <v>1.4656964344189111E-2</v>
      </c>
      <c r="J41" s="613"/>
      <c r="K41" s="579"/>
      <c r="L41" s="613"/>
      <c r="M41" s="599">
        <f>G41*0.0001/'TB5'!F41</f>
        <v>1.4894425504166628E-2</v>
      </c>
      <c r="P41" s="578">
        <f>H41-'TB1'!J42</f>
        <v>7.1494313981165791E-8</v>
      </c>
    </row>
    <row r="42" spans="1:16" s="98" customFormat="1" ht="15" customHeight="1">
      <c r="A42" s="103">
        <v>1946</v>
      </c>
      <c r="B42" s="456">
        <f>avgpeinc!AQ35</f>
        <v>2897677.1495194794</v>
      </c>
      <c r="C42" s="344">
        <f>avgpeinc!AR35</f>
        <v>2948367.0178788826</v>
      </c>
      <c r="D42" s="381"/>
      <c r="E42" s="341"/>
      <c r="F42" s="341"/>
      <c r="G42" s="95">
        <f>avgpeinc!AV35</f>
        <v>4776743.6210281188</v>
      </c>
      <c r="H42" s="568">
        <f>B42*0.0001/'TB5'!B42</f>
        <v>1.4058738419346786E-2</v>
      </c>
      <c r="I42" s="579">
        <f>C42*0.0001/'TB5'!B42</f>
        <v>1.4304671821518298E-2</v>
      </c>
      <c r="J42" s="613"/>
      <c r="K42" s="579"/>
      <c r="L42" s="613"/>
      <c r="M42" s="599">
        <f>G42*0.0001/'TB5'!F42</f>
        <v>1.4475840961520861E-2</v>
      </c>
      <c r="P42" s="578">
        <f>H42-'TB1'!J43</f>
        <v>0</v>
      </c>
    </row>
    <row r="43" spans="1:16" s="98" customFormat="1" ht="15" customHeight="1">
      <c r="A43" s="103">
        <v>1947</v>
      </c>
      <c r="B43" s="456">
        <f>avgpeinc!AQ36</f>
        <v>3405179.1432455238</v>
      </c>
      <c r="C43" s="344">
        <f>avgpeinc!AR36</f>
        <v>3445951.2467869744</v>
      </c>
      <c r="D43" s="381"/>
      <c r="E43" s="341"/>
      <c r="F43" s="341"/>
      <c r="G43" s="95">
        <f>avgpeinc!AV36</f>
        <v>5597010.8852053676</v>
      </c>
      <c r="H43" s="568">
        <f>B43*0.0001/'TB5'!B43</f>
        <v>1.705855962983626E-2</v>
      </c>
      <c r="I43" s="579">
        <f>C43*0.0001/'TB5'!B43</f>
        <v>1.726281125074593E-2</v>
      </c>
      <c r="J43" s="613"/>
      <c r="K43" s="579"/>
      <c r="L43" s="613"/>
      <c r="M43" s="599">
        <f>G43*0.0001/'TB5'!F43</f>
        <v>1.7525271311188598E-2</v>
      </c>
      <c r="P43" s="578">
        <f>H43-'TB1'!J44</f>
        <v>1.0167693874352235E-9</v>
      </c>
    </row>
    <row r="44" spans="1:16" s="98" customFormat="1" ht="15" customHeight="1">
      <c r="A44" s="103">
        <v>1948</v>
      </c>
      <c r="B44" s="456">
        <f>avgpeinc!AQ37</f>
        <v>4058547.6888003177</v>
      </c>
      <c r="C44" s="344">
        <f>avgpeinc!AR37</f>
        <v>4097549.4560328876</v>
      </c>
      <c r="D44" s="381"/>
      <c r="E44" s="341"/>
      <c r="F44" s="341"/>
      <c r="G44" s="95">
        <f>avgpeinc!AV37</f>
        <v>6686595.7382212728</v>
      </c>
      <c r="H44" s="568">
        <f>B44*0.0001/'TB5'!B44</f>
        <v>1.9423765867424638E-2</v>
      </c>
      <c r="I44" s="579">
        <f>C44*0.0001/'TB5'!B44</f>
        <v>1.9610424064698442E-2</v>
      </c>
      <c r="J44" s="613"/>
      <c r="K44" s="579"/>
      <c r="L44" s="613"/>
      <c r="M44" s="599">
        <f>G44*0.0001/'TB5'!F44</f>
        <v>1.9953256625649413E-2</v>
      </c>
      <c r="P44" s="578">
        <f>H44-'TB1'!J45</f>
        <v>-2.3154933248559217E-9</v>
      </c>
    </row>
    <row r="45" spans="1:16" s="98" customFormat="1" ht="15" customHeight="1">
      <c r="A45" s="102">
        <v>1949</v>
      </c>
      <c r="B45" s="457">
        <f>avgpeinc!AQ38</f>
        <v>3927970.422622127</v>
      </c>
      <c r="C45" s="343">
        <f>avgpeinc!AR38</f>
        <v>3962305.4329661825</v>
      </c>
      <c r="D45" s="382"/>
      <c r="E45" s="342"/>
      <c r="F45" s="342"/>
      <c r="G45" s="99">
        <f>avgpeinc!AV38</f>
        <v>6485289.2692449586</v>
      </c>
      <c r="H45" s="569">
        <f>B45*0.0001/'TB5'!B45</f>
        <v>1.9410875515230613E-2</v>
      </c>
      <c r="I45" s="580">
        <f>C45*0.0001/'TB5'!B45</f>
        <v>1.9580549046315329E-2</v>
      </c>
      <c r="J45" s="614"/>
      <c r="K45" s="580"/>
      <c r="L45" s="614"/>
      <c r="M45" s="600">
        <f>G45*0.0001/'TB5'!F45</f>
        <v>1.9932707424638825E-2</v>
      </c>
      <c r="P45" s="578">
        <f>H45-'TB1'!J46</f>
        <v>-8.0988483790872534E-8</v>
      </c>
    </row>
    <row r="46" spans="1:16" s="98" customFormat="1" ht="15" customHeight="1">
      <c r="A46" s="103">
        <v>1950</v>
      </c>
      <c r="B46" s="456">
        <f>avgpeinc!AQ39</f>
        <v>3570845.7247238662</v>
      </c>
      <c r="C46" s="344">
        <f>avgpeinc!AR39</f>
        <v>3607419.5362031031</v>
      </c>
      <c r="D46" s="381"/>
      <c r="E46" s="341"/>
      <c r="F46" s="341"/>
      <c r="G46" s="95">
        <f>avgpeinc!AV39</f>
        <v>5913672.8450200418</v>
      </c>
      <c r="H46" s="568">
        <f>B46*0.0001/'TB5'!B46</f>
        <v>1.6205898104288515E-2</v>
      </c>
      <c r="I46" s="579">
        <f>C46*0.0001/'TB5'!B46</f>
        <v>1.6371884402160232E-2</v>
      </c>
      <c r="J46" s="613"/>
      <c r="K46" s="579"/>
      <c r="L46" s="613"/>
      <c r="M46" s="599">
        <f>G46*0.0001/'TB5'!F46</f>
        <v>1.6722153456201833E-2</v>
      </c>
      <c r="P46" s="578">
        <f>H46-'TB1'!J47</f>
        <v>0</v>
      </c>
    </row>
    <row r="47" spans="1:16" s="98" customFormat="1" ht="15" customHeight="1">
      <c r="A47" s="103">
        <v>1951</v>
      </c>
      <c r="B47" s="456">
        <f>avgpeinc!AQ40</f>
        <v>4051103.1128019211</v>
      </c>
      <c r="C47" s="344">
        <f>avgpeinc!AR40</f>
        <v>4092647.6180415885</v>
      </c>
      <c r="D47" s="381"/>
      <c r="E47" s="341"/>
      <c r="F47" s="341"/>
      <c r="G47" s="95">
        <f>avgpeinc!AV40</f>
        <v>6700658.772465501</v>
      </c>
      <c r="H47" s="568">
        <f>B47*0.0001/'TB5'!B47</f>
        <v>1.7180360392762706E-2</v>
      </c>
      <c r="I47" s="579">
        <f>C47*0.0001/'TB5'!B47</f>
        <v>1.7356546866540916E-2</v>
      </c>
      <c r="J47" s="613"/>
      <c r="K47" s="579"/>
      <c r="L47" s="613"/>
      <c r="M47" s="599">
        <f>G47*0.0001/'TB5'!F47</f>
        <v>1.7663217958639177E-2</v>
      </c>
      <c r="P47" s="578">
        <f>H47-'TB1'!J48</f>
        <v>1.0240292780405724E-9</v>
      </c>
    </row>
    <row r="48" spans="1:16" s="98" customFormat="1" ht="15" customHeight="1">
      <c r="A48" s="103">
        <v>1952</v>
      </c>
      <c r="B48" s="456">
        <f>avgpeinc!AQ41</f>
        <v>3964260.9898328152</v>
      </c>
      <c r="C48" s="344">
        <f>avgpeinc!AR41</f>
        <v>4005586.95384451</v>
      </c>
      <c r="D48" s="381"/>
      <c r="E48" s="341"/>
      <c r="F48" s="341"/>
      <c r="G48" s="95">
        <f>avgpeinc!AV41</f>
        <v>6573386.7826410029</v>
      </c>
      <c r="H48" s="568">
        <f>B48*0.0001/'TB5'!B48</f>
        <v>1.6391632793648803E-2</v>
      </c>
      <c r="I48" s="579">
        <f>C48*0.0001/'TB5'!B48</f>
        <v>1.6562509541839847E-2</v>
      </c>
      <c r="J48" s="613"/>
      <c r="K48" s="579"/>
      <c r="L48" s="613"/>
      <c r="M48" s="599">
        <f>G48*0.0001/'TB5'!F48</f>
        <v>1.686638837881033E-2</v>
      </c>
      <c r="P48" s="578">
        <f>H48-'TB1'!J49</f>
        <v>-5.0804907399115695E-8</v>
      </c>
    </row>
    <row r="49" spans="1:16" s="98" customFormat="1" ht="15" customHeight="1">
      <c r="A49" s="103">
        <v>1953</v>
      </c>
      <c r="B49" s="456">
        <f>avgpeinc!AQ42</f>
        <v>3879440.6482397416</v>
      </c>
      <c r="C49" s="344">
        <f>avgpeinc!AR42</f>
        <v>3920175.5281643691</v>
      </c>
      <c r="D49" s="381"/>
      <c r="E49" s="341"/>
      <c r="F49" s="341"/>
      <c r="G49" s="95">
        <f>avgpeinc!AV42</f>
        <v>6436304.5098945787</v>
      </c>
      <c r="H49" s="568">
        <f>B49*0.0001/'TB5'!B49</f>
        <v>1.5553900229063753E-2</v>
      </c>
      <c r="I49" s="579">
        <f>C49*0.0001/'TB5'!B49</f>
        <v>1.5717219200956783E-2</v>
      </c>
      <c r="J49" s="613"/>
      <c r="K49" s="579"/>
      <c r="L49" s="613"/>
      <c r="M49" s="599">
        <f>G49*0.0001/'TB5'!F49</f>
        <v>1.6007720249587191E-2</v>
      </c>
      <c r="P49" s="578">
        <f>H49-'TB1'!J50</f>
        <v>4.5427150204696565E-8</v>
      </c>
    </row>
    <row r="50" spans="1:16" s="98" customFormat="1" ht="15" customHeight="1">
      <c r="A50" s="103">
        <v>1954</v>
      </c>
      <c r="B50" s="456">
        <f>avgpeinc!AQ43</f>
        <v>3837944.262625597</v>
      </c>
      <c r="C50" s="344">
        <f>avgpeinc!AR43</f>
        <v>3875889.1202981896</v>
      </c>
      <c r="D50" s="381"/>
      <c r="E50" s="341"/>
      <c r="F50" s="341"/>
      <c r="G50" s="95">
        <f>avgpeinc!AV43</f>
        <v>6370171.5393356485</v>
      </c>
      <c r="H50" s="568">
        <f>B50*0.0001/'TB5'!B50</f>
        <v>1.5709436101707493E-2</v>
      </c>
      <c r="I50" s="579">
        <f>C50*0.0001/'TB5'!B50</f>
        <v>1.5864751623821973E-2</v>
      </c>
      <c r="J50" s="613"/>
      <c r="K50" s="579"/>
      <c r="L50" s="613"/>
      <c r="M50" s="599">
        <f>G50*0.0001/'TB5'!F50</f>
        <v>1.6181467918966078E-2</v>
      </c>
      <c r="P50" s="578">
        <f>H50-'TB1'!J51</f>
        <v>0</v>
      </c>
    </row>
    <row r="51" spans="1:16" s="98" customFormat="1" ht="15" customHeight="1">
      <c r="A51" s="103">
        <v>1955</v>
      </c>
      <c r="B51" s="456">
        <f>avgpeinc!AQ44</f>
        <v>4795330.1004160084</v>
      </c>
      <c r="C51" s="344">
        <f>avgpeinc!AR44</f>
        <v>4829080.0134481555</v>
      </c>
      <c r="D51" s="381"/>
      <c r="E51" s="341"/>
      <c r="F51" s="341"/>
      <c r="G51" s="95">
        <f>avgpeinc!AV44</f>
        <v>7941731.2522039954</v>
      </c>
      <c r="H51" s="568">
        <f>B51*0.0001/'TB5'!B51</f>
        <v>1.8326428724936346E-2</v>
      </c>
      <c r="I51" s="579">
        <f>C51*0.0001/'TB5'!B51</f>
        <v>1.8455411581737548E-2</v>
      </c>
      <c r="J51" s="613"/>
      <c r="K51" s="579"/>
      <c r="L51" s="613"/>
      <c r="M51" s="599">
        <f>G51*0.0001/'TB5'!F51</f>
        <v>1.8850777775842653E-2</v>
      </c>
      <c r="P51" s="578">
        <f>H51-'TB1'!J52</f>
        <v>1.0923402737894605E-9</v>
      </c>
    </row>
    <row r="52" spans="1:16" s="98" customFormat="1" ht="15" customHeight="1">
      <c r="A52" s="103">
        <v>1956</v>
      </c>
      <c r="B52" s="456">
        <f>avgpeinc!AQ45</f>
        <v>4436949.7487889705</v>
      </c>
      <c r="C52" s="344">
        <f>avgpeinc!AR45</f>
        <v>4473120.5353182545</v>
      </c>
      <c r="D52" s="381"/>
      <c r="E52" s="341"/>
      <c r="F52" s="341"/>
      <c r="G52" s="95">
        <f>avgpeinc!AV45</f>
        <v>7359602.8944847016</v>
      </c>
      <c r="H52" s="568">
        <f>B52*0.0001/'TB5'!B52</f>
        <v>1.6636243965266063E-2</v>
      </c>
      <c r="I52" s="579">
        <f>C52*0.0001/'TB5'!B52</f>
        <v>1.6771865521331909E-2</v>
      </c>
      <c r="J52" s="613"/>
      <c r="K52" s="579"/>
      <c r="L52" s="613"/>
      <c r="M52" s="599">
        <f>G52*0.0001/'TB5'!F52</f>
        <v>1.7137419066266903E-2</v>
      </c>
      <c r="P52" s="578">
        <f>H52-'TB1'!J53</f>
        <v>0</v>
      </c>
    </row>
    <row r="53" spans="1:16" s="98" customFormat="1" ht="15" customHeight="1">
      <c r="A53" s="103">
        <v>1957</v>
      </c>
      <c r="B53" s="456">
        <f>avgpeinc!AQ46</f>
        <v>4188913.217382757</v>
      </c>
      <c r="C53" s="344">
        <f>avgpeinc!AR46</f>
        <v>4225838.2871238189</v>
      </c>
      <c r="D53" s="381"/>
      <c r="E53" s="341"/>
      <c r="F53" s="341"/>
      <c r="G53" s="95">
        <f>avgpeinc!AV46</f>
        <v>6951489.8246857021</v>
      </c>
      <c r="H53" s="568">
        <f>B53*0.0001/'TB5'!B53</f>
        <v>1.5676419347508144E-2</v>
      </c>
      <c r="I53" s="579">
        <f>C53*0.0001/'TB5'!B53</f>
        <v>1.5814606234573456E-2</v>
      </c>
      <c r="J53" s="613"/>
      <c r="K53" s="579"/>
      <c r="L53" s="613"/>
      <c r="M53" s="599">
        <f>G53*0.0001/'TB5'!F53</f>
        <v>1.6163868309845255E-2</v>
      </c>
      <c r="P53" s="578">
        <f>H53-'TB1'!J54</f>
        <v>-3.7375496260427798E-8</v>
      </c>
    </row>
    <row r="54" spans="1:16" s="98" customFormat="1" ht="15" customHeight="1">
      <c r="A54" s="103">
        <v>1958</v>
      </c>
      <c r="B54" s="456">
        <f>avgpeinc!AQ47</f>
        <v>3667018.9538228302</v>
      </c>
      <c r="C54" s="344">
        <f>avgpeinc!AR47</f>
        <v>3706410.7632059315</v>
      </c>
      <c r="D54" s="381"/>
      <c r="E54" s="341"/>
      <c r="F54" s="341"/>
      <c r="G54" s="95">
        <f>avgpeinc!AV47</f>
        <v>6093828.2250978639</v>
      </c>
      <c r="H54" s="568">
        <f>B54*0.0001/'TB5'!B54</f>
        <v>1.4116027804393517E-2</v>
      </c>
      <c r="I54" s="579">
        <f>C54*0.0001/'TB5'!B54</f>
        <v>1.4267664838049299E-2</v>
      </c>
      <c r="J54" s="613"/>
      <c r="K54" s="579"/>
      <c r="L54" s="613"/>
      <c r="M54" s="599">
        <f>G54*0.0001/'TB5'!F54</f>
        <v>1.4575373694871415E-2</v>
      </c>
      <c r="P54" s="578">
        <f>H54-'TB1'!J55</f>
        <v>8.413808209178919E-10</v>
      </c>
    </row>
    <row r="55" spans="1:16" s="98" customFormat="1" ht="15" customHeight="1">
      <c r="A55" s="102">
        <v>1959</v>
      </c>
      <c r="B55" s="457">
        <f>avgpeinc!AQ48</f>
        <v>4311835.3449072726</v>
      </c>
      <c r="C55" s="343">
        <f>avgpeinc!AR48</f>
        <v>4344708.9032794842</v>
      </c>
      <c r="D55" s="382"/>
      <c r="E55" s="342"/>
      <c r="F55" s="342"/>
      <c r="G55" s="99">
        <f>avgpeinc!AV48</f>
        <v>7201197.0058323806</v>
      </c>
      <c r="H55" s="569">
        <f>B55*0.0001/'TB5'!B55</f>
        <v>1.5642039496098756E-2</v>
      </c>
      <c r="I55" s="580">
        <f>C55*0.0001/'TB5'!B55</f>
        <v>1.5761294861228313E-2</v>
      </c>
      <c r="J55" s="614"/>
      <c r="K55" s="580"/>
      <c r="L55" s="614"/>
      <c r="M55" s="600">
        <f>G55*0.0001/'TB5'!F55</f>
        <v>1.6150698046684234E-2</v>
      </c>
      <c r="P55" s="578">
        <f>H55-'TB1'!J56</f>
        <v>0</v>
      </c>
    </row>
    <row r="56" spans="1:16">
      <c r="A56" s="78">
        <v>1960</v>
      </c>
      <c r="B56" s="456">
        <f>avgpeinc!AQ49</f>
        <v>4646574.1759015089</v>
      </c>
      <c r="C56" s="344">
        <f>avgpeinc!AR49</f>
        <v>4679483.1392797809</v>
      </c>
      <c r="D56" s="381"/>
      <c r="E56" s="341"/>
      <c r="F56" s="341"/>
      <c r="G56" s="95">
        <f>avgpeinc!AV49</f>
        <v>7754176.4232816547</v>
      </c>
      <c r="H56" s="568">
        <f>B56*0.0001/'TB5'!B56</f>
        <v>1.6543699734804133E-2</v>
      </c>
      <c r="I56" s="579">
        <f>C56*0.0001/'TB5'!B56</f>
        <v>1.6660869070341141E-2</v>
      </c>
      <c r="J56" s="613"/>
      <c r="K56" s="579"/>
      <c r="L56" s="613"/>
      <c r="M56" s="599">
        <f>G56*0.0001/'TB5'!F56</f>
        <v>1.7034220446073878E-2</v>
      </c>
      <c r="P56" s="578">
        <f>H56-'TB1'!J57</f>
        <v>0</v>
      </c>
    </row>
    <row r="57" spans="1:16">
      <c r="A57" s="78">
        <v>1961</v>
      </c>
      <c r="B57" s="456">
        <f>avgpeinc!AQ50</f>
        <v>4754909.5982786119</v>
      </c>
      <c r="C57" s="344">
        <f>avgpeinc!AR50</f>
        <v>4788596.8776936121</v>
      </c>
      <c r="D57" s="381"/>
      <c r="E57" s="341"/>
      <c r="F57" s="341"/>
      <c r="G57" s="95">
        <f>avgpeinc!AV50</f>
        <v>7861485.0173445502</v>
      </c>
      <c r="H57" s="568">
        <f>B57*0.0001/'TB5'!B57</f>
        <v>1.6725714754272897E-2</v>
      </c>
      <c r="I57" s="579">
        <f>C57*0.0001/'TB5'!B57</f>
        <v>1.6844212028447526E-2</v>
      </c>
      <c r="J57" s="613"/>
      <c r="K57" s="579"/>
      <c r="L57" s="613"/>
      <c r="M57" s="599">
        <f>G57*0.0001/'TB5'!F57</f>
        <v>1.7213412639939973E-2</v>
      </c>
      <c r="P57" s="578">
        <f>H57-'TB1'!J58</f>
        <v>9.9693028485225987E-10</v>
      </c>
    </row>
    <row r="58" spans="1:16">
      <c r="A58" s="78">
        <v>1962</v>
      </c>
      <c r="B58" s="458">
        <f>avgpeinc!AQ51</f>
        <v>5038214.5809513126</v>
      </c>
      <c r="C58" s="345">
        <f>avgpeinc!AR51</f>
        <v>5066676.1119572241</v>
      </c>
      <c r="D58" s="561">
        <f>avgpeinc!AS51</f>
        <v>4320670.8775576055</v>
      </c>
      <c r="E58" s="561">
        <f>avgpeinc!AT51</f>
        <v>5126991.1692871684</v>
      </c>
      <c r="F58" s="561">
        <f>avgpeinc!AU51</f>
        <v>4999600.000380002</v>
      </c>
      <c r="G58" s="92">
        <f>avgpeinc!AV51</f>
        <v>8247501.0365748815</v>
      </c>
      <c r="H58" s="570">
        <f>B58*0.0001/'TB5'!B58</f>
        <v>1.6865633428096771E-2</v>
      </c>
      <c r="I58" s="581">
        <f>C58*0.0001/'TB5'!B58</f>
        <v>1.6960909590125084E-2</v>
      </c>
      <c r="J58" s="581">
        <f>D58*0.0001/'TB5'!C58</f>
        <v>1.4311203733086589E-2</v>
      </c>
      <c r="K58" s="581">
        <f>E58*0.0001/'TB5'!D58</f>
        <v>1.2188164517283441E-2</v>
      </c>
      <c r="L58" s="581">
        <f>F58*0.0001/'TB5'!E58</f>
        <v>2.7174897491931912E-2</v>
      </c>
      <c r="M58" s="588">
        <f>G58*0.0001/'TB5'!F58</f>
        <v>1.7320321872830391E-2</v>
      </c>
      <c r="P58" s="578">
        <f>H58-'TB1'!J59</f>
        <v>0</v>
      </c>
    </row>
    <row r="59" spans="1:16">
      <c r="A59" s="78">
        <v>1963</v>
      </c>
      <c r="B59" s="459">
        <f>avgpeinc!AQ52</f>
        <v>5440328.7207264667</v>
      </c>
      <c r="C59" s="346">
        <f>avgpeinc!AR52</f>
        <v>5471686.6894006077</v>
      </c>
      <c r="D59" s="562">
        <f>avgpeinc!AS52</f>
        <v>4717994.0086494721</v>
      </c>
      <c r="E59" s="562">
        <f>avgpeinc!AT52</f>
        <v>5542765.6242164988</v>
      </c>
      <c r="F59" s="562">
        <f>avgpeinc!AU52</f>
        <v>5450571.0572607052</v>
      </c>
      <c r="G59" s="73">
        <f>avgpeinc!AV52</f>
        <v>8926351.1678192355</v>
      </c>
      <c r="H59" s="571">
        <f>B59*0.0001/'TB5'!B59</f>
        <v>1.7616166733205318E-2</v>
      </c>
      <c r="I59" s="582">
        <f>C59*0.0001/'TB5'!B59</f>
        <v>1.771770603954792E-2</v>
      </c>
      <c r="J59" s="589">
        <f>D59*0.0001/'TB5'!C59</f>
        <v>1.5066618135503336E-2</v>
      </c>
      <c r="K59" s="582">
        <f>E59*0.0001/'TB5'!D59</f>
        <v>1.2704510647310137E-2</v>
      </c>
      <c r="L59" s="589">
        <f>F59*0.0001/'TB5'!E59</f>
        <v>2.8562718259418203E-2</v>
      </c>
      <c r="M59" s="590">
        <f>G59*0.0001/'TB5'!F59</f>
        <v>1.819794345647097E-2</v>
      </c>
      <c r="P59" s="578">
        <f>H59-'TB1'!J60</f>
        <v>0</v>
      </c>
    </row>
    <row r="60" spans="1:16">
      <c r="A60" s="78">
        <v>1964</v>
      </c>
      <c r="B60" s="459">
        <f>avgpeinc!AQ53</f>
        <v>5902529.7796783522</v>
      </c>
      <c r="C60" s="346">
        <f>avgpeinc!AR53</f>
        <v>5935663.108617763</v>
      </c>
      <c r="D60" s="562">
        <f>avgpeinc!AS53</f>
        <v>5115317.1397413397</v>
      </c>
      <c r="E60" s="562">
        <f>avgpeinc!AT53</f>
        <v>5958540.0791458283</v>
      </c>
      <c r="F60" s="562">
        <f>avgpeinc!AU53</f>
        <v>5901542.1141414074</v>
      </c>
      <c r="G60" s="73">
        <f>avgpeinc!AV53</f>
        <v>9716423.4031384327</v>
      </c>
      <c r="H60" s="571">
        <f>B60*0.0001/'TB5'!B60</f>
        <v>1.8361952155828476E-2</v>
      </c>
      <c r="I60" s="582">
        <f>C60*0.0001/'TB5'!B60</f>
        <v>1.8465025350451466E-2</v>
      </c>
      <c r="J60" s="589">
        <f>D60*0.0001/'TB5'!C60</f>
        <v>1.576970890164375E-2</v>
      </c>
      <c r="K60" s="582">
        <f>E60*0.0001/'TB5'!D60</f>
        <v>1.3185139745473863E-2</v>
      </c>
      <c r="L60" s="589">
        <f>F60*0.0001/'TB5'!E60</f>
        <v>2.9854362830519673E-2</v>
      </c>
      <c r="M60" s="590">
        <f>G60*0.0001/'TB5'!F60</f>
        <v>1.9075565040111545E-2</v>
      </c>
      <c r="P60" s="578">
        <f>H60-'TB1'!J61</f>
        <v>0</v>
      </c>
    </row>
    <row r="61" spans="1:16">
      <c r="A61" s="78">
        <v>1965</v>
      </c>
      <c r="B61" s="459">
        <f>avgpeinc!AQ54</f>
        <v>6133104.9204102568</v>
      </c>
      <c r="C61" s="346">
        <f>avgpeinc!AR54</f>
        <v>6170554.4977569273</v>
      </c>
      <c r="D61" s="562">
        <f>avgpeinc!AS54</f>
        <v>5354022.8605680652</v>
      </c>
      <c r="E61" s="562">
        <f>avgpeinc!AT54</f>
        <v>6160235.2545304727</v>
      </c>
      <c r="F61" s="562">
        <f>avgpeinc!AU54</f>
        <v>6150796.473035736</v>
      </c>
      <c r="G61" s="73">
        <f>avgpeinc!AV54</f>
        <v>10081674.749121925</v>
      </c>
      <c r="H61" s="571">
        <f>B61*0.0001/'TB5'!B61</f>
        <v>1.8140708096325397E-2</v>
      </c>
      <c r="I61" s="582">
        <f>C61*0.0001/'TB5'!B61</f>
        <v>1.8251477740705013E-2</v>
      </c>
      <c r="J61" s="589">
        <f>D61*0.0001/'TB5'!C61</f>
        <v>1.5707898258189846E-2</v>
      </c>
      <c r="K61" s="582">
        <f>E61*0.0001/'TB5'!D61</f>
        <v>1.2963831103474205E-2</v>
      </c>
      <c r="L61" s="589">
        <f>F61*0.0001/'TB5'!E61</f>
        <v>2.9712493199383676E-2</v>
      </c>
      <c r="M61" s="590">
        <f>G61*0.0001/'TB5'!F61</f>
        <v>1.8851788714528084E-2</v>
      </c>
      <c r="P61" s="578">
        <f>H61-'TB1'!J62</f>
        <v>0</v>
      </c>
    </row>
    <row r="62" spans="1:16">
      <c r="A62" s="78">
        <v>1966</v>
      </c>
      <c r="B62" s="459">
        <f>avgpeinc!AQ55</f>
        <v>6341044.9133645659</v>
      </c>
      <c r="C62" s="346">
        <f>avgpeinc!AR55</f>
        <v>6381326.3787314817</v>
      </c>
      <c r="D62" s="562">
        <f>avgpeinc!AS55</f>
        <v>5592728.5813947897</v>
      </c>
      <c r="E62" s="562">
        <f>avgpeinc!AT55</f>
        <v>6361930.429915118</v>
      </c>
      <c r="F62" s="562">
        <f>avgpeinc!AU55</f>
        <v>6400050.8319300637</v>
      </c>
      <c r="G62" s="73">
        <f>avgpeinc!AV55</f>
        <v>10396023.698199302</v>
      </c>
      <c r="H62" s="571">
        <f>B62*0.0001/'TB5'!B62</f>
        <v>1.7920400947332382E-2</v>
      </c>
      <c r="I62" s="582">
        <f>C62*0.0001/'TB5'!B62</f>
        <v>1.8034240230917931E-2</v>
      </c>
      <c r="J62" s="589">
        <f>D62*0.0001/'TB5'!C62</f>
        <v>1.5651786699891087E-2</v>
      </c>
      <c r="K62" s="582">
        <f>E62*0.0001/'TB5'!D62</f>
        <v>1.2763188220560551E-2</v>
      </c>
      <c r="L62" s="589">
        <f>F62*0.0001/'TB5'!E62</f>
        <v>2.9582863673567775E-2</v>
      </c>
      <c r="M62" s="590">
        <f>G62*0.0001/'TB5'!F62</f>
        <v>1.8628012388944629E-2</v>
      </c>
      <c r="P62" s="578">
        <f>H62-'TB1'!J63</f>
        <v>0</v>
      </c>
    </row>
    <row r="63" spans="1:16">
      <c r="A63" s="78">
        <v>1967</v>
      </c>
      <c r="B63" s="459">
        <f>avgpeinc!AQ56</f>
        <v>6002844.1667303815</v>
      </c>
      <c r="C63" s="346">
        <f>avgpeinc!AR56</f>
        <v>6052978.7682804586</v>
      </c>
      <c r="D63" s="562">
        <f>avgpeinc!AS56</f>
        <v>5494726.3727161745</v>
      </c>
      <c r="E63" s="562">
        <f>avgpeinc!AT56</f>
        <v>6201562.88536165</v>
      </c>
      <c r="F63" s="562">
        <f>avgpeinc!AU56</f>
        <v>5896054.2718440481</v>
      </c>
      <c r="G63" s="73">
        <f>avgpeinc!AV56</f>
        <v>9845879.2689370811</v>
      </c>
      <c r="H63" s="572">
        <f>B63*0.0001/'TB5'!B63</f>
        <v>1.6733080148696899E-2</v>
      </c>
      <c r="I63" s="583">
        <f>C63*0.0001/'TB5'!B63</f>
        <v>1.6872831620275971E-2</v>
      </c>
      <c r="J63" s="589">
        <f>D63*0.0001/'TB5'!C63</f>
        <v>1.5028356574475765E-2</v>
      </c>
      <c r="K63" s="582">
        <f>E63*0.0001/'TB5'!D63</f>
        <v>1.2409403687343001E-2</v>
      </c>
      <c r="L63" s="589">
        <f>F63*0.0001/'TB5'!E63</f>
        <v>2.6475475635379542E-2</v>
      </c>
      <c r="M63" s="590">
        <f>G63*0.0001/'TB5'!F63</f>
        <v>1.7416662070900205E-2</v>
      </c>
      <c r="P63" s="578">
        <f>H63-'TB1'!J64</f>
        <v>0</v>
      </c>
    </row>
    <row r="64" spans="1:16">
      <c r="A64" s="78">
        <v>1968</v>
      </c>
      <c r="B64" s="459">
        <f>avgpeinc!AQ57</f>
        <v>6251755.2431456484</v>
      </c>
      <c r="C64" s="346">
        <f>avgpeinc!AR57</f>
        <v>6303021.9863754837</v>
      </c>
      <c r="D64" s="562">
        <f>avgpeinc!AS57</f>
        <v>5813941.9242295632</v>
      </c>
      <c r="E64" s="562">
        <f>avgpeinc!AT57</f>
        <v>6469539.1988248872</v>
      </c>
      <c r="F64" s="562">
        <f>avgpeinc!AU57</f>
        <v>6139225.5875308923</v>
      </c>
      <c r="G64" s="73">
        <f>avgpeinc!AV57</f>
        <v>10300279.946786605</v>
      </c>
      <c r="H64" s="572">
        <f>B64*0.0001/'TB5'!B64</f>
        <v>1.6936034429818392E-2</v>
      </c>
      <c r="I64" s="583">
        <f>C64*0.0001/'TB5'!B64</f>
        <v>1.7074916278943416E-2</v>
      </c>
      <c r="J64" s="589">
        <f>D64*0.0001/'TB5'!C64</f>
        <v>1.5467591350898145E-2</v>
      </c>
      <c r="K64" s="582">
        <f>E64*0.0001/'TB5'!D64</f>
        <v>1.2659917760174721E-2</v>
      </c>
      <c r="L64" s="589">
        <f>F64*0.0001/'TB5'!E64</f>
        <v>2.6459636515937746E-2</v>
      </c>
      <c r="M64" s="590">
        <f>G64*0.0001/'TB5'!F64</f>
        <v>1.7605492961592969E-2</v>
      </c>
      <c r="P64" s="578">
        <f>H64-'TB1'!J65</f>
        <v>0</v>
      </c>
    </row>
    <row r="65" spans="1:16">
      <c r="A65" s="83">
        <v>1969</v>
      </c>
      <c r="B65" s="460">
        <f>avgpeinc!AQ58</f>
        <v>6011445.5885893553</v>
      </c>
      <c r="C65" s="347">
        <f>avgpeinc!AR58</f>
        <v>6059993.7421002463</v>
      </c>
      <c r="D65" s="564">
        <f>avgpeinc!AS58</f>
        <v>5542632.7083849283</v>
      </c>
      <c r="E65" s="564">
        <f>avgpeinc!AT58</f>
        <v>6238327.7158406842</v>
      </c>
      <c r="F65" s="564">
        <f>avgpeinc!AU58</f>
        <v>5867415.5688744206</v>
      </c>
      <c r="G65" s="79">
        <f>avgpeinc!AV58</f>
        <v>9933464.712716544</v>
      </c>
      <c r="H65" s="573">
        <f>B65*0.0001/'TB5'!B65</f>
        <v>1.6069998615421355E-2</v>
      </c>
      <c r="I65" s="584">
        <f>C65*0.0001/'TB5'!B65</f>
        <v>1.6199779172893614E-2</v>
      </c>
      <c r="J65" s="591">
        <f>D65*0.0001/'TB5'!C65</f>
        <v>1.4553236949723212E-2</v>
      </c>
      <c r="K65" s="585">
        <f>E65*0.0001/'TB5'!D65</f>
        <v>1.206446955620777E-2</v>
      </c>
      <c r="L65" s="591">
        <f>F65*0.0001/'TB5'!E65</f>
        <v>2.4949799379101027E-2</v>
      </c>
      <c r="M65" s="592">
        <f>G65*0.0001/'TB5'!F65</f>
        <v>1.6692839126335457E-2</v>
      </c>
      <c r="P65" s="578">
        <f>H65-'TB1'!J66</f>
        <v>0</v>
      </c>
    </row>
    <row r="66" spans="1:16">
      <c r="A66" s="78">
        <v>1970</v>
      </c>
      <c r="B66" s="459">
        <f>avgpeinc!AQ59</f>
        <v>5129922.6309243925</v>
      </c>
      <c r="C66" s="346">
        <f>avgpeinc!AR59</f>
        <v>5182293.9235894931</v>
      </c>
      <c r="D66" s="562">
        <f>avgpeinc!AS59</f>
        <v>4682965.819782448</v>
      </c>
      <c r="E66" s="562">
        <f>avgpeinc!AT59</f>
        <v>5400400.63520231</v>
      </c>
      <c r="F66" s="562">
        <f>avgpeinc!AU59</f>
        <v>4961576.0224065185</v>
      </c>
      <c r="G66" s="73">
        <f>avgpeinc!AV59</f>
        <v>8473191.2197514754</v>
      </c>
      <c r="H66" s="572">
        <f>B66*0.0001/'TB5'!B66</f>
        <v>1.4054309955099598E-2</v>
      </c>
      <c r="I66" s="583">
        <f>C66*0.0001/'TB5'!B66</f>
        <v>1.4197790165781043E-2</v>
      </c>
      <c r="J66" s="589">
        <f>D66*0.0001/'TB5'!C66</f>
        <v>1.2642710746149532E-2</v>
      </c>
      <c r="K66" s="582">
        <f>E66*0.0001/'TB5'!D66</f>
        <v>1.0709740348829653E-2</v>
      </c>
      <c r="L66" s="589">
        <f>F66*0.0001/'TB5'!E66</f>
        <v>2.1542467897234019E-2</v>
      </c>
      <c r="M66" s="590">
        <f>G66*0.0001/'TB5'!F66</f>
        <v>1.4557813883584458E-2</v>
      </c>
      <c r="P66" s="578">
        <f>H66-'TB1'!J67</f>
        <v>0</v>
      </c>
    </row>
    <row r="67" spans="1:16">
      <c r="A67" s="78">
        <v>1971</v>
      </c>
      <c r="B67" s="459">
        <f>avgpeinc!AQ60</f>
        <v>5109120.6800718782</v>
      </c>
      <c r="C67" s="346">
        <f>avgpeinc!AR60</f>
        <v>5169800.6156830722</v>
      </c>
      <c r="D67" s="562">
        <f>avgpeinc!AS60</f>
        <v>4713786.0883375183</v>
      </c>
      <c r="E67" s="562">
        <f>avgpeinc!AT60</f>
        <v>5413998.1033907011</v>
      </c>
      <c r="F67" s="562">
        <f>avgpeinc!AU60</f>
        <v>4907020.7824866818</v>
      </c>
      <c r="G67" s="73">
        <f>avgpeinc!AV60</f>
        <v>8450357.5824911911</v>
      </c>
      <c r="H67" s="572">
        <f>B67*0.0001/'TB5'!B67</f>
        <v>1.3926877036283255E-2</v>
      </c>
      <c r="I67" s="583">
        <f>C67*0.0001/'TB5'!B67</f>
        <v>1.409228358170367E-2</v>
      </c>
      <c r="J67" s="589">
        <f>D67*0.0001/'TB5'!C67</f>
        <v>1.2651491280848861E-2</v>
      </c>
      <c r="K67" s="582">
        <f>E67*0.0001/'TB5'!D67</f>
        <v>1.0693794613871432E-2</v>
      </c>
      <c r="L67" s="589">
        <f>F67*0.0001/'TB5'!E67</f>
        <v>2.1186132164075392E-2</v>
      </c>
      <c r="M67" s="590">
        <f>G67*0.0001/'TB5'!F67</f>
        <v>1.4445248905758492E-2</v>
      </c>
      <c r="P67" s="578">
        <f>H67-'TB1'!J68</f>
        <v>0</v>
      </c>
    </row>
    <row r="68" spans="1:16">
      <c r="A68" s="78">
        <v>1972</v>
      </c>
      <c r="B68" s="459">
        <f>avgpeinc!AQ61</f>
        <v>5171857.8889295124</v>
      </c>
      <c r="C68" s="346">
        <f>avgpeinc!AR61</f>
        <v>5248989.0106318546</v>
      </c>
      <c r="D68" s="562">
        <f>avgpeinc!AS61</f>
        <v>4780139.7880030628</v>
      </c>
      <c r="E68" s="562">
        <f>avgpeinc!AT61</f>
        <v>5489222.9919505259</v>
      </c>
      <c r="F68" s="562">
        <f>avgpeinc!AU61</f>
        <v>4988186.2418273101</v>
      </c>
      <c r="G68" s="73">
        <f>avgpeinc!AV61</f>
        <v>8549209.8760433849</v>
      </c>
      <c r="H68" s="572">
        <f>B68*0.0001/'TB5'!B68</f>
        <v>1.3601002365248856E-2</v>
      </c>
      <c r="I68" s="583">
        <f>C68*0.0001/'TB5'!B68</f>
        <v>1.3803842542074557E-2</v>
      </c>
      <c r="J68" s="589">
        <f>D68*0.0001/'TB5'!C68</f>
        <v>1.2427533819391103E-2</v>
      </c>
      <c r="K68" s="582">
        <f>E68*0.0001/'TB5'!D68</f>
        <v>1.0510156986811122E-2</v>
      </c>
      <c r="L68" s="589">
        <f>F68*0.0001/'TB5'!E68</f>
        <v>2.0459278997350339E-2</v>
      </c>
      <c r="M68" s="590">
        <f>G68*0.0001/'TB5'!F68</f>
        <v>1.413078534142187E-2</v>
      </c>
      <c r="P68" s="578">
        <f>H68-'TB1'!J69</f>
        <v>0</v>
      </c>
    </row>
    <row r="69" spans="1:16">
      <c r="A69" s="78">
        <v>1973</v>
      </c>
      <c r="B69" s="459">
        <f>avgpeinc!AQ62</f>
        <v>4893042.4451856259</v>
      </c>
      <c r="C69" s="346">
        <f>avgpeinc!AR62</f>
        <v>4994949.5578035722</v>
      </c>
      <c r="D69" s="562">
        <f>avgpeinc!AS62</f>
        <v>4530169.1590240085</v>
      </c>
      <c r="E69" s="562">
        <f>avgpeinc!AT62</f>
        <v>5255959.4252099302</v>
      </c>
      <c r="F69" s="562">
        <f>avgpeinc!AU62</f>
        <v>4693951.7874888116</v>
      </c>
      <c r="G69" s="73">
        <f>avgpeinc!AV62</f>
        <v>8064687.292130162</v>
      </c>
      <c r="H69" s="572">
        <f>B69*0.0001/'TB5'!B69</f>
        <v>1.2352288255442543E-2</v>
      </c>
      <c r="I69" s="583">
        <f>C69*0.0001/'TB5'!B69</f>
        <v>1.2609548650061697E-2</v>
      </c>
      <c r="J69" s="589">
        <f>D69*0.0001/'TB5'!C69</f>
        <v>1.1299516035023773E-2</v>
      </c>
      <c r="K69" s="582">
        <f>E69*0.0001/'TB5'!D69</f>
        <v>9.6832420987880159E-3</v>
      </c>
      <c r="L69" s="589">
        <f>F69*0.0001/'TB5'!E69</f>
        <v>1.8376411764961631E-2</v>
      </c>
      <c r="M69" s="590">
        <f>G69*0.0001/'TB5'!F69</f>
        <v>1.2828980625386066E-2</v>
      </c>
      <c r="P69" s="578">
        <f>H69-'TB1'!J70</f>
        <v>0</v>
      </c>
    </row>
    <row r="70" spans="1:16">
      <c r="A70" s="78">
        <v>1974</v>
      </c>
      <c r="B70" s="459">
        <f>avgpeinc!AQ63</f>
        <v>4412341.0049854498</v>
      </c>
      <c r="C70" s="346">
        <f>avgpeinc!AR63</f>
        <v>4533214.6417259183</v>
      </c>
      <c r="D70" s="562">
        <f>avgpeinc!AS63</f>
        <v>4111351.5624048631</v>
      </c>
      <c r="E70" s="562">
        <f>avgpeinc!AT63</f>
        <v>4871025.1118743392</v>
      </c>
      <c r="F70" s="562">
        <f>avgpeinc!AU63</f>
        <v>4135116.9002407705</v>
      </c>
      <c r="G70" s="73">
        <f>avgpeinc!AV63</f>
        <v>7248002.3415831979</v>
      </c>
      <c r="H70" s="572">
        <f>B70*0.0001/'TB5'!B70</f>
        <v>1.1461901367169958E-2</v>
      </c>
      <c r="I70" s="583">
        <f>C70*0.0001/'TB5'!B70</f>
        <v>1.1775893803530835E-2</v>
      </c>
      <c r="J70" s="589">
        <f>D70*0.0001/'TB5'!C70</f>
        <v>1.051466049574401E-2</v>
      </c>
      <c r="K70" s="582">
        <f>E70*0.0001/'TB5'!D70</f>
        <v>9.2199398282417633E-3</v>
      </c>
      <c r="L70" s="589">
        <f>F70*0.0001/'TB5'!E70</f>
        <v>1.6659445568706133E-2</v>
      </c>
      <c r="M70" s="590">
        <f>G70*0.0001/'TB5'!F70</f>
        <v>1.1908811297445256E-2</v>
      </c>
      <c r="P70" s="578">
        <f>H70-'TB1'!J71</f>
        <v>0</v>
      </c>
    </row>
    <row r="71" spans="1:16">
      <c r="A71" s="78">
        <v>1975</v>
      </c>
      <c r="B71" s="459">
        <f>avgpeinc!AQ64</f>
        <v>4248213.0828716457</v>
      </c>
      <c r="C71" s="346">
        <f>avgpeinc!AR64</f>
        <v>4377797.1489490606</v>
      </c>
      <c r="D71" s="562">
        <f>avgpeinc!AS64</f>
        <v>3940681.7304153028</v>
      </c>
      <c r="E71" s="562">
        <f>avgpeinc!AT64</f>
        <v>4766978.241271425</v>
      </c>
      <c r="F71" s="562">
        <f>avgpeinc!AU64</f>
        <v>3945107.4476098404</v>
      </c>
      <c r="G71" s="73">
        <f>avgpeinc!AV64</f>
        <v>6988093.4393661935</v>
      </c>
      <c r="H71" s="572">
        <f>B71*0.0001/'TB5'!B71</f>
        <v>1.1401964090879346E-2</v>
      </c>
      <c r="I71" s="583">
        <f>C71*0.0001/'TB5'!B71</f>
        <v>1.1749760408847012E-2</v>
      </c>
      <c r="J71" s="589">
        <f>D71*0.0001/'TB5'!C71</f>
        <v>1.0535232429262464E-2</v>
      </c>
      <c r="K71" s="582">
        <f>E71*0.0001/'TB5'!D71</f>
        <v>9.4872277715118969E-3</v>
      </c>
      <c r="L71" s="589">
        <f>F71*0.0001/'TB5'!E71</f>
        <v>1.5851949917099258E-2</v>
      </c>
      <c r="M71" s="590">
        <f>G71*0.0001/'TB5'!F71</f>
        <v>1.189787657097696E-2</v>
      </c>
      <c r="P71" s="578">
        <f>H71-'TB1'!J72</f>
        <v>0</v>
      </c>
    </row>
    <row r="72" spans="1:16">
      <c r="A72" s="78">
        <v>1976</v>
      </c>
      <c r="B72" s="459">
        <f>avgpeinc!AQ65</f>
        <v>4465818.015139048</v>
      </c>
      <c r="C72" s="346">
        <f>avgpeinc!AR65</f>
        <v>4592495.2017859258</v>
      </c>
      <c r="D72" s="562">
        <f>avgpeinc!AS65</f>
        <v>4130019.6027566898</v>
      </c>
      <c r="E72" s="562">
        <f>avgpeinc!AT65</f>
        <v>5040813.0632149167</v>
      </c>
      <c r="F72" s="562">
        <f>avgpeinc!AU65</f>
        <v>4084686.6151225246</v>
      </c>
      <c r="G72" s="73">
        <f>avgpeinc!AV65</f>
        <v>7318414.5507068979</v>
      </c>
      <c r="H72" s="572">
        <f>B72*0.0001/'TB5'!B72</f>
        <v>1.1563627216993664E-2</v>
      </c>
      <c r="I72" s="583">
        <f>C72*0.0001/'TB5'!B72</f>
        <v>1.1891640530190982E-2</v>
      </c>
      <c r="J72" s="589">
        <f>D72*0.0001/'TB5'!C72</f>
        <v>1.0612834637253599E-2</v>
      </c>
      <c r="K72" s="582">
        <f>E72*0.0001/'TB5'!D72</f>
        <v>9.741557820720283E-3</v>
      </c>
      <c r="L72" s="589">
        <f>F72*0.0001/'TB5'!E72</f>
        <v>1.5649168197517938E-2</v>
      </c>
      <c r="M72" s="590">
        <f>G72*0.0001/'TB5'!F72</f>
        <v>1.2060229594597517E-2</v>
      </c>
      <c r="P72" s="578">
        <f>H72-'TB1'!J73</f>
        <v>0</v>
      </c>
    </row>
    <row r="73" spans="1:16">
      <c r="A73" s="78">
        <v>1977</v>
      </c>
      <c r="B73" s="459">
        <f>avgpeinc!AQ66</f>
        <v>4741088.4533871291</v>
      </c>
      <c r="C73" s="346">
        <f>avgpeinc!AR66</f>
        <v>4871639.2199227195</v>
      </c>
      <c r="D73" s="562">
        <f>avgpeinc!AS66</f>
        <v>4379443.1329739569</v>
      </c>
      <c r="E73" s="562">
        <f>avgpeinc!AT66</f>
        <v>5329974.904441637</v>
      </c>
      <c r="F73" s="562">
        <f>avgpeinc!AU66</f>
        <v>4355704.7271724008</v>
      </c>
      <c r="G73" s="73">
        <f>avgpeinc!AV66</f>
        <v>7738520.6736212578</v>
      </c>
      <c r="H73" s="572">
        <f>B73*0.0001/'TB5'!B73</f>
        <v>1.1908074417158687E-2</v>
      </c>
      <c r="I73" s="583">
        <f>C73*0.0001/'TB5'!B73</f>
        <v>1.2235975543325671E-2</v>
      </c>
      <c r="J73" s="589">
        <f>D73*0.0001/'TB5'!C73</f>
        <v>1.0963714313976245E-2</v>
      </c>
      <c r="K73" s="582">
        <f>E73*0.0001/'TB5'!D73</f>
        <v>1.0026404881622099E-2</v>
      </c>
      <c r="L73" s="589">
        <f>F73*0.0001/'TB5'!E73</f>
        <v>1.6035366664753688E-2</v>
      </c>
      <c r="M73" s="590">
        <f>G73*0.0001/'TB5'!F73</f>
        <v>1.2421334842863009E-2</v>
      </c>
      <c r="P73" s="578">
        <f>H73-'TB1'!J74</f>
        <v>0</v>
      </c>
    </row>
    <row r="74" spans="1:16">
      <c r="A74" s="78">
        <v>1978</v>
      </c>
      <c r="B74" s="459">
        <f>avgpeinc!AQ67</f>
        <v>5152967.7822331702</v>
      </c>
      <c r="C74" s="346">
        <f>avgpeinc!AR67</f>
        <v>5300747.5266618878</v>
      </c>
      <c r="D74" s="562">
        <f>avgpeinc!AS67</f>
        <v>4723457.994020544</v>
      </c>
      <c r="E74" s="562">
        <f>avgpeinc!AT67</f>
        <v>5865462.432248232</v>
      </c>
      <c r="F74" s="562">
        <f>avgpeinc!AU67</f>
        <v>4660590.6308010714</v>
      </c>
      <c r="G74" s="73">
        <f>avgpeinc!AV67</f>
        <v>8383610.8611142244</v>
      </c>
      <c r="H74" s="572">
        <f>B74*0.0001/'TB5'!B74</f>
        <v>1.2497947445373914E-2</v>
      </c>
      <c r="I74" s="583">
        <f>C74*0.0001/'TB5'!B74</f>
        <v>1.2856370699198429E-2</v>
      </c>
      <c r="J74" s="589">
        <f>D74*0.0001/'TB5'!C74</f>
        <v>1.1356558791665304E-2</v>
      </c>
      <c r="K74" s="582">
        <f>E74*0.0001/'TB5'!D74</f>
        <v>1.0652613422310773E-2</v>
      </c>
      <c r="L74" s="589">
        <f>F74*0.0001/'TB5'!E74</f>
        <v>1.6579473356511772E-2</v>
      </c>
      <c r="M74" s="590">
        <f>G74*0.0001/'TB5'!F74</f>
        <v>1.3047400799275024E-2</v>
      </c>
      <c r="P74" s="578">
        <f>H74-'TB1'!J75</f>
        <v>0</v>
      </c>
    </row>
    <row r="75" spans="1:16">
      <c r="A75" s="83">
        <v>1979</v>
      </c>
      <c r="B75" s="460">
        <f>avgpeinc!AQ68</f>
        <v>6084607.8594601825</v>
      </c>
      <c r="C75" s="347">
        <f>avgpeinc!AR68</f>
        <v>6258952.6807267191</v>
      </c>
      <c r="D75" s="564">
        <f>avgpeinc!AS68</f>
        <v>5363213.9125433629</v>
      </c>
      <c r="E75" s="564">
        <f>avgpeinc!AT68</f>
        <v>6936612.3798688948</v>
      </c>
      <c r="F75" s="564">
        <f>avgpeinc!AU68</f>
        <v>5446401.8125901651</v>
      </c>
      <c r="G75" s="79">
        <f>avgpeinc!AV68</f>
        <v>9852112.3677784149</v>
      </c>
      <c r="H75" s="574">
        <f>B75*0.0001/'TB5'!B75</f>
        <v>1.4701927080750469E-2</v>
      </c>
      <c r="I75" s="585">
        <f>C75*0.0001/'TB5'!B75</f>
        <v>1.5123187564313413E-2</v>
      </c>
      <c r="J75" s="591">
        <f>D75*0.0001/'TB5'!C75</f>
        <v>1.2872880324721335E-2</v>
      </c>
      <c r="K75" s="585">
        <f>E75*0.0001/'TB5'!D75</f>
        <v>1.2735782191157339E-2</v>
      </c>
      <c r="L75" s="591">
        <f>F75*0.0001/'TB5'!E75</f>
        <v>1.907978393137455E-2</v>
      </c>
      <c r="M75" s="592">
        <f>G75*0.0001/'TB5'!F75</f>
        <v>1.5331485308706762E-2</v>
      </c>
      <c r="P75" s="578">
        <f>H75-'TB1'!J76</f>
        <v>0</v>
      </c>
    </row>
    <row r="76" spans="1:16">
      <c r="A76" s="78">
        <v>1980</v>
      </c>
      <c r="B76" s="459">
        <f>avgpeinc!AQ69</f>
        <v>5087148.3181429021</v>
      </c>
      <c r="C76" s="346">
        <f>avgpeinc!AR69</f>
        <v>5292879.3212648248</v>
      </c>
      <c r="D76" s="562">
        <f>avgpeinc!AS69</f>
        <v>4797178.5028427672</v>
      </c>
      <c r="E76" s="562">
        <f>avgpeinc!AT69</f>
        <v>6176932.9293095944</v>
      </c>
      <c r="F76" s="562">
        <f>avgpeinc!AU69</f>
        <v>4240356.3444563858</v>
      </c>
      <c r="G76" s="73">
        <f>avgpeinc!AV69</f>
        <v>8273582.5901143141</v>
      </c>
      <c r="H76" s="571">
        <f>B76*0.0001/'TB5'!B76</f>
        <v>1.2659193947911263E-2</v>
      </c>
      <c r="I76" s="582">
        <f>C76*0.0001/'TB5'!B76</f>
        <v>1.3171148486435412E-2</v>
      </c>
      <c r="J76" s="589">
        <f>D76*0.0001/'TB5'!C76</f>
        <v>1.1884134262800217E-2</v>
      </c>
      <c r="K76" s="582">
        <f>E76*0.0001/'TB5'!D76</f>
        <v>1.170523092150688E-2</v>
      </c>
      <c r="L76" s="589">
        <f>F76*0.0001/'TB5'!E76</f>
        <v>1.5117191709578037E-2</v>
      </c>
      <c r="M76" s="590">
        <f>G76*0.0001/'TB5'!F76</f>
        <v>1.3283655978739263E-2</v>
      </c>
      <c r="P76" s="578">
        <f>H76-'TB1'!J77</f>
        <v>0</v>
      </c>
    </row>
    <row r="77" spans="1:16">
      <c r="A77" s="78">
        <v>1981</v>
      </c>
      <c r="B77" s="459">
        <f>avgpeinc!AQ70</f>
        <v>5661974.6204232154</v>
      </c>
      <c r="C77" s="346">
        <f>avgpeinc!AR70</f>
        <v>5861196.9854311273</v>
      </c>
      <c r="D77" s="562">
        <f>avgpeinc!AS70</f>
        <v>5349110.4718505433</v>
      </c>
      <c r="E77" s="562">
        <f>avgpeinc!AT70</f>
        <v>6712924.3307713522</v>
      </c>
      <c r="F77" s="562">
        <f>avgpeinc!AU70</f>
        <v>4873457.9283144018</v>
      </c>
      <c r="G77" s="73">
        <f>avgpeinc!AV70</f>
        <v>9183644.3324405886</v>
      </c>
      <c r="H77" s="571">
        <f>B77*0.0001/'TB5'!B77</f>
        <v>1.3981634750962259E-2</v>
      </c>
      <c r="I77" s="582">
        <f>C77*0.0001/'TB5'!B77</f>
        <v>1.4473592862486841E-2</v>
      </c>
      <c r="J77" s="589">
        <f>D77*0.0001/'TB5'!C77</f>
        <v>1.3244568370282652E-2</v>
      </c>
      <c r="K77" s="582">
        <f>E77*0.0001/'TB5'!D77</f>
        <v>1.2751495465636255E-2</v>
      </c>
      <c r="L77" s="589">
        <f>F77*0.0001/'TB5'!E77</f>
        <v>1.692633330821991E-2</v>
      </c>
      <c r="M77" s="590">
        <f>G77*0.0001/'TB5'!F77</f>
        <v>1.4642284251749517E-2</v>
      </c>
      <c r="P77" s="578">
        <f>H77-'TB1'!J78</f>
        <v>0</v>
      </c>
    </row>
    <row r="78" spans="1:16">
      <c r="A78" s="78">
        <v>1982</v>
      </c>
      <c r="B78" s="459">
        <f>avgpeinc!AQ71</f>
        <v>5862396.1283942852</v>
      </c>
      <c r="C78" s="346">
        <f>avgpeinc!AR71</f>
        <v>6075794.3528543832</v>
      </c>
      <c r="D78" s="562">
        <f>avgpeinc!AS71</f>
        <v>5578144.9849853413</v>
      </c>
      <c r="E78" s="562">
        <f>avgpeinc!AT71</f>
        <v>7160971.4628056725</v>
      </c>
      <c r="F78" s="562">
        <f>avgpeinc!AU71</f>
        <v>4997582.9171937378</v>
      </c>
      <c r="G78" s="73">
        <f>avgpeinc!AV71</f>
        <v>9636604.4641155545</v>
      </c>
      <c r="H78" s="571">
        <f>B78*0.0001/'TB5'!B78</f>
        <v>1.4967627823352812E-2</v>
      </c>
      <c r="I78" s="582">
        <f>C78*0.0001/'TB5'!B78</f>
        <v>1.5512467361986634E-2</v>
      </c>
      <c r="J78" s="589">
        <f>D78*0.0001/'TB5'!C78</f>
        <v>1.4378674328327177E-2</v>
      </c>
      <c r="K78" s="582">
        <f>E78*0.0001/'TB5'!D78</f>
        <v>1.4151508919894694E-2</v>
      </c>
      <c r="L78" s="589">
        <f>F78*0.0001/'TB5'!E78</f>
        <v>1.7606258392333984E-2</v>
      </c>
      <c r="M78" s="590">
        <f>G78*0.0001/'TB5'!F78</f>
        <v>1.5899844467639927E-2</v>
      </c>
      <c r="P78" s="578">
        <f>H78-'TB1'!J79</f>
        <v>0</v>
      </c>
    </row>
    <row r="79" spans="1:16">
      <c r="A79" s="78">
        <v>1983</v>
      </c>
      <c r="B79" s="459">
        <f>avgpeinc!AQ72</f>
        <v>5966791.1465033256</v>
      </c>
      <c r="C79" s="346">
        <f>avgpeinc!AR72</f>
        <v>6188506.1500120759</v>
      </c>
      <c r="D79" s="562">
        <f>avgpeinc!AS72</f>
        <v>5768584.3000961887</v>
      </c>
      <c r="E79" s="562">
        <f>avgpeinc!AT72</f>
        <v>7430457.1556326486</v>
      </c>
      <c r="F79" s="562">
        <f>avgpeinc!AU72</f>
        <v>4802693.6415472878</v>
      </c>
      <c r="G79" s="73">
        <f>avgpeinc!AV72</f>
        <v>9687262.2160949167</v>
      </c>
      <c r="H79" s="571">
        <f>B79*0.0001/'TB5'!B79</f>
        <v>1.4990347437560565E-2</v>
      </c>
      <c r="I79" s="582">
        <f>C79*0.0001/'TB5'!B79</f>
        <v>1.5547361224889759E-2</v>
      </c>
      <c r="J79" s="589">
        <f>D79*0.0001/'TB5'!C79</f>
        <v>1.4704332686960699E-2</v>
      </c>
      <c r="K79" s="582">
        <f>E79*0.0001/'TB5'!D79</f>
        <v>1.4653951860964295E-2</v>
      </c>
      <c r="L79" s="589">
        <f>F79*0.0001/'TB5'!E79</f>
        <v>1.6285257413983349E-2</v>
      </c>
      <c r="M79" s="590">
        <f>G79*0.0001/'TB5'!F79</f>
        <v>1.5758628025650978E-2</v>
      </c>
      <c r="P79" s="578">
        <f>H79-'TB1'!J80</f>
        <v>0</v>
      </c>
    </row>
    <row r="80" spans="1:16">
      <c r="A80" s="78">
        <v>1984</v>
      </c>
      <c r="B80" s="459">
        <f>avgpeinc!AQ73</f>
        <v>7435158.758384509</v>
      </c>
      <c r="C80" s="346">
        <f>avgpeinc!AR73</f>
        <v>7699336.3157594828</v>
      </c>
      <c r="D80" s="562">
        <f>avgpeinc!AS73</f>
        <v>7185887.2595071988</v>
      </c>
      <c r="E80" s="562">
        <f>avgpeinc!AT73</f>
        <v>9263584.1613314617</v>
      </c>
      <c r="F80" s="562">
        <f>avgpeinc!AU73</f>
        <v>5903120.3282683734</v>
      </c>
      <c r="G80" s="73">
        <f>avgpeinc!AV73</f>
        <v>12076587.802853499</v>
      </c>
      <c r="H80" s="571">
        <f>B80*0.0001/'TB5'!B80</f>
        <v>1.7511902377009392E-2</v>
      </c>
      <c r="I80" s="582">
        <f>C80*0.0001/'TB5'!B80</f>
        <v>1.8134115263819695E-2</v>
      </c>
      <c r="J80" s="589">
        <f>D80*0.0001/'TB5'!C80</f>
        <v>1.7274539917707443E-2</v>
      </c>
      <c r="K80" s="582">
        <f>E80*0.0001/'TB5'!D80</f>
        <v>1.7264878377318382E-2</v>
      </c>
      <c r="L80" s="589">
        <f>F80*0.0001/'TB5'!E80</f>
        <v>1.8573097884654999E-2</v>
      </c>
      <c r="M80" s="590">
        <f>G80*0.0001/'TB5'!F80</f>
        <v>1.8445782363414764E-2</v>
      </c>
      <c r="P80" s="578">
        <f>H80-'TB1'!J81</f>
        <v>0</v>
      </c>
    </row>
    <row r="81" spans="1:16">
      <c r="A81" s="78">
        <v>1985</v>
      </c>
      <c r="B81" s="459">
        <f>avgpeinc!AQ74</f>
        <v>7107093.9882551199</v>
      </c>
      <c r="C81" s="346">
        <f>avgpeinc!AR74</f>
        <v>7387875.8434553351</v>
      </c>
      <c r="D81" s="562">
        <f>avgpeinc!AS74</f>
        <v>6912329.3380550602</v>
      </c>
      <c r="E81" s="562">
        <f>avgpeinc!AT74</f>
        <v>8824388.3744152822</v>
      </c>
      <c r="F81" s="562">
        <f>avgpeinc!AU74</f>
        <v>5708801.8030319447</v>
      </c>
      <c r="G81" s="73">
        <f>avgpeinc!AV74</f>
        <v>11554752.834155591</v>
      </c>
      <c r="H81" s="571">
        <f>B81*0.0001/'TB5'!B81</f>
        <v>1.6444744542241093E-2</v>
      </c>
      <c r="I81" s="582">
        <f>C81*0.0001/'TB5'!B81</f>
        <v>1.7094431445002556E-2</v>
      </c>
      <c r="J81" s="589">
        <f>D81*0.0001/'TB5'!C81</f>
        <v>1.6385570168495182E-2</v>
      </c>
      <c r="K81" s="582">
        <f>E81*0.0001/'TB5'!D81</f>
        <v>1.610267162322998E-2</v>
      </c>
      <c r="L81" s="589">
        <f>F81*0.0001/'TB5'!E81</f>
        <v>1.7743621021509167E-2</v>
      </c>
      <c r="M81" s="590">
        <f>G81*0.0001/'TB5'!F81</f>
        <v>1.7381582409143451E-2</v>
      </c>
      <c r="P81" s="578">
        <f>H81-'TB1'!J82</f>
        <v>0</v>
      </c>
    </row>
    <row r="82" spans="1:16">
      <c r="A82" s="78">
        <v>1986</v>
      </c>
      <c r="B82" s="459">
        <f>avgpeinc!AQ75</f>
        <v>6761490.8929348225</v>
      </c>
      <c r="C82" s="346">
        <f>avgpeinc!AR75</f>
        <v>7067266.2860547472</v>
      </c>
      <c r="D82" s="562">
        <f>avgpeinc!AS75</f>
        <v>6738794.637551941</v>
      </c>
      <c r="E82" s="562">
        <f>avgpeinc!AT75</f>
        <v>8645629.7416294198</v>
      </c>
      <c r="F82" s="562">
        <f>avgpeinc!AU75</f>
        <v>5198884.7874515289</v>
      </c>
      <c r="G82" s="73">
        <f>avgpeinc!AV75</f>
        <v>10980320.944703702</v>
      </c>
      <c r="H82" s="571">
        <f>B82*0.0001/'TB5'!B82</f>
        <v>1.5499474480748173E-2</v>
      </c>
      <c r="I82" s="582">
        <f>C82*0.0001/'TB5'!B82</f>
        <v>1.6200408339500424E-2</v>
      </c>
      <c r="J82" s="589">
        <f>D82*0.0001/'TB5'!C82</f>
        <v>1.5662252902984623E-2</v>
      </c>
      <c r="K82" s="582">
        <f>E82*0.0001/'TB5'!D82</f>
        <v>1.5593167394399639E-2</v>
      </c>
      <c r="L82" s="589">
        <f>F82*0.0001/'TB5'!E82</f>
        <v>1.6008056700229648E-2</v>
      </c>
      <c r="M82" s="590">
        <f>G82*0.0001/'TB5'!F82</f>
        <v>1.6430657356977466E-2</v>
      </c>
      <c r="P82" s="578">
        <f>H82-'TB1'!J83</f>
        <v>0</v>
      </c>
    </row>
    <row r="83" spans="1:16">
      <c r="A83" s="78">
        <v>1987</v>
      </c>
      <c r="B83" s="459">
        <f>avgpeinc!AQ76</f>
        <v>7709658.4378996454</v>
      </c>
      <c r="C83" s="346">
        <f>avgpeinc!AR76</f>
        <v>8078077.2611754239</v>
      </c>
      <c r="D83" s="562">
        <f>avgpeinc!AS76</f>
        <v>7660250.6898723906</v>
      </c>
      <c r="E83" s="562">
        <f>avgpeinc!AT76</f>
        <v>9865260.6888133213</v>
      </c>
      <c r="F83" s="562">
        <f>avgpeinc!AU76</f>
        <v>6003813.2687968351</v>
      </c>
      <c r="G83" s="73">
        <f>avgpeinc!AV76</f>
        <v>12459324.448632216</v>
      </c>
      <c r="H83" s="571">
        <f>B83*0.0001/'TB5'!B83</f>
        <v>1.7138117924332619E-2</v>
      </c>
      <c r="I83" s="582">
        <f>C83*0.0001/'TB5'!B83</f>
        <v>1.7957091331481937E-2</v>
      </c>
      <c r="J83" s="589">
        <f>D83*0.0001/'TB5'!C83</f>
        <v>1.7107490450143814E-2</v>
      </c>
      <c r="K83" s="582">
        <f>E83*0.0001/'TB5'!D83</f>
        <v>1.7302867025136944E-2</v>
      </c>
      <c r="L83" s="589">
        <f>F83*0.0001/'TB5'!E83</f>
        <v>1.7841912806034092E-2</v>
      </c>
      <c r="M83" s="590">
        <f>G83*0.0001/'TB5'!F83</f>
        <v>1.8178733065724376E-2</v>
      </c>
      <c r="P83" s="578">
        <f>H83-'TB1'!J84</f>
        <v>0</v>
      </c>
    </row>
    <row r="84" spans="1:16">
      <c r="A84" s="78">
        <v>1988</v>
      </c>
      <c r="B84" s="459">
        <f>avgpeinc!AQ77</f>
        <v>10789499.464542571</v>
      </c>
      <c r="C84" s="346">
        <f>avgpeinc!AR77</f>
        <v>11351519.625212459</v>
      </c>
      <c r="D84" s="562">
        <f>avgpeinc!AS77</f>
        <v>10929434.455566891</v>
      </c>
      <c r="E84" s="562">
        <f>avgpeinc!AT77</f>
        <v>14106533.6296202</v>
      </c>
      <c r="F84" s="562">
        <f>avgpeinc!AU77</f>
        <v>8059089.2102141138</v>
      </c>
      <c r="G84" s="73">
        <f>avgpeinc!AV77</f>
        <v>17344542.120481614</v>
      </c>
      <c r="H84" s="571">
        <f>B84*0.0001/'TB5'!B84</f>
        <v>2.3015363141894341E-2</v>
      </c>
      <c r="I84" s="582">
        <f>C84*0.0001/'TB5'!B84</f>
        <v>2.4214223027229313E-2</v>
      </c>
      <c r="J84" s="589">
        <f>D84*0.0001/'TB5'!C84</f>
        <v>2.3370051756501198E-2</v>
      </c>
      <c r="K84" s="582">
        <f>E84*0.0001/'TB5'!D84</f>
        <v>2.3786682635545731E-2</v>
      </c>
      <c r="L84" s="589">
        <f>F84*0.0001/'TB5'!E84</f>
        <v>2.2941747680306431E-2</v>
      </c>
      <c r="M84" s="590">
        <f>G84*0.0001/'TB5'!F84</f>
        <v>2.4444608017802238E-2</v>
      </c>
      <c r="P84" s="578">
        <f>H84-'TB1'!J85</f>
        <v>0</v>
      </c>
    </row>
    <row r="85" spans="1:16">
      <c r="A85" s="83">
        <v>1989</v>
      </c>
      <c r="B85" s="460">
        <f>avgpeinc!AQ78</f>
        <v>9719391.4437072799</v>
      </c>
      <c r="C85" s="347">
        <f>avgpeinc!AR78</f>
        <v>10159013.8925582</v>
      </c>
      <c r="D85" s="564">
        <f>avgpeinc!AS78</f>
        <v>9511176.5176021829</v>
      </c>
      <c r="E85" s="564">
        <f>avgpeinc!AT78</f>
        <v>12467987.192185272</v>
      </c>
      <c r="F85" s="564">
        <f>avgpeinc!AU78</f>
        <v>7414518.9387830487</v>
      </c>
      <c r="G85" s="79">
        <f>avgpeinc!AV78</f>
        <v>15438959.417648839</v>
      </c>
      <c r="H85" s="574">
        <f>B85*0.0001/'TB5'!B85</f>
        <v>2.0483361557126045E-2</v>
      </c>
      <c r="I85" s="585">
        <f>C85*0.0001/'TB5'!B85</f>
        <v>2.1409854292869568E-2</v>
      </c>
      <c r="J85" s="591">
        <f>D85*0.0001/'TB5'!C85</f>
        <v>2.0082304254174232E-2</v>
      </c>
      <c r="K85" s="585">
        <f>E85*0.0001/'TB5'!D85</f>
        <v>2.0915629342198368E-2</v>
      </c>
      <c r="L85" s="591">
        <f>F85*0.0001/'TB5'!E85</f>
        <v>2.0656799897551533E-2</v>
      </c>
      <c r="M85" s="592">
        <f>G85*0.0001/'TB5'!F85</f>
        <v>2.1668523550033566E-2</v>
      </c>
      <c r="P85" s="578">
        <f>H85-'TB1'!J86</f>
        <v>0</v>
      </c>
    </row>
    <row r="86" spans="1:16">
      <c r="A86" s="78">
        <v>1990</v>
      </c>
      <c r="B86" s="459">
        <f>avgpeinc!AQ79</f>
        <v>9744683.1170234289</v>
      </c>
      <c r="C86" s="346">
        <f>avgpeinc!AR79</f>
        <v>10204767.787443623</v>
      </c>
      <c r="D86" s="562">
        <f>avgpeinc!AS79</f>
        <v>9674754.9867277071</v>
      </c>
      <c r="E86" s="562">
        <f>avgpeinc!AT79</f>
        <v>12577863.945432339</v>
      </c>
      <c r="F86" s="562">
        <f>avgpeinc!AU79</f>
        <v>7385655.9623011081</v>
      </c>
      <c r="G86" s="73">
        <f>avgpeinc!AV79</f>
        <v>15324533.973770849</v>
      </c>
      <c r="H86" s="571">
        <f>B86*0.0001/'TB5'!B86</f>
        <v>2.0548664033412933E-2</v>
      </c>
      <c r="I86" s="582">
        <f>C86*0.0001/'TB5'!B86</f>
        <v>2.1518846973776817E-2</v>
      </c>
      <c r="J86" s="589">
        <f>D86*0.0001/'TB5'!C86</f>
        <v>2.0436119288206097E-2</v>
      </c>
      <c r="K86" s="582">
        <f>E86*0.0001/'TB5'!D86</f>
        <v>2.131589129567146E-2</v>
      </c>
      <c r="L86" s="589">
        <f>F86*0.0001/'TB5'!E86</f>
        <v>2.0284233614802357E-2</v>
      </c>
      <c r="M86" s="590">
        <f>G86*0.0001/'TB5'!F86</f>
        <v>2.1652897819876664E-2</v>
      </c>
      <c r="P86" s="578">
        <f>H86-'TB1'!J87</f>
        <v>0</v>
      </c>
    </row>
    <row r="87" spans="1:16">
      <c r="A87" s="78">
        <v>1991</v>
      </c>
      <c r="B87" s="459">
        <f>avgpeinc!AQ80</f>
        <v>8910815.5899541527</v>
      </c>
      <c r="C87" s="346">
        <f>avgpeinc!AR80</f>
        <v>9291564.2271105722</v>
      </c>
      <c r="D87" s="562">
        <f>avgpeinc!AS80</f>
        <v>8712703.6436403748</v>
      </c>
      <c r="E87" s="562">
        <f>avgpeinc!AT80</f>
        <v>11451892.635610407</v>
      </c>
      <c r="F87" s="562">
        <f>avgpeinc!AU80</f>
        <v>6765673.4878513748</v>
      </c>
      <c r="G87" s="73">
        <f>avgpeinc!AV80</f>
        <v>14030093.339391369</v>
      </c>
      <c r="H87" s="571">
        <f>B87*0.0001/'TB5'!B87</f>
        <v>1.9175574183464047E-2</v>
      </c>
      <c r="I87" s="582">
        <f>C87*0.0001/'TB5'!B87</f>
        <v>1.9994923844933513E-2</v>
      </c>
      <c r="J87" s="589">
        <f>D87*0.0001/'TB5'!C87</f>
        <v>1.8843237310647961E-2</v>
      </c>
      <c r="K87" s="582">
        <f>E87*0.0001/'TB5'!D87</f>
        <v>1.999897696077824E-2</v>
      </c>
      <c r="L87" s="589">
        <f>F87*0.0001/'TB5'!E87</f>
        <v>1.8684102222323418E-2</v>
      </c>
      <c r="M87" s="590">
        <f>G87*0.0001/'TB5'!F87</f>
        <v>2.0185828208923336E-2</v>
      </c>
      <c r="P87" s="578">
        <f>H87-'TB1'!J88</f>
        <v>0</v>
      </c>
    </row>
    <row r="88" spans="1:16">
      <c r="A88" s="78">
        <v>1992</v>
      </c>
      <c r="B88" s="459">
        <f>avgpeinc!AQ81</f>
        <v>10816995.867290575</v>
      </c>
      <c r="C88" s="346">
        <f>avgpeinc!AR81</f>
        <v>11360611.919998044</v>
      </c>
      <c r="D88" s="562">
        <f>avgpeinc!AS81</f>
        <v>10772193.898280574</v>
      </c>
      <c r="E88" s="562">
        <f>avgpeinc!AT81</f>
        <v>14474926.326273486</v>
      </c>
      <c r="F88" s="562">
        <f>avgpeinc!AU81</f>
        <v>7782427.1269932007</v>
      </c>
      <c r="G88" s="73">
        <f>avgpeinc!AV81</f>
        <v>17055131.500440761</v>
      </c>
      <c r="H88" s="571">
        <f>B88*0.0001/'TB5'!B88</f>
        <v>2.2829236462712291E-2</v>
      </c>
      <c r="I88" s="582">
        <f>C88*0.0001/'TB5'!B88</f>
        <v>2.3976536467671398E-2</v>
      </c>
      <c r="J88" s="589">
        <f>D88*0.0001/'TB5'!C88</f>
        <v>2.2776275873184208E-2</v>
      </c>
      <c r="K88" s="582">
        <f>E88*0.0001/'TB5'!D88</f>
        <v>2.4709589779376984E-2</v>
      </c>
      <c r="L88" s="589">
        <f>F88*0.0001/'TB5'!E88</f>
        <v>2.1122302860021591E-2</v>
      </c>
      <c r="M88" s="590">
        <f>G88*0.0001/'TB5'!F88</f>
        <v>2.4052163586020463E-2</v>
      </c>
      <c r="P88" s="578">
        <f>H88-'TB1'!J89</f>
        <v>0</v>
      </c>
    </row>
    <row r="89" spans="1:16">
      <c r="A89" s="78">
        <v>1993</v>
      </c>
      <c r="B89" s="459">
        <f>avgpeinc!AQ82</f>
        <v>10775457.879637871</v>
      </c>
      <c r="C89" s="346">
        <f>avgpeinc!AR82</f>
        <v>11230878.150048871</v>
      </c>
      <c r="D89" s="562">
        <f>avgpeinc!AS82</f>
        <v>10655893.947111355</v>
      </c>
      <c r="E89" s="562">
        <f>avgpeinc!AT82</f>
        <v>14053948.783176798</v>
      </c>
      <c r="F89" s="562">
        <f>avgpeinc!AU82</f>
        <v>8034800.8246649904</v>
      </c>
      <c r="G89" s="73">
        <f>avgpeinc!AV82</f>
        <v>17004037.702876925</v>
      </c>
      <c r="H89" s="571">
        <f>B89*0.0001/'TB5'!B89</f>
        <v>2.2556582465767857E-2</v>
      </c>
      <c r="I89" s="582">
        <f>C89*0.0001/'TB5'!B89</f>
        <v>2.3509927093982693E-2</v>
      </c>
      <c r="J89" s="589">
        <f>D89*0.0001/'TB5'!C89</f>
        <v>2.2267444059252742E-2</v>
      </c>
      <c r="K89" s="582">
        <f>E89*0.0001/'TB5'!D89</f>
        <v>2.3636417463421818E-2</v>
      </c>
      <c r="L89" s="589">
        <f>F89*0.0001/'TB5'!E89</f>
        <v>2.1776517853140834E-2</v>
      </c>
      <c r="M89" s="590">
        <f>G89*0.0001/'TB5'!F89</f>
        <v>2.3784367367625237E-2</v>
      </c>
      <c r="P89" s="578">
        <f>H89-'TB1'!J90</f>
        <v>0</v>
      </c>
    </row>
    <row r="90" spans="1:16">
      <c r="A90" s="78">
        <v>1994</v>
      </c>
      <c r="B90" s="459">
        <f>avgpeinc!AQ83</f>
        <v>10962260.47495983</v>
      </c>
      <c r="C90" s="346">
        <f>avgpeinc!AR83</f>
        <v>11347048.018661993</v>
      </c>
      <c r="D90" s="562">
        <f>avgpeinc!AS83</f>
        <v>10628136.242030565</v>
      </c>
      <c r="E90" s="562">
        <f>avgpeinc!AT83</f>
        <v>13812833.145513333</v>
      </c>
      <c r="F90" s="562">
        <f>avgpeinc!AU83</f>
        <v>8605623.6336350162</v>
      </c>
      <c r="G90" s="73">
        <f>avgpeinc!AV83</f>
        <v>17261253.982729938</v>
      </c>
      <c r="H90" s="571">
        <f>B90*0.0001/'TB5'!B90</f>
        <v>2.2224154323339466E-2</v>
      </c>
      <c r="I90" s="582">
        <f>C90*0.0001/'TB5'!B90</f>
        <v>2.300424687564373E-2</v>
      </c>
      <c r="J90" s="589">
        <f>D90*0.0001/'TB5'!C90</f>
        <v>2.1524745970964435E-2</v>
      </c>
      <c r="K90" s="582">
        <f>E90*0.0001/'TB5'!D90</f>
        <v>2.2615209221839905E-2</v>
      </c>
      <c r="L90" s="589">
        <f>F90*0.0001/'TB5'!E90</f>
        <v>2.2446639835834503E-2</v>
      </c>
      <c r="M90" s="590">
        <f>G90*0.0001/'TB5'!F90</f>
        <v>2.3385893553495411E-2</v>
      </c>
      <c r="P90" s="578">
        <f>H90-'TB1'!J91</f>
        <v>0</v>
      </c>
    </row>
    <row r="91" spans="1:16">
      <c r="A91" s="78">
        <v>1995</v>
      </c>
      <c r="B91" s="459">
        <f>avgpeinc!AQ84</f>
        <v>11740568.911351491</v>
      </c>
      <c r="C91" s="346">
        <f>avgpeinc!AR84</f>
        <v>12210387.878465019</v>
      </c>
      <c r="D91" s="562">
        <f>avgpeinc!AS84</f>
        <v>11490596.318431385</v>
      </c>
      <c r="E91" s="562">
        <f>avgpeinc!AT84</f>
        <v>15016460.353627648</v>
      </c>
      <c r="F91" s="562">
        <f>avgpeinc!AU84</f>
        <v>9051134.6628433503</v>
      </c>
      <c r="G91" s="73">
        <f>avgpeinc!AV84</f>
        <v>18520593.946635157</v>
      </c>
      <c r="H91" s="571">
        <f>B91*0.0001/'TB5'!B91</f>
        <v>2.328502386808395E-2</v>
      </c>
      <c r="I91" s="582">
        <f>C91*0.0001/'TB5'!B91</f>
        <v>2.4216813966631889E-2</v>
      </c>
      <c r="J91" s="589">
        <f>D91*0.0001/'TB5'!C91</f>
        <v>2.2890714928507805E-2</v>
      </c>
      <c r="K91" s="582">
        <f>E91*0.0001/'TB5'!D91</f>
        <v>2.4082941934466362E-2</v>
      </c>
      <c r="L91" s="589">
        <f>F91*0.0001/'TB5'!E91</f>
        <v>2.3005668073892593E-2</v>
      </c>
      <c r="M91" s="590">
        <f>G91*0.0001/'TB5'!F91</f>
        <v>2.4521498009562492E-2</v>
      </c>
      <c r="P91" s="578">
        <f>H91-'TB1'!J92</f>
        <v>0</v>
      </c>
    </row>
    <row r="92" spans="1:16">
      <c r="A92" s="78">
        <v>1996</v>
      </c>
      <c r="B92" s="459">
        <f>avgpeinc!AQ85</f>
        <v>13468087.644049803</v>
      </c>
      <c r="C92" s="346">
        <f>avgpeinc!AR85</f>
        <v>14026336.655574352</v>
      </c>
      <c r="D92" s="562">
        <f>avgpeinc!AS85</f>
        <v>13184572.034010256</v>
      </c>
      <c r="E92" s="562">
        <f>avgpeinc!AT85</f>
        <v>17448212.125293564</v>
      </c>
      <c r="F92" s="562">
        <f>avgpeinc!AU85</f>
        <v>10153737.076900359</v>
      </c>
      <c r="G92" s="73">
        <f>avgpeinc!AV85</f>
        <v>21270724.836052634</v>
      </c>
      <c r="H92" s="571">
        <f>B92*0.0001/'TB5'!B92</f>
        <v>2.5894062593579292E-2</v>
      </c>
      <c r="I92" s="582">
        <f>C92*0.0001/'TB5'!B92</f>
        <v>2.6967365294694904E-2</v>
      </c>
      <c r="J92" s="589">
        <f>D92*0.0001/'TB5'!C92</f>
        <v>2.544476464390755E-2</v>
      </c>
      <c r="K92" s="582">
        <f>E92*0.0001/'TB5'!D92</f>
        <v>2.7171745896339417E-2</v>
      </c>
      <c r="L92" s="589">
        <f>F92*0.0001/'TB5'!E92</f>
        <v>2.4948311969637871E-2</v>
      </c>
      <c r="M92" s="590">
        <f>G92*0.0001/'TB5'!F92</f>
        <v>2.73562241345644E-2</v>
      </c>
      <c r="P92" s="578">
        <f>H92-'TB1'!J93</f>
        <v>0</v>
      </c>
    </row>
    <row r="93" spans="1:16">
      <c r="A93" s="78">
        <v>1997</v>
      </c>
      <c r="B93" s="459">
        <f>avgpeinc!AQ86</f>
        <v>14780613.546625743</v>
      </c>
      <c r="C93" s="346">
        <f>avgpeinc!AR86</f>
        <v>15506179.078325327</v>
      </c>
      <c r="D93" s="562">
        <f>avgpeinc!AS86</f>
        <v>14769165.350887494</v>
      </c>
      <c r="E93" s="562">
        <f>avgpeinc!AT86</f>
        <v>19577951.388439488</v>
      </c>
      <c r="F93" s="562">
        <f>avgpeinc!AU86</f>
        <v>10890144.061544079</v>
      </c>
      <c r="G93" s="73">
        <f>avgpeinc!AV86</f>
        <v>23414213.134315699</v>
      </c>
      <c r="H93" s="571">
        <f>B93*0.0001/'TB5'!B93</f>
        <v>2.7416957542300231E-2</v>
      </c>
      <c r="I93" s="582">
        <f>C93*0.0001/'TB5'!B93</f>
        <v>2.8762828558683399E-2</v>
      </c>
      <c r="J93" s="589">
        <f>D93*0.0001/'TB5'!C93</f>
        <v>2.739734202623367E-2</v>
      </c>
      <c r="K93" s="582">
        <f>E93*0.0001/'TB5'!D93</f>
        <v>2.9388727620244026E-2</v>
      </c>
      <c r="L93" s="589">
        <f>F93*0.0001/'TB5'!E93</f>
        <v>2.5824468582868576E-2</v>
      </c>
      <c r="M93" s="590">
        <f>G93*0.0001/'TB5'!F93</f>
        <v>2.907636575400829E-2</v>
      </c>
      <c r="P93" s="578">
        <f>H93-'TB1'!J94</f>
        <v>0</v>
      </c>
    </row>
    <row r="94" spans="1:16">
      <c r="A94" s="78">
        <v>1998</v>
      </c>
      <c r="B94" s="459">
        <f>avgpeinc!AQ87</f>
        <v>15596390.435598856</v>
      </c>
      <c r="C94" s="346">
        <f>avgpeinc!AR87</f>
        <v>16546217.991192475</v>
      </c>
      <c r="D94" s="562">
        <f>avgpeinc!AS87</f>
        <v>15822341.433157694</v>
      </c>
      <c r="E94" s="562">
        <f>avgpeinc!AT87</f>
        <v>21298131.829164434</v>
      </c>
      <c r="F94" s="562">
        <f>avgpeinc!AU87</f>
        <v>11069522.075424116</v>
      </c>
      <c r="G94" s="73">
        <f>avgpeinc!AV87</f>
        <v>24725262.529270783</v>
      </c>
      <c r="H94" s="571">
        <f>B94*0.0001/'TB5'!B94</f>
        <v>2.7863150462508205E-2</v>
      </c>
      <c r="I94" s="582">
        <f>C94*0.0001/'TB5'!B94</f>
        <v>2.956002950668335E-2</v>
      </c>
      <c r="J94" s="589">
        <f>D94*0.0001/'TB5'!C94</f>
        <v>2.8117390349507328E-2</v>
      </c>
      <c r="K94" s="582">
        <f>E94*0.0001/'TB5'!D94</f>
        <v>3.0724273994565007E-2</v>
      </c>
      <c r="L94" s="589">
        <f>F94*0.0001/'TB5'!E94</f>
        <v>2.5369904935359955E-2</v>
      </c>
      <c r="M94" s="590">
        <f>G94*0.0001/'TB5'!F94</f>
        <v>2.9599972069263458E-2</v>
      </c>
      <c r="P94" s="578">
        <f>H94-'TB1'!J95</f>
        <v>0</v>
      </c>
    </row>
    <row r="95" spans="1:16">
      <c r="A95" s="83">
        <v>1999</v>
      </c>
      <c r="B95" s="460">
        <f>avgpeinc!AQ88</f>
        <v>17840630.873190369</v>
      </c>
      <c r="C95" s="347">
        <f>avgpeinc!AR88</f>
        <v>19022346.772260163</v>
      </c>
      <c r="D95" s="564">
        <f>avgpeinc!AS88</f>
        <v>18275965.078470916</v>
      </c>
      <c r="E95" s="564">
        <f>avgpeinc!AT88</f>
        <v>24964098.739074703</v>
      </c>
      <c r="F95" s="564">
        <f>avgpeinc!AU88</f>
        <v>12143714.761602767</v>
      </c>
      <c r="G95" s="79">
        <f>avgpeinc!AV88</f>
        <v>28298598.578560159</v>
      </c>
      <c r="H95" s="574">
        <f>B95*0.0001/'TB5'!B95</f>
        <v>3.0940499156713493E-2</v>
      </c>
      <c r="I95" s="585">
        <f>C95*0.0001/'TB5'!B95</f>
        <v>3.2989915460348129E-2</v>
      </c>
      <c r="J95" s="591">
        <f>D95*0.0001/'TB5'!C95</f>
        <v>3.127569705247879E-2</v>
      </c>
      <c r="K95" s="585">
        <f>E95*0.0001/'TB5'!D95</f>
        <v>3.4572962671518326E-2</v>
      </c>
      <c r="L95" s="591">
        <f>F95*0.0001/'TB5'!E95</f>
        <v>2.7422463521361351E-2</v>
      </c>
      <c r="M95" s="592">
        <f>G95*0.0001/'TB5'!F95</f>
        <v>3.2837145030498505E-2</v>
      </c>
      <c r="P95" s="578">
        <f>H95-'TB1'!J96</f>
        <v>0</v>
      </c>
    </row>
    <row r="96" spans="1:16">
      <c r="A96" s="88">
        <v>2000</v>
      </c>
      <c r="B96" s="461">
        <f>avgpeinc!AQ89</f>
        <v>19737612.391678158</v>
      </c>
      <c r="C96" s="348">
        <f>avgpeinc!AR89</f>
        <v>21272963.166632634</v>
      </c>
      <c r="D96" s="566">
        <f>avgpeinc!AS89</f>
        <v>20810184.236264277</v>
      </c>
      <c r="E96" s="566">
        <f>avgpeinc!AT89</f>
        <v>28562007.785262875</v>
      </c>
      <c r="F96" s="566">
        <f>avgpeinc!AU89</f>
        <v>12641872.754562726</v>
      </c>
      <c r="G96" s="85">
        <f>avgpeinc!AV89</f>
        <v>31403216.531104166</v>
      </c>
      <c r="H96" s="575">
        <f>B96*0.0001/'TB5'!B96</f>
        <v>3.3138617873191833E-2</v>
      </c>
      <c r="I96" s="586">
        <f>C96*0.0001/'TB5'!B96</f>
        <v>3.5716407001018524E-2</v>
      </c>
      <c r="J96" s="593">
        <f>D96*0.0001/'TB5'!C96</f>
        <v>3.4408073872327798E-2</v>
      </c>
      <c r="K96" s="586">
        <f>E96*0.0001/'TB5'!D96</f>
        <v>3.8265299052000046E-2</v>
      </c>
      <c r="L96" s="593">
        <f>F96*0.0001/'TB5'!E96</f>
        <v>2.7685619890689853E-2</v>
      </c>
      <c r="M96" s="594">
        <f>G96*0.0001/'TB5'!F96</f>
        <v>3.5413406789302826E-2</v>
      </c>
      <c r="P96" s="578">
        <f>H96-'TB1'!J97</f>
        <v>0</v>
      </c>
    </row>
    <row r="97" spans="1:16">
      <c r="A97" s="78">
        <v>2001</v>
      </c>
      <c r="B97" s="459">
        <f>avgpeinc!AQ90</f>
        <v>17889320.027346164</v>
      </c>
      <c r="C97" s="346">
        <f>avgpeinc!AR90</f>
        <v>19051685.090589475</v>
      </c>
      <c r="D97" s="562">
        <f>avgpeinc!AS90</f>
        <v>18118496.118594732</v>
      </c>
      <c r="E97" s="562">
        <f>avgpeinc!AT90</f>
        <v>24696101.224050362</v>
      </c>
      <c r="F97" s="562">
        <f>avgpeinc!AU90</f>
        <v>12513388.246325964</v>
      </c>
      <c r="G97" s="73">
        <f>avgpeinc!AV90</f>
        <v>28048053.891229566</v>
      </c>
      <c r="H97" s="571">
        <f>B97*0.0001/'TB5'!B97</f>
        <v>3.017494082450867E-2</v>
      </c>
      <c r="I97" s="582">
        <f>C97*0.0001/'TB5'!B97</f>
        <v>3.2135568559169776E-2</v>
      </c>
      <c r="J97" s="589">
        <f>D97*0.0001/'TB5'!C97</f>
        <v>3.0249206349253661E-2</v>
      </c>
      <c r="K97" s="582">
        <f>E97*0.0001/'TB5'!D97</f>
        <v>3.3587843179702759E-2</v>
      </c>
      <c r="L97" s="589">
        <f>F97*0.0001/'TB5'!E97</f>
        <v>2.711954154074192E-2</v>
      </c>
      <c r="M97" s="590">
        <f>G97*0.0001/'TB5'!F97</f>
        <v>3.2015826553106308E-2</v>
      </c>
      <c r="P97" s="578">
        <f>H97-'TB1'!J98</f>
        <v>0</v>
      </c>
    </row>
    <row r="98" spans="1:16">
      <c r="A98" s="78">
        <v>2002</v>
      </c>
      <c r="B98" s="459">
        <f>avgpeinc!AQ91</f>
        <v>17367206.900383651</v>
      </c>
      <c r="C98" s="346">
        <f>avgpeinc!AR91</f>
        <v>18307272.846290912</v>
      </c>
      <c r="D98" s="562">
        <f>avgpeinc!AS91</f>
        <v>17100174.461090647</v>
      </c>
      <c r="E98" s="562">
        <f>avgpeinc!AT91</f>
        <v>23365315.514101665</v>
      </c>
      <c r="F98" s="562">
        <f>avgpeinc!AU91</f>
        <v>12649883.418609288</v>
      </c>
      <c r="G98" s="73">
        <f>avgpeinc!AV91</f>
        <v>27100106.330083083</v>
      </c>
      <c r="H98" s="571">
        <f>B98*0.0001/'TB5'!B98</f>
        <v>2.9363553971052163E-2</v>
      </c>
      <c r="I98" s="582">
        <f>C98*0.0001/'TB5'!B98</f>
        <v>3.0952967703342431E-2</v>
      </c>
      <c r="J98" s="589">
        <f>D98*0.0001/'TB5'!C98</f>
        <v>2.869873121380806E-2</v>
      </c>
      <c r="K98" s="582">
        <f>E98*0.0001/'TB5'!D98</f>
        <v>3.2200489193201072E-2</v>
      </c>
      <c r="L98" s="589">
        <f>F98*0.0001/'TB5'!E98</f>
        <v>2.7011038735508915E-2</v>
      </c>
      <c r="M98" s="590">
        <f>G98*0.0001/'TB5'!F98</f>
        <v>3.1217450276017186E-2</v>
      </c>
      <c r="P98" s="578">
        <f>H98-'TB1'!J99</f>
        <v>0</v>
      </c>
    </row>
    <row r="99" spans="1:16">
      <c r="A99" s="78">
        <v>2003</v>
      </c>
      <c r="B99" s="459">
        <f>avgpeinc!AQ92</f>
        <v>18434606.349978976</v>
      </c>
      <c r="C99" s="346">
        <f>avgpeinc!AR92</f>
        <v>19348905.537021585</v>
      </c>
      <c r="D99" s="562">
        <f>avgpeinc!AS92</f>
        <v>18193698.426951412</v>
      </c>
      <c r="E99" s="562">
        <f>avgpeinc!AT92</f>
        <v>24674382.039890468</v>
      </c>
      <c r="F99" s="562">
        <f>avgpeinc!AU92</f>
        <v>13322349.177939482</v>
      </c>
      <c r="G99" s="73">
        <f>avgpeinc!AV92</f>
        <v>28677989.671367951</v>
      </c>
      <c r="H99" s="571">
        <f>B99*0.0001/'TB5'!B99</f>
        <v>3.0830098316073421E-2</v>
      </c>
      <c r="I99" s="582">
        <f>C99*0.0001/'TB5'!B99</f>
        <v>3.2359175384044647E-2</v>
      </c>
      <c r="J99" s="589">
        <f>D99*0.0001/'TB5'!C99</f>
        <v>3.0244931578636166E-2</v>
      </c>
      <c r="K99" s="582">
        <f>E99*0.0001/'TB5'!D99</f>
        <v>3.388991579413414E-2</v>
      </c>
      <c r="L99" s="589">
        <f>F99*0.0001/'TB5'!E99</f>
        <v>2.7878258377313614E-2</v>
      </c>
      <c r="M99" s="590">
        <f>G99*0.0001/'TB5'!F99</f>
        <v>3.2770715653896325E-2</v>
      </c>
      <c r="P99" s="578">
        <f>H99-'TB1'!J100</f>
        <v>0</v>
      </c>
    </row>
    <row r="100" spans="1:16">
      <c r="A100" s="78">
        <v>2004</v>
      </c>
      <c r="B100" s="459">
        <f>avgpeinc!AQ93</f>
        <v>21417662.992405463</v>
      </c>
      <c r="C100" s="346">
        <f>avgpeinc!AR93</f>
        <v>22474758.738074291</v>
      </c>
      <c r="D100" s="562">
        <f>avgpeinc!AS93</f>
        <v>21446320.659037985</v>
      </c>
      <c r="E100" s="562">
        <f>avgpeinc!AT93</f>
        <v>29127259.396757916</v>
      </c>
      <c r="F100" s="562">
        <f>avgpeinc!AU93</f>
        <v>15018259.236723565</v>
      </c>
      <c r="G100" s="73">
        <f>avgpeinc!AV93</f>
        <v>33262083.556246355</v>
      </c>
      <c r="H100" s="571">
        <f>B100*0.0001/'TB5'!B100</f>
        <v>3.4844670444726944E-2</v>
      </c>
      <c r="I100" s="582">
        <f>C100*0.0001/'TB5'!B100</f>
        <v>3.6564473062753677E-2</v>
      </c>
      <c r="J100" s="589">
        <f>D100*0.0001/'TB5'!C100</f>
        <v>3.4664489328861237E-2</v>
      </c>
      <c r="K100" s="582">
        <f>E100*0.0001/'TB5'!D100</f>
        <v>3.8801468908786774E-2</v>
      </c>
      <c r="L100" s="589">
        <f>F100*0.0001/'TB5'!E100</f>
        <v>3.0686419457197186E-2</v>
      </c>
      <c r="M100" s="590">
        <f>G100*0.0001/'TB5'!F100</f>
        <v>3.709328547120095E-2</v>
      </c>
      <c r="P100" s="578">
        <f>H100-'TB1'!J101</f>
        <v>0</v>
      </c>
    </row>
    <row r="101" spans="1:16">
      <c r="A101" s="78">
        <v>2005</v>
      </c>
      <c r="B101" s="459">
        <f>avgpeinc!AQ94</f>
        <v>24337417.372436408</v>
      </c>
      <c r="C101" s="346">
        <f>avgpeinc!AR94</f>
        <v>25458268.330493476</v>
      </c>
      <c r="D101" s="562">
        <f>avgpeinc!AS94</f>
        <v>24137038.137948785</v>
      </c>
      <c r="E101" s="562">
        <f>avgpeinc!AT94</f>
        <v>33345617.277564455</v>
      </c>
      <c r="F101" s="562">
        <f>avgpeinc!AU94</f>
        <v>16976385.159975156</v>
      </c>
      <c r="G101" s="73">
        <f>avgpeinc!AV94</f>
        <v>37715496.647063918</v>
      </c>
      <c r="H101" s="571">
        <f>B101*0.0001/'TB5'!B101</f>
        <v>3.8700614124536507E-2</v>
      </c>
      <c r="I101" s="582">
        <f>C101*0.0001/'TB5'!B101</f>
        <v>4.0482956916093826E-2</v>
      </c>
      <c r="J101" s="589">
        <f>D101*0.0001/'TB5'!C101</f>
        <v>3.8336332887411124E-2</v>
      </c>
      <c r="K101" s="582">
        <f>E101*0.0001/'TB5'!D101</f>
        <v>4.3483924120664597E-2</v>
      </c>
      <c r="L101" s="589">
        <f>F101*0.0001/'TB5'!E101</f>
        <v>3.3830720931291573E-2</v>
      </c>
      <c r="M101" s="590">
        <f>G101*0.0001/'TB5'!F101</f>
        <v>4.1182078421115875E-2</v>
      </c>
      <c r="P101" s="578">
        <f>H101-'TB1'!J102</f>
        <v>0</v>
      </c>
    </row>
    <row r="102" spans="1:16">
      <c r="A102" s="78">
        <v>2006</v>
      </c>
      <c r="B102" s="459">
        <f>avgpeinc!AQ95</f>
        <v>25732919.251168076</v>
      </c>
      <c r="C102" s="346">
        <f>avgpeinc!AR95</f>
        <v>26866452.009430949</v>
      </c>
      <c r="D102" s="562">
        <f>avgpeinc!AS95</f>
        <v>25359776.696149696</v>
      </c>
      <c r="E102" s="562">
        <f>avgpeinc!AT95</f>
        <v>34922726.977363363</v>
      </c>
      <c r="F102" s="562">
        <f>avgpeinc!AU95</f>
        <v>17889518.421931684</v>
      </c>
      <c r="G102" s="73">
        <f>avgpeinc!AV95</f>
        <v>39662075.056708954</v>
      </c>
      <c r="H102" s="571">
        <f>B102*0.0001/'TB5'!B102</f>
        <v>3.9919633418321609E-2</v>
      </c>
      <c r="I102" s="582">
        <f>C102*0.0001/'TB5'!B102</f>
        <v>4.1678089648485184E-2</v>
      </c>
      <c r="J102" s="589">
        <f>D102*0.0001/'TB5'!C102</f>
        <v>3.9339389652013765E-2</v>
      </c>
      <c r="K102" s="582">
        <f>E102*0.0001/'TB5'!D102</f>
        <v>4.4371671974658966E-2</v>
      </c>
      <c r="L102" s="589">
        <f>F102*0.0001/'TB5'!E102</f>
        <v>3.4837633371353149E-2</v>
      </c>
      <c r="M102" s="590">
        <f>G102*0.0001/'TB5'!F102</f>
        <v>4.24397625029087E-2</v>
      </c>
      <c r="P102" s="578">
        <f>H102-'TB1'!J103</f>
        <v>0</v>
      </c>
    </row>
    <row r="103" spans="1:16">
      <c r="A103" s="78">
        <v>2007</v>
      </c>
      <c r="B103" s="459">
        <f>avgpeinc!AQ96</f>
        <v>26188327.949378304</v>
      </c>
      <c r="C103" s="346">
        <f>avgpeinc!AR96</f>
        <v>27425455.714824736</v>
      </c>
      <c r="D103" s="562">
        <f>avgpeinc!AS96</f>
        <v>25816809.671612479</v>
      </c>
      <c r="E103" s="562">
        <f>avgpeinc!AT96</f>
        <v>36327144.145531483</v>
      </c>
      <c r="F103" s="562">
        <f>avgpeinc!AU96</f>
        <v>17646041.366328467</v>
      </c>
      <c r="G103" s="73">
        <f>avgpeinc!AV96</f>
        <v>40452220.892322876</v>
      </c>
      <c r="H103" s="571">
        <f>B103*0.0001/'TB5'!B103</f>
        <v>4.1150715202093131E-2</v>
      </c>
      <c r="I103" s="582">
        <f>C103*0.0001/'TB5'!B103</f>
        <v>4.3094661086797721E-2</v>
      </c>
      <c r="J103" s="589">
        <f>D103*0.0001/'TB5'!C103</f>
        <v>4.0831141173839569E-2</v>
      </c>
      <c r="K103" s="582">
        <f>E103*0.0001/'TB5'!D103</f>
        <v>4.6874906867742545E-2</v>
      </c>
      <c r="L103" s="589">
        <f>F103*0.0001/'TB5'!E103</f>
        <v>3.4727085381746292E-2</v>
      </c>
      <c r="M103" s="590">
        <f>G103*0.0001/'TB5'!F103</f>
        <v>4.3804578483104699E-2</v>
      </c>
      <c r="P103" s="578">
        <f>H103-'TB1'!J104</f>
        <v>0</v>
      </c>
    </row>
    <row r="104" spans="1:16">
      <c r="A104" s="78">
        <v>2008</v>
      </c>
      <c r="B104" s="459">
        <f>avgpeinc!AQ97</f>
        <v>25626631.100038812</v>
      </c>
      <c r="C104" s="346">
        <f>avgpeinc!AR97</f>
        <v>26763196.582897592</v>
      </c>
      <c r="D104" s="562">
        <f>avgpeinc!AS97</f>
        <v>25331484.882589441</v>
      </c>
      <c r="E104" s="562">
        <f>avgpeinc!AT97</f>
        <v>35194979.21451696</v>
      </c>
      <c r="F104" s="562">
        <f>avgpeinc!AU97</f>
        <v>17571723.223445915</v>
      </c>
      <c r="G104" s="73">
        <f>avgpeinc!AV97</f>
        <v>39147167.257662877</v>
      </c>
      <c r="H104" s="571">
        <f>B104*0.0001/'TB5'!B104</f>
        <v>4.1182011365890496E-2</v>
      </c>
      <c r="I104" s="582">
        <f>C104*0.0001/'TB5'!B104</f>
        <v>4.3008472770452499E-2</v>
      </c>
      <c r="J104" s="589">
        <f>D104*0.0001/'TB5'!C104</f>
        <v>4.0977265685796745E-2</v>
      </c>
      <c r="K104" s="582">
        <f>E104*0.0001/'TB5'!D104</f>
        <v>4.663785174489022E-2</v>
      </c>
      <c r="L104" s="589">
        <f>F104*0.0001/'TB5'!E104</f>
        <v>3.5180676728487015E-2</v>
      </c>
      <c r="M104" s="590">
        <f>G104*0.0001/'TB5'!F104</f>
        <v>4.3593738228082657E-2</v>
      </c>
      <c r="P104" s="578">
        <f>H104-'TB1'!J105</f>
        <v>0</v>
      </c>
    </row>
    <row r="105" spans="1:16">
      <c r="A105" s="83">
        <v>2009</v>
      </c>
      <c r="B105" s="462">
        <f>avgpeinc!AQ98</f>
        <v>24731681.253707472</v>
      </c>
      <c r="C105" s="349">
        <f>avgpeinc!AR98</f>
        <v>25515940.207672387</v>
      </c>
      <c r="D105" s="564">
        <f>avgpeinc!AS98</f>
        <v>23220990.328109827</v>
      </c>
      <c r="E105" s="564">
        <f>avgpeinc!AT98</f>
        <v>32009091.329474952</v>
      </c>
      <c r="F105" s="564">
        <f>avgpeinc!AU98</f>
        <v>18576382.155034538</v>
      </c>
      <c r="G105" s="79">
        <f>avgpeinc!AV98</f>
        <v>37604448.757496305</v>
      </c>
      <c r="H105" s="574">
        <f>B105*0.0001/'TB5'!B105</f>
        <v>4.1645850986242301E-2</v>
      </c>
      <c r="I105" s="585">
        <f>C105*0.0001/'TB5'!B105</f>
        <v>4.2966470122337334E-2</v>
      </c>
      <c r="J105" s="595">
        <f>D105*0.0001/'TB5'!C105</f>
        <v>3.9692997932434089E-2</v>
      </c>
      <c r="K105" s="596">
        <f>E105*0.0001/'TB5'!D105</f>
        <v>4.5379392802715308E-2</v>
      </c>
      <c r="L105" s="591">
        <f>F105*0.0001/'TB5'!E105</f>
        <v>3.7885699421167367E-2</v>
      </c>
      <c r="M105" s="592">
        <f>G105*0.0001/'TB5'!F105</f>
        <v>4.3741736561059952E-2</v>
      </c>
      <c r="P105" s="578">
        <f>H105-'TB1'!J106</f>
        <v>0</v>
      </c>
    </row>
    <row r="106" spans="1:16">
      <c r="A106" s="78">
        <v>2010</v>
      </c>
      <c r="B106" s="463">
        <f>avgpeinc!AQ99</f>
        <v>28503451.926848963</v>
      </c>
      <c r="C106" s="350">
        <f>avgpeinc!AR99</f>
        <v>29294715.205474742</v>
      </c>
      <c r="D106" s="562">
        <f>avgpeinc!AS99</f>
        <v>27439375.882806033</v>
      </c>
      <c r="E106" s="562">
        <f>avgpeinc!AT99</f>
        <v>36674099.671457335</v>
      </c>
      <c r="F106" s="562">
        <f>avgpeinc!AU99</f>
        <v>21400194.193203487</v>
      </c>
      <c r="G106" s="73">
        <f>avgpeinc!AV99</f>
        <v>43380224.400895134</v>
      </c>
      <c r="H106" s="571">
        <f>B106*0.0001/'TB5'!B106</f>
        <v>4.6924527734518051E-2</v>
      </c>
      <c r="I106" s="582">
        <f>C106*0.0001/'TB5'!B106</f>
        <v>4.8227164894342422E-2</v>
      </c>
      <c r="J106" s="597">
        <f>D106*0.0001/'TB5'!C106</f>
        <v>4.6049341559410088E-2</v>
      </c>
      <c r="K106" s="598">
        <f>E106*0.0001/'TB5'!D106</f>
        <v>5.1057394593954093E-2</v>
      </c>
      <c r="L106" s="589">
        <f>F106*0.0001/'TB5'!E106</f>
        <v>4.2484376579523087E-2</v>
      </c>
      <c r="M106" s="590">
        <f>G106*0.0001/'TB5'!F106</f>
        <v>4.9610976129770286E-2</v>
      </c>
      <c r="P106" s="578">
        <f>H106-'TB1'!J107</f>
        <v>0</v>
      </c>
    </row>
    <row r="107" spans="1:16">
      <c r="A107" s="78">
        <v>2011</v>
      </c>
      <c r="B107" s="463">
        <f>avgpeinc!AQ100</f>
        <v>26051331.29165332</v>
      </c>
      <c r="C107" s="350">
        <f>avgpeinc!AR100</f>
        <v>26853579.75089838</v>
      </c>
      <c r="D107" s="562">
        <f>avgpeinc!AS100</f>
        <v>24806738.394071765</v>
      </c>
      <c r="E107" s="562">
        <f>avgpeinc!AT100</f>
        <v>33424984.63017197</v>
      </c>
      <c r="F107" s="562">
        <f>avgpeinc!AU100</f>
        <v>19788131.056006864</v>
      </c>
      <c r="G107" s="73">
        <f>avgpeinc!AV100</f>
        <v>39696500.748407505</v>
      </c>
      <c r="H107" s="571">
        <f>B107*0.0001/'TB5'!B107</f>
        <v>4.2207375168800347E-2</v>
      </c>
      <c r="I107" s="582">
        <f>C107*0.0001/'TB5'!B107</f>
        <v>4.3507147580385201E-2</v>
      </c>
      <c r="J107" s="597">
        <f>D107*0.0001/'TB5'!C107</f>
        <v>4.1126850992441177E-2</v>
      </c>
      <c r="K107" s="598">
        <f>E107*0.0001/'TB5'!D107</f>
        <v>4.5443121343851089E-2</v>
      </c>
      <c r="L107" s="589">
        <f>F107*0.0001/'TB5'!E107</f>
        <v>3.8999214768409729E-2</v>
      </c>
      <c r="M107" s="590">
        <f>G107*0.0001/'TB5'!F107</f>
        <v>4.4855348765850067E-2</v>
      </c>
      <c r="P107" s="578">
        <f>H107-'TB1'!J108</f>
        <v>0</v>
      </c>
    </row>
    <row r="108" spans="1:16">
      <c r="A108" s="78">
        <v>2012</v>
      </c>
      <c r="B108" s="463">
        <f>avgpeinc!AQ101</f>
        <v>29665356.395195704</v>
      </c>
      <c r="C108" s="350">
        <f>avgpeinc!AR101</f>
        <v>30597398.925466459</v>
      </c>
      <c r="D108" s="562">
        <f>avgpeinc!AS101</f>
        <v>27800251.642825335</v>
      </c>
      <c r="E108" s="562">
        <f>avgpeinc!AT101</f>
        <v>39248171.806039229</v>
      </c>
      <c r="F108" s="562">
        <f>avgpeinc!AU101</f>
        <v>21397584.233835611</v>
      </c>
      <c r="G108" s="73">
        <f>avgpeinc!AV101</f>
        <v>45025910.286206096</v>
      </c>
      <c r="H108" s="571">
        <f>B108*0.0001/'TB5'!B108</f>
        <v>4.6945564448833459E-2</v>
      </c>
      <c r="I108" s="582">
        <f>C108*0.0001/'TB5'!B108</f>
        <v>4.8420526087284081E-2</v>
      </c>
      <c r="J108" s="597">
        <f>D108*0.0001/'TB5'!C108</f>
        <v>4.5067563652992255E-2</v>
      </c>
      <c r="K108" s="598">
        <f>E108*0.0001/'TB5'!D108</f>
        <v>5.1799695938825614E-2</v>
      </c>
      <c r="L108" s="589">
        <f>F108*0.0001/'TB5'!E108</f>
        <v>4.150516539812088E-2</v>
      </c>
      <c r="M108" s="590">
        <f>G108*0.0001/'TB5'!F108</f>
        <v>4.9912121146917357E-2</v>
      </c>
      <c r="P108" s="578">
        <f>H108-'TB1'!J109</f>
        <v>0</v>
      </c>
    </row>
    <row r="109" spans="1:16">
      <c r="A109" s="78">
        <v>2013</v>
      </c>
      <c r="B109" s="463">
        <f>avgpeinc!AQ102</f>
        <v>26507069.672137238</v>
      </c>
      <c r="C109" s="350">
        <f>avgpeinc!AR102</f>
        <v>27387787.782412261</v>
      </c>
      <c r="D109" s="562">
        <f>avgpeinc!AS102</f>
        <v>25071615.914091215</v>
      </c>
      <c r="E109" s="562">
        <f>avgpeinc!AT102</f>
        <v>34433623.335118622</v>
      </c>
      <c r="F109" s="562">
        <f>avgpeinc!AU102</f>
        <v>19772930.172284469</v>
      </c>
      <c r="G109" s="73">
        <f>avgpeinc!AV102</f>
        <v>40070656.969728798</v>
      </c>
      <c r="H109" s="571">
        <f>B109*0.0001/'TB5'!B109</f>
        <v>4.1889104992151267E-2</v>
      </c>
      <c r="I109" s="582">
        <f>C109*0.0001/'TB5'!B109</f>
        <v>4.3280903249979019E-2</v>
      </c>
      <c r="J109" s="597">
        <f>D109*0.0001/'TB5'!C109</f>
        <v>4.0606006979942322E-2</v>
      </c>
      <c r="K109" s="598">
        <f>E109*0.0001/'TB5'!D109</f>
        <v>4.5550283044576645E-2</v>
      </c>
      <c r="L109" s="589">
        <f>F109*0.0001/'TB5'!E109</f>
        <v>3.8104761391878128E-2</v>
      </c>
      <c r="M109" s="590">
        <f>G109*0.0001/'TB5'!F109</f>
        <v>4.4575832784175866E-2</v>
      </c>
      <c r="P109" s="578">
        <f>H109-'TB1'!J110</f>
        <v>0</v>
      </c>
    </row>
    <row r="110" spans="1:16">
      <c r="A110" s="78">
        <v>2014</v>
      </c>
      <c r="B110" s="463">
        <f>avgpeinc!AQ103</f>
        <v>28121142.414966296</v>
      </c>
      <c r="C110" s="350">
        <f>avgpeinc!AR103</f>
        <v>29104986.965822544</v>
      </c>
      <c r="D110" s="562">
        <f>avgpeinc!AS103</f>
        <v>26833184.617161624</v>
      </c>
      <c r="E110" s="562">
        <f>avgpeinc!AT103</f>
        <v>37189899.633143678</v>
      </c>
      <c r="F110" s="562">
        <f>avgpeinc!AU103</f>
        <v>20481111.301902499</v>
      </c>
      <c r="G110" s="73">
        <f>avgpeinc!AV103</f>
        <v>42503297.641028091</v>
      </c>
      <c r="H110" s="571">
        <f>B110*0.0001/'TB5'!B110</f>
        <v>4.3509606271982193E-2</v>
      </c>
      <c r="I110" s="582">
        <f>C110*0.0001/'TB5'!B110</f>
        <v>4.5031830668449402E-2</v>
      </c>
      <c r="J110" s="597">
        <f>D110*0.0001/'TB5'!C110</f>
        <v>4.2415831238031387E-2</v>
      </c>
      <c r="K110" s="598">
        <f>E110*0.0001/'TB5'!D110</f>
        <v>4.8011980950832374E-2</v>
      </c>
      <c r="L110" s="589">
        <f>F110*0.0001/'TB5'!E110</f>
        <v>3.8787383586168289E-2</v>
      </c>
      <c r="M110" s="590">
        <f>G110*0.0001/'TB5'!F110</f>
        <v>4.6414554119110107E-2</v>
      </c>
      <c r="P110" s="578">
        <f>H110-'TB1'!J111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1068">
        <f>(B110/B76)^(1/34)-1</f>
        <v>5.1574285573994239E-2</v>
      </c>
      <c r="C120" s="1068">
        <f t="shared" ref="C120:G120" si="0">(C110/C76)^(1/34)-1</f>
        <v>5.1411702154885441E-2</v>
      </c>
      <c r="D120" s="1068">
        <f t="shared" si="0"/>
        <v>5.1939528248901912E-2</v>
      </c>
      <c r="E120" s="1068">
        <f t="shared" si="0"/>
        <v>5.4219256246638592E-2</v>
      </c>
      <c r="F120" s="1068">
        <f t="shared" si="0"/>
        <v>4.7408781405158473E-2</v>
      </c>
      <c r="G120" s="1068">
        <f t="shared" si="0"/>
        <v>4.9309958827248757E-2</v>
      </c>
      <c r="H120" s="1068"/>
      <c r="I120" s="1068"/>
      <c r="J120" s="1068"/>
      <c r="K120" s="1068"/>
      <c r="L120" s="1068"/>
      <c r="M120" s="1068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K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F11" sqref="F11"/>
    </sheetView>
  </sheetViews>
  <sheetFormatPr baseColWidth="10" defaultColWidth="10.83203125" defaultRowHeight="15" x14ac:dyDescent="0"/>
  <cols>
    <col min="1" max="1" width="10.83203125" style="59"/>
    <col min="2" max="8" width="12" style="59" customWidth="1"/>
    <col min="9" max="16384" width="10.83203125" style="59"/>
  </cols>
  <sheetData>
    <row r="1" spans="1:10">
      <c r="A1" s="55" t="s">
        <v>37</v>
      </c>
      <c r="D1" s="111"/>
      <c r="E1" s="110"/>
      <c r="F1" s="111"/>
      <c r="G1" s="111"/>
      <c r="H1" s="111"/>
    </row>
    <row r="2" spans="1:10">
      <c r="F2" s="109"/>
    </row>
    <row r="3" spans="1:10" ht="16" thickBot="1"/>
    <row r="4" spans="1:10" ht="25" customHeight="1" thickTop="1">
      <c r="A4" s="1245" t="s">
        <v>235</v>
      </c>
      <c r="B4" s="1246"/>
      <c r="C4" s="1246"/>
      <c r="D4" s="1246"/>
      <c r="E4" s="1246"/>
      <c r="F4" s="1246"/>
      <c r="G4" s="1246"/>
      <c r="H4" s="1246"/>
      <c r="I4" s="1246"/>
      <c r="J4" s="1247"/>
    </row>
    <row r="5" spans="1:10">
      <c r="A5" s="107"/>
      <c r="B5" s="108"/>
      <c r="C5" s="62"/>
      <c r="D5" s="62"/>
      <c r="E5" s="62"/>
      <c r="F5" s="62"/>
      <c r="G5" s="62"/>
      <c r="H5" s="62"/>
      <c r="I5" s="62"/>
      <c r="J5" s="220"/>
    </row>
    <row r="6" spans="1:10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1001" t="s">
        <v>30</v>
      </c>
      <c r="I6" s="1001" t="s">
        <v>29</v>
      </c>
      <c r="J6" s="1002" t="s">
        <v>28</v>
      </c>
    </row>
    <row r="7" spans="1:10" ht="20" customHeight="1">
      <c r="A7" s="107"/>
      <c r="B7" s="1254" t="s">
        <v>1227</v>
      </c>
      <c r="C7" s="1241"/>
      <c r="D7" s="1241"/>
      <c r="E7" s="1241"/>
      <c r="F7" s="1241"/>
      <c r="G7" s="1244"/>
      <c r="H7" s="1267" t="s">
        <v>1226</v>
      </c>
      <c r="I7" s="1241"/>
      <c r="J7" s="1244"/>
    </row>
    <row r="8" spans="1:10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  <c r="H8" s="1075" t="s">
        <v>123</v>
      </c>
      <c r="I8" s="1071" t="s">
        <v>1224</v>
      </c>
      <c r="J8" s="1072" t="s">
        <v>1225</v>
      </c>
    </row>
    <row r="9" spans="1:10">
      <c r="A9" s="78">
        <v>1960</v>
      </c>
      <c r="B9" s="76"/>
      <c r="C9" s="341"/>
      <c r="D9" s="95"/>
      <c r="E9" s="76"/>
      <c r="F9" s="96"/>
      <c r="G9" s="222"/>
      <c r="H9" s="1076"/>
      <c r="I9" s="62"/>
      <c r="J9" s="220"/>
    </row>
    <row r="10" spans="1:10">
      <c r="A10" s="78">
        <v>1961</v>
      </c>
      <c r="B10" s="76"/>
      <c r="C10" s="341"/>
      <c r="D10" s="95"/>
      <c r="E10" s="76"/>
      <c r="F10" s="96"/>
      <c r="G10" s="222"/>
      <c r="H10" s="1076"/>
      <c r="I10" s="62"/>
      <c r="J10" s="220"/>
    </row>
    <row r="11" spans="1:10">
      <c r="A11" s="78">
        <v>1962</v>
      </c>
      <c r="B11" s="560">
        <f>medpeinc!B51</f>
        <v>22540.706653600002</v>
      </c>
      <c r="C11" s="560">
        <f>medpeinc!C51</f>
        <v>17778.585529600001</v>
      </c>
      <c r="D11" s="561">
        <f>medpeinc!D51</f>
        <v>20318.383462400001</v>
      </c>
      <c r="E11" s="560">
        <f>medpeinc!E51</f>
        <v>33969.797351200003</v>
      </c>
      <c r="F11" s="561">
        <f>medpeinc!F51</f>
        <v>9206.767578125</v>
      </c>
      <c r="G11" s="616">
        <f>medpeinc!G51</f>
        <v>33017.373126400002</v>
      </c>
      <c r="H11" s="1077">
        <v>15556.262338868886</v>
      </c>
      <c r="I11" s="561">
        <v>33969.797352223897</v>
      </c>
      <c r="J11" s="616">
        <v>2793.7777261642082</v>
      </c>
    </row>
    <row r="12" spans="1:10">
      <c r="A12" s="78">
        <v>1963</v>
      </c>
      <c r="B12" s="562">
        <f>medpeinc!B52</f>
        <v>23305.258508450002</v>
      </c>
      <c r="C12" s="562">
        <f>medpeinc!C52</f>
        <v>18455.49944765</v>
      </c>
      <c r="D12" s="563">
        <f>medpeinc!D52</f>
        <v>21114.041319625001</v>
      </c>
      <c r="E12" s="562">
        <f>medpeinc!E52</f>
        <v>35037.256448075001</v>
      </c>
      <c r="F12" s="563">
        <f>medpeinc!F52</f>
        <v>8923.60546875</v>
      </c>
      <c r="G12" s="617">
        <f>medpeinc!G52</f>
        <v>34406.750679500001</v>
      </c>
      <c r="H12" s="1078">
        <f>(H11+H13)/2</f>
        <v>16264.282258722174</v>
      </c>
      <c r="I12" s="563">
        <f>(I11+I13)/2</f>
        <v>34882.962791700615</v>
      </c>
      <c r="J12" s="617">
        <f>(J11+J13)/2</f>
        <v>3094.1190809396503</v>
      </c>
    </row>
    <row r="13" spans="1:10">
      <c r="A13" s="78">
        <v>1964</v>
      </c>
      <c r="B13" s="562">
        <f>medpeinc!B53</f>
        <v>24069.810363299999</v>
      </c>
      <c r="C13" s="562">
        <f>medpeinc!C53</f>
        <v>19132.413365699998</v>
      </c>
      <c r="D13" s="563">
        <f>medpeinc!D53</f>
        <v>21909.699176849997</v>
      </c>
      <c r="E13" s="562">
        <f>medpeinc!E53</f>
        <v>36104.715544949999</v>
      </c>
      <c r="F13" s="563">
        <f>medpeinc!F53</f>
        <v>8640.4443359375</v>
      </c>
      <c r="G13" s="617">
        <f>medpeinc!G53</f>
        <v>35796.1282326</v>
      </c>
      <c r="H13" s="1078">
        <v>16972.302178575461</v>
      </c>
      <c r="I13" s="563">
        <v>35796.128231177332</v>
      </c>
      <c r="J13" s="617">
        <v>3394.460435715092</v>
      </c>
    </row>
    <row r="14" spans="1:10">
      <c r="A14" s="78">
        <v>1965</v>
      </c>
      <c r="B14" s="562">
        <f>medpeinc!B54</f>
        <v>25571.35835685</v>
      </c>
      <c r="C14" s="562">
        <f>medpeinc!C54</f>
        <v>20454.223367250001</v>
      </c>
      <c r="D14" s="563">
        <f>medpeinc!D54</f>
        <v>23167.084518224998</v>
      </c>
      <c r="E14" s="562">
        <f>medpeinc!E54</f>
        <v>38209.902174675</v>
      </c>
      <c r="F14" s="563">
        <f>medpeinc!F54</f>
        <v>9175.689453125</v>
      </c>
      <c r="G14" s="617">
        <f>medpeinc!G54</f>
        <v>37908.4731579</v>
      </c>
      <c r="H14" s="1078">
        <f>(H13+H15)/2</f>
        <v>17902.814167866847</v>
      </c>
      <c r="I14" s="563">
        <f>(I13+I15)/2</f>
        <v>37761.337796966494</v>
      </c>
      <c r="J14" s="617">
        <f>(J13+J15)/2</f>
        <v>3757.1252662967281</v>
      </c>
    </row>
    <row r="15" spans="1:10">
      <c r="A15" s="78">
        <v>1966</v>
      </c>
      <c r="B15" s="562">
        <f>medpeinc!B55</f>
        <v>27072.906350400001</v>
      </c>
      <c r="C15" s="562">
        <f>medpeinc!C55</f>
        <v>21776.033368800003</v>
      </c>
      <c r="D15" s="563">
        <f>medpeinc!D55</f>
        <v>24424.469859600002</v>
      </c>
      <c r="E15" s="562">
        <f>medpeinc!E55</f>
        <v>40315.088804400002</v>
      </c>
      <c r="F15" s="563">
        <f>medpeinc!F55</f>
        <v>9710.93359375</v>
      </c>
      <c r="G15" s="617">
        <f>medpeinc!G55</f>
        <v>40020.8180832</v>
      </c>
      <c r="H15" s="1078">
        <v>18833.326157158237</v>
      </c>
      <c r="I15" s="563">
        <v>39726.547362755657</v>
      </c>
      <c r="J15" s="617">
        <v>4119.7900968783642</v>
      </c>
    </row>
    <row r="16" spans="1:10">
      <c r="A16" s="78">
        <v>1967</v>
      </c>
      <c r="B16" s="562">
        <f>medpeinc!B56</f>
        <v>27439.217942399999</v>
      </c>
      <c r="C16" s="562">
        <f>medpeinc!C56</f>
        <v>23151.840138899999</v>
      </c>
      <c r="D16" s="563">
        <f>medpeinc!D56</f>
        <v>25438.4416341</v>
      </c>
      <c r="E16" s="562">
        <f>medpeinc!E56</f>
        <v>40015.526166000003</v>
      </c>
      <c r="F16" s="618">
        <f>medpeinc!F56</f>
        <v>11433.0078125</v>
      </c>
      <c r="G16" s="617">
        <f>medpeinc!G56</f>
        <v>40301.351352899997</v>
      </c>
      <c r="H16" s="1078">
        <v>20293.588269120184</v>
      </c>
      <c r="I16" s="618">
        <v>39729.700977573317</v>
      </c>
      <c r="J16" s="617">
        <v>5659.3387004025299</v>
      </c>
    </row>
    <row r="17" spans="1:10">
      <c r="A17" s="78">
        <v>1968</v>
      </c>
      <c r="B17" s="562">
        <f>medpeinc!B57</f>
        <v>27947.386617900003</v>
      </c>
      <c r="C17" s="562">
        <f>medpeinc!C57</f>
        <v>23837.476821150001</v>
      </c>
      <c r="D17" s="563">
        <f>medpeinc!D57</f>
        <v>26303.4226992</v>
      </c>
      <c r="E17" s="562">
        <f>medpeinc!E57</f>
        <v>40551.109994600003</v>
      </c>
      <c r="F17" s="618">
        <f>medpeinc!F57</f>
        <v>12055.7353515625</v>
      </c>
      <c r="G17" s="617">
        <f>medpeinc!G57</f>
        <v>41647.0859404</v>
      </c>
      <c r="H17" s="1078">
        <v>21097.536958155852</v>
      </c>
      <c r="I17" s="618">
        <v>40277.116011024809</v>
      </c>
      <c r="J17" s="617">
        <v>6575.8556752693557</v>
      </c>
    </row>
    <row r="18" spans="1:10">
      <c r="A18" s="83">
        <v>1969</v>
      </c>
      <c r="B18" s="564">
        <f>medpeinc!B58</f>
        <v>28978.563245849997</v>
      </c>
      <c r="C18" s="564">
        <f>medpeinc!C58</f>
        <v>24801.473048249998</v>
      </c>
      <c r="D18" s="565">
        <f>medpeinc!D58</f>
        <v>26890.018147049999</v>
      </c>
      <c r="E18" s="564">
        <f>medpeinc!E58</f>
        <v>41509.833838649996</v>
      </c>
      <c r="F18" s="619">
        <f>medpeinc!F58</f>
        <v>13053.4072265625</v>
      </c>
      <c r="G18" s="620">
        <f>medpeinc!G58</f>
        <v>43598.378937449997</v>
      </c>
      <c r="H18" s="1079">
        <v>21929.723535310128</v>
      </c>
      <c r="I18" s="619">
        <v>41248.765697369046</v>
      </c>
      <c r="J18" s="620">
        <v>7309.9078451033756</v>
      </c>
    </row>
    <row r="19" spans="1:10">
      <c r="A19" s="78">
        <v>1970</v>
      </c>
      <c r="B19" s="562">
        <f>medpeinc!B59</f>
        <v>28258.634446200002</v>
      </c>
      <c r="C19" s="562">
        <f>medpeinc!C59</f>
        <v>24292.510313400002</v>
      </c>
      <c r="D19" s="563">
        <f>medpeinc!D59</f>
        <v>26275.572379800004</v>
      </c>
      <c r="E19" s="562">
        <f>medpeinc!E59</f>
        <v>40157.0068446</v>
      </c>
      <c r="F19" s="618">
        <f>medpeinc!F59</f>
        <v>12642.0205078125</v>
      </c>
      <c r="G19" s="617">
        <f>medpeinc!G59</f>
        <v>42387.951669300004</v>
      </c>
      <c r="H19" s="1078">
        <v>21317.917214489731</v>
      </c>
      <c r="I19" s="618">
        <v>40652.772362515301</v>
      </c>
      <c r="J19" s="617">
        <v>7436.4827492406039</v>
      </c>
    </row>
    <row r="20" spans="1:10">
      <c r="A20" s="78">
        <v>1971</v>
      </c>
      <c r="B20" s="562">
        <f>medpeinc!B60</f>
        <v>28073.802640099999</v>
      </c>
      <c r="C20" s="562">
        <f>medpeinc!C60</f>
        <v>23827.345097899997</v>
      </c>
      <c r="D20" s="563">
        <f>medpeinc!D60</f>
        <v>25950.573869</v>
      </c>
      <c r="E20" s="562">
        <f>medpeinc!E60</f>
        <v>40341.346650899999</v>
      </c>
      <c r="F20" s="618">
        <f>medpeinc!F60</f>
        <v>12267.5439453125</v>
      </c>
      <c r="G20" s="617">
        <f>medpeinc!G60</f>
        <v>41756.832498299998</v>
      </c>
      <c r="H20" s="1078">
        <v>20760.459095616156</v>
      </c>
      <c r="I20" s="618">
        <v>39869.518035899207</v>
      </c>
      <c r="J20" s="617">
        <v>6605.6006213324135</v>
      </c>
    </row>
    <row r="21" spans="1:10">
      <c r="A21" s="78">
        <v>1972</v>
      </c>
      <c r="B21" s="562">
        <f>medpeinc!B61</f>
        <v>28936.0125696</v>
      </c>
      <c r="C21" s="562">
        <f>medpeinc!C61</f>
        <v>24640.823203800002</v>
      </c>
      <c r="D21" s="563">
        <f>medpeinc!D61</f>
        <v>26675.386587600002</v>
      </c>
      <c r="E21" s="562">
        <f>medpeinc!E61</f>
        <v>41143.3928724</v>
      </c>
      <c r="F21" s="618">
        <f>medpeinc!F61</f>
        <v>13337.693359375</v>
      </c>
      <c r="G21" s="617">
        <f>medpeinc!G61</f>
        <v>42725.831059800003</v>
      </c>
      <c r="H21" s="1078">
        <v>21702.009426941204</v>
      </c>
      <c r="I21" s="618">
        <v>40465.205077317456</v>
      </c>
      <c r="J21" s="617">
        <v>7460.0657405110387</v>
      </c>
    </row>
    <row r="22" spans="1:10">
      <c r="A22" s="78">
        <v>1973</v>
      </c>
      <c r="B22" s="562">
        <f>medpeinc!B62</f>
        <v>30007.330744999999</v>
      </c>
      <c r="C22" s="562">
        <f>medpeinc!C62</f>
        <v>25506.231133249999</v>
      </c>
      <c r="D22" s="563">
        <f>medpeinc!D62</f>
        <v>27649.611900750002</v>
      </c>
      <c r="E22" s="562">
        <f>medpeinc!E62</f>
        <v>42438.939196500003</v>
      </c>
      <c r="F22" s="618">
        <f>medpeinc!F62</f>
        <v>14360.6513671875</v>
      </c>
      <c r="G22" s="617">
        <f>medpeinc!G62</f>
        <v>44153.643810499998</v>
      </c>
      <c r="H22" s="1078">
        <v>22291.159982751185</v>
      </c>
      <c r="I22" s="618">
        <v>41795.924967658473</v>
      </c>
      <c r="J22" s="617">
        <v>8359.184993531695</v>
      </c>
    </row>
    <row r="23" spans="1:10">
      <c r="A23" s="78">
        <v>1974</v>
      </c>
      <c r="B23" s="562">
        <f>medpeinc!B63</f>
        <v>29396.490820300001</v>
      </c>
      <c r="C23" s="562">
        <f>medpeinc!C63</f>
        <v>25450.6531263</v>
      </c>
      <c r="D23" s="563">
        <f>medpeinc!D63</f>
        <v>27423.571973300001</v>
      </c>
      <c r="E23" s="562">
        <f>medpeinc!E63</f>
        <v>41431.295787000003</v>
      </c>
      <c r="F23" s="618">
        <f>medpeinc!F63</f>
        <v>14599.599609375</v>
      </c>
      <c r="G23" s="617">
        <f>medpeinc!G63</f>
        <v>43009.630864600003</v>
      </c>
      <c r="H23" s="1078">
        <v>22096.691083606973</v>
      </c>
      <c r="I23" s="618">
        <v>40247.544473712696</v>
      </c>
      <c r="J23" s="617">
        <v>9075.4266950528636</v>
      </c>
    </row>
    <row r="24" spans="1:10">
      <c r="A24" s="78">
        <v>1975</v>
      </c>
      <c r="B24" s="562">
        <f>medpeinc!B64</f>
        <v>28071.223912000001</v>
      </c>
      <c r="C24" s="562">
        <f>medpeinc!C64</f>
        <v>24449.130504000001</v>
      </c>
      <c r="D24" s="563">
        <f>medpeinc!D64</f>
        <v>25535.758526400001</v>
      </c>
      <c r="E24" s="562">
        <f>medpeinc!E64</f>
        <v>38394.190124799999</v>
      </c>
      <c r="F24" s="618">
        <f>medpeinc!F64</f>
        <v>14850.5830078125</v>
      </c>
      <c r="G24" s="617">
        <f>medpeinc!G64</f>
        <v>40567.4461696</v>
      </c>
      <c r="H24" s="1078">
        <v>20645.932427956275</v>
      </c>
      <c r="I24" s="618">
        <v>37307.562106657831</v>
      </c>
      <c r="J24" s="617">
        <v>9055.233521033455</v>
      </c>
    </row>
    <row r="25" spans="1:10">
      <c r="A25" s="78">
        <v>1976</v>
      </c>
      <c r="B25" s="562">
        <f>medpeinc!B65</f>
        <v>29367.729929699999</v>
      </c>
      <c r="C25" s="562">
        <f>medpeinc!C65</f>
        <v>25589.425494300001</v>
      </c>
      <c r="D25" s="563">
        <f>medpeinc!D65</f>
        <v>26791.613269199999</v>
      </c>
      <c r="E25" s="562">
        <f>medpeinc!E65</f>
        <v>39156.973239599996</v>
      </c>
      <c r="F25" s="618">
        <f>medpeinc!F65</f>
        <v>16143.6640625</v>
      </c>
      <c r="G25" s="617">
        <f>medpeinc!G65</f>
        <v>42248.313232200002</v>
      </c>
      <c r="H25" s="1078">
        <v>21467.638836537255</v>
      </c>
      <c r="I25" s="618">
        <v>37783.044352305566</v>
      </c>
      <c r="J25" s="617">
        <v>9960.9844201532851</v>
      </c>
    </row>
    <row r="26" spans="1:10">
      <c r="A26" s="78">
        <v>1977</v>
      </c>
      <c r="B26" s="562">
        <f>medpeinc!B66</f>
        <v>29795.0303552</v>
      </c>
      <c r="C26" s="562">
        <f>medpeinc!C66</f>
        <v>26070.651560800001</v>
      </c>
      <c r="D26" s="563">
        <f>medpeinc!D66</f>
        <v>27366.0876632</v>
      </c>
      <c r="E26" s="562">
        <f>medpeinc!E66</f>
        <v>40158.519174400004</v>
      </c>
      <c r="F26" s="618">
        <f>medpeinc!F66</f>
        <v>16678.740234375</v>
      </c>
      <c r="G26" s="617">
        <f>medpeinc!G66</f>
        <v>43073.250404800005</v>
      </c>
      <c r="H26" s="1078">
        <v>21860.484229231453</v>
      </c>
      <c r="I26" s="618">
        <v>38539.224048571006</v>
      </c>
      <c r="J26" s="617">
        <v>10687.347845402042</v>
      </c>
    </row>
    <row r="27" spans="1:10">
      <c r="A27" s="78">
        <v>1978</v>
      </c>
      <c r="B27" s="562">
        <f>medpeinc!B67</f>
        <v>30901.238395200002</v>
      </c>
      <c r="C27" s="562">
        <f>medpeinc!C67</f>
        <v>27265.798584</v>
      </c>
      <c r="D27" s="563">
        <f>medpeinc!D67</f>
        <v>28477.611854400002</v>
      </c>
      <c r="E27" s="562">
        <f>medpeinc!E67</f>
        <v>41807.557828800003</v>
      </c>
      <c r="F27" s="618">
        <f>medpeinc!F67</f>
        <v>17571.29296875</v>
      </c>
      <c r="G27" s="617">
        <f>medpeinc!G67</f>
        <v>43928.231052000003</v>
      </c>
      <c r="H27" s="1078">
        <v>22570.022163734589</v>
      </c>
      <c r="I27" s="618">
        <v>39686.884610056797</v>
      </c>
      <c r="J27" s="617">
        <v>11512.226070092811</v>
      </c>
    </row>
    <row r="28" spans="1:10">
      <c r="A28" s="83">
        <v>1979</v>
      </c>
      <c r="B28" s="564">
        <f>medpeinc!B68</f>
        <v>31083.9227622</v>
      </c>
      <c r="C28" s="564">
        <f>medpeinc!C68</f>
        <v>27583.481009699997</v>
      </c>
      <c r="D28" s="565">
        <f>medpeinc!D68</f>
        <v>28843.640040599999</v>
      </c>
      <c r="E28" s="564">
        <f>medpeinc!E68</f>
        <v>40885.159669199995</v>
      </c>
      <c r="F28" s="565">
        <f>medpeinc!F68</f>
        <v>18342.314453125</v>
      </c>
      <c r="G28" s="620">
        <f>medpeinc!G68</f>
        <v>43405.477730999999</v>
      </c>
      <c r="H28" s="1079">
        <v>23242.93323772696</v>
      </c>
      <c r="I28" s="565">
        <v>38644.876949473743</v>
      </c>
      <c r="J28" s="620">
        <v>12461.572639504213</v>
      </c>
    </row>
    <row r="29" spans="1:10">
      <c r="A29" s="78">
        <v>1980</v>
      </c>
      <c r="B29" s="562">
        <f>medpeinc!B69</f>
        <v>30343.1346266</v>
      </c>
      <c r="C29" s="562">
        <f>medpeinc!C69</f>
        <v>27000.246913499999</v>
      </c>
      <c r="D29" s="563">
        <f>medpeinc!D69</f>
        <v>28285.972956999998</v>
      </c>
      <c r="E29" s="562">
        <f>medpeinc!E69</f>
        <v>39600.362139799996</v>
      </c>
      <c r="F29" s="563">
        <f>medpeinc!F69</f>
        <v>18257.310546875</v>
      </c>
      <c r="G29" s="617">
        <f>medpeinc!G69</f>
        <v>42428.959435500001</v>
      </c>
      <c r="H29" s="1078">
        <v>22757.350970017636</v>
      </c>
      <c r="I29" s="563">
        <v>37543.200470311582</v>
      </c>
      <c r="J29" s="617">
        <v>12600.11522633745</v>
      </c>
    </row>
    <row r="30" spans="1:10">
      <c r="A30" s="78">
        <v>1981</v>
      </c>
      <c r="B30" s="562">
        <f>medpeinc!B70</f>
        <v>30330.213511800001</v>
      </c>
      <c r="C30" s="562">
        <f>medpeinc!C70</f>
        <v>27038.562432999999</v>
      </c>
      <c r="D30" s="563">
        <f>medpeinc!D70</f>
        <v>27743.916235600002</v>
      </c>
      <c r="E30" s="562">
        <f>medpeinc!E70</f>
        <v>39029.577077200003</v>
      </c>
      <c r="F30" s="563">
        <f>medpeinc!F70</f>
        <v>18809.435546875</v>
      </c>
      <c r="G30" s="617">
        <f>medpeinc!G70</f>
        <v>42321.228155999997</v>
      </c>
      <c r="H30" s="1078">
        <v>22218.644778429982</v>
      </c>
      <c r="I30" s="563">
        <v>36443.279795308437</v>
      </c>
      <c r="J30" s="617">
        <v>12578.809477735491</v>
      </c>
    </row>
    <row r="31" spans="1:10">
      <c r="A31" s="78">
        <v>1982</v>
      </c>
      <c r="B31" s="562">
        <f>medpeinc!B71</f>
        <v>29247.121754399999</v>
      </c>
      <c r="C31" s="562">
        <f>medpeinc!C71</f>
        <v>25923.585191400001</v>
      </c>
      <c r="D31" s="563">
        <f>medpeinc!D71</f>
        <v>26366.723399800001</v>
      </c>
      <c r="E31" s="562">
        <f>medpeinc!E71</f>
        <v>36558.902193000002</v>
      </c>
      <c r="F31" s="563">
        <f>medpeinc!F71</f>
        <v>18611.8046875</v>
      </c>
      <c r="G31" s="617">
        <f>medpeinc!G71</f>
        <v>40547.146068599999</v>
      </c>
      <c r="H31" s="1078">
        <v>21049.064899803456</v>
      </c>
      <c r="I31" s="563">
        <v>33678.503839685523</v>
      </c>
      <c r="J31" s="617">
        <v>12297.085283569386</v>
      </c>
    </row>
    <row r="32" spans="1:10">
      <c r="A32" s="78">
        <v>1983</v>
      </c>
      <c r="B32" s="562">
        <f>medpeinc!B72</f>
        <v>29495.8258957</v>
      </c>
      <c r="C32" s="562">
        <f>medpeinc!C72</f>
        <v>26100.622914899999</v>
      </c>
      <c r="D32" s="563">
        <f>medpeinc!D72</f>
        <v>26312.8231012</v>
      </c>
      <c r="E32" s="562">
        <f>medpeinc!E72</f>
        <v>36286.231857300001</v>
      </c>
      <c r="F32" s="563">
        <f>medpeinc!F72</f>
        <v>19204.1171875</v>
      </c>
      <c r="G32" s="617">
        <f>medpeinc!G72</f>
        <v>40530.235583299997</v>
      </c>
      <c r="H32" s="1078">
        <v>20689.518163471243</v>
      </c>
      <c r="I32" s="563">
        <v>32678.828688969963</v>
      </c>
      <c r="J32" s="617">
        <v>12519.810991228751</v>
      </c>
    </row>
    <row r="33" spans="1:10">
      <c r="A33" s="78">
        <v>1984</v>
      </c>
      <c r="B33" s="562">
        <f>medpeinc!B73</f>
        <v>30637.397729999997</v>
      </c>
      <c r="C33" s="562">
        <f>medpeinc!C73</f>
        <v>27573.657956999999</v>
      </c>
      <c r="D33" s="563">
        <f>medpeinc!D73</f>
        <v>27369.4086388</v>
      </c>
      <c r="E33" s="562">
        <f>medpeinc!E73</f>
        <v>37581.874548799999</v>
      </c>
      <c r="F33" s="563">
        <f>medpeinc!F73</f>
        <v>20322.806640625</v>
      </c>
      <c r="G33" s="617">
        <f>medpeinc!G73</f>
        <v>42075.359549199995</v>
      </c>
      <c r="H33" s="1078">
        <v>21446.178415331167</v>
      </c>
      <c r="I33" s="563">
        <v>33905.386828047369</v>
      </c>
      <c r="J33" s="617">
        <v>12969.831708319325</v>
      </c>
    </row>
    <row r="34" spans="1:10">
      <c r="A34" s="78">
        <v>1985</v>
      </c>
      <c r="B34" s="562">
        <f>medpeinc!B74</f>
        <v>31180.556214999997</v>
      </c>
      <c r="C34" s="562">
        <f>medpeinc!C74</f>
        <v>28220.3768275</v>
      </c>
      <c r="D34" s="563">
        <f>medpeinc!D74</f>
        <v>27628.340949999998</v>
      </c>
      <c r="E34" s="562">
        <f>medpeinc!E74</f>
        <v>38482.332037499997</v>
      </c>
      <c r="F34" s="563">
        <f>medpeinc!F74</f>
        <v>20721.255859375</v>
      </c>
      <c r="G34" s="617">
        <f>medpeinc!G74</f>
        <v>42823.928472499996</v>
      </c>
      <c r="H34" s="1078">
        <v>21707.982169605311</v>
      </c>
      <c r="I34" s="563">
        <v>34338.080886466581</v>
      </c>
      <c r="J34" s="617">
        <v>13320.807240439623</v>
      </c>
    </row>
    <row r="35" spans="1:10">
      <c r="A35" s="78">
        <v>1986</v>
      </c>
      <c r="B35" s="562">
        <f>medpeinc!B75</f>
        <v>31521.058582499998</v>
      </c>
      <c r="C35" s="562">
        <f>medpeinc!C75</f>
        <v>28426.966942499999</v>
      </c>
      <c r="D35" s="563">
        <f>medpeinc!D75</f>
        <v>28233.586214999999</v>
      </c>
      <c r="E35" s="562">
        <f>medpeinc!E75</f>
        <v>38289.384044999999</v>
      </c>
      <c r="F35" s="563">
        <f>medpeinc!F75</f>
        <v>21465.26171875</v>
      </c>
      <c r="G35" s="617">
        <f>medpeinc!G75</f>
        <v>43123.902232499997</v>
      </c>
      <c r="H35" s="1078">
        <v>22432.164394220737</v>
      </c>
      <c r="I35" s="563">
        <v>34808.530956549417</v>
      </c>
      <c r="J35" s="617">
        <v>13923.412382619768</v>
      </c>
    </row>
    <row r="36" spans="1:10">
      <c r="A36" s="78">
        <v>1987</v>
      </c>
      <c r="B36" s="562">
        <f>medpeinc!B76</f>
        <v>32040.106856000002</v>
      </c>
      <c r="C36" s="562">
        <f>medpeinc!C76</f>
        <v>28836.0961704</v>
      </c>
      <c r="D36" s="563">
        <f>medpeinc!D76</f>
        <v>29024.567387200001</v>
      </c>
      <c r="E36" s="562">
        <f>medpeinc!E76</f>
        <v>38448.128227200003</v>
      </c>
      <c r="F36" s="563">
        <f>medpeinc!F76</f>
        <v>22051.1328125</v>
      </c>
      <c r="G36" s="617">
        <f>medpeinc!G76</f>
        <v>43159.908647200005</v>
      </c>
      <c r="H36" s="1078">
        <v>23558.902102723197</v>
      </c>
      <c r="I36" s="563">
        <v>35432.588762495689</v>
      </c>
      <c r="J36" s="617">
        <v>15077.697345742847</v>
      </c>
    </row>
    <row r="37" spans="1:10">
      <c r="A37" s="78">
        <v>1988</v>
      </c>
      <c r="B37" s="562">
        <f>medpeinc!B77</f>
        <v>32746.356557999999</v>
      </c>
      <c r="C37" s="562">
        <f>medpeinc!C77</f>
        <v>29653.645105299998</v>
      </c>
      <c r="D37" s="563">
        <f>medpeinc!D77</f>
        <v>29835.569308399998</v>
      </c>
      <c r="E37" s="562">
        <f>medpeinc!E77</f>
        <v>38931.779463400002</v>
      </c>
      <c r="F37" s="563">
        <f>medpeinc!F77</f>
        <v>23104.373046875</v>
      </c>
      <c r="G37" s="617">
        <f>medpeinc!G77</f>
        <v>43479.884540899999</v>
      </c>
      <c r="H37" s="1078">
        <v>24559.767418646439</v>
      </c>
      <c r="I37" s="563">
        <v>35839.068010913688</v>
      </c>
      <c r="J37" s="617">
        <v>16100.291974445998</v>
      </c>
    </row>
    <row r="38" spans="1:10">
      <c r="A38" s="83">
        <v>1989</v>
      </c>
      <c r="B38" s="564">
        <f>medpeinc!B78</f>
        <v>33020.720901000001</v>
      </c>
      <c r="C38" s="564">
        <f>medpeinc!C78</f>
        <v>30050.603147999998</v>
      </c>
      <c r="D38" s="565">
        <f>medpeinc!D78</f>
        <v>30400.028765999999</v>
      </c>
      <c r="E38" s="564">
        <f>medpeinc!E78</f>
        <v>38960.956406999998</v>
      </c>
      <c r="F38" s="565">
        <f>medpeinc!F78</f>
        <v>23586.228515625</v>
      </c>
      <c r="G38" s="620">
        <f>medpeinc!G78</f>
        <v>43503.489440999998</v>
      </c>
      <c r="H38" s="1079">
        <v>25158.64449024589</v>
      </c>
      <c r="I38" s="565">
        <v>36340.264263688507</v>
      </c>
      <c r="J38" s="620">
        <v>16685.073255683907</v>
      </c>
    </row>
    <row r="39" spans="1:10">
      <c r="A39" s="78">
        <v>1990</v>
      </c>
      <c r="B39" s="562">
        <f>medpeinc!B79</f>
        <v>33093.905732400002</v>
      </c>
      <c r="C39" s="562">
        <f>medpeinc!C79</f>
        <v>30070.0970868</v>
      </c>
      <c r="D39" s="563">
        <f>medpeinc!D79</f>
        <v>30406.075825200001</v>
      </c>
      <c r="E39" s="562">
        <f>medpeinc!E79</f>
        <v>38637.554916000001</v>
      </c>
      <c r="F39" s="563">
        <f>medpeinc!F79</f>
        <v>24022.48046875</v>
      </c>
      <c r="G39" s="617">
        <f>medpeinc!G79</f>
        <v>43173.267884400004</v>
      </c>
      <c r="H39" s="1078">
        <v>25198.405382984609</v>
      </c>
      <c r="I39" s="563">
        <v>35781.735643838147</v>
      </c>
      <c r="J39" s="617">
        <v>17470.894398869328</v>
      </c>
    </row>
    <row r="40" spans="1:10">
      <c r="A40" s="78">
        <v>1991</v>
      </c>
      <c r="B40" s="562">
        <f>medpeinc!B80</f>
        <v>32275.1123458</v>
      </c>
      <c r="C40" s="562">
        <f>medpeinc!C80</f>
        <v>29680.128438600001</v>
      </c>
      <c r="D40" s="563">
        <f>medpeinc!D80</f>
        <v>29680.128438600001</v>
      </c>
      <c r="E40" s="562">
        <f>medpeinc!E80</f>
        <v>37140.707171800001</v>
      </c>
      <c r="F40" s="563">
        <f>medpeinc!F80</f>
        <v>24003.6015625</v>
      </c>
      <c r="G40" s="617">
        <f>medpeinc!G80</f>
        <v>42492.861480400003</v>
      </c>
      <c r="H40" s="1078">
        <v>24814.53361612506</v>
      </c>
      <c r="I40" s="563">
        <v>34221.350281061357</v>
      </c>
      <c r="J40" s="617">
        <v>17840.514364534356</v>
      </c>
    </row>
    <row r="41" spans="1:10">
      <c r="A41" s="78">
        <v>1992</v>
      </c>
      <c r="B41" s="562">
        <f>medpeinc!B81</f>
        <v>32561.405594199998</v>
      </c>
      <c r="C41" s="562">
        <f>medpeinc!C81</f>
        <v>29242.039004499999</v>
      </c>
      <c r="D41" s="563">
        <f>medpeinc!D81</f>
        <v>29242.039004499999</v>
      </c>
      <c r="E41" s="562">
        <f>medpeinc!E81</f>
        <v>36987.227713799999</v>
      </c>
      <c r="F41" s="563">
        <f>medpeinc!F81</f>
        <v>23551.6953125</v>
      </c>
      <c r="G41" s="617">
        <f>medpeinc!G81</f>
        <v>42045.310136199994</v>
      </c>
      <c r="H41" s="1078">
        <v>24658.151804686258</v>
      </c>
      <c r="I41" s="563">
        <v>34616.251571963403</v>
      </c>
      <c r="J41" s="617">
        <v>17703.288475159366</v>
      </c>
    </row>
    <row r="42" spans="1:10">
      <c r="A42" s="78">
        <v>1993</v>
      </c>
      <c r="B42" s="562">
        <f>medpeinc!B82</f>
        <v>32837.212222800001</v>
      </c>
      <c r="C42" s="562">
        <f>medpeinc!C82</f>
        <v>29445.575279599998</v>
      </c>
      <c r="D42" s="563">
        <f>medpeinc!D82</f>
        <v>29753.9059108</v>
      </c>
      <c r="E42" s="562">
        <f>medpeinc!E82</f>
        <v>37770.502322</v>
      </c>
      <c r="F42" s="563">
        <f>medpeinc!F82</f>
        <v>23433.12890625</v>
      </c>
      <c r="G42" s="617">
        <f>medpeinc!G82</f>
        <v>42395.461790000001</v>
      </c>
      <c r="H42" s="1078">
        <v>24974.781125318976</v>
      </c>
      <c r="I42" s="563">
        <v>34995.526638564239</v>
      </c>
      <c r="J42" s="617">
        <v>17883.176608253092</v>
      </c>
    </row>
    <row r="43" spans="1:10">
      <c r="A43" s="78">
        <v>1994</v>
      </c>
      <c r="B43" s="562">
        <f>medpeinc!B83</f>
        <v>33640.891478799997</v>
      </c>
      <c r="C43" s="562">
        <f>medpeinc!C83</f>
        <v>30171.203119999998</v>
      </c>
      <c r="D43" s="563">
        <f>medpeinc!D83</f>
        <v>30472.915151199999</v>
      </c>
      <c r="E43" s="562">
        <f>medpeinc!E83</f>
        <v>38468.283977999999</v>
      </c>
      <c r="F43" s="563">
        <f>medpeinc!F83</f>
        <v>23986.107421875</v>
      </c>
      <c r="G43" s="617">
        <f>medpeinc!G83</f>
        <v>43446.532492799997</v>
      </c>
      <c r="H43" s="1078">
        <v>25494.666629878462</v>
      </c>
      <c r="I43" s="563">
        <v>35300.307641370178</v>
      </c>
      <c r="J43" s="617">
        <v>18555.289914053556</v>
      </c>
    </row>
    <row r="44" spans="1:10">
      <c r="A44" s="78">
        <v>1995</v>
      </c>
      <c r="B44" s="562">
        <f>medpeinc!B84</f>
        <v>33699.216057600002</v>
      </c>
      <c r="C44" s="562">
        <f>medpeinc!C84</f>
        <v>30595.3408944</v>
      </c>
      <c r="D44" s="563">
        <f>medpeinc!D84</f>
        <v>30890.948052799999</v>
      </c>
      <c r="E44" s="562">
        <f>medpeinc!E84</f>
        <v>39020.144908800001</v>
      </c>
      <c r="F44" s="563">
        <f>medpeinc!F84</f>
        <v>24239.787109375</v>
      </c>
      <c r="G44" s="617">
        <f>medpeinc!G84</f>
        <v>43306.4487056</v>
      </c>
      <c r="H44" s="1078">
        <v>25865.626351643601</v>
      </c>
      <c r="I44" s="563">
        <v>35768.466154844296</v>
      </c>
      <c r="J44" s="617">
        <v>18623.250973183392</v>
      </c>
    </row>
    <row r="45" spans="1:10">
      <c r="A45" s="78">
        <v>1996</v>
      </c>
      <c r="B45" s="562">
        <f>medpeinc!B85</f>
        <v>34028.291258999998</v>
      </c>
      <c r="C45" s="562">
        <f>medpeinc!C85</f>
        <v>30987.465231599999</v>
      </c>
      <c r="D45" s="563">
        <f>medpeinc!D85</f>
        <v>31277.067710400002</v>
      </c>
      <c r="E45" s="562">
        <f>medpeinc!E85</f>
        <v>39241.135877400004</v>
      </c>
      <c r="F45" s="563">
        <f>medpeinc!F85</f>
        <v>24761.01171875</v>
      </c>
      <c r="G45" s="617">
        <f>medpeinc!G85</f>
        <v>43874.775538200003</v>
      </c>
      <c r="H45" s="1078">
        <v>26209.024338568284</v>
      </c>
      <c r="I45" s="563">
        <v>35910.707381021741</v>
      </c>
      <c r="J45" s="617">
        <v>18968.962366588097</v>
      </c>
    </row>
    <row r="46" spans="1:10">
      <c r="A46" s="78">
        <v>1997</v>
      </c>
      <c r="B46" s="562">
        <f>medpeinc!B86</f>
        <v>34799.375219000001</v>
      </c>
      <c r="C46" s="562">
        <f>medpeinc!C86</f>
        <v>32100.648161199999</v>
      </c>
      <c r="D46" s="563">
        <f>medpeinc!D86</f>
        <v>32242.6864274</v>
      </c>
      <c r="E46" s="562">
        <f>medpeinc!E86</f>
        <v>40338.867600799997</v>
      </c>
      <c r="F46" s="563">
        <f>medpeinc!F86</f>
        <v>25424.849609375</v>
      </c>
      <c r="G46" s="617">
        <f>medpeinc!G86</f>
        <v>44884.092119200002</v>
      </c>
      <c r="H46" s="1078">
        <v>26987.270578149557</v>
      </c>
      <c r="I46" s="563">
        <v>36929.949212204658</v>
      </c>
      <c r="J46" s="617">
        <v>19885.357268110201</v>
      </c>
    </row>
    <row r="47" spans="1:10">
      <c r="A47" s="78">
        <v>1998</v>
      </c>
      <c r="B47" s="562">
        <f>medpeinc!B87</f>
        <v>35755.324595999999</v>
      </c>
      <c r="C47" s="562">
        <f>medpeinc!C87</f>
        <v>32950.985411999995</v>
      </c>
      <c r="D47" s="563">
        <f>medpeinc!D87</f>
        <v>33091.202371200001</v>
      </c>
      <c r="E47" s="562">
        <f>medpeinc!E87</f>
        <v>41504.219923199998</v>
      </c>
      <c r="F47" s="563">
        <f>medpeinc!F87</f>
        <v>26641.22265625</v>
      </c>
      <c r="G47" s="617">
        <f>medpeinc!G87</f>
        <v>46131.379576799998</v>
      </c>
      <c r="H47" s="1078">
        <v>28323.825765832771</v>
      </c>
      <c r="I47" s="563">
        <v>38559.663790118873</v>
      </c>
      <c r="J47" s="617">
        <v>20752.109967045792</v>
      </c>
    </row>
    <row r="48" spans="1:10">
      <c r="A48" s="83">
        <v>1999</v>
      </c>
      <c r="B48" s="564">
        <f>medpeinc!B88</f>
        <v>36303.096433599996</v>
      </c>
      <c r="C48" s="564">
        <f>medpeinc!C88</f>
        <v>33404.370102399997</v>
      </c>
      <c r="D48" s="565">
        <f>medpeinc!D88</f>
        <v>34094.543038399999</v>
      </c>
      <c r="E48" s="564">
        <f>medpeinc!E88</f>
        <v>42376.618270399995</v>
      </c>
      <c r="F48" s="565">
        <f>medpeinc!F88</f>
        <v>26778.708984375</v>
      </c>
      <c r="G48" s="620">
        <f>medpeinc!G88</f>
        <v>46931.759647999999</v>
      </c>
      <c r="H48" s="1079">
        <v>29125.297904569554</v>
      </c>
      <c r="I48" s="565">
        <v>40168.064882605402</v>
      </c>
      <c r="J48" s="620">
        <v>21257.326432719012</v>
      </c>
    </row>
    <row r="49" spans="1:10">
      <c r="A49" s="88">
        <v>2000</v>
      </c>
      <c r="B49" s="566">
        <f>medpeinc!B89</f>
        <v>37220.363308799999</v>
      </c>
      <c r="C49" s="566">
        <f>medpeinc!C89</f>
        <v>34388.379143999999</v>
      </c>
      <c r="D49" s="567">
        <f>medpeinc!D89</f>
        <v>35062.661088000001</v>
      </c>
      <c r="E49" s="566">
        <f>medpeinc!E89</f>
        <v>43019.188027199998</v>
      </c>
      <c r="F49" s="567">
        <f>medpeinc!F89</f>
        <v>27780.416015625</v>
      </c>
      <c r="G49" s="621">
        <f>medpeinc!G89</f>
        <v>48008.874412799996</v>
      </c>
      <c r="H49" s="1080">
        <v>30477.543872630627</v>
      </c>
      <c r="I49" s="567">
        <v>41266.054977986605</v>
      </c>
      <c r="J49" s="621">
        <v>22251.304154796697</v>
      </c>
    </row>
    <row r="50" spans="1:10">
      <c r="A50" s="78">
        <v>2001</v>
      </c>
      <c r="B50" s="562">
        <f>medpeinc!B90</f>
        <v>37755.325788599999</v>
      </c>
      <c r="C50" s="562">
        <f>medpeinc!C90</f>
        <v>34992.740974799999</v>
      </c>
      <c r="D50" s="563">
        <f>medpeinc!D90</f>
        <v>35518.947606000002</v>
      </c>
      <c r="E50" s="562">
        <f>medpeinc!E90</f>
        <v>43412.047074000002</v>
      </c>
      <c r="F50" s="563">
        <f>medpeinc!F90</f>
        <v>28678.26171875</v>
      </c>
      <c r="G50" s="617">
        <f>medpeinc!G90</f>
        <v>48279.458412599997</v>
      </c>
      <c r="H50" s="1078">
        <v>30783.087916847118</v>
      </c>
      <c r="I50" s="563">
        <v>41175.668880227131</v>
      </c>
      <c r="J50" s="617">
        <v>23153.091766517493</v>
      </c>
    </row>
    <row r="51" spans="1:10">
      <c r="A51" s="78">
        <v>2002</v>
      </c>
      <c r="B51" s="562">
        <f>medpeinc!B91</f>
        <v>37483.942257000002</v>
      </c>
      <c r="C51" s="562">
        <f>medpeinc!C91</f>
        <v>34640.3328444</v>
      </c>
      <c r="D51" s="563">
        <f>medpeinc!D91</f>
        <v>35286.607710899996</v>
      </c>
      <c r="E51" s="562">
        <f>medpeinc!E91</f>
        <v>43041.906108900002</v>
      </c>
      <c r="F51" s="563">
        <f>medpeinc!F91</f>
        <v>28436.09375</v>
      </c>
      <c r="G51" s="617">
        <f>medpeinc!G91</f>
        <v>47436.5752011</v>
      </c>
      <c r="H51" s="1078">
        <v>30245.663762839686</v>
      </c>
      <c r="I51" s="563">
        <v>40327.551683786245</v>
      </c>
      <c r="J51" s="617">
        <v>23007.385255493435</v>
      </c>
    </row>
    <row r="52" spans="1:10">
      <c r="A52" s="78">
        <v>2003</v>
      </c>
      <c r="B52" s="562">
        <f>medpeinc!B92</f>
        <v>37560.279635999999</v>
      </c>
      <c r="C52" s="562">
        <f>medpeinc!C92</f>
        <v>34904.502288000003</v>
      </c>
      <c r="D52" s="563">
        <f>medpeinc!D92</f>
        <v>35410.36464</v>
      </c>
      <c r="E52" s="562">
        <f>medpeinc!E92</f>
        <v>42745.368743999999</v>
      </c>
      <c r="F52" s="563">
        <f>medpeinc!F92</f>
        <v>28834.154296875</v>
      </c>
      <c r="G52" s="617">
        <f>medpeinc!G92</f>
        <v>47298.129912000004</v>
      </c>
      <c r="H52" s="1078">
        <v>29719.413186533591</v>
      </c>
      <c r="I52" s="563">
        <v>39457.26346467439</v>
      </c>
      <c r="J52" s="617">
        <v>22890.271433032256</v>
      </c>
    </row>
    <row r="53" spans="1:10">
      <c r="A53" s="78">
        <v>2004</v>
      </c>
      <c r="B53" s="562">
        <f>medpeinc!B93</f>
        <v>37891.352976399998</v>
      </c>
      <c r="C53" s="562">
        <f>medpeinc!C93</f>
        <v>35184.8277638</v>
      </c>
      <c r="D53" s="563">
        <f>medpeinc!D93</f>
        <v>35799.947130300003</v>
      </c>
      <c r="E53" s="562">
        <f>medpeinc!E93</f>
        <v>42935.331781699999</v>
      </c>
      <c r="F53" s="563">
        <f>medpeinc!F93</f>
        <v>29033.634765625</v>
      </c>
      <c r="G53" s="617">
        <f>medpeinc!G93</f>
        <v>47241.167347199997</v>
      </c>
      <c r="H53" s="1078">
        <v>30140.848952590961</v>
      </c>
      <c r="I53" s="563">
        <v>39859.734941385599</v>
      </c>
      <c r="J53" s="617">
        <v>23005.464302589833</v>
      </c>
    </row>
    <row r="54" spans="1:10">
      <c r="A54" s="78">
        <v>2005</v>
      </c>
      <c r="B54" s="562">
        <f>medpeinc!B94</f>
        <v>37605.1496625</v>
      </c>
      <c r="C54" s="562">
        <f>medpeinc!C94</f>
        <v>35098.139685000002</v>
      </c>
      <c r="D54" s="563">
        <f>medpeinc!D94</f>
        <v>35336.902540000003</v>
      </c>
      <c r="E54" s="562">
        <f>medpeinc!E94</f>
        <v>42619.169617500003</v>
      </c>
      <c r="F54" s="563">
        <f>medpeinc!F94</f>
        <v>29129.068359375</v>
      </c>
      <c r="G54" s="617">
        <f>medpeinc!G94</f>
        <v>46797.51958</v>
      </c>
      <c r="H54" s="1078">
        <v>29964.738313063604</v>
      </c>
      <c r="I54" s="563">
        <v>39515.25251643049</v>
      </c>
      <c r="J54" s="617">
        <v>23040.615515622612</v>
      </c>
    </row>
    <row r="55" spans="1:10">
      <c r="A55" s="78">
        <v>2006</v>
      </c>
      <c r="B55" s="562">
        <f>medpeinc!B95</f>
        <v>37681.254292500002</v>
      </c>
      <c r="C55" s="562">
        <f>medpeinc!C95</f>
        <v>35362.407874500001</v>
      </c>
      <c r="D55" s="563">
        <f>medpeinc!D95</f>
        <v>35710.234837200005</v>
      </c>
      <c r="E55" s="562">
        <f>medpeinc!E95</f>
        <v>42666.774091200001</v>
      </c>
      <c r="F55" s="563">
        <f>medpeinc!F95</f>
        <v>29565.291015625</v>
      </c>
      <c r="G55" s="617">
        <f>medpeinc!G95</f>
        <v>46724.755322700003</v>
      </c>
      <c r="H55" s="1078">
        <v>30260.945766845147</v>
      </c>
      <c r="I55" s="563">
        <v>39768.216084398024</v>
      </c>
      <c r="J55" s="617">
        <v>23188.464189153368</v>
      </c>
    </row>
    <row r="56" spans="1:10">
      <c r="A56" s="78">
        <v>2007</v>
      </c>
      <c r="B56" s="562">
        <f>medpeinc!B96</f>
        <v>37239.125715000002</v>
      </c>
      <c r="C56" s="562">
        <f>medpeinc!C96</f>
        <v>34982.209005000004</v>
      </c>
      <c r="D56" s="563">
        <f>medpeinc!D96</f>
        <v>35207.900675999997</v>
      </c>
      <c r="E56" s="562">
        <f>medpeinc!E96</f>
        <v>41752.959134999997</v>
      </c>
      <c r="F56" s="563">
        <f>medpeinc!F96</f>
        <v>29452.763671875</v>
      </c>
      <c r="G56" s="617">
        <f>medpeinc!G96</f>
        <v>46153.946719500003</v>
      </c>
      <c r="H56" s="1078">
        <v>30129.838085508189</v>
      </c>
      <c r="I56" s="563">
        <v>39608.88826971301</v>
      </c>
      <c r="J56" s="617">
        <v>23246.242118407066</v>
      </c>
    </row>
    <row r="57" spans="1:10">
      <c r="A57" s="78">
        <v>2008</v>
      </c>
      <c r="B57" s="562">
        <f>medpeinc!B97</f>
        <v>36722.804756400001</v>
      </c>
      <c r="C57" s="562">
        <f>medpeinc!C97</f>
        <v>34399.976744700005</v>
      </c>
      <c r="D57" s="563">
        <f>medpeinc!D97</f>
        <v>34178.755029300002</v>
      </c>
      <c r="E57" s="562">
        <f>medpeinc!E97</f>
        <v>40704.795633600006</v>
      </c>
      <c r="F57" s="563">
        <f>medpeinc!F97</f>
        <v>29090.65625</v>
      </c>
      <c r="G57" s="617">
        <f>medpeinc!G97</f>
        <v>45129.229941600002</v>
      </c>
      <c r="H57" s="1078">
        <v>29422.488139913614</v>
      </c>
      <c r="I57" s="563">
        <v>37828.913322746077</v>
      </c>
      <c r="J57" s="617">
        <v>23228.280110458116</v>
      </c>
    </row>
    <row r="58" spans="1:10">
      <c r="A58" s="83">
        <v>2009</v>
      </c>
      <c r="B58" s="564">
        <f>medpeinc!B98</f>
        <v>35648.425999999999</v>
      </c>
      <c r="C58" s="564">
        <f>medpeinc!C98</f>
        <v>33242.703999999998</v>
      </c>
      <c r="D58" s="565">
        <f>medpeinc!D98</f>
        <v>32695.949000000001</v>
      </c>
      <c r="E58" s="564">
        <f>medpeinc!E98</f>
        <v>38491.551999999996</v>
      </c>
      <c r="F58" s="565">
        <f>medpeinc!F98</f>
        <v>28759.3125</v>
      </c>
      <c r="G58" s="622">
        <f>medpeinc!G98</f>
        <v>43849.750999999997</v>
      </c>
      <c r="H58" s="1079">
        <v>27337.75</v>
      </c>
      <c r="I58" s="565">
        <v>34664.267</v>
      </c>
      <c r="J58" s="622">
        <v>22088.901999999998</v>
      </c>
    </row>
    <row r="59" spans="1:10">
      <c r="A59" s="78">
        <v>2010</v>
      </c>
      <c r="B59" s="562">
        <f>medpeinc!B99</f>
        <v>35194.316007900001</v>
      </c>
      <c r="C59" s="562">
        <f>medpeinc!C99</f>
        <v>32826.5026985</v>
      </c>
      <c r="D59" s="563">
        <f>medpeinc!D99</f>
        <v>31965.479676899999</v>
      </c>
      <c r="E59" s="562">
        <f>medpeinc!E99</f>
        <v>37885.0129504</v>
      </c>
      <c r="F59" s="563">
        <f>medpeinc!F99</f>
        <v>28413.759765625</v>
      </c>
      <c r="G59" s="623">
        <f>medpeinc!G99</f>
        <v>42835.895324600002</v>
      </c>
      <c r="H59" s="1078">
        <v>26584.085786557218</v>
      </c>
      <c r="I59" s="563">
        <v>33149.386324937746</v>
      </c>
      <c r="J59" s="623">
        <v>21633.203413352228</v>
      </c>
    </row>
    <row r="60" spans="1:10">
      <c r="A60" s="78">
        <v>2011</v>
      </c>
      <c r="B60" s="562">
        <f>medpeinc!B100</f>
        <v>35608.237165799997</v>
      </c>
      <c r="C60" s="562">
        <f>medpeinc!C100</f>
        <v>33185.191441499999</v>
      </c>
      <c r="D60" s="563">
        <f>medpeinc!D100</f>
        <v>32237.043114599997</v>
      </c>
      <c r="E60" s="562">
        <f>medpeinc!E100</f>
        <v>38663.381774699999</v>
      </c>
      <c r="F60" s="563">
        <f>medpeinc!F100</f>
        <v>28339.099609375</v>
      </c>
      <c r="G60" s="623">
        <f>medpeinc!G100</f>
        <v>42877.374338699999</v>
      </c>
      <c r="H60" s="1078">
        <v>26758.852771729707</v>
      </c>
      <c r="I60" s="563">
        <v>34238.689570126597</v>
      </c>
      <c r="J60" s="623">
        <v>21175.312626447525</v>
      </c>
    </row>
    <row r="61" spans="1:10">
      <c r="A61" s="78">
        <v>2012</v>
      </c>
      <c r="B61" s="562">
        <f>medpeinc!B101</f>
        <v>35356.554532800001</v>
      </c>
      <c r="C61" s="562">
        <f>medpeinc!C101</f>
        <v>32875.392811199999</v>
      </c>
      <c r="D61" s="563">
        <f>medpeinc!D101</f>
        <v>31841.575427200001</v>
      </c>
      <c r="E61" s="562">
        <f>medpeinc!E101</f>
        <v>38768.151899999997</v>
      </c>
      <c r="F61" s="563">
        <f>medpeinc!F101</f>
        <v>27913.0703125</v>
      </c>
      <c r="G61" s="623">
        <f>medpeinc!G101</f>
        <v>42489.894482399999</v>
      </c>
      <c r="H61" s="1078">
        <v>26569.106774821787</v>
      </c>
      <c r="I61" s="563">
        <v>34632.88237184941</v>
      </c>
      <c r="J61" s="623">
        <v>20986.492899956509</v>
      </c>
    </row>
    <row r="62" spans="1:10">
      <c r="A62" s="78">
        <v>2013</v>
      </c>
      <c r="B62" s="562">
        <f>medpeinc!B102</f>
        <v>35909.486940700001</v>
      </c>
      <c r="C62" s="562">
        <f>medpeinc!C102</f>
        <v>33468.048735099997</v>
      </c>
      <c r="D62" s="563">
        <f>medpeinc!D102</f>
        <v>32450.7828161</v>
      </c>
      <c r="E62" s="562">
        <f>medpeinc!E102</f>
        <v>39368.191065300001</v>
      </c>
      <c r="F62" s="563">
        <f>medpeinc!F102</f>
        <v>28585.171875</v>
      </c>
      <c r="G62" s="623">
        <f>medpeinc!G102</f>
        <v>42725.168597999997</v>
      </c>
      <c r="H62" s="1078">
        <v>27059.273454579281</v>
      </c>
      <c r="I62" s="563">
        <v>34993.947625470952</v>
      </c>
      <c r="J62" s="623">
        <v>21057.404530443273</v>
      </c>
    </row>
    <row r="63" spans="1:10">
      <c r="A63" s="78">
        <v>2014</v>
      </c>
      <c r="B63" s="562">
        <f>medpeinc!B103</f>
        <v>36000</v>
      </c>
      <c r="C63" s="562">
        <f>medpeinc!C103</f>
        <v>33700</v>
      </c>
      <c r="D63" s="563">
        <f>medpeinc!D103</f>
        <v>32900</v>
      </c>
      <c r="E63" s="562">
        <f>medpeinc!E103</f>
        <v>39900</v>
      </c>
      <c r="F63" s="563">
        <f>medpeinc!F103</f>
        <v>28600</v>
      </c>
      <c r="G63" s="623">
        <f>medpeinc!G103</f>
        <v>42800</v>
      </c>
      <c r="H63" s="1078">
        <v>27500</v>
      </c>
      <c r="I63" s="563">
        <v>35700</v>
      </c>
      <c r="J63" s="623">
        <v>21300</v>
      </c>
    </row>
    <row r="64" spans="1:10">
      <c r="A64" s="78">
        <v>2015</v>
      </c>
      <c r="B64" s="76"/>
      <c r="C64" s="76"/>
      <c r="D64" s="73"/>
      <c r="E64" s="76"/>
      <c r="F64" s="74"/>
      <c r="G64" s="452"/>
      <c r="H64" s="1081"/>
      <c r="I64" s="62"/>
      <c r="J64" s="220"/>
    </row>
    <row r="65" spans="1:10">
      <c r="A65" s="78">
        <v>2016</v>
      </c>
      <c r="B65" s="76"/>
      <c r="C65" s="76"/>
      <c r="D65" s="73"/>
      <c r="E65" s="76"/>
      <c r="F65" s="74"/>
      <c r="G65" s="452"/>
      <c r="H65" s="1081"/>
      <c r="I65" s="62"/>
      <c r="J65" s="220"/>
    </row>
    <row r="66" spans="1:10">
      <c r="A66" s="78">
        <v>2017</v>
      </c>
      <c r="B66" s="76"/>
      <c r="C66" s="76"/>
      <c r="D66" s="73"/>
      <c r="E66" s="76"/>
      <c r="F66" s="74"/>
      <c r="G66" s="452"/>
      <c r="H66" s="1081"/>
      <c r="I66" s="62"/>
      <c r="J66" s="220"/>
    </row>
    <row r="67" spans="1:10">
      <c r="A67" s="78">
        <v>2018</v>
      </c>
      <c r="B67" s="76"/>
      <c r="C67" s="76"/>
      <c r="D67" s="73"/>
      <c r="E67" s="76"/>
      <c r="F67" s="74"/>
      <c r="G67" s="452"/>
      <c r="H67" s="1081"/>
      <c r="I67" s="62"/>
      <c r="J67" s="220"/>
    </row>
    <row r="68" spans="1:10">
      <c r="A68" s="78">
        <v>2019</v>
      </c>
      <c r="B68" s="76"/>
      <c r="C68" s="76"/>
      <c r="D68" s="73"/>
      <c r="E68" s="76"/>
      <c r="F68" s="74"/>
      <c r="G68" s="452"/>
      <c r="H68" s="1081"/>
      <c r="I68" s="62"/>
      <c r="J68" s="220"/>
    </row>
    <row r="69" spans="1:10" ht="16" thickBot="1">
      <c r="A69" s="71">
        <v>2020</v>
      </c>
      <c r="B69" s="69"/>
      <c r="C69" s="69"/>
      <c r="D69" s="66"/>
      <c r="E69" s="69"/>
      <c r="F69" s="67"/>
      <c r="G69" s="453"/>
      <c r="H69" s="1082"/>
      <c r="I69" s="1073"/>
      <c r="J69" s="1074"/>
    </row>
    <row r="70" spans="1:10" ht="16" thickTop="1">
      <c r="A70" s="64"/>
      <c r="B70" s="63"/>
      <c r="C70" s="63"/>
      <c r="D70" s="62"/>
      <c r="E70" s="61"/>
      <c r="F70" s="63"/>
      <c r="G70" s="63"/>
      <c r="H70" s="63"/>
    </row>
    <row r="71" spans="1:10">
      <c r="B71" s="60"/>
      <c r="C71" s="60"/>
      <c r="F71" s="60"/>
      <c r="G71" s="60"/>
      <c r="H71" s="60"/>
    </row>
    <row r="72" spans="1:10">
      <c r="A72" s="1067" t="s">
        <v>1220</v>
      </c>
      <c r="B72" s="224">
        <f>(B63/B29)^(1/34)-1</f>
        <v>5.0405626736977904E-3</v>
      </c>
      <c r="C72" s="224">
        <f t="shared" ref="C72:J72" si="0">(C63/C29)^(1/34)-1</f>
        <v>6.5404674162488075E-3</v>
      </c>
      <c r="D72" s="224">
        <f t="shared" si="0"/>
        <v>4.4542032877177284E-3</v>
      </c>
      <c r="E72" s="224">
        <f t="shared" si="0"/>
        <v>2.2173224757193744E-4</v>
      </c>
      <c r="F72" s="224">
        <f t="shared" si="0"/>
        <v>1.3288730677820437E-2</v>
      </c>
      <c r="G72" s="224">
        <f t="shared" si="0"/>
        <v>2.561200854362955E-4</v>
      </c>
      <c r="H72" s="224">
        <f t="shared" si="0"/>
        <v>5.5831099042311649E-3</v>
      </c>
      <c r="I72" s="224">
        <f t="shared" si="0"/>
        <v>-1.4795395087253693E-3</v>
      </c>
      <c r="J72" s="224">
        <f t="shared" si="0"/>
        <v>1.5561040688608863E-2</v>
      </c>
    </row>
    <row r="73" spans="1:10">
      <c r="A73" s="223"/>
      <c r="B73" s="224"/>
      <c r="C73" s="224"/>
      <c r="D73" s="224"/>
      <c r="E73" s="224"/>
      <c r="F73" s="224"/>
      <c r="G73" s="224"/>
      <c r="H73" s="224"/>
    </row>
    <row r="74" spans="1:10">
      <c r="A74" s="223"/>
      <c r="B74" s="224"/>
      <c r="C74" s="224"/>
      <c r="D74" s="224"/>
      <c r="E74" s="224"/>
      <c r="F74" s="224"/>
      <c r="G74" s="224"/>
      <c r="H74" s="224"/>
    </row>
    <row r="120" spans="1:11">
      <c r="A120" s="59" t="s">
        <v>1220</v>
      </c>
      <c r="B120" s="1069" t="e">
        <f>(B110/B76)^(1/34)-1</f>
        <v>#DIV/0!</v>
      </c>
      <c r="C120" s="1069" t="e">
        <f t="shared" ref="C120:G120" si="1">(C110/C76)^(1/34)-1</f>
        <v>#DIV/0!</v>
      </c>
      <c r="D120" s="1069" t="e">
        <f t="shared" si="1"/>
        <v>#DIV/0!</v>
      </c>
      <c r="E120" s="1069" t="e">
        <f t="shared" si="1"/>
        <v>#DIV/0!</v>
      </c>
      <c r="F120" s="1069" t="e">
        <f t="shared" si="1"/>
        <v>#DIV/0!</v>
      </c>
      <c r="G120" s="1069" t="e">
        <f t="shared" si="1"/>
        <v>#DIV/0!</v>
      </c>
      <c r="K120" s="1069"/>
    </row>
  </sheetData>
  <mergeCells count="3">
    <mergeCell ref="B7:G7"/>
    <mergeCell ref="H7:J7"/>
    <mergeCell ref="A4:J4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T72"/>
  <sheetViews>
    <sheetView workbookViewId="0">
      <pane xSplit="1" ySplit="9" topLeftCell="B24" activePane="bottomRight" state="frozen"/>
      <selection activeCell="D32" sqref="D32"/>
      <selection pane="topRight" activeCell="D32" sqref="D32"/>
      <selection pane="bottomLeft" activeCell="D32" sqref="D32"/>
      <selection pane="bottomRight" activeCell="G29" sqref="G29"/>
    </sheetView>
  </sheetViews>
  <sheetFormatPr baseColWidth="10" defaultColWidth="10.83203125" defaultRowHeight="15" x14ac:dyDescent="0"/>
  <cols>
    <col min="1" max="14" width="10.83203125" style="4"/>
    <col min="15" max="17" width="11" style="4" customWidth="1"/>
    <col min="18" max="16384" width="10.83203125" style="4"/>
  </cols>
  <sheetData>
    <row r="1" spans="1:20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209"/>
    </row>
    <row r="2" spans="1:20">
      <c r="J2" s="54"/>
      <c r="K2" s="54"/>
      <c r="L2" s="210"/>
    </row>
    <row r="3" spans="1:20" ht="16" thickBot="1">
      <c r="L3" s="209"/>
    </row>
    <row r="4" spans="1:20" ht="25" customHeight="1" thickTop="1">
      <c r="A4" s="1224" t="s">
        <v>1258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6"/>
      <c r="N4" s="534"/>
    </row>
    <row r="5" spans="1:2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750"/>
      <c r="N5" s="533"/>
    </row>
    <row r="6" spans="1:20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53"/>
      <c r="G6" s="53"/>
      <c r="H6" s="53"/>
      <c r="I6" s="53"/>
      <c r="J6" s="533"/>
      <c r="K6" s="533"/>
      <c r="L6" s="533"/>
      <c r="M6" s="537"/>
      <c r="N6" s="49"/>
      <c r="P6" s="518"/>
    </row>
    <row r="7" spans="1:20" ht="35" customHeight="1">
      <c r="A7" s="46"/>
      <c r="B7" s="1228" t="s">
        <v>1259</v>
      </c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55"/>
      <c r="N7" s="53"/>
      <c r="P7" s="634"/>
      <c r="Q7" s="634"/>
      <c r="R7" s="634"/>
      <c r="S7" s="634"/>
      <c r="T7" s="634"/>
    </row>
    <row r="8" spans="1:20" ht="21" customHeight="1">
      <c r="A8" s="434"/>
      <c r="B8" s="1268" t="s">
        <v>1243</v>
      </c>
      <c r="C8" s="1269"/>
      <c r="D8" s="1269"/>
      <c r="E8" s="1269"/>
      <c r="F8" s="1268" t="s">
        <v>1248</v>
      </c>
      <c r="G8" s="1269"/>
      <c r="H8" s="1269"/>
      <c r="I8" s="1270"/>
      <c r="J8" s="1269" t="s">
        <v>1249</v>
      </c>
      <c r="K8" s="1269"/>
      <c r="L8" s="1269"/>
      <c r="M8" s="1271"/>
      <c r="N8" s="535"/>
      <c r="P8" s="634"/>
      <c r="Q8" s="634"/>
      <c r="R8" s="634"/>
      <c r="S8" s="634"/>
      <c r="T8" s="634"/>
    </row>
    <row r="9" spans="1:20" s="30" customFormat="1" ht="31" customHeight="1">
      <c r="A9" s="45"/>
      <c r="B9" s="316" t="s">
        <v>16</v>
      </c>
      <c r="C9" s="519" t="s">
        <v>15</v>
      </c>
      <c r="D9" s="519" t="s">
        <v>59</v>
      </c>
      <c r="E9" s="671" t="s">
        <v>14</v>
      </c>
      <c r="F9" s="316" t="s">
        <v>16</v>
      </c>
      <c r="G9" s="519" t="s">
        <v>15</v>
      </c>
      <c r="H9" s="519" t="s">
        <v>59</v>
      </c>
      <c r="I9" s="1183" t="s">
        <v>14</v>
      </c>
      <c r="J9" s="317" t="s">
        <v>16</v>
      </c>
      <c r="K9" s="519" t="s">
        <v>15</v>
      </c>
      <c r="L9" s="519" t="s">
        <v>59</v>
      </c>
      <c r="M9" s="1190" t="s">
        <v>14</v>
      </c>
      <c r="N9" s="536"/>
      <c r="P9" s="634"/>
      <c r="Q9" s="634"/>
      <c r="R9" s="634"/>
      <c r="S9" s="634"/>
      <c r="T9" s="634"/>
    </row>
    <row r="10" spans="1:20">
      <c r="A10" s="27">
        <v>1960</v>
      </c>
      <c r="B10" s="931"/>
      <c r="C10" s="931"/>
      <c r="D10" s="931"/>
      <c r="E10" s="931"/>
      <c r="F10" s="1184"/>
      <c r="G10" s="931"/>
      <c r="H10" s="931"/>
      <c r="I10" s="1185"/>
      <c r="J10" s="321"/>
      <c r="K10" s="444"/>
      <c r="L10" s="444"/>
      <c r="M10" s="1191"/>
      <c r="N10" s="15"/>
      <c r="O10" s="13"/>
      <c r="P10" s="2"/>
      <c r="Q10" s="2"/>
      <c r="R10" s="2"/>
      <c r="S10" s="2"/>
      <c r="T10" s="2"/>
    </row>
    <row r="11" spans="1:20">
      <c r="A11" s="19">
        <v>1961</v>
      </c>
      <c r="B11" s="932"/>
      <c r="C11" s="932"/>
      <c r="D11" s="932"/>
      <c r="E11" s="932"/>
      <c r="F11" s="1186"/>
      <c r="G11" s="932"/>
      <c r="H11" s="932"/>
      <c r="I11" s="1187"/>
      <c r="J11" s="319"/>
      <c r="K11" s="444"/>
      <c r="L11" s="444"/>
      <c r="M11" s="1192"/>
      <c r="N11" s="15"/>
      <c r="O11" s="13"/>
      <c r="P11" s="2"/>
      <c r="Q11" s="2"/>
      <c r="R11" s="2"/>
      <c r="S11" s="2"/>
      <c r="T11" s="2"/>
    </row>
    <row r="12" spans="1:20">
      <c r="A12" s="19">
        <v>1962</v>
      </c>
      <c r="B12" s="1194">
        <v>0.8086411068426681</v>
      </c>
      <c r="C12" s="1197">
        <v>0.22762524435054687</v>
      </c>
      <c r="D12" s="1197">
        <f>B12-C12</f>
        <v>0.58101586249212123</v>
      </c>
      <c r="E12" s="1197">
        <f>1-B12</f>
        <v>0.1913588931573319</v>
      </c>
      <c r="F12" s="1206">
        <f>1-I12</f>
        <v>0.80597159169062604</v>
      </c>
      <c r="G12" s="1197">
        <v>0.22799065598901214</v>
      </c>
      <c r="H12" s="1197">
        <f>F12-G12</f>
        <v>0.57798093570161391</v>
      </c>
      <c r="I12" s="1203">
        <v>0.19402840830937398</v>
      </c>
      <c r="J12" s="319">
        <f>1-M12</f>
        <v>0.82453142709149607</v>
      </c>
      <c r="K12" s="521">
        <v>0.22545012728727787</v>
      </c>
      <c r="L12" s="521">
        <f>J12-K12</f>
        <v>0.5990812998042182</v>
      </c>
      <c r="M12" s="1200">
        <v>0.1754685729085039</v>
      </c>
      <c r="N12" s="15"/>
      <c r="O12" s="13"/>
      <c r="P12" s="2"/>
      <c r="Q12" s="2"/>
      <c r="R12" s="2"/>
      <c r="S12" s="2"/>
      <c r="T12" s="2"/>
    </row>
    <row r="13" spans="1:20">
      <c r="A13" s="19">
        <v>1963</v>
      </c>
      <c r="B13" s="1206">
        <f t="shared" ref="B13:M15" si="0">(B12+B14)/2</f>
        <v>0.81178746401907975</v>
      </c>
      <c r="C13" s="1197">
        <f t="shared" si="0"/>
        <v>0.23314020305055527</v>
      </c>
      <c r="D13" s="1197">
        <f t="shared" si="0"/>
        <v>0.57864726096852448</v>
      </c>
      <c r="E13" s="1203">
        <f t="shared" si="0"/>
        <v>0.18821253598092025</v>
      </c>
      <c r="F13" s="1206">
        <f t="shared" si="0"/>
        <v>0.8090375738979837</v>
      </c>
      <c r="G13" s="1197">
        <f t="shared" si="0"/>
        <v>0.2334525757467793</v>
      </c>
      <c r="H13" s="1197">
        <f t="shared" si="0"/>
        <v>0.57558499815120445</v>
      </c>
      <c r="I13" s="1203">
        <f t="shared" ref="I13" si="1">(I12+I14)/2</f>
        <v>0.1909624261020163</v>
      </c>
      <c r="J13" s="319">
        <f t="shared" si="0"/>
        <v>0.8289752242027193</v>
      </c>
      <c r="K13" s="521">
        <f t="shared" si="0"/>
        <v>0.23120575629694373</v>
      </c>
      <c r="L13" s="521">
        <f t="shared" si="0"/>
        <v>0.59776946790577556</v>
      </c>
      <c r="M13" s="1200">
        <f t="shared" si="0"/>
        <v>0.1710247757972807</v>
      </c>
      <c r="N13" s="15"/>
      <c r="O13" s="13"/>
      <c r="P13" s="2"/>
      <c r="Q13" s="2"/>
      <c r="R13" s="2"/>
      <c r="S13" s="2"/>
      <c r="T13" s="2"/>
    </row>
    <row r="14" spans="1:20">
      <c r="A14" s="19">
        <v>1964</v>
      </c>
      <c r="B14" s="1194">
        <v>0.8149338211954914</v>
      </c>
      <c r="C14" s="1197">
        <v>0.23865516175056367</v>
      </c>
      <c r="D14" s="1197">
        <f>B14-C14</f>
        <v>0.57627865944492773</v>
      </c>
      <c r="E14" s="1197">
        <f>1-B14</f>
        <v>0.1850661788045086</v>
      </c>
      <c r="F14" s="1206">
        <f>1-I14</f>
        <v>0.81210355610534135</v>
      </c>
      <c r="G14" s="1197">
        <v>0.23891449550454646</v>
      </c>
      <c r="H14" s="1197">
        <f>F14-G14</f>
        <v>0.57318906060079489</v>
      </c>
      <c r="I14" s="1203">
        <v>0.18789644389465859</v>
      </c>
      <c r="J14" s="319">
        <f>1-M14</f>
        <v>0.83341902131394252</v>
      </c>
      <c r="K14" s="521">
        <v>0.2369613853066096</v>
      </c>
      <c r="L14" s="521">
        <f>J14-K14</f>
        <v>0.59645763600733293</v>
      </c>
      <c r="M14" s="1200">
        <v>0.16658097868605753</v>
      </c>
      <c r="N14" s="15"/>
      <c r="O14" s="13"/>
      <c r="P14" s="2"/>
      <c r="Q14" s="2"/>
      <c r="R14" s="2"/>
      <c r="S14" s="2"/>
      <c r="T14" s="2"/>
    </row>
    <row r="15" spans="1:20">
      <c r="A15" s="19">
        <v>1965</v>
      </c>
      <c r="B15" s="1206">
        <f t="shared" si="0"/>
        <v>0.81689627895533778</v>
      </c>
      <c r="C15" s="1197">
        <f t="shared" si="0"/>
        <v>0.24591695316549855</v>
      </c>
      <c r="D15" s="1197">
        <f t="shared" si="0"/>
        <v>0.57097932578983923</v>
      </c>
      <c r="E15" s="1203">
        <f t="shared" si="0"/>
        <v>0.18310372104466227</v>
      </c>
      <c r="F15" s="1206">
        <f t="shared" ref="F15" si="2">(F14+F16)/2</f>
        <v>0.81402308232231402</v>
      </c>
      <c r="G15" s="1197">
        <f t="shared" ref="G15" si="3">(G14+G16)/2</f>
        <v>0.24625549470549368</v>
      </c>
      <c r="H15" s="1197">
        <f t="shared" ref="H15:I15" si="4">(H14+H16)/2</f>
        <v>0.56776758761682022</v>
      </c>
      <c r="I15" s="1203">
        <f t="shared" si="4"/>
        <v>0.18597691767768604</v>
      </c>
      <c r="J15" s="319">
        <f t="shared" ref="J15" si="5">(J14+J16)/2</f>
        <v>0.83412711833800657</v>
      </c>
      <c r="K15" s="521">
        <f t="shared" ref="K15" si="6">(K14+K16)/2</f>
        <v>0.243925711406206</v>
      </c>
      <c r="L15" s="521">
        <f t="shared" ref="L15" si="7">(L14+L16)/2</f>
        <v>0.59020140693180045</v>
      </c>
      <c r="M15" s="1200">
        <f t="shared" ref="M15" si="8">(M14+M16)/2</f>
        <v>0.16587288166199352</v>
      </c>
      <c r="N15" s="15"/>
      <c r="O15" s="13"/>
      <c r="P15" s="2"/>
      <c r="Q15" s="2"/>
      <c r="R15" s="2"/>
      <c r="S15" s="2"/>
      <c r="T15" s="2"/>
    </row>
    <row r="16" spans="1:20">
      <c r="A16" s="19">
        <v>1966</v>
      </c>
      <c r="B16" s="1194">
        <v>0.81885873671518405</v>
      </c>
      <c r="C16" s="1197">
        <v>0.25317874458043343</v>
      </c>
      <c r="D16" s="1197">
        <f>B16-C16</f>
        <v>0.56567999213475062</v>
      </c>
      <c r="E16" s="1197">
        <f>1-B16</f>
        <v>0.18114126328481595</v>
      </c>
      <c r="F16" s="1206">
        <f>1-I16</f>
        <v>0.81594260853928657</v>
      </c>
      <c r="G16" s="1197">
        <v>0.2535964939064409</v>
      </c>
      <c r="H16" s="1197">
        <f>F16-G16</f>
        <v>0.56234611463284567</v>
      </c>
      <c r="I16" s="1203">
        <v>0.18405739146071345</v>
      </c>
      <c r="J16" s="319">
        <f>1-M16</f>
        <v>0.8348352153620705</v>
      </c>
      <c r="K16" s="521">
        <v>0.25089003750580241</v>
      </c>
      <c r="L16" s="521">
        <f>J16-K16</f>
        <v>0.58394517785626809</v>
      </c>
      <c r="M16" s="1200">
        <v>0.1651647846379295</v>
      </c>
      <c r="N16" s="15"/>
      <c r="O16" s="13"/>
      <c r="P16" s="2"/>
      <c r="Q16" s="2"/>
      <c r="R16" s="2"/>
      <c r="S16" s="2"/>
      <c r="T16" s="2"/>
    </row>
    <row r="17" spans="1:20">
      <c r="A17" s="19">
        <v>1967</v>
      </c>
      <c r="B17" s="1194">
        <v>0.81177637012437009</v>
      </c>
      <c r="C17" s="1197">
        <v>0.25714351936060353</v>
      </c>
      <c r="D17" s="1197">
        <f t="shared" ref="D17:D64" si="9">B17-C17</f>
        <v>0.55463285076376656</v>
      </c>
      <c r="E17" s="1197">
        <f t="shared" ref="E17:E64" si="10">1-B17</f>
        <v>0.18822362987562991</v>
      </c>
      <c r="F17" s="1206">
        <f t="shared" ref="F17:F64" si="11">1-I17</f>
        <v>0.80867260730765556</v>
      </c>
      <c r="G17" s="1197">
        <v>0.25763964412330342</v>
      </c>
      <c r="H17" s="1197">
        <f t="shared" ref="H17:H64" si="12">F17-G17</f>
        <v>0.55103296318435213</v>
      </c>
      <c r="I17" s="1203">
        <v>0.1913273926923445</v>
      </c>
      <c r="J17" s="319">
        <f t="shared" ref="J17:J64" si="13">1-M17</f>
        <v>0.8301136277543375</v>
      </c>
      <c r="K17" s="521">
        <v>0.25421237799205543</v>
      </c>
      <c r="L17" s="521">
        <f t="shared" ref="L17:L64" si="14">J17-K17</f>
        <v>0.57590124976228207</v>
      </c>
      <c r="M17" s="1200">
        <v>0.16988637224566247</v>
      </c>
      <c r="N17" s="15"/>
      <c r="O17" s="13"/>
      <c r="P17" s="2"/>
      <c r="Q17" s="2"/>
      <c r="R17" s="2"/>
      <c r="S17" s="2"/>
      <c r="T17" s="2"/>
    </row>
    <row r="18" spans="1:20">
      <c r="A18" s="19">
        <v>1968</v>
      </c>
      <c r="B18" s="1194">
        <v>0.81232670697917631</v>
      </c>
      <c r="C18" s="1197">
        <v>0.25430887141558101</v>
      </c>
      <c r="D18" s="1197">
        <f t="shared" si="9"/>
        <v>0.5580178355635953</v>
      </c>
      <c r="E18" s="1197">
        <f t="shared" si="10"/>
        <v>0.18767329302082369</v>
      </c>
      <c r="F18" s="1206">
        <f t="shared" si="11"/>
        <v>0.80929357920039591</v>
      </c>
      <c r="G18" s="1197">
        <v>0.25505052909106285</v>
      </c>
      <c r="H18" s="1197">
        <f t="shared" si="12"/>
        <v>0.55424305010933306</v>
      </c>
      <c r="I18" s="1203">
        <v>0.19070642079960415</v>
      </c>
      <c r="J18" s="319">
        <f t="shared" si="13"/>
        <v>0.82974366977776248</v>
      </c>
      <c r="K18" s="521">
        <v>0.25005009134257439</v>
      </c>
      <c r="L18" s="521">
        <f t="shared" si="14"/>
        <v>0.57969357843518809</v>
      </c>
      <c r="M18" s="1200">
        <v>0.17025633022223749</v>
      </c>
      <c r="N18" s="15"/>
      <c r="O18" s="13"/>
      <c r="P18" s="2"/>
      <c r="Q18" s="2"/>
      <c r="R18" s="2"/>
      <c r="S18" s="2"/>
      <c r="T18" s="2"/>
    </row>
    <row r="19" spans="1:20">
      <c r="A19" s="23">
        <v>1969</v>
      </c>
      <c r="B19" s="1195">
        <v>0.81091372225845637</v>
      </c>
      <c r="C19" s="1198">
        <v>0.25839299443910912</v>
      </c>
      <c r="D19" s="1198">
        <f t="shared" si="9"/>
        <v>0.55252072781934725</v>
      </c>
      <c r="E19" s="1198">
        <f t="shared" si="10"/>
        <v>0.18908627774154363</v>
      </c>
      <c r="F19" s="1207">
        <f t="shared" si="11"/>
        <v>0.8076812405786733</v>
      </c>
      <c r="G19" s="1198">
        <v>0.25885977342217026</v>
      </c>
      <c r="H19" s="1198">
        <f t="shared" si="12"/>
        <v>0.54882146715650304</v>
      </c>
      <c r="I19" s="1204">
        <v>0.19231875942132673</v>
      </c>
      <c r="J19" s="320">
        <f t="shared" si="13"/>
        <v>0.82924472576833175</v>
      </c>
      <c r="K19" s="525">
        <v>0.25574594860112487</v>
      </c>
      <c r="L19" s="525">
        <f t="shared" si="14"/>
        <v>0.57349877716720687</v>
      </c>
      <c r="M19" s="1201">
        <v>0.1707552742316682</v>
      </c>
      <c r="N19" s="15"/>
      <c r="O19" s="13"/>
      <c r="P19" s="2"/>
      <c r="Q19" s="2"/>
      <c r="R19" s="2"/>
      <c r="S19" s="2"/>
      <c r="T19" s="2"/>
    </row>
    <row r="20" spans="1:20">
      <c r="A20" s="27">
        <v>1970</v>
      </c>
      <c r="B20" s="1196">
        <v>0.80804326504391533</v>
      </c>
      <c r="C20" s="1199">
        <v>0.25242002192978308</v>
      </c>
      <c r="D20" s="1199">
        <f t="shared" si="9"/>
        <v>0.55562324311413225</v>
      </c>
      <c r="E20" s="1199">
        <f t="shared" si="10"/>
        <v>0.19195673495608467</v>
      </c>
      <c r="F20" s="1208">
        <f t="shared" si="11"/>
        <v>0.80458626928239052</v>
      </c>
      <c r="G20" s="1199">
        <v>0.25263804767978826</v>
      </c>
      <c r="H20" s="1199">
        <f t="shared" si="12"/>
        <v>0.55194822160260226</v>
      </c>
      <c r="I20" s="1205">
        <v>0.19541373071760951</v>
      </c>
      <c r="J20" s="321">
        <f t="shared" si="13"/>
        <v>0.8285828720527133</v>
      </c>
      <c r="K20" s="527">
        <v>0.25112463034361276</v>
      </c>
      <c r="L20" s="527">
        <f t="shared" si="14"/>
        <v>0.57745824170910054</v>
      </c>
      <c r="M20" s="1202">
        <v>0.17141712794728667</v>
      </c>
      <c r="N20" s="15"/>
      <c r="O20" s="13"/>
      <c r="P20" s="2"/>
      <c r="Q20" s="2"/>
      <c r="R20" s="2"/>
      <c r="S20" s="2"/>
      <c r="T20" s="2"/>
    </row>
    <row r="21" spans="1:20">
      <c r="A21" s="19">
        <v>1971</v>
      </c>
      <c r="B21" s="1194">
        <v>0.80576020305184037</v>
      </c>
      <c r="C21" s="1197">
        <v>0.24273822955612878</v>
      </c>
      <c r="D21" s="1197">
        <f t="shared" si="9"/>
        <v>0.56302197349571159</v>
      </c>
      <c r="E21" s="1197">
        <f t="shared" si="10"/>
        <v>0.19423979694815963</v>
      </c>
      <c r="F21" s="1206">
        <f t="shared" si="11"/>
        <v>0.80207915683915187</v>
      </c>
      <c r="G21" s="1197">
        <v>0.24310858498052668</v>
      </c>
      <c r="H21" s="1197">
        <f t="shared" si="12"/>
        <v>0.5589705718586252</v>
      </c>
      <c r="I21" s="1203">
        <v>0.19792084316084815</v>
      </c>
      <c r="J21" s="319">
        <f t="shared" si="13"/>
        <v>0.82719816755332731</v>
      </c>
      <c r="K21" s="521">
        <v>0.24058132470288196</v>
      </c>
      <c r="L21" s="521">
        <f t="shared" si="14"/>
        <v>0.58661684285044535</v>
      </c>
      <c r="M21" s="1200">
        <v>0.17280183244667266</v>
      </c>
      <c r="N21" s="15"/>
      <c r="O21" s="13"/>
      <c r="P21" s="2"/>
      <c r="Q21" s="2"/>
      <c r="R21" s="2"/>
      <c r="S21" s="2"/>
      <c r="T21" s="2"/>
    </row>
    <row r="22" spans="1:20">
      <c r="A22" s="19">
        <v>1972</v>
      </c>
      <c r="B22" s="1194">
        <v>0.81036442959251453</v>
      </c>
      <c r="C22" s="1197">
        <v>0.24325428330542498</v>
      </c>
      <c r="D22" s="1197">
        <f t="shared" si="9"/>
        <v>0.56711014628708956</v>
      </c>
      <c r="E22" s="1197">
        <f t="shared" si="10"/>
        <v>0.18963557040748547</v>
      </c>
      <c r="F22" s="1206">
        <f t="shared" si="11"/>
        <v>0.80649661451003762</v>
      </c>
      <c r="G22" s="1197">
        <v>0.24395149337188804</v>
      </c>
      <c r="H22" s="1197">
        <f t="shared" si="12"/>
        <v>0.56254512113814958</v>
      </c>
      <c r="I22" s="1203">
        <v>0.19350338548996232</v>
      </c>
      <c r="J22" s="319">
        <f t="shared" si="13"/>
        <v>0.83271122130347164</v>
      </c>
      <c r="K22" s="521">
        <v>0.23922606380635414</v>
      </c>
      <c r="L22" s="521">
        <f t="shared" si="14"/>
        <v>0.5934851574971175</v>
      </c>
      <c r="M22" s="1200">
        <v>0.16728877869652836</v>
      </c>
      <c r="N22" s="15"/>
      <c r="O22" s="13"/>
      <c r="P22" s="2"/>
      <c r="Q22" s="2"/>
      <c r="R22" s="2"/>
      <c r="S22" s="2"/>
      <c r="T22" s="2"/>
    </row>
    <row r="23" spans="1:20">
      <c r="A23" s="19">
        <v>1973</v>
      </c>
      <c r="B23" s="1194">
        <v>0.81498881283074986</v>
      </c>
      <c r="C23" s="1197">
        <v>0.24872597386209516</v>
      </c>
      <c r="D23" s="1197">
        <f t="shared" si="9"/>
        <v>0.5662628389686547</v>
      </c>
      <c r="E23" s="1197">
        <f t="shared" si="10"/>
        <v>0.18501118716925014</v>
      </c>
      <c r="F23" s="1206">
        <f t="shared" si="11"/>
        <v>0.81059251797342879</v>
      </c>
      <c r="G23" s="1197">
        <v>0.24945859896810862</v>
      </c>
      <c r="H23" s="1197">
        <f t="shared" si="12"/>
        <v>0.56113391900532017</v>
      </c>
      <c r="I23" s="1203">
        <v>0.18940748202657126</v>
      </c>
      <c r="J23" s="319">
        <f t="shared" si="13"/>
        <v>0.83927646576901893</v>
      </c>
      <c r="K23" s="521">
        <v>0.24467853280406704</v>
      </c>
      <c r="L23" s="521">
        <f t="shared" si="14"/>
        <v>0.59459793296495189</v>
      </c>
      <c r="M23" s="1200">
        <v>0.16072353423098107</v>
      </c>
      <c r="N23" s="15"/>
      <c r="O23" s="13"/>
      <c r="P23" s="2"/>
      <c r="Q23" s="2"/>
      <c r="R23" s="2"/>
      <c r="S23" s="2"/>
      <c r="T23" s="2"/>
    </row>
    <row r="24" spans="1:20">
      <c r="A24" s="19">
        <v>1974</v>
      </c>
      <c r="B24" s="1194">
        <v>0.80906121971938816</v>
      </c>
      <c r="C24" s="1197">
        <v>0.25114396483939094</v>
      </c>
      <c r="D24" s="1197">
        <f t="shared" si="9"/>
        <v>0.55791725487999722</v>
      </c>
      <c r="E24" s="1197">
        <f t="shared" si="10"/>
        <v>0.19093878028061184</v>
      </c>
      <c r="F24" s="1206">
        <f t="shared" si="11"/>
        <v>0.80487859267884465</v>
      </c>
      <c r="G24" s="1197">
        <v>0.25266907978967357</v>
      </c>
      <c r="H24" s="1197">
        <f t="shared" si="12"/>
        <v>0.55220951288917108</v>
      </c>
      <c r="I24" s="1203">
        <v>0.19512140732115535</v>
      </c>
      <c r="J24" s="319">
        <f t="shared" si="13"/>
        <v>0.83374327202999921</v>
      </c>
      <c r="K24" s="521">
        <v>0.24214412655171069</v>
      </c>
      <c r="L24" s="521">
        <f t="shared" si="14"/>
        <v>0.59159914547828851</v>
      </c>
      <c r="M24" s="1200">
        <v>0.16625672797000079</v>
      </c>
      <c r="N24" s="15"/>
      <c r="O24" s="13"/>
      <c r="P24" s="2"/>
      <c r="Q24" s="2"/>
      <c r="R24" s="2"/>
      <c r="S24" s="2"/>
      <c r="T24" s="2"/>
    </row>
    <row r="25" spans="1:20">
      <c r="A25" s="19">
        <v>1975</v>
      </c>
      <c r="B25" s="1194">
        <v>0.80760775481770686</v>
      </c>
      <c r="C25" s="1197">
        <v>0.24078887713637254</v>
      </c>
      <c r="D25" s="1197">
        <f t="shared" si="9"/>
        <v>0.56681887768133432</v>
      </c>
      <c r="E25" s="1197">
        <f t="shared" si="10"/>
        <v>0.19239224518229314</v>
      </c>
      <c r="F25" s="1206">
        <f t="shared" si="11"/>
        <v>0.80330160570477982</v>
      </c>
      <c r="G25" s="1197">
        <v>0.24271702696990161</v>
      </c>
      <c r="H25" s="1197">
        <f t="shared" si="12"/>
        <v>0.56058457873487821</v>
      </c>
      <c r="I25" s="1203">
        <v>0.19669839429522018</v>
      </c>
      <c r="J25" s="319">
        <f t="shared" si="13"/>
        <v>0.83218160463198776</v>
      </c>
      <c r="K25" s="521">
        <v>0.22978552746454339</v>
      </c>
      <c r="L25" s="521">
        <f t="shared" si="14"/>
        <v>0.60239607716744437</v>
      </c>
      <c r="M25" s="1200">
        <v>0.16781839536801221</v>
      </c>
      <c r="N25" s="15"/>
      <c r="O25" s="13"/>
      <c r="P25" s="2"/>
      <c r="Q25" s="2"/>
      <c r="R25" s="2"/>
      <c r="S25" s="2"/>
      <c r="T25" s="2"/>
    </row>
    <row r="26" spans="1:20">
      <c r="A26" s="19">
        <v>1976</v>
      </c>
      <c r="B26" s="1194">
        <v>0.80954403704454536</v>
      </c>
      <c r="C26" s="1197">
        <v>0.24601807736421932</v>
      </c>
      <c r="D26" s="1197">
        <f t="shared" si="9"/>
        <v>0.56352595968032604</v>
      </c>
      <c r="E26" s="1197">
        <f t="shared" si="10"/>
        <v>0.19045596295545464</v>
      </c>
      <c r="F26" s="1206">
        <f t="shared" si="11"/>
        <v>0.8048831984218453</v>
      </c>
      <c r="G26" s="1197">
        <v>0.24790109602677923</v>
      </c>
      <c r="H26" s="1197">
        <f t="shared" si="12"/>
        <v>0.55698210239506607</v>
      </c>
      <c r="I26" s="1203">
        <v>0.19511680157815467</v>
      </c>
      <c r="J26" s="319">
        <f t="shared" si="13"/>
        <v>0.83622030764400956</v>
      </c>
      <c r="K26" s="521">
        <v>0.23524063590944733</v>
      </c>
      <c r="L26" s="521">
        <f t="shared" si="14"/>
        <v>0.60097967173456224</v>
      </c>
      <c r="M26" s="1200">
        <v>0.16377969235599049</v>
      </c>
      <c r="N26" s="15"/>
      <c r="O26" s="13"/>
      <c r="P26" s="2"/>
      <c r="Q26" s="2"/>
      <c r="R26" s="2"/>
      <c r="S26" s="2"/>
      <c r="T26" s="2"/>
    </row>
    <row r="27" spans="1:20">
      <c r="A27" s="19">
        <v>1977</v>
      </c>
      <c r="B27" s="1194">
        <v>0.81245752792679238</v>
      </c>
      <c r="C27" s="1197">
        <v>0.24626716903467871</v>
      </c>
      <c r="D27" s="1197">
        <f t="shared" si="9"/>
        <v>0.56619035889211367</v>
      </c>
      <c r="E27" s="1197">
        <f t="shared" si="10"/>
        <v>0.18754247207320762</v>
      </c>
      <c r="F27" s="1206">
        <f t="shared" si="11"/>
        <v>0.80730718529475687</v>
      </c>
      <c r="G27" s="1197">
        <v>0.24828366739968122</v>
      </c>
      <c r="H27" s="1197">
        <f t="shared" si="12"/>
        <v>0.55902351789507565</v>
      </c>
      <c r="I27" s="1203">
        <v>0.19269281470524308</v>
      </c>
      <c r="J27" s="319">
        <f t="shared" si="13"/>
        <v>0.84074084437112706</v>
      </c>
      <c r="K27" s="521">
        <v>0.23519348608937352</v>
      </c>
      <c r="L27" s="521">
        <f t="shared" si="14"/>
        <v>0.60554735828175354</v>
      </c>
      <c r="M27" s="1200">
        <v>0.15925915562887294</v>
      </c>
      <c r="N27" s="15"/>
      <c r="O27" s="13"/>
      <c r="P27" s="2"/>
      <c r="Q27" s="2"/>
      <c r="R27" s="2"/>
      <c r="S27" s="2"/>
      <c r="T27" s="2"/>
    </row>
    <row r="28" spans="1:20">
      <c r="A28" s="19">
        <v>1978</v>
      </c>
      <c r="B28" s="1194">
        <v>0.81199925810840123</v>
      </c>
      <c r="C28" s="1197">
        <v>0.24823956819036042</v>
      </c>
      <c r="D28" s="1197">
        <f t="shared" si="9"/>
        <v>0.56375968991804082</v>
      </c>
      <c r="E28" s="1197">
        <f t="shared" si="10"/>
        <v>0.18800074189159877</v>
      </c>
      <c r="F28" s="1206">
        <f t="shared" si="11"/>
        <v>0.80651252488963487</v>
      </c>
      <c r="G28" s="1197">
        <v>0.25023485842501225</v>
      </c>
      <c r="H28" s="1197">
        <f t="shared" si="12"/>
        <v>0.55627766646462262</v>
      </c>
      <c r="I28" s="1203">
        <v>0.19348747511036515</v>
      </c>
      <c r="J28" s="319">
        <f t="shared" si="13"/>
        <v>0.84038807949361716</v>
      </c>
      <c r="K28" s="521">
        <v>0.2379157678842958</v>
      </c>
      <c r="L28" s="521">
        <f t="shared" si="14"/>
        <v>0.60247231160932135</v>
      </c>
      <c r="M28" s="1200">
        <v>0.15961192050638282</v>
      </c>
      <c r="N28" s="15"/>
      <c r="O28" s="13"/>
      <c r="P28" s="2"/>
      <c r="Q28" s="2"/>
      <c r="R28" s="2"/>
      <c r="S28" s="2"/>
      <c r="T28" s="2"/>
    </row>
    <row r="29" spans="1:20">
      <c r="A29" s="23">
        <v>1979</v>
      </c>
      <c r="B29" s="1195">
        <v>0.80730083855634571</v>
      </c>
      <c r="C29" s="1198">
        <v>0.248266678774831</v>
      </c>
      <c r="D29" s="1198">
        <f t="shared" si="9"/>
        <v>0.55903415978151472</v>
      </c>
      <c r="E29" s="1198">
        <f t="shared" si="10"/>
        <v>0.19269916144365429</v>
      </c>
      <c r="F29" s="1207">
        <f t="shared" si="11"/>
        <v>0.80202950305686838</v>
      </c>
      <c r="G29" s="1198">
        <v>0.25097235665986406</v>
      </c>
      <c r="H29" s="1198">
        <f t="shared" si="12"/>
        <v>0.55105714639700432</v>
      </c>
      <c r="I29" s="1204">
        <v>0.1979704969431316</v>
      </c>
      <c r="J29" s="320">
        <f t="shared" si="13"/>
        <v>0.83538293756977122</v>
      </c>
      <c r="K29" s="525">
        <v>0.23385266276817174</v>
      </c>
      <c r="L29" s="525">
        <f t="shared" si="14"/>
        <v>0.60153027480159948</v>
      </c>
      <c r="M29" s="1201">
        <v>0.16461706243022878</v>
      </c>
      <c r="N29" s="15"/>
      <c r="O29" s="13"/>
      <c r="P29" s="2"/>
      <c r="Q29" s="2"/>
      <c r="R29" s="2"/>
      <c r="S29" s="2"/>
      <c r="T29" s="2"/>
    </row>
    <row r="30" spans="1:20">
      <c r="A30" s="27">
        <v>1980</v>
      </c>
      <c r="B30" s="1196">
        <v>0.79729309326413489</v>
      </c>
      <c r="C30" s="1199">
        <v>0.23750441498221431</v>
      </c>
      <c r="D30" s="1199">
        <f t="shared" si="9"/>
        <v>0.55978867828192058</v>
      </c>
      <c r="E30" s="1199">
        <f t="shared" si="10"/>
        <v>0.20270690673586511</v>
      </c>
      <c r="F30" s="1208">
        <f t="shared" si="11"/>
        <v>0.79172027336620809</v>
      </c>
      <c r="G30" s="1199">
        <v>0.24058881943434796</v>
      </c>
      <c r="H30" s="1199">
        <f t="shared" si="12"/>
        <v>0.55113145393186014</v>
      </c>
      <c r="I30" s="1205">
        <v>0.20827972663379188</v>
      </c>
      <c r="J30" s="321">
        <f t="shared" si="13"/>
        <v>0.82720118201845572</v>
      </c>
      <c r="K30" s="527">
        <v>0.22095110017960307</v>
      </c>
      <c r="L30" s="527">
        <f t="shared" si="14"/>
        <v>0.60625008183885265</v>
      </c>
      <c r="M30" s="1202">
        <v>0.17279881798154423</v>
      </c>
      <c r="N30" s="15"/>
      <c r="O30" s="13"/>
      <c r="P30" s="2"/>
      <c r="Q30" s="2"/>
      <c r="R30" s="2"/>
      <c r="S30" s="2"/>
      <c r="T30" s="2"/>
    </row>
    <row r="31" spans="1:20">
      <c r="A31" s="19">
        <v>1981</v>
      </c>
      <c r="B31" s="1194">
        <v>0.7971827084337243</v>
      </c>
      <c r="C31" s="1197">
        <v>0.23518726802301848</v>
      </c>
      <c r="D31" s="1197">
        <f t="shared" si="9"/>
        <v>0.56199544041070582</v>
      </c>
      <c r="E31" s="1197">
        <f t="shared" si="10"/>
        <v>0.2028172915662757</v>
      </c>
      <c r="F31" s="1206">
        <f t="shared" si="11"/>
        <v>0.79141253238436238</v>
      </c>
      <c r="G31" s="1197">
        <v>0.23839660384894401</v>
      </c>
      <c r="H31" s="1197">
        <f t="shared" si="12"/>
        <v>0.55301592853541837</v>
      </c>
      <c r="I31" s="1203">
        <v>0.20858746761563757</v>
      </c>
      <c r="J31" s="319">
        <f t="shared" si="13"/>
        <v>0.82775474442583996</v>
      </c>
      <c r="K31" s="521">
        <v>0.21818329283376392</v>
      </c>
      <c r="L31" s="521">
        <f t="shared" si="14"/>
        <v>0.60957145159207604</v>
      </c>
      <c r="M31" s="1200">
        <v>0.17224525557416009</v>
      </c>
      <c r="N31" s="15"/>
      <c r="O31" s="13"/>
      <c r="P31" s="2"/>
      <c r="Q31" s="2"/>
      <c r="R31" s="2"/>
      <c r="S31" s="2"/>
      <c r="T31" s="2"/>
    </row>
    <row r="32" spans="1:20">
      <c r="A32" s="19">
        <v>1982</v>
      </c>
      <c r="B32" s="1194">
        <v>0.78346199175926412</v>
      </c>
      <c r="C32" s="1197">
        <v>0.22220083180809347</v>
      </c>
      <c r="D32" s="1197">
        <f t="shared" si="9"/>
        <v>0.56126115995117065</v>
      </c>
      <c r="E32" s="1197">
        <f t="shared" si="10"/>
        <v>0.21653800824073588</v>
      </c>
      <c r="F32" s="1206">
        <f t="shared" si="11"/>
        <v>0.77762248809102985</v>
      </c>
      <c r="G32" s="1197">
        <v>0.22681468401929228</v>
      </c>
      <c r="H32" s="1197">
        <f t="shared" si="12"/>
        <v>0.55080780407173757</v>
      </c>
      <c r="I32" s="1203">
        <v>0.22237751190897009</v>
      </c>
      <c r="J32" s="319">
        <f t="shared" si="13"/>
        <v>0.81442895391657733</v>
      </c>
      <c r="K32" s="521">
        <v>0.19773351490223146</v>
      </c>
      <c r="L32" s="521">
        <f t="shared" si="14"/>
        <v>0.61669543901434587</v>
      </c>
      <c r="M32" s="1200">
        <v>0.1855710460834227</v>
      </c>
      <c r="N32" s="15"/>
      <c r="O32" s="13"/>
      <c r="P32" s="2"/>
      <c r="Q32" s="2"/>
      <c r="R32" s="2"/>
      <c r="S32" s="2"/>
      <c r="T32" s="2"/>
    </row>
    <row r="33" spans="1:20">
      <c r="A33" s="19">
        <v>1983</v>
      </c>
      <c r="B33" s="1194">
        <v>0.77813794171599027</v>
      </c>
      <c r="C33" s="1197">
        <v>0.21832622693041737</v>
      </c>
      <c r="D33" s="1197">
        <f t="shared" si="9"/>
        <v>0.5598117147855729</v>
      </c>
      <c r="E33" s="1197">
        <f t="shared" si="10"/>
        <v>0.22186205828400973</v>
      </c>
      <c r="F33" s="1206">
        <f t="shared" si="11"/>
        <v>0.77171090286795296</v>
      </c>
      <c r="G33" s="1197">
        <v>0.22267691416764357</v>
      </c>
      <c r="H33" s="1197">
        <f t="shared" si="12"/>
        <v>0.54903398870030939</v>
      </c>
      <c r="I33" s="1203">
        <v>0.22828909713204706</v>
      </c>
      <c r="J33" s="319">
        <f t="shared" si="13"/>
        <v>0.81011229646835847</v>
      </c>
      <c r="K33" s="521">
        <v>0.19668166861533043</v>
      </c>
      <c r="L33" s="521">
        <f t="shared" si="14"/>
        <v>0.61343062785302804</v>
      </c>
      <c r="M33" s="1200">
        <v>0.18988770353164158</v>
      </c>
      <c r="N33" s="15"/>
      <c r="O33" s="13"/>
      <c r="P33" s="2"/>
      <c r="Q33" s="2"/>
      <c r="R33" s="2"/>
      <c r="S33" s="2"/>
      <c r="T33" s="2"/>
    </row>
    <row r="34" spans="1:20">
      <c r="A34" s="19">
        <v>1984</v>
      </c>
      <c r="B34" s="1194">
        <v>0.78401253370098511</v>
      </c>
      <c r="C34" s="1197">
        <v>0.22613422183000398</v>
      </c>
      <c r="D34" s="1197">
        <f t="shared" si="9"/>
        <v>0.55787831187098114</v>
      </c>
      <c r="E34" s="1197">
        <f t="shared" si="10"/>
        <v>0.21598746629901489</v>
      </c>
      <c r="F34" s="1206">
        <f t="shared" si="11"/>
        <v>0.7766249392651885</v>
      </c>
      <c r="G34" s="1197">
        <v>0.23085071229563325</v>
      </c>
      <c r="H34" s="1197">
        <f t="shared" si="12"/>
        <v>0.54577422696955524</v>
      </c>
      <c r="I34" s="1203">
        <v>0.22337506073481153</v>
      </c>
      <c r="J34" s="319">
        <f t="shared" si="13"/>
        <v>0.81950741906364599</v>
      </c>
      <c r="K34" s="521">
        <v>0.20347308499493311</v>
      </c>
      <c r="L34" s="521">
        <f t="shared" si="14"/>
        <v>0.61603433406871289</v>
      </c>
      <c r="M34" s="1200">
        <v>0.18049258093635401</v>
      </c>
      <c r="N34" s="15"/>
      <c r="O34" s="13"/>
      <c r="P34" s="2"/>
      <c r="Q34" s="2"/>
      <c r="R34" s="2"/>
      <c r="S34" s="2"/>
      <c r="T34" s="2"/>
    </row>
    <row r="35" spans="1:20">
      <c r="A35" s="19">
        <v>1985</v>
      </c>
      <c r="B35" s="1194">
        <v>0.77742441461979084</v>
      </c>
      <c r="C35" s="1197">
        <v>0.22605821680581351</v>
      </c>
      <c r="D35" s="1197">
        <f t="shared" si="9"/>
        <v>0.55136619781397733</v>
      </c>
      <c r="E35" s="1197">
        <f t="shared" si="10"/>
        <v>0.22257558538020916</v>
      </c>
      <c r="F35" s="1206">
        <f t="shared" si="11"/>
        <v>0.77033874904310162</v>
      </c>
      <c r="G35" s="1197">
        <v>0.2306439244136822</v>
      </c>
      <c r="H35" s="1197">
        <f t="shared" si="12"/>
        <v>0.53969482462941942</v>
      </c>
      <c r="I35" s="1203">
        <v>0.22966125095689841</v>
      </c>
      <c r="J35" s="319">
        <f t="shared" si="13"/>
        <v>0.80972653679367546</v>
      </c>
      <c r="K35" s="521">
        <v>0.20515289947184212</v>
      </c>
      <c r="L35" s="521">
        <f t="shared" si="14"/>
        <v>0.60457363732183333</v>
      </c>
      <c r="M35" s="1200">
        <v>0.19027346320632449</v>
      </c>
      <c r="N35" s="15"/>
      <c r="O35" s="13"/>
      <c r="P35" s="2"/>
      <c r="Q35" s="2"/>
      <c r="R35" s="2"/>
      <c r="S35" s="2"/>
      <c r="T35" s="2"/>
    </row>
    <row r="36" spans="1:20">
      <c r="A36" s="19">
        <v>1986</v>
      </c>
      <c r="B36" s="1194">
        <v>0.76848187038815041</v>
      </c>
      <c r="C36" s="1197">
        <v>0.2169342384616425</v>
      </c>
      <c r="D36" s="1197">
        <f t="shared" si="9"/>
        <v>0.55154763192650791</v>
      </c>
      <c r="E36" s="1197">
        <f t="shared" si="10"/>
        <v>0.23151812961184959</v>
      </c>
      <c r="F36" s="1206">
        <f t="shared" si="11"/>
        <v>0.7612427419083917</v>
      </c>
      <c r="G36" s="1197">
        <v>0.22115813100929049</v>
      </c>
      <c r="H36" s="1197">
        <f t="shared" si="12"/>
        <v>0.5400846108991012</v>
      </c>
      <c r="I36" s="1203">
        <v>0.2387572580916083</v>
      </c>
      <c r="J36" s="319">
        <f t="shared" si="13"/>
        <v>0.79943072760718459</v>
      </c>
      <c r="K36" s="521">
        <v>0.19887617418895831</v>
      </c>
      <c r="L36" s="521">
        <f t="shared" si="14"/>
        <v>0.60055455341822628</v>
      </c>
      <c r="M36" s="1200">
        <v>0.20056927239281544</v>
      </c>
      <c r="N36" s="15"/>
      <c r="O36" s="13"/>
      <c r="P36" s="2"/>
      <c r="Q36" s="2"/>
      <c r="R36" s="2"/>
      <c r="S36" s="2"/>
      <c r="T36" s="2"/>
    </row>
    <row r="37" spans="1:20">
      <c r="A37" s="19">
        <v>1987</v>
      </c>
      <c r="B37" s="1194">
        <v>0.75678684377211702</v>
      </c>
      <c r="C37" s="1197">
        <v>0.2099300596840159</v>
      </c>
      <c r="D37" s="1197">
        <f t="shared" si="9"/>
        <v>0.54685678408810112</v>
      </c>
      <c r="E37" s="1197">
        <f t="shared" si="10"/>
        <v>0.24321315622788298</v>
      </c>
      <c r="F37" s="1206">
        <f t="shared" si="11"/>
        <v>0.74872403346184591</v>
      </c>
      <c r="G37" s="1197">
        <v>0.21389102181969577</v>
      </c>
      <c r="H37" s="1197">
        <f t="shared" si="12"/>
        <v>0.53483301164215014</v>
      </c>
      <c r="I37" s="1203">
        <v>0.25127596653815415</v>
      </c>
      <c r="J37" s="319">
        <f t="shared" si="13"/>
        <v>0.79028018588378801</v>
      </c>
      <c r="K37" s="521">
        <v>0.19347601267106584</v>
      </c>
      <c r="L37" s="521">
        <f t="shared" si="14"/>
        <v>0.59680417321272217</v>
      </c>
      <c r="M37" s="1200">
        <v>0.20971981411621196</v>
      </c>
      <c r="N37" s="15"/>
      <c r="O37" s="13"/>
      <c r="P37" s="2"/>
      <c r="Q37" s="2"/>
      <c r="R37" s="2"/>
      <c r="S37" s="2"/>
      <c r="T37" s="2"/>
    </row>
    <row r="38" spans="1:20">
      <c r="A38" s="19">
        <v>1988</v>
      </c>
      <c r="B38" s="1194">
        <v>0.74439447702625605</v>
      </c>
      <c r="C38" s="1197">
        <v>0.20793889123966491</v>
      </c>
      <c r="D38" s="1197">
        <f t="shared" si="9"/>
        <v>0.53645558578659114</v>
      </c>
      <c r="E38" s="1197">
        <f t="shared" si="10"/>
        <v>0.25560552297374395</v>
      </c>
      <c r="F38" s="1206">
        <f t="shared" si="11"/>
        <v>0.73388601749600424</v>
      </c>
      <c r="G38" s="1197">
        <v>0.21054112348997134</v>
      </c>
      <c r="H38" s="1197">
        <f t="shared" si="12"/>
        <v>0.5233448940060329</v>
      </c>
      <c r="I38" s="1203">
        <v>0.26611398250399576</v>
      </c>
      <c r="J38" s="319">
        <f t="shared" si="13"/>
        <v>0.7868942301374291</v>
      </c>
      <c r="K38" s="521">
        <v>0.1974145867155267</v>
      </c>
      <c r="L38" s="521">
        <f t="shared" si="14"/>
        <v>0.5894796434219024</v>
      </c>
      <c r="M38" s="1200">
        <v>0.21310576986257085</v>
      </c>
      <c r="N38" s="15"/>
      <c r="O38" s="13"/>
      <c r="P38" s="2"/>
      <c r="Q38" s="2"/>
      <c r="R38" s="2"/>
      <c r="S38" s="2"/>
      <c r="T38" s="2"/>
    </row>
    <row r="39" spans="1:20">
      <c r="A39" s="23">
        <v>1989</v>
      </c>
      <c r="B39" s="1195">
        <v>0.74659660573039144</v>
      </c>
      <c r="C39" s="1198">
        <v>0.20772516997104318</v>
      </c>
      <c r="D39" s="1198">
        <f t="shared" si="9"/>
        <v>0.53887143575934826</v>
      </c>
      <c r="E39" s="1198">
        <f t="shared" si="10"/>
        <v>0.25340339426960856</v>
      </c>
      <c r="F39" s="1207">
        <f t="shared" si="11"/>
        <v>0.7364941040531614</v>
      </c>
      <c r="G39" s="1198">
        <v>0.21032181995207744</v>
      </c>
      <c r="H39" s="1198">
        <f t="shared" si="12"/>
        <v>0.52617228410108396</v>
      </c>
      <c r="I39" s="1204">
        <v>0.26350589594683865</v>
      </c>
      <c r="J39" s="320">
        <f t="shared" si="13"/>
        <v>0.78415123938090636</v>
      </c>
      <c r="K39" s="525">
        <v>0.1980724877075849</v>
      </c>
      <c r="L39" s="525">
        <f t="shared" si="14"/>
        <v>0.58607875167332146</v>
      </c>
      <c r="M39" s="1201">
        <v>0.21584876061909364</v>
      </c>
      <c r="N39" s="15"/>
      <c r="O39" s="13"/>
      <c r="P39" s="2"/>
      <c r="Q39" s="2"/>
      <c r="R39" s="2"/>
      <c r="S39" s="2"/>
      <c r="T39" s="2"/>
    </row>
    <row r="40" spans="1:20">
      <c r="A40" s="27">
        <v>1990</v>
      </c>
      <c r="B40" s="1196">
        <v>0.74163914945133425</v>
      </c>
      <c r="C40" s="1199">
        <v>0.20524165271231309</v>
      </c>
      <c r="D40" s="1199">
        <f t="shared" si="9"/>
        <v>0.53639749673902115</v>
      </c>
      <c r="E40" s="1199">
        <f t="shared" si="10"/>
        <v>0.25836085054866575</v>
      </c>
      <c r="F40" s="1208">
        <f t="shared" si="11"/>
        <v>0.73134378933045707</v>
      </c>
      <c r="G40" s="1199">
        <v>0.20811157169273609</v>
      </c>
      <c r="H40" s="1199">
        <f t="shared" si="12"/>
        <v>0.52323221763772099</v>
      </c>
      <c r="I40" s="1205">
        <v>0.26865621066954298</v>
      </c>
      <c r="J40" s="321">
        <f t="shared" si="13"/>
        <v>0.77951551838993505</v>
      </c>
      <c r="K40" s="527">
        <v>0.19468329352427816</v>
      </c>
      <c r="L40" s="527">
        <f t="shared" si="14"/>
        <v>0.58483222486565689</v>
      </c>
      <c r="M40" s="1202">
        <v>0.22048448161006493</v>
      </c>
      <c r="N40" s="15"/>
      <c r="O40" s="13"/>
      <c r="P40" s="2"/>
      <c r="Q40" s="2"/>
      <c r="R40" s="2"/>
      <c r="S40" s="2"/>
      <c r="T40" s="2"/>
    </row>
    <row r="41" spans="1:20">
      <c r="A41" s="19">
        <v>1991</v>
      </c>
      <c r="B41" s="1194">
        <v>0.73978684970702024</v>
      </c>
      <c r="C41" s="1197">
        <v>0.20382930168188174</v>
      </c>
      <c r="D41" s="1197">
        <f t="shared" si="9"/>
        <v>0.53595754802513851</v>
      </c>
      <c r="E41" s="1197">
        <f t="shared" si="10"/>
        <v>0.26021315029297976</v>
      </c>
      <c r="F41" s="1206">
        <f t="shared" si="11"/>
        <v>0.73004833600871821</v>
      </c>
      <c r="G41" s="1197">
        <v>0.2068684446369855</v>
      </c>
      <c r="H41" s="1197">
        <f t="shared" si="12"/>
        <v>0.52317989137173271</v>
      </c>
      <c r="I41" s="1203">
        <v>0.26995166399128184</v>
      </c>
      <c r="J41" s="319">
        <f t="shared" si="13"/>
        <v>0.77533194258266835</v>
      </c>
      <c r="K41" s="521">
        <v>0.19273658035415331</v>
      </c>
      <c r="L41" s="521">
        <f t="shared" si="14"/>
        <v>0.58259536222851505</v>
      </c>
      <c r="M41" s="1200">
        <v>0.22466805741733167</v>
      </c>
      <c r="N41" s="15"/>
      <c r="O41" s="13"/>
      <c r="P41" s="2"/>
      <c r="Q41" s="2"/>
      <c r="R41" s="2"/>
      <c r="S41" s="2"/>
      <c r="T41" s="2"/>
    </row>
    <row r="42" spans="1:20">
      <c r="A42" s="19">
        <v>1992</v>
      </c>
      <c r="B42" s="1194">
        <v>0.72624418388557355</v>
      </c>
      <c r="C42" s="1197">
        <v>0.19157123266738862</v>
      </c>
      <c r="D42" s="1197">
        <f t="shared" si="9"/>
        <v>0.53467295121818492</v>
      </c>
      <c r="E42" s="1197">
        <f t="shared" si="10"/>
        <v>0.27375581611442645</v>
      </c>
      <c r="F42" s="1206">
        <f t="shared" si="11"/>
        <v>0.71464985894859678</v>
      </c>
      <c r="G42" s="1197">
        <v>0.19461992922784532</v>
      </c>
      <c r="H42" s="1197">
        <f t="shared" si="12"/>
        <v>0.52002992972075146</v>
      </c>
      <c r="I42" s="1203">
        <v>0.28535014105140322</v>
      </c>
      <c r="J42" s="319">
        <f t="shared" si="13"/>
        <v>0.76708354960028213</v>
      </c>
      <c r="K42" s="521">
        <v>0.18083263128589855</v>
      </c>
      <c r="L42" s="521">
        <f t="shared" si="14"/>
        <v>0.58625091831438358</v>
      </c>
      <c r="M42" s="1200">
        <v>0.23291645039971784</v>
      </c>
      <c r="N42" s="15"/>
      <c r="O42" s="13"/>
      <c r="P42" s="2"/>
      <c r="Q42" s="2"/>
      <c r="R42" s="2"/>
      <c r="S42" s="2"/>
      <c r="T42" s="2"/>
    </row>
    <row r="43" spans="1:20">
      <c r="A43" s="19">
        <v>1993</v>
      </c>
      <c r="B43" s="1194">
        <v>0.73170667150241397</v>
      </c>
      <c r="C43" s="1197">
        <v>0.19274640819085598</v>
      </c>
      <c r="D43" s="1197">
        <f t="shared" si="9"/>
        <v>0.538960263311558</v>
      </c>
      <c r="E43" s="1197">
        <f t="shared" si="10"/>
        <v>0.26829332849758603</v>
      </c>
      <c r="F43" s="1206">
        <f t="shared" si="11"/>
        <v>0.71954863283710546</v>
      </c>
      <c r="G43" s="1197">
        <v>0.19509627925746753</v>
      </c>
      <c r="H43" s="1197">
        <f t="shared" si="12"/>
        <v>0.52445235357963793</v>
      </c>
      <c r="I43" s="1203">
        <v>0.28045136716289454</v>
      </c>
      <c r="J43" s="319">
        <f t="shared" si="13"/>
        <v>0.77262441144981209</v>
      </c>
      <c r="K43" s="521">
        <v>0.18483794401662312</v>
      </c>
      <c r="L43" s="521">
        <f t="shared" si="14"/>
        <v>0.58778646743318896</v>
      </c>
      <c r="M43" s="1200">
        <v>0.22737558855018794</v>
      </c>
      <c r="N43" s="15"/>
      <c r="O43" s="13"/>
      <c r="P43" s="2"/>
      <c r="Q43" s="2"/>
      <c r="R43" s="2"/>
      <c r="S43" s="2"/>
      <c r="T43" s="2"/>
    </row>
    <row r="44" spans="1:20">
      <c r="A44" s="19">
        <v>1994</v>
      </c>
      <c r="B44" s="1194">
        <v>0.73300640025794572</v>
      </c>
      <c r="C44" s="1197">
        <v>0.19485696515412587</v>
      </c>
      <c r="D44" s="1197">
        <f t="shared" si="9"/>
        <v>0.53814943510381985</v>
      </c>
      <c r="E44" s="1197">
        <f t="shared" si="10"/>
        <v>0.26699359974205428</v>
      </c>
      <c r="F44" s="1206">
        <f t="shared" si="11"/>
        <v>0.72255698043823047</v>
      </c>
      <c r="G44" s="1197">
        <v>0.19778289105053704</v>
      </c>
      <c r="H44" s="1197">
        <f t="shared" si="12"/>
        <v>0.52477408938769343</v>
      </c>
      <c r="I44" s="1203">
        <v>0.27744301956176953</v>
      </c>
      <c r="J44" s="319">
        <f t="shared" si="13"/>
        <v>0.76776001797635895</v>
      </c>
      <c r="K44" s="521">
        <v>0.18512565836095596</v>
      </c>
      <c r="L44" s="521">
        <f t="shared" si="14"/>
        <v>0.582634359615403</v>
      </c>
      <c r="M44" s="1200">
        <v>0.23223998202364105</v>
      </c>
      <c r="N44" s="15"/>
      <c r="O44" s="13"/>
      <c r="P44" s="2"/>
      <c r="Q44" s="2"/>
      <c r="R44" s="2"/>
      <c r="S44" s="2"/>
      <c r="T44" s="2"/>
    </row>
    <row r="45" spans="1:20">
      <c r="A45" s="19">
        <v>1995</v>
      </c>
      <c r="B45" s="1194">
        <v>0.72776830492534272</v>
      </c>
      <c r="C45" s="1197">
        <v>0.19627876203099737</v>
      </c>
      <c r="D45" s="1197">
        <f t="shared" si="9"/>
        <v>0.53148954289434536</v>
      </c>
      <c r="E45" s="1197">
        <f t="shared" si="10"/>
        <v>0.27223169507465728</v>
      </c>
      <c r="F45" s="1206">
        <f t="shared" si="11"/>
        <v>0.71651398314840853</v>
      </c>
      <c r="G45" s="1197">
        <v>0.19833602663192484</v>
      </c>
      <c r="H45" s="1197">
        <f t="shared" si="12"/>
        <v>0.51817795651648368</v>
      </c>
      <c r="I45" s="1203">
        <v>0.28348601685159147</v>
      </c>
      <c r="J45" s="319">
        <f t="shared" si="13"/>
        <v>0.76644409719823059</v>
      </c>
      <c r="K45" s="521">
        <v>0.18920891455969879</v>
      </c>
      <c r="L45" s="521">
        <f t="shared" si="14"/>
        <v>0.5772351826385318</v>
      </c>
      <c r="M45" s="1200">
        <v>0.23355590280176944</v>
      </c>
      <c r="N45" s="15"/>
      <c r="O45" s="13"/>
      <c r="P45" s="2"/>
      <c r="Q45" s="2"/>
      <c r="R45" s="2"/>
      <c r="S45" s="2"/>
      <c r="T45" s="2"/>
    </row>
    <row r="46" spans="1:20">
      <c r="A46" s="19">
        <v>1996</v>
      </c>
      <c r="B46" s="1194">
        <v>0.72384129070244363</v>
      </c>
      <c r="C46" s="1197">
        <v>0.19428907380544747</v>
      </c>
      <c r="D46" s="1197">
        <f t="shared" si="9"/>
        <v>0.52955221689699616</v>
      </c>
      <c r="E46" s="1197">
        <f t="shared" si="10"/>
        <v>0.27615870929755637</v>
      </c>
      <c r="F46" s="1206">
        <f t="shared" si="11"/>
        <v>0.71192299819313165</v>
      </c>
      <c r="G46" s="1197">
        <v>0.1966140868734837</v>
      </c>
      <c r="H46" s="1197">
        <f t="shared" si="12"/>
        <v>0.51530891131964796</v>
      </c>
      <c r="I46" s="1203">
        <v>0.28807700180686835</v>
      </c>
      <c r="J46" s="319">
        <f t="shared" si="13"/>
        <v>0.76541081796598176</v>
      </c>
      <c r="K46" s="521">
        <v>0.18617971635811992</v>
      </c>
      <c r="L46" s="521">
        <f t="shared" si="14"/>
        <v>0.57923110160786184</v>
      </c>
      <c r="M46" s="1200">
        <v>0.2345891820340183</v>
      </c>
      <c r="N46" s="15"/>
      <c r="O46" s="13"/>
      <c r="P46" s="2"/>
      <c r="Q46" s="2"/>
      <c r="R46" s="2"/>
      <c r="S46" s="2"/>
      <c r="T46" s="2"/>
    </row>
    <row r="47" spans="1:20">
      <c r="A47" s="19">
        <v>1997</v>
      </c>
      <c r="B47" s="1194">
        <v>0.71607075569699574</v>
      </c>
      <c r="C47" s="1197">
        <v>0.19397372258578949</v>
      </c>
      <c r="D47" s="1197">
        <f t="shared" si="9"/>
        <v>0.52209703311120625</v>
      </c>
      <c r="E47" s="1197">
        <f t="shared" si="10"/>
        <v>0.28392924430300426</v>
      </c>
      <c r="F47" s="1206">
        <f t="shared" si="11"/>
        <v>0.70434003942531953</v>
      </c>
      <c r="G47" s="1197">
        <v>0.19610884130649653</v>
      </c>
      <c r="H47" s="1197">
        <f t="shared" si="12"/>
        <v>0.508231198118823</v>
      </c>
      <c r="I47" s="1203">
        <v>0.29565996057468047</v>
      </c>
      <c r="J47" s="319">
        <f t="shared" si="13"/>
        <v>0.75725955009033796</v>
      </c>
      <c r="K47" s="521">
        <v>0.18647691131221755</v>
      </c>
      <c r="L47" s="521">
        <f t="shared" si="14"/>
        <v>0.57078263877812041</v>
      </c>
      <c r="M47" s="1200">
        <v>0.24274044990966201</v>
      </c>
      <c r="N47" s="15"/>
      <c r="O47" s="13"/>
      <c r="P47" s="2"/>
      <c r="Q47" s="2"/>
      <c r="R47" s="2"/>
      <c r="S47" s="2"/>
      <c r="T47" s="2"/>
    </row>
    <row r="48" spans="1:20">
      <c r="A48" s="19">
        <v>1998</v>
      </c>
      <c r="B48" s="1194">
        <v>0.70943686858457977</v>
      </c>
      <c r="C48" s="1197">
        <v>0.19228265002048028</v>
      </c>
      <c r="D48" s="1197">
        <f t="shared" si="9"/>
        <v>0.51715421856409949</v>
      </c>
      <c r="E48" s="1197">
        <f t="shared" si="10"/>
        <v>0.29056313141542023</v>
      </c>
      <c r="F48" s="1206">
        <f t="shared" si="11"/>
        <v>0.69641707853775747</v>
      </c>
      <c r="G48" s="1197">
        <v>0.19338070693859477</v>
      </c>
      <c r="H48" s="1197">
        <f t="shared" si="12"/>
        <v>0.5030363715991627</v>
      </c>
      <c r="I48" s="1203">
        <v>0.30358292146224253</v>
      </c>
      <c r="J48" s="319">
        <f t="shared" si="13"/>
        <v>0.75425050289190365</v>
      </c>
      <c r="K48" s="521">
        <v>0.18850317884621037</v>
      </c>
      <c r="L48" s="521">
        <f t="shared" si="14"/>
        <v>0.56574732404569328</v>
      </c>
      <c r="M48" s="1200">
        <v>0.24574949710809635</v>
      </c>
      <c r="N48" s="15"/>
      <c r="O48" s="13"/>
      <c r="P48" s="2"/>
      <c r="Q48" s="2"/>
      <c r="R48" s="2"/>
      <c r="S48" s="2"/>
      <c r="T48" s="2"/>
    </row>
    <row r="49" spans="1:20">
      <c r="A49" s="23">
        <v>1999</v>
      </c>
      <c r="B49" s="1195">
        <v>0.69961707560024278</v>
      </c>
      <c r="C49" s="1198">
        <v>0.18622323812101849</v>
      </c>
      <c r="D49" s="1198">
        <f t="shared" si="9"/>
        <v>0.51339383747922429</v>
      </c>
      <c r="E49" s="1198">
        <f t="shared" si="10"/>
        <v>0.30038292439975722</v>
      </c>
      <c r="F49" s="1207">
        <f t="shared" si="11"/>
        <v>0.68549447741578318</v>
      </c>
      <c r="G49" s="1198">
        <v>0.18724446883942336</v>
      </c>
      <c r="H49" s="1198">
        <f t="shared" si="12"/>
        <v>0.49825000857635982</v>
      </c>
      <c r="I49" s="1204">
        <v>0.31450552258421688</v>
      </c>
      <c r="J49" s="320">
        <f t="shared" si="13"/>
        <v>0.74830954365147551</v>
      </c>
      <c r="K49" s="525">
        <v>0.18270219734088911</v>
      </c>
      <c r="L49" s="525">
        <f t="shared" si="14"/>
        <v>0.5656073463105864</v>
      </c>
      <c r="M49" s="1201">
        <v>0.25169045634852455</v>
      </c>
      <c r="N49" s="15"/>
      <c r="O49" s="13"/>
      <c r="P49" s="2"/>
      <c r="Q49" s="2"/>
      <c r="R49" s="2"/>
      <c r="S49" s="2"/>
      <c r="T49" s="2"/>
    </row>
    <row r="50" spans="1:20">
      <c r="A50" s="27">
        <v>2000</v>
      </c>
      <c r="B50" s="1196">
        <v>0.68960822380573772</v>
      </c>
      <c r="C50" s="1199">
        <v>0.18352331395119081</v>
      </c>
      <c r="D50" s="1199">
        <f t="shared" si="9"/>
        <v>0.5060849098545469</v>
      </c>
      <c r="E50" s="1199">
        <f t="shared" si="10"/>
        <v>0.31039177619426228</v>
      </c>
      <c r="F50" s="1208">
        <f t="shared" si="11"/>
        <v>0.67339912381055012</v>
      </c>
      <c r="G50" s="1199">
        <v>0.18264271546499911</v>
      </c>
      <c r="H50" s="1199">
        <f t="shared" si="12"/>
        <v>0.49075640834555101</v>
      </c>
      <c r="I50" s="1205">
        <v>0.32660087618944994</v>
      </c>
      <c r="J50" s="321">
        <f t="shared" si="13"/>
        <v>0.7440234643267436</v>
      </c>
      <c r="K50" s="527">
        <v>0.18647955325150867</v>
      </c>
      <c r="L50" s="527">
        <f t="shared" si="14"/>
        <v>0.55754391107523493</v>
      </c>
      <c r="M50" s="1202">
        <v>0.2559765356732564</v>
      </c>
      <c r="N50" s="15"/>
      <c r="O50" s="13"/>
      <c r="P50" s="2"/>
      <c r="Q50" s="2"/>
      <c r="R50" s="2"/>
      <c r="S50" s="2"/>
      <c r="T50" s="2"/>
    </row>
    <row r="51" spans="1:20">
      <c r="A51" s="19">
        <v>2001</v>
      </c>
      <c r="B51" s="1194">
        <v>0.69998640504422416</v>
      </c>
      <c r="C51" s="1197">
        <v>0.18633320618756744</v>
      </c>
      <c r="D51" s="1197">
        <f t="shared" si="9"/>
        <v>0.51365319885665672</v>
      </c>
      <c r="E51" s="1197">
        <f t="shared" si="10"/>
        <v>0.30001359495577584</v>
      </c>
      <c r="F51" s="1206">
        <f t="shared" si="11"/>
        <v>0.68536252826540878</v>
      </c>
      <c r="G51" s="1197">
        <v>0.18673002045471643</v>
      </c>
      <c r="H51" s="1197">
        <f t="shared" si="12"/>
        <v>0.49863250781069235</v>
      </c>
      <c r="I51" s="1203">
        <v>0.31463747173459117</v>
      </c>
      <c r="J51" s="319">
        <f t="shared" si="13"/>
        <v>0.74767143199603636</v>
      </c>
      <c r="K51" s="521">
        <v>0.18503928807610792</v>
      </c>
      <c r="L51" s="521">
        <f t="shared" si="14"/>
        <v>0.56263214391992844</v>
      </c>
      <c r="M51" s="1200">
        <v>0.25232856800396364</v>
      </c>
      <c r="N51" s="15"/>
      <c r="O51" s="13"/>
      <c r="P51" s="2"/>
      <c r="Q51" s="2"/>
      <c r="R51" s="2"/>
      <c r="S51" s="2"/>
      <c r="T51" s="2"/>
    </row>
    <row r="52" spans="1:20">
      <c r="A52" s="19">
        <v>2002</v>
      </c>
      <c r="B52" s="1194">
        <v>0.70676881263243985</v>
      </c>
      <c r="C52" s="1197">
        <v>0.1847518835072246</v>
      </c>
      <c r="D52" s="1197">
        <f t="shared" si="9"/>
        <v>0.52201692912521525</v>
      </c>
      <c r="E52" s="1197">
        <f t="shared" si="10"/>
        <v>0.29323118736756015</v>
      </c>
      <c r="F52" s="1206">
        <f t="shared" si="11"/>
        <v>0.69334411740181778</v>
      </c>
      <c r="G52" s="1197">
        <v>0.18623742637750806</v>
      </c>
      <c r="H52" s="1197">
        <f t="shared" si="12"/>
        <v>0.50710669102430972</v>
      </c>
      <c r="I52" s="1203">
        <v>0.30665588259818227</v>
      </c>
      <c r="J52" s="319">
        <f t="shared" si="13"/>
        <v>0.74813716675373132</v>
      </c>
      <c r="K52" s="521">
        <v>0.18017416591553803</v>
      </c>
      <c r="L52" s="521">
        <f t="shared" si="14"/>
        <v>0.56796300083819329</v>
      </c>
      <c r="M52" s="1200">
        <v>0.25186283324626874</v>
      </c>
      <c r="N52" s="15"/>
      <c r="O52" s="13"/>
      <c r="P52" s="2"/>
      <c r="Q52" s="2"/>
      <c r="R52" s="2"/>
      <c r="S52" s="2"/>
      <c r="T52" s="2"/>
    </row>
    <row r="53" spans="1:20">
      <c r="A53" s="19">
        <v>2003</v>
      </c>
      <c r="B53" s="1194">
        <v>0.70367559083541775</v>
      </c>
      <c r="C53" s="1197">
        <v>0.18095818066557678</v>
      </c>
      <c r="D53" s="1197">
        <f t="shared" si="9"/>
        <v>0.52271741016984097</v>
      </c>
      <c r="E53" s="1197">
        <f t="shared" si="10"/>
        <v>0.29632440916458225</v>
      </c>
      <c r="F53" s="1206">
        <f t="shared" si="11"/>
        <v>0.69040819781317131</v>
      </c>
      <c r="G53" s="1197">
        <v>0.1828409493903741</v>
      </c>
      <c r="H53" s="1197">
        <f t="shared" si="12"/>
        <v>0.50756724842279721</v>
      </c>
      <c r="I53" s="1203">
        <v>0.30959180218682875</v>
      </c>
      <c r="J53" s="319">
        <f t="shared" si="13"/>
        <v>0.7423426031000383</v>
      </c>
      <c r="K53" s="521">
        <v>0.17547096541152418</v>
      </c>
      <c r="L53" s="521">
        <f t="shared" si="14"/>
        <v>0.56687163768851412</v>
      </c>
      <c r="M53" s="1200">
        <v>0.2576573968999617</v>
      </c>
      <c r="N53" s="15"/>
      <c r="O53" s="13"/>
      <c r="P53" s="2"/>
      <c r="Q53" s="2"/>
      <c r="R53" s="2"/>
      <c r="S53" s="2"/>
      <c r="T53" s="2"/>
    </row>
    <row r="54" spans="1:20">
      <c r="A54" s="19">
        <v>2004</v>
      </c>
      <c r="B54" s="1194">
        <v>0.70076546962711306</v>
      </c>
      <c r="C54" s="1197">
        <v>0.17893487261677876</v>
      </c>
      <c r="D54" s="1197">
        <f t="shared" si="9"/>
        <v>0.5218305970103343</v>
      </c>
      <c r="E54" s="1197">
        <f t="shared" si="10"/>
        <v>0.29923453037288694</v>
      </c>
      <c r="F54" s="1206">
        <f t="shared" si="11"/>
        <v>0.68568034557235413</v>
      </c>
      <c r="G54" s="1197">
        <v>0.1802112874448305</v>
      </c>
      <c r="H54" s="1197">
        <f t="shared" si="12"/>
        <v>0.50546905812752363</v>
      </c>
      <c r="I54" s="1203">
        <v>0.31431965442764581</v>
      </c>
      <c r="J54" s="319">
        <f t="shared" si="13"/>
        <v>0.74471627587484934</v>
      </c>
      <c r="K54" s="521">
        <v>0.17521601285826438</v>
      </c>
      <c r="L54" s="521">
        <f t="shared" si="14"/>
        <v>0.56950026301658496</v>
      </c>
      <c r="M54" s="1200">
        <v>0.25528372412515066</v>
      </c>
      <c r="N54" s="15"/>
      <c r="O54" s="13"/>
      <c r="P54" s="2"/>
      <c r="Q54" s="2"/>
      <c r="R54" s="2"/>
      <c r="S54" s="2"/>
      <c r="T54" s="2"/>
    </row>
    <row r="55" spans="1:20">
      <c r="A55" s="19">
        <v>2005</v>
      </c>
      <c r="B55" s="1194">
        <v>0.69792438978909388</v>
      </c>
      <c r="C55" s="1197">
        <v>0.18087425806922863</v>
      </c>
      <c r="D55" s="1197">
        <f t="shared" si="9"/>
        <v>0.51705013171986525</v>
      </c>
      <c r="E55" s="1197">
        <f t="shared" si="10"/>
        <v>0.30207561021090612</v>
      </c>
      <c r="F55" s="1206">
        <f t="shared" si="11"/>
        <v>0.68187510595630352</v>
      </c>
      <c r="G55" s="1197">
        <v>0.18240653594862855</v>
      </c>
      <c r="H55" s="1197">
        <f t="shared" si="12"/>
        <v>0.49946857000767497</v>
      </c>
      <c r="I55" s="1203">
        <v>0.31812489404369648</v>
      </c>
      <c r="J55" s="319">
        <f t="shared" si="13"/>
        <v>0.74404236287690728</v>
      </c>
      <c r="K55" s="521">
        <v>0.17647122359482792</v>
      </c>
      <c r="L55" s="521">
        <f t="shared" si="14"/>
        <v>0.56757113928207936</v>
      </c>
      <c r="M55" s="1200">
        <v>0.25595763712309266</v>
      </c>
      <c r="N55" s="15"/>
      <c r="O55" s="13"/>
      <c r="P55" s="2"/>
      <c r="Q55" s="2"/>
      <c r="R55" s="2"/>
      <c r="S55" s="2"/>
      <c r="T55" s="2"/>
    </row>
    <row r="56" spans="1:20">
      <c r="A56" s="19">
        <v>2006</v>
      </c>
      <c r="B56" s="1194">
        <v>0.69437285318098585</v>
      </c>
      <c r="C56" s="1197">
        <v>0.18108956084343741</v>
      </c>
      <c r="D56" s="1197">
        <f t="shared" si="9"/>
        <v>0.51328329233754844</v>
      </c>
      <c r="E56" s="1197">
        <f t="shared" si="10"/>
        <v>0.30562714681901415</v>
      </c>
      <c r="F56" s="1206">
        <f t="shared" si="11"/>
        <v>0.67774130096493446</v>
      </c>
      <c r="G56" s="1197">
        <v>0.18161133963059894</v>
      </c>
      <c r="H56" s="1197">
        <f t="shared" si="12"/>
        <v>0.49612996133433551</v>
      </c>
      <c r="I56" s="1203">
        <v>0.32225869903506554</v>
      </c>
      <c r="J56" s="319">
        <f t="shared" si="13"/>
        <v>0.74209659324216881</v>
      </c>
      <c r="K56" s="521">
        <v>0.17959233226943172</v>
      </c>
      <c r="L56" s="521">
        <f t="shared" si="14"/>
        <v>0.56250426097273709</v>
      </c>
      <c r="M56" s="1200">
        <v>0.25790340675783124</v>
      </c>
      <c r="N56" s="15"/>
      <c r="O56" s="13"/>
      <c r="P56" s="2"/>
      <c r="Q56" s="2"/>
      <c r="R56" s="2"/>
      <c r="S56" s="2"/>
      <c r="T56" s="2"/>
    </row>
    <row r="57" spans="1:20">
      <c r="A57" s="19">
        <v>2007</v>
      </c>
      <c r="B57" s="1194">
        <v>0.68834215322626646</v>
      </c>
      <c r="C57" s="1197">
        <v>0.17664567845467927</v>
      </c>
      <c r="D57" s="1197">
        <f t="shared" si="9"/>
        <v>0.5116964747715872</v>
      </c>
      <c r="E57" s="1197">
        <f t="shared" si="10"/>
        <v>0.31165784677373354</v>
      </c>
      <c r="F57" s="1206">
        <f t="shared" si="11"/>
        <v>0.67141596576273732</v>
      </c>
      <c r="G57" s="1197">
        <v>0.17715908556859883</v>
      </c>
      <c r="H57" s="1197">
        <f t="shared" si="12"/>
        <v>0.49425688019413849</v>
      </c>
      <c r="I57" s="1203">
        <v>0.32858403423726268</v>
      </c>
      <c r="J57" s="319">
        <f t="shared" si="13"/>
        <v>0.73800761568698747</v>
      </c>
      <c r="K57" s="521">
        <v>0.17513921979123936</v>
      </c>
      <c r="L57" s="521">
        <f t="shared" si="14"/>
        <v>0.56286839589574811</v>
      </c>
      <c r="M57" s="1200">
        <v>0.26199238431301258</v>
      </c>
      <c r="N57" s="15"/>
      <c r="O57" s="13"/>
      <c r="P57" s="2"/>
      <c r="Q57" s="2"/>
      <c r="R57" s="2"/>
      <c r="S57" s="2"/>
      <c r="T57" s="2"/>
    </row>
    <row r="58" spans="1:20">
      <c r="A58" s="19">
        <v>2008</v>
      </c>
      <c r="B58" s="1194">
        <v>0.68563183515267112</v>
      </c>
      <c r="C58" s="1197">
        <v>0.1749762179568185</v>
      </c>
      <c r="D58" s="1197">
        <f t="shared" si="9"/>
        <v>0.51065561719585262</v>
      </c>
      <c r="E58" s="1197">
        <f t="shared" si="10"/>
        <v>0.31436816484732888</v>
      </c>
      <c r="F58" s="1206">
        <f t="shared" si="11"/>
        <v>0.6697168320961544</v>
      </c>
      <c r="G58" s="1197">
        <v>0.17643044163526578</v>
      </c>
      <c r="H58" s="1197">
        <f t="shared" si="12"/>
        <v>0.49328639046088862</v>
      </c>
      <c r="I58" s="1203">
        <v>0.3302831679038456</v>
      </c>
      <c r="J58" s="319">
        <f t="shared" si="13"/>
        <v>0.7332657752669105</v>
      </c>
      <c r="K58" s="521">
        <v>0.17062369578853021</v>
      </c>
      <c r="L58" s="521">
        <f t="shared" si="14"/>
        <v>0.5626420794783803</v>
      </c>
      <c r="M58" s="1200">
        <v>0.26673422473308944</v>
      </c>
      <c r="N58" s="15"/>
      <c r="O58" s="13"/>
      <c r="P58" s="2"/>
      <c r="Q58" s="2"/>
      <c r="R58" s="2"/>
      <c r="S58" s="2"/>
      <c r="T58" s="2"/>
    </row>
    <row r="59" spans="1:20">
      <c r="A59" s="23">
        <v>2009</v>
      </c>
      <c r="B59" s="1195">
        <v>0.69012048408017801</v>
      </c>
      <c r="C59" s="1198">
        <v>0.17015760018849235</v>
      </c>
      <c r="D59" s="1198">
        <f t="shared" si="9"/>
        <v>0.51996288389168566</v>
      </c>
      <c r="E59" s="1198">
        <f t="shared" si="10"/>
        <v>0.30987951591982199</v>
      </c>
      <c r="F59" s="1207">
        <f t="shared" si="11"/>
        <v>0.67545107080316047</v>
      </c>
      <c r="G59" s="1198">
        <v>0.17227557935131954</v>
      </c>
      <c r="H59" s="1198">
        <f t="shared" si="12"/>
        <v>0.50317549145184093</v>
      </c>
      <c r="I59" s="1204">
        <v>0.32454892919683948</v>
      </c>
      <c r="J59" s="320">
        <f t="shared" si="13"/>
        <v>0.73328946245380588</v>
      </c>
      <c r="K59" s="525">
        <v>0.16392483579980865</v>
      </c>
      <c r="L59" s="525">
        <f t="shared" si="14"/>
        <v>0.56936462665399723</v>
      </c>
      <c r="M59" s="1201">
        <v>0.26671053754619412</v>
      </c>
      <c r="N59" s="15"/>
      <c r="O59" s="13"/>
      <c r="P59" s="2"/>
      <c r="Q59" s="2"/>
      <c r="R59" s="2"/>
      <c r="S59" s="2"/>
      <c r="T59" s="2"/>
    </row>
    <row r="60" spans="1:20">
      <c r="A60" s="19">
        <v>2010</v>
      </c>
      <c r="B60" s="1194">
        <v>0.6864484442614871</v>
      </c>
      <c r="C60" s="1197">
        <v>0.16757924700332405</v>
      </c>
      <c r="D60" s="1197">
        <f t="shared" si="9"/>
        <v>0.51886919725816305</v>
      </c>
      <c r="E60" s="1197">
        <f t="shared" si="10"/>
        <v>0.3135515557385129</v>
      </c>
      <c r="F60" s="1206">
        <f t="shared" si="11"/>
        <v>0.6706309130589424</v>
      </c>
      <c r="G60" s="1197">
        <v>0.1699338412715693</v>
      </c>
      <c r="H60" s="1197">
        <f t="shared" si="12"/>
        <v>0.5006970717873731</v>
      </c>
      <c r="I60" s="1203">
        <v>0.3293690869410576</v>
      </c>
      <c r="J60" s="319">
        <f t="shared" si="13"/>
        <v>0.73298863689341121</v>
      </c>
      <c r="K60" s="521">
        <v>0.16065128401017825</v>
      </c>
      <c r="L60" s="521">
        <f t="shared" si="14"/>
        <v>0.57233735288323295</v>
      </c>
      <c r="M60" s="1200">
        <v>0.26701136310658879</v>
      </c>
      <c r="N60" s="15"/>
      <c r="O60" s="13"/>
      <c r="P60" s="2"/>
      <c r="Q60" s="2"/>
      <c r="R60" s="2"/>
      <c r="S60" s="2"/>
      <c r="T60" s="2"/>
    </row>
    <row r="61" spans="1:20">
      <c r="A61" s="19">
        <v>2011</v>
      </c>
      <c r="B61" s="1194">
        <v>0.68221576115145011</v>
      </c>
      <c r="C61" s="1197">
        <v>0.16443720508536375</v>
      </c>
      <c r="D61" s="1197">
        <f t="shared" si="9"/>
        <v>0.51777855606608636</v>
      </c>
      <c r="E61" s="1197">
        <f t="shared" si="10"/>
        <v>0.31778423884854989</v>
      </c>
      <c r="F61" s="1206">
        <f t="shared" si="11"/>
        <v>0.66652918249447946</v>
      </c>
      <c r="G61" s="1197">
        <v>0.16695388671601619</v>
      </c>
      <c r="H61" s="1197">
        <f t="shared" si="12"/>
        <v>0.49957529577846327</v>
      </c>
      <c r="I61" s="1203">
        <v>0.33347081750552054</v>
      </c>
      <c r="J61" s="319">
        <f t="shared" si="13"/>
        <v>0.7278668230339288</v>
      </c>
      <c r="K61" s="521">
        <v>0.15711316130425801</v>
      </c>
      <c r="L61" s="521">
        <f t="shared" si="14"/>
        <v>0.57075366172967079</v>
      </c>
      <c r="M61" s="1200">
        <v>0.2721331769660712</v>
      </c>
      <c r="N61" s="15"/>
      <c r="O61" s="13"/>
      <c r="P61" s="2"/>
      <c r="Q61" s="2"/>
      <c r="R61" s="2"/>
      <c r="S61" s="2"/>
      <c r="T61" s="2"/>
    </row>
    <row r="62" spans="1:20">
      <c r="A62" s="19">
        <v>2012</v>
      </c>
      <c r="B62" s="1194">
        <v>0.67393524798604032</v>
      </c>
      <c r="C62" s="1197">
        <v>0.16022244112245931</v>
      </c>
      <c r="D62" s="1197">
        <f t="shared" si="9"/>
        <v>0.51371280686358101</v>
      </c>
      <c r="E62" s="1197">
        <f t="shared" si="10"/>
        <v>0.32606475201395968</v>
      </c>
      <c r="F62" s="1206">
        <f t="shared" si="11"/>
        <v>0.65735381650087388</v>
      </c>
      <c r="G62" s="1197">
        <v>0.16320393329086424</v>
      </c>
      <c r="H62" s="1197">
        <f t="shared" si="12"/>
        <v>0.49414988321000963</v>
      </c>
      <c r="I62" s="1203">
        <v>0.34264618349912612</v>
      </c>
      <c r="J62" s="319">
        <f t="shared" si="13"/>
        <v>0.72235416850897005</v>
      </c>
      <c r="K62" s="521">
        <v>0.15151627890293828</v>
      </c>
      <c r="L62" s="521">
        <f t="shared" si="14"/>
        <v>0.57083788960603177</v>
      </c>
      <c r="M62" s="1200">
        <v>0.27764583149102995</v>
      </c>
      <c r="N62" s="15"/>
      <c r="O62" s="13"/>
      <c r="P62" s="2"/>
      <c r="Q62" s="2"/>
      <c r="R62" s="2"/>
      <c r="S62" s="2"/>
      <c r="T62" s="2"/>
    </row>
    <row r="63" spans="1:20">
      <c r="A63" s="19">
        <v>2013</v>
      </c>
      <c r="B63" s="1194">
        <v>0.68067620120676908</v>
      </c>
      <c r="C63" s="1197">
        <v>0.16533243127024289</v>
      </c>
      <c r="D63" s="1197">
        <f t="shared" si="9"/>
        <v>0.5153437699365262</v>
      </c>
      <c r="E63" s="1197">
        <f t="shared" si="10"/>
        <v>0.31932379879323092</v>
      </c>
      <c r="F63" s="1206">
        <f t="shared" si="11"/>
        <v>0.6642537755351936</v>
      </c>
      <c r="G63" s="1197">
        <v>0.16694832626209755</v>
      </c>
      <c r="H63" s="1197">
        <f t="shared" si="12"/>
        <v>0.49730544927309606</v>
      </c>
      <c r="I63" s="1203">
        <v>0.33574622446480645</v>
      </c>
      <c r="J63" s="319">
        <f t="shared" si="13"/>
        <v>0.72855785437253606</v>
      </c>
      <c r="K63" s="521">
        <v>0.16062108563229593</v>
      </c>
      <c r="L63" s="521">
        <f t="shared" si="14"/>
        <v>0.56793676874024013</v>
      </c>
      <c r="M63" s="1200">
        <v>0.27144214562746394</v>
      </c>
      <c r="N63" s="15"/>
      <c r="O63" s="13"/>
      <c r="P63" s="2"/>
      <c r="Q63" s="2"/>
      <c r="R63" s="2"/>
      <c r="S63" s="2"/>
      <c r="T63" s="2"/>
    </row>
    <row r="64" spans="1:20">
      <c r="A64" s="19">
        <v>2014</v>
      </c>
      <c r="B64" s="1194">
        <v>0.6764144532637133</v>
      </c>
      <c r="C64" s="1197">
        <v>0.16483988975969444</v>
      </c>
      <c r="D64" s="1197">
        <f t="shared" si="9"/>
        <v>0.51157456350401886</v>
      </c>
      <c r="E64" s="1197">
        <f t="shared" si="10"/>
        <v>0.3235855467362867</v>
      </c>
      <c r="F64" s="1206">
        <f t="shared" si="11"/>
        <v>0.6591890805252798</v>
      </c>
      <c r="G64" s="1197">
        <v>0.16621562964296011</v>
      </c>
      <c r="H64" s="1197">
        <f t="shared" si="12"/>
        <v>0.4929734508823197</v>
      </c>
      <c r="I64" s="1203">
        <v>0.34081091947472025</v>
      </c>
      <c r="J64" s="319">
        <f t="shared" si="13"/>
        <v>0.72729954516935047</v>
      </c>
      <c r="K64" s="521">
        <v>0.16077584705587344</v>
      </c>
      <c r="L64" s="521">
        <f t="shared" si="14"/>
        <v>0.56652369811347703</v>
      </c>
      <c r="M64" s="1200">
        <v>0.27270045483064959</v>
      </c>
      <c r="N64" s="15"/>
      <c r="O64" s="13"/>
      <c r="P64" s="2"/>
      <c r="Q64" s="2"/>
      <c r="R64" s="2"/>
      <c r="S64" s="2"/>
      <c r="T64" s="2"/>
    </row>
    <row r="65" spans="1:20">
      <c r="A65" s="19">
        <v>2015</v>
      </c>
      <c r="B65" s="1194"/>
      <c r="C65" s="932"/>
      <c r="D65" s="932"/>
      <c r="E65" s="1197"/>
      <c r="F65" s="1186"/>
      <c r="G65" s="932"/>
      <c r="H65" s="932"/>
      <c r="I65" s="1187"/>
      <c r="J65" s="433"/>
      <c r="K65" s="433"/>
      <c r="L65" s="433"/>
      <c r="M65" s="687"/>
      <c r="N65" s="15"/>
      <c r="O65" s="13"/>
      <c r="P65" s="2"/>
      <c r="Q65" s="2"/>
      <c r="R65" s="2"/>
      <c r="S65" s="2"/>
      <c r="T65" s="2"/>
    </row>
    <row r="66" spans="1:20">
      <c r="A66" s="19">
        <v>2016</v>
      </c>
      <c r="B66" s="932"/>
      <c r="C66" s="932"/>
      <c r="D66" s="932"/>
      <c r="E66" s="932"/>
      <c r="F66" s="1186"/>
      <c r="G66" s="932"/>
      <c r="H66" s="932"/>
      <c r="I66" s="1187"/>
      <c r="J66" s="433"/>
      <c r="K66" s="433"/>
      <c r="L66" s="433"/>
      <c r="M66" s="687"/>
      <c r="N66" s="15"/>
      <c r="O66" s="13"/>
      <c r="P66" s="2"/>
      <c r="Q66" s="2"/>
      <c r="R66" s="2"/>
      <c r="S66" s="2"/>
      <c r="T66" s="2"/>
    </row>
    <row r="67" spans="1:20">
      <c r="A67" s="19">
        <v>2017</v>
      </c>
      <c r="B67" s="932"/>
      <c r="C67" s="932"/>
      <c r="D67" s="932"/>
      <c r="E67" s="932"/>
      <c r="F67" s="1186"/>
      <c r="G67" s="932"/>
      <c r="H67" s="932"/>
      <c r="I67" s="1187"/>
      <c r="J67" s="16"/>
      <c r="K67" s="16"/>
      <c r="L67" s="16"/>
      <c r="M67" s="684"/>
      <c r="N67" s="15"/>
      <c r="O67" s="13"/>
      <c r="P67" s="2"/>
      <c r="Q67" s="2"/>
      <c r="R67" s="2"/>
      <c r="S67" s="2"/>
      <c r="T67" s="2"/>
    </row>
    <row r="68" spans="1:20">
      <c r="A68" s="19">
        <v>2018</v>
      </c>
      <c r="B68" s="932"/>
      <c r="C68" s="932"/>
      <c r="D68" s="932"/>
      <c r="E68" s="932"/>
      <c r="F68" s="1186"/>
      <c r="G68" s="932"/>
      <c r="H68" s="932"/>
      <c r="I68" s="1187"/>
      <c r="J68" s="16"/>
      <c r="K68" s="16"/>
      <c r="L68" s="16"/>
      <c r="M68" s="684"/>
      <c r="N68" s="15"/>
      <c r="O68" s="13"/>
      <c r="P68" s="2"/>
      <c r="Q68" s="2"/>
      <c r="R68" s="2"/>
      <c r="S68" s="2"/>
      <c r="T68" s="2"/>
    </row>
    <row r="69" spans="1:20">
      <c r="A69" s="19">
        <v>2019</v>
      </c>
      <c r="B69" s="932"/>
      <c r="C69" s="932"/>
      <c r="D69" s="932"/>
      <c r="E69" s="932"/>
      <c r="F69" s="1186"/>
      <c r="G69" s="932"/>
      <c r="H69" s="932"/>
      <c r="I69" s="1187"/>
      <c r="J69" s="16"/>
      <c r="K69" s="16"/>
      <c r="L69" s="16"/>
      <c r="M69" s="684"/>
      <c r="N69" s="15"/>
      <c r="O69" s="13"/>
      <c r="P69" s="2"/>
      <c r="Q69" s="2"/>
      <c r="R69" s="2"/>
      <c r="S69" s="2"/>
      <c r="T69" s="2"/>
    </row>
    <row r="70" spans="1:20" ht="16" thickBot="1">
      <c r="A70" s="12">
        <v>2020</v>
      </c>
      <c r="B70" s="934"/>
      <c r="C70" s="934"/>
      <c r="D70" s="934"/>
      <c r="E70" s="934"/>
      <c r="F70" s="1188"/>
      <c r="G70" s="934"/>
      <c r="H70" s="934"/>
      <c r="I70" s="1189"/>
      <c r="J70" s="10"/>
      <c r="K70" s="10"/>
      <c r="L70" s="8"/>
      <c r="M70" s="1193"/>
      <c r="N70" s="15"/>
    </row>
    <row r="71" spans="1:20" ht="16" thickTop="1">
      <c r="J71" s="5"/>
      <c r="K71" s="5"/>
      <c r="L71" s="5"/>
      <c r="M71" s="5"/>
    </row>
    <row r="72" spans="1:20">
      <c r="J72" s="5"/>
      <c r="K72" s="5"/>
      <c r="L72" s="5"/>
      <c r="M72" s="5"/>
    </row>
  </sheetData>
  <mergeCells count="5">
    <mergeCell ref="A4:M4"/>
    <mergeCell ref="B8:E8"/>
    <mergeCell ref="F8:I8"/>
    <mergeCell ref="J8:M8"/>
    <mergeCell ref="B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Z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C111" sqref="C59:C111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6" thickBot="1">
      <c r="D3" s="209"/>
    </row>
    <row r="4" spans="1:26" ht="25" customHeight="1" thickTop="1">
      <c r="A4" s="1224" t="s">
        <v>269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6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228" t="s">
        <v>1060</v>
      </c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363"/>
      <c r="T7" s="53"/>
      <c r="V7" s="634"/>
      <c r="W7" s="634"/>
      <c r="X7" s="634"/>
      <c r="Y7" s="634"/>
      <c r="Z7" s="634"/>
    </row>
    <row r="8" spans="1:26" ht="21" customHeight="1">
      <c r="A8" s="434"/>
      <c r="B8" s="1230" t="s">
        <v>46</v>
      </c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532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'TC2'!G10</f>
        <v>0.58678731724897415</v>
      </c>
      <c r="C10" s="444"/>
      <c r="D10" s="444"/>
      <c r="E10" s="329">
        <f>'TC2'!S10</f>
        <v>0.41321268275102585</v>
      </c>
      <c r="F10" s="40">
        <f>TC2b!C10</f>
        <v>0.30144268491318144</v>
      </c>
      <c r="G10" s="40">
        <f>TC2b!G10</f>
        <v>0.17549498416217102</v>
      </c>
      <c r="H10" s="40">
        <f>TC2b!K10</f>
        <v>0.14565298021425377</v>
      </c>
      <c r="I10" s="40">
        <f>TC2b!O10</f>
        <v>8.2659840861678366E-2</v>
      </c>
      <c r="J10" s="40">
        <f>TC2b!S10</f>
        <v>2.3147358963834571E-2</v>
      </c>
      <c r="K10" s="40"/>
      <c r="L10" s="333">
        <f>E10-G10</f>
        <v>0.23771769858885483</v>
      </c>
      <c r="M10" s="334">
        <f>E10-F10</f>
        <v>0.11176999783784441</v>
      </c>
      <c r="N10" s="39"/>
      <c r="O10" s="38">
        <f t="shared" ref="O10:O73" si="0">G10-I10</f>
        <v>9.2835143300492654E-2</v>
      </c>
      <c r="P10" s="38">
        <f t="shared" ref="P10:R41" si="1">G10-H10</f>
        <v>2.9842003947917251E-2</v>
      </c>
      <c r="Q10" s="38">
        <f t="shared" si="1"/>
        <v>6.2993139352575403E-2</v>
      </c>
      <c r="R10" s="38">
        <f t="shared" si="1"/>
        <v>5.9512481897843791E-2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'TC2'!G11</f>
        <v>0.58256160543374991</v>
      </c>
      <c r="C11" s="444"/>
      <c r="D11" s="444"/>
      <c r="E11" s="331">
        <f>'TC2'!S11</f>
        <v>0.41743839456625004</v>
      </c>
      <c r="F11" s="36">
        <f>TC2b!C11</f>
        <v>0.30552424088151819</v>
      </c>
      <c r="G11" s="36">
        <f>TC2b!G11</f>
        <v>0.17781830507074622</v>
      </c>
      <c r="H11" s="36">
        <f>TC2b!K11</f>
        <v>0.14844476448831009</v>
      </c>
      <c r="I11" s="36">
        <f>TC2b!O11</f>
        <v>8.5871273065137282E-2</v>
      </c>
      <c r="J11" s="36">
        <f>TC2b!S11</f>
        <v>2.3855470945949152E-2</v>
      </c>
      <c r="K11" s="36"/>
      <c r="L11" s="335">
        <f t="shared" ref="L11:L74" si="2">E11-G11</f>
        <v>0.23962008949550381</v>
      </c>
      <c r="M11" s="336">
        <f t="shared" ref="M11:N74" si="3">E11-F11</f>
        <v>0.11191415368473184</v>
      </c>
      <c r="N11" s="35"/>
      <c r="O11" s="15">
        <f t="shared" si="0"/>
        <v>9.1947032005608942E-2</v>
      </c>
      <c r="P11" s="15">
        <f t="shared" si="1"/>
        <v>2.9373540582436131E-2</v>
      </c>
      <c r="Q11" s="15">
        <f t="shared" si="1"/>
        <v>6.2573491423172811E-2</v>
      </c>
      <c r="R11" s="15">
        <f t="shared" si="1"/>
        <v>6.2015802119188126E-2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'TC2'!G12</f>
        <v>0.59063216393702311</v>
      </c>
      <c r="C12" s="444"/>
      <c r="D12" s="444"/>
      <c r="E12" s="331">
        <f>'TC2'!S12</f>
        <v>0.40936783606297683</v>
      </c>
      <c r="F12" s="36">
        <f>TC2b!C12</f>
        <v>0.29654629133075011</v>
      </c>
      <c r="G12" s="36">
        <f>TC2b!G12</f>
        <v>0.17039527861178785</v>
      </c>
      <c r="H12" s="36">
        <f>TC2b!K12</f>
        <v>0.14244592263396552</v>
      </c>
      <c r="I12" s="36">
        <f>TC2b!O12</f>
        <v>9.125563988574506E-2</v>
      </c>
      <c r="J12" s="36">
        <f>TC2b!S12</f>
        <v>4.0734697496457764E-2</v>
      </c>
      <c r="K12" s="36"/>
      <c r="L12" s="335">
        <f t="shared" si="2"/>
        <v>0.23897255745118898</v>
      </c>
      <c r="M12" s="336">
        <f t="shared" si="3"/>
        <v>0.11282154473222672</v>
      </c>
      <c r="N12" s="35"/>
      <c r="O12" s="15">
        <f t="shared" si="0"/>
        <v>7.9139638726042794E-2</v>
      </c>
      <c r="P12" s="15">
        <f t="shared" si="1"/>
        <v>2.7949355977822332E-2</v>
      </c>
      <c r="Q12" s="15">
        <f t="shared" si="1"/>
        <v>5.1190282748220461E-2</v>
      </c>
      <c r="R12" s="15">
        <f t="shared" si="1"/>
        <v>5.0520942389287296E-2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'TC2'!G13</f>
        <v>0.56557586838163088</v>
      </c>
      <c r="C13" s="444"/>
      <c r="D13" s="444"/>
      <c r="E13" s="331">
        <f>'TC2'!S13</f>
        <v>0.43442413161836912</v>
      </c>
      <c r="F13" s="36">
        <f>TC2b!C13</f>
        <v>0.32361088019018247</v>
      </c>
      <c r="G13" s="36">
        <f>TC2b!G13</f>
        <v>0.19294153061313518</v>
      </c>
      <c r="H13" s="36">
        <f>TC2b!K13</f>
        <v>0.1615671631358625</v>
      </c>
      <c r="I13" s="36">
        <f>TC2b!O13</f>
        <v>9.9538486926596989E-2</v>
      </c>
      <c r="J13" s="36">
        <f>TC2b!S13</f>
        <v>4.1863479733264486E-2</v>
      </c>
      <c r="K13" s="36"/>
      <c r="L13" s="335">
        <f t="shared" si="2"/>
        <v>0.24148260100523394</v>
      </c>
      <c r="M13" s="336">
        <f t="shared" si="3"/>
        <v>0.11081325142818665</v>
      </c>
      <c r="N13" s="35"/>
      <c r="O13" s="15">
        <f t="shared" si="0"/>
        <v>9.3403043686538192E-2</v>
      </c>
      <c r="P13" s="15">
        <f t="shared" si="1"/>
        <v>3.137436747727268E-2</v>
      </c>
      <c r="Q13" s="15">
        <f t="shared" si="1"/>
        <v>6.2028676209265513E-2</v>
      </c>
      <c r="R13" s="15">
        <f t="shared" si="1"/>
        <v>5.7675007193332503E-2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'TC2'!G14</f>
        <v>0.55839032048021831</v>
      </c>
      <c r="C14" s="444"/>
      <c r="D14" s="444"/>
      <c r="E14" s="322">
        <f>'TC2'!S14</f>
        <v>0.44160967951978164</v>
      </c>
      <c r="F14" s="28">
        <f>TC2b!C14</f>
        <v>0.32080056096767046</v>
      </c>
      <c r="G14" s="28">
        <f>TC2b!G14</f>
        <v>0.17603693387777963</v>
      </c>
      <c r="H14" s="28">
        <f>TC2b!K14</f>
        <v>0.13859514880561635</v>
      </c>
      <c r="I14" s="28">
        <f>TC2b!O14</f>
        <v>7.4443842113376207E-2</v>
      </c>
      <c r="J14" s="28">
        <f>TC2b!S14</f>
        <v>2.283508045984263E-2</v>
      </c>
      <c r="K14" s="28"/>
      <c r="L14" s="56">
        <f t="shared" si="2"/>
        <v>0.26557274564200201</v>
      </c>
      <c r="M14" s="15">
        <f t="shared" si="3"/>
        <v>0.12080911855211118</v>
      </c>
      <c r="N14" s="15">
        <f t="shared" si="3"/>
        <v>0.14476362708989082</v>
      </c>
      <c r="O14" s="15">
        <f t="shared" si="0"/>
        <v>0.10159309176440343</v>
      </c>
      <c r="P14" s="15">
        <f t="shared" si="1"/>
        <v>3.7441785072163281E-2</v>
      </c>
      <c r="Q14" s="15">
        <f t="shared" si="1"/>
        <v>6.4151306692240145E-2</v>
      </c>
      <c r="R14" s="15">
        <f t="shared" si="1"/>
        <v>5.1608761653533577E-2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'TC2'!G15</f>
        <v>0.58723082721130138</v>
      </c>
      <c r="C15" s="444"/>
      <c r="D15" s="444"/>
      <c r="E15" s="322">
        <f>'TC2'!S15</f>
        <v>0.41276917278869857</v>
      </c>
      <c r="F15" s="28">
        <f>TC2b!C15</f>
        <v>0.29875863625457177</v>
      </c>
      <c r="G15" s="28">
        <f>TC2b!G15</f>
        <v>0.14590013289757392</v>
      </c>
      <c r="H15" s="28">
        <f>TC2b!K15</f>
        <v>0.10614134457704241</v>
      </c>
      <c r="I15" s="28">
        <f>TC2b!O15</f>
        <v>4.5644951645026931E-2</v>
      </c>
      <c r="J15" s="28">
        <f>TC2b!S15</f>
        <v>7.0412191801609413E-3</v>
      </c>
      <c r="K15" s="28"/>
      <c r="L15" s="56">
        <f t="shared" si="2"/>
        <v>0.26686903989112465</v>
      </c>
      <c r="M15" s="15">
        <f t="shared" si="3"/>
        <v>0.11401053653412679</v>
      </c>
      <c r="N15" s="15">
        <f t="shared" si="3"/>
        <v>0.15285850335699785</v>
      </c>
      <c r="O15" s="15">
        <f t="shared" si="0"/>
        <v>0.10025518125254698</v>
      </c>
      <c r="P15" s="15">
        <f t="shared" si="1"/>
        <v>3.9758788320531507E-2</v>
      </c>
      <c r="Q15" s="15">
        <f t="shared" si="1"/>
        <v>6.0496392932015482E-2</v>
      </c>
      <c r="R15" s="15">
        <f t="shared" si="1"/>
        <v>3.8603732464865988E-2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'TC2'!G16</f>
        <v>0.56655308750366595</v>
      </c>
      <c r="C16" s="442"/>
      <c r="D16" s="443"/>
      <c r="E16" s="323">
        <f>'TC2'!S16</f>
        <v>0.43344691249633405</v>
      </c>
      <c r="F16" s="31">
        <f>TC2b!C16</f>
        <v>0.33811741946631241</v>
      </c>
      <c r="G16" s="31">
        <f>TC2b!G16</f>
        <v>0.18596716922977768</v>
      </c>
      <c r="H16" s="31">
        <f>TC2b!K16</f>
        <v>0.14165458659346863</v>
      </c>
      <c r="I16" s="31">
        <f>TC2b!O16</f>
        <v>7.0174092929181642E-2</v>
      </c>
      <c r="J16" s="31">
        <f>TC2b!S16</f>
        <v>1.9365766582711771E-2</v>
      </c>
      <c r="K16" s="31"/>
      <c r="L16" s="57">
        <f t="shared" si="2"/>
        <v>0.24747974326655636</v>
      </c>
      <c r="M16" s="21">
        <f t="shared" si="3"/>
        <v>9.5329493030021639E-2</v>
      </c>
      <c r="N16" s="21">
        <f t="shared" si="3"/>
        <v>0.15215025023653472</v>
      </c>
      <c r="O16" s="21">
        <f t="shared" si="0"/>
        <v>0.11579307630059604</v>
      </c>
      <c r="P16" s="21">
        <f t="shared" si="1"/>
        <v>4.431258263630905E-2</v>
      </c>
      <c r="Q16" s="21">
        <f t="shared" si="1"/>
        <v>7.1480493664286993E-2</v>
      </c>
      <c r="R16" s="21">
        <f t="shared" si="1"/>
        <v>5.0808326346469868E-2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'TC2'!G17</f>
        <v>0.58303107624524719</v>
      </c>
      <c r="C17" s="444"/>
      <c r="D17" s="444"/>
      <c r="E17" s="324">
        <f>'TC2'!S17</f>
        <v>0.41696892375475281</v>
      </c>
      <c r="F17" s="29">
        <f>TC2b!C17</f>
        <v>0.31709655961391597</v>
      </c>
      <c r="G17" s="29">
        <f>TC2b!G17</f>
        <v>0.16613925786002023</v>
      </c>
      <c r="H17" s="29">
        <f>TC2b!K17</f>
        <v>0.12371828803602813</v>
      </c>
      <c r="I17" s="29">
        <f>TC2b!O17</f>
        <v>5.6178827863373651E-2</v>
      </c>
      <c r="J17" s="29">
        <f>TC2b!S17</f>
        <v>1.3820643507033879E-2</v>
      </c>
      <c r="K17" s="29"/>
      <c r="L17" s="58">
        <f t="shared" si="2"/>
        <v>0.25082966589473255</v>
      </c>
      <c r="M17" s="25">
        <f t="shared" si="3"/>
        <v>9.9872364140836833E-2</v>
      </c>
      <c r="N17" s="25">
        <f t="shared" si="3"/>
        <v>0.15095730175389574</v>
      </c>
      <c r="O17" s="25">
        <f t="shared" si="0"/>
        <v>0.10996042999664658</v>
      </c>
      <c r="P17" s="25">
        <f t="shared" si="1"/>
        <v>4.24209698239921E-2</v>
      </c>
      <c r="Q17" s="25">
        <f t="shared" si="1"/>
        <v>6.7539460172654484E-2</v>
      </c>
      <c r="R17" s="25">
        <f t="shared" si="1"/>
        <v>4.235818435633977E-2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'TC2'!G18</f>
        <v>0.55161814226910222</v>
      </c>
      <c r="C18" s="444"/>
      <c r="D18" s="444"/>
      <c r="E18" s="322">
        <f>'TC2'!S18</f>
        <v>0.44838185773089778</v>
      </c>
      <c r="F18" s="28">
        <f>TC2b!C18</f>
        <v>0.32649735268882207</v>
      </c>
      <c r="G18" s="28">
        <f>TC2b!G18</f>
        <v>0.16103548441315479</v>
      </c>
      <c r="H18" s="28">
        <f>TC2b!K18</f>
        <v>0.11861805031478666</v>
      </c>
      <c r="I18" s="28">
        <f>TC2b!O18</f>
        <v>5.2561693329091899E-2</v>
      </c>
      <c r="J18" s="28">
        <f>TC2b!S18</f>
        <v>1.1929087604842754E-2</v>
      </c>
      <c r="K18" s="28"/>
      <c r="L18" s="56">
        <f t="shared" si="2"/>
        <v>0.28734637331774299</v>
      </c>
      <c r="M18" s="15">
        <f t="shared" si="3"/>
        <v>0.12188450504207571</v>
      </c>
      <c r="N18" s="15">
        <f t="shared" si="3"/>
        <v>0.16546186827566728</v>
      </c>
      <c r="O18" s="15">
        <f t="shared" si="0"/>
        <v>0.1084737910840629</v>
      </c>
      <c r="P18" s="15">
        <f t="shared" si="1"/>
        <v>4.2417434098368137E-2</v>
      </c>
      <c r="Q18" s="15">
        <f t="shared" si="1"/>
        <v>6.6056356985694759E-2</v>
      </c>
      <c r="R18" s="15">
        <f t="shared" si="1"/>
        <v>4.0632605724249149E-2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'TC2'!G19</f>
        <v>0.56199332430367677</v>
      </c>
      <c r="C19" s="444"/>
      <c r="D19" s="444"/>
      <c r="E19" s="322">
        <f>'TC2'!S19</f>
        <v>0.43800667569632329</v>
      </c>
      <c r="F19" s="28">
        <f>TC2b!C19</f>
        <v>0.31974740412840458</v>
      </c>
      <c r="G19" s="28">
        <f>TC2b!G19</f>
        <v>0.15668111981340474</v>
      </c>
      <c r="H19" s="28">
        <f>TC2b!K19</f>
        <v>0.11537991921730927</v>
      </c>
      <c r="I19" s="28">
        <f>TC2b!O19</f>
        <v>5.165885354056575E-2</v>
      </c>
      <c r="J19" s="28">
        <f>TC2b!S19</f>
        <v>1.3222847713612356E-2</v>
      </c>
      <c r="K19" s="28"/>
      <c r="L19" s="56">
        <f t="shared" si="2"/>
        <v>0.28132555588291852</v>
      </c>
      <c r="M19" s="15">
        <f t="shared" si="3"/>
        <v>0.11825927156791871</v>
      </c>
      <c r="N19" s="15">
        <f t="shared" si="3"/>
        <v>0.16306628431499984</v>
      </c>
      <c r="O19" s="15">
        <f t="shared" si="0"/>
        <v>0.10502226627283899</v>
      </c>
      <c r="P19" s="15">
        <f t="shared" si="1"/>
        <v>4.1301200596095475E-2</v>
      </c>
      <c r="Q19" s="15">
        <f t="shared" si="1"/>
        <v>6.3721065676743516E-2</v>
      </c>
      <c r="R19" s="15">
        <f t="shared" si="1"/>
        <v>3.843600582695339E-2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'TC2'!G20</f>
        <v>0.58943449399480663</v>
      </c>
      <c r="C20" s="444"/>
      <c r="D20" s="444"/>
      <c r="E20" s="322">
        <f>'TC2'!S20</f>
        <v>0.41056550600519331</v>
      </c>
      <c r="F20" s="28">
        <f>TC2b!C20</f>
        <v>0.30303035651424692</v>
      </c>
      <c r="G20" s="28">
        <f>TC2b!G20</f>
        <v>0.15086489530394467</v>
      </c>
      <c r="H20" s="28">
        <f>TC2b!K20</f>
        <v>0.1126941032682786</v>
      </c>
      <c r="I20" s="28">
        <f>TC2b!O20</f>
        <v>5.1832501629379232E-2</v>
      </c>
      <c r="J20" s="28">
        <f>TC2b!S20</f>
        <v>1.4201334303515134E-2</v>
      </c>
      <c r="K20" s="28"/>
      <c r="L20" s="56">
        <f t="shared" si="2"/>
        <v>0.25970061070124861</v>
      </c>
      <c r="M20" s="15">
        <f t="shared" si="3"/>
        <v>0.10753514949094639</v>
      </c>
      <c r="N20" s="15">
        <f t="shared" si="3"/>
        <v>0.15216546121030225</v>
      </c>
      <c r="O20" s="15">
        <f t="shared" si="0"/>
        <v>9.9032393674565442E-2</v>
      </c>
      <c r="P20" s="15">
        <f t="shared" si="1"/>
        <v>3.8170792035666076E-2</v>
      </c>
      <c r="Q20" s="15">
        <f t="shared" si="1"/>
        <v>6.0861601638899365E-2</v>
      </c>
      <c r="R20" s="15">
        <f t="shared" si="1"/>
        <v>3.76311673258641E-2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'TC2'!G21</f>
        <v>0.56803063564510725</v>
      </c>
      <c r="C21" s="444"/>
      <c r="D21" s="444"/>
      <c r="E21" s="322">
        <f>'TC2'!S21</f>
        <v>0.43196936435489269</v>
      </c>
      <c r="F21" s="28">
        <f>TC2b!C21</f>
        <v>0.31825146440369428</v>
      </c>
      <c r="G21" s="28">
        <f>TC2b!G21</f>
        <v>0.15931035666159563</v>
      </c>
      <c r="H21" s="28">
        <f>TC2b!K21</f>
        <v>0.11932587232339642</v>
      </c>
      <c r="I21" s="28">
        <f>TC2b!O21</f>
        <v>5.5621831282369416E-2</v>
      </c>
      <c r="J21" s="28">
        <f>TC2b!S21</f>
        <v>1.5964700874173066E-2</v>
      </c>
      <c r="K21" s="28"/>
      <c r="L21" s="56">
        <f t="shared" si="2"/>
        <v>0.2726590076932971</v>
      </c>
      <c r="M21" s="15">
        <f t="shared" si="3"/>
        <v>0.11371789995119841</v>
      </c>
      <c r="N21" s="15">
        <f t="shared" si="3"/>
        <v>0.15894110774209866</v>
      </c>
      <c r="O21" s="15">
        <f t="shared" si="0"/>
        <v>0.10368852537922621</v>
      </c>
      <c r="P21" s="15">
        <f t="shared" si="1"/>
        <v>3.9984484338199205E-2</v>
      </c>
      <c r="Q21" s="15">
        <f t="shared" si="1"/>
        <v>6.3704041041027004E-2</v>
      </c>
      <c r="R21" s="15">
        <f t="shared" si="1"/>
        <v>3.965713040819635E-2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'TC2'!G22</f>
        <v>0.55161937870199507</v>
      </c>
      <c r="C22" s="444"/>
      <c r="D22" s="444"/>
      <c r="E22" s="322">
        <f>'TC2'!S22</f>
        <v>0.44838062129800493</v>
      </c>
      <c r="F22" s="28">
        <f>TC2b!C22</f>
        <v>0.3423400285038406</v>
      </c>
      <c r="G22" s="28">
        <f>TC2b!G22</f>
        <v>0.18065714218240828</v>
      </c>
      <c r="H22" s="28">
        <f>TC2b!K22</f>
        <v>0.13571859613440745</v>
      </c>
      <c r="I22" s="28">
        <f>TC2b!O22</f>
        <v>6.5324907359316606E-2</v>
      </c>
      <c r="J22" s="28">
        <f>TC2b!S22</f>
        <v>2.1409587711893246E-2</v>
      </c>
      <c r="K22" s="28"/>
      <c r="L22" s="56">
        <f t="shared" si="2"/>
        <v>0.26772347911559669</v>
      </c>
      <c r="M22" s="15">
        <f t="shared" si="3"/>
        <v>0.10604059279416433</v>
      </c>
      <c r="N22" s="15">
        <f t="shared" si="3"/>
        <v>0.16168288632143232</v>
      </c>
      <c r="O22" s="15">
        <f t="shared" si="0"/>
        <v>0.11533223482309167</v>
      </c>
      <c r="P22" s="15">
        <f t="shared" si="1"/>
        <v>4.4938546048000821E-2</v>
      </c>
      <c r="Q22" s="15">
        <f t="shared" si="1"/>
        <v>7.0393688775090849E-2</v>
      </c>
      <c r="R22" s="15">
        <f t="shared" si="1"/>
        <v>4.3915319647423359E-2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'TC2'!G23</f>
        <v>0.54828523230068971</v>
      </c>
      <c r="C23" s="444"/>
      <c r="D23" s="444"/>
      <c r="E23" s="322">
        <f>'TC2'!S23</f>
        <v>0.45171476769931029</v>
      </c>
      <c r="F23" s="28">
        <f>TC2b!C23</f>
        <v>0.35226142182223258</v>
      </c>
      <c r="G23" s="28">
        <f>TC2b!G23</f>
        <v>0.19365916121037086</v>
      </c>
      <c r="H23" s="28">
        <f>TC2b!K23</f>
        <v>0.14715358681474469</v>
      </c>
      <c r="I23" s="28">
        <f>TC2b!O23</f>
        <v>7.4887331092099288E-2</v>
      </c>
      <c r="J23" s="28">
        <f>TC2b!S23</f>
        <v>2.696133778797959E-2</v>
      </c>
      <c r="K23" s="28"/>
      <c r="L23" s="56">
        <f t="shared" si="2"/>
        <v>0.25805560648893944</v>
      </c>
      <c r="M23" s="15">
        <f t="shared" si="3"/>
        <v>9.9453345877077715E-2</v>
      </c>
      <c r="N23" s="15">
        <f t="shared" si="3"/>
        <v>0.15860226061186172</v>
      </c>
      <c r="O23" s="15">
        <f t="shared" si="0"/>
        <v>0.11877183011827157</v>
      </c>
      <c r="P23" s="15">
        <f t="shared" si="1"/>
        <v>4.6505574395626165E-2</v>
      </c>
      <c r="Q23" s="15">
        <f t="shared" si="1"/>
        <v>7.2266255722645403E-2</v>
      </c>
      <c r="R23" s="15">
        <f t="shared" si="1"/>
        <v>4.7925993304119702E-2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'TC2'!G24</f>
        <v>0.55496666580720255</v>
      </c>
      <c r="C24" s="444"/>
      <c r="D24" s="445"/>
      <c r="E24" s="322">
        <f>'TC2'!S24</f>
        <v>0.44503333419279739</v>
      </c>
      <c r="F24" s="28">
        <f>TC2b!C24</f>
        <v>0.34363645788971597</v>
      </c>
      <c r="G24" s="28">
        <f>TC2b!G24</f>
        <v>0.18434395227850287</v>
      </c>
      <c r="H24" s="28">
        <f>TC2b!K24</f>
        <v>0.13866448162706668</v>
      </c>
      <c r="I24" s="28">
        <f>TC2b!O24</f>
        <v>6.8677984235169534E-2</v>
      </c>
      <c r="J24" s="28">
        <f>TC2b!S24</f>
        <v>2.4115504274098289E-2</v>
      </c>
      <c r="K24" s="28"/>
      <c r="L24" s="56">
        <f t="shared" si="2"/>
        <v>0.26068938191429453</v>
      </c>
      <c r="M24" s="15">
        <f t="shared" si="3"/>
        <v>0.10139687630308142</v>
      </c>
      <c r="N24" s="15">
        <f t="shared" si="3"/>
        <v>0.15929250561121311</v>
      </c>
      <c r="O24" s="15">
        <f t="shared" si="0"/>
        <v>0.11566596804333333</v>
      </c>
      <c r="P24" s="15">
        <f t="shared" si="1"/>
        <v>4.5679470651436183E-2</v>
      </c>
      <c r="Q24" s="15">
        <f t="shared" si="1"/>
        <v>6.9986497391897148E-2</v>
      </c>
      <c r="R24" s="15">
        <f t="shared" si="1"/>
        <v>4.4562479961071245E-2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'TC2'!G25</f>
        <v>0.54281826873826922</v>
      </c>
      <c r="C25" s="444"/>
      <c r="D25" s="445"/>
      <c r="E25" s="322">
        <f>'TC2'!S25</f>
        <v>0.45718173126173073</v>
      </c>
      <c r="F25" s="28">
        <f>TC2b!C25</f>
        <v>0.35247812411616186</v>
      </c>
      <c r="G25" s="28">
        <f>TC2b!G25</f>
        <v>0.19266721419857996</v>
      </c>
      <c r="H25" s="28">
        <f>TC2b!K25</f>
        <v>0.14645339474682448</v>
      </c>
      <c r="I25" s="28">
        <f>TC2b!O25</f>
        <v>7.6286290038995605E-2</v>
      </c>
      <c r="J25" s="28">
        <f>TC2b!S25</f>
        <v>2.9754968104935935E-2</v>
      </c>
      <c r="K25" s="28"/>
      <c r="L25" s="56">
        <f t="shared" si="2"/>
        <v>0.26451451706315077</v>
      </c>
      <c r="M25" s="15">
        <f t="shared" si="3"/>
        <v>0.10470360714556887</v>
      </c>
      <c r="N25" s="15">
        <f t="shared" si="3"/>
        <v>0.1598109099175819</v>
      </c>
      <c r="O25" s="15">
        <f t="shared" si="0"/>
        <v>0.11638092415958436</v>
      </c>
      <c r="P25" s="15">
        <f t="shared" si="1"/>
        <v>4.6213819451755483E-2</v>
      </c>
      <c r="Q25" s="15">
        <f t="shared" si="1"/>
        <v>7.0167104707828873E-2</v>
      </c>
      <c r="R25" s="15">
        <f t="shared" si="1"/>
        <v>4.653132193405967E-2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'TC2'!G26</f>
        <v>0.55896122624517608</v>
      </c>
      <c r="C26" s="442"/>
      <c r="D26" s="443"/>
      <c r="E26" s="323">
        <f>'TC2'!S26</f>
        <v>0.44103877375482392</v>
      </c>
      <c r="F26" s="31">
        <f>TC2b!C26</f>
        <v>0.34283228061898186</v>
      </c>
      <c r="G26" s="31">
        <f>TC2b!G26</f>
        <v>0.18765261446394782</v>
      </c>
      <c r="H26" s="31">
        <f>TC2b!K26</f>
        <v>0.14283451249706502</v>
      </c>
      <c r="I26" s="31">
        <f>TC2b!O26</f>
        <v>7.550641938063675E-2</v>
      </c>
      <c r="J26" s="31">
        <f>TC2b!S26</f>
        <v>3.088285271076981E-2</v>
      </c>
      <c r="K26" s="31"/>
      <c r="L26" s="57">
        <f t="shared" si="2"/>
        <v>0.2533861592908761</v>
      </c>
      <c r="M26" s="21">
        <f t="shared" si="3"/>
        <v>9.8206493135842066E-2</v>
      </c>
      <c r="N26" s="21">
        <f t="shared" si="3"/>
        <v>0.15517966615503404</v>
      </c>
      <c r="O26" s="21">
        <f t="shared" si="0"/>
        <v>0.11214619508331107</v>
      </c>
      <c r="P26" s="21">
        <f t="shared" si="1"/>
        <v>4.4818101966882795E-2</v>
      </c>
      <c r="Q26" s="21">
        <f t="shared" si="1"/>
        <v>6.7328093116428275E-2</v>
      </c>
      <c r="R26" s="21">
        <f t="shared" si="1"/>
        <v>4.4623566669866943E-2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'TC2'!G27</f>
        <v>0.5758571116152541</v>
      </c>
      <c r="C27" s="444"/>
      <c r="D27" s="444"/>
      <c r="E27" s="324">
        <f>'TC2'!S27</f>
        <v>0.4241428883847459</v>
      </c>
      <c r="F27" s="29">
        <f>TC2b!C27</f>
        <v>0.31338300885598203</v>
      </c>
      <c r="G27" s="29">
        <f>TC2b!G27</f>
        <v>0.15516934357750722</v>
      </c>
      <c r="H27" s="29">
        <f>TC2b!K27</f>
        <v>0.11227147087300335</v>
      </c>
      <c r="I27" s="29">
        <f>TC2b!O27</f>
        <v>5.0171130858168787E-2</v>
      </c>
      <c r="J27" s="29">
        <f>TC2b!S27</f>
        <v>1.5081544464209931E-2</v>
      </c>
      <c r="K27" s="29"/>
      <c r="L27" s="58">
        <f t="shared" si="2"/>
        <v>0.26897354480723867</v>
      </c>
      <c r="M27" s="25">
        <f t="shared" si="3"/>
        <v>0.11075987952876387</v>
      </c>
      <c r="N27" s="25">
        <f t="shared" si="3"/>
        <v>0.1582136652784748</v>
      </c>
      <c r="O27" s="25">
        <f t="shared" si="0"/>
        <v>0.10499821271933843</v>
      </c>
      <c r="P27" s="25">
        <f t="shared" si="1"/>
        <v>4.2897872704503875E-2</v>
      </c>
      <c r="Q27" s="25">
        <f t="shared" si="1"/>
        <v>6.2100340014834561E-2</v>
      </c>
      <c r="R27" s="25">
        <f t="shared" si="1"/>
        <v>3.5089586393958858E-2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'TC2'!G28</f>
        <v>0.59203271099598398</v>
      </c>
      <c r="C28" s="444"/>
      <c r="D28" s="444"/>
      <c r="E28" s="322">
        <f>'TC2'!S28</f>
        <v>0.40796728900401608</v>
      </c>
      <c r="F28" s="28">
        <f>TC2b!C28</f>
        <v>0.28132982294768766</v>
      </c>
      <c r="G28" s="28">
        <f>TC2b!G28</f>
        <v>0.11838064535397487</v>
      </c>
      <c r="H28" s="28">
        <f>TC2b!K28</f>
        <v>7.9175531258102894E-2</v>
      </c>
      <c r="I28" s="28">
        <f>TC2b!O28</f>
        <v>2.6076050734881187E-2</v>
      </c>
      <c r="J28" s="28">
        <f>TC2b!S28</f>
        <v>6.1250759669674382E-3</v>
      </c>
      <c r="K28" s="28"/>
      <c r="L28" s="56">
        <f t="shared" si="2"/>
        <v>0.28958664365004122</v>
      </c>
      <c r="M28" s="15">
        <f t="shared" si="3"/>
        <v>0.12663746605632842</v>
      </c>
      <c r="N28" s="15">
        <f t="shared" si="3"/>
        <v>0.1629491775937128</v>
      </c>
      <c r="O28" s="15">
        <f t="shared" si="0"/>
        <v>9.2304594619093683E-2</v>
      </c>
      <c r="P28" s="15">
        <f t="shared" si="1"/>
        <v>3.9205114095871976E-2</v>
      </c>
      <c r="Q28" s="15">
        <f t="shared" si="1"/>
        <v>5.3099480523221707E-2</v>
      </c>
      <c r="R28" s="15">
        <f t="shared" si="1"/>
        <v>1.995097476791375E-2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'TC2'!G29</f>
        <v>0.58045231998355962</v>
      </c>
      <c r="C29" s="444"/>
      <c r="D29" s="444"/>
      <c r="E29" s="322">
        <f>'TC2'!S29</f>
        <v>0.41954768001644038</v>
      </c>
      <c r="F29" s="28">
        <f>TC2b!C29</f>
        <v>0.28670097733287969</v>
      </c>
      <c r="G29" s="28">
        <f>TC2b!G29</f>
        <v>0.103758932906466</v>
      </c>
      <c r="H29" s="28">
        <f>TC2b!K29</f>
        <v>6.8145013961235096E-2</v>
      </c>
      <c r="I29" s="28">
        <f>TC2b!O29</f>
        <v>1.6421615991227101E-2</v>
      </c>
      <c r="J29" s="28">
        <f>TC2b!S29</f>
        <v>2.1875557058396635E-3</v>
      </c>
      <c r="K29" s="28"/>
      <c r="L29" s="56">
        <f t="shared" si="2"/>
        <v>0.3157887471099744</v>
      </c>
      <c r="M29" s="15">
        <f t="shared" si="3"/>
        <v>0.13284670268356069</v>
      </c>
      <c r="N29" s="15">
        <f t="shared" si="3"/>
        <v>0.18294204442641371</v>
      </c>
      <c r="O29" s="15">
        <f t="shared" si="0"/>
        <v>8.7337316915238897E-2</v>
      </c>
      <c r="P29" s="15">
        <f t="shared" si="1"/>
        <v>3.5613918945230902E-2</v>
      </c>
      <c r="Q29" s="15">
        <f t="shared" si="1"/>
        <v>5.1723397970007995E-2</v>
      </c>
      <c r="R29" s="15">
        <f t="shared" si="1"/>
        <v>1.4234060285387437E-2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'TC2'!G30</f>
        <v>0.57647560347606819</v>
      </c>
      <c r="C30" s="444"/>
      <c r="D30" s="444"/>
      <c r="E30" s="322">
        <f>'TC2'!S30</f>
        <v>0.42352439652393181</v>
      </c>
      <c r="F30" s="28">
        <f>TC2b!C30</f>
        <v>0.30075328492191605</v>
      </c>
      <c r="G30" s="28">
        <f>TC2b!G30</f>
        <v>0.11538098938058139</v>
      </c>
      <c r="H30" s="28">
        <f>TC2b!K30</f>
        <v>7.719911596681811E-2</v>
      </c>
      <c r="I30" s="28">
        <f>TC2b!O30</f>
        <v>2.2754391797456659E-2</v>
      </c>
      <c r="J30" s="28">
        <f>TC2b!S30</f>
        <v>4.0123248393444675E-3</v>
      </c>
      <c r="K30" s="28"/>
      <c r="L30" s="56">
        <f t="shared" si="2"/>
        <v>0.30814340714335042</v>
      </c>
      <c r="M30" s="15">
        <f t="shared" si="3"/>
        <v>0.12277111160201576</v>
      </c>
      <c r="N30" s="15">
        <f t="shared" si="3"/>
        <v>0.18537229554133466</v>
      </c>
      <c r="O30" s="15">
        <f t="shared" si="0"/>
        <v>9.2626597583124734E-2</v>
      </c>
      <c r="P30" s="15">
        <f t="shared" si="1"/>
        <v>3.8181873413763279E-2</v>
      </c>
      <c r="Q30" s="15">
        <f t="shared" si="1"/>
        <v>5.4444724169361455E-2</v>
      </c>
      <c r="R30" s="15">
        <f t="shared" si="1"/>
        <v>1.8742066958112192E-2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'TC2'!G31</f>
        <v>0.55003344896079209</v>
      </c>
      <c r="C31" s="444"/>
      <c r="D31" s="444"/>
      <c r="E31" s="322">
        <f>'TC2'!S31</f>
        <v>0.44996655103920785</v>
      </c>
      <c r="F31" s="28">
        <f>TC2b!C31</f>
        <v>0.33314830073384016</v>
      </c>
      <c r="G31" s="28">
        <f>TC2b!G31</f>
        <v>0.14243752124127354</v>
      </c>
      <c r="H31" s="28">
        <f>TC2b!K31</f>
        <v>0.10202583492608372</v>
      </c>
      <c r="I31" s="28">
        <f>TC2b!O31</f>
        <v>3.7366856523570247E-2</v>
      </c>
      <c r="J31" s="28">
        <f>TC2b!S31</f>
        <v>8.5988651427466572E-3</v>
      </c>
      <c r="K31" s="28"/>
      <c r="L31" s="56">
        <f t="shared" si="2"/>
        <v>0.30752902979793428</v>
      </c>
      <c r="M31" s="15">
        <f t="shared" si="3"/>
        <v>0.11681825030536769</v>
      </c>
      <c r="N31" s="15">
        <f t="shared" si="3"/>
        <v>0.19071077949256662</v>
      </c>
      <c r="O31" s="15">
        <f t="shared" si="0"/>
        <v>0.10507066471770329</v>
      </c>
      <c r="P31" s="15">
        <f t="shared" si="1"/>
        <v>4.0411686315189821E-2</v>
      </c>
      <c r="Q31" s="15">
        <f t="shared" si="1"/>
        <v>6.4658978402513473E-2</v>
      </c>
      <c r="R31" s="15">
        <f t="shared" si="1"/>
        <v>2.8767991380823588E-2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'TC2'!G32</f>
        <v>0.55907066394178817</v>
      </c>
      <c r="C32" s="444"/>
      <c r="D32" s="444"/>
      <c r="E32" s="322">
        <f>'TC2'!S32</f>
        <v>0.44092933605821188</v>
      </c>
      <c r="F32" s="28">
        <f>TC2b!C32</f>
        <v>0.31810120010607695</v>
      </c>
      <c r="G32" s="28">
        <f>TC2b!G32</f>
        <v>0.14295219543387244</v>
      </c>
      <c r="H32" s="28">
        <f>TC2b!K32</f>
        <v>0.10245559787210932</v>
      </c>
      <c r="I32" s="28">
        <f>TC2b!O32</f>
        <v>3.8871343934932245E-2</v>
      </c>
      <c r="J32" s="28">
        <f>TC2b!S32</f>
        <v>9.5803803478839867E-3</v>
      </c>
      <c r="K32" s="28"/>
      <c r="L32" s="56">
        <f t="shared" si="2"/>
        <v>0.29797714062433944</v>
      </c>
      <c r="M32" s="15">
        <f t="shared" si="3"/>
        <v>0.12282813595213493</v>
      </c>
      <c r="N32" s="15">
        <f t="shared" si="3"/>
        <v>0.17514900467220451</v>
      </c>
      <c r="O32" s="15">
        <f t="shared" si="0"/>
        <v>0.1040808514989402</v>
      </c>
      <c r="P32" s="15">
        <f t="shared" si="1"/>
        <v>4.0496597561763117E-2</v>
      </c>
      <c r="Q32" s="15">
        <f t="shared" si="1"/>
        <v>6.3584253937177079E-2</v>
      </c>
      <c r="R32" s="15">
        <f t="shared" si="1"/>
        <v>2.929096358704826E-2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'TC2'!G33</f>
        <v>0.55673747746418911</v>
      </c>
      <c r="C33" s="444"/>
      <c r="D33" s="444"/>
      <c r="E33" s="322">
        <f>'TC2'!S33</f>
        <v>0.44326252253581089</v>
      </c>
      <c r="F33" s="28">
        <f>TC2b!C33</f>
        <v>0.32178637153846562</v>
      </c>
      <c r="G33" s="28">
        <f>TC2b!G33</f>
        <v>0.15770399238783994</v>
      </c>
      <c r="H33" s="28">
        <f>TC2b!K33</f>
        <v>0.11507058668073432</v>
      </c>
      <c r="I33" s="28">
        <f>TC2b!O33</f>
        <v>4.5388069918934001E-2</v>
      </c>
      <c r="J33" s="28">
        <f>TC2b!S33</f>
        <v>1.1564735016912974E-2</v>
      </c>
      <c r="K33" s="28"/>
      <c r="L33" s="56">
        <f t="shared" si="2"/>
        <v>0.28555853014797095</v>
      </c>
      <c r="M33" s="15">
        <f t="shared" si="3"/>
        <v>0.12147615099734527</v>
      </c>
      <c r="N33" s="15">
        <f t="shared" si="3"/>
        <v>0.16408237915062568</v>
      </c>
      <c r="O33" s="15">
        <f t="shared" si="0"/>
        <v>0.11231592246890594</v>
      </c>
      <c r="P33" s="15">
        <f t="shared" si="1"/>
        <v>4.2633405707105623E-2</v>
      </c>
      <c r="Q33" s="15">
        <f t="shared" si="1"/>
        <v>6.9682516761800317E-2</v>
      </c>
      <c r="R33" s="15">
        <f t="shared" si="1"/>
        <v>3.3823334902021024E-2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'TC2'!G34</f>
        <v>0.56011113186253192</v>
      </c>
      <c r="C34" s="444"/>
      <c r="D34" s="445"/>
      <c r="E34" s="322">
        <f>'TC2'!S34</f>
        <v>0.43988886813746808</v>
      </c>
      <c r="F34" s="28">
        <f>TC2b!C34</f>
        <v>0.3216566526832888</v>
      </c>
      <c r="G34" s="28">
        <f>TC2b!G34</f>
        <v>0.16146874764692312</v>
      </c>
      <c r="H34" s="28">
        <f>TC2b!K34</f>
        <v>0.11694273782542489</v>
      </c>
      <c r="I34" s="28">
        <f>TC2b!O34</f>
        <v>4.7483247891604741E-2</v>
      </c>
      <c r="J34" s="28">
        <f>TC2b!S34</f>
        <v>1.264328824657438E-2</v>
      </c>
      <c r="K34" s="28"/>
      <c r="L34" s="56">
        <f t="shared" si="2"/>
        <v>0.27842012049054499</v>
      </c>
      <c r="M34" s="15">
        <f t="shared" si="3"/>
        <v>0.11823221545417928</v>
      </c>
      <c r="N34" s="15">
        <f t="shared" si="3"/>
        <v>0.16018790503636568</v>
      </c>
      <c r="O34" s="15">
        <f t="shared" si="0"/>
        <v>0.11398549975531838</v>
      </c>
      <c r="P34" s="15">
        <f t="shared" si="1"/>
        <v>4.4526009821498236E-2</v>
      </c>
      <c r="Q34" s="15">
        <f t="shared" si="1"/>
        <v>6.9459489933820145E-2</v>
      </c>
      <c r="R34" s="15">
        <f t="shared" si="1"/>
        <v>3.4839959645030359E-2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'TC2'!G35</f>
        <v>0.56289648452730756</v>
      </c>
      <c r="C35" s="444"/>
      <c r="D35" s="445"/>
      <c r="E35" s="322">
        <f>'TC2'!S35</f>
        <v>0.43710351547269244</v>
      </c>
      <c r="F35" s="28">
        <f>TC2b!C35</f>
        <v>0.30708261107758195</v>
      </c>
      <c r="G35" s="28">
        <f>TC2b!G35</f>
        <v>0.14022559010647637</v>
      </c>
      <c r="H35" s="28">
        <f>TC2b!K35</f>
        <v>9.7051222846841895E-2</v>
      </c>
      <c r="I35" s="28">
        <f>TC2b!O35</f>
        <v>3.4667541356696516E-2</v>
      </c>
      <c r="J35" s="28">
        <f>TC2b!S35</f>
        <v>8.8684044641822377E-3</v>
      </c>
      <c r="K35" s="28"/>
      <c r="L35" s="56">
        <f t="shared" si="2"/>
        <v>0.29687792536621604</v>
      </c>
      <c r="M35" s="15">
        <f t="shared" si="3"/>
        <v>0.13002090439511049</v>
      </c>
      <c r="N35" s="15">
        <f t="shared" si="3"/>
        <v>0.16685702097110558</v>
      </c>
      <c r="O35" s="15">
        <f t="shared" si="0"/>
        <v>0.10555804874977985</v>
      </c>
      <c r="P35" s="15">
        <f t="shared" si="1"/>
        <v>4.3174367259634472E-2</v>
      </c>
      <c r="Q35" s="15">
        <f t="shared" si="1"/>
        <v>6.2383681490145379E-2</v>
      </c>
      <c r="R35" s="15">
        <f t="shared" si="1"/>
        <v>2.5799136892514278E-2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'TC2'!G36</f>
        <v>0.54445648560708082</v>
      </c>
      <c r="C36" s="442"/>
      <c r="D36" s="443"/>
      <c r="E36" s="323">
        <f>'TC2'!S36</f>
        <v>0.45554351439291918</v>
      </c>
      <c r="F36" s="31">
        <f>TC2b!C36</f>
        <v>0.327213916202861</v>
      </c>
      <c r="G36" s="31">
        <f>TC2b!G36</f>
        <v>0.15785350463419709</v>
      </c>
      <c r="H36" s="31">
        <f>TC2b!K36</f>
        <v>0.11220745334862967</v>
      </c>
      <c r="I36" s="31">
        <f>TC2b!O36</f>
        <v>4.3848658514719592E-2</v>
      </c>
      <c r="J36" s="31">
        <f>TC2b!S36</f>
        <v>1.1449993823438835E-2</v>
      </c>
      <c r="K36" s="31"/>
      <c r="L36" s="57">
        <f t="shared" si="2"/>
        <v>0.29769000975872206</v>
      </c>
      <c r="M36" s="21">
        <f t="shared" si="3"/>
        <v>0.12832959819005818</v>
      </c>
      <c r="N36" s="21">
        <f t="shared" si="3"/>
        <v>0.16936041156866391</v>
      </c>
      <c r="O36" s="21">
        <f t="shared" si="0"/>
        <v>0.1140048461194775</v>
      </c>
      <c r="P36" s="21">
        <f t="shared" si="1"/>
        <v>4.5646051285567424E-2</v>
      </c>
      <c r="Q36" s="21">
        <f t="shared" si="1"/>
        <v>6.835879483391008E-2</v>
      </c>
      <c r="R36" s="21">
        <f t="shared" si="1"/>
        <v>3.2398664691280755E-2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'TC2'!G37</f>
        <v>0.5434013105655906</v>
      </c>
      <c r="C37" s="444"/>
      <c r="D37" s="444"/>
      <c r="E37" s="324">
        <f>'TC2'!S37</f>
        <v>0.45659868943440945</v>
      </c>
      <c r="F37" s="29">
        <f>TC2b!C37</f>
        <v>0.33140290783856718</v>
      </c>
      <c r="G37" s="29">
        <f>TC2b!G37</f>
        <v>0.16820531913522963</v>
      </c>
      <c r="H37" s="29">
        <f>TC2b!K37</f>
        <v>0.12278440235753628</v>
      </c>
      <c r="I37" s="29">
        <f>TC2b!O37</f>
        <v>5.3087723812109508E-2</v>
      </c>
      <c r="J37" s="29">
        <f>TC2b!S37</f>
        <v>1.5673820511687066E-2</v>
      </c>
      <c r="K37" s="29"/>
      <c r="L37" s="58">
        <f t="shared" si="2"/>
        <v>0.28839337029917983</v>
      </c>
      <c r="M37" s="25">
        <f t="shared" si="3"/>
        <v>0.12519578159584227</v>
      </c>
      <c r="N37" s="25">
        <f t="shared" si="3"/>
        <v>0.16319758870333756</v>
      </c>
      <c r="O37" s="25">
        <f t="shared" si="0"/>
        <v>0.11511759532312012</v>
      </c>
      <c r="P37" s="25">
        <f t="shared" si="1"/>
        <v>4.5420916777693346E-2</v>
      </c>
      <c r="Q37" s="25">
        <f t="shared" si="1"/>
        <v>6.9696678545426771E-2</v>
      </c>
      <c r="R37" s="25">
        <f t="shared" si="1"/>
        <v>3.7413903300422442E-2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'TC2'!G38</f>
        <v>0.56093813757635036</v>
      </c>
      <c r="C38" s="444"/>
      <c r="D38" s="444"/>
      <c r="E38" s="322">
        <f>'TC2'!S38</f>
        <v>0.43906186242364964</v>
      </c>
      <c r="F38" s="28">
        <f>TC2b!C38</f>
        <v>0.31810408983006067</v>
      </c>
      <c r="G38" s="28">
        <f>TC2b!G38</f>
        <v>0.16717064989059602</v>
      </c>
      <c r="H38" s="28">
        <f>TC2b!K38</f>
        <v>0.12235251406773218</v>
      </c>
      <c r="I38" s="28">
        <f>TC2b!O38</f>
        <v>5.3558662412529184E-2</v>
      </c>
      <c r="J38" s="28">
        <f>TC2b!S38</f>
        <v>1.4311615119488462E-2</v>
      </c>
      <c r="K38" s="28"/>
      <c r="L38" s="56">
        <f t="shared" si="2"/>
        <v>0.27189121253305359</v>
      </c>
      <c r="M38" s="15">
        <f t="shared" si="3"/>
        <v>0.12095777259358897</v>
      </c>
      <c r="N38" s="15">
        <f t="shared" si="3"/>
        <v>0.15093343993946465</v>
      </c>
      <c r="O38" s="15">
        <f t="shared" si="0"/>
        <v>0.11361198747806683</v>
      </c>
      <c r="P38" s="15">
        <f t="shared" si="1"/>
        <v>4.4818135822863842E-2</v>
      </c>
      <c r="Q38" s="15">
        <f t="shared" si="1"/>
        <v>6.8793851655202992E-2</v>
      </c>
      <c r="R38" s="15">
        <f t="shared" si="1"/>
        <v>3.9247047293040724E-2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'TC2'!G39</f>
        <v>0.6046272857804913</v>
      </c>
      <c r="C39" s="444"/>
      <c r="D39" s="444"/>
      <c r="E39" s="322">
        <f>'TC2'!S39</f>
        <v>0.39537271421950865</v>
      </c>
      <c r="F39" s="28">
        <f>TC2b!C39</f>
        <v>0.27583050205058091</v>
      </c>
      <c r="G39" s="28">
        <f>TC2b!G39</f>
        <v>0.14375816620425449</v>
      </c>
      <c r="H39" s="28">
        <f>TC2b!K39</f>
        <v>0.10509592798181833</v>
      </c>
      <c r="I39" s="28">
        <f>TC2b!O39</f>
        <v>4.5415803951986342E-2</v>
      </c>
      <c r="J39" s="28">
        <f>TC2b!S39</f>
        <v>1.1972337943387651E-2</v>
      </c>
      <c r="K39" s="28"/>
      <c r="L39" s="56">
        <f t="shared" si="2"/>
        <v>0.25161454801525418</v>
      </c>
      <c r="M39" s="15">
        <f t="shared" si="3"/>
        <v>0.11954221216892774</v>
      </c>
      <c r="N39" s="15">
        <f t="shared" si="3"/>
        <v>0.13207233584632641</v>
      </c>
      <c r="O39" s="15">
        <f t="shared" si="0"/>
        <v>9.8342362252268153E-2</v>
      </c>
      <c r="P39" s="15">
        <f t="shared" si="1"/>
        <v>3.8662238222436168E-2</v>
      </c>
      <c r="Q39" s="15">
        <f t="shared" si="1"/>
        <v>5.9680124029831985E-2</v>
      </c>
      <c r="R39" s="15">
        <f t="shared" si="1"/>
        <v>3.3443466008598689E-2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'TC2'!G40</f>
        <v>0.64043201643776149</v>
      </c>
      <c r="C40" s="444"/>
      <c r="D40" s="444"/>
      <c r="E40" s="322">
        <f>'TC2'!S40</f>
        <v>0.35956798356223857</v>
      </c>
      <c r="F40" s="28">
        <f>TC2b!C40</f>
        <v>0.24542090947135808</v>
      </c>
      <c r="G40" s="28">
        <f>TC2b!G40</f>
        <v>0.12498944905046816</v>
      </c>
      <c r="H40" s="28">
        <f>TC2b!K40</f>
        <v>8.9735946832570995E-2</v>
      </c>
      <c r="I40" s="28">
        <f>TC2b!O40</f>
        <v>3.7648780160876222E-2</v>
      </c>
      <c r="J40" s="28">
        <f>TC2b!S40</f>
        <v>8.2506429208873411E-3</v>
      </c>
      <c r="K40" s="28"/>
      <c r="L40" s="56">
        <f t="shared" si="2"/>
        <v>0.23457853451177041</v>
      </c>
      <c r="M40" s="15">
        <f t="shared" si="3"/>
        <v>0.11414707409088048</v>
      </c>
      <c r="N40" s="15">
        <f t="shared" si="3"/>
        <v>0.12043146042088992</v>
      </c>
      <c r="O40" s="15">
        <f t="shared" si="0"/>
        <v>8.7340668889591938E-2</v>
      </c>
      <c r="P40" s="15">
        <f t="shared" si="1"/>
        <v>3.5253502217897165E-2</v>
      </c>
      <c r="Q40" s="15">
        <f t="shared" si="1"/>
        <v>5.2087166671694773E-2</v>
      </c>
      <c r="R40" s="15">
        <f t="shared" si="1"/>
        <v>2.9398137239988881E-2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'TC2'!G41</f>
        <v>0.63989939834681464</v>
      </c>
      <c r="C41" s="444"/>
      <c r="D41" s="444"/>
      <c r="E41" s="322">
        <f>'TC2'!S41</f>
        <v>0.36010060165318541</v>
      </c>
      <c r="F41" s="28">
        <f>TC2b!C41</f>
        <v>0.22803717940543822</v>
      </c>
      <c r="G41" s="28">
        <f>TC2b!G41</f>
        <v>0.1056637147080898</v>
      </c>
      <c r="H41" s="28">
        <f>TC2b!K41</f>
        <v>7.4205620746374282E-2</v>
      </c>
      <c r="I41" s="28">
        <f>TC2b!O41</f>
        <v>3.0375420157479734E-2</v>
      </c>
      <c r="J41" s="28">
        <f>TC2b!S41</f>
        <v>8.3042259353428363E-3</v>
      </c>
      <c r="K41" s="28"/>
      <c r="L41" s="56">
        <f t="shared" si="2"/>
        <v>0.25443688694509559</v>
      </c>
      <c r="M41" s="15">
        <f t="shared" si="3"/>
        <v>0.1320634222477472</v>
      </c>
      <c r="N41" s="15">
        <f t="shared" si="3"/>
        <v>0.12237346469734842</v>
      </c>
      <c r="O41" s="15">
        <f t="shared" si="0"/>
        <v>7.5288294550610063E-2</v>
      </c>
      <c r="P41" s="15">
        <f t="shared" si="1"/>
        <v>3.1458093961715519E-2</v>
      </c>
      <c r="Q41" s="15">
        <f t="shared" si="1"/>
        <v>4.3830200588894544E-2</v>
      </c>
      <c r="R41" s="15">
        <f t="shared" si="1"/>
        <v>2.2071194222136898E-2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'TC2'!G42</f>
        <v>0.66176981031066973</v>
      </c>
      <c r="C42" s="444"/>
      <c r="D42" s="444"/>
      <c r="E42" s="322">
        <f>'TC2'!S42</f>
        <v>0.33823018968933033</v>
      </c>
      <c r="F42" s="28">
        <f>TC2b!C42</f>
        <v>0.21670973862022955</v>
      </c>
      <c r="G42" s="28">
        <f>TC2b!G42</f>
        <v>9.5036569411437566E-2</v>
      </c>
      <c r="H42" s="28">
        <f>TC2b!K42</f>
        <v>6.3826348580547226E-2</v>
      </c>
      <c r="I42" s="28">
        <f>TC2b!O42</f>
        <v>2.3231117390695881E-2</v>
      </c>
      <c r="J42" s="28">
        <f>TC2b!S42</f>
        <v>4.3886089999252975E-3</v>
      </c>
      <c r="K42" s="28"/>
      <c r="L42" s="56">
        <f t="shared" si="2"/>
        <v>0.24319362027789276</v>
      </c>
      <c r="M42" s="15">
        <f t="shared" si="3"/>
        <v>0.12152045106910078</v>
      </c>
      <c r="N42" s="15">
        <f t="shared" si="3"/>
        <v>0.12167316920879198</v>
      </c>
      <c r="O42" s="15">
        <f t="shared" si="0"/>
        <v>7.1805452020741678E-2</v>
      </c>
      <c r="P42" s="15">
        <f t="shared" ref="P42:S73" si="4">G42-H42</f>
        <v>3.1210220830890339E-2</v>
      </c>
      <c r="Q42" s="15">
        <f t="shared" si="4"/>
        <v>4.0595231189851345E-2</v>
      </c>
      <c r="R42" s="15">
        <f t="shared" si="4"/>
        <v>1.8842508390770583E-2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'TC2'!G43</f>
        <v>0.65816386725044418</v>
      </c>
      <c r="C43" s="444"/>
      <c r="D43" s="445"/>
      <c r="E43" s="322">
        <f>'TC2'!S43</f>
        <v>0.34183613274955588</v>
      </c>
      <c r="F43" s="28">
        <f>TC2b!C43</f>
        <v>0.23826619428664064</v>
      </c>
      <c r="G43" s="28">
        <f>TC2b!G43</f>
        <v>0.10565307549946823</v>
      </c>
      <c r="H43" s="28">
        <f>TC2b!K43</f>
        <v>7.0930994756089757E-2</v>
      </c>
      <c r="I43" s="28">
        <f>TC2b!O43</f>
        <v>2.6373561580407955E-2</v>
      </c>
      <c r="J43" s="28">
        <f>TC2b!S43</f>
        <v>6.2621769191299522E-3</v>
      </c>
      <c r="K43" s="28"/>
      <c r="L43" s="56">
        <f t="shared" si="2"/>
        <v>0.23618305725008765</v>
      </c>
      <c r="M43" s="15">
        <f t="shared" si="3"/>
        <v>0.10356993846291523</v>
      </c>
      <c r="N43" s="15">
        <f t="shared" si="3"/>
        <v>0.13261311878717241</v>
      </c>
      <c r="O43" s="15">
        <f t="shared" si="0"/>
        <v>7.9279513919060268E-2</v>
      </c>
      <c r="P43" s="15">
        <f t="shared" si="4"/>
        <v>3.4722080743378472E-2</v>
      </c>
      <c r="Q43" s="15">
        <f t="shared" si="4"/>
        <v>4.4557433175681803E-2</v>
      </c>
      <c r="R43" s="15">
        <f t="shared" si="4"/>
        <v>2.0111384661278001E-2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'TC2'!G44</f>
        <v>0.656324695763564</v>
      </c>
      <c r="C44" s="444"/>
      <c r="D44" s="445"/>
      <c r="E44" s="322">
        <f>'TC2'!S44</f>
        <v>0.34367530423643594</v>
      </c>
      <c r="F44" s="28">
        <f>TC2b!C44</f>
        <v>0.24394499105767781</v>
      </c>
      <c r="G44" s="28">
        <f>TC2b!G44</f>
        <v>0.11462546463168931</v>
      </c>
      <c r="H44" s="28">
        <f>TC2b!K44</f>
        <v>7.971969380104614E-2</v>
      </c>
      <c r="I44" s="28">
        <f>TC2b!O44</f>
        <v>3.3789116882156078E-2</v>
      </c>
      <c r="J44" s="28">
        <f>TC2b!S44</f>
        <v>1.0328056981185942E-2</v>
      </c>
      <c r="K44" s="28"/>
      <c r="L44" s="56">
        <f t="shared" si="2"/>
        <v>0.22904983960474662</v>
      </c>
      <c r="M44" s="15">
        <f t="shared" si="3"/>
        <v>9.9730313178758134E-2</v>
      </c>
      <c r="N44" s="15">
        <f t="shared" si="3"/>
        <v>0.12931952642598848</v>
      </c>
      <c r="O44" s="15">
        <f t="shared" si="0"/>
        <v>8.083634774953323E-2</v>
      </c>
      <c r="P44" s="15">
        <f t="shared" si="4"/>
        <v>3.4905770830643168E-2</v>
      </c>
      <c r="Q44" s="15">
        <f t="shared" si="4"/>
        <v>4.5930576918890062E-2</v>
      </c>
      <c r="R44" s="15">
        <f t="shared" si="4"/>
        <v>2.3461059900970138E-2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'TC2'!G45</f>
        <v>0.63460387638351667</v>
      </c>
      <c r="C45" s="444"/>
      <c r="D45" s="445"/>
      <c r="E45" s="322">
        <f>'TC2'!S45</f>
        <v>0.36539612361648338</v>
      </c>
      <c r="F45" s="28">
        <f>TC2b!C45</f>
        <v>0.26263017843863989</v>
      </c>
      <c r="G45" s="28">
        <f>TC2b!G45</f>
        <v>0.1295866530083899</v>
      </c>
      <c r="H45" s="28">
        <f>TC2b!K45</f>
        <v>9.292356820610316E-2</v>
      </c>
      <c r="I45" s="28">
        <f>TC2b!O45</f>
        <v>4.1123373316880617E-2</v>
      </c>
      <c r="J45" s="28">
        <f>TC2b!S45</f>
        <v>1.2859995905932342E-2</v>
      </c>
      <c r="K45" s="28"/>
      <c r="L45" s="56">
        <f t="shared" si="2"/>
        <v>0.23580947060809349</v>
      </c>
      <c r="M45" s="15">
        <f t="shared" si="3"/>
        <v>0.10276594517784349</v>
      </c>
      <c r="N45" s="15">
        <f t="shared" si="3"/>
        <v>0.13304352543025</v>
      </c>
      <c r="O45" s="15">
        <f t="shared" si="0"/>
        <v>8.8463279691509272E-2</v>
      </c>
      <c r="P45" s="15">
        <f t="shared" si="4"/>
        <v>3.6663084802286736E-2</v>
      </c>
      <c r="Q45" s="15">
        <f t="shared" si="4"/>
        <v>5.1800194889222544E-2</v>
      </c>
      <c r="R45" s="15">
        <f t="shared" si="4"/>
        <v>2.8263377410948275E-2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'TC2'!G46</f>
        <v>0.63831318457513331</v>
      </c>
      <c r="C46" s="442"/>
      <c r="D46" s="443"/>
      <c r="E46" s="323">
        <f>'TC2'!S46</f>
        <v>0.36168681542486669</v>
      </c>
      <c r="F46" s="31">
        <f>TC2b!C46</f>
        <v>0.25530188723821623</v>
      </c>
      <c r="G46" s="31">
        <f>TC2b!G46</f>
        <v>0.12537523101585088</v>
      </c>
      <c r="H46" s="31">
        <f>TC2b!K46</f>
        <v>9.0387015228215281E-2</v>
      </c>
      <c r="I46" s="31">
        <f>TC2b!O46</f>
        <v>4.0707839433545084E-2</v>
      </c>
      <c r="J46" s="31">
        <f>TC2b!S46</f>
        <v>1.3133669220755873E-2</v>
      </c>
      <c r="K46" s="31"/>
      <c r="L46" s="57">
        <f t="shared" si="2"/>
        <v>0.23631158440901581</v>
      </c>
      <c r="M46" s="21">
        <f t="shared" si="3"/>
        <v>0.10638492818665046</v>
      </c>
      <c r="N46" s="21">
        <f t="shared" si="3"/>
        <v>0.12992665622236535</v>
      </c>
      <c r="O46" s="21">
        <f t="shared" si="0"/>
        <v>8.4667391582305795E-2</v>
      </c>
      <c r="P46" s="21">
        <f t="shared" si="4"/>
        <v>3.4988215787635599E-2</v>
      </c>
      <c r="Q46" s="21">
        <f t="shared" si="4"/>
        <v>4.9679175794670197E-2</v>
      </c>
      <c r="R46" s="21">
        <f t="shared" si="4"/>
        <v>2.7574170212789212E-2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'TC2'!G47</f>
        <v>0.637613498166818</v>
      </c>
      <c r="C47" s="444"/>
      <c r="D47" s="444"/>
      <c r="E47" s="324">
        <f>'TC2'!S47</f>
        <v>0.362386501833182</v>
      </c>
      <c r="F47" s="29">
        <f>TC2b!C47</f>
        <v>0.25700754896092221</v>
      </c>
      <c r="G47" s="29">
        <f>TC2b!G47</f>
        <v>0.12735411975240213</v>
      </c>
      <c r="H47" s="29">
        <f>TC2b!K47</f>
        <v>9.1107953068133518E-2</v>
      </c>
      <c r="I47" s="29">
        <f>TC2b!O47</f>
        <v>4.0364234287143835E-2</v>
      </c>
      <c r="J47" s="29">
        <f>TC2b!S47</f>
        <v>9.3219099593295825E-3</v>
      </c>
      <c r="K47" s="29"/>
      <c r="L47" s="58">
        <f t="shared" si="2"/>
        <v>0.23503238208077987</v>
      </c>
      <c r="M47" s="25">
        <f t="shared" si="3"/>
        <v>0.10537895287225979</v>
      </c>
      <c r="N47" s="25">
        <f t="shared" si="3"/>
        <v>0.12965342920852008</v>
      </c>
      <c r="O47" s="25">
        <f t="shared" si="0"/>
        <v>8.6989885465258293E-2</v>
      </c>
      <c r="P47" s="25">
        <f t="shared" si="4"/>
        <v>3.624616668426861E-2</v>
      </c>
      <c r="Q47" s="25">
        <f t="shared" si="4"/>
        <v>5.0743718780989683E-2</v>
      </c>
      <c r="R47" s="25">
        <f t="shared" si="4"/>
        <v>3.1042324327814251E-2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'TC2'!G48</f>
        <v>0.6488912915761913</v>
      </c>
      <c r="C48" s="444"/>
      <c r="D48" s="444"/>
      <c r="E48" s="322">
        <f>'TC2'!S48</f>
        <v>0.35110870842380876</v>
      </c>
      <c r="F48" s="28">
        <f>TC2b!C48</f>
        <v>0.24689413822137954</v>
      </c>
      <c r="G48" s="28">
        <f>TC2b!G48</f>
        <v>0.11966191249621956</v>
      </c>
      <c r="H48" s="28">
        <f>TC2b!K48</f>
        <v>8.4473959941799487E-2</v>
      </c>
      <c r="I48" s="28">
        <f>TC2b!O48</f>
        <v>3.577782927477291E-2</v>
      </c>
      <c r="J48" s="28">
        <f>TC2b!S48</f>
        <v>1.0764143387724863E-2</v>
      </c>
      <c r="K48" s="28"/>
      <c r="L48" s="56">
        <f t="shared" si="2"/>
        <v>0.23144679592758921</v>
      </c>
      <c r="M48" s="15">
        <f t="shared" si="3"/>
        <v>0.10421457020242922</v>
      </c>
      <c r="N48" s="15">
        <f t="shared" si="3"/>
        <v>0.12723222572515996</v>
      </c>
      <c r="O48" s="15">
        <f t="shared" si="0"/>
        <v>8.3884083221446651E-2</v>
      </c>
      <c r="P48" s="15">
        <f t="shared" si="4"/>
        <v>3.5187952554420074E-2</v>
      </c>
      <c r="Q48" s="15">
        <f t="shared" si="4"/>
        <v>4.8696130667026577E-2</v>
      </c>
      <c r="R48" s="15">
        <f t="shared" si="4"/>
        <v>2.5013685887048047E-2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'TC2'!G49</f>
        <v>0.66175936152255321</v>
      </c>
      <c r="C49" s="444"/>
      <c r="D49" s="444"/>
      <c r="E49" s="322">
        <f>'TC2'!S49</f>
        <v>0.33824063847744679</v>
      </c>
      <c r="F49" s="28">
        <f>TC2b!C49</f>
        <v>0.23682554199455805</v>
      </c>
      <c r="G49" s="28">
        <f>TC2b!G49</f>
        <v>0.11384525193389453</v>
      </c>
      <c r="H49" s="28">
        <f>TC2b!K49</f>
        <v>8.0678646886146566E-2</v>
      </c>
      <c r="I49" s="28">
        <f>TC2b!O49</f>
        <v>3.5630349438292512E-2</v>
      </c>
      <c r="J49" s="28">
        <f>TC2b!S49</f>
        <v>1.060514513761626E-2</v>
      </c>
      <c r="K49" s="28"/>
      <c r="L49" s="56">
        <f t="shared" si="2"/>
        <v>0.22439538654355226</v>
      </c>
      <c r="M49" s="15">
        <f t="shared" si="3"/>
        <v>0.10141509648288874</v>
      </c>
      <c r="N49" s="15">
        <f t="shared" si="3"/>
        <v>0.12298029006066352</v>
      </c>
      <c r="O49" s="15">
        <f t="shared" si="0"/>
        <v>7.8214902495602007E-2</v>
      </c>
      <c r="P49" s="15">
        <f t="shared" si="4"/>
        <v>3.316660504774796E-2</v>
      </c>
      <c r="Q49" s="15">
        <f t="shared" si="4"/>
        <v>4.5048297447854053E-2</v>
      </c>
      <c r="R49" s="15">
        <f t="shared" si="4"/>
        <v>2.502520430067625E-2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'TC2'!G50</f>
        <v>0.67155614455808343</v>
      </c>
      <c r="C50" s="444"/>
      <c r="D50" s="444"/>
      <c r="E50" s="322">
        <f>'TC2'!S50</f>
        <v>0.32844385544191657</v>
      </c>
      <c r="F50" s="28">
        <f>TC2b!C50</f>
        <v>0.22577254800074811</v>
      </c>
      <c r="G50" s="28">
        <f>TC2b!G50</f>
        <v>0.10620564595075523</v>
      </c>
      <c r="H50" s="28">
        <f>TC2b!K50</f>
        <v>7.5273807983576441E-2</v>
      </c>
      <c r="I50" s="28">
        <f>TC2b!O50</f>
        <v>3.1900621526888509E-2</v>
      </c>
      <c r="J50" s="28">
        <f>TC2b!S50</f>
        <v>1.0070701294171872E-2</v>
      </c>
      <c r="K50" s="28"/>
      <c r="L50" s="56">
        <f t="shared" si="2"/>
        <v>0.22223820949116135</v>
      </c>
      <c r="M50" s="15">
        <f t="shared" si="3"/>
        <v>0.10267130744116845</v>
      </c>
      <c r="N50" s="15">
        <f t="shared" si="3"/>
        <v>0.11956690204999289</v>
      </c>
      <c r="O50" s="15">
        <f t="shared" si="0"/>
        <v>7.4305024423866717E-2</v>
      </c>
      <c r="P50" s="15">
        <f t="shared" si="4"/>
        <v>3.0931837967178785E-2</v>
      </c>
      <c r="Q50" s="15">
        <f t="shared" si="4"/>
        <v>4.3373186456687932E-2</v>
      </c>
      <c r="R50" s="15">
        <f t="shared" si="4"/>
        <v>2.1829920232716637E-2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'TC2'!G51</f>
        <v>0.66992093192956348</v>
      </c>
      <c r="C51" s="444"/>
      <c r="D51" s="444"/>
      <c r="E51" s="322">
        <f>'TC2'!S51</f>
        <v>0.33007906807043652</v>
      </c>
      <c r="F51" s="28">
        <f>TC2b!C51</f>
        <v>0.22735993739144889</v>
      </c>
      <c r="G51" s="28">
        <f>TC2b!G51</f>
        <v>0.10748157441100774</v>
      </c>
      <c r="H51" s="28">
        <f>TC2b!K51</f>
        <v>7.5566664520850216E-2</v>
      </c>
      <c r="I51" s="28">
        <f>TC2b!O51</f>
        <v>3.198774828880472E-2</v>
      </c>
      <c r="J51" s="28">
        <f>TC2b!S51</f>
        <v>1.0032509729712496E-2</v>
      </c>
      <c r="K51" s="28"/>
      <c r="L51" s="56">
        <f t="shared" si="2"/>
        <v>0.22259749365942877</v>
      </c>
      <c r="M51" s="15">
        <f t="shared" si="3"/>
        <v>0.10271913067898764</v>
      </c>
      <c r="N51" s="15">
        <f t="shared" si="3"/>
        <v>0.11987836298044115</v>
      </c>
      <c r="O51" s="15">
        <f t="shared" si="0"/>
        <v>7.5493826122203012E-2</v>
      </c>
      <c r="P51" s="15">
        <f t="shared" si="4"/>
        <v>3.1914909890157522E-2</v>
      </c>
      <c r="Q51" s="15">
        <f t="shared" si="4"/>
        <v>4.3578916232045496E-2</v>
      </c>
      <c r="R51" s="15">
        <f t="shared" si="4"/>
        <v>2.1955238559092226E-2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'TC2'!G52</f>
        <v>0.66637873308783746</v>
      </c>
      <c r="C52" s="444"/>
      <c r="D52" s="444"/>
      <c r="E52" s="322">
        <f>'TC2'!S52</f>
        <v>0.33362126691216248</v>
      </c>
      <c r="F52" s="28">
        <f>TC2b!C52</f>
        <v>0.23500144068145043</v>
      </c>
      <c r="G52" s="28">
        <f>TC2b!G52</f>
        <v>0.11419364315068359</v>
      </c>
      <c r="H52" s="28">
        <f>TC2b!K52</f>
        <v>8.0997707734043037E-2</v>
      </c>
      <c r="I52" s="28">
        <f>TC2b!O52</f>
        <v>3.6343319525805655E-2</v>
      </c>
      <c r="J52" s="28">
        <f>TC2b!S52</f>
        <v>1.2845798037052004E-2</v>
      </c>
      <c r="K52" s="28"/>
      <c r="L52" s="56">
        <f t="shared" si="2"/>
        <v>0.2194276237614789</v>
      </c>
      <c r="M52" s="15">
        <f t="shared" si="3"/>
        <v>9.8619826230712054E-2</v>
      </c>
      <c r="N52" s="15">
        <f t="shared" si="3"/>
        <v>0.12080779753076684</v>
      </c>
      <c r="O52" s="15">
        <f t="shared" si="0"/>
        <v>7.7850323624877926E-2</v>
      </c>
      <c r="P52" s="15">
        <f t="shared" si="4"/>
        <v>3.3195935416640551E-2</v>
      </c>
      <c r="Q52" s="15">
        <f t="shared" si="4"/>
        <v>4.4654388208237382E-2</v>
      </c>
      <c r="R52" s="15">
        <f t="shared" si="4"/>
        <v>2.3497521488753649E-2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'TC2'!G53</f>
        <v>0.67711338189664594</v>
      </c>
      <c r="C53" s="444"/>
      <c r="D53" s="445"/>
      <c r="E53" s="322">
        <f>'TC2'!S53</f>
        <v>0.32288661810335401</v>
      </c>
      <c r="F53" s="28">
        <f>TC2b!C53</f>
        <v>0.22692386814708557</v>
      </c>
      <c r="G53" s="28">
        <f>TC2b!G53</f>
        <v>0.10642983751315552</v>
      </c>
      <c r="H53" s="28">
        <f>TC2b!K53</f>
        <v>7.4084531762128522E-2</v>
      </c>
      <c r="I53" s="28">
        <f>TC2b!O53</f>
        <v>3.3076605472567695E-2</v>
      </c>
      <c r="J53" s="28">
        <f>TC2b!S53</f>
        <v>1.1220487021610437E-2</v>
      </c>
      <c r="K53" s="28"/>
      <c r="L53" s="56">
        <f t="shared" si="2"/>
        <v>0.21645678059019849</v>
      </c>
      <c r="M53" s="15">
        <f t="shared" si="3"/>
        <v>9.5962749956268439E-2</v>
      </c>
      <c r="N53" s="15">
        <f t="shared" si="3"/>
        <v>0.12049403063393005</v>
      </c>
      <c r="O53" s="15">
        <f t="shared" si="0"/>
        <v>7.3353232040587829E-2</v>
      </c>
      <c r="P53" s="15">
        <f t="shared" si="4"/>
        <v>3.2345305751026995E-2</v>
      </c>
      <c r="Q53" s="15">
        <f t="shared" si="4"/>
        <v>4.1007926289560827E-2</v>
      </c>
      <c r="R53" s="15">
        <f t="shared" si="4"/>
        <v>2.1856118450957258E-2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'TC2'!G54</f>
        <v>0.68080241555878895</v>
      </c>
      <c r="C54" s="444"/>
      <c r="D54" s="445"/>
      <c r="E54" s="322">
        <f>'TC2'!S54</f>
        <v>0.31919758444121105</v>
      </c>
      <c r="F54" s="28">
        <f>TC2b!C54</f>
        <v>0.22567395500238746</v>
      </c>
      <c r="G54" s="28">
        <f>TC2b!G54</f>
        <v>0.10502738397697375</v>
      </c>
      <c r="H54" s="28">
        <f>TC2b!K54</f>
        <v>7.3088875935370154E-2</v>
      </c>
      <c r="I54" s="28">
        <f>TC2b!O54</f>
        <v>3.2172757110182915E-2</v>
      </c>
      <c r="J54" s="28">
        <f>TC2b!S54</f>
        <v>1.0481542192077326E-2</v>
      </c>
      <c r="K54" s="28"/>
      <c r="L54" s="56">
        <f t="shared" si="2"/>
        <v>0.21417020046423729</v>
      </c>
      <c r="M54" s="15">
        <f t="shared" si="3"/>
        <v>9.3523629438823586E-2</v>
      </c>
      <c r="N54" s="15">
        <f t="shared" si="3"/>
        <v>0.12064657102541371</v>
      </c>
      <c r="O54" s="15">
        <f t="shared" si="0"/>
        <v>7.2854626866790839E-2</v>
      </c>
      <c r="P54" s="15">
        <f t="shared" si="4"/>
        <v>3.19385080416036E-2</v>
      </c>
      <c r="Q54" s="15">
        <f t="shared" si="4"/>
        <v>4.0916118825187239E-2</v>
      </c>
      <c r="R54" s="15">
        <f t="shared" si="4"/>
        <v>2.1691214918105588E-2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'TC2'!G55</f>
        <v>0.68240683798828439</v>
      </c>
      <c r="C55" s="444"/>
      <c r="D55" s="445"/>
      <c r="E55" s="322">
        <f>'TC2'!S55</f>
        <v>0.31759316201171567</v>
      </c>
      <c r="F55" s="28">
        <f>TC2b!C55</f>
        <v>0.21973572296278754</v>
      </c>
      <c r="G55" s="28">
        <f>TC2b!G55</f>
        <v>9.7004749117140743E-2</v>
      </c>
      <c r="H55" s="28">
        <f>TC2b!K55</f>
        <v>6.5716963198406475E-2</v>
      </c>
      <c r="I55" s="28">
        <f>TC2b!O55</f>
        <v>2.7632885771025493E-2</v>
      </c>
      <c r="J55" s="28">
        <f>TC2b!S55</f>
        <v>8.7443078382881834E-3</v>
      </c>
      <c r="K55" s="28"/>
      <c r="L55" s="56">
        <f t="shared" si="2"/>
        <v>0.22058841289457493</v>
      </c>
      <c r="M55" s="15">
        <f t="shared" si="3"/>
        <v>9.785743904892813E-2</v>
      </c>
      <c r="N55" s="15">
        <f t="shared" si="3"/>
        <v>0.1227309738456468</v>
      </c>
      <c r="O55" s="15">
        <f t="shared" si="0"/>
        <v>6.9371863346115253E-2</v>
      </c>
      <c r="P55" s="15">
        <f t="shared" si="4"/>
        <v>3.1287785918734268E-2</v>
      </c>
      <c r="Q55" s="15">
        <f t="shared" si="4"/>
        <v>3.8084077427380986E-2</v>
      </c>
      <c r="R55" s="15">
        <f t="shared" si="4"/>
        <v>1.8888577932737308E-2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'TC2'!G56</f>
        <v>0.67951514444619732</v>
      </c>
      <c r="C56" s="442"/>
      <c r="D56" s="443"/>
      <c r="E56" s="323">
        <f>'TC2'!S56</f>
        <v>0.32048485555380263</v>
      </c>
      <c r="F56" s="31">
        <f>TC2b!C56</f>
        <v>0.22490938215200118</v>
      </c>
      <c r="G56" s="31">
        <f>TC2b!G56</f>
        <v>0.10370451175992128</v>
      </c>
      <c r="H56" s="31">
        <f>TC2b!K56</f>
        <v>7.3006124357605701E-2</v>
      </c>
      <c r="I56" s="31">
        <f>TC2b!O56</f>
        <v>3.2133053977457894E-2</v>
      </c>
      <c r="J56" s="31">
        <f>TC2b!S56</f>
        <v>1.0767074677341074E-2</v>
      </c>
      <c r="K56" s="31"/>
      <c r="L56" s="57">
        <f t="shared" si="2"/>
        <v>0.21678034379388134</v>
      </c>
      <c r="M56" s="21">
        <f t="shared" si="3"/>
        <v>9.5575473401801447E-2</v>
      </c>
      <c r="N56" s="21">
        <f t="shared" si="3"/>
        <v>0.1212048703920799</v>
      </c>
      <c r="O56" s="21">
        <f t="shared" si="0"/>
        <v>7.1571457782463377E-2</v>
      </c>
      <c r="P56" s="21">
        <f t="shared" si="4"/>
        <v>3.0698387402315577E-2</v>
      </c>
      <c r="Q56" s="21">
        <f t="shared" si="4"/>
        <v>4.0873070380147807E-2</v>
      </c>
      <c r="R56" s="21">
        <f t="shared" si="4"/>
        <v>2.1365979300116821E-2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'TC2'!G57</f>
        <v>0.6863157240952189</v>
      </c>
      <c r="C57" s="444"/>
      <c r="D57" s="444"/>
      <c r="E57" s="324">
        <f>'TC2'!S57</f>
        <v>0.31368427590478104</v>
      </c>
      <c r="F57" s="29">
        <f>TC2b!C57</f>
        <v>0.21907841969509323</v>
      </c>
      <c r="G57" s="29">
        <f>TC2b!G57</f>
        <v>0.10015657326110061</v>
      </c>
      <c r="H57" s="29">
        <f>TC2b!K57</f>
        <v>6.9584963612380202E-2</v>
      </c>
      <c r="I57" s="29">
        <f>TC2b!O57</f>
        <v>3.1805048249028002E-2</v>
      </c>
      <c r="J57" s="29">
        <f>TC2b!S57</f>
        <v>1.1603925635173413E-2</v>
      </c>
      <c r="K57" s="29"/>
      <c r="L57" s="58">
        <f t="shared" si="2"/>
        <v>0.21352770264368043</v>
      </c>
      <c r="M57" s="25">
        <f t="shared" si="3"/>
        <v>9.4605856209687811E-2</v>
      </c>
      <c r="N57" s="25">
        <f t="shared" si="3"/>
        <v>0.11892184643399262</v>
      </c>
      <c r="O57" s="25">
        <f t="shared" si="0"/>
        <v>6.8351525012072617E-2</v>
      </c>
      <c r="P57" s="25">
        <f t="shared" si="4"/>
        <v>3.057160964872041E-2</v>
      </c>
      <c r="Q57" s="25">
        <f t="shared" si="4"/>
        <v>3.77799153633522E-2</v>
      </c>
      <c r="R57" s="25">
        <f t="shared" si="4"/>
        <v>2.0201122613854587E-2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'TC2'!G58</f>
        <v>0.68686867341459978</v>
      </c>
      <c r="C58" s="444"/>
      <c r="D58" s="444"/>
      <c r="E58" s="322">
        <f>'TC2'!S58</f>
        <v>0.31313132658540022</v>
      </c>
      <c r="F58" s="28">
        <f>TC2b!C58</f>
        <v>0.21837285890419564</v>
      </c>
      <c r="G58" s="28">
        <f>TC2b!G58</f>
        <v>9.6557325937502436E-2</v>
      </c>
      <c r="H58" s="28">
        <f>TC2b!K58</f>
        <v>6.6268928687705869E-2</v>
      </c>
      <c r="I58" s="28">
        <f>TC2b!O58</f>
        <v>3.0506284878284332E-2</v>
      </c>
      <c r="J58" s="28">
        <f>TC2b!S58</f>
        <v>1.13657980961656E-2</v>
      </c>
      <c r="K58" s="28"/>
      <c r="L58" s="56">
        <f t="shared" si="2"/>
        <v>0.21657400064789778</v>
      </c>
      <c r="M58" s="15">
        <f t="shared" si="3"/>
        <v>9.4758467681204578E-2</v>
      </c>
      <c r="N58" s="15">
        <f t="shared" si="3"/>
        <v>0.1218155329666932</v>
      </c>
      <c r="O58" s="15">
        <f t="shared" si="0"/>
        <v>6.6051041059218107E-2</v>
      </c>
      <c r="P58" s="15">
        <f t="shared" si="4"/>
        <v>3.0288397249796567E-2</v>
      </c>
      <c r="Q58" s="15">
        <f t="shared" si="4"/>
        <v>3.576264380942154E-2</v>
      </c>
      <c r="R58" s="15">
        <f t="shared" si="4"/>
        <v>1.9140486782118733E-2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f>'TC2'!G59</f>
        <v>0.67982155084609985</v>
      </c>
      <c r="C59" s="521">
        <f>'TC2'!K59</f>
        <v>0.22503232955932617</v>
      </c>
      <c r="D59" s="522">
        <f>'TC2'!O59</f>
        <v>0.45478922128677368</v>
      </c>
      <c r="E59" s="319">
        <f>'TC2'!S59</f>
        <v>0.32017844915390015</v>
      </c>
      <c r="F59" s="16">
        <f>TC2b!C59</f>
        <v>0.22478510439395905</v>
      </c>
      <c r="G59" s="16">
        <f>TC2b!G59</f>
        <v>0.10066854953765869</v>
      </c>
      <c r="H59" s="16">
        <f>TC2b!K59</f>
        <v>7.0959866046905518E-2</v>
      </c>
      <c r="I59" s="16">
        <f>TC2b!O59</f>
        <v>3.3264689147472382E-2</v>
      </c>
      <c r="J59" s="16">
        <f>TC2b!S59</f>
        <v>1.2551888823509216E-2</v>
      </c>
      <c r="K59" s="16">
        <f t="array" ref="K59:K111">TRANSPOSE('TC4'!B135:BB135)*0.00001/'TC3'!B59:B111</f>
        <v>4.575328682074855E-3</v>
      </c>
      <c r="L59" s="56">
        <f t="shared" si="2"/>
        <v>0.21950989961624146</v>
      </c>
      <c r="M59" s="15">
        <f t="shared" si="3"/>
        <v>9.5393344759941101E-2</v>
      </c>
      <c r="N59" s="15">
        <f t="shared" si="3"/>
        <v>0.12411655485630035</v>
      </c>
      <c r="O59" s="15">
        <f t="shared" si="0"/>
        <v>6.740386039018631E-2</v>
      </c>
      <c r="P59" s="15">
        <f t="shared" si="4"/>
        <v>2.9708683490753174E-2</v>
      </c>
      <c r="Q59" s="15">
        <f t="shared" si="4"/>
        <v>3.7695176899433136E-2</v>
      </c>
      <c r="R59" s="15">
        <f t="shared" si="4"/>
        <v>2.0712800323963165E-2</v>
      </c>
      <c r="S59" s="14">
        <f>J59-K59</f>
        <v>7.9765601414343613E-3</v>
      </c>
      <c r="T59" s="15"/>
      <c r="U59" s="13"/>
      <c r="V59" s="2"/>
      <c r="W59" s="2"/>
      <c r="X59" s="2"/>
      <c r="Y59" s="2"/>
      <c r="Z59" s="2"/>
    </row>
    <row r="60" spans="1:26">
      <c r="A60" s="19">
        <v>1963</v>
      </c>
      <c r="B60" s="318">
        <f>'TC2'!G60</f>
        <v>0.67506970465183258</v>
      </c>
      <c r="C60" s="523">
        <f>'TC2'!K60</f>
        <v>0.21977570652961731</v>
      </c>
      <c r="D60" s="524">
        <f>'TC2'!O60</f>
        <v>0.45529399812221527</v>
      </c>
      <c r="E60" s="318">
        <f>'TC2'!S60</f>
        <v>0.32493029534816742</v>
      </c>
      <c r="F60" s="28">
        <f>TC2b!C60</f>
        <v>0.22856307774782181</v>
      </c>
      <c r="G60" s="28">
        <f>TC2b!G60</f>
        <v>0.10268303379416466</v>
      </c>
      <c r="H60" s="28">
        <f>TC2b!K60</f>
        <v>7.2653781622648239E-2</v>
      </c>
      <c r="I60" s="28">
        <f>TC2b!O60</f>
        <v>3.4531936049461365E-2</v>
      </c>
      <c r="J60" s="28">
        <f>TC2b!S60</f>
        <v>1.3246563728898764E-2</v>
      </c>
      <c r="K60" s="28">
        <v>4.9462644226179976E-3</v>
      </c>
      <c r="L60" s="56">
        <f t="shared" si="2"/>
        <v>0.22224726155400276</v>
      </c>
      <c r="M60" s="15">
        <f t="shared" si="3"/>
        <v>9.6367217600345612E-2</v>
      </c>
      <c r="N60" s="15">
        <f t="shared" si="3"/>
        <v>0.12588004395365715</v>
      </c>
      <c r="O60" s="15">
        <f t="shared" si="0"/>
        <v>6.8151097744703293E-2</v>
      </c>
      <c r="P60" s="15">
        <f t="shared" si="4"/>
        <v>3.0029252171516418E-2</v>
      </c>
      <c r="Q60" s="15">
        <f t="shared" si="4"/>
        <v>3.8121845573186874E-2</v>
      </c>
      <c r="R60" s="15">
        <f t="shared" si="4"/>
        <v>2.1285372320562601E-2</v>
      </c>
      <c r="S60" s="14">
        <f t="shared" si="4"/>
        <v>8.3002993062807652E-3</v>
      </c>
      <c r="T60" s="15"/>
      <c r="U60" s="13"/>
      <c r="V60" s="2"/>
      <c r="W60" s="2"/>
      <c r="X60" s="2"/>
      <c r="Y60" s="2"/>
      <c r="Z60" s="2"/>
    </row>
    <row r="61" spans="1:26">
      <c r="A61" s="19">
        <v>1964</v>
      </c>
      <c r="B61" s="325">
        <f>'TC2'!G61</f>
        <v>0.67031267285346985</v>
      </c>
      <c r="C61" s="521">
        <f>'TC2'!K61</f>
        <v>0.21450012922286987</v>
      </c>
      <c r="D61" s="522">
        <f>'TC2'!O61</f>
        <v>0.45581254363059998</v>
      </c>
      <c r="E61" s="319">
        <f>'TC2'!S61</f>
        <v>0.32968732714653015</v>
      </c>
      <c r="F61" s="16">
        <f>TC2b!C61</f>
        <v>0.23235483467578888</v>
      </c>
      <c r="G61" s="16">
        <f>TC2b!G61</f>
        <v>0.10469751805067062</v>
      </c>
      <c r="H61" s="16">
        <f>TC2b!K61</f>
        <v>7.4349470436573029E-2</v>
      </c>
      <c r="I61" s="16">
        <f>TC2b!O61</f>
        <v>3.57973612844944E-2</v>
      </c>
      <c r="J61" s="16">
        <f>TC2b!S61</f>
        <v>1.393456757068634E-2</v>
      </c>
      <c r="K61" s="16">
        <v>5.2498481746105462E-3</v>
      </c>
      <c r="L61" s="56">
        <f t="shared" si="2"/>
        <v>0.22498980909585953</v>
      </c>
      <c r="M61" s="15">
        <f t="shared" si="3"/>
        <v>9.7332492470741272E-2</v>
      </c>
      <c r="N61" s="15">
        <f t="shared" si="3"/>
        <v>0.12765731662511826</v>
      </c>
      <c r="O61" s="15">
        <f t="shared" si="0"/>
        <v>6.8900156766176224E-2</v>
      </c>
      <c r="P61" s="15">
        <f t="shared" si="4"/>
        <v>3.0348047614097595E-2</v>
      </c>
      <c r="Q61" s="15">
        <f t="shared" si="4"/>
        <v>3.8552109152078629E-2</v>
      </c>
      <c r="R61" s="15">
        <f t="shared" si="4"/>
        <v>2.186279371380806E-2</v>
      </c>
      <c r="S61" s="14">
        <f t="shared" si="4"/>
        <v>8.6847193960757942E-3</v>
      </c>
      <c r="T61" s="15"/>
      <c r="U61" s="13"/>
      <c r="V61" s="2"/>
      <c r="W61" s="2"/>
      <c r="X61" s="2"/>
      <c r="Y61" s="2"/>
      <c r="Z61" s="2"/>
    </row>
    <row r="62" spans="1:26">
      <c r="A62" s="19">
        <v>1965</v>
      </c>
      <c r="B62" s="318">
        <f>'TC2'!G62</f>
        <v>0.67327214777469635</v>
      </c>
      <c r="C62" s="523">
        <f>'TC2'!K62</f>
        <v>0.21931338310241699</v>
      </c>
      <c r="D62" s="524">
        <f>'TC2'!O62</f>
        <v>0.45395876467227936</v>
      </c>
      <c r="E62" s="318">
        <f>'TC2'!S62</f>
        <v>0.32672785222530365</v>
      </c>
      <c r="F62" s="28">
        <f>TC2b!C62</f>
        <v>0.22993386536836624</v>
      </c>
      <c r="G62" s="28">
        <f>TC2b!G62</f>
        <v>0.10321642458438873</v>
      </c>
      <c r="H62" s="28">
        <f>TC2b!K62</f>
        <v>7.3387820273637772E-2</v>
      </c>
      <c r="I62" s="28">
        <f>TC2b!O62</f>
        <v>3.5457136109471321E-2</v>
      </c>
      <c r="J62" s="28">
        <f>TC2b!S62</f>
        <v>1.37713891454041E-2</v>
      </c>
      <c r="K62" s="28">
        <v>5.1076480936352647E-3</v>
      </c>
      <c r="L62" s="56">
        <f t="shared" si="2"/>
        <v>0.22351142764091492</v>
      </c>
      <c r="M62" s="15">
        <f t="shared" si="3"/>
        <v>9.6793986856937408E-2</v>
      </c>
      <c r="N62" s="15">
        <f t="shared" si="3"/>
        <v>0.12671744078397751</v>
      </c>
      <c r="O62" s="15">
        <f t="shared" si="0"/>
        <v>6.7759288474917412E-2</v>
      </c>
      <c r="P62" s="15">
        <f t="shared" si="4"/>
        <v>2.9828604310750961E-2</v>
      </c>
      <c r="Q62" s="15">
        <f t="shared" si="4"/>
        <v>3.7930684164166451E-2</v>
      </c>
      <c r="R62" s="15">
        <f t="shared" si="4"/>
        <v>2.1685746964067221E-2</v>
      </c>
      <c r="S62" s="14">
        <f t="shared" si="4"/>
        <v>8.6637410517688349E-3</v>
      </c>
      <c r="T62" s="15"/>
      <c r="U62" s="13"/>
      <c r="V62" s="2"/>
      <c r="W62" s="2"/>
      <c r="X62" s="2"/>
      <c r="Y62" s="2"/>
      <c r="Z62" s="2"/>
    </row>
    <row r="63" spans="1:26">
      <c r="A63" s="19">
        <v>1966</v>
      </c>
      <c r="B63" s="325">
        <f>'TC2'!G63</f>
        <v>0.67622646689414978</v>
      </c>
      <c r="C63" s="521">
        <f>'TC2'!K63</f>
        <v>0.22409945726394653</v>
      </c>
      <c r="D63" s="522">
        <f>'TC2'!O63</f>
        <v>0.45212700963020325</v>
      </c>
      <c r="E63" s="319">
        <f>'TC2'!S63</f>
        <v>0.32377353310585022</v>
      </c>
      <c r="F63" s="16">
        <f>TC2b!C63</f>
        <v>0.22752632200717926</v>
      </c>
      <c r="G63" s="16">
        <f>TC2b!G63</f>
        <v>0.10173679143190384</v>
      </c>
      <c r="H63" s="16">
        <f>TC2b!K63</f>
        <v>7.2428196668624878E-2</v>
      </c>
      <c r="I63" s="16">
        <f>TC2b!O63</f>
        <v>3.5116907209157944E-2</v>
      </c>
      <c r="J63" s="16">
        <f>TC2b!S63</f>
        <v>1.3604738749563694E-2</v>
      </c>
      <c r="K63" s="16">
        <v>4.9906771238198318E-3</v>
      </c>
      <c r="L63" s="56">
        <f t="shared" si="2"/>
        <v>0.22203674167394638</v>
      </c>
      <c r="M63" s="15">
        <f t="shared" si="3"/>
        <v>9.6247211098670959E-2</v>
      </c>
      <c r="N63" s="15">
        <f t="shared" si="3"/>
        <v>0.12578953057527542</v>
      </c>
      <c r="O63" s="15">
        <f t="shared" si="0"/>
        <v>6.6619884222745895E-2</v>
      </c>
      <c r="P63" s="15">
        <f t="shared" si="4"/>
        <v>2.9308594763278961E-2</v>
      </c>
      <c r="Q63" s="15">
        <f t="shared" si="4"/>
        <v>3.7311289459466934E-2</v>
      </c>
      <c r="R63" s="15">
        <f t="shared" si="4"/>
        <v>2.151216845959425E-2</v>
      </c>
      <c r="S63" s="14">
        <f t="shared" si="4"/>
        <v>8.6140616257438622E-3</v>
      </c>
      <c r="T63" s="15"/>
      <c r="U63" s="13"/>
      <c r="V63" s="2"/>
      <c r="W63" s="2"/>
      <c r="X63" s="2"/>
      <c r="Y63" s="2"/>
      <c r="Z63" s="2"/>
    </row>
    <row r="64" spans="1:26">
      <c r="A64" s="19">
        <v>1967</v>
      </c>
      <c r="B64" s="325">
        <f>'TC2'!G64</f>
        <v>0.68801617622375488</v>
      </c>
      <c r="C64" s="521">
        <f>'TC2'!K64</f>
        <v>0.23814338445663452</v>
      </c>
      <c r="D64" s="522">
        <f>'TC2'!O64</f>
        <v>0.44987279176712036</v>
      </c>
      <c r="E64" s="319">
        <f>'TC2'!S64</f>
        <v>0.31198382377624512</v>
      </c>
      <c r="F64" s="16">
        <f>TC2b!C64</f>
        <v>0.2175600565969944</v>
      </c>
      <c r="G64" s="16">
        <f>TC2b!G64</f>
        <v>9.605623222887516E-2</v>
      </c>
      <c r="H64" s="16">
        <f>TC2b!K64</f>
        <v>6.7678779363632202E-2</v>
      </c>
      <c r="I64" s="16">
        <f>TC2b!O64</f>
        <v>3.1644704751670361E-2</v>
      </c>
      <c r="J64" s="16">
        <f>TC2b!S64</f>
        <v>1.1989247985184193E-2</v>
      </c>
      <c r="K64" s="16">
        <v>3.9464268701666257E-3</v>
      </c>
      <c r="L64" s="56">
        <f t="shared" si="2"/>
        <v>0.21592759154736996</v>
      </c>
      <c r="M64" s="15">
        <f t="shared" si="3"/>
        <v>9.4423767179250717E-2</v>
      </c>
      <c r="N64" s="15">
        <f t="shared" si="3"/>
        <v>0.12150382436811924</v>
      </c>
      <c r="O64" s="15">
        <f t="shared" si="0"/>
        <v>6.44115274772048E-2</v>
      </c>
      <c r="P64" s="15">
        <f t="shared" si="4"/>
        <v>2.8377452865242958E-2</v>
      </c>
      <c r="Q64" s="15">
        <f t="shared" si="4"/>
        <v>3.6034074611961842E-2</v>
      </c>
      <c r="R64" s="15">
        <f t="shared" si="4"/>
        <v>1.9655456766486168E-2</v>
      </c>
      <c r="S64" s="14">
        <f t="shared" si="4"/>
        <v>8.042821115017567E-3</v>
      </c>
      <c r="T64" s="15"/>
      <c r="U64" s="13"/>
      <c r="V64" s="2"/>
      <c r="W64" s="2"/>
      <c r="X64" s="2"/>
      <c r="Y64" s="2"/>
      <c r="Z64" s="2"/>
    </row>
    <row r="65" spans="1:26">
      <c r="A65" s="19">
        <v>1968</v>
      </c>
      <c r="B65" s="325">
        <f>'TC2'!G65</f>
        <v>0.69484537839889526</v>
      </c>
      <c r="C65" s="521">
        <f>'TC2'!K65</f>
        <v>0.24396516382694244</v>
      </c>
      <c r="D65" s="522">
        <f>'TC2'!O65</f>
        <v>0.45088021457195282</v>
      </c>
      <c r="E65" s="319">
        <f>'TC2'!S65</f>
        <v>0.30515462160110474</v>
      </c>
      <c r="F65" s="16">
        <f>TC2b!C65</f>
        <v>0.21133257169276476</v>
      </c>
      <c r="G65" s="16">
        <f>TC2b!G65</f>
        <v>9.2759302351623774E-2</v>
      </c>
      <c r="H65" s="16">
        <f>TC2b!K65</f>
        <v>6.5221778117120266E-2</v>
      </c>
      <c r="I65" s="16">
        <f>TC2b!O65</f>
        <v>3.0623633181676269E-2</v>
      </c>
      <c r="J65" s="16">
        <f>TC2b!S65</f>
        <v>1.1767947115004063E-2</v>
      </c>
      <c r="K65" s="16">
        <v>4.0791318850886826E-3</v>
      </c>
      <c r="L65" s="56">
        <f t="shared" si="2"/>
        <v>0.21239531924948096</v>
      </c>
      <c r="M65" s="15">
        <f t="shared" si="3"/>
        <v>9.3822049908339977E-2</v>
      </c>
      <c r="N65" s="15">
        <f t="shared" si="3"/>
        <v>0.11857326934114099</v>
      </c>
      <c r="O65" s="15">
        <f t="shared" si="0"/>
        <v>6.2135669169947505E-2</v>
      </c>
      <c r="P65" s="15">
        <f t="shared" si="4"/>
        <v>2.7537524234503508E-2</v>
      </c>
      <c r="Q65" s="15">
        <f t="shared" si="4"/>
        <v>3.4598144935443997E-2</v>
      </c>
      <c r="R65" s="15">
        <f t="shared" si="4"/>
        <v>1.8855686066672206E-2</v>
      </c>
      <c r="S65" s="14">
        <f t="shared" si="4"/>
        <v>7.68881522991538E-3</v>
      </c>
      <c r="T65" s="15"/>
      <c r="U65" s="13"/>
      <c r="V65" s="2"/>
      <c r="W65" s="2"/>
      <c r="X65" s="2"/>
      <c r="Y65" s="2"/>
      <c r="Z65" s="2"/>
    </row>
    <row r="66" spans="1:26">
      <c r="A66" s="23">
        <v>1969</v>
      </c>
      <c r="B66" s="326">
        <f>'TC2'!G66</f>
        <v>0.7029263898730278</v>
      </c>
      <c r="C66" s="525">
        <f>'TC2'!K66</f>
        <v>0.24991444125771523</v>
      </c>
      <c r="D66" s="526">
        <f>'TC2'!O66</f>
        <v>0.45301194861531258</v>
      </c>
      <c r="E66" s="320">
        <f>'TC2'!S66</f>
        <v>0.2970736101269722</v>
      </c>
      <c r="F66" s="22">
        <f>TC2b!C66</f>
        <v>0.20347883482463658</v>
      </c>
      <c r="G66" s="22">
        <f>TC2b!G66</f>
        <v>8.7514247396029532E-2</v>
      </c>
      <c r="H66" s="22">
        <f>TC2b!K66</f>
        <v>6.1224728589877486E-2</v>
      </c>
      <c r="I66" s="22">
        <f>TC2b!O66</f>
        <v>2.8634155576582998E-2</v>
      </c>
      <c r="J66" s="22">
        <f>TC2b!S66</f>
        <v>1.1131426086649299E-2</v>
      </c>
      <c r="K66" s="22">
        <v>4.4040070037708861E-3</v>
      </c>
      <c r="L66" s="57">
        <f t="shared" si="2"/>
        <v>0.20955936273094267</v>
      </c>
      <c r="M66" s="21">
        <f t="shared" si="3"/>
        <v>9.359477530233562E-2</v>
      </c>
      <c r="N66" s="21">
        <f t="shared" si="3"/>
        <v>0.11596458742860705</v>
      </c>
      <c r="O66" s="21">
        <f t="shared" si="0"/>
        <v>5.8880091819446534E-2</v>
      </c>
      <c r="P66" s="21">
        <f t="shared" si="4"/>
        <v>2.6289518806152046E-2</v>
      </c>
      <c r="Q66" s="21">
        <f t="shared" si="4"/>
        <v>3.2590573013294488E-2</v>
      </c>
      <c r="R66" s="21">
        <f t="shared" si="4"/>
        <v>1.7502729489933699E-2</v>
      </c>
      <c r="S66" s="20">
        <f t="shared" si="4"/>
        <v>6.7274190828784126E-3</v>
      </c>
      <c r="T66" s="15"/>
      <c r="U66" s="13"/>
      <c r="V66" s="2"/>
      <c r="W66" s="2"/>
      <c r="X66" s="2"/>
      <c r="Y66" s="2"/>
      <c r="Z66" s="2"/>
    </row>
    <row r="67" spans="1:26">
      <c r="A67" s="27">
        <v>1970</v>
      </c>
      <c r="B67" s="327">
        <f>'TC2'!G67</f>
        <v>0.70504803024232388</v>
      </c>
      <c r="C67" s="527">
        <f>'TC2'!K67</f>
        <v>0.25235200766474009</v>
      </c>
      <c r="D67" s="528">
        <f>'TC2'!O67</f>
        <v>0.45269602257758379</v>
      </c>
      <c r="E67" s="321">
        <f>'TC2'!S67</f>
        <v>0.29495196975767612</v>
      </c>
      <c r="F67" s="26">
        <f>TC2b!C67</f>
        <v>0.2010189609718509</v>
      </c>
      <c r="G67" s="26">
        <f>TC2b!G67</f>
        <v>8.4887352684745565E-2</v>
      </c>
      <c r="H67" s="26">
        <f>TC2b!K67</f>
        <v>5.8714650513138622E-2</v>
      </c>
      <c r="I67" s="26">
        <f>TC2b!O67</f>
        <v>2.6496111517190002E-2</v>
      </c>
      <c r="J67" s="26">
        <f>TC2b!S67</f>
        <v>9.7476362134329975E-3</v>
      </c>
      <c r="K67" s="26">
        <v>3.2898638635058229E-3</v>
      </c>
      <c r="L67" s="58">
        <f t="shared" si="2"/>
        <v>0.21006461707293056</v>
      </c>
      <c r="M67" s="25">
        <f t="shared" si="3"/>
        <v>9.3933008785825223E-2</v>
      </c>
      <c r="N67" s="25">
        <f t="shared" si="3"/>
        <v>0.11613160828710534</v>
      </c>
      <c r="O67" s="25">
        <f t="shared" si="0"/>
        <v>5.8391241167555563E-2</v>
      </c>
      <c r="P67" s="25">
        <f t="shared" si="4"/>
        <v>2.6172702171606943E-2</v>
      </c>
      <c r="Q67" s="25">
        <f t="shared" si="4"/>
        <v>3.221853899594862E-2</v>
      </c>
      <c r="R67" s="25">
        <f t="shared" si="4"/>
        <v>1.6748475303757004E-2</v>
      </c>
      <c r="S67" s="24">
        <f t="shared" si="4"/>
        <v>6.4577723499271746E-3</v>
      </c>
      <c r="T67" s="15"/>
      <c r="U67" s="13"/>
      <c r="V67" s="2"/>
      <c r="W67" s="2"/>
      <c r="X67" s="2"/>
      <c r="Y67" s="2"/>
      <c r="Z67" s="2"/>
    </row>
    <row r="68" spans="1:26">
      <c r="A68" s="19">
        <v>1971</v>
      </c>
      <c r="B68" s="325">
        <f>'TC2'!G68</f>
        <v>0.70338377496227622</v>
      </c>
      <c r="C68" s="521">
        <f>'TC2'!K68</f>
        <v>0.25084738642908633</v>
      </c>
      <c r="D68" s="522">
        <f>'TC2'!O68</f>
        <v>0.45253638853318989</v>
      </c>
      <c r="E68" s="319">
        <f>'TC2'!S68</f>
        <v>0.29661622503772378</v>
      </c>
      <c r="F68" s="16">
        <f>TC2b!C68</f>
        <v>0.20253739548206795</v>
      </c>
      <c r="G68" s="16">
        <f>TC2b!G68</f>
        <v>8.5458639288845006E-2</v>
      </c>
      <c r="H68" s="16">
        <f>TC2b!K68</f>
        <v>5.9083960004500113E-2</v>
      </c>
      <c r="I68" s="16">
        <f>TC2b!O68</f>
        <v>2.6580330242722994E-2</v>
      </c>
      <c r="J68" s="16">
        <f>TC2b!S68</f>
        <v>9.6411885897396132E-3</v>
      </c>
      <c r="K68" s="16">
        <v>3.3017524138366666E-3</v>
      </c>
      <c r="L68" s="56">
        <f t="shared" si="2"/>
        <v>0.21115758574887877</v>
      </c>
      <c r="M68" s="15">
        <f t="shared" si="3"/>
        <v>9.407882955565583E-2</v>
      </c>
      <c r="N68" s="15">
        <f t="shared" si="3"/>
        <v>0.11707875619322294</v>
      </c>
      <c r="O68" s="15">
        <f t="shared" si="0"/>
        <v>5.8878309046122013E-2</v>
      </c>
      <c r="P68" s="15">
        <f t="shared" si="4"/>
        <v>2.6374679284344893E-2</v>
      </c>
      <c r="Q68" s="15">
        <f t="shared" si="4"/>
        <v>3.250362976177712E-2</v>
      </c>
      <c r="R68" s="15">
        <f t="shared" si="4"/>
        <v>1.693914165298338E-2</v>
      </c>
      <c r="S68" s="14">
        <f t="shared" si="4"/>
        <v>6.3394361759029471E-3</v>
      </c>
      <c r="T68" s="15"/>
      <c r="U68" s="13"/>
      <c r="V68" s="2"/>
      <c r="W68" s="2"/>
      <c r="X68" s="2"/>
      <c r="Y68" s="2"/>
      <c r="Z68" s="2"/>
    </row>
    <row r="69" spans="1:26">
      <c r="A69" s="19">
        <v>1972</v>
      </c>
      <c r="B69" s="325">
        <f>'TC2'!G69</f>
        <v>0.70019993220921606</v>
      </c>
      <c r="C69" s="521">
        <f>'TC2'!K69</f>
        <v>0.25025045551592484</v>
      </c>
      <c r="D69" s="522">
        <f>'TC2'!O69</f>
        <v>0.44994947669329122</v>
      </c>
      <c r="E69" s="319">
        <f>'TC2'!S69</f>
        <v>0.29980006779078394</v>
      </c>
      <c r="F69" s="16">
        <f>TC2b!C69</f>
        <v>0.20531547266364214</v>
      </c>
      <c r="G69" s="16">
        <f>TC2b!G69</f>
        <v>8.6487888178453431E-2</v>
      </c>
      <c r="H69" s="16">
        <f>TC2b!K69</f>
        <v>5.978829017476528E-2</v>
      </c>
      <c r="I69" s="16">
        <f>TC2b!O69</f>
        <v>2.6808545523635985E-2</v>
      </c>
      <c r="J69" s="16">
        <f>TC2b!S69</f>
        <v>9.5900582200556528E-3</v>
      </c>
      <c r="K69" s="16">
        <v>3.5628035156744968E-3</v>
      </c>
      <c r="L69" s="56">
        <f t="shared" si="2"/>
        <v>0.21331217961233051</v>
      </c>
      <c r="M69" s="15">
        <f t="shared" si="3"/>
        <v>9.4484595127141802E-2</v>
      </c>
      <c r="N69" s="15">
        <f t="shared" si="3"/>
        <v>0.11882758448518871</v>
      </c>
      <c r="O69" s="15">
        <f t="shared" si="0"/>
        <v>5.9679342654817447E-2</v>
      </c>
      <c r="P69" s="15">
        <f t="shared" si="4"/>
        <v>2.6699598003688152E-2</v>
      </c>
      <c r="Q69" s="15">
        <f t="shared" si="4"/>
        <v>3.2979744651129295E-2</v>
      </c>
      <c r="R69" s="15">
        <f t="shared" si="4"/>
        <v>1.7218487303580332E-2</v>
      </c>
      <c r="S69" s="14">
        <f t="shared" si="4"/>
        <v>6.027254704381156E-3</v>
      </c>
      <c r="T69" s="15"/>
      <c r="U69" s="13"/>
      <c r="V69" s="2"/>
      <c r="W69" s="2"/>
      <c r="X69" s="2"/>
      <c r="Y69" s="2"/>
      <c r="Z69" s="2"/>
    </row>
    <row r="70" spans="1:26">
      <c r="A70" s="19">
        <v>1973</v>
      </c>
      <c r="B70" s="325">
        <f>'TC2'!G70</f>
        <v>0.69918940225034021</v>
      </c>
      <c r="C70" s="521">
        <f>'TC2'!K70</f>
        <v>0.25251036802364979</v>
      </c>
      <c r="D70" s="522">
        <f>'TC2'!O70</f>
        <v>0.44667903422669042</v>
      </c>
      <c r="E70" s="319">
        <f>'TC2'!S70</f>
        <v>0.30081059774965979</v>
      </c>
      <c r="F70" s="16">
        <f>TC2b!C70</f>
        <v>0.20624622751802235</v>
      </c>
      <c r="G70" s="16">
        <f>TC2b!G70</f>
        <v>8.6489023362901207E-2</v>
      </c>
      <c r="H70" s="16">
        <f>TC2b!K70</f>
        <v>5.9553526282797975E-2</v>
      </c>
      <c r="I70" s="16">
        <f>TC2b!O70</f>
        <v>2.6221898051289827E-2</v>
      </c>
      <c r="J70" s="16">
        <f>TC2b!S70</f>
        <v>8.9392793843217078E-3</v>
      </c>
      <c r="K70" s="16">
        <v>2.9971628448067574E-3</v>
      </c>
      <c r="L70" s="56">
        <f t="shared" si="2"/>
        <v>0.21432157438675858</v>
      </c>
      <c r="M70" s="15">
        <f t="shared" si="3"/>
        <v>9.456437023163744E-2</v>
      </c>
      <c r="N70" s="15">
        <f t="shared" si="3"/>
        <v>0.11975720415512114</v>
      </c>
      <c r="O70" s="15">
        <f t="shared" si="0"/>
        <v>6.026712531161138E-2</v>
      </c>
      <c r="P70" s="15">
        <f t="shared" si="4"/>
        <v>2.6935497080103232E-2</v>
      </c>
      <c r="Q70" s="15">
        <f t="shared" si="4"/>
        <v>3.3331628231508148E-2</v>
      </c>
      <c r="R70" s="15">
        <f t="shared" si="4"/>
        <v>1.7282618666968119E-2</v>
      </c>
      <c r="S70" s="14">
        <f t="shared" si="4"/>
        <v>5.9421165395149508E-3</v>
      </c>
      <c r="T70" s="15"/>
      <c r="U70" s="13"/>
      <c r="V70" s="2"/>
      <c r="W70" s="2"/>
      <c r="X70" s="2"/>
      <c r="Y70" s="2"/>
      <c r="Z70" s="2"/>
    </row>
    <row r="71" spans="1:26">
      <c r="A71" s="19">
        <v>1974</v>
      </c>
      <c r="B71" s="325">
        <f>'TC2'!G71</f>
        <v>0.7036939952740795</v>
      </c>
      <c r="C71" s="521">
        <f>'TC2'!K71</f>
        <v>0.2567677942897717</v>
      </c>
      <c r="D71" s="522">
        <f>'TC2'!O71</f>
        <v>0.4469262009843078</v>
      </c>
      <c r="E71" s="319">
        <f>'TC2'!S71</f>
        <v>0.2963060047259205</v>
      </c>
      <c r="F71" s="16">
        <f>TC2b!C71</f>
        <v>0.20206739765785642</v>
      </c>
      <c r="G71" s="16">
        <f>TC2b!G71</f>
        <v>8.4209321462935804E-2</v>
      </c>
      <c r="H71" s="16">
        <f>TC2b!K71</f>
        <v>5.7820912435772698E-2</v>
      </c>
      <c r="I71" s="16">
        <f>TC2b!O71</f>
        <v>2.5296212789214678E-2</v>
      </c>
      <c r="J71" s="16">
        <f>TC2b!S71</f>
        <v>8.4111136736737535E-3</v>
      </c>
      <c r="K71" s="16">
        <v>2.6290100550562718E-3</v>
      </c>
      <c r="L71" s="56">
        <f t="shared" si="2"/>
        <v>0.2120966832629847</v>
      </c>
      <c r="M71" s="15">
        <f t="shared" si="3"/>
        <v>9.4238607068064084E-2</v>
      </c>
      <c r="N71" s="15">
        <f t="shared" si="3"/>
        <v>0.11785807619492061</v>
      </c>
      <c r="O71" s="15">
        <f t="shared" si="0"/>
        <v>5.8913108673721126E-2</v>
      </c>
      <c r="P71" s="15">
        <f t="shared" si="4"/>
        <v>2.6388409027163107E-2</v>
      </c>
      <c r="Q71" s="15">
        <f t="shared" si="4"/>
        <v>3.252469964655802E-2</v>
      </c>
      <c r="R71" s="15">
        <f t="shared" si="4"/>
        <v>1.6885099115540925E-2</v>
      </c>
      <c r="S71" s="14">
        <f t="shared" si="4"/>
        <v>5.7821036186174821E-3</v>
      </c>
      <c r="T71" s="15"/>
      <c r="U71" s="13"/>
      <c r="V71" s="2"/>
      <c r="W71" s="2"/>
      <c r="X71" s="2"/>
      <c r="Y71" s="2"/>
      <c r="Z71" s="2"/>
    </row>
    <row r="72" spans="1:26">
      <c r="A72" s="19">
        <v>1975</v>
      </c>
      <c r="B72" s="325">
        <f>'TC2'!G72</f>
        <v>0.70369892055714445</v>
      </c>
      <c r="C72" s="521">
        <f>'TC2'!K72</f>
        <v>0.25672216335897247</v>
      </c>
      <c r="D72" s="522">
        <f>'TC2'!O72</f>
        <v>0.44697675719817198</v>
      </c>
      <c r="E72" s="319">
        <f>'TC2'!S72</f>
        <v>0.29630107944285555</v>
      </c>
      <c r="F72" s="16">
        <f>TC2b!C72</f>
        <v>0.20195431824123489</v>
      </c>
      <c r="G72" s="16">
        <f>TC2b!G72</f>
        <v>8.4134438639836162E-2</v>
      </c>
      <c r="H72" s="16">
        <f>TC2b!K72</f>
        <v>5.7823243547261427E-2</v>
      </c>
      <c r="I72" s="16">
        <f>TC2b!O72</f>
        <v>2.546082661966409E-2</v>
      </c>
      <c r="J72" s="16">
        <f>TC2b!S72</f>
        <v>8.6401422828998875E-3</v>
      </c>
      <c r="K72" s="16">
        <v>3.0221333478141115E-3</v>
      </c>
      <c r="L72" s="56">
        <f t="shared" si="2"/>
        <v>0.21216664080301939</v>
      </c>
      <c r="M72" s="15">
        <f t="shared" si="3"/>
        <v>9.4346761201620666E-2</v>
      </c>
      <c r="N72" s="15">
        <f t="shared" si="3"/>
        <v>0.11781987960139872</v>
      </c>
      <c r="O72" s="15">
        <f t="shared" si="0"/>
        <v>5.8673612020172072E-2</v>
      </c>
      <c r="P72" s="15">
        <f t="shared" si="4"/>
        <v>2.6311195092574735E-2</v>
      </c>
      <c r="Q72" s="15">
        <f t="shared" si="4"/>
        <v>3.2362416927597337E-2</v>
      </c>
      <c r="R72" s="15">
        <f t="shared" si="4"/>
        <v>1.6820684336764202E-2</v>
      </c>
      <c r="S72" s="14">
        <f t="shared" si="4"/>
        <v>5.618008935085776E-3</v>
      </c>
      <c r="T72" s="15"/>
      <c r="U72" s="13"/>
      <c r="V72" s="2"/>
      <c r="W72" s="2"/>
      <c r="X72" s="2"/>
      <c r="Y72" s="2"/>
      <c r="Z72" s="2"/>
    </row>
    <row r="73" spans="1:26">
      <c r="A73" s="19">
        <v>1976</v>
      </c>
      <c r="B73" s="325">
        <f>'TC2'!G73</f>
        <v>0.70388270600369651</v>
      </c>
      <c r="C73" s="521">
        <f>'TC2'!K73</f>
        <v>0.25773316899926613</v>
      </c>
      <c r="D73" s="522">
        <f>'TC2'!O73</f>
        <v>0.44614953700443039</v>
      </c>
      <c r="E73" s="319">
        <f>'TC2'!S73</f>
        <v>0.29611729399630349</v>
      </c>
      <c r="F73" s="16">
        <f>TC2b!C73</f>
        <v>0.20169138862588909</v>
      </c>
      <c r="G73" s="16">
        <f>TC2b!G73</f>
        <v>8.3880229295779429E-2</v>
      </c>
      <c r="H73" s="16">
        <f>TC2b!K73</f>
        <v>5.7658814591363239E-2</v>
      </c>
      <c r="I73" s="16">
        <f>TC2b!O73</f>
        <v>2.5365717805723165E-2</v>
      </c>
      <c r="J73" s="16">
        <f>TC2b!S73</f>
        <v>8.7293621931365806E-3</v>
      </c>
      <c r="K73" s="16">
        <v>2.898276866852879E-3</v>
      </c>
      <c r="L73" s="56">
        <f t="shared" si="2"/>
        <v>0.21223706470052406</v>
      </c>
      <c r="M73" s="15">
        <f t="shared" si="3"/>
        <v>9.4425905370414398E-2</v>
      </c>
      <c r="N73" s="15">
        <f t="shared" si="3"/>
        <v>0.11781115933010966</v>
      </c>
      <c r="O73" s="15">
        <f t="shared" si="0"/>
        <v>5.8514511490056265E-2</v>
      </c>
      <c r="P73" s="15">
        <f t="shared" si="4"/>
        <v>2.622141470441619E-2</v>
      </c>
      <c r="Q73" s="15">
        <f t="shared" si="4"/>
        <v>3.2293096785640074E-2</v>
      </c>
      <c r="R73" s="15">
        <f t="shared" si="4"/>
        <v>1.6636355612586584E-2</v>
      </c>
      <c r="S73" s="14">
        <f t="shared" si="4"/>
        <v>5.8310853262837012E-3</v>
      </c>
      <c r="T73" s="15"/>
      <c r="U73" s="13"/>
      <c r="V73" s="2"/>
      <c r="W73" s="2"/>
      <c r="X73" s="2"/>
      <c r="Y73" s="2"/>
      <c r="Z73" s="2"/>
    </row>
    <row r="74" spans="1:26">
      <c r="A74" s="19">
        <v>1977</v>
      </c>
      <c r="B74" s="325">
        <f>'TC2'!G74</f>
        <v>0.70053282674086859</v>
      </c>
      <c r="C74" s="521">
        <f>'TC2'!K74</f>
        <v>0.25606545875467646</v>
      </c>
      <c r="D74" s="522">
        <f>'TC2'!O74</f>
        <v>0.44446736798619213</v>
      </c>
      <c r="E74" s="319">
        <f>'TC2'!S74</f>
        <v>0.29946717325913141</v>
      </c>
      <c r="F74" s="16">
        <f>TC2b!C74</f>
        <v>0.20495260122890002</v>
      </c>
      <c r="G74" s="16">
        <f>TC2b!G74</f>
        <v>8.5985069722307017E-2</v>
      </c>
      <c r="H74" s="16">
        <f>TC2b!K74</f>
        <v>5.9445033024299931E-2</v>
      </c>
      <c r="I74" s="16">
        <f>TC2b!O74</f>
        <v>2.6476921537841314E-2</v>
      </c>
      <c r="J74" s="16">
        <f>TC2b!S74</f>
        <v>9.2210635271889885E-3</v>
      </c>
      <c r="K74" s="16">
        <v>3.1967838423754714E-3</v>
      </c>
      <c r="L74" s="56">
        <f t="shared" si="2"/>
        <v>0.2134821035368244</v>
      </c>
      <c r="M74" s="15">
        <f t="shared" si="3"/>
        <v>9.4514572030231392E-2</v>
      </c>
      <c r="N74" s="15">
        <f t="shared" si="3"/>
        <v>0.11896753150659301</v>
      </c>
      <c r="O74" s="15">
        <f t="shared" ref="O74:O110" si="5">G74-I74</f>
        <v>5.9508148184465703E-2</v>
      </c>
      <c r="P74" s="15">
        <f t="shared" ref="P74:S109" si="6">G74-H74</f>
        <v>2.6540036698007086E-2</v>
      </c>
      <c r="Q74" s="15">
        <f t="shared" si="6"/>
        <v>3.2968111486458618E-2</v>
      </c>
      <c r="R74" s="15">
        <f t="shared" si="6"/>
        <v>1.7255858010652325E-2</v>
      </c>
      <c r="S74" s="14">
        <f t="shared" si="6"/>
        <v>6.0242796848135171E-3</v>
      </c>
      <c r="T74" s="15"/>
      <c r="U74" s="13"/>
      <c r="V74" s="2"/>
      <c r="W74" s="2"/>
      <c r="X74" s="2"/>
      <c r="Y74" s="2"/>
      <c r="Z74" s="2"/>
    </row>
    <row r="75" spans="1:26">
      <c r="A75" s="19">
        <v>1978</v>
      </c>
      <c r="B75" s="325">
        <f>'TC2'!G75</f>
        <v>0.69788672103467775</v>
      </c>
      <c r="C75" s="521">
        <f>'TC2'!K75</f>
        <v>0.25447503494719115</v>
      </c>
      <c r="D75" s="522">
        <f>'TC2'!O75</f>
        <v>0.4434116860874866</v>
      </c>
      <c r="E75" s="319">
        <f>'TC2'!S75</f>
        <v>0.30211327896532225</v>
      </c>
      <c r="F75" s="16">
        <f>TC2b!C75</f>
        <v>0.20744801402954938</v>
      </c>
      <c r="G75" s="16">
        <f>TC2b!G75</f>
        <v>8.8024218939337207E-2</v>
      </c>
      <c r="H75" s="16">
        <f>TC2b!K75</f>
        <v>6.1419915917155343E-2</v>
      </c>
      <c r="I75" s="16">
        <f>TC2b!O75</f>
        <v>2.7970619971385835E-2</v>
      </c>
      <c r="J75" s="16">
        <f>TC2b!S75</f>
        <v>9.9484102267082264E-3</v>
      </c>
      <c r="K75" s="16">
        <v>3.0976198739151358E-3</v>
      </c>
      <c r="L75" s="56">
        <f t="shared" ref="L75:L110" si="7">E75-G75</f>
        <v>0.21408906002598505</v>
      </c>
      <c r="M75" s="15">
        <f t="shared" ref="M75:N110" si="8">E75-F75</f>
        <v>9.4665264935772875E-2</v>
      </c>
      <c r="N75" s="15">
        <f t="shared" si="8"/>
        <v>0.11942379509021217</v>
      </c>
      <c r="O75" s="15">
        <f t="shared" si="5"/>
        <v>6.0053598967951372E-2</v>
      </c>
      <c r="P75" s="15">
        <f t="shared" si="6"/>
        <v>2.6604303022181863E-2</v>
      </c>
      <c r="Q75" s="15">
        <f t="shared" si="6"/>
        <v>3.3449295945769508E-2</v>
      </c>
      <c r="R75" s="15">
        <f t="shared" si="6"/>
        <v>1.8022209744677609E-2</v>
      </c>
      <c r="S75" s="14">
        <f t="shared" si="6"/>
        <v>6.8507903527930906E-3</v>
      </c>
      <c r="T75" s="15"/>
      <c r="U75" s="13"/>
      <c r="V75" s="2"/>
      <c r="W75" s="2"/>
      <c r="X75" s="2"/>
      <c r="Y75" s="2"/>
      <c r="Z75" s="2"/>
    </row>
    <row r="76" spans="1:26">
      <c r="A76" s="23">
        <v>1979</v>
      </c>
      <c r="B76" s="326">
        <f>'TC2'!G76</f>
        <v>0.69627609848976135</v>
      </c>
      <c r="C76" s="525">
        <f>'TC2'!K76</f>
        <v>0.25530308485031128</v>
      </c>
      <c r="D76" s="526">
        <f>'TC2'!O76</f>
        <v>0.44097301363945007</v>
      </c>
      <c r="E76" s="320">
        <f>'TC2'!S76</f>
        <v>0.30372390151023865</v>
      </c>
      <c r="F76" s="22">
        <f>TC2b!C76</f>
        <v>0.21015554666519165</v>
      </c>
      <c r="G76" s="22">
        <f>TC2b!G76</f>
        <v>9.1394543647766113E-2</v>
      </c>
      <c r="H76" s="22">
        <f>TC2b!K76</f>
        <v>6.4811594784259796E-2</v>
      </c>
      <c r="I76" s="22">
        <f>TC2b!O76</f>
        <v>3.0888371169567108E-2</v>
      </c>
      <c r="J76" s="22">
        <f>TC2b!S76</f>
        <v>1.168143842369318E-2</v>
      </c>
      <c r="K76" s="22">
        <v>4.4037914589205619E-3</v>
      </c>
      <c r="L76" s="57">
        <f t="shared" si="7"/>
        <v>0.21232935786247253</v>
      </c>
      <c r="M76" s="21">
        <f t="shared" si="8"/>
        <v>9.3568354845046997E-2</v>
      </c>
      <c r="N76" s="21">
        <f t="shared" si="8"/>
        <v>0.11876100301742554</v>
      </c>
      <c r="O76" s="21">
        <f t="shared" si="5"/>
        <v>6.0506172478199005E-2</v>
      </c>
      <c r="P76" s="21">
        <f t="shared" si="6"/>
        <v>2.6582948863506317E-2</v>
      </c>
      <c r="Q76" s="21">
        <f t="shared" si="6"/>
        <v>3.3923223614692688E-2</v>
      </c>
      <c r="R76" s="21">
        <f t="shared" si="6"/>
        <v>1.9206932745873928E-2</v>
      </c>
      <c r="S76" s="20">
        <f t="shared" si="6"/>
        <v>7.2776469647726182E-3</v>
      </c>
      <c r="T76" s="15"/>
      <c r="U76" s="13"/>
      <c r="V76" s="2"/>
      <c r="W76" s="2"/>
      <c r="X76" s="2"/>
      <c r="Y76" s="2"/>
      <c r="Z76" s="2"/>
    </row>
    <row r="77" spans="1:26">
      <c r="A77" s="27">
        <v>1980</v>
      </c>
      <c r="B77" s="327">
        <f>'TC2'!G77</f>
        <v>0.70411154627799988</v>
      </c>
      <c r="C77" s="527">
        <f>'TC2'!K77</f>
        <v>0.25640022754669189</v>
      </c>
      <c r="D77" s="528">
        <f>'TC2'!O77</f>
        <v>0.44771131873130798</v>
      </c>
      <c r="E77" s="321">
        <f>'TC2'!S77</f>
        <v>0.29588845372200012</v>
      </c>
      <c r="F77" s="26">
        <f>TC2b!C77</f>
        <v>0.20167680084705353</v>
      </c>
      <c r="G77" s="26">
        <f>TC2b!G77</f>
        <v>8.5684642195701599E-2</v>
      </c>
      <c r="H77" s="26">
        <f>TC2b!K77</f>
        <v>6.0164827853441238E-2</v>
      </c>
      <c r="I77" s="26">
        <f>TC2b!O77</f>
        <v>2.7645653113722801E-2</v>
      </c>
      <c r="J77" s="26">
        <f>TC2b!S77</f>
        <v>9.6682058647274971E-3</v>
      </c>
      <c r="K77" s="26">
        <v>3.0802474435680594E-3</v>
      </c>
      <c r="L77" s="58">
        <f t="shared" si="7"/>
        <v>0.21020381152629852</v>
      </c>
      <c r="M77" s="25">
        <f t="shared" si="8"/>
        <v>9.4211652874946594E-2</v>
      </c>
      <c r="N77" s="25">
        <f t="shared" si="8"/>
        <v>0.11599215865135193</v>
      </c>
      <c r="O77" s="25">
        <f t="shared" si="5"/>
        <v>5.8038989081978798E-2</v>
      </c>
      <c r="P77" s="25">
        <f t="shared" si="6"/>
        <v>2.5519814342260361E-2</v>
      </c>
      <c r="Q77" s="25">
        <f t="shared" si="6"/>
        <v>3.2519174739718437E-2</v>
      </c>
      <c r="R77" s="25">
        <f t="shared" si="6"/>
        <v>1.7977447248995304E-2</v>
      </c>
      <c r="S77" s="24">
        <f t="shared" si="6"/>
        <v>6.5879584211594377E-3</v>
      </c>
      <c r="T77" s="15"/>
      <c r="U77" s="13"/>
      <c r="V77" s="2"/>
      <c r="W77" s="2"/>
      <c r="X77" s="2"/>
      <c r="Y77" s="2"/>
      <c r="Z77" s="2"/>
    </row>
    <row r="78" spans="1:26">
      <c r="A78" s="19">
        <v>1981</v>
      </c>
      <c r="B78" s="325">
        <f>'TC2'!G78</f>
        <v>0.69450119137763977</v>
      </c>
      <c r="C78" s="521">
        <f>'TC2'!K78</f>
        <v>0.25074797868728638</v>
      </c>
      <c r="D78" s="522">
        <f>'TC2'!O78</f>
        <v>0.44375321269035339</v>
      </c>
      <c r="E78" s="319">
        <f>'TC2'!S78</f>
        <v>0.30549880862236023</v>
      </c>
      <c r="F78" s="16">
        <f>TC2b!C78</f>
        <v>0.21083419024944305</v>
      </c>
      <c r="G78" s="16">
        <f>TC2b!G78</f>
        <v>9.2760540544986725E-2</v>
      </c>
      <c r="H78" s="16">
        <f>TC2b!K78</f>
        <v>6.6362939774990082E-2</v>
      </c>
      <c r="I78" s="16">
        <f>TC2b!O78</f>
        <v>3.1754404306411743E-2</v>
      </c>
      <c r="J78" s="16">
        <f>TC2b!S78</f>
        <v>1.1536963284015656E-2</v>
      </c>
      <c r="K78" s="16">
        <v>3.9164694799254185E-3</v>
      </c>
      <c r="L78" s="56">
        <f t="shared" si="7"/>
        <v>0.2127382680773735</v>
      </c>
      <c r="M78" s="15">
        <f t="shared" si="8"/>
        <v>9.4664618372917175E-2</v>
      </c>
      <c r="N78" s="15">
        <f t="shared" si="8"/>
        <v>0.11807364970445633</v>
      </c>
      <c r="O78" s="15">
        <f t="shared" si="5"/>
        <v>6.1006136238574982E-2</v>
      </c>
      <c r="P78" s="15">
        <f t="shared" si="6"/>
        <v>2.6397600769996643E-2</v>
      </c>
      <c r="Q78" s="15">
        <f t="shared" si="6"/>
        <v>3.4608535468578339E-2</v>
      </c>
      <c r="R78" s="15">
        <f t="shared" si="6"/>
        <v>2.0217441022396088E-2</v>
      </c>
      <c r="S78" s="14">
        <f t="shared" si="6"/>
        <v>7.620493804090237E-3</v>
      </c>
      <c r="T78" s="15"/>
      <c r="U78" s="13"/>
      <c r="V78" s="2"/>
      <c r="W78" s="2"/>
      <c r="X78" s="2"/>
      <c r="Y78" s="2"/>
      <c r="Z78" s="2"/>
    </row>
    <row r="79" spans="1:26">
      <c r="A79" s="19">
        <v>1982</v>
      </c>
      <c r="B79" s="325">
        <f>'TC2'!G79</f>
        <v>0.69113197922706604</v>
      </c>
      <c r="C79" s="521">
        <f>'TC2'!K79</f>
        <v>0.24354660511016846</v>
      </c>
      <c r="D79" s="522">
        <f>'TC2'!O79</f>
        <v>0.44758537411689758</v>
      </c>
      <c r="E79" s="319">
        <f>'TC2'!S79</f>
        <v>0.30886802077293396</v>
      </c>
      <c r="F79" s="16">
        <f>TC2b!C79</f>
        <v>0.21297821402549744</v>
      </c>
      <c r="G79" s="16">
        <f>TC2b!G79</f>
        <v>9.415377676486969E-2</v>
      </c>
      <c r="H79" s="16">
        <f>TC2b!K79</f>
        <v>6.7910440266132355E-2</v>
      </c>
      <c r="I79" s="16">
        <f>TC2b!O79</f>
        <v>3.3213101327419281E-2</v>
      </c>
      <c r="J79" s="16">
        <f>TC2b!S79</f>
        <v>1.2412231415510178E-2</v>
      </c>
      <c r="K79" s="16">
        <v>3.9926634862291052E-3</v>
      </c>
      <c r="L79" s="56">
        <f t="shared" si="7"/>
        <v>0.21471424400806427</v>
      </c>
      <c r="M79" s="15">
        <f t="shared" si="8"/>
        <v>9.5889806747436523E-2</v>
      </c>
      <c r="N79" s="15">
        <f t="shared" si="8"/>
        <v>0.11882443726062775</v>
      </c>
      <c r="O79" s="15">
        <f t="shared" si="5"/>
        <v>6.0940675437450409E-2</v>
      </c>
      <c r="P79" s="15">
        <f t="shared" si="6"/>
        <v>2.6243336498737335E-2</v>
      </c>
      <c r="Q79" s="15">
        <f t="shared" si="6"/>
        <v>3.4697338938713074E-2</v>
      </c>
      <c r="R79" s="15">
        <f t="shared" si="6"/>
        <v>2.0800869911909103E-2</v>
      </c>
      <c r="S79" s="14">
        <f t="shared" si="6"/>
        <v>8.4195679292810716E-3</v>
      </c>
      <c r="T79" s="15"/>
      <c r="U79" s="13"/>
      <c r="V79" s="2"/>
      <c r="W79" s="2"/>
      <c r="X79" s="2"/>
      <c r="Y79" s="2"/>
      <c r="Z79" s="2"/>
    </row>
    <row r="80" spans="1:26">
      <c r="A80" s="19">
        <v>1983</v>
      </c>
      <c r="B80" s="325">
        <f>'TC2'!G80</f>
        <v>0.68405699729919434</v>
      </c>
      <c r="C80" s="521">
        <f>'TC2'!K80</f>
        <v>0.23477107286453247</v>
      </c>
      <c r="D80" s="522">
        <f>'TC2'!O80</f>
        <v>0.44928592443466187</v>
      </c>
      <c r="E80" s="319">
        <f>'TC2'!S80</f>
        <v>0.31594300270080566</v>
      </c>
      <c r="F80" s="16">
        <f>TC2b!C80</f>
        <v>0.2180924117565155</v>
      </c>
      <c r="G80" s="16">
        <f>TC2b!G80</f>
        <v>9.7093850374221802E-2</v>
      </c>
      <c r="H80" s="16">
        <f>TC2b!K80</f>
        <v>6.979428231716156E-2</v>
      </c>
      <c r="I80" s="16">
        <f>TC2b!O80</f>
        <v>3.339768573641777E-2</v>
      </c>
      <c r="J80" s="16">
        <f>TC2b!S80</f>
        <v>1.1935989372432232E-2</v>
      </c>
      <c r="K80" s="16">
        <v>3.8217987410298945E-3</v>
      </c>
      <c r="L80" s="56">
        <f t="shared" si="7"/>
        <v>0.21884915232658386</v>
      </c>
      <c r="M80" s="15">
        <f t="shared" si="8"/>
        <v>9.7850590944290161E-2</v>
      </c>
      <c r="N80" s="15">
        <f t="shared" si="8"/>
        <v>0.1209985613822937</v>
      </c>
      <c r="O80" s="15">
        <f t="shared" si="5"/>
        <v>6.3696164637804031E-2</v>
      </c>
      <c r="P80" s="15">
        <f t="shared" si="6"/>
        <v>2.7299568057060242E-2</v>
      </c>
      <c r="Q80" s="15">
        <f t="shared" si="6"/>
        <v>3.639659658074379E-2</v>
      </c>
      <c r="R80" s="15">
        <f t="shared" si="6"/>
        <v>2.1461696363985538E-2</v>
      </c>
      <c r="S80" s="14">
        <f t="shared" si="6"/>
        <v>8.114190631402337E-3</v>
      </c>
      <c r="T80" s="15"/>
      <c r="U80" s="13"/>
      <c r="V80" s="2"/>
      <c r="W80" s="2"/>
      <c r="X80" s="2"/>
      <c r="Y80" s="2"/>
      <c r="Z80" s="2"/>
    </row>
    <row r="81" spans="1:26">
      <c r="A81" s="19">
        <v>1984</v>
      </c>
      <c r="B81" s="325">
        <f>'TC2'!G81</f>
        <v>0.6684783399105072</v>
      </c>
      <c r="C81" s="521">
        <f>'TC2'!K81</f>
        <v>0.22622406482696533</v>
      </c>
      <c r="D81" s="522">
        <f>'TC2'!O81</f>
        <v>0.44225427508354187</v>
      </c>
      <c r="E81" s="319">
        <f>'TC2'!S81</f>
        <v>0.3315216600894928</v>
      </c>
      <c r="F81" s="16">
        <f>TC2b!C81</f>
        <v>0.23284605145454407</v>
      </c>
      <c r="G81" s="16">
        <f>TC2b!G81</f>
        <v>0.10806571692228317</v>
      </c>
      <c r="H81" s="16">
        <f>TC2b!K81</f>
        <v>7.8901298344135284E-2</v>
      </c>
      <c r="I81" s="16">
        <f>TC2b!O81</f>
        <v>3.9447356015443802E-2</v>
      </c>
      <c r="J81" s="16">
        <f>TC2b!S81</f>
        <v>1.4322672970592976E-2</v>
      </c>
      <c r="K81" s="16">
        <v>4.8586343007577222E-3</v>
      </c>
      <c r="L81" s="56">
        <f t="shared" si="7"/>
        <v>0.22345594316720963</v>
      </c>
      <c r="M81" s="15">
        <f t="shared" si="8"/>
        <v>9.867560863494873E-2</v>
      </c>
      <c r="N81" s="15">
        <f t="shared" si="8"/>
        <v>0.12478033453226089</v>
      </c>
      <c r="O81" s="15">
        <f t="shared" si="5"/>
        <v>6.8618360906839371E-2</v>
      </c>
      <c r="P81" s="15">
        <f t="shared" si="6"/>
        <v>2.9164418578147888E-2</v>
      </c>
      <c r="Q81" s="15">
        <f t="shared" si="6"/>
        <v>3.9453942328691483E-2</v>
      </c>
      <c r="R81" s="15">
        <f t="shared" si="6"/>
        <v>2.5124683044850826E-2</v>
      </c>
      <c r="S81" s="14">
        <f t="shared" si="6"/>
        <v>9.4640386698352542E-3</v>
      </c>
      <c r="T81" s="15"/>
      <c r="U81" s="13"/>
      <c r="V81" s="2"/>
      <c r="W81" s="2"/>
      <c r="X81" s="2"/>
      <c r="Y81" s="2"/>
      <c r="Z81" s="2"/>
    </row>
    <row r="82" spans="1:26">
      <c r="A82" s="19">
        <v>1985</v>
      </c>
      <c r="B82" s="325">
        <f>'TC2'!G82</f>
        <v>0.67079216241836548</v>
      </c>
      <c r="C82" s="521">
        <f>'TC2'!K82</f>
        <v>0.22669011354446411</v>
      </c>
      <c r="D82" s="522">
        <f>'TC2'!O82</f>
        <v>0.44410204887390137</v>
      </c>
      <c r="E82" s="319">
        <f>'TC2'!S82</f>
        <v>0.32920783758163452</v>
      </c>
      <c r="F82" s="16">
        <f>TC2b!C82</f>
        <v>0.23065434396266937</v>
      </c>
      <c r="G82" s="16">
        <f>TC2b!G82</f>
        <v>0.10700137913227081</v>
      </c>
      <c r="H82" s="16">
        <f>TC2b!K82</f>
        <v>7.8345887362957001E-2</v>
      </c>
      <c r="I82" s="16">
        <f>TC2b!O82</f>
        <v>3.8526229560375214E-2</v>
      </c>
      <c r="J82" s="16">
        <f>TC2b!S82</f>
        <v>1.3161777518689632E-2</v>
      </c>
      <c r="K82" s="16">
        <v>1.3323465845964898E-3</v>
      </c>
      <c r="L82" s="56">
        <f t="shared" si="7"/>
        <v>0.22220645844936371</v>
      </c>
      <c r="M82" s="15">
        <f t="shared" si="8"/>
        <v>9.8553493618965149E-2</v>
      </c>
      <c r="N82" s="15">
        <f t="shared" si="8"/>
        <v>0.12365296483039856</v>
      </c>
      <c r="O82" s="15">
        <f t="shared" si="5"/>
        <v>6.8475149571895599E-2</v>
      </c>
      <c r="P82" s="15">
        <f t="shared" si="6"/>
        <v>2.8655491769313812E-2</v>
      </c>
      <c r="Q82" s="15">
        <f t="shared" si="6"/>
        <v>3.9819657802581787E-2</v>
      </c>
      <c r="R82" s="15">
        <f t="shared" si="6"/>
        <v>2.5364452041685581E-2</v>
      </c>
      <c r="S82" s="14">
        <f t="shared" si="6"/>
        <v>1.1829430934093143E-2</v>
      </c>
      <c r="T82" s="15"/>
      <c r="U82" s="13"/>
      <c r="V82" s="2"/>
      <c r="W82" s="2"/>
      <c r="X82" s="2"/>
      <c r="Y82" s="2"/>
      <c r="Z82" s="2"/>
    </row>
    <row r="83" spans="1:26">
      <c r="A83" s="19">
        <v>1986</v>
      </c>
      <c r="B83" s="325">
        <f>'TC2'!G83</f>
        <v>0.67771533131599426</v>
      </c>
      <c r="C83" s="521">
        <f>'TC2'!K83</f>
        <v>0.22706013917922974</v>
      </c>
      <c r="D83" s="522">
        <f>'TC2'!O83</f>
        <v>0.45065519213676453</v>
      </c>
      <c r="E83" s="319">
        <f>'TC2'!S83</f>
        <v>0.32228466868400574</v>
      </c>
      <c r="F83" s="16">
        <f>TC2b!C83</f>
        <v>0.22324788570404053</v>
      </c>
      <c r="G83" s="16">
        <f>TC2b!G83</f>
        <v>9.9708005785942078E-2</v>
      </c>
      <c r="H83" s="16">
        <f>TC2b!K83</f>
        <v>7.1118816733360291E-2</v>
      </c>
      <c r="I83" s="16">
        <f>TC2b!O83</f>
        <v>3.2573111355304718E-2</v>
      </c>
      <c r="J83" s="16">
        <f>TC2b!S83</f>
        <v>1.0958768427371979E-2</v>
      </c>
      <c r="K83" s="16">
        <v>3.5490729317179119E-3</v>
      </c>
      <c r="L83" s="56">
        <f t="shared" si="7"/>
        <v>0.22257666289806366</v>
      </c>
      <c r="M83" s="15">
        <f t="shared" si="8"/>
        <v>9.903678297996521E-2</v>
      </c>
      <c r="N83" s="15">
        <f t="shared" si="8"/>
        <v>0.12353987991809845</v>
      </c>
      <c r="O83" s="15">
        <f t="shared" si="5"/>
        <v>6.713489443063736E-2</v>
      </c>
      <c r="P83" s="15">
        <f t="shared" si="6"/>
        <v>2.8589189052581787E-2</v>
      </c>
      <c r="Q83" s="15">
        <f t="shared" si="6"/>
        <v>3.8545705378055573E-2</v>
      </c>
      <c r="R83" s="15">
        <f t="shared" si="6"/>
        <v>2.1614342927932739E-2</v>
      </c>
      <c r="S83" s="14">
        <f t="shared" si="6"/>
        <v>7.4096954956540673E-3</v>
      </c>
      <c r="T83" s="15"/>
      <c r="U83" s="13"/>
      <c r="V83" s="2"/>
      <c r="W83" s="2"/>
      <c r="X83" s="2"/>
      <c r="Y83" s="2"/>
      <c r="Z83" s="2"/>
    </row>
    <row r="84" spans="1:26">
      <c r="A84" s="19">
        <v>1987</v>
      </c>
      <c r="B84" s="325">
        <f>'TC2'!G84</f>
        <v>0.67035326361656189</v>
      </c>
      <c r="C84" s="521">
        <f>'TC2'!K84</f>
        <v>0.22469609975814819</v>
      </c>
      <c r="D84" s="522">
        <f>'TC2'!O84</f>
        <v>0.4456571638584137</v>
      </c>
      <c r="E84" s="319">
        <f>'TC2'!S84</f>
        <v>0.32964673638343811</v>
      </c>
      <c r="F84" s="16">
        <f>TC2b!C84</f>
        <v>0.23311150074005127</v>
      </c>
      <c r="G84" s="16">
        <f>TC2b!G84</f>
        <v>0.10979178547859192</v>
      </c>
      <c r="H84" s="16">
        <f>TC2b!K84</f>
        <v>7.9794488847255707E-2</v>
      </c>
      <c r="I84" s="16">
        <f>TC2b!O84</f>
        <v>3.8209933787584305E-2</v>
      </c>
      <c r="J84" s="16">
        <f>TC2b!S84</f>
        <v>1.3148624449968338E-2</v>
      </c>
      <c r="K84" s="16">
        <v>4.47192132018444E-3</v>
      </c>
      <c r="L84" s="56">
        <f t="shared" si="7"/>
        <v>0.21985495090484619</v>
      </c>
      <c r="M84" s="15">
        <f t="shared" si="8"/>
        <v>9.6535235643386841E-2</v>
      </c>
      <c r="N84" s="15">
        <f t="shared" si="8"/>
        <v>0.12331971526145935</v>
      </c>
      <c r="O84" s="15">
        <f t="shared" si="5"/>
        <v>7.1581851691007614E-2</v>
      </c>
      <c r="P84" s="15">
        <f t="shared" si="6"/>
        <v>2.9997296631336212E-2</v>
      </c>
      <c r="Q84" s="15">
        <f t="shared" si="6"/>
        <v>4.1584555059671402E-2</v>
      </c>
      <c r="R84" s="15">
        <f t="shared" si="6"/>
        <v>2.5061309337615967E-2</v>
      </c>
      <c r="S84" s="14">
        <f t="shared" si="6"/>
        <v>8.6767031297838981E-3</v>
      </c>
      <c r="T84" s="15"/>
      <c r="U84" s="13"/>
      <c r="V84" s="2"/>
      <c r="W84" s="2"/>
      <c r="X84" s="2"/>
      <c r="Y84" s="2"/>
      <c r="Z84" s="2"/>
    </row>
    <row r="85" spans="1:26">
      <c r="A85" s="19">
        <v>1988</v>
      </c>
      <c r="B85" s="325">
        <f>'TC2'!G85</f>
        <v>0.65626990795135498</v>
      </c>
      <c r="C85" s="521">
        <f>'TC2'!K85</f>
        <v>0.21987193822860718</v>
      </c>
      <c r="D85" s="522">
        <f>'TC2'!O85</f>
        <v>0.4363979697227478</v>
      </c>
      <c r="E85" s="319">
        <f>'TC2'!S85</f>
        <v>0.34373009204864502</v>
      </c>
      <c r="F85" s="16">
        <f>TC2b!C85</f>
        <v>0.24825102090835571</v>
      </c>
      <c r="G85" s="16">
        <f>TC2b!G85</f>
        <v>0.12418262660503387</v>
      </c>
      <c r="H85" s="16">
        <f>TC2b!K85</f>
        <v>9.3317992985248566E-2</v>
      </c>
      <c r="I85" s="16">
        <f>TC2b!O85</f>
        <v>4.7890510410070419E-2</v>
      </c>
      <c r="J85" s="16">
        <f>TC2b!S85</f>
        <v>1.8039820715785027E-2</v>
      </c>
      <c r="K85" s="16">
        <v>6.5435620988637611E-3</v>
      </c>
      <c r="L85" s="56">
        <f t="shared" si="7"/>
        <v>0.21954746544361115</v>
      </c>
      <c r="M85" s="15">
        <f t="shared" si="8"/>
        <v>9.5479071140289307E-2</v>
      </c>
      <c r="N85" s="15">
        <f t="shared" si="8"/>
        <v>0.12406839430332184</v>
      </c>
      <c r="O85" s="15">
        <f t="shared" si="5"/>
        <v>7.6292116194963455E-2</v>
      </c>
      <c r="P85" s="15">
        <f t="shared" si="6"/>
        <v>3.0864633619785309E-2</v>
      </c>
      <c r="Q85" s="15">
        <f t="shared" si="6"/>
        <v>4.5427482575178146E-2</v>
      </c>
      <c r="R85" s="15">
        <f t="shared" si="6"/>
        <v>2.9850689694285393E-2</v>
      </c>
      <c r="S85" s="14">
        <f t="shared" si="6"/>
        <v>1.1496258616921266E-2</v>
      </c>
      <c r="T85" s="15"/>
      <c r="U85" s="13"/>
      <c r="V85" s="2"/>
      <c r="W85" s="2"/>
      <c r="X85" s="2"/>
      <c r="Y85" s="2"/>
      <c r="Z85" s="2"/>
    </row>
    <row r="86" spans="1:26">
      <c r="A86" s="23">
        <v>1989</v>
      </c>
      <c r="B86" s="326">
        <f>'TC2'!G86</f>
        <v>0.66029262542724609</v>
      </c>
      <c r="C86" s="525">
        <f>'TC2'!K86</f>
        <v>0.22222304344177246</v>
      </c>
      <c r="D86" s="526">
        <f>'TC2'!O86</f>
        <v>0.43806958198547363</v>
      </c>
      <c r="E86" s="320">
        <f>'TC2'!S86</f>
        <v>0.33970737457275391</v>
      </c>
      <c r="F86" s="22">
        <f>TC2b!C86</f>
        <v>0.24416027963161469</v>
      </c>
      <c r="G86" s="22">
        <f>TC2b!G86</f>
        <v>0.12061177939176559</v>
      </c>
      <c r="H86" s="22">
        <f>TC2b!K86</f>
        <v>8.9619718492031097E-2</v>
      </c>
      <c r="I86" s="22">
        <f>TC2b!O86</f>
        <v>4.4541649520397186E-2</v>
      </c>
      <c r="J86" s="22">
        <f>TC2b!S86</f>
        <v>1.5942448750138283E-2</v>
      </c>
      <c r="K86" s="22">
        <v>5.5314760632324414E-3</v>
      </c>
      <c r="L86" s="57">
        <f t="shared" si="7"/>
        <v>0.21909559518098831</v>
      </c>
      <c r="M86" s="21">
        <f t="shared" si="8"/>
        <v>9.5547094941139221E-2</v>
      </c>
      <c r="N86" s="21">
        <f t="shared" si="8"/>
        <v>0.12354850023984909</v>
      </c>
      <c r="O86" s="21">
        <f t="shared" si="5"/>
        <v>7.6070129871368408E-2</v>
      </c>
      <c r="P86" s="21">
        <f t="shared" si="6"/>
        <v>3.0992060899734497E-2</v>
      </c>
      <c r="Q86" s="21">
        <f t="shared" si="6"/>
        <v>4.5078068971633911E-2</v>
      </c>
      <c r="R86" s="21">
        <f t="shared" si="6"/>
        <v>2.8599200770258904E-2</v>
      </c>
      <c r="S86" s="20">
        <f t="shared" si="6"/>
        <v>1.0410972686905842E-2</v>
      </c>
      <c r="T86" s="15"/>
      <c r="U86" s="13"/>
      <c r="V86" s="2"/>
      <c r="W86" s="2"/>
      <c r="X86" s="2"/>
      <c r="Y86" s="2"/>
      <c r="Z86" s="2"/>
    </row>
    <row r="87" spans="1:26">
      <c r="A87" s="27">
        <v>1990</v>
      </c>
      <c r="B87" s="327">
        <f>'TC2'!G87</f>
        <v>0.66080778837203979</v>
      </c>
      <c r="C87" s="527">
        <f>'TC2'!K87</f>
        <v>0.22239583730697632</v>
      </c>
      <c r="D87" s="528">
        <f>'TC2'!O87</f>
        <v>0.43841195106506348</v>
      </c>
      <c r="E87" s="321">
        <f>'TC2'!S87</f>
        <v>0.33919221162796021</v>
      </c>
      <c r="F87" s="26">
        <f>TC2b!C87</f>
        <v>0.24368858337402344</v>
      </c>
      <c r="G87" s="26">
        <f>TC2b!G87</f>
        <v>0.1208227202296257</v>
      </c>
      <c r="H87" s="26">
        <f>TC2b!K87</f>
        <v>9.0049669146537781E-2</v>
      </c>
      <c r="I87" s="26">
        <f>TC2b!O87</f>
        <v>4.4581279158592224E-2</v>
      </c>
      <c r="J87" s="26">
        <f>TC2b!S87</f>
        <v>1.6047416254878044E-2</v>
      </c>
      <c r="K87" s="26">
        <v>5.7588011253459446E-3</v>
      </c>
      <c r="L87" s="58">
        <f t="shared" si="7"/>
        <v>0.2183694913983345</v>
      </c>
      <c r="M87" s="25">
        <f t="shared" si="8"/>
        <v>9.5503628253936768E-2</v>
      </c>
      <c r="N87" s="25">
        <f t="shared" si="8"/>
        <v>0.12286586314439774</v>
      </c>
      <c r="O87" s="25">
        <f t="shared" si="5"/>
        <v>7.6241441071033478E-2</v>
      </c>
      <c r="P87" s="25">
        <f t="shared" si="6"/>
        <v>3.0773051083087921E-2</v>
      </c>
      <c r="Q87" s="25">
        <f t="shared" si="6"/>
        <v>4.5468389987945557E-2</v>
      </c>
      <c r="R87" s="25">
        <f t="shared" si="6"/>
        <v>2.853386290371418E-2</v>
      </c>
      <c r="S87" s="24">
        <f t="shared" si="6"/>
        <v>1.02886151295321E-2</v>
      </c>
      <c r="T87" s="15"/>
      <c r="U87" s="13"/>
      <c r="V87" s="2"/>
      <c r="W87" s="2"/>
      <c r="X87" s="2"/>
      <c r="Y87" s="2"/>
      <c r="Z87" s="2"/>
    </row>
    <row r="88" spans="1:26">
      <c r="A88" s="19">
        <v>1991</v>
      </c>
      <c r="B88" s="325">
        <f>'TC2'!G88</f>
        <v>0.66320750117301941</v>
      </c>
      <c r="C88" s="521">
        <f>'TC2'!K88</f>
        <v>0.22255653142929077</v>
      </c>
      <c r="D88" s="522">
        <f>'TC2'!O88</f>
        <v>0.44065096974372864</v>
      </c>
      <c r="E88" s="319">
        <f>'TC2'!S88</f>
        <v>0.33679249882698059</v>
      </c>
      <c r="F88" s="16">
        <f>TC2b!C88</f>
        <v>0.24039295315742493</v>
      </c>
      <c r="G88" s="16">
        <f>TC2b!G88</f>
        <v>0.11496724188327789</v>
      </c>
      <c r="H88" s="16">
        <f>TC2b!K88</f>
        <v>8.3955496549606323E-2</v>
      </c>
      <c r="I88" s="16">
        <f>TC2b!O88</f>
        <v>4.0815450251102448E-2</v>
      </c>
      <c r="J88" s="16">
        <f>TC2b!S88</f>
        <v>1.5014762058854103E-2</v>
      </c>
      <c r="K88" s="16">
        <v>5.4641849131715631E-3</v>
      </c>
      <c r="L88" s="56">
        <f t="shared" si="7"/>
        <v>0.2218252569437027</v>
      </c>
      <c r="M88" s="15">
        <f t="shared" si="8"/>
        <v>9.6399545669555664E-2</v>
      </c>
      <c r="N88" s="15">
        <f t="shared" si="8"/>
        <v>0.12542571127414703</v>
      </c>
      <c r="O88" s="15">
        <f t="shared" si="5"/>
        <v>7.4151791632175446E-2</v>
      </c>
      <c r="P88" s="15">
        <f t="shared" si="6"/>
        <v>3.101174533367157E-2</v>
      </c>
      <c r="Q88" s="15">
        <f t="shared" si="6"/>
        <v>4.3140046298503876E-2</v>
      </c>
      <c r="R88" s="15">
        <f t="shared" si="6"/>
        <v>2.5800688192248344E-2</v>
      </c>
      <c r="S88" s="14">
        <f t="shared" si="6"/>
        <v>9.55057714568254E-3</v>
      </c>
      <c r="T88" s="15"/>
      <c r="U88" s="13"/>
      <c r="V88" s="2"/>
      <c r="W88" s="2"/>
      <c r="X88" s="2"/>
      <c r="Y88" s="2"/>
      <c r="Z88" s="2"/>
    </row>
    <row r="89" spans="1:26">
      <c r="A89" s="19">
        <v>1992</v>
      </c>
      <c r="B89" s="325">
        <f>'TC2'!G89</f>
        <v>0.6544596254825592</v>
      </c>
      <c r="C89" s="521">
        <f>'TC2'!K89</f>
        <v>0.21757638454437256</v>
      </c>
      <c r="D89" s="522">
        <f>'TC2'!O89</f>
        <v>0.43688324093818665</v>
      </c>
      <c r="E89" s="319">
        <f>'TC2'!S89</f>
        <v>0.3455403745174408</v>
      </c>
      <c r="F89" s="16">
        <f>TC2b!C89</f>
        <v>0.24975524842739105</v>
      </c>
      <c r="G89" s="16">
        <f>TC2b!G89</f>
        <v>0.12335435301065445</v>
      </c>
      <c r="H89" s="16">
        <f>TC2b!K89</f>
        <v>9.1360442340373993E-2</v>
      </c>
      <c r="I89" s="16">
        <f>TC2b!O89</f>
        <v>4.5417867600917816E-2</v>
      </c>
      <c r="J89" s="16">
        <f>TC2b!S89</f>
        <v>1.7622269690036774E-2</v>
      </c>
      <c r="K89" s="16">
        <v>6.5383933409857526E-3</v>
      </c>
      <c r="L89" s="56">
        <f t="shared" si="7"/>
        <v>0.22218602150678635</v>
      </c>
      <c r="M89" s="15">
        <f t="shared" si="8"/>
        <v>9.5785126090049744E-2</v>
      </c>
      <c r="N89" s="15">
        <f t="shared" si="8"/>
        <v>0.1264008954167366</v>
      </c>
      <c r="O89" s="15">
        <f t="shared" si="5"/>
        <v>7.7936485409736633E-2</v>
      </c>
      <c r="P89" s="15">
        <f t="shared" si="6"/>
        <v>3.1993910670280457E-2</v>
      </c>
      <c r="Q89" s="15">
        <f t="shared" si="6"/>
        <v>4.5942574739456177E-2</v>
      </c>
      <c r="R89" s="15">
        <f t="shared" si="6"/>
        <v>2.7795597910881042E-2</v>
      </c>
      <c r="S89" s="14">
        <f t="shared" si="6"/>
        <v>1.108387634905102E-2</v>
      </c>
      <c r="T89" s="15"/>
      <c r="U89" s="13"/>
      <c r="V89" s="2"/>
      <c r="W89" s="2"/>
      <c r="X89" s="2"/>
      <c r="Y89" s="2"/>
      <c r="Z89" s="2"/>
    </row>
    <row r="90" spans="1:26">
      <c r="A90" s="19">
        <v>1993</v>
      </c>
      <c r="B90" s="325">
        <f>'TC2'!G90</f>
        <v>0.65948018431663513</v>
      </c>
      <c r="C90" s="521">
        <f>'TC2'!K90</f>
        <v>0.22068846225738525</v>
      </c>
      <c r="D90" s="522">
        <f>'TC2'!O90</f>
        <v>0.43879172205924988</v>
      </c>
      <c r="E90" s="319">
        <f>'TC2'!S90</f>
        <v>0.34051981568336487</v>
      </c>
      <c r="F90" s="16">
        <f>TC2b!C90</f>
        <v>0.24364067614078522</v>
      </c>
      <c r="G90" s="16">
        <f>TC2b!G90</f>
        <v>0.11723674833774567</v>
      </c>
      <c r="H90" s="16">
        <f>TC2b!K90</f>
        <v>8.6084157228469849E-2</v>
      </c>
      <c r="I90" s="16">
        <f>TC2b!O90</f>
        <v>4.256829246878624E-2</v>
      </c>
      <c r="J90" s="16">
        <f>TC2b!S90</f>
        <v>1.6880352050065994E-2</v>
      </c>
      <c r="K90" s="16">
        <v>6.3271705642535068E-3</v>
      </c>
      <c r="L90" s="56">
        <f t="shared" si="7"/>
        <v>0.2232830673456192</v>
      </c>
      <c r="M90" s="15">
        <f t="shared" si="8"/>
        <v>9.6879139542579651E-2</v>
      </c>
      <c r="N90" s="15">
        <f t="shared" si="8"/>
        <v>0.12640392780303955</v>
      </c>
      <c r="O90" s="15">
        <f t="shared" si="5"/>
        <v>7.4668455868959427E-2</v>
      </c>
      <c r="P90" s="15">
        <f t="shared" si="6"/>
        <v>3.1152591109275818E-2</v>
      </c>
      <c r="Q90" s="15">
        <f t="shared" si="6"/>
        <v>4.3515864759683609E-2</v>
      </c>
      <c r="R90" s="15">
        <f t="shared" si="6"/>
        <v>2.5687940418720245E-2</v>
      </c>
      <c r="S90" s="14">
        <f t="shared" si="6"/>
        <v>1.0553181485812487E-2</v>
      </c>
      <c r="T90" s="15"/>
      <c r="U90" s="13"/>
      <c r="V90" s="2"/>
      <c r="W90" s="2"/>
      <c r="X90" s="2"/>
      <c r="Y90" s="2"/>
      <c r="Z90" s="2"/>
    </row>
    <row r="91" spans="1:26">
      <c r="A91" s="19">
        <v>1994</v>
      </c>
      <c r="B91" s="325">
        <f>'TC2'!G91</f>
        <v>0.65880995988845825</v>
      </c>
      <c r="C91" s="521">
        <f>'TC2'!K91</f>
        <v>0.21957987546920776</v>
      </c>
      <c r="D91" s="522">
        <f>'TC2'!O91</f>
        <v>0.43923008441925049</v>
      </c>
      <c r="E91" s="319">
        <f>'TC2'!S91</f>
        <v>0.34119004011154175</v>
      </c>
      <c r="F91" s="16">
        <f>TC2b!C91</f>
        <v>0.24351124465465546</v>
      </c>
      <c r="G91" s="16">
        <f>TC2b!G91</f>
        <v>0.1162799745798111</v>
      </c>
      <c r="H91" s="16">
        <f>TC2b!K91</f>
        <v>8.5197634994983673E-2</v>
      </c>
      <c r="I91" s="16">
        <f>TC2b!O91</f>
        <v>4.191078245639801E-2</v>
      </c>
      <c r="J91" s="16">
        <f>TC2b!S91</f>
        <v>1.6364641487598419E-2</v>
      </c>
      <c r="K91" s="16">
        <v>6.1972733431389518E-3</v>
      </c>
      <c r="L91" s="56">
        <f t="shared" si="7"/>
        <v>0.22491006553173065</v>
      </c>
      <c r="M91" s="15">
        <f t="shared" si="8"/>
        <v>9.7678795456886292E-2</v>
      </c>
      <c r="N91" s="15">
        <f t="shared" si="8"/>
        <v>0.12723127007484436</v>
      </c>
      <c r="O91" s="15">
        <f t="shared" si="5"/>
        <v>7.4369192123413086E-2</v>
      </c>
      <c r="P91" s="15">
        <f t="shared" si="6"/>
        <v>3.1082339584827423E-2</v>
      </c>
      <c r="Q91" s="15">
        <f t="shared" si="6"/>
        <v>4.3286852538585663E-2</v>
      </c>
      <c r="R91" s="15">
        <f t="shared" si="6"/>
        <v>2.5546140968799591E-2</v>
      </c>
      <c r="S91" s="14">
        <f t="shared" si="6"/>
        <v>1.0167368144459468E-2</v>
      </c>
      <c r="T91" s="15"/>
      <c r="U91" s="13"/>
      <c r="V91" s="2"/>
      <c r="W91" s="2"/>
      <c r="X91" s="2"/>
      <c r="Y91" s="2"/>
      <c r="Z91" s="2"/>
    </row>
    <row r="92" spans="1:26">
      <c r="A92" s="19">
        <v>1995</v>
      </c>
      <c r="B92" s="325">
        <f>'TC2'!G92</f>
        <v>0.65304353833198547</v>
      </c>
      <c r="C92" s="521">
        <f>'TC2'!K92</f>
        <v>0.21572798490524292</v>
      </c>
      <c r="D92" s="522">
        <f>'TC2'!O92</f>
        <v>0.43731555342674255</v>
      </c>
      <c r="E92" s="319">
        <f>'TC2'!S92</f>
        <v>0.34695646166801453</v>
      </c>
      <c r="F92" s="16">
        <f>TC2b!C92</f>
        <v>0.24919262528419495</v>
      </c>
      <c r="G92" s="16">
        <f>TC2b!G92</f>
        <v>0.12045539170503616</v>
      </c>
      <c r="H92" s="16">
        <f>TC2b!K92</f>
        <v>8.8442325592041016E-2</v>
      </c>
      <c r="I92" s="16">
        <f>TC2b!O92</f>
        <v>4.3909326195716858E-2</v>
      </c>
      <c r="J92" s="16">
        <f>TC2b!S92</f>
        <v>1.7006939277052879E-2</v>
      </c>
      <c r="K92" s="16">
        <v>6.2664264344235174E-3</v>
      </c>
      <c r="L92" s="56">
        <f t="shared" si="7"/>
        <v>0.22650106996297836</v>
      </c>
      <c r="M92" s="15">
        <f t="shared" si="8"/>
        <v>9.776383638381958E-2</v>
      </c>
      <c r="N92" s="15">
        <f t="shared" si="8"/>
        <v>0.12873723357915878</v>
      </c>
      <c r="O92" s="15">
        <f t="shared" si="5"/>
        <v>7.6546065509319305E-2</v>
      </c>
      <c r="P92" s="15">
        <f t="shared" si="6"/>
        <v>3.2013066112995148E-2</v>
      </c>
      <c r="Q92" s="15">
        <f t="shared" si="6"/>
        <v>4.4532999396324158E-2</v>
      </c>
      <c r="R92" s="15">
        <f t="shared" si="6"/>
        <v>2.6902386918663979E-2</v>
      </c>
      <c r="S92" s="14">
        <f t="shared" si="6"/>
        <v>1.0740512842629363E-2</v>
      </c>
      <c r="T92" s="15"/>
      <c r="U92" s="13"/>
      <c r="V92" s="2"/>
      <c r="W92" s="2"/>
      <c r="X92" s="2"/>
      <c r="Y92" s="2"/>
      <c r="Z92" s="2"/>
    </row>
    <row r="93" spans="1:26">
      <c r="A93" s="19">
        <v>1996</v>
      </c>
      <c r="B93" s="325">
        <f>'TC2'!G93</f>
        <v>0.64694005250930786</v>
      </c>
      <c r="C93" s="521">
        <f>'TC2'!K93</f>
        <v>0.21353822946548462</v>
      </c>
      <c r="D93" s="522">
        <f>'TC2'!O93</f>
        <v>0.43340182304382324</v>
      </c>
      <c r="E93" s="319">
        <f>'TC2'!S93</f>
        <v>0.35305994749069214</v>
      </c>
      <c r="F93" s="16">
        <f>TC2b!C93</f>
        <v>0.25515803694725037</v>
      </c>
      <c r="G93" s="16">
        <f>TC2b!G93</f>
        <v>0.12473166733980179</v>
      </c>
      <c r="H93" s="16">
        <f>TC2b!K93</f>
        <v>9.1957025229930878E-2</v>
      </c>
      <c r="I93" s="16">
        <f>TC2b!O93</f>
        <v>4.6543072909116745E-2</v>
      </c>
      <c r="J93" s="16">
        <f>TC2b!S93</f>
        <v>1.8389228731393814E-2</v>
      </c>
      <c r="K93" s="16">
        <v>6.8682762575063257E-3</v>
      </c>
      <c r="L93" s="56">
        <f t="shared" si="7"/>
        <v>0.22832828015089035</v>
      </c>
      <c r="M93" s="15">
        <f t="shared" si="8"/>
        <v>9.7901910543441772E-2</v>
      </c>
      <c r="N93" s="15">
        <f t="shared" si="8"/>
        <v>0.13042636960744858</v>
      </c>
      <c r="O93" s="15">
        <f t="shared" si="5"/>
        <v>7.8188594430685043E-2</v>
      </c>
      <c r="P93" s="15">
        <f t="shared" si="6"/>
        <v>3.2774642109870911E-2</v>
      </c>
      <c r="Q93" s="15">
        <f t="shared" si="6"/>
        <v>4.5413952320814133E-2</v>
      </c>
      <c r="R93" s="15">
        <f t="shared" si="6"/>
        <v>2.8153844177722931E-2</v>
      </c>
      <c r="S93" s="14">
        <f t="shared" si="6"/>
        <v>1.1520952473887489E-2</v>
      </c>
      <c r="T93" s="15"/>
      <c r="U93" s="13"/>
      <c r="V93" s="2"/>
      <c r="W93" s="2"/>
      <c r="X93" s="2"/>
      <c r="Y93" s="2"/>
      <c r="Z93" s="2"/>
    </row>
    <row r="94" spans="1:26">
      <c r="A94" s="19">
        <v>1997</v>
      </c>
      <c r="B94" s="325">
        <f>'TC2'!G94</f>
        <v>0.64134886860847473</v>
      </c>
      <c r="C94" s="521">
        <f>'TC2'!K94</f>
        <v>0.21059787273406982</v>
      </c>
      <c r="D94" s="522">
        <f>'TC2'!O94</f>
        <v>0.43075099587440491</v>
      </c>
      <c r="E94" s="319">
        <f>'TC2'!S94</f>
        <v>0.35865113139152527</v>
      </c>
      <c r="F94" s="16">
        <f>TC2b!C94</f>
        <v>0.2608182430267334</v>
      </c>
      <c r="G94" s="16">
        <f>TC2b!G94</f>
        <v>0.12977787852287292</v>
      </c>
      <c r="H94" s="16">
        <f>TC2b!K94</f>
        <v>9.7098261117935181E-2</v>
      </c>
      <c r="I94" s="16">
        <f>TC2b!O94</f>
        <v>5.0320368260145187E-2</v>
      </c>
      <c r="J94" s="16">
        <f>TC2b!S94</f>
        <v>1.9675059244036674E-2</v>
      </c>
      <c r="K94" s="16">
        <v>7.1612672749497078E-3</v>
      </c>
      <c r="L94" s="56">
        <f t="shared" si="7"/>
        <v>0.22887325286865234</v>
      </c>
      <c r="M94" s="15">
        <f t="shared" si="8"/>
        <v>9.783288836479187E-2</v>
      </c>
      <c r="N94" s="15">
        <f t="shared" si="8"/>
        <v>0.13104036450386047</v>
      </c>
      <c r="O94" s="15">
        <f t="shared" si="5"/>
        <v>7.9457510262727737E-2</v>
      </c>
      <c r="P94" s="15">
        <f t="shared" si="6"/>
        <v>3.2679617404937744E-2</v>
      </c>
      <c r="Q94" s="15">
        <f t="shared" si="6"/>
        <v>4.6777892857789993E-2</v>
      </c>
      <c r="R94" s="15">
        <f t="shared" si="6"/>
        <v>3.0645309016108513E-2</v>
      </c>
      <c r="S94" s="14">
        <f t="shared" si="6"/>
        <v>1.2513791969086967E-2</v>
      </c>
      <c r="T94" s="15"/>
      <c r="U94" s="13"/>
      <c r="V94" s="2"/>
      <c r="W94" s="2"/>
      <c r="X94" s="2"/>
      <c r="Y94" s="2"/>
      <c r="Z94" s="2"/>
    </row>
    <row r="95" spans="1:26">
      <c r="A95" s="19">
        <v>1998</v>
      </c>
      <c r="B95" s="325">
        <f>'TC2'!G95</f>
        <v>0.63964977860450745</v>
      </c>
      <c r="C95" s="521">
        <f>'TC2'!K95</f>
        <v>0.21012699604034424</v>
      </c>
      <c r="D95" s="522">
        <f>'TC2'!O95</f>
        <v>0.42952278256416321</v>
      </c>
      <c r="E95" s="319">
        <f>'TC2'!S95</f>
        <v>0.36035022139549255</v>
      </c>
      <c r="F95" s="16">
        <f>TC2b!C95</f>
        <v>0.26304972171783447</v>
      </c>
      <c r="G95" s="16">
        <f>TC2b!G95</f>
        <v>0.13113458454608917</v>
      </c>
      <c r="H95" s="16">
        <f>TC2b!K95</f>
        <v>9.7396805882453918E-2</v>
      </c>
      <c r="I95" s="16">
        <f>TC2b!O95</f>
        <v>4.9657993018627167E-2</v>
      </c>
      <c r="J95" s="16">
        <f>TC2b!S95</f>
        <v>1.9401073455810547E-2</v>
      </c>
      <c r="K95" s="16">
        <v>6.8632495328837537E-3</v>
      </c>
      <c r="L95" s="56">
        <f t="shared" si="7"/>
        <v>0.22921563684940338</v>
      </c>
      <c r="M95" s="15">
        <f t="shared" si="8"/>
        <v>9.7300499677658081E-2</v>
      </c>
      <c r="N95" s="15">
        <f t="shared" si="8"/>
        <v>0.1319151371717453</v>
      </c>
      <c r="O95" s="15">
        <f t="shared" si="5"/>
        <v>8.1476591527462006E-2</v>
      </c>
      <c r="P95" s="15">
        <f t="shared" si="6"/>
        <v>3.3737778663635254E-2</v>
      </c>
      <c r="Q95" s="15">
        <f t="shared" si="6"/>
        <v>4.7738812863826752E-2</v>
      </c>
      <c r="R95" s="15">
        <f t="shared" si="6"/>
        <v>3.025691956281662E-2</v>
      </c>
      <c r="S95" s="14">
        <f t="shared" si="6"/>
        <v>1.2537823922926794E-2</v>
      </c>
      <c r="T95" s="15"/>
      <c r="U95" s="13"/>
      <c r="V95" s="2"/>
      <c r="W95" s="2"/>
      <c r="X95" s="2"/>
      <c r="Y95" s="2"/>
      <c r="Z95" s="2"/>
    </row>
    <row r="96" spans="1:26">
      <c r="A96" s="23">
        <v>1999</v>
      </c>
      <c r="B96" s="326">
        <f>'TC2'!G96</f>
        <v>0.6346697211265564</v>
      </c>
      <c r="C96" s="525">
        <f>'TC2'!K96</f>
        <v>0.20845091342926025</v>
      </c>
      <c r="D96" s="526">
        <f>'TC2'!O96</f>
        <v>0.42621880769729614</v>
      </c>
      <c r="E96" s="320">
        <f>'TC2'!S96</f>
        <v>0.3653302788734436</v>
      </c>
      <c r="F96" s="22">
        <f>TC2b!C96</f>
        <v>0.26826894283294678</v>
      </c>
      <c r="G96" s="22">
        <f>TC2b!G96</f>
        <v>0.13691259920597076</v>
      </c>
      <c r="H96" s="22">
        <f>TC2b!K96</f>
        <v>0.10294919461011887</v>
      </c>
      <c r="I96" s="22">
        <f>TC2b!O96</f>
        <v>5.3594812750816345E-2</v>
      </c>
      <c r="J96" s="22">
        <f>TC2b!S96</f>
        <v>2.184373140335083E-2</v>
      </c>
      <c r="K96" s="22">
        <v>8.2951494806805959E-3</v>
      </c>
      <c r="L96" s="57">
        <f t="shared" si="7"/>
        <v>0.22841767966747284</v>
      </c>
      <c r="M96" s="21">
        <f t="shared" si="8"/>
        <v>9.7061336040496826E-2</v>
      </c>
      <c r="N96" s="21">
        <f t="shared" si="8"/>
        <v>0.13135634362697601</v>
      </c>
      <c r="O96" s="21">
        <f t="shared" si="5"/>
        <v>8.3317786455154419E-2</v>
      </c>
      <c r="P96" s="21">
        <f t="shared" si="6"/>
        <v>3.3963404595851898E-2</v>
      </c>
      <c r="Q96" s="21">
        <f t="shared" si="6"/>
        <v>4.9354381859302521E-2</v>
      </c>
      <c r="R96" s="21">
        <f t="shared" si="6"/>
        <v>3.1751081347465515E-2</v>
      </c>
      <c r="S96" s="20">
        <f t="shared" si="6"/>
        <v>1.3548581922670234E-2</v>
      </c>
      <c r="T96" s="15"/>
      <c r="U96" s="13"/>
      <c r="V96" s="2"/>
      <c r="W96" s="2"/>
      <c r="X96" s="2"/>
      <c r="Y96" s="2"/>
      <c r="Z96" s="2"/>
    </row>
    <row r="97" spans="1:26">
      <c r="A97" s="27">
        <v>2000</v>
      </c>
      <c r="B97" s="327">
        <f>'TC2'!G97</f>
        <v>0.63041764497756958</v>
      </c>
      <c r="C97" s="527">
        <f>'TC2'!K97</f>
        <v>0.20601630210876465</v>
      </c>
      <c r="D97" s="528">
        <f>'TC2'!O97</f>
        <v>0.42440134286880493</v>
      </c>
      <c r="E97" s="321">
        <f>'TC2'!S97</f>
        <v>0.36958235502243042</v>
      </c>
      <c r="F97" s="26">
        <f>TC2b!C97</f>
        <v>0.27252548933029175</v>
      </c>
      <c r="G97" s="26">
        <f>TC2b!G97</f>
        <v>0.14076106250286102</v>
      </c>
      <c r="H97" s="26">
        <f>TC2b!K97</f>
        <v>0.10637582093477249</v>
      </c>
      <c r="I97" s="26">
        <f>TC2b!O97</f>
        <v>5.6158121675252914E-2</v>
      </c>
      <c r="J97" s="26">
        <f>TC2b!S97</f>
        <v>2.2832419723272324E-2</v>
      </c>
      <c r="K97" s="26">
        <v>8.1065974503195231E-3</v>
      </c>
      <c r="L97" s="58">
        <f t="shared" si="7"/>
        <v>0.2288212925195694</v>
      </c>
      <c r="M97" s="25">
        <f t="shared" si="8"/>
        <v>9.7056865692138672E-2</v>
      </c>
      <c r="N97" s="25">
        <f t="shared" si="8"/>
        <v>0.13176442682743073</v>
      </c>
      <c r="O97" s="25">
        <f t="shared" si="5"/>
        <v>8.4602940827608109E-2</v>
      </c>
      <c r="P97" s="25">
        <f t="shared" si="6"/>
        <v>3.4385241568088531E-2</v>
      </c>
      <c r="Q97" s="25">
        <f t="shared" si="6"/>
        <v>5.0217699259519577E-2</v>
      </c>
      <c r="R97" s="25">
        <f t="shared" si="6"/>
        <v>3.3325701951980591E-2</v>
      </c>
      <c r="S97" s="24">
        <f t="shared" si="6"/>
        <v>1.4725822272952801E-2</v>
      </c>
      <c r="T97" s="15"/>
      <c r="U97" s="13"/>
      <c r="V97" s="2"/>
      <c r="W97" s="2"/>
      <c r="X97" s="2"/>
      <c r="Y97" s="2"/>
      <c r="Z97" s="2"/>
    </row>
    <row r="98" spans="1:26">
      <c r="A98" s="19">
        <v>2001</v>
      </c>
      <c r="B98" s="325">
        <f>'TC2'!G98</f>
        <v>0.63467437028884888</v>
      </c>
      <c r="C98" s="521">
        <f>'TC2'!K98</f>
        <v>0.2074773907661438</v>
      </c>
      <c r="D98" s="522">
        <f>'TC2'!O98</f>
        <v>0.42719697952270508</v>
      </c>
      <c r="E98" s="319">
        <f>'TC2'!S98</f>
        <v>0.36532562971115112</v>
      </c>
      <c r="F98" s="16">
        <f>TC2b!C98</f>
        <v>0.26811420917510986</v>
      </c>
      <c r="G98" s="16">
        <f>TC2b!G98</f>
        <v>0.1376899778842926</v>
      </c>
      <c r="H98" s="16">
        <f>TC2b!K98</f>
        <v>0.1038820743560791</v>
      </c>
      <c r="I98" s="16">
        <f>TC2b!O98</f>
        <v>5.4944448173046112E-2</v>
      </c>
      <c r="J98" s="16">
        <f>TC2b!S98</f>
        <v>2.2216027602553368E-2</v>
      </c>
      <c r="K98" s="16">
        <v>8.6377052991099303E-3</v>
      </c>
      <c r="L98" s="56">
        <f t="shared" si="7"/>
        <v>0.22763565182685852</v>
      </c>
      <c r="M98" s="15">
        <f t="shared" si="8"/>
        <v>9.721142053604126E-2</v>
      </c>
      <c r="N98" s="15">
        <f t="shared" si="8"/>
        <v>0.13042423129081726</v>
      </c>
      <c r="O98" s="15">
        <f t="shared" si="5"/>
        <v>8.274552971124649E-2</v>
      </c>
      <c r="P98" s="15">
        <f t="shared" si="6"/>
        <v>3.3807903528213501E-2</v>
      </c>
      <c r="Q98" s="15">
        <f t="shared" si="6"/>
        <v>4.893762618303299E-2</v>
      </c>
      <c r="R98" s="15">
        <f t="shared" si="6"/>
        <v>3.2728420570492744E-2</v>
      </c>
      <c r="S98" s="14">
        <f t="shared" si="6"/>
        <v>1.3578322303443437E-2</v>
      </c>
      <c r="T98" s="15"/>
      <c r="U98" s="13"/>
      <c r="V98" s="2"/>
      <c r="W98" s="2"/>
      <c r="X98" s="2"/>
      <c r="Y98" s="2"/>
      <c r="Z98" s="2"/>
    </row>
    <row r="99" spans="1:26">
      <c r="A99" s="19">
        <v>2002</v>
      </c>
      <c r="B99" s="325">
        <f>'TC2'!G99</f>
        <v>0.63197466731071472</v>
      </c>
      <c r="C99" s="521">
        <f>'TC2'!K99</f>
        <v>0.20533186197280884</v>
      </c>
      <c r="D99" s="522">
        <f>'TC2'!O99</f>
        <v>0.42664280533790588</v>
      </c>
      <c r="E99" s="319">
        <f>'TC2'!S99</f>
        <v>0.36802533268928528</v>
      </c>
      <c r="F99" s="16">
        <f>TC2b!C99</f>
        <v>0.27089095115661621</v>
      </c>
      <c r="G99" s="16">
        <f>TC2b!G99</f>
        <v>0.13940544426441193</v>
      </c>
      <c r="H99" s="16">
        <f>TC2b!K99</f>
        <v>0.10509619861841202</v>
      </c>
      <c r="I99" s="16">
        <f>TC2b!O99</f>
        <v>5.5695474147796631E-2</v>
      </c>
      <c r="J99" s="16">
        <f>TC2b!S99</f>
        <v>2.2833166643977165E-2</v>
      </c>
      <c r="K99" s="16">
        <v>9.0453303627932771E-3</v>
      </c>
      <c r="L99" s="56">
        <f t="shared" si="7"/>
        <v>0.22861988842487335</v>
      </c>
      <c r="M99" s="15">
        <f t="shared" si="8"/>
        <v>9.7134381532669067E-2</v>
      </c>
      <c r="N99" s="15">
        <f t="shared" si="8"/>
        <v>0.13148550689220428</v>
      </c>
      <c r="O99" s="15">
        <f t="shared" si="5"/>
        <v>8.3709970116615295E-2</v>
      </c>
      <c r="P99" s="15">
        <f t="shared" si="6"/>
        <v>3.4309245645999908E-2</v>
      </c>
      <c r="Q99" s="15">
        <f t="shared" si="6"/>
        <v>4.9400724470615387E-2</v>
      </c>
      <c r="R99" s="15">
        <f t="shared" si="6"/>
        <v>3.2862307503819466E-2</v>
      </c>
      <c r="S99" s="14">
        <f t="shared" si="6"/>
        <v>1.3787836281183888E-2</v>
      </c>
      <c r="T99" s="15"/>
      <c r="U99" s="13"/>
      <c r="V99" s="2"/>
      <c r="W99" s="2"/>
      <c r="X99" s="2"/>
      <c r="Y99" s="2"/>
      <c r="Z99" s="2"/>
    </row>
    <row r="100" spans="1:26">
      <c r="A100" s="19">
        <v>2003</v>
      </c>
      <c r="B100" s="325">
        <f>'TC2'!G100</f>
        <v>0.63020309805870056</v>
      </c>
      <c r="C100" s="521">
        <f>'TC2'!K100</f>
        <v>0.20235627889633179</v>
      </c>
      <c r="D100" s="522">
        <f>'TC2'!O100</f>
        <v>0.42784681916236877</v>
      </c>
      <c r="E100" s="319">
        <f>'TC2'!S100</f>
        <v>0.36979690194129944</v>
      </c>
      <c r="F100" s="16">
        <f>TC2b!C100</f>
        <v>0.27191334962844849</v>
      </c>
      <c r="G100" s="16">
        <f>TC2b!G100</f>
        <v>0.14093117415904999</v>
      </c>
      <c r="H100" s="16">
        <f>TC2b!K100</f>
        <v>0.10673838108778</v>
      </c>
      <c r="I100" s="16">
        <f>TC2b!O100</f>
        <v>5.7267051190137863E-2</v>
      </c>
      <c r="J100" s="16">
        <f>TC2b!S100</f>
        <v>2.3983821272850037E-2</v>
      </c>
      <c r="K100" s="16">
        <v>9.6691282539888394E-3</v>
      </c>
      <c r="L100" s="56">
        <f t="shared" si="7"/>
        <v>0.22886572778224945</v>
      </c>
      <c r="M100" s="15">
        <f t="shared" si="8"/>
        <v>9.7883552312850952E-2</v>
      </c>
      <c r="N100" s="15">
        <f t="shared" si="8"/>
        <v>0.1309821754693985</v>
      </c>
      <c r="O100" s="15">
        <f t="shared" si="5"/>
        <v>8.3664122968912125E-2</v>
      </c>
      <c r="P100" s="15">
        <f t="shared" si="6"/>
        <v>3.4192793071269989E-2</v>
      </c>
      <c r="Q100" s="15">
        <f t="shared" si="6"/>
        <v>4.9471329897642136E-2</v>
      </c>
      <c r="R100" s="15">
        <f t="shared" si="6"/>
        <v>3.3283229917287827E-2</v>
      </c>
      <c r="S100" s="14">
        <f t="shared" si="6"/>
        <v>1.4314693018861197E-2</v>
      </c>
      <c r="T100" s="15"/>
      <c r="U100" s="13"/>
      <c r="V100" s="2"/>
      <c r="W100" s="2"/>
      <c r="X100" s="2"/>
      <c r="Y100" s="2"/>
      <c r="Z100" s="2"/>
    </row>
    <row r="101" spans="1:26">
      <c r="A101" s="19">
        <v>2004</v>
      </c>
      <c r="B101" s="325">
        <f>'TC2'!G101</f>
        <v>0.62417897582054138</v>
      </c>
      <c r="C101" s="521">
        <f>'TC2'!K101</f>
        <v>0.20059609413146973</v>
      </c>
      <c r="D101" s="522">
        <f>'TC2'!O101</f>
        <v>0.42358288168907166</v>
      </c>
      <c r="E101" s="319">
        <f>'TC2'!S101</f>
        <v>0.37582102417945862</v>
      </c>
      <c r="F101" s="16">
        <f>TC2b!C101</f>
        <v>0.27880772948265076</v>
      </c>
      <c r="G101" s="16">
        <f>TC2b!G101</f>
        <v>0.14785221219062805</v>
      </c>
      <c r="H101" s="16">
        <f>TC2b!K101</f>
        <v>0.11329283565282822</v>
      </c>
      <c r="I101" s="16">
        <f>TC2b!O101</f>
        <v>6.1930421739816666E-2</v>
      </c>
      <c r="J101" s="16">
        <f>TC2b!S101</f>
        <v>2.6603790000081062E-2</v>
      </c>
      <c r="K101" s="16">
        <v>1.0631775135235919E-2</v>
      </c>
      <c r="L101" s="56">
        <f t="shared" si="7"/>
        <v>0.22796881198883057</v>
      </c>
      <c r="M101" s="15">
        <f t="shared" si="8"/>
        <v>9.7013294696807861E-2</v>
      </c>
      <c r="N101" s="15">
        <f t="shared" si="8"/>
        <v>0.13095551729202271</v>
      </c>
      <c r="O101" s="15">
        <f t="shared" si="5"/>
        <v>8.5921790450811386E-2</v>
      </c>
      <c r="P101" s="15">
        <f t="shared" si="6"/>
        <v>3.4559376537799835E-2</v>
      </c>
      <c r="Q101" s="15">
        <f t="shared" si="6"/>
        <v>5.1362413913011551E-2</v>
      </c>
      <c r="R101" s="15">
        <f t="shared" si="6"/>
        <v>3.5326631739735603E-2</v>
      </c>
      <c r="S101" s="14">
        <f t="shared" si="6"/>
        <v>1.5972014864845143E-2</v>
      </c>
      <c r="T101" s="15"/>
      <c r="U101" s="13"/>
      <c r="V101" s="2"/>
      <c r="W101" s="2"/>
      <c r="X101" s="2"/>
      <c r="Y101" s="2"/>
      <c r="Z101" s="2"/>
    </row>
    <row r="102" spans="1:26">
      <c r="A102" s="19">
        <v>2005</v>
      </c>
      <c r="B102" s="325">
        <f>'TC2'!G102</f>
        <v>0.61940658092498779</v>
      </c>
      <c r="C102" s="521">
        <f>'TC2'!K102</f>
        <v>0.19962799549102783</v>
      </c>
      <c r="D102" s="522">
        <f>'TC2'!O102</f>
        <v>0.41977858543395996</v>
      </c>
      <c r="E102" s="319">
        <f>'TC2'!S102</f>
        <v>0.38059341907501221</v>
      </c>
      <c r="F102" s="16">
        <f>TC2b!C102</f>
        <v>0.28393062949180603</v>
      </c>
      <c r="G102" s="16">
        <f>TC2b!G102</f>
        <v>0.15258103609085083</v>
      </c>
      <c r="H102" s="16">
        <f>TC2b!K102</f>
        <v>0.11813550442457199</v>
      </c>
      <c r="I102" s="16">
        <f>TC2b!O102</f>
        <v>6.633419543504715E-2</v>
      </c>
      <c r="J102" s="16">
        <f>TC2b!S102</f>
        <v>2.8899082913994789E-2</v>
      </c>
      <c r="K102" s="16">
        <v>1.1383975681632758E-2</v>
      </c>
      <c r="L102" s="56">
        <f t="shared" si="7"/>
        <v>0.22801238298416138</v>
      </c>
      <c r="M102" s="15">
        <f t="shared" si="8"/>
        <v>9.6662789583206177E-2</v>
      </c>
      <c r="N102" s="15">
        <f t="shared" si="8"/>
        <v>0.1313495934009552</v>
      </c>
      <c r="O102" s="15">
        <f t="shared" si="5"/>
        <v>8.624684065580368E-2</v>
      </c>
      <c r="P102" s="15">
        <f t="shared" si="6"/>
        <v>3.4445531666278839E-2</v>
      </c>
      <c r="Q102" s="15">
        <f t="shared" si="6"/>
        <v>5.1801308989524841E-2</v>
      </c>
      <c r="R102" s="15">
        <f t="shared" si="6"/>
        <v>3.7435112521052361E-2</v>
      </c>
      <c r="S102" s="14">
        <f t="shared" si="6"/>
        <v>1.7515107232362031E-2</v>
      </c>
      <c r="T102" s="15"/>
      <c r="U102" s="13"/>
      <c r="V102" s="2"/>
      <c r="W102" s="2"/>
      <c r="X102" s="2"/>
      <c r="Y102" s="2"/>
      <c r="Z102" s="2"/>
    </row>
    <row r="103" spans="1:26">
      <c r="A103" s="19">
        <v>2006</v>
      </c>
      <c r="B103" s="325">
        <f>'TC2'!G103</f>
        <v>0.61241829395294189</v>
      </c>
      <c r="C103" s="521">
        <f>'TC2'!K103</f>
        <v>0.19706970453262329</v>
      </c>
      <c r="D103" s="522">
        <f>'TC2'!O103</f>
        <v>0.4153485894203186</v>
      </c>
      <c r="E103" s="319">
        <f>'TC2'!S103</f>
        <v>0.38758170604705811</v>
      </c>
      <c r="F103" s="16">
        <f>TC2b!C103</f>
        <v>0.29093050956726074</v>
      </c>
      <c r="G103" s="16">
        <f>TC2b!G103</f>
        <v>0.15777617692947388</v>
      </c>
      <c r="H103" s="16">
        <f>TC2b!K103</f>
        <v>0.12222550809383392</v>
      </c>
      <c r="I103" s="16">
        <f>TC2b!O103</f>
        <v>6.8306624889373779E-2</v>
      </c>
      <c r="J103" s="16">
        <f>TC2b!S103</f>
        <v>2.9372921213507652E-2</v>
      </c>
      <c r="K103" s="16">
        <v>1.1822280401866126E-2</v>
      </c>
      <c r="L103" s="56">
        <f t="shared" si="7"/>
        <v>0.22980552911758423</v>
      </c>
      <c r="M103" s="15">
        <f t="shared" si="8"/>
        <v>9.6651196479797363E-2</v>
      </c>
      <c r="N103" s="15">
        <f t="shared" si="8"/>
        <v>0.13315433263778687</v>
      </c>
      <c r="O103" s="15">
        <f t="shared" si="5"/>
        <v>8.9469552040100098E-2</v>
      </c>
      <c r="P103" s="15">
        <f t="shared" si="6"/>
        <v>3.5550668835639954E-2</v>
      </c>
      <c r="Q103" s="15">
        <f t="shared" si="6"/>
        <v>5.3918883204460144E-2</v>
      </c>
      <c r="R103" s="15">
        <f t="shared" si="6"/>
        <v>3.8933703675866127E-2</v>
      </c>
      <c r="S103" s="14">
        <f t="shared" si="6"/>
        <v>1.7550640811641524E-2</v>
      </c>
      <c r="T103" s="15"/>
      <c r="U103" s="13"/>
      <c r="V103" s="2"/>
      <c r="W103" s="2"/>
      <c r="X103" s="2"/>
      <c r="Y103" s="2"/>
      <c r="Z103" s="2"/>
    </row>
    <row r="104" spans="1:26">
      <c r="A104" s="19">
        <v>2007</v>
      </c>
      <c r="B104" s="325">
        <f>'TC2'!G104</f>
        <v>0.61776909232139587</v>
      </c>
      <c r="C104" s="521">
        <f>'TC2'!K104</f>
        <v>0.20025992393493652</v>
      </c>
      <c r="D104" s="522">
        <f>'TC2'!O104</f>
        <v>0.41750916838645935</v>
      </c>
      <c r="E104" s="319">
        <f>'TC2'!S104</f>
        <v>0.38223090767860413</v>
      </c>
      <c r="F104" s="16">
        <f>TC2b!C104</f>
        <v>0.28514325618743896</v>
      </c>
      <c r="G104" s="16">
        <f>TC2b!G104</f>
        <v>0.15263952314853668</v>
      </c>
      <c r="H104" s="16">
        <f>TC2b!K104</f>
        <v>0.11769448220729828</v>
      </c>
      <c r="I104" s="16">
        <f>TC2b!O104</f>
        <v>6.5786503255367279E-2</v>
      </c>
      <c r="J104" s="16">
        <f>TC2b!S104</f>
        <v>2.9274862259626389E-2</v>
      </c>
      <c r="K104" s="16">
        <v>1.2559670612894733E-2</v>
      </c>
      <c r="L104" s="56">
        <f t="shared" si="7"/>
        <v>0.22959138453006744</v>
      </c>
      <c r="M104" s="15">
        <f t="shared" si="8"/>
        <v>9.7087651491165161E-2</v>
      </c>
      <c r="N104" s="15">
        <f t="shared" si="8"/>
        <v>0.13250373303890228</v>
      </c>
      <c r="O104" s="15">
        <f t="shared" si="5"/>
        <v>8.6853019893169403E-2</v>
      </c>
      <c r="P104" s="15">
        <f t="shared" si="6"/>
        <v>3.4945040941238403E-2</v>
      </c>
      <c r="Q104" s="15">
        <f t="shared" si="6"/>
        <v>5.1907978951931E-2</v>
      </c>
      <c r="R104" s="15">
        <f t="shared" si="6"/>
        <v>3.6511640995740891E-2</v>
      </c>
      <c r="S104" s="14">
        <f t="shared" si="6"/>
        <v>1.6715191646731655E-2</v>
      </c>
      <c r="T104" s="15"/>
      <c r="U104" s="13"/>
      <c r="V104" s="2"/>
      <c r="W104" s="2"/>
      <c r="X104" s="2"/>
      <c r="Y104" s="2"/>
      <c r="Z104" s="2"/>
    </row>
    <row r="105" spans="1:26">
      <c r="A105" s="19">
        <v>2008</v>
      </c>
      <c r="B105" s="325">
        <f>'TC2'!G105</f>
        <v>0.62203863263130188</v>
      </c>
      <c r="C105" s="521">
        <f>'TC2'!K105</f>
        <v>0.20403248071670532</v>
      </c>
      <c r="D105" s="522">
        <f>'TC2'!O105</f>
        <v>0.41800615191459656</v>
      </c>
      <c r="E105" s="319">
        <f>'TC2'!S105</f>
        <v>0.37796136736869812</v>
      </c>
      <c r="F105" s="16">
        <f>TC2b!C105</f>
        <v>0.28236362338066101</v>
      </c>
      <c r="G105" s="16">
        <f>TC2b!G105</f>
        <v>0.15322943031787872</v>
      </c>
      <c r="H105" s="16">
        <f>TC2b!K105</f>
        <v>0.11906909942626953</v>
      </c>
      <c r="I105" s="16">
        <f>TC2b!O105</f>
        <v>6.7664340138435364E-2</v>
      </c>
      <c r="J105" s="16">
        <f>TC2b!S105</f>
        <v>3.0976369976997375E-2</v>
      </c>
      <c r="K105" s="16">
        <v>1.3852870288125254E-2</v>
      </c>
      <c r="L105" s="56">
        <f t="shared" si="7"/>
        <v>0.2247319370508194</v>
      </c>
      <c r="M105" s="15">
        <f t="shared" si="8"/>
        <v>9.5597743988037109E-2</v>
      </c>
      <c r="N105" s="15">
        <f t="shared" si="8"/>
        <v>0.12913419306278229</v>
      </c>
      <c r="O105" s="15">
        <f t="shared" si="5"/>
        <v>8.5565090179443359E-2</v>
      </c>
      <c r="P105" s="15">
        <f t="shared" si="6"/>
        <v>3.4160330891609192E-2</v>
      </c>
      <c r="Q105" s="15">
        <f t="shared" si="6"/>
        <v>5.1404759287834167E-2</v>
      </c>
      <c r="R105" s="15">
        <f t="shared" si="6"/>
        <v>3.6687970161437988E-2</v>
      </c>
      <c r="S105" s="14">
        <f t="shared" si="6"/>
        <v>1.7123499688872119E-2</v>
      </c>
      <c r="T105" s="15"/>
      <c r="U105" s="13"/>
      <c r="V105" s="2"/>
      <c r="W105" s="2"/>
      <c r="X105" s="2"/>
      <c r="Y105" s="2"/>
      <c r="Z105" s="2"/>
    </row>
    <row r="106" spans="1:26">
      <c r="A106" s="23">
        <v>2009</v>
      </c>
      <c r="B106" s="326">
        <f>'TC2'!G106</f>
        <v>0.62349674105644226</v>
      </c>
      <c r="C106" s="525">
        <f>'TC2'!K106</f>
        <v>0.19803696870803833</v>
      </c>
      <c r="D106" s="526">
        <f>'TC2'!O106</f>
        <v>0.42545977234840393</v>
      </c>
      <c r="E106" s="320">
        <f>'TC2'!S106</f>
        <v>0.37650325894355774</v>
      </c>
      <c r="F106" s="22">
        <f>TC2b!C106</f>
        <v>0.27969574928283691</v>
      </c>
      <c r="G106" s="22">
        <f>TC2b!G106</f>
        <v>0.15093521773815155</v>
      </c>
      <c r="H106" s="22">
        <f>TC2b!K106</f>
        <v>0.11778249591588974</v>
      </c>
      <c r="I106" s="22">
        <f>TC2b!O106</f>
        <v>6.8530723452568054E-2</v>
      </c>
      <c r="J106" s="22">
        <f>TC2b!S106</f>
        <v>3.3758793026208878E-2</v>
      </c>
      <c r="K106" s="22">
        <v>1.6382046611351498E-2</v>
      </c>
      <c r="L106" s="57">
        <f t="shared" si="7"/>
        <v>0.22556804120540619</v>
      </c>
      <c r="M106" s="21">
        <f t="shared" si="8"/>
        <v>9.6807509660720825E-2</v>
      </c>
      <c r="N106" s="21">
        <f t="shared" si="8"/>
        <v>0.12876053154468536</v>
      </c>
      <c r="O106" s="21">
        <f t="shared" si="5"/>
        <v>8.2404494285583496E-2</v>
      </c>
      <c r="P106" s="21">
        <f t="shared" si="6"/>
        <v>3.315272182226181E-2</v>
      </c>
      <c r="Q106" s="21">
        <f t="shared" si="6"/>
        <v>4.9251772463321686E-2</v>
      </c>
      <c r="R106" s="21">
        <f t="shared" si="6"/>
        <v>3.4771930426359177E-2</v>
      </c>
      <c r="S106" s="20">
        <f t="shared" si="6"/>
        <v>1.737674641485738E-2</v>
      </c>
      <c r="T106" s="15"/>
      <c r="U106" s="13"/>
      <c r="V106" s="2"/>
      <c r="W106" s="2"/>
      <c r="X106" s="2"/>
      <c r="Y106" s="2"/>
      <c r="Z106" s="2"/>
    </row>
    <row r="107" spans="1:26">
      <c r="A107" s="19">
        <v>2010</v>
      </c>
      <c r="B107" s="325">
        <f>'TC2'!G107</f>
        <v>0.61513695120811462</v>
      </c>
      <c r="C107" s="521">
        <f>'TC2'!K107</f>
        <v>0.19802474975585938</v>
      </c>
      <c r="D107" s="522">
        <f>'TC2'!O107</f>
        <v>0.41711220145225525</v>
      </c>
      <c r="E107" s="319">
        <f>'TC2'!S107</f>
        <v>0.38486304879188538</v>
      </c>
      <c r="F107" s="16">
        <f>TC2b!C107</f>
        <v>0.28857460618019104</v>
      </c>
      <c r="G107" s="16">
        <f>TC2b!G107</f>
        <v>0.15936015546321869</v>
      </c>
      <c r="H107" s="16">
        <f>TC2b!K107</f>
        <v>0.12555417418479919</v>
      </c>
      <c r="I107" s="16">
        <f>TC2b!O107</f>
        <v>7.4901089072227478E-2</v>
      </c>
      <c r="J107" s="16">
        <f>TC2b!S107</f>
        <v>3.7376292049884796E-2</v>
      </c>
      <c r="K107" s="16">
        <v>1.7553161260879357E-2</v>
      </c>
      <c r="L107" s="56">
        <f t="shared" si="7"/>
        <v>0.22550289332866669</v>
      </c>
      <c r="M107" s="15">
        <f t="shared" si="8"/>
        <v>9.6288442611694336E-2</v>
      </c>
      <c r="N107" s="15">
        <f t="shared" si="8"/>
        <v>0.12921445071697235</v>
      </c>
      <c r="O107" s="15">
        <f t="shared" si="5"/>
        <v>8.4459066390991211E-2</v>
      </c>
      <c r="P107" s="15">
        <f t="shared" si="6"/>
        <v>3.3805981278419495E-2</v>
      </c>
      <c r="Q107" s="15">
        <f t="shared" si="6"/>
        <v>5.0653085112571716E-2</v>
      </c>
      <c r="R107" s="15">
        <f t="shared" si="6"/>
        <v>3.7524797022342682E-2</v>
      </c>
      <c r="S107" s="14">
        <f t="shared" si="6"/>
        <v>1.9823130789005439E-2</v>
      </c>
      <c r="T107" s="15"/>
      <c r="U107" s="13"/>
      <c r="V107" s="2"/>
      <c r="W107" s="2"/>
      <c r="X107" s="2"/>
      <c r="Y107" s="2"/>
      <c r="Z107" s="2"/>
    </row>
    <row r="108" spans="1:26">
      <c r="A108" s="19">
        <v>2011</v>
      </c>
      <c r="B108" s="325">
        <f>'TC2'!G108</f>
        <v>0.61297792196273804</v>
      </c>
      <c r="C108" s="521">
        <f>'TC2'!K108</f>
        <v>0.19512152671813965</v>
      </c>
      <c r="D108" s="522">
        <f>'TC2'!O108</f>
        <v>0.41785639524459839</v>
      </c>
      <c r="E108" s="319">
        <f>'TC2'!S108</f>
        <v>0.38702207803726196</v>
      </c>
      <c r="F108" s="16">
        <f>TC2b!C108</f>
        <v>0.28972548246383667</v>
      </c>
      <c r="G108" s="16">
        <f>TC2b!G108</f>
        <v>0.15827284753322601</v>
      </c>
      <c r="H108" s="16">
        <f>TC2b!K108</f>
        <v>0.12379484623670578</v>
      </c>
      <c r="I108" s="16">
        <f>TC2b!O108</f>
        <v>7.1931719779968262E-2</v>
      </c>
      <c r="J108" s="16">
        <f>TC2b!S108</f>
        <v>3.3692505210638046E-2</v>
      </c>
      <c r="K108" s="16">
        <v>1.4549747836022425E-2</v>
      </c>
      <c r="L108" s="56">
        <f t="shared" si="7"/>
        <v>0.22874923050403595</v>
      </c>
      <c r="M108" s="15">
        <f t="shared" si="8"/>
        <v>9.7296595573425293E-2</v>
      </c>
      <c r="N108" s="15">
        <f t="shared" si="8"/>
        <v>0.13145263493061066</v>
      </c>
      <c r="O108" s="15">
        <f t="shared" si="5"/>
        <v>8.6341127753257751E-2</v>
      </c>
      <c r="P108" s="15">
        <f t="shared" si="6"/>
        <v>3.4478001296520233E-2</v>
      </c>
      <c r="Q108" s="15">
        <f t="shared" si="6"/>
        <v>5.1863126456737518E-2</v>
      </c>
      <c r="R108" s="15">
        <f t="shared" si="6"/>
        <v>3.8239214569330215E-2</v>
      </c>
      <c r="S108" s="14">
        <f t="shared" si="6"/>
        <v>1.914275737461562E-2</v>
      </c>
      <c r="T108" s="15"/>
      <c r="U108" s="13"/>
      <c r="V108" s="2"/>
      <c r="W108" s="2"/>
      <c r="X108" s="2"/>
      <c r="Y108" s="2"/>
      <c r="Z108" s="2"/>
    </row>
    <row r="109" spans="1:26">
      <c r="A109" s="19">
        <v>2012</v>
      </c>
      <c r="B109" s="325">
        <f>'TC2'!G109</f>
        <v>0.60184353590011597</v>
      </c>
      <c r="C109" s="521">
        <f>'TC2'!K109</f>
        <v>0.18909484148025513</v>
      </c>
      <c r="D109" s="522">
        <f>'TC2'!O109</f>
        <v>0.41274869441986084</v>
      </c>
      <c r="E109" s="319">
        <f>'TC2'!S109</f>
        <v>0.39815646409988403</v>
      </c>
      <c r="F109" s="16">
        <f>TC2b!C109</f>
        <v>0.30044648051261902</v>
      </c>
      <c r="G109" s="16">
        <f>TC2b!G109</f>
        <v>0.16669024527072906</v>
      </c>
      <c r="H109" s="16">
        <f>TC2b!K109</f>
        <v>0.13089136779308319</v>
      </c>
      <c r="I109" s="16">
        <f>TC2b!O109</f>
        <v>7.6762482523918152E-2</v>
      </c>
      <c r="J109" s="16">
        <f>TC2b!S109</f>
        <v>3.6470651626586914E-2</v>
      </c>
      <c r="K109" s="16">
        <v>1.5966545634076824E-2</v>
      </c>
      <c r="L109" s="56">
        <f t="shared" si="7"/>
        <v>0.23146621882915497</v>
      </c>
      <c r="M109" s="15">
        <f t="shared" si="8"/>
        <v>9.7709983587265015E-2</v>
      </c>
      <c r="N109" s="15">
        <f t="shared" si="8"/>
        <v>0.13375623524188995</v>
      </c>
      <c r="O109" s="15">
        <f t="shared" si="5"/>
        <v>8.9927762746810913E-2</v>
      </c>
      <c r="P109" s="15">
        <f t="shared" si="6"/>
        <v>3.5798877477645874E-2</v>
      </c>
      <c r="Q109" s="15">
        <f t="shared" si="6"/>
        <v>5.4128885269165039E-2</v>
      </c>
      <c r="R109" s="15">
        <f t="shared" si="6"/>
        <v>4.0291830897331238E-2</v>
      </c>
      <c r="S109" s="14">
        <f t="shared" si="6"/>
        <v>2.050410599251009E-2</v>
      </c>
      <c r="T109" s="15"/>
      <c r="U109" s="13"/>
      <c r="V109" s="2"/>
      <c r="W109" s="2"/>
      <c r="X109" s="2"/>
      <c r="Y109" s="2"/>
      <c r="Z109" s="2"/>
    </row>
    <row r="110" spans="1:26">
      <c r="A110" s="19">
        <v>2013</v>
      </c>
      <c r="B110" s="325">
        <f>'TC2'!G110</f>
        <v>0.61245611310005188</v>
      </c>
      <c r="C110" s="521">
        <f>'TC2'!K110</f>
        <v>0.19320535659790039</v>
      </c>
      <c r="D110" s="522">
        <f>'TC2'!O110</f>
        <v>0.41925075650215149</v>
      </c>
      <c r="E110" s="319">
        <f>'TC2'!S110</f>
        <v>0.38754388689994812</v>
      </c>
      <c r="F110" s="16">
        <f>TC2b!C110</f>
        <v>0.28880435228347778</v>
      </c>
      <c r="G110" s="16">
        <f>TC2b!G110</f>
        <v>0.15344133973121643</v>
      </c>
      <c r="H110" s="16">
        <f>TC2b!K110</f>
        <v>0.11825422942638397</v>
      </c>
      <c r="I110" s="16">
        <f>TC2b!O110</f>
        <v>6.6634446382522583E-2</v>
      </c>
      <c r="J110" s="16">
        <f>TC2b!S110</f>
        <v>3.093196265399456E-2</v>
      </c>
      <c r="K110" s="16">
        <v>1.3682115727210781E-2</v>
      </c>
      <c r="L110" s="56">
        <f t="shared" si="7"/>
        <v>0.23410254716873169</v>
      </c>
      <c r="M110" s="15">
        <f t="shared" si="8"/>
        <v>9.8739534616470337E-2</v>
      </c>
      <c r="N110" s="15">
        <f t="shared" si="8"/>
        <v>0.13536301255226135</v>
      </c>
      <c r="O110" s="15">
        <f t="shared" si="5"/>
        <v>8.6806893348693848E-2</v>
      </c>
      <c r="P110" s="15">
        <f t="shared" ref="P110:S110" si="9">G110-H110</f>
        <v>3.5187110304832458E-2</v>
      </c>
      <c r="Q110" s="15">
        <f t="shared" si="9"/>
        <v>5.1619783043861389E-2</v>
      </c>
      <c r="R110" s="15">
        <f t="shared" si="9"/>
        <v>3.5702483728528023E-2</v>
      </c>
      <c r="S110" s="14">
        <f t="shared" si="9"/>
        <v>1.7249846926783781E-2</v>
      </c>
      <c r="T110" s="15"/>
      <c r="U110" s="13"/>
      <c r="V110" s="2"/>
      <c r="W110" s="2"/>
      <c r="X110" s="2"/>
      <c r="Y110" s="2"/>
      <c r="Z110" s="2"/>
    </row>
    <row r="111" spans="1:26">
      <c r="A111" s="19">
        <v>2014</v>
      </c>
      <c r="B111" s="325">
        <f>'TC2'!G111</f>
        <v>0.60883280634880066</v>
      </c>
      <c r="C111" s="521">
        <f>'TC2'!K111</f>
        <v>0.19282299280166626</v>
      </c>
      <c r="D111" s="522">
        <f>'TC2'!O111</f>
        <v>0.4160098135471344</v>
      </c>
      <c r="E111" s="319">
        <f>'TC2'!S111</f>
        <v>0.39116719365119934</v>
      </c>
      <c r="F111" s="16">
        <f>TC2b!C111</f>
        <v>0.29248523712158203</v>
      </c>
      <c r="G111" s="16">
        <f>TC2b!G111</f>
        <v>0.15664321184158325</v>
      </c>
      <c r="H111" s="16">
        <f>TC2b!K111</f>
        <v>0.12096492201089859</v>
      </c>
      <c r="I111" s="16">
        <f>TC2b!O111</f>
        <v>6.8464428186416626E-2</v>
      </c>
      <c r="J111" s="16">
        <f>TC2b!S111</f>
        <v>3.1466305255889893E-2</v>
      </c>
      <c r="K111" s="16">
        <v>1.3720458974556548E-2</v>
      </c>
      <c r="L111" s="56">
        <f t="shared" ref="L111" si="10">E111-G111</f>
        <v>0.23452398180961609</v>
      </c>
      <c r="M111" s="15">
        <f t="shared" ref="M111" si="11">E111-F111</f>
        <v>9.868195652961731E-2</v>
      </c>
      <c r="N111" s="15">
        <f t="shared" ref="N111" si="12">F111-G111</f>
        <v>0.13584202527999878</v>
      </c>
      <c r="O111" s="15">
        <f t="shared" ref="O111" si="13">G111-I111</f>
        <v>8.8178783655166626E-2</v>
      </c>
      <c r="P111" s="15">
        <f t="shared" ref="P111" si="14">G111-H111</f>
        <v>3.5678289830684662E-2</v>
      </c>
      <c r="Q111" s="15">
        <f t="shared" ref="Q111" si="15">H111-I111</f>
        <v>5.2500493824481964E-2</v>
      </c>
      <c r="R111" s="15">
        <f t="shared" ref="R111" si="16">I111-J111</f>
        <v>3.6998122930526733E-2</v>
      </c>
      <c r="S111" s="14">
        <f t="shared" ref="S111" si="17">J111-K111</f>
        <v>1.7745846281333345E-2</v>
      </c>
      <c r="T111" s="15"/>
      <c r="U111" s="13"/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6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Z119"/>
  <sheetViews>
    <sheetView workbookViewId="0">
      <pane xSplit="1" ySplit="9" topLeftCell="B96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S4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3" width="11" style="4" customWidth="1"/>
    <col min="24" max="16384" width="10.83203125" style="4"/>
  </cols>
  <sheetData>
    <row r="1" spans="1:26">
      <c r="A1" s="55" t="s">
        <v>37</v>
      </c>
      <c r="D1" s="209"/>
    </row>
    <row r="2" spans="1:26">
      <c r="B2" s="54"/>
      <c r="C2" s="54"/>
      <c r="D2" s="210"/>
    </row>
    <row r="3" spans="1:26" ht="16" thickBot="1">
      <c r="D3" s="209"/>
    </row>
    <row r="4" spans="1:26" ht="25" customHeight="1" thickTop="1">
      <c r="A4" s="1224" t="s">
        <v>1262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6"/>
      <c r="T4" s="534"/>
    </row>
    <row r="5" spans="1:26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6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/>
    </row>
    <row r="7" spans="1:26" ht="35" customHeight="1">
      <c r="A7" s="46"/>
      <c r="B7" s="1228" t="s">
        <v>1060</v>
      </c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10"/>
      <c r="T7" s="53"/>
      <c r="V7" s="634"/>
      <c r="W7" s="634"/>
      <c r="X7" s="634"/>
      <c r="Y7" s="634"/>
      <c r="Z7" s="634"/>
    </row>
    <row r="8" spans="1:26" ht="21" customHeight="1">
      <c r="A8" s="434"/>
      <c r="B8" s="1230" t="s">
        <v>46</v>
      </c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11"/>
      <c r="T8" s="535"/>
      <c r="V8" s="634"/>
      <c r="W8" s="634"/>
      <c r="X8" s="634"/>
      <c r="Y8" s="634"/>
      <c r="Z8" s="634"/>
    </row>
    <row r="9" spans="1:26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634"/>
      <c r="W9" s="634"/>
      <c r="X9" s="634"/>
      <c r="Y9" s="634"/>
      <c r="Z9" s="634"/>
    </row>
    <row r="10" spans="1:26" s="30" customFormat="1" ht="15" customHeight="1">
      <c r="A10" s="41">
        <v>1913</v>
      </c>
      <c r="B10" s="328">
        <f>B11*'TC1'!B10/'TC1'!B11</f>
        <v>0.58674466711250117</v>
      </c>
      <c r="C10" s="444"/>
      <c r="D10" s="444"/>
      <c r="E10" s="329">
        <f>E11*'TC1'!E10/'TC1'!E11</f>
        <v>0.41327645271634245</v>
      </c>
      <c r="F10" s="40">
        <f>F11*'TC1'!F10/'TC1'!F11</f>
        <v>0.30228450225058084</v>
      </c>
      <c r="G10" s="40">
        <f>G11*'TC1'!G10/'TC1'!G11</f>
        <v>0.17783792560807482</v>
      </c>
      <c r="H10" s="40">
        <f>H11*'TC1'!H10/'TC1'!H11</f>
        <v>0.14784364626033056</v>
      </c>
      <c r="I10" s="40">
        <f>I11*'TC1'!I10/'TC1'!I11</f>
        <v>8.4232312388669878E-2</v>
      </c>
      <c r="J10" s="40">
        <f>J11*'TC1'!J10/'TC1'!J11</f>
        <v>2.3687400940341628E-2</v>
      </c>
      <c r="K10" s="40"/>
      <c r="L10" s="333">
        <f>E10-G10</f>
        <v>0.23543852710826763</v>
      </c>
      <c r="M10" s="334">
        <f>E10-F10</f>
        <v>0.1109919504657616</v>
      </c>
      <c r="N10" s="39"/>
      <c r="O10" s="38">
        <f t="shared" ref="O10:O73" si="0">G10-I10</f>
        <v>9.3605613219404943E-2</v>
      </c>
      <c r="P10" s="38">
        <f t="shared" ref="P10:R41" si="1">G10-H10</f>
        <v>2.9994279347744263E-2</v>
      </c>
      <c r="Q10" s="38">
        <f t="shared" si="1"/>
        <v>6.361133387166068E-2</v>
      </c>
      <c r="R10" s="38">
        <f t="shared" si="1"/>
        <v>6.0544911448328249E-2</v>
      </c>
      <c r="S10" s="37"/>
      <c r="T10" s="15"/>
      <c r="V10" s="2"/>
      <c r="W10" s="2"/>
      <c r="X10" s="2"/>
      <c r="Y10" s="2"/>
      <c r="Z10" s="2"/>
    </row>
    <row r="11" spans="1:26" s="30" customFormat="1" ht="15" customHeight="1">
      <c r="A11" s="33">
        <v>1914</v>
      </c>
      <c r="B11" s="330">
        <f>B12*'TC1'!B11/'TC1'!B12</f>
        <v>0.58251926243954177</v>
      </c>
      <c r="C11" s="444"/>
      <c r="D11" s="444"/>
      <c r="E11" s="331">
        <f>E12*'TC1'!E11/'TC1'!E12</f>
        <v>0.41750281667393097</v>
      </c>
      <c r="F11" s="36">
        <f>F12*'TC1'!F11/'TC1'!F12</f>
        <v>0.30637745648714465</v>
      </c>
      <c r="G11" s="36">
        <f>G12*'TC1'!G11/'TC1'!G12</f>
        <v>0.18019226395498208</v>
      </c>
      <c r="H11" s="36">
        <f>H12*'TC1'!H11/'TC1'!H12</f>
        <v>0.15067741983668712</v>
      </c>
      <c r="I11" s="36">
        <f>I12*'TC1'!I11/'TC1'!I12</f>
        <v>8.7504836963565286E-2</v>
      </c>
      <c r="J11" s="36">
        <f>J12*'TC1'!J11/'TC1'!J12</f>
        <v>2.4412033606090441E-2</v>
      </c>
      <c r="K11" s="36"/>
      <c r="L11" s="335">
        <f t="shared" ref="L11:L74" si="2">E11-G11</f>
        <v>0.23731055271894888</v>
      </c>
      <c r="M11" s="336">
        <f t="shared" ref="M11:N74" si="3">E11-F11</f>
        <v>0.11112536018678631</v>
      </c>
      <c r="N11" s="35"/>
      <c r="O11" s="15">
        <f t="shared" si="0"/>
        <v>9.2687426991416799E-2</v>
      </c>
      <c r="P11" s="15">
        <f t="shared" si="1"/>
        <v>2.9514844118294969E-2</v>
      </c>
      <c r="Q11" s="15">
        <f t="shared" si="1"/>
        <v>6.317258287312183E-2</v>
      </c>
      <c r="R11" s="15">
        <f t="shared" si="1"/>
        <v>6.3092803357474844E-2</v>
      </c>
      <c r="S11" s="14"/>
      <c r="T11" s="15"/>
      <c r="V11" s="2"/>
      <c r="W11" s="2"/>
      <c r="X11" s="2"/>
      <c r="Y11" s="2"/>
      <c r="Z11" s="2"/>
    </row>
    <row r="12" spans="1:26" s="30" customFormat="1" ht="15" customHeight="1">
      <c r="A12" s="33">
        <v>1915</v>
      </c>
      <c r="B12" s="330">
        <f>B13*'TC1'!B12/'TC1'!B13</f>
        <v>0.59058923434114274</v>
      </c>
      <c r="C12" s="444"/>
      <c r="D12" s="444"/>
      <c r="E12" s="331">
        <f>E13*'TC1'!E12/'TC1'!E13</f>
        <v>0.40943101266378606</v>
      </c>
      <c r="F12" s="36">
        <f>F13*'TC1'!F12/'TC1'!F13</f>
        <v>0.297374434861437</v>
      </c>
      <c r="G12" s="36">
        <f>G13*'TC1'!G12/'TC1'!G13</f>
        <v>0.17267013656486169</v>
      </c>
      <c r="H12" s="36">
        <f>H13*'TC1'!H12/'TC1'!H13</f>
        <v>0.14458835353827854</v>
      </c>
      <c r="I12" s="36">
        <f>I13*'TC1'!I12/'TC1'!I13</f>
        <v>9.2991632768163635E-2</v>
      </c>
      <c r="J12" s="36">
        <f>J13*'TC1'!J12/'TC1'!J13</f>
        <v>4.1685062787926851E-2</v>
      </c>
      <c r="K12" s="36"/>
      <c r="L12" s="335">
        <f t="shared" si="2"/>
        <v>0.23676087609892438</v>
      </c>
      <c r="M12" s="336">
        <f t="shared" si="3"/>
        <v>0.11205657780234907</v>
      </c>
      <c r="N12" s="35"/>
      <c r="O12" s="15">
        <f t="shared" si="0"/>
        <v>7.9678503796698052E-2</v>
      </c>
      <c r="P12" s="15">
        <f t="shared" si="1"/>
        <v>2.8081783026583151E-2</v>
      </c>
      <c r="Q12" s="15">
        <f t="shared" si="1"/>
        <v>5.1596720770114901E-2</v>
      </c>
      <c r="R12" s="15">
        <f t="shared" si="1"/>
        <v>5.1306569980236784E-2</v>
      </c>
      <c r="S12" s="14"/>
      <c r="T12" s="15"/>
      <c r="V12" s="2"/>
      <c r="W12" s="2"/>
      <c r="X12" s="2"/>
      <c r="Y12" s="2"/>
      <c r="Z12" s="2"/>
    </row>
    <row r="13" spans="1:26" s="30" customFormat="1" ht="15" customHeight="1">
      <c r="A13" s="33">
        <v>1916</v>
      </c>
      <c r="B13" s="330">
        <f>B14*'TC1'!B13/'TC1'!B14</f>
        <v>0.56553475998125613</v>
      </c>
      <c r="C13" s="444"/>
      <c r="D13" s="444"/>
      <c r="E13" s="331">
        <f>E14*'TC1'!E13/'TC1'!E14</f>
        <v>0.4344911750876585</v>
      </c>
      <c r="F13" s="36">
        <f>F14*'TC1'!F13/'TC1'!F14</f>
        <v>0.32451460505447521</v>
      </c>
      <c r="G13" s="36">
        <f>G14*'TC1'!G13/'TC1'!G14</f>
        <v>0.19551739174596333</v>
      </c>
      <c r="H13" s="36">
        <f>H14*'TC1'!H13/'TC1'!H14</f>
        <v>0.16399718343425973</v>
      </c>
      <c r="I13" s="36">
        <f>I14*'TC1'!I13/'TC1'!I14</f>
        <v>0.10143204775251016</v>
      </c>
      <c r="J13" s="36">
        <f>J14*'TC1'!J13/'TC1'!J14</f>
        <v>4.284018020150962E-2</v>
      </c>
      <c r="K13" s="36"/>
      <c r="L13" s="335">
        <f t="shared" si="2"/>
        <v>0.23897378334169517</v>
      </c>
      <c r="M13" s="336">
        <f t="shared" si="3"/>
        <v>0.10997657003318329</v>
      </c>
      <c r="N13" s="35"/>
      <c r="O13" s="15">
        <f t="shared" si="0"/>
        <v>9.4085343993453169E-2</v>
      </c>
      <c r="P13" s="15">
        <f t="shared" si="1"/>
        <v>3.1520208311703601E-2</v>
      </c>
      <c r="Q13" s="15">
        <f t="shared" si="1"/>
        <v>6.2565135681749567E-2</v>
      </c>
      <c r="R13" s="15">
        <f t="shared" si="1"/>
        <v>5.8591867551000543E-2</v>
      </c>
      <c r="S13" s="14"/>
      <c r="T13" s="15"/>
      <c r="V13" s="2"/>
      <c r="W13" s="2"/>
      <c r="X13" s="2"/>
      <c r="Y13" s="2"/>
      <c r="Z13" s="2"/>
    </row>
    <row r="14" spans="1:26" s="30" customFormat="1" ht="15" customHeight="1">
      <c r="A14" s="33">
        <v>1917</v>
      </c>
      <c r="B14" s="325">
        <f>B15*'TC1'!B14/'TC1'!B15</f>
        <v>0.55834973435527391</v>
      </c>
      <c r="C14" s="444"/>
      <c r="D14" s="444"/>
      <c r="E14" s="322">
        <f>E15*'TC1'!E14/'TC1'!E15</f>
        <v>0.44167783191471532</v>
      </c>
      <c r="F14" s="28">
        <f>F15*'TC1'!F14/'TC1'!F15</f>
        <v>0.32169643765529965</v>
      </c>
      <c r="G14" s="28">
        <f>G15*'TC1'!G14/'TC1'!G15</f>
        <v>0.17838711060995874</v>
      </c>
      <c r="H14" s="28">
        <f>H15*'TC1'!H14/'TC1'!H15</f>
        <v>0.14067966287592795</v>
      </c>
      <c r="I14" s="28">
        <f>I15*'TC1'!I14/'TC1'!I15</f>
        <v>7.5860017378932595E-2</v>
      </c>
      <c r="J14" s="28">
        <f>J15*'TC1'!J14/'TC1'!J15</f>
        <v>2.3367836788739528E-2</v>
      </c>
      <c r="K14" s="28"/>
      <c r="L14" s="56">
        <f t="shared" si="2"/>
        <v>0.26329072130475661</v>
      </c>
      <c r="M14" s="15">
        <f t="shared" si="3"/>
        <v>0.11998139425941567</v>
      </c>
      <c r="N14" s="15">
        <f t="shared" si="3"/>
        <v>0.14330932704534091</v>
      </c>
      <c r="O14" s="15">
        <f t="shared" si="0"/>
        <v>0.10252709323102614</v>
      </c>
      <c r="P14" s="15">
        <f t="shared" si="1"/>
        <v>3.7707447734030786E-2</v>
      </c>
      <c r="Q14" s="15">
        <f t="shared" si="1"/>
        <v>6.4819645496995357E-2</v>
      </c>
      <c r="R14" s="15">
        <f t="shared" si="1"/>
        <v>5.2492180590193067E-2</v>
      </c>
      <c r="S14" s="14"/>
      <c r="T14" s="15"/>
      <c r="U14" s="13"/>
      <c r="V14" s="2"/>
      <c r="W14" s="2"/>
      <c r="X14" s="2"/>
      <c r="Y14" s="2"/>
      <c r="Z14" s="2"/>
    </row>
    <row r="15" spans="1:26" s="30" customFormat="1" ht="15" customHeight="1">
      <c r="A15" s="33">
        <v>1918</v>
      </c>
      <c r="B15" s="325">
        <f>B16*'TC1'!B15/'TC1'!B16</f>
        <v>0.58718814483868453</v>
      </c>
      <c r="C15" s="444"/>
      <c r="D15" s="444"/>
      <c r="E15" s="322">
        <f>E16*'TC1'!E15/'TC1'!E16</f>
        <v>0.41283287430835486</v>
      </c>
      <c r="F15" s="28">
        <f>F16*'TC1'!F15/'TC1'!F16</f>
        <v>0.29959295804204311</v>
      </c>
      <c r="G15" s="28">
        <f>G16*'TC1'!G15/'TC1'!G16</f>
        <v>0.14784796901357775</v>
      </c>
      <c r="H15" s="28">
        <f>H16*'TC1'!H15/'TC1'!H16</f>
        <v>0.10773774335520564</v>
      </c>
      <c r="I15" s="28">
        <f>I16*'TC1'!I15/'TC1'!I16</f>
        <v>4.6513273989523297E-2</v>
      </c>
      <c r="J15" s="28">
        <f>J16*'TC1'!J15/'TC1'!J16</f>
        <v>7.2054951102579635E-3</v>
      </c>
      <c r="K15" s="28"/>
      <c r="L15" s="56">
        <f t="shared" si="2"/>
        <v>0.26498490529477714</v>
      </c>
      <c r="M15" s="15">
        <f t="shared" si="3"/>
        <v>0.11323991626631175</v>
      </c>
      <c r="N15" s="15">
        <f t="shared" si="3"/>
        <v>0.15174498902846537</v>
      </c>
      <c r="O15" s="15">
        <f t="shared" si="0"/>
        <v>0.10133469502405446</v>
      </c>
      <c r="P15" s="15">
        <f t="shared" si="1"/>
        <v>4.0110225658372106E-2</v>
      </c>
      <c r="Q15" s="15">
        <f t="shared" si="1"/>
        <v>6.1224469365682342E-2</v>
      </c>
      <c r="R15" s="15">
        <f t="shared" si="1"/>
        <v>3.9307778879265336E-2</v>
      </c>
      <c r="S15" s="14"/>
      <c r="T15" s="15"/>
      <c r="U15" s="13"/>
      <c r="V15" s="2"/>
      <c r="W15" s="2"/>
      <c r="X15" s="2"/>
      <c r="Y15" s="2"/>
      <c r="Z15" s="2"/>
    </row>
    <row r="16" spans="1:26" s="30" customFormat="1" ht="15" customHeight="1">
      <c r="A16" s="32">
        <v>1919</v>
      </c>
      <c r="B16" s="326">
        <f>B17*'TC1'!B16/'TC1'!B17</f>
        <v>0.56651190807495155</v>
      </c>
      <c r="C16" s="442"/>
      <c r="D16" s="443"/>
      <c r="E16" s="323">
        <f>E17*'TC1'!E16/'TC1'!E17</f>
        <v>0.43351380515411125</v>
      </c>
      <c r="F16" s="31">
        <f>F17*'TC1'!F16/'TC1'!F17</f>
        <v>0.33906165570102315</v>
      </c>
      <c r="G16" s="31">
        <f>G17*'TC1'!G16/'TC1'!G17</f>
        <v>0.18844991932343971</v>
      </c>
      <c r="H16" s="31">
        <f>H17*'TC1'!H16/'TC1'!H17</f>
        <v>0.14378511555803145</v>
      </c>
      <c r="I16" s="31">
        <f>I17*'TC1'!I16/'TC1'!I17</f>
        <v>7.1509043032076794E-2</v>
      </c>
      <c r="J16" s="31">
        <f>J17*'TC1'!J16/'TC1'!J17</f>
        <v>1.981758170677159E-2</v>
      </c>
      <c r="K16" s="31"/>
      <c r="L16" s="57">
        <f t="shared" si="2"/>
        <v>0.24506388583067154</v>
      </c>
      <c r="M16" s="21">
        <f t="shared" si="3"/>
        <v>9.4452149453088108E-2</v>
      </c>
      <c r="N16" s="21">
        <f t="shared" si="3"/>
        <v>0.15061173637758343</v>
      </c>
      <c r="O16" s="21">
        <f t="shared" si="0"/>
        <v>0.11694087629136292</v>
      </c>
      <c r="P16" s="21">
        <f t="shared" si="1"/>
        <v>4.4664803765408267E-2</v>
      </c>
      <c r="Q16" s="21">
        <f t="shared" si="1"/>
        <v>7.2276072525954652E-2</v>
      </c>
      <c r="R16" s="21">
        <f t="shared" si="1"/>
        <v>5.1691461325305207E-2</v>
      </c>
      <c r="S16" s="20"/>
      <c r="T16" s="15"/>
      <c r="U16" s="13"/>
      <c r="V16" s="2"/>
      <c r="W16" s="2"/>
      <c r="X16" s="2"/>
      <c r="Y16" s="2"/>
      <c r="Z16" s="2"/>
    </row>
    <row r="17" spans="1:26" s="30" customFormat="1" ht="15" customHeight="1">
      <c r="A17" s="34">
        <v>1920</v>
      </c>
      <c r="B17" s="327">
        <f>B18*'TC1'!B17/'TC1'!B18</f>
        <v>0.58298869912795304</v>
      </c>
      <c r="C17" s="444"/>
      <c r="D17" s="444"/>
      <c r="E17" s="324">
        <f>E18*'TC1'!E17/'TC1'!E18</f>
        <v>0.41703327341030766</v>
      </c>
      <c r="F17" s="29">
        <f>F18*'TC1'!F17/'TC1'!F18</f>
        <v>0.31798209240297537</v>
      </c>
      <c r="G17" s="29">
        <f>G18*'TC1'!G17/'TC1'!G18</f>
        <v>0.16835729591330292</v>
      </c>
      <c r="H17" s="29">
        <f>H18*'TC1'!H17/'TC1'!H18</f>
        <v>0.12557904950126286</v>
      </c>
      <c r="I17" s="29">
        <f>I18*'TC1'!I17/'TC1'!I18</f>
        <v>5.7247540388271179E-2</v>
      </c>
      <c r="J17" s="29">
        <f>J18*'TC1'!J17/'TC1'!J18</f>
        <v>1.4143087533922622E-2</v>
      </c>
      <c r="K17" s="29"/>
      <c r="L17" s="58">
        <f t="shared" si="2"/>
        <v>0.24867597749700474</v>
      </c>
      <c r="M17" s="25">
        <f t="shared" si="3"/>
        <v>9.905118100733229E-2</v>
      </c>
      <c r="N17" s="25">
        <f t="shared" si="3"/>
        <v>0.14962479648967245</v>
      </c>
      <c r="O17" s="25">
        <f t="shared" si="0"/>
        <v>0.11110975552503174</v>
      </c>
      <c r="P17" s="25">
        <f t="shared" si="1"/>
        <v>4.2778246412040061E-2</v>
      </c>
      <c r="Q17" s="25">
        <f t="shared" si="1"/>
        <v>6.8331509112991684E-2</v>
      </c>
      <c r="R17" s="25">
        <f t="shared" si="1"/>
        <v>4.3104452854348559E-2</v>
      </c>
      <c r="S17" s="24"/>
      <c r="T17" s="15"/>
      <c r="U17" s="13"/>
      <c r="V17" s="2"/>
      <c r="W17" s="2"/>
      <c r="X17" s="2"/>
      <c r="Y17" s="2"/>
      <c r="Z17" s="2"/>
    </row>
    <row r="18" spans="1:26" s="30" customFormat="1" ht="15" customHeight="1">
      <c r="A18" s="33">
        <v>1921</v>
      </c>
      <c r="B18" s="325">
        <f>B19*'TC1'!B18/'TC1'!B19</f>
        <v>0.55157804837416424</v>
      </c>
      <c r="C18" s="444"/>
      <c r="D18" s="444"/>
      <c r="E18" s="322">
        <f>E19*'TC1'!E18/'TC1'!E19</f>
        <v>0.44845105525727985</v>
      </c>
      <c r="F18" s="28">
        <f>F19*'TC1'!F18/'TC1'!F19</f>
        <v>0.32740913839756347</v>
      </c>
      <c r="G18" s="28">
        <f>G19*'TC1'!G18/'TC1'!G19</f>
        <v>0.16318538466525614</v>
      </c>
      <c r="H18" s="28">
        <f>H19*'TC1'!H18/'TC1'!H19</f>
        <v>0.12040210262112599</v>
      </c>
      <c r="I18" s="28">
        <f>I19*'TC1'!I18/'TC1'!I19</f>
        <v>5.3561595643309569E-2</v>
      </c>
      <c r="J18" s="28">
        <f>J19*'TC1'!J18/'TC1'!J19</f>
        <v>1.2207400480973048E-2</v>
      </c>
      <c r="K18" s="28"/>
      <c r="L18" s="56">
        <f t="shared" si="2"/>
        <v>0.28526567059202368</v>
      </c>
      <c r="M18" s="15">
        <f t="shared" si="3"/>
        <v>0.12104191685971638</v>
      </c>
      <c r="N18" s="15">
        <f t="shared" si="3"/>
        <v>0.16422375373230733</v>
      </c>
      <c r="O18" s="15">
        <f t="shared" si="0"/>
        <v>0.10962378902194658</v>
      </c>
      <c r="P18" s="15">
        <f t="shared" si="1"/>
        <v>4.278328204413015E-2</v>
      </c>
      <c r="Q18" s="15">
        <f t="shared" si="1"/>
        <v>6.6840506977816433E-2</v>
      </c>
      <c r="R18" s="15">
        <f t="shared" si="1"/>
        <v>4.1354195162336523E-2</v>
      </c>
      <c r="S18" s="14"/>
      <c r="T18" s="15"/>
      <c r="U18" s="13"/>
      <c r="V18" s="2"/>
      <c r="W18" s="2"/>
      <c r="X18" s="2"/>
      <c r="Y18" s="2"/>
      <c r="Z18" s="2"/>
    </row>
    <row r="19" spans="1:26" s="30" customFormat="1" ht="15" customHeight="1">
      <c r="A19" s="33">
        <v>1922</v>
      </c>
      <c r="B19" s="325">
        <f>B20*'TC1'!B19/'TC1'!B20</f>
        <v>0.56195247629746758</v>
      </c>
      <c r="C19" s="444"/>
      <c r="D19" s="444"/>
      <c r="E19" s="322">
        <f>E20*'TC1'!E19/'TC1'!E20</f>
        <v>0.43807427204968691</v>
      </c>
      <c r="F19" s="28">
        <f>F20*'TC1'!F19/'TC1'!F20</f>
        <v>0.32064033974056344</v>
      </c>
      <c r="G19" s="28">
        <f>G20*'TC1'!G19/'TC1'!G20</f>
        <v>0.15877288722860458</v>
      </c>
      <c r="H19" s="28">
        <f>H20*'TC1'!H19/'TC1'!H20</f>
        <v>0.11711526902653832</v>
      </c>
      <c r="I19" s="28">
        <f>I20*'TC1'!I19/'TC1'!I20</f>
        <v>5.2641580768960694E-2</v>
      </c>
      <c r="J19" s="28">
        <f>J20*'TC1'!J19/'TC1'!J20</f>
        <v>1.3531344800708471E-2</v>
      </c>
      <c r="K19" s="28"/>
      <c r="L19" s="56">
        <f t="shared" si="2"/>
        <v>0.27930138482108235</v>
      </c>
      <c r="M19" s="15">
        <f t="shared" si="3"/>
        <v>0.11743393230912347</v>
      </c>
      <c r="N19" s="15">
        <f t="shared" si="3"/>
        <v>0.16186745251195886</v>
      </c>
      <c r="O19" s="15">
        <f t="shared" si="0"/>
        <v>0.10613130645964389</v>
      </c>
      <c r="P19" s="15">
        <f t="shared" si="1"/>
        <v>4.165761820206626E-2</v>
      </c>
      <c r="Q19" s="15">
        <f t="shared" si="1"/>
        <v>6.4473688257577627E-2</v>
      </c>
      <c r="R19" s="15">
        <f t="shared" si="1"/>
        <v>3.9110235968252222E-2</v>
      </c>
      <c r="S19" s="14"/>
      <c r="T19" s="15"/>
      <c r="U19" s="13"/>
      <c r="V19" s="2"/>
      <c r="W19" s="2"/>
      <c r="X19" s="2"/>
      <c r="Y19" s="2"/>
      <c r="Z19" s="2"/>
    </row>
    <row r="20" spans="1:26" s="30" customFormat="1" ht="15" customHeight="1">
      <c r="A20" s="33">
        <v>1923</v>
      </c>
      <c r="B20" s="325">
        <f>B21*'TC1'!B20/'TC1'!B21</f>
        <v>0.58939165145054606</v>
      </c>
      <c r="C20" s="444"/>
      <c r="D20" s="444"/>
      <c r="E20" s="322">
        <f>E21*'TC1'!E20/'TC1'!E21</f>
        <v>0.41062886743907723</v>
      </c>
      <c r="F20" s="28">
        <f>F21*'TC1'!F20/'TC1'!F21</f>
        <v>0.30387660762810459</v>
      </c>
      <c r="G20" s="28">
        <f>G21*'TC1'!G20/'TC1'!G21</f>
        <v>0.15287901335767157</v>
      </c>
      <c r="H20" s="28">
        <f>H21*'TC1'!H20/'TC1'!H21</f>
        <v>0.11438905757171781</v>
      </c>
      <c r="I20" s="28">
        <f>I21*'TC1'!I20/'TC1'!I21</f>
        <v>5.2818532235478867E-2</v>
      </c>
      <c r="J20" s="28">
        <f>J21*'TC1'!J20/'TC1'!J21</f>
        <v>1.4532660078446537E-2</v>
      </c>
      <c r="K20" s="28"/>
      <c r="L20" s="56">
        <f t="shared" si="2"/>
        <v>0.25774985408140566</v>
      </c>
      <c r="M20" s="15">
        <f t="shared" si="3"/>
        <v>0.10675225981097264</v>
      </c>
      <c r="N20" s="15">
        <f t="shared" si="3"/>
        <v>0.15099759427043302</v>
      </c>
      <c r="O20" s="15">
        <f t="shared" si="0"/>
        <v>0.10006048112219271</v>
      </c>
      <c r="P20" s="15">
        <f t="shared" si="1"/>
        <v>3.8489955785953753E-2</v>
      </c>
      <c r="Q20" s="15">
        <f t="shared" si="1"/>
        <v>6.1570525336238947E-2</v>
      </c>
      <c r="R20" s="15">
        <f t="shared" si="1"/>
        <v>3.828587215703233E-2</v>
      </c>
      <c r="S20" s="14"/>
      <c r="T20" s="15"/>
      <c r="U20" s="13"/>
      <c r="V20" s="2"/>
      <c r="W20" s="2"/>
      <c r="X20" s="2"/>
      <c r="Y20" s="2"/>
      <c r="Z20" s="2"/>
    </row>
    <row r="21" spans="1:26" s="30" customFormat="1" ht="15" customHeight="1">
      <c r="A21" s="33">
        <v>1924</v>
      </c>
      <c r="B21" s="325">
        <f>B22*'TC1'!B21/'TC1'!B22</f>
        <v>0.56798934882206431</v>
      </c>
      <c r="C21" s="444"/>
      <c r="D21" s="444"/>
      <c r="E21" s="322">
        <f>E22*'TC1'!E21/'TC1'!E22</f>
        <v>0.43203602898677018</v>
      </c>
      <c r="F21" s="28">
        <f>F22*'TC1'!F21/'TC1'!F22</f>
        <v>0.31914022241241807</v>
      </c>
      <c r="G21" s="28">
        <f>G22*'TC1'!G21/'TC1'!G22</f>
        <v>0.16143722563831378</v>
      </c>
      <c r="H21" s="28">
        <f>H22*'TC1'!H21/'TC1'!H22</f>
        <v>0.12112057049251623</v>
      </c>
      <c r="I21" s="28">
        <f>I22*'TC1'!I21/'TC1'!I22</f>
        <v>5.6679947836416646E-2</v>
      </c>
      <c r="J21" s="28">
        <f>J22*'TC1'!J21/'TC1'!J22</f>
        <v>1.6337167064717863E-2</v>
      </c>
      <c r="K21" s="28"/>
      <c r="L21" s="56">
        <f t="shared" si="2"/>
        <v>0.27059880334845643</v>
      </c>
      <c r="M21" s="15">
        <f t="shared" si="3"/>
        <v>0.11289580657435211</v>
      </c>
      <c r="N21" s="15">
        <f t="shared" si="3"/>
        <v>0.15770299677410429</v>
      </c>
      <c r="O21" s="15">
        <f t="shared" si="0"/>
        <v>0.10475727780189714</v>
      </c>
      <c r="P21" s="15">
        <f t="shared" si="1"/>
        <v>4.0316655145797547E-2</v>
      </c>
      <c r="Q21" s="15">
        <f t="shared" si="1"/>
        <v>6.4440622656099594E-2</v>
      </c>
      <c r="R21" s="15">
        <f t="shared" si="1"/>
        <v>4.0342780771698783E-2</v>
      </c>
      <c r="S21" s="14"/>
      <c r="T21" s="15"/>
      <c r="U21" s="13"/>
      <c r="V21" s="2"/>
      <c r="W21" s="2"/>
      <c r="X21" s="2"/>
      <c r="Y21" s="2"/>
      <c r="Z21" s="2"/>
    </row>
    <row r="22" spans="1:26" s="30" customFormat="1" ht="15" customHeight="1">
      <c r="A22" s="33">
        <v>1925</v>
      </c>
      <c r="B22" s="325">
        <f>B23*'TC1'!B22/'TC1'!B23</f>
        <v>0.55157928471718787</v>
      </c>
      <c r="C22" s="444"/>
      <c r="D22" s="444"/>
      <c r="E22" s="322">
        <f>E23*'TC1'!E22/'TC1'!E23</f>
        <v>0.44844981863357175</v>
      </c>
      <c r="F22" s="28">
        <f>F23*'TC1'!F22/'TC1'!F23</f>
        <v>0.34329605691555459</v>
      </c>
      <c r="G22" s="28">
        <f>G23*'TC1'!G22/'TC1'!G23</f>
        <v>0.18306900089129627</v>
      </c>
      <c r="H22" s="28">
        <f>H23*'TC1'!H22/'TC1'!H23</f>
        <v>0.13775984595940602</v>
      </c>
      <c r="I22" s="28">
        <f>I23*'TC1'!I22/'TC1'!I23</f>
        <v>6.6567609447235887E-2</v>
      </c>
      <c r="J22" s="28">
        <f>J23*'TC1'!J22/'TC1'!J23</f>
        <v>2.1909086427154747E-2</v>
      </c>
      <c r="K22" s="28"/>
      <c r="L22" s="56">
        <f t="shared" si="2"/>
        <v>0.26538081774227551</v>
      </c>
      <c r="M22" s="15">
        <f t="shared" si="3"/>
        <v>0.10515376171801716</v>
      </c>
      <c r="N22" s="15">
        <f t="shared" si="3"/>
        <v>0.16022705602425832</v>
      </c>
      <c r="O22" s="15">
        <f t="shared" si="0"/>
        <v>0.11650139144406038</v>
      </c>
      <c r="P22" s="15">
        <f t="shared" si="1"/>
        <v>4.530915493189025E-2</v>
      </c>
      <c r="Q22" s="15">
        <f t="shared" si="1"/>
        <v>7.1192236512170132E-2</v>
      </c>
      <c r="R22" s="15">
        <f t="shared" si="1"/>
        <v>4.4658523020081137E-2</v>
      </c>
      <c r="S22" s="14"/>
      <c r="T22" s="15"/>
      <c r="U22" s="13"/>
      <c r="V22" s="2"/>
      <c r="W22" s="2"/>
      <c r="X22" s="2"/>
      <c r="Y22" s="2"/>
      <c r="Z22" s="2"/>
    </row>
    <row r="23" spans="1:26" s="30" customFormat="1" ht="15" customHeight="1">
      <c r="A23" s="33">
        <v>1926</v>
      </c>
      <c r="B23" s="325">
        <f>B24*'TC1'!B23/'TC1'!B24</f>
        <v>0.54824538065547446</v>
      </c>
      <c r="C23" s="444"/>
      <c r="D23" s="444"/>
      <c r="E23" s="322">
        <f>E24*'TC1'!E23/'TC1'!E24</f>
        <v>0.45178447958442808</v>
      </c>
      <c r="F23" s="28">
        <f>F24*'TC1'!F23/'TC1'!F24</f>
        <v>0.35324515699654058</v>
      </c>
      <c r="G23" s="28">
        <f>G24*'TC1'!G23/'TC1'!G24</f>
        <v>0.19624460305273969</v>
      </c>
      <c r="H23" s="28">
        <f>H24*'TC1'!H23/'TC1'!H24</f>
        <v>0.14936682245001484</v>
      </c>
      <c r="I23" s="28">
        <f>I24*'TC1'!I23/'TC1'!I24</f>
        <v>7.6311943027558574E-2</v>
      </c>
      <c r="J23" s="28">
        <f>J24*'TC1'!J23/'TC1'!J24</f>
        <v>2.7590362212366149E-2</v>
      </c>
      <c r="K23" s="28"/>
      <c r="L23" s="56">
        <f t="shared" si="2"/>
        <v>0.25553987653168841</v>
      </c>
      <c r="M23" s="15">
        <f t="shared" si="3"/>
        <v>9.8539322587887501E-2</v>
      </c>
      <c r="N23" s="15">
        <f t="shared" si="3"/>
        <v>0.15700055394380089</v>
      </c>
      <c r="O23" s="15">
        <f t="shared" si="0"/>
        <v>0.11993266002518112</v>
      </c>
      <c r="P23" s="15">
        <f t="shared" si="1"/>
        <v>4.687778060272485E-2</v>
      </c>
      <c r="Q23" s="15">
        <f t="shared" si="1"/>
        <v>7.3054879422456268E-2</v>
      </c>
      <c r="R23" s="15">
        <f t="shared" si="1"/>
        <v>4.8721580815192428E-2</v>
      </c>
      <c r="S23" s="14"/>
      <c r="T23" s="15"/>
      <c r="U23" s="13"/>
      <c r="V23" s="2"/>
      <c r="W23" s="2"/>
      <c r="X23" s="2"/>
      <c r="Y23" s="2"/>
      <c r="Z23" s="2"/>
    </row>
    <row r="24" spans="1:26" s="30" customFormat="1" ht="15" customHeight="1">
      <c r="A24" s="33">
        <v>1927</v>
      </c>
      <c r="B24" s="325">
        <f>B25*'TC1'!B24/'TC1'!B25</f>
        <v>0.55492632852768242</v>
      </c>
      <c r="C24" s="444"/>
      <c r="D24" s="445"/>
      <c r="E24" s="322">
        <f>E25*'TC1'!E24/'TC1'!E25</f>
        <v>0.44510201495084489</v>
      </c>
      <c r="F24" s="28">
        <f>F25*'TC1'!F24/'TC1'!F25</f>
        <v>0.34459610674667007</v>
      </c>
      <c r="G24" s="28">
        <f>G25*'TC1'!G24/'TC1'!G25</f>
        <v>0.18680503165440052</v>
      </c>
      <c r="H24" s="28">
        <f>H25*'TC1'!H24/'TC1'!H25</f>
        <v>0.14075003848454001</v>
      </c>
      <c r="I24" s="28">
        <f>I25*'TC1'!I24/'TC1'!I25</f>
        <v>6.9984473258317928E-2</v>
      </c>
      <c r="J24" s="28">
        <f>J25*'TC1'!J24/'TC1'!J25</f>
        <v>2.4678133670090995E-2</v>
      </c>
      <c r="K24" s="28"/>
      <c r="L24" s="56">
        <f t="shared" si="2"/>
        <v>0.25829698329644435</v>
      </c>
      <c r="M24" s="15">
        <f t="shared" si="3"/>
        <v>0.10050590820417482</v>
      </c>
      <c r="N24" s="15">
        <f t="shared" si="3"/>
        <v>0.15779107509226956</v>
      </c>
      <c r="O24" s="15">
        <f t="shared" si="0"/>
        <v>0.11682055839608259</v>
      </c>
      <c r="P24" s="15">
        <f t="shared" si="1"/>
        <v>4.6054993169860503E-2</v>
      </c>
      <c r="Q24" s="15">
        <f t="shared" si="1"/>
        <v>7.0765565226222085E-2</v>
      </c>
      <c r="R24" s="15">
        <f t="shared" si="1"/>
        <v>4.5306339588226933E-2</v>
      </c>
      <c r="S24" s="14"/>
      <c r="T24" s="15"/>
      <c r="U24" s="13"/>
      <c r="V24" s="2"/>
      <c r="W24" s="2"/>
      <c r="X24" s="2"/>
      <c r="Y24" s="2"/>
      <c r="Z24" s="2"/>
    </row>
    <row r="25" spans="1:26" s="30" customFormat="1" ht="15" customHeight="1">
      <c r="A25" s="33">
        <v>1928</v>
      </c>
      <c r="B25" s="325">
        <f>B26*'TC1'!B25/'TC1'!B26</f>
        <v>0.54277881445464504</v>
      </c>
      <c r="C25" s="444"/>
      <c r="D25" s="445"/>
      <c r="E25" s="322">
        <f>E26*'TC1'!E25/'TC1'!E26</f>
        <v>0.45725228684814645</v>
      </c>
      <c r="F25" s="28">
        <f>F26*'TC1'!F25/'TC1'!F26</f>
        <v>0.35346246445940321</v>
      </c>
      <c r="G25" s="28">
        <f>G26*'TC1'!G25/'TC1'!G26</f>
        <v>0.19523941307689965</v>
      </c>
      <c r="H25" s="28">
        <f>H26*'TC1'!H25/'TC1'!H26</f>
        <v>0.14865609927599113</v>
      </c>
      <c r="I25" s="28">
        <f>I26*'TC1'!I25/'TC1'!I26</f>
        <v>7.773751493533762E-2</v>
      </c>
      <c r="J25" s="28">
        <f>J26*'TC1'!J25/'TC1'!J26</f>
        <v>3.04491696253513E-2</v>
      </c>
      <c r="K25" s="28"/>
      <c r="L25" s="56">
        <f t="shared" si="2"/>
        <v>0.26201287377124682</v>
      </c>
      <c r="M25" s="15">
        <f t="shared" si="3"/>
        <v>0.10378982238874324</v>
      </c>
      <c r="N25" s="15">
        <f t="shared" si="3"/>
        <v>0.15822305138250356</v>
      </c>
      <c r="O25" s="15">
        <f t="shared" si="0"/>
        <v>0.11750189814156203</v>
      </c>
      <c r="P25" s="15">
        <f t="shared" si="1"/>
        <v>4.6583313800908521E-2</v>
      </c>
      <c r="Q25" s="15">
        <f t="shared" si="1"/>
        <v>7.0918584340653512E-2</v>
      </c>
      <c r="R25" s="15">
        <f t="shared" si="1"/>
        <v>4.7288345309986324E-2</v>
      </c>
      <c r="S25" s="14"/>
      <c r="T25" s="15"/>
      <c r="U25" s="13"/>
      <c r="V25" s="2"/>
      <c r="W25" s="2"/>
      <c r="X25" s="2"/>
      <c r="Y25" s="2"/>
      <c r="Z25" s="2"/>
    </row>
    <row r="26" spans="1:26" s="30" customFormat="1" ht="15" customHeight="1">
      <c r="A26" s="32">
        <v>1929</v>
      </c>
      <c r="B26" s="326">
        <f>B27*'TC1'!B26/'TC1'!B27</f>
        <v>0.55892059862443211</v>
      </c>
      <c r="C26" s="442"/>
      <c r="D26" s="443"/>
      <c r="E26" s="323">
        <f>E27*'TC1'!E26/'TC1'!E27</f>
        <v>0.44110683804345691</v>
      </c>
      <c r="F26" s="31">
        <f>F27*'TC1'!F26/'TC1'!F27</f>
        <v>0.3437896837078257</v>
      </c>
      <c r="G26" s="31">
        <f>G27*'TC1'!G26/'TC1'!G27</f>
        <v>0.19015786605252599</v>
      </c>
      <c r="H26" s="31">
        <f>H27*'TC1'!H26/'TC1'!H27</f>
        <v>0.144982787913572</v>
      </c>
      <c r="I26" s="31">
        <f>I27*'TC1'!I26/'TC1'!I27</f>
        <v>7.6942808482568542E-2</v>
      </c>
      <c r="J26" s="31">
        <f>J27*'TC1'!J26/'TC1'!J27</f>
        <v>3.1603368465684158E-2</v>
      </c>
      <c r="K26" s="31"/>
      <c r="L26" s="57">
        <f t="shared" si="2"/>
        <v>0.25094897199093091</v>
      </c>
      <c r="M26" s="21">
        <f t="shared" si="3"/>
        <v>9.7317154335631206E-2</v>
      </c>
      <c r="N26" s="21">
        <f t="shared" si="3"/>
        <v>0.15363181765529971</v>
      </c>
      <c r="O26" s="21">
        <f t="shared" si="0"/>
        <v>0.11321505756995745</v>
      </c>
      <c r="P26" s="21">
        <f t="shared" si="1"/>
        <v>4.5175078138953995E-2</v>
      </c>
      <c r="Q26" s="21">
        <f t="shared" si="1"/>
        <v>6.8039979431003456E-2</v>
      </c>
      <c r="R26" s="21">
        <f t="shared" si="1"/>
        <v>4.5339440016884384E-2</v>
      </c>
      <c r="S26" s="20"/>
      <c r="T26" s="15"/>
      <c r="U26" s="13"/>
      <c r="V26" s="2"/>
      <c r="W26" s="2"/>
      <c r="X26" s="2"/>
      <c r="Y26" s="2"/>
      <c r="Z26" s="2"/>
    </row>
    <row r="27" spans="1:26" s="30" customFormat="1" ht="15" customHeight="1">
      <c r="A27" s="34">
        <v>1930</v>
      </c>
      <c r="B27" s="327">
        <f>B28*'TC1'!B27/'TC1'!B28</f>
        <v>0.57581525593146976</v>
      </c>
      <c r="C27" s="444"/>
      <c r="D27" s="444"/>
      <c r="E27" s="324">
        <f>E28*'TC1'!E27/'TC1'!E28</f>
        <v>0.42420834517833089</v>
      </c>
      <c r="F27" s="29">
        <f>F28*'TC1'!F27/'TC1'!F28</f>
        <v>0.31425817107853643</v>
      </c>
      <c r="G27" s="29">
        <f>G28*'TC1'!G27/'TC1'!G28</f>
        <v>0.15724092806145731</v>
      </c>
      <c r="H27" s="29">
        <f>H28*'TC1'!H27/'TC1'!H28</f>
        <v>0.11396006865399488</v>
      </c>
      <c r="I27" s="29">
        <f>I28*'TC1'!I27/'TC1'!I28</f>
        <v>5.1125556537301817E-2</v>
      </c>
      <c r="J27" s="29">
        <f>J28*'TC1'!J27/'TC1'!J28</f>
        <v>1.5433406078053494E-2</v>
      </c>
      <c r="K27" s="29"/>
      <c r="L27" s="58">
        <f t="shared" si="2"/>
        <v>0.26696741711687355</v>
      </c>
      <c r="M27" s="25">
        <f t="shared" si="3"/>
        <v>0.10995017409979446</v>
      </c>
      <c r="N27" s="25">
        <f t="shared" si="3"/>
        <v>0.15701724301707912</v>
      </c>
      <c r="O27" s="25">
        <f t="shared" si="0"/>
        <v>0.1061153715241555</v>
      </c>
      <c r="P27" s="25">
        <f t="shared" si="1"/>
        <v>4.328085940746243E-2</v>
      </c>
      <c r="Q27" s="25">
        <f t="shared" si="1"/>
        <v>6.2834512116693067E-2</v>
      </c>
      <c r="R27" s="25">
        <f t="shared" si="1"/>
        <v>3.5692150459248326E-2</v>
      </c>
      <c r="S27" s="24"/>
      <c r="T27" s="15"/>
      <c r="U27" s="13"/>
      <c r="V27" s="2"/>
      <c r="W27" s="2"/>
      <c r="X27" s="2"/>
      <c r="Y27" s="2"/>
      <c r="Z27" s="2"/>
    </row>
    <row r="28" spans="1:26" s="30" customFormat="1" ht="15" customHeight="1">
      <c r="A28" s="33">
        <v>1931</v>
      </c>
      <c r="B28" s="325">
        <f>B29*'TC1'!B28/'TC1'!B29</f>
        <v>0.59198967960253301</v>
      </c>
      <c r="C28" s="444"/>
      <c r="D28" s="444"/>
      <c r="E28" s="322">
        <f>E29*'TC1'!E28/'TC1'!E29</f>
        <v>0.40803024946228866</v>
      </c>
      <c r="F28" s="28">
        <f>F29*'TC1'!F28/'TC1'!F29</f>
        <v>0.28211547253992475</v>
      </c>
      <c r="G28" s="28">
        <f>G29*'TC1'!G28/'TC1'!G29</f>
        <v>0.11996108323211023</v>
      </c>
      <c r="H28" s="28">
        <f>H29*'TC1'!H28/'TC1'!H29</f>
        <v>8.0366355831359704E-2</v>
      </c>
      <c r="I28" s="28">
        <f>I29*'TC1'!I28/'TC1'!I29</f>
        <v>2.6572105976332739E-2</v>
      </c>
      <c r="J28" s="28">
        <f>J29*'TC1'!J28/'TC1'!J29</f>
        <v>6.2679777181618235E-3</v>
      </c>
      <c r="K28" s="28"/>
      <c r="L28" s="56">
        <f t="shared" si="2"/>
        <v>0.28806916623017842</v>
      </c>
      <c r="M28" s="15">
        <f t="shared" si="3"/>
        <v>0.12591477692236391</v>
      </c>
      <c r="N28" s="15">
        <f t="shared" si="3"/>
        <v>0.16215438930781451</v>
      </c>
      <c r="O28" s="15">
        <f t="shared" si="0"/>
        <v>9.3388977255777494E-2</v>
      </c>
      <c r="P28" s="15">
        <f t="shared" si="1"/>
        <v>3.9594727400750526E-2</v>
      </c>
      <c r="Q28" s="15">
        <f t="shared" si="1"/>
        <v>5.3794249855026968E-2</v>
      </c>
      <c r="R28" s="15">
        <f t="shared" si="1"/>
        <v>2.0304128258170916E-2</v>
      </c>
      <c r="S28" s="14"/>
      <c r="T28" s="15"/>
      <c r="U28" s="13"/>
      <c r="V28" s="2"/>
      <c r="W28" s="2"/>
      <c r="X28" s="2"/>
      <c r="Y28" s="2"/>
      <c r="Z28" s="2"/>
    </row>
    <row r="29" spans="1:26" s="30" customFormat="1" ht="15" customHeight="1">
      <c r="A29" s="33">
        <v>1932</v>
      </c>
      <c r="B29" s="325">
        <f>B30*'TC1'!B29/'TC1'!B30</f>
        <v>0.58041013030096811</v>
      </c>
      <c r="C29" s="444"/>
      <c r="D29" s="444"/>
      <c r="E29" s="322">
        <f>E30*'TC1'!E29/'TC1'!E30</f>
        <v>0.41961242764428452</v>
      </c>
      <c r="F29" s="28">
        <f>F30*'TC1'!F29/'TC1'!F30</f>
        <v>0.28750162656222727</v>
      </c>
      <c r="G29" s="28">
        <f>G30*'TC1'!G29/'TC1'!G30</f>
        <v>0.10514416397417936</v>
      </c>
      <c r="H29" s="28">
        <f>H30*'TC1'!H29/'TC1'!H30</f>
        <v>6.9169936129492252E-2</v>
      </c>
      <c r="I29" s="28">
        <f>I30*'TC1'!I29/'TC1'!I30</f>
        <v>1.6734011022528989E-2</v>
      </c>
      <c r="J29" s="28">
        <f>J30*'TC1'!J29/'TC1'!J30</f>
        <v>2.2385927122189541E-3</v>
      </c>
      <c r="K29" s="28"/>
      <c r="L29" s="56">
        <f t="shared" si="2"/>
        <v>0.31446826367010516</v>
      </c>
      <c r="M29" s="15">
        <f t="shared" si="3"/>
        <v>0.13211080108205725</v>
      </c>
      <c r="N29" s="15">
        <f t="shared" si="3"/>
        <v>0.18235746258804791</v>
      </c>
      <c r="O29" s="15">
        <f t="shared" si="0"/>
        <v>8.8410152951650375E-2</v>
      </c>
      <c r="P29" s="15">
        <f t="shared" si="1"/>
        <v>3.5974227844687109E-2</v>
      </c>
      <c r="Q29" s="15">
        <f t="shared" si="1"/>
        <v>5.2435925106963266E-2</v>
      </c>
      <c r="R29" s="15">
        <f t="shared" si="1"/>
        <v>1.4495418310310034E-2</v>
      </c>
      <c r="S29" s="14"/>
      <c r="T29" s="15"/>
      <c r="U29" s="13"/>
      <c r="V29" s="2"/>
      <c r="W29" s="2"/>
      <c r="X29" s="2"/>
      <c r="Y29" s="2"/>
      <c r="Z29" s="2"/>
    </row>
    <row r="30" spans="1:26" s="30" customFormat="1" ht="15" customHeight="1">
      <c r="A30" s="33">
        <v>1933</v>
      </c>
      <c r="B30" s="325">
        <f>B31*'TC1'!B30/'TC1'!B31</f>
        <v>0.57643370283772954</v>
      </c>
      <c r="C30" s="444"/>
      <c r="D30" s="444"/>
      <c r="E30" s="322">
        <f>E31*'TC1'!E30/'TC1'!E31</f>
        <v>0.42358975786738617</v>
      </c>
      <c r="F30" s="28">
        <f>F31*'TC1'!F30/'TC1'!F31</f>
        <v>0.3015931770214707</v>
      </c>
      <c r="G30" s="28">
        <f>G31*'TC1'!G30/'TC1'!G31</f>
        <v>0.11692138042582821</v>
      </c>
      <c r="H30" s="28">
        <f>H31*'TC1'!H30/'TC1'!H31</f>
        <v>7.8360214640438713E-2</v>
      </c>
      <c r="I30" s="28">
        <f>I31*'TC1'!I30/'TC1'!I31</f>
        <v>2.3187257779806958E-2</v>
      </c>
      <c r="J30" s="28">
        <f>J31*'TC1'!J30/'TC1'!J31</f>
        <v>4.1059348205096371E-3</v>
      </c>
      <c r="K30" s="28"/>
      <c r="L30" s="56">
        <f t="shared" si="2"/>
        <v>0.30666837744155795</v>
      </c>
      <c r="M30" s="15">
        <f t="shared" si="3"/>
        <v>0.12199658084591547</v>
      </c>
      <c r="N30" s="15">
        <f t="shared" si="3"/>
        <v>0.18467179659564248</v>
      </c>
      <c r="O30" s="15">
        <f t="shared" si="0"/>
        <v>9.3734122646021253E-2</v>
      </c>
      <c r="P30" s="15">
        <f t="shared" si="1"/>
        <v>3.8561165785389498E-2</v>
      </c>
      <c r="Q30" s="15">
        <f t="shared" si="1"/>
        <v>5.5172956860631756E-2</v>
      </c>
      <c r="R30" s="15">
        <f t="shared" si="1"/>
        <v>1.908132295929732E-2</v>
      </c>
      <c r="S30" s="14"/>
      <c r="T30" s="15"/>
      <c r="U30" s="13"/>
      <c r="V30" s="2"/>
      <c r="W30" s="2"/>
      <c r="X30" s="2"/>
      <c r="Y30" s="2"/>
      <c r="Z30" s="2"/>
    </row>
    <row r="31" spans="1:26" s="30" customFormat="1" ht="15" customHeight="1">
      <c r="A31" s="33">
        <v>1934</v>
      </c>
      <c r="B31" s="325">
        <f>B32*'TC1'!B31/'TC1'!B32</f>
        <v>0.54999347024793743</v>
      </c>
      <c r="C31" s="444"/>
      <c r="D31" s="444"/>
      <c r="E31" s="322">
        <f>E32*'TC1'!E31/'TC1'!E32</f>
        <v>0.45003599312690534</v>
      </c>
      <c r="F31" s="28">
        <f>F32*'TC1'!F31/'TC1'!F32</f>
        <v>0.33407866006753473</v>
      </c>
      <c r="G31" s="28">
        <f>G32*'TC1'!G31/'TC1'!G32</f>
        <v>0.14433912984599345</v>
      </c>
      <c r="H31" s="28">
        <f>H32*'TC1'!H31/'TC1'!H32</f>
        <v>0.10356033516127588</v>
      </c>
      <c r="I31" s="28">
        <f>I32*'TC1'!I31/'TC1'!I32</f>
        <v>3.8077701322253278E-2</v>
      </c>
      <c r="J31" s="28">
        <f>J32*'TC1'!J31/'TC1'!J32</f>
        <v>8.7994819014300986E-3</v>
      </c>
      <c r="K31" s="28"/>
      <c r="L31" s="56">
        <f t="shared" si="2"/>
        <v>0.30569686328091189</v>
      </c>
      <c r="M31" s="15">
        <f t="shared" si="3"/>
        <v>0.11595733305937062</v>
      </c>
      <c r="N31" s="15">
        <f t="shared" si="3"/>
        <v>0.18973953022154127</v>
      </c>
      <c r="O31" s="15">
        <f t="shared" si="0"/>
        <v>0.10626142852374018</v>
      </c>
      <c r="P31" s="15">
        <f t="shared" si="1"/>
        <v>4.0778794684717568E-2</v>
      </c>
      <c r="Q31" s="15">
        <f t="shared" si="1"/>
        <v>6.5482633839022614E-2</v>
      </c>
      <c r="R31" s="15">
        <f t="shared" si="1"/>
        <v>2.927821942082318E-2</v>
      </c>
      <c r="S31" s="14"/>
      <c r="T31" s="15"/>
      <c r="U31" s="13"/>
      <c r="V31" s="2"/>
      <c r="W31" s="2"/>
      <c r="X31" s="2"/>
      <c r="Y31" s="2"/>
      <c r="Z31" s="2"/>
    </row>
    <row r="32" spans="1:26" s="30" customFormat="1" ht="15" customHeight="1">
      <c r="A32" s="33">
        <v>1935</v>
      </c>
      <c r="B32" s="325">
        <f>B33*'TC1'!B32/'TC1'!B33</f>
        <v>0.55903002836665827</v>
      </c>
      <c r="C32" s="444"/>
      <c r="D32" s="444"/>
      <c r="E32" s="322">
        <f>E33*'TC1'!E32/'TC1'!E33</f>
        <v>0.44099738345762907</v>
      </c>
      <c r="F32" s="28">
        <f>F33*'TC1'!F32/'TC1'!F33</f>
        <v>0.3189895384824884</v>
      </c>
      <c r="G32" s="28">
        <f>G33*'TC1'!G32/'TC1'!G33</f>
        <v>0.14486067518367227</v>
      </c>
      <c r="H32" s="28">
        <f>H33*'TC1'!H32/'TC1'!H33</f>
        <v>0.1039965618754464</v>
      </c>
      <c r="I32" s="28">
        <f>I33*'TC1'!I32/'TC1'!I33</f>
        <v>3.9610809205085126E-2</v>
      </c>
      <c r="J32" s="28">
        <f>J33*'TC1'!J32/'TC1'!J33</f>
        <v>9.8038964538399286E-3</v>
      </c>
      <c r="K32" s="28"/>
      <c r="L32" s="56">
        <f t="shared" si="2"/>
        <v>0.29613670827395677</v>
      </c>
      <c r="M32" s="15">
        <f t="shared" si="3"/>
        <v>0.12200784497514067</v>
      </c>
      <c r="N32" s="15">
        <f t="shared" si="3"/>
        <v>0.17412886329881613</v>
      </c>
      <c r="O32" s="15">
        <f t="shared" si="0"/>
        <v>0.10524986597858714</v>
      </c>
      <c r="P32" s="15">
        <f t="shared" si="1"/>
        <v>4.0864113308225869E-2</v>
      </c>
      <c r="Q32" s="15">
        <f t="shared" si="1"/>
        <v>6.4385752670361271E-2</v>
      </c>
      <c r="R32" s="15">
        <f t="shared" si="1"/>
        <v>2.9806912751245196E-2</v>
      </c>
      <c r="S32" s="14"/>
      <c r="T32" s="15"/>
      <c r="U32" s="13"/>
      <c r="V32" s="2"/>
      <c r="W32" s="2"/>
      <c r="X32" s="2"/>
      <c r="Y32" s="2"/>
      <c r="Z32" s="2"/>
    </row>
    <row r="33" spans="1:26" s="30" customFormat="1" ht="15" customHeight="1">
      <c r="A33" s="33">
        <v>1936</v>
      </c>
      <c r="B33" s="325">
        <f>B34*'TC1'!B33/'TC1'!B34</f>
        <v>0.5566970114747315</v>
      </c>
      <c r="C33" s="444"/>
      <c r="D33" s="444"/>
      <c r="E33" s="322">
        <f>E34*'TC1'!E33/'TC1'!E34</f>
        <v>0.44333093000941498</v>
      </c>
      <c r="F33" s="28">
        <f>F34*'TC1'!F33/'TC1'!F34</f>
        <v>0.32268500122847776</v>
      </c>
      <c r="G33" s="28">
        <f>G34*'TC1'!G33/'TC1'!G34</f>
        <v>0.15980941563804812</v>
      </c>
      <c r="H33" s="28">
        <f>H34*'TC1'!H33/'TC1'!H34</f>
        <v>0.11680128403256891</v>
      </c>
      <c r="I33" s="28">
        <f>I34*'TC1'!I33/'TC1'!I34</f>
        <v>4.6251505498637761E-2</v>
      </c>
      <c r="J33" s="28">
        <f>J34*'TC1'!J33/'TC1'!J34</f>
        <v>1.1834547325352654E-2</v>
      </c>
      <c r="K33" s="28"/>
      <c r="L33" s="56">
        <f t="shared" si="2"/>
        <v>0.28352151437136686</v>
      </c>
      <c r="M33" s="15">
        <f t="shared" si="3"/>
        <v>0.12064592878093722</v>
      </c>
      <c r="N33" s="15">
        <f t="shared" si="3"/>
        <v>0.16287558559042964</v>
      </c>
      <c r="O33" s="15">
        <f t="shared" si="0"/>
        <v>0.11355791013941036</v>
      </c>
      <c r="P33" s="15">
        <f t="shared" si="1"/>
        <v>4.3008131605479213E-2</v>
      </c>
      <c r="Q33" s="15">
        <f t="shared" si="1"/>
        <v>7.0549778533931157E-2</v>
      </c>
      <c r="R33" s="15">
        <f t="shared" si="1"/>
        <v>3.4416958173285106E-2</v>
      </c>
      <c r="S33" s="14"/>
      <c r="T33" s="15"/>
      <c r="U33" s="13"/>
      <c r="V33" s="2"/>
      <c r="W33" s="2"/>
      <c r="X33" s="2"/>
      <c r="Y33" s="2"/>
      <c r="Z33" s="2"/>
    </row>
    <row r="34" spans="1:26" s="30" customFormat="1" ht="15" customHeight="1">
      <c r="A34" s="33">
        <v>1937</v>
      </c>
      <c r="B34" s="325">
        <f>B35*'TC1'!B34/'TC1'!B35</f>
        <v>0.56007042066187718</v>
      </c>
      <c r="C34" s="444"/>
      <c r="D34" s="445"/>
      <c r="E34" s="322">
        <f>E35*'TC1'!E34/'TC1'!E35</f>
        <v>0.43995675496436176</v>
      </c>
      <c r="F34" s="28">
        <f>F35*'TC1'!F34/'TC1'!F35</f>
        <v>0.32255492011677017</v>
      </c>
      <c r="G34" s="28">
        <f>G35*'TC1'!G34/'TC1'!G35</f>
        <v>0.16362443216911179</v>
      </c>
      <c r="H34" s="28">
        <f>H35*'TC1'!H34/'TC1'!H35</f>
        <v>0.11870159291175804</v>
      </c>
      <c r="I34" s="28">
        <f>I35*'TC1'!I34/'TC1'!I35</f>
        <v>4.838654088782008E-2</v>
      </c>
      <c r="J34" s="28">
        <f>J35*'TC1'!J34/'TC1'!J35</f>
        <v>1.2938263858474488E-2</v>
      </c>
      <c r="K34" s="28"/>
      <c r="L34" s="56">
        <f t="shared" si="2"/>
        <v>0.27633232279525</v>
      </c>
      <c r="M34" s="15">
        <f t="shared" si="3"/>
        <v>0.11740183484759159</v>
      </c>
      <c r="N34" s="15">
        <f t="shared" si="3"/>
        <v>0.15893048794765838</v>
      </c>
      <c r="O34" s="15">
        <f t="shared" si="0"/>
        <v>0.11523789128129172</v>
      </c>
      <c r="P34" s="15">
        <f t="shared" si="1"/>
        <v>4.4922839257353755E-2</v>
      </c>
      <c r="Q34" s="15">
        <f t="shared" si="1"/>
        <v>7.0315052023937952E-2</v>
      </c>
      <c r="R34" s="15">
        <f t="shared" si="1"/>
        <v>3.5448277029345596E-2</v>
      </c>
      <c r="S34" s="14"/>
      <c r="T34" s="15"/>
      <c r="U34" s="13"/>
      <c r="V34" s="2"/>
      <c r="W34" s="2"/>
      <c r="X34" s="2"/>
      <c r="Y34" s="2"/>
      <c r="Z34" s="2"/>
    </row>
    <row r="35" spans="1:26" s="30" customFormat="1" ht="15" customHeight="1">
      <c r="A35" s="33">
        <v>1938</v>
      </c>
      <c r="B35" s="325">
        <f>B36*'TC1'!B35/'TC1'!B36</f>
        <v>0.56285557087566629</v>
      </c>
      <c r="C35" s="444"/>
      <c r="D35" s="445"/>
      <c r="E35" s="322">
        <f>E36*'TC1'!E35/'TC1'!E36</f>
        <v>0.43717097244384778</v>
      </c>
      <c r="F35" s="28">
        <f>F36*'TC1'!F35/'TC1'!F36</f>
        <v>0.30794017863173734</v>
      </c>
      <c r="G35" s="28">
        <f>G36*'TC1'!G35/'TC1'!G36</f>
        <v>0.14209766837928425</v>
      </c>
      <c r="H35" s="28">
        <f>H36*'TC1'!H35/'TC1'!H36</f>
        <v>9.8510903371799713E-2</v>
      </c>
      <c r="I35" s="28">
        <f>I36*'TC1'!I35/'TC1'!I36</f>
        <v>3.5327035993099561E-2</v>
      </c>
      <c r="J35" s="28">
        <f>J36*'TC1'!J35/'TC1'!J36</f>
        <v>9.0753097393276166E-3</v>
      </c>
      <c r="K35" s="28"/>
      <c r="L35" s="56">
        <f t="shared" si="2"/>
        <v>0.29507330406456356</v>
      </c>
      <c r="M35" s="15">
        <f t="shared" si="3"/>
        <v>0.12923079381211044</v>
      </c>
      <c r="N35" s="15">
        <f t="shared" si="3"/>
        <v>0.16584251025245308</v>
      </c>
      <c r="O35" s="15">
        <f t="shared" si="0"/>
        <v>0.1067706323861847</v>
      </c>
      <c r="P35" s="15">
        <f t="shared" si="1"/>
        <v>4.358676500748454E-2</v>
      </c>
      <c r="Q35" s="15">
        <f t="shared" si="1"/>
        <v>6.3183867378700159E-2</v>
      </c>
      <c r="R35" s="15">
        <f t="shared" si="1"/>
        <v>2.6251726253771944E-2</v>
      </c>
      <c r="S35" s="14"/>
      <c r="T35" s="15"/>
      <c r="U35" s="13"/>
      <c r="V35" s="2"/>
      <c r="W35" s="2"/>
      <c r="X35" s="2"/>
      <c r="Y35" s="2"/>
      <c r="Z35" s="2"/>
    </row>
    <row r="36" spans="1:26" s="30" customFormat="1" ht="15" customHeight="1">
      <c r="A36" s="32">
        <v>1939</v>
      </c>
      <c r="B36" s="326">
        <f>B37*'TC1'!B36/'TC1'!B37</f>
        <v>0.54441691225105848</v>
      </c>
      <c r="C36" s="442"/>
      <c r="D36" s="443"/>
      <c r="E36" s="323">
        <f>E37*'TC1'!E36/'TC1'!E37</f>
        <v>0.45561381715787674</v>
      </c>
      <c r="F36" s="31">
        <f>F37*'TC1'!F36/'TC1'!F37</f>
        <v>0.32812770300706656</v>
      </c>
      <c r="G36" s="31">
        <f>G37*'TC1'!G36/'TC1'!G37</f>
        <v>0.15996092394395267</v>
      </c>
      <c r="H36" s="31">
        <f>H37*'TC1'!H36/'TC1'!H37</f>
        <v>0.11389508828617786</v>
      </c>
      <c r="I36" s="31">
        <f>I37*'TC1'!I36/'TC1'!I37</f>
        <v>4.4682809249736756E-2</v>
      </c>
      <c r="J36" s="31">
        <f>J37*'TC1'!J36/'TC1'!J37</f>
        <v>1.1717129149981471E-2</v>
      </c>
      <c r="K36" s="31"/>
      <c r="L36" s="57">
        <f t="shared" si="2"/>
        <v>0.29565289321392407</v>
      </c>
      <c r="M36" s="21">
        <f t="shared" si="3"/>
        <v>0.12748611415081018</v>
      </c>
      <c r="N36" s="21">
        <f t="shared" si="3"/>
        <v>0.16816677906311389</v>
      </c>
      <c r="O36" s="21">
        <f t="shared" si="0"/>
        <v>0.11527811469421592</v>
      </c>
      <c r="P36" s="21">
        <f t="shared" si="1"/>
        <v>4.6065835657774806E-2</v>
      </c>
      <c r="Q36" s="21">
        <f t="shared" si="1"/>
        <v>6.9212279036441116E-2</v>
      </c>
      <c r="R36" s="21">
        <f t="shared" si="1"/>
        <v>3.2965680099755285E-2</v>
      </c>
      <c r="S36" s="20"/>
      <c r="T36" s="15"/>
      <c r="U36" s="13"/>
      <c r="V36" s="2"/>
      <c r="W36" s="2"/>
      <c r="X36" s="2"/>
      <c r="Y36" s="2"/>
      <c r="Z36" s="2"/>
    </row>
    <row r="37" spans="1:26" s="30" customFormat="1" ht="15" customHeight="1">
      <c r="A37" s="34">
        <v>1940</v>
      </c>
      <c r="B37" s="327">
        <f>B38*'TC1'!B37/'TC1'!B38</f>
        <v>0.54336181390406757</v>
      </c>
      <c r="C37" s="444"/>
      <c r="D37" s="444"/>
      <c r="E37" s="324">
        <f>E38*'TC1'!E37/'TC1'!E38</f>
        <v>0.45666915504159966</v>
      </c>
      <c r="F37" s="29">
        <f>F38*'TC1'!F37/'TC1'!F38</f>
        <v>0.33232839293887229</v>
      </c>
      <c r="G37" s="29">
        <f>G38*'TC1'!G37/'TC1'!G38</f>
        <v>0.17045094008847128</v>
      </c>
      <c r="H37" s="29">
        <f>H38*'TC1'!H37/'TC1'!H38</f>
        <v>0.12463111789220521</v>
      </c>
      <c r="I37" s="29">
        <f>I38*'TC1'!I37/'TC1'!I38</f>
        <v>5.4097633016592789E-2</v>
      </c>
      <c r="J37" s="29">
        <f>J38*'TC1'!J37/'TC1'!J38</f>
        <v>1.6039500286290007E-2</v>
      </c>
      <c r="K37" s="29"/>
      <c r="L37" s="58">
        <f t="shared" si="2"/>
        <v>0.28621821495312838</v>
      </c>
      <c r="M37" s="25">
        <f t="shared" si="3"/>
        <v>0.12434076210272738</v>
      </c>
      <c r="N37" s="25">
        <f t="shared" si="3"/>
        <v>0.161877452850401</v>
      </c>
      <c r="O37" s="25">
        <f t="shared" si="0"/>
        <v>0.11635330707187849</v>
      </c>
      <c r="P37" s="25">
        <f t="shared" si="1"/>
        <v>4.5819822196266069E-2</v>
      </c>
      <c r="Q37" s="25">
        <f t="shared" si="1"/>
        <v>7.0533484875612423E-2</v>
      </c>
      <c r="R37" s="25">
        <f t="shared" si="1"/>
        <v>3.8058132730302785E-2</v>
      </c>
      <c r="S37" s="24"/>
      <c r="T37" s="15"/>
      <c r="U37" s="13"/>
      <c r="V37" s="2"/>
      <c r="W37" s="2"/>
      <c r="X37" s="2"/>
      <c r="Y37" s="2"/>
      <c r="Z37" s="2"/>
    </row>
    <row r="38" spans="1:26" s="30" customFormat="1" ht="15" customHeight="1">
      <c r="A38" s="33">
        <v>1941</v>
      </c>
      <c r="B38" s="325">
        <f>B39*'TC1'!B38/'TC1'!B39</f>
        <v>0.56089736626548958</v>
      </c>
      <c r="C38" s="444"/>
      <c r="D38" s="444"/>
      <c r="E38" s="322">
        <f>E39*'TC1'!E38/'TC1'!E39</f>
        <v>0.43912962162104913</v>
      </c>
      <c r="F38" s="28">
        <f>F39*'TC1'!F38/'TC1'!F39</f>
        <v>0.31899243627639673</v>
      </c>
      <c r="G38" s="28">
        <f>G39*'TC1'!G38/'TC1'!G39</f>
        <v>0.16940245751767552</v>
      </c>
      <c r="H38" s="28">
        <f>H39*'TC1'!H38/'TC1'!H39</f>
        <v>0.12419273386842587</v>
      </c>
      <c r="I38" s="28">
        <f>I39*'TC1'!I38/'TC1'!I39</f>
        <v>5.457753047215181E-2</v>
      </c>
      <c r="J38" s="28">
        <f>J39*'TC1'!J38/'TC1'!J39</f>
        <v>1.4645513812994381E-2</v>
      </c>
      <c r="K38" s="28"/>
      <c r="L38" s="56">
        <f t="shared" si="2"/>
        <v>0.26972716410337361</v>
      </c>
      <c r="M38" s="15">
        <f t="shared" si="3"/>
        <v>0.1201371853446524</v>
      </c>
      <c r="N38" s="15">
        <f t="shared" si="3"/>
        <v>0.14958997875872121</v>
      </c>
      <c r="O38" s="15">
        <f t="shared" si="0"/>
        <v>0.11482492704552372</v>
      </c>
      <c r="P38" s="15">
        <f t="shared" si="1"/>
        <v>4.5209723649249647E-2</v>
      </c>
      <c r="Q38" s="15">
        <f t="shared" si="1"/>
        <v>6.9615203396274056E-2</v>
      </c>
      <c r="R38" s="15">
        <f t="shared" si="1"/>
        <v>3.9932016659157431E-2</v>
      </c>
      <c r="S38" s="14"/>
      <c r="T38" s="15"/>
      <c r="U38" s="13"/>
      <c r="V38" s="2"/>
      <c r="W38" s="2"/>
      <c r="X38" s="2"/>
      <c r="Y38" s="2"/>
      <c r="Z38" s="2"/>
    </row>
    <row r="39" spans="1:26" s="30" customFormat="1" ht="15" customHeight="1">
      <c r="A39" s="33">
        <v>1942</v>
      </c>
      <c r="B39" s="325">
        <f>B40*'TC1'!B39/'TC1'!B40</f>
        <v>0.60458333896109695</v>
      </c>
      <c r="C39" s="444"/>
      <c r="D39" s="444"/>
      <c r="E39" s="322">
        <f>E40*'TC1'!E39/'TC1'!E40</f>
        <v>0.39543373099204565</v>
      </c>
      <c r="F39" s="28">
        <f>F40*'TC1'!F39/'TC1'!F40</f>
        <v>0.27660079408429422</v>
      </c>
      <c r="G39" s="28">
        <f>G40*'TC1'!G39/'TC1'!G40</f>
        <v>0.14567740604689189</v>
      </c>
      <c r="H39" s="28">
        <f>H40*'TC1'!H39/'TC1'!H40</f>
        <v>0.10667660336979898</v>
      </c>
      <c r="I39" s="28">
        <f>I40*'TC1'!I39/'TC1'!I40</f>
        <v>4.6279767127398605E-2</v>
      </c>
      <c r="J39" s="28">
        <f>J40*'TC1'!J39/'TC1'!J40</f>
        <v>1.2251659876246572E-2</v>
      </c>
      <c r="K39" s="28"/>
      <c r="L39" s="56">
        <f t="shared" si="2"/>
        <v>0.24975632494515376</v>
      </c>
      <c r="M39" s="15">
        <f t="shared" si="3"/>
        <v>0.11883293690775143</v>
      </c>
      <c r="N39" s="15">
        <f t="shared" si="3"/>
        <v>0.13092338803740233</v>
      </c>
      <c r="O39" s="15">
        <f t="shared" si="0"/>
        <v>9.9397638919493284E-2</v>
      </c>
      <c r="P39" s="15">
        <f t="shared" si="1"/>
        <v>3.9000802677092911E-2</v>
      </c>
      <c r="Q39" s="15">
        <f t="shared" si="1"/>
        <v>6.0396836242400373E-2</v>
      </c>
      <c r="R39" s="15">
        <f t="shared" si="1"/>
        <v>3.4028107251152032E-2</v>
      </c>
      <c r="S39" s="14"/>
      <c r="T39" s="15"/>
      <c r="U39" s="13"/>
      <c r="V39" s="2"/>
      <c r="W39" s="2"/>
      <c r="X39" s="2"/>
      <c r="Y39" s="2"/>
      <c r="Z39" s="2"/>
    </row>
    <row r="40" spans="1:26" s="30" customFormat="1" ht="15" customHeight="1">
      <c r="A40" s="33">
        <v>1943</v>
      </c>
      <c r="B40" s="325">
        <f>B41*'TC1'!B40/'TC1'!B41</f>
        <v>0.64038546718200895</v>
      </c>
      <c r="C40" s="444"/>
      <c r="D40" s="444"/>
      <c r="E40" s="322">
        <f>E41*'TC1'!E40/'TC1'!E41</f>
        <v>0.35962347469016814</v>
      </c>
      <c r="F40" s="28">
        <f>F41*'TC1'!F40/'TC1'!F41</f>
        <v>0.24610627881980601</v>
      </c>
      <c r="G40" s="28">
        <f>G41*'TC1'!G40/'TC1'!G41</f>
        <v>0.12665811759891168</v>
      </c>
      <c r="H40" s="28">
        <f>H41*'TC1'!H40/'TC1'!H41</f>
        <v>9.1085603334961115E-2</v>
      </c>
      <c r="I40" s="28">
        <f>I41*'TC1'!I40/'TC1'!I41</f>
        <v>3.8364988106739661E-2</v>
      </c>
      <c r="J40" s="28">
        <f>J41*'TC1'!J40/'TC1'!J41</f>
        <v>8.4431354431405946E-3</v>
      </c>
      <c r="K40" s="28"/>
      <c r="L40" s="56">
        <f t="shared" si="2"/>
        <v>0.23296535709125646</v>
      </c>
      <c r="M40" s="15">
        <f t="shared" si="3"/>
        <v>0.11351719587036213</v>
      </c>
      <c r="N40" s="15">
        <f t="shared" si="3"/>
        <v>0.11944816122089433</v>
      </c>
      <c r="O40" s="15">
        <f t="shared" si="0"/>
        <v>8.8293129492172023E-2</v>
      </c>
      <c r="P40" s="15">
        <f t="shared" si="1"/>
        <v>3.5572514263950569E-2</v>
      </c>
      <c r="Q40" s="15">
        <f t="shared" si="1"/>
        <v>5.2720615228221454E-2</v>
      </c>
      <c r="R40" s="15">
        <f t="shared" si="1"/>
        <v>2.9921852663599067E-2</v>
      </c>
      <c r="S40" s="14"/>
      <c r="T40" s="15"/>
      <c r="U40" s="13"/>
      <c r="V40" s="2"/>
      <c r="W40" s="2"/>
      <c r="X40" s="2"/>
      <c r="Y40" s="2"/>
      <c r="Z40" s="2"/>
    </row>
    <row r="41" spans="1:26" s="30" customFormat="1" ht="15" customHeight="1">
      <c r="A41" s="33">
        <v>1944</v>
      </c>
      <c r="B41" s="325">
        <f>B42*'TC1'!B41/'TC1'!B42</f>
        <v>0.63985288780395455</v>
      </c>
      <c r="C41" s="444"/>
      <c r="D41" s="444"/>
      <c r="E41" s="322">
        <f>E42*'TC1'!E41/'TC1'!E42</f>
        <v>0.36015617497858521</v>
      </c>
      <c r="F41" s="28">
        <f>F42*'TC1'!F41/'TC1'!F42</f>
        <v>0.22867400245938119</v>
      </c>
      <c r="G41" s="28">
        <f>G42*'TC1'!G41/'TC1'!G42</f>
        <v>0.10707437551813871</v>
      </c>
      <c r="H41" s="28">
        <f>H42*'TC1'!H41/'TC1'!H42</f>
        <v>7.5321696322431922E-2</v>
      </c>
      <c r="I41" s="28">
        <f>I42*'TC1'!I41/'TC1'!I42</f>
        <v>3.0953264039346982E-2</v>
      </c>
      <c r="J41" s="28">
        <f>J42*'TC1'!J41/'TC1'!J42</f>
        <v>8.4979685819441403E-3</v>
      </c>
      <c r="K41" s="28"/>
      <c r="L41" s="56">
        <f t="shared" si="2"/>
        <v>0.25308179946044651</v>
      </c>
      <c r="M41" s="15">
        <f t="shared" si="3"/>
        <v>0.13148217251920402</v>
      </c>
      <c r="N41" s="15">
        <f t="shared" si="3"/>
        <v>0.12159962694124248</v>
      </c>
      <c r="O41" s="15">
        <f t="shared" si="0"/>
        <v>7.6121111478791734E-2</v>
      </c>
      <c r="P41" s="15">
        <f t="shared" si="1"/>
        <v>3.175267919570679E-2</v>
      </c>
      <c r="Q41" s="15">
        <f t="shared" si="1"/>
        <v>4.4368432283084944E-2</v>
      </c>
      <c r="R41" s="15">
        <f t="shared" si="1"/>
        <v>2.2455295457402841E-2</v>
      </c>
      <c r="S41" s="14"/>
      <c r="T41" s="15"/>
      <c r="U41" s="13"/>
      <c r="V41" s="2"/>
      <c r="W41" s="2"/>
      <c r="X41" s="2"/>
      <c r="Y41" s="2"/>
      <c r="Z41" s="2"/>
    </row>
    <row r="42" spans="1:26" s="30" customFormat="1" ht="15" customHeight="1">
      <c r="A42" s="33">
        <v>1945</v>
      </c>
      <c r="B42" s="325">
        <f>B43*'TC1'!B42/'TC1'!B43</f>
        <v>0.66172171013553982</v>
      </c>
      <c r="C42" s="444"/>
      <c r="D42" s="444"/>
      <c r="E42" s="322">
        <f>E43*'TC1'!E42/'TC1'!E43</f>
        <v>0.33828238781481346</v>
      </c>
      <c r="F42" s="28">
        <f>F43*'TC1'!F42/'TC1'!F43</f>
        <v>0.21731492834379629</v>
      </c>
      <c r="G42" s="28">
        <f>G43*'TC1'!G42/'TC1'!G43</f>
        <v>9.630535278102266E-2</v>
      </c>
      <c r="H42" s="28">
        <f>H43*'TC1'!H42/'TC1'!H43</f>
        <v>6.4786316680580547E-2</v>
      </c>
      <c r="I42" s="28">
        <f>I43*'TC1'!I42/'TC1'!I43</f>
        <v>2.3673052316486459E-2</v>
      </c>
      <c r="J42" s="28">
        <f>J43*'TC1'!J42/'TC1'!J43</f>
        <v>4.4909979196348536E-3</v>
      </c>
      <c r="K42" s="28"/>
      <c r="L42" s="56">
        <f t="shared" si="2"/>
        <v>0.24197703503379081</v>
      </c>
      <c r="M42" s="15">
        <f t="shared" si="3"/>
        <v>0.12096745947101717</v>
      </c>
      <c r="N42" s="15">
        <f t="shared" si="3"/>
        <v>0.12100957556277363</v>
      </c>
      <c r="O42" s="15">
        <f t="shared" si="0"/>
        <v>7.2632300464536198E-2</v>
      </c>
      <c r="P42" s="15">
        <f t="shared" ref="P42:S73" si="4">G42-H42</f>
        <v>3.1519036100442113E-2</v>
      </c>
      <c r="Q42" s="15">
        <f t="shared" si="4"/>
        <v>4.1113264364094085E-2</v>
      </c>
      <c r="R42" s="15">
        <f t="shared" si="4"/>
        <v>1.9182054396851604E-2</v>
      </c>
      <c r="S42" s="14"/>
      <c r="T42" s="15"/>
      <c r="U42" s="13"/>
      <c r="V42" s="2"/>
      <c r="W42" s="2"/>
      <c r="X42" s="2"/>
      <c r="Y42" s="2"/>
      <c r="Z42" s="2"/>
    </row>
    <row r="43" spans="1:26" s="30" customFormat="1" ht="15" customHeight="1">
      <c r="A43" s="33">
        <v>1946</v>
      </c>
      <c r="B43" s="325">
        <f>B44*'TC1'!B43/'TC1'!B44</f>
        <v>0.65811602917021494</v>
      </c>
      <c r="C43" s="444"/>
      <c r="D43" s="445"/>
      <c r="E43" s="322">
        <f>E44*'TC1'!E43/'TC1'!E44</f>
        <v>0.34188888737021322</v>
      </c>
      <c r="F43" s="28">
        <f>F44*'TC1'!F43/'TC1'!F44</f>
        <v>0.23893158317582355</v>
      </c>
      <c r="G43" s="28">
        <f>G44*'TC1'!G43/'TC1'!G44</f>
        <v>0.10706359427102556</v>
      </c>
      <c r="H43" s="28">
        <f>H44*'TC1'!H43/'TC1'!H44</f>
        <v>7.199781894051803E-2</v>
      </c>
      <c r="I43" s="28">
        <f>I44*'TC1'!I43/'TC1'!I44</f>
        <v>2.6875276490795297E-2</v>
      </c>
      <c r="J43" s="28">
        <f>J44*'TC1'!J43/'TC1'!J44</f>
        <v>6.4082773190039773E-3</v>
      </c>
      <c r="K43" s="28"/>
      <c r="L43" s="56">
        <f t="shared" si="2"/>
        <v>0.23482529309918765</v>
      </c>
      <c r="M43" s="15">
        <f t="shared" si="3"/>
        <v>0.10295730419438967</v>
      </c>
      <c r="N43" s="15">
        <f t="shared" si="3"/>
        <v>0.13186798890479801</v>
      </c>
      <c r="O43" s="15">
        <f t="shared" si="0"/>
        <v>8.0188317780230264E-2</v>
      </c>
      <c r="P43" s="15">
        <f t="shared" si="4"/>
        <v>3.5065775330507531E-2</v>
      </c>
      <c r="Q43" s="15">
        <f t="shared" si="4"/>
        <v>4.5122542449722733E-2</v>
      </c>
      <c r="R43" s="15">
        <f t="shared" si="4"/>
        <v>2.046699917179132E-2</v>
      </c>
      <c r="S43" s="14"/>
      <c r="T43" s="15"/>
      <c r="U43" s="13"/>
      <c r="V43" s="2"/>
      <c r="W43" s="2"/>
      <c r="X43" s="2"/>
      <c r="Y43" s="2"/>
      <c r="Z43" s="2"/>
    </row>
    <row r="44" spans="1:26" s="30" customFormat="1" ht="15" customHeight="1">
      <c r="A44" s="33">
        <v>1947</v>
      </c>
      <c r="B44" s="325">
        <f>B45*'TC1'!B44/'TC1'!B45</f>
        <v>0.65627699136194806</v>
      </c>
      <c r="C44" s="444"/>
      <c r="D44" s="445"/>
      <c r="E44" s="322">
        <f>E45*'TC1'!E44/'TC1'!E45</f>
        <v>0.34372834269131919</v>
      </c>
      <c r="F44" s="28">
        <f>F45*'TC1'!F44/'TC1'!F45</f>
        <v>0.24462623871476813</v>
      </c>
      <c r="G44" s="28">
        <f>G45*'TC1'!G44/'TC1'!G45</f>
        <v>0.11615576906246088</v>
      </c>
      <c r="H44" s="28">
        <f>H45*'TC1'!H44/'TC1'!H45</f>
        <v>8.0918702747905316E-2</v>
      </c>
      <c r="I44" s="28">
        <f>I45*'TC1'!I44/'TC1'!I45</f>
        <v>3.4431900895112139E-2</v>
      </c>
      <c r="J44" s="28">
        <f>J45*'TC1'!J44/'TC1'!J45</f>
        <v>1.0569016838174881E-2</v>
      </c>
      <c r="K44" s="28"/>
      <c r="L44" s="56">
        <f t="shared" si="2"/>
        <v>0.2275725736288583</v>
      </c>
      <c r="M44" s="15">
        <f t="shared" si="3"/>
        <v>9.9102103976551059E-2</v>
      </c>
      <c r="N44" s="15">
        <f t="shared" si="3"/>
        <v>0.12847046965230724</v>
      </c>
      <c r="O44" s="15">
        <f t="shared" si="0"/>
        <v>8.1723868167348737E-2</v>
      </c>
      <c r="P44" s="15">
        <f t="shared" si="4"/>
        <v>3.523706631455556E-2</v>
      </c>
      <c r="Q44" s="15">
        <f t="shared" si="4"/>
        <v>4.6486801852793178E-2</v>
      </c>
      <c r="R44" s="15">
        <f t="shared" si="4"/>
        <v>2.3862884056937258E-2</v>
      </c>
      <c r="S44" s="14"/>
      <c r="T44" s="15"/>
      <c r="U44" s="13"/>
      <c r="V44" s="2"/>
      <c r="W44" s="2"/>
      <c r="X44" s="2"/>
      <c r="Y44" s="2"/>
      <c r="Z44" s="2"/>
    </row>
    <row r="45" spans="1:26" s="30" customFormat="1" ht="15" customHeight="1">
      <c r="A45" s="33">
        <v>1948</v>
      </c>
      <c r="B45" s="325">
        <f>B46*'TC1'!B45/'TC1'!B46</f>
        <v>0.63455775074116094</v>
      </c>
      <c r="C45" s="444"/>
      <c r="D45" s="445"/>
      <c r="E45" s="322">
        <f>E46*'TC1'!E45/'TC1'!E46</f>
        <v>0.36545251418507546</v>
      </c>
      <c r="F45" s="28">
        <f>F46*'TC1'!F45/'TC1'!F46</f>
        <v>0.26336360687661192</v>
      </c>
      <c r="G45" s="28">
        <f>G46*'TC1'!G45/'TC1'!G46</f>
        <v>0.13131669641458057</v>
      </c>
      <c r="H45" s="28">
        <f>H46*'TC1'!H45/'TC1'!H46</f>
        <v>9.4321167523672728E-2</v>
      </c>
      <c r="I45" s="28">
        <f>I46*'TC1'!I45/'TC1'!I46</f>
        <v>4.1905679851233224E-2</v>
      </c>
      <c r="J45" s="28">
        <f>J46*'TC1'!J45/'TC1'!J46</f>
        <v>1.3160027439454729E-2</v>
      </c>
      <c r="K45" s="28"/>
      <c r="L45" s="56">
        <f t="shared" si="2"/>
        <v>0.23413581777049489</v>
      </c>
      <c r="M45" s="15">
        <f t="shared" si="3"/>
        <v>0.10208890730846354</v>
      </c>
      <c r="N45" s="15">
        <f t="shared" si="3"/>
        <v>0.13204691046203135</v>
      </c>
      <c r="O45" s="15">
        <f t="shared" si="0"/>
        <v>8.9411016563347351E-2</v>
      </c>
      <c r="P45" s="15">
        <f t="shared" si="4"/>
        <v>3.6995528890907847E-2</v>
      </c>
      <c r="Q45" s="15">
        <f t="shared" si="4"/>
        <v>5.2415487672439504E-2</v>
      </c>
      <c r="R45" s="15">
        <f t="shared" si="4"/>
        <v>2.8745652411778497E-2</v>
      </c>
      <c r="S45" s="14"/>
      <c r="T45" s="15"/>
      <c r="U45" s="13"/>
      <c r="V45" s="2"/>
      <c r="W45" s="2"/>
      <c r="X45" s="2"/>
      <c r="Y45" s="2"/>
      <c r="Z45" s="2"/>
    </row>
    <row r="46" spans="1:26" s="30" customFormat="1" ht="15" customHeight="1">
      <c r="A46" s="32">
        <v>1949</v>
      </c>
      <c r="B46" s="326">
        <f>B47*'TC1'!B46/'TC1'!B47</f>
        <v>0.63826678932487035</v>
      </c>
      <c r="C46" s="442"/>
      <c r="D46" s="443"/>
      <c r="E46" s="323">
        <f>E47*'TC1'!E46/'TC1'!E47</f>
        <v>0.36174263354623098</v>
      </c>
      <c r="F46" s="31">
        <f>F47*'TC1'!F46/'TC1'!F47</f>
        <v>0.25601485048364991</v>
      </c>
      <c r="G46" s="31">
        <f>G47*'TC1'!G46/'TC1'!G47</f>
        <v>0.12704904993688251</v>
      </c>
      <c r="H46" s="31">
        <f>H47*'TC1'!H46/'TC1'!H47</f>
        <v>9.1746464001425512E-2</v>
      </c>
      <c r="I46" s="31">
        <f>I47*'TC1'!I46/'TC1'!I47</f>
        <v>4.1482241099061339E-2</v>
      </c>
      <c r="J46" s="31">
        <f>J47*'TC1'!J46/'TC1'!J47</f>
        <v>1.3440085719322672E-2</v>
      </c>
      <c r="K46" s="31"/>
      <c r="L46" s="57">
        <f t="shared" si="2"/>
        <v>0.23469358360934847</v>
      </c>
      <c r="M46" s="21">
        <f t="shared" si="3"/>
        <v>0.10572778306258107</v>
      </c>
      <c r="N46" s="21">
        <f t="shared" si="3"/>
        <v>0.1289658005467674</v>
      </c>
      <c r="O46" s="21">
        <f t="shared" si="0"/>
        <v>8.5566808837821168E-2</v>
      </c>
      <c r="P46" s="21">
        <f t="shared" si="4"/>
        <v>3.5302585935457001E-2</v>
      </c>
      <c r="Q46" s="21">
        <f t="shared" si="4"/>
        <v>5.0264222902364174E-2</v>
      </c>
      <c r="R46" s="21">
        <f t="shared" si="4"/>
        <v>2.8042155379738667E-2</v>
      </c>
      <c r="S46" s="20"/>
      <c r="T46" s="15"/>
      <c r="U46" s="13"/>
      <c r="V46" s="2"/>
      <c r="W46" s="2"/>
      <c r="X46" s="2"/>
      <c r="Y46" s="2"/>
      <c r="Z46" s="2"/>
    </row>
    <row r="47" spans="1:26" s="30" customFormat="1" ht="15" customHeight="1">
      <c r="A47" s="34">
        <v>1950</v>
      </c>
      <c r="B47" s="327">
        <f>B48*'TC1'!B47/'TC1'!B48</f>
        <v>0.63756715377266582</v>
      </c>
      <c r="C47" s="444"/>
      <c r="D47" s="444"/>
      <c r="E47" s="324">
        <f>E48*'TC1'!E47/'TC1'!E48</f>
        <v>0.36244242793520576</v>
      </c>
      <c r="F47" s="29">
        <f>F48*'TC1'!F47/'TC1'!F48</f>
        <v>0.25772527548535312</v>
      </c>
      <c r="G47" s="29">
        <f>G48*'TC1'!G47/'TC1'!G48</f>
        <v>0.12905435777857133</v>
      </c>
      <c r="H47" s="29">
        <f>H48*'TC1'!H47/'TC1'!H48</f>
        <v>9.2478244970299425E-2</v>
      </c>
      <c r="I47" s="29">
        <f>I48*'TC1'!I47/'TC1'!I48</f>
        <v>4.1132099413227985E-2</v>
      </c>
      <c r="J47" s="29">
        <f>J48*'TC1'!J47/'TC1'!J48</f>
        <v>9.5393957937663625E-3</v>
      </c>
      <c r="K47" s="29"/>
      <c r="L47" s="58">
        <f t="shared" si="2"/>
        <v>0.23338807015663443</v>
      </c>
      <c r="M47" s="25">
        <f t="shared" si="3"/>
        <v>0.10471715244985264</v>
      </c>
      <c r="N47" s="25">
        <f t="shared" si="3"/>
        <v>0.1286709177067818</v>
      </c>
      <c r="O47" s="25">
        <f t="shared" si="0"/>
        <v>8.7922258365343342E-2</v>
      </c>
      <c r="P47" s="25">
        <f t="shared" si="4"/>
        <v>3.6576112808271902E-2</v>
      </c>
      <c r="Q47" s="25">
        <f t="shared" si="4"/>
        <v>5.134614555707144E-2</v>
      </c>
      <c r="R47" s="25">
        <f t="shared" si="4"/>
        <v>3.1592703619461621E-2</v>
      </c>
      <c r="S47" s="24"/>
      <c r="T47" s="15"/>
      <c r="U47" s="13"/>
      <c r="V47" s="2"/>
      <c r="W47" s="2"/>
      <c r="X47" s="2"/>
      <c r="Y47" s="2"/>
      <c r="Z47" s="2"/>
    </row>
    <row r="48" spans="1:26" s="30" customFormat="1" ht="15" customHeight="1">
      <c r="A48" s="33">
        <v>1951</v>
      </c>
      <c r="B48" s="325">
        <f>B49*'TC1'!B48/'TC1'!B49</f>
        <v>0.64884412746522879</v>
      </c>
      <c r="C48" s="444"/>
      <c r="D48" s="444"/>
      <c r="E48" s="322">
        <f>E49*'TC1'!E48/'TC1'!E49</f>
        <v>0.35116289405530832</v>
      </c>
      <c r="F48" s="28">
        <f>F49*'TC1'!F48/'TC1'!F49</f>
        <v>0.24758362174995457</v>
      </c>
      <c r="G48" s="28">
        <f>G49*'TC1'!G48/'TC1'!G49</f>
        <v>0.1212594558996505</v>
      </c>
      <c r="H48" s="28">
        <f>H49*'TC1'!H48/'TC1'!H49</f>
        <v>8.5744474527563147E-2</v>
      </c>
      <c r="I48" s="28">
        <f>I49*'TC1'!I48/'TC1'!I49</f>
        <v>3.6458445366525226E-2</v>
      </c>
      <c r="J48" s="28">
        <f>J49*'TC1'!J48/'TC1'!J49</f>
        <v>1.1015277406063402E-2</v>
      </c>
      <c r="K48" s="28"/>
      <c r="L48" s="56">
        <f t="shared" si="2"/>
        <v>0.22990343815565784</v>
      </c>
      <c r="M48" s="15">
        <f t="shared" si="3"/>
        <v>0.10357927230535374</v>
      </c>
      <c r="N48" s="15">
        <f t="shared" si="3"/>
        <v>0.12632416585030409</v>
      </c>
      <c r="O48" s="15">
        <f t="shared" si="0"/>
        <v>8.4801010533125276E-2</v>
      </c>
      <c r="P48" s="15">
        <f t="shared" si="4"/>
        <v>3.5514981372087348E-2</v>
      </c>
      <c r="Q48" s="15">
        <f t="shared" si="4"/>
        <v>4.9286029161037921E-2</v>
      </c>
      <c r="R48" s="15">
        <f t="shared" si="4"/>
        <v>2.5443167960461824E-2</v>
      </c>
      <c r="S48" s="14"/>
      <c r="T48" s="15"/>
      <c r="U48" s="13"/>
      <c r="V48" s="2"/>
      <c r="W48" s="2"/>
      <c r="X48" s="2"/>
      <c r="Y48" s="2"/>
      <c r="Z48" s="2"/>
    </row>
    <row r="49" spans="1:26" s="30" customFormat="1" ht="15" customHeight="1">
      <c r="A49" s="33">
        <v>1952</v>
      </c>
      <c r="B49" s="325">
        <f>B50*'TC1'!B49/'TC1'!B50</f>
        <v>0.66171126210688447</v>
      </c>
      <c r="C49" s="444"/>
      <c r="D49" s="444"/>
      <c r="E49" s="322">
        <f>E50*'TC1'!E49/'TC1'!E50</f>
        <v>0.33829283821546235</v>
      </c>
      <c r="F49" s="28">
        <f>F50*'TC1'!F49/'TC1'!F50</f>
        <v>0.23748690767754843</v>
      </c>
      <c r="G49" s="28">
        <f>G50*'TC1'!G49/'TC1'!G50</f>
        <v>0.11536514015433953</v>
      </c>
      <c r="H49" s="28">
        <f>H50*'TC1'!H49/'TC1'!H50</f>
        <v>8.1892078785150077E-2</v>
      </c>
      <c r="I49" s="28">
        <f>I50*'TC1'!I49/'TC1'!I50</f>
        <v>3.6308159961569823E-2</v>
      </c>
      <c r="J49" s="28">
        <f>J50*'TC1'!J49/'TC1'!J50</f>
        <v>1.085256962998322E-2</v>
      </c>
      <c r="K49" s="28"/>
      <c r="L49" s="56">
        <f t="shared" si="2"/>
        <v>0.22292769806112284</v>
      </c>
      <c r="M49" s="15">
        <f t="shared" si="3"/>
        <v>0.10080593053791392</v>
      </c>
      <c r="N49" s="15">
        <f t="shared" si="3"/>
        <v>0.1221217675232089</v>
      </c>
      <c r="O49" s="15">
        <f t="shared" si="0"/>
        <v>7.9056980192769716E-2</v>
      </c>
      <c r="P49" s="15">
        <f t="shared" si="4"/>
        <v>3.3473061369189455E-2</v>
      </c>
      <c r="Q49" s="15">
        <f t="shared" si="4"/>
        <v>4.5583918823580254E-2</v>
      </c>
      <c r="R49" s="15">
        <f t="shared" si="4"/>
        <v>2.5455590331586606E-2</v>
      </c>
      <c r="S49" s="14"/>
      <c r="T49" s="15"/>
      <c r="U49" s="13"/>
      <c r="V49" s="2"/>
      <c r="W49" s="2"/>
      <c r="X49" s="2"/>
      <c r="Y49" s="2"/>
      <c r="Z49" s="2"/>
    </row>
    <row r="50" spans="1:26" s="30" customFormat="1" ht="15" customHeight="1">
      <c r="A50" s="33">
        <v>1953</v>
      </c>
      <c r="B50" s="325">
        <f>B51*'TC1'!B50/'TC1'!B51</f>
        <v>0.67150733307158228</v>
      </c>
      <c r="C50" s="444"/>
      <c r="D50" s="444"/>
      <c r="E50" s="322">
        <f>E51*'TC1'!E50/'TC1'!E51</f>
        <v>0.3284945432696243</v>
      </c>
      <c r="F50" s="28">
        <f>F51*'TC1'!F50/'TC1'!F51</f>
        <v>0.22640304678120662</v>
      </c>
      <c r="G50" s="28">
        <f>G51*'TC1'!G50/'TC1'!G51</f>
        <v>0.10762354180045687</v>
      </c>
      <c r="H50" s="28">
        <f>H51*'TC1'!H50/'TC1'!H51</f>
        <v>7.6405949427342038E-2</v>
      </c>
      <c r="I50" s="28">
        <f>I51*'TC1'!I50/'TC1'!I51</f>
        <v>3.2507479930212885E-2</v>
      </c>
      <c r="J50" s="28">
        <f>J51*'TC1'!J50/'TC1'!J51</f>
        <v>1.0305656886307203E-2</v>
      </c>
      <c r="K50" s="28"/>
      <c r="L50" s="56">
        <f t="shared" si="2"/>
        <v>0.22087100146916744</v>
      </c>
      <c r="M50" s="15">
        <f t="shared" si="3"/>
        <v>0.10209149648841767</v>
      </c>
      <c r="N50" s="15">
        <f t="shared" si="3"/>
        <v>0.11877950498074975</v>
      </c>
      <c r="O50" s="15">
        <f t="shared" si="0"/>
        <v>7.5116061870243986E-2</v>
      </c>
      <c r="P50" s="15">
        <f t="shared" si="4"/>
        <v>3.1217592373114833E-2</v>
      </c>
      <c r="Q50" s="15">
        <f t="shared" si="4"/>
        <v>4.3898469497129153E-2</v>
      </c>
      <c r="R50" s="15">
        <f t="shared" si="4"/>
        <v>2.220182304390568E-2</v>
      </c>
      <c r="S50" s="14"/>
      <c r="T50" s="15"/>
      <c r="U50" s="13"/>
      <c r="V50" s="2"/>
      <c r="W50" s="2"/>
      <c r="X50" s="2"/>
      <c r="Y50" s="2"/>
      <c r="Z50" s="2"/>
    </row>
    <row r="51" spans="1:26" s="30" customFormat="1" ht="15" customHeight="1">
      <c r="A51" s="33">
        <v>1954</v>
      </c>
      <c r="B51" s="325">
        <f>B52*'TC1'!B51/'TC1'!B52</f>
        <v>0.66987223929709983</v>
      </c>
      <c r="C51" s="444"/>
      <c r="D51" s="444"/>
      <c r="E51" s="322">
        <f>E52*'TC1'!E51/'TC1'!E52</f>
        <v>0.33013000825596617</v>
      </c>
      <c r="F51" s="28">
        <f>F52*'TC1'!F51/'TC1'!F52</f>
        <v>0.22799486916025702</v>
      </c>
      <c r="G51" s="28">
        <f>G52*'TC1'!G51/'TC1'!G52</f>
        <v>0.10891650451206308</v>
      </c>
      <c r="H51" s="28">
        <f>H52*'TC1'!H51/'TC1'!H52</f>
        <v>7.6703210617865156E-2</v>
      </c>
      <c r="I51" s="28">
        <f>I52*'TC1'!I51/'TC1'!I52</f>
        <v>3.2596264139698843E-2</v>
      </c>
      <c r="J51" s="28">
        <f>J52*'TC1'!J51/'TC1'!J52</f>
        <v>1.0266574289398346E-2</v>
      </c>
      <c r="K51" s="28"/>
      <c r="L51" s="56">
        <f t="shared" si="2"/>
        <v>0.22121350374390308</v>
      </c>
      <c r="M51" s="15">
        <f t="shared" si="3"/>
        <v>0.10213513909570915</v>
      </c>
      <c r="N51" s="15">
        <f t="shared" si="3"/>
        <v>0.11907836464819394</v>
      </c>
      <c r="O51" s="15">
        <f t="shared" si="0"/>
        <v>7.6320240372364234E-2</v>
      </c>
      <c r="P51" s="15">
        <f t="shared" si="4"/>
        <v>3.2213293894197928E-2</v>
      </c>
      <c r="Q51" s="15">
        <f t="shared" si="4"/>
        <v>4.4106946478166313E-2</v>
      </c>
      <c r="R51" s="15">
        <f t="shared" si="4"/>
        <v>2.2329689850300496E-2</v>
      </c>
      <c r="S51" s="14"/>
      <c r="T51" s="15"/>
      <c r="U51" s="13"/>
      <c r="V51" s="2"/>
      <c r="W51" s="2"/>
      <c r="X51" s="2"/>
      <c r="Y51" s="2"/>
      <c r="Z51" s="2"/>
    </row>
    <row r="52" spans="1:26" s="30" customFormat="1" ht="15" customHeight="1">
      <c r="A52" s="33">
        <v>1955</v>
      </c>
      <c r="B52" s="325">
        <f>B53*'TC1'!B52/'TC1'!B53</f>
        <v>0.66633029791708021</v>
      </c>
      <c r="C52" s="444"/>
      <c r="D52" s="444"/>
      <c r="E52" s="322">
        <f>E53*'TC1'!E52/'TC1'!E53</f>
        <v>0.33367275375539823</v>
      </c>
      <c r="F52" s="28">
        <f>F53*'TC1'!F52/'TC1'!F53</f>
        <v>0.23565771232770549</v>
      </c>
      <c r="G52" s="28">
        <f>G53*'TC1'!G52/'TC1'!G53</f>
        <v>0.11571818255945231</v>
      </c>
      <c r="H52" s="28">
        <f>H53*'TC1'!H52/'TC1'!H53</f>
        <v>8.2215938407263808E-2</v>
      </c>
      <c r="I52" s="28">
        <f>I53*'TC1'!I52/'TC1'!I53</f>
        <v>3.703469316692258E-2</v>
      </c>
      <c r="J52" s="28">
        <f>J53*'TC1'!J52/'TC1'!J53</f>
        <v>1.3145498325649889E-2</v>
      </c>
      <c r="K52" s="28"/>
      <c r="L52" s="56">
        <f t="shared" si="2"/>
        <v>0.21795457119594591</v>
      </c>
      <c r="M52" s="15">
        <f t="shared" si="3"/>
        <v>9.801504142769274E-2</v>
      </c>
      <c r="N52" s="15">
        <f t="shared" si="3"/>
        <v>0.11993952976825319</v>
      </c>
      <c r="O52" s="15">
        <f t="shared" si="0"/>
        <v>7.8683489392529726E-2</v>
      </c>
      <c r="P52" s="15">
        <f t="shared" si="4"/>
        <v>3.3502244152188498E-2</v>
      </c>
      <c r="Q52" s="15">
        <f t="shared" si="4"/>
        <v>4.5181245240341228E-2</v>
      </c>
      <c r="R52" s="15">
        <f t="shared" si="4"/>
        <v>2.3889194841272693E-2</v>
      </c>
      <c r="S52" s="14"/>
      <c r="T52" s="15"/>
      <c r="U52" s="13"/>
      <c r="V52" s="2"/>
      <c r="W52" s="2"/>
      <c r="X52" s="2"/>
      <c r="Y52" s="2"/>
      <c r="Z52" s="2"/>
    </row>
    <row r="53" spans="1:26" s="30" customFormat="1" ht="15" customHeight="1">
      <c r="A53" s="33">
        <v>1956</v>
      </c>
      <c r="B53" s="325">
        <f>B54*'TC1'!B53/'TC1'!B54</f>
        <v>0.67706416648708112</v>
      </c>
      <c r="C53" s="444"/>
      <c r="D53" s="445"/>
      <c r="E53" s="322">
        <f>E54*'TC1'!E53/'TC1'!E54</f>
        <v>0.32293644829806278</v>
      </c>
      <c r="F53" s="28">
        <f>F54*'TC1'!F53/'TC1'!F54</f>
        <v>0.22755758213663221</v>
      </c>
      <c r="G53" s="28">
        <f>G54*'TC1'!G53/'TC1'!G54</f>
        <v>0.10785072642676652</v>
      </c>
      <c r="H53" s="28">
        <f>H54*'TC1'!H53/'TC1'!H54</f>
        <v>7.5198786122266312E-2</v>
      </c>
      <c r="I53" s="28">
        <f>I54*'TC1'!I53/'TC1'!I54</f>
        <v>3.370583509329949E-2</v>
      </c>
      <c r="J53" s="28">
        <f>J54*'TC1'!J53/'TC1'!J54</f>
        <v>1.1482267814744969E-2</v>
      </c>
      <c r="K53" s="28"/>
      <c r="L53" s="56">
        <f t="shared" si="2"/>
        <v>0.21508572187129626</v>
      </c>
      <c r="M53" s="15">
        <f t="shared" si="3"/>
        <v>9.537886616143057E-2</v>
      </c>
      <c r="N53" s="15">
        <f t="shared" si="3"/>
        <v>0.11970685570986569</v>
      </c>
      <c r="O53" s="15">
        <f t="shared" si="0"/>
        <v>7.4144891333467022E-2</v>
      </c>
      <c r="P53" s="15">
        <f t="shared" si="4"/>
        <v>3.2651940304500207E-2</v>
      </c>
      <c r="Q53" s="15">
        <f t="shared" si="4"/>
        <v>4.1492951028966822E-2</v>
      </c>
      <c r="R53" s="15">
        <f t="shared" si="4"/>
        <v>2.2223567278554519E-2</v>
      </c>
      <c r="S53" s="14"/>
      <c r="T53" s="15"/>
      <c r="U53" s="13"/>
      <c r="V53" s="2"/>
      <c r="W53" s="2"/>
      <c r="X53" s="2"/>
      <c r="Y53" s="2"/>
      <c r="Z53" s="2"/>
    </row>
    <row r="54" spans="1:26" s="30" customFormat="1" ht="15" customHeight="1">
      <c r="A54" s="33">
        <v>1957</v>
      </c>
      <c r="B54" s="325">
        <f>B55*'TC1'!B54/'TC1'!B55</f>
        <v>0.68075293201495379</v>
      </c>
      <c r="C54" s="444"/>
      <c r="D54" s="445"/>
      <c r="E54" s="322">
        <f>E55*'TC1'!E54/'TC1'!E55</f>
        <v>0.31924684531760383</v>
      </c>
      <c r="F54" s="28">
        <f>F55*'TC1'!F54/'TC1'!F55</f>
        <v>0.22630417844926012</v>
      </c>
      <c r="G54" s="28">
        <f>G55*'TC1'!G54/'TC1'!G55</f>
        <v>0.10642954946933394</v>
      </c>
      <c r="H54" s="28">
        <f>H55*'TC1'!H54/'TC1'!H55</f>
        <v>7.4188155322733276E-2</v>
      </c>
      <c r="I54" s="28">
        <f>I55*'TC1'!I54/'TC1'!I55</f>
        <v>3.2784792458584254E-2</v>
      </c>
      <c r="J54" s="28">
        <f>J55*'TC1'!J54/'TC1'!J55</f>
        <v>1.0726082952476623E-2</v>
      </c>
      <c r="K54" s="28"/>
      <c r="L54" s="56">
        <f t="shared" si="2"/>
        <v>0.21281729584826989</v>
      </c>
      <c r="M54" s="15">
        <f t="shared" si="3"/>
        <v>9.294266686834371E-2</v>
      </c>
      <c r="N54" s="15">
        <f t="shared" si="3"/>
        <v>0.11987462897992618</v>
      </c>
      <c r="O54" s="15">
        <f t="shared" si="0"/>
        <v>7.3644757010749684E-2</v>
      </c>
      <c r="P54" s="15">
        <f t="shared" si="4"/>
        <v>3.2241394146600669E-2</v>
      </c>
      <c r="Q54" s="15">
        <f t="shared" si="4"/>
        <v>4.1403362864149022E-2</v>
      </c>
      <c r="R54" s="15">
        <f t="shared" si="4"/>
        <v>2.2058709506107631E-2</v>
      </c>
      <c r="S54" s="14"/>
      <c r="T54" s="15"/>
      <c r="U54" s="13"/>
      <c r="V54" s="2"/>
      <c r="W54" s="2"/>
      <c r="X54" s="2"/>
      <c r="Y54" s="2"/>
      <c r="Z54" s="2"/>
    </row>
    <row r="55" spans="1:26" s="30" customFormat="1" ht="15" customHeight="1">
      <c r="A55" s="33">
        <v>1958</v>
      </c>
      <c r="B55" s="325">
        <f>B56*'TC1'!B55/'TC1'!B56</f>
        <v>0.68235723782837121</v>
      </c>
      <c r="C55" s="444"/>
      <c r="D55" s="445"/>
      <c r="E55" s="322">
        <f>E56*'TC1'!E55/'TC1'!E56</f>
        <v>0.31764217528205241</v>
      </c>
      <c r="F55" s="28">
        <f>F56*'TC1'!F55/'TC1'!F56</f>
        <v>0.22034936313551015</v>
      </c>
      <c r="G55" s="28">
        <f>G56*'TC1'!G55/'TC1'!G56</f>
        <v>9.8299808621211918E-2</v>
      </c>
      <c r="H55" s="28">
        <f>H56*'TC1'!H55/'TC1'!H56</f>
        <v>6.6705366729307533E-2</v>
      </c>
      <c r="I55" s="28">
        <f>I56*'TC1'!I55/'TC1'!I56</f>
        <v>2.8158557313948715E-2</v>
      </c>
      <c r="J55" s="28">
        <f>J56*'TC1'!J55/'TC1'!J56</f>
        <v>8.9483178636026676E-3</v>
      </c>
      <c r="K55" s="28"/>
      <c r="L55" s="56">
        <f t="shared" si="2"/>
        <v>0.2193423666608405</v>
      </c>
      <c r="M55" s="15">
        <f t="shared" si="3"/>
        <v>9.7292812146542257E-2</v>
      </c>
      <c r="N55" s="15">
        <f t="shared" si="3"/>
        <v>0.12204955451429823</v>
      </c>
      <c r="O55" s="15">
        <f t="shared" si="0"/>
        <v>7.0141251307263203E-2</v>
      </c>
      <c r="P55" s="15">
        <f t="shared" si="4"/>
        <v>3.1594441891904385E-2</v>
      </c>
      <c r="Q55" s="15">
        <f t="shared" si="4"/>
        <v>3.8546809415358818E-2</v>
      </c>
      <c r="R55" s="15">
        <f t="shared" si="4"/>
        <v>1.9210239450346049E-2</v>
      </c>
      <c r="S55" s="14"/>
      <c r="T55" s="15"/>
      <c r="U55" s="13"/>
      <c r="V55" s="2"/>
      <c r="W55" s="2"/>
      <c r="X55" s="2"/>
      <c r="Y55" s="2"/>
      <c r="Z55" s="2"/>
    </row>
    <row r="56" spans="1:26" s="30" customFormat="1" ht="15" customHeight="1">
      <c r="A56" s="32">
        <v>1959</v>
      </c>
      <c r="B56" s="326">
        <f>B57*'TC1'!B56/'TC1'!B57</f>
        <v>0.67946575446656676</v>
      </c>
      <c r="C56" s="442"/>
      <c r="D56" s="443"/>
      <c r="E56" s="323">
        <f>E57*'TC1'!E56/'TC1'!E57</f>
        <v>0.32053431509116981</v>
      </c>
      <c r="F56" s="31">
        <f>F57*'TC1'!F56/'TC1'!F57</f>
        <v>0.22553747043118402</v>
      </c>
      <c r="G56" s="31">
        <f>G57*'TC1'!G56/'TC1'!G57</f>
        <v>0.10508901627946356</v>
      </c>
      <c r="H56" s="31">
        <f>H57*'TC1'!H56/'TC1'!H57</f>
        <v>7.4104159135545786E-2</v>
      </c>
      <c r="I56" s="31">
        <f>I57*'TC1'!I56/'TC1'!I57</f>
        <v>3.2744334037135087E-2</v>
      </c>
      <c r="J56" s="31">
        <f>J57*'TC1'!J56/'TC1'!J57</f>
        <v>1.1018277084450898E-2</v>
      </c>
      <c r="K56" s="31"/>
      <c r="L56" s="57">
        <f t="shared" si="2"/>
        <v>0.21544529881170627</v>
      </c>
      <c r="M56" s="21">
        <f t="shared" si="3"/>
        <v>9.4996844659985785E-2</v>
      </c>
      <c r="N56" s="21">
        <f t="shared" si="3"/>
        <v>0.12044845415172047</v>
      </c>
      <c r="O56" s="21">
        <f t="shared" si="0"/>
        <v>7.234468224232847E-2</v>
      </c>
      <c r="P56" s="21">
        <f t="shared" si="4"/>
        <v>3.0984857143917771E-2</v>
      </c>
      <c r="Q56" s="21">
        <f t="shared" si="4"/>
        <v>4.1359825098410699E-2</v>
      </c>
      <c r="R56" s="21">
        <f t="shared" si="4"/>
        <v>2.1726056952684189E-2</v>
      </c>
      <c r="S56" s="20"/>
      <c r="T56" s="15"/>
      <c r="U56" s="13"/>
      <c r="V56" s="2"/>
      <c r="W56" s="2"/>
      <c r="X56" s="2"/>
      <c r="Y56" s="2"/>
      <c r="Z56" s="2"/>
    </row>
    <row r="57" spans="1:26">
      <c r="A57" s="27">
        <v>1960</v>
      </c>
      <c r="B57" s="327">
        <f>B58*'TC1'!B57/'TC1'!B58</f>
        <v>0.68626583982124756</v>
      </c>
      <c r="C57" s="444"/>
      <c r="D57" s="444"/>
      <c r="E57" s="324">
        <f>E58*'TC1'!E57/'TC1'!E58</f>
        <v>0.3137326859275848</v>
      </c>
      <c r="F57" s="29">
        <f>F58*'TC1'!F57/'TC1'!F58</f>
        <v>0.21969022426418583</v>
      </c>
      <c r="G57" s="29">
        <f>G58*'TC1'!G57/'TC1'!G58</f>
        <v>0.10149371111545819</v>
      </c>
      <c r="H57" s="29">
        <f>H58*'TC1'!H57/'TC1'!H58</f>
        <v>7.0631543070479169E-2</v>
      </c>
      <c r="I57" s="29">
        <f>I58*'TC1'!I57/'TC1'!I58</f>
        <v>3.2410088523299491E-2</v>
      </c>
      <c r="J57" s="29">
        <f>J58*'TC1'!J57/'TC1'!J58</f>
        <v>1.1874652284595966E-2</v>
      </c>
      <c r="K57" s="29"/>
      <c r="L57" s="58">
        <f t="shared" si="2"/>
        <v>0.21223897481212661</v>
      </c>
      <c r="M57" s="25">
        <f t="shared" si="3"/>
        <v>9.4042461663398969E-2</v>
      </c>
      <c r="N57" s="25">
        <f t="shared" si="3"/>
        <v>0.11819651314872764</v>
      </c>
      <c r="O57" s="25">
        <f t="shared" si="0"/>
        <v>6.9083622592158694E-2</v>
      </c>
      <c r="P57" s="25">
        <f t="shared" si="4"/>
        <v>3.0862168044979016E-2</v>
      </c>
      <c r="Q57" s="25">
        <f t="shared" si="4"/>
        <v>3.8221454547179678E-2</v>
      </c>
      <c r="R57" s="25">
        <f t="shared" si="4"/>
        <v>2.0535436238703526E-2</v>
      </c>
      <c r="S57" s="24"/>
      <c r="T57" s="15"/>
      <c r="U57" s="13"/>
      <c r="V57" s="2"/>
      <c r="W57" s="2"/>
      <c r="X57" s="2"/>
      <c r="Y57" s="2"/>
      <c r="Z57" s="2"/>
    </row>
    <row r="58" spans="1:26">
      <c r="A58" s="19">
        <v>1961</v>
      </c>
      <c r="B58" s="325">
        <f>B59*'TC1'!B58/'TC1'!B59</f>
        <v>0.68681874894997808</v>
      </c>
      <c r="C58" s="444"/>
      <c r="D58" s="444"/>
      <c r="E58" s="322">
        <f>E59*'TC1'!E58/'TC1'!E59</f>
        <v>0.31317965127307174</v>
      </c>
      <c r="F58" s="28">
        <f>F59*'TC1'!F58/'TC1'!F59</f>
        <v>0.21898269310433888</v>
      </c>
      <c r="G58" s="28">
        <f>G59*'TC1'!G58/'TC1'!G59</f>
        <v>9.7846412129479018E-2</v>
      </c>
      <c r="H58" s="28">
        <f>H59*'TC1'!H58/'TC1'!H59</f>
        <v>6.7265633950945217E-2</v>
      </c>
      <c r="I58" s="28">
        <f>I59*'TC1'!I58/'TC1'!I59</f>
        <v>3.1086618252572657E-2</v>
      </c>
      <c r="J58" s="28">
        <f>J59*'TC1'!J58/'TC1'!J59</f>
        <v>1.1630969085133435E-2</v>
      </c>
      <c r="K58" s="28"/>
      <c r="L58" s="56">
        <f t="shared" si="2"/>
        <v>0.2153332391435927</v>
      </c>
      <c r="M58" s="15">
        <f t="shared" si="3"/>
        <v>9.4196958168732858E-2</v>
      </c>
      <c r="N58" s="15">
        <f t="shared" si="3"/>
        <v>0.12113628097485986</v>
      </c>
      <c r="O58" s="15">
        <f t="shared" si="0"/>
        <v>6.6759793876906365E-2</v>
      </c>
      <c r="P58" s="15">
        <f t="shared" si="4"/>
        <v>3.0580778178533802E-2</v>
      </c>
      <c r="Q58" s="15">
        <f t="shared" si="4"/>
        <v>3.6179015698372563E-2</v>
      </c>
      <c r="R58" s="15">
        <f t="shared" si="4"/>
        <v>1.9455649167439221E-2</v>
      </c>
      <c r="S58" s="14"/>
      <c r="T58" s="15"/>
      <c r="U58" s="13"/>
      <c r="V58" s="2"/>
      <c r="W58" s="2"/>
      <c r="X58" s="2"/>
      <c r="Y58" s="2"/>
      <c r="Z58" s="2"/>
    </row>
    <row r="59" spans="1:26">
      <c r="A59" s="19">
        <v>1962</v>
      </c>
      <c r="B59" s="325">
        <v>0.67977213859558105</v>
      </c>
      <c r="C59" s="521">
        <v>0.22572177648544312</v>
      </c>
      <c r="D59" s="522">
        <f>B59-C59</f>
        <v>0.45405036211013794</v>
      </c>
      <c r="E59" s="319">
        <v>0.32022786140441895</v>
      </c>
      <c r="F59" s="16">
        <v>0.22541284561157227</v>
      </c>
      <c r="G59" s="16">
        <v>0.1020125225186348</v>
      </c>
      <c r="H59" s="16">
        <v>7.2027124464511871E-2</v>
      </c>
      <c r="I59" s="16">
        <v>3.389749675989151E-2</v>
      </c>
      <c r="J59" s="16">
        <v>1.2844732031226158E-2</v>
      </c>
      <c r="K59" s="16"/>
      <c r="L59" s="56">
        <f t="shared" si="2"/>
        <v>0.21821533888578415</v>
      </c>
      <c r="M59" s="15">
        <f t="shared" si="3"/>
        <v>9.481501579284668E-2</v>
      </c>
      <c r="N59" s="15">
        <f t="shared" si="3"/>
        <v>0.12340032309293747</v>
      </c>
      <c r="O59" s="15">
        <f t="shared" si="0"/>
        <v>6.8115025758743286E-2</v>
      </c>
      <c r="P59" s="15">
        <f t="shared" si="4"/>
        <v>2.9985398054122925E-2</v>
      </c>
      <c r="Q59" s="15">
        <f t="shared" si="4"/>
        <v>3.8129627704620361E-2</v>
      </c>
      <c r="R59" s="15">
        <f t="shared" si="4"/>
        <v>2.1052764728665352E-2</v>
      </c>
      <c r="S59" s="14">
        <f>J59-K59</f>
        <v>1.2844732031226158E-2</v>
      </c>
      <c r="T59" s="15"/>
      <c r="U59" s="13">
        <v>0.2252037525177002</v>
      </c>
      <c r="V59" s="2"/>
      <c r="W59" s="2"/>
      <c r="X59" s="2"/>
      <c r="Y59" s="2"/>
      <c r="Z59" s="2"/>
    </row>
    <row r="60" spans="1:26">
      <c r="A60" s="19">
        <v>1963</v>
      </c>
      <c r="B60" s="325">
        <f>(B59+B61)/2</f>
        <v>0.6747974157333374</v>
      </c>
      <c r="C60" s="521">
        <f t="shared" ref="C60:J60" si="5">(C59+C61)/2</f>
        <v>0.22013378143310547</v>
      </c>
      <c r="D60" s="522">
        <f t="shared" si="5"/>
        <v>0.45493145287036896</v>
      </c>
      <c r="E60" s="319">
        <f t="shared" si="5"/>
        <v>0.3252025842666626</v>
      </c>
      <c r="F60" s="16">
        <f t="shared" si="5"/>
        <v>0.22949507832527161</v>
      </c>
      <c r="G60" s="16">
        <f t="shared" si="5"/>
        <v>0.10422826930880547</v>
      </c>
      <c r="H60" s="16">
        <f t="shared" si="5"/>
        <v>7.3886923491954803E-2</v>
      </c>
      <c r="I60" s="16">
        <f t="shared" si="5"/>
        <v>3.5239636898040771E-2</v>
      </c>
      <c r="J60" s="16">
        <f t="shared" si="5"/>
        <v>1.3585625216364861E-2</v>
      </c>
      <c r="K60" s="16"/>
      <c r="L60" s="56">
        <f>(L59+L61)/2</f>
        <v>0.22097431495785713</v>
      </c>
      <c r="M60" s="15">
        <f t="shared" ref="M60:S60" si="6">(M59+M61)/2</f>
        <v>9.5707505941390991E-2</v>
      </c>
      <c r="N60" s="15">
        <f t="shared" si="6"/>
        <v>0.12526680901646614</v>
      </c>
      <c r="O60" s="15">
        <f t="shared" si="6"/>
        <v>6.8988632410764694E-2</v>
      </c>
      <c r="P60" s="15">
        <f t="shared" si="6"/>
        <v>3.0341345816850662E-2</v>
      </c>
      <c r="Q60" s="15">
        <f t="shared" si="6"/>
        <v>3.8647286593914032E-2</v>
      </c>
      <c r="R60" s="15">
        <f t="shared" si="6"/>
        <v>2.1654011681675911E-2</v>
      </c>
      <c r="S60" s="14">
        <f t="shared" si="6"/>
        <v>1.3585625216364861E-2</v>
      </c>
      <c r="T60" s="15"/>
      <c r="U60" s="13">
        <v>0.21995428204536438</v>
      </c>
      <c r="V60" s="2"/>
      <c r="W60" s="2"/>
      <c r="X60" s="2"/>
      <c r="Y60" s="2"/>
      <c r="Z60" s="2"/>
    </row>
    <row r="61" spans="1:26">
      <c r="A61" s="19">
        <v>1964</v>
      </c>
      <c r="B61" s="325">
        <v>0.66982269287109375</v>
      </c>
      <c r="C61" s="521">
        <v>0.21454578638076782</v>
      </c>
      <c r="D61" s="522">
        <f>'TC2'!O61</f>
        <v>0.45581254363059998</v>
      </c>
      <c r="E61" s="319">
        <v>0.33017730712890625</v>
      </c>
      <c r="F61" s="16">
        <v>0.23357731103897095</v>
      </c>
      <c r="G61" s="16">
        <v>0.10644401609897614</v>
      </c>
      <c r="H61" s="16">
        <v>7.5746722519397736E-2</v>
      </c>
      <c r="I61" s="16">
        <v>3.6581777036190033E-2</v>
      </c>
      <c r="J61" s="16">
        <v>1.4326518401503563E-2</v>
      </c>
      <c r="K61" s="16"/>
      <c r="L61" s="56">
        <f t="shared" si="2"/>
        <v>0.22373329102993011</v>
      </c>
      <c r="M61" s="15">
        <f t="shared" si="3"/>
        <v>9.6599996089935303E-2</v>
      </c>
      <c r="N61" s="15">
        <f t="shared" si="3"/>
        <v>0.12713329493999481</v>
      </c>
      <c r="O61" s="15">
        <f t="shared" si="0"/>
        <v>6.9862239062786102E-2</v>
      </c>
      <c r="P61" s="15">
        <f t="shared" si="4"/>
        <v>3.06972935795784E-2</v>
      </c>
      <c r="Q61" s="15">
        <f t="shared" si="4"/>
        <v>3.9164945483207703E-2</v>
      </c>
      <c r="R61" s="15">
        <f t="shared" si="4"/>
        <v>2.225525863468647E-2</v>
      </c>
      <c r="S61" s="14">
        <f t="shared" si="4"/>
        <v>1.4326518401503563E-2</v>
      </c>
      <c r="T61" s="15"/>
      <c r="U61" s="13">
        <v>0.21468585729598999</v>
      </c>
      <c r="V61" s="2"/>
      <c r="W61" s="2"/>
      <c r="X61" s="2"/>
      <c r="Y61" s="2"/>
      <c r="Z61" s="2"/>
    </row>
    <row r="62" spans="1:26">
      <c r="A62" s="19">
        <v>1965</v>
      </c>
      <c r="B62" s="325">
        <f>(B61+B63)/2</f>
        <v>0.67212097346782684</v>
      </c>
      <c r="C62" s="521">
        <f t="shared" ref="C62" si="7">(C61+C63)/2</f>
        <v>0.21874374151229858</v>
      </c>
      <c r="D62" s="522">
        <f t="shared" ref="D62" si="8">(D61+D63)/2</f>
        <v>0.45396977663040161</v>
      </c>
      <c r="E62" s="319">
        <f t="shared" ref="E62" si="9">(E61+E63)/2</f>
        <v>0.32787902653217316</v>
      </c>
      <c r="F62" s="16">
        <f t="shared" ref="F62" si="10">(F61+F63)/2</f>
        <v>0.23167228698730469</v>
      </c>
      <c r="G62" s="16">
        <f t="shared" ref="G62" si="11">(G61+G63)/2</f>
        <v>0.10517159104347229</v>
      </c>
      <c r="H62" s="16">
        <f t="shared" ref="H62" si="12">(H61+H63)/2</f>
        <v>7.4950486421585083E-2</v>
      </c>
      <c r="I62" s="16">
        <f t="shared" ref="I62" si="13">(I61+I63)/2</f>
        <v>3.6370925605297089E-2</v>
      </c>
      <c r="J62" s="16">
        <f t="shared" ref="J62" si="14">(J61+J63)/2</f>
        <v>1.4185681007802486E-2</v>
      </c>
      <c r="K62" s="16"/>
      <c r="L62" s="56">
        <f>(L61+L63)/2</f>
        <v>0.22270743548870087</v>
      </c>
      <c r="M62" s="15">
        <f t="shared" ref="M62" si="15">(M61+M63)/2</f>
        <v>9.6206739544868469E-2</v>
      </c>
      <c r="N62" s="15">
        <f t="shared" ref="N62" si="16">(N61+N63)/2</f>
        <v>0.1265006959438324</v>
      </c>
      <c r="O62" s="15">
        <f t="shared" ref="O62" si="17">(O61+O63)/2</f>
        <v>6.8800665438175201E-2</v>
      </c>
      <c r="P62" s="15">
        <f t="shared" ref="P62" si="18">(P61+P63)/2</f>
        <v>3.0221104621887207E-2</v>
      </c>
      <c r="Q62" s="15">
        <f t="shared" ref="Q62" si="19">(Q61+Q63)/2</f>
        <v>3.8579560816287994E-2</v>
      </c>
      <c r="R62" s="15">
        <f t="shared" ref="R62" si="20">(R61+R63)/2</f>
        <v>2.2185244597494602E-2</v>
      </c>
      <c r="S62" s="14">
        <f t="shared" ref="S62" si="21">(S61+S63)/2</f>
        <v>1.4185681007802486E-2</v>
      </c>
      <c r="T62" s="15"/>
      <c r="U62" s="13">
        <v>0.2194092869758606</v>
      </c>
      <c r="V62" s="2"/>
      <c r="W62" s="2"/>
      <c r="X62" s="2"/>
      <c r="Y62" s="2"/>
      <c r="Z62" s="2"/>
    </row>
    <row r="63" spans="1:26">
      <c r="A63" s="19">
        <v>1966</v>
      </c>
      <c r="B63" s="325">
        <v>0.67441925406455994</v>
      </c>
      <c r="C63" s="521">
        <v>0.22294169664382935</v>
      </c>
      <c r="D63" s="522">
        <f>'TC2'!O63</f>
        <v>0.45212700963020325</v>
      </c>
      <c r="E63" s="319">
        <v>0.32558074593544006</v>
      </c>
      <c r="F63" s="16">
        <v>0.22976726293563843</v>
      </c>
      <c r="G63" s="16">
        <v>0.10389916598796844</v>
      </c>
      <c r="H63" s="16">
        <v>7.415425032377243E-2</v>
      </c>
      <c r="I63" s="16">
        <v>3.6160074174404144E-2</v>
      </c>
      <c r="J63" s="16">
        <v>1.404484361410141E-2</v>
      </c>
      <c r="K63" s="16"/>
      <c r="L63" s="56">
        <f t="shared" si="2"/>
        <v>0.22168157994747162</v>
      </c>
      <c r="M63" s="15">
        <f t="shared" si="3"/>
        <v>9.5813482999801636E-2</v>
      </c>
      <c r="N63" s="15">
        <f t="shared" si="3"/>
        <v>0.12586809694766998</v>
      </c>
      <c r="O63" s="15">
        <f t="shared" si="0"/>
        <v>6.7739091813564301E-2</v>
      </c>
      <c r="P63" s="15">
        <f t="shared" si="4"/>
        <v>2.9744915664196014E-2</v>
      </c>
      <c r="Q63" s="15">
        <f t="shared" si="4"/>
        <v>3.7994176149368286E-2</v>
      </c>
      <c r="R63" s="15">
        <f t="shared" si="4"/>
        <v>2.2115230560302734E-2</v>
      </c>
      <c r="S63" s="14">
        <f t="shared" si="4"/>
        <v>1.404484361410141E-2</v>
      </c>
      <c r="T63" s="15"/>
      <c r="U63" s="13">
        <v>0.22413289546966553</v>
      </c>
      <c r="V63" s="2"/>
      <c r="W63" s="2"/>
      <c r="X63" s="2"/>
      <c r="Y63" s="2"/>
      <c r="Z63" s="2"/>
    </row>
    <row r="64" spans="1:26">
      <c r="A64" s="19">
        <v>1967</v>
      </c>
      <c r="B64" s="325">
        <v>0.68780875205993652</v>
      </c>
      <c r="C64" s="521">
        <v>0.23885726928710938</v>
      </c>
      <c r="D64" s="522">
        <f>'TC2'!O64</f>
        <v>0.44987279176712036</v>
      </c>
      <c r="E64" s="319">
        <v>0.31219124794006348</v>
      </c>
      <c r="F64" s="16">
        <v>0.21859447658061981</v>
      </c>
      <c r="G64" s="16">
        <v>9.7401916980743408E-2</v>
      </c>
      <c r="H64" s="16">
        <v>6.8610839545726776E-2</v>
      </c>
      <c r="I64" s="16">
        <v>3.1669110059738159E-2</v>
      </c>
      <c r="J64" s="16">
        <v>1.1909738183021545E-2</v>
      </c>
      <c r="K64" s="16"/>
      <c r="L64" s="56">
        <f t="shared" si="2"/>
        <v>0.21478933095932007</v>
      </c>
      <c r="M64" s="15">
        <f t="shared" si="3"/>
        <v>9.3596771359443665E-2</v>
      </c>
      <c r="N64" s="15">
        <f t="shared" si="3"/>
        <v>0.1211925595998764</v>
      </c>
      <c r="O64" s="15">
        <f t="shared" si="0"/>
        <v>6.5732806921005249E-2</v>
      </c>
      <c r="P64" s="15">
        <f t="shared" si="4"/>
        <v>2.8791077435016632E-2</v>
      </c>
      <c r="Q64" s="15">
        <f t="shared" si="4"/>
        <v>3.6941729485988617E-2</v>
      </c>
      <c r="R64" s="15">
        <f t="shared" si="4"/>
        <v>1.9759371876716614E-2</v>
      </c>
      <c r="S64" s="14">
        <f t="shared" si="4"/>
        <v>1.1909738183021545E-2</v>
      </c>
      <c r="T64" s="15"/>
      <c r="U64" s="13">
        <v>0.23812682926654816</v>
      </c>
      <c r="V64" s="2"/>
      <c r="W64" s="2"/>
      <c r="X64" s="2"/>
      <c r="Y64" s="2"/>
      <c r="Z64" s="2"/>
    </row>
    <row r="65" spans="1:26">
      <c r="A65" s="19">
        <v>1968</v>
      </c>
      <c r="B65" s="325">
        <v>0.68984147906303406</v>
      </c>
      <c r="C65" s="521">
        <v>0.2391013503074646</v>
      </c>
      <c r="D65" s="522">
        <f>'TC2'!O65</f>
        <v>0.45088021457195282</v>
      </c>
      <c r="E65" s="319">
        <v>0.31015852093696594</v>
      </c>
      <c r="F65" s="16">
        <v>0.21628458797931671</v>
      </c>
      <c r="G65" s="16">
        <v>9.6314333379268646E-2</v>
      </c>
      <c r="H65" s="16">
        <v>6.7922785878181458E-2</v>
      </c>
      <c r="I65" s="16">
        <v>3.1995121389627457E-2</v>
      </c>
      <c r="J65" s="16">
        <v>1.2094945646822453E-2</v>
      </c>
      <c r="K65" s="16"/>
      <c r="L65" s="56">
        <f t="shared" si="2"/>
        <v>0.2138441875576973</v>
      </c>
      <c r="M65" s="15">
        <f t="shared" si="3"/>
        <v>9.3873932957649231E-2</v>
      </c>
      <c r="N65" s="15">
        <f t="shared" si="3"/>
        <v>0.11997025460004807</v>
      </c>
      <c r="O65" s="15">
        <f t="shared" si="0"/>
        <v>6.431921198964119E-2</v>
      </c>
      <c r="P65" s="15">
        <f t="shared" si="4"/>
        <v>2.8391547501087189E-2</v>
      </c>
      <c r="Q65" s="15">
        <f t="shared" si="4"/>
        <v>3.5927664488554001E-2</v>
      </c>
      <c r="R65" s="15">
        <f t="shared" si="4"/>
        <v>1.9900175742805004E-2</v>
      </c>
      <c r="S65" s="14">
        <f t="shared" si="4"/>
        <v>1.2094945646822453E-2</v>
      </c>
      <c r="T65" s="15"/>
      <c r="U65" s="13">
        <v>0.24397693946957588</v>
      </c>
      <c r="V65" s="2"/>
      <c r="W65" s="2"/>
      <c r="X65" s="2"/>
      <c r="Y65" s="2"/>
      <c r="Z65" s="2"/>
    </row>
    <row r="66" spans="1:26">
      <c r="A66" s="23">
        <v>1969</v>
      </c>
      <c r="B66" s="326">
        <v>0.70188742876052856</v>
      </c>
      <c r="C66" s="525">
        <v>0.24629628658294678</v>
      </c>
      <c r="D66" s="526">
        <f>'TC2'!O66</f>
        <v>0.45301194861531258</v>
      </c>
      <c r="E66" s="320">
        <v>0.29811257123947144</v>
      </c>
      <c r="F66" s="22">
        <v>0.20479841530323029</v>
      </c>
      <c r="G66" s="22">
        <v>8.9707806706428528E-2</v>
      </c>
      <c r="H66" s="22">
        <v>6.3240006566047668E-2</v>
      </c>
      <c r="I66" s="22">
        <v>3.0340848490595818E-2</v>
      </c>
      <c r="J66" s="22">
        <v>1.2312323786318302E-2</v>
      </c>
      <c r="K66" s="22"/>
      <c r="L66" s="57">
        <f t="shared" si="2"/>
        <v>0.20840476453304291</v>
      </c>
      <c r="M66" s="21">
        <f t="shared" si="3"/>
        <v>9.331415593624115E-2</v>
      </c>
      <c r="N66" s="21">
        <f t="shared" si="3"/>
        <v>0.11509060859680176</v>
      </c>
      <c r="O66" s="21">
        <f t="shared" si="0"/>
        <v>5.936695821583271E-2</v>
      </c>
      <c r="P66" s="21">
        <f t="shared" si="4"/>
        <v>2.6467800140380859E-2</v>
      </c>
      <c r="Q66" s="21">
        <f t="shared" si="4"/>
        <v>3.2899158075451851E-2</v>
      </c>
      <c r="R66" s="21">
        <f t="shared" si="4"/>
        <v>1.8028524704277515E-2</v>
      </c>
      <c r="S66" s="20">
        <f t="shared" si="4"/>
        <v>1.2312323786318302E-2</v>
      </c>
      <c r="T66" s="15"/>
      <c r="U66" s="13">
        <v>0.24999919254332781</v>
      </c>
      <c r="V66" s="2"/>
      <c r="W66" s="2"/>
      <c r="X66" s="2"/>
      <c r="Y66" s="2"/>
      <c r="Z66" s="2"/>
    </row>
    <row r="67" spans="1:26">
      <c r="A67" s="27">
        <v>1970</v>
      </c>
      <c r="B67" s="327">
        <v>0.70309832692146301</v>
      </c>
      <c r="C67" s="527">
        <v>0.2499125599861145</v>
      </c>
      <c r="D67" s="528">
        <f>'TC2'!O67</f>
        <v>0.45269602257758379</v>
      </c>
      <c r="E67" s="321">
        <v>0.29690167307853699</v>
      </c>
      <c r="F67" s="26">
        <v>0.20302373170852661</v>
      </c>
      <c r="G67" s="26">
        <v>8.6861498653888702E-2</v>
      </c>
      <c r="H67" s="26">
        <v>6.0098759829998016E-2</v>
      </c>
      <c r="I67" s="26">
        <v>2.6965182274580002E-2</v>
      </c>
      <c r="J67" s="26">
        <v>9.7791533917188644E-3</v>
      </c>
      <c r="K67" s="26"/>
      <c r="L67" s="58">
        <f t="shared" si="2"/>
        <v>0.21004017442464828</v>
      </c>
      <c r="M67" s="25">
        <f t="shared" si="3"/>
        <v>9.3877941370010376E-2</v>
      </c>
      <c r="N67" s="25">
        <f t="shared" si="3"/>
        <v>0.11616223305463791</v>
      </c>
      <c r="O67" s="25">
        <f t="shared" si="0"/>
        <v>5.9896316379308701E-2</v>
      </c>
      <c r="P67" s="25">
        <f t="shared" si="4"/>
        <v>2.6762738823890686E-2</v>
      </c>
      <c r="Q67" s="25">
        <f t="shared" si="4"/>
        <v>3.3133577555418015E-2</v>
      </c>
      <c r="R67" s="25">
        <f t="shared" si="4"/>
        <v>1.7186028882861137E-2</v>
      </c>
      <c r="S67" s="24">
        <f t="shared" si="4"/>
        <v>9.7791533917188644E-3</v>
      </c>
      <c r="T67" s="15"/>
      <c r="U67" s="13">
        <v>0.25246175308711827</v>
      </c>
      <c r="V67" s="2"/>
      <c r="W67" s="2"/>
      <c r="X67" s="2"/>
      <c r="Y67" s="2"/>
      <c r="Z67" s="2"/>
    </row>
    <row r="68" spans="1:26">
      <c r="A68" s="19">
        <v>1971</v>
      </c>
      <c r="B68" s="325">
        <v>0.69869399070739746</v>
      </c>
      <c r="C68" s="521">
        <v>0.24551767110824585</v>
      </c>
      <c r="D68" s="522">
        <f>'TC2'!O68</f>
        <v>0.45253638853318989</v>
      </c>
      <c r="E68" s="319">
        <v>0.30130600929260254</v>
      </c>
      <c r="F68" s="16">
        <v>0.20787200331687927</v>
      </c>
      <c r="G68" s="16">
        <v>9.0011052787303925E-2</v>
      </c>
      <c r="H68" s="16">
        <v>6.2591701745986938E-2</v>
      </c>
      <c r="I68" s="16">
        <v>2.8325077146291733E-2</v>
      </c>
      <c r="J68" s="16">
        <v>1.0269133374094963E-2</v>
      </c>
      <c r="K68" s="16"/>
      <c r="L68" s="56">
        <f t="shared" si="2"/>
        <v>0.21129495650529861</v>
      </c>
      <c r="M68" s="15">
        <f t="shared" si="3"/>
        <v>9.3434005975723267E-2</v>
      </c>
      <c r="N68" s="15">
        <f t="shared" si="3"/>
        <v>0.11786095052957535</v>
      </c>
      <c r="O68" s="15">
        <f t="shared" si="0"/>
        <v>6.1685975641012192E-2</v>
      </c>
      <c r="P68" s="15">
        <f t="shared" si="4"/>
        <v>2.7419351041316986E-2</v>
      </c>
      <c r="Q68" s="15">
        <f t="shared" si="4"/>
        <v>3.4266624599695206E-2</v>
      </c>
      <c r="R68" s="15">
        <f t="shared" si="4"/>
        <v>1.805594377219677E-2</v>
      </c>
      <c r="S68" s="14">
        <f t="shared" si="4"/>
        <v>1.0269133374094963E-2</v>
      </c>
      <c r="T68" s="15"/>
      <c r="U68" s="13">
        <v>0.2510331625235267</v>
      </c>
      <c r="V68" s="2"/>
      <c r="W68" s="2"/>
      <c r="X68" s="2"/>
      <c r="Y68" s="2"/>
      <c r="Z68" s="2"/>
    </row>
    <row r="69" spans="1:26">
      <c r="A69" s="19">
        <v>1972</v>
      </c>
      <c r="B69" s="325">
        <v>0.69670483469963074</v>
      </c>
      <c r="C69" s="521">
        <v>0.24515724182128906</v>
      </c>
      <c r="D69" s="522">
        <f>'TC2'!O69</f>
        <v>0.44994947669329122</v>
      </c>
      <c r="E69" s="319">
        <v>0.30329516530036926</v>
      </c>
      <c r="F69" s="16">
        <v>0.20924901962280273</v>
      </c>
      <c r="G69" s="16">
        <v>9.0517424046993256E-2</v>
      </c>
      <c r="H69" s="16">
        <v>6.3033394515514374E-2</v>
      </c>
      <c r="I69" s="16">
        <v>2.8732113540172577E-2</v>
      </c>
      <c r="J69" s="16">
        <v>1.0522359050810337E-2</v>
      </c>
      <c r="K69" s="16"/>
      <c r="L69" s="56">
        <f t="shared" si="2"/>
        <v>0.21277774125337601</v>
      </c>
      <c r="M69" s="15">
        <f t="shared" si="3"/>
        <v>9.4046145677566528E-2</v>
      </c>
      <c r="N69" s="15">
        <f t="shared" si="3"/>
        <v>0.11873159557580948</v>
      </c>
      <c r="O69" s="15">
        <f t="shared" si="0"/>
        <v>6.1785310506820679E-2</v>
      </c>
      <c r="P69" s="15">
        <f t="shared" si="4"/>
        <v>2.7484029531478882E-2</v>
      </c>
      <c r="Q69" s="15">
        <f t="shared" si="4"/>
        <v>3.4301280975341797E-2</v>
      </c>
      <c r="R69" s="15">
        <f t="shared" si="4"/>
        <v>1.820975448936224E-2</v>
      </c>
      <c r="S69" s="14">
        <f t="shared" si="4"/>
        <v>1.0522359050810337E-2</v>
      </c>
      <c r="T69" s="15"/>
      <c r="U69" s="13">
        <v>0.25037994371086825</v>
      </c>
      <c r="V69" s="2"/>
      <c r="W69" s="2"/>
      <c r="X69" s="2"/>
      <c r="Y69" s="2"/>
      <c r="Z69" s="2"/>
    </row>
    <row r="70" spans="1:26">
      <c r="A70" s="19">
        <v>1973</v>
      </c>
      <c r="B70" s="325">
        <v>0.69041049480438232</v>
      </c>
      <c r="C70" s="521">
        <v>0.24548006057739258</v>
      </c>
      <c r="D70" s="522">
        <f>'TC2'!O70</f>
        <v>0.44667903422669042</v>
      </c>
      <c r="E70" s="319">
        <v>0.30958950519561768</v>
      </c>
      <c r="F70" s="16">
        <v>0.21532484889030457</v>
      </c>
      <c r="G70" s="16">
        <v>9.2801220715045929E-2</v>
      </c>
      <c r="H70" s="16">
        <v>6.4215309917926788E-2</v>
      </c>
      <c r="I70" s="16">
        <v>2.8435809537768364E-2</v>
      </c>
      <c r="J70" s="16">
        <v>9.7367847338318825E-3</v>
      </c>
      <c r="K70" s="16"/>
      <c r="L70" s="56">
        <f t="shared" si="2"/>
        <v>0.21678828448057175</v>
      </c>
      <c r="M70" s="15">
        <f t="shared" si="3"/>
        <v>9.426465630531311E-2</v>
      </c>
      <c r="N70" s="15">
        <f t="shared" si="3"/>
        <v>0.12252362817525864</v>
      </c>
      <c r="O70" s="15">
        <f t="shared" si="0"/>
        <v>6.4365411177277565E-2</v>
      </c>
      <c r="P70" s="15">
        <f t="shared" si="4"/>
        <v>2.8585910797119141E-2</v>
      </c>
      <c r="Q70" s="15">
        <f t="shared" si="4"/>
        <v>3.5779500380158424E-2</v>
      </c>
      <c r="R70" s="15">
        <f t="shared" si="4"/>
        <v>1.8699024803936481E-2</v>
      </c>
      <c r="S70" s="14">
        <f t="shared" si="4"/>
        <v>9.7367847338318825E-3</v>
      </c>
      <c r="T70" s="15"/>
      <c r="U70" s="13">
        <v>0.25262378748811898</v>
      </c>
      <c r="V70" s="2"/>
      <c r="W70" s="2"/>
      <c r="X70" s="2"/>
      <c r="Y70" s="2"/>
      <c r="Z70" s="2"/>
    </row>
    <row r="71" spans="1:26">
      <c r="A71" s="19">
        <v>1974</v>
      </c>
      <c r="B71" s="325">
        <v>0.70166853070259094</v>
      </c>
      <c r="C71" s="521">
        <v>0.25440073013305664</v>
      </c>
      <c r="D71" s="522">
        <f>'TC2'!O71</f>
        <v>0.4469262009843078</v>
      </c>
      <c r="E71" s="319">
        <v>0.29833146929740906</v>
      </c>
      <c r="F71" s="16">
        <v>0.20488482713699341</v>
      </c>
      <c r="G71" s="16">
        <v>8.6999543011188507E-2</v>
      </c>
      <c r="H71" s="16">
        <v>6.0043308883905411E-2</v>
      </c>
      <c r="I71" s="16">
        <v>2.6105735450983047E-2</v>
      </c>
      <c r="J71" s="16">
        <v>8.5226688534021378E-3</v>
      </c>
      <c r="K71" s="16"/>
      <c r="L71" s="56">
        <f t="shared" si="2"/>
        <v>0.21133192628622055</v>
      </c>
      <c r="M71" s="15">
        <f t="shared" si="3"/>
        <v>9.3446642160415649E-2</v>
      </c>
      <c r="N71" s="15">
        <f t="shared" si="3"/>
        <v>0.1178852841258049</v>
      </c>
      <c r="O71" s="15">
        <f t="shared" si="0"/>
        <v>6.089380756020546E-2</v>
      </c>
      <c r="P71" s="15">
        <f t="shared" si="4"/>
        <v>2.6956234127283096E-2</v>
      </c>
      <c r="Q71" s="15">
        <f t="shared" si="4"/>
        <v>3.3937573432922363E-2</v>
      </c>
      <c r="R71" s="15">
        <f t="shared" si="4"/>
        <v>1.758306659758091E-2</v>
      </c>
      <c r="S71" s="14">
        <f t="shared" si="4"/>
        <v>8.5226688534021378E-3</v>
      </c>
      <c r="T71" s="15"/>
      <c r="U71" s="13">
        <v>0.25684667899349733</v>
      </c>
      <c r="V71" s="2"/>
      <c r="W71" s="2"/>
      <c r="X71" s="2"/>
      <c r="Y71" s="2"/>
      <c r="Z71" s="2"/>
    </row>
    <row r="72" spans="1:26">
      <c r="A72" s="19">
        <v>1975</v>
      </c>
      <c r="B72" s="325">
        <v>0.69648399949073792</v>
      </c>
      <c r="C72" s="521">
        <v>0.24989509582519531</v>
      </c>
      <c r="D72" s="522">
        <f>'TC2'!O72</f>
        <v>0.44697675719817198</v>
      </c>
      <c r="E72" s="319">
        <v>0.30351600050926208</v>
      </c>
      <c r="F72" s="16">
        <v>0.20983156561851501</v>
      </c>
      <c r="G72" s="16">
        <v>9.0474866330623627E-2</v>
      </c>
      <c r="H72" s="16">
        <v>6.2670692801475525E-2</v>
      </c>
      <c r="I72" s="16">
        <v>2.7906157076358795E-2</v>
      </c>
      <c r="J72" s="16">
        <v>9.6085863187909126E-3</v>
      </c>
      <c r="K72" s="16"/>
      <c r="L72" s="56">
        <f t="shared" si="2"/>
        <v>0.21304113417863846</v>
      </c>
      <c r="M72" s="15">
        <f t="shared" si="3"/>
        <v>9.368443489074707E-2</v>
      </c>
      <c r="N72" s="15">
        <f t="shared" si="3"/>
        <v>0.11935669928789139</v>
      </c>
      <c r="O72" s="15">
        <f t="shared" si="0"/>
        <v>6.2568709254264832E-2</v>
      </c>
      <c r="P72" s="15">
        <f t="shared" si="4"/>
        <v>2.7804173529148102E-2</v>
      </c>
      <c r="Q72" s="15">
        <f t="shared" si="4"/>
        <v>3.476453572511673E-2</v>
      </c>
      <c r="R72" s="15">
        <f t="shared" si="4"/>
        <v>1.8297570757567883E-2</v>
      </c>
      <c r="S72" s="14">
        <f t="shared" si="4"/>
        <v>9.6085863187909126E-3</v>
      </c>
      <c r="T72" s="15"/>
      <c r="U72" s="13">
        <v>0.25684623736674439</v>
      </c>
      <c r="V72" s="2"/>
      <c r="W72" s="2"/>
      <c r="X72" s="2"/>
      <c r="Y72" s="2"/>
      <c r="Z72" s="2"/>
    </row>
    <row r="73" spans="1:26">
      <c r="A73" s="19">
        <v>1976</v>
      </c>
      <c r="B73" s="325">
        <v>0.69935399293899536</v>
      </c>
      <c r="C73" s="521">
        <v>0.25348985195159912</v>
      </c>
      <c r="D73" s="522">
        <f>'TC2'!O73</f>
        <v>0.44614953700443039</v>
      </c>
      <c r="E73" s="319">
        <v>0.30064600706100464</v>
      </c>
      <c r="F73" s="16">
        <v>0.20683586597442627</v>
      </c>
      <c r="G73" s="16">
        <v>8.8191427290439606E-2</v>
      </c>
      <c r="H73" s="16">
        <v>6.0844570398330688E-2</v>
      </c>
      <c r="I73" s="16">
        <v>2.6790754869580269E-2</v>
      </c>
      <c r="J73" s="16">
        <v>9.2583931982517242E-3</v>
      </c>
      <c r="K73" s="16"/>
      <c r="L73" s="56">
        <f t="shared" si="2"/>
        <v>0.21245457977056503</v>
      </c>
      <c r="M73" s="15">
        <f t="shared" si="3"/>
        <v>9.3810141086578369E-2</v>
      </c>
      <c r="N73" s="15">
        <f t="shared" si="3"/>
        <v>0.11864443868398666</v>
      </c>
      <c r="O73" s="15">
        <f t="shared" si="0"/>
        <v>6.1400672420859337E-2</v>
      </c>
      <c r="P73" s="15">
        <f t="shared" si="4"/>
        <v>2.7346856892108917E-2</v>
      </c>
      <c r="Q73" s="15">
        <f t="shared" si="4"/>
        <v>3.405381552875042E-2</v>
      </c>
      <c r="R73" s="15">
        <f t="shared" si="4"/>
        <v>1.7532361671328545E-2</v>
      </c>
      <c r="S73" s="14">
        <f t="shared" si="4"/>
        <v>9.2583931982517242E-3</v>
      </c>
      <c r="T73" s="15"/>
      <c r="U73" s="13">
        <v>0.25790965263678345</v>
      </c>
      <c r="V73" s="2"/>
      <c r="W73" s="2"/>
      <c r="X73" s="2"/>
      <c r="Y73" s="2"/>
      <c r="Z73" s="2"/>
    </row>
    <row r="74" spans="1:26">
      <c r="A74" s="19">
        <v>1977</v>
      </c>
      <c r="B74" s="325">
        <v>0.69376128911972046</v>
      </c>
      <c r="C74" s="521">
        <v>0.25140929222106934</v>
      </c>
      <c r="D74" s="522">
        <f>'TC2'!O74</f>
        <v>0.44446736798619213</v>
      </c>
      <c r="E74" s="319">
        <v>0.30623871088027954</v>
      </c>
      <c r="F74" s="16">
        <v>0.2130865603685379</v>
      </c>
      <c r="G74" s="16">
        <v>9.2457249760627747E-2</v>
      </c>
      <c r="H74" s="16">
        <v>6.4234480261802673E-2</v>
      </c>
      <c r="I74" s="16">
        <v>2.8918137773871422E-2</v>
      </c>
      <c r="J74" s="16">
        <v>1.0240940377116203E-2</v>
      </c>
      <c r="K74" s="16"/>
      <c r="L74" s="56">
        <f t="shared" si="2"/>
        <v>0.21378146111965179</v>
      </c>
      <c r="M74" s="15">
        <f t="shared" si="3"/>
        <v>9.3152150511741638E-2</v>
      </c>
      <c r="N74" s="15">
        <f t="shared" si="3"/>
        <v>0.12062931060791016</v>
      </c>
      <c r="O74" s="15">
        <f t="shared" ref="O74:O111" si="22">G74-I74</f>
        <v>6.3539111986756325E-2</v>
      </c>
      <c r="P74" s="15">
        <f t="shared" ref="P74:S109" si="23">G74-H74</f>
        <v>2.8222769498825073E-2</v>
      </c>
      <c r="Q74" s="15">
        <f t="shared" si="23"/>
        <v>3.5316342487931252E-2</v>
      </c>
      <c r="R74" s="15">
        <f t="shared" si="23"/>
        <v>1.8677197396755219E-2</v>
      </c>
      <c r="S74" s="14">
        <f t="shared" si="23"/>
        <v>1.0240940377116203E-2</v>
      </c>
      <c r="T74" s="15"/>
      <c r="U74" s="13">
        <v>0.25635811613160797</v>
      </c>
      <c r="V74" s="2"/>
      <c r="W74" s="2"/>
      <c r="X74" s="2"/>
      <c r="Y74" s="2"/>
      <c r="Z74" s="2"/>
    </row>
    <row r="75" spans="1:26">
      <c r="A75" s="19">
        <v>1978</v>
      </c>
      <c r="B75" s="325">
        <v>0.69048741459846497</v>
      </c>
      <c r="C75" s="521">
        <v>0.24818253517150879</v>
      </c>
      <c r="D75" s="522">
        <f>'TC2'!O75</f>
        <v>0.4434116860874866</v>
      </c>
      <c r="E75" s="319">
        <v>0.30951258540153503</v>
      </c>
      <c r="F75" s="16">
        <v>0.21510578691959381</v>
      </c>
      <c r="G75" s="16">
        <v>9.3467630445957184E-2</v>
      </c>
      <c r="H75" s="16">
        <v>6.5298251807689667E-2</v>
      </c>
      <c r="I75" s="16">
        <v>2.9596297070384026E-2</v>
      </c>
      <c r="J75" s="16">
        <v>1.0324827395379543E-2</v>
      </c>
      <c r="K75" s="16"/>
      <c r="L75" s="56">
        <f t="shared" ref="L75:L111" si="24">E75-G75</f>
        <v>0.21604495495557785</v>
      </c>
      <c r="M75" s="15">
        <f t="shared" ref="M75:N110" si="25">E75-F75</f>
        <v>9.4406798481941223E-2</v>
      </c>
      <c r="N75" s="15">
        <f t="shared" si="25"/>
        <v>0.12163815647363663</v>
      </c>
      <c r="O75" s="15">
        <f t="shared" si="22"/>
        <v>6.3871333375573158E-2</v>
      </c>
      <c r="P75" s="15">
        <f t="shared" si="23"/>
        <v>2.8169378638267517E-2</v>
      </c>
      <c r="Q75" s="15">
        <f t="shared" si="23"/>
        <v>3.5701954737305641E-2</v>
      </c>
      <c r="R75" s="15">
        <f t="shared" si="23"/>
        <v>1.9271469675004482E-2</v>
      </c>
      <c r="S75" s="14">
        <f t="shared" si="23"/>
        <v>1.0324827395379543E-2</v>
      </c>
      <c r="T75" s="15"/>
      <c r="U75" s="13">
        <v>0.25483281147022652</v>
      </c>
      <c r="V75" s="2"/>
      <c r="W75" s="2"/>
      <c r="X75" s="2"/>
      <c r="Y75" s="2"/>
      <c r="Z75" s="2"/>
    </row>
    <row r="76" spans="1:26">
      <c r="A76" s="23">
        <v>1979</v>
      </c>
      <c r="B76" s="326">
        <v>0.68958994746208191</v>
      </c>
      <c r="C76" s="525">
        <v>0.25032389163970947</v>
      </c>
      <c r="D76" s="526">
        <f>'TC2'!O76</f>
        <v>0.44097301363945007</v>
      </c>
      <c r="E76" s="320">
        <v>0.31041005253791809</v>
      </c>
      <c r="F76" s="22">
        <v>0.21810956299304962</v>
      </c>
      <c r="G76" s="22">
        <v>9.7989559173583984E-2</v>
      </c>
      <c r="H76" s="22">
        <v>6.9920487701892853E-2</v>
      </c>
      <c r="I76" s="22">
        <v>3.36257703602314E-2</v>
      </c>
      <c r="J76" s="22">
        <v>1.2821014970541E-2</v>
      </c>
      <c r="K76" s="22"/>
      <c r="L76" s="57">
        <f t="shared" si="24"/>
        <v>0.21242049336433411</v>
      </c>
      <c r="M76" s="21">
        <f t="shared" si="25"/>
        <v>9.2300489544868469E-2</v>
      </c>
      <c r="N76" s="21">
        <f t="shared" si="25"/>
        <v>0.12012000381946564</v>
      </c>
      <c r="O76" s="21">
        <f t="shared" si="22"/>
        <v>6.4363788813352585E-2</v>
      </c>
      <c r="P76" s="21">
        <f t="shared" si="23"/>
        <v>2.8069071471691132E-2</v>
      </c>
      <c r="Q76" s="21">
        <f t="shared" si="23"/>
        <v>3.6294717341661453E-2</v>
      </c>
      <c r="R76" s="21">
        <f t="shared" si="23"/>
        <v>2.0804755389690399E-2</v>
      </c>
      <c r="S76" s="20">
        <f t="shared" si="23"/>
        <v>1.2821014970541E-2</v>
      </c>
      <c r="T76" s="15"/>
      <c r="U76" s="13">
        <v>0.25562816858291626</v>
      </c>
      <c r="V76" s="2"/>
      <c r="W76" s="2"/>
      <c r="X76" s="2"/>
      <c r="Y76" s="2"/>
      <c r="Z76" s="2"/>
    </row>
    <row r="77" spans="1:26">
      <c r="A77" s="27">
        <v>1980</v>
      </c>
      <c r="B77" s="327">
        <v>0.69763454794883728</v>
      </c>
      <c r="C77" s="527">
        <v>0.2505192756652832</v>
      </c>
      <c r="D77" s="528">
        <f>'TC2'!O77</f>
        <v>0.44771131873130798</v>
      </c>
      <c r="E77" s="321">
        <v>0.30236545205116272</v>
      </c>
      <c r="F77" s="26">
        <v>0.20905008912086487</v>
      </c>
      <c r="G77" s="26">
        <v>9.1841869056224823E-2</v>
      </c>
      <c r="H77" s="26">
        <v>6.4928144216537476E-2</v>
      </c>
      <c r="I77" s="26">
        <v>3.0219433829188347E-2</v>
      </c>
      <c r="J77" s="26">
        <v>1.0674675926566124E-2</v>
      </c>
      <c r="K77" s="26"/>
      <c r="L77" s="58">
        <f t="shared" si="24"/>
        <v>0.2105235829949379</v>
      </c>
      <c r="M77" s="25">
        <f t="shared" si="25"/>
        <v>9.3315362930297852E-2</v>
      </c>
      <c r="N77" s="25">
        <f t="shared" si="25"/>
        <v>0.11720822006464005</v>
      </c>
      <c r="O77" s="25">
        <f t="shared" si="22"/>
        <v>6.1622435227036476E-2</v>
      </c>
      <c r="P77" s="25">
        <f t="shared" si="23"/>
        <v>2.6913724839687347E-2</v>
      </c>
      <c r="Q77" s="25">
        <f t="shared" si="23"/>
        <v>3.4708710387349129E-2</v>
      </c>
      <c r="R77" s="25">
        <f t="shared" si="23"/>
        <v>1.9544757902622223E-2</v>
      </c>
      <c r="S77" s="24">
        <f t="shared" si="23"/>
        <v>1.0674675926566124E-2</v>
      </c>
      <c r="T77" s="15"/>
      <c r="U77" s="13">
        <v>0.25685793161392212</v>
      </c>
      <c r="V77" s="2"/>
      <c r="W77" s="2"/>
      <c r="X77" s="2"/>
      <c r="Y77" s="2"/>
      <c r="Z77" s="2"/>
    </row>
    <row r="78" spans="1:26">
      <c r="A78" s="19">
        <v>1981</v>
      </c>
      <c r="B78" s="325">
        <v>0.68883869051933289</v>
      </c>
      <c r="C78" s="521">
        <v>0.24601596593856812</v>
      </c>
      <c r="D78" s="522">
        <f>'TC2'!O78</f>
        <v>0.44375321269035339</v>
      </c>
      <c r="E78" s="319">
        <v>0.31116130948066711</v>
      </c>
      <c r="F78" s="16">
        <v>0.2178417444229126</v>
      </c>
      <c r="G78" s="16">
        <v>9.9434919655323029E-2</v>
      </c>
      <c r="H78" s="16">
        <v>7.1691513061523438E-2</v>
      </c>
      <c r="I78" s="16">
        <v>3.4733828157186508E-2</v>
      </c>
      <c r="J78" s="16">
        <v>1.2753900140523911E-2</v>
      </c>
      <c r="K78" s="16"/>
      <c r="L78" s="56">
        <f t="shared" si="24"/>
        <v>0.21172638982534409</v>
      </c>
      <c r="M78" s="15">
        <f t="shared" si="25"/>
        <v>9.3319565057754517E-2</v>
      </c>
      <c r="N78" s="15">
        <f t="shared" si="25"/>
        <v>0.11840682476758957</v>
      </c>
      <c r="O78" s="15">
        <f t="shared" si="22"/>
        <v>6.470109149813652E-2</v>
      </c>
      <c r="P78" s="15">
        <f t="shared" si="23"/>
        <v>2.7743406593799591E-2</v>
      </c>
      <c r="Q78" s="15">
        <f t="shared" si="23"/>
        <v>3.6957684904336929E-2</v>
      </c>
      <c r="R78" s="15">
        <f t="shared" si="23"/>
        <v>2.1979928016662598E-2</v>
      </c>
      <c r="S78" s="14">
        <f t="shared" si="23"/>
        <v>1.2753900140523911E-2</v>
      </c>
      <c r="T78" s="15"/>
      <c r="U78" s="13">
        <v>0.25129294395446777</v>
      </c>
      <c r="V78" s="2"/>
      <c r="W78" s="2"/>
      <c r="X78" s="2"/>
      <c r="Y78" s="2"/>
      <c r="Z78" s="2"/>
    </row>
    <row r="79" spans="1:26">
      <c r="A79" s="19">
        <v>1982</v>
      </c>
      <c r="B79" s="325">
        <v>0.6860051155090332</v>
      </c>
      <c r="C79" s="521">
        <v>0.23930829763412476</v>
      </c>
      <c r="D79" s="522">
        <f>'TC2'!O79</f>
        <v>0.44758537411689758</v>
      </c>
      <c r="E79" s="319">
        <v>0.3139948844909668</v>
      </c>
      <c r="F79" s="16">
        <v>0.21951071918010712</v>
      </c>
      <c r="G79" s="16">
        <v>0.1010400801897049</v>
      </c>
      <c r="H79" s="16">
        <v>7.357846200466156E-2</v>
      </c>
      <c r="I79" s="16">
        <v>3.6462321877479553E-2</v>
      </c>
      <c r="J79" s="16">
        <v>1.3570570386946201E-2</v>
      </c>
      <c r="K79" s="16"/>
      <c r="L79" s="56">
        <f t="shared" si="24"/>
        <v>0.2129548043012619</v>
      </c>
      <c r="M79" s="15">
        <f t="shared" si="25"/>
        <v>9.448416531085968E-2</v>
      </c>
      <c r="N79" s="15">
        <f t="shared" si="25"/>
        <v>0.11847063899040222</v>
      </c>
      <c r="O79" s="15">
        <f t="shared" si="22"/>
        <v>6.4577758312225342E-2</v>
      </c>
      <c r="P79" s="15">
        <f t="shared" si="23"/>
        <v>2.7461618185043335E-2</v>
      </c>
      <c r="Q79" s="15">
        <f t="shared" si="23"/>
        <v>3.7116140127182007E-2</v>
      </c>
      <c r="R79" s="15">
        <f t="shared" si="23"/>
        <v>2.2891751490533352E-2</v>
      </c>
      <c r="S79" s="14">
        <f t="shared" si="23"/>
        <v>1.3570570386946201E-2</v>
      </c>
      <c r="T79" s="15"/>
      <c r="U79" s="13">
        <v>0.24460482597351074</v>
      </c>
      <c r="V79" s="2"/>
      <c r="W79" s="2"/>
      <c r="X79" s="2"/>
      <c r="Y79" s="2"/>
      <c r="Z79" s="2"/>
    </row>
    <row r="80" spans="1:26">
      <c r="A80" s="19">
        <v>1983</v>
      </c>
      <c r="B80" s="325">
        <v>0.67822185158729553</v>
      </c>
      <c r="C80" s="521">
        <v>0.23116028308868408</v>
      </c>
      <c r="D80" s="522">
        <f>'TC2'!O80</f>
        <v>0.44928592443466187</v>
      </c>
      <c r="E80" s="319">
        <v>0.32177814841270447</v>
      </c>
      <c r="F80" s="16">
        <v>0.22534269094467163</v>
      </c>
      <c r="G80" s="16">
        <v>0.10393303632736206</v>
      </c>
      <c r="H80" s="16">
        <v>7.5298860669136047E-2</v>
      </c>
      <c r="I80" s="16">
        <v>3.6766260862350464E-2</v>
      </c>
      <c r="J80" s="16">
        <v>1.3458020985126495E-2</v>
      </c>
      <c r="K80" s="16"/>
      <c r="L80" s="56">
        <f t="shared" si="24"/>
        <v>0.21784511208534241</v>
      </c>
      <c r="M80" s="15">
        <f t="shared" si="25"/>
        <v>9.6435457468032837E-2</v>
      </c>
      <c r="N80" s="15">
        <f t="shared" si="25"/>
        <v>0.12140965461730957</v>
      </c>
      <c r="O80" s="15">
        <f t="shared" si="22"/>
        <v>6.7166775465011597E-2</v>
      </c>
      <c r="P80" s="15">
        <f t="shared" si="23"/>
        <v>2.8634175658226013E-2</v>
      </c>
      <c r="Q80" s="15">
        <f t="shared" si="23"/>
        <v>3.8532599806785583E-2</v>
      </c>
      <c r="R80" s="15">
        <f t="shared" si="23"/>
        <v>2.3308239877223969E-2</v>
      </c>
      <c r="S80" s="14">
        <f t="shared" si="23"/>
        <v>1.3458020985126495E-2</v>
      </c>
      <c r="T80" s="15"/>
      <c r="U80" s="13">
        <v>0.2363051176071167</v>
      </c>
      <c r="V80" s="2"/>
      <c r="W80" s="2"/>
      <c r="X80" s="2"/>
      <c r="Y80" s="2"/>
      <c r="Z80" s="2"/>
    </row>
    <row r="81" spans="1:26">
      <c r="A81" s="19">
        <v>1984</v>
      </c>
      <c r="B81" s="325">
        <v>0.66295504570007324</v>
      </c>
      <c r="C81" s="521">
        <v>0.22298359870910645</v>
      </c>
      <c r="D81" s="522">
        <f>'TC2'!O81</f>
        <v>0.44225427508354187</v>
      </c>
      <c r="E81" s="319">
        <v>0.33704495429992676</v>
      </c>
      <c r="F81" s="16">
        <v>0.2402278333902359</v>
      </c>
      <c r="G81" s="16">
        <v>0.11500608921051025</v>
      </c>
      <c r="H81" s="16">
        <v>8.4644466638565063E-2</v>
      </c>
      <c r="I81" s="16">
        <v>4.2989671230316162E-2</v>
      </c>
      <c r="J81" s="16">
        <v>1.6076222062110901E-2</v>
      </c>
      <c r="K81" s="16"/>
      <c r="L81" s="56">
        <f t="shared" si="24"/>
        <v>0.2220388650894165</v>
      </c>
      <c r="M81" s="15">
        <f t="shared" si="25"/>
        <v>9.6817120909690857E-2</v>
      </c>
      <c r="N81" s="15">
        <f t="shared" si="25"/>
        <v>0.12522174417972565</v>
      </c>
      <c r="O81" s="15">
        <f t="shared" si="22"/>
        <v>7.2016417980194092E-2</v>
      </c>
      <c r="P81" s="15">
        <f t="shared" si="23"/>
        <v>3.036162257194519E-2</v>
      </c>
      <c r="Q81" s="15">
        <f t="shared" si="23"/>
        <v>4.1654795408248901E-2</v>
      </c>
      <c r="R81" s="15">
        <f t="shared" si="23"/>
        <v>2.6913449168205261E-2</v>
      </c>
      <c r="S81" s="14">
        <f t="shared" si="23"/>
        <v>1.6076222062110901E-2</v>
      </c>
      <c r="T81" s="15"/>
      <c r="U81" s="13">
        <v>0.22790783643722534</v>
      </c>
      <c r="V81" s="2"/>
      <c r="W81" s="2"/>
      <c r="X81" s="2"/>
      <c r="Y81" s="2"/>
      <c r="Z81" s="2"/>
    </row>
    <row r="82" spans="1:26">
      <c r="A82" s="19">
        <v>1985</v>
      </c>
      <c r="B82" s="325">
        <v>0.66519778966903687</v>
      </c>
      <c r="C82" s="521">
        <v>0.22401177883148193</v>
      </c>
      <c r="D82" s="522">
        <f>'TC2'!O82</f>
        <v>0.44410204887390137</v>
      </c>
      <c r="E82" s="319">
        <v>0.33480221033096313</v>
      </c>
      <c r="F82" s="16">
        <v>0.23806777596473694</v>
      </c>
      <c r="G82" s="16">
        <v>0.11421750485897064</v>
      </c>
      <c r="H82" s="16">
        <v>8.4318071603775024E-2</v>
      </c>
      <c r="I82" s="16">
        <v>4.2173366993665695E-2</v>
      </c>
      <c r="J82" s="16">
        <v>1.6242017969489098E-2</v>
      </c>
      <c r="K82" s="16"/>
      <c r="L82" s="56">
        <f t="shared" si="24"/>
        <v>0.22058470547199249</v>
      </c>
      <c r="M82" s="15">
        <f t="shared" si="25"/>
        <v>9.6734434366226196E-2</v>
      </c>
      <c r="N82" s="15">
        <f t="shared" si="25"/>
        <v>0.1238502711057663</v>
      </c>
      <c r="O82" s="15">
        <f t="shared" si="22"/>
        <v>7.2044137865304947E-2</v>
      </c>
      <c r="P82" s="15">
        <f t="shared" si="23"/>
        <v>2.9899433255195618E-2</v>
      </c>
      <c r="Q82" s="15">
        <f t="shared" si="23"/>
        <v>4.2144704610109329E-2</v>
      </c>
      <c r="R82" s="15">
        <f t="shared" si="23"/>
        <v>2.5931349024176598E-2</v>
      </c>
      <c r="S82" s="14">
        <f t="shared" si="23"/>
        <v>1.6242017969489098E-2</v>
      </c>
      <c r="T82" s="15"/>
      <c r="U82" s="13">
        <v>0.22835975885391235</v>
      </c>
      <c r="V82" s="2"/>
      <c r="W82" s="2"/>
      <c r="X82" s="2"/>
      <c r="Y82" s="2"/>
      <c r="Z82" s="2"/>
    </row>
    <row r="83" spans="1:26">
      <c r="A83" s="19">
        <v>1986</v>
      </c>
      <c r="B83" s="325">
        <v>0.67312818765640259</v>
      </c>
      <c r="C83" s="521">
        <v>0.2230994701385498</v>
      </c>
      <c r="D83" s="522">
        <f>'TC2'!O83</f>
        <v>0.45065519213676453</v>
      </c>
      <c r="E83" s="319">
        <v>0.32687181234359741</v>
      </c>
      <c r="F83" s="16">
        <v>0.22886176407337189</v>
      </c>
      <c r="G83" s="16">
        <v>0.10442680865526199</v>
      </c>
      <c r="H83" s="16">
        <v>7.5065955519676208E-2</v>
      </c>
      <c r="I83" s="16">
        <v>3.4830376505851746E-2</v>
      </c>
      <c r="J83" s="16">
        <v>1.2098582461476326E-2</v>
      </c>
      <c r="K83" s="16"/>
      <c r="L83" s="56">
        <f t="shared" si="24"/>
        <v>0.22244500368833542</v>
      </c>
      <c r="M83" s="15">
        <f t="shared" si="25"/>
        <v>9.8010048270225525E-2</v>
      </c>
      <c r="N83" s="15">
        <f t="shared" si="25"/>
        <v>0.12443495541810989</v>
      </c>
      <c r="O83" s="15">
        <f t="shared" si="22"/>
        <v>6.9596432149410248E-2</v>
      </c>
      <c r="P83" s="15">
        <f t="shared" si="23"/>
        <v>2.9360853135585785E-2</v>
      </c>
      <c r="Q83" s="15">
        <f t="shared" si="23"/>
        <v>4.0235579013824463E-2</v>
      </c>
      <c r="R83" s="15">
        <f t="shared" si="23"/>
        <v>2.273179404437542E-2</v>
      </c>
      <c r="S83" s="14">
        <f t="shared" si="23"/>
        <v>1.2098582461476326E-2</v>
      </c>
      <c r="T83" s="15"/>
      <c r="U83" s="13">
        <v>0.22871285676956177</v>
      </c>
      <c r="V83" s="2"/>
      <c r="W83" s="2"/>
      <c r="X83" s="2"/>
      <c r="Y83" s="2"/>
      <c r="Z83" s="2"/>
    </row>
    <row r="84" spans="1:26">
      <c r="A84" s="19">
        <v>1987</v>
      </c>
      <c r="B84" s="325">
        <v>0.66579732298851013</v>
      </c>
      <c r="C84" s="521">
        <v>0.21936923265457153</v>
      </c>
      <c r="D84" s="522">
        <f>'TC2'!O84</f>
        <v>0.4456571638584137</v>
      </c>
      <c r="E84" s="319">
        <v>0.33420267701148987</v>
      </c>
      <c r="F84" s="16">
        <v>0.23837181925773621</v>
      </c>
      <c r="G84" s="16">
        <v>0.11375988274812698</v>
      </c>
      <c r="H84" s="16">
        <v>8.2751348614692688E-2</v>
      </c>
      <c r="I84" s="16">
        <v>4.0065351873636246E-2</v>
      </c>
      <c r="J84" s="16">
        <v>1.4470357447862625E-2</v>
      </c>
      <c r="K84" s="16"/>
      <c r="L84" s="56">
        <f t="shared" si="24"/>
        <v>0.22044279426336288</v>
      </c>
      <c r="M84" s="15">
        <f t="shared" si="25"/>
        <v>9.5830857753753662E-2</v>
      </c>
      <c r="N84" s="15">
        <f t="shared" si="25"/>
        <v>0.12461193650960922</v>
      </c>
      <c r="O84" s="15">
        <f t="shared" si="22"/>
        <v>7.3694530874490738E-2</v>
      </c>
      <c r="P84" s="15">
        <f t="shared" si="23"/>
        <v>3.1008534133434296E-2</v>
      </c>
      <c r="Q84" s="15">
        <f t="shared" si="23"/>
        <v>4.2685996741056442E-2</v>
      </c>
      <c r="R84" s="15">
        <f t="shared" si="23"/>
        <v>2.5594994425773621E-2</v>
      </c>
      <c r="S84" s="14">
        <f t="shared" si="23"/>
        <v>1.4470357447862625E-2</v>
      </c>
      <c r="T84" s="15"/>
      <c r="U84" s="13">
        <v>0.22620218992233276</v>
      </c>
      <c r="V84" s="2"/>
      <c r="W84" s="2"/>
      <c r="X84" s="2"/>
      <c r="Y84" s="2"/>
      <c r="Z84" s="2"/>
    </row>
    <row r="85" spans="1:26">
      <c r="A85" s="19">
        <v>1988</v>
      </c>
      <c r="B85" s="325">
        <v>0.65053349733352661</v>
      </c>
      <c r="C85" s="521">
        <v>0.21350580453872681</v>
      </c>
      <c r="D85" s="522">
        <f>'TC2'!O85</f>
        <v>0.4363979697227478</v>
      </c>
      <c r="E85" s="319">
        <v>0.34946650266647339</v>
      </c>
      <c r="F85" s="16">
        <v>0.25473049283027649</v>
      </c>
      <c r="G85" s="16">
        <v>0.12967599928379059</v>
      </c>
      <c r="H85" s="16">
        <v>9.7738653421401978E-2</v>
      </c>
      <c r="I85" s="16">
        <v>5.0621587783098221E-2</v>
      </c>
      <c r="J85" s="16">
        <v>1.9551059231162071E-2</v>
      </c>
      <c r="K85" s="16"/>
      <c r="L85" s="56">
        <f t="shared" si="24"/>
        <v>0.2197905033826828</v>
      </c>
      <c r="M85" s="15">
        <f t="shared" si="25"/>
        <v>9.4736009836196899E-2</v>
      </c>
      <c r="N85" s="15">
        <f t="shared" si="25"/>
        <v>0.1250544935464859</v>
      </c>
      <c r="O85" s="15">
        <f t="shared" si="22"/>
        <v>7.9054411500692368E-2</v>
      </c>
      <c r="P85" s="15">
        <f t="shared" si="23"/>
        <v>3.1937345862388611E-2</v>
      </c>
      <c r="Q85" s="15">
        <f t="shared" si="23"/>
        <v>4.7117065638303757E-2</v>
      </c>
      <c r="R85" s="15">
        <f t="shared" si="23"/>
        <v>3.107052855193615E-2</v>
      </c>
      <c r="S85" s="14">
        <f t="shared" si="23"/>
        <v>1.9551059231162071E-2</v>
      </c>
      <c r="T85" s="15"/>
      <c r="U85" s="13">
        <v>0.22097575664520264</v>
      </c>
      <c r="V85" s="2"/>
      <c r="W85" s="2"/>
      <c r="X85" s="2"/>
      <c r="Y85" s="2"/>
      <c r="Z85" s="2"/>
    </row>
    <row r="86" spans="1:26">
      <c r="A86" s="23">
        <v>1989</v>
      </c>
      <c r="B86" s="326">
        <v>0.65448907017707825</v>
      </c>
      <c r="C86" s="525">
        <v>0.21526938676834106</v>
      </c>
      <c r="D86" s="526">
        <f>'TC2'!O86</f>
        <v>0.43806958198547363</v>
      </c>
      <c r="E86" s="320">
        <v>0.34551092982292175</v>
      </c>
      <c r="F86" s="22">
        <v>0.25032457709312439</v>
      </c>
      <c r="G86" s="22">
        <v>0.1251683235168457</v>
      </c>
      <c r="H86" s="22">
        <v>9.3269236385822296E-2</v>
      </c>
      <c r="I86" s="22">
        <v>4.6513557434082031E-2</v>
      </c>
      <c r="J86" s="22">
        <v>1.7441742122173309E-2</v>
      </c>
      <c r="K86" s="22"/>
      <c r="L86" s="57">
        <f t="shared" si="24"/>
        <v>0.22034260630607605</v>
      </c>
      <c r="M86" s="21">
        <f t="shared" si="25"/>
        <v>9.5186352729797363E-2</v>
      </c>
      <c r="N86" s="21">
        <f t="shared" si="25"/>
        <v>0.12515625357627869</v>
      </c>
      <c r="O86" s="21">
        <f t="shared" si="22"/>
        <v>7.8654766082763672E-2</v>
      </c>
      <c r="P86" s="21">
        <f t="shared" si="23"/>
        <v>3.1899087131023407E-2</v>
      </c>
      <c r="Q86" s="21">
        <f t="shared" si="23"/>
        <v>4.6755678951740265E-2</v>
      </c>
      <c r="R86" s="21">
        <f t="shared" si="23"/>
        <v>2.9071815311908722E-2</v>
      </c>
      <c r="S86" s="20">
        <f t="shared" si="23"/>
        <v>1.7441742122173309E-2</v>
      </c>
      <c r="T86" s="15"/>
      <c r="U86" s="13">
        <v>0.2233651876449585</v>
      </c>
      <c r="V86" s="2"/>
      <c r="W86" s="2"/>
      <c r="X86" s="2"/>
      <c r="Y86" s="2"/>
      <c r="Z86" s="2"/>
    </row>
    <row r="87" spans="1:26">
      <c r="A87" s="27">
        <v>1990</v>
      </c>
      <c r="B87" s="327">
        <v>0.65482670068740845</v>
      </c>
      <c r="C87" s="527">
        <v>0.21457618474960327</v>
      </c>
      <c r="D87" s="528">
        <f>'TC2'!O87</f>
        <v>0.43841195106506348</v>
      </c>
      <c r="E87" s="321">
        <v>0.34517329931259155</v>
      </c>
      <c r="F87" s="26">
        <v>0.24966156482696533</v>
      </c>
      <c r="G87" s="26">
        <v>0.12529626488685608</v>
      </c>
      <c r="H87" s="26">
        <v>9.3463018536567688E-2</v>
      </c>
      <c r="I87" s="26">
        <v>4.6465691179037094E-2</v>
      </c>
      <c r="J87" s="26">
        <v>1.7507757991552353E-2</v>
      </c>
      <c r="K87" s="26"/>
      <c r="L87" s="58">
        <f t="shared" si="24"/>
        <v>0.21987703442573547</v>
      </c>
      <c r="M87" s="25">
        <f t="shared" si="25"/>
        <v>9.5511734485626221E-2</v>
      </c>
      <c r="N87" s="25">
        <f t="shared" si="25"/>
        <v>0.12436529994010925</v>
      </c>
      <c r="O87" s="25">
        <f t="shared" si="22"/>
        <v>7.8830573707818985E-2</v>
      </c>
      <c r="P87" s="25">
        <f t="shared" si="23"/>
        <v>3.1833246350288391E-2</v>
      </c>
      <c r="Q87" s="25">
        <f t="shared" si="23"/>
        <v>4.6997327357530594E-2</v>
      </c>
      <c r="R87" s="25">
        <f t="shared" si="23"/>
        <v>2.8957933187484741E-2</v>
      </c>
      <c r="S87" s="24">
        <f t="shared" si="23"/>
        <v>1.7507757991552353E-2</v>
      </c>
      <c r="T87" s="15"/>
      <c r="U87" s="13">
        <v>0.22357898950576782</v>
      </c>
      <c r="V87" s="2"/>
      <c r="W87" s="2"/>
      <c r="X87" s="2"/>
      <c r="Y87" s="2"/>
      <c r="Z87" s="2"/>
    </row>
    <row r="88" spans="1:26">
      <c r="A88" s="19">
        <v>1991</v>
      </c>
      <c r="B88" s="325">
        <v>0.65612927079200745</v>
      </c>
      <c r="C88" s="521">
        <v>0.21362811326980591</v>
      </c>
      <c r="D88" s="522">
        <f>'TC2'!O88</f>
        <v>0.44065096974372864</v>
      </c>
      <c r="E88" s="319">
        <v>0.34387072920799255</v>
      </c>
      <c r="F88" s="16">
        <v>0.24723359942436218</v>
      </c>
      <c r="G88" s="16">
        <v>0.11985278874635696</v>
      </c>
      <c r="H88" s="16">
        <v>8.8028907775878906E-2</v>
      </c>
      <c r="I88" s="16">
        <v>4.3468818068504333E-2</v>
      </c>
      <c r="J88" s="16">
        <v>1.6611877828836441E-2</v>
      </c>
      <c r="K88" s="16"/>
      <c r="L88" s="56">
        <f t="shared" si="24"/>
        <v>0.22401794046163559</v>
      </c>
      <c r="M88" s="15">
        <f t="shared" si="25"/>
        <v>9.6637129783630371E-2</v>
      </c>
      <c r="N88" s="15">
        <f t="shared" si="25"/>
        <v>0.12738081067800522</v>
      </c>
      <c r="O88" s="15">
        <f t="shared" si="22"/>
        <v>7.6383970677852631E-2</v>
      </c>
      <c r="P88" s="15">
        <f t="shared" si="23"/>
        <v>3.1823880970478058E-2</v>
      </c>
      <c r="Q88" s="15">
        <f t="shared" si="23"/>
        <v>4.4560089707374573E-2</v>
      </c>
      <c r="R88" s="15">
        <f t="shared" si="23"/>
        <v>2.6856940239667892E-2</v>
      </c>
      <c r="S88" s="14">
        <f t="shared" si="23"/>
        <v>1.6611877828836441E-2</v>
      </c>
      <c r="T88" s="15"/>
      <c r="U88" s="13">
        <v>0.22332096099853516</v>
      </c>
      <c r="V88" s="2"/>
      <c r="W88" s="2"/>
      <c r="X88" s="2"/>
      <c r="Y88" s="2"/>
      <c r="Z88" s="2"/>
    </row>
    <row r="89" spans="1:26">
      <c r="A89" s="19">
        <v>1992</v>
      </c>
      <c r="B89" s="325">
        <v>0.64640006422996521</v>
      </c>
      <c r="C89" s="521">
        <v>0.2069556713104248</v>
      </c>
      <c r="D89" s="522">
        <f>'TC2'!O89</f>
        <v>0.43688324093818665</v>
      </c>
      <c r="E89" s="319">
        <v>0.35359993577003479</v>
      </c>
      <c r="F89" s="16">
        <v>0.25708663463592529</v>
      </c>
      <c r="G89" s="16">
        <v>0.12865903973579407</v>
      </c>
      <c r="H89" s="16">
        <v>9.5738105475902557E-2</v>
      </c>
      <c r="I89" s="16">
        <v>4.8630025237798691E-2</v>
      </c>
      <c r="J89" s="16">
        <v>1.9563458859920502E-2</v>
      </c>
      <c r="K89" s="16"/>
      <c r="L89" s="56">
        <f t="shared" si="24"/>
        <v>0.22494089603424072</v>
      </c>
      <c r="M89" s="15">
        <f t="shared" si="25"/>
        <v>9.6513301134109497E-2</v>
      </c>
      <c r="N89" s="15">
        <f t="shared" si="25"/>
        <v>0.12842759490013123</v>
      </c>
      <c r="O89" s="15">
        <f t="shared" si="22"/>
        <v>8.0029014497995377E-2</v>
      </c>
      <c r="P89" s="15">
        <f t="shared" si="23"/>
        <v>3.292093425989151E-2</v>
      </c>
      <c r="Q89" s="15">
        <f t="shared" si="23"/>
        <v>4.7108080238103867E-2</v>
      </c>
      <c r="R89" s="15">
        <f t="shared" si="23"/>
        <v>2.9066566377878189E-2</v>
      </c>
      <c r="S89" s="14">
        <f t="shared" si="23"/>
        <v>1.9563458859920502E-2</v>
      </c>
      <c r="T89" s="15"/>
      <c r="U89" s="13">
        <v>0.21809983253479004</v>
      </c>
      <c r="V89" s="2"/>
      <c r="W89" s="2"/>
      <c r="X89" s="2"/>
      <c r="Y89" s="2"/>
      <c r="Z89" s="2"/>
    </row>
    <row r="90" spans="1:26">
      <c r="A90" s="19">
        <v>1993</v>
      </c>
      <c r="B90" s="325">
        <v>0.65053021907806396</v>
      </c>
      <c r="C90" s="521">
        <v>0.2089693546295166</v>
      </c>
      <c r="D90" s="522">
        <f>'TC2'!O90</f>
        <v>0.43879172205924988</v>
      </c>
      <c r="E90" s="319">
        <v>0.34946978092193604</v>
      </c>
      <c r="F90" s="16">
        <v>0.25198823213577271</v>
      </c>
      <c r="G90" s="16">
        <v>0.12279601395130157</v>
      </c>
      <c r="H90" s="16">
        <v>9.0615980327129364E-2</v>
      </c>
      <c r="I90" s="16">
        <v>4.5603685081005096E-2</v>
      </c>
      <c r="J90" s="16">
        <v>1.8644146621227264E-2</v>
      </c>
      <c r="K90" s="16"/>
      <c r="L90" s="56">
        <f t="shared" si="24"/>
        <v>0.22667376697063446</v>
      </c>
      <c r="M90" s="15">
        <f t="shared" si="25"/>
        <v>9.748154878616333E-2</v>
      </c>
      <c r="N90" s="15">
        <f t="shared" si="25"/>
        <v>0.12919221818447113</v>
      </c>
      <c r="O90" s="15">
        <f t="shared" si="22"/>
        <v>7.7192328870296478E-2</v>
      </c>
      <c r="P90" s="15">
        <f t="shared" si="23"/>
        <v>3.2180033624172211E-2</v>
      </c>
      <c r="Q90" s="15">
        <f t="shared" si="23"/>
        <v>4.5012295246124268E-2</v>
      </c>
      <c r="R90" s="15">
        <f t="shared" si="23"/>
        <v>2.6959538459777832E-2</v>
      </c>
      <c r="S90" s="14">
        <f t="shared" si="23"/>
        <v>1.8644146621227264E-2</v>
      </c>
      <c r="T90" s="15"/>
      <c r="U90" s="13">
        <v>0.2209436297416687</v>
      </c>
      <c r="V90" s="2"/>
      <c r="W90" s="2"/>
      <c r="X90" s="2"/>
      <c r="Y90" s="2"/>
      <c r="Z90" s="2"/>
    </row>
    <row r="91" spans="1:26">
      <c r="A91" s="19">
        <v>1994</v>
      </c>
      <c r="B91" s="325">
        <v>0.6494869589805603</v>
      </c>
      <c r="C91" s="521">
        <v>0.20824182033538818</v>
      </c>
      <c r="D91" s="522">
        <f>'TC2'!O91</f>
        <v>0.43923008441925049</v>
      </c>
      <c r="E91" s="319">
        <v>0.3505130410194397</v>
      </c>
      <c r="F91" s="16">
        <v>0.25210157036781311</v>
      </c>
      <c r="G91" s="16">
        <v>0.1226535364985466</v>
      </c>
      <c r="H91" s="16">
        <v>9.0400241315364838E-2</v>
      </c>
      <c r="I91" s="16">
        <v>4.5684229582548141E-2</v>
      </c>
      <c r="J91" s="16">
        <v>1.8556136637926102E-2</v>
      </c>
      <c r="K91" s="16"/>
      <c r="L91" s="56">
        <f t="shared" si="24"/>
        <v>0.2278595045208931</v>
      </c>
      <c r="M91" s="15">
        <f t="shared" si="25"/>
        <v>9.8411470651626587E-2</v>
      </c>
      <c r="N91" s="15">
        <f t="shared" si="25"/>
        <v>0.12944803386926651</v>
      </c>
      <c r="O91" s="15">
        <f t="shared" si="22"/>
        <v>7.6969306915998459E-2</v>
      </c>
      <c r="P91" s="15">
        <f t="shared" si="23"/>
        <v>3.2253295183181763E-2</v>
      </c>
      <c r="Q91" s="15">
        <f t="shared" si="23"/>
        <v>4.4716011732816696E-2</v>
      </c>
      <c r="R91" s="15">
        <f t="shared" si="23"/>
        <v>2.712809294462204E-2</v>
      </c>
      <c r="S91" s="14">
        <f t="shared" si="23"/>
        <v>1.8556136637926102E-2</v>
      </c>
      <c r="T91" s="15"/>
      <c r="U91" s="13">
        <v>0.21973186731338501</v>
      </c>
      <c r="V91" s="2"/>
      <c r="W91" s="2"/>
      <c r="X91" s="2"/>
      <c r="Y91" s="2"/>
      <c r="Z91" s="2"/>
    </row>
    <row r="92" spans="1:26">
      <c r="A92" s="19">
        <v>1995</v>
      </c>
      <c r="B92" s="325">
        <v>0.64352190494537354</v>
      </c>
      <c r="C92" s="521">
        <v>0.20484358072280884</v>
      </c>
      <c r="D92" s="522">
        <f>'TC2'!O92</f>
        <v>0.43731555342674255</v>
      </c>
      <c r="E92" s="319">
        <v>0.35647809505462646</v>
      </c>
      <c r="F92" s="16">
        <v>0.25797504186630249</v>
      </c>
      <c r="G92" s="16">
        <v>0.12699009478092194</v>
      </c>
      <c r="H92" s="16">
        <v>9.4206787645816803E-2</v>
      </c>
      <c r="I92" s="16">
        <v>4.8123016953468323E-2</v>
      </c>
      <c r="J92" s="16">
        <v>1.938338577747345E-2</v>
      </c>
      <c r="K92" s="16"/>
      <c r="L92" s="56">
        <f t="shared" si="24"/>
        <v>0.22948800027370453</v>
      </c>
      <c r="M92" s="15">
        <f t="shared" si="25"/>
        <v>9.8503053188323975E-2</v>
      </c>
      <c r="N92" s="15">
        <f t="shared" si="25"/>
        <v>0.13098494708538055</v>
      </c>
      <c r="O92" s="15">
        <f t="shared" si="22"/>
        <v>7.8867077827453613E-2</v>
      </c>
      <c r="P92" s="15">
        <f t="shared" si="23"/>
        <v>3.2783307135105133E-2</v>
      </c>
      <c r="Q92" s="15">
        <f t="shared" si="23"/>
        <v>4.608377069234848E-2</v>
      </c>
      <c r="R92" s="15">
        <f t="shared" si="23"/>
        <v>2.8739631175994873E-2</v>
      </c>
      <c r="S92" s="14">
        <f t="shared" si="23"/>
        <v>1.938338577747345E-2</v>
      </c>
      <c r="T92" s="15"/>
      <c r="U92" s="13">
        <v>0.21644890308380127</v>
      </c>
      <c r="V92" s="2"/>
      <c r="W92" s="2"/>
      <c r="X92" s="2"/>
      <c r="Y92" s="2"/>
      <c r="Z92" s="2"/>
    </row>
    <row r="93" spans="1:26">
      <c r="A93" s="19">
        <v>1996</v>
      </c>
      <c r="B93" s="325">
        <v>0.63753694295883179</v>
      </c>
      <c r="C93" s="521">
        <v>0.20222854614257812</v>
      </c>
      <c r="D93" s="522">
        <f>'TC2'!O93</f>
        <v>0.43340182304382324</v>
      </c>
      <c r="E93" s="319">
        <v>0.36246305704116821</v>
      </c>
      <c r="F93" s="16">
        <v>0.2637779712677002</v>
      </c>
      <c r="G93" s="16">
        <v>0.1316809207201004</v>
      </c>
      <c r="H93" s="16">
        <v>9.8088450729846954E-2</v>
      </c>
      <c r="I93" s="16">
        <v>5.1034238189458847E-2</v>
      </c>
      <c r="J93" s="16">
        <v>2.0945742726325989E-2</v>
      </c>
      <c r="K93" s="16"/>
      <c r="L93" s="56">
        <f t="shared" si="24"/>
        <v>0.23078213632106781</v>
      </c>
      <c r="M93" s="15">
        <f t="shared" si="25"/>
        <v>9.8685085773468018E-2</v>
      </c>
      <c r="N93" s="15">
        <f t="shared" si="25"/>
        <v>0.13209705054759979</v>
      </c>
      <c r="O93" s="15">
        <f t="shared" si="22"/>
        <v>8.0646682530641556E-2</v>
      </c>
      <c r="P93" s="15">
        <f t="shared" si="23"/>
        <v>3.3592469990253448E-2</v>
      </c>
      <c r="Q93" s="15">
        <f t="shared" si="23"/>
        <v>4.7054212540388107E-2</v>
      </c>
      <c r="R93" s="15">
        <f t="shared" si="23"/>
        <v>3.0088495463132858E-2</v>
      </c>
      <c r="S93" s="14">
        <f t="shared" si="23"/>
        <v>2.0945742726325989E-2</v>
      </c>
      <c r="T93" s="15"/>
      <c r="U93" s="13">
        <v>0.2142290472984314</v>
      </c>
      <c r="V93" s="2"/>
      <c r="W93" s="2"/>
      <c r="X93" s="2"/>
      <c r="Y93" s="2"/>
      <c r="Z93" s="2"/>
    </row>
    <row r="94" spans="1:26">
      <c r="A94" s="19">
        <v>1997</v>
      </c>
      <c r="B94" s="325">
        <v>0.6331462562084198</v>
      </c>
      <c r="C94" s="521">
        <v>0.19980484247207642</v>
      </c>
      <c r="D94" s="522">
        <f>'TC2'!O94</f>
        <v>0.43075099587440491</v>
      </c>
      <c r="E94" s="319">
        <v>0.3668537437915802</v>
      </c>
      <c r="F94" s="16">
        <v>0.26837664842605591</v>
      </c>
      <c r="G94" s="16">
        <v>0.1362450122833252</v>
      </c>
      <c r="H94" s="16">
        <v>0.10242326557636261</v>
      </c>
      <c r="I94" s="16">
        <v>5.3977850824594498E-2</v>
      </c>
      <c r="J94" s="16">
        <v>2.2072160616517067E-2</v>
      </c>
      <c r="K94" s="16"/>
      <c r="L94" s="56">
        <f t="shared" si="24"/>
        <v>0.230608731508255</v>
      </c>
      <c r="M94" s="15">
        <f t="shared" si="25"/>
        <v>9.8477095365524292E-2</v>
      </c>
      <c r="N94" s="15">
        <f t="shared" si="25"/>
        <v>0.13213163614273071</v>
      </c>
      <c r="O94" s="15">
        <f t="shared" si="22"/>
        <v>8.2267161458730698E-2</v>
      </c>
      <c r="P94" s="15">
        <f t="shared" si="23"/>
        <v>3.3821746706962585E-2</v>
      </c>
      <c r="Q94" s="15">
        <f t="shared" si="23"/>
        <v>4.8445414751768112E-2</v>
      </c>
      <c r="R94" s="15">
        <f t="shared" si="23"/>
        <v>3.1905690208077431E-2</v>
      </c>
      <c r="S94" s="14">
        <f t="shared" si="23"/>
        <v>2.2072160616517067E-2</v>
      </c>
      <c r="T94" s="15"/>
      <c r="U94" s="13">
        <v>0.21131950616836548</v>
      </c>
      <c r="V94" s="2"/>
      <c r="W94" s="2"/>
      <c r="X94" s="2"/>
      <c r="Y94" s="2"/>
      <c r="Z94" s="2"/>
    </row>
    <row r="95" spans="1:26">
      <c r="A95" s="19">
        <v>1998</v>
      </c>
      <c r="B95" s="325">
        <v>0.63261318206787109</v>
      </c>
      <c r="C95" s="521">
        <v>0.19853013753890991</v>
      </c>
      <c r="D95" s="522">
        <f>'TC2'!O95</f>
        <v>0.42952278256416321</v>
      </c>
      <c r="E95" s="319">
        <v>0.36738681793212891</v>
      </c>
      <c r="F95" s="16">
        <v>0.26875695586204529</v>
      </c>
      <c r="G95" s="16">
        <v>0.13559672236442566</v>
      </c>
      <c r="H95" s="16">
        <v>0.10134675353765488</v>
      </c>
      <c r="I95" s="16">
        <v>5.3019501268863678E-2</v>
      </c>
      <c r="J95" s="16">
        <v>2.1460765972733498E-2</v>
      </c>
      <c r="K95" s="16"/>
      <c r="L95" s="56">
        <f t="shared" si="24"/>
        <v>0.23179009556770325</v>
      </c>
      <c r="M95" s="15">
        <f t="shared" si="25"/>
        <v>9.8629862070083618E-2</v>
      </c>
      <c r="N95" s="15">
        <f t="shared" si="25"/>
        <v>0.13316023349761963</v>
      </c>
      <c r="O95" s="15">
        <f t="shared" si="22"/>
        <v>8.2577221095561981E-2</v>
      </c>
      <c r="P95" s="15">
        <f t="shared" si="23"/>
        <v>3.4249968826770782E-2</v>
      </c>
      <c r="Q95" s="15">
        <f t="shared" si="23"/>
        <v>4.8327252268791199E-2</v>
      </c>
      <c r="R95" s="15">
        <f t="shared" si="23"/>
        <v>3.155873529613018E-2</v>
      </c>
      <c r="S95" s="14">
        <f t="shared" si="23"/>
        <v>2.1460765972733498E-2</v>
      </c>
      <c r="T95" s="15"/>
      <c r="U95" s="13">
        <v>0.21057850122451782</v>
      </c>
      <c r="V95" s="2"/>
      <c r="W95" s="2"/>
      <c r="X95" s="2"/>
      <c r="Y95" s="2"/>
      <c r="Z95" s="2"/>
    </row>
    <row r="96" spans="1:26">
      <c r="A96" s="23">
        <v>1999</v>
      </c>
      <c r="B96" s="326">
        <v>0.62795725464820862</v>
      </c>
      <c r="C96" s="525">
        <v>0.19570338726043701</v>
      </c>
      <c r="D96" s="526">
        <f>'TC2'!O96</f>
        <v>0.42621880769729614</v>
      </c>
      <c r="E96" s="320">
        <v>0.37204274535179138</v>
      </c>
      <c r="F96" s="22">
        <v>0.27333664894104004</v>
      </c>
      <c r="G96" s="22">
        <v>0.1404249370098114</v>
      </c>
      <c r="H96" s="22">
        <v>0.10589805245399475</v>
      </c>
      <c r="I96" s="22">
        <v>5.6395955383777618E-2</v>
      </c>
      <c r="J96" s="22">
        <v>2.3450335487723351E-2</v>
      </c>
      <c r="K96" s="22"/>
      <c r="L96" s="57">
        <f t="shared" si="24"/>
        <v>0.23161780834197998</v>
      </c>
      <c r="M96" s="21">
        <f t="shared" si="25"/>
        <v>9.8706096410751343E-2</v>
      </c>
      <c r="N96" s="21">
        <f t="shared" si="25"/>
        <v>0.13291171193122864</v>
      </c>
      <c r="O96" s="21">
        <f t="shared" si="22"/>
        <v>8.4028981626033783E-2</v>
      </c>
      <c r="P96" s="21">
        <f t="shared" si="23"/>
        <v>3.452688455581665E-2</v>
      </c>
      <c r="Q96" s="21">
        <f t="shared" si="23"/>
        <v>4.9502097070217133E-2</v>
      </c>
      <c r="R96" s="21">
        <f t="shared" si="23"/>
        <v>3.2945619896054268E-2</v>
      </c>
      <c r="S96" s="20">
        <f t="shared" si="23"/>
        <v>2.3450335487723351E-2</v>
      </c>
      <c r="T96" s="15"/>
      <c r="U96" s="13">
        <v>0.20882225036621094</v>
      </c>
      <c r="V96" s="2"/>
      <c r="W96" s="2"/>
      <c r="X96" s="2"/>
      <c r="Y96" s="2"/>
      <c r="Z96" s="2"/>
    </row>
    <row r="97" spans="1:26">
      <c r="A97" s="27">
        <v>2000</v>
      </c>
      <c r="B97" s="327">
        <v>0.62312036752700806</v>
      </c>
      <c r="C97" s="527">
        <v>0.19217574596405029</v>
      </c>
      <c r="D97" s="528">
        <f>'TC2'!O97</f>
        <v>0.42440134286880493</v>
      </c>
      <c r="E97" s="321">
        <v>0.37687963247299194</v>
      </c>
      <c r="F97" s="26">
        <v>0.27790948748588562</v>
      </c>
      <c r="G97" s="26">
        <v>0.1444631963968277</v>
      </c>
      <c r="H97" s="26">
        <v>0.10978842526674271</v>
      </c>
      <c r="I97" s="26">
        <v>5.899462103843689E-2</v>
      </c>
      <c r="J97" s="26">
        <v>2.4514593183994293E-2</v>
      </c>
      <c r="K97" s="26"/>
      <c r="L97" s="58">
        <f t="shared" si="24"/>
        <v>0.23241643607616425</v>
      </c>
      <c r="M97" s="25">
        <f t="shared" si="25"/>
        <v>9.8970144987106323E-2</v>
      </c>
      <c r="N97" s="25">
        <f t="shared" si="25"/>
        <v>0.13344629108905792</v>
      </c>
      <c r="O97" s="25">
        <f t="shared" si="22"/>
        <v>8.5468575358390808E-2</v>
      </c>
      <c r="P97" s="25">
        <f t="shared" si="23"/>
        <v>3.4674771130084991E-2</v>
      </c>
      <c r="Q97" s="25">
        <f t="shared" si="23"/>
        <v>5.0793804228305817E-2</v>
      </c>
      <c r="R97" s="25">
        <f t="shared" si="23"/>
        <v>3.4480027854442596E-2</v>
      </c>
      <c r="S97" s="24">
        <f t="shared" si="23"/>
        <v>2.4514593183994293E-2</v>
      </c>
      <c r="T97" s="15"/>
      <c r="U97" s="13">
        <v>0.20614928007125854</v>
      </c>
      <c r="V97" s="2"/>
      <c r="W97" s="2"/>
      <c r="X97" s="2"/>
      <c r="Y97" s="2"/>
      <c r="Z97" s="2"/>
    </row>
    <row r="98" spans="1:26">
      <c r="A98" s="19">
        <v>2001</v>
      </c>
      <c r="B98" s="325">
        <v>0.62390214204788208</v>
      </c>
      <c r="C98" s="521">
        <v>0.19276058673858643</v>
      </c>
      <c r="D98" s="522">
        <f>'TC2'!O98</f>
        <v>0.42719697952270508</v>
      </c>
      <c r="E98" s="319">
        <v>0.37609785795211792</v>
      </c>
      <c r="F98" s="16">
        <v>0.27724888920783997</v>
      </c>
      <c r="G98" s="16">
        <v>0.14441514015197754</v>
      </c>
      <c r="H98" s="16">
        <v>0.10997551679611206</v>
      </c>
      <c r="I98" s="16">
        <v>5.9494141489267349E-2</v>
      </c>
      <c r="J98" s="16">
        <v>2.4720963090658188E-2</v>
      </c>
      <c r="K98" s="16"/>
      <c r="L98" s="56">
        <f t="shared" si="24"/>
        <v>0.23168271780014038</v>
      </c>
      <c r="M98" s="15">
        <f t="shared" si="25"/>
        <v>9.8848968744277954E-2</v>
      </c>
      <c r="N98" s="15">
        <f t="shared" si="25"/>
        <v>0.13283374905586243</v>
      </c>
      <c r="O98" s="15">
        <f t="shared" si="22"/>
        <v>8.492099866271019E-2</v>
      </c>
      <c r="P98" s="15">
        <f t="shared" si="23"/>
        <v>3.4439623355865479E-2</v>
      </c>
      <c r="Q98" s="15">
        <f t="shared" si="23"/>
        <v>5.0481375306844711E-2</v>
      </c>
      <c r="R98" s="15">
        <f t="shared" si="23"/>
        <v>3.4773178398609161E-2</v>
      </c>
      <c r="S98" s="14">
        <f t="shared" si="23"/>
        <v>2.4720963090658188E-2</v>
      </c>
      <c r="T98" s="15"/>
      <c r="U98" s="13">
        <v>0.20768231153488159</v>
      </c>
      <c r="V98" s="2"/>
      <c r="W98" s="2"/>
      <c r="X98" s="2"/>
      <c r="Y98" s="2"/>
      <c r="Z98" s="2"/>
    </row>
    <row r="99" spans="1:26">
      <c r="A99" s="19">
        <v>2002</v>
      </c>
      <c r="B99" s="325">
        <v>0.61967965960502625</v>
      </c>
      <c r="C99" s="521">
        <v>0.19071084260940552</v>
      </c>
      <c r="D99" s="522">
        <f>'TC2'!O99</f>
        <v>0.42664280533790588</v>
      </c>
      <c r="E99" s="319">
        <v>0.38032034039497375</v>
      </c>
      <c r="F99" s="16">
        <v>0.28163498640060425</v>
      </c>
      <c r="G99" s="16">
        <v>0.14780627191066742</v>
      </c>
      <c r="H99" s="16">
        <v>0.11261796951293945</v>
      </c>
      <c r="I99" s="16">
        <v>6.1149284243583679E-2</v>
      </c>
      <c r="J99" s="16">
        <v>2.5797724723815918E-2</v>
      </c>
      <c r="K99" s="16"/>
      <c r="L99" s="56">
        <f t="shared" si="24"/>
        <v>0.23251406848430634</v>
      </c>
      <c r="M99" s="15">
        <f t="shared" si="25"/>
        <v>9.8685353994369507E-2</v>
      </c>
      <c r="N99" s="15">
        <f t="shared" si="25"/>
        <v>0.13382871448993683</v>
      </c>
      <c r="O99" s="15">
        <f t="shared" si="22"/>
        <v>8.665698766708374E-2</v>
      </c>
      <c r="P99" s="15">
        <f t="shared" si="23"/>
        <v>3.5188302397727966E-2</v>
      </c>
      <c r="Q99" s="15">
        <f t="shared" si="23"/>
        <v>5.1468685269355774E-2</v>
      </c>
      <c r="R99" s="15">
        <f t="shared" si="23"/>
        <v>3.5351559519767761E-2</v>
      </c>
      <c r="S99" s="14">
        <f t="shared" si="23"/>
        <v>2.5797724723815918E-2</v>
      </c>
      <c r="T99" s="15"/>
      <c r="U99" s="13">
        <v>0.20562797784805298</v>
      </c>
      <c r="V99" s="2"/>
      <c r="W99" s="2"/>
      <c r="X99" s="2"/>
      <c r="Y99" s="2"/>
      <c r="Z99" s="2"/>
    </row>
    <row r="100" spans="1:26">
      <c r="A100" s="19">
        <v>2003</v>
      </c>
      <c r="B100" s="325">
        <v>0.61623308062553406</v>
      </c>
      <c r="C100" s="521">
        <v>0.18769526481628418</v>
      </c>
      <c r="D100" s="522">
        <f>'TC2'!O100</f>
        <v>0.42784681916236877</v>
      </c>
      <c r="E100" s="319">
        <v>0.38376691937446594</v>
      </c>
      <c r="F100" s="16">
        <v>0.28445300459861755</v>
      </c>
      <c r="G100" s="16">
        <v>0.15087063610553741</v>
      </c>
      <c r="H100" s="16">
        <v>0.1156715452671051</v>
      </c>
      <c r="I100" s="16">
        <v>6.3587307929992676E-2</v>
      </c>
      <c r="J100" s="16">
        <v>2.7422165498137474E-2</v>
      </c>
      <c r="K100" s="16"/>
      <c r="L100" s="56">
        <f t="shared" si="24"/>
        <v>0.23289628326892853</v>
      </c>
      <c r="M100" s="15">
        <f t="shared" si="25"/>
        <v>9.9313914775848389E-2</v>
      </c>
      <c r="N100" s="15">
        <f t="shared" si="25"/>
        <v>0.13358236849308014</v>
      </c>
      <c r="O100" s="15">
        <f t="shared" si="22"/>
        <v>8.7283328175544739E-2</v>
      </c>
      <c r="P100" s="15">
        <f t="shared" si="23"/>
        <v>3.5199090838432312E-2</v>
      </c>
      <c r="Q100" s="15">
        <f t="shared" si="23"/>
        <v>5.2084237337112427E-2</v>
      </c>
      <c r="R100" s="15">
        <f t="shared" si="23"/>
        <v>3.6165142431855202E-2</v>
      </c>
      <c r="S100" s="14">
        <f t="shared" si="23"/>
        <v>2.7422165498137474E-2</v>
      </c>
      <c r="T100" s="15"/>
      <c r="U100" s="13">
        <v>0.20230060815811157</v>
      </c>
      <c r="V100" s="2"/>
      <c r="W100" s="2"/>
      <c r="X100" s="2"/>
      <c r="Y100" s="2"/>
      <c r="Z100" s="2"/>
    </row>
    <row r="101" spans="1:26">
      <c r="A101" s="19">
        <v>2004</v>
      </c>
      <c r="B101" s="325">
        <v>0.60949033498764038</v>
      </c>
      <c r="C101" s="521">
        <v>0.18462711572647095</v>
      </c>
      <c r="D101" s="522">
        <f>'TC2'!O101</f>
        <v>0.42358288168907166</v>
      </c>
      <c r="E101" s="319">
        <v>0.39050966501235962</v>
      </c>
      <c r="F101" s="16">
        <v>0.2917710542678833</v>
      </c>
      <c r="G101" s="16">
        <v>0.15821948647499084</v>
      </c>
      <c r="H101" s="16">
        <v>0.12279174476861954</v>
      </c>
      <c r="I101" s="16">
        <v>6.9055981934070587E-2</v>
      </c>
      <c r="J101" s="16">
        <v>3.0361048877239227E-2</v>
      </c>
      <c r="K101" s="16"/>
      <c r="L101" s="56">
        <f t="shared" si="24"/>
        <v>0.23229017853736877</v>
      </c>
      <c r="M101" s="15">
        <f t="shared" si="25"/>
        <v>9.8738610744476318E-2</v>
      </c>
      <c r="N101" s="15">
        <f t="shared" si="25"/>
        <v>0.13355156779289246</v>
      </c>
      <c r="O101" s="15">
        <f t="shared" si="22"/>
        <v>8.9163504540920258E-2</v>
      </c>
      <c r="P101" s="15">
        <f t="shared" si="23"/>
        <v>3.5427741706371307E-2</v>
      </c>
      <c r="Q101" s="15">
        <f t="shared" si="23"/>
        <v>5.373576283454895E-2</v>
      </c>
      <c r="R101" s="15">
        <f t="shared" si="23"/>
        <v>3.869493305683136E-2</v>
      </c>
      <c r="S101" s="14">
        <f t="shared" si="23"/>
        <v>3.0361048877239227E-2</v>
      </c>
      <c r="T101" s="15"/>
      <c r="U101" s="13">
        <v>0.20068842172622681</v>
      </c>
      <c r="V101" s="2"/>
      <c r="W101" s="2"/>
      <c r="X101" s="2"/>
      <c r="Y101" s="2"/>
      <c r="Z101" s="2"/>
    </row>
    <row r="102" spans="1:26">
      <c r="A102" s="19">
        <v>2005</v>
      </c>
      <c r="B102" s="325">
        <v>0.60487598180770874</v>
      </c>
      <c r="C102" s="521">
        <v>0.18391823768615723</v>
      </c>
      <c r="D102" s="522">
        <f>'TC2'!O102</f>
        <v>0.41977858543395996</v>
      </c>
      <c r="E102" s="319">
        <v>0.39512401819229126</v>
      </c>
      <c r="F102" s="16">
        <v>0.29691019654273987</v>
      </c>
      <c r="G102" s="16">
        <v>0.16349396109580994</v>
      </c>
      <c r="H102" s="16">
        <v>0.12798869609832764</v>
      </c>
      <c r="I102" s="16">
        <v>7.3686107993125916E-2</v>
      </c>
      <c r="J102" s="16">
        <v>3.2661940902471542E-2</v>
      </c>
      <c r="K102" s="16"/>
      <c r="L102" s="56">
        <f t="shared" si="24"/>
        <v>0.23163005709648132</v>
      </c>
      <c r="M102" s="15">
        <f t="shared" si="25"/>
        <v>9.8213821649551392E-2</v>
      </c>
      <c r="N102" s="15">
        <f t="shared" si="25"/>
        <v>0.13341623544692993</v>
      </c>
      <c r="O102" s="15">
        <f t="shared" si="22"/>
        <v>8.9807853102684021E-2</v>
      </c>
      <c r="P102" s="15">
        <f t="shared" si="23"/>
        <v>3.55052649974823E-2</v>
      </c>
      <c r="Q102" s="15">
        <f t="shared" si="23"/>
        <v>5.4302588105201721E-2</v>
      </c>
      <c r="R102" s="15">
        <f t="shared" si="23"/>
        <v>4.1024167090654373E-2</v>
      </c>
      <c r="S102" s="14">
        <f t="shared" si="23"/>
        <v>3.2661940902471542E-2</v>
      </c>
      <c r="T102" s="15"/>
      <c r="U102" s="13">
        <v>0.19993394613265991</v>
      </c>
      <c r="V102" s="2"/>
      <c r="W102" s="2"/>
      <c r="X102" s="2"/>
      <c r="Y102" s="2"/>
      <c r="Z102" s="2"/>
    </row>
    <row r="103" spans="1:26">
      <c r="A103" s="19">
        <v>2006</v>
      </c>
      <c r="B103" s="325">
        <v>0.59771156311035156</v>
      </c>
      <c r="C103" s="521">
        <v>0.18128663301467896</v>
      </c>
      <c r="D103" s="522">
        <f>'TC2'!O103</f>
        <v>0.4153485894203186</v>
      </c>
      <c r="E103" s="319">
        <v>0.40228843688964844</v>
      </c>
      <c r="F103" s="16">
        <v>0.30385488271713257</v>
      </c>
      <c r="G103" s="16">
        <v>0.16905942559242249</v>
      </c>
      <c r="H103" s="16">
        <v>0.13277342915534973</v>
      </c>
      <c r="I103" s="16">
        <v>7.6470419764518738E-2</v>
      </c>
      <c r="J103" s="16">
        <v>3.3837407827377319E-2</v>
      </c>
      <c r="K103" s="16"/>
      <c r="L103" s="56">
        <f t="shared" si="24"/>
        <v>0.23322901129722595</v>
      </c>
      <c r="M103" s="15">
        <f t="shared" si="25"/>
        <v>9.8433554172515869E-2</v>
      </c>
      <c r="N103" s="15">
        <f t="shared" si="25"/>
        <v>0.13479545712471008</v>
      </c>
      <c r="O103" s="15">
        <f t="shared" si="22"/>
        <v>9.2589005827903748E-2</v>
      </c>
      <c r="P103" s="15">
        <f t="shared" si="23"/>
        <v>3.6285996437072754E-2</v>
      </c>
      <c r="Q103" s="15">
        <f t="shared" si="23"/>
        <v>5.6303009390830994E-2</v>
      </c>
      <c r="R103" s="15">
        <f t="shared" si="23"/>
        <v>4.2633011937141418E-2</v>
      </c>
      <c r="S103" s="14">
        <f t="shared" si="23"/>
        <v>3.3837407827377319E-2</v>
      </c>
      <c r="T103" s="15"/>
      <c r="U103" s="13">
        <v>0.19781416654586792</v>
      </c>
      <c r="V103" s="2"/>
      <c r="W103" s="2"/>
      <c r="X103" s="2"/>
      <c r="Y103" s="2"/>
      <c r="Z103" s="2"/>
    </row>
    <row r="104" spans="1:26">
      <c r="A104" s="19">
        <v>2007</v>
      </c>
      <c r="B104" s="325">
        <v>0.60330772399902344</v>
      </c>
      <c r="C104" s="521">
        <v>0.18405234813690186</v>
      </c>
      <c r="D104" s="522">
        <f>'TC2'!O104</f>
        <v>0.41750916838645935</v>
      </c>
      <c r="E104" s="319">
        <v>0.39669227600097656</v>
      </c>
      <c r="F104" s="16">
        <v>0.29776415228843689</v>
      </c>
      <c r="G104" s="16">
        <v>0.16343386471271515</v>
      </c>
      <c r="H104" s="16">
        <v>0.12781959772109985</v>
      </c>
      <c r="I104" s="16">
        <v>7.3688305914402008E-2</v>
      </c>
      <c r="J104" s="16">
        <v>3.3729445189237595E-2</v>
      </c>
      <c r="K104" s="16"/>
      <c r="L104" s="56">
        <f t="shared" si="24"/>
        <v>0.23325841128826141</v>
      </c>
      <c r="M104" s="15">
        <f t="shared" si="25"/>
        <v>9.8928123712539673E-2</v>
      </c>
      <c r="N104" s="15">
        <f t="shared" si="25"/>
        <v>0.13433028757572174</v>
      </c>
      <c r="O104" s="15">
        <f t="shared" si="22"/>
        <v>8.9745558798313141E-2</v>
      </c>
      <c r="P104" s="15">
        <f t="shared" si="23"/>
        <v>3.5614266991615295E-2</v>
      </c>
      <c r="Q104" s="15">
        <f t="shared" si="23"/>
        <v>5.4131291806697845E-2</v>
      </c>
      <c r="R104" s="15">
        <f t="shared" si="23"/>
        <v>3.9958860725164413E-2</v>
      </c>
      <c r="S104" s="14">
        <f t="shared" si="23"/>
        <v>3.3729445189237595E-2</v>
      </c>
      <c r="T104" s="15"/>
      <c r="U104" s="13">
        <v>0.20142179727554321</v>
      </c>
      <c r="V104" s="2"/>
      <c r="W104" s="2"/>
      <c r="X104" s="2"/>
      <c r="Y104" s="2"/>
      <c r="Z104" s="2"/>
    </row>
    <row r="105" spans="1:26">
      <c r="A105" s="19">
        <v>2008</v>
      </c>
      <c r="B105" s="325">
        <v>0.60656899213790894</v>
      </c>
      <c r="C105" s="521">
        <v>0.19002699851989746</v>
      </c>
      <c r="D105" s="522">
        <f>'TC2'!O105</f>
        <v>0.41800615191459656</v>
      </c>
      <c r="E105" s="319">
        <v>0.39343100786209106</v>
      </c>
      <c r="F105" s="16">
        <v>0.29626911878585815</v>
      </c>
      <c r="G105" s="16">
        <v>0.16484178602695465</v>
      </c>
      <c r="H105" s="16">
        <v>0.12975038588047028</v>
      </c>
      <c r="I105" s="16">
        <v>7.5961947441101074E-2</v>
      </c>
      <c r="J105" s="16">
        <v>3.5743482410907745E-2</v>
      </c>
      <c r="K105" s="16"/>
      <c r="L105" s="56">
        <f t="shared" si="24"/>
        <v>0.22858922183513641</v>
      </c>
      <c r="M105" s="15">
        <f t="shared" si="25"/>
        <v>9.716188907623291E-2</v>
      </c>
      <c r="N105" s="15">
        <f t="shared" si="25"/>
        <v>0.1314273327589035</v>
      </c>
      <c r="O105" s="15">
        <f t="shared" si="22"/>
        <v>8.8879838585853577E-2</v>
      </c>
      <c r="P105" s="15">
        <f t="shared" si="23"/>
        <v>3.5091400146484375E-2</v>
      </c>
      <c r="Q105" s="15">
        <f t="shared" si="23"/>
        <v>5.3788438439369202E-2</v>
      </c>
      <c r="R105" s="15">
        <f t="shared" si="23"/>
        <v>4.0218465030193329E-2</v>
      </c>
      <c r="S105" s="14">
        <f t="shared" si="23"/>
        <v>3.5743482410907745E-2</v>
      </c>
      <c r="T105" s="15"/>
      <c r="U105" s="13">
        <v>0.20475667715072632</v>
      </c>
      <c r="V105" s="2"/>
      <c r="W105" s="2"/>
      <c r="X105" s="2"/>
      <c r="Y105" s="2"/>
      <c r="Z105" s="2"/>
    </row>
    <row r="106" spans="1:26">
      <c r="A106" s="23">
        <v>2009</v>
      </c>
      <c r="B106" s="326">
        <v>0.60522893071174622</v>
      </c>
      <c r="C106" s="525">
        <v>0.18296003341674805</v>
      </c>
      <c r="D106" s="526">
        <f>'TC2'!O106</f>
        <v>0.42545977234840393</v>
      </c>
      <c r="E106" s="320">
        <v>0.39477106928825378</v>
      </c>
      <c r="F106" s="22">
        <v>0.29620075225830078</v>
      </c>
      <c r="G106" s="22">
        <v>0.16411355137825012</v>
      </c>
      <c r="H106" s="22">
        <v>0.12956413626670837</v>
      </c>
      <c r="I106" s="22">
        <v>7.7220574021339417E-2</v>
      </c>
      <c r="J106" s="22">
        <v>3.8576848804950714E-2</v>
      </c>
      <c r="K106" s="22"/>
      <c r="L106" s="57">
        <f t="shared" si="24"/>
        <v>0.23065751791000366</v>
      </c>
      <c r="M106" s="21">
        <f t="shared" si="25"/>
        <v>9.8570317029953003E-2</v>
      </c>
      <c r="N106" s="21">
        <f t="shared" si="25"/>
        <v>0.13208720088005066</v>
      </c>
      <c r="O106" s="21">
        <f t="shared" si="22"/>
        <v>8.6892977356910706E-2</v>
      </c>
      <c r="P106" s="21">
        <f t="shared" si="23"/>
        <v>3.4549415111541748E-2</v>
      </c>
      <c r="Q106" s="21">
        <f t="shared" si="23"/>
        <v>5.2343562245368958E-2</v>
      </c>
      <c r="R106" s="21">
        <f t="shared" si="23"/>
        <v>3.8643725216388702E-2</v>
      </c>
      <c r="S106" s="20">
        <f t="shared" si="23"/>
        <v>3.8576848804950714E-2</v>
      </c>
      <c r="T106" s="15"/>
      <c r="U106" s="13">
        <v>0.19937294721603394</v>
      </c>
      <c r="V106" s="2"/>
      <c r="W106" s="2"/>
      <c r="X106" s="2"/>
      <c r="Y106" s="2"/>
      <c r="Z106" s="2"/>
    </row>
    <row r="107" spans="1:26">
      <c r="A107" s="19">
        <v>2010</v>
      </c>
      <c r="B107" s="325">
        <v>0.5981365442276001</v>
      </c>
      <c r="C107" s="521">
        <v>0.18521213531494141</v>
      </c>
      <c r="D107" s="522">
        <f>'TC2'!O107</f>
        <v>0.41711220145225525</v>
      </c>
      <c r="E107" s="319">
        <v>0.4018634557723999</v>
      </c>
      <c r="F107" s="16">
        <v>0.30470538139343262</v>
      </c>
      <c r="G107" s="16">
        <v>0.17331980168819427</v>
      </c>
      <c r="H107" s="16">
        <v>0.13851071894168854</v>
      </c>
      <c r="I107" s="16">
        <v>8.5073158144950867E-2</v>
      </c>
      <c r="J107" s="16">
        <v>4.336073249578476E-2</v>
      </c>
      <c r="K107" s="16"/>
      <c r="L107" s="56">
        <f t="shared" si="24"/>
        <v>0.22854365408420563</v>
      </c>
      <c r="M107" s="15">
        <f t="shared" si="25"/>
        <v>9.7158074378967285E-2</v>
      </c>
      <c r="N107" s="15">
        <f t="shared" si="25"/>
        <v>0.13138557970523834</v>
      </c>
      <c r="O107" s="15">
        <f t="shared" si="22"/>
        <v>8.8246643543243408E-2</v>
      </c>
      <c r="P107" s="15">
        <f t="shared" si="23"/>
        <v>3.4809082746505737E-2</v>
      </c>
      <c r="Q107" s="15">
        <f t="shared" si="23"/>
        <v>5.3437560796737671E-2</v>
      </c>
      <c r="R107" s="15">
        <f t="shared" si="23"/>
        <v>4.1712425649166107E-2</v>
      </c>
      <c r="S107" s="14">
        <f t="shared" si="23"/>
        <v>4.336073249578476E-2</v>
      </c>
      <c r="T107" s="15"/>
      <c r="U107" s="13">
        <v>0.1988682746887207</v>
      </c>
      <c r="V107" s="2"/>
      <c r="W107" s="2"/>
      <c r="X107" s="2"/>
      <c r="Y107" s="2"/>
      <c r="Z107" s="2"/>
    </row>
    <row r="108" spans="1:26">
      <c r="A108" s="19">
        <v>2011</v>
      </c>
      <c r="B108" s="1212">
        <f>B107*'TC1'!B108/'TC1'!B107</f>
        <v>0.59603718360688041</v>
      </c>
      <c r="C108" s="1213">
        <f>C107*'TC1'!C108/'TC1'!C107</f>
        <v>0.18249675686464903</v>
      </c>
      <c r="D108" s="1214">
        <f>D107*'TC1'!D108/'TC1'!D107</f>
        <v>0.41785639524459839</v>
      </c>
      <c r="E108" s="1215">
        <f>E107*'TC1'!E108/'TC1'!E107</f>
        <v>0.40411785498371489</v>
      </c>
      <c r="F108" s="1213">
        <f>F107*'TC1'!F108/'TC1'!F107</f>
        <v>0.30592058948671136</v>
      </c>
      <c r="G108" s="1213">
        <f>G107*'TC1'!G108/'TC1'!G107</f>
        <v>0.17213724765357657</v>
      </c>
      <c r="H108" s="1213">
        <f>H107*'TC1'!H108/'TC1'!H107</f>
        <v>0.13656983740169329</v>
      </c>
      <c r="I108" s="1213">
        <f>I107*'TC1'!I108/'TC1'!I107</f>
        <v>8.1700528634216618E-2</v>
      </c>
      <c r="J108" s="1213">
        <f>J107*'TC1'!J108/'TC1'!J107</f>
        <v>3.9087122489343172E-2</v>
      </c>
      <c r="K108" s="16"/>
      <c r="L108" s="56">
        <f t="shared" si="24"/>
        <v>0.23198060733013831</v>
      </c>
      <c r="M108" s="15">
        <f t="shared" si="25"/>
        <v>9.8197265497003527E-2</v>
      </c>
      <c r="N108" s="15">
        <f t="shared" si="25"/>
        <v>0.13378334183313478</v>
      </c>
      <c r="O108" s="15">
        <f t="shared" si="22"/>
        <v>9.0436719019359957E-2</v>
      </c>
      <c r="P108" s="15">
        <f t="shared" si="23"/>
        <v>3.5567410251883286E-2</v>
      </c>
      <c r="Q108" s="15">
        <f t="shared" si="23"/>
        <v>5.4869308767476671E-2</v>
      </c>
      <c r="R108" s="15">
        <f t="shared" si="23"/>
        <v>4.2613406144873446E-2</v>
      </c>
      <c r="S108" s="14">
        <f t="shared" si="23"/>
        <v>3.9087122489343172E-2</v>
      </c>
      <c r="T108" s="15"/>
      <c r="U108" s="13">
        <v>0.19628208875656128</v>
      </c>
      <c r="V108" s="2"/>
      <c r="W108" s="2"/>
      <c r="X108" s="2"/>
      <c r="Y108" s="2"/>
      <c r="Z108" s="2"/>
    </row>
    <row r="109" spans="1:26">
      <c r="A109" s="19">
        <v>2012</v>
      </c>
      <c r="B109" s="1212">
        <f>B108*'TC1'!B109/'TC1'!B108</f>
        <v>0.58521051616556852</v>
      </c>
      <c r="C109" s="1213">
        <f>C108*'TC1'!C109/'TC1'!C108</f>
        <v>0.17686001073490623</v>
      </c>
      <c r="D109" s="1214">
        <f>D108*'TC1'!D109/'TC1'!D108</f>
        <v>0.41274869441986084</v>
      </c>
      <c r="E109" s="1215">
        <f>E108*'TC1'!E109/'TC1'!E108</f>
        <v>0.41574407598642005</v>
      </c>
      <c r="F109" s="1213">
        <f>F108*'TC1'!F109/'TC1'!F108</f>
        <v>0.31724087106870424</v>
      </c>
      <c r="G109" s="1213">
        <f>G108*'TC1'!G109/'TC1'!G108</f>
        <v>0.18129199340764562</v>
      </c>
      <c r="H109" s="1213">
        <f>H108*'TC1'!H109/'TC1'!H108</f>
        <v>0.14439868346866883</v>
      </c>
      <c r="I109" s="1213">
        <f>I108*'TC1'!I109/'TC1'!I108</f>
        <v>8.7187341282300906E-2</v>
      </c>
      <c r="J109" s="1213">
        <f>J108*'TC1'!J109/'TC1'!J108</f>
        <v>4.2310087020316585E-2</v>
      </c>
      <c r="K109" s="16"/>
      <c r="L109" s="56">
        <f t="shared" si="24"/>
        <v>0.23445208257877442</v>
      </c>
      <c r="M109" s="15">
        <f t="shared" si="25"/>
        <v>9.8503204917715803E-2</v>
      </c>
      <c r="N109" s="15">
        <f t="shared" si="25"/>
        <v>0.13594887766105862</v>
      </c>
      <c r="O109" s="15">
        <f t="shared" si="22"/>
        <v>9.4104652125344718E-2</v>
      </c>
      <c r="P109" s="15">
        <f t="shared" si="23"/>
        <v>3.6893309938976798E-2</v>
      </c>
      <c r="Q109" s="15">
        <f t="shared" si="23"/>
        <v>5.7211342186367919E-2</v>
      </c>
      <c r="R109" s="15">
        <f t="shared" si="23"/>
        <v>4.4877254261984321E-2</v>
      </c>
      <c r="S109" s="14">
        <f t="shared" si="23"/>
        <v>4.2310087020316585E-2</v>
      </c>
      <c r="T109" s="15"/>
      <c r="U109" s="13">
        <v>0.19054418802261353</v>
      </c>
      <c r="V109" s="2"/>
      <c r="W109" s="2"/>
      <c r="X109" s="2"/>
      <c r="Y109" s="2"/>
      <c r="Z109" s="2"/>
    </row>
    <row r="110" spans="1:26">
      <c r="A110" s="19">
        <v>2013</v>
      </c>
      <c r="B110" s="1212">
        <f>B109*'TC1'!B110/'TC1'!B109</f>
        <v>0.59552979586296173</v>
      </c>
      <c r="C110" s="1213">
        <f>C109*'TC1'!C110/'TC1'!C109</f>
        <v>0.18070456694882414</v>
      </c>
      <c r="D110" s="1214">
        <f>D109*'TC1'!D110/'TC1'!D109</f>
        <v>0.41925075650215149</v>
      </c>
      <c r="E110" s="1215">
        <f>E109*'TC1'!E110/'TC1'!E109</f>
        <v>0.40466271350798727</v>
      </c>
      <c r="F110" s="1213">
        <f>F109*'TC1'!F110/'TC1'!F109</f>
        <v>0.30494796986977946</v>
      </c>
      <c r="G110" s="1213">
        <f>G109*'TC1'!G110/'TC1'!G109</f>
        <v>0.16688250896644885</v>
      </c>
      <c r="H110" s="1213">
        <f>H109*'TC1'!H110/'TC1'!H109</f>
        <v>0.13045745744490655</v>
      </c>
      <c r="I110" s="1213">
        <f>I109*'TC1'!I110/'TC1'!I109</f>
        <v>7.5683850064384758E-2</v>
      </c>
      <c r="J110" s="1213">
        <f>J109*'TC1'!J110/'TC1'!J109</f>
        <v>3.5884580429202763E-2</v>
      </c>
      <c r="K110" s="16"/>
      <c r="L110" s="56">
        <f t="shared" si="24"/>
        <v>0.23778020454153842</v>
      </c>
      <c r="M110" s="15">
        <f t="shared" si="25"/>
        <v>9.9714743638207815E-2</v>
      </c>
      <c r="N110" s="15">
        <f t="shared" si="25"/>
        <v>0.13806546090333061</v>
      </c>
      <c r="O110" s="15">
        <f t="shared" si="22"/>
        <v>9.1198658902064092E-2</v>
      </c>
      <c r="P110" s="15">
        <f t="shared" ref="P110:S111" si="26">G110-H110</f>
        <v>3.6425051521542295E-2</v>
      </c>
      <c r="Q110" s="15">
        <f t="shared" si="26"/>
        <v>5.4773607380521797E-2</v>
      </c>
      <c r="R110" s="15">
        <f t="shared" si="26"/>
        <v>3.9799269635181996E-2</v>
      </c>
      <c r="S110" s="14">
        <f t="shared" si="26"/>
        <v>3.5884580429202763E-2</v>
      </c>
      <c r="T110" s="15"/>
      <c r="U110" s="13">
        <v>0.1944616436958313</v>
      </c>
      <c r="V110" s="2"/>
      <c r="W110" s="2"/>
      <c r="X110" s="2"/>
      <c r="Y110" s="2"/>
      <c r="Z110" s="2"/>
    </row>
    <row r="111" spans="1:26">
      <c r="A111" s="19">
        <v>2014</v>
      </c>
      <c r="B111" s="1212">
        <f>B110*'TC1'!B111/'TC1'!B110</f>
        <v>0.59200662565734563</v>
      </c>
      <c r="C111" s="1213">
        <f>C110*'TC1'!C111/'TC1'!C110</f>
        <v>0.18034694288791783</v>
      </c>
      <c r="D111" s="1214">
        <f>D110*'TC1'!D111/'TC1'!D110</f>
        <v>0.4160098135471344</v>
      </c>
      <c r="E111" s="1215">
        <f>E110*'TC1'!E111/'TC1'!E110</f>
        <v>0.40844607119054999</v>
      </c>
      <c r="F111" s="1213">
        <f>F110*'TC1'!F111/'TC1'!F110</f>
        <v>0.30883460921516775</v>
      </c>
      <c r="G111" s="1213">
        <f>G110*'TC1'!G111/'TC1'!G110</f>
        <v>0.17036485897788456</v>
      </c>
      <c r="H111" s="1213">
        <f>H110*'TC1'!H111/'TC1'!H110</f>
        <v>0.13344787955670664</v>
      </c>
      <c r="I111" s="1213">
        <f>I110*'TC1'!I111/'TC1'!I110</f>
        <v>7.7762355641986372E-2</v>
      </c>
      <c r="J111" s="1213">
        <f>J110*'TC1'!J111/'TC1'!J110</f>
        <v>3.650447837389352E-2</v>
      </c>
      <c r="K111" s="16"/>
      <c r="L111" s="56">
        <f t="shared" si="24"/>
        <v>0.23808121221266543</v>
      </c>
      <c r="M111" s="15">
        <f t="shared" ref="M111:N111" si="27">E111-F111</f>
        <v>9.9611461975382232E-2</v>
      </c>
      <c r="N111" s="15">
        <f t="shared" si="27"/>
        <v>0.1384697502372832</v>
      </c>
      <c r="O111" s="15">
        <f t="shared" si="22"/>
        <v>9.2602503335898187E-2</v>
      </c>
      <c r="P111" s="15">
        <f t="shared" si="26"/>
        <v>3.6916979421177915E-2</v>
      </c>
      <c r="Q111" s="15">
        <f t="shared" si="26"/>
        <v>5.5685523914720272E-2</v>
      </c>
      <c r="R111" s="15">
        <f t="shared" si="26"/>
        <v>4.1257877268092852E-2</v>
      </c>
      <c r="S111" s="14">
        <f t="shared" si="26"/>
        <v>3.650447837389352E-2</v>
      </c>
      <c r="T111" s="15"/>
      <c r="U111" s="13">
        <v>0.19374823570251465</v>
      </c>
      <c r="V111" s="2"/>
      <c r="W111" s="2"/>
      <c r="X111" s="2"/>
      <c r="Y111" s="2"/>
      <c r="Z111" s="2"/>
    </row>
    <row r="112" spans="1:26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V112" s="2"/>
      <c r="W112" s="2"/>
      <c r="X112" s="2"/>
      <c r="Y112" s="2"/>
      <c r="Z112" s="2"/>
    </row>
    <row r="113" spans="1:26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V113" s="2"/>
      <c r="W113" s="2"/>
      <c r="X113" s="2"/>
      <c r="Y113" s="2"/>
      <c r="Z113" s="2"/>
    </row>
    <row r="114" spans="1:26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V114" s="2"/>
      <c r="W114" s="2"/>
      <c r="X114" s="2"/>
      <c r="Y114" s="2"/>
      <c r="Z114" s="2"/>
    </row>
    <row r="115" spans="1:26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V115" s="2"/>
      <c r="W115" s="2"/>
      <c r="X115" s="2"/>
      <c r="Y115" s="2"/>
      <c r="Z115" s="2"/>
    </row>
    <row r="116" spans="1:26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V116" s="2"/>
      <c r="W116" s="2"/>
      <c r="X116" s="2"/>
      <c r="Y116" s="2"/>
      <c r="Z116" s="2"/>
    </row>
    <row r="117" spans="1:26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6" ht="16" thickTop="1">
      <c r="B118" s="5"/>
      <c r="C118" s="5"/>
      <c r="D118" s="5"/>
      <c r="E118" s="5"/>
      <c r="F118" s="5"/>
      <c r="G118" s="5"/>
      <c r="H118" s="5"/>
    </row>
    <row r="119" spans="1:26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AD119"/>
  <sheetViews>
    <sheetView workbookViewId="0">
      <pane xSplit="1" ySplit="9" topLeftCell="B43" activePane="bottomRight" state="frozen"/>
      <selection activeCell="D32" sqref="D32"/>
      <selection pane="topRight" activeCell="D32" sqref="D32"/>
      <selection pane="bottomLeft" activeCell="D32" sqref="D32"/>
      <selection pane="bottomRight" activeCell="N59" sqref="N59"/>
    </sheetView>
  </sheetViews>
  <sheetFormatPr baseColWidth="10" defaultColWidth="10.83203125" defaultRowHeight="15" x14ac:dyDescent="0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30" width="11.5" style="1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6" thickBot="1"/>
    <row r="4" spans="1:25" s="141" customFormat="1" ht="25" customHeight="1" thickTop="1">
      <c r="A4" s="1237" t="s">
        <v>283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R6" s="50"/>
      <c r="U6" s="48"/>
      <c r="V6" s="244"/>
    </row>
    <row r="7" spans="1:25" ht="31" customHeight="1">
      <c r="A7" s="140"/>
      <c r="B7" s="139"/>
      <c r="C7" s="1242" t="s">
        <v>1060</v>
      </c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3"/>
    </row>
    <row r="8" spans="1:25" s="136" customFormat="1" ht="20" customHeight="1">
      <c r="A8" s="176"/>
      <c r="B8" s="228"/>
      <c r="C8" s="1233" t="s">
        <v>96</v>
      </c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4"/>
      <c r="Y8" s="1"/>
    </row>
    <row r="9" spans="1:25" ht="61" thickBot="1">
      <c r="A9" s="140"/>
      <c r="B9" s="252" t="s">
        <v>99</v>
      </c>
      <c r="C9" s="175" t="s">
        <v>38</v>
      </c>
      <c r="D9" s="133" t="s">
        <v>97</v>
      </c>
      <c r="E9" s="133" t="s">
        <v>98</v>
      </c>
      <c r="F9" s="838" t="s">
        <v>845</v>
      </c>
      <c r="G9" s="175" t="s">
        <v>16</v>
      </c>
      <c r="H9" s="133" t="s">
        <v>97</v>
      </c>
      <c r="I9" s="133" t="s">
        <v>98</v>
      </c>
      <c r="J9" s="838" t="s">
        <v>845</v>
      </c>
      <c r="K9" s="175" t="s">
        <v>15</v>
      </c>
      <c r="L9" s="133" t="s">
        <v>97</v>
      </c>
      <c r="M9" s="133" t="s">
        <v>98</v>
      </c>
      <c r="N9" s="838" t="s">
        <v>845</v>
      </c>
      <c r="O9" s="175" t="s">
        <v>59</v>
      </c>
      <c r="P9" s="133" t="s">
        <v>97</v>
      </c>
      <c r="Q9" s="133" t="s">
        <v>98</v>
      </c>
      <c r="R9" s="838" t="s">
        <v>845</v>
      </c>
      <c r="S9" s="174" t="s">
        <v>14</v>
      </c>
      <c r="T9" s="133" t="s">
        <v>97</v>
      </c>
      <c r="U9" s="838" t="s">
        <v>98</v>
      </c>
      <c r="V9" s="839" t="s">
        <v>845</v>
      </c>
    </row>
    <row r="10" spans="1:25">
      <c r="A10" s="166">
        <v>1913</v>
      </c>
      <c r="B10" s="246">
        <v>33.790941130059828</v>
      </c>
      <c r="C10" s="229">
        <v>1</v>
      </c>
      <c r="D10" s="132">
        <f>C10-E10</f>
        <v>0.92016198760132761</v>
      </c>
      <c r="E10" s="132">
        <v>7.9838012398672414E-2</v>
      </c>
      <c r="F10" s="125">
        <v>0</v>
      </c>
      <c r="G10" s="146">
        <f t="shared" ref="G10:G13" si="0">C10-S10</f>
        <v>0.58678731724897415</v>
      </c>
      <c r="H10" s="172">
        <f t="shared" ref="H10:H13" si="1">D10-T10</f>
        <v>0.53754801509829186</v>
      </c>
      <c r="I10" s="172">
        <f t="shared" ref="I10:J41" si="2">E10-U10</f>
        <v>4.9239302150682382E-2</v>
      </c>
      <c r="J10" s="172">
        <f t="shared" si="2"/>
        <v>0</v>
      </c>
      <c r="K10" s="233"/>
      <c r="L10" s="172"/>
      <c r="M10" s="172"/>
      <c r="N10" s="172"/>
      <c r="O10" s="238"/>
      <c r="P10" s="172"/>
      <c r="Q10" s="172"/>
      <c r="R10" s="172"/>
      <c r="S10" s="146">
        <f>compopoinc!J2</f>
        <v>0.41321268275102585</v>
      </c>
      <c r="T10" s="125">
        <f>compopoinc!K2</f>
        <v>0.3826139725030358</v>
      </c>
      <c r="U10" s="125">
        <f>compopoinc!L2</f>
        <v>3.0598710247990036E-2</v>
      </c>
      <c r="V10" s="37">
        <f>compopoinc!M2</f>
        <v>0</v>
      </c>
    </row>
    <row r="11" spans="1:25">
      <c r="A11" s="166">
        <v>1914</v>
      </c>
      <c r="B11" s="246">
        <v>31.638723884142991</v>
      </c>
      <c r="C11" s="230">
        <v>1</v>
      </c>
      <c r="D11" s="125">
        <f t="shared" ref="D11:D74" si="3">C11-E11</f>
        <v>0.91957849480411114</v>
      </c>
      <c r="E11" s="125">
        <v>8.0421505195888865E-2</v>
      </c>
      <c r="F11" s="125">
        <v>0</v>
      </c>
      <c r="G11" s="146">
        <f t="shared" si="0"/>
        <v>0.58256160543374991</v>
      </c>
      <c r="H11" s="172">
        <f t="shared" si="1"/>
        <v>0.53329259880553059</v>
      </c>
      <c r="I11" s="172">
        <f t="shared" si="2"/>
        <v>4.9269006628219293E-2</v>
      </c>
      <c r="J11" s="172">
        <f t="shared" si="2"/>
        <v>0</v>
      </c>
      <c r="K11" s="233"/>
      <c r="L11" s="172"/>
      <c r="M11" s="172"/>
      <c r="N11" s="172"/>
      <c r="O11" s="238"/>
      <c r="P11" s="172"/>
      <c r="Q11" s="172"/>
      <c r="R11" s="172"/>
      <c r="S11" s="146">
        <f>compopoinc!J3</f>
        <v>0.41743839456625004</v>
      </c>
      <c r="T11" s="125">
        <f>compopoinc!K3</f>
        <v>0.38628589599858049</v>
      </c>
      <c r="U11" s="125">
        <f>compopoinc!L3</f>
        <v>3.1152498567669572E-2</v>
      </c>
      <c r="V11" s="14">
        <f>compopoinc!M3</f>
        <v>0</v>
      </c>
    </row>
    <row r="12" spans="1:25">
      <c r="A12" s="166">
        <v>1915</v>
      </c>
      <c r="B12" s="246">
        <v>33.619222516301903</v>
      </c>
      <c r="C12" s="230">
        <v>1</v>
      </c>
      <c r="D12" s="125">
        <f t="shared" si="3"/>
        <v>0.91949222490500415</v>
      </c>
      <c r="E12" s="125">
        <v>8.0507775094995793E-2</v>
      </c>
      <c r="F12" s="125">
        <v>0</v>
      </c>
      <c r="G12" s="146">
        <f t="shared" si="0"/>
        <v>0.59063216393702311</v>
      </c>
      <c r="H12" s="172">
        <f t="shared" si="1"/>
        <v>0.54072906383877894</v>
      </c>
      <c r="I12" s="172">
        <f t="shared" si="2"/>
        <v>4.990310009824421E-2</v>
      </c>
      <c r="J12" s="172">
        <f t="shared" si="2"/>
        <v>0</v>
      </c>
      <c r="K12" s="233"/>
      <c r="L12" s="172"/>
      <c r="M12" s="172"/>
      <c r="N12" s="172"/>
      <c r="O12" s="238"/>
      <c r="P12" s="172"/>
      <c r="Q12" s="172"/>
      <c r="R12" s="172"/>
      <c r="S12" s="146">
        <f>compopoinc!J4</f>
        <v>0.40936783606297683</v>
      </c>
      <c r="T12" s="125">
        <f>compopoinc!K4</f>
        <v>0.37876316106622526</v>
      </c>
      <c r="U12" s="125">
        <f>compopoinc!L4</f>
        <v>3.0604674996751586E-2</v>
      </c>
      <c r="V12" s="14">
        <f>compopoinc!M4</f>
        <v>0</v>
      </c>
    </row>
    <row r="13" spans="1:25">
      <c r="A13" s="166">
        <v>1916</v>
      </c>
      <c r="B13" s="246">
        <v>42.499592278873102</v>
      </c>
      <c r="C13" s="230">
        <v>1</v>
      </c>
      <c r="D13" s="172">
        <f t="shared" si="3"/>
        <v>0.91752306298245534</v>
      </c>
      <c r="E13" s="172">
        <v>8.2476937017544619E-2</v>
      </c>
      <c r="F13" s="172">
        <v>0</v>
      </c>
      <c r="G13" s="146">
        <f t="shared" si="0"/>
        <v>0.56557586838163088</v>
      </c>
      <c r="H13" s="172">
        <f t="shared" si="1"/>
        <v>0.51637707415699641</v>
      </c>
      <c r="I13" s="172">
        <f t="shared" si="2"/>
        <v>4.9198794224634475E-2</v>
      </c>
      <c r="J13" s="172">
        <f t="shared" si="2"/>
        <v>0</v>
      </c>
      <c r="K13" s="233"/>
      <c r="L13" s="172"/>
      <c r="M13" s="172"/>
      <c r="N13" s="172"/>
      <c r="O13" s="238"/>
      <c r="P13" s="172"/>
      <c r="Q13" s="172"/>
      <c r="R13" s="172"/>
      <c r="S13" s="146">
        <f>compopoinc!J5</f>
        <v>0.43442413161836912</v>
      </c>
      <c r="T13" s="125">
        <f>compopoinc!K5</f>
        <v>0.40114598882545899</v>
      </c>
      <c r="U13" s="125">
        <f>compopoinc!L5</f>
        <v>3.3278142792910144E-2</v>
      </c>
      <c r="V13" s="14">
        <f>compopoinc!M5</f>
        <v>0</v>
      </c>
    </row>
    <row r="14" spans="1:25">
      <c r="A14" s="166">
        <v>1917</v>
      </c>
      <c r="B14" s="246">
        <v>50.782752163804346</v>
      </c>
      <c r="C14" s="230">
        <v>1</v>
      </c>
      <c r="D14" s="172">
        <f t="shared" si="3"/>
        <v>0.81067031102490239</v>
      </c>
      <c r="E14" s="172">
        <v>0.18932968897509761</v>
      </c>
      <c r="F14" s="172">
        <v>0</v>
      </c>
      <c r="G14" s="146">
        <f>C14-S14</f>
        <v>0.55839032048021831</v>
      </c>
      <c r="H14" s="172">
        <f>D14-T14</f>
        <v>0.44953313350396024</v>
      </c>
      <c r="I14" s="172">
        <f t="shared" si="2"/>
        <v>0.10885718697625814</v>
      </c>
      <c r="J14" s="172">
        <f t="shared" si="2"/>
        <v>0</v>
      </c>
      <c r="K14" s="233"/>
      <c r="L14" s="172"/>
      <c r="M14" s="172"/>
      <c r="N14" s="172"/>
      <c r="O14" s="238"/>
      <c r="P14" s="172"/>
      <c r="Q14" s="172"/>
      <c r="R14" s="172"/>
      <c r="S14" s="146">
        <f>compopoinc!J6</f>
        <v>0.44160967951978164</v>
      </c>
      <c r="T14" s="125">
        <f>compopoinc!K6</f>
        <v>0.36113717752094215</v>
      </c>
      <c r="U14" s="125">
        <f>compopoinc!L6</f>
        <v>8.0472501998839471E-2</v>
      </c>
      <c r="V14" s="14">
        <f>compopoinc!M6</f>
        <v>0</v>
      </c>
      <c r="Y14" s="3"/>
    </row>
    <row r="15" spans="1:25">
      <c r="A15" s="166">
        <v>1918</v>
      </c>
      <c r="B15" s="246">
        <v>62.686737961385724</v>
      </c>
      <c r="C15" s="230">
        <v>1</v>
      </c>
      <c r="D15" s="125">
        <f t="shared" si="3"/>
        <v>0.76538096915479858</v>
      </c>
      <c r="E15" s="125">
        <v>0.23461903084520142</v>
      </c>
      <c r="F15" s="125">
        <v>0</v>
      </c>
      <c r="G15" s="146">
        <f t="shared" ref="G15:G78" si="4">C15-S15</f>
        <v>0.58723082721130138</v>
      </c>
      <c r="H15" s="125">
        <f t="shared" ref="H15:H78" si="5">D15-T15</f>
        <v>0.44841677455350071</v>
      </c>
      <c r="I15" s="125">
        <f t="shared" si="2"/>
        <v>0.13881405265780072</v>
      </c>
      <c r="J15" s="125">
        <f t="shared" si="2"/>
        <v>0</v>
      </c>
      <c r="K15" s="234"/>
      <c r="L15" s="125"/>
      <c r="M15" s="125"/>
      <c r="N15" s="125"/>
      <c r="O15" s="239"/>
      <c r="P15" s="125"/>
      <c r="Q15" s="125"/>
      <c r="R15" s="125"/>
      <c r="S15" s="146">
        <f>compopoinc!J7</f>
        <v>0.41276917278869857</v>
      </c>
      <c r="T15" s="125">
        <f>compopoinc!K7</f>
        <v>0.31696419460129788</v>
      </c>
      <c r="U15" s="125">
        <f>compopoinc!L7</f>
        <v>9.5804978187400677E-2</v>
      </c>
      <c r="V15" s="14">
        <f>compopoinc!M7</f>
        <v>0</v>
      </c>
      <c r="Y15" s="3"/>
    </row>
    <row r="16" spans="1:25">
      <c r="A16" s="171">
        <v>1919</v>
      </c>
      <c r="B16" s="247">
        <v>69.19805065641529</v>
      </c>
      <c r="C16" s="231">
        <v>1</v>
      </c>
      <c r="D16" s="127">
        <f t="shared" si="3"/>
        <v>0.87781578441034003</v>
      </c>
      <c r="E16" s="127">
        <v>0.12218421558965992</v>
      </c>
      <c r="F16" s="127">
        <v>0</v>
      </c>
      <c r="G16" s="150">
        <f t="shared" si="4"/>
        <v>0.56655308750366595</v>
      </c>
      <c r="H16" s="127">
        <f t="shared" si="5"/>
        <v>0.49499922942974495</v>
      </c>
      <c r="I16" s="127">
        <f t="shared" si="2"/>
        <v>7.1553858073920951E-2</v>
      </c>
      <c r="J16" s="127">
        <f t="shared" si="2"/>
        <v>0</v>
      </c>
      <c r="K16" s="235"/>
      <c r="L16" s="127"/>
      <c r="M16" s="127"/>
      <c r="N16" s="127"/>
      <c r="O16" s="240"/>
      <c r="P16" s="127"/>
      <c r="Q16" s="127"/>
      <c r="R16" s="127"/>
      <c r="S16" s="150">
        <f>compopoinc!J8</f>
        <v>0.43344691249633405</v>
      </c>
      <c r="T16" s="127">
        <f>compopoinc!K8</f>
        <v>0.38281655498059508</v>
      </c>
      <c r="U16" s="127">
        <f>compopoinc!L8</f>
        <v>5.0630357515738973E-2</v>
      </c>
      <c r="V16" s="20">
        <f>compopoinc!M8</f>
        <v>0</v>
      </c>
      <c r="Y16" s="3"/>
    </row>
    <row r="17" spans="1:25">
      <c r="A17" s="166">
        <v>1920</v>
      </c>
      <c r="B17" s="246">
        <v>79.858720772879991</v>
      </c>
      <c r="C17" s="230">
        <v>1</v>
      </c>
      <c r="D17" s="125">
        <f t="shared" si="3"/>
        <v>0.92159622746368552</v>
      </c>
      <c r="E17" s="125">
        <v>7.840377253631442E-2</v>
      </c>
      <c r="F17" s="125">
        <v>0</v>
      </c>
      <c r="G17" s="146">
        <f t="shared" si="4"/>
        <v>0.58303107624524719</v>
      </c>
      <c r="H17" s="125">
        <f t="shared" si="5"/>
        <v>0.53486899764341056</v>
      </c>
      <c r="I17" s="125">
        <f t="shared" si="2"/>
        <v>4.8162078601836564E-2</v>
      </c>
      <c r="J17" s="125">
        <f t="shared" si="2"/>
        <v>0</v>
      </c>
      <c r="K17" s="234"/>
      <c r="L17" s="125"/>
      <c r="M17" s="125"/>
      <c r="N17" s="125"/>
      <c r="O17" s="239"/>
      <c r="P17" s="125"/>
      <c r="Q17" s="125"/>
      <c r="R17" s="125"/>
      <c r="S17" s="146">
        <f>compopoinc!J9</f>
        <v>0.41696892375475281</v>
      </c>
      <c r="T17" s="125">
        <f>compopoinc!K9</f>
        <v>0.38672722982027496</v>
      </c>
      <c r="U17" s="125">
        <f>compopoinc!L9</f>
        <v>3.0241693934477856E-2</v>
      </c>
      <c r="V17" s="24">
        <f>compopoinc!M9</f>
        <v>0</v>
      </c>
      <c r="Y17" s="3"/>
    </row>
    <row r="18" spans="1:25">
      <c r="A18" s="166">
        <v>1921</v>
      </c>
      <c r="B18" s="246">
        <v>63.90930183854752</v>
      </c>
      <c r="C18" s="230">
        <v>1</v>
      </c>
      <c r="D18" s="125">
        <f t="shared" si="3"/>
        <v>0.91753456862636129</v>
      </c>
      <c r="E18" s="125">
        <v>8.2465431373638751E-2</v>
      </c>
      <c r="F18" s="125">
        <v>0</v>
      </c>
      <c r="G18" s="146">
        <f t="shared" si="4"/>
        <v>0.55161814226910222</v>
      </c>
      <c r="H18" s="125">
        <f t="shared" si="5"/>
        <v>0.50347560822468018</v>
      </c>
      <c r="I18" s="125">
        <f t="shared" si="2"/>
        <v>4.8142534044422092E-2</v>
      </c>
      <c r="J18" s="125">
        <f t="shared" si="2"/>
        <v>0</v>
      </c>
      <c r="K18" s="234"/>
      <c r="L18" s="125"/>
      <c r="M18" s="125"/>
      <c r="N18" s="125"/>
      <c r="O18" s="239"/>
      <c r="P18" s="125"/>
      <c r="Q18" s="125"/>
      <c r="R18" s="125"/>
      <c r="S18" s="146">
        <f>compopoinc!J10</f>
        <v>0.44838185773089778</v>
      </c>
      <c r="T18" s="125">
        <f>compopoinc!K10</f>
        <v>0.41405896040168111</v>
      </c>
      <c r="U18" s="125">
        <f>compopoinc!L10</f>
        <v>3.4322897329216659E-2</v>
      </c>
      <c r="V18" s="14">
        <f>compopoinc!M10</f>
        <v>0</v>
      </c>
      <c r="Y18" s="3"/>
    </row>
    <row r="19" spans="1:25">
      <c r="A19" s="166">
        <v>1922</v>
      </c>
      <c r="B19" s="246">
        <v>65.350540489948813</v>
      </c>
      <c r="C19" s="230">
        <v>1</v>
      </c>
      <c r="D19" s="125">
        <f t="shared" si="3"/>
        <v>0.92227057774637566</v>
      </c>
      <c r="E19" s="125">
        <v>7.7729422253624364E-2</v>
      </c>
      <c r="F19" s="125">
        <v>0</v>
      </c>
      <c r="G19" s="146">
        <f t="shared" si="4"/>
        <v>0.56199332430367677</v>
      </c>
      <c r="H19" s="125">
        <f t="shared" si="5"/>
        <v>0.51572792220943997</v>
      </c>
      <c r="I19" s="125">
        <f t="shared" si="2"/>
        <v>4.6265402094236768E-2</v>
      </c>
      <c r="J19" s="125">
        <f t="shared" si="2"/>
        <v>0</v>
      </c>
      <c r="K19" s="234"/>
      <c r="L19" s="125"/>
      <c r="M19" s="125"/>
      <c r="N19" s="125"/>
      <c r="O19" s="239"/>
      <c r="P19" s="125"/>
      <c r="Q19" s="125"/>
      <c r="R19" s="125"/>
      <c r="S19" s="146">
        <f>compopoinc!J11</f>
        <v>0.43800667569632329</v>
      </c>
      <c r="T19" s="125">
        <f>compopoinc!K11</f>
        <v>0.40654265553693569</v>
      </c>
      <c r="U19" s="125">
        <f>compopoinc!L11</f>
        <v>3.1464020159387596E-2</v>
      </c>
      <c r="V19" s="14">
        <f>compopoinc!M11</f>
        <v>0</v>
      </c>
      <c r="Y19" s="3"/>
    </row>
    <row r="20" spans="1:25">
      <c r="A20" s="166">
        <v>1923</v>
      </c>
      <c r="B20" s="246">
        <v>77.119866204613558</v>
      </c>
      <c r="C20" s="230">
        <v>1</v>
      </c>
      <c r="D20" s="125">
        <f t="shared" si="3"/>
        <v>0.92346316077055457</v>
      </c>
      <c r="E20" s="125">
        <v>7.653683922944543E-2</v>
      </c>
      <c r="F20" s="125">
        <v>0</v>
      </c>
      <c r="G20" s="146">
        <f t="shared" si="4"/>
        <v>0.58943449399480663</v>
      </c>
      <c r="H20" s="125">
        <f t="shared" si="5"/>
        <v>0.54185850980038763</v>
      </c>
      <c r="I20" s="125">
        <f t="shared" si="2"/>
        <v>4.7575984194419114E-2</v>
      </c>
      <c r="J20" s="125">
        <f t="shared" si="2"/>
        <v>0</v>
      </c>
      <c r="K20" s="234"/>
      <c r="L20" s="125"/>
      <c r="M20" s="125"/>
      <c r="N20" s="125"/>
      <c r="O20" s="239"/>
      <c r="P20" s="125"/>
      <c r="Q20" s="125"/>
      <c r="R20" s="125"/>
      <c r="S20" s="146">
        <f>compopoinc!J12</f>
        <v>0.41056550600519331</v>
      </c>
      <c r="T20" s="125">
        <f>compopoinc!K12</f>
        <v>0.38160465097016699</v>
      </c>
      <c r="U20" s="125">
        <f>compopoinc!L12</f>
        <v>2.8960855035026316E-2</v>
      </c>
      <c r="V20" s="14">
        <f>compopoinc!M12</f>
        <v>0</v>
      </c>
      <c r="Y20" s="3"/>
    </row>
    <row r="21" spans="1:25">
      <c r="A21" s="166">
        <v>1924</v>
      </c>
      <c r="B21" s="246">
        <v>77.846420135420132</v>
      </c>
      <c r="C21" s="230">
        <v>1</v>
      </c>
      <c r="D21" s="125">
        <f t="shared" si="3"/>
        <v>0.92808402318583161</v>
      </c>
      <c r="E21" s="125">
        <v>7.1915976814168378E-2</v>
      </c>
      <c r="F21" s="125">
        <v>0</v>
      </c>
      <c r="G21" s="146">
        <f t="shared" si="4"/>
        <v>0.56803063564510725</v>
      </c>
      <c r="H21" s="125">
        <f t="shared" si="5"/>
        <v>0.52453451312281729</v>
      </c>
      <c r="I21" s="125">
        <f t="shared" si="2"/>
        <v>4.3496122522290029E-2</v>
      </c>
      <c r="J21" s="125">
        <f t="shared" si="2"/>
        <v>0</v>
      </c>
      <c r="K21" s="234"/>
      <c r="L21" s="125"/>
      <c r="M21" s="125"/>
      <c r="N21" s="125"/>
      <c r="O21" s="239"/>
      <c r="P21" s="125"/>
      <c r="Q21" s="125"/>
      <c r="R21" s="125"/>
      <c r="S21" s="146">
        <f>compopoinc!J13</f>
        <v>0.43196936435489269</v>
      </c>
      <c r="T21" s="125">
        <f>compopoinc!K13</f>
        <v>0.40354951006301432</v>
      </c>
      <c r="U21" s="125">
        <f>compopoinc!L13</f>
        <v>2.8419854291878349E-2</v>
      </c>
      <c r="V21" s="14">
        <f>compopoinc!M13</f>
        <v>0</v>
      </c>
      <c r="Y21" s="3"/>
    </row>
    <row r="22" spans="1:25">
      <c r="A22" s="166">
        <v>1925</v>
      </c>
      <c r="B22" s="246">
        <v>82.069410981600754</v>
      </c>
      <c r="C22" s="230">
        <v>1</v>
      </c>
      <c r="D22" s="125">
        <f t="shared" si="3"/>
        <v>0.92264146143361536</v>
      </c>
      <c r="E22" s="125">
        <v>7.7358538566384666E-2</v>
      </c>
      <c r="F22" s="125">
        <v>0</v>
      </c>
      <c r="G22" s="146">
        <f t="shared" si="4"/>
        <v>0.55161937870199507</v>
      </c>
      <c r="H22" s="125">
        <f t="shared" si="5"/>
        <v>0.50617117166778347</v>
      </c>
      <c r="I22" s="125">
        <f t="shared" si="2"/>
        <v>4.54482070342117E-2</v>
      </c>
      <c r="J22" s="125">
        <f t="shared" si="2"/>
        <v>0</v>
      </c>
      <c r="K22" s="234"/>
      <c r="L22" s="125"/>
      <c r="M22" s="125"/>
      <c r="N22" s="125"/>
      <c r="O22" s="239"/>
      <c r="P22" s="125"/>
      <c r="Q22" s="125"/>
      <c r="R22" s="125"/>
      <c r="S22" s="146">
        <f>compopoinc!J14</f>
        <v>0.44838062129800493</v>
      </c>
      <c r="T22" s="125">
        <f>compopoinc!K14</f>
        <v>0.41647028976583195</v>
      </c>
      <c r="U22" s="125">
        <f>compopoinc!L14</f>
        <v>3.1910331532172966E-2</v>
      </c>
      <c r="V22" s="14">
        <f>compopoinc!M14</f>
        <v>0</v>
      </c>
      <c r="Y22" s="3"/>
    </row>
    <row r="23" spans="1:25">
      <c r="A23" s="166">
        <v>1926</v>
      </c>
      <c r="B23" s="246">
        <v>87.874723504475824</v>
      </c>
      <c r="C23" s="230">
        <v>1</v>
      </c>
      <c r="D23" s="125">
        <f t="shared" si="3"/>
        <v>0.9231540102254725</v>
      </c>
      <c r="E23" s="125">
        <v>7.6845989774527557E-2</v>
      </c>
      <c r="F23" s="125">
        <v>0</v>
      </c>
      <c r="G23" s="146">
        <f t="shared" si="4"/>
        <v>0.54828523230068971</v>
      </c>
      <c r="H23" s="125">
        <f t="shared" si="5"/>
        <v>0.50330453106083262</v>
      </c>
      <c r="I23" s="125">
        <f t="shared" si="2"/>
        <v>4.4980701239857118E-2</v>
      </c>
      <c r="J23" s="125">
        <f t="shared" si="2"/>
        <v>0</v>
      </c>
      <c r="K23" s="234"/>
      <c r="L23" s="125"/>
      <c r="M23" s="125"/>
      <c r="N23" s="125"/>
      <c r="O23" s="239"/>
      <c r="P23" s="125"/>
      <c r="Q23" s="125"/>
      <c r="R23" s="125"/>
      <c r="S23" s="146">
        <f>compopoinc!J15</f>
        <v>0.45171476769931029</v>
      </c>
      <c r="T23" s="125">
        <f>compopoinc!K15</f>
        <v>0.41984947916463988</v>
      </c>
      <c r="U23" s="125">
        <f>compopoinc!L15</f>
        <v>3.1865288534670438E-2</v>
      </c>
      <c r="V23" s="14">
        <f>compopoinc!M15</f>
        <v>0</v>
      </c>
      <c r="Y23" s="3"/>
    </row>
    <row r="24" spans="1:25">
      <c r="A24" s="166">
        <v>1927</v>
      </c>
      <c r="B24" s="246">
        <v>86.290216476027922</v>
      </c>
      <c r="C24" s="230">
        <v>1</v>
      </c>
      <c r="D24" s="125">
        <f t="shared" si="3"/>
        <v>0.92831717034090921</v>
      </c>
      <c r="E24" s="125">
        <v>7.1682829659090758E-2</v>
      </c>
      <c r="F24" s="125">
        <v>0</v>
      </c>
      <c r="G24" s="146">
        <f t="shared" si="4"/>
        <v>0.55496666580720255</v>
      </c>
      <c r="H24" s="125">
        <f t="shared" si="5"/>
        <v>0.51235847431013015</v>
      </c>
      <c r="I24" s="125">
        <f t="shared" si="2"/>
        <v>4.2608191497072498E-2</v>
      </c>
      <c r="J24" s="125">
        <f t="shared" si="2"/>
        <v>0</v>
      </c>
      <c r="K24" s="234"/>
      <c r="L24" s="125"/>
      <c r="M24" s="125"/>
      <c r="N24" s="125"/>
      <c r="O24" s="239"/>
      <c r="P24" s="125"/>
      <c r="Q24" s="125"/>
      <c r="R24" s="125"/>
      <c r="S24" s="146">
        <f>compopoinc!J16</f>
        <v>0.44503333419279739</v>
      </c>
      <c r="T24" s="125">
        <f>compopoinc!K16</f>
        <v>0.41595869603077912</v>
      </c>
      <c r="U24" s="125">
        <f>compopoinc!L16</f>
        <v>2.907463816201826E-2</v>
      </c>
      <c r="V24" s="14">
        <f>compopoinc!M16</f>
        <v>0</v>
      </c>
      <c r="Y24" s="3"/>
    </row>
    <row r="25" spans="1:25">
      <c r="A25" s="166">
        <v>1928</v>
      </c>
      <c r="B25" s="246">
        <v>88.042972199883394</v>
      </c>
      <c r="C25" s="230">
        <v>1</v>
      </c>
      <c r="D25" s="125">
        <f t="shared" si="3"/>
        <v>0.92353962519530053</v>
      </c>
      <c r="E25" s="125">
        <v>7.6460374804699499E-2</v>
      </c>
      <c r="F25" s="125">
        <v>0</v>
      </c>
      <c r="G25" s="146">
        <f t="shared" si="4"/>
        <v>0.54281826873826922</v>
      </c>
      <c r="H25" s="125">
        <f t="shared" si="5"/>
        <v>0.49845009515145328</v>
      </c>
      <c r="I25" s="125">
        <f t="shared" si="2"/>
        <v>4.4368173586816023E-2</v>
      </c>
      <c r="J25" s="125">
        <f t="shared" si="2"/>
        <v>0</v>
      </c>
      <c r="K25" s="234"/>
      <c r="L25" s="125"/>
      <c r="M25" s="125"/>
      <c r="N25" s="125"/>
      <c r="O25" s="239"/>
      <c r="P25" s="125"/>
      <c r="Q25" s="125"/>
      <c r="R25" s="125"/>
      <c r="S25" s="146">
        <f>compopoinc!J17</f>
        <v>0.45718173126173073</v>
      </c>
      <c r="T25" s="125">
        <f>compopoinc!K17</f>
        <v>0.42508953004384725</v>
      </c>
      <c r="U25" s="125">
        <f>compopoinc!L17</f>
        <v>3.2092201217883476E-2</v>
      </c>
      <c r="V25" s="14">
        <f>compopoinc!M17</f>
        <v>0</v>
      </c>
      <c r="Y25" s="3"/>
    </row>
    <row r="26" spans="1:25">
      <c r="A26" s="166">
        <v>1929</v>
      </c>
      <c r="B26" s="246">
        <v>94.100000000000009</v>
      </c>
      <c r="C26" s="230">
        <v>1</v>
      </c>
      <c r="D26" s="125">
        <f t="shared" si="3"/>
        <v>0.92029755579171091</v>
      </c>
      <c r="E26" s="125">
        <v>7.970244420828905E-2</v>
      </c>
      <c r="F26" s="125">
        <v>0</v>
      </c>
      <c r="G26" s="146">
        <f t="shared" si="4"/>
        <v>0.55896122624517608</v>
      </c>
      <c r="H26" s="125">
        <f t="shared" si="5"/>
        <v>0.51113611066098508</v>
      </c>
      <c r="I26" s="125">
        <f t="shared" si="2"/>
        <v>4.7825115584190968E-2</v>
      </c>
      <c r="J26" s="125">
        <f t="shared" si="2"/>
        <v>0</v>
      </c>
      <c r="K26" s="234"/>
      <c r="L26" s="125"/>
      <c r="M26" s="125"/>
      <c r="N26" s="125"/>
      <c r="O26" s="239"/>
      <c r="P26" s="125"/>
      <c r="Q26" s="125"/>
      <c r="R26" s="125"/>
      <c r="S26" s="146">
        <f>compopoinc!J18</f>
        <v>0.44103877375482392</v>
      </c>
      <c r="T26" s="125">
        <f>compopoinc!K18</f>
        <v>0.40916144513072583</v>
      </c>
      <c r="U26" s="125">
        <f>compopoinc!L18</f>
        <v>3.1877328624098082E-2</v>
      </c>
      <c r="V26" s="20">
        <f>compopoinc!M18</f>
        <v>0</v>
      </c>
      <c r="Y26" s="3"/>
    </row>
    <row r="27" spans="1:25">
      <c r="A27" s="170">
        <v>1930</v>
      </c>
      <c r="B27" s="248">
        <v>83.2</v>
      </c>
      <c r="C27" s="232">
        <v>1</v>
      </c>
      <c r="D27" s="129">
        <f t="shared" si="3"/>
        <v>0.90504807692307687</v>
      </c>
      <c r="E27" s="129">
        <v>9.4951923076923073E-2</v>
      </c>
      <c r="F27" s="129">
        <v>0</v>
      </c>
      <c r="G27" s="157">
        <f t="shared" si="4"/>
        <v>0.5758571116152541</v>
      </c>
      <c r="H27" s="129">
        <f t="shared" si="5"/>
        <v>0.51722766818786015</v>
      </c>
      <c r="I27" s="129">
        <f t="shared" si="2"/>
        <v>5.8629443427393894E-2</v>
      </c>
      <c r="J27" s="129">
        <f t="shared" si="2"/>
        <v>0</v>
      </c>
      <c r="K27" s="236"/>
      <c r="L27" s="129"/>
      <c r="M27" s="129"/>
      <c r="N27" s="129"/>
      <c r="O27" s="241"/>
      <c r="P27" s="129"/>
      <c r="Q27" s="129"/>
      <c r="R27" s="129"/>
      <c r="S27" s="157">
        <f>compopoinc!J19</f>
        <v>0.4241428883847459</v>
      </c>
      <c r="T27" s="129">
        <f>compopoinc!K19</f>
        <v>0.38782040873521673</v>
      </c>
      <c r="U27" s="129">
        <f>compopoinc!L19</f>
        <v>3.6322479649529178E-2</v>
      </c>
      <c r="V27" s="24">
        <f>compopoinc!M19</f>
        <v>0</v>
      </c>
      <c r="Y27" s="3"/>
    </row>
    <row r="28" spans="1:25">
      <c r="A28" s="166">
        <v>1931</v>
      </c>
      <c r="B28" s="246">
        <v>67.7</v>
      </c>
      <c r="C28" s="230">
        <v>1</v>
      </c>
      <c r="D28" s="125">
        <f t="shared" si="3"/>
        <v>0.86706056129985232</v>
      </c>
      <c r="E28" s="125">
        <v>0.13293943870014771</v>
      </c>
      <c r="F28" s="125">
        <v>0</v>
      </c>
      <c r="G28" s="146">
        <f t="shared" si="4"/>
        <v>0.59203271099598398</v>
      </c>
      <c r="H28" s="125">
        <f t="shared" si="5"/>
        <v>0.50476606897255583</v>
      </c>
      <c r="I28" s="125">
        <f t="shared" si="2"/>
        <v>8.7266642023428126E-2</v>
      </c>
      <c r="J28" s="125">
        <f t="shared" si="2"/>
        <v>0</v>
      </c>
      <c r="K28" s="234"/>
      <c r="L28" s="125"/>
      <c r="M28" s="125"/>
      <c r="N28" s="125"/>
      <c r="O28" s="239"/>
      <c r="P28" s="125"/>
      <c r="Q28" s="125"/>
      <c r="R28" s="125"/>
      <c r="S28" s="146">
        <f>compopoinc!J20</f>
        <v>0.40796728900401608</v>
      </c>
      <c r="T28" s="125">
        <f>compopoinc!K20</f>
        <v>0.36229449232729649</v>
      </c>
      <c r="U28" s="125">
        <f>compopoinc!L20</f>
        <v>4.5672796676719578E-2</v>
      </c>
      <c r="V28" s="14">
        <f>compopoinc!M20</f>
        <v>0</v>
      </c>
      <c r="Y28" s="3"/>
    </row>
    <row r="29" spans="1:25">
      <c r="A29" s="166">
        <v>1932</v>
      </c>
      <c r="B29" s="246">
        <v>51.300000000000004</v>
      </c>
      <c r="C29" s="230">
        <v>1</v>
      </c>
      <c r="D29" s="125">
        <f t="shared" si="3"/>
        <v>0.84405458089668617</v>
      </c>
      <c r="E29" s="125">
        <v>0.15594541910331383</v>
      </c>
      <c r="F29" s="125">
        <v>0</v>
      </c>
      <c r="G29" s="146">
        <f t="shared" si="4"/>
        <v>0.58045231998355962</v>
      </c>
      <c r="H29" s="125">
        <f t="shared" si="5"/>
        <v>0.4814769166359209</v>
      </c>
      <c r="I29" s="125">
        <f t="shared" si="2"/>
        <v>9.8975403347638713E-2</v>
      </c>
      <c r="J29" s="125">
        <f t="shared" si="2"/>
        <v>0</v>
      </c>
      <c r="K29" s="234"/>
      <c r="L29" s="125"/>
      <c r="M29" s="125"/>
      <c r="N29" s="125"/>
      <c r="O29" s="239"/>
      <c r="P29" s="125"/>
      <c r="Q29" s="125"/>
      <c r="R29" s="125"/>
      <c r="S29" s="146">
        <f>compopoinc!J21</f>
        <v>0.41954768001644038</v>
      </c>
      <c r="T29" s="125">
        <f>compopoinc!K21</f>
        <v>0.36257766426076526</v>
      </c>
      <c r="U29" s="125">
        <f>compopoinc!L21</f>
        <v>5.6970015755675119E-2</v>
      </c>
      <c r="V29" s="14">
        <f>compopoinc!M21</f>
        <v>0</v>
      </c>
      <c r="Y29" s="3"/>
    </row>
    <row r="30" spans="1:25">
      <c r="A30" s="166">
        <v>1933</v>
      </c>
      <c r="B30" s="246">
        <v>49.000000000000007</v>
      </c>
      <c r="C30" s="230">
        <v>1</v>
      </c>
      <c r="D30" s="125">
        <f t="shared" si="3"/>
        <v>0.83265306122448979</v>
      </c>
      <c r="E30" s="125">
        <v>0.16734693877551021</v>
      </c>
      <c r="F30" s="125">
        <v>0</v>
      </c>
      <c r="G30" s="146">
        <f t="shared" si="4"/>
        <v>0.57647560347606819</v>
      </c>
      <c r="H30" s="125">
        <f t="shared" si="5"/>
        <v>0.47055028908424756</v>
      </c>
      <c r="I30" s="125">
        <f t="shared" si="2"/>
        <v>0.10592531439182065</v>
      </c>
      <c r="J30" s="125">
        <f t="shared" si="2"/>
        <v>0</v>
      </c>
      <c r="K30" s="234"/>
      <c r="L30" s="125"/>
      <c r="M30" s="125"/>
      <c r="N30" s="125"/>
      <c r="O30" s="239"/>
      <c r="P30" s="125"/>
      <c r="Q30" s="125"/>
      <c r="R30" s="125"/>
      <c r="S30" s="146">
        <f>compopoinc!J22</f>
        <v>0.42352439652393181</v>
      </c>
      <c r="T30" s="125">
        <f>compopoinc!K22</f>
        <v>0.36210277214024222</v>
      </c>
      <c r="U30" s="125">
        <f>compopoinc!L22</f>
        <v>6.1421624383689567E-2</v>
      </c>
      <c r="V30" s="14">
        <f>compopoinc!M22</f>
        <v>0</v>
      </c>
      <c r="Y30" s="3"/>
    </row>
    <row r="31" spans="1:25">
      <c r="A31" s="166">
        <v>1934</v>
      </c>
      <c r="B31" s="246">
        <v>58.300000000000011</v>
      </c>
      <c r="C31" s="230">
        <v>1</v>
      </c>
      <c r="D31" s="125">
        <f t="shared" si="3"/>
        <v>0.83876500857632941</v>
      </c>
      <c r="E31" s="125">
        <v>0.16123499142367065</v>
      </c>
      <c r="F31" s="125">
        <v>0</v>
      </c>
      <c r="G31" s="146">
        <f t="shared" si="4"/>
        <v>0.55003344896079209</v>
      </c>
      <c r="H31" s="125">
        <f t="shared" si="5"/>
        <v>0.45226680896235782</v>
      </c>
      <c r="I31" s="125">
        <f t="shared" si="2"/>
        <v>9.7766639998434365E-2</v>
      </c>
      <c r="J31" s="125">
        <f t="shared" si="2"/>
        <v>0</v>
      </c>
      <c r="K31" s="234"/>
      <c r="L31" s="125"/>
      <c r="M31" s="125"/>
      <c r="N31" s="125"/>
      <c r="O31" s="239"/>
      <c r="P31" s="125"/>
      <c r="Q31" s="125"/>
      <c r="R31" s="125"/>
      <c r="S31" s="146">
        <f>compopoinc!J23</f>
        <v>0.44996655103920785</v>
      </c>
      <c r="T31" s="125">
        <f>compopoinc!K23</f>
        <v>0.38649819961397158</v>
      </c>
      <c r="U31" s="125">
        <f>compopoinc!L23</f>
        <v>6.3468351425236283E-2</v>
      </c>
      <c r="V31" s="14">
        <f>compopoinc!M23</f>
        <v>0</v>
      </c>
      <c r="Y31" s="3"/>
    </row>
    <row r="32" spans="1:25">
      <c r="A32" s="166">
        <v>1935</v>
      </c>
      <c r="B32" s="246">
        <v>66.299999999999983</v>
      </c>
      <c r="C32" s="230">
        <v>1</v>
      </c>
      <c r="D32" s="125">
        <f t="shared" si="3"/>
        <v>0.85218702865761686</v>
      </c>
      <c r="E32" s="125">
        <v>0.14781297134238316</v>
      </c>
      <c r="F32" s="125">
        <v>0</v>
      </c>
      <c r="G32" s="146">
        <f t="shared" si="4"/>
        <v>0.55907066394178817</v>
      </c>
      <c r="H32" s="125">
        <f t="shared" si="5"/>
        <v>0.46739136871983078</v>
      </c>
      <c r="I32" s="125">
        <f t="shared" si="2"/>
        <v>9.1679295221957391E-2</v>
      </c>
      <c r="J32" s="125">
        <f t="shared" si="2"/>
        <v>0</v>
      </c>
      <c r="K32" s="234"/>
      <c r="L32" s="125"/>
      <c r="M32" s="125"/>
      <c r="N32" s="125"/>
      <c r="O32" s="239"/>
      <c r="P32" s="125"/>
      <c r="Q32" s="125"/>
      <c r="R32" s="125"/>
      <c r="S32" s="146">
        <f>compopoinc!J24</f>
        <v>0.44092933605821188</v>
      </c>
      <c r="T32" s="125">
        <f>compopoinc!K24</f>
        <v>0.38479565993778608</v>
      </c>
      <c r="U32" s="125">
        <f>compopoinc!L24</f>
        <v>5.6133676120425774E-2</v>
      </c>
      <c r="V32" s="14">
        <f>compopoinc!M24</f>
        <v>0</v>
      </c>
      <c r="Y32" s="3"/>
    </row>
    <row r="33" spans="1:25">
      <c r="A33" s="166">
        <v>1936</v>
      </c>
      <c r="B33" s="246">
        <v>75.099999999999994</v>
      </c>
      <c r="C33" s="230">
        <v>1</v>
      </c>
      <c r="D33" s="125">
        <f t="shared" si="3"/>
        <v>0.84287616511318242</v>
      </c>
      <c r="E33" s="125">
        <v>0.15712383488681758</v>
      </c>
      <c r="F33" s="125">
        <v>0</v>
      </c>
      <c r="G33" s="146">
        <f t="shared" si="4"/>
        <v>0.55673747746418911</v>
      </c>
      <c r="H33" s="125">
        <f t="shared" si="5"/>
        <v>0.45664756054295219</v>
      </c>
      <c r="I33" s="125">
        <f t="shared" si="2"/>
        <v>0.10008991692123695</v>
      </c>
      <c r="J33" s="125">
        <f t="shared" si="2"/>
        <v>0</v>
      </c>
      <c r="K33" s="234"/>
      <c r="L33" s="125"/>
      <c r="M33" s="125"/>
      <c r="N33" s="125"/>
      <c r="O33" s="239"/>
      <c r="P33" s="125"/>
      <c r="Q33" s="125"/>
      <c r="R33" s="125"/>
      <c r="S33" s="146">
        <f>compopoinc!J25</f>
        <v>0.44326252253581089</v>
      </c>
      <c r="T33" s="125">
        <f>compopoinc!K25</f>
        <v>0.38622860457023023</v>
      </c>
      <c r="U33" s="125">
        <f>compopoinc!L25</f>
        <v>5.703391796558064E-2</v>
      </c>
      <c r="V33" s="14">
        <f>compopoinc!M25</f>
        <v>0</v>
      </c>
      <c r="Y33" s="3"/>
    </row>
    <row r="34" spans="1:25">
      <c r="A34" s="166">
        <v>1937</v>
      </c>
      <c r="B34" s="246">
        <v>83.600999999999971</v>
      </c>
      <c r="C34" s="230">
        <v>1</v>
      </c>
      <c r="D34" s="125">
        <f t="shared" si="3"/>
        <v>0.87080298082558816</v>
      </c>
      <c r="E34" s="125">
        <v>0.12919701917441184</v>
      </c>
      <c r="F34" s="125">
        <v>0</v>
      </c>
      <c r="G34" s="146">
        <f t="shared" si="4"/>
        <v>0.56011113186253192</v>
      </c>
      <c r="H34" s="125">
        <f t="shared" si="5"/>
        <v>0.48061990009754396</v>
      </c>
      <c r="I34" s="125">
        <f t="shared" si="2"/>
        <v>7.949123176498793E-2</v>
      </c>
      <c r="J34" s="125">
        <f t="shared" si="2"/>
        <v>0</v>
      </c>
      <c r="K34" s="234"/>
      <c r="L34" s="125"/>
      <c r="M34" s="125"/>
      <c r="N34" s="125"/>
      <c r="O34" s="239"/>
      <c r="P34" s="125"/>
      <c r="Q34" s="125"/>
      <c r="R34" s="125"/>
      <c r="S34" s="146">
        <f>compopoinc!J26</f>
        <v>0.43988886813746808</v>
      </c>
      <c r="T34" s="125">
        <f>compopoinc!K26</f>
        <v>0.3901830807280442</v>
      </c>
      <c r="U34" s="125">
        <f>compopoinc!L26</f>
        <v>4.9705787409423906E-2</v>
      </c>
      <c r="V34" s="14">
        <f>compopoinc!M26</f>
        <v>0</v>
      </c>
      <c r="Y34" s="3"/>
    </row>
    <row r="35" spans="1:25">
      <c r="A35" s="166">
        <v>1938</v>
      </c>
      <c r="B35" s="246">
        <v>77.209999999999994</v>
      </c>
      <c r="C35" s="230">
        <v>1</v>
      </c>
      <c r="D35" s="125">
        <f t="shared" si="3"/>
        <v>0.84445020075119803</v>
      </c>
      <c r="E35" s="125">
        <v>0.15554979924880197</v>
      </c>
      <c r="F35" s="125">
        <v>0</v>
      </c>
      <c r="G35" s="146">
        <f t="shared" si="4"/>
        <v>0.56289648452730756</v>
      </c>
      <c r="H35" s="125">
        <f t="shared" si="5"/>
        <v>0.46412516214488797</v>
      </c>
      <c r="I35" s="125">
        <f t="shared" si="2"/>
        <v>9.8771322382419563E-2</v>
      </c>
      <c r="J35" s="125">
        <f t="shared" si="2"/>
        <v>0</v>
      </c>
      <c r="K35" s="234"/>
      <c r="L35" s="125"/>
      <c r="M35" s="125"/>
      <c r="N35" s="125"/>
      <c r="O35" s="239"/>
      <c r="P35" s="125"/>
      <c r="Q35" s="125"/>
      <c r="R35" s="125"/>
      <c r="S35" s="146">
        <f>compopoinc!J27</f>
        <v>0.43710351547269244</v>
      </c>
      <c r="T35" s="125">
        <f>compopoinc!K27</f>
        <v>0.38032503860631006</v>
      </c>
      <c r="U35" s="125">
        <f>compopoinc!L27</f>
        <v>5.6778476866382405E-2</v>
      </c>
      <c r="V35" s="14">
        <f>compopoinc!M27</f>
        <v>0</v>
      </c>
      <c r="Y35" s="3"/>
    </row>
    <row r="36" spans="1:25">
      <c r="A36" s="168">
        <v>1939</v>
      </c>
      <c r="B36" s="247">
        <v>82.413999999999973</v>
      </c>
      <c r="C36" s="231">
        <v>1</v>
      </c>
      <c r="D36" s="127">
        <f t="shared" si="3"/>
        <v>0.84573009440143665</v>
      </c>
      <c r="E36" s="127">
        <v>0.15426990559856338</v>
      </c>
      <c r="F36" s="127">
        <v>0</v>
      </c>
      <c r="G36" s="150">
        <f t="shared" si="4"/>
        <v>0.54445648560708082</v>
      </c>
      <c r="H36" s="127">
        <f t="shared" si="5"/>
        <v>0.44939506622232406</v>
      </c>
      <c r="I36" s="127">
        <f t="shared" si="2"/>
        <v>9.5061419384756776E-2</v>
      </c>
      <c r="J36" s="127">
        <f t="shared" si="2"/>
        <v>0</v>
      </c>
      <c r="K36" s="235"/>
      <c r="L36" s="127"/>
      <c r="M36" s="127"/>
      <c r="N36" s="127"/>
      <c r="O36" s="240"/>
      <c r="P36" s="127"/>
      <c r="Q36" s="127"/>
      <c r="R36" s="127"/>
      <c r="S36" s="150">
        <f>compopoinc!J28</f>
        <v>0.45554351439291918</v>
      </c>
      <c r="T36" s="127">
        <f>compopoinc!K28</f>
        <v>0.39633502817911259</v>
      </c>
      <c r="U36" s="127">
        <f>compopoinc!L28</f>
        <v>5.9208486213806602E-2</v>
      </c>
      <c r="V36" s="20">
        <f>compopoinc!M28</f>
        <v>0</v>
      </c>
      <c r="Y36" s="3"/>
    </row>
    <row r="37" spans="1:25">
      <c r="A37" s="166">
        <v>1940</v>
      </c>
      <c r="B37" s="246">
        <v>91.435000000000002</v>
      </c>
      <c r="C37" s="230">
        <v>1</v>
      </c>
      <c r="D37" s="125">
        <f t="shared" si="3"/>
        <v>0.85306501886586106</v>
      </c>
      <c r="E37" s="125">
        <v>0.146934981134139</v>
      </c>
      <c r="F37" s="125">
        <v>0</v>
      </c>
      <c r="G37" s="146">
        <f t="shared" si="4"/>
        <v>0.5434013105655906</v>
      </c>
      <c r="H37" s="125">
        <f t="shared" si="5"/>
        <v>0.45301347939337733</v>
      </c>
      <c r="I37" s="125">
        <f t="shared" si="2"/>
        <v>9.0387831172213245E-2</v>
      </c>
      <c r="J37" s="125">
        <f t="shared" si="2"/>
        <v>0</v>
      </c>
      <c r="K37" s="234"/>
      <c r="L37" s="125"/>
      <c r="M37" s="125"/>
      <c r="N37" s="125"/>
      <c r="O37" s="239"/>
      <c r="P37" s="125"/>
      <c r="Q37" s="125"/>
      <c r="R37" s="125"/>
      <c r="S37" s="146">
        <f>compopoinc!J29</f>
        <v>0.45659868943440945</v>
      </c>
      <c r="T37" s="125">
        <f>compopoinc!K29</f>
        <v>0.40005153947248373</v>
      </c>
      <c r="U37" s="125">
        <f>compopoinc!L29</f>
        <v>5.6547149961925745E-2</v>
      </c>
      <c r="V37" s="24">
        <f>compopoinc!M29</f>
        <v>0</v>
      </c>
      <c r="Y37" s="3"/>
    </row>
    <row r="38" spans="1:25">
      <c r="A38" s="166">
        <v>1941</v>
      </c>
      <c r="B38" s="246">
        <v>117.28799999999998</v>
      </c>
      <c r="C38" s="230">
        <v>1</v>
      </c>
      <c r="D38" s="125">
        <f t="shared" si="3"/>
        <v>0.83555009890184839</v>
      </c>
      <c r="E38" s="125">
        <v>0.16444990109815158</v>
      </c>
      <c r="F38" s="125">
        <v>0</v>
      </c>
      <c r="G38" s="146">
        <f t="shared" si="4"/>
        <v>0.56093813757635036</v>
      </c>
      <c r="H38" s="125">
        <f t="shared" si="5"/>
        <v>0.46109242400037009</v>
      </c>
      <c r="I38" s="125">
        <f t="shared" si="2"/>
        <v>9.9845713575980238E-2</v>
      </c>
      <c r="J38" s="125">
        <f t="shared" si="2"/>
        <v>0</v>
      </c>
      <c r="K38" s="234"/>
      <c r="L38" s="125"/>
      <c r="M38" s="125"/>
      <c r="N38" s="125"/>
      <c r="O38" s="239"/>
      <c r="P38" s="125"/>
      <c r="Q38" s="125"/>
      <c r="R38" s="125"/>
      <c r="S38" s="146">
        <f>compopoinc!J30</f>
        <v>0.43906186242364964</v>
      </c>
      <c r="T38" s="125">
        <f>compopoinc!K30</f>
        <v>0.3744576749014783</v>
      </c>
      <c r="U38" s="125">
        <f>compopoinc!L30</f>
        <v>6.4604187522171341E-2</v>
      </c>
      <c r="V38" s="14">
        <f>compopoinc!M30</f>
        <v>0</v>
      </c>
      <c r="Y38" s="3"/>
    </row>
    <row r="39" spans="1:25">
      <c r="A39" s="166">
        <v>1942</v>
      </c>
      <c r="B39" s="246">
        <v>152.43099999999998</v>
      </c>
      <c r="C39" s="230">
        <v>1</v>
      </c>
      <c r="D39" s="125">
        <f t="shared" si="3"/>
        <v>0.74525523023531948</v>
      </c>
      <c r="E39" s="125">
        <v>0.25474476976468047</v>
      </c>
      <c r="F39" s="125">
        <v>0</v>
      </c>
      <c r="G39" s="146">
        <f t="shared" si="4"/>
        <v>0.6046272857804913</v>
      </c>
      <c r="H39" s="125">
        <f t="shared" si="5"/>
        <v>0.44416414817159944</v>
      </c>
      <c r="I39" s="125">
        <f t="shared" si="2"/>
        <v>0.16046313760889189</v>
      </c>
      <c r="J39" s="125">
        <f t="shared" si="2"/>
        <v>0</v>
      </c>
      <c r="K39" s="234"/>
      <c r="L39" s="125"/>
      <c r="M39" s="125"/>
      <c r="N39" s="125"/>
      <c r="O39" s="239"/>
      <c r="P39" s="125"/>
      <c r="Q39" s="125"/>
      <c r="R39" s="125"/>
      <c r="S39" s="146">
        <f>compopoinc!J31</f>
        <v>0.39537271421950865</v>
      </c>
      <c r="T39" s="125">
        <f>compopoinc!K31</f>
        <v>0.30109108206372004</v>
      </c>
      <c r="U39" s="125">
        <f>compopoinc!L31</f>
        <v>9.4281632155788581E-2</v>
      </c>
      <c r="V39" s="14">
        <f>compopoinc!M31</f>
        <v>0</v>
      </c>
      <c r="Y39" s="3"/>
    </row>
    <row r="40" spans="1:25">
      <c r="A40" s="166">
        <v>1943</v>
      </c>
      <c r="B40" s="246">
        <v>187.066</v>
      </c>
      <c r="C40" s="230">
        <v>1</v>
      </c>
      <c r="D40" s="125">
        <f t="shared" si="3"/>
        <v>0.67837020089166389</v>
      </c>
      <c r="E40" s="125">
        <v>0.32162979910833611</v>
      </c>
      <c r="F40" s="125">
        <v>0</v>
      </c>
      <c r="G40" s="146">
        <f t="shared" si="4"/>
        <v>0.64043201643776149</v>
      </c>
      <c r="H40" s="125">
        <f t="shared" si="5"/>
        <v>0.43021597523400229</v>
      </c>
      <c r="I40" s="125">
        <f t="shared" si="2"/>
        <v>0.21021604120375914</v>
      </c>
      <c r="J40" s="125">
        <f t="shared" si="2"/>
        <v>0</v>
      </c>
      <c r="K40" s="234"/>
      <c r="L40" s="125"/>
      <c r="M40" s="125"/>
      <c r="N40" s="125"/>
      <c r="O40" s="239"/>
      <c r="P40" s="125"/>
      <c r="Q40" s="125"/>
      <c r="R40" s="125"/>
      <c r="S40" s="146">
        <f>compopoinc!J32</f>
        <v>0.35956798356223857</v>
      </c>
      <c r="T40" s="125">
        <f>compopoinc!K32</f>
        <v>0.2481542256576616</v>
      </c>
      <c r="U40" s="125">
        <f>compopoinc!L32</f>
        <v>0.11141375790457698</v>
      </c>
      <c r="V40" s="14">
        <f>compopoinc!M32</f>
        <v>0</v>
      </c>
      <c r="Y40" s="3"/>
    </row>
    <row r="41" spans="1:25">
      <c r="A41" s="166">
        <v>1944</v>
      </c>
      <c r="B41" s="246">
        <v>201.00900000000004</v>
      </c>
      <c r="C41" s="230">
        <v>1</v>
      </c>
      <c r="D41" s="125">
        <f t="shared" si="3"/>
        <v>0.63529493704262008</v>
      </c>
      <c r="E41" s="125">
        <v>0.36470506295737992</v>
      </c>
      <c r="F41" s="125">
        <v>0</v>
      </c>
      <c r="G41" s="146">
        <f t="shared" si="4"/>
        <v>0.63989939834681464</v>
      </c>
      <c r="H41" s="125">
        <f t="shared" si="5"/>
        <v>0.39827973496241398</v>
      </c>
      <c r="I41" s="125">
        <f t="shared" si="2"/>
        <v>0.24161966338440061</v>
      </c>
      <c r="J41" s="125">
        <f t="shared" si="2"/>
        <v>0</v>
      </c>
      <c r="K41" s="234"/>
      <c r="L41" s="125"/>
      <c r="M41" s="125"/>
      <c r="N41" s="125"/>
      <c r="O41" s="239"/>
      <c r="P41" s="125"/>
      <c r="Q41" s="125"/>
      <c r="R41" s="125"/>
      <c r="S41" s="146">
        <f>compopoinc!J33</f>
        <v>0.36010060165318541</v>
      </c>
      <c r="T41" s="125">
        <f>compopoinc!K33</f>
        <v>0.2370152020802061</v>
      </c>
      <c r="U41" s="125">
        <f>compopoinc!L33</f>
        <v>0.12308539957297931</v>
      </c>
      <c r="V41" s="14">
        <f>compopoinc!M33</f>
        <v>0</v>
      </c>
      <c r="Y41" s="3"/>
    </row>
    <row r="42" spans="1:25">
      <c r="A42" s="166">
        <v>1945</v>
      </c>
      <c r="B42" s="246">
        <v>201.37399999999997</v>
      </c>
      <c r="C42" s="230">
        <v>1</v>
      </c>
      <c r="D42" s="125">
        <f t="shared" si="3"/>
        <v>0.62073554679352849</v>
      </c>
      <c r="E42" s="125">
        <v>0.37926445320647156</v>
      </c>
      <c r="F42" s="125">
        <v>0</v>
      </c>
      <c r="G42" s="146">
        <f t="shared" si="4"/>
        <v>0.66176981031066973</v>
      </c>
      <c r="H42" s="125">
        <f t="shared" si="5"/>
        <v>0.40193576177239754</v>
      </c>
      <c r="I42" s="125">
        <f t="shared" ref="I42:J73" si="6">E42-U42</f>
        <v>0.25983404853827219</v>
      </c>
      <c r="J42" s="125">
        <f t="shared" si="6"/>
        <v>0</v>
      </c>
      <c r="K42" s="234"/>
      <c r="L42" s="125"/>
      <c r="M42" s="125"/>
      <c r="N42" s="125"/>
      <c r="O42" s="239"/>
      <c r="P42" s="125"/>
      <c r="Q42" s="125"/>
      <c r="R42" s="125"/>
      <c r="S42" s="146">
        <f>compopoinc!J34</f>
        <v>0.33823018968933033</v>
      </c>
      <c r="T42" s="125">
        <f>compopoinc!K34</f>
        <v>0.21879978502113095</v>
      </c>
      <c r="U42" s="125">
        <f>compopoinc!L34</f>
        <v>0.11943040466819939</v>
      </c>
      <c r="V42" s="14">
        <f>compopoinc!M34</f>
        <v>0</v>
      </c>
      <c r="Y42" s="3"/>
    </row>
    <row r="43" spans="1:25">
      <c r="A43" s="166">
        <v>1946</v>
      </c>
      <c r="B43" s="246">
        <v>201.49999999999997</v>
      </c>
      <c r="C43" s="230">
        <v>1</v>
      </c>
      <c r="D43" s="125">
        <f t="shared" si="3"/>
        <v>0.75831265508684864</v>
      </c>
      <c r="E43" s="125">
        <v>0.24168734491315141</v>
      </c>
      <c r="F43" s="125">
        <v>0</v>
      </c>
      <c r="G43" s="146">
        <f t="shared" si="4"/>
        <v>0.65816386725044418</v>
      </c>
      <c r="H43" s="125">
        <f t="shared" si="5"/>
        <v>0.48453967273582588</v>
      </c>
      <c r="I43" s="125">
        <f t="shared" si="6"/>
        <v>0.1736241945146183</v>
      </c>
      <c r="J43" s="125">
        <f t="shared" si="6"/>
        <v>0</v>
      </c>
      <c r="K43" s="234"/>
      <c r="L43" s="125"/>
      <c r="M43" s="125"/>
      <c r="N43" s="125"/>
      <c r="O43" s="239"/>
      <c r="P43" s="125"/>
      <c r="Q43" s="125"/>
      <c r="R43" s="125"/>
      <c r="S43" s="146">
        <f>compopoinc!J35</f>
        <v>0.34183613274955588</v>
      </c>
      <c r="T43" s="125">
        <f>compopoinc!K35</f>
        <v>0.27377298235102276</v>
      </c>
      <c r="U43" s="125">
        <f>compopoinc!L35</f>
        <v>6.8063150398533098E-2</v>
      </c>
      <c r="V43" s="14">
        <f>compopoinc!M35</f>
        <v>0</v>
      </c>
      <c r="Y43" s="3"/>
    </row>
    <row r="44" spans="1:25">
      <c r="A44" s="166">
        <v>1947</v>
      </c>
      <c r="B44" s="246">
        <v>219.40000000000006</v>
      </c>
      <c r="C44" s="230">
        <v>1</v>
      </c>
      <c r="D44" s="125">
        <f t="shared" si="3"/>
        <v>0.79443938012762083</v>
      </c>
      <c r="E44" s="125">
        <v>0.20556061987237917</v>
      </c>
      <c r="F44" s="125">
        <v>0</v>
      </c>
      <c r="G44" s="146">
        <f t="shared" si="4"/>
        <v>0.656324695763564</v>
      </c>
      <c r="H44" s="125">
        <f t="shared" si="5"/>
        <v>0.50778483894154691</v>
      </c>
      <c r="I44" s="125">
        <f t="shared" si="6"/>
        <v>0.14853985682201712</v>
      </c>
      <c r="J44" s="125">
        <f t="shared" si="6"/>
        <v>0</v>
      </c>
      <c r="K44" s="234"/>
      <c r="L44" s="125"/>
      <c r="M44" s="125"/>
      <c r="N44" s="125"/>
      <c r="O44" s="239"/>
      <c r="P44" s="125"/>
      <c r="Q44" s="125"/>
      <c r="R44" s="125"/>
      <c r="S44" s="146">
        <f>compopoinc!J36</f>
        <v>0.34367530423643594</v>
      </c>
      <c r="T44" s="125">
        <f>compopoinc!K36</f>
        <v>0.28665454118607386</v>
      </c>
      <c r="U44" s="125">
        <f>compopoinc!L36</f>
        <v>5.7020763050362057E-2</v>
      </c>
      <c r="V44" s="14">
        <f>compopoinc!M36</f>
        <v>0</v>
      </c>
      <c r="Y44" s="3"/>
    </row>
    <row r="45" spans="1:25">
      <c r="A45" s="166">
        <v>1948</v>
      </c>
      <c r="B45" s="246">
        <v>245.89999999999998</v>
      </c>
      <c r="C45" s="230">
        <v>1</v>
      </c>
      <c r="D45" s="125">
        <f t="shared" si="3"/>
        <v>0.81211874745831636</v>
      </c>
      <c r="E45" s="125">
        <v>0.18788125254168364</v>
      </c>
      <c r="F45" s="125">
        <v>0</v>
      </c>
      <c r="G45" s="146">
        <f t="shared" si="4"/>
        <v>0.63460387638351667</v>
      </c>
      <c r="H45" s="125">
        <f t="shared" si="5"/>
        <v>0.50214811953717442</v>
      </c>
      <c r="I45" s="125">
        <f t="shared" si="6"/>
        <v>0.13245575684634214</v>
      </c>
      <c r="J45" s="125">
        <f t="shared" si="6"/>
        <v>0</v>
      </c>
      <c r="K45" s="234"/>
      <c r="L45" s="125"/>
      <c r="M45" s="125"/>
      <c r="N45" s="125"/>
      <c r="O45" s="239"/>
      <c r="P45" s="125"/>
      <c r="Q45" s="125"/>
      <c r="R45" s="125"/>
      <c r="S45" s="146">
        <f>compopoinc!J37</f>
        <v>0.36539612361648338</v>
      </c>
      <c r="T45" s="125">
        <f>compopoinc!K37</f>
        <v>0.30997062792114188</v>
      </c>
      <c r="U45" s="125">
        <f>compopoinc!L37</f>
        <v>5.5425495695341491E-2</v>
      </c>
      <c r="V45" s="14">
        <f>compopoinc!M37</f>
        <v>0</v>
      </c>
      <c r="Y45" s="3"/>
    </row>
    <row r="46" spans="1:25">
      <c r="A46" s="166">
        <v>1949</v>
      </c>
      <c r="B46" s="246">
        <v>240</v>
      </c>
      <c r="C46" s="230">
        <v>1</v>
      </c>
      <c r="D46" s="125">
        <f t="shared" si="3"/>
        <v>0.79291666666666671</v>
      </c>
      <c r="E46" s="125">
        <v>0.20708333333333334</v>
      </c>
      <c r="F46" s="125">
        <v>0</v>
      </c>
      <c r="G46" s="146">
        <f t="shared" si="4"/>
        <v>0.63831318457513331</v>
      </c>
      <c r="H46" s="125">
        <f t="shared" si="5"/>
        <v>0.49168609755014503</v>
      </c>
      <c r="I46" s="125">
        <f t="shared" si="6"/>
        <v>0.14662708702498833</v>
      </c>
      <c r="J46" s="125">
        <f t="shared" si="6"/>
        <v>0</v>
      </c>
      <c r="K46" s="234"/>
      <c r="L46" s="125"/>
      <c r="M46" s="125"/>
      <c r="N46" s="125"/>
      <c r="O46" s="239"/>
      <c r="P46" s="125"/>
      <c r="Q46" s="125"/>
      <c r="R46" s="125"/>
      <c r="S46" s="146">
        <f>compopoinc!J38</f>
        <v>0.36168681542486669</v>
      </c>
      <c r="T46" s="125">
        <f>compopoinc!K38</f>
        <v>0.30123056911652168</v>
      </c>
      <c r="U46" s="125">
        <f>compopoinc!L38</f>
        <v>6.0456246308345007E-2</v>
      </c>
      <c r="V46" s="20">
        <f>compopoinc!M38</f>
        <v>0</v>
      </c>
      <c r="Y46" s="3"/>
    </row>
    <row r="47" spans="1:25">
      <c r="A47" s="170">
        <v>1950</v>
      </c>
      <c r="B47" s="248">
        <v>267.59999999999997</v>
      </c>
      <c r="C47" s="232">
        <v>1</v>
      </c>
      <c r="D47" s="129">
        <f t="shared" si="3"/>
        <v>0.80082212257100149</v>
      </c>
      <c r="E47" s="129">
        <v>0.19917787742899851</v>
      </c>
      <c r="F47" s="129">
        <v>0</v>
      </c>
      <c r="G47" s="157">
        <f t="shared" si="4"/>
        <v>0.637613498166818</v>
      </c>
      <c r="H47" s="129">
        <f t="shared" si="5"/>
        <v>0.49498944432997599</v>
      </c>
      <c r="I47" s="129">
        <f t="shared" si="6"/>
        <v>0.14262405383684201</v>
      </c>
      <c r="J47" s="129">
        <f t="shared" si="6"/>
        <v>0</v>
      </c>
      <c r="K47" s="236"/>
      <c r="L47" s="129"/>
      <c r="M47" s="129"/>
      <c r="N47" s="129"/>
      <c r="O47" s="241"/>
      <c r="P47" s="129"/>
      <c r="Q47" s="129"/>
      <c r="R47" s="129"/>
      <c r="S47" s="157">
        <f>compopoinc!J39</f>
        <v>0.362386501833182</v>
      </c>
      <c r="T47" s="129">
        <f>compopoinc!K39</f>
        <v>0.3058326782410255</v>
      </c>
      <c r="U47" s="129">
        <f>compopoinc!L39</f>
        <v>5.655382359215648E-2</v>
      </c>
      <c r="V47" s="24">
        <f>compopoinc!M39</f>
        <v>0</v>
      </c>
      <c r="Y47" s="3"/>
    </row>
    <row r="48" spans="1:25">
      <c r="A48" s="166">
        <v>1951</v>
      </c>
      <c r="B48" s="246">
        <v>308.00000000000006</v>
      </c>
      <c r="C48" s="230">
        <v>1</v>
      </c>
      <c r="D48" s="125">
        <f t="shared" si="3"/>
        <v>0.79058441558441561</v>
      </c>
      <c r="E48" s="125">
        <v>0.20941558441558439</v>
      </c>
      <c r="F48" s="125">
        <v>0</v>
      </c>
      <c r="G48" s="146">
        <f t="shared" si="4"/>
        <v>0.6488912915761913</v>
      </c>
      <c r="H48" s="125">
        <f t="shared" si="5"/>
        <v>0.50311136619932351</v>
      </c>
      <c r="I48" s="125">
        <f t="shared" si="6"/>
        <v>0.14577992537686774</v>
      </c>
      <c r="J48" s="125">
        <f t="shared" si="6"/>
        <v>0</v>
      </c>
      <c r="K48" s="234"/>
      <c r="L48" s="125"/>
      <c r="M48" s="125"/>
      <c r="N48" s="125"/>
      <c r="O48" s="239"/>
      <c r="P48" s="125"/>
      <c r="Q48" s="125"/>
      <c r="R48" s="125"/>
      <c r="S48" s="146">
        <f>compopoinc!J40</f>
        <v>0.35110870842380876</v>
      </c>
      <c r="T48" s="125">
        <f>compopoinc!K40</f>
        <v>0.28747304938509211</v>
      </c>
      <c r="U48" s="125">
        <f>compopoinc!L40</f>
        <v>6.3635659038716666E-2</v>
      </c>
      <c r="V48" s="14">
        <f>compopoinc!M40</f>
        <v>0</v>
      </c>
      <c r="Y48" s="3"/>
    </row>
    <row r="49" spans="1:25">
      <c r="A49" s="166">
        <v>1952</v>
      </c>
      <c r="B49" s="246">
        <v>326.39999999999998</v>
      </c>
      <c r="C49" s="230">
        <v>1</v>
      </c>
      <c r="D49" s="125">
        <f t="shared" si="3"/>
        <v>0.76685049019607843</v>
      </c>
      <c r="E49" s="125">
        <v>0.23314950980392157</v>
      </c>
      <c r="F49" s="125">
        <v>0</v>
      </c>
      <c r="G49" s="146">
        <f t="shared" si="4"/>
        <v>0.66175936152255321</v>
      </c>
      <c r="H49" s="125">
        <f t="shared" si="5"/>
        <v>0.4978288547648656</v>
      </c>
      <c r="I49" s="125">
        <f t="shared" si="6"/>
        <v>0.16393050675768761</v>
      </c>
      <c r="J49" s="125">
        <f t="shared" si="6"/>
        <v>0</v>
      </c>
      <c r="K49" s="234"/>
      <c r="L49" s="125"/>
      <c r="M49" s="125"/>
      <c r="N49" s="125"/>
      <c r="O49" s="239"/>
      <c r="P49" s="125"/>
      <c r="Q49" s="125"/>
      <c r="R49" s="125"/>
      <c r="S49" s="146">
        <f>compopoinc!J41</f>
        <v>0.33824063847744679</v>
      </c>
      <c r="T49" s="125">
        <f>compopoinc!K41</f>
        <v>0.26902163543121282</v>
      </c>
      <c r="U49" s="125">
        <f>compopoinc!L41</f>
        <v>6.9219003046233948E-2</v>
      </c>
      <c r="V49" s="14">
        <f>compopoinc!M41</f>
        <v>0</v>
      </c>
      <c r="Y49" s="3"/>
    </row>
    <row r="50" spans="1:25">
      <c r="A50" s="166">
        <v>1953</v>
      </c>
      <c r="B50" s="246">
        <v>344.2999999999999</v>
      </c>
      <c r="C50" s="230">
        <v>1</v>
      </c>
      <c r="D50" s="125">
        <f t="shared" si="3"/>
        <v>0.76183560848097587</v>
      </c>
      <c r="E50" s="125">
        <v>0.23816439151902419</v>
      </c>
      <c r="F50" s="125">
        <v>0</v>
      </c>
      <c r="G50" s="146">
        <f t="shared" si="4"/>
        <v>0.67155614455808343</v>
      </c>
      <c r="H50" s="125">
        <f t="shared" si="5"/>
        <v>0.50197702719610748</v>
      </c>
      <c r="I50" s="125">
        <f t="shared" si="6"/>
        <v>0.16957911736197595</v>
      </c>
      <c r="J50" s="125">
        <f t="shared" si="6"/>
        <v>0</v>
      </c>
      <c r="K50" s="234"/>
      <c r="L50" s="125"/>
      <c r="M50" s="125"/>
      <c r="N50" s="125"/>
      <c r="O50" s="239"/>
      <c r="P50" s="125"/>
      <c r="Q50" s="125"/>
      <c r="R50" s="125"/>
      <c r="S50" s="146">
        <f>compopoinc!J42</f>
        <v>0.32844385544191657</v>
      </c>
      <c r="T50" s="125">
        <f>compopoinc!K42</f>
        <v>0.25985858128486833</v>
      </c>
      <c r="U50" s="125">
        <f>compopoinc!L42</f>
        <v>6.8585274157048237E-2</v>
      </c>
      <c r="V50" s="14">
        <f>compopoinc!M42</f>
        <v>0</v>
      </c>
      <c r="Y50" s="3"/>
    </row>
    <row r="51" spans="1:25">
      <c r="A51" s="166">
        <v>1954</v>
      </c>
      <c r="B51" s="246">
        <v>344.1</v>
      </c>
      <c r="C51" s="230">
        <v>1</v>
      </c>
      <c r="D51" s="125">
        <f t="shared" si="3"/>
        <v>0.76518453937808772</v>
      </c>
      <c r="E51" s="125">
        <v>0.23481546062191225</v>
      </c>
      <c r="F51" s="125">
        <v>0</v>
      </c>
      <c r="G51" s="146">
        <f t="shared" si="4"/>
        <v>0.66992093192956348</v>
      </c>
      <c r="H51" s="125">
        <f t="shared" si="5"/>
        <v>0.5010725423881589</v>
      </c>
      <c r="I51" s="125">
        <f t="shared" si="6"/>
        <v>0.16884838954140458</v>
      </c>
      <c r="J51" s="125">
        <f t="shared" si="6"/>
        <v>0</v>
      </c>
      <c r="K51" s="234"/>
      <c r="L51" s="125"/>
      <c r="M51" s="125"/>
      <c r="N51" s="125"/>
      <c r="O51" s="239"/>
      <c r="P51" s="125"/>
      <c r="Q51" s="125"/>
      <c r="R51" s="125"/>
      <c r="S51" s="146">
        <f>compopoinc!J43</f>
        <v>0.33007906807043652</v>
      </c>
      <c r="T51" s="125">
        <f>compopoinc!K43</f>
        <v>0.26411199698992882</v>
      </c>
      <c r="U51" s="125">
        <f>compopoinc!L43</f>
        <v>6.5967071080507686E-2</v>
      </c>
      <c r="V51" s="14">
        <f>compopoinc!M43</f>
        <v>0</v>
      </c>
      <c r="Y51" s="3"/>
    </row>
    <row r="52" spans="1:25">
      <c r="A52" s="166">
        <v>1955</v>
      </c>
      <c r="B52" s="246">
        <v>377.3</v>
      </c>
      <c r="C52" s="230">
        <v>1</v>
      </c>
      <c r="D52" s="125">
        <f t="shared" si="3"/>
        <v>0.77895573813941166</v>
      </c>
      <c r="E52" s="125">
        <v>0.2210442618605884</v>
      </c>
      <c r="F52" s="125">
        <v>0</v>
      </c>
      <c r="G52" s="146">
        <f t="shared" si="4"/>
        <v>0.66637873308783746</v>
      </c>
      <c r="H52" s="125">
        <f t="shared" si="5"/>
        <v>0.50765035451713658</v>
      </c>
      <c r="I52" s="125">
        <f t="shared" si="6"/>
        <v>0.15872837857070102</v>
      </c>
      <c r="J52" s="125">
        <f t="shared" si="6"/>
        <v>0</v>
      </c>
      <c r="K52" s="234"/>
      <c r="L52" s="125"/>
      <c r="M52" s="125"/>
      <c r="N52" s="125"/>
      <c r="O52" s="239"/>
      <c r="P52" s="125"/>
      <c r="Q52" s="125"/>
      <c r="R52" s="125"/>
      <c r="S52" s="146">
        <f>compopoinc!J44</f>
        <v>0.33362126691216248</v>
      </c>
      <c r="T52" s="125">
        <f>compopoinc!K44</f>
        <v>0.27130538362227508</v>
      </c>
      <c r="U52" s="125">
        <f>compopoinc!L44</f>
        <v>6.2315883289887387E-2</v>
      </c>
      <c r="V52" s="14">
        <f>compopoinc!M44</f>
        <v>0</v>
      </c>
      <c r="Y52" s="3"/>
    </row>
    <row r="53" spans="1:25">
      <c r="A53" s="166">
        <v>1956</v>
      </c>
      <c r="B53" s="246">
        <v>400.59999999999991</v>
      </c>
      <c r="C53" s="230">
        <v>1</v>
      </c>
      <c r="D53" s="125">
        <f t="shared" si="3"/>
        <v>0.78357463804293559</v>
      </c>
      <c r="E53" s="125">
        <v>0.21642536195706447</v>
      </c>
      <c r="F53" s="125">
        <v>0</v>
      </c>
      <c r="G53" s="146">
        <f t="shared" si="4"/>
        <v>0.67711338189664594</v>
      </c>
      <c r="H53" s="125">
        <f t="shared" si="5"/>
        <v>0.51948197384227879</v>
      </c>
      <c r="I53" s="125">
        <f t="shared" si="6"/>
        <v>0.15763140805436729</v>
      </c>
      <c r="J53" s="125">
        <f t="shared" si="6"/>
        <v>0</v>
      </c>
      <c r="K53" s="234"/>
      <c r="L53" s="125"/>
      <c r="M53" s="125"/>
      <c r="N53" s="125"/>
      <c r="O53" s="239"/>
      <c r="P53" s="125"/>
      <c r="Q53" s="125"/>
      <c r="R53" s="125"/>
      <c r="S53" s="146">
        <f>compopoinc!J45</f>
        <v>0.32288661810335401</v>
      </c>
      <c r="T53" s="125">
        <f>compopoinc!K45</f>
        <v>0.2640926642006568</v>
      </c>
      <c r="U53" s="125">
        <f>compopoinc!L45</f>
        <v>5.8793953902697177E-2</v>
      </c>
      <c r="V53" s="14">
        <f>compopoinc!M45</f>
        <v>0</v>
      </c>
      <c r="Y53" s="3"/>
    </row>
    <row r="54" spans="1:25">
      <c r="A54" s="166">
        <v>1957</v>
      </c>
      <c r="B54" s="246">
        <v>419.09999999999991</v>
      </c>
      <c r="C54" s="230">
        <v>1</v>
      </c>
      <c r="D54" s="125">
        <f t="shared" si="3"/>
        <v>0.77308518253400138</v>
      </c>
      <c r="E54" s="125">
        <v>0.22691481746599859</v>
      </c>
      <c r="F54" s="125">
        <v>0</v>
      </c>
      <c r="G54" s="146">
        <f t="shared" si="4"/>
        <v>0.68080241555878895</v>
      </c>
      <c r="H54" s="125">
        <f t="shared" si="5"/>
        <v>0.5139797980534373</v>
      </c>
      <c r="I54" s="125">
        <f t="shared" si="6"/>
        <v>0.1668226175053516</v>
      </c>
      <c r="J54" s="125">
        <f t="shared" si="6"/>
        <v>0</v>
      </c>
      <c r="K54" s="234"/>
      <c r="L54" s="125"/>
      <c r="M54" s="125"/>
      <c r="N54" s="125"/>
      <c r="O54" s="239"/>
      <c r="P54" s="125"/>
      <c r="Q54" s="125"/>
      <c r="R54" s="125"/>
      <c r="S54" s="146">
        <f>compopoinc!J46</f>
        <v>0.31919758444121105</v>
      </c>
      <c r="T54" s="125">
        <f>compopoinc!K46</f>
        <v>0.25910538448056403</v>
      </c>
      <c r="U54" s="125">
        <f>compopoinc!L46</f>
        <v>6.0092199960647005E-2</v>
      </c>
      <c r="V54" s="14">
        <f>compopoinc!M46</f>
        <v>0</v>
      </c>
      <c r="Y54" s="3"/>
    </row>
    <row r="55" spans="1:25">
      <c r="A55" s="166">
        <v>1958</v>
      </c>
      <c r="B55" s="246">
        <v>421.20000000000005</v>
      </c>
      <c r="C55" s="230">
        <v>1</v>
      </c>
      <c r="D55" s="125">
        <f t="shared" si="3"/>
        <v>0.75356125356125359</v>
      </c>
      <c r="E55" s="125">
        <v>0.24643874643874644</v>
      </c>
      <c r="F55" s="125">
        <v>0</v>
      </c>
      <c r="G55" s="146">
        <f t="shared" si="4"/>
        <v>0.68240683798828439</v>
      </c>
      <c r="H55" s="125">
        <f t="shared" si="5"/>
        <v>0.49893064999306685</v>
      </c>
      <c r="I55" s="125">
        <f t="shared" si="6"/>
        <v>0.18347618799521753</v>
      </c>
      <c r="J55" s="125">
        <f t="shared" si="6"/>
        <v>0</v>
      </c>
      <c r="K55" s="234"/>
      <c r="L55" s="125"/>
      <c r="M55" s="125"/>
      <c r="N55" s="125"/>
      <c r="O55" s="239"/>
      <c r="P55" s="125"/>
      <c r="Q55" s="125"/>
      <c r="R55" s="125"/>
      <c r="S55" s="146">
        <f>compopoinc!J47</f>
        <v>0.31759316201171567</v>
      </c>
      <c r="T55" s="125">
        <f>compopoinc!K47</f>
        <v>0.25463060356818673</v>
      </c>
      <c r="U55" s="125">
        <f>compopoinc!L47</f>
        <v>6.2962558443528924E-2</v>
      </c>
      <c r="V55" s="14">
        <f>compopoinc!M47</f>
        <v>0</v>
      </c>
      <c r="Y55" s="3"/>
    </row>
    <row r="56" spans="1:25">
      <c r="A56" s="168">
        <v>1959</v>
      </c>
      <c r="B56" s="247">
        <v>459.70000000000005</v>
      </c>
      <c r="C56" s="231">
        <v>1</v>
      </c>
      <c r="D56" s="127">
        <f t="shared" si="3"/>
        <v>0.76941483576245373</v>
      </c>
      <c r="E56" s="127">
        <v>0.23058516423754621</v>
      </c>
      <c r="F56" s="127">
        <v>0</v>
      </c>
      <c r="G56" s="150">
        <f t="shared" si="4"/>
        <v>0.67951514444619732</v>
      </c>
      <c r="H56" s="127">
        <f t="shared" si="5"/>
        <v>0.50784600746896347</v>
      </c>
      <c r="I56" s="127">
        <f t="shared" si="6"/>
        <v>0.17166913697723382</v>
      </c>
      <c r="J56" s="127">
        <f t="shared" si="6"/>
        <v>0</v>
      </c>
      <c r="K56" s="235"/>
      <c r="L56" s="127"/>
      <c r="M56" s="127"/>
      <c r="N56" s="127"/>
      <c r="O56" s="240"/>
      <c r="P56" s="127"/>
      <c r="Q56" s="127"/>
      <c r="R56" s="127"/>
      <c r="S56" s="150">
        <f>compopoinc!J48</f>
        <v>0.32048485555380263</v>
      </c>
      <c r="T56" s="127">
        <f>compopoinc!K48</f>
        <v>0.26156882829349021</v>
      </c>
      <c r="U56" s="127">
        <f>compopoinc!L48</f>
        <v>5.8916027260312399E-2</v>
      </c>
      <c r="V56" s="20">
        <f>compopoinc!M48</f>
        <v>0</v>
      </c>
      <c r="Y56" s="3"/>
    </row>
    <row r="57" spans="1:25">
      <c r="A57" s="166">
        <v>1960</v>
      </c>
      <c r="B57" s="246">
        <v>480.01200000000006</v>
      </c>
      <c r="C57" s="230">
        <v>1</v>
      </c>
      <c r="D57" s="125">
        <f t="shared" si="3"/>
        <v>0.7718807029824255</v>
      </c>
      <c r="E57" s="125">
        <v>0.22811929701757452</v>
      </c>
      <c r="F57" s="125">
        <v>0</v>
      </c>
      <c r="G57" s="146">
        <f t="shared" si="4"/>
        <v>0.6863157240952189</v>
      </c>
      <c r="H57" s="125">
        <f t="shared" si="5"/>
        <v>0.51466157509930011</v>
      </c>
      <c r="I57" s="125">
        <f t="shared" si="6"/>
        <v>0.17165414899591885</v>
      </c>
      <c r="J57" s="125">
        <f t="shared" si="6"/>
        <v>0</v>
      </c>
      <c r="K57" s="234"/>
      <c r="L57" s="125"/>
      <c r="M57" s="125"/>
      <c r="N57" s="125"/>
      <c r="O57" s="239"/>
      <c r="P57" s="125"/>
      <c r="Q57" s="125"/>
      <c r="R57" s="125"/>
      <c r="S57" s="146">
        <f>compopoinc!J49</f>
        <v>0.31368427590478104</v>
      </c>
      <c r="T57" s="125">
        <f>compopoinc!K49</f>
        <v>0.2572191278831254</v>
      </c>
      <c r="U57" s="125">
        <f>compopoinc!L49</f>
        <v>5.6465148021655656E-2</v>
      </c>
      <c r="V57" s="24">
        <f>compopoinc!M49</f>
        <v>0</v>
      </c>
      <c r="Y57" s="3"/>
    </row>
    <row r="58" spans="1:25">
      <c r="A58" s="166">
        <v>1961</v>
      </c>
      <c r="B58" s="246">
        <v>496.96800000000002</v>
      </c>
      <c r="C58" s="230">
        <v>1</v>
      </c>
      <c r="D58" s="125">
        <f t="shared" si="3"/>
        <v>0.76175528404243331</v>
      </c>
      <c r="E58" s="125">
        <v>0.23824471595756669</v>
      </c>
      <c r="F58" s="125">
        <v>0</v>
      </c>
      <c r="G58" s="146">
        <f t="shared" si="4"/>
        <v>0.68686867341459978</v>
      </c>
      <c r="H58" s="125">
        <f t="shared" si="5"/>
        <v>0.50618976174597152</v>
      </c>
      <c r="I58" s="125">
        <f t="shared" si="6"/>
        <v>0.18067891166862826</v>
      </c>
      <c r="J58" s="125">
        <f t="shared" si="6"/>
        <v>0</v>
      </c>
      <c r="K58" s="234"/>
      <c r="L58" s="125"/>
      <c r="M58" s="125"/>
      <c r="N58" s="125"/>
      <c r="O58" s="239"/>
      <c r="P58" s="125"/>
      <c r="Q58" s="125"/>
      <c r="R58" s="125"/>
      <c r="S58" s="146">
        <f>compopoinc!J50</f>
        <v>0.31313132658540022</v>
      </c>
      <c r="T58" s="125">
        <f>compopoinc!K50</f>
        <v>0.25556552229646179</v>
      </c>
      <c r="U58" s="125">
        <f>compopoinc!L50</f>
        <v>5.7565804288938427E-2</v>
      </c>
      <c r="V58" s="14">
        <f>compopoinc!M50</f>
        <v>0</v>
      </c>
      <c r="Y58" s="3"/>
    </row>
    <row r="59" spans="1:25">
      <c r="A59" s="148">
        <v>1962</v>
      </c>
      <c r="B59" s="249">
        <v>535.38199999999995</v>
      </c>
      <c r="C59" s="230">
        <v>1</v>
      </c>
      <c r="D59" s="147">
        <f t="shared" si="3"/>
        <v>0.76185228491058721</v>
      </c>
      <c r="E59" s="116">
        <v>0.23814771508941282</v>
      </c>
      <c r="F59" s="116">
        <v>0</v>
      </c>
      <c r="G59" s="146">
        <f t="shared" si="4"/>
        <v>0.67982155084609985</v>
      </c>
      <c r="H59" s="147">
        <f t="shared" si="5"/>
        <v>0.50472552331884701</v>
      </c>
      <c r="I59" s="116">
        <f t="shared" si="6"/>
        <v>0.1750960275272529</v>
      </c>
      <c r="J59" s="116">
        <f t="shared" si="6"/>
        <v>0</v>
      </c>
      <c r="K59" s="117">
        <f>C59-compopoinc!F51</f>
        <v>0.22503232955932617</v>
      </c>
      <c r="L59" s="116">
        <f>D59-compopoinc!G51</f>
        <v>0.14106439458513576</v>
      </c>
      <c r="M59" s="116">
        <f>E59-compopoinc!H51</f>
        <v>8.3967934974190417E-2</v>
      </c>
      <c r="N59" s="116">
        <f>F59-compopoinc!I51</f>
        <v>0</v>
      </c>
      <c r="O59" s="117">
        <f>G59-K59</f>
        <v>0.45478922128677368</v>
      </c>
      <c r="P59" s="116">
        <f>H59-L59</f>
        <v>0.36366112873371126</v>
      </c>
      <c r="Q59" s="116">
        <f>I59-M59</f>
        <v>9.1128092553062479E-2</v>
      </c>
      <c r="R59" s="116">
        <f>J59-N59</f>
        <v>0</v>
      </c>
      <c r="S59" s="146">
        <f>compopoinc!J51</f>
        <v>0.32017844915390015</v>
      </c>
      <c r="T59" s="147">
        <f>compopoinc!K51</f>
        <v>0.25712676159174019</v>
      </c>
      <c r="U59" s="147">
        <f>compopoinc!L51</f>
        <v>6.3051687562159925E-2</v>
      </c>
      <c r="V59" s="14">
        <f>compopoinc!M51</f>
        <v>0</v>
      </c>
      <c r="Y59" s="3"/>
    </row>
    <row r="60" spans="1:25">
      <c r="A60" s="148">
        <v>1963</v>
      </c>
      <c r="B60" s="249">
        <v>566.89599999999996</v>
      </c>
      <c r="C60" s="230">
        <v>1</v>
      </c>
      <c r="D60" s="147">
        <f t="shared" si="3"/>
        <v>0.76327227569077927</v>
      </c>
      <c r="E60" s="116">
        <v>0.23672772430922073</v>
      </c>
      <c r="F60" s="116">
        <v>0</v>
      </c>
      <c r="G60" s="146">
        <f t="shared" si="4"/>
        <v>0.67506970465183258</v>
      </c>
      <c r="H60" s="147">
        <f t="shared" si="5"/>
        <v>0.50077691959019432</v>
      </c>
      <c r="I60" s="116">
        <f t="shared" si="6"/>
        <v>0.17429278506163826</v>
      </c>
      <c r="J60" s="116">
        <f t="shared" si="6"/>
        <v>0</v>
      </c>
      <c r="K60" s="117">
        <f>C60-compopoinc!F52</f>
        <v>0.21977570652961731</v>
      </c>
      <c r="L60" s="116">
        <f>D60-compopoinc!G52</f>
        <v>0.13605568368699883</v>
      </c>
      <c r="M60" s="116">
        <f>E60-compopoinc!H52</f>
        <v>8.3720022842618508E-2</v>
      </c>
      <c r="N60" s="116">
        <f>F60-compopoinc!I52</f>
        <v>0</v>
      </c>
      <c r="O60" s="117">
        <f t="shared" ref="O60:O110" si="7">G60-K60</f>
        <v>0.45529399812221527</v>
      </c>
      <c r="P60" s="116">
        <f t="shared" ref="P60:P110" si="8">H60-L60</f>
        <v>0.3647212359031955</v>
      </c>
      <c r="Q60" s="116">
        <f t="shared" ref="Q60:Q110" si="9">I60-M60</f>
        <v>9.0572762219019748E-2</v>
      </c>
      <c r="R60" s="116">
        <f t="shared" ref="R60:R110" si="10">J60-N60</f>
        <v>0</v>
      </c>
      <c r="S60" s="146">
        <f>compopoinc!J52</f>
        <v>0.32493029534816742</v>
      </c>
      <c r="T60" s="147">
        <f>compopoinc!K52</f>
        <v>0.26249535610058494</v>
      </c>
      <c r="U60" s="147">
        <f>compopoinc!L52</f>
        <v>6.2434939247582477E-2</v>
      </c>
      <c r="V60" s="14">
        <f>compopoinc!M52</f>
        <v>0</v>
      </c>
      <c r="Y60" s="3"/>
    </row>
    <row r="61" spans="1:25">
      <c r="A61" s="148">
        <v>1964</v>
      </c>
      <c r="B61" s="249">
        <v>608.43000000000006</v>
      </c>
      <c r="C61" s="230">
        <v>1</v>
      </c>
      <c r="D61" s="147">
        <f t="shared" si="3"/>
        <v>0.76858471804480388</v>
      </c>
      <c r="E61" s="116">
        <v>0.23141528195519614</v>
      </c>
      <c r="F61" s="116">
        <v>0</v>
      </c>
      <c r="G61" s="146">
        <f t="shared" si="4"/>
        <v>0.67031267285346985</v>
      </c>
      <c r="H61" s="147">
        <f t="shared" si="5"/>
        <v>0.50071873494978858</v>
      </c>
      <c r="I61" s="116">
        <f t="shared" si="6"/>
        <v>0.1695939379036813</v>
      </c>
      <c r="J61" s="116">
        <f t="shared" si="6"/>
        <v>0</v>
      </c>
      <c r="K61" s="117">
        <f>C61-compopoinc!F53</f>
        <v>0.21450012922286987</v>
      </c>
      <c r="L61" s="116">
        <f>D61-compopoinc!G53</f>
        <v>0.13491962471153596</v>
      </c>
      <c r="M61" s="116">
        <f>E61-compopoinc!H53</f>
        <v>7.9580504511333944E-2</v>
      </c>
      <c r="N61" s="116">
        <f>F61-compopoinc!I53</f>
        <v>0</v>
      </c>
      <c r="O61" s="117">
        <f t="shared" si="7"/>
        <v>0.45581254363059998</v>
      </c>
      <c r="P61" s="116">
        <f t="shared" si="8"/>
        <v>0.36579911023825262</v>
      </c>
      <c r="Q61" s="116">
        <f t="shared" si="9"/>
        <v>9.0013433392347353E-2</v>
      </c>
      <c r="R61" s="116">
        <f t="shared" si="10"/>
        <v>0</v>
      </c>
      <c r="S61" s="146">
        <f>compopoinc!J53</f>
        <v>0.32968732714653015</v>
      </c>
      <c r="T61" s="147">
        <f>compopoinc!K53</f>
        <v>0.2678659830950153</v>
      </c>
      <c r="U61" s="147">
        <f>compopoinc!L53</f>
        <v>6.1821344051514855E-2</v>
      </c>
      <c r="V61" s="14">
        <f>compopoinc!M53</f>
        <v>0</v>
      </c>
      <c r="Y61" s="3"/>
    </row>
    <row r="62" spans="1:25">
      <c r="A62" s="148">
        <v>1965</v>
      </c>
      <c r="B62" s="249">
        <v>660.30099999999993</v>
      </c>
      <c r="C62" s="230">
        <v>1</v>
      </c>
      <c r="D62" s="147">
        <f t="shared" si="3"/>
        <v>0.77071063045489852</v>
      </c>
      <c r="E62" s="116">
        <v>0.22928936954510143</v>
      </c>
      <c r="F62" s="116">
        <v>0</v>
      </c>
      <c r="G62" s="146">
        <f t="shared" si="4"/>
        <v>0.67327214777469635</v>
      </c>
      <c r="H62" s="147">
        <f t="shared" si="5"/>
        <v>0.5064991448531927</v>
      </c>
      <c r="I62" s="116">
        <f t="shared" si="6"/>
        <v>0.1667730029215036</v>
      </c>
      <c r="J62" s="116">
        <f t="shared" si="6"/>
        <v>-1.2452215504924174E-4</v>
      </c>
      <c r="K62" s="117">
        <f>C62-compopoinc!F54</f>
        <v>0.21931338310241699</v>
      </c>
      <c r="L62" s="116">
        <f>D62-compopoinc!G54</f>
        <v>0.14323738319451973</v>
      </c>
      <c r="M62" s="116">
        <f>E62-compopoinc!H54</f>
        <v>7.6075999907897263E-2</v>
      </c>
      <c r="N62" s="116">
        <f>F62-compopoinc!I54</f>
        <v>-6.3306588865461174E-4</v>
      </c>
      <c r="O62" s="117">
        <f t="shared" si="7"/>
        <v>0.45395876467227936</v>
      </c>
      <c r="P62" s="116">
        <f t="shared" si="8"/>
        <v>0.36326176165867297</v>
      </c>
      <c r="Q62" s="116">
        <f t="shared" si="9"/>
        <v>9.0697003013606337E-2</v>
      </c>
      <c r="R62" s="116">
        <f t="shared" si="10"/>
        <v>5.0854373360537E-4</v>
      </c>
      <c r="S62" s="146">
        <f>compopoinc!J54</f>
        <v>0.32672785222530365</v>
      </c>
      <c r="T62" s="147">
        <f>compopoinc!K54</f>
        <v>0.26421148560170582</v>
      </c>
      <c r="U62" s="147">
        <f>compopoinc!L54</f>
        <v>6.2516366623597816E-2</v>
      </c>
      <c r="V62" s="14">
        <f>compopoinc!M54</f>
        <v>1.2452215504924174E-4</v>
      </c>
      <c r="Y62" s="3"/>
    </row>
    <row r="63" spans="1:25">
      <c r="A63" s="148">
        <v>1966</v>
      </c>
      <c r="B63" s="249">
        <v>719.80799999999965</v>
      </c>
      <c r="C63" s="230">
        <v>1</v>
      </c>
      <c r="D63" s="147">
        <f t="shared" si="3"/>
        <v>0.76271450164488297</v>
      </c>
      <c r="E63" s="116">
        <v>0.23728549835511706</v>
      </c>
      <c r="F63" s="116">
        <v>4.0288521383480061E-3</v>
      </c>
      <c r="G63" s="146">
        <f t="shared" si="4"/>
        <v>0.67622646689414978</v>
      </c>
      <c r="H63" s="147">
        <f t="shared" si="5"/>
        <v>0.50214700059757256</v>
      </c>
      <c r="I63" s="116">
        <f t="shared" si="6"/>
        <v>0.17407946629657725</v>
      </c>
      <c r="J63" s="116">
        <f t="shared" si="6"/>
        <v>3.7802359020171418E-3</v>
      </c>
      <c r="K63" s="117">
        <f>C63-compopoinc!F55</f>
        <v>0.22409945726394653</v>
      </c>
      <c r="L63" s="116">
        <f>D63-compopoinc!G55</f>
        <v>0.14139679019172713</v>
      </c>
      <c r="M63" s="116">
        <f>E63-compopoinc!H55</f>
        <v>8.2702667072219405E-2</v>
      </c>
      <c r="N63" s="116">
        <f>F63-compopoinc!I55</f>
        <v>2.7649689082106534E-3</v>
      </c>
      <c r="O63" s="117">
        <f t="shared" si="7"/>
        <v>0.45212700963020325</v>
      </c>
      <c r="P63" s="116">
        <f t="shared" si="8"/>
        <v>0.36075021040584543</v>
      </c>
      <c r="Q63" s="116">
        <f t="shared" si="9"/>
        <v>9.1376799224357846E-2</v>
      </c>
      <c r="R63" s="116">
        <f t="shared" si="10"/>
        <v>1.0152669938064884E-3</v>
      </c>
      <c r="S63" s="146">
        <f>compopoinc!J55</f>
        <v>0.32377353310585022</v>
      </c>
      <c r="T63" s="147">
        <f>compopoinc!K55</f>
        <v>0.26056750104731041</v>
      </c>
      <c r="U63" s="147">
        <f>compopoinc!L55</f>
        <v>6.3206032058539807E-2</v>
      </c>
      <c r="V63" s="14">
        <f>compopoinc!M55</f>
        <v>2.4861623633086428E-4</v>
      </c>
      <c r="Y63" s="3"/>
    </row>
    <row r="64" spans="1:25">
      <c r="A64" s="148">
        <v>1967</v>
      </c>
      <c r="B64" s="249">
        <v>760.23699999999985</v>
      </c>
      <c r="C64" s="230">
        <v>1</v>
      </c>
      <c r="D64" s="147">
        <f t="shared" si="3"/>
        <v>0.74113335709785233</v>
      </c>
      <c r="E64" s="116">
        <v>0.25886664290214767</v>
      </c>
      <c r="F64" s="116">
        <v>9.7338066944913249E-3</v>
      </c>
      <c r="G64" s="146">
        <f t="shared" si="4"/>
        <v>0.68801617622375488</v>
      </c>
      <c r="H64" s="147">
        <f t="shared" si="5"/>
        <v>0.49434899826385642</v>
      </c>
      <c r="I64" s="116">
        <f t="shared" si="6"/>
        <v>0.19366717795989846</v>
      </c>
      <c r="J64" s="116">
        <f t="shared" si="6"/>
        <v>9.0944772105250246E-3</v>
      </c>
      <c r="K64" s="117">
        <f>C64-compopoinc!F56</f>
        <v>0.23814338445663452</v>
      </c>
      <c r="L64" s="116">
        <f>D64-compopoinc!G56</f>
        <v>0.14277684063707441</v>
      </c>
      <c r="M64" s="116">
        <f>E64-compopoinc!H56</f>
        <v>9.5366543819560085E-2</v>
      </c>
      <c r="N64" s="116">
        <f>F64-compopoinc!I56</f>
        <v>6.9098866702660541E-3</v>
      </c>
      <c r="O64" s="117">
        <f t="shared" si="7"/>
        <v>0.44987279176712036</v>
      </c>
      <c r="P64" s="116">
        <f t="shared" si="8"/>
        <v>0.35157215762678201</v>
      </c>
      <c r="Q64" s="116">
        <f t="shared" si="9"/>
        <v>9.8300634140338378E-2</v>
      </c>
      <c r="R64" s="116">
        <f t="shared" si="10"/>
        <v>2.1845905402589705E-3</v>
      </c>
      <c r="S64" s="160">
        <f>compopoinc!J56</f>
        <v>0.31198382377624512</v>
      </c>
      <c r="T64" s="159">
        <f>compopoinc!K56</f>
        <v>0.24678435883399591</v>
      </c>
      <c r="U64" s="159">
        <f>compopoinc!L56</f>
        <v>6.5199464942249222E-2</v>
      </c>
      <c r="V64" s="14">
        <f>compopoinc!M56</f>
        <v>6.3932948396630052E-4</v>
      </c>
      <c r="Y64" s="3"/>
    </row>
    <row r="65" spans="1:25">
      <c r="A65" s="148">
        <v>1968</v>
      </c>
      <c r="B65" s="249">
        <v>831.976</v>
      </c>
      <c r="C65" s="230">
        <v>1</v>
      </c>
      <c r="D65" s="147">
        <f t="shared" si="3"/>
        <v>0.73388655441983897</v>
      </c>
      <c r="E65" s="116">
        <v>0.26611344558016098</v>
      </c>
      <c r="F65" s="116">
        <v>1.1899381712934027E-2</v>
      </c>
      <c r="G65" s="146">
        <f t="shared" si="4"/>
        <v>0.69484537839889526</v>
      </c>
      <c r="H65" s="147">
        <f t="shared" si="5"/>
        <v>0.49408747738514142</v>
      </c>
      <c r="I65" s="116">
        <f t="shared" si="6"/>
        <v>0.20075790101375379</v>
      </c>
      <c r="J65" s="116">
        <f t="shared" si="6"/>
        <v>1.1068714217132774E-2</v>
      </c>
      <c r="K65" s="117">
        <f>C65-compopoinc!F57</f>
        <v>0.24396516382694244</v>
      </c>
      <c r="L65" s="116">
        <f>D65-compopoinc!G57</f>
        <v>0.14487597465793889</v>
      </c>
      <c r="M65" s="116">
        <f>E65-compopoinc!H57</f>
        <v>9.9089189169003528E-2</v>
      </c>
      <c r="N65" s="116">
        <f>F65-compopoinc!I57</f>
        <v>8.1937573530835844E-3</v>
      </c>
      <c r="O65" s="117">
        <f t="shared" si="7"/>
        <v>0.45088021457195282</v>
      </c>
      <c r="P65" s="116">
        <f t="shared" si="8"/>
        <v>0.34921150272720253</v>
      </c>
      <c r="Q65" s="116">
        <f t="shared" si="9"/>
        <v>0.10166871184475026</v>
      </c>
      <c r="R65" s="116">
        <f t="shared" si="10"/>
        <v>2.8749568640491895E-3</v>
      </c>
      <c r="S65" s="160">
        <f>compopoinc!J57</f>
        <v>0.30515462160110474</v>
      </c>
      <c r="T65" s="159">
        <f>compopoinc!K57</f>
        <v>0.23979907703469755</v>
      </c>
      <c r="U65" s="159">
        <f>compopoinc!L57</f>
        <v>6.53555445664072E-2</v>
      </c>
      <c r="V65" s="14">
        <f>compopoinc!M57</f>
        <v>8.3066749580125248E-4</v>
      </c>
      <c r="Y65" s="3"/>
    </row>
    <row r="66" spans="1:25">
      <c r="A66" s="148">
        <v>1969</v>
      </c>
      <c r="B66" s="249">
        <v>899.43999999999983</v>
      </c>
      <c r="C66" s="230">
        <v>1</v>
      </c>
      <c r="D66" s="147">
        <f t="shared" si="3"/>
        <v>0.73261140265053803</v>
      </c>
      <c r="E66" s="116">
        <v>0.26738859734946197</v>
      </c>
      <c r="F66" s="116">
        <v>1.2563372765276175E-2</v>
      </c>
      <c r="G66" s="146">
        <f t="shared" si="4"/>
        <v>0.7029263898730278</v>
      </c>
      <c r="H66" s="147">
        <f t="shared" si="5"/>
        <v>0.4998647992398495</v>
      </c>
      <c r="I66" s="116">
        <f t="shared" si="6"/>
        <v>0.2030615906331783</v>
      </c>
      <c r="J66" s="116">
        <f t="shared" si="6"/>
        <v>1.1618006731962886E-2</v>
      </c>
      <c r="K66" s="117">
        <f>C66-compopoinc!F58</f>
        <v>0.24991444125771523</v>
      </c>
      <c r="L66" s="116">
        <f>D66-compopoinc!G58</f>
        <v>0.15047822373360387</v>
      </c>
      <c r="M66" s="116">
        <f>E66-compopoinc!H58</f>
        <v>9.9436217524111331E-2</v>
      </c>
      <c r="N66" s="116">
        <f>F66-compopoinc!I58</f>
        <v>8.3247859431868337E-3</v>
      </c>
      <c r="O66" s="117">
        <f t="shared" si="7"/>
        <v>0.45301194861531258</v>
      </c>
      <c r="P66" s="116">
        <f t="shared" si="8"/>
        <v>0.34938657550624563</v>
      </c>
      <c r="Q66" s="116">
        <f t="shared" si="9"/>
        <v>0.10362537310906697</v>
      </c>
      <c r="R66" s="116">
        <f t="shared" si="10"/>
        <v>3.2932207887760526E-3</v>
      </c>
      <c r="S66" s="160">
        <f>compopoinc!J58</f>
        <v>0.2970736101269722</v>
      </c>
      <c r="T66" s="159">
        <f>compopoinc!K58</f>
        <v>0.23274660341068854</v>
      </c>
      <c r="U66" s="159">
        <f>compopoinc!L58</f>
        <v>6.4327006716283663E-2</v>
      </c>
      <c r="V66" s="20">
        <f>compopoinc!M58</f>
        <v>9.4536603331328887E-4</v>
      </c>
      <c r="Y66" s="3"/>
    </row>
    <row r="67" spans="1:25">
      <c r="A67" s="158">
        <v>1970</v>
      </c>
      <c r="B67" s="250">
        <v>940.22600000000011</v>
      </c>
      <c r="C67" s="232">
        <v>1</v>
      </c>
      <c r="D67" s="156">
        <f t="shared" si="3"/>
        <v>0.71613207888316222</v>
      </c>
      <c r="E67" s="122">
        <v>0.28386792111683778</v>
      </c>
      <c r="F67" s="122">
        <v>1.3613748183947262E-2</v>
      </c>
      <c r="G67" s="157">
        <f t="shared" si="4"/>
        <v>0.70504803024232388</v>
      </c>
      <c r="H67" s="156">
        <f t="shared" si="5"/>
        <v>0.48509168170309191</v>
      </c>
      <c r="I67" s="122">
        <f t="shared" si="6"/>
        <v>0.21995634853923196</v>
      </c>
      <c r="J67" s="122">
        <f t="shared" si="6"/>
        <v>1.2585141016243005E-2</v>
      </c>
      <c r="K67" s="123">
        <f>C67-compopoinc!F59</f>
        <v>0.25235200766474009</v>
      </c>
      <c r="L67" s="122">
        <f>D67-compopoinc!G59</f>
        <v>0.13832466838088053</v>
      </c>
      <c r="M67" s="122">
        <f>E67-compopoinc!H59</f>
        <v>0.11402733928385961</v>
      </c>
      <c r="N67" s="122">
        <f>F67-compopoinc!I59</f>
        <v>8.8820311497807766E-3</v>
      </c>
      <c r="O67" s="123">
        <f t="shared" si="7"/>
        <v>0.45269602257758379</v>
      </c>
      <c r="P67" s="122">
        <f t="shared" si="8"/>
        <v>0.34676701332221138</v>
      </c>
      <c r="Q67" s="122">
        <f t="shared" si="9"/>
        <v>0.10592900925537235</v>
      </c>
      <c r="R67" s="122">
        <f t="shared" si="10"/>
        <v>3.7031098664622279E-3</v>
      </c>
      <c r="S67" s="164">
        <f>compopoinc!J59</f>
        <v>0.29495196975767612</v>
      </c>
      <c r="T67" s="163">
        <f>compopoinc!K59</f>
        <v>0.2310403971800703</v>
      </c>
      <c r="U67" s="163">
        <f>compopoinc!L59</f>
        <v>6.391157257760581E-2</v>
      </c>
      <c r="V67" s="24">
        <f>compopoinc!M59</f>
        <v>1.0286071677042569E-3</v>
      </c>
      <c r="Y67" s="3"/>
    </row>
    <row r="68" spans="1:25">
      <c r="A68" s="148">
        <v>1971</v>
      </c>
      <c r="B68" s="249">
        <v>1016.8860000000001</v>
      </c>
      <c r="C68" s="230">
        <v>1</v>
      </c>
      <c r="D68" s="147">
        <f t="shared" si="3"/>
        <v>0.70783352312845293</v>
      </c>
      <c r="E68" s="116">
        <v>0.29216647687154707</v>
      </c>
      <c r="F68" s="116">
        <v>1.4455897711247867E-2</v>
      </c>
      <c r="G68" s="146">
        <f t="shared" si="4"/>
        <v>0.70338377496227622</v>
      </c>
      <c r="H68" s="147">
        <f t="shared" si="5"/>
        <v>0.47523167600370075</v>
      </c>
      <c r="I68" s="116">
        <f t="shared" si="6"/>
        <v>0.22815209895857547</v>
      </c>
      <c r="J68" s="116">
        <f t="shared" si="6"/>
        <v>1.3414961777603443E-2</v>
      </c>
      <c r="K68" s="117">
        <f>C68-compopoinc!F60</f>
        <v>0.25084738642908633</v>
      </c>
      <c r="L68" s="116">
        <f>D68-compopoinc!G60</f>
        <v>0.12958779926033193</v>
      </c>
      <c r="M68" s="116">
        <f>E68-compopoinc!H60</f>
        <v>0.12125958716875437</v>
      </c>
      <c r="N68" s="116">
        <f>F68-compopoinc!I60</f>
        <v>9.3489681883760813E-3</v>
      </c>
      <c r="O68" s="117">
        <f t="shared" si="7"/>
        <v>0.45253638853318989</v>
      </c>
      <c r="P68" s="116">
        <f t="shared" si="8"/>
        <v>0.34564387674336883</v>
      </c>
      <c r="Q68" s="116">
        <f t="shared" si="9"/>
        <v>0.10689251178982109</v>
      </c>
      <c r="R68" s="116">
        <f t="shared" si="10"/>
        <v>4.0659935892273617E-3</v>
      </c>
      <c r="S68" s="160">
        <f>compopoinc!J60</f>
        <v>0.29661622503772378</v>
      </c>
      <c r="T68" s="159">
        <f>compopoinc!K60</f>
        <v>0.23260184712475218</v>
      </c>
      <c r="U68" s="159">
        <f>compopoinc!L60</f>
        <v>6.4014377912971598E-2</v>
      </c>
      <c r="V68" s="14">
        <f>compopoinc!M60</f>
        <v>1.0409359336444231E-3</v>
      </c>
      <c r="Y68" s="3"/>
    </row>
    <row r="69" spans="1:25">
      <c r="A69" s="148">
        <v>1972</v>
      </c>
      <c r="B69" s="249">
        <v>1122.806</v>
      </c>
      <c r="C69" s="230">
        <v>1</v>
      </c>
      <c r="D69" s="147">
        <f t="shared" si="3"/>
        <v>0.71188255139356227</v>
      </c>
      <c r="E69" s="116">
        <v>0.28811744860643779</v>
      </c>
      <c r="F69" s="116">
        <v>1.5140638721203841E-2</v>
      </c>
      <c r="G69" s="146">
        <f t="shared" si="4"/>
        <v>0.70019993220921606</v>
      </c>
      <c r="H69" s="147">
        <f t="shared" si="5"/>
        <v>0.4752155708481719</v>
      </c>
      <c r="I69" s="116">
        <f t="shared" si="6"/>
        <v>0.22498436136104419</v>
      </c>
      <c r="J69" s="116">
        <f t="shared" si="6"/>
        <v>1.4010917490324992E-2</v>
      </c>
      <c r="K69" s="117">
        <f>C69-compopoinc!F61</f>
        <v>0.25025045551592484</v>
      </c>
      <c r="L69" s="116">
        <f>D69-compopoinc!G61</f>
        <v>0.13011251129162593</v>
      </c>
      <c r="M69" s="116">
        <f>E69-compopoinc!H61</f>
        <v>0.12013794422429896</v>
      </c>
      <c r="N69" s="116">
        <f>F69-compopoinc!I61</f>
        <v>9.6254367987030943E-3</v>
      </c>
      <c r="O69" s="117">
        <f t="shared" si="7"/>
        <v>0.44994947669329122</v>
      </c>
      <c r="P69" s="116">
        <f t="shared" si="8"/>
        <v>0.34510305955654597</v>
      </c>
      <c r="Q69" s="116">
        <f t="shared" si="9"/>
        <v>0.10484641713674522</v>
      </c>
      <c r="R69" s="116">
        <f t="shared" si="10"/>
        <v>4.3854806916218975E-3</v>
      </c>
      <c r="S69" s="160">
        <f>compopoinc!J61</f>
        <v>0.29980006779078394</v>
      </c>
      <c r="T69" s="159">
        <f>compopoinc!K61</f>
        <v>0.23666698054539034</v>
      </c>
      <c r="U69" s="159">
        <f>compopoinc!L61</f>
        <v>6.3133087245393599E-2</v>
      </c>
      <c r="V69" s="14">
        <f>compopoinc!M61</f>
        <v>1.1297212308788494E-3</v>
      </c>
      <c r="Y69" s="3"/>
    </row>
    <row r="70" spans="1:25">
      <c r="A70" s="148">
        <v>1973</v>
      </c>
      <c r="B70" s="249">
        <v>1256.982</v>
      </c>
      <c r="C70" s="230">
        <v>1</v>
      </c>
      <c r="D70" s="147">
        <f t="shared" si="3"/>
        <v>0.72099839138507948</v>
      </c>
      <c r="E70" s="116">
        <v>0.27900160861492052</v>
      </c>
      <c r="F70" s="116">
        <v>1.5752015541988667E-2</v>
      </c>
      <c r="G70" s="146">
        <f t="shared" si="4"/>
        <v>0.69918940225034021</v>
      </c>
      <c r="H70" s="147">
        <f t="shared" si="5"/>
        <v>0.481938371643022</v>
      </c>
      <c r="I70" s="116">
        <f t="shared" si="6"/>
        <v>0.21725103060731824</v>
      </c>
      <c r="J70" s="116">
        <f t="shared" si="6"/>
        <v>1.4553961624529828E-2</v>
      </c>
      <c r="K70" s="117">
        <f>C70-compopoinc!F62</f>
        <v>0.25251036802364979</v>
      </c>
      <c r="L70" s="116">
        <f>D70-compopoinc!G62</f>
        <v>0.13799259330382263</v>
      </c>
      <c r="M70" s="116">
        <f>E70-compopoinc!H62</f>
        <v>0.11451777471982721</v>
      </c>
      <c r="N70" s="116">
        <f>F70-compopoinc!I62</f>
        <v>9.7489452473320803E-3</v>
      </c>
      <c r="O70" s="117">
        <f t="shared" si="7"/>
        <v>0.44667903422669042</v>
      </c>
      <c r="P70" s="116">
        <f t="shared" si="8"/>
        <v>0.34394577833919937</v>
      </c>
      <c r="Q70" s="116">
        <f t="shared" si="9"/>
        <v>0.10273325588749102</v>
      </c>
      <c r="R70" s="116">
        <f t="shared" si="10"/>
        <v>4.8050163771977475E-3</v>
      </c>
      <c r="S70" s="160">
        <f>compopoinc!J62</f>
        <v>0.30081059774965979</v>
      </c>
      <c r="T70" s="159">
        <f>compopoinc!K62</f>
        <v>0.23906001974205751</v>
      </c>
      <c r="U70" s="159">
        <f>compopoinc!L62</f>
        <v>6.175057800760228E-2</v>
      </c>
      <c r="V70" s="14">
        <f>compopoinc!M62</f>
        <v>1.1980539174588386E-3</v>
      </c>
      <c r="Y70" s="3"/>
    </row>
    <row r="71" spans="1:25">
      <c r="A71" s="148">
        <v>1974</v>
      </c>
      <c r="B71" s="249">
        <v>1350.9639999999997</v>
      </c>
      <c r="C71" s="230">
        <v>1</v>
      </c>
      <c r="D71" s="147">
        <f t="shared" si="3"/>
        <v>0.70598772432129941</v>
      </c>
      <c r="E71" s="116">
        <v>0.29401227567870059</v>
      </c>
      <c r="F71" s="116">
        <v>1.7691070968582436E-2</v>
      </c>
      <c r="G71" s="146">
        <f t="shared" si="4"/>
        <v>0.7036939952740795</v>
      </c>
      <c r="H71" s="147">
        <f t="shared" si="5"/>
        <v>0.47197881251506613</v>
      </c>
      <c r="I71" s="116">
        <f t="shared" si="6"/>
        <v>0.23171518275901337</v>
      </c>
      <c r="J71" s="116">
        <f t="shared" si="6"/>
        <v>1.6323110971674274E-2</v>
      </c>
      <c r="K71" s="117">
        <f>C71-compopoinc!F63</f>
        <v>0.2567677942897717</v>
      </c>
      <c r="L71" s="116">
        <f>D71-compopoinc!G63</f>
        <v>0.13199663576911502</v>
      </c>
      <c r="M71" s="116">
        <f>E71-compopoinc!H63</f>
        <v>0.12477115852065671</v>
      </c>
      <c r="N71" s="116">
        <f>F71-compopoinc!I63</f>
        <v>1.0641049363235908E-2</v>
      </c>
      <c r="O71" s="117">
        <f t="shared" si="7"/>
        <v>0.4469262009843078</v>
      </c>
      <c r="P71" s="116">
        <f t="shared" si="8"/>
        <v>0.3399821767459511</v>
      </c>
      <c r="Q71" s="116">
        <f t="shared" si="9"/>
        <v>0.10694402423835667</v>
      </c>
      <c r="R71" s="116">
        <f t="shared" si="10"/>
        <v>5.6820616084383661E-3</v>
      </c>
      <c r="S71" s="160">
        <f>compopoinc!J63</f>
        <v>0.2963060047259205</v>
      </c>
      <c r="T71" s="159">
        <f>compopoinc!K63</f>
        <v>0.23400891180623329</v>
      </c>
      <c r="U71" s="159">
        <f>compopoinc!L63</f>
        <v>6.2297092919687221E-2</v>
      </c>
      <c r="V71" s="14">
        <f>compopoinc!M63</f>
        <v>1.3679599969081615E-3</v>
      </c>
      <c r="Y71" s="3"/>
    </row>
    <row r="72" spans="1:25">
      <c r="A72" s="148">
        <v>1975</v>
      </c>
      <c r="B72" s="249">
        <v>1451.3589999999995</v>
      </c>
      <c r="C72" s="230">
        <v>1</v>
      </c>
      <c r="D72" s="147">
        <f t="shared" si="3"/>
        <v>0.68029963640973723</v>
      </c>
      <c r="E72" s="116">
        <v>0.31970036359026277</v>
      </c>
      <c r="F72" s="116">
        <v>2.0325777426536101E-2</v>
      </c>
      <c r="G72" s="146">
        <f t="shared" si="4"/>
        <v>0.70369892055714445</v>
      </c>
      <c r="H72" s="147">
        <f t="shared" si="5"/>
        <v>0.44754611546327677</v>
      </c>
      <c r="I72" s="116">
        <f t="shared" si="6"/>
        <v>0.25615280509386767</v>
      </c>
      <c r="J72" s="116">
        <f t="shared" si="6"/>
        <v>1.8725284145500419E-2</v>
      </c>
      <c r="K72" s="117">
        <f>C72-compopoinc!F64</f>
        <v>0.25672216335897247</v>
      </c>
      <c r="L72" s="116">
        <f>D72-compopoinc!G64</f>
        <v>0.11045610522277383</v>
      </c>
      <c r="M72" s="116">
        <f>E72-compopoinc!H64</f>
        <v>0.14626605813619861</v>
      </c>
      <c r="N72" s="116">
        <f>F72-compopoinc!I64</f>
        <v>1.2003149712825394E-2</v>
      </c>
      <c r="O72" s="117">
        <f t="shared" si="7"/>
        <v>0.44697675719817198</v>
      </c>
      <c r="P72" s="116">
        <f t="shared" si="8"/>
        <v>0.33709001024050295</v>
      </c>
      <c r="Q72" s="116">
        <f t="shared" si="9"/>
        <v>0.10988674695766906</v>
      </c>
      <c r="R72" s="116">
        <f t="shared" si="10"/>
        <v>6.7221344326750254E-3</v>
      </c>
      <c r="S72" s="160">
        <f>compopoinc!J64</f>
        <v>0.29630107944285555</v>
      </c>
      <c r="T72" s="159">
        <f>compopoinc!K64</f>
        <v>0.23275352094646046</v>
      </c>
      <c r="U72" s="159">
        <f>compopoinc!L64</f>
        <v>6.3547558496395082E-2</v>
      </c>
      <c r="V72" s="14">
        <f>compopoinc!M64</f>
        <v>1.6004932810356838E-3</v>
      </c>
      <c r="Y72" s="3"/>
    </row>
    <row r="73" spans="1:25">
      <c r="A73" s="148">
        <v>1976</v>
      </c>
      <c r="B73" s="249">
        <v>1614.8739999999993</v>
      </c>
      <c r="C73" s="230">
        <v>1</v>
      </c>
      <c r="D73" s="147">
        <f t="shared" si="3"/>
        <v>0.69254567229393738</v>
      </c>
      <c r="E73" s="116">
        <v>0.30745432770606262</v>
      </c>
      <c r="F73" s="116">
        <v>2.1240047211113691E-2</v>
      </c>
      <c r="G73" s="146">
        <f t="shared" si="4"/>
        <v>0.70388270600369651</v>
      </c>
      <c r="H73" s="147">
        <f t="shared" si="5"/>
        <v>0.45841764838481341</v>
      </c>
      <c r="I73" s="116">
        <f t="shared" si="6"/>
        <v>0.2454650576188831</v>
      </c>
      <c r="J73" s="116">
        <f t="shared" si="6"/>
        <v>1.9485529075162641E-2</v>
      </c>
      <c r="K73" s="117">
        <f>C73-compopoinc!F65</f>
        <v>0.25773316899926613</v>
      </c>
      <c r="L73" s="116">
        <f>D73-compopoinc!G65</f>
        <v>0.11905113359357278</v>
      </c>
      <c r="M73" s="116">
        <f>E73-compopoinc!H65</f>
        <v>0.13868203540569338</v>
      </c>
      <c r="N73" s="116">
        <f>F73-compopoinc!I65</f>
        <v>1.2282365262280917E-2</v>
      </c>
      <c r="O73" s="117">
        <f t="shared" si="7"/>
        <v>0.44614953700443039</v>
      </c>
      <c r="P73" s="116">
        <f t="shared" si="8"/>
        <v>0.33936651479124064</v>
      </c>
      <c r="Q73" s="116">
        <f t="shared" si="9"/>
        <v>0.10678302221318972</v>
      </c>
      <c r="R73" s="116">
        <f t="shared" si="10"/>
        <v>7.203163812881724E-3</v>
      </c>
      <c r="S73" s="160">
        <f>compopoinc!J65</f>
        <v>0.29611729399630349</v>
      </c>
      <c r="T73" s="159">
        <f>compopoinc!K65</f>
        <v>0.23412802390912396</v>
      </c>
      <c r="U73" s="159">
        <f>compopoinc!L65</f>
        <v>6.1989270087179527E-2</v>
      </c>
      <c r="V73" s="14">
        <f>compopoinc!M65</f>
        <v>1.754518135951048E-3</v>
      </c>
      <c r="Y73" s="3"/>
    </row>
    <row r="74" spans="1:25">
      <c r="A74" s="148">
        <v>1977</v>
      </c>
      <c r="B74" s="249">
        <v>1798.7200000000007</v>
      </c>
      <c r="C74" s="230">
        <v>1</v>
      </c>
      <c r="D74" s="147">
        <f t="shared" si="3"/>
        <v>0.70267745952677474</v>
      </c>
      <c r="E74" s="116">
        <v>0.29732254047322526</v>
      </c>
      <c r="F74" s="116">
        <v>2.1570894858566083E-2</v>
      </c>
      <c r="G74" s="146">
        <f t="shared" si="4"/>
        <v>0.70053282674086859</v>
      </c>
      <c r="H74" s="147">
        <f t="shared" si="5"/>
        <v>0.46413253728555071</v>
      </c>
      <c r="I74" s="116">
        <f t="shared" ref="I74:J110" si="11">E74-U74</f>
        <v>0.23640028945531785</v>
      </c>
      <c r="J74" s="116">
        <f t="shared" si="11"/>
        <v>1.9694983141743429E-2</v>
      </c>
      <c r="K74" s="117">
        <f>C74-compopoinc!F66</f>
        <v>0.25606545875467646</v>
      </c>
      <c r="L74" s="116">
        <f>D74-compopoinc!G66</f>
        <v>0.12244050229242187</v>
      </c>
      <c r="M74" s="116">
        <f>E74-compopoinc!H66</f>
        <v>0.13362495646225461</v>
      </c>
      <c r="N74" s="116">
        <f>F74-compopoinc!I66</f>
        <v>1.23557033502844E-2</v>
      </c>
      <c r="O74" s="117">
        <f t="shared" si="7"/>
        <v>0.44446736798619213</v>
      </c>
      <c r="P74" s="116">
        <f t="shared" si="8"/>
        <v>0.34169203499312883</v>
      </c>
      <c r="Q74" s="116">
        <f t="shared" si="9"/>
        <v>0.10277533299306324</v>
      </c>
      <c r="R74" s="116">
        <f t="shared" si="10"/>
        <v>7.3392797914590292E-3</v>
      </c>
      <c r="S74" s="160">
        <f>compopoinc!J66</f>
        <v>0.29946717325913141</v>
      </c>
      <c r="T74" s="159">
        <f>compopoinc!K66</f>
        <v>0.23854492224122401</v>
      </c>
      <c r="U74" s="159">
        <f>compopoinc!L66</f>
        <v>6.0922251017907415E-2</v>
      </c>
      <c r="V74" s="14">
        <f>compopoinc!M66</f>
        <v>1.8759117168226553E-3</v>
      </c>
      <c r="Y74" s="3"/>
    </row>
    <row r="75" spans="1:25">
      <c r="A75" s="148">
        <v>1978</v>
      </c>
      <c r="B75" s="249">
        <v>2029.5529999999997</v>
      </c>
      <c r="C75" s="230">
        <v>1</v>
      </c>
      <c r="D75" s="147">
        <f t="shared" ref="D75:D111" si="12">C75-E75</f>
        <v>0.7153067695201849</v>
      </c>
      <c r="E75" s="116">
        <v>0.28469323047981504</v>
      </c>
      <c r="F75" s="116">
        <v>2.172892257556221E-2</v>
      </c>
      <c r="G75" s="146">
        <f t="shared" si="4"/>
        <v>0.69788672103467775</v>
      </c>
      <c r="H75" s="147">
        <f t="shared" si="5"/>
        <v>0.47277274784975154</v>
      </c>
      <c r="I75" s="116">
        <f t="shared" si="11"/>
        <v>0.22511397318492612</v>
      </c>
      <c r="J75" s="116">
        <f t="shared" si="11"/>
        <v>1.9831422186385037E-2</v>
      </c>
      <c r="K75" s="117">
        <f>C75-compopoinc!F67</f>
        <v>0.25447503494719115</v>
      </c>
      <c r="L75" s="116">
        <f>D75-compopoinc!G67</f>
        <v>0.12876420276223244</v>
      </c>
      <c r="M75" s="116">
        <f>E75-compopoinc!H67</f>
        <v>0.12571083218495868</v>
      </c>
      <c r="N75" s="116">
        <f>F75-compopoinc!I67</f>
        <v>1.2219644926773547E-2</v>
      </c>
      <c r="O75" s="117">
        <f t="shared" si="7"/>
        <v>0.4434116860874866</v>
      </c>
      <c r="P75" s="116">
        <f t="shared" si="8"/>
        <v>0.3440085450875191</v>
      </c>
      <c r="Q75" s="116">
        <f t="shared" si="9"/>
        <v>9.9403140999967443E-2</v>
      </c>
      <c r="R75" s="116">
        <f t="shared" si="10"/>
        <v>7.6117772596114904E-3</v>
      </c>
      <c r="S75" s="160">
        <f>compopoinc!J67</f>
        <v>0.30211327896532225</v>
      </c>
      <c r="T75" s="159">
        <f>compopoinc!K67</f>
        <v>0.24253402167043334</v>
      </c>
      <c r="U75" s="159">
        <f>compopoinc!L67</f>
        <v>5.9579257294888922E-2</v>
      </c>
      <c r="V75" s="14">
        <f>compopoinc!M67</f>
        <v>1.8975003891771724E-3</v>
      </c>
      <c r="Y75" s="3"/>
    </row>
    <row r="76" spans="1:25">
      <c r="A76" s="152">
        <v>1979</v>
      </c>
      <c r="B76" s="251">
        <v>2247.9609999999993</v>
      </c>
      <c r="C76" s="231">
        <v>1</v>
      </c>
      <c r="D76" s="151">
        <f t="shared" si="12"/>
        <v>0.71721039644371043</v>
      </c>
      <c r="E76" s="119">
        <v>0.28278960355628957</v>
      </c>
      <c r="F76" s="119">
        <v>2.2687226335332336E-2</v>
      </c>
      <c r="G76" s="150">
        <f t="shared" si="4"/>
        <v>0.69627609848976135</v>
      </c>
      <c r="H76" s="151">
        <f t="shared" si="5"/>
        <v>0.4722400066629478</v>
      </c>
      <c r="I76" s="119">
        <f t="shared" si="11"/>
        <v>0.22403609182681355</v>
      </c>
      <c r="J76" s="119">
        <f t="shared" si="11"/>
        <v>2.069202338990583E-2</v>
      </c>
      <c r="K76" s="120">
        <f>C76-compopoinc!F68</f>
        <v>0.25530308485031128</v>
      </c>
      <c r="L76" s="119">
        <f>D76-compopoinc!G68</f>
        <v>0.12848490904632737</v>
      </c>
      <c r="M76" s="119">
        <f>E76-compopoinc!H68</f>
        <v>0.12681817580398397</v>
      </c>
      <c r="N76" s="119">
        <f>F76-compopoinc!I68</f>
        <v>1.2482967084770534E-2</v>
      </c>
      <c r="O76" s="120">
        <f t="shared" si="7"/>
        <v>0.44097301363945007</v>
      </c>
      <c r="P76" s="119">
        <f t="shared" si="8"/>
        <v>0.34375509761662043</v>
      </c>
      <c r="Q76" s="119">
        <f t="shared" si="9"/>
        <v>9.7217916022829587E-2</v>
      </c>
      <c r="R76" s="119">
        <f t="shared" si="10"/>
        <v>8.2090563051352965E-3</v>
      </c>
      <c r="S76" s="162">
        <f>compopoinc!J68</f>
        <v>0.30372390151023865</v>
      </c>
      <c r="T76" s="161">
        <f>compopoinc!K68</f>
        <v>0.24497038978076263</v>
      </c>
      <c r="U76" s="161">
        <f>compopoinc!L68</f>
        <v>5.8753511729476002E-2</v>
      </c>
      <c r="V76" s="20">
        <f>compopoinc!M68</f>
        <v>1.9952029454265064E-3</v>
      </c>
      <c r="Y76" s="3"/>
    </row>
    <row r="77" spans="1:25">
      <c r="A77" s="148">
        <v>1980</v>
      </c>
      <c r="B77" s="249">
        <v>2426.4540000000002</v>
      </c>
      <c r="C77" s="230">
        <v>1</v>
      </c>
      <c r="D77" s="147">
        <f t="shared" si="12"/>
        <v>0.69919067083076791</v>
      </c>
      <c r="E77" s="116">
        <v>0.30080932916923209</v>
      </c>
      <c r="F77" s="116">
        <v>2.4768654176011578E-2</v>
      </c>
      <c r="G77" s="146">
        <f t="shared" si="4"/>
        <v>0.70411154627799988</v>
      </c>
      <c r="H77" s="147">
        <f t="shared" si="5"/>
        <v>0.46316567289992949</v>
      </c>
      <c r="I77" s="116">
        <f t="shared" si="11"/>
        <v>0.24094587337807039</v>
      </c>
      <c r="J77" s="116">
        <f t="shared" si="11"/>
        <v>2.2448138818105645E-2</v>
      </c>
      <c r="K77" s="117">
        <f>C77-compopoinc!F69</f>
        <v>0.25640022754669189</v>
      </c>
      <c r="L77" s="116">
        <f>D77-compopoinc!G69</f>
        <v>0.11881004997705591</v>
      </c>
      <c r="M77" s="116">
        <f>E77-compopoinc!H69</f>
        <v>0.13759017756963596</v>
      </c>
      <c r="N77" s="116">
        <f>F77-compopoinc!I69</f>
        <v>1.3470530616410972E-2</v>
      </c>
      <c r="O77" s="117">
        <f t="shared" si="7"/>
        <v>0.44771131873130798</v>
      </c>
      <c r="P77" s="116">
        <f t="shared" si="8"/>
        <v>0.34435562292287358</v>
      </c>
      <c r="Q77" s="116">
        <f t="shared" si="9"/>
        <v>0.10335569580843443</v>
      </c>
      <c r="R77" s="116">
        <f t="shared" si="10"/>
        <v>8.9776082016946729E-3</v>
      </c>
      <c r="S77" s="160">
        <f>compopoinc!J69</f>
        <v>0.29588845372200012</v>
      </c>
      <c r="T77" s="159">
        <f>compopoinc!K69</f>
        <v>0.23602499793083842</v>
      </c>
      <c r="U77" s="159">
        <f>compopoinc!L69</f>
        <v>5.9863455791161695E-2</v>
      </c>
      <c r="V77" s="24">
        <f>compopoinc!M69</f>
        <v>2.3205153579059319E-3</v>
      </c>
      <c r="Y77" s="3"/>
    </row>
    <row r="78" spans="1:25">
      <c r="A78" s="148">
        <v>1981</v>
      </c>
      <c r="B78" s="249">
        <v>2721.6990000000001</v>
      </c>
      <c r="C78" s="230">
        <v>1</v>
      </c>
      <c r="D78" s="147">
        <f t="shared" si="12"/>
        <v>0.69897479478810842</v>
      </c>
      <c r="E78" s="116">
        <v>0.30102520521189152</v>
      </c>
      <c r="F78" s="116">
        <v>2.6160130124602318E-2</v>
      </c>
      <c r="G78" s="146">
        <f t="shared" si="4"/>
        <v>0.69450119137763977</v>
      </c>
      <c r="H78" s="147">
        <f t="shared" si="5"/>
        <v>0.45485745728920979</v>
      </c>
      <c r="I78" s="116">
        <f t="shared" si="11"/>
        <v>0.23964373408842993</v>
      </c>
      <c r="J78" s="116">
        <f t="shared" si="11"/>
        <v>2.3479374737065465E-2</v>
      </c>
      <c r="K78" s="117">
        <f>C78-compopoinc!F70</f>
        <v>0.25074797868728638</v>
      </c>
      <c r="L78" s="116">
        <f>D78-compopoinc!G70</f>
        <v>0.11351731080437044</v>
      </c>
      <c r="M78" s="116">
        <f>E78-compopoinc!H70</f>
        <v>0.13723066788291591</v>
      </c>
      <c r="N78" s="116">
        <f>F78-compopoinc!I70</f>
        <v>1.338079732142201E-2</v>
      </c>
      <c r="O78" s="117">
        <f t="shared" si="7"/>
        <v>0.44375321269035339</v>
      </c>
      <c r="P78" s="116">
        <f t="shared" si="8"/>
        <v>0.34134014648483935</v>
      </c>
      <c r="Q78" s="116">
        <f t="shared" si="9"/>
        <v>0.10241306620551402</v>
      </c>
      <c r="R78" s="116">
        <f t="shared" si="10"/>
        <v>1.0098577415643455E-2</v>
      </c>
      <c r="S78" s="160">
        <f>compopoinc!J70</f>
        <v>0.30549880862236023</v>
      </c>
      <c r="T78" s="159">
        <f>compopoinc!K70</f>
        <v>0.24411733749889863</v>
      </c>
      <c r="U78" s="159">
        <f>compopoinc!L70</f>
        <v>6.1381471123461588E-2</v>
      </c>
      <c r="V78" s="14">
        <f>compopoinc!M70</f>
        <v>2.6807553875368519E-3</v>
      </c>
      <c r="Y78" s="3"/>
    </row>
    <row r="79" spans="1:25">
      <c r="A79" s="148">
        <v>1982</v>
      </c>
      <c r="B79" s="249">
        <v>2840.1039999999994</v>
      </c>
      <c r="C79" s="230">
        <v>1</v>
      </c>
      <c r="D79" s="147">
        <f t="shared" si="12"/>
        <v>0.68300456602997639</v>
      </c>
      <c r="E79" s="116">
        <v>0.31699543397002367</v>
      </c>
      <c r="F79" s="116">
        <v>2.8555292341407221E-2</v>
      </c>
      <c r="G79" s="146">
        <f t="shared" ref="G79:G109" si="13">C79-S79</f>
        <v>0.69113197922706604</v>
      </c>
      <c r="H79" s="147">
        <f t="shared" ref="H79:H110" si="14">D79-T79</f>
        <v>0.43905900386472702</v>
      </c>
      <c r="I79" s="116">
        <f t="shared" si="11"/>
        <v>0.25207297536233908</v>
      </c>
      <c r="J79" s="116">
        <f t="shared" si="11"/>
        <v>2.5365204916644426E-2</v>
      </c>
      <c r="K79" s="117">
        <f>C79-compopoinc!F71</f>
        <v>0.24354660511016846</v>
      </c>
      <c r="L79" s="116">
        <f>D79-compopoinc!G71</f>
        <v>9.9250670527979978E-2</v>
      </c>
      <c r="M79" s="116">
        <f>E79-compopoinc!H71</f>
        <v>0.14429593458218851</v>
      </c>
      <c r="N79" s="116">
        <f>F79-compopoinc!I71</f>
        <v>1.4127918414748596E-2</v>
      </c>
      <c r="O79" s="117">
        <f t="shared" si="7"/>
        <v>0.44758537411689758</v>
      </c>
      <c r="P79" s="116">
        <f t="shared" si="8"/>
        <v>0.33980833333674704</v>
      </c>
      <c r="Q79" s="116">
        <f t="shared" si="9"/>
        <v>0.10777704078015057</v>
      </c>
      <c r="R79" s="116">
        <f t="shared" si="10"/>
        <v>1.123728650189583E-2</v>
      </c>
      <c r="S79" s="146">
        <f>compopoinc!J71</f>
        <v>0.30886802077293396</v>
      </c>
      <c r="T79" s="147">
        <f>compopoinc!K71</f>
        <v>0.24394556216524937</v>
      </c>
      <c r="U79" s="147">
        <f>compopoinc!L71</f>
        <v>6.4922458607684599E-2</v>
      </c>
      <c r="V79" s="14">
        <f>compopoinc!M71</f>
        <v>3.1900874247627951E-3</v>
      </c>
      <c r="Y79" s="3"/>
    </row>
    <row r="80" spans="1:25">
      <c r="A80" s="148">
        <v>1983</v>
      </c>
      <c r="B80" s="249">
        <v>3060.1639999999989</v>
      </c>
      <c r="C80" s="230">
        <v>1</v>
      </c>
      <c r="D80" s="147">
        <f t="shared" si="12"/>
        <v>0.6834156600757344</v>
      </c>
      <c r="E80" s="116">
        <v>0.3165843399242656</v>
      </c>
      <c r="F80" s="116">
        <v>2.9965714255837276E-2</v>
      </c>
      <c r="G80" s="146">
        <f t="shared" si="13"/>
        <v>0.68405699729919434</v>
      </c>
      <c r="H80" s="147">
        <f t="shared" si="14"/>
        <v>0.43390481668290459</v>
      </c>
      <c r="I80" s="116">
        <f t="shared" si="11"/>
        <v>0.25015218061628974</v>
      </c>
      <c r="J80" s="116">
        <f t="shared" si="11"/>
        <v>2.667307102278358E-2</v>
      </c>
      <c r="K80" s="117">
        <f>C80-compopoinc!F72</f>
        <v>0.23477107286453247</v>
      </c>
      <c r="L80" s="116">
        <f>D80-compopoinc!G72</f>
        <v>9.249939584308664E-2</v>
      </c>
      <c r="M80" s="116">
        <f>E80-compopoinc!H72</f>
        <v>0.1422716770214458</v>
      </c>
      <c r="N80" s="116">
        <f>F80-compopoinc!I72</f>
        <v>1.4191314752060074E-2</v>
      </c>
      <c r="O80" s="117">
        <f t="shared" si="7"/>
        <v>0.44928592443466187</v>
      </c>
      <c r="P80" s="116">
        <f t="shared" si="8"/>
        <v>0.34140542083981795</v>
      </c>
      <c r="Q80" s="116">
        <f t="shared" si="9"/>
        <v>0.10788050359484394</v>
      </c>
      <c r="R80" s="116">
        <f t="shared" si="10"/>
        <v>1.2481756270723506E-2</v>
      </c>
      <c r="S80" s="146">
        <f>compopoinc!J72</f>
        <v>0.31594300270080566</v>
      </c>
      <c r="T80" s="147">
        <f>compopoinc!K72</f>
        <v>0.24951084339282983</v>
      </c>
      <c r="U80" s="147">
        <f>compopoinc!L72</f>
        <v>6.643215930797583E-2</v>
      </c>
      <c r="V80" s="14">
        <f>compopoinc!M72</f>
        <v>3.2926432330536957E-3</v>
      </c>
      <c r="Y80" s="3"/>
    </row>
    <row r="81" spans="1:25">
      <c r="A81" s="148">
        <v>1984</v>
      </c>
      <c r="B81" s="249">
        <v>3443.4029999999989</v>
      </c>
      <c r="C81" s="230">
        <v>1</v>
      </c>
      <c r="D81" s="147">
        <f t="shared" si="12"/>
        <v>0.70476879993425101</v>
      </c>
      <c r="E81" s="116">
        <v>0.29523120006574899</v>
      </c>
      <c r="F81" s="116">
        <v>2.9418572267027716E-2</v>
      </c>
      <c r="G81" s="146">
        <f t="shared" si="13"/>
        <v>0.6684783399105072</v>
      </c>
      <c r="H81" s="147">
        <f t="shared" si="14"/>
        <v>0.43898027385177302</v>
      </c>
      <c r="I81" s="116">
        <f t="shared" si="11"/>
        <v>0.22949806605873418</v>
      </c>
      <c r="J81" s="116">
        <f t="shared" si="11"/>
        <v>2.6026646131854833E-2</v>
      </c>
      <c r="K81" s="117">
        <f>C81-compopoinc!F73</f>
        <v>0.22622406482696533</v>
      </c>
      <c r="L81" s="116">
        <f>D81-compopoinc!G73</f>
        <v>9.6878406064167311E-2</v>
      </c>
      <c r="M81" s="116">
        <f>E81-compopoinc!H73</f>
        <v>0.12934565876279808</v>
      </c>
      <c r="N81" s="116">
        <f>F81-compopoinc!I73</f>
        <v>1.3990568195041615E-2</v>
      </c>
      <c r="O81" s="117">
        <f t="shared" si="7"/>
        <v>0.44225427508354187</v>
      </c>
      <c r="P81" s="116">
        <f t="shared" si="8"/>
        <v>0.34210186778760571</v>
      </c>
      <c r="Q81" s="116">
        <f t="shared" si="9"/>
        <v>0.10015240729593611</v>
      </c>
      <c r="R81" s="116">
        <f t="shared" si="10"/>
        <v>1.2036077936813218E-2</v>
      </c>
      <c r="S81" s="146">
        <f>compopoinc!J73</f>
        <v>0.3315216600894928</v>
      </c>
      <c r="T81" s="147">
        <f>compopoinc!K73</f>
        <v>0.26578852608247799</v>
      </c>
      <c r="U81" s="147">
        <f>compopoinc!L73</f>
        <v>6.5733134007014818E-2</v>
      </c>
      <c r="V81" s="14">
        <f>compopoinc!M73</f>
        <v>3.391926135172885E-3</v>
      </c>
      <c r="Y81" s="3"/>
    </row>
    <row r="82" spans="1:25">
      <c r="A82" s="148">
        <v>1985</v>
      </c>
      <c r="B82" s="249">
        <v>3683.7379999999994</v>
      </c>
      <c r="C82" s="230">
        <v>1</v>
      </c>
      <c r="D82" s="147">
        <f t="shared" si="12"/>
        <v>0.70250327249114886</v>
      </c>
      <c r="E82" s="116">
        <v>0.29749672750885114</v>
      </c>
      <c r="F82" s="116">
        <v>2.969809470706115E-2</v>
      </c>
      <c r="G82" s="146">
        <f t="shared" si="13"/>
        <v>0.67079216241836548</v>
      </c>
      <c r="H82" s="147">
        <f t="shared" si="14"/>
        <v>0.43959099767384424</v>
      </c>
      <c r="I82" s="116">
        <f t="shared" si="11"/>
        <v>0.23120116474452124</v>
      </c>
      <c r="J82" s="116">
        <f t="shared" si="11"/>
        <v>2.6349950546340335E-2</v>
      </c>
      <c r="K82" s="117">
        <f>C82-compopoinc!F74</f>
        <v>0.22669011354446411</v>
      </c>
      <c r="L82" s="116">
        <f>D82-compopoinc!G74</f>
        <v>9.7558905256922346E-2</v>
      </c>
      <c r="M82" s="116">
        <f>E82-compopoinc!H74</f>
        <v>0.12913120828754174</v>
      </c>
      <c r="N82" s="116">
        <f>F82-compopoinc!I74</f>
        <v>1.405348904098358E-2</v>
      </c>
      <c r="O82" s="117">
        <f t="shared" si="7"/>
        <v>0.44410204887390137</v>
      </c>
      <c r="P82" s="116">
        <f t="shared" si="8"/>
        <v>0.3420320924169219</v>
      </c>
      <c r="Q82" s="116">
        <f t="shared" si="9"/>
        <v>0.1020699564569795</v>
      </c>
      <c r="R82" s="116">
        <f t="shared" si="10"/>
        <v>1.2296461505356755E-2</v>
      </c>
      <c r="S82" s="146">
        <f>compopoinc!J74</f>
        <v>0.32920783758163452</v>
      </c>
      <c r="T82" s="147">
        <f>compopoinc!K74</f>
        <v>0.26291227481730461</v>
      </c>
      <c r="U82" s="147">
        <f>compopoinc!L74</f>
        <v>6.6295562764329921E-2</v>
      </c>
      <c r="V82" s="14">
        <f>compopoinc!M74</f>
        <v>3.3481441607208146E-3</v>
      </c>
      <c r="Y82" s="3"/>
    </row>
    <row r="83" spans="1:25">
      <c r="A83" s="148">
        <v>1986</v>
      </c>
      <c r="B83" s="249">
        <v>3847.4069999999997</v>
      </c>
      <c r="C83" s="230">
        <v>1</v>
      </c>
      <c r="D83" s="147">
        <f t="shared" si="12"/>
        <v>0.69608102288112483</v>
      </c>
      <c r="E83" s="116">
        <v>0.30391897711887517</v>
      </c>
      <c r="F83" s="116">
        <v>3.0903930881240278E-2</v>
      </c>
      <c r="G83" s="146">
        <f t="shared" si="13"/>
        <v>0.67771533131599426</v>
      </c>
      <c r="H83" s="147">
        <f t="shared" si="14"/>
        <v>0.4399695485318425</v>
      </c>
      <c r="I83" s="116">
        <f t="shared" si="11"/>
        <v>0.23774578278415176</v>
      </c>
      <c r="J83" s="116">
        <f t="shared" si="11"/>
        <v>2.7702710245914357E-2</v>
      </c>
      <c r="K83" s="117">
        <f>C83-compopoinc!F75</f>
        <v>0.22706013917922974</v>
      </c>
      <c r="L83" s="116">
        <f>D83-compopoinc!G75</f>
        <v>9.518673272473388E-2</v>
      </c>
      <c r="M83" s="116">
        <f>E83-compopoinc!H75</f>
        <v>0.13187340645449583</v>
      </c>
      <c r="N83" s="116">
        <f>F83-compopoinc!I75</f>
        <v>1.5049239808877349E-2</v>
      </c>
      <c r="O83" s="117">
        <f t="shared" si="7"/>
        <v>0.45065519213676453</v>
      </c>
      <c r="P83" s="116">
        <f t="shared" si="8"/>
        <v>0.34478281580710862</v>
      </c>
      <c r="Q83" s="116">
        <f t="shared" si="9"/>
        <v>0.10587237632965593</v>
      </c>
      <c r="R83" s="116">
        <f t="shared" si="10"/>
        <v>1.2653470437037007E-2</v>
      </c>
      <c r="S83" s="146">
        <f>compopoinc!J75</f>
        <v>0.32228466868400574</v>
      </c>
      <c r="T83" s="147">
        <f>compopoinc!K75</f>
        <v>0.25611147434928233</v>
      </c>
      <c r="U83" s="147">
        <f>compopoinc!L75</f>
        <v>6.6173194334723406E-2</v>
      </c>
      <c r="V83" s="14">
        <f>compopoinc!M75</f>
        <v>3.2012206353259219E-3</v>
      </c>
      <c r="Y83" s="3"/>
    </row>
    <row r="84" spans="1:25">
      <c r="A84" s="148">
        <v>1987</v>
      </c>
      <c r="B84" s="249">
        <v>4118.375</v>
      </c>
      <c r="C84" s="230">
        <v>1</v>
      </c>
      <c r="D84" s="147">
        <f t="shared" si="12"/>
        <v>0.7017998603818254</v>
      </c>
      <c r="E84" s="116">
        <v>0.2982001396181746</v>
      </c>
      <c r="F84" s="116">
        <v>3.1420159650347522E-2</v>
      </c>
      <c r="G84" s="146">
        <f t="shared" si="13"/>
        <v>0.67035326361656189</v>
      </c>
      <c r="H84" s="147">
        <f t="shared" si="14"/>
        <v>0.43836857108307359</v>
      </c>
      <c r="I84" s="116">
        <f t="shared" si="11"/>
        <v>0.23198469253348833</v>
      </c>
      <c r="J84" s="116">
        <f t="shared" si="11"/>
        <v>2.8549413815119138E-2</v>
      </c>
      <c r="K84" s="117">
        <f>C84-compopoinc!F76</f>
        <v>0.22469609975814819</v>
      </c>
      <c r="L84" s="116">
        <f>D84-compopoinc!G76</f>
        <v>9.4953981051650094E-2</v>
      </c>
      <c r="M84" s="116">
        <f>E84-compopoinc!H76</f>
        <v>0.1297421187064981</v>
      </c>
      <c r="N84" s="116">
        <f>F84-compopoinc!I76</f>
        <v>1.6504423946851018E-2</v>
      </c>
      <c r="O84" s="117">
        <f t="shared" si="7"/>
        <v>0.4456571638584137</v>
      </c>
      <c r="P84" s="116">
        <f t="shared" si="8"/>
        <v>0.34341459003142349</v>
      </c>
      <c r="Q84" s="116">
        <f t="shared" si="9"/>
        <v>0.10224257382699023</v>
      </c>
      <c r="R84" s="116">
        <f t="shared" si="10"/>
        <v>1.204498986826812E-2</v>
      </c>
      <c r="S84" s="146">
        <f>compopoinc!J76</f>
        <v>0.32964673638343811</v>
      </c>
      <c r="T84" s="147">
        <f>compopoinc!K76</f>
        <v>0.26343128929875181</v>
      </c>
      <c r="U84" s="147">
        <f>compopoinc!L76</f>
        <v>6.6215447084686269E-2</v>
      </c>
      <c r="V84" s="14">
        <f>compopoinc!M76</f>
        <v>2.8707458352283831E-3</v>
      </c>
      <c r="Y84" s="3"/>
    </row>
    <row r="85" spans="1:25">
      <c r="A85" s="148">
        <v>1988</v>
      </c>
      <c r="B85" s="249">
        <v>4492.5239999999985</v>
      </c>
      <c r="C85" s="230">
        <v>1</v>
      </c>
      <c r="D85" s="147">
        <f t="shared" si="12"/>
        <v>0.71036326127584393</v>
      </c>
      <c r="E85" s="116">
        <v>0.28963673872415607</v>
      </c>
      <c r="F85" s="116">
        <v>3.1007068632243267E-2</v>
      </c>
      <c r="G85" s="146">
        <f t="shared" si="13"/>
        <v>0.65626990795135498</v>
      </c>
      <c r="H85" s="147">
        <f t="shared" si="14"/>
        <v>0.43333232726961929</v>
      </c>
      <c r="I85" s="116">
        <f t="shared" si="11"/>
        <v>0.22293758068173569</v>
      </c>
      <c r="J85" s="116">
        <f t="shared" si="11"/>
        <v>2.8342764857074234E-2</v>
      </c>
      <c r="K85" s="117">
        <f>C85-compopoinc!F77</f>
        <v>0.21987193822860718</v>
      </c>
      <c r="L85" s="116">
        <f>D85-compopoinc!G77</f>
        <v>9.4608537793493541E-2</v>
      </c>
      <c r="M85" s="116">
        <f>E85-compopoinc!H77</f>
        <v>0.12526340043511369</v>
      </c>
      <c r="N85" s="116">
        <f>F85-compopoinc!I77</f>
        <v>1.6563118940422009E-2</v>
      </c>
      <c r="O85" s="117">
        <f t="shared" si="7"/>
        <v>0.4363979697227478</v>
      </c>
      <c r="P85" s="116">
        <f t="shared" si="8"/>
        <v>0.33872378947612575</v>
      </c>
      <c r="Q85" s="116">
        <f t="shared" si="9"/>
        <v>9.7674180246622E-2</v>
      </c>
      <c r="R85" s="116">
        <f t="shared" si="10"/>
        <v>1.1779645916652225E-2</v>
      </c>
      <c r="S85" s="146">
        <f>compopoinc!J77</f>
        <v>0.34373009204864502</v>
      </c>
      <c r="T85" s="147">
        <f>compopoinc!K77</f>
        <v>0.27703093400622464</v>
      </c>
      <c r="U85" s="147">
        <f>compopoinc!L77</f>
        <v>6.6699158042420381E-2</v>
      </c>
      <c r="V85" s="14">
        <f>compopoinc!M77</f>
        <v>2.6643037751690338E-3</v>
      </c>
      <c r="Y85" s="3"/>
    </row>
    <row r="86" spans="1:25">
      <c r="A86" s="148">
        <v>1989</v>
      </c>
      <c r="B86" s="249">
        <v>4781.4060000000009</v>
      </c>
      <c r="C86" s="230">
        <v>1</v>
      </c>
      <c r="D86" s="147">
        <f t="shared" si="12"/>
        <v>0.705630519558473</v>
      </c>
      <c r="E86" s="116">
        <v>0.294369480441527</v>
      </c>
      <c r="F86" s="116">
        <v>3.3253816973501091E-2</v>
      </c>
      <c r="G86" s="146">
        <f t="shared" si="13"/>
        <v>0.66029262542724609</v>
      </c>
      <c r="H86" s="147">
        <f t="shared" si="14"/>
        <v>0.43256444448999171</v>
      </c>
      <c r="I86" s="116">
        <f t="shared" si="11"/>
        <v>0.22772818093725439</v>
      </c>
      <c r="J86" s="116">
        <f t="shared" si="11"/>
        <v>3.0485718016804379E-2</v>
      </c>
      <c r="K86" s="117">
        <f>C86-compopoinc!F78</f>
        <v>0.22222304344177246</v>
      </c>
      <c r="L86" s="116">
        <f>D86-compopoinc!G78</f>
        <v>9.3946716051803825E-2</v>
      </c>
      <c r="M86" s="116">
        <f>E86-compopoinc!H78</f>
        <v>0.12827632738996861</v>
      </c>
      <c r="N86" s="116">
        <f>F86-compopoinc!I78</f>
        <v>1.7951720626253054E-2</v>
      </c>
      <c r="O86" s="117">
        <f t="shared" si="7"/>
        <v>0.43806958198547363</v>
      </c>
      <c r="P86" s="116">
        <f t="shared" si="8"/>
        <v>0.33861772843818788</v>
      </c>
      <c r="Q86" s="116">
        <f t="shared" si="9"/>
        <v>9.9451853547285779E-2</v>
      </c>
      <c r="R86" s="116">
        <f t="shared" si="10"/>
        <v>1.2533997390551326E-2</v>
      </c>
      <c r="S86" s="146">
        <f>compopoinc!J78</f>
        <v>0.33970737457275391</v>
      </c>
      <c r="T86" s="147">
        <f>compopoinc!K78</f>
        <v>0.2730660750684813</v>
      </c>
      <c r="U86" s="147">
        <f>compopoinc!L78</f>
        <v>6.6641299504272611E-2</v>
      </c>
      <c r="V86" s="20">
        <f>compopoinc!M78</f>
        <v>2.768098956696712E-3</v>
      </c>
      <c r="Y86" s="3"/>
    </row>
    <row r="87" spans="1:25">
      <c r="A87" s="158">
        <v>1990</v>
      </c>
      <c r="B87" s="250">
        <v>5034.8440000000001</v>
      </c>
      <c r="C87" s="232">
        <v>1</v>
      </c>
      <c r="D87" s="156">
        <f t="shared" si="12"/>
        <v>0.69639575724689784</v>
      </c>
      <c r="E87" s="122">
        <v>0.30360424275310216</v>
      </c>
      <c r="F87" s="122">
        <v>3.5889890530868482E-2</v>
      </c>
      <c r="G87" s="157">
        <f t="shared" si="13"/>
        <v>0.66080778837203979</v>
      </c>
      <c r="H87" s="156">
        <f t="shared" si="14"/>
        <v>0.42529669738029519</v>
      </c>
      <c r="I87" s="122">
        <f t="shared" si="11"/>
        <v>0.23551109099174464</v>
      </c>
      <c r="J87" s="122">
        <f t="shared" si="11"/>
        <v>3.3017767548461974E-2</v>
      </c>
      <c r="K87" s="123">
        <f>C87-compopoinc!F79</f>
        <v>0.22239583730697632</v>
      </c>
      <c r="L87" s="122">
        <f>D87-compopoinc!G79</f>
        <v>8.9976199601606299E-2</v>
      </c>
      <c r="M87" s="122">
        <f>E87-compopoinc!H79</f>
        <v>0.13241963770536996</v>
      </c>
      <c r="N87" s="122">
        <f>F87-compopoinc!I79</f>
        <v>1.8989067909799269E-2</v>
      </c>
      <c r="O87" s="123">
        <f t="shared" si="7"/>
        <v>0.43841195106506348</v>
      </c>
      <c r="P87" s="122">
        <f t="shared" si="8"/>
        <v>0.33532049777868889</v>
      </c>
      <c r="Q87" s="122">
        <f t="shared" si="9"/>
        <v>0.10309145328637467</v>
      </c>
      <c r="R87" s="122">
        <f t="shared" si="10"/>
        <v>1.4028699638662705E-2</v>
      </c>
      <c r="S87" s="157">
        <f>compopoinc!J79</f>
        <v>0.33919221162796021</v>
      </c>
      <c r="T87" s="156">
        <f>compopoinc!K79</f>
        <v>0.27109905986660265</v>
      </c>
      <c r="U87" s="156">
        <f>compopoinc!L79</f>
        <v>6.8093151761357523E-2</v>
      </c>
      <c r="V87" s="24">
        <f>compopoinc!M79</f>
        <v>2.8721229824065098E-3</v>
      </c>
      <c r="Y87" s="3"/>
    </row>
    <row r="88" spans="1:25">
      <c r="A88" s="148">
        <v>1991</v>
      </c>
      <c r="B88" s="249">
        <v>5185.3760000000002</v>
      </c>
      <c r="C88" s="230">
        <v>1</v>
      </c>
      <c r="D88" s="147">
        <f t="shared" si="12"/>
        <v>0.67969535863937347</v>
      </c>
      <c r="E88" s="116">
        <v>0.32030464136062653</v>
      </c>
      <c r="F88" s="116">
        <v>4.1347049857136685E-2</v>
      </c>
      <c r="G88" s="146">
        <f t="shared" si="13"/>
        <v>0.66320750117301941</v>
      </c>
      <c r="H88" s="147">
        <f t="shared" si="14"/>
        <v>0.41293495338889813</v>
      </c>
      <c r="I88" s="116">
        <f t="shared" si="11"/>
        <v>0.25027254778412128</v>
      </c>
      <c r="J88" s="116">
        <f t="shared" si="11"/>
        <v>3.8158139993765577E-2</v>
      </c>
      <c r="K88" s="117">
        <f>C88-compopoinc!F80</f>
        <v>0.22255653142929077</v>
      </c>
      <c r="L88" s="116">
        <f>D88-compopoinc!G80</f>
        <v>8.2337041225534424E-2</v>
      </c>
      <c r="M88" s="116">
        <f>E88-compopoinc!H80</f>
        <v>0.1402194902037564</v>
      </c>
      <c r="N88" s="116">
        <f>F88-compopoinc!I80</f>
        <v>2.0590099726742868E-2</v>
      </c>
      <c r="O88" s="117">
        <f t="shared" si="7"/>
        <v>0.44065096974372864</v>
      </c>
      <c r="P88" s="116">
        <f t="shared" si="8"/>
        <v>0.33059791216336371</v>
      </c>
      <c r="Q88" s="116">
        <f t="shared" si="9"/>
        <v>0.11005305758036488</v>
      </c>
      <c r="R88" s="116">
        <f t="shared" si="10"/>
        <v>1.756804026702271E-2</v>
      </c>
      <c r="S88" s="146">
        <f>compopoinc!J80</f>
        <v>0.33679249882698059</v>
      </c>
      <c r="T88" s="147">
        <f>compopoinc!K80</f>
        <v>0.26676040525047534</v>
      </c>
      <c r="U88" s="147">
        <f>compopoinc!L80</f>
        <v>7.0032093576505264E-2</v>
      </c>
      <c r="V88" s="14">
        <f>compopoinc!M80</f>
        <v>3.188909863371107E-3</v>
      </c>
      <c r="Y88" s="3"/>
    </row>
    <row r="89" spans="1:25">
      <c r="A89" s="148">
        <v>1992</v>
      </c>
      <c r="B89" s="249">
        <v>5498.6579999999994</v>
      </c>
      <c r="C89" s="230">
        <v>1</v>
      </c>
      <c r="D89" s="147">
        <f t="shared" si="12"/>
        <v>0.67501161192421855</v>
      </c>
      <c r="E89" s="116">
        <v>0.32498838807578145</v>
      </c>
      <c r="F89" s="116">
        <v>4.5247404002940361E-2</v>
      </c>
      <c r="G89" s="146">
        <f t="shared" si="13"/>
        <v>0.6544596254825592</v>
      </c>
      <c r="H89" s="147">
        <f t="shared" si="14"/>
        <v>0.40080740752929594</v>
      </c>
      <c r="I89" s="116">
        <f t="shared" si="11"/>
        <v>0.25365221795326326</v>
      </c>
      <c r="J89" s="116">
        <f t="shared" si="11"/>
        <v>4.1794779870800207E-2</v>
      </c>
      <c r="K89" s="117">
        <f>C89-compopoinc!F81</f>
        <v>0.21757638454437256</v>
      </c>
      <c r="L89" s="116">
        <f>D89-compopoinc!G81</f>
        <v>7.4021186252724802E-2</v>
      </c>
      <c r="M89" s="116">
        <f>E89-compopoinc!H81</f>
        <v>0.14355519829164776</v>
      </c>
      <c r="N89" s="116">
        <f>F89-compopoinc!I81</f>
        <v>2.2629873030807282E-2</v>
      </c>
      <c r="O89" s="117">
        <f t="shared" si="7"/>
        <v>0.43688324093818665</v>
      </c>
      <c r="P89" s="116">
        <f t="shared" si="8"/>
        <v>0.32678622127657114</v>
      </c>
      <c r="Q89" s="116">
        <f t="shared" si="9"/>
        <v>0.1100970196616155</v>
      </c>
      <c r="R89" s="116">
        <f t="shared" si="10"/>
        <v>1.9164906839992925E-2</v>
      </c>
      <c r="S89" s="146">
        <f>compopoinc!J81</f>
        <v>0.3455403745174408</v>
      </c>
      <c r="T89" s="147">
        <f>compopoinc!K81</f>
        <v>0.2742042043949226</v>
      </c>
      <c r="U89" s="147">
        <f>compopoinc!L81</f>
        <v>7.133617012251818E-2</v>
      </c>
      <c r="V89" s="14">
        <f>compopoinc!M81</f>
        <v>3.4526241321401522E-3</v>
      </c>
      <c r="Y89" s="3"/>
    </row>
    <row r="90" spans="1:25">
      <c r="A90" s="148">
        <v>1993</v>
      </c>
      <c r="B90" s="249">
        <v>5753.4689999999991</v>
      </c>
      <c r="C90" s="230">
        <v>1</v>
      </c>
      <c r="D90" s="147">
        <f t="shared" si="12"/>
        <v>0.67689058548851133</v>
      </c>
      <c r="E90" s="116">
        <v>0.32310941451148867</v>
      </c>
      <c r="F90" s="116">
        <v>4.812748621744551E-2</v>
      </c>
      <c r="G90" s="146">
        <f t="shared" si="13"/>
        <v>0.65948018431663513</v>
      </c>
      <c r="H90" s="147">
        <f t="shared" si="14"/>
        <v>0.40555349243880079</v>
      </c>
      <c r="I90" s="116">
        <f t="shared" si="11"/>
        <v>0.25392669187783434</v>
      </c>
      <c r="J90" s="116">
        <f t="shared" si="11"/>
        <v>4.4584663355489364E-2</v>
      </c>
      <c r="K90" s="117">
        <f>C90-compopoinc!F82</f>
        <v>0.22068846225738525</v>
      </c>
      <c r="L90" s="116">
        <f>D90-compopoinc!G82</f>
        <v>7.6939764769045182E-2</v>
      </c>
      <c r="M90" s="116">
        <f>E90-compopoinc!H82</f>
        <v>0.14374869748834013</v>
      </c>
      <c r="N90" s="116">
        <f>F90-compopoinc!I82</f>
        <v>2.3922418848699188E-2</v>
      </c>
      <c r="O90" s="117">
        <f t="shared" si="7"/>
        <v>0.43879172205924988</v>
      </c>
      <c r="P90" s="116">
        <f t="shared" si="8"/>
        <v>0.32861372766975561</v>
      </c>
      <c r="Q90" s="116">
        <f t="shared" si="9"/>
        <v>0.11017799438949422</v>
      </c>
      <c r="R90" s="116">
        <f t="shared" si="10"/>
        <v>2.0662244506790176E-2</v>
      </c>
      <c r="S90" s="146">
        <f>compopoinc!J82</f>
        <v>0.34051981568336487</v>
      </c>
      <c r="T90" s="147">
        <f>compopoinc!K82</f>
        <v>0.27133709304971054</v>
      </c>
      <c r="U90" s="147">
        <f>compopoinc!L82</f>
        <v>6.9182722633654312E-2</v>
      </c>
      <c r="V90" s="14">
        <f>compopoinc!M82</f>
        <v>3.5428228619561472E-3</v>
      </c>
      <c r="Y90" s="3"/>
    </row>
    <row r="91" spans="1:25">
      <c r="A91" s="148">
        <v>1994</v>
      </c>
      <c r="B91" s="249">
        <v>6139.3519999999999</v>
      </c>
      <c r="C91" s="230">
        <v>1</v>
      </c>
      <c r="D91" s="147">
        <f t="shared" si="12"/>
        <v>0.68525994274314295</v>
      </c>
      <c r="E91" s="116">
        <v>0.31474005725685705</v>
      </c>
      <c r="F91" s="116">
        <v>4.9484049782452612E-2</v>
      </c>
      <c r="G91" s="146">
        <f t="shared" si="13"/>
        <v>0.65880995988845825</v>
      </c>
      <c r="H91" s="147">
        <f t="shared" si="14"/>
        <v>0.41164803669985978</v>
      </c>
      <c r="I91" s="116">
        <f t="shared" si="11"/>
        <v>0.24716192318859848</v>
      </c>
      <c r="J91" s="116">
        <f t="shared" si="11"/>
        <v>4.5623220161122136E-2</v>
      </c>
      <c r="K91" s="117">
        <f>C91-compopoinc!F83</f>
        <v>0.21957987546920776</v>
      </c>
      <c r="L91" s="116">
        <f>D91-compopoinc!G83</f>
        <v>8.0621240054394527E-2</v>
      </c>
      <c r="M91" s="116">
        <f>E91-compopoinc!H83</f>
        <v>0.13895863541481324</v>
      </c>
      <c r="N91" s="116">
        <f>F91-compopoinc!I83</f>
        <v>2.4066695529472978E-2</v>
      </c>
      <c r="O91" s="117">
        <f t="shared" si="7"/>
        <v>0.43923008441925049</v>
      </c>
      <c r="P91" s="116">
        <f t="shared" si="8"/>
        <v>0.33102679664546525</v>
      </c>
      <c r="Q91" s="116">
        <f t="shared" si="9"/>
        <v>0.10820328777378524</v>
      </c>
      <c r="R91" s="116">
        <f t="shared" si="10"/>
        <v>2.1556524631649157E-2</v>
      </c>
      <c r="S91" s="146">
        <f>compopoinc!J83</f>
        <v>0.34119004011154175</v>
      </c>
      <c r="T91" s="147">
        <f>compopoinc!K83</f>
        <v>0.27361190604328317</v>
      </c>
      <c r="U91" s="147">
        <f>compopoinc!L83</f>
        <v>6.7578134068258577E-2</v>
      </c>
      <c r="V91" s="14">
        <f>compopoinc!M83</f>
        <v>3.8608296213304772E-3</v>
      </c>
      <c r="Y91" s="3"/>
    </row>
    <row r="92" spans="1:25">
      <c r="A92" s="148">
        <v>1995</v>
      </c>
      <c r="B92" s="249">
        <v>6478.3279999999986</v>
      </c>
      <c r="C92" s="230">
        <v>1</v>
      </c>
      <c r="D92" s="147">
        <f t="shared" si="12"/>
        <v>0.68885490206732358</v>
      </c>
      <c r="E92" s="116">
        <v>0.31114509793267647</v>
      </c>
      <c r="F92" s="116">
        <v>5.1062558116847435E-2</v>
      </c>
      <c r="G92" s="146">
        <f t="shared" si="13"/>
        <v>0.65304353833198547</v>
      </c>
      <c r="H92" s="147">
        <f t="shared" si="14"/>
        <v>0.40920189761284259</v>
      </c>
      <c r="I92" s="116">
        <f t="shared" si="11"/>
        <v>0.24384164071914294</v>
      </c>
      <c r="J92" s="116">
        <f t="shared" si="11"/>
        <v>4.7000125819980913E-2</v>
      </c>
      <c r="K92" s="117">
        <f>C92-compopoinc!F84</f>
        <v>0.21572798490524292</v>
      </c>
      <c r="L92" s="116">
        <f>D92-compopoinc!G84</f>
        <v>7.8536334615667891E-2</v>
      </c>
      <c r="M92" s="116">
        <f>E92-compopoinc!H84</f>
        <v>0.13719165028957508</v>
      </c>
      <c r="N92" s="116">
        <f>F92-compopoinc!I84</f>
        <v>2.4738390928958617E-2</v>
      </c>
      <c r="O92" s="117">
        <f t="shared" si="7"/>
        <v>0.43731555342674255</v>
      </c>
      <c r="P92" s="116">
        <f t="shared" si="8"/>
        <v>0.3306655629971747</v>
      </c>
      <c r="Q92" s="116">
        <f t="shared" si="9"/>
        <v>0.10664999042956785</v>
      </c>
      <c r="R92" s="116">
        <f t="shared" si="10"/>
        <v>2.2261734891022296E-2</v>
      </c>
      <c r="S92" s="146">
        <f>compopoinc!J84</f>
        <v>0.34695646166801453</v>
      </c>
      <c r="T92" s="147">
        <f>compopoinc!K84</f>
        <v>0.27965300445448099</v>
      </c>
      <c r="U92" s="147">
        <f>compopoinc!L84</f>
        <v>6.7303457213533549E-2</v>
      </c>
      <c r="V92" s="14">
        <f>compopoinc!M84</f>
        <v>4.0624322968665222E-3</v>
      </c>
      <c r="Y92" s="3"/>
    </row>
    <row r="93" spans="1:25">
      <c r="A93" s="148">
        <v>1996</v>
      </c>
      <c r="B93" s="249">
        <v>6898.3180000000002</v>
      </c>
      <c r="C93" s="230">
        <v>1</v>
      </c>
      <c r="D93" s="147">
        <f t="shared" si="12"/>
        <v>0.69695511282605405</v>
      </c>
      <c r="E93" s="116">
        <v>0.3030448871739459</v>
      </c>
      <c r="F93" s="116">
        <v>5.118639065348974E-2</v>
      </c>
      <c r="G93" s="146">
        <f t="shared" si="13"/>
        <v>0.64694005250930786</v>
      </c>
      <c r="H93" s="147">
        <f t="shared" si="14"/>
        <v>0.4098103196697177</v>
      </c>
      <c r="I93" s="116">
        <f t="shared" si="11"/>
        <v>0.2371297328395901</v>
      </c>
      <c r="J93" s="116">
        <f t="shared" si="11"/>
        <v>4.7321045332946531E-2</v>
      </c>
      <c r="K93" s="117">
        <f>C93-compopoinc!F85</f>
        <v>0.21353822946548462</v>
      </c>
      <c r="L93" s="116">
        <f>D93-compopoinc!G85</f>
        <v>7.9582549803524749E-2</v>
      </c>
      <c r="M93" s="116">
        <f>E93-compopoinc!H85</f>
        <v>0.13395567966195979</v>
      </c>
      <c r="N93" s="116">
        <f>F93-compopoinc!I85</f>
        <v>2.5185053374840279E-2</v>
      </c>
      <c r="O93" s="117">
        <f t="shared" si="7"/>
        <v>0.43340182304382324</v>
      </c>
      <c r="P93" s="116">
        <f t="shared" si="8"/>
        <v>0.33022776986619296</v>
      </c>
      <c r="Q93" s="116">
        <f t="shared" si="9"/>
        <v>0.10317405317763031</v>
      </c>
      <c r="R93" s="116">
        <f t="shared" si="10"/>
        <v>2.2135991958106251E-2</v>
      </c>
      <c r="S93" s="146">
        <f>compopoinc!J85</f>
        <v>0.35305994749069214</v>
      </c>
      <c r="T93" s="147">
        <f>compopoinc!K85</f>
        <v>0.28714479315633634</v>
      </c>
      <c r="U93" s="147">
        <f>compopoinc!L85</f>
        <v>6.5915154334355811E-2</v>
      </c>
      <c r="V93" s="14">
        <f>compopoinc!M85</f>
        <v>3.8653453205432118E-3</v>
      </c>
      <c r="Y93" s="3"/>
    </row>
    <row r="94" spans="1:25">
      <c r="A94" s="148">
        <v>1997</v>
      </c>
      <c r="B94" s="249">
        <v>7379.3200000000024</v>
      </c>
      <c r="C94" s="230">
        <v>1</v>
      </c>
      <c r="D94" s="147">
        <f t="shared" si="12"/>
        <v>0.70623309464828743</v>
      </c>
      <c r="E94" s="116">
        <v>0.29376690535171257</v>
      </c>
      <c r="F94" s="116">
        <v>5.014012131199079E-2</v>
      </c>
      <c r="G94" s="146">
        <f t="shared" si="13"/>
        <v>0.64134886860847473</v>
      </c>
      <c r="H94" s="147">
        <f t="shared" si="14"/>
        <v>0.41219000264805072</v>
      </c>
      <c r="I94" s="116">
        <f t="shared" si="11"/>
        <v>0.22915886596042401</v>
      </c>
      <c r="J94" s="116">
        <f t="shared" si="11"/>
        <v>4.6514753460644653E-2</v>
      </c>
      <c r="K94" s="117">
        <f>C94-compopoinc!F86</f>
        <v>0.21059787273406982</v>
      </c>
      <c r="L94" s="116">
        <f>D94-compopoinc!G86</f>
        <v>8.1600916501343934E-2</v>
      </c>
      <c r="M94" s="116">
        <f>E94-compopoinc!H86</f>
        <v>0.12899695623272586</v>
      </c>
      <c r="N94" s="116">
        <f>F94-compopoinc!I86</f>
        <v>2.4443080825646269E-2</v>
      </c>
      <c r="O94" s="117">
        <f t="shared" si="7"/>
        <v>0.43075099587440491</v>
      </c>
      <c r="P94" s="116">
        <f t="shared" si="8"/>
        <v>0.33058908614670679</v>
      </c>
      <c r="Q94" s="116">
        <f t="shared" si="9"/>
        <v>0.10016190972769815</v>
      </c>
      <c r="R94" s="116">
        <f t="shared" si="10"/>
        <v>2.2071672634998384E-2</v>
      </c>
      <c r="S94" s="146">
        <f>compopoinc!J86</f>
        <v>0.35865113139152527</v>
      </c>
      <c r="T94" s="147">
        <f>compopoinc!K86</f>
        <v>0.29404309200023671</v>
      </c>
      <c r="U94" s="147">
        <f>compopoinc!L86</f>
        <v>6.4608039391288563E-2</v>
      </c>
      <c r="V94" s="14">
        <f>compopoinc!M86</f>
        <v>3.6253678513461386E-3</v>
      </c>
      <c r="Y94" s="3"/>
    </row>
    <row r="95" spans="1:25">
      <c r="A95" s="148">
        <v>1998</v>
      </c>
      <c r="B95" s="249">
        <v>7856.1080000000011</v>
      </c>
      <c r="C95" s="230">
        <v>1</v>
      </c>
      <c r="D95" s="147">
        <f t="shared" si="12"/>
        <v>0.71510065798484446</v>
      </c>
      <c r="E95" s="116">
        <v>0.28489934201515554</v>
      </c>
      <c r="F95" s="116">
        <v>4.7835391264987689E-2</v>
      </c>
      <c r="G95" s="146">
        <f t="shared" si="13"/>
        <v>0.63964977860450745</v>
      </c>
      <c r="H95" s="147">
        <f t="shared" si="14"/>
        <v>0.41785124055035555</v>
      </c>
      <c r="I95" s="116">
        <f t="shared" si="11"/>
        <v>0.22179853805415189</v>
      </c>
      <c r="J95" s="116">
        <f t="shared" si="11"/>
        <v>4.4450453340068682E-2</v>
      </c>
      <c r="K95" s="117">
        <f>C95-compopoinc!F87</f>
        <v>0.21012699604034424</v>
      </c>
      <c r="L95" s="116">
        <f>D95-compopoinc!G87</f>
        <v>8.5096639489474768E-2</v>
      </c>
      <c r="M95" s="116">
        <f>E95-compopoinc!H87</f>
        <v>0.12503035655086941</v>
      </c>
      <c r="N95" s="116">
        <f>F95-compopoinc!I87</f>
        <v>2.4123705520570388E-2</v>
      </c>
      <c r="O95" s="117">
        <f t="shared" si="7"/>
        <v>0.42952278256416321</v>
      </c>
      <c r="P95" s="116">
        <f t="shared" si="8"/>
        <v>0.33275460106088078</v>
      </c>
      <c r="Q95" s="116">
        <f t="shared" si="9"/>
        <v>9.676818150328248E-2</v>
      </c>
      <c r="R95" s="116">
        <f t="shared" si="10"/>
        <v>2.0326747819498295E-2</v>
      </c>
      <c r="S95" s="146">
        <f>compopoinc!J87</f>
        <v>0.36035022139549255</v>
      </c>
      <c r="T95" s="147">
        <f>compopoinc!K87</f>
        <v>0.29724941743448891</v>
      </c>
      <c r="U95" s="147">
        <f>compopoinc!L87</f>
        <v>6.3100803961003663E-2</v>
      </c>
      <c r="V95" s="14">
        <f>compopoinc!M87</f>
        <v>3.3849379249190083E-3</v>
      </c>
      <c r="Y95" s="3"/>
    </row>
    <row r="96" spans="1:25">
      <c r="A96" s="152">
        <v>1999</v>
      </c>
      <c r="B96" s="251">
        <v>8323.3639999999978</v>
      </c>
      <c r="C96" s="231">
        <v>1</v>
      </c>
      <c r="D96" s="151">
        <f t="shared" si="12"/>
        <v>0.71667705509455071</v>
      </c>
      <c r="E96" s="119">
        <v>0.28332294490544935</v>
      </c>
      <c r="F96" s="119">
        <v>4.7252529145667549E-2</v>
      </c>
      <c r="G96" s="150">
        <f t="shared" si="13"/>
        <v>0.6346697211265564</v>
      </c>
      <c r="H96" s="151">
        <f t="shared" si="14"/>
        <v>0.41524184255378266</v>
      </c>
      <c r="I96" s="119">
        <f t="shared" si="11"/>
        <v>0.21942787857277379</v>
      </c>
      <c r="J96" s="119">
        <f t="shared" si="11"/>
        <v>4.419602360771907E-2</v>
      </c>
      <c r="K96" s="120">
        <f>C96-compopoinc!F88</f>
        <v>0.20845091342926025</v>
      </c>
      <c r="L96" s="119">
        <f>D96-compopoinc!G88</f>
        <v>8.545466958845771E-2</v>
      </c>
      <c r="M96" s="119">
        <f>E96-compopoinc!H88</f>
        <v>0.12299624384080265</v>
      </c>
      <c r="N96" s="119">
        <f>F96-compopoinc!I88</f>
        <v>2.4189978994311048E-2</v>
      </c>
      <c r="O96" s="120">
        <f t="shared" si="7"/>
        <v>0.42621880769729614</v>
      </c>
      <c r="P96" s="119">
        <f t="shared" si="8"/>
        <v>0.32978717296532495</v>
      </c>
      <c r="Q96" s="119">
        <f t="shared" si="9"/>
        <v>9.6431634731971139E-2</v>
      </c>
      <c r="R96" s="119">
        <f t="shared" si="10"/>
        <v>2.0006044613408023E-2</v>
      </c>
      <c r="S96" s="150">
        <f>compopoinc!J88</f>
        <v>0.3653302788734436</v>
      </c>
      <c r="T96" s="151">
        <f>compopoinc!K88</f>
        <v>0.30143521254076805</v>
      </c>
      <c r="U96" s="151">
        <f>compopoinc!L88</f>
        <v>6.3895066332675554E-2</v>
      </c>
      <c r="V96" s="20">
        <f>compopoinc!M88</f>
        <v>3.0565055379484754E-3</v>
      </c>
      <c r="Y96" s="3"/>
    </row>
    <row r="97" spans="1:25">
      <c r="A97" s="148">
        <v>2000</v>
      </c>
      <c r="B97" s="249">
        <v>8906.0089999999982</v>
      </c>
      <c r="C97" s="230">
        <v>1</v>
      </c>
      <c r="D97" s="147">
        <f t="shared" si="12"/>
        <v>0.71953767394575951</v>
      </c>
      <c r="E97" s="116">
        <v>0.28046232605424054</v>
      </c>
      <c r="F97" s="116">
        <v>4.7001973611299978E-2</v>
      </c>
      <c r="G97" s="146">
        <f t="shared" si="13"/>
        <v>0.63041764497756958</v>
      </c>
      <c r="H97" s="147">
        <f t="shared" si="14"/>
        <v>0.41423801497631491</v>
      </c>
      <c r="I97" s="116">
        <f t="shared" si="11"/>
        <v>0.21617963000125473</v>
      </c>
      <c r="J97" s="116">
        <f t="shared" si="11"/>
        <v>4.4068376353902705E-2</v>
      </c>
      <c r="K97" s="117">
        <f>C97-compopoinc!F89</f>
        <v>0.20601630210876465</v>
      </c>
      <c r="L97" s="116">
        <f>D97-compopoinc!G89</f>
        <v>8.5422222757733701E-2</v>
      </c>
      <c r="M97" s="116">
        <f>E97-compopoinc!H89</f>
        <v>0.12059407935103095</v>
      </c>
      <c r="N97" s="116">
        <f>F97-compopoinc!I89</f>
        <v>2.4038718610889343E-2</v>
      </c>
      <c r="O97" s="117">
        <f t="shared" si="7"/>
        <v>0.42440134286880493</v>
      </c>
      <c r="P97" s="116">
        <f t="shared" si="8"/>
        <v>0.3288157922185812</v>
      </c>
      <c r="Q97" s="116">
        <f t="shared" si="9"/>
        <v>9.5585550650223783E-2</v>
      </c>
      <c r="R97" s="116">
        <f t="shared" si="10"/>
        <v>2.0029657743013362E-2</v>
      </c>
      <c r="S97" s="146">
        <f>compopoinc!J89</f>
        <v>0.36958235502243042</v>
      </c>
      <c r="T97" s="147">
        <f>compopoinc!K89</f>
        <v>0.30529965896944461</v>
      </c>
      <c r="U97" s="147">
        <f>compopoinc!L89</f>
        <v>6.4282696052985797E-2</v>
      </c>
      <c r="V97" s="24">
        <f>compopoinc!M89</f>
        <v>2.9335972573972711E-3</v>
      </c>
      <c r="Y97" s="3"/>
    </row>
    <row r="98" spans="1:25">
      <c r="A98" s="148">
        <v>2001</v>
      </c>
      <c r="B98" s="249">
        <v>9183.5130000000008</v>
      </c>
      <c r="C98" s="230">
        <v>1</v>
      </c>
      <c r="D98" s="147">
        <f t="shared" si="12"/>
        <v>0.7059513064336056</v>
      </c>
      <c r="E98" s="116">
        <v>0.2940486935663944</v>
      </c>
      <c r="F98" s="116">
        <v>5.1167782960616477E-2</v>
      </c>
      <c r="G98" s="146">
        <f t="shared" si="13"/>
        <v>0.63467437028884888</v>
      </c>
      <c r="H98" s="147">
        <f t="shared" si="14"/>
        <v>0.40783028790302506</v>
      </c>
      <c r="I98" s="116">
        <f t="shared" si="11"/>
        <v>0.22684408238582382</v>
      </c>
      <c r="J98" s="116">
        <f t="shared" si="11"/>
        <v>4.7638790329886001E-2</v>
      </c>
      <c r="K98" s="117">
        <f>C98-compopoinc!F90</f>
        <v>0.2074773907661438</v>
      </c>
      <c r="L98" s="116">
        <f>D98-compopoinc!G90</f>
        <v>8.0759933067224621E-2</v>
      </c>
      <c r="M98" s="116">
        <f>E98-compopoinc!H90</f>
        <v>0.12671745769891915</v>
      </c>
      <c r="N98" s="116">
        <f>F98-compopoinc!I90</f>
        <v>2.5703671083017375E-2</v>
      </c>
      <c r="O98" s="117">
        <f t="shared" si="7"/>
        <v>0.42719697952270508</v>
      </c>
      <c r="P98" s="116">
        <f t="shared" si="8"/>
        <v>0.32707035483580044</v>
      </c>
      <c r="Q98" s="116">
        <f t="shared" si="9"/>
        <v>0.10012662468690467</v>
      </c>
      <c r="R98" s="116">
        <f t="shared" si="10"/>
        <v>2.1935119246868626E-2</v>
      </c>
      <c r="S98" s="146">
        <f>compopoinc!J90</f>
        <v>0.36532562971115112</v>
      </c>
      <c r="T98" s="147">
        <f>compopoinc!K90</f>
        <v>0.29812101853058054</v>
      </c>
      <c r="U98" s="147">
        <f>compopoinc!L90</f>
        <v>6.7204611180570598E-2</v>
      </c>
      <c r="V98" s="14">
        <f>compopoinc!M90</f>
        <v>3.5289926307304773E-3</v>
      </c>
      <c r="Y98" s="3"/>
    </row>
    <row r="99" spans="1:25">
      <c r="A99" s="148">
        <v>2002</v>
      </c>
      <c r="B99" s="249">
        <v>9435.3979999999974</v>
      </c>
      <c r="C99" s="230">
        <v>1</v>
      </c>
      <c r="D99" s="147">
        <f t="shared" si="12"/>
        <v>0.69142796096147707</v>
      </c>
      <c r="E99" s="116">
        <v>0.30857203903852287</v>
      </c>
      <c r="F99" s="116">
        <v>5.3966986872201909E-2</v>
      </c>
      <c r="G99" s="146">
        <f t="shared" si="13"/>
        <v>0.63197466731071472</v>
      </c>
      <c r="H99" s="147">
        <f t="shared" si="14"/>
        <v>0.39394568931835983</v>
      </c>
      <c r="I99" s="116">
        <f t="shared" si="11"/>
        <v>0.23802897799235484</v>
      </c>
      <c r="J99" s="116">
        <f t="shared" si="11"/>
        <v>5.0291621935122231E-2</v>
      </c>
      <c r="K99" s="117">
        <f>C99-compopoinc!F91</f>
        <v>0.20533186197280884</v>
      </c>
      <c r="L99" s="116">
        <f>D99-compopoinc!G91</f>
        <v>7.2266646432708748E-2</v>
      </c>
      <c r="M99" s="116">
        <f>E99-compopoinc!H91</f>
        <v>0.13306521554010006</v>
      </c>
      <c r="N99" s="116">
        <f>F99-compopoinc!I91</f>
        <v>2.6956789168499487E-2</v>
      </c>
      <c r="O99" s="117">
        <f t="shared" si="7"/>
        <v>0.42664280533790588</v>
      </c>
      <c r="P99" s="116">
        <f t="shared" si="8"/>
        <v>0.32167904288565108</v>
      </c>
      <c r="Q99" s="116">
        <f t="shared" si="9"/>
        <v>0.10496376245225478</v>
      </c>
      <c r="R99" s="116">
        <f t="shared" si="10"/>
        <v>2.3334832766622744E-2</v>
      </c>
      <c r="S99" s="146">
        <f>compopoinc!J91</f>
        <v>0.36802533268928528</v>
      </c>
      <c r="T99" s="147">
        <f>compopoinc!K91</f>
        <v>0.29748227164311725</v>
      </c>
      <c r="U99" s="147">
        <f>compopoinc!L91</f>
        <v>7.0543061046168018E-2</v>
      </c>
      <c r="V99" s="14">
        <f>compopoinc!M91</f>
        <v>3.6753649370796803E-3</v>
      </c>
      <c r="Y99" s="3"/>
    </row>
    <row r="100" spans="1:25">
      <c r="A100" s="148">
        <v>2003</v>
      </c>
      <c r="B100" s="249">
        <v>9862.8980000000029</v>
      </c>
      <c r="C100" s="230">
        <v>1</v>
      </c>
      <c r="D100" s="147">
        <f t="shared" si="12"/>
        <v>0.68704938447097397</v>
      </c>
      <c r="E100" s="116">
        <v>0.31295061552902598</v>
      </c>
      <c r="F100" s="116">
        <v>5.4872310349351673E-2</v>
      </c>
      <c r="G100" s="146">
        <f t="shared" si="13"/>
        <v>0.63020309805870056</v>
      </c>
      <c r="H100" s="147">
        <f t="shared" si="14"/>
        <v>0.389544113662948</v>
      </c>
      <c r="I100" s="116">
        <f t="shared" si="11"/>
        <v>0.24065898439575251</v>
      </c>
      <c r="J100" s="116">
        <f t="shared" si="11"/>
        <v>5.1146078673575422E-2</v>
      </c>
      <c r="K100" s="117">
        <f>C100-compopoinc!F92</f>
        <v>0.20235627889633179</v>
      </c>
      <c r="L100" s="116">
        <f>D100-compopoinc!G92</f>
        <v>6.8579144594256625E-2</v>
      </c>
      <c r="M100" s="116">
        <f>E100-compopoinc!H92</f>
        <v>0.13377713430207508</v>
      </c>
      <c r="N100" s="116">
        <f>F100-compopoinc!I92</f>
        <v>2.766789603370404E-2</v>
      </c>
      <c r="O100" s="117">
        <f t="shared" si="7"/>
        <v>0.42784681916236877</v>
      </c>
      <c r="P100" s="116">
        <f t="shared" si="8"/>
        <v>0.32096496906869137</v>
      </c>
      <c r="Q100" s="116">
        <f t="shared" si="9"/>
        <v>0.10688185009367743</v>
      </c>
      <c r="R100" s="116">
        <f t="shared" si="10"/>
        <v>2.3478182639871382E-2</v>
      </c>
      <c r="S100" s="146">
        <f>compopoinc!J92</f>
        <v>0.36979690194129944</v>
      </c>
      <c r="T100" s="147">
        <f>compopoinc!K92</f>
        <v>0.29750527080802597</v>
      </c>
      <c r="U100" s="147">
        <f>compopoinc!L92</f>
        <v>7.2291631133273457E-2</v>
      </c>
      <c r="V100" s="14">
        <f>compopoinc!M92</f>
        <v>3.7262316757762505E-3</v>
      </c>
      <c r="Y100" s="3"/>
    </row>
    <row r="101" spans="1:25">
      <c r="A101" s="148">
        <v>2004</v>
      </c>
      <c r="B101" s="249">
        <v>10539.393</v>
      </c>
      <c r="C101" s="230">
        <v>1</v>
      </c>
      <c r="D101" s="147">
        <f t="shared" si="12"/>
        <v>0.68841659097445174</v>
      </c>
      <c r="E101" s="116">
        <v>0.31158340902554826</v>
      </c>
      <c r="F101" s="116">
        <v>5.6378958446658176E-2</v>
      </c>
      <c r="G101" s="146">
        <f t="shared" si="13"/>
        <v>0.62417897582054138</v>
      </c>
      <c r="H101" s="147">
        <f t="shared" si="14"/>
        <v>0.38600178921372674</v>
      </c>
      <c r="I101" s="116">
        <f t="shared" si="11"/>
        <v>0.23817718660681464</v>
      </c>
      <c r="J101" s="116">
        <f t="shared" si="11"/>
        <v>5.2533690654582701E-2</v>
      </c>
      <c r="K101" s="117">
        <f>C101-compopoinc!F93</f>
        <v>0.20059609413146973</v>
      </c>
      <c r="L101" s="116">
        <f>D101-compopoinc!G93</f>
        <v>6.9341585340364276E-2</v>
      </c>
      <c r="M101" s="116">
        <f>E101-compopoinc!H93</f>
        <v>0.13125450879110551</v>
      </c>
      <c r="N101" s="116">
        <f>F101-compopoinc!I93</f>
        <v>2.8206485586207156E-2</v>
      </c>
      <c r="O101" s="117">
        <f t="shared" si="7"/>
        <v>0.42358288168907166</v>
      </c>
      <c r="P101" s="116">
        <f t="shared" si="8"/>
        <v>0.31666020387336247</v>
      </c>
      <c r="Q101" s="116">
        <f t="shared" si="9"/>
        <v>0.10692267781570913</v>
      </c>
      <c r="R101" s="116">
        <f t="shared" si="10"/>
        <v>2.4327205068375546E-2</v>
      </c>
      <c r="S101" s="146">
        <f>compopoinc!J93</f>
        <v>0.37582102417945862</v>
      </c>
      <c r="T101" s="147">
        <f>compopoinc!K93</f>
        <v>0.30241480176072499</v>
      </c>
      <c r="U101" s="147">
        <f>compopoinc!L93</f>
        <v>7.3406222418733624E-2</v>
      </c>
      <c r="V101" s="14">
        <f>compopoinc!M93</f>
        <v>3.8452677920754758E-3</v>
      </c>
      <c r="Y101" s="3"/>
    </row>
    <row r="102" spans="1:25">
      <c r="A102" s="148">
        <v>2005</v>
      </c>
      <c r="B102" s="249">
        <v>11238.955999999996</v>
      </c>
      <c r="C102" s="230">
        <v>1</v>
      </c>
      <c r="D102" s="147">
        <f t="shared" si="12"/>
        <v>0.69013136095559047</v>
      </c>
      <c r="E102" s="116">
        <v>0.30986863904440953</v>
      </c>
      <c r="F102" s="116">
        <v>5.6642271755490463E-2</v>
      </c>
      <c r="G102" s="146">
        <f t="shared" si="13"/>
        <v>0.61940658092498779</v>
      </c>
      <c r="H102" s="147">
        <f t="shared" si="14"/>
        <v>0.38340622912122557</v>
      </c>
      <c r="I102" s="116">
        <f t="shared" si="11"/>
        <v>0.23600035180376219</v>
      </c>
      <c r="J102" s="116">
        <f t="shared" si="11"/>
        <v>5.2717148694112044E-2</v>
      </c>
      <c r="K102" s="117">
        <f>C102-compopoinc!F94</f>
        <v>0.19962799549102783</v>
      </c>
      <c r="L102" s="116">
        <f>D102-compopoinc!G94</f>
        <v>7.0097972472380143E-2</v>
      </c>
      <c r="M102" s="116">
        <f>E102-compopoinc!H94</f>
        <v>0.12953002301864774</v>
      </c>
      <c r="N102" s="116">
        <f>F102-compopoinc!I94</f>
        <v>2.7786723977531892E-2</v>
      </c>
      <c r="O102" s="117">
        <f t="shared" si="7"/>
        <v>0.41977858543395996</v>
      </c>
      <c r="P102" s="116">
        <f t="shared" si="8"/>
        <v>0.31330825664884543</v>
      </c>
      <c r="Q102" s="116">
        <f t="shared" si="9"/>
        <v>0.10647032878511445</v>
      </c>
      <c r="R102" s="116">
        <f t="shared" si="10"/>
        <v>2.4930424716580152E-2</v>
      </c>
      <c r="S102" s="146">
        <f>compopoinc!J94</f>
        <v>0.38059341907501221</v>
      </c>
      <c r="T102" s="147">
        <f>compopoinc!K94</f>
        <v>0.30672513183436489</v>
      </c>
      <c r="U102" s="147">
        <f>compopoinc!L94</f>
        <v>7.386828724064734E-2</v>
      </c>
      <c r="V102" s="14">
        <f>compopoinc!M94</f>
        <v>3.9251230613784214E-3</v>
      </c>
      <c r="Y102" s="3"/>
    </row>
    <row r="103" spans="1:25">
      <c r="A103" s="148">
        <v>2006</v>
      </c>
      <c r="B103" s="249">
        <v>12003.579000000002</v>
      </c>
      <c r="C103" s="230">
        <v>1</v>
      </c>
      <c r="D103" s="147">
        <f t="shared" si="12"/>
        <v>0.69214181870257196</v>
      </c>
      <c r="E103" s="116">
        <v>0.30785818129742804</v>
      </c>
      <c r="F103" s="116">
        <v>5.8174316176866907E-2</v>
      </c>
      <c r="G103" s="146">
        <f t="shared" si="13"/>
        <v>0.61241829395294189</v>
      </c>
      <c r="H103" s="147">
        <f t="shared" si="14"/>
        <v>0.37919991655818075</v>
      </c>
      <c r="I103" s="116">
        <f t="shared" si="11"/>
        <v>0.23321837739476112</v>
      </c>
      <c r="J103" s="116">
        <f t="shared" si="11"/>
        <v>5.3923078827163441E-2</v>
      </c>
      <c r="K103" s="117">
        <f>C103-compopoinc!F95</f>
        <v>0.19706970453262329</v>
      </c>
      <c r="L103" s="116">
        <f>D103-compopoinc!G95</f>
        <v>6.963677948366076E-2</v>
      </c>
      <c r="M103" s="116">
        <f>E103-compopoinc!H95</f>
        <v>0.12743292504896256</v>
      </c>
      <c r="N103" s="116">
        <f>F103-compopoinc!I95</f>
        <v>2.7979713891821557E-2</v>
      </c>
      <c r="O103" s="117">
        <f t="shared" si="7"/>
        <v>0.4153485894203186</v>
      </c>
      <c r="P103" s="116">
        <f t="shared" si="8"/>
        <v>0.30956313707451999</v>
      </c>
      <c r="Q103" s="116">
        <f t="shared" si="9"/>
        <v>0.10578545234579856</v>
      </c>
      <c r="R103" s="116">
        <f t="shared" si="10"/>
        <v>2.5943364935341884E-2</v>
      </c>
      <c r="S103" s="146">
        <f>compopoinc!J95</f>
        <v>0.38758170604705811</v>
      </c>
      <c r="T103" s="147">
        <f>compopoinc!K95</f>
        <v>0.31294190214439122</v>
      </c>
      <c r="U103" s="147">
        <f>compopoinc!L95</f>
        <v>7.4639803902666918E-2</v>
      </c>
      <c r="V103" s="14">
        <f>compopoinc!M95</f>
        <v>4.2512373497034664E-3</v>
      </c>
      <c r="Y103" s="3"/>
    </row>
    <row r="104" spans="1:25">
      <c r="A104" s="148">
        <v>2007</v>
      </c>
      <c r="B104" s="249">
        <v>12319.903</v>
      </c>
      <c r="C104" s="230">
        <v>1</v>
      </c>
      <c r="D104" s="147">
        <f t="shared" si="12"/>
        <v>0.68178320884506971</v>
      </c>
      <c r="E104" s="116">
        <v>0.31821679115493035</v>
      </c>
      <c r="F104" s="116">
        <v>6.113684498976981E-2</v>
      </c>
      <c r="G104" s="146">
        <f t="shared" si="13"/>
        <v>0.61776909232139587</v>
      </c>
      <c r="H104" s="147">
        <f t="shared" si="14"/>
        <v>0.37567558443787163</v>
      </c>
      <c r="I104" s="116">
        <f t="shared" si="11"/>
        <v>0.24209350788352432</v>
      </c>
      <c r="J104" s="116">
        <f t="shared" si="11"/>
        <v>5.6442912675736485E-2</v>
      </c>
      <c r="K104" s="117">
        <f>C104-compopoinc!F96</f>
        <v>0.20025992393493652</v>
      </c>
      <c r="L104" s="116">
        <f>D104-compopoinc!G96</f>
        <v>6.8636847692675973E-2</v>
      </c>
      <c r="M104" s="116">
        <f>E104-compopoinc!H96</f>
        <v>0.13162307624226061</v>
      </c>
      <c r="N104" s="116">
        <f>F104-compopoinc!I96</f>
        <v>2.8322286191475643E-2</v>
      </c>
      <c r="O104" s="117">
        <f t="shared" si="7"/>
        <v>0.41750916838645935</v>
      </c>
      <c r="P104" s="116">
        <f t="shared" si="8"/>
        <v>0.30703873674519566</v>
      </c>
      <c r="Q104" s="116">
        <f t="shared" si="9"/>
        <v>0.11047043164126372</v>
      </c>
      <c r="R104" s="116">
        <f t="shared" si="10"/>
        <v>2.8120626484260842E-2</v>
      </c>
      <c r="S104" s="146">
        <f>compopoinc!J96</f>
        <v>0.38223090767860413</v>
      </c>
      <c r="T104" s="147">
        <f>compopoinc!K96</f>
        <v>0.30610762440719808</v>
      </c>
      <c r="U104" s="147">
        <f>compopoinc!L96</f>
        <v>7.6123283271406023E-2</v>
      </c>
      <c r="V104" s="14">
        <f>compopoinc!M96</f>
        <v>4.693932314033325E-3</v>
      </c>
      <c r="Y104" s="3"/>
    </row>
    <row r="105" spans="1:25">
      <c r="A105" s="148">
        <v>2008</v>
      </c>
      <c r="B105" s="249">
        <v>12426.446999999998</v>
      </c>
      <c r="C105" s="230">
        <v>1</v>
      </c>
      <c r="D105" s="147">
        <f t="shared" si="12"/>
        <v>0.65364194608483017</v>
      </c>
      <c r="E105" s="116">
        <v>0.34635805391516983</v>
      </c>
      <c r="F105" s="116">
        <v>6.4475388660974464E-2</v>
      </c>
      <c r="G105" s="146">
        <f t="shared" si="13"/>
        <v>0.62203863263130188</v>
      </c>
      <c r="H105" s="147">
        <f t="shared" si="14"/>
        <v>0.35628401418692462</v>
      </c>
      <c r="I105" s="116">
        <f t="shared" si="11"/>
        <v>0.26575461844437726</v>
      </c>
      <c r="J105" s="116">
        <f t="shared" si="11"/>
        <v>5.9207629631579765E-2</v>
      </c>
      <c r="K105" s="117">
        <f>C105-compopoinc!F97</f>
        <v>0.20403248071670532</v>
      </c>
      <c r="L105" s="116">
        <f>D105-compopoinc!G97</f>
        <v>6.0539882300925441E-2</v>
      </c>
      <c r="M105" s="116">
        <f>E105-compopoinc!H97</f>
        <v>0.14349259841577985</v>
      </c>
      <c r="N105" s="116">
        <f>F105-compopoinc!I97</f>
        <v>2.8257388966660885E-2</v>
      </c>
      <c r="O105" s="117">
        <f t="shared" si="7"/>
        <v>0.41800615191459656</v>
      </c>
      <c r="P105" s="116">
        <f t="shared" si="8"/>
        <v>0.29574413188599918</v>
      </c>
      <c r="Q105" s="116">
        <f t="shared" si="9"/>
        <v>0.1222620200285974</v>
      </c>
      <c r="R105" s="116">
        <f t="shared" si="10"/>
        <v>3.0950240664918881E-2</v>
      </c>
      <c r="S105" s="146">
        <f>compopoinc!J97</f>
        <v>0.37796136736869812</v>
      </c>
      <c r="T105" s="147">
        <f>compopoinc!K97</f>
        <v>0.29735793189790555</v>
      </c>
      <c r="U105" s="147">
        <f>compopoinc!L97</f>
        <v>8.0603435470792587E-2</v>
      </c>
      <c r="V105" s="14">
        <f>compopoinc!M97</f>
        <v>5.2677590293946988E-3</v>
      </c>
      <c r="Y105" s="3"/>
    </row>
    <row r="106" spans="1:25">
      <c r="A106" s="152">
        <v>2009</v>
      </c>
      <c r="B106" s="251">
        <v>12124.981999999998</v>
      </c>
      <c r="C106" s="231">
        <v>1</v>
      </c>
      <c r="D106" s="151">
        <f t="shared" si="12"/>
        <v>0.62333139958475803</v>
      </c>
      <c r="E106" s="119">
        <v>0.37666860041524192</v>
      </c>
      <c r="F106" s="119">
        <v>7.124134287374613E-2</v>
      </c>
      <c r="G106" s="150">
        <f t="shared" si="13"/>
        <v>0.62349674105644226</v>
      </c>
      <c r="H106" s="151">
        <f t="shared" si="14"/>
        <v>0.33283669479917577</v>
      </c>
      <c r="I106" s="119">
        <f t="shared" si="11"/>
        <v>0.29066004625726638</v>
      </c>
      <c r="J106" s="119">
        <f t="shared" si="11"/>
        <v>6.5140949690667638E-2</v>
      </c>
      <c r="K106" s="120">
        <f>C106-compopoinc!F98</f>
        <v>0.19803696870803833</v>
      </c>
      <c r="L106" s="119">
        <f>D106-compopoinc!G98</f>
        <v>3.8235344225843071E-2</v>
      </c>
      <c r="M106" s="119">
        <f>E106-compopoinc!H98</f>
        <v>0.1598016244821952</v>
      </c>
      <c r="N106" s="119">
        <f>F106-compopoinc!I98</f>
        <v>3.0524633774069575E-2</v>
      </c>
      <c r="O106" s="120">
        <f t="shared" si="7"/>
        <v>0.42545977234840393</v>
      </c>
      <c r="P106" s="119">
        <f t="shared" si="8"/>
        <v>0.2946013505733327</v>
      </c>
      <c r="Q106" s="119">
        <f t="shared" si="9"/>
        <v>0.13085842177507118</v>
      </c>
      <c r="R106" s="119">
        <f t="shared" si="10"/>
        <v>3.4616315916598063E-2</v>
      </c>
      <c r="S106" s="150">
        <f>compopoinc!J98</f>
        <v>0.37650325894355774</v>
      </c>
      <c r="T106" s="119">
        <f>compopoinc!K98</f>
        <v>0.29049470478558226</v>
      </c>
      <c r="U106" s="119">
        <f>compopoinc!L98</f>
        <v>8.6008554157975509E-2</v>
      </c>
      <c r="V106" s="20">
        <f>compopoinc!M98</f>
        <v>6.1003931830784864E-3</v>
      </c>
      <c r="Y106" s="3"/>
    </row>
    <row r="107" spans="1:25">
      <c r="A107" s="148">
        <v>2010</v>
      </c>
      <c r="B107" s="249">
        <v>12738.459999999997</v>
      </c>
      <c r="C107" s="230">
        <v>1</v>
      </c>
      <c r="D107" s="147">
        <f t="shared" si="12"/>
        <v>0.62157906057718115</v>
      </c>
      <c r="E107" s="116">
        <v>0.37842093942281885</v>
      </c>
      <c r="F107" s="116">
        <v>7.1468607665290798E-2</v>
      </c>
      <c r="G107" s="146">
        <f t="shared" si="13"/>
        <v>0.61513695120811462</v>
      </c>
      <c r="H107" s="147">
        <f t="shared" si="14"/>
        <v>0.32302260465648752</v>
      </c>
      <c r="I107" s="116">
        <f t="shared" si="11"/>
        <v>0.2921143465516271</v>
      </c>
      <c r="J107" s="116">
        <f t="shared" si="11"/>
        <v>6.5229734185484931E-2</v>
      </c>
      <c r="K107" s="117">
        <f>C107-compopoinc!F99</f>
        <v>0.19802474975585938</v>
      </c>
      <c r="L107" s="116">
        <f>D107-compopoinc!G99</f>
        <v>3.7177736195722844E-2</v>
      </c>
      <c r="M107" s="116">
        <f>E107-compopoinc!H99</f>
        <v>0.16084701356013656</v>
      </c>
      <c r="N107" s="116">
        <f>F107-compopoinc!I99</f>
        <v>2.999441417193318E-2</v>
      </c>
      <c r="O107" s="117">
        <f t="shared" si="7"/>
        <v>0.41711220145225525</v>
      </c>
      <c r="P107" s="116">
        <f t="shared" si="8"/>
        <v>0.28584486846076468</v>
      </c>
      <c r="Q107" s="116">
        <f t="shared" si="9"/>
        <v>0.13126733299149054</v>
      </c>
      <c r="R107" s="116">
        <f t="shared" si="10"/>
        <v>3.5235320013551751E-2</v>
      </c>
      <c r="S107" s="146">
        <f>compopoinc!J99</f>
        <v>0.38486304879188538</v>
      </c>
      <c r="T107" s="116">
        <f>compopoinc!K99</f>
        <v>0.29855645592069363</v>
      </c>
      <c r="U107" s="116">
        <f>compopoinc!L99</f>
        <v>8.6306592871191745E-2</v>
      </c>
      <c r="V107" s="14">
        <f>compopoinc!M99</f>
        <v>6.2388734798058693E-3</v>
      </c>
      <c r="Y107" s="3"/>
    </row>
    <row r="108" spans="1:25">
      <c r="A108" s="148">
        <v>2011</v>
      </c>
      <c r="B108" s="249">
        <v>13351.306999999995</v>
      </c>
      <c r="C108" s="230">
        <v>1</v>
      </c>
      <c r="D108" s="147">
        <f t="shared" si="12"/>
        <v>0.6361030421965429</v>
      </c>
      <c r="E108" s="116">
        <v>0.3638969578034571</v>
      </c>
      <c r="F108" s="116">
        <v>7.0532420533809939E-2</v>
      </c>
      <c r="G108" s="146">
        <f t="shared" si="13"/>
        <v>0.61297792196273804</v>
      </c>
      <c r="H108" s="147">
        <f t="shared" si="14"/>
        <v>0.3323520727113789</v>
      </c>
      <c r="I108" s="116">
        <f t="shared" si="11"/>
        <v>0.28062584925135914</v>
      </c>
      <c r="J108" s="116">
        <f t="shared" si="11"/>
        <v>6.4403314318927998E-2</v>
      </c>
      <c r="K108" s="117">
        <f>C108-compopoinc!F100</f>
        <v>0.19512152671813965</v>
      </c>
      <c r="L108" s="116">
        <f>D108-compopoinc!G100</f>
        <v>4.0700760892906862E-2</v>
      </c>
      <c r="M108" s="116">
        <f>E108-compopoinc!H100</f>
        <v>0.15442076582523279</v>
      </c>
      <c r="N108" s="116">
        <f>F108-compopoinc!I100</f>
        <v>2.9822295677365038E-2</v>
      </c>
      <c r="O108" s="117">
        <f t="shared" si="7"/>
        <v>0.41785639524459839</v>
      </c>
      <c r="P108" s="116">
        <f t="shared" si="8"/>
        <v>0.29165131181847204</v>
      </c>
      <c r="Q108" s="116">
        <f t="shared" si="9"/>
        <v>0.12620508342612635</v>
      </c>
      <c r="R108" s="116">
        <f t="shared" si="10"/>
        <v>3.4581018641562961E-2</v>
      </c>
      <c r="S108" s="146">
        <f>compopoinc!J100</f>
        <v>0.38702207803726196</v>
      </c>
      <c r="T108" s="116">
        <f>compopoinc!K100</f>
        <v>0.303750969485164</v>
      </c>
      <c r="U108" s="116">
        <f>compopoinc!L100</f>
        <v>8.3271108552097947E-2</v>
      </c>
      <c r="V108" s="14">
        <f>compopoinc!M100</f>
        <v>6.1291062148819356E-3</v>
      </c>
      <c r="Y108" s="3"/>
    </row>
    <row r="109" spans="1:25">
      <c r="A109" s="148">
        <v>2012</v>
      </c>
      <c r="B109" s="249">
        <v>14060.709000000001</v>
      </c>
      <c r="C109" s="230">
        <v>1</v>
      </c>
      <c r="D109" s="147">
        <f t="shared" si="12"/>
        <v>0.65252107841788076</v>
      </c>
      <c r="E109" s="116">
        <v>0.34747892158211929</v>
      </c>
      <c r="F109" s="116">
        <v>6.92425965148699E-2</v>
      </c>
      <c r="G109" s="146">
        <f t="shared" si="13"/>
        <v>0.60184353590011597</v>
      </c>
      <c r="H109" s="147">
        <f t="shared" si="14"/>
        <v>0.33589066307198262</v>
      </c>
      <c r="I109" s="116">
        <f t="shared" si="11"/>
        <v>0.2659528728281334</v>
      </c>
      <c r="J109" s="116">
        <f t="shared" si="11"/>
        <v>6.3415215055849294E-2</v>
      </c>
      <c r="K109" s="117">
        <f>C109-compopoinc!F101</f>
        <v>0.18909484148025513</v>
      </c>
      <c r="L109" s="116">
        <f>D109-compopoinc!G101</f>
        <v>4.2232190716858797E-2</v>
      </c>
      <c r="M109" s="116">
        <f>E109-compopoinc!H101</f>
        <v>0.14686265076339633</v>
      </c>
      <c r="N109" s="116">
        <f>F109-compopoinc!I101</f>
        <v>2.9375023881489E-2</v>
      </c>
      <c r="O109" s="117">
        <f t="shared" si="7"/>
        <v>0.41274869441986084</v>
      </c>
      <c r="P109" s="116">
        <f t="shared" si="8"/>
        <v>0.29365847235512382</v>
      </c>
      <c r="Q109" s="116">
        <f t="shared" si="9"/>
        <v>0.11909022206473707</v>
      </c>
      <c r="R109" s="116">
        <f t="shared" si="10"/>
        <v>3.4040191174360294E-2</v>
      </c>
      <c r="S109" s="146">
        <f>compopoinc!J101</f>
        <v>0.39815646409988403</v>
      </c>
      <c r="T109" s="116">
        <f>compopoinc!K101</f>
        <v>0.31663041534589814</v>
      </c>
      <c r="U109" s="116">
        <f>compopoinc!L101</f>
        <v>8.1526048753985891E-2</v>
      </c>
      <c r="V109" s="14">
        <f>compopoinc!M101</f>
        <v>5.8273814590206093E-3</v>
      </c>
      <c r="Y109" s="3"/>
    </row>
    <row r="110" spans="1:25">
      <c r="A110" s="148">
        <v>2013</v>
      </c>
      <c r="B110" s="249">
        <v>14443.091999999999</v>
      </c>
      <c r="C110" s="230">
        <v>1</v>
      </c>
      <c r="D110" s="147">
        <f t="shared" si="12"/>
        <v>0.65870189014928382</v>
      </c>
      <c r="E110" s="116">
        <v>0.34129810985071618</v>
      </c>
      <c r="F110" s="116">
        <v>7.0255039571858996E-2</v>
      </c>
      <c r="G110" s="146">
        <f>C110-S110</f>
        <v>0.61245611310005188</v>
      </c>
      <c r="H110" s="172">
        <f t="shared" si="14"/>
        <v>0.34890272512918596</v>
      </c>
      <c r="I110" s="172">
        <f t="shared" si="11"/>
        <v>0.26355338797086592</v>
      </c>
      <c r="J110" s="172">
        <f t="shared" si="11"/>
        <v>6.3992377328018046E-2</v>
      </c>
      <c r="K110" s="117">
        <f>C110-compopoinc!F102</f>
        <v>0.19320535659790039</v>
      </c>
      <c r="L110" s="116">
        <f>D110-compopoinc!G102</f>
        <v>4.8467244635052698E-2</v>
      </c>
      <c r="M110" s="116">
        <f>E110-compopoinc!H102</f>
        <v>0.14473811196284775</v>
      </c>
      <c r="N110" s="116">
        <f>F110-compopoinc!I102</f>
        <v>2.9119410017770235E-2</v>
      </c>
      <c r="O110" s="117">
        <f t="shared" si="7"/>
        <v>0.41925075650215149</v>
      </c>
      <c r="P110" s="116">
        <f t="shared" si="8"/>
        <v>0.30043548049413327</v>
      </c>
      <c r="Q110" s="116">
        <f t="shared" si="9"/>
        <v>0.11881527600801817</v>
      </c>
      <c r="R110" s="116">
        <f t="shared" si="10"/>
        <v>3.4872967310247811E-2</v>
      </c>
      <c r="S110" s="146">
        <f>compopoinc!J102</f>
        <v>0.38754388689994812</v>
      </c>
      <c r="T110" s="116">
        <f>compopoinc!K102</f>
        <v>0.30979916502009786</v>
      </c>
      <c r="U110" s="116">
        <f>compopoinc!L102</f>
        <v>7.7744721879850251E-2</v>
      </c>
      <c r="V110" s="14">
        <f>compopoinc!M102</f>
        <v>6.262662243840947E-3</v>
      </c>
    </row>
    <row r="111" spans="1:25">
      <c r="A111" s="148">
        <v>2014</v>
      </c>
      <c r="B111" s="249">
        <v>15152.891</v>
      </c>
      <c r="C111" s="230">
        <v>1</v>
      </c>
      <c r="D111" s="147">
        <f t="shared" si="12"/>
        <v>0.66526519592861844</v>
      </c>
      <c r="E111" s="116">
        <v>0.33473480407138156</v>
      </c>
      <c r="F111" s="116">
        <v>7.1834476998481681E-2</v>
      </c>
      <c r="G111" s="146">
        <f>C111-S111</f>
        <v>0.60883280634880066</v>
      </c>
      <c r="H111" s="172">
        <f t="shared" ref="H111" si="15">D111-T111</f>
        <v>0.35024084943588907</v>
      </c>
      <c r="I111" s="172">
        <f t="shared" ref="I111" si="16">E111-U111</f>
        <v>0.25859195691291159</v>
      </c>
      <c r="J111" s="172">
        <f t="shared" ref="J111" si="17">F111-V111</f>
        <v>6.552602885572717E-2</v>
      </c>
      <c r="K111" s="117">
        <f>C111-compopoinc!F103</f>
        <v>0.19282299280166626</v>
      </c>
      <c r="L111" s="116">
        <f>D111-compopoinc!G103</f>
        <v>5.1328567570347983E-2</v>
      </c>
      <c r="M111" s="116">
        <f>E111-compopoinc!H103</f>
        <v>0.14149442523131828</v>
      </c>
      <c r="N111" s="116">
        <f>F111-compopoinc!I103</f>
        <v>2.9438240359005788E-2</v>
      </c>
      <c r="O111" s="117">
        <f t="shared" ref="O111" si="18">G111-K111</f>
        <v>0.4160098135471344</v>
      </c>
      <c r="P111" s="116">
        <f t="shared" ref="P111" si="19">H111-L111</f>
        <v>0.29891228186554109</v>
      </c>
      <c r="Q111" s="116">
        <f t="shared" ref="Q111" si="20">I111-M111</f>
        <v>0.11709753168159331</v>
      </c>
      <c r="R111" s="116">
        <f t="shared" ref="R111" si="21">J111-N111</f>
        <v>3.6087788496721382E-2</v>
      </c>
      <c r="S111" s="146">
        <f>compopoinc!J103</f>
        <v>0.39116719365119934</v>
      </c>
      <c r="T111" s="116">
        <f>compopoinc!K103</f>
        <v>0.31502434649272937</v>
      </c>
      <c r="U111" s="116">
        <f>compopoinc!L103</f>
        <v>7.6142847158469945E-2</v>
      </c>
      <c r="V111" s="14">
        <f>compopoinc!M103</f>
        <v>6.3084481427545039E-3</v>
      </c>
    </row>
    <row r="112" spans="1:25">
      <c r="A112" s="148">
        <v>2015</v>
      </c>
      <c r="B112" s="249"/>
      <c r="C112" s="146"/>
      <c r="D112" s="147"/>
      <c r="E112" s="116"/>
      <c r="F112" s="116"/>
      <c r="G112" s="146"/>
      <c r="H112" s="147"/>
      <c r="I112" s="116"/>
      <c r="J112" s="116"/>
      <c r="K112" s="237"/>
      <c r="L112" s="116"/>
      <c r="M112" s="116"/>
      <c r="N112" s="116"/>
      <c r="O112" s="242"/>
      <c r="P112" s="116"/>
      <c r="Q112" s="116"/>
      <c r="R112" s="116"/>
      <c r="S112" s="146"/>
      <c r="T112" s="116"/>
      <c r="U112" s="116"/>
      <c r="V112" s="14"/>
    </row>
    <row r="113" spans="1:22">
      <c r="A113" s="148">
        <v>2016</v>
      </c>
      <c r="B113" s="249"/>
      <c r="C113" s="146"/>
      <c r="D113" s="147"/>
      <c r="E113" s="116"/>
      <c r="F113" s="116"/>
      <c r="G113" s="146"/>
      <c r="H113" s="147"/>
      <c r="I113" s="116"/>
      <c r="J113" s="116"/>
      <c r="K113" s="237"/>
      <c r="L113" s="116"/>
      <c r="M113" s="116"/>
      <c r="N113" s="116"/>
      <c r="O113" s="242"/>
      <c r="P113" s="116"/>
      <c r="Q113" s="116"/>
      <c r="R113" s="116"/>
      <c r="S113" s="146"/>
      <c r="T113" s="116"/>
      <c r="U113" s="116"/>
      <c r="V113" s="14"/>
    </row>
    <row r="114" spans="1:22">
      <c r="A114" s="148">
        <v>2017</v>
      </c>
      <c r="B114" s="249"/>
      <c r="C114" s="146"/>
      <c r="D114" s="147"/>
      <c r="E114" s="116"/>
      <c r="F114" s="116"/>
      <c r="G114" s="146"/>
      <c r="H114" s="147"/>
      <c r="I114" s="116"/>
      <c r="J114" s="116"/>
      <c r="K114" s="237"/>
      <c r="L114" s="116"/>
      <c r="M114" s="116"/>
      <c r="N114" s="116"/>
      <c r="O114" s="242"/>
      <c r="P114" s="116"/>
      <c r="Q114" s="116"/>
      <c r="R114" s="116"/>
      <c r="S114" s="146"/>
      <c r="T114" s="116"/>
      <c r="U114" s="116"/>
      <c r="V114" s="14"/>
    </row>
    <row r="115" spans="1:22">
      <c r="A115" s="148">
        <v>2018</v>
      </c>
      <c r="B115" s="249"/>
      <c r="C115" s="146"/>
      <c r="D115" s="147"/>
      <c r="E115" s="116"/>
      <c r="F115" s="116"/>
      <c r="G115" s="146"/>
      <c r="H115" s="147"/>
      <c r="I115" s="116"/>
      <c r="J115" s="116"/>
      <c r="K115" s="237"/>
      <c r="L115" s="116"/>
      <c r="M115" s="116"/>
      <c r="N115" s="116"/>
      <c r="O115" s="242"/>
      <c r="P115" s="116"/>
      <c r="Q115" s="116"/>
      <c r="R115" s="116"/>
      <c r="S115" s="146"/>
      <c r="T115" s="116"/>
      <c r="U115" s="116"/>
      <c r="V115" s="14"/>
    </row>
    <row r="116" spans="1:22">
      <c r="A116" s="148">
        <v>2019</v>
      </c>
      <c r="B116" s="249"/>
      <c r="C116" s="146"/>
      <c r="D116" s="147"/>
      <c r="E116" s="116"/>
      <c r="F116" s="116"/>
      <c r="G116" s="146"/>
      <c r="H116" s="147"/>
      <c r="I116" s="116"/>
      <c r="J116" s="116"/>
      <c r="K116" s="237"/>
      <c r="L116" s="116"/>
      <c r="M116" s="116"/>
      <c r="N116" s="116"/>
      <c r="O116" s="242"/>
      <c r="P116" s="116"/>
      <c r="Q116" s="116"/>
      <c r="R116" s="116"/>
      <c r="S116" s="146"/>
      <c r="T116" s="116"/>
      <c r="U116" s="116"/>
      <c r="V116" s="14"/>
    </row>
    <row r="117" spans="1:22">
      <c r="A117" s="148">
        <v>2020</v>
      </c>
      <c r="B117" s="249"/>
      <c r="C117" s="146"/>
      <c r="D117" s="147"/>
      <c r="E117" s="116"/>
      <c r="F117" s="116"/>
      <c r="G117" s="146"/>
      <c r="H117" s="147"/>
      <c r="I117" s="116"/>
      <c r="J117" s="116"/>
      <c r="K117" s="237"/>
      <c r="L117" s="116"/>
      <c r="M117" s="116"/>
      <c r="N117" s="116"/>
      <c r="O117" s="242"/>
      <c r="P117" s="116"/>
      <c r="Q117" s="116"/>
      <c r="R117" s="116"/>
      <c r="S117" s="146"/>
      <c r="T117" s="116"/>
      <c r="U117" s="116"/>
      <c r="V117" s="14"/>
    </row>
    <row r="118" spans="1:22" ht="16" thickBot="1">
      <c r="A118" s="144"/>
      <c r="B118" s="144"/>
      <c r="C118" s="114"/>
      <c r="D118" s="143"/>
      <c r="E118" s="143"/>
      <c r="F118" s="143"/>
      <c r="G118" s="114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14"/>
      <c r="T118" s="114"/>
      <c r="U118" s="114"/>
      <c r="V118" s="245"/>
    </row>
    <row r="119" spans="1:22" ht="16" thickTop="1"/>
  </sheetData>
  <mergeCells count="3">
    <mergeCell ref="A4:V4"/>
    <mergeCell ref="C8:V8"/>
    <mergeCell ref="C7:V7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AD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X10" sqref="X10:Z111"/>
    </sheetView>
  </sheetViews>
  <sheetFormatPr baseColWidth="10" defaultColWidth="10.83203125" defaultRowHeight="15" x14ac:dyDescent="0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30" width="11.5" style="1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6" thickBot="1"/>
    <row r="4" spans="1:25" s="141" customFormat="1" ht="25" customHeight="1" thickTop="1">
      <c r="A4" s="1237" t="s">
        <v>857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Q6" s="50" t="s">
        <v>22</v>
      </c>
      <c r="R6" s="50" t="s">
        <v>21</v>
      </c>
      <c r="S6" s="48" t="s">
        <v>54</v>
      </c>
      <c r="T6" s="48" t="s">
        <v>53</v>
      </c>
      <c r="U6" s="48" t="s">
        <v>52</v>
      </c>
      <c r="V6" s="244" t="s">
        <v>51</v>
      </c>
    </row>
    <row r="7" spans="1:25" ht="31" customHeight="1">
      <c r="A7" s="140"/>
      <c r="B7" s="139"/>
      <c r="C7" s="1242" t="s">
        <v>1060</v>
      </c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3"/>
    </row>
    <row r="8" spans="1:25" s="136" customFormat="1" ht="20" customHeight="1">
      <c r="A8" s="176"/>
      <c r="B8" s="228"/>
      <c r="C8" s="1233" t="s">
        <v>96</v>
      </c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4"/>
      <c r="Y8" s="1"/>
    </row>
    <row r="9" spans="1:25" ht="61" thickBot="1">
      <c r="A9" s="140"/>
      <c r="B9" s="252" t="s">
        <v>99</v>
      </c>
      <c r="C9" s="175" t="s">
        <v>13</v>
      </c>
      <c r="D9" s="133" t="s">
        <v>97</v>
      </c>
      <c r="E9" s="133" t="s">
        <v>98</v>
      </c>
      <c r="F9" s="838" t="s">
        <v>845</v>
      </c>
      <c r="G9" s="175" t="s">
        <v>12</v>
      </c>
      <c r="H9" s="133" t="s">
        <v>97</v>
      </c>
      <c r="I9" s="133" t="s">
        <v>98</v>
      </c>
      <c r="J9" s="838" t="s">
        <v>845</v>
      </c>
      <c r="K9" s="175" t="s">
        <v>11</v>
      </c>
      <c r="L9" s="133" t="s">
        <v>97</v>
      </c>
      <c r="M9" s="133" t="s">
        <v>98</v>
      </c>
      <c r="N9" s="838" t="s">
        <v>845</v>
      </c>
      <c r="O9" s="175" t="s">
        <v>10</v>
      </c>
      <c r="P9" s="133" t="s">
        <v>97</v>
      </c>
      <c r="Q9" s="133" t="s">
        <v>98</v>
      </c>
      <c r="R9" s="838" t="s">
        <v>845</v>
      </c>
      <c r="S9" s="174" t="s">
        <v>9</v>
      </c>
      <c r="T9" s="133" t="s">
        <v>97</v>
      </c>
      <c r="U9" s="133" t="s">
        <v>98</v>
      </c>
      <c r="V9" s="839" t="s">
        <v>845</v>
      </c>
    </row>
    <row r="10" spans="1:25">
      <c r="A10" s="166">
        <v>1913</v>
      </c>
      <c r="B10" s="246">
        <v>33.790941130059828</v>
      </c>
      <c r="C10" s="650">
        <f>compopoinc!N2</f>
        <v>0.30144268491318144</v>
      </c>
      <c r="D10" s="132">
        <f>compopoinc!O2</f>
        <v>0.2792299911757174</v>
      </c>
      <c r="E10" s="132">
        <f>compopoinc!P2</f>
        <v>2.2212693737464026E-2</v>
      </c>
      <c r="F10" s="125">
        <f>compopoinc!Q2</f>
        <v>0</v>
      </c>
      <c r="G10" s="146">
        <f>compopoinc!R2</f>
        <v>0.17549498416217102</v>
      </c>
      <c r="H10" s="172">
        <f>compopoinc!S2</f>
        <v>0.16265915044720838</v>
      </c>
      <c r="I10" s="172">
        <f>compopoinc!T2</f>
        <v>1.2835833714962629E-2</v>
      </c>
      <c r="J10" s="172">
        <f>compopoinc!U2</f>
        <v>0</v>
      </c>
      <c r="K10" s="233">
        <f>compopoinc!V2</f>
        <v>0.14565298021425377</v>
      </c>
      <c r="L10" s="172">
        <f>compopoinc!W2</f>
        <v>0.13501149437067392</v>
      </c>
      <c r="M10" s="172">
        <f>compopoinc!X2</f>
        <v>1.0641485843579846E-2</v>
      </c>
      <c r="N10" s="172">
        <f>compopoinc!Y2</f>
        <v>0</v>
      </c>
      <c r="O10" s="238">
        <f>compopoinc!Z2</f>
        <v>8.2659840861678366E-2</v>
      </c>
      <c r="P10" s="172">
        <f>compopoinc!AA2</f>
        <v>7.6617880723970522E-2</v>
      </c>
      <c r="Q10" s="172">
        <f>compopoinc!AB2</f>
        <v>6.0419601377078485E-3</v>
      </c>
      <c r="R10" s="172">
        <f>compopoinc!AC2</f>
        <v>0</v>
      </c>
      <c r="S10" s="146">
        <f>compopoinc!AD2</f>
        <v>2.3147358963834571E-2</v>
      </c>
      <c r="T10" s="125">
        <f>compopoinc!AE2</f>
        <v>2.1444399253687955E-2</v>
      </c>
      <c r="U10" s="125">
        <f>compopoinc!AF2</f>
        <v>1.702959710146614E-3</v>
      </c>
      <c r="V10" s="37">
        <f>compopoinc!AG2</f>
        <v>0</v>
      </c>
      <c r="X10" s="1052"/>
      <c r="Y10" s="1052"/>
    </row>
    <row r="11" spans="1:25">
      <c r="A11" s="166">
        <v>1914</v>
      </c>
      <c r="B11" s="246">
        <v>31.638723884142991</v>
      </c>
      <c r="C11" s="651">
        <f>compopoinc!N3</f>
        <v>0.30552424088151819</v>
      </c>
      <c r="D11" s="125">
        <f>compopoinc!O3</f>
        <v>0.28283097840782701</v>
      </c>
      <c r="E11" s="125">
        <f>compopoinc!P3</f>
        <v>2.2693262473691168E-2</v>
      </c>
      <c r="F11" s="125">
        <f>compopoinc!Q3</f>
        <v>0</v>
      </c>
      <c r="G11" s="146">
        <f>compopoinc!R3</f>
        <v>0.17781830507074622</v>
      </c>
      <c r="H11" s="172">
        <f>compopoinc!S3</f>
        <v>0.16470272430616428</v>
      </c>
      <c r="I11" s="172">
        <f>compopoinc!T3</f>
        <v>1.3115580764581929E-2</v>
      </c>
      <c r="J11" s="172">
        <f>compopoinc!U3</f>
        <v>0</v>
      </c>
      <c r="K11" s="233">
        <f>compopoinc!V3</f>
        <v>0.14844476448831009</v>
      </c>
      <c r="L11" s="172">
        <f>compopoinc!W3</f>
        <v>0.13750638553958239</v>
      </c>
      <c r="M11" s="172">
        <f>compopoinc!X3</f>
        <v>1.0938378948727694E-2</v>
      </c>
      <c r="N11" s="172">
        <f>compopoinc!Y3</f>
        <v>0</v>
      </c>
      <c r="O11" s="238">
        <f>compopoinc!Z3</f>
        <v>8.5871273065137282E-2</v>
      </c>
      <c r="P11" s="172">
        <f>compopoinc!AA3</f>
        <v>7.9536858946756134E-2</v>
      </c>
      <c r="Q11" s="172">
        <f>compopoinc!AB3</f>
        <v>6.334414118381146E-3</v>
      </c>
      <c r="R11" s="172">
        <f>compopoinc!AC3</f>
        <v>0</v>
      </c>
      <c r="S11" s="146">
        <f>compopoinc!AD3</f>
        <v>2.3855470945949152E-2</v>
      </c>
      <c r="T11" s="125">
        <f>compopoinc!AE3</f>
        <v>2.2082768567869983E-2</v>
      </c>
      <c r="U11" s="125">
        <f>compopoinc!AF3</f>
        <v>1.7727023780791703E-3</v>
      </c>
      <c r="V11" s="14">
        <f>compopoinc!AG3</f>
        <v>0</v>
      </c>
      <c r="X11" s="1052"/>
      <c r="Y11" s="1052"/>
    </row>
    <row r="12" spans="1:25">
      <c r="A12" s="166">
        <v>1915</v>
      </c>
      <c r="B12" s="246">
        <v>33.619222516301903</v>
      </c>
      <c r="C12" s="651">
        <f>compopoinc!N4</f>
        <v>0.29654629133075011</v>
      </c>
      <c r="D12" s="125">
        <f>compopoinc!O4</f>
        <v>0.27447510849951212</v>
      </c>
      <c r="E12" s="125">
        <f>compopoinc!P4</f>
        <v>2.2071182831238014E-2</v>
      </c>
      <c r="F12" s="125">
        <f>compopoinc!Q4</f>
        <v>0</v>
      </c>
      <c r="G12" s="146">
        <f>compopoinc!R4</f>
        <v>0.17039527861178785</v>
      </c>
      <c r="H12" s="172">
        <f>compopoinc!S4</f>
        <v>0.1577999021469377</v>
      </c>
      <c r="I12" s="172">
        <f>compopoinc!T4</f>
        <v>1.259537646485015E-2</v>
      </c>
      <c r="J12" s="172">
        <f>compopoinc!U4</f>
        <v>0</v>
      </c>
      <c r="K12" s="233">
        <f>compopoinc!V4</f>
        <v>0.14244592263396552</v>
      </c>
      <c r="L12" s="172">
        <f>compopoinc!W4</f>
        <v>0.13192642721161857</v>
      </c>
      <c r="M12" s="172">
        <f>compopoinc!X4</f>
        <v>1.0519495422346941E-2</v>
      </c>
      <c r="N12" s="172">
        <f>compopoinc!Y4</f>
        <v>0</v>
      </c>
      <c r="O12" s="238">
        <f>compopoinc!Z4</f>
        <v>9.125563988574506E-2</v>
      </c>
      <c r="P12" s="172">
        <f>compopoinc!AA4</f>
        <v>8.4511637872576512E-2</v>
      </c>
      <c r="Q12" s="172">
        <f>compopoinc!AB4</f>
        <v>6.7440020131685555E-3</v>
      </c>
      <c r="R12" s="172">
        <f>compopoinc!AC4</f>
        <v>0</v>
      </c>
      <c r="S12" s="146">
        <f>compopoinc!AD4</f>
        <v>4.0734697496457764E-2</v>
      </c>
      <c r="T12" s="125">
        <f>compopoinc!AE4</f>
        <v>3.7715137805477195E-2</v>
      </c>
      <c r="U12" s="125">
        <f>compopoinc!AF4</f>
        <v>3.0195596909805729E-3</v>
      </c>
      <c r="V12" s="14">
        <f>compopoinc!AG4</f>
        <v>0</v>
      </c>
      <c r="X12" s="1052"/>
      <c r="Y12" s="1052"/>
    </row>
    <row r="13" spans="1:25">
      <c r="A13" s="166">
        <v>1916</v>
      </c>
      <c r="B13" s="246">
        <v>42.499592278873102</v>
      </c>
      <c r="C13" s="651">
        <f>compopoinc!N5</f>
        <v>0.32361088019018247</v>
      </c>
      <c r="D13" s="172">
        <f>compopoinc!O5</f>
        <v>0.29893254805403902</v>
      </c>
      <c r="E13" s="172">
        <f>compopoinc!P5</f>
        <v>2.4678332136143427E-2</v>
      </c>
      <c r="F13" s="172">
        <f>compopoinc!Q5</f>
        <v>0</v>
      </c>
      <c r="G13" s="146">
        <f>compopoinc!R5</f>
        <v>0.19294153061313518</v>
      </c>
      <c r="H13" s="172">
        <f>compopoinc!S5</f>
        <v>0.17832951641312084</v>
      </c>
      <c r="I13" s="172">
        <f>compopoinc!T5</f>
        <v>1.4612014200014345E-2</v>
      </c>
      <c r="J13" s="172">
        <f>compopoinc!U5</f>
        <v>0</v>
      </c>
      <c r="K13" s="233">
        <f>compopoinc!V5</f>
        <v>0.1615671631358625</v>
      </c>
      <c r="L13" s="172">
        <f>compopoinc!W5</f>
        <v>0.14934468154468586</v>
      </c>
      <c r="M13" s="172">
        <f>compopoinc!X5</f>
        <v>1.2222481591176631E-2</v>
      </c>
      <c r="N13" s="172">
        <f>compopoinc!Y5</f>
        <v>0</v>
      </c>
      <c r="O13" s="238">
        <f>compopoinc!Z5</f>
        <v>9.9538486926596989E-2</v>
      </c>
      <c r="P13" s="172">
        <f>compopoinc!AA5</f>
        <v>9.200807639919005E-2</v>
      </c>
      <c r="Q13" s="172">
        <f>compopoinc!AB5</f>
        <v>7.5304105274069336E-3</v>
      </c>
      <c r="R13" s="172">
        <f>compopoinc!AC5</f>
        <v>0</v>
      </c>
      <c r="S13" s="146">
        <f>compopoinc!AD5</f>
        <v>4.1863479733264486E-2</v>
      </c>
      <c r="T13" s="125">
        <f>compopoinc!AE5</f>
        <v>3.8687496674301644E-2</v>
      </c>
      <c r="U13" s="125">
        <f>compopoinc!AF5</f>
        <v>3.1759830589628401E-3</v>
      </c>
      <c r="V13" s="14">
        <f>compopoinc!AG5</f>
        <v>0</v>
      </c>
      <c r="X13" s="1052"/>
      <c r="Y13" s="1052"/>
    </row>
    <row r="14" spans="1:25">
      <c r="A14" s="166">
        <v>1917</v>
      </c>
      <c r="B14" s="246">
        <v>50.782752163804346</v>
      </c>
      <c r="C14" s="651">
        <f>compopoinc!N6</f>
        <v>0.32080056096767046</v>
      </c>
      <c r="D14" s="172">
        <f>compopoinc!O6</f>
        <v>0.26048802437865537</v>
      </c>
      <c r="E14" s="172">
        <f>compopoinc!P6</f>
        <v>6.0312536589015087E-2</v>
      </c>
      <c r="F14" s="172">
        <f>compopoinc!Q6</f>
        <v>0</v>
      </c>
      <c r="G14" s="146">
        <f>compopoinc!R6</f>
        <v>0.17603693387777963</v>
      </c>
      <c r="H14" s="172">
        <f>compopoinc!S6</f>
        <v>0.14188814884227274</v>
      </c>
      <c r="I14" s="172">
        <f>compopoinc!T6</f>
        <v>3.4148785035506876E-2</v>
      </c>
      <c r="J14" s="172">
        <f>compopoinc!U6</f>
        <v>0</v>
      </c>
      <c r="K14" s="233">
        <f>compopoinc!V6</f>
        <v>0.13859514880561635</v>
      </c>
      <c r="L14" s="172">
        <f>compopoinc!W6</f>
        <v>0.11112754388570291</v>
      </c>
      <c r="M14" s="172">
        <f>compopoinc!X6</f>
        <v>2.7467604919913444E-2</v>
      </c>
      <c r="N14" s="172">
        <f>compopoinc!Y6</f>
        <v>0</v>
      </c>
      <c r="O14" s="238">
        <f>compopoinc!Z6</f>
        <v>7.4443842113376207E-2</v>
      </c>
      <c r="P14" s="172">
        <f>compopoinc!AA6</f>
        <v>5.8691204003300725E-2</v>
      </c>
      <c r="Q14" s="172">
        <f>compopoinc!AB6</f>
        <v>1.5752638110075483E-2</v>
      </c>
      <c r="R14" s="172">
        <f>compopoinc!AC6</f>
        <v>0</v>
      </c>
      <c r="S14" s="146">
        <f>compopoinc!AD6</f>
        <v>2.283508045984263E-2</v>
      </c>
      <c r="T14" s="125">
        <f>compopoinc!AE6</f>
        <v>1.703425582600359E-2</v>
      </c>
      <c r="U14" s="125">
        <f>compopoinc!AF6</f>
        <v>5.8008246338390381E-3</v>
      </c>
      <c r="V14" s="14">
        <f>compopoinc!AG6</f>
        <v>0</v>
      </c>
      <c r="X14" s="1052"/>
      <c r="Y14" s="1052"/>
    </row>
    <row r="15" spans="1:25">
      <c r="A15" s="166">
        <v>1918</v>
      </c>
      <c r="B15" s="246">
        <v>62.686737961385724</v>
      </c>
      <c r="C15" s="651">
        <f>compopoinc!N7</f>
        <v>0.29875863625457177</v>
      </c>
      <c r="D15" s="125">
        <f>compopoinc!O7</f>
        <v>0.22661424776957012</v>
      </c>
      <c r="E15" s="125">
        <f>compopoinc!P7</f>
        <v>7.2144388485001654E-2</v>
      </c>
      <c r="F15" s="125">
        <f>compopoinc!Q7</f>
        <v>0</v>
      </c>
      <c r="G15" s="146">
        <f>compopoinc!R7</f>
        <v>0.14590013289757392</v>
      </c>
      <c r="H15" s="125">
        <f>compopoinc!S7</f>
        <v>0.10768700169631265</v>
      </c>
      <c r="I15" s="125">
        <f>compopoinc!T7</f>
        <v>3.8213131201261269E-2</v>
      </c>
      <c r="J15" s="125">
        <f>compopoinc!U7</f>
        <v>0</v>
      </c>
      <c r="K15" s="234">
        <f>compopoinc!V7</f>
        <v>0.10614134457704241</v>
      </c>
      <c r="L15" s="125">
        <f>compopoinc!W7</f>
        <v>7.6898192929550857E-2</v>
      </c>
      <c r="M15" s="125">
        <f>compopoinc!X7</f>
        <v>2.9243151647491562E-2</v>
      </c>
      <c r="N15" s="125">
        <f>compopoinc!Y7</f>
        <v>0</v>
      </c>
      <c r="O15" s="239">
        <f>compopoinc!Z7</f>
        <v>4.5644951645026931E-2</v>
      </c>
      <c r="P15" s="125">
        <f>compopoinc!AA7</f>
        <v>3.0641777758222646E-2</v>
      </c>
      <c r="Q15" s="125">
        <f>compopoinc!AB7</f>
        <v>1.5003173886804286E-2</v>
      </c>
      <c r="R15" s="125">
        <f>compopoinc!AC7</f>
        <v>0</v>
      </c>
      <c r="S15" s="146">
        <f>compopoinc!AD7</f>
        <v>7.0412191801609413E-3</v>
      </c>
      <c r="T15" s="125">
        <f>compopoinc!AE7</f>
        <v>2.4140341307322564E-3</v>
      </c>
      <c r="U15" s="125">
        <f>compopoinc!AF7</f>
        <v>4.6271850494286849E-3</v>
      </c>
      <c r="V15" s="14">
        <f>compopoinc!AG7</f>
        <v>0</v>
      </c>
      <c r="X15" s="1052"/>
      <c r="Y15" s="1052"/>
    </row>
    <row r="16" spans="1:25">
      <c r="A16" s="171">
        <v>1919</v>
      </c>
      <c r="B16" s="247">
        <v>69.19805065641529</v>
      </c>
      <c r="C16" s="652">
        <f>compopoinc!N8</f>
        <v>0.33811741946631241</v>
      </c>
      <c r="D16" s="127">
        <f>compopoinc!O8</f>
        <v>0.29857819114423867</v>
      </c>
      <c r="E16" s="127">
        <f>compopoinc!P8</f>
        <v>3.9539228322073738E-2</v>
      </c>
      <c r="F16" s="127">
        <f>compopoinc!Q8</f>
        <v>0</v>
      </c>
      <c r="G16" s="150">
        <f>compopoinc!R8</f>
        <v>0.18596716922977768</v>
      </c>
      <c r="H16" s="127">
        <f>compopoinc!S8</f>
        <v>0.16410917028466579</v>
      </c>
      <c r="I16" s="127">
        <f>compopoinc!T8</f>
        <v>2.1857998945111892E-2</v>
      </c>
      <c r="J16" s="127">
        <f>compopoinc!U8</f>
        <v>0</v>
      </c>
      <c r="K16" s="235">
        <f>compopoinc!V8</f>
        <v>0.14165458659346863</v>
      </c>
      <c r="L16" s="127">
        <f>compopoinc!W8</f>
        <v>0.1249134470317077</v>
      </c>
      <c r="M16" s="127">
        <f>compopoinc!X8</f>
        <v>1.6741139561760928E-2</v>
      </c>
      <c r="N16" s="127">
        <f>compopoinc!Y8</f>
        <v>0</v>
      </c>
      <c r="O16" s="240">
        <f>compopoinc!Z8</f>
        <v>7.0174092929181642E-2</v>
      </c>
      <c r="P16" s="127">
        <f>compopoinc!AA8</f>
        <v>6.1712504607291364E-2</v>
      </c>
      <c r="Q16" s="127">
        <f>compopoinc!AB8</f>
        <v>8.4615883218902774E-3</v>
      </c>
      <c r="R16" s="127">
        <f>compopoinc!AC8</f>
        <v>0</v>
      </c>
      <c r="S16" s="150">
        <f>compopoinc!AD8</f>
        <v>1.9365766582711771E-2</v>
      </c>
      <c r="T16" s="127">
        <f>compopoinc!AE8</f>
        <v>1.6885399084926131E-2</v>
      </c>
      <c r="U16" s="127">
        <f>compopoinc!AF8</f>
        <v>2.4803674977856415E-3</v>
      </c>
      <c r="V16" s="20">
        <f>compopoinc!AG8</f>
        <v>0</v>
      </c>
      <c r="X16" s="1052"/>
      <c r="Y16" s="1052"/>
    </row>
    <row r="17" spans="1:25">
      <c r="A17" s="166">
        <v>1920</v>
      </c>
      <c r="B17" s="246">
        <v>79.858720772879991</v>
      </c>
      <c r="C17" s="651">
        <f>compopoinc!N9</f>
        <v>0.31709655961391597</v>
      </c>
      <c r="D17" s="125">
        <f>compopoinc!O9</f>
        <v>0.29437217573152552</v>
      </c>
      <c r="E17" s="125">
        <f>compopoinc!P9</f>
        <v>2.272438388239046E-2</v>
      </c>
      <c r="F17" s="125">
        <f>compopoinc!Q9</f>
        <v>0</v>
      </c>
      <c r="G17" s="146">
        <f>compopoinc!R9</f>
        <v>0.16613925786002023</v>
      </c>
      <c r="H17" s="125">
        <f>compopoinc!S9</f>
        <v>0.15445640712998282</v>
      </c>
      <c r="I17" s="125">
        <f>compopoinc!T9</f>
        <v>1.1682850730037424E-2</v>
      </c>
      <c r="J17" s="125">
        <f>compopoinc!U9</f>
        <v>0</v>
      </c>
      <c r="K17" s="234">
        <f>compopoinc!V9</f>
        <v>0.12371828803602813</v>
      </c>
      <c r="L17" s="125">
        <f>compopoinc!W9</f>
        <v>0.11509394460202042</v>
      </c>
      <c r="M17" s="125">
        <f>compopoinc!X9</f>
        <v>8.6243434340077061E-3</v>
      </c>
      <c r="N17" s="125">
        <f>compopoinc!Y9</f>
        <v>0</v>
      </c>
      <c r="O17" s="239">
        <f>compopoinc!Z9</f>
        <v>5.6178827863373651E-2</v>
      </c>
      <c r="P17" s="125">
        <f>compopoinc!AA9</f>
        <v>5.2371946241758963E-2</v>
      </c>
      <c r="Q17" s="125">
        <f>compopoinc!AB9</f>
        <v>3.8068816216146853E-3</v>
      </c>
      <c r="R17" s="125">
        <f>compopoinc!AC9</f>
        <v>0</v>
      </c>
      <c r="S17" s="146">
        <f>compopoinc!AD9</f>
        <v>1.3820643507033879E-2</v>
      </c>
      <c r="T17" s="125">
        <f>compopoinc!AE9</f>
        <v>1.2960847013084502E-2</v>
      </c>
      <c r="U17" s="125">
        <f>compopoinc!AF9</f>
        <v>8.5979649394937686E-4</v>
      </c>
      <c r="V17" s="24">
        <f>compopoinc!AG9</f>
        <v>0</v>
      </c>
      <c r="X17" s="1052"/>
      <c r="Y17" s="1052"/>
    </row>
    <row r="18" spans="1:25">
      <c r="A18" s="166">
        <v>1921</v>
      </c>
      <c r="B18" s="246">
        <v>63.90930183854752</v>
      </c>
      <c r="C18" s="651">
        <f>compopoinc!N10</f>
        <v>0.32649735268882207</v>
      </c>
      <c r="D18" s="125">
        <f>compopoinc!O10</f>
        <v>0.301727724842284</v>
      </c>
      <c r="E18" s="125">
        <f>compopoinc!P10</f>
        <v>2.4769627846538068E-2</v>
      </c>
      <c r="F18" s="125">
        <f>compopoinc!Q10</f>
        <v>0</v>
      </c>
      <c r="G18" s="146">
        <f>compopoinc!R10</f>
        <v>0.16103548441315479</v>
      </c>
      <c r="H18" s="125">
        <f>compopoinc!S10</f>
        <v>0.14898896162145614</v>
      </c>
      <c r="I18" s="125">
        <f>compopoinc!T10</f>
        <v>1.2046522791698655E-2</v>
      </c>
      <c r="J18" s="125">
        <f>compopoinc!U10</f>
        <v>0</v>
      </c>
      <c r="K18" s="234">
        <f>compopoinc!V10</f>
        <v>0.11861805031478666</v>
      </c>
      <c r="L18" s="125">
        <f>compopoinc!W10</f>
        <v>0.10979423755481293</v>
      </c>
      <c r="M18" s="125">
        <f>compopoinc!X10</f>
        <v>8.8238127599737266E-3</v>
      </c>
      <c r="N18" s="125">
        <f>compopoinc!Y10</f>
        <v>0</v>
      </c>
      <c r="O18" s="239">
        <f>compopoinc!Z10</f>
        <v>5.2561693329091899E-2</v>
      </c>
      <c r="P18" s="125">
        <f>compopoinc!AA10</f>
        <v>4.8712395448973322E-2</v>
      </c>
      <c r="Q18" s="125">
        <f>compopoinc!AB10</f>
        <v>3.8492978801185742E-3</v>
      </c>
      <c r="R18" s="125">
        <f>compopoinc!AC10</f>
        <v>0</v>
      </c>
      <c r="S18" s="146">
        <f>compopoinc!AD10</f>
        <v>1.1929087604842754E-2</v>
      </c>
      <c r="T18" s="125">
        <f>compopoinc!AE10</f>
        <v>1.1096481632931119E-2</v>
      </c>
      <c r="U18" s="125">
        <f>compopoinc!AF10</f>
        <v>8.3260597191163455E-4</v>
      </c>
      <c r="V18" s="14">
        <f>compopoinc!AG10</f>
        <v>0</v>
      </c>
      <c r="X18" s="1052"/>
      <c r="Y18" s="1052"/>
    </row>
    <row r="19" spans="1:25">
      <c r="A19" s="166">
        <v>1922</v>
      </c>
      <c r="B19" s="246">
        <v>65.350540489948813</v>
      </c>
      <c r="C19" s="651">
        <f>compopoinc!N11</f>
        <v>0.31974740412840458</v>
      </c>
      <c r="D19" s="125">
        <f>compopoinc!O11</f>
        <v>0.29698008475282123</v>
      </c>
      <c r="E19" s="125">
        <f>compopoinc!P11</f>
        <v>2.2767319375583368E-2</v>
      </c>
      <c r="F19" s="125">
        <f>compopoinc!Q11</f>
        <v>0</v>
      </c>
      <c r="G19" s="146">
        <f>compopoinc!R11</f>
        <v>0.15668111981340474</v>
      </c>
      <c r="H19" s="125">
        <f>compopoinc!S11</f>
        <v>0.14567955504996205</v>
      </c>
      <c r="I19" s="125">
        <f>compopoinc!T11</f>
        <v>1.1001564763442703E-2</v>
      </c>
      <c r="J19" s="125">
        <f>compopoinc!U11</f>
        <v>0</v>
      </c>
      <c r="K19" s="234">
        <f>compopoinc!V11</f>
        <v>0.11537991921730927</v>
      </c>
      <c r="L19" s="125">
        <f>compopoinc!W11</f>
        <v>0.10732035213872554</v>
      </c>
      <c r="M19" s="125">
        <f>compopoinc!X11</f>
        <v>8.0595670785837282E-3</v>
      </c>
      <c r="N19" s="125">
        <f>compopoinc!Y11</f>
        <v>0</v>
      </c>
      <c r="O19" s="239">
        <f>compopoinc!Z11</f>
        <v>5.165885354056575E-2</v>
      </c>
      <c r="P19" s="125">
        <f>compopoinc!AA11</f>
        <v>4.8097434540219274E-2</v>
      </c>
      <c r="Q19" s="125">
        <f>compopoinc!AB11</f>
        <v>3.5614190003464751E-3</v>
      </c>
      <c r="R19" s="125">
        <f>compopoinc!AC11</f>
        <v>0</v>
      </c>
      <c r="S19" s="146">
        <f>compopoinc!AD11</f>
        <v>1.3222847713612356E-2</v>
      </c>
      <c r="T19" s="125">
        <f>compopoinc!AE11</f>
        <v>1.2339435277929521E-2</v>
      </c>
      <c r="U19" s="125">
        <f>compopoinc!AF11</f>
        <v>8.8341243568283506E-4</v>
      </c>
      <c r="V19" s="14">
        <f>compopoinc!AG11</f>
        <v>0</v>
      </c>
      <c r="X19" s="1052"/>
      <c r="Y19" s="1052"/>
    </row>
    <row r="20" spans="1:25">
      <c r="A20" s="166">
        <v>1923</v>
      </c>
      <c r="B20" s="246">
        <v>77.119866204613558</v>
      </c>
      <c r="C20" s="651">
        <f>compopoinc!N12</f>
        <v>0.30303035651424692</v>
      </c>
      <c r="D20" s="125">
        <f>compopoinc!O12</f>
        <v>0.28187870013540273</v>
      </c>
      <c r="E20" s="125">
        <f>compopoinc!P12</f>
        <v>2.1151656378844173E-2</v>
      </c>
      <c r="F20" s="125">
        <f>compopoinc!Q12</f>
        <v>0</v>
      </c>
      <c r="G20" s="146">
        <f>compopoinc!R12</f>
        <v>0.15086489530394467</v>
      </c>
      <c r="H20" s="125">
        <f>compopoinc!S12</f>
        <v>0.1405262136014534</v>
      </c>
      <c r="I20" s="125">
        <f>compopoinc!T12</f>
        <v>1.0338681702491264E-2</v>
      </c>
      <c r="J20" s="125">
        <f>compopoinc!U12</f>
        <v>0</v>
      </c>
      <c r="K20" s="234">
        <f>compopoinc!V12</f>
        <v>0.1126941032682786</v>
      </c>
      <c r="L20" s="125">
        <f>compopoinc!W12</f>
        <v>0.10503261530929897</v>
      </c>
      <c r="M20" s="125">
        <f>compopoinc!X12</f>
        <v>7.6614879589796204E-3</v>
      </c>
      <c r="N20" s="125">
        <f>compopoinc!Y12</f>
        <v>0</v>
      </c>
      <c r="O20" s="239">
        <f>compopoinc!Z12</f>
        <v>5.1832501629379232E-2</v>
      </c>
      <c r="P20" s="125">
        <f>compopoinc!AA12</f>
        <v>4.8388186739552752E-2</v>
      </c>
      <c r="Q20" s="125">
        <f>compopoinc!AB12</f>
        <v>3.444314889826479E-3</v>
      </c>
      <c r="R20" s="125">
        <f>compopoinc!AC12</f>
        <v>0</v>
      </c>
      <c r="S20" s="146">
        <f>compopoinc!AD12</f>
        <v>1.4201334303515134E-2</v>
      </c>
      <c r="T20" s="125">
        <f>compopoinc!AE12</f>
        <v>1.3305775855980093E-2</v>
      </c>
      <c r="U20" s="125">
        <f>compopoinc!AF12</f>
        <v>8.9555844753504144E-4</v>
      </c>
      <c r="V20" s="14">
        <f>compopoinc!AG12</f>
        <v>0</v>
      </c>
      <c r="X20" s="1052"/>
      <c r="Y20" s="1052"/>
    </row>
    <row r="21" spans="1:25">
      <c r="A21" s="166">
        <v>1924</v>
      </c>
      <c r="B21" s="246">
        <v>77.846420135420132</v>
      </c>
      <c r="C21" s="651">
        <f>compopoinc!N13</f>
        <v>0.31825146440369428</v>
      </c>
      <c r="D21" s="125">
        <f>compopoinc!O13</f>
        <v>0.29751875863923199</v>
      </c>
      <c r="E21" s="125">
        <f>compopoinc!P13</f>
        <v>2.0732705764462289E-2</v>
      </c>
      <c r="F21" s="125">
        <f>compopoinc!Q13</f>
        <v>0</v>
      </c>
      <c r="G21" s="146">
        <f>compopoinc!R13</f>
        <v>0.15931035666159563</v>
      </c>
      <c r="H21" s="125">
        <f>compopoinc!S13</f>
        <v>0.14911801412902287</v>
      </c>
      <c r="I21" s="125">
        <f>compopoinc!T13</f>
        <v>1.0192342532572745E-2</v>
      </c>
      <c r="J21" s="125">
        <f>compopoinc!U13</f>
        <v>0</v>
      </c>
      <c r="K21" s="234">
        <f>compopoinc!V13</f>
        <v>0.11932587232339642</v>
      </c>
      <c r="L21" s="125">
        <f>compopoinc!W13</f>
        <v>0.11174972773639361</v>
      </c>
      <c r="M21" s="125">
        <f>compopoinc!X13</f>
        <v>7.5761445870028195E-3</v>
      </c>
      <c r="N21" s="125">
        <f>compopoinc!Y13</f>
        <v>0</v>
      </c>
      <c r="O21" s="239">
        <f>compopoinc!Z13</f>
        <v>5.5621831282369416E-2</v>
      </c>
      <c r="P21" s="125">
        <f>compopoinc!AA13</f>
        <v>5.2160476693841405E-2</v>
      </c>
      <c r="Q21" s="125">
        <f>compopoinc!AB13</f>
        <v>3.4613545885280096E-3</v>
      </c>
      <c r="R21" s="125">
        <f>compopoinc!AC13</f>
        <v>0</v>
      </c>
      <c r="S21" s="146">
        <f>compopoinc!AD13</f>
        <v>1.5964700874173066E-2</v>
      </c>
      <c r="T21" s="125">
        <f>compopoinc!AE13</f>
        <v>1.5009575122964454E-2</v>
      </c>
      <c r="U21" s="125">
        <f>compopoinc!AF13</f>
        <v>9.5512575120861151E-4</v>
      </c>
      <c r="V21" s="14">
        <f>compopoinc!AG13</f>
        <v>0</v>
      </c>
      <c r="X21" s="1052"/>
      <c r="Y21" s="1052"/>
    </row>
    <row r="22" spans="1:25">
      <c r="A22" s="166">
        <v>1925</v>
      </c>
      <c r="B22" s="246">
        <v>82.069410981600754</v>
      </c>
      <c r="C22" s="651">
        <f>compopoinc!N14</f>
        <v>0.3423400285038406</v>
      </c>
      <c r="D22" s="125">
        <f>compopoinc!O14</f>
        <v>0.31818556200279918</v>
      </c>
      <c r="E22" s="125">
        <f>compopoinc!P14</f>
        <v>2.415446650104143E-2</v>
      </c>
      <c r="F22" s="125">
        <f>compopoinc!Q14</f>
        <v>0</v>
      </c>
      <c r="G22" s="146">
        <f>compopoinc!R14</f>
        <v>0.18065714218240828</v>
      </c>
      <c r="H22" s="125">
        <f>compopoinc!S14</f>
        <v>0.16810440012005634</v>
      </c>
      <c r="I22" s="125">
        <f>compopoinc!T14</f>
        <v>1.2552742062351926E-2</v>
      </c>
      <c r="J22" s="125">
        <f>compopoinc!U14</f>
        <v>0</v>
      </c>
      <c r="K22" s="234">
        <f>compopoinc!V14</f>
        <v>0.13571859613440745</v>
      </c>
      <c r="L22" s="125">
        <f>compopoinc!W14</f>
        <v>0.12635037205105371</v>
      </c>
      <c r="M22" s="125">
        <f>compopoinc!X14</f>
        <v>9.3682240833537472E-3</v>
      </c>
      <c r="N22" s="125">
        <f>compopoinc!Y14</f>
        <v>0</v>
      </c>
      <c r="O22" s="239">
        <f>compopoinc!Z14</f>
        <v>6.5324907359316606E-2</v>
      </c>
      <c r="P22" s="125">
        <f>compopoinc!AA14</f>
        <v>6.0891981504558199E-2</v>
      </c>
      <c r="Q22" s="125">
        <f>compopoinc!AB14</f>
        <v>4.432925854758408E-3</v>
      </c>
      <c r="R22" s="125">
        <f>compopoinc!AC14</f>
        <v>0</v>
      </c>
      <c r="S22" s="146">
        <f>compopoinc!AD14</f>
        <v>2.1409587711893246E-2</v>
      </c>
      <c r="T22" s="125">
        <f>compopoinc!AE14</f>
        <v>1.9991714578731952E-2</v>
      </c>
      <c r="U22" s="125">
        <f>compopoinc!AF14</f>
        <v>1.4178731331612939E-3</v>
      </c>
      <c r="V22" s="14">
        <f>compopoinc!AG14</f>
        <v>0</v>
      </c>
      <c r="X22" s="1052"/>
      <c r="Y22" s="1052"/>
    </row>
    <row r="23" spans="1:25">
      <c r="A23" s="166">
        <v>1926</v>
      </c>
      <c r="B23" s="246">
        <v>87.874723504475824</v>
      </c>
      <c r="C23" s="651">
        <f>compopoinc!N15</f>
        <v>0.35226142182223258</v>
      </c>
      <c r="D23" s="125">
        <f>compopoinc!O15</f>
        <v>0.32763124139116995</v>
      </c>
      <c r="E23" s="125">
        <f>compopoinc!P15</f>
        <v>2.4630180431062638E-2</v>
      </c>
      <c r="F23" s="125">
        <f>compopoinc!Q15</f>
        <v>0</v>
      </c>
      <c r="G23" s="146">
        <f>compopoinc!R15</f>
        <v>0.19365916121037086</v>
      </c>
      <c r="H23" s="125">
        <f>compopoinc!S15</f>
        <v>0.18034083213102689</v>
      </c>
      <c r="I23" s="125">
        <f>compopoinc!T15</f>
        <v>1.3318329079343964E-2</v>
      </c>
      <c r="J23" s="125">
        <f>compopoinc!U15</f>
        <v>0</v>
      </c>
      <c r="K23" s="234">
        <f>compopoinc!V15</f>
        <v>0.14715358681474469</v>
      </c>
      <c r="L23" s="125">
        <f>compopoinc!W15</f>
        <v>0.13710789489077058</v>
      </c>
      <c r="M23" s="125">
        <f>compopoinc!X15</f>
        <v>1.0045691923974127E-2</v>
      </c>
      <c r="N23" s="125">
        <f>compopoinc!Y15</f>
        <v>0</v>
      </c>
      <c r="O23" s="239">
        <f>compopoinc!Z15</f>
        <v>7.4887331092099288E-2</v>
      </c>
      <c r="P23" s="125">
        <f>compopoinc!AA15</f>
        <v>6.9863461733432441E-2</v>
      </c>
      <c r="Q23" s="125">
        <f>compopoinc!AB15</f>
        <v>5.0238693586668465E-3</v>
      </c>
      <c r="R23" s="125">
        <f>compopoinc!AC15</f>
        <v>0</v>
      </c>
      <c r="S23" s="146">
        <f>compopoinc!AD15</f>
        <v>2.696133778797959E-2</v>
      </c>
      <c r="T23" s="125">
        <f>compopoinc!AE15</f>
        <v>2.518325855231434E-2</v>
      </c>
      <c r="U23" s="125">
        <f>compopoinc!AF15</f>
        <v>1.7780792356652494E-3</v>
      </c>
      <c r="V23" s="14">
        <f>compopoinc!AG15</f>
        <v>0</v>
      </c>
      <c r="X23" s="1052"/>
      <c r="Y23" s="1052"/>
    </row>
    <row r="24" spans="1:25">
      <c r="A24" s="166">
        <v>1927</v>
      </c>
      <c r="B24" s="246">
        <v>86.290216476027922</v>
      </c>
      <c r="C24" s="651">
        <f>compopoinc!N16</f>
        <v>0.34363645788971597</v>
      </c>
      <c r="D24" s="125">
        <f>compopoinc!O16</f>
        <v>0.32141547015206251</v>
      </c>
      <c r="E24" s="125">
        <f>compopoinc!P16</f>
        <v>2.2220987737653467E-2</v>
      </c>
      <c r="F24" s="125">
        <f>compopoinc!Q16</f>
        <v>0</v>
      </c>
      <c r="G24" s="146">
        <f>compopoinc!R16</f>
        <v>0.18434395227850287</v>
      </c>
      <c r="H24" s="125">
        <f>compopoinc!S16</f>
        <v>0.17266589397476995</v>
      </c>
      <c r="I24" s="125">
        <f>compopoinc!T16</f>
        <v>1.1678058303732929E-2</v>
      </c>
      <c r="J24" s="125">
        <f>compopoinc!U16</f>
        <v>0</v>
      </c>
      <c r="K24" s="234">
        <f>compopoinc!V16</f>
        <v>0.13866448162706668</v>
      </c>
      <c r="L24" s="125">
        <f>compopoinc!W16</f>
        <v>0.12996307009251259</v>
      </c>
      <c r="M24" s="125">
        <f>compopoinc!X16</f>
        <v>8.7014115345540773E-3</v>
      </c>
      <c r="N24" s="125">
        <f>compopoinc!Y16</f>
        <v>0</v>
      </c>
      <c r="O24" s="239">
        <f>compopoinc!Z16</f>
        <v>6.8677984235169534E-2</v>
      </c>
      <c r="P24" s="125">
        <f>compopoinc!AA16</f>
        <v>6.4472182175377687E-2</v>
      </c>
      <c r="Q24" s="125">
        <f>compopoinc!AB16</f>
        <v>4.2058020597918449E-3</v>
      </c>
      <c r="R24" s="125">
        <f>compopoinc!AC16</f>
        <v>0</v>
      </c>
      <c r="S24" s="146">
        <f>compopoinc!AD16</f>
        <v>2.4115504274098289E-2</v>
      </c>
      <c r="T24" s="125">
        <f>compopoinc!AE16</f>
        <v>2.2678046786323361E-2</v>
      </c>
      <c r="U24" s="125">
        <f>compopoinc!AF16</f>
        <v>1.4374574877749294E-3</v>
      </c>
      <c r="V24" s="14">
        <f>compopoinc!AG16</f>
        <v>0</v>
      </c>
      <c r="X24" s="1052"/>
      <c r="Y24" s="1052"/>
    </row>
    <row r="25" spans="1:25">
      <c r="A25" s="166">
        <v>1928</v>
      </c>
      <c r="B25" s="246">
        <v>88.042972199883394</v>
      </c>
      <c r="C25" s="651">
        <f>compopoinc!N17</f>
        <v>0.35247812411616186</v>
      </c>
      <c r="D25" s="125">
        <f>compopoinc!O17</f>
        <v>0.32797394423173709</v>
      </c>
      <c r="E25" s="125">
        <f>compopoinc!P17</f>
        <v>2.4504179884424784E-2</v>
      </c>
      <c r="F25" s="125">
        <f>compopoinc!Q17</f>
        <v>0</v>
      </c>
      <c r="G25" s="146">
        <f>compopoinc!R17</f>
        <v>0.19266721419857996</v>
      </c>
      <c r="H25" s="125">
        <f>compopoinc!S17</f>
        <v>0.17950820393377812</v>
      </c>
      <c r="I25" s="125">
        <f>compopoinc!T17</f>
        <v>1.3159010264801841E-2</v>
      </c>
      <c r="J25" s="125">
        <f>compopoinc!U17</f>
        <v>0</v>
      </c>
      <c r="K25" s="234">
        <f>compopoinc!V17</f>
        <v>0.14645339474682448</v>
      </c>
      <c r="L25" s="125">
        <f>compopoinc!W17</f>
        <v>0.13652616281552071</v>
      </c>
      <c r="M25" s="125">
        <f>compopoinc!X17</f>
        <v>9.9272319313037649E-3</v>
      </c>
      <c r="N25" s="125">
        <f>compopoinc!Y17</f>
        <v>0</v>
      </c>
      <c r="O25" s="239">
        <f>compopoinc!Z17</f>
        <v>7.6286290038995605E-2</v>
      </c>
      <c r="P25" s="125">
        <f>compopoinc!AA17</f>
        <v>7.1204963759420772E-2</v>
      </c>
      <c r="Q25" s="125">
        <f>compopoinc!AB17</f>
        <v>5.0813262795748283E-3</v>
      </c>
      <c r="R25" s="125">
        <f>compopoinc!AC17</f>
        <v>0</v>
      </c>
      <c r="S25" s="146">
        <f>compopoinc!AD17</f>
        <v>2.9754968104935935E-2</v>
      </c>
      <c r="T25" s="125">
        <f>compopoinc!AE17</f>
        <v>2.7797584669391175E-2</v>
      </c>
      <c r="U25" s="125">
        <f>compopoinc!AF17</f>
        <v>1.9573834355447596E-3</v>
      </c>
      <c r="V25" s="14">
        <f>compopoinc!AG17</f>
        <v>0</v>
      </c>
      <c r="X25" s="1052"/>
      <c r="Y25" s="1052"/>
    </row>
    <row r="26" spans="1:25">
      <c r="A26" s="166">
        <v>1929</v>
      </c>
      <c r="B26" s="246">
        <v>94.100000000000009</v>
      </c>
      <c r="C26" s="651">
        <f>compopoinc!N18</f>
        <v>0.34283228061898186</v>
      </c>
      <c r="D26" s="125">
        <f>compopoinc!O18</f>
        <v>0.3183102721702124</v>
      </c>
      <c r="E26" s="125">
        <f>compopoinc!P18</f>
        <v>2.4522008448769447E-2</v>
      </c>
      <c r="F26" s="125">
        <f>compopoinc!Q18</f>
        <v>0</v>
      </c>
      <c r="G26" s="146">
        <f>compopoinc!R18</f>
        <v>0.18765261446394782</v>
      </c>
      <c r="H26" s="125">
        <f>compopoinc!S18</f>
        <v>0.17450309315961629</v>
      </c>
      <c r="I26" s="125">
        <f>compopoinc!T18</f>
        <v>1.314952130433154E-2</v>
      </c>
      <c r="J26" s="125">
        <f>compopoinc!U18</f>
        <v>0</v>
      </c>
      <c r="K26" s="234">
        <f>compopoinc!V18</f>
        <v>0.14283451249706502</v>
      </c>
      <c r="L26" s="125">
        <f>compopoinc!W18</f>
        <v>0.13292025175066111</v>
      </c>
      <c r="M26" s="125">
        <f>compopoinc!X18</f>
        <v>9.9142607464039311E-3</v>
      </c>
      <c r="N26" s="125">
        <f>compopoinc!Y18</f>
        <v>0</v>
      </c>
      <c r="O26" s="239">
        <f>compopoinc!Z18</f>
        <v>7.550641938063675E-2</v>
      </c>
      <c r="P26" s="125">
        <f>compopoinc!AA18</f>
        <v>7.0383860827506695E-2</v>
      </c>
      <c r="Q26" s="125">
        <f>compopoinc!AB18</f>
        <v>5.122558553130048E-3</v>
      </c>
      <c r="R26" s="125">
        <f>compopoinc!AC18</f>
        <v>0</v>
      </c>
      <c r="S26" s="146">
        <f>compopoinc!AD18</f>
        <v>3.088285271076981E-2</v>
      </c>
      <c r="T26" s="125">
        <f>compopoinc!AE18</f>
        <v>2.8818884633184126E-2</v>
      </c>
      <c r="U26" s="125">
        <f>compopoinc!AF18</f>
        <v>2.0639680775856829E-3</v>
      </c>
      <c r="V26" s="20">
        <f>compopoinc!AG18</f>
        <v>0</v>
      </c>
      <c r="X26" s="1052"/>
      <c r="Y26" s="1052"/>
    </row>
    <row r="27" spans="1:25">
      <c r="A27" s="170">
        <v>1930</v>
      </c>
      <c r="B27" s="248">
        <v>83.2</v>
      </c>
      <c r="C27" s="653">
        <f>compopoinc!N19</f>
        <v>0.31338300885598203</v>
      </c>
      <c r="D27" s="129">
        <f>compopoinc!O19</f>
        <v>0.28675830588483719</v>
      </c>
      <c r="E27" s="129">
        <f>compopoinc!P19</f>
        <v>2.6624702971144824E-2</v>
      </c>
      <c r="F27" s="129">
        <f>compopoinc!Q19</f>
        <v>0</v>
      </c>
      <c r="G27" s="157">
        <f>compopoinc!R19</f>
        <v>0.15516934357750722</v>
      </c>
      <c r="H27" s="129">
        <f>compopoinc!S19</f>
        <v>0.14218445540274047</v>
      </c>
      <c r="I27" s="129">
        <f>compopoinc!T19</f>
        <v>1.2984888174766758E-2</v>
      </c>
      <c r="J27" s="129">
        <f>compopoinc!U19</f>
        <v>0</v>
      </c>
      <c r="K27" s="236">
        <f>compopoinc!V19</f>
        <v>0.11227147087300335</v>
      </c>
      <c r="L27" s="129">
        <f>compopoinc!W19</f>
        <v>0.10294451151386332</v>
      </c>
      <c r="M27" s="129">
        <f>compopoinc!X19</f>
        <v>9.3269593591400312E-3</v>
      </c>
      <c r="N27" s="129">
        <f>compopoinc!Y19</f>
        <v>0</v>
      </c>
      <c r="O27" s="241">
        <f>compopoinc!Z19</f>
        <v>5.0171130858168787E-2</v>
      </c>
      <c r="P27" s="129">
        <f>compopoinc!AA19</f>
        <v>4.6093950373441508E-2</v>
      </c>
      <c r="Q27" s="129">
        <f>compopoinc!AB19</f>
        <v>4.0771804847272788E-3</v>
      </c>
      <c r="R27" s="129">
        <f>compopoinc!AC19</f>
        <v>0</v>
      </c>
      <c r="S27" s="157">
        <f>compopoinc!AD19</f>
        <v>1.5081544464209931E-2</v>
      </c>
      <c r="T27" s="129">
        <f>compopoinc!AE19</f>
        <v>1.3897872582246161E-2</v>
      </c>
      <c r="U27" s="129">
        <f>compopoinc!AF19</f>
        <v>1.1836718819637703E-3</v>
      </c>
      <c r="V27" s="24">
        <f>compopoinc!AG19</f>
        <v>0</v>
      </c>
      <c r="X27" s="1052"/>
      <c r="Y27" s="1052"/>
    </row>
    <row r="28" spans="1:25">
      <c r="A28" s="166">
        <v>1931</v>
      </c>
      <c r="B28" s="246">
        <v>67.7</v>
      </c>
      <c r="C28" s="651">
        <f>compopoinc!N20</f>
        <v>0.28132982294768766</v>
      </c>
      <c r="D28" s="125">
        <f>compopoinc!O20</f>
        <v>0.25012511995003256</v>
      </c>
      <c r="E28" s="125">
        <f>compopoinc!P20</f>
        <v>3.1204702997655098E-2</v>
      </c>
      <c r="F28" s="125">
        <f>compopoinc!Q20</f>
        <v>0</v>
      </c>
      <c r="G28" s="146">
        <f>compopoinc!R20</f>
        <v>0.11838064535397487</v>
      </c>
      <c r="H28" s="125">
        <f>compopoinc!S20</f>
        <v>0.10522056492711415</v>
      </c>
      <c r="I28" s="125">
        <f>compopoinc!T20</f>
        <v>1.3160080426860716E-2</v>
      </c>
      <c r="J28" s="125">
        <f>compopoinc!U20</f>
        <v>0</v>
      </c>
      <c r="K28" s="234">
        <f>compopoinc!V20</f>
        <v>7.9175531258102894E-2</v>
      </c>
      <c r="L28" s="125">
        <f>compopoinc!W20</f>
        <v>7.0256810319857546E-2</v>
      </c>
      <c r="M28" s="125">
        <f>compopoinc!X20</f>
        <v>8.9187209382453492E-3</v>
      </c>
      <c r="N28" s="125">
        <f>compopoinc!Y20</f>
        <v>0</v>
      </c>
      <c r="O28" s="239">
        <f>compopoinc!Z20</f>
        <v>2.6076050734881187E-2</v>
      </c>
      <c r="P28" s="125">
        <f>compopoinc!AA20</f>
        <v>2.289741820890703E-2</v>
      </c>
      <c r="Q28" s="125">
        <f>compopoinc!AB20</f>
        <v>3.1786325259741586E-3</v>
      </c>
      <c r="R28" s="125">
        <f>compopoinc!AC20</f>
        <v>0</v>
      </c>
      <c r="S28" s="146">
        <f>compopoinc!AD20</f>
        <v>6.1250759669674382E-3</v>
      </c>
      <c r="T28" s="125">
        <f>compopoinc!AE20</f>
        <v>5.3166389355903503E-3</v>
      </c>
      <c r="U28" s="125">
        <f>compopoinc!AF20</f>
        <v>8.0843703137708839E-4</v>
      </c>
      <c r="V28" s="14">
        <f>compopoinc!AG20</f>
        <v>0</v>
      </c>
      <c r="X28" s="1052"/>
      <c r="Y28" s="1052"/>
    </row>
    <row r="29" spans="1:25">
      <c r="A29" s="166">
        <v>1932</v>
      </c>
      <c r="B29" s="246">
        <v>51.300000000000004</v>
      </c>
      <c r="C29" s="651">
        <f>compopoinc!N21</f>
        <v>0.28670097733287969</v>
      </c>
      <c r="D29" s="125">
        <f>compopoinc!O21</f>
        <v>0.24787175013026502</v>
      </c>
      <c r="E29" s="125">
        <f>compopoinc!P21</f>
        <v>3.8829227202614669E-2</v>
      </c>
      <c r="F29" s="125">
        <f>compopoinc!Q21</f>
        <v>0</v>
      </c>
      <c r="G29" s="146">
        <f>compopoinc!R21</f>
        <v>0.103758932906466</v>
      </c>
      <c r="H29" s="125">
        <f>compopoinc!S21</f>
        <v>8.9464549086721093E-2</v>
      </c>
      <c r="I29" s="125">
        <f>compopoinc!T21</f>
        <v>1.4294383819744899E-2</v>
      </c>
      <c r="J29" s="125">
        <f>compopoinc!U21</f>
        <v>0</v>
      </c>
      <c r="K29" s="234">
        <f>compopoinc!V21</f>
        <v>6.8145013961235096E-2</v>
      </c>
      <c r="L29" s="125">
        <f>compopoinc!W21</f>
        <v>5.8585791196459347E-2</v>
      </c>
      <c r="M29" s="125">
        <f>compopoinc!X21</f>
        <v>9.5592227647757523E-3</v>
      </c>
      <c r="N29" s="125">
        <f>compopoinc!Y21</f>
        <v>0</v>
      </c>
      <c r="O29" s="239">
        <f>compopoinc!Z21</f>
        <v>1.6421615991227101E-2</v>
      </c>
      <c r="P29" s="125">
        <f>compopoinc!AA21</f>
        <v>1.3764734101891512E-2</v>
      </c>
      <c r="Q29" s="125">
        <f>compopoinc!AB21</f>
        <v>2.6568818893355898E-3</v>
      </c>
      <c r="R29" s="125">
        <f>compopoinc!AC21</f>
        <v>0</v>
      </c>
      <c r="S29" s="146">
        <f>compopoinc!AD21</f>
        <v>2.1875557058396635E-3</v>
      </c>
      <c r="T29" s="125">
        <f>compopoinc!AE21</f>
        <v>1.7602184890376628E-3</v>
      </c>
      <c r="U29" s="125">
        <f>compopoinc!AF21</f>
        <v>4.2733721680200069E-4</v>
      </c>
      <c r="V29" s="14">
        <f>compopoinc!AG21</f>
        <v>0</v>
      </c>
      <c r="X29" s="1052"/>
      <c r="Y29" s="1052"/>
    </row>
    <row r="30" spans="1:25">
      <c r="A30" s="166">
        <v>1933</v>
      </c>
      <c r="B30" s="246">
        <v>49.000000000000007</v>
      </c>
      <c r="C30" s="651">
        <f>compopoinc!N22</f>
        <v>0.30075328492191605</v>
      </c>
      <c r="D30" s="125">
        <f>compopoinc!O22</f>
        <v>0.25720867656633867</v>
      </c>
      <c r="E30" s="125">
        <f>compopoinc!P22</f>
        <v>4.3544608355577379E-2</v>
      </c>
      <c r="F30" s="125">
        <f>compopoinc!Q22</f>
        <v>0</v>
      </c>
      <c r="G30" s="146">
        <f>compopoinc!R22</f>
        <v>0.11538098938058139</v>
      </c>
      <c r="H30" s="125">
        <f>compopoinc!S22</f>
        <v>9.842179231198725E-2</v>
      </c>
      <c r="I30" s="125">
        <f>compopoinc!T22</f>
        <v>1.695919706859414E-2</v>
      </c>
      <c r="J30" s="125">
        <f>compopoinc!U22</f>
        <v>0</v>
      </c>
      <c r="K30" s="234">
        <f>compopoinc!V22</f>
        <v>7.719911596681811E-2</v>
      </c>
      <c r="L30" s="125">
        <f>compopoinc!W22</f>
        <v>6.5688215751901174E-2</v>
      </c>
      <c r="M30" s="125">
        <f>compopoinc!X22</f>
        <v>1.1510900214916929E-2</v>
      </c>
      <c r="N30" s="125">
        <f>compopoinc!Y22</f>
        <v>0</v>
      </c>
      <c r="O30" s="239">
        <f>compopoinc!Z22</f>
        <v>2.2754391797456659E-2</v>
      </c>
      <c r="P30" s="125">
        <f>compopoinc!AA22</f>
        <v>1.9058114913957248E-2</v>
      </c>
      <c r="Q30" s="125">
        <f>compopoinc!AB22</f>
        <v>3.6962768834994096E-3</v>
      </c>
      <c r="R30" s="125">
        <f>compopoinc!AC22</f>
        <v>0</v>
      </c>
      <c r="S30" s="146">
        <f>compopoinc!AD22</f>
        <v>4.0123248393444675E-3</v>
      </c>
      <c r="T30" s="125">
        <f>compopoinc!AE22</f>
        <v>3.2882343265709219E-3</v>
      </c>
      <c r="U30" s="125">
        <f>compopoinc!AF22</f>
        <v>7.2409051277354545E-4</v>
      </c>
      <c r="V30" s="14">
        <f>compopoinc!AG22</f>
        <v>0</v>
      </c>
      <c r="X30" s="1052"/>
      <c r="Y30" s="1052"/>
    </row>
    <row r="31" spans="1:25">
      <c r="A31" s="166">
        <v>1934</v>
      </c>
      <c r="B31" s="246">
        <v>58.300000000000011</v>
      </c>
      <c r="C31" s="651">
        <f>compopoinc!N23</f>
        <v>0.33314830073384016</v>
      </c>
      <c r="D31" s="125">
        <f>compopoinc!O23</f>
        <v>0.28607433034555108</v>
      </c>
      <c r="E31" s="125">
        <f>compopoinc!P23</f>
        <v>4.7073970388289116E-2</v>
      </c>
      <c r="F31" s="125">
        <f>compopoinc!Q23</f>
        <v>0</v>
      </c>
      <c r="G31" s="146">
        <f>compopoinc!R23</f>
        <v>0.14243752124127354</v>
      </c>
      <c r="H31" s="125">
        <f>compopoinc!S23</f>
        <v>0.12203589555847748</v>
      </c>
      <c r="I31" s="125">
        <f>compopoinc!T23</f>
        <v>2.0401625682796059E-2</v>
      </c>
      <c r="J31" s="125">
        <f>compopoinc!U23</f>
        <v>0</v>
      </c>
      <c r="K31" s="234">
        <f>compopoinc!V23</f>
        <v>0.10202583492608372</v>
      </c>
      <c r="L31" s="125">
        <f>compopoinc!W23</f>
        <v>8.72565525161067E-2</v>
      </c>
      <c r="M31" s="125">
        <f>compopoinc!X23</f>
        <v>1.4769282409977023E-2</v>
      </c>
      <c r="N31" s="125">
        <f>compopoinc!Y23</f>
        <v>0</v>
      </c>
      <c r="O31" s="239">
        <f>compopoinc!Z23</f>
        <v>3.7366856523570247E-2</v>
      </c>
      <c r="P31" s="125">
        <f>compopoinc!AA23</f>
        <v>3.1674094976367306E-2</v>
      </c>
      <c r="Q31" s="125">
        <f>compopoinc!AB23</f>
        <v>5.6927615472029394E-3</v>
      </c>
      <c r="R31" s="125">
        <f>compopoinc!AC23</f>
        <v>0</v>
      </c>
      <c r="S31" s="146">
        <f>compopoinc!AD23</f>
        <v>8.5988651427466572E-3</v>
      </c>
      <c r="T31" s="125">
        <f>compopoinc!AE23</f>
        <v>7.2257464959205736E-3</v>
      </c>
      <c r="U31" s="125">
        <f>compopoinc!AF23</f>
        <v>1.3731186468260831E-3</v>
      </c>
      <c r="V31" s="14">
        <f>compopoinc!AG23</f>
        <v>0</v>
      </c>
      <c r="X31" s="1052"/>
      <c r="Y31" s="1052"/>
    </row>
    <row r="32" spans="1:25">
      <c r="A32" s="166">
        <v>1935</v>
      </c>
      <c r="B32" s="246">
        <v>66.299999999999983</v>
      </c>
      <c r="C32" s="651">
        <f>compopoinc!N24</f>
        <v>0.31810120010607695</v>
      </c>
      <c r="D32" s="125">
        <f>compopoinc!O24</f>
        <v>0.2776000915372735</v>
      </c>
      <c r="E32" s="125">
        <f>compopoinc!P24</f>
        <v>4.0501108568803471E-2</v>
      </c>
      <c r="F32" s="125">
        <f>compopoinc!Q24</f>
        <v>0</v>
      </c>
      <c r="G32" s="146">
        <f>compopoinc!R24</f>
        <v>0.14295219543387244</v>
      </c>
      <c r="H32" s="125">
        <f>compopoinc!S24</f>
        <v>0.12462213707120598</v>
      </c>
      <c r="I32" s="125">
        <f>compopoinc!T24</f>
        <v>1.8330058362666459E-2</v>
      </c>
      <c r="J32" s="125">
        <f>compopoinc!U24</f>
        <v>0</v>
      </c>
      <c r="K32" s="234">
        <f>compopoinc!V24</f>
        <v>0.10245559787210932</v>
      </c>
      <c r="L32" s="125">
        <f>compopoinc!W24</f>
        <v>8.9225964794657275E-2</v>
      </c>
      <c r="M32" s="125">
        <f>compopoinc!X24</f>
        <v>1.3229633077452056E-2</v>
      </c>
      <c r="N32" s="125">
        <f>compopoinc!Y24</f>
        <v>0</v>
      </c>
      <c r="O32" s="239">
        <f>compopoinc!Z24</f>
        <v>3.8871343934932245E-2</v>
      </c>
      <c r="P32" s="125">
        <f>compopoinc!AA24</f>
        <v>3.3689206103561575E-2</v>
      </c>
      <c r="Q32" s="125">
        <f>compopoinc!AB24</f>
        <v>5.1821378313706735E-3</v>
      </c>
      <c r="R32" s="125">
        <f>compopoinc!AC24</f>
        <v>0</v>
      </c>
      <c r="S32" s="146">
        <f>compopoinc!AD24</f>
        <v>9.5803803478839867E-3</v>
      </c>
      <c r="T32" s="125">
        <f>compopoinc!AE24</f>
        <v>8.2619164024361393E-3</v>
      </c>
      <c r="U32" s="125">
        <f>compopoinc!AF24</f>
        <v>1.3184639454478478E-3</v>
      </c>
      <c r="V32" s="14">
        <f>compopoinc!AG24</f>
        <v>0</v>
      </c>
      <c r="X32" s="1052"/>
      <c r="Y32" s="1052"/>
    </row>
    <row r="33" spans="1:25">
      <c r="A33" s="166">
        <v>1936</v>
      </c>
      <c r="B33" s="246">
        <v>75.099999999999994</v>
      </c>
      <c r="C33" s="651">
        <f>compopoinc!N25</f>
        <v>0.32178637153846562</v>
      </c>
      <c r="D33" s="125">
        <f>compopoinc!O25</f>
        <v>0.28075485267660893</v>
      </c>
      <c r="E33" s="125">
        <f>compopoinc!P25</f>
        <v>4.1031518861856672E-2</v>
      </c>
      <c r="F33" s="125">
        <f>compopoinc!Q25</f>
        <v>0</v>
      </c>
      <c r="G33" s="146">
        <f>compopoinc!R25</f>
        <v>0.15770399238783994</v>
      </c>
      <c r="H33" s="125">
        <f>compopoinc!S25</f>
        <v>0.13771875004912848</v>
      </c>
      <c r="I33" s="125">
        <f>compopoinc!T25</f>
        <v>1.9985242338711462E-2</v>
      </c>
      <c r="J33" s="125">
        <f>compopoinc!U25</f>
        <v>0</v>
      </c>
      <c r="K33" s="234">
        <f>compopoinc!V25</f>
        <v>0.11507058668073432</v>
      </c>
      <c r="L33" s="125">
        <f>compopoinc!W25</f>
        <v>0.1004299900886492</v>
      </c>
      <c r="M33" s="125">
        <f>compopoinc!X25</f>
        <v>1.4640596592085123E-2</v>
      </c>
      <c r="N33" s="125">
        <f>compopoinc!Y25</f>
        <v>0</v>
      </c>
      <c r="O33" s="239">
        <f>compopoinc!Z25</f>
        <v>4.5388069918934001E-2</v>
      </c>
      <c r="P33" s="125">
        <f>compopoinc!AA25</f>
        <v>3.945482944890169E-2</v>
      </c>
      <c r="Q33" s="125">
        <f>compopoinc!AB25</f>
        <v>5.9332404700323102E-3</v>
      </c>
      <c r="R33" s="125">
        <f>compopoinc!AC25</f>
        <v>0</v>
      </c>
      <c r="S33" s="146">
        <f>compopoinc!AD25</f>
        <v>1.1564735016912974E-2</v>
      </c>
      <c r="T33" s="125">
        <f>compopoinc!AE25</f>
        <v>1.0008790621969587E-2</v>
      </c>
      <c r="U33" s="125">
        <f>compopoinc!AF25</f>
        <v>1.5559443949433869E-3</v>
      </c>
      <c r="V33" s="14">
        <f>compopoinc!AG25</f>
        <v>0</v>
      </c>
      <c r="X33" s="1052"/>
      <c r="Y33" s="1052"/>
    </row>
    <row r="34" spans="1:25">
      <c r="A34" s="166">
        <v>1937</v>
      </c>
      <c r="B34" s="246">
        <v>83.600999999999971</v>
      </c>
      <c r="C34" s="651">
        <f>compopoinc!N26</f>
        <v>0.3216566526832888</v>
      </c>
      <c r="D34" s="125">
        <f>compopoinc!O26</f>
        <v>0.28559976480535565</v>
      </c>
      <c r="E34" s="125">
        <f>compopoinc!P26</f>
        <v>3.6056887877933125E-2</v>
      </c>
      <c r="F34" s="125">
        <f>compopoinc!Q26</f>
        <v>0</v>
      </c>
      <c r="G34" s="146">
        <f>compopoinc!R26</f>
        <v>0.16146874764692312</v>
      </c>
      <c r="H34" s="125">
        <f>compopoinc!S26</f>
        <v>0.1436613691964117</v>
      </c>
      <c r="I34" s="125">
        <f>compopoinc!T26</f>
        <v>1.7807378450511422E-2</v>
      </c>
      <c r="J34" s="125">
        <f>compopoinc!U26</f>
        <v>0</v>
      </c>
      <c r="K34" s="234">
        <f>compopoinc!V26</f>
        <v>0.11694273782542489</v>
      </c>
      <c r="L34" s="125">
        <f>compopoinc!W26</f>
        <v>0.10416032898278951</v>
      </c>
      <c r="M34" s="125">
        <f>compopoinc!X26</f>
        <v>1.2782408842635373E-2</v>
      </c>
      <c r="N34" s="125">
        <f>compopoinc!Y26</f>
        <v>0</v>
      </c>
      <c r="O34" s="239">
        <f>compopoinc!Z26</f>
        <v>4.7483247891604741E-2</v>
      </c>
      <c r="P34" s="125">
        <f>compopoinc!AA26</f>
        <v>4.2466506362027319E-2</v>
      </c>
      <c r="Q34" s="125">
        <f>compopoinc!AB26</f>
        <v>5.01674152957742E-3</v>
      </c>
      <c r="R34" s="125">
        <f>compopoinc!AC26</f>
        <v>0</v>
      </c>
      <c r="S34" s="146">
        <f>compopoinc!AD26</f>
        <v>1.264328824657438E-2</v>
      </c>
      <c r="T34" s="125">
        <f>compopoinc!AE26</f>
        <v>1.134842895381973E-2</v>
      </c>
      <c r="U34" s="125">
        <f>compopoinc!AF26</f>
        <v>1.2948592927546493E-3</v>
      </c>
      <c r="V34" s="14">
        <f>compopoinc!AG26</f>
        <v>0</v>
      </c>
      <c r="X34" s="1052"/>
      <c r="Y34" s="1052"/>
    </row>
    <row r="35" spans="1:25">
      <c r="A35" s="166">
        <v>1938</v>
      </c>
      <c r="B35" s="246">
        <v>77.209999999999994</v>
      </c>
      <c r="C35" s="651">
        <f>compopoinc!N27</f>
        <v>0.30708261107758195</v>
      </c>
      <c r="D35" s="125">
        <f>compopoinc!O27</f>
        <v>0.26730962349021026</v>
      </c>
      <c r="E35" s="125">
        <f>compopoinc!P27</f>
        <v>3.9772987587371696E-2</v>
      </c>
      <c r="F35" s="125">
        <f>compopoinc!Q27</f>
        <v>0</v>
      </c>
      <c r="G35" s="146">
        <f>compopoinc!R27</f>
        <v>0.14022559010647637</v>
      </c>
      <c r="H35" s="125">
        <f>compopoinc!S27</f>
        <v>0.12210502050839854</v>
      </c>
      <c r="I35" s="125">
        <f>compopoinc!T27</f>
        <v>1.812056959807783E-2</v>
      </c>
      <c r="J35" s="125">
        <f>compopoinc!U27</f>
        <v>0</v>
      </c>
      <c r="K35" s="234">
        <f>compopoinc!V27</f>
        <v>9.7051222846841895E-2</v>
      </c>
      <c r="L35" s="125">
        <f>compopoinc!W27</f>
        <v>8.4515657772701092E-2</v>
      </c>
      <c r="M35" s="125">
        <f>compopoinc!X27</f>
        <v>1.2535565074140801E-2</v>
      </c>
      <c r="N35" s="125">
        <f>compopoinc!Y27</f>
        <v>0</v>
      </c>
      <c r="O35" s="239">
        <f>compopoinc!Z27</f>
        <v>3.4667541356696516E-2</v>
      </c>
      <c r="P35" s="125">
        <f>compopoinc!AA27</f>
        <v>3.0192018345966989E-2</v>
      </c>
      <c r="Q35" s="125">
        <f>compopoinc!AB27</f>
        <v>4.4755230107295279E-3</v>
      </c>
      <c r="R35" s="125">
        <f>compopoinc!AC27</f>
        <v>0</v>
      </c>
      <c r="S35" s="146">
        <f>compopoinc!AD27</f>
        <v>8.8684044641822377E-3</v>
      </c>
      <c r="T35" s="125">
        <f>compopoinc!AE27</f>
        <v>7.721728046814617E-3</v>
      </c>
      <c r="U35" s="125">
        <f>compopoinc!AF27</f>
        <v>1.1466764173676206E-3</v>
      </c>
      <c r="V35" s="14">
        <f>compopoinc!AG27</f>
        <v>0</v>
      </c>
      <c r="X35" s="1052"/>
      <c r="Y35" s="1052"/>
    </row>
    <row r="36" spans="1:25">
      <c r="A36" s="168">
        <v>1939</v>
      </c>
      <c r="B36" s="247">
        <v>82.413999999999973</v>
      </c>
      <c r="C36" s="652">
        <f>compopoinc!N28</f>
        <v>0.327213916202861</v>
      </c>
      <c r="D36" s="127">
        <f>compopoinc!O28</f>
        <v>0.2847390143458654</v>
      </c>
      <c r="E36" s="127">
        <f>compopoinc!P28</f>
        <v>4.2474901856995616E-2</v>
      </c>
      <c r="F36" s="127">
        <f>compopoinc!Q28</f>
        <v>0</v>
      </c>
      <c r="G36" s="150">
        <f>compopoinc!R28</f>
        <v>0.15785350463419709</v>
      </c>
      <c r="H36" s="127">
        <f>compopoinc!S28</f>
        <v>0.1372974686562439</v>
      </c>
      <c r="I36" s="127">
        <f>compopoinc!T28</f>
        <v>2.0556035977953187E-2</v>
      </c>
      <c r="J36" s="127">
        <f>compopoinc!U28</f>
        <v>0</v>
      </c>
      <c r="K36" s="235">
        <f>compopoinc!V28</f>
        <v>0.11220745334862967</v>
      </c>
      <c r="L36" s="127">
        <f>compopoinc!W28</f>
        <v>9.754993447515517E-2</v>
      </c>
      <c r="M36" s="127">
        <f>compopoinc!X28</f>
        <v>1.4657518873474502E-2</v>
      </c>
      <c r="N36" s="127">
        <f>compopoinc!Y28</f>
        <v>0</v>
      </c>
      <c r="O36" s="240">
        <f>compopoinc!Z28</f>
        <v>4.3848658514719592E-2</v>
      </c>
      <c r="P36" s="127">
        <f>compopoinc!AA28</f>
        <v>3.8038972070458317E-2</v>
      </c>
      <c r="Q36" s="127">
        <f>compopoinc!AB28</f>
        <v>5.8096864442612776E-3</v>
      </c>
      <c r="R36" s="127">
        <f>compopoinc!AC28</f>
        <v>0</v>
      </c>
      <c r="S36" s="150">
        <f>compopoinc!AD28</f>
        <v>1.1449993823438835E-2</v>
      </c>
      <c r="T36" s="127">
        <f>compopoinc!AE28</f>
        <v>9.9111465177881396E-3</v>
      </c>
      <c r="U36" s="127">
        <f>compopoinc!AF28</f>
        <v>1.5388473056506947E-3</v>
      </c>
      <c r="V36" s="20">
        <f>compopoinc!AG28</f>
        <v>0</v>
      </c>
      <c r="X36" s="1052"/>
      <c r="Y36" s="1052"/>
    </row>
    <row r="37" spans="1:25">
      <c r="A37" s="166">
        <v>1940</v>
      </c>
      <c r="B37" s="246">
        <v>91.435000000000002</v>
      </c>
      <c r="C37" s="651">
        <f>compopoinc!N29</f>
        <v>0.33140290783856718</v>
      </c>
      <c r="D37" s="125">
        <f>compopoinc!O29</f>
        <v>0.29050035923837353</v>
      </c>
      <c r="E37" s="125">
        <f>compopoinc!P29</f>
        <v>4.0902548600193656E-2</v>
      </c>
      <c r="F37" s="125">
        <f>compopoinc!Q29</f>
        <v>0</v>
      </c>
      <c r="G37" s="146">
        <f>compopoinc!R29</f>
        <v>0.16820531913522963</v>
      </c>
      <c r="H37" s="125">
        <f>compopoinc!S29</f>
        <v>0.14753486587856901</v>
      </c>
      <c r="I37" s="125">
        <f>compopoinc!T29</f>
        <v>2.0670453256660615E-2</v>
      </c>
      <c r="J37" s="125">
        <f>compopoinc!U29</f>
        <v>0</v>
      </c>
      <c r="K37" s="234">
        <f>compopoinc!V29</f>
        <v>0.12278440235753628</v>
      </c>
      <c r="L37" s="125">
        <f>compopoinc!W29</f>
        <v>0.1077268035420674</v>
      </c>
      <c r="M37" s="125">
        <f>compopoinc!X29</f>
        <v>1.505759881546888E-2</v>
      </c>
      <c r="N37" s="125">
        <f>compopoinc!Y29</f>
        <v>0</v>
      </c>
      <c r="O37" s="239">
        <f>compopoinc!Z29</f>
        <v>5.3087723812109508E-2</v>
      </c>
      <c r="P37" s="125">
        <f>compopoinc!AA29</f>
        <v>4.6620488109947796E-2</v>
      </c>
      <c r="Q37" s="125">
        <f>compopoinc!AB29</f>
        <v>6.4672357021617142E-3</v>
      </c>
      <c r="R37" s="125">
        <f>compopoinc!AC29</f>
        <v>0</v>
      </c>
      <c r="S37" s="146">
        <f>compopoinc!AD29</f>
        <v>1.5673820511687066E-2</v>
      </c>
      <c r="T37" s="125">
        <f>compopoinc!AE29</f>
        <v>1.3774567964505303E-2</v>
      </c>
      <c r="U37" s="125">
        <f>compopoinc!AF29</f>
        <v>1.8992525471817625E-3</v>
      </c>
      <c r="V37" s="24">
        <f>compopoinc!AG29</f>
        <v>0</v>
      </c>
      <c r="X37" s="1052"/>
      <c r="Y37" s="1052"/>
    </row>
    <row r="38" spans="1:25">
      <c r="A38" s="166">
        <v>1941</v>
      </c>
      <c r="B38" s="246">
        <v>117.28799999999998</v>
      </c>
      <c r="C38" s="651">
        <f>compopoinc!N30</f>
        <v>0.31810408983006067</v>
      </c>
      <c r="D38" s="125">
        <f>compopoinc!O30</f>
        <v>0.27162963714780453</v>
      </c>
      <c r="E38" s="125">
        <f>compopoinc!P30</f>
        <v>4.6474452682256112E-2</v>
      </c>
      <c r="F38" s="125">
        <f>compopoinc!Q30</f>
        <v>0</v>
      </c>
      <c r="G38" s="146">
        <f>compopoinc!R30</f>
        <v>0.16717064989059602</v>
      </c>
      <c r="H38" s="125">
        <f>compopoinc!S30</f>
        <v>0.14293056813549038</v>
      </c>
      <c r="I38" s="125">
        <f>compopoinc!T30</f>
        <v>2.4240081755105648E-2</v>
      </c>
      <c r="J38" s="125">
        <f>compopoinc!U30</f>
        <v>0</v>
      </c>
      <c r="K38" s="234">
        <f>compopoinc!V30</f>
        <v>0.12235251406773218</v>
      </c>
      <c r="L38" s="125">
        <f>compopoinc!W30</f>
        <v>0.10469222808005409</v>
      </c>
      <c r="M38" s="125">
        <f>compopoinc!X30</f>
        <v>1.7660285987678086E-2</v>
      </c>
      <c r="N38" s="125">
        <f>compopoinc!Y30</f>
        <v>0</v>
      </c>
      <c r="O38" s="239">
        <f>compopoinc!Z30</f>
        <v>5.3558662412529184E-2</v>
      </c>
      <c r="P38" s="125">
        <f>compopoinc!AA30</f>
        <v>4.5953373322799584E-2</v>
      </c>
      <c r="Q38" s="125">
        <f>compopoinc!AB30</f>
        <v>7.6052890897296008E-3</v>
      </c>
      <c r="R38" s="125">
        <f>compopoinc!AC30</f>
        <v>0</v>
      </c>
      <c r="S38" s="146">
        <f>compopoinc!AD30</f>
        <v>1.4311615119488462E-2</v>
      </c>
      <c r="T38" s="125">
        <f>compopoinc!AE30</f>
        <v>1.2350527271658971E-2</v>
      </c>
      <c r="U38" s="125">
        <f>compopoinc!AF30</f>
        <v>1.9610878478294913E-3</v>
      </c>
      <c r="V38" s="14">
        <f>compopoinc!AG30</f>
        <v>0</v>
      </c>
      <c r="X38" s="1052"/>
      <c r="Y38" s="1052"/>
    </row>
    <row r="39" spans="1:25">
      <c r="A39" s="166">
        <v>1942</v>
      </c>
      <c r="B39" s="246">
        <v>152.43099999999998</v>
      </c>
      <c r="C39" s="651">
        <f>compopoinc!N31</f>
        <v>0.27583050205058091</v>
      </c>
      <c r="D39" s="125">
        <f>compopoinc!O31</f>
        <v>0.20820650157633719</v>
      </c>
      <c r="E39" s="125">
        <f>compopoinc!P31</f>
        <v>6.7624000474243717E-2</v>
      </c>
      <c r="F39" s="125">
        <f>compopoinc!Q31</f>
        <v>0</v>
      </c>
      <c r="G39" s="146">
        <f>compopoinc!R31</f>
        <v>0.14375816620425449</v>
      </c>
      <c r="H39" s="125">
        <f>compopoinc!S31</f>
        <v>0.10737008946385568</v>
      </c>
      <c r="I39" s="125">
        <f>compopoinc!T31</f>
        <v>3.6388076740398817E-2</v>
      </c>
      <c r="J39" s="125">
        <f>compopoinc!U31</f>
        <v>0</v>
      </c>
      <c r="K39" s="234">
        <f>compopoinc!V31</f>
        <v>0.10509592798181833</v>
      </c>
      <c r="L39" s="125">
        <f>compopoinc!W31</f>
        <v>7.8082706827792336E-2</v>
      </c>
      <c r="M39" s="125">
        <f>compopoinc!X31</f>
        <v>2.701322115402599E-2</v>
      </c>
      <c r="N39" s="125">
        <f>compopoinc!Y31</f>
        <v>0</v>
      </c>
      <c r="O39" s="239">
        <f>compopoinc!Z31</f>
        <v>4.5415803951986342E-2</v>
      </c>
      <c r="P39" s="125">
        <f>compopoinc!AA31</f>
        <v>3.3189230574028193E-2</v>
      </c>
      <c r="Q39" s="125">
        <f>compopoinc!AB31</f>
        <v>1.222657337795815E-2</v>
      </c>
      <c r="R39" s="125">
        <f>compopoinc!AC31</f>
        <v>0</v>
      </c>
      <c r="S39" s="146">
        <f>compopoinc!AD31</f>
        <v>1.1972337943387651E-2</v>
      </c>
      <c r="T39" s="125">
        <f>compopoinc!AE31</f>
        <v>8.4871571923128414E-3</v>
      </c>
      <c r="U39" s="125">
        <f>compopoinc!AF31</f>
        <v>3.4851807510748092E-3</v>
      </c>
      <c r="V39" s="14">
        <f>compopoinc!AG31</f>
        <v>0</v>
      </c>
      <c r="X39" s="1052"/>
      <c r="Y39" s="1052"/>
    </row>
    <row r="40" spans="1:25">
      <c r="A40" s="166">
        <v>1943</v>
      </c>
      <c r="B40" s="246">
        <v>187.066</v>
      </c>
      <c r="C40" s="651">
        <f>compopoinc!N32</f>
        <v>0.24542090947135808</v>
      </c>
      <c r="D40" s="125">
        <f>compopoinc!O32</f>
        <v>0.16645332396499415</v>
      </c>
      <c r="E40" s="125">
        <f>compopoinc!P32</f>
        <v>7.896758550636393E-2</v>
      </c>
      <c r="F40" s="125">
        <f>compopoinc!Q32</f>
        <v>0</v>
      </c>
      <c r="G40" s="146">
        <f>compopoinc!R32</f>
        <v>0.12498944905046816</v>
      </c>
      <c r="H40" s="125">
        <f>compopoinc!S32</f>
        <v>8.3179548154157901E-2</v>
      </c>
      <c r="I40" s="125">
        <f>compopoinc!T32</f>
        <v>4.1809900896310266E-2</v>
      </c>
      <c r="J40" s="125">
        <f>compopoinc!U32</f>
        <v>0</v>
      </c>
      <c r="K40" s="234">
        <f>compopoinc!V32</f>
        <v>8.9735946832570995E-2</v>
      </c>
      <c r="L40" s="125">
        <f>compopoinc!W32</f>
        <v>5.9187435862753823E-2</v>
      </c>
      <c r="M40" s="125">
        <f>compopoinc!X32</f>
        <v>3.0548510969817175E-2</v>
      </c>
      <c r="N40" s="125">
        <f>compopoinc!Y32</f>
        <v>0</v>
      </c>
      <c r="O40" s="239">
        <f>compopoinc!Z32</f>
        <v>3.7648780160876222E-2</v>
      </c>
      <c r="P40" s="125">
        <f>compopoinc!AA32</f>
        <v>2.4219381074314393E-2</v>
      </c>
      <c r="Q40" s="125">
        <f>compopoinc!AB32</f>
        <v>1.3429399086561829E-2</v>
      </c>
      <c r="R40" s="125">
        <f>compopoinc!AC32</f>
        <v>0</v>
      </c>
      <c r="S40" s="146">
        <f>compopoinc!AD32</f>
        <v>8.2506429208873411E-3</v>
      </c>
      <c r="T40" s="125">
        <f>compopoinc!AE32</f>
        <v>4.9706450967781646E-3</v>
      </c>
      <c r="U40" s="125">
        <f>compopoinc!AF32</f>
        <v>3.2799978241091765E-3</v>
      </c>
      <c r="V40" s="14">
        <f>compopoinc!AG32</f>
        <v>0</v>
      </c>
      <c r="X40" s="1052"/>
      <c r="Y40" s="1052"/>
    </row>
    <row r="41" spans="1:25">
      <c r="A41" s="166">
        <v>1944</v>
      </c>
      <c r="B41" s="246">
        <v>201.00900000000004</v>
      </c>
      <c r="C41" s="651">
        <f>compopoinc!N33</f>
        <v>0.22803717940543822</v>
      </c>
      <c r="D41" s="125">
        <f>compopoinc!O33</f>
        <v>0.14473029361666778</v>
      </c>
      <c r="E41" s="125">
        <f>compopoinc!P33</f>
        <v>8.3306885788770421E-2</v>
      </c>
      <c r="F41" s="125">
        <f>compopoinc!Q33</f>
        <v>0</v>
      </c>
      <c r="G41" s="146">
        <f>compopoinc!R33</f>
        <v>0.1056637147080898</v>
      </c>
      <c r="H41" s="125">
        <f>compopoinc!S33</f>
        <v>6.4299293804837399E-2</v>
      </c>
      <c r="I41" s="125">
        <f>compopoinc!T33</f>
        <v>4.1364420903252395E-2</v>
      </c>
      <c r="J41" s="125">
        <f>compopoinc!U33</f>
        <v>0</v>
      </c>
      <c r="K41" s="234">
        <f>compopoinc!V33</f>
        <v>7.4205620746374282E-2</v>
      </c>
      <c r="L41" s="125">
        <f>compopoinc!W33</f>
        <v>4.4339312598069919E-2</v>
      </c>
      <c r="M41" s="125">
        <f>compopoinc!X33</f>
        <v>2.9866308148304366E-2</v>
      </c>
      <c r="N41" s="125">
        <f>compopoinc!Y33</f>
        <v>0</v>
      </c>
      <c r="O41" s="239">
        <f>compopoinc!Z33</f>
        <v>3.0375420157479734E-2</v>
      </c>
      <c r="P41" s="125">
        <f>compopoinc!AA33</f>
        <v>1.7235421370689424E-2</v>
      </c>
      <c r="Q41" s="125">
        <f>compopoinc!AB33</f>
        <v>1.3139998786790308E-2</v>
      </c>
      <c r="R41" s="125">
        <f>compopoinc!AC33</f>
        <v>0</v>
      </c>
      <c r="S41" s="146">
        <f>compopoinc!AD33</f>
        <v>8.3042259353428363E-3</v>
      </c>
      <c r="T41" s="125">
        <f>compopoinc!AE33</f>
        <v>4.37195469077108E-3</v>
      </c>
      <c r="U41" s="125">
        <f>compopoinc!AF33</f>
        <v>3.9322712445717563E-3</v>
      </c>
      <c r="V41" s="14">
        <f>compopoinc!AG33</f>
        <v>0</v>
      </c>
      <c r="X41" s="1052"/>
      <c r="Y41" s="1052"/>
    </row>
    <row r="42" spans="1:25">
      <c r="A42" s="166">
        <v>1945</v>
      </c>
      <c r="B42" s="246">
        <v>201.37399999999997</v>
      </c>
      <c r="C42" s="651">
        <f>compopoinc!N34</f>
        <v>0.21670973862022955</v>
      </c>
      <c r="D42" s="125">
        <f>compopoinc!O34</f>
        <v>0.13517800967161009</v>
      </c>
      <c r="E42" s="125">
        <f>compopoinc!P34</f>
        <v>8.1531728948619459E-2</v>
      </c>
      <c r="F42" s="125">
        <f>compopoinc!Q34</f>
        <v>0</v>
      </c>
      <c r="G42" s="146">
        <f>compopoinc!R34</f>
        <v>9.5036569411437566E-2</v>
      </c>
      <c r="H42" s="125">
        <f>compopoinc!S34</f>
        <v>5.6386247706694002E-2</v>
      </c>
      <c r="I42" s="125">
        <f>compopoinc!T34</f>
        <v>3.8650321704743563E-2</v>
      </c>
      <c r="J42" s="125">
        <f>compopoinc!U34</f>
        <v>0</v>
      </c>
      <c r="K42" s="234">
        <f>compopoinc!V34</f>
        <v>6.3826348580547226E-2</v>
      </c>
      <c r="L42" s="125">
        <f>compopoinc!W34</f>
        <v>3.6865877270941649E-2</v>
      </c>
      <c r="M42" s="125">
        <f>compopoinc!X34</f>
        <v>2.696047130960558E-2</v>
      </c>
      <c r="N42" s="125">
        <f>compopoinc!Y34</f>
        <v>0</v>
      </c>
      <c r="O42" s="239">
        <f>compopoinc!Z34</f>
        <v>2.3231117390695881E-2</v>
      </c>
      <c r="P42" s="125">
        <f>compopoinc!AA34</f>
        <v>1.2295405537786989E-2</v>
      </c>
      <c r="Q42" s="125">
        <f>compopoinc!AB34</f>
        <v>1.0935711852908892E-2</v>
      </c>
      <c r="R42" s="125">
        <f>compopoinc!AC34</f>
        <v>0</v>
      </c>
      <c r="S42" s="146">
        <f>compopoinc!AD34</f>
        <v>4.3886089999252975E-3</v>
      </c>
      <c r="T42" s="125">
        <f>compopoinc!AE34</f>
        <v>1.7292474026831309E-3</v>
      </c>
      <c r="U42" s="125">
        <f>compopoinc!AF34</f>
        <v>2.6593615972421666E-3</v>
      </c>
      <c r="V42" s="14">
        <f>compopoinc!AG34</f>
        <v>0</v>
      </c>
      <c r="X42" s="1052"/>
      <c r="Y42" s="1052"/>
    </row>
    <row r="43" spans="1:25">
      <c r="A43" s="166">
        <v>1946</v>
      </c>
      <c r="B43" s="246">
        <v>201.49999999999997</v>
      </c>
      <c r="C43" s="651">
        <f>compopoinc!N35</f>
        <v>0.23826619428664064</v>
      </c>
      <c r="D43" s="125">
        <f>compopoinc!O35</f>
        <v>0.19098565865376027</v>
      </c>
      <c r="E43" s="125">
        <f>compopoinc!P35</f>
        <v>4.7280535632880372E-2</v>
      </c>
      <c r="F43" s="125">
        <f>compopoinc!Q35</f>
        <v>0</v>
      </c>
      <c r="G43" s="146">
        <f>compopoinc!R35</f>
        <v>0.10565307549946823</v>
      </c>
      <c r="H43" s="125">
        <f>compopoinc!S35</f>
        <v>8.474095133189255E-2</v>
      </c>
      <c r="I43" s="125">
        <f>compopoinc!T35</f>
        <v>2.0912124167575683E-2</v>
      </c>
      <c r="J43" s="125">
        <f>compopoinc!U35</f>
        <v>0</v>
      </c>
      <c r="K43" s="234">
        <f>compopoinc!V35</f>
        <v>7.0930994756089757E-2</v>
      </c>
      <c r="L43" s="125">
        <f>compopoinc!W35</f>
        <v>5.6836221763986366E-2</v>
      </c>
      <c r="M43" s="125">
        <f>compopoinc!X35</f>
        <v>1.4094772992103393E-2</v>
      </c>
      <c r="N43" s="125">
        <f>compopoinc!Y35</f>
        <v>0</v>
      </c>
      <c r="O43" s="239">
        <f>compopoinc!Z35</f>
        <v>2.6373561580407955E-2</v>
      </c>
      <c r="P43" s="125">
        <f>compopoinc!AA35</f>
        <v>2.1050806251292371E-2</v>
      </c>
      <c r="Q43" s="125">
        <f>compopoinc!AB35</f>
        <v>5.3227553291155848E-3</v>
      </c>
      <c r="R43" s="125">
        <f>compopoinc!AC35</f>
        <v>0</v>
      </c>
      <c r="S43" s="146">
        <f>compopoinc!AD35</f>
        <v>6.2621769191299522E-3</v>
      </c>
      <c r="T43" s="125">
        <f>compopoinc!AE35</f>
        <v>4.9515048484495361E-3</v>
      </c>
      <c r="U43" s="125">
        <f>compopoinc!AF35</f>
        <v>1.3106720706804163E-3</v>
      </c>
      <c r="V43" s="14">
        <f>compopoinc!AG35</f>
        <v>0</v>
      </c>
      <c r="X43" s="1052"/>
      <c r="Y43" s="1052"/>
    </row>
    <row r="44" spans="1:25">
      <c r="A44" s="166">
        <v>1947</v>
      </c>
      <c r="B44" s="246">
        <v>219.40000000000006</v>
      </c>
      <c r="C44" s="651">
        <f>compopoinc!N36</f>
        <v>0.24394499105767781</v>
      </c>
      <c r="D44" s="125">
        <f>compopoinc!O36</f>
        <v>0.20436241104015185</v>
      </c>
      <c r="E44" s="125">
        <f>compopoinc!P36</f>
        <v>3.9582580017525952E-2</v>
      </c>
      <c r="F44" s="125">
        <f>compopoinc!Q36</f>
        <v>0</v>
      </c>
      <c r="G44" s="146">
        <f>compopoinc!R36</f>
        <v>0.11462546463168931</v>
      </c>
      <c r="H44" s="125">
        <f>compopoinc!S36</f>
        <v>9.6520005735038161E-2</v>
      </c>
      <c r="I44" s="125">
        <f>compopoinc!T36</f>
        <v>1.8105458896651154E-2</v>
      </c>
      <c r="J44" s="125">
        <f>compopoinc!U36</f>
        <v>0</v>
      </c>
      <c r="K44" s="234">
        <f>compopoinc!V36</f>
        <v>7.971969380104614E-2</v>
      </c>
      <c r="L44" s="125">
        <f>compopoinc!W36</f>
        <v>6.7233380527802783E-2</v>
      </c>
      <c r="M44" s="125">
        <f>compopoinc!X36</f>
        <v>1.248631327324335E-2</v>
      </c>
      <c r="N44" s="125">
        <f>compopoinc!Y36</f>
        <v>0</v>
      </c>
      <c r="O44" s="239">
        <f>compopoinc!Z36</f>
        <v>3.3789116882156078E-2</v>
      </c>
      <c r="P44" s="125">
        <f>compopoinc!AA36</f>
        <v>2.8577157760068195E-2</v>
      </c>
      <c r="Q44" s="125">
        <f>compopoinc!AB36</f>
        <v>5.2119591220878819E-3</v>
      </c>
      <c r="R44" s="125">
        <f>compopoinc!AC36</f>
        <v>0</v>
      </c>
      <c r="S44" s="146">
        <f>compopoinc!AD36</f>
        <v>1.0328056981185942E-2</v>
      </c>
      <c r="T44" s="125">
        <f>compopoinc!AE36</f>
        <v>8.7589897338406063E-3</v>
      </c>
      <c r="U44" s="125">
        <f>compopoinc!AF36</f>
        <v>1.569067247345336E-3</v>
      </c>
      <c r="V44" s="14">
        <f>compopoinc!AG36</f>
        <v>0</v>
      </c>
      <c r="X44" s="1052"/>
      <c r="Y44" s="1052"/>
    </row>
    <row r="45" spans="1:25">
      <c r="A45" s="166">
        <v>1948</v>
      </c>
      <c r="B45" s="246">
        <v>245.89999999999998</v>
      </c>
      <c r="C45" s="651">
        <f>compopoinc!N37</f>
        <v>0.26263017843863989</v>
      </c>
      <c r="D45" s="125">
        <f>compopoinc!O37</f>
        <v>0.22353048916854362</v>
      </c>
      <c r="E45" s="125">
        <f>compopoinc!P37</f>
        <v>3.9099689270096272E-2</v>
      </c>
      <c r="F45" s="125">
        <f>compopoinc!Q37</f>
        <v>0</v>
      </c>
      <c r="G45" s="146">
        <f>compopoinc!R37</f>
        <v>0.1295866530083899</v>
      </c>
      <c r="H45" s="125">
        <f>compopoinc!S37</f>
        <v>0.11070989772035736</v>
      </c>
      <c r="I45" s="125">
        <f>compopoinc!T37</f>
        <v>1.8876755288032534E-2</v>
      </c>
      <c r="J45" s="125">
        <f>compopoinc!U37</f>
        <v>0</v>
      </c>
      <c r="K45" s="234">
        <f>compopoinc!V37</f>
        <v>9.292356820610316E-2</v>
      </c>
      <c r="L45" s="125">
        <f>compopoinc!W37</f>
        <v>7.9478361333986405E-2</v>
      </c>
      <c r="M45" s="125">
        <f>compopoinc!X37</f>
        <v>1.344520687211676E-2</v>
      </c>
      <c r="N45" s="125">
        <f>compopoinc!Y37</f>
        <v>0</v>
      </c>
      <c r="O45" s="239">
        <f>compopoinc!Z37</f>
        <v>4.1123373316880617E-2</v>
      </c>
      <c r="P45" s="125">
        <f>compopoinc!AA37</f>
        <v>3.5250742021182661E-2</v>
      </c>
      <c r="Q45" s="125">
        <f>compopoinc!AB37</f>
        <v>5.8726312956979545E-3</v>
      </c>
      <c r="R45" s="125">
        <f>compopoinc!AC37</f>
        <v>0</v>
      </c>
      <c r="S45" s="146">
        <f>compopoinc!AD37</f>
        <v>1.2859995905932342E-2</v>
      </c>
      <c r="T45" s="125">
        <f>compopoinc!AE37</f>
        <v>1.1045653558614876E-2</v>
      </c>
      <c r="U45" s="125">
        <f>compopoinc!AF37</f>
        <v>1.8143423473174665E-3</v>
      </c>
      <c r="V45" s="14">
        <f>compopoinc!AG37</f>
        <v>0</v>
      </c>
      <c r="X45" s="1052"/>
      <c r="Y45" s="1052"/>
    </row>
    <row r="46" spans="1:25">
      <c r="A46" s="166">
        <v>1949</v>
      </c>
      <c r="B46" s="246">
        <v>240</v>
      </c>
      <c r="C46" s="651">
        <f>compopoinc!N38</f>
        <v>0.25530188723821623</v>
      </c>
      <c r="D46" s="125">
        <f>compopoinc!O38</f>
        <v>0.21286401439831937</v>
      </c>
      <c r="E46" s="125">
        <f>compopoinc!P38</f>
        <v>4.2437872839896876E-2</v>
      </c>
      <c r="F46" s="125">
        <f>compopoinc!Q38</f>
        <v>0</v>
      </c>
      <c r="G46" s="146">
        <f>compopoinc!R38</f>
        <v>0.12537523101585088</v>
      </c>
      <c r="H46" s="125">
        <f>compopoinc!S38</f>
        <v>0.10468589012503653</v>
      </c>
      <c r="I46" s="125">
        <f>compopoinc!T38</f>
        <v>2.0689340890814353E-2</v>
      </c>
      <c r="J46" s="125">
        <f>compopoinc!U38</f>
        <v>0</v>
      </c>
      <c r="K46" s="234">
        <f>compopoinc!V38</f>
        <v>9.0387015228215281E-2</v>
      </c>
      <c r="L46" s="125">
        <f>compopoinc!W38</f>
        <v>7.5478571078138129E-2</v>
      </c>
      <c r="M46" s="125">
        <f>compopoinc!X38</f>
        <v>1.4908444150077155E-2</v>
      </c>
      <c r="N46" s="125">
        <f>compopoinc!Y38</f>
        <v>0</v>
      </c>
      <c r="O46" s="239">
        <f>compopoinc!Z38</f>
        <v>4.0707839433545084E-2</v>
      </c>
      <c r="P46" s="125">
        <f>compopoinc!AA38</f>
        <v>3.3978026450154852E-2</v>
      </c>
      <c r="Q46" s="125">
        <f>compopoinc!AB38</f>
        <v>6.7298129833902312E-3</v>
      </c>
      <c r="R46" s="125">
        <f>compopoinc!AC38</f>
        <v>0</v>
      </c>
      <c r="S46" s="146">
        <f>compopoinc!AD38</f>
        <v>1.3133669220755873E-2</v>
      </c>
      <c r="T46" s="125">
        <f>compopoinc!AE38</f>
        <v>1.0950724127985725E-2</v>
      </c>
      <c r="U46" s="125">
        <f>compopoinc!AF38</f>
        <v>2.1829450927701474E-3</v>
      </c>
      <c r="V46" s="20">
        <f>compopoinc!AG38</f>
        <v>0</v>
      </c>
      <c r="X46" s="1052"/>
      <c r="Y46" s="1052"/>
    </row>
    <row r="47" spans="1:25">
      <c r="A47" s="170">
        <v>1950</v>
      </c>
      <c r="B47" s="248">
        <v>267.59999999999997</v>
      </c>
      <c r="C47" s="653">
        <f>compopoinc!N39</f>
        <v>0.25700754896092221</v>
      </c>
      <c r="D47" s="129">
        <f>compopoinc!O39</f>
        <v>0.21776400007975685</v>
      </c>
      <c r="E47" s="129">
        <f>compopoinc!P39</f>
        <v>3.9243548881165352E-2</v>
      </c>
      <c r="F47" s="129">
        <f>compopoinc!Q39</f>
        <v>0</v>
      </c>
      <c r="G47" s="157">
        <f>compopoinc!R39</f>
        <v>0.12735411975240213</v>
      </c>
      <c r="H47" s="129">
        <f>compopoinc!S39</f>
        <v>0.10840027582567531</v>
      </c>
      <c r="I47" s="129">
        <f>compopoinc!T39</f>
        <v>1.8953843926726815E-2</v>
      </c>
      <c r="J47" s="129">
        <f>compopoinc!U39</f>
        <v>0</v>
      </c>
      <c r="K47" s="236">
        <f>compopoinc!V39</f>
        <v>9.1107953068133518E-2</v>
      </c>
      <c r="L47" s="129">
        <f>compopoinc!W39</f>
        <v>7.7647721846897874E-2</v>
      </c>
      <c r="M47" s="129">
        <f>compopoinc!X39</f>
        <v>1.3460231221235644E-2</v>
      </c>
      <c r="N47" s="129">
        <f>compopoinc!Y39</f>
        <v>0</v>
      </c>
      <c r="O47" s="241">
        <f>compopoinc!Z39</f>
        <v>4.0364234287143835E-2</v>
      </c>
      <c r="P47" s="129">
        <f>compopoinc!AA39</f>
        <v>3.4483677343727745E-2</v>
      </c>
      <c r="Q47" s="129">
        <f>compopoinc!AB39</f>
        <v>5.8805569434160878E-3</v>
      </c>
      <c r="R47" s="129">
        <f>compopoinc!AC39</f>
        <v>0</v>
      </c>
      <c r="S47" s="157">
        <f>compopoinc!AD39</f>
        <v>9.3219099593295825E-3</v>
      </c>
      <c r="T47" s="129">
        <f>compopoinc!AE39</f>
        <v>7.9975533079062085E-3</v>
      </c>
      <c r="U47" s="129">
        <f>compopoinc!AF39</f>
        <v>1.3243566514233741E-3</v>
      </c>
      <c r="V47" s="24">
        <f>compopoinc!AG39</f>
        <v>0</v>
      </c>
      <c r="X47" s="1052"/>
      <c r="Y47" s="1052"/>
    </row>
    <row r="48" spans="1:25">
      <c r="A48" s="166">
        <v>1951</v>
      </c>
      <c r="B48" s="246">
        <v>308.00000000000006</v>
      </c>
      <c r="C48" s="651">
        <f>compopoinc!N40</f>
        <v>0.24689413822137954</v>
      </c>
      <c r="D48" s="125">
        <f>compopoinc!O40</f>
        <v>0.20285594677135119</v>
      </c>
      <c r="E48" s="125">
        <f>compopoinc!P40</f>
        <v>4.4038191450028352E-2</v>
      </c>
      <c r="F48" s="125">
        <f>compopoinc!Q40</f>
        <v>0</v>
      </c>
      <c r="G48" s="146">
        <f>compopoinc!R40</f>
        <v>0.11966191249621956</v>
      </c>
      <c r="H48" s="125">
        <f>compopoinc!S40</f>
        <v>9.864182186011973E-2</v>
      </c>
      <c r="I48" s="125">
        <f>compopoinc!T40</f>
        <v>2.1020090636099834E-2</v>
      </c>
      <c r="J48" s="125">
        <f>compopoinc!U40</f>
        <v>0</v>
      </c>
      <c r="K48" s="234">
        <f>compopoinc!V40</f>
        <v>8.4473959941799487E-2</v>
      </c>
      <c r="L48" s="125">
        <f>compopoinc!W40</f>
        <v>6.9724313851167688E-2</v>
      </c>
      <c r="M48" s="125">
        <f>compopoinc!X40</f>
        <v>1.4749646090631797E-2</v>
      </c>
      <c r="N48" s="125">
        <f>compopoinc!Y40</f>
        <v>0</v>
      </c>
      <c r="O48" s="239">
        <f>compopoinc!Z40</f>
        <v>3.577782927477291E-2</v>
      </c>
      <c r="P48" s="125">
        <f>compopoinc!AA40</f>
        <v>2.9621059973593156E-2</v>
      </c>
      <c r="Q48" s="125">
        <f>compopoinc!AB40</f>
        <v>6.1567693011797524E-3</v>
      </c>
      <c r="R48" s="125">
        <f>compopoinc!AC40</f>
        <v>0</v>
      </c>
      <c r="S48" s="146">
        <f>compopoinc!AD40</f>
        <v>1.0764143387724863E-2</v>
      </c>
      <c r="T48" s="125">
        <f>compopoinc!AE40</f>
        <v>8.9387789755139453E-3</v>
      </c>
      <c r="U48" s="125">
        <f>compopoinc!AF40</f>
        <v>1.8253644122109183E-3</v>
      </c>
      <c r="V48" s="14">
        <f>compopoinc!AG40</f>
        <v>0</v>
      </c>
      <c r="X48" s="1052"/>
      <c r="Y48" s="1052"/>
    </row>
    <row r="49" spans="1:25">
      <c r="A49" s="166">
        <v>1952</v>
      </c>
      <c r="B49" s="246">
        <v>326.39999999999998</v>
      </c>
      <c r="C49" s="651">
        <f>compopoinc!N41</f>
        <v>0.23682554199455805</v>
      </c>
      <c r="D49" s="125">
        <f>compopoinc!O41</f>
        <v>0.18864619828471457</v>
      </c>
      <c r="E49" s="125">
        <f>compopoinc!P41</f>
        <v>4.8179343709843482E-2</v>
      </c>
      <c r="F49" s="125">
        <f>compopoinc!Q41</f>
        <v>0</v>
      </c>
      <c r="G49" s="146">
        <f>compopoinc!R41</f>
        <v>0.11384525193389453</v>
      </c>
      <c r="H49" s="125">
        <f>compopoinc!S41</f>
        <v>9.0784657815542485E-2</v>
      </c>
      <c r="I49" s="125">
        <f>compopoinc!T41</f>
        <v>2.3060594118352047E-2</v>
      </c>
      <c r="J49" s="125">
        <f>compopoinc!U41</f>
        <v>0</v>
      </c>
      <c r="K49" s="234">
        <f>compopoinc!V41</f>
        <v>8.0678646886146566E-2</v>
      </c>
      <c r="L49" s="125">
        <f>compopoinc!W41</f>
        <v>6.435639593807066E-2</v>
      </c>
      <c r="M49" s="125">
        <f>compopoinc!X41</f>
        <v>1.6322250948075899E-2</v>
      </c>
      <c r="N49" s="125">
        <f>compopoinc!Y41</f>
        <v>0</v>
      </c>
      <c r="O49" s="239">
        <f>compopoinc!Z41</f>
        <v>3.5630349438292512E-2</v>
      </c>
      <c r="P49" s="125">
        <f>compopoinc!AA41</f>
        <v>2.8430924275038277E-2</v>
      </c>
      <c r="Q49" s="125">
        <f>compopoinc!AB41</f>
        <v>7.1994251632542363E-3</v>
      </c>
      <c r="R49" s="125">
        <f>compopoinc!AC41</f>
        <v>0</v>
      </c>
      <c r="S49" s="146">
        <f>compopoinc!AD41</f>
        <v>1.060514513761626E-2</v>
      </c>
      <c r="T49" s="125">
        <f>compopoinc!AE41</f>
        <v>8.465316730686713E-3</v>
      </c>
      <c r="U49" s="125">
        <f>compopoinc!AF41</f>
        <v>2.1398284069295468E-3</v>
      </c>
      <c r="V49" s="14">
        <f>compopoinc!AG41</f>
        <v>0</v>
      </c>
      <c r="X49" s="1052"/>
      <c r="Y49" s="1052"/>
    </row>
    <row r="50" spans="1:25">
      <c r="A50" s="166">
        <v>1953</v>
      </c>
      <c r="B50" s="246">
        <v>344.2999999999999</v>
      </c>
      <c r="C50" s="651">
        <f>compopoinc!N42</f>
        <v>0.22577254800074811</v>
      </c>
      <c r="D50" s="125">
        <f>compopoinc!O42</f>
        <v>0.17880395619787798</v>
      </c>
      <c r="E50" s="125">
        <f>compopoinc!P42</f>
        <v>4.6968591802870135E-2</v>
      </c>
      <c r="F50" s="125">
        <f>compopoinc!Q42</f>
        <v>0</v>
      </c>
      <c r="G50" s="146">
        <f>compopoinc!R42</f>
        <v>0.10620564595075523</v>
      </c>
      <c r="H50" s="125">
        <f>compopoinc!S42</f>
        <v>8.4139185601040375E-2</v>
      </c>
      <c r="I50" s="125">
        <f>compopoinc!T42</f>
        <v>2.2066460349714847E-2</v>
      </c>
      <c r="J50" s="125">
        <f>compopoinc!U42</f>
        <v>0</v>
      </c>
      <c r="K50" s="234">
        <f>compopoinc!V42</f>
        <v>7.5273807983576441E-2</v>
      </c>
      <c r="L50" s="125">
        <f>compopoinc!W42</f>
        <v>5.9639191540742251E-2</v>
      </c>
      <c r="M50" s="125">
        <f>compopoinc!X42</f>
        <v>1.5634616442834193E-2</v>
      </c>
      <c r="N50" s="125">
        <f>compopoinc!Y42</f>
        <v>0</v>
      </c>
      <c r="O50" s="239">
        <f>compopoinc!Z42</f>
        <v>3.1900621526888509E-2</v>
      </c>
      <c r="P50" s="125">
        <f>compopoinc!AA42</f>
        <v>2.5273908688504331E-2</v>
      </c>
      <c r="Q50" s="125">
        <f>compopoinc!AB42</f>
        <v>6.6267128383841788E-3</v>
      </c>
      <c r="R50" s="125">
        <f>compopoinc!AC42</f>
        <v>0</v>
      </c>
      <c r="S50" s="146">
        <f>compopoinc!AD42</f>
        <v>1.0070701294171872E-2</v>
      </c>
      <c r="T50" s="125">
        <f>compopoinc!AE42</f>
        <v>7.9742264348485158E-3</v>
      </c>
      <c r="U50" s="125">
        <f>compopoinc!AF42</f>
        <v>2.0964748593233573E-3</v>
      </c>
      <c r="V50" s="14">
        <f>compopoinc!AG42</f>
        <v>0</v>
      </c>
      <c r="X50" s="1052"/>
      <c r="Y50" s="1052"/>
    </row>
    <row r="51" spans="1:25">
      <c r="A51" s="166">
        <v>1954</v>
      </c>
      <c r="B51" s="246">
        <v>344.1</v>
      </c>
      <c r="C51" s="651">
        <f>compopoinc!N43</f>
        <v>0.22735993739144889</v>
      </c>
      <c r="D51" s="125">
        <f>compopoinc!O43</f>
        <v>0.18198240201857679</v>
      </c>
      <c r="E51" s="125">
        <f>compopoinc!P43</f>
        <v>4.5377535372872077E-2</v>
      </c>
      <c r="F51" s="125">
        <f>compopoinc!Q43</f>
        <v>0</v>
      </c>
      <c r="G51" s="146">
        <f>compopoinc!R43</f>
        <v>0.10748157441100774</v>
      </c>
      <c r="H51" s="125">
        <f>compopoinc!S43</f>
        <v>8.5981545655651345E-2</v>
      </c>
      <c r="I51" s="125">
        <f>compopoinc!T43</f>
        <v>2.1500028755356396E-2</v>
      </c>
      <c r="J51" s="125">
        <f>compopoinc!U43</f>
        <v>0</v>
      </c>
      <c r="K51" s="234">
        <f>compopoinc!V43</f>
        <v>7.5566664520850216E-2</v>
      </c>
      <c r="L51" s="125">
        <f>compopoinc!W43</f>
        <v>6.0436722253037131E-2</v>
      </c>
      <c r="M51" s="125">
        <f>compopoinc!X43</f>
        <v>1.5129942267813086E-2</v>
      </c>
      <c r="N51" s="125">
        <f>compopoinc!Y43</f>
        <v>0</v>
      </c>
      <c r="O51" s="239">
        <f>compopoinc!Z43</f>
        <v>3.198774828880472E-2</v>
      </c>
      <c r="P51" s="125">
        <f>compopoinc!AA43</f>
        <v>2.555223584197297E-2</v>
      </c>
      <c r="Q51" s="125">
        <f>compopoinc!AB43</f>
        <v>6.4355124468317487E-3</v>
      </c>
      <c r="R51" s="125">
        <f>compopoinc!AC43</f>
        <v>0</v>
      </c>
      <c r="S51" s="146">
        <f>compopoinc!AD43</f>
        <v>1.0032509729712496E-2</v>
      </c>
      <c r="T51" s="125">
        <f>compopoinc!AE43</f>
        <v>8.001380989996261E-3</v>
      </c>
      <c r="U51" s="125">
        <f>compopoinc!AF43</f>
        <v>2.0311287397162337E-3</v>
      </c>
      <c r="V51" s="14">
        <f>compopoinc!AG43</f>
        <v>0</v>
      </c>
      <c r="X51" s="1052"/>
      <c r="Y51" s="1052"/>
    </row>
    <row r="52" spans="1:25">
      <c r="A52" s="166">
        <v>1955</v>
      </c>
      <c r="B52" s="246">
        <v>377.3</v>
      </c>
      <c r="C52" s="651">
        <f>compopoinc!N44</f>
        <v>0.23500144068145043</v>
      </c>
      <c r="D52" s="125">
        <f>compopoinc!O44</f>
        <v>0.19138525328400846</v>
      </c>
      <c r="E52" s="125">
        <f>compopoinc!P44</f>
        <v>4.3616187397441983E-2</v>
      </c>
      <c r="F52" s="125">
        <f>compopoinc!Q44</f>
        <v>0</v>
      </c>
      <c r="G52" s="146">
        <f>compopoinc!R44</f>
        <v>0.11419364315068359</v>
      </c>
      <c r="H52" s="125">
        <f>compopoinc!S44</f>
        <v>9.305939895504528E-2</v>
      </c>
      <c r="I52" s="125">
        <f>compopoinc!T44</f>
        <v>2.1134244195638304E-2</v>
      </c>
      <c r="J52" s="125">
        <f>compopoinc!U44</f>
        <v>0</v>
      </c>
      <c r="K52" s="234">
        <f>compopoinc!V44</f>
        <v>8.0997707734043037E-2</v>
      </c>
      <c r="L52" s="125">
        <f>compopoinc!W44</f>
        <v>6.6024257981187592E-2</v>
      </c>
      <c r="M52" s="125">
        <f>compopoinc!X44</f>
        <v>1.4973449752855448E-2</v>
      </c>
      <c r="N52" s="125">
        <f>compopoinc!Y44</f>
        <v>0</v>
      </c>
      <c r="O52" s="239">
        <f>compopoinc!Z44</f>
        <v>3.6343319525805655E-2</v>
      </c>
      <c r="P52" s="125">
        <f>compopoinc!AA44</f>
        <v>2.9643861000791253E-2</v>
      </c>
      <c r="Q52" s="125">
        <f>compopoinc!AB44</f>
        <v>6.6994585250144028E-3</v>
      </c>
      <c r="R52" s="125">
        <f>compopoinc!AC44</f>
        <v>0</v>
      </c>
      <c r="S52" s="146">
        <f>compopoinc!AD44</f>
        <v>1.2845798037052004E-2</v>
      </c>
      <c r="T52" s="125">
        <f>compopoinc!AE44</f>
        <v>1.0476472029149199E-2</v>
      </c>
      <c r="U52" s="125">
        <f>compopoinc!AF44</f>
        <v>2.3693260079028044E-3</v>
      </c>
      <c r="V52" s="14">
        <f>compopoinc!AG44</f>
        <v>0</v>
      </c>
      <c r="X52" s="1052"/>
      <c r="Y52" s="1052"/>
    </row>
    <row r="53" spans="1:25">
      <c r="A53" s="166">
        <v>1956</v>
      </c>
      <c r="B53" s="246">
        <v>400.59999999999991</v>
      </c>
      <c r="C53" s="651">
        <f>compopoinc!N45</f>
        <v>0.22692386814708557</v>
      </c>
      <c r="D53" s="125">
        <f>compopoinc!O45</f>
        <v>0.18589979470410162</v>
      </c>
      <c r="E53" s="125">
        <f>compopoinc!P45</f>
        <v>4.1024073442983949E-2</v>
      </c>
      <c r="F53" s="125">
        <f>compopoinc!Q45</f>
        <v>0</v>
      </c>
      <c r="G53" s="146">
        <f>compopoinc!R45</f>
        <v>0.10642983751315552</v>
      </c>
      <c r="H53" s="125">
        <f>compopoinc!S45</f>
        <v>8.7265425863300036E-2</v>
      </c>
      <c r="I53" s="125">
        <f>compopoinc!T45</f>
        <v>1.9164411649855481E-2</v>
      </c>
      <c r="J53" s="125">
        <f>compopoinc!U45</f>
        <v>0</v>
      </c>
      <c r="K53" s="234">
        <f>compopoinc!V45</f>
        <v>7.4084531762128522E-2</v>
      </c>
      <c r="L53" s="125">
        <f>compopoinc!W45</f>
        <v>6.0786702550639525E-2</v>
      </c>
      <c r="M53" s="125">
        <f>compopoinc!X45</f>
        <v>1.3297829211488999E-2</v>
      </c>
      <c r="N53" s="125">
        <f>compopoinc!Y45</f>
        <v>0</v>
      </c>
      <c r="O53" s="239">
        <f>compopoinc!Z45</f>
        <v>3.3076605472567695E-2</v>
      </c>
      <c r="P53" s="125">
        <f>compopoinc!AA45</f>
        <v>2.7158263906921918E-2</v>
      </c>
      <c r="Q53" s="125">
        <f>compopoinc!AB45</f>
        <v>5.9183415656457765E-3</v>
      </c>
      <c r="R53" s="125">
        <f>compopoinc!AC45</f>
        <v>0</v>
      </c>
      <c r="S53" s="146">
        <f>compopoinc!AD45</f>
        <v>1.1220487021610437E-2</v>
      </c>
      <c r="T53" s="125">
        <f>compopoinc!AE45</f>
        <v>9.2145661457046502E-3</v>
      </c>
      <c r="U53" s="125">
        <f>compopoinc!AF45</f>
        <v>2.0059208759057876E-3</v>
      </c>
      <c r="V53" s="14">
        <f>compopoinc!AG45</f>
        <v>0</v>
      </c>
      <c r="X53" s="1052"/>
      <c r="Y53" s="1052"/>
    </row>
    <row r="54" spans="1:25">
      <c r="A54" s="166">
        <v>1957</v>
      </c>
      <c r="B54" s="246">
        <v>419.09999999999991</v>
      </c>
      <c r="C54" s="651">
        <f>compopoinc!N46</f>
        <v>0.22567395500238746</v>
      </c>
      <c r="D54" s="125">
        <f>compopoinc!O46</f>
        <v>0.18336361447908753</v>
      </c>
      <c r="E54" s="125">
        <f>compopoinc!P46</f>
        <v>4.2310340523299926E-2</v>
      </c>
      <c r="F54" s="125">
        <f>compopoinc!Q46</f>
        <v>0</v>
      </c>
      <c r="G54" s="146">
        <f>compopoinc!R46</f>
        <v>0.10502738397697375</v>
      </c>
      <c r="H54" s="125">
        <f>compopoinc!S46</f>
        <v>8.5334685552040684E-2</v>
      </c>
      <c r="I54" s="125">
        <f>compopoinc!T46</f>
        <v>1.9692698424933076E-2</v>
      </c>
      <c r="J54" s="125">
        <f>compopoinc!U46</f>
        <v>0</v>
      </c>
      <c r="K54" s="234">
        <f>compopoinc!V46</f>
        <v>7.3088875935370154E-2</v>
      </c>
      <c r="L54" s="125">
        <f>compopoinc!W46</f>
        <v>5.93928158552572E-2</v>
      </c>
      <c r="M54" s="125">
        <f>compopoinc!X46</f>
        <v>1.3696060080112957E-2</v>
      </c>
      <c r="N54" s="125">
        <f>compopoinc!Y46</f>
        <v>0</v>
      </c>
      <c r="O54" s="239">
        <f>compopoinc!Z46</f>
        <v>3.2172757110182915E-2</v>
      </c>
      <c r="P54" s="125">
        <f>compopoinc!AA46</f>
        <v>2.6144380034152426E-2</v>
      </c>
      <c r="Q54" s="125">
        <f>compopoinc!AB46</f>
        <v>6.0283770760304906E-3</v>
      </c>
      <c r="R54" s="125">
        <f>compopoinc!AC46</f>
        <v>0</v>
      </c>
      <c r="S54" s="146">
        <f>compopoinc!AD46</f>
        <v>1.0481542192077326E-2</v>
      </c>
      <c r="T54" s="125">
        <f>compopoinc!AE46</f>
        <v>8.5144170327508782E-3</v>
      </c>
      <c r="U54" s="125">
        <f>compopoinc!AF46</f>
        <v>1.9671251593264471E-3</v>
      </c>
      <c r="V54" s="14">
        <f>compopoinc!AG46</f>
        <v>0</v>
      </c>
      <c r="X54" s="1052"/>
      <c r="Y54" s="1052"/>
    </row>
    <row r="55" spans="1:25">
      <c r="A55" s="166">
        <v>1958</v>
      </c>
      <c r="B55" s="246">
        <v>421.20000000000005</v>
      </c>
      <c r="C55" s="651">
        <f>compopoinc!N47</f>
        <v>0.21973572296278754</v>
      </c>
      <c r="D55" s="125">
        <f>compopoinc!O47</f>
        <v>0.17616819847801651</v>
      </c>
      <c r="E55" s="125">
        <f>compopoinc!P47</f>
        <v>4.3567524484771025E-2</v>
      </c>
      <c r="F55" s="125">
        <f>compopoinc!Q47</f>
        <v>0</v>
      </c>
      <c r="G55" s="146">
        <f>compopoinc!R47</f>
        <v>9.7004749117140743E-2</v>
      </c>
      <c r="H55" s="125">
        <f>compopoinc!S47</f>
        <v>7.7639160779430408E-2</v>
      </c>
      <c r="I55" s="125">
        <f>compopoinc!T47</f>
        <v>1.9365588337710335E-2</v>
      </c>
      <c r="J55" s="125">
        <f>compopoinc!U47</f>
        <v>0</v>
      </c>
      <c r="K55" s="234">
        <f>compopoinc!V47</f>
        <v>6.5716963198406475E-2</v>
      </c>
      <c r="L55" s="125">
        <f>compopoinc!W47</f>
        <v>5.2534539734648777E-2</v>
      </c>
      <c r="M55" s="125">
        <f>compopoinc!X47</f>
        <v>1.3182423463757694E-2</v>
      </c>
      <c r="N55" s="125">
        <f>compopoinc!Y47</f>
        <v>0</v>
      </c>
      <c r="O55" s="239">
        <f>compopoinc!Z47</f>
        <v>2.7632885771025493E-2</v>
      </c>
      <c r="P55" s="125">
        <f>compopoinc!AA47</f>
        <v>2.2047296680586172E-2</v>
      </c>
      <c r="Q55" s="125">
        <f>compopoinc!AB47</f>
        <v>5.585589090439322E-3</v>
      </c>
      <c r="R55" s="125">
        <f>compopoinc!AC47</f>
        <v>0</v>
      </c>
      <c r="S55" s="146">
        <f>compopoinc!AD47</f>
        <v>8.7443078382881834E-3</v>
      </c>
      <c r="T55" s="125">
        <f>compopoinc!AE47</f>
        <v>6.9602907113277476E-3</v>
      </c>
      <c r="U55" s="125">
        <f>compopoinc!AF47</f>
        <v>1.7840171269604362E-3</v>
      </c>
      <c r="V55" s="14">
        <f>compopoinc!AG47</f>
        <v>0</v>
      </c>
      <c r="X55" s="1052"/>
      <c r="Y55" s="1052"/>
    </row>
    <row r="56" spans="1:25">
      <c r="A56" s="168">
        <v>1959</v>
      </c>
      <c r="B56" s="247">
        <v>459.70000000000005</v>
      </c>
      <c r="C56" s="652">
        <f>compopoinc!N48</f>
        <v>0.22490938215200118</v>
      </c>
      <c r="D56" s="127">
        <f>compopoinc!O48</f>
        <v>0.18370237988720634</v>
      </c>
      <c r="E56" s="127">
        <f>compopoinc!P48</f>
        <v>4.1207002264794859E-2</v>
      </c>
      <c r="F56" s="127">
        <f>compopoinc!Q48</f>
        <v>0</v>
      </c>
      <c r="G56" s="150">
        <f>compopoinc!R48</f>
        <v>0.10370451175992128</v>
      </c>
      <c r="H56" s="127">
        <f>compopoinc!S48</f>
        <v>8.4667582918768095E-2</v>
      </c>
      <c r="I56" s="127">
        <f>compopoinc!T48</f>
        <v>1.9036928841153183E-2</v>
      </c>
      <c r="J56" s="127">
        <f>compopoinc!U48</f>
        <v>0</v>
      </c>
      <c r="K56" s="235">
        <f>compopoinc!V48</f>
        <v>7.3006124357605701E-2</v>
      </c>
      <c r="L56" s="127">
        <f>compopoinc!W48</f>
        <v>5.960317576052037E-2</v>
      </c>
      <c r="M56" s="127">
        <f>compopoinc!X48</f>
        <v>1.3402948597085332E-2</v>
      </c>
      <c r="N56" s="127">
        <f>compopoinc!Y48</f>
        <v>0</v>
      </c>
      <c r="O56" s="240">
        <f>compopoinc!Z48</f>
        <v>3.2133053977457894E-2</v>
      </c>
      <c r="P56" s="127">
        <f>compopoinc!AA48</f>
        <v>2.6228695204733254E-2</v>
      </c>
      <c r="Q56" s="127">
        <f>compopoinc!AB48</f>
        <v>5.9043587727246397E-3</v>
      </c>
      <c r="R56" s="127">
        <f>compopoinc!AC48</f>
        <v>0</v>
      </c>
      <c r="S56" s="150">
        <f>compopoinc!AD48</f>
        <v>1.0767074677341074E-2</v>
      </c>
      <c r="T56" s="127">
        <f>compopoinc!AE48</f>
        <v>8.7838932486180681E-3</v>
      </c>
      <c r="U56" s="127">
        <f>compopoinc!AF48</f>
        <v>1.9831814287230047E-3</v>
      </c>
      <c r="V56" s="20">
        <f>compopoinc!AG48</f>
        <v>0</v>
      </c>
      <c r="X56" s="1052"/>
      <c r="Y56" s="1052"/>
    </row>
    <row r="57" spans="1:25">
      <c r="A57" s="166">
        <v>1960</v>
      </c>
      <c r="B57" s="246">
        <v>480.01200000000006</v>
      </c>
      <c r="C57" s="651">
        <f>compopoinc!N49</f>
        <v>0.21907841969509323</v>
      </c>
      <c r="D57" s="125">
        <f>compopoinc!O49</f>
        <v>0.17979370725250512</v>
      </c>
      <c r="E57" s="125">
        <f>compopoinc!P49</f>
        <v>3.9284712442588111E-2</v>
      </c>
      <c r="F57" s="125">
        <f>compopoinc!Q49</f>
        <v>0</v>
      </c>
      <c r="G57" s="146">
        <f>compopoinc!R49</f>
        <v>0.10015657326110061</v>
      </c>
      <c r="H57" s="125">
        <f>compopoinc!S49</f>
        <v>8.2168929282473366E-2</v>
      </c>
      <c r="I57" s="125">
        <f>compopoinc!T49</f>
        <v>1.7987643978627243E-2</v>
      </c>
      <c r="J57" s="125">
        <f>compopoinc!U49</f>
        <v>0</v>
      </c>
      <c r="K57" s="234">
        <f>compopoinc!V49</f>
        <v>6.9584963612380202E-2</v>
      </c>
      <c r="L57" s="125">
        <f>compopoinc!W49</f>
        <v>5.7098994890046231E-2</v>
      </c>
      <c r="M57" s="125">
        <f>compopoinc!X49</f>
        <v>1.2485968722333972E-2</v>
      </c>
      <c r="N57" s="125">
        <f>compopoinc!Y49</f>
        <v>0</v>
      </c>
      <c r="O57" s="239">
        <f>compopoinc!Z49</f>
        <v>3.1805048249028002E-2</v>
      </c>
      <c r="P57" s="125">
        <f>compopoinc!AA49</f>
        <v>2.6101839812918269E-2</v>
      </c>
      <c r="Q57" s="125">
        <f>compopoinc!AB49</f>
        <v>5.7032084361097312E-3</v>
      </c>
      <c r="R57" s="125">
        <f>compopoinc!AC49</f>
        <v>0</v>
      </c>
      <c r="S57" s="146">
        <f>compopoinc!AD49</f>
        <v>1.1603925635173413E-2</v>
      </c>
      <c r="T57" s="125">
        <f>compopoinc!AE49</f>
        <v>9.5194555796235224E-3</v>
      </c>
      <c r="U57" s="125">
        <f>compopoinc!AF49</f>
        <v>2.0844700555498908E-3</v>
      </c>
      <c r="V57" s="24">
        <f>compopoinc!AG49</f>
        <v>0</v>
      </c>
      <c r="X57" s="1052"/>
      <c r="Y57" s="1052"/>
    </row>
    <row r="58" spans="1:25">
      <c r="A58" s="166">
        <v>1961</v>
      </c>
      <c r="B58" s="246">
        <v>496.96800000000002</v>
      </c>
      <c r="C58" s="651">
        <f>compopoinc!N50</f>
        <v>0.21837285890419564</v>
      </c>
      <c r="D58" s="125">
        <f>compopoinc!O50</f>
        <v>0.1783668182175793</v>
      </c>
      <c r="E58" s="125">
        <f>compopoinc!P50</f>
        <v>4.000604068661634E-2</v>
      </c>
      <c r="F58" s="125">
        <f>compopoinc!Q50</f>
        <v>0</v>
      </c>
      <c r="G58" s="146">
        <f>compopoinc!R50</f>
        <v>9.6557325937502436E-2</v>
      </c>
      <c r="H58" s="125">
        <f>compopoinc!S50</f>
        <v>7.879635537525688E-2</v>
      </c>
      <c r="I58" s="125">
        <f>compopoinc!T50</f>
        <v>1.7760970562245557E-2</v>
      </c>
      <c r="J58" s="125">
        <f>compopoinc!U50</f>
        <v>0</v>
      </c>
      <c r="K58" s="234">
        <f>compopoinc!V50</f>
        <v>6.6268928687705869E-2</v>
      </c>
      <c r="L58" s="125">
        <f>compopoinc!W50</f>
        <v>5.4070351413417671E-2</v>
      </c>
      <c r="M58" s="125">
        <f>compopoinc!X50</f>
        <v>1.2198577274288198E-2</v>
      </c>
      <c r="N58" s="125">
        <f>compopoinc!Y50</f>
        <v>0</v>
      </c>
      <c r="O58" s="239">
        <f>compopoinc!Z50</f>
        <v>3.0506284878284332E-2</v>
      </c>
      <c r="P58" s="125">
        <f>compopoinc!AA50</f>
        <v>2.4883193325921024E-2</v>
      </c>
      <c r="Q58" s="125">
        <f>compopoinc!AB50</f>
        <v>5.6230915523633063E-3</v>
      </c>
      <c r="R58" s="125">
        <f>compopoinc!AC50</f>
        <v>0</v>
      </c>
      <c r="S58" s="146">
        <f>compopoinc!AD50</f>
        <v>1.13657980961656E-2</v>
      </c>
      <c r="T58" s="125">
        <f>compopoinc!AE50</f>
        <v>9.2636737042463019E-3</v>
      </c>
      <c r="U58" s="125">
        <f>compopoinc!AF50</f>
        <v>2.1021243919192973E-3</v>
      </c>
      <c r="V58" s="14">
        <f>compopoinc!AG50</f>
        <v>0</v>
      </c>
      <c r="X58" s="1052"/>
      <c r="Y58" s="1052"/>
    </row>
    <row r="59" spans="1:25">
      <c r="A59" s="148">
        <v>1962</v>
      </c>
      <c r="B59" s="249">
        <v>535.38199999999995</v>
      </c>
      <c r="C59" s="651">
        <f>compopoinc!N51</f>
        <v>0.22478510439395905</v>
      </c>
      <c r="D59" s="147">
        <f>compopoinc!O51</f>
        <v>0.18157314007105047</v>
      </c>
      <c r="E59" s="116">
        <f>compopoinc!P51</f>
        <v>4.3211964322908566E-2</v>
      </c>
      <c r="F59" s="116">
        <f>compopoinc!Q51</f>
        <v>0</v>
      </c>
      <c r="G59" s="146">
        <f>compopoinc!R51</f>
        <v>0.10066854953765869</v>
      </c>
      <c r="H59" s="147">
        <f>compopoinc!S51</f>
        <v>8.1903731639751315E-2</v>
      </c>
      <c r="I59" s="116">
        <f>compopoinc!T51</f>
        <v>1.8764817897907373E-2</v>
      </c>
      <c r="J59" s="116">
        <f>compopoinc!U51</f>
        <v>0</v>
      </c>
      <c r="K59" s="117">
        <f>compopoinc!V51</f>
        <v>7.0959866046905518E-2</v>
      </c>
      <c r="L59" s="116">
        <f>compopoinc!W51</f>
        <v>5.7710559280321615E-2</v>
      </c>
      <c r="M59" s="116">
        <f>compopoinc!X51</f>
        <v>1.3249306766583903E-2</v>
      </c>
      <c r="N59" s="116">
        <f>compopoinc!Y51</f>
        <v>0</v>
      </c>
      <c r="O59" s="117">
        <f>compopoinc!Z51</f>
        <v>3.3264689147472382E-2</v>
      </c>
      <c r="P59" s="116">
        <f>compopoinc!AA51</f>
        <v>2.7039386881653318E-2</v>
      </c>
      <c r="Q59" s="116">
        <f>compopoinc!AB51</f>
        <v>6.2253022658190615E-3</v>
      </c>
      <c r="R59" s="116">
        <f>compopoinc!AC51</f>
        <v>0</v>
      </c>
      <c r="S59" s="146">
        <f>compopoinc!AD51</f>
        <v>1.2551888823509216E-2</v>
      </c>
      <c r="T59" s="147">
        <f>compopoinc!AE51</f>
        <v>1.0193193910989247E-2</v>
      </c>
      <c r="U59" s="147">
        <f>compopoinc!AF51</f>
        <v>2.3586949125199695E-3</v>
      </c>
      <c r="V59" s="14">
        <f>compopoinc!AG51</f>
        <v>0</v>
      </c>
      <c r="X59" s="1052"/>
      <c r="Y59" s="1052"/>
    </row>
    <row r="60" spans="1:25">
      <c r="A60" s="148">
        <v>1963</v>
      </c>
      <c r="B60" s="249">
        <v>566.89599999999996</v>
      </c>
      <c r="C60" s="651">
        <f>compopoinc!N52</f>
        <v>0.22856307774782181</v>
      </c>
      <c r="D60" s="147">
        <f>compopoinc!O52</f>
        <v>0.1855526679832569</v>
      </c>
      <c r="E60" s="116">
        <f>compopoinc!P52</f>
        <v>4.3010409764564911E-2</v>
      </c>
      <c r="F60" s="116">
        <f>compopoinc!Q52</f>
        <v>0</v>
      </c>
      <c r="G60" s="146">
        <f>compopoinc!R52</f>
        <v>0.10268303379416466</v>
      </c>
      <c r="H60" s="147">
        <f>compopoinc!S52</f>
        <v>8.375592018499195E-2</v>
      </c>
      <c r="I60" s="116">
        <f>compopoinc!T52</f>
        <v>1.8927113609172704E-2</v>
      </c>
      <c r="J60" s="116">
        <f>compopoinc!U52</f>
        <v>0</v>
      </c>
      <c r="K60" s="117">
        <f>compopoinc!V52</f>
        <v>7.2653781622648239E-2</v>
      </c>
      <c r="L60" s="116">
        <f>compopoinc!W52</f>
        <v>5.9233486530133578E-2</v>
      </c>
      <c r="M60" s="116">
        <f>compopoinc!X52</f>
        <v>1.3420295092514658E-2</v>
      </c>
      <c r="N60" s="116">
        <f>compopoinc!Y52</f>
        <v>0</v>
      </c>
      <c r="O60" s="117">
        <f>compopoinc!Z52</f>
        <v>3.4531936049461365E-2</v>
      </c>
      <c r="P60" s="116">
        <f>compopoinc!AA52</f>
        <v>2.813533738941076E-2</v>
      </c>
      <c r="Q60" s="116">
        <f>compopoinc!AB52</f>
        <v>6.3965986600506043E-3</v>
      </c>
      <c r="R60" s="116">
        <f>compopoinc!AC52</f>
        <v>0</v>
      </c>
      <c r="S60" s="146">
        <f>compopoinc!AD52</f>
        <v>1.3246563728898764E-2</v>
      </c>
      <c r="T60" s="147">
        <f>compopoinc!AE52</f>
        <v>1.0783549551746079E-2</v>
      </c>
      <c r="U60" s="147">
        <f>compopoinc!AF52</f>
        <v>2.4630141771526852E-3</v>
      </c>
      <c r="V60" s="14">
        <f>compopoinc!AG52</f>
        <v>0</v>
      </c>
      <c r="X60" s="1052"/>
      <c r="Y60" s="1052"/>
    </row>
    <row r="61" spans="1:25">
      <c r="A61" s="148">
        <v>1964</v>
      </c>
      <c r="B61" s="249">
        <v>608.43000000000006</v>
      </c>
      <c r="C61" s="651">
        <f>compopoinc!N53</f>
        <v>0.23235483467578888</v>
      </c>
      <c r="D61" s="147">
        <f>compopoinc!O53</f>
        <v>0.18954390013795971</v>
      </c>
      <c r="E61" s="116">
        <f>compopoinc!P53</f>
        <v>4.2810934537829158E-2</v>
      </c>
      <c r="F61" s="116">
        <f>compopoinc!Q53</f>
        <v>0</v>
      </c>
      <c r="G61" s="146">
        <f>compopoinc!R53</f>
        <v>0.10469751805067062</v>
      </c>
      <c r="H61" s="147">
        <f>compopoinc!S53</f>
        <v>8.5607630565315576E-2</v>
      </c>
      <c r="I61" s="116">
        <f>compopoinc!T53</f>
        <v>1.9089887485355048E-2</v>
      </c>
      <c r="J61" s="116">
        <f>compopoinc!U53</f>
        <v>0</v>
      </c>
      <c r="K61" s="117">
        <f>compopoinc!V53</f>
        <v>7.4349470436573029E-2</v>
      </c>
      <c r="L61" s="116">
        <f>compopoinc!W53</f>
        <v>6.0758189448141625E-2</v>
      </c>
      <c r="M61" s="116">
        <f>compopoinc!X53</f>
        <v>1.3591280988431405E-2</v>
      </c>
      <c r="N61" s="116">
        <f>compopoinc!Y53</f>
        <v>0</v>
      </c>
      <c r="O61" s="117">
        <f>compopoinc!Z53</f>
        <v>3.57973612844944E-2</v>
      </c>
      <c r="P61" s="116">
        <f>compopoinc!AA53</f>
        <v>2.9229426079319078E-2</v>
      </c>
      <c r="Q61" s="116">
        <f>compopoinc!AB53</f>
        <v>6.5679352051753207E-3</v>
      </c>
      <c r="R61" s="116">
        <f>compopoinc!AC53</f>
        <v>0</v>
      </c>
      <c r="S61" s="146">
        <f>compopoinc!AD53</f>
        <v>1.393456757068634E-2</v>
      </c>
      <c r="T61" s="147">
        <f>compopoinc!AE53</f>
        <v>1.1366035923946187E-2</v>
      </c>
      <c r="U61" s="147">
        <f>compopoinc!AF53</f>
        <v>2.5685316467401543E-3</v>
      </c>
      <c r="V61" s="14">
        <f>compopoinc!AG53</f>
        <v>0</v>
      </c>
      <c r="X61" s="1052"/>
      <c r="Y61" s="1052"/>
    </row>
    <row r="62" spans="1:25">
      <c r="A62" s="148">
        <v>1965</v>
      </c>
      <c r="B62" s="249">
        <v>660.30099999999993</v>
      </c>
      <c r="C62" s="651">
        <f>compopoinc!N54</f>
        <v>0.22993386536836624</v>
      </c>
      <c r="D62" s="147">
        <f>compopoinc!O54</f>
        <v>0.18671611006030581</v>
      </c>
      <c r="E62" s="116">
        <f>compopoinc!P54</f>
        <v>4.3217755308060449E-2</v>
      </c>
      <c r="F62" s="116">
        <f>compopoinc!Q54</f>
        <v>7.0926560687464439E-5</v>
      </c>
      <c r="G62" s="146">
        <f>compopoinc!R54</f>
        <v>0.10321642458438873</v>
      </c>
      <c r="H62" s="147">
        <f>compopoinc!S54</f>
        <v>8.4056572923252942E-2</v>
      </c>
      <c r="I62" s="116">
        <f>compopoinc!T54</f>
        <v>1.9159851661135784E-2</v>
      </c>
      <c r="J62" s="116">
        <f>compopoinc!U54</f>
        <v>1.5659701340831002E-5</v>
      </c>
      <c r="K62" s="117">
        <f>compopoinc!V54</f>
        <v>7.3387820273637772E-2</v>
      </c>
      <c r="L62" s="116">
        <f>compopoinc!W54</f>
        <v>5.9745507243976585E-2</v>
      </c>
      <c r="M62" s="116">
        <f>compopoinc!X54</f>
        <v>1.3642313029661185E-2</v>
      </c>
      <c r="N62" s="116">
        <f>compopoinc!Y54</f>
        <v>7.6773955125173019E-6</v>
      </c>
      <c r="O62" s="117">
        <f>compopoinc!Z54</f>
        <v>3.5457136109471321E-2</v>
      </c>
      <c r="P62" s="116">
        <f>compopoinc!AA54</f>
        <v>2.8838072712490909E-2</v>
      </c>
      <c r="Q62" s="116">
        <f>compopoinc!AB54</f>
        <v>6.6190633969804109E-3</v>
      </c>
      <c r="R62" s="116">
        <f>compopoinc!AC54</f>
        <v>1.4908338379884745E-6</v>
      </c>
      <c r="S62" s="146">
        <f>compopoinc!AD54</f>
        <v>1.37713891454041E-2</v>
      </c>
      <c r="T62" s="147">
        <f>compopoinc!AE54</f>
        <v>1.1190505813669174E-2</v>
      </c>
      <c r="U62" s="147">
        <f>compopoinc!AF54</f>
        <v>2.5808833317349277E-3</v>
      </c>
      <c r="V62" s="14">
        <f>compopoinc!AG54</f>
        <v>1.4966214456132053E-7</v>
      </c>
      <c r="X62" s="1052"/>
      <c r="Y62" s="1052"/>
    </row>
    <row r="63" spans="1:25">
      <c r="A63" s="148">
        <v>1966</v>
      </c>
      <c r="B63" s="249">
        <v>719.80799999999965</v>
      </c>
      <c r="C63" s="651">
        <f>compopoinc!N55</f>
        <v>0.22752632200717926</v>
      </c>
      <c r="D63" s="147">
        <f>compopoinc!O55</f>
        <v>0.18390741646487607</v>
      </c>
      <c r="E63" s="116">
        <f>compopoinc!P55</f>
        <v>4.3618905542303181E-2</v>
      </c>
      <c r="F63" s="116">
        <f>compopoinc!Q55</f>
        <v>1.4158983612949427E-4</v>
      </c>
      <c r="G63" s="146">
        <f>compopoinc!R55</f>
        <v>0.10173679143190384</v>
      </c>
      <c r="H63" s="147">
        <f>compopoinc!S55</f>
        <v>8.250783113842125E-2</v>
      </c>
      <c r="I63" s="116">
        <f>compopoinc!T55</f>
        <v>1.9228960293482582E-2</v>
      </c>
      <c r="J63" s="116">
        <f>compopoinc!U55</f>
        <v>3.1279675880526151E-5</v>
      </c>
      <c r="K63" s="117">
        <f>compopoinc!V55</f>
        <v>7.2428196668624878E-2</v>
      </c>
      <c r="L63" s="116">
        <f>compopoinc!W55</f>
        <v>5.8736023513705576E-2</v>
      </c>
      <c r="M63" s="116">
        <f>compopoinc!X55</f>
        <v>1.3692173154919302E-2</v>
      </c>
      <c r="N63" s="116">
        <f>compopoinc!Y55</f>
        <v>1.5328363002813768E-5</v>
      </c>
      <c r="O63" s="117">
        <f>compopoinc!Z55</f>
        <v>3.5116907209157944E-2</v>
      </c>
      <c r="P63" s="116">
        <f>compopoinc!AA55</f>
        <v>2.8447339859245808E-2</v>
      </c>
      <c r="Q63" s="116">
        <f>compopoinc!AB55</f>
        <v>6.6695673499121361E-3</v>
      </c>
      <c r="R63" s="116">
        <f>compopoinc!AC55</f>
        <v>2.9734985434950051E-6</v>
      </c>
      <c r="S63" s="146">
        <f>compopoinc!AD55</f>
        <v>1.3604738749563694E-2</v>
      </c>
      <c r="T63" s="147">
        <f>compopoinc!AE55</f>
        <v>1.1011326951607094E-2</v>
      </c>
      <c r="U63" s="147">
        <f>compopoinc!AF55</f>
        <v>2.5934117979565996E-3</v>
      </c>
      <c r="V63" s="14">
        <f>compopoinc!AG55</f>
        <v>2.9896645892812545E-7</v>
      </c>
      <c r="X63" s="1052"/>
      <c r="Y63" s="1052"/>
    </row>
    <row r="64" spans="1:25">
      <c r="A64" s="148">
        <v>1967</v>
      </c>
      <c r="B64" s="249">
        <v>760.23699999999985</v>
      </c>
      <c r="C64" s="651">
        <f>compopoinc!N56</f>
        <v>0.2175600565969944</v>
      </c>
      <c r="D64" s="147">
        <f>compopoinc!O56</f>
        <v>0.1730365961166993</v>
      </c>
      <c r="E64" s="116">
        <f>compopoinc!P56</f>
        <v>4.4523460480295103E-2</v>
      </c>
      <c r="F64" s="116">
        <f>compopoinc!Q56</f>
        <v>3.5091826110406884E-4</v>
      </c>
      <c r="G64" s="146">
        <f>compopoinc!R56</f>
        <v>9.605623222887516E-2</v>
      </c>
      <c r="H64" s="147">
        <f>compopoinc!S56</f>
        <v>7.665796900248284E-2</v>
      </c>
      <c r="I64" s="116">
        <f>compopoinc!T56</f>
        <v>1.9398263226392324E-2</v>
      </c>
      <c r="J64" s="116">
        <f>compopoinc!U56</f>
        <v>8.2512653600788359E-5</v>
      </c>
      <c r="K64" s="117">
        <f>compopoinc!V56</f>
        <v>6.7678779363632202E-2</v>
      </c>
      <c r="L64" s="116">
        <f>compopoinc!W56</f>
        <v>5.3998288603232802E-2</v>
      </c>
      <c r="M64" s="116">
        <f>compopoinc!X56</f>
        <v>1.3680490760399398E-2</v>
      </c>
      <c r="N64" s="116">
        <f>compopoinc!Y56</f>
        <v>4.2151102261864568E-5</v>
      </c>
      <c r="O64" s="117">
        <f>compopoinc!Z56</f>
        <v>3.1644704751670361E-2</v>
      </c>
      <c r="P64" s="116">
        <f>compopoinc!AA56</f>
        <v>2.5221057949303016E-2</v>
      </c>
      <c r="Q64" s="116">
        <f>compopoinc!AB56</f>
        <v>6.4236468023673443E-3</v>
      </c>
      <c r="R64" s="116">
        <f>compopoinc!AC56</f>
        <v>1.0143519328381639E-5</v>
      </c>
      <c r="S64" s="160">
        <f>compopoinc!AD56</f>
        <v>1.1989247985184193E-2</v>
      </c>
      <c r="T64" s="159">
        <f>compopoinc!AE56</f>
        <v>9.5520709015153513E-3</v>
      </c>
      <c r="U64" s="159">
        <f>compopoinc!AF56</f>
        <v>2.4371770836688418E-3</v>
      </c>
      <c r="V64" s="14">
        <f>compopoinc!AG56</f>
        <v>9.3914669264754897E-7</v>
      </c>
      <c r="X64" s="1052"/>
      <c r="Y64" s="1052"/>
    </row>
    <row r="65" spans="1:25">
      <c r="A65" s="148">
        <v>1968</v>
      </c>
      <c r="B65" s="249">
        <v>831.976</v>
      </c>
      <c r="C65" s="651">
        <f>compopoinc!N57</f>
        <v>0.21133257169276476</v>
      </c>
      <c r="D65" s="147">
        <f>compopoinc!O57</f>
        <v>0.16702785508805623</v>
      </c>
      <c r="E65" s="116">
        <f>compopoinc!P57</f>
        <v>4.4304716604708527E-2</v>
      </c>
      <c r="F65" s="116">
        <f>compopoinc!Q57</f>
        <v>4.4645706373340314E-4</v>
      </c>
      <c r="G65" s="146">
        <f>compopoinc!R57</f>
        <v>9.2759302351623774E-2</v>
      </c>
      <c r="H65" s="147">
        <f>compopoinc!S57</f>
        <v>7.3612389434261433E-2</v>
      </c>
      <c r="I65" s="116">
        <f>compopoinc!T57</f>
        <v>1.9146912917362341E-2</v>
      </c>
      <c r="J65" s="116">
        <f>compopoinc!U57</f>
        <v>1.0192801987130091E-4</v>
      </c>
      <c r="K65" s="117">
        <f>compopoinc!V57</f>
        <v>6.5221778117120266E-2</v>
      </c>
      <c r="L65" s="116">
        <f>compopoinc!W57</f>
        <v>5.1744366996979672E-2</v>
      </c>
      <c r="M65" s="116">
        <f>compopoinc!X57</f>
        <v>1.3477411120140594E-2</v>
      </c>
      <c r="N65" s="116">
        <f>compopoinc!Y57</f>
        <v>5.4213525015419198E-5</v>
      </c>
      <c r="O65" s="117">
        <f>compopoinc!Z57</f>
        <v>3.0623633181676269E-2</v>
      </c>
      <c r="P65" s="116">
        <f>compopoinc!AA57</f>
        <v>2.4259738411050662E-2</v>
      </c>
      <c r="Q65" s="116">
        <f>compopoinc!AB57</f>
        <v>6.363894770625606E-3</v>
      </c>
      <c r="R65" s="116">
        <f>compopoinc!AC57</f>
        <v>1.2062474331088087E-5</v>
      </c>
      <c r="S65" s="160">
        <f>compopoinc!AD57</f>
        <v>1.1767947115004063E-2</v>
      </c>
      <c r="T65" s="159">
        <f>compopoinc!AE57</f>
        <v>9.3209426514502761E-3</v>
      </c>
      <c r="U65" s="159">
        <f>compopoinc!AF57</f>
        <v>2.4470044635537861E-3</v>
      </c>
      <c r="V65" s="14">
        <f>compopoinc!AG57</f>
        <v>1.1491839347916659E-6</v>
      </c>
      <c r="X65" s="1052"/>
      <c r="Y65" s="1052"/>
    </row>
    <row r="66" spans="1:25">
      <c r="A66" s="148">
        <v>1969</v>
      </c>
      <c r="B66" s="249">
        <v>899.43999999999983</v>
      </c>
      <c r="C66" s="651">
        <f>compopoinc!N58</f>
        <v>0.20347883482463658</v>
      </c>
      <c r="D66" s="147">
        <f>compopoinc!O58</f>
        <v>0.16014589329703011</v>
      </c>
      <c r="E66" s="116">
        <f>compopoinc!P58</f>
        <v>4.3332941527606465E-2</v>
      </c>
      <c r="F66" s="116">
        <f>compopoinc!Q58</f>
        <v>5.1465240563084867E-4</v>
      </c>
      <c r="G66" s="146">
        <f>compopoinc!R58</f>
        <v>8.7514247396029532E-2</v>
      </c>
      <c r="H66" s="147">
        <f>compopoinc!S58</f>
        <v>6.9100513350433032E-2</v>
      </c>
      <c r="I66" s="116">
        <f>compopoinc!T58</f>
        <v>1.8413734045596503E-2</v>
      </c>
      <c r="J66" s="116">
        <f>compopoinc!U58</f>
        <v>1.1088496172187923E-4</v>
      </c>
      <c r="K66" s="117">
        <f>compopoinc!V58</f>
        <v>6.1224728589877486E-2</v>
      </c>
      <c r="L66" s="116">
        <f>compopoinc!W58</f>
        <v>4.8330721228856455E-2</v>
      </c>
      <c r="M66" s="116">
        <f>compopoinc!X58</f>
        <v>1.2894007361021032E-2</v>
      </c>
      <c r="N66" s="116">
        <f>compopoinc!Y58</f>
        <v>5.9954363721388961E-5</v>
      </c>
      <c r="O66" s="117">
        <f>compopoinc!Z58</f>
        <v>2.8634155576582998E-2</v>
      </c>
      <c r="P66" s="116">
        <f>compopoinc!AA58</f>
        <v>2.2584845109378821E-2</v>
      </c>
      <c r="Q66" s="116">
        <f>compopoinc!AB58</f>
        <v>6.0493104672041768E-3</v>
      </c>
      <c r="R66" s="116">
        <f>compopoinc!AC58</f>
        <v>1.3563496823120866E-5</v>
      </c>
      <c r="S66" s="160">
        <f>compopoinc!AD58</f>
        <v>1.1131426086649299E-2</v>
      </c>
      <c r="T66" s="159">
        <f>compopoinc!AE58</f>
        <v>8.7752794326443808E-3</v>
      </c>
      <c r="U66" s="159">
        <f>compopoinc!AF58</f>
        <v>2.3561466540049179E-3</v>
      </c>
      <c r="V66" s="20">
        <f>compopoinc!AG58</f>
        <v>1.3408997228828175E-6</v>
      </c>
      <c r="X66" s="1052"/>
      <c r="Y66" s="1052"/>
    </row>
    <row r="67" spans="1:25">
      <c r="A67" s="158">
        <v>1970</v>
      </c>
      <c r="B67" s="250">
        <v>940.22600000000011</v>
      </c>
      <c r="C67" s="653">
        <f>compopoinc!N59</f>
        <v>0.2010189609718509</v>
      </c>
      <c r="D67" s="156">
        <f>compopoinc!O59</f>
        <v>0.1577990236750153</v>
      </c>
      <c r="E67" s="122">
        <f>compopoinc!P59</f>
        <v>4.3219937296835591E-2</v>
      </c>
      <c r="F67" s="122">
        <f>compopoinc!Q59</f>
        <v>5.5883628945465355E-4</v>
      </c>
      <c r="G67" s="157">
        <f>compopoinc!R59</f>
        <v>8.4887352684745565E-2</v>
      </c>
      <c r="H67" s="156">
        <f>compopoinc!S59</f>
        <v>6.6511376787006388E-2</v>
      </c>
      <c r="I67" s="122">
        <f>compopoinc!T59</f>
        <v>1.8375975897739174E-2</v>
      </c>
      <c r="J67" s="122">
        <f>compopoinc!U59</f>
        <v>1.228141559107912E-4</v>
      </c>
      <c r="K67" s="123">
        <f>compopoinc!V59</f>
        <v>5.8714650513138622E-2</v>
      </c>
      <c r="L67" s="122">
        <f>compopoinc!W59</f>
        <v>4.5970673646181431E-2</v>
      </c>
      <c r="M67" s="122">
        <f>compopoinc!X59</f>
        <v>1.2743976866957191E-2</v>
      </c>
      <c r="N67" s="122">
        <f>compopoinc!Y59</f>
        <v>6.3631350455738527E-5</v>
      </c>
      <c r="O67" s="123">
        <f>compopoinc!Z59</f>
        <v>2.6496111517190002E-2</v>
      </c>
      <c r="P67" s="122">
        <f>compopoinc!AA59</f>
        <v>2.0713855301819316E-2</v>
      </c>
      <c r="Q67" s="122">
        <f>compopoinc!AB59</f>
        <v>5.7822562153706878E-3</v>
      </c>
      <c r="R67" s="122">
        <f>compopoinc!AC59</f>
        <v>1.5135147854689367E-5</v>
      </c>
      <c r="S67" s="164">
        <f>compopoinc!AD59</f>
        <v>9.7476362134329975E-3</v>
      </c>
      <c r="T67" s="163">
        <f>compopoinc!AE59</f>
        <v>7.6140846708353431E-3</v>
      </c>
      <c r="U67" s="163">
        <f>compopoinc!AF59</f>
        <v>2.1335515425976543E-3</v>
      </c>
      <c r="V67" s="24">
        <f>compopoinc!AG59</f>
        <v>1.5513678339156672E-6</v>
      </c>
      <c r="X67" s="1052"/>
      <c r="Y67" s="1052"/>
    </row>
    <row r="68" spans="1:25">
      <c r="A68" s="148">
        <v>1971</v>
      </c>
      <c r="B68" s="249">
        <v>1016.8860000000001</v>
      </c>
      <c r="C68" s="651">
        <f>compopoinc!N60</f>
        <v>0.20253739548206795</v>
      </c>
      <c r="D68" s="147">
        <f>compopoinc!O60</f>
        <v>0.15899201957582632</v>
      </c>
      <c r="E68" s="116">
        <f>compopoinc!P60</f>
        <v>4.3545375906241621E-2</v>
      </c>
      <c r="F68" s="116">
        <f>compopoinc!Q60</f>
        <v>5.6018310483921447E-4</v>
      </c>
      <c r="G68" s="146">
        <f>compopoinc!R60</f>
        <v>8.5458639288845006E-2</v>
      </c>
      <c r="H68" s="147">
        <f>compopoinc!S60</f>
        <v>6.6834528075625593E-2</v>
      </c>
      <c r="I68" s="116">
        <f>compopoinc!T60</f>
        <v>1.8624111213219417E-2</v>
      </c>
      <c r="J68" s="116">
        <f>compopoinc!U60</f>
        <v>1.2574455528596587E-4</v>
      </c>
      <c r="K68" s="117">
        <f>compopoinc!V60</f>
        <v>5.9083960004500113E-2</v>
      </c>
      <c r="L68" s="116">
        <f>compopoinc!W60</f>
        <v>4.6148999116086026E-2</v>
      </c>
      <c r="M68" s="116">
        <f>compopoinc!X60</f>
        <v>1.2934960888414089E-2</v>
      </c>
      <c r="N68" s="116">
        <f>compopoinc!Y60</f>
        <v>6.5596268550874992E-5</v>
      </c>
      <c r="O68" s="117">
        <f>compopoinc!Z60</f>
        <v>2.6580330242722994E-2</v>
      </c>
      <c r="P68" s="116">
        <f>compopoinc!AA60</f>
        <v>2.0727872215061196E-2</v>
      </c>
      <c r="Q68" s="116">
        <f>compopoinc!AB60</f>
        <v>5.8524580276617987E-3</v>
      </c>
      <c r="R68" s="116">
        <f>compopoinc!AC60</f>
        <v>1.5659362231876601E-5</v>
      </c>
      <c r="S68" s="160">
        <f>compopoinc!AD60</f>
        <v>9.6411885897396132E-3</v>
      </c>
      <c r="T68" s="159">
        <f>compopoinc!AE60</f>
        <v>7.5087440094066139E-3</v>
      </c>
      <c r="U68" s="159">
        <f>compopoinc!AF60</f>
        <v>2.1324445803329998E-3</v>
      </c>
      <c r="V68" s="14">
        <f>compopoinc!AG60</f>
        <v>1.5627805573599441E-6</v>
      </c>
      <c r="X68" s="1052"/>
      <c r="Y68" s="1052"/>
    </row>
    <row r="69" spans="1:25">
      <c r="A69" s="148">
        <v>1972</v>
      </c>
      <c r="B69" s="249">
        <v>1122.806</v>
      </c>
      <c r="C69" s="651">
        <f>compopoinc!N61</f>
        <v>0.20531547266364214</v>
      </c>
      <c r="D69" s="147">
        <f>compopoinc!O61</f>
        <v>0.16224130873933662</v>
      </c>
      <c r="E69" s="116">
        <f>compopoinc!P61</f>
        <v>4.307416392430552E-2</v>
      </c>
      <c r="F69" s="116">
        <f>compopoinc!Q61</f>
        <v>5.9820190058989793E-4</v>
      </c>
      <c r="G69" s="146">
        <f>compopoinc!R61</f>
        <v>8.6487888178453431E-2</v>
      </c>
      <c r="H69" s="147">
        <f>compopoinc!S61</f>
        <v>6.810160224572516E-2</v>
      </c>
      <c r="I69" s="116">
        <f>compopoinc!T61</f>
        <v>1.8386285932728268E-2</v>
      </c>
      <c r="J69" s="116">
        <f>compopoinc!U61</f>
        <v>1.2775061926431088E-4</v>
      </c>
      <c r="K69" s="117">
        <f>compopoinc!V61</f>
        <v>5.978829017476528E-2</v>
      </c>
      <c r="L69" s="116">
        <f>compopoinc!W61</f>
        <v>4.7019996305842651E-2</v>
      </c>
      <c r="M69" s="116">
        <f>compopoinc!X61</f>
        <v>1.2768293868922627E-2</v>
      </c>
      <c r="N69" s="116">
        <f>compopoinc!Y61</f>
        <v>6.7948461951050025E-5</v>
      </c>
      <c r="O69" s="117">
        <f>compopoinc!Z61</f>
        <v>2.6808545523635985E-2</v>
      </c>
      <c r="P69" s="116">
        <f>compopoinc!AA61</f>
        <v>2.1058110054736651E-2</v>
      </c>
      <c r="Q69" s="116">
        <f>compopoinc!AB61</f>
        <v>5.7504354688993351E-3</v>
      </c>
      <c r="R69" s="116">
        <f>compopoinc!AC61</f>
        <v>1.5318084342073671E-5</v>
      </c>
      <c r="S69" s="160">
        <f>compopoinc!AD61</f>
        <v>9.5900582200556528E-3</v>
      </c>
      <c r="T69" s="159">
        <f>compopoinc!AE61</f>
        <v>7.5233368228044906E-3</v>
      </c>
      <c r="U69" s="159">
        <f>compopoinc!AF61</f>
        <v>2.0667213972511622E-3</v>
      </c>
      <c r="V69" s="14">
        <f>compopoinc!AG61</f>
        <v>1.5332608821306226E-6</v>
      </c>
      <c r="X69" s="1052"/>
      <c r="Y69" s="1052"/>
    </row>
    <row r="70" spans="1:25">
      <c r="A70" s="148">
        <v>1973</v>
      </c>
      <c r="B70" s="249">
        <v>1256.982</v>
      </c>
      <c r="C70" s="651">
        <f>compopoinc!N62</f>
        <v>0.20624622751802235</v>
      </c>
      <c r="D70" s="147">
        <f>compopoinc!O62</f>
        <v>0.16411164939936534</v>
      </c>
      <c r="E70" s="116">
        <f>compopoinc!P62</f>
        <v>4.2134578118657021E-2</v>
      </c>
      <c r="F70" s="116">
        <f>compopoinc!Q62</f>
        <v>6.2701963304965082E-4</v>
      </c>
      <c r="G70" s="146">
        <f>compopoinc!R62</f>
        <v>8.6489023362901207E-2</v>
      </c>
      <c r="H70" s="147">
        <f>compopoinc!S62</f>
        <v>6.858790209409675E-2</v>
      </c>
      <c r="I70" s="116">
        <f>compopoinc!T62</f>
        <v>1.7901121268804457E-2</v>
      </c>
      <c r="J70" s="116">
        <f>compopoinc!U62</f>
        <v>1.3662267278239664E-4</v>
      </c>
      <c r="K70" s="117">
        <f>compopoinc!V62</f>
        <v>5.9553526282797975E-2</v>
      </c>
      <c r="L70" s="116">
        <f>compopoinc!W62</f>
        <v>4.71824075467401E-2</v>
      </c>
      <c r="M70" s="116">
        <f>compopoinc!X62</f>
        <v>1.2371118736057876E-2</v>
      </c>
      <c r="N70" s="116">
        <f>compopoinc!Y62</f>
        <v>7.1791471529671961E-5</v>
      </c>
      <c r="O70" s="117">
        <f>compopoinc!Z62</f>
        <v>2.6221898051289827E-2</v>
      </c>
      <c r="P70" s="116">
        <f>compopoinc!AA62</f>
        <v>2.0755960005046439E-2</v>
      </c>
      <c r="Q70" s="116">
        <f>compopoinc!AB62</f>
        <v>5.4659380462433885E-3</v>
      </c>
      <c r="R70" s="116">
        <f>compopoinc!AC62</f>
        <v>1.5245846574070601E-5</v>
      </c>
      <c r="S70" s="160">
        <f>compopoinc!AD62</f>
        <v>8.9392793843217078E-3</v>
      </c>
      <c r="T70" s="159">
        <f>compopoinc!AE62</f>
        <v>7.0680584089010262E-3</v>
      </c>
      <c r="U70" s="159">
        <f>compopoinc!AF62</f>
        <v>1.871220975420682E-3</v>
      </c>
      <c r="V70" s="14">
        <f>compopoinc!AG62</f>
        <v>1.6368192673244865E-6</v>
      </c>
      <c r="X70" s="1052"/>
      <c r="Y70" s="1052"/>
    </row>
    <row r="71" spans="1:25">
      <c r="A71" s="148">
        <v>1974</v>
      </c>
      <c r="B71" s="249">
        <v>1350.9639999999997</v>
      </c>
      <c r="C71" s="651">
        <f>compopoinc!N63</f>
        <v>0.20206739765785642</v>
      </c>
      <c r="D71" s="147">
        <f>compopoinc!O63</f>
        <v>0.15974907341891387</v>
      </c>
      <c r="E71" s="116">
        <f>compopoinc!P63</f>
        <v>4.2318324238942537E-2</v>
      </c>
      <c r="F71" s="116">
        <f>compopoinc!Q63</f>
        <v>7.1533887546689065E-4</v>
      </c>
      <c r="G71" s="146">
        <f>compopoinc!R63</f>
        <v>8.4209321462935804E-2</v>
      </c>
      <c r="H71" s="147">
        <f>compopoinc!S63</f>
        <v>6.634840884804373E-2</v>
      </c>
      <c r="I71" s="116">
        <f>compopoinc!T63</f>
        <v>1.7860912614892071E-2</v>
      </c>
      <c r="J71" s="116">
        <f>compopoinc!U63</f>
        <v>1.5531722944123083E-4</v>
      </c>
      <c r="K71" s="117">
        <f>compopoinc!V63</f>
        <v>5.7820912435772698E-2</v>
      </c>
      <c r="L71" s="116">
        <f>compopoinc!W63</f>
        <v>4.5512192529679293E-2</v>
      </c>
      <c r="M71" s="116">
        <f>compopoinc!X63</f>
        <v>1.2308719906093404E-2</v>
      </c>
      <c r="N71" s="116">
        <f>compopoinc!Y63</f>
        <v>7.9934077864019564E-5</v>
      </c>
      <c r="O71" s="117">
        <f>compopoinc!Z63</f>
        <v>2.5296212789214678E-2</v>
      </c>
      <c r="P71" s="116">
        <f>compopoinc!AA63</f>
        <v>1.9891523840000924E-2</v>
      </c>
      <c r="Q71" s="116">
        <f>compopoinc!AB63</f>
        <v>5.4046889492137557E-3</v>
      </c>
      <c r="R71" s="116">
        <f>compopoinc!AC63</f>
        <v>1.7469122700809641E-5</v>
      </c>
      <c r="S71" s="160">
        <f>compopoinc!AD63</f>
        <v>8.4111136736737535E-3</v>
      </c>
      <c r="T71" s="159">
        <f>compopoinc!AE63</f>
        <v>6.6131952953109698E-3</v>
      </c>
      <c r="U71" s="159">
        <f>compopoinc!AF63</f>
        <v>1.7979183783627837E-3</v>
      </c>
      <c r="V71" s="14">
        <f>compopoinc!AG63</f>
        <v>1.8469342371937885E-6</v>
      </c>
      <c r="X71" s="1052"/>
      <c r="Y71" s="1052"/>
    </row>
    <row r="72" spans="1:25">
      <c r="A72" s="148">
        <v>1975</v>
      </c>
      <c r="B72" s="249">
        <v>1451.3589999999995</v>
      </c>
      <c r="C72" s="651">
        <f>compopoinc!N64</f>
        <v>0.20195431824123489</v>
      </c>
      <c r="D72" s="147">
        <f>compopoinc!O64</f>
        <v>0.15886054782337722</v>
      </c>
      <c r="E72" s="116">
        <f>compopoinc!P64</f>
        <v>4.3093770417857655E-2</v>
      </c>
      <c r="F72" s="116">
        <f>compopoinc!Q64</f>
        <v>8.2965534332648052E-4</v>
      </c>
      <c r="G72" s="146">
        <f>compopoinc!R64</f>
        <v>8.4134438639836162E-2</v>
      </c>
      <c r="H72" s="147">
        <f>compopoinc!S64</f>
        <v>6.5911001277388845E-2</v>
      </c>
      <c r="I72" s="116">
        <f>compopoinc!T64</f>
        <v>1.8223437362447317E-2</v>
      </c>
      <c r="J72" s="116">
        <f>compopoinc!U64</f>
        <v>1.7042797353760688E-4</v>
      </c>
      <c r="K72" s="117">
        <f>compopoinc!V64</f>
        <v>5.7823243547261427E-2</v>
      </c>
      <c r="L72" s="116">
        <f>compopoinc!W64</f>
        <v>4.5239787316526253E-2</v>
      </c>
      <c r="M72" s="116">
        <f>compopoinc!X64</f>
        <v>1.258345623073517E-2</v>
      </c>
      <c r="N72" s="116">
        <f>compopoinc!Y64</f>
        <v>8.9013880958266293E-5</v>
      </c>
      <c r="O72" s="117">
        <f>compopoinc!Z64</f>
        <v>2.546082661966409E-2</v>
      </c>
      <c r="P72" s="116">
        <f>compopoinc!AA64</f>
        <v>1.9910492266566469E-2</v>
      </c>
      <c r="Q72" s="116">
        <f>compopoinc!AB64</f>
        <v>5.5503343530976211E-3</v>
      </c>
      <c r="R72" s="116">
        <f>compopoinc!AC64</f>
        <v>1.9873953610050653E-5</v>
      </c>
      <c r="S72" s="160">
        <f>compopoinc!AD64</f>
        <v>8.6401422828998875E-3</v>
      </c>
      <c r="T72" s="159">
        <f>compopoinc!AE64</f>
        <v>6.7635627642192893E-3</v>
      </c>
      <c r="U72" s="159">
        <f>compopoinc!AF64</f>
        <v>1.876579518680598E-3</v>
      </c>
      <c r="V72" s="14">
        <f>compopoinc!AG64</f>
        <v>2.0623570587718137E-6</v>
      </c>
      <c r="X72" s="1052"/>
      <c r="Y72" s="1052"/>
    </row>
    <row r="73" spans="1:25">
      <c r="A73" s="148">
        <v>1976</v>
      </c>
      <c r="B73" s="249">
        <v>1614.8739999999993</v>
      </c>
      <c r="C73" s="651">
        <f>compopoinc!N65</f>
        <v>0.20169138862588909</v>
      </c>
      <c r="D73" s="147">
        <f>compopoinc!O65</f>
        <v>0.15971534709392898</v>
      </c>
      <c r="E73" s="116">
        <f>compopoinc!P65</f>
        <v>4.1976041531960114E-2</v>
      </c>
      <c r="F73" s="116">
        <f>compopoinc!Q65</f>
        <v>9.0057105509329979E-4</v>
      </c>
      <c r="G73" s="146">
        <f>compopoinc!R65</f>
        <v>8.3880229295779429E-2</v>
      </c>
      <c r="H73" s="147">
        <f>compopoinc!S65</f>
        <v>6.6135457819943261E-2</v>
      </c>
      <c r="I73" s="116">
        <f>compopoinc!T65</f>
        <v>1.7744771475836162E-2</v>
      </c>
      <c r="J73" s="116">
        <f>compopoinc!U65</f>
        <v>1.8291380096213038E-4</v>
      </c>
      <c r="K73" s="117">
        <f>compopoinc!V65</f>
        <v>5.7658814591363239E-2</v>
      </c>
      <c r="L73" s="116">
        <f>compopoinc!W65</f>
        <v>4.5407091685274362E-2</v>
      </c>
      <c r="M73" s="116">
        <f>compopoinc!X65</f>
        <v>1.2251722906088877E-2</v>
      </c>
      <c r="N73" s="116">
        <f>compopoinc!Y65</f>
        <v>9.5981897647838088E-5</v>
      </c>
      <c r="O73" s="117">
        <f>compopoinc!Z65</f>
        <v>2.5365717805723165E-2</v>
      </c>
      <c r="P73" s="116">
        <f>compopoinc!AA65</f>
        <v>1.9959943481057382E-2</v>
      </c>
      <c r="Q73" s="116">
        <f>compopoinc!AB65</f>
        <v>5.4057743246657842E-3</v>
      </c>
      <c r="R73" s="116">
        <f>compopoinc!AC65</f>
        <v>2.1464713951431005E-5</v>
      </c>
      <c r="S73" s="160">
        <f>compopoinc!AD65</f>
        <v>8.7293621931365806E-3</v>
      </c>
      <c r="T73" s="159">
        <f>compopoinc!AE65</f>
        <v>6.8644148150455104E-3</v>
      </c>
      <c r="U73" s="159">
        <f>compopoinc!AF65</f>
        <v>1.86494737809107E-3</v>
      </c>
      <c r="V73" s="14">
        <f>compopoinc!AG65</f>
        <v>2.2271090237837181E-6</v>
      </c>
      <c r="X73" s="1052"/>
      <c r="Y73" s="1052"/>
    </row>
    <row r="74" spans="1:25">
      <c r="A74" s="148">
        <v>1977</v>
      </c>
      <c r="B74" s="249">
        <v>1798.7200000000007</v>
      </c>
      <c r="C74" s="651">
        <f>compopoinc!N66</f>
        <v>0.20495260122890002</v>
      </c>
      <c r="D74" s="147">
        <f>compopoinc!O66</f>
        <v>0.16345508104225051</v>
      </c>
      <c r="E74" s="116">
        <f>compopoinc!P66</f>
        <v>4.1497520186649504E-2</v>
      </c>
      <c r="F74" s="116">
        <f>compopoinc!Q66</f>
        <v>9.6192054445329669E-4</v>
      </c>
      <c r="G74" s="146">
        <f>compopoinc!R66</f>
        <v>8.5985069722307017E-2</v>
      </c>
      <c r="H74" s="147">
        <f>compopoinc!S66</f>
        <v>6.8326856455119447E-2</v>
      </c>
      <c r="I74" s="116">
        <f>compopoinc!T66</f>
        <v>1.7658213267187573E-2</v>
      </c>
      <c r="J74" s="116">
        <f>compopoinc!U66</f>
        <v>1.9003908921812825E-4</v>
      </c>
      <c r="K74" s="117">
        <f>compopoinc!V66</f>
        <v>5.9445033024299931E-2</v>
      </c>
      <c r="L74" s="116">
        <f>compopoinc!W66</f>
        <v>4.7193278775298504E-2</v>
      </c>
      <c r="M74" s="116">
        <f>compopoinc!X66</f>
        <v>1.2251754249001429E-2</v>
      </c>
      <c r="N74" s="116">
        <f>compopoinc!Y66</f>
        <v>9.8147054335242964E-5</v>
      </c>
      <c r="O74" s="117">
        <f>compopoinc!Z66</f>
        <v>2.6476921537841314E-2</v>
      </c>
      <c r="P74" s="116">
        <f>compopoinc!AA66</f>
        <v>2.0999414388947667E-2</v>
      </c>
      <c r="Q74" s="116">
        <f>compopoinc!AB66</f>
        <v>5.4775071488936469E-3</v>
      </c>
      <c r="R74" s="116">
        <f>compopoinc!AC66</f>
        <v>2.2065985419869449E-5</v>
      </c>
      <c r="S74" s="160">
        <f>compopoinc!AD66</f>
        <v>9.2210635271889885E-3</v>
      </c>
      <c r="T74" s="159">
        <f>compopoinc!AE66</f>
        <v>7.3051100829765615E-3</v>
      </c>
      <c r="U74" s="159">
        <f>compopoinc!AF66</f>
        <v>1.9159534442124272E-3</v>
      </c>
      <c r="V74" s="14">
        <f>compopoinc!AG66</f>
        <v>2.2968748943030317E-6</v>
      </c>
      <c r="X74" s="1052"/>
      <c r="Y74" s="1052"/>
    </row>
    <row r="75" spans="1:25">
      <c r="A75" s="148">
        <v>1978</v>
      </c>
      <c r="B75" s="249">
        <v>2029.5529999999997</v>
      </c>
      <c r="C75" s="651">
        <f>compopoinc!N67</f>
        <v>0.20744801402954938</v>
      </c>
      <c r="D75" s="147">
        <f>compopoinc!O67</f>
        <v>0.16671316847523343</v>
      </c>
      <c r="E75" s="116">
        <f>compopoinc!P67</f>
        <v>4.0734845554315939E-2</v>
      </c>
      <c r="F75" s="116">
        <f>compopoinc!Q67</f>
        <v>9.7323847058111159E-4</v>
      </c>
      <c r="G75" s="146">
        <f>compopoinc!R67</f>
        <v>8.8024218939337207E-2</v>
      </c>
      <c r="H75" s="147">
        <f>compopoinc!S67</f>
        <v>7.0494677041693779E-2</v>
      </c>
      <c r="I75" s="116">
        <f>compopoinc!T67</f>
        <v>1.7529541897643428E-2</v>
      </c>
      <c r="J75" s="116">
        <f>compopoinc!U67</f>
        <v>1.8691693509322971E-4</v>
      </c>
      <c r="K75" s="117">
        <f>compopoinc!V67</f>
        <v>6.1419915917155343E-2</v>
      </c>
      <c r="L75" s="116">
        <f>compopoinc!W67</f>
        <v>4.9142071080681235E-2</v>
      </c>
      <c r="M75" s="116">
        <f>compopoinc!X67</f>
        <v>1.2277844836474105E-2</v>
      </c>
      <c r="N75" s="116">
        <f>compopoinc!Y67</f>
        <v>9.8719141802434013E-5</v>
      </c>
      <c r="O75" s="117">
        <f>compopoinc!Z67</f>
        <v>2.7970619971385835E-2</v>
      </c>
      <c r="P75" s="116">
        <f>compopoinc!AA67</f>
        <v>2.2357789839376564E-2</v>
      </c>
      <c r="Q75" s="116">
        <f>compopoinc!AB67</f>
        <v>5.6128301320092725E-3</v>
      </c>
      <c r="R75" s="116">
        <f>compopoinc!AC67</f>
        <v>2.1837190450513441E-5</v>
      </c>
      <c r="S75" s="160">
        <f>compopoinc!AD67</f>
        <v>9.9484102267082264E-3</v>
      </c>
      <c r="T75" s="159">
        <f>compopoinc!AE67</f>
        <v>7.9438594067556684E-3</v>
      </c>
      <c r="U75" s="159">
        <f>compopoinc!AF67</f>
        <v>2.004550819952558E-3</v>
      </c>
      <c r="V75" s="14">
        <f>compopoinc!AG67</f>
        <v>2.3628233625495862E-6</v>
      </c>
      <c r="X75" s="1052"/>
      <c r="Y75" s="1052"/>
    </row>
    <row r="76" spans="1:25">
      <c r="A76" s="152">
        <v>1979</v>
      </c>
      <c r="B76" s="251">
        <v>2247.9609999999993</v>
      </c>
      <c r="C76" s="652">
        <f>compopoinc!N68</f>
        <v>0.21015554666519165</v>
      </c>
      <c r="D76" s="151">
        <f>compopoinc!O68</f>
        <v>0.16969793120720617</v>
      </c>
      <c r="E76" s="119">
        <f>compopoinc!P68</f>
        <v>4.0457615457985478E-2</v>
      </c>
      <c r="F76" s="119">
        <f>compopoinc!Q68</f>
        <v>1.0182059027197016E-3</v>
      </c>
      <c r="G76" s="150">
        <f>compopoinc!R68</f>
        <v>9.1394543647766113E-2</v>
      </c>
      <c r="H76" s="151">
        <f>compopoinc!S68</f>
        <v>7.3538265075346568E-2</v>
      </c>
      <c r="I76" s="119">
        <f>compopoinc!T68</f>
        <v>1.7856278572419546E-2</v>
      </c>
      <c r="J76" s="119">
        <f>compopoinc!U68</f>
        <v>1.8815368138597326E-4</v>
      </c>
      <c r="K76" s="120">
        <f>compopoinc!V68</f>
        <v>6.4811594784259796E-2</v>
      </c>
      <c r="L76" s="119">
        <f>compopoinc!W68</f>
        <v>5.2092585390342117E-2</v>
      </c>
      <c r="M76" s="119">
        <f>compopoinc!X68</f>
        <v>1.2719009393917683E-2</v>
      </c>
      <c r="N76" s="119">
        <f>compopoinc!Y68</f>
        <v>1.0222955674289364E-4</v>
      </c>
      <c r="O76" s="120">
        <f>compopoinc!Z68</f>
        <v>3.0888371169567108E-2</v>
      </c>
      <c r="P76" s="119">
        <f>compopoinc!AA68</f>
        <v>2.4799686472750694E-2</v>
      </c>
      <c r="Q76" s="119">
        <f>compopoinc!AB68</f>
        <v>6.0886846968164149E-3</v>
      </c>
      <c r="R76" s="119">
        <f>compopoinc!AC68</f>
        <v>2.1761934900416862E-5</v>
      </c>
      <c r="S76" s="162">
        <f>compopoinc!AD68</f>
        <v>1.168143842369318E-2</v>
      </c>
      <c r="T76" s="161">
        <f>compopoinc!AE68</f>
        <v>9.3663346814584301E-3</v>
      </c>
      <c r="U76" s="161">
        <f>compopoinc!AF68</f>
        <v>2.31510374223475E-3</v>
      </c>
      <c r="V76" s="20">
        <f>compopoinc!AG68</f>
        <v>2.397000602970687E-6</v>
      </c>
      <c r="X76" s="1052"/>
      <c r="Y76" s="1052"/>
    </row>
    <row r="77" spans="1:25">
      <c r="A77" s="148">
        <v>1980</v>
      </c>
      <c r="B77" s="249">
        <v>2426.4540000000002</v>
      </c>
      <c r="C77" s="651">
        <f>compopoinc!N69</f>
        <v>0.20167680084705353</v>
      </c>
      <c r="D77" s="147">
        <f>compopoinc!O69</f>
        <v>0.16118935325341138</v>
      </c>
      <c r="E77" s="116">
        <f>compopoinc!P69</f>
        <v>4.0487447593642138E-2</v>
      </c>
      <c r="F77" s="116">
        <f>compopoinc!Q69</f>
        <v>1.1507810088509445E-3</v>
      </c>
      <c r="G77" s="146">
        <f>compopoinc!R69</f>
        <v>8.5684642195701599E-2</v>
      </c>
      <c r="H77" s="147">
        <f>compopoinc!S69</f>
        <v>6.8281977766776608E-2</v>
      </c>
      <c r="I77" s="116">
        <f>compopoinc!T69</f>
        <v>1.7402664428924988E-2</v>
      </c>
      <c r="J77" s="116">
        <f>compopoinc!U69</f>
        <v>2.1238558023734192E-4</v>
      </c>
      <c r="K77" s="117">
        <f>compopoinc!V69</f>
        <v>6.0164827853441238E-2</v>
      </c>
      <c r="L77" s="116">
        <f>compopoinc!W69</f>
        <v>4.7885730817185515E-2</v>
      </c>
      <c r="M77" s="116">
        <f>compopoinc!X69</f>
        <v>1.227909703625572E-2</v>
      </c>
      <c r="N77" s="116">
        <f>compopoinc!Y69</f>
        <v>1.0534439950632242E-4</v>
      </c>
      <c r="O77" s="117">
        <f>compopoinc!Z69</f>
        <v>2.7645653113722801E-2</v>
      </c>
      <c r="P77" s="116">
        <f>compopoinc!AA69</f>
        <v>2.1961894358631988E-2</v>
      </c>
      <c r="Q77" s="116">
        <f>compopoinc!AB69</f>
        <v>5.6837587550908134E-3</v>
      </c>
      <c r="R77" s="116">
        <f>compopoinc!AC69</f>
        <v>2.1230248923703656E-5</v>
      </c>
      <c r="S77" s="160">
        <f>compopoinc!AD69</f>
        <v>9.6682058647274971E-3</v>
      </c>
      <c r="T77" s="159">
        <f>compopoinc!AE69</f>
        <v>7.6692905513578375E-3</v>
      </c>
      <c r="U77" s="159">
        <f>compopoinc!AF69</f>
        <v>1.9989153133696596E-3</v>
      </c>
      <c r="V77" s="24">
        <f>compopoinc!AG69</f>
        <v>2.4671467730063678E-6</v>
      </c>
      <c r="X77" s="1052"/>
      <c r="Y77" s="1052"/>
    </row>
    <row r="78" spans="1:25">
      <c r="A78" s="148">
        <v>1981</v>
      </c>
      <c r="B78" s="249">
        <v>2721.6990000000001</v>
      </c>
      <c r="C78" s="651">
        <f>compopoinc!N70</f>
        <v>0.21083419024944305</v>
      </c>
      <c r="D78" s="147">
        <f>compopoinc!O70</f>
        <v>0.16882430691446063</v>
      </c>
      <c r="E78" s="116">
        <f>compopoinc!P70</f>
        <v>4.2009883334982422E-2</v>
      </c>
      <c r="F78" s="116">
        <f>compopoinc!Q70</f>
        <v>1.3285110449350439E-3</v>
      </c>
      <c r="G78" s="146">
        <f>compopoinc!R70</f>
        <v>9.2760540544986725E-2</v>
      </c>
      <c r="H78" s="147">
        <f>compopoinc!S70</f>
        <v>7.4025659647482062E-2</v>
      </c>
      <c r="I78" s="116">
        <f>compopoinc!T70</f>
        <v>1.873488089750467E-2</v>
      </c>
      <c r="J78" s="116">
        <f>compopoinc!U70</f>
        <v>2.2498450976082219E-4</v>
      </c>
      <c r="K78" s="117">
        <f>compopoinc!V70</f>
        <v>6.6362939774990082E-2</v>
      </c>
      <c r="L78" s="116">
        <f>compopoinc!W70</f>
        <v>5.290346047700295E-2</v>
      </c>
      <c r="M78" s="116">
        <f>compopoinc!X70</f>
        <v>1.3459479297987128E-2</v>
      </c>
      <c r="N78" s="116">
        <f>compopoinc!Y70</f>
        <v>1.1149139115927402E-4</v>
      </c>
      <c r="O78" s="117">
        <f>compopoinc!Z70</f>
        <v>3.1754404306411743E-2</v>
      </c>
      <c r="P78" s="116">
        <f>compopoinc!AA70</f>
        <v>2.5275752323065045E-2</v>
      </c>
      <c r="Q78" s="116">
        <f>compopoinc!AB70</f>
        <v>6.4786519833466994E-3</v>
      </c>
      <c r="R78" s="116">
        <f>compopoinc!AC70</f>
        <v>2.46743125741379E-5</v>
      </c>
      <c r="S78" s="160">
        <f>compopoinc!AD70</f>
        <v>1.1536963284015656E-2</v>
      </c>
      <c r="T78" s="159">
        <f>compopoinc!AE70</f>
        <v>9.1604722799900479E-3</v>
      </c>
      <c r="U78" s="159">
        <f>compopoinc!AF70</f>
        <v>2.3764910040256068E-3</v>
      </c>
      <c r="V78" s="14">
        <f>compopoinc!AG70</f>
        <v>2.4753296900702573E-6</v>
      </c>
      <c r="X78" s="1052"/>
      <c r="Y78" s="1052"/>
    </row>
    <row r="79" spans="1:25">
      <c r="A79" s="148">
        <v>1982</v>
      </c>
      <c r="B79" s="249">
        <v>2840.1039999999994</v>
      </c>
      <c r="C79" s="651">
        <f>compopoinc!N71</f>
        <v>0.21297821402549744</v>
      </c>
      <c r="D79" s="147">
        <f>compopoinc!O71</f>
        <v>0.16860011426518143</v>
      </c>
      <c r="E79" s="116">
        <f>compopoinc!P71</f>
        <v>4.4378099760316016E-2</v>
      </c>
      <c r="F79" s="116">
        <f>compopoinc!Q71</f>
        <v>1.5592556224437663E-3</v>
      </c>
      <c r="G79" s="146">
        <f>compopoinc!R71</f>
        <v>9.415377676486969E-2</v>
      </c>
      <c r="H79" s="147">
        <f>compopoinc!S71</f>
        <v>7.4280242457554796E-2</v>
      </c>
      <c r="I79" s="116">
        <f>compopoinc!T71</f>
        <v>1.9873534307314891E-2</v>
      </c>
      <c r="J79" s="116">
        <f>compopoinc!U71</f>
        <v>2.7045012016701435E-4</v>
      </c>
      <c r="K79" s="117">
        <f>compopoinc!V71</f>
        <v>6.7910440266132355E-2</v>
      </c>
      <c r="L79" s="116">
        <f>compopoinc!W71</f>
        <v>5.3478384017399419E-2</v>
      </c>
      <c r="M79" s="116">
        <f>compopoinc!X71</f>
        <v>1.4432056248732937E-2</v>
      </c>
      <c r="N79" s="116">
        <f>compopoinc!Y71</f>
        <v>1.282528982950026E-4</v>
      </c>
      <c r="O79" s="117">
        <f>compopoinc!Z71</f>
        <v>3.3213101327419281E-2</v>
      </c>
      <c r="P79" s="116">
        <f>compopoinc!AA71</f>
        <v>2.6097910120348414E-2</v>
      </c>
      <c r="Q79" s="116">
        <f>compopoinc!AB71</f>
        <v>7.1151912070708673E-3</v>
      </c>
      <c r="R79" s="116">
        <f>compopoinc!AC71</f>
        <v>2.6481344176121047E-5</v>
      </c>
      <c r="S79" s="146">
        <f>compopoinc!AD71</f>
        <v>1.2412231415510178E-2</v>
      </c>
      <c r="T79" s="147">
        <f>compopoinc!AE71</f>
        <v>9.801575954889178E-3</v>
      </c>
      <c r="U79" s="147">
        <f>compopoinc!AF71</f>
        <v>2.6106554606209987E-3</v>
      </c>
      <c r="V79" s="14">
        <f>compopoinc!AG71</f>
        <v>2.812312492567879E-6</v>
      </c>
      <c r="X79" s="1052"/>
      <c r="Y79" s="1052"/>
    </row>
    <row r="80" spans="1:25">
      <c r="A80" s="148">
        <v>1983</v>
      </c>
      <c r="B80" s="249">
        <v>3060.1639999999989</v>
      </c>
      <c r="C80" s="651">
        <f>compopoinc!N72</f>
        <v>0.2180924117565155</v>
      </c>
      <c r="D80" s="147">
        <f>compopoinc!O72</f>
        <v>0.17256566347307592</v>
      </c>
      <c r="E80" s="116">
        <f>compopoinc!P72</f>
        <v>4.5526748283439583E-2</v>
      </c>
      <c r="F80" s="116">
        <f>compopoinc!Q72</f>
        <v>1.6789417989782562E-3</v>
      </c>
      <c r="G80" s="146">
        <f>compopoinc!R72</f>
        <v>9.7093850374221802E-2</v>
      </c>
      <c r="H80" s="147">
        <f>compopoinc!S72</f>
        <v>7.665877565025149E-2</v>
      </c>
      <c r="I80" s="116">
        <f>compopoinc!T72</f>
        <v>2.0435074723970312E-2</v>
      </c>
      <c r="J80" s="116">
        <f>compopoinc!U72</f>
        <v>2.941319881824329E-4</v>
      </c>
      <c r="K80" s="117">
        <f>compopoinc!V72</f>
        <v>6.979428231716156E-2</v>
      </c>
      <c r="L80" s="116">
        <f>compopoinc!W72</f>
        <v>5.5075865997502346E-2</v>
      </c>
      <c r="M80" s="116">
        <f>compopoinc!X72</f>
        <v>1.4718416319659216E-2</v>
      </c>
      <c r="N80" s="116">
        <f>compopoinc!Y72</f>
        <v>1.3724276839933712E-4</v>
      </c>
      <c r="O80" s="117">
        <f>compopoinc!Z72</f>
        <v>3.339768573641777E-2</v>
      </c>
      <c r="P80" s="116">
        <f>compopoinc!AA72</f>
        <v>2.6252050664956068E-2</v>
      </c>
      <c r="Q80" s="116">
        <f>compopoinc!AB72</f>
        <v>7.145635071461702E-3</v>
      </c>
      <c r="R80" s="116">
        <f>compopoinc!AC72</f>
        <v>2.8741438028431823E-5</v>
      </c>
      <c r="S80" s="146">
        <f>compopoinc!AD72</f>
        <v>1.1935989372432232E-2</v>
      </c>
      <c r="T80" s="147">
        <f>compopoinc!AE72</f>
        <v>9.3251783397318225E-3</v>
      </c>
      <c r="U80" s="147">
        <f>compopoinc!AF72</f>
        <v>2.6108110327004086E-3</v>
      </c>
      <c r="V80" s="14">
        <f>compopoinc!AG72</f>
        <v>3.0271381632059728E-6</v>
      </c>
      <c r="X80" s="1052"/>
      <c r="Y80" s="1052"/>
    </row>
    <row r="81" spans="1:25">
      <c r="A81" s="148">
        <v>1984</v>
      </c>
      <c r="B81" s="249">
        <v>3443.4029999999989</v>
      </c>
      <c r="C81" s="651">
        <f>compopoinc!N73</f>
        <v>0.23284605145454407</v>
      </c>
      <c r="D81" s="147">
        <f>compopoinc!O73</f>
        <v>0.18713363971527636</v>
      </c>
      <c r="E81" s="116">
        <f>compopoinc!P73</f>
        <v>4.5712411739267711E-2</v>
      </c>
      <c r="F81" s="116">
        <f>compopoinc!Q73</f>
        <v>1.6595746523412572E-3</v>
      </c>
      <c r="G81" s="146">
        <f>compopoinc!R73</f>
        <v>0.10806571692228317</v>
      </c>
      <c r="H81" s="147">
        <f>compopoinc!S73</f>
        <v>8.6773325086951889E-2</v>
      </c>
      <c r="I81" s="116">
        <f>compopoinc!T73</f>
        <v>2.1292391835331281E-2</v>
      </c>
      <c r="J81" s="116">
        <f>compopoinc!U73</f>
        <v>2.7331124664009906E-4</v>
      </c>
      <c r="K81" s="117">
        <f>compopoinc!V73</f>
        <v>7.8901298344135284E-2</v>
      </c>
      <c r="L81" s="116">
        <f>compopoinc!W73</f>
        <v>6.3332439371620336E-2</v>
      </c>
      <c r="M81" s="116">
        <f>compopoinc!X73</f>
        <v>1.5568858972514947E-2</v>
      </c>
      <c r="N81" s="116">
        <f>compopoinc!Y73</f>
        <v>1.346720147658154E-4</v>
      </c>
      <c r="O81" s="117">
        <f>compopoinc!Z73</f>
        <v>3.9447356015443802E-2</v>
      </c>
      <c r="P81" s="116">
        <f>compopoinc!AA73</f>
        <v>3.1592320288764034E-2</v>
      </c>
      <c r="Q81" s="116">
        <f>compopoinc!AB73</f>
        <v>7.8550357266797648E-3</v>
      </c>
      <c r="R81" s="116">
        <f>compopoinc!AC73</f>
        <v>2.8547418534065877E-5</v>
      </c>
      <c r="S81" s="146">
        <f>compopoinc!AD73</f>
        <v>1.4322672970592976E-2</v>
      </c>
      <c r="T81" s="147">
        <f>compopoinc!AE73</f>
        <v>1.1376490107019237E-2</v>
      </c>
      <c r="U81" s="147">
        <f>compopoinc!AF73</f>
        <v>2.9461828635737397E-3</v>
      </c>
      <c r="V81" s="14">
        <f>compopoinc!AG73</f>
        <v>2.9228411781695466E-6</v>
      </c>
      <c r="X81" s="1052"/>
      <c r="Y81" s="1052"/>
    </row>
    <row r="82" spans="1:25">
      <c r="A82" s="148">
        <v>1985</v>
      </c>
      <c r="B82" s="249">
        <v>3683.7379999999994</v>
      </c>
      <c r="C82" s="651">
        <f>compopoinc!N74</f>
        <v>0.23065434396266937</v>
      </c>
      <c r="D82" s="147">
        <f>compopoinc!O74</f>
        <v>0.18453883165439366</v>
      </c>
      <c r="E82" s="116">
        <f>compopoinc!P74</f>
        <v>4.6115512308275708E-2</v>
      </c>
      <c r="F82" s="116">
        <f>compopoinc!Q74</f>
        <v>1.6773674986682672E-3</v>
      </c>
      <c r="G82" s="146">
        <f>compopoinc!R74</f>
        <v>0.10700137913227081</v>
      </c>
      <c r="H82" s="147">
        <f>compopoinc!S74</f>
        <v>8.5476991935943297E-2</v>
      </c>
      <c r="I82" s="116">
        <f>compopoinc!T74</f>
        <v>2.1524387196327516E-2</v>
      </c>
      <c r="J82" s="116">
        <f>compopoinc!U74</f>
        <v>2.7409740252383122E-4</v>
      </c>
      <c r="K82" s="117">
        <f>compopoinc!V74</f>
        <v>7.8345887362957001E-2</v>
      </c>
      <c r="L82" s="116">
        <f>compopoinc!W74</f>
        <v>6.253813566678601E-2</v>
      </c>
      <c r="M82" s="116">
        <f>compopoinc!X74</f>
        <v>1.5807751696170998E-2</v>
      </c>
      <c r="N82" s="116">
        <f>compopoinc!Y74</f>
        <v>1.2925324185613366E-4</v>
      </c>
      <c r="O82" s="117">
        <f>compopoinc!Z74</f>
        <v>3.8526229560375214E-2</v>
      </c>
      <c r="P82" s="116">
        <f>compopoinc!AA74</f>
        <v>3.0683039742401937E-2</v>
      </c>
      <c r="Q82" s="116">
        <f>compopoinc!AB74</f>
        <v>7.8431898179732763E-3</v>
      </c>
      <c r="R82" s="116">
        <f>compopoinc!AC74</f>
        <v>3.1377783310128527E-5</v>
      </c>
      <c r="S82" s="146">
        <f>compopoinc!AD74</f>
        <v>1.3161777518689632E-2</v>
      </c>
      <c r="T82" s="147">
        <f>compopoinc!AE74</f>
        <v>1.04364669152815E-2</v>
      </c>
      <c r="U82" s="147">
        <f>compopoinc!AF74</f>
        <v>2.7253106034081328E-3</v>
      </c>
      <c r="V82" s="14">
        <f>compopoinc!AG74</f>
        <v>5.188460348591894E-6</v>
      </c>
      <c r="X82" s="1052"/>
      <c r="Y82" s="1052"/>
    </row>
    <row r="83" spans="1:25">
      <c r="A83" s="148">
        <v>1986</v>
      </c>
      <c r="B83" s="249">
        <v>3847.4069999999997</v>
      </c>
      <c r="C83" s="651">
        <f>compopoinc!N75</f>
        <v>0.22324788570404053</v>
      </c>
      <c r="D83" s="147">
        <f>compopoinc!O75</f>
        <v>0.17781967871644799</v>
      </c>
      <c r="E83" s="116">
        <f>compopoinc!P75</f>
        <v>4.5428206987592541E-2</v>
      </c>
      <c r="F83" s="116">
        <f>compopoinc!Q75</f>
        <v>1.6145302568350403E-3</v>
      </c>
      <c r="G83" s="146">
        <f>compopoinc!R75</f>
        <v>9.9708005785942078E-2</v>
      </c>
      <c r="H83" s="147">
        <f>compopoinc!S75</f>
        <v>7.9506116487784634E-2</v>
      </c>
      <c r="I83" s="116">
        <f>compopoinc!T75</f>
        <v>2.0201889298157447E-2</v>
      </c>
      <c r="J83" s="116">
        <f>compopoinc!U75</f>
        <v>2.7354020124662062E-4</v>
      </c>
      <c r="K83" s="117">
        <f>compopoinc!V75</f>
        <v>7.1118816733360291E-2</v>
      </c>
      <c r="L83" s="116">
        <f>compopoinc!W75</f>
        <v>5.6741084627558669E-2</v>
      </c>
      <c r="M83" s="116">
        <f>compopoinc!X75</f>
        <v>1.437773210580162E-2</v>
      </c>
      <c r="N83" s="116">
        <f>compopoinc!Y75</f>
        <v>1.3479849599418834E-4</v>
      </c>
      <c r="O83" s="117">
        <f>compopoinc!Z75</f>
        <v>3.2573111355304718E-2</v>
      </c>
      <c r="P83" s="116">
        <f>compopoinc!AA75</f>
        <v>2.5938669238789964E-2</v>
      </c>
      <c r="Q83" s="116">
        <f>compopoinc!AB75</f>
        <v>6.6344421165147535E-3</v>
      </c>
      <c r="R83" s="116">
        <f>compopoinc!AC75</f>
        <v>2.7849032964669338E-5</v>
      </c>
      <c r="S83" s="146">
        <f>compopoinc!AD75</f>
        <v>1.0958768427371979E-2</v>
      </c>
      <c r="T83" s="147">
        <f>compopoinc!AE75</f>
        <v>8.672905312288209E-3</v>
      </c>
      <c r="U83" s="147">
        <f>compopoinc!AF75</f>
        <v>2.2858631150837693E-3</v>
      </c>
      <c r="V83" s="14">
        <f>compopoinc!AG75</f>
        <v>3.1291689097272932E-6</v>
      </c>
      <c r="X83" s="1052"/>
      <c r="Y83" s="1052"/>
    </row>
    <row r="84" spans="1:25">
      <c r="A84" s="148">
        <v>1987</v>
      </c>
      <c r="B84" s="249">
        <v>4118.375</v>
      </c>
      <c r="C84" s="651">
        <f>compopoinc!N76</f>
        <v>0.23311150074005127</v>
      </c>
      <c r="D84" s="147">
        <f>compopoinc!O76</f>
        <v>0.18668433773883808</v>
      </c>
      <c r="E84" s="116">
        <f>compopoinc!P76</f>
        <v>4.6427163001213183E-2</v>
      </c>
      <c r="F84" s="116">
        <f>compopoinc!Q76</f>
        <v>1.4488238739529733E-3</v>
      </c>
      <c r="G84" s="146">
        <f>compopoinc!R76</f>
        <v>0.10979178547859192</v>
      </c>
      <c r="H84" s="147">
        <f>compopoinc!S76</f>
        <v>8.8157004208040096E-2</v>
      </c>
      <c r="I84" s="116">
        <f>compopoinc!T76</f>
        <v>2.1634781270551819E-2</v>
      </c>
      <c r="J84" s="116">
        <f>compopoinc!U76</f>
        <v>2.5580558468811526E-4</v>
      </c>
      <c r="K84" s="117">
        <f>compopoinc!V76</f>
        <v>7.9794488847255707E-2</v>
      </c>
      <c r="L84" s="116">
        <f>compopoinc!W76</f>
        <v>6.4167503838759896E-2</v>
      </c>
      <c r="M84" s="116">
        <f>compopoinc!X76</f>
        <v>1.5626985008495815E-2</v>
      </c>
      <c r="N84" s="116">
        <f>compopoinc!Y76</f>
        <v>1.3254580722392971E-4</v>
      </c>
      <c r="O84" s="117">
        <f>compopoinc!Z76</f>
        <v>3.8209933787584305E-2</v>
      </c>
      <c r="P84" s="116">
        <f>compopoinc!AA76</f>
        <v>3.0689639724960353E-2</v>
      </c>
      <c r="Q84" s="116">
        <f>compopoinc!AB76</f>
        <v>7.5202940626239514E-3</v>
      </c>
      <c r="R84" s="116">
        <f>compopoinc!AC76</f>
        <v>2.8181164592310467E-5</v>
      </c>
      <c r="S84" s="146">
        <f>compopoinc!AD76</f>
        <v>1.3148624449968338E-2</v>
      </c>
      <c r="T84" s="147">
        <f>compopoinc!AE76</f>
        <v>1.0450123736719483E-2</v>
      </c>
      <c r="U84" s="147">
        <f>compopoinc!AF76</f>
        <v>2.6985007132488558E-3</v>
      </c>
      <c r="V84" s="14">
        <f>compopoinc!AG76</f>
        <v>3.0461930333951771E-6</v>
      </c>
      <c r="X84" s="1052"/>
      <c r="Y84" s="1052"/>
    </row>
    <row r="85" spans="1:25">
      <c r="A85" s="148">
        <v>1988</v>
      </c>
      <c r="B85" s="249">
        <v>4492.5239999999985</v>
      </c>
      <c r="C85" s="651">
        <f>compopoinc!N77</f>
        <v>0.24825102090835571</v>
      </c>
      <c r="D85" s="147">
        <f>compopoinc!O77</f>
        <v>0.20036821824276552</v>
      </c>
      <c r="E85" s="116">
        <f>compopoinc!P77</f>
        <v>4.7882802665590182E-2</v>
      </c>
      <c r="F85" s="116">
        <f>compopoinc!Q77</f>
        <v>1.3323820925705593E-3</v>
      </c>
      <c r="G85" s="146">
        <f>compopoinc!R77</f>
        <v>0.12418262660503387</v>
      </c>
      <c r="H85" s="147">
        <f>compopoinc!S77</f>
        <v>0.10033026917698357</v>
      </c>
      <c r="I85" s="116">
        <f>compopoinc!T77</f>
        <v>2.3852357428050301E-2</v>
      </c>
      <c r="J85" s="116">
        <f>compopoinc!U77</f>
        <v>2.5103725325461825E-4</v>
      </c>
      <c r="K85" s="117">
        <f>compopoinc!V77</f>
        <v>9.3317992985248566E-2</v>
      </c>
      <c r="L85" s="116">
        <f>compopoinc!W77</f>
        <v>7.5414444390353066E-2</v>
      </c>
      <c r="M85" s="116">
        <f>compopoinc!X77</f>
        <v>1.7903548594895503E-2</v>
      </c>
      <c r="N85" s="116">
        <f>compopoinc!Y77</f>
        <v>1.1836830867126273E-4</v>
      </c>
      <c r="O85" s="117">
        <f>compopoinc!Z77</f>
        <v>4.7890510410070419E-2</v>
      </c>
      <c r="P85" s="116">
        <f>compopoinc!AA77</f>
        <v>3.8708707092711472E-2</v>
      </c>
      <c r="Q85" s="116">
        <f>compopoinc!AB77</f>
        <v>9.1818033173589469E-3</v>
      </c>
      <c r="R85" s="116">
        <f>compopoinc!AC77</f>
        <v>2.399726787337301E-5</v>
      </c>
      <c r="S85" s="146">
        <f>compopoinc!AD77</f>
        <v>1.8039820715785027E-2</v>
      </c>
      <c r="T85" s="147">
        <f>compopoinc!AE77</f>
        <v>1.4497380927388623E-2</v>
      </c>
      <c r="U85" s="147">
        <f>compopoinc!AF77</f>
        <v>3.5424397883964029E-3</v>
      </c>
      <c r="V85" s="14">
        <f>compopoinc!AG77</f>
        <v>2.5633959021219288E-6</v>
      </c>
      <c r="X85" s="1052"/>
      <c r="Y85" s="1052"/>
    </row>
    <row r="86" spans="1:25">
      <c r="A86" s="148">
        <v>1989</v>
      </c>
      <c r="B86" s="249">
        <v>4781.4060000000009</v>
      </c>
      <c r="C86" s="651">
        <f>compopoinc!N78</f>
        <v>0.24416027963161469</v>
      </c>
      <c r="D86" s="147">
        <f>compopoinc!O78</f>
        <v>0.19662735615063948</v>
      </c>
      <c r="E86" s="116">
        <f>compopoinc!P78</f>
        <v>4.7532923480975209E-2</v>
      </c>
      <c r="F86" s="116">
        <f>compopoinc!Q78</f>
        <v>1.3852432983919726E-3</v>
      </c>
      <c r="G86" s="146">
        <f>compopoinc!R78</f>
        <v>0.12061177939176559</v>
      </c>
      <c r="H86" s="147">
        <f>compopoinc!S78</f>
        <v>9.7347426909526413E-2</v>
      </c>
      <c r="I86" s="116">
        <f>compopoinc!T78</f>
        <v>2.3264352482239181E-2</v>
      </c>
      <c r="J86" s="116">
        <f>compopoinc!U78</f>
        <v>2.6446997155723568E-4</v>
      </c>
      <c r="K86" s="117">
        <f>compopoinc!V78</f>
        <v>8.9619718492031097E-2</v>
      </c>
      <c r="L86" s="116">
        <f>compopoinc!W78</f>
        <v>7.2387839687919536E-2</v>
      </c>
      <c r="M86" s="116">
        <f>compopoinc!X78</f>
        <v>1.7231878804111561E-2</v>
      </c>
      <c r="N86" s="116">
        <f>compopoinc!Y78</f>
        <v>1.3302756400240871E-4</v>
      </c>
      <c r="O86" s="117">
        <f>compopoinc!Z78</f>
        <v>4.4541649520397186E-2</v>
      </c>
      <c r="P86" s="116">
        <f>compopoinc!AA78</f>
        <v>3.5997558113850206E-2</v>
      </c>
      <c r="Q86" s="116">
        <f>compopoinc!AB78</f>
        <v>8.5440914065469768E-3</v>
      </c>
      <c r="R86" s="116">
        <f>compopoinc!AC78</f>
        <v>2.6796679014228174E-5</v>
      </c>
      <c r="S86" s="146">
        <f>compopoinc!AD78</f>
        <v>1.5942448750138283E-2</v>
      </c>
      <c r="T86" s="147">
        <f>compopoinc!AE78</f>
        <v>1.2743436552065774E-2</v>
      </c>
      <c r="U86" s="147">
        <f>compopoinc!AF78</f>
        <v>3.1990121980725096E-3</v>
      </c>
      <c r="V86" s="20">
        <f>compopoinc!AG78</f>
        <v>3.1715785913988138E-6</v>
      </c>
      <c r="X86" s="1052"/>
      <c r="Y86" s="1052"/>
    </row>
    <row r="87" spans="1:25">
      <c r="A87" s="158">
        <v>1990</v>
      </c>
      <c r="B87" s="250">
        <v>5034.8440000000001</v>
      </c>
      <c r="C87" s="653">
        <f>compopoinc!N79</f>
        <v>0.24368858337402344</v>
      </c>
      <c r="D87" s="156">
        <f>compopoinc!O79</f>
        <v>0.19526562873545561</v>
      </c>
      <c r="E87" s="122">
        <f>compopoinc!P79</f>
        <v>4.8422954638567828E-2</v>
      </c>
      <c r="F87" s="122">
        <f>compopoinc!Q79</f>
        <v>1.4320785813531417E-3</v>
      </c>
      <c r="G87" s="157">
        <f>compopoinc!R79</f>
        <v>0.1208227202296257</v>
      </c>
      <c r="H87" s="156">
        <f>compopoinc!S79</f>
        <v>9.7043176794045505E-2</v>
      </c>
      <c r="I87" s="122">
        <f>compopoinc!T79</f>
        <v>2.3779543435580194E-2</v>
      </c>
      <c r="J87" s="122">
        <f>compopoinc!U79</f>
        <v>2.6278524054645789E-4</v>
      </c>
      <c r="K87" s="123">
        <f>compopoinc!V79</f>
        <v>9.0049669146537781E-2</v>
      </c>
      <c r="L87" s="122">
        <f>compopoinc!W79</f>
        <v>7.2399679909784798E-2</v>
      </c>
      <c r="M87" s="122">
        <f>compopoinc!X79</f>
        <v>1.764998923675299E-2</v>
      </c>
      <c r="N87" s="122">
        <f>compopoinc!Y79</f>
        <v>1.2688790983427848E-4</v>
      </c>
      <c r="O87" s="123">
        <f>compopoinc!Z79</f>
        <v>4.4581279158592224E-2</v>
      </c>
      <c r="P87" s="122">
        <f>compopoinc!AA79</f>
        <v>3.5906983722789047E-2</v>
      </c>
      <c r="Q87" s="122">
        <f>compopoinc!AB79</f>
        <v>8.6742954358031768E-3</v>
      </c>
      <c r="R87" s="122">
        <f>compopoinc!AC79</f>
        <v>2.5676395160208499E-5</v>
      </c>
      <c r="S87" s="157">
        <f>compopoinc!AD79</f>
        <v>1.6047416254878044E-2</v>
      </c>
      <c r="T87" s="156">
        <f>compopoinc!AE79</f>
        <v>1.2770314361679507E-2</v>
      </c>
      <c r="U87" s="156">
        <f>compopoinc!AF79</f>
        <v>3.2771018931985365E-3</v>
      </c>
      <c r="V87" s="24">
        <f>compopoinc!AG79</f>
        <v>3.2080673956894715E-6</v>
      </c>
      <c r="X87" s="1052"/>
      <c r="Y87" s="1052"/>
    </row>
    <row r="88" spans="1:25">
      <c r="A88" s="148">
        <v>1991</v>
      </c>
      <c r="B88" s="249">
        <v>5185.3760000000002</v>
      </c>
      <c r="C88" s="651">
        <f>compopoinc!N80</f>
        <v>0.24039295315742493</v>
      </c>
      <c r="D88" s="147">
        <f>compopoinc!O80</f>
        <v>0.1909137326907912</v>
      </c>
      <c r="E88" s="116">
        <f>compopoinc!P80</f>
        <v>4.9479220466633729E-2</v>
      </c>
      <c r="F88" s="116">
        <f>compopoinc!Q80</f>
        <v>1.5908140111821842E-3</v>
      </c>
      <c r="G88" s="146">
        <f>compopoinc!R80</f>
        <v>0.11496724188327789</v>
      </c>
      <c r="H88" s="147">
        <f>compopoinc!S80</f>
        <v>9.157460274233839E-2</v>
      </c>
      <c r="I88" s="116">
        <f>compopoinc!T80</f>
        <v>2.3392639140939506E-2</v>
      </c>
      <c r="J88" s="116">
        <f>compopoinc!U80</f>
        <v>3.0344226825262423E-4</v>
      </c>
      <c r="K88" s="117">
        <f>compopoinc!V80</f>
        <v>8.3955496549606323E-2</v>
      </c>
      <c r="L88" s="116">
        <f>compopoinc!W80</f>
        <v>6.6879355916922748E-2</v>
      </c>
      <c r="M88" s="116">
        <f>compopoinc!X80</f>
        <v>1.7076140632683579E-2</v>
      </c>
      <c r="N88" s="116">
        <f>compopoinc!Y80</f>
        <v>1.4478745103150287E-4</v>
      </c>
      <c r="O88" s="117">
        <f>compopoinc!Z80</f>
        <v>4.0815450251102448E-2</v>
      </c>
      <c r="P88" s="116">
        <f>compopoinc!AA80</f>
        <v>3.2428007917351051E-2</v>
      </c>
      <c r="Q88" s="116">
        <f>compopoinc!AB80</f>
        <v>8.3874423337513999E-3</v>
      </c>
      <c r="R88" s="116">
        <f>compopoinc!AC80</f>
        <v>3.3376377747279847E-5</v>
      </c>
      <c r="S88" s="146">
        <f>compopoinc!AD80</f>
        <v>1.5014762058854103E-2</v>
      </c>
      <c r="T88" s="147">
        <f>compopoinc!AE80</f>
        <v>1.1815708288680771E-2</v>
      </c>
      <c r="U88" s="147">
        <f>compopoinc!AF80</f>
        <v>3.1990537701733325E-3</v>
      </c>
      <c r="V88" s="14">
        <f>compopoinc!AG80</f>
        <v>3.7664937027378352E-6</v>
      </c>
      <c r="X88" s="1052"/>
      <c r="Y88" s="1052"/>
    </row>
    <row r="89" spans="1:25">
      <c r="A89" s="148">
        <v>1992</v>
      </c>
      <c r="B89" s="249">
        <v>5498.6579999999994</v>
      </c>
      <c r="C89" s="651">
        <f>compopoinc!N81</f>
        <v>0.24975524842739105</v>
      </c>
      <c r="D89" s="147">
        <f>compopoinc!O81</f>
        <v>0.19887570155103385</v>
      </c>
      <c r="E89" s="116">
        <f>compopoinc!P81</f>
        <v>5.08795468763572E-2</v>
      </c>
      <c r="F89" s="116">
        <f>compopoinc!Q81</f>
        <v>1.6884639136551425E-3</v>
      </c>
      <c r="G89" s="146">
        <f>compopoinc!R81</f>
        <v>0.12335435301065445</v>
      </c>
      <c r="H89" s="147">
        <f>compopoinc!S81</f>
        <v>9.8562179977288195E-2</v>
      </c>
      <c r="I89" s="116">
        <f>compopoinc!T81</f>
        <v>2.4792173033366258E-2</v>
      </c>
      <c r="J89" s="116">
        <f>compopoinc!U81</f>
        <v>3.0053753952198603E-4</v>
      </c>
      <c r="K89" s="117">
        <f>compopoinc!V81</f>
        <v>9.1360442340373993E-2</v>
      </c>
      <c r="L89" s="116">
        <f>compopoinc!W81</f>
        <v>7.3056822646773212E-2</v>
      </c>
      <c r="M89" s="116">
        <f>compopoinc!X81</f>
        <v>1.8303619693600788E-2</v>
      </c>
      <c r="N89" s="116">
        <f>compopoinc!Y81</f>
        <v>1.4133591126604786E-4</v>
      </c>
      <c r="O89" s="117">
        <f>compopoinc!Z81</f>
        <v>4.5417867600917816E-2</v>
      </c>
      <c r="P89" s="116">
        <f>compopoinc!AA81</f>
        <v>3.6194338894792871E-2</v>
      </c>
      <c r="Q89" s="116">
        <f>compopoinc!AB81</f>
        <v>9.2235287061249414E-3</v>
      </c>
      <c r="R89" s="116">
        <f>compopoinc!AC81</f>
        <v>3.5023932901966445E-5</v>
      </c>
      <c r="S89" s="146">
        <f>compopoinc!AD81</f>
        <v>1.7622269690036774E-2</v>
      </c>
      <c r="T89" s="147">
        <f>compopoinc!AE81</f>
        <v>1.3905352717480158E-2</v>
      </c>
      <c r="U89" s="147">
        <f>compopoinc!AF81</f>
        <v>3.7169169725566153E-3</v>
      </c>
      <c r="V89" s="14">
        <f>compopoinc!AG81</f>
        <v>3.6328116758768357E-6</v>
      </c>
      <c r="X89" s="1052"/>
      <c r="Y89" s="1052"/>
    </row>
    <row r="90" spans="1:25">
      <c r="A90" s="148">
        <v>1993</v>
      </c>
      <c r="B90" s="249">
        <v>5753.4689999999991</v>
      </c>
      <c r="C90" s="651">
        <f>compopoinc!N82</f>
        <v>0.24364067614078522</v>
      </c>
      <c r="D90" s="147">
        <f>compopoinc!O82</f>
        <v>0.19478701230830706</v>
      </c>
      <c r="E90" s="116">
        <f>compopoinc!P82</f>
        <v>4.8853663832478168E-2</v>
      </c>
      <c r="F90" s="116">
        <f>compopoinc!Q82</f>
        <v>1.7387321884692673E-3</v>
      </c>
      <c r="G90" s="146">
        <f>compopoinc!R82</f>
        <v>0.11723674833774567</v>
      </c>
      <c r="H90" s="147">
        <f>compopoinc!S82</f>
        <v>9.4099540835889589E-2</v>
      </c>
      <c r="I90" s="116">
        <f>compopoinc!T82</f>
        <v>2.3137207501856071E-2</v>
      </c>
      <c r="J90" s="116">
        <f>compopoinc!U82</f>
        <v>3.1287993350748665E-4</v>
      </c>
      <c r="K90" s="117">
        <f>compopoinc!V82</f>
        <v>8.6084157228469849E-2</v>
      </c>
      <c r="L90" s="116">
        <f>compopoinc!W82</f>
        <v>6.9128420386871892E-2</v>
      </c>
      <c r="M90" s="116">
        <f>compopoinc!X82</f>
        <v>1.695573684159795E-2</v>
      </c>
      <c r="N90" s="116">
        <f>compopoinc!Y82</f>
        <v>1.5420075249704789E-4</v>
      </c>
      <c r="O90" s="117">
        <f>compopoinc!Z82</f>
        <v>4.256829246878624E-2</v>
      </c>
      <c r="P90" s="116">
        <f>compopoinc!AA82</f>
        <v>3.4175601903802741E-2</v>
      </c>
      <c r="Q90" s="116">
        <f>compopoinc!AB82</f>
        <v>8.3926905649835022E-3</v>
      </c>
      <c r="R90" s="116">
        <f>compopoinc!AC82</f>
        <v>3.5291255103719376E-5</v>
      </c>
      <c r="S90" s="146">
        <f>compopoinc!AD82</f>
        <v>1.6880352050065994E-2</v>
      </c>
      <c r="T90" s="147">
        <f>compopoinc!AE82</f>
        <v>1.3410768292394935E-2</v>
      </c>
      <c r="U90" s="147">
        <f>compopoinc!AF82</f>
        <v>3.4695837576710605E-3</v>
      </c>
      <c r="V90" s="14">
        <f>compopoinc!AG82</f>
        <v>3.9374227528497097E-6</v>
      </c>
      <c r="X90" s="1052"/>
      <c r="Y90" s="1052"/>
    </row>
    <row r="91" spans="1:25">
      <c r="A91" s="148">
        <v>1994</v>
      </c>
      <c r="B91" s="249">
        <v>6139.3519999999999</v>
      </c>
      <c r="C91" s="651">
        <f>compopoinc!N83</f>
        <v>0.24351124465465546</v>
      </c>
      <c r="D91" s="147">
        <f>compopoinc!O83</f>
        <v>0.19594450214259496</v>
      </c>
      <c r="E91" s="116">
        <f>compopoinc!P83</f>
        <v>4.7566742512060514E-2</v>
      </c>
      <c r="F91" s="116">
        <f>compopoinc!Q83</f>
        <v>1.908738584127424E-3</v>
      </c>
      <c r="G91" s="146">
        <f>compopoinc!R83</f>
        <v>0.1162799745798111</v>
      </c>
      <c r="H91" s="147">
        <f>compopoinc!S83</f>
        <v>9.3909117906451775E-2</v>
      </c>
      <c r="I91" s="116">
        <f>compopoinc!T83</f>
        <v>2.2370856673359325E-2</v>
      </c>
      <c r="J91" s="116">
        <f>compopoinc!U83</f>
        <v>3.4520740059968937E-4</v>
      </c>
      <c r="K91" s="117">
        <f>compopoinc!V83</f>
        <v>8.5197634994983673E-2</v>
      </c>
      <c r="L91" s="116">
        <f>compopoinc!W83</f>
        <v>6.8808709472972379E-2</v>
      </c>
      <c r="M91" s="116">
        <f>compopoinc!X83</f>
        <v>1.638892552201129E-2</v>
      </c>
      <c r="N91" s="116">
        <f>compopoinc!Y83</f>
        <v>1.7284223947378196E-4</v>
      </c>
      <c r="O91" s="117">
        <f>compopoinc!Z83</f>
        <v>4.191078245639801E-2</v>
      </c>
      <c r="P91" s="116">
        <f>compopoinc!AA83</f>
        <v>3.3689023472026659E-2</v>
      </c>
      <c r="Q91" s="116">
        <f>compopoinc!AB83</f>
        <v>8.2217589843713509E-3</v>
      </c>
      <c r="R91" s="116">
        <f>compopoinc!AC83</f>
        <v>4.2107984331113087E-5</v>
      </c>
      <c r="S91" s="146">
        <f>compopoinc!AD83</f>
        <v>1.6364641487598419E-2</v>
      </c>
      <c r="T91" s="147">
        <f>compopoinc!AE83</f>
        <v>1.3031698943881558E-2</v>
      </c>
      <c r="U91" s="147">
        <f>compopoinc!AF83</f>
        <v>3.3329425437168608E-3</v>
      </c>
      <c r="V91" s="14">
        <f>compopoinc!AG83</f>
        <v>4.3791633302696954E-6</v>
      </c>
      <c r="X91" s="1052"/>
      <c r="Y91" s="1052"/>
    </row>
    <row r="92" spans="1:25">
      <c r="A92" s="148">
        <v>1995</v>
      </c>
      <c r="B92" s="249">
        <v>6478.3279999999986</v>
      </c>
      <c r="C92" s="651">
        <f>compopoinc!N84</f>
        <v>0.24919262528419495</v>
      </c>
      <c r="D92" s="147">
        <f>compopoinc!O84</f>
        <v>0.20157945584837433</v>
      </c>
      <c r="E92" s="116">
        <f>compopoinc!P84</f>
        <v>4.7613169435820626E-2</v>
      </c>
      <c r="F92" s="116">
        <f>compopoinc!Q84</f>
        <v>2.0075703223739303E-3</v>
      </c>
      <c r="G92" s="146">
        <f>compopoinc!R84</f>
        <v>0.12045539170503616</v>
      </c>
      <c r="H92" s="147">
        <f>compopoinc!S84</f>
        <v>9.7783580834132133E-2</v>
      </c>
      <c r="I92" s="116">
        <f>compopoinc!T84</f>
        <v>2.267181087090403E-2</v>
      </c>
      <c r="J92" s="116">
        <f>compopoinc!U84</f>
        <v>3.8219976106404588E-4</v>
      </c>
      <c r="K92" s="117">
        <f>compopoinc!V84</f>
        <v>8.8442325592041016E-2</v>
      </c>
      <c r="L92" s="116">
        <f>compopoinc!W84</f>
        <v>7.1771761423947825E-2</v>
      </c>
      <c r="M92" s="116">
        <f>compopoinc!X84</f>
        <v>1.6670564168093194E-2</v>
      </c>
      <c r="N92" s="116">
        <f>compopoinc!Y84</f>
        <v>1.904406333178296E-4</v>
      </c>
      <c r="O92" s="117">
        <f>compopoinc!Z84</f>
        <v>4.3909326195716858E-2</v>
      </c>
      <c r="P92" s="116">
        <f>compopoinc!AA84</f>
        <v>3.5479030118383652E-2</v>
      </c>
      <c r="Q92" s="116">
        <f>compopoinc!AB84</f>
        <v>8.4302960773332061E-3</v>
      </c>
      <c r="R92" s="116">
        <f>compopoinc!AC84</f>
        <v>4.2917496852566687E-5</v>
      </c>
      <c r="S92" s="146">
        <f>compopoinc!AD84</f>
        <v>1.7006939277052879E-2</v>
      </c>
      <c r="T92" s="147">
        <f>compopoinc!AE84</f>
        <v>1.3593471589880614E-2</v>
      </c>
      <c r="U92" s="147">
        <f>compopoinc!AF84</f>
        <v>3.4134676871722647E-3</v>
      </c>
      <c r="V92" s="14">
        <f>compopoinc!AG84</f>
        <v>4.5967750394815149E-6</v>
      </c>
      <c r="X92" s="1052"/>
      <c r="Y92" s="1052"/>
    </row>
    <row r="93" spans="1:25">
      <c r="A93" s="148">
        <v>1996</v>
      </c>
      <c r="B93" s="249">
        <v>6898.3180000000002</v>
      </c>
      <c r="C93" s="651">
        <f>compopoinc!N85</f>
        <v>0.25515803694725037</v>
      </c>
      <c r="D93" s="147">
        <f>compopoinc!O85</f>
        <v>0.20820657804437867</v>
      </c>
      <c r="E93" s="116">
        <f>compopoinc!P85</f>
        <v>4.6951458902871689E-2</v>
      </c>
      <c r="F93" s="116">
        <f>compopoinc!Q85</f>
        <v>1.952493344684545E-3</v>
      </c>
      <c r="G93" s="146">
        <f>compopoinc!R85</f>
        <v>0.12473166733980179</v>
      </c>
      <c r="H93" s="147">
        <f>compopoinc!S85</f>
        <v>0.10207193364478567</v>
      </c>
      <c r="I93" s="116">
        <f>compopoinc!T85</f>
        <v>2.2659733695016119E-2</v>
      </c>
      <c r="J93" s="116">
        <f>compopoinc!U85</f>
        <v>3.4368312511696611E-4</v>
      </c>
      <c r="K93" s="117">
        <f>compopoinc!V85</f>
        <v>9.1957025229930878E-2</v>
      </c>
      <c r="L93" s="116">
        <f>compopoinc!W85</f>
        <v>7.5197636532507953E-2</v>
      </c>
      <c r="M93" s="116">
        <f>compopoinc!X85</f>
        <v>1.6759388697422922E-2</v>
      </c>
      <c r="N93" s="116">
        <f>compopoinc!Y85</f>
        <v>1.7349676943084565E-4</v>
      </c>
      <c r="O93" s="117">
        <f>compopoinc!Z85</f>
        <v>4.6543072909116745E-2</v>
      </c>
      <c r="P93" s="116">
        <f>compopoinc!AA85</f>
        <v>3.7871990013097281E-2</v>
      </c>
      <c r="Q93" s="116">
        <f>compopoinc!AB85</f>
        <v>8.6710828960194601E-3</v>
      </c>
      <c r="R93" s="116">
        <f>compopoinc!AC85</f>
        <v>3.9760741531602485E-5</v>
      </c>
      <c r="S93" s="146">
        <f>compopoinc!AD85</f>
        <v>1.8389228731393814E-2</v>
      </c>
      <c r="T93" s="147">
        <f>compopoinc!AE85</f>
        <v>1.4829154263688254E-2</v>
      </c>
      <c r="U93" s="147">
        <f>compopoinc!AF85</f>
        <v>3.5600744677055599E-3</v>
      </c>
      <c r="V93" s="14">
        <f>compopoinc!AG85</f>
        <v>4.2194126630386244E-6</v>
      </c>
      <c r="X93" s="1052"/>
      <c r="Y93" s="1052"/>
    </row>
    <row r="94" spans="1:25">
      <c r="A94" s="148">
        <v>1997</v>
      </c>
      <c r="B94" s="249">
        <v>7379.3200000000024</v>
      </c>
      <c r="C94" s="651">
        <f>compopoinc!N86</f>
        <v>0.2608182430267334</v>
      </c>
      <c r="D94" s="147">
        <f>compopoinc!O86</f>
        <v>0.21457129413225212</v>
      </c>
      <c r="E94" s="116">
        <f>compopoinc!P86</f>
        <v>4.6246948894481284E-2</v>
      </c>
      <c r="F94" s="116">
        <f>compopoinc!Q86</f>
        <v>1.7718625002553984E-3</v>
      </c>
      <c r="G94" s="146">
        <f>compopoinc!R86</f>
        <v>0.12977787852287292</v>
      </c>
      <c r="H94" s="147">
        <f>compopoinc!S86</f>
        <v>0.10702110111619073</v>
      </c>
      <c r="I94" s="116">
        <f>compopoinc!T86</f>
        <v>2.2756777406682201E-2</v>
      </c>
      <c r="J94" s="116">
        <f>compopoinc!U86</f>
        <v>3.1364578633669274E-4</v>
      </c>
      <c r="K94" s="117">
        <f>compopoinc!V86</f>
        <v>9.7098261117935181E-2</v>
      </c>
      <c r="L94" s="116">
        <f>compopoinc!W86</f>
        <v>8.0080317790778593E-2</v>
      </c>
      <c r="M94" s="116">
        <f>compopoinc!X86</f>
        <v>1.7017943327156587E-2</v>
      </c>
      <c r="N94" s="116">
        <f>compopoinc!Y86</f>
        <v>1.6046189430820031E-4</v>
      </c>
      <c r="O94" s="117">
        <f>compopoinc!Z86</f>
        <v>5.0320368260145187E-2</v>
      </c>
      <c r="P94" s="116">
        <f>compopoinc!AA86</f>
        <v>4.1422006256517541E-2</v>
      </c>
      <c r="Q94" s="116">
        <f>compopoinc!AB86</f>
        <v>8.8983620036276433E-3</v>
      </c>
      <c r="R94" s="116">
        <f>compopoinc!AC86</f>
        <v>3.6677855739344865E-5</v>
      </c>
      <c r="S94" s="146">
        <f>compopoinc!AD86</f>
        <v>1.9675059244036674E-2</v>
      </c>
      <c r="T94" s="147">
        <f>compopoinc!AE86</f>
        <v>1.6045140696779904E-2</v>
      </c>
      <c r="U94" s="147">
        <f>compopoinc!AF86</f>
        <v>3.6299185472567714E-3</v>
      </c>
      <c r="V94" s="14">
        <f>compopoinc!AG86</f>
        <v>4.1821062622948117E-6</v>
      </c>
      <c r="X94" s="1052"/>
      <c r="Y94" s="1052"/>
    </row>
    <row r="95" spans="1:25">
      <c r="A95" s="148">
        <v>1998</v>
      </c>
      <c r="B95" s="249">
        <v>7856.1080000000011</v>
      </c>
      <c r="C95" s="651">
        <f>compopoinc!N87</f>
        <v>0.26304972171783447</v>
      </c>
      <c r="D95" s="147">
        <f>compopoinc!O87</f>
        <v>0.21790029534170097</v>
      </c>
      <c r="E95" s="116">
        <f>compopoinc!P87</f>
        <v>4.5149426376133506E-2</v>
      </c>
      <c r="F95" s="116">
        <f>compopoinc!Q87</f>
        <v>1.6117987355369937E-3</v>
      </c>
      <c r="G95" s="146">
        <f>compopoinc!R87</f>
        <v>0.13113458454608917</v>
      </c>
      <c r="H95" s="147">
        <f>compopoinc!S87</f>
        <v>0.10904912886308667</v>
      </c>
      <c r="I95" s="116">
        <f>compopoinc!T87</f>
        <v>2.2085455683002506E-2</v>
      </c>
      <c r="J95" s="116">
        <f>compopoinc!U87</f>
        <v>2.7834612363285797E-4</v>
      </c>
      <c r="K95" s="117">
        <f>compopoinc!V87</f>
        <v>9.7396805882453918E-2</v>
      </c>
      <c r="L95" s="116">
        <f>compopoinc!W87</f>
        <v>8.1000378531482092E-2</v>
      </c>
      <c r="M95" s="116">
        <f>compopoinc!X87</f>
        <v>1.6396427350971833E-2</v>
      </c>
      <c r="N95" s="116">
        <f>compopoinc!Y87</f>
        <v>1.4037461317498647E-4</v>
      </c>
      <c r="O95" s="117">
        <f>compopoinc!Z87</f>
        <v>4.9657993018627167E-2</v>
      </c>
      <c r="P95" s="116">
        <f>compopoinc!AA87</f>
        <v>4.1117280858269087E-2</v>
      </c>
      <c r="Q95" s="116">
        <f>compopoinc!AB87</f>
        <v>8.5407121603580799E-3</v>
      </c>
      <c r="R95" s="116">
        <f>compopoinc!AC87</f>
        <v>3.2590021336646125E-5</v>
      </c>
      <c r="S95" s="146">
        <f>compopoinc!AD87</f>
        <v>1.9401073455810547E-2</v>
      </c>
      <c r="T95" s="147">
        <f>compopoinc!AE87</f>
        <v>1.5933899306583836E-2</v>
      </c>
      <c r="U95" s="147">
        <f>compopoinc!AF87</f>
        <v>3.4671741492267108E-3</v>
      </c>
      <c r="V95" s="14">
        <f>compopoinc!AG87</f>
        <v>3.7299576134816659E-6</v>
      </c>
      <c r="X95" s="1052"/>
      <c r="Y95" s="1052"/>
    </row>
    <row r="96" spans="1:25">
      <c r="A96" s="152">
        <v>1999</v>
      </c>
      <c r="B96" s="251">
        <v>8323.3639999999978</v>
      </c>
      <c r="C96" s="652">
        <f>compopoinc!N88</f>
        <v>0.26826894283294678</v>
      </c>
      <c r="D96" s="151">
        <f>compopoinc!O88</f>
        <v>0.22224536173642911</v>
      </c>
      <c r="E96" s="119">
        <f>compopoinc!P88</f>
        <v>4.6023581096517677E-2</v>
      </c>
      <c r="F96" s="119">
        <f>compopoinc!Q88</f>
        <v>1.4763437480445694E-3</v>
      </c>
      <c r="G96" s="150">
        <f>compopoinc!R88</f>
        <v>0.13691259920597076</v>
      </c>
      <c r="H96" s="151">
        <f>compopoinc!S88</f>
        <v>0.11392307195622957</v>
      </c>
      <c r="I96" s="119">
        <f>compopoinc!T88</f>
        <v>2.2989527249741192E-2</v>
      </c>
      <c r="J96" s="119">
        <f>compopoinc!U88</f>
        <v>2.4614880635343516E-4</v>
      </c>
      <c r="K96" s="120">
        <f>compopoinc!V88</f>
        <v>0.10294919461011887</v>
      </c>
      <c r="L96" s="119">
        <f>compopoinc!W88</f>
        <v>8.5684708775074253E-2</v>
      </c>
      <c r="M96" s="119">
        <f>compopoinc!X88</f>
        <v>1.7264485835044616E-2</v>
      </c>
      <c r="N96" s="119">
        <f>compopoinc!Y88</f>
        <v>1.2954448223760642E-4</v>
      </c>
      <c r="O96" s="120">
        <f>compopoinc!Z88</f>
        <v>5.3594812750816345E-2</v>
      </c>
      <c r="P96" s="119">
        <f>compopoinc!AA88</f>
        <v>4.4442340692942416E-2</v>
      </c>
      <c r="Q96" s="119">
        <f>compopoinc!AB88</f>
        <v>9.1524720578739279E-3</v>
      </c>
      <c r="R96" s="119">
        <f>compopoinc!AC88</f>
        <v>3.100920727440436E-5</v>
      </c>
      <c r="S96" s="150">
        <f>compopoinc!AD88</f>
        <v>2.184373140335083E-2</v>
      </c>
      <c r="T96" s="151">
        <f>compopoinc!AE88</f>
        <v>1.8028298910605138E-2</v>
      </c>
      <c r="U96" s="151">
        <f>compopoinc!AF88</f>
        <v>3.8154324927456929E-3</v>
      </c>
      <c r="V96" s="20">
        <f>compopoinc!AG88</f>
        <v>3.4887145677992846E-6</v>
      </c>
      <c r="X96" s="1052"/>
      <c r="Y96" s="1052"/>
    </row>
    <row r="97" spans="1:25">
      <c r="A97" s="148">
        <v>2000</v>
      </c>
      <c r="B97" s="249">
        <v>8906.0089999999982</v>
      </c>
      <c r="C97" s="651">
        <f>compopoinc!N89</f>
        <v>0.27252548933029175</v>
      </c>
      <c r="D97" s="147">
        <f>compopoinc!O89</f>
        <v>0.2260482008543501</v>
      </c>
      <c r="E97" s="116">
        <f>compopoinc!P89</f>
        <v>4.6477288475941653E-2</v>
      </c>
      <c r="F97" s="116">
        <f>compopoinc!Q89</f>
        <v>1.4092197695547602E-3</v>
      </c>
      <c r="G97" s="146">
        <f>compopoinc!R89</f>
        <v>0.14076106250286102</v>
      </c>
      <c r="H97" s="147">
        <f>compopoinc!S89</f>
        <v>0.11720973674869524</v>
      </c>
      <c r="I97" s="116">
        <f>compopoinc!T89</f>
        <v>2.355132575416578E-2</v>
      </c>
      <c r="J97" s="116">
        <f>compopoinc!U89</f>
        <v>2.4491615099739105E-4</v>
      </c>
      <c r="K97" s="117">
        <f>compopoinc!V89</f>
        <v>0.10637582093477249</v>
      </c>
      <c r="L97" s="116">
        <f>compopoinc!W89</f>
        <v>8.8579196070207977E-2</v>
      </c>
      <c r="M97" s="116">
        <f>compopoinc!X89</f>
        <v>1.7796624864564514E-2</v>
      </c>
      <c r="N97" s="116">
        <f>compopoinc!Y89</f>
        <v>1.1904381505403801E-4</v>
      </c>
      <c r="O97" s="117">
        <f>compopoinc!Z89</f>
        <v>5.6158121675252914E-2</v>
      </c>
      <c r="P97" s="116">
        <f>compopoinc!AA89</f>
        <v>4.6642792269969702E-2</v>
      </c>
      <c r="Q97" s="116">
        <f>compopoinc!AB89</f>
        <v>9.5153294052832162E-3</v>
      </c>
      <c r="R97" s="116">
        <f>compopoinc!AC89</f>
        <v>2.7913162811517881E-5</v>
      </c>
      <c r="S97" s="146">
        <f>compopoinc!AD89</f>
        <v>2.2832419723272324E-2</v>
      </c>
      <c r="T97" s="147">
        <f>compopoinc!AE89</f>
        <v>1.8862292433938815E-2</v>
      </c>
      <c r="U97" s="147">
        <f>compopoinc!AF89</f>
        <v>3.9701272893335081E-3</v>
      </c>
      <c r="V97" s="24">
        <f>compopoinc!AG89</f>
        <v>3.190018017202105E-6</v>
      </c>
      <c r="X97" s="1052"/>
      <c r="Y97" s="1052"/>
    </row>
    <row r="98" spans="1:25">
      <c r="A98" s="148">
        <v>2001</v>
      </c>
      <c r="B98" s="249">
        <v>9183.5130000000008</v>
      </c>
      <c r="C98" s="651">
        <f>compopoinc!N90</f>
        <v>0.26811420917510986</v>
      </c>
      <c r="D98" s="147">
        <f>compopoinc!O90</f>
        <v>0.21963360216021083</v>
      </c>
      <c r="E98" s="116">
        <f>compopoinc!P90</f>
        <v>4.8480607014899035E-2</v>
      </c>
      <c r="F98" s="116">
        <f>compopoinc!Q90</f>
        <v>1.6833131935210469E-3</v>
      </c>
      <c r="G98" s="146">
        <f>compopoinc!R90</f>
        <v>0.1376899778842926</v>
      </c>
      <c r="H98" s="147">
        <f>compopoinc!S90</f>
        <v>0.11315613271951536</v>
      </c>
      <c r="I98" s="116">
        <f>compopoinc!T90</f>
        <v>2.4533845164777239E-2</v>
      </c>
      <c r="J98" s="116">
        <f>compopoinc!U90</f>
        <v>3.0376820236498392E-4</v>
      </c>
      <c r="K98" s="117">
        <f>compopoinc!V90</f>
        <v>0.1038820743560791</v>
      </c>
      <c r="L98" s="116">
        <f>compopoinc!W90</f>
        <v>8.5337875106549915E-2</v>
      </c>
      <c r="M98" s="116">
        <f>compopoinc!X90</f>
        <v>1.8544199249529193E-2</v>
      </c>
      <c r="N98" s="116">
        <f>compopoinc!Y90</f>
        <v>1.5142568499738464E-4</v>
      </c>
      <c r="O98" s="117">
        <f>compopoinc!Z90</f>
        <v>5.4944448173046112E-2</v>
      </c>
      <c r="P98" s="116">
        <f>compopoinc!AA90</f>
        <v>4.4953202394371936E-2</v>
      </c>
      <c r="Q98" s="116">
        <f>compopoinc!AB90</f>
        <v>9.99124577867418E-3</v>
      </c>
      <c r="R98" s="116">
        <f>compopoinc!AC90</f>
        <v>3.4960606807148512E-5</v>
      </c>
      <c r="S98" s="146">
        <f>compopoinc!AD90</f>
        <v>2.2216027602553368E-2</v>
      </c>
      <c r="T98" s="147">
        <f>compopoinc!AE90</f>
        <v>1.8068491686348435E-2</v>
      </c>
      <c r="U98" s="147">
        <f>compopoinc!AF90</f>
        <v>4.1475359162049313E-3</v>
      </c>
      <c r="V98" s="14">
        <f>compopoinc!AG90</f>
        <v>4.0143651247772986E-6</v>
      </c>
      <c r="X98" s="1052"/>
      <c r="Y98" s="1052"/>
    </row>
    <row r="99" spans="1:25">
      <c r="A99" s="148">
        <v>2002</v>
      </c>
      <c r="B99" s="249">
        <v>9435.3979999999974</v>
      </c>
      <c r="C99" s="651">
        <f>compopoinc!N91</f>
        <v>0.27089095115661621</v>
      </c>
      <c r="D99" s="147">
        <f>compopoinc!O91</f>
        <v>0.21980371677701691</v>
      </c>
      <c r="E99" s="116">
        <f>compopoinc!P91</f>
        <v>5.1087234379599313E-2</v>
      </c>
      <c r="F99" s="116">
        <f>compopoinc!Q91</f>
        <v>1.7589891278818959E-3</v>
      </c>
      <c r="G99" s="146">
        <f>compopoinc!R91</f>
        <v>0.13940544426441193</v>
      </c>
      <c r="H99" s="147">
        <f>compopoinc!S91</f>
        <v>0.11334215606479237</v>
      </c>
      <c r="I99" s="116">
        <f>compopoinc!T91</f>
        <v>2.6063288199619554E-2</v>
      </c>
      <c r="J99" s="116">
        <f>compopoinc!U91</f>
        <v>3.2941568967813616E-4</v>
      </c>
      <c r="K99" s="117">
        <f>compopoinc!V91</f>
        <v>0.10509619861841202</v>
      </c>
      <c r="L99" s="116">
        <f>compopoinc!W91</f>
        <v>8.5362911681043929E-2</v>
      </c>
      <c r="M99" s="116">
        <f>compopoinc!X91</f>
        <v>1.9733286937368096E-2</v>
      </c>
      <c r="N99" s="116">
        <f>compopoinc!Y91</f>
        <v>1.7016032494438147E-4</v>
      </c>
      <c r="O99" s="117">
        <f>compopoinc!Z91</f>
        <v>5.5695474147796631E-2</v>
      </c>
      <c r="P99" s="116">
        <f>compopoinc!AA91</f>
        <v>4.5021052797438683E-2</v>
      </c>
      <c r="Q99" s="116">
        <f>compopoinc!AB91</f>
        <v>1.0674421350357946E-2</v>
      </c>
      <c r="R99" s="116">
        <f>compopoinc!AC91</f>
        <v>3.7306947247873996E-5</v>
      </c>
      <c r="S99" s="146">
        <f>compopoinc!AD91</f>
        <v>2.2833166643977165E-2</v>
      </c>
      <c r="T99" s="147">
        <f>compopoinc!AE91</f>
        <v>1.8340291063432969E-2</v>
      </c>
      <c r="U99" s="147">
        <f>compopoinc!AF91</f>
        <v>4.4928755805441955E-3</v>
      </c>
      <c r="V99" s="14">
        <f>compopoinc!AG91</f>
        <v>4.406723940374384E-6</v>
      </c>
      <c r="X99" s="1052"/>
      <c r="Y99" s="1052"/>
    </row>
    <row r="100" spans="1:25">
      <c r="A100" s="148">
        <v>2003</v>
      </c>
      <c r="B100" s="249">
        <v>9862.8980000000029</v>
      </c>
      <c r="C100" s="651">
        <f>compopoinc!N92</f>
        <v>0.27191334962844849</v>
      </c>
      <c r="D100" s="147">
        <f>compopoinc!O92</f>
        <v>0.21945302962674279</v>
      </c>
      <c r="E100" s="116">
        <f>compopoinc!P92</f>
        <v>5.2460320001705682E-2</v>
      </c>
      <c r="F100" s="116">
        <f>compopoinc!Q92</f>
        <v>1.8183018062770159E-3</v>
      </c>
      <c r="G100" s="146">
        <f>compopoinc!R92</f>
        <v>0.14093117415904999</v>
      </c>
      <c r="H100" s="147">
        <f>compopoinc!S92</f>
        <v>0.11387660483135466</v>
      </c>
      <c r="I100" s="116">
        <f>compopoinc!T92</f>
        <v>2.705456932769533E-2</v>
      </c>
      <c r="J100" s="116">
        <f>compopoinc!U92</f>
        <v>3.4872699693326207E-4</v>
      </c>
      <c r="K100" s="117">
        <f>compopoinc!V92</f>
        <v>0.10673838108778</v>
      </c>
      <c r="L100" s="116">
        <f>compopoinc!W92</f>
        <v>8.6129290389074936E-2</v>
      </c>
      <c r="M100" s="116">
        <f>compopoinc!X92</f>
        <v>2.060909069870507E-2</v>
      </c>
      <c r="N100" s="116">
        <f>compopoinc!Y92</f>
        <v>1.7205818364483884E-4</v>
      </c>
      <c r="O100" s="117">
        <f>compopoinc!Z92</f>
        <v>5.7267051190137863E-2</v>
      </c>
      <c r="P100" s="116">
        <f>compopoinc!AA92</f>
        <v>4.5977760567256672E-2</v>
      </c>
      <c r="Q100" s="116">
        <f>compopoinc!AB92</f>
        <v>1.1289290622881192E-2</v>
      </c>
      <c r="R100" s="116">
        <f>compopoinc!AC92</f>
        <v>3.788709937923129E-5</v>
      </c>
      <c r="S100" s="146">
        <f>compopoinc!AD92</f>
        <v>2.3983821272850037E-2</v>
      </c>
      <c r="T100" s="147">
        <f>compopoinc!AE92</f>
        <v>1.9108004075700662E-2</v>
      </c>
      <c r="U100" s="147">
        <f>compopoinc!AF92</f>
        <v>4.8758171971493751E-3</v>
      </c>
      <c r="V100" s="14">
        <f>compopoinc!AG92</f>
        <v>4.2917300118444076E-6</v>
      </c>
      <c r="X100" s="1052"/>
      <c r="Y100" s="1052"/>
    </row>
    <row r="101" spans="1:25">
      <c r="A101" s="148">
        <v>2004</v>
      </c>
      <c r="B101" s="249">
        <v>10539.393</v>
      </c>
      <c r="C101" s="651">
        <f>compopoinc!N93</f>
        <v>0.27880772948265076</v>
      </c>
      <c r="D101" s="147">
        <f>compopoinc!O93</f>
        <v>0.22515380197183082</v>
      </c>
      <c r="E101" s="116">
        <f>compopoinc!P93</f>
        <v>5.3653927510819932E-2</v>
      </c>
      <c r="F101" s="116">
        <f>compopoinc!Q93</f>
        <v>1.8927267987067097E-3</v>
      </c>
      <c r="G101" s="146">
        <f>compopoinc!R93</f>
        <v>0.14785221219062805</v>
      </c>
      <c r="H101" s="147">
        <f>compopoinc!S93</f>
        <v>0.11959911903697812</v>
      </c>
      <c r="I101" s="116">
        <f>compopoinc!T93</f>
        <v>2.8253093153649933E-2</v>
      </c>
      <c r="J101" s="116">
        <f>compopoinc!U93</f>
        <v>3.5426188165623508E-4</v>
      </c>
      <c r="K101" s="117">
        <f>compopoinc!V93</f>
        <v>0.11329283565282822</v>
      </c>
      <c r="L101" s="116">
        <f>compopoinc!W93</f>
        <v>9.1484549987649696E-2</v>
      </c>
      <c r="M101" s="116">
        <f>compopoinc!X93</f>
        <v>2.180828566517852E-2</v>
      </c>
      <c r="N101" s="116">
        <f>compopoinc!Y93</f>
        <v>1.7316647760070531E-4</v>
      </c>
      <c r="O101" s="117">
        <f>compopoinc!Z93</f>
        <v>6.1930421739816666E-2</v>
      </c>
      <c r="P101" s="116">
        <f>compopoinc!AA93</f>
        <v>4.9745096573316272E-2</v>
      </c>
      <c r="Q101" s="116">
        <f>compopoinc!AB93</f>
        <v>1.218532516650039E-2</v>
      </c>
      <c r="R101" s="116">
        <f>compopoinc!AC93</f>
        <v>3.8619368079132221E-5</v>
      </c>
      <c r="S101" s="146">
        <f>compopoinc!AD93</f>
        <v>2.6603790000081062E-2</v>
      </c>
      <c r="T101" s="147">
        <f>compopoinc!AE93</f>
        <v>2.1221496971981061E-2</v>
      </c>
      <c r="U101" s="147">
        <f>compopoinc!AF93</f>
        <v>5.3822930281000004E-3</v>
      </c>
      <c r="V101" s="14">
        <f>compopoinc!AG93</f>
        <v>4.238980243224047E-6</v>
      </c>
      <c r="X101" s="1052"/>
      <c r="Y101" s="1052"/>
    </row>
    <row r="102" spans="1:25">
      <c r="A102" s="148">
        <v>2005</v>
      </c>
      <c r="B102" s="249">
        <v>11238.955999999996</v>
      </c>
      <c r="C102" s="651">
        <f>compopoinc!N94</f>
        <v>0.28393062949180603</v>
      </c>
      <c r="D102" s="147">
        <f>compopoinc!O94</f>
        <v>0.22968029653927591</v>
      </c>
      <c r="E102" s="116">
        <f>compopoinc!P94</f>
        <v>5.4250332952530136E-2</v>
      </c>
      <c r="F102" s="116">
        <f>compopoinc!Q94</f>
        <v>1.9140027238466199E-3</v>
      </c>
      <c r="G102" s="146">
        <f>compopoinc!R94</f>
        <v>0.15258103609085083</v>
      </c>
      <c r="H102" s="147">
        <f>compopoinc!S94</f>
        <v>0.12355184538699787</v>
      </c>
      <c r="I102" s="116">
        <f>compopoinc!T94</f>
        <v>2.9029190703852962E-2</v>
      </c>
      <c r="J102" s="116">
        <f>compopoinc!U94</f>
        <v>3.6924856257225812E-4</v>
      </c>
      <c r="K102" s="117">
        <f>compopoinc!V94</f>
        <v>0.11813550442457199</v>
      </c>
      <c r="L102" s="116">
        <f>compopoinc!W94</f>
        <v>9.5534266662288939E-2</v>
      </c>
      <c r="M102" s="116">
        <f>compopoinc!X94</f>
        <v>2.2601237762283049E-2</v>
      </c>
      <c r="N102" s="116">
        <f>compopoinc!Y94</f>
        <v>1.8075234732149153E-4</v>
      </c>
      <c r="O102" s="117">
        <f>compopoinc!Z94</f>
        <v>6.633419543504715E-2</v>
      </c>
      <c r="P102" s="116">
        <f>compopoinc!AA94</f>
        <v>5.3396013004460181E-2</v>
      </c>
      <c r="Q102" s="116">
        <f>compopoinc!AB94</f>
        <v>1.293818243058697E-2</v>
      </c>
      <c r="R102" s="116">
        <f>compopoinc!AC94</f>
        <v>3.9818984120007054E-5</v>
      </c>
      <c r="S102" s="146">
        <f>compopoinc!AD94</f>
        <v>2.8899082913994789E-2</v>
      </c>
      <c r="T102" s="147">
        <f>compopoinc!AE94</f>
        <v>2.3149117651096431E-2</v>
      </c>
      <c r="U102" s="147">
        <f>compopoinc!AF94</f>
        <v>5.7499652628983586E-3</v>
      </c>
      <c r="V102" s="14">
        <f>compopoinc!AG94</f>
        <v>4.1519324880453918E-6</v>
      </c>
      <c r="X102" s="1052"/>
      <c r="Y102" s="1052"/>
    </row>
    <row r="103" spans="1:25">
      <c r="A103" s="148">
        <v>2006</v>
      </c>
      <c r="B103" s="249">
        <v>12003.579000000002</v>
      </c>
      <c r="C103" s="651">
        <f>compopoinc!N95</f>
        <v>0.29093050956726074</v>
      </c>
      <c r="D103" s="147">
        <f>compopoinc!O95</f>
        <v>0.23584759496000532</v>
      </c>
      <c r="E103" s="116">
        <f>compopoinc!P95</f>
        <v>5.5082914607255416E-2</v>
      </c>
      <c r="F103" s="116">
        <f>compopoinc!Q95</f>
        <v>2.1368976680709766E-3</v>
      </c>
      <c r="G103" s="146">
        <f>compopoinc!R95</f>
        <v>0.15777617692947388</v>
      </c>
      <c r="H103" s="147">
        <f>compopoinc!S95</f>
        <v>0.12811234794172274</v>
      </c>
      <c r="I103" s="116">
        <f>compopoinc!T95</f>
        <v>2.9663828987751141E-2</v>
      </c>
      <c r="J103" s="116">
        <f>compopoinc!U95</f>
        <v>3.9826144959424623E-4</v>
      </c>
      <c r="K103" s="117">
        <f>compopoinc!V95</f>
        <v>0.12222550809383392</v>
      </c>
      <c r="L103" s="116">
        <f>compopoinc!W95</f>
        <v>9.9065450220450255E-2</v>
      </c>
      <c r="M103" s="116">
        <f>compopoinc!X95</f>
        <v>2.3160057873383672E-2</v>
      </c>
      <c r="N103" s="116">
        <f>compopoinc!Y95</f>
        <v>1.9389149784622951E-4</v>
      </c>
      <c r="O103" s="117">
        <f>compopoinc!Z95</f>
        <v>6.8306624889373779E-2</v>
      </c>
      <c r="P103" s="116">
        <f>compopoinc!AA95</f>
        <v>5.5025610627848803E-2</v>
      </c>
      <c r="Q103" s="116">
        <f>compopoinc!AB95</f>
        <v>1.3281014261524979E-2</v>
      </c>
      <c r="R103" s="116">
        <f>compopoinc!AC95</f>
        <v>4.2887619482517886E-5</v>
      </c>
      <c r="S103" s="146">
        <f>compopoinc!AD95</f>
        <v>2.9372921213507652E-2</v>
      </c>
      <c r="T103" s="147">
        <f>compopoinc!AE95</f>
        <v>2.3487624748344999E-2</v>
      </c>
      <c r="U103" s="147">
        <f>compopoinc!AF95</f>
        <v>5.885296465162654E-3</v>
      </c>
      <c r="V103" s="14">
        <f>compopoinc!AG95</f>
        <v>4.7383759527122745E-6</v>
      </c>
      <c r="X103" s="1052"/>
      <c r="Y103" s="1052"/>
    </row>
    <row r="104" spans="1:25">
      <c r="A104" s="148">
        <v>2007</v>
      </c>
      <c r="B104" s="249">
        <v>12319.903</v>
      </c>
      <c r="C104" s="651">
        <f>compopoinc!N96</f>
        <v>0.28514325618743896</v>
      </c>
      <c r="D104" s="147">
        <f>compopoinc!O96</f>
        <v>0.22936334002891678</v>
      </c>
      <c r="E104" s="116">
        <f>compopoinc!P96</f>
        <v>5.5779916158522194E-2</v>
      </c>
      <c r="F104" s="116">
        <f>compopoinc!Q96</f>
        <v>2.3395691179755027E-3</v>
      </c>
      <c r="G104" s="146">
        <f>compopoinc!R96</f>
        <v>0.15263952314853668</v>
      </c>
      <c r="H104" s="147">
        <f>compopoinc!S96</f>
        <v>0.12304381760568384</v>
      </c>
      <c r="I104" s="116">
        <f>compopoinc!T96</f>
        <v>2.9595705542852846E-2</v>
      </c>
      <c r="J104" s="116">
        <f>compopoinc!U96</f>
        <v>4.2584146085892968E-4</v>
      </c>
      <c r="K104" s="117">
        <f>compopoinc!V96</f>
        <v>0.11769448220729828</v>
      </c>
      <c r="L104" s="116">
        <f>compopoinc!W96</f>
        <v>9.4722326833297579E-2</v>
      </c>
      <c r="M104" s="116">
        <f>compopoinc!X96</f>
        <v>2.29721553740007E-2</v>
      </c>
      <c r="N104" s="116">
        <f>compopoinc!Y96</f>
        <v>2.1142712554174926E-4</v>
      </c>
      <c r="O104" s="117">
        <f>compopoinc!Z96</f>
        <v>6.5786503255367279E-2</v>
      </c>
      <c r="P104" s="116">
        <f>compopoinc!AA96</f>
        <v>5.258961589844928E-2</v>
      </c>
      <c r="Q104" s="116">
        <f>compopoinc!AB96</f>
        <v>1.3196887356917996E-2</v>
      </c>
      <c r="R104" s="116">
        <f>compopoinc!AC96</f>
        <v>4.6366916790671099E-5</v>
      </c>
      <c r="S104" s="146">
        <f>compopoinc!AD96</f>
        <v>2.9274862259626389E-2</v>
      </c>
      <c r="T104" s="147">
        <f>compopoinc!AE96</f>
        <v>2.3228167453887852E-2</v>
      </c>
      <c r="U104" s="147">
        <f>compopoinc!AF96</f>
        <v>6.0466948057385358E-3</v>
      </c>
      <c r="V104" s="14">
        <f>compopoinc!AG96</f>
        <v>5.4545167439194842E-6</v>
      </c>
      <c r="X104" s="1052"/>
      <c r="Y104" s="1052"/>
    </row>
    <row r="105" spans="1:25">
      <c r="A105" s="148">
        <v>2008</v>
      </c>
      <c r="B105" s="249">
        <v>12426.446999999998</v>
      </c>
      <c r="C105" s="651">
        <f>compopoinc!N97</f>
        <v>0.28236362338066101</v>
      </c>
      <c r="D105" s="147">
        <f>compopoinc!O97</f>
        <v>0.22328132392877059</v>
      </c>
      <c r="E105" s="116">
        <f>compopoinc!P97</f>
        <v>5.9082299451890419E-2</v>
      </c>
      <c r="F105" s="116">
        <f>compopoinc!Q97</f>
        <v>2.5872624485079629E-3</v>
      </c>
      <c r="G105" s="146">
        <f>compopoinc!R97</f>
        <v>0.15322943031787872</v>
      </c>
      <c r="H105" s="147">
        <f>compopoinc!S97</f>
        <v>0.12145549393566596</v>
      </c>
      <c r="I105" s="116">
        <f>compopoinc!T97</f>
        <v>3.1773936382212771E-2</v>
      </c>
      <c r="J105" s="116">
        <f>compopoinc!U97</f>
        <v>4.8585919971997043E-4</v>
      </c>
      <c r="K105" s="117">
        <f>compopoinc!V97</f>
        <v>0.11906909942626953</v>
      </c>
      <c r="L105" s="116">
        <f>compopoinc!W97</f>
        <v>9.4231606826075273E-2</v>
      </c>
      <c r="M105" s="116">
        <f>compopoinc!X97</f>
        <v>2.4837492600194262E-2</v>
      </c>
      <c r="N105" s="116">
        <f>compopoinc!Y97</f>
        <v>2.4337305529658476E-4</v>
      </c>
      <c r="O105" s="117">
        <f>compopoinc!Z97</f>
        <v>6.7664340138435364E-2</v>
      </c>
      <c r="P105" s="116">
        <f>compopoinc!AA97</f>
        <v>5.3197936090494211E-2</v>
      </c>
      <c r="Q105" s="116">
        <f>compopoinc!AB97</f>
        <v>1.4466404047941155E-2</v>
      </c>
      <c r="R105" s="116">
        <f>compopoinc!AC97</f>
        <v>5.3416692319806083E-5</v>
      </c>
      <c r="S105" s="146">
        <f>compopoinc!AD97</f>
        <v>3.0976369976997375E-2</v>
      </c>
      <c r="T105" s="147">
        <f>compopoinc!AE97</f>
        <v>2.4167074048840408E-2</v>
      </c>
      <c r="U105" s="147">
        <f>compopoinc!AF97</f>
        <v>6.8092959281569687E-3</v>
      </c>
      <c r="V105" s="14">
        <f>compopoinc!AG97</f>
        <v>6.0759609801675502E-6</v>
      </c>
      <c r="X105" s="1052"/>
      <c r="Y105" s="1052"/>
    </row>
    <row r="106" spans="1:25">
      <c r="A106" s="152">
        <v>2009</v>
      </c>
      <c r="B106" s="251">
        <v>12124.981999999998</v>
      </c>
      <c r="C106" s="652">
        <f>compopoinc!N98</f>
        <v>0.27969574928283691</v>
      </c>
      <c r="D106" s="151">
        <f>compopoinc!O98</f>
        <v>0.21694203785654997</v>
      </c>
      <c r="E106" s="119">
        <f>compopoinc!P98</f>
        <v>6.2753711426286926E-2</v>
      </c>
      <c r="F106" s="119">
        <f>compopoinc!Q98</f>
        <v>3.0386157596351371E-3</v>
      </c>
      <c r="G106" s="150">
        <f>compopoinc!R98</f>
        <v>0.15093521773815155</v>
      </c>
      <c r="H106" s="151">
        <f>compopoinc!S98</f>
        <v>0.11743423227460656</v>
      </c>
      <c r="I106" s="119">
        <f>compopoinc!T98</f>
        <v>3.3500985463544984E-2</v>
      </c>
      <c r="J106" s="119">
        <f>compopoinc!U98</f>
        <v>5.8776623497070119E-4</v>
      </c>
      <c r="K106" s="120">
        <f>compopoinc!V98</f>
        <v>0.11778249591588974</v>
      </c>
      <c r="L106" s="119">
        <f>compopoinc!W98</f>
        <v>9.1551251420102314E-2</v>
      </c>
      <c r="M106" s="119">
        <f>compopoinc!X98</f>
        <v>2.6231244495787426E-2</v>
      </c>
      <c r="N106" s="119">
        <f>compopoinc!Y98</f>
        <v>2.9794126661090585E-4</v>
      </c>
      <c r="O106" s="120">
        <f>compopoinc!Z98</f>
        <v>6.8530723452568054E-2</v>
      </c>
      <c r="P106" s="119">
        <f>compopoinc!AA98</f>
        <v>5.2998941813029124E-2</v>
      </c>
      <c r="Q106" s="119">
        <f>compopoinc!AB98</f>
        <v>1.5531781639538934E-2</v>
      </c>
      <c r="R106" s="119">
        <f>compopoinc!AC98</f>
        <v>6.2295305743718306E-5</v>
      </c>
      <c r="S106" s="150">
        <f>compopoinc!AD98</f>
        <v>3.3758793026208878E-2</v>
      </c>
      <c r="T106" s="119">
        <f>compopoinc!AE98</f>
        <v>2.5999288373865826E-2</v>
      </c>
      <c r="U106" s="119">
        <f>compopoinc!AF98</f>
        <v>7.7595046523430506E-3</v>
      </c>
      <c r="V106" s="20">
        <f>compopoinc!AG98</f>
        <v>7.2279097472234852E-6</v>
      </c>
      <c r="X106" s="1052"/>
      <c r="Y106" s="1052"/>
    </row>
    <row r="107" spans="1:25">
      <c r="A107" s="148">
        <v>2010</v>
      </c>
      <c r="B107" s="249">
        <v>12738.459999999997</v>
      </c>
      <c r="C107" s="651">
        <f>compopoinc!N99</f>
        <v>0.28857460618019104</v>
      </c>
      <c r="D107" s="147">
        <f>compopoinc!O99</f>
        <v>0.22514891725616862</v>
      </c>
      <c r="E107" s="116">
        <f>compopoinc!P99</f>
        <v>6.3425688924022422E-2</v>
      </c>
      <c r="F107" s="116">
        <f>compopoinc!Q99</f>
        <v>3.0481047805497687E-3</v>
      </c>
      <c r="G107" s="146">
        <f>compopoinc!R99</f>
        <v>0.15936015546321869</v>
      </c>
      <c r="H107" s="147">
        <f>compopoinc!S99</f>
        <v>0.12463265665583205</v>
      </c>
      <c r="I107" s="116">
        <f>compopoinc!T99</f>
        <v>3.4727498807386639E-2</v>
      </c>
      <c r="J107" s="116">
        <f>compopoinc!U99</f>
        <v>5.7232839000598756E-4</v>
      </c>
      <c r="K107" s="117">
        <f>compopoinc!V99</f>
        <v>0.12555417418479919</v>
      </c>
      <c r="L107" s="116">
        <f>compopoinc!W99</f>
        <v>9.8014354303620002E-2</v>
      </c>
      <c r="M107" s="116">
        <f>compopoinc!X99</f>
        <v>2.7539819881179189E-2</v>
      </c>
      <c r="N107" s="116">
        <f>compopoinc!Y99</f>
        <v>2.8701266582281622E-4</v>
      </c>
      <c r="O107" s="117">
        <f>compopoinc!Z99</f>
        <v>7.4901089072227478E-2</v>
      </c>
      <c r="P107" s="116">
        <f>compopoinc!AA99</f>
        <v>5.8079475280855185E-2</v>
      </c>
      <c r="Q107" s="116">
        <f>compopoinc!AB99</f>
        <v>1.6821613791372293E-2</v>
      </c>
      <c r="R107" s="116">
        <f>compopoinc!AC99</f>
        <v>6.084576355055715E-5</v>
      </c>
      <c r="S107" s="146">
        <f>compopoinc!AD99</f>
        <v>3.7376292049884796E-2</v>
      </c>
      <c r="T107" s="116">
        <f>compopoinc!AE99</f>
        <v>2.8800089578417124E-2</v>
      </c>
      <c r="U107" s="116">
        <f>compopoinc!AF99</f>
        <v>8.576202471467672E-3</v>
      </c>
      <c r="V107" s="14">
        <f>compopoinc!AG99</f>
        <v>6.3800351186290808E-6</v>
      </c>
      <c r="X107" s="1052"/>
      <c r="Y107" s="1052"/>
    </row>
    <row r="108" spans="1:25">
      <c r="A108" s="148">
        <v>2011</v>
      </c>
      <c r="B108" s="249">
        <v>13351.306999999995</v>
      </c>
      <c r="C108" s="651">
        <f>compopoinc!N100</f>
        <v>0.28972548246383667</v>
      </c>
      <c r="D108" s="147">
        <f>compopoinc!O100</f>
        <v>0.2286180912558077</v>
      </c>
      <c r="E108" s="116">
        <f>compopoinc!P100</f>
        <v>6.1107391208028973E-2</v>
      </c>
      <c r="F108" s="116">
        <f>compopoinc!Q100</f>
        <v>3.0107933688475557E-3</v>
      </c>
      <c r="G108" s="146">
        <f>compopoinc!R100</f>
        <v>0.15827284753322601</v>
      </c>
      <c r="H108" s="147">
        <f>compopoinc!S100</f>
        <v>0.125217203390627</v>
      </c>
      <c r="I108" s="116">
        <f>compopoinc!T100</f>
        <v>3.3055644142599011E-2</v>
      </c>
      <c r="J108" s="116">
        <f>compopoinc!U100</f>
        <v>5.8743622539834126E-4</v>
      </c>
      <c r="K108" s="117">
        <f>compopoinc!V100</f>
        <v>0.12379484623670578</v>
      </c>
      <c r="L108" s="116">
        <f>compopoinc!W100</f>
        <v>9.7771132802563748E-2</v>
      </c>
      <c r="M108" s="116">
        <f>compopoinc!X100</f>
        <v>2.6023713434142028E-2</v>
      </c>
      <c r="N108" s="116">
        <f>compopoinc!Y100</f>
        <v>3.0089540459086371E-4</v>
      </c>
      <c r="O108" s="117">
        <f>compopoinc!Z100</f>
        <v>7.1931719779968262E-2</v>
      </c>
      <c r="P108" s="116">
        <f>compopoinc!AA100</f>
        <v>5.6452584914636755E-2</v>
      </c>
      <c r="Q108" s="116">
        <f>compopoinc!AB100</f>
        <v>1.5479134865331508E-2</v>
      </c>
      <c r="R108" s="116">
        <f>compopoinc!AC100</f>
        <v>6.3227544388291441E-5</v>
      </c>
      <c r="S108" s="146">
        <f>compopoinc!AD100</f>
        <v>3.3692505210638046E-2</v>
      </c>
      <c r="T108" s="116">
        <f>compopoinc!AE100</f>
        <v>2.6266297789458559E-2</v>
      </c>
      <c r="U108" s="116">
        <f>compopoinc!AF100</f>
        <v>7.4262074211794869E-3</v>
      </c>
      <c r="V108" s="14">
        <f>compopoinc!AG100</f>
        <v>6.8317727811534534E-6</v>
      </c>
      <c r="X108" s="1052"/>
      <c r="Y108" s="1052"/>
    </row>
    <row r="109" spans="1:25">
      <c r="A109" s="148">
        <v>2012</v>
      </c>
      <c r="B109" s="249">
        <v>14060.709000000001</v>
      </c>
      <c r="C109" s="651">
        <f>compopoinc!N101</f>
        <v>0.30044648051261902</v>
      </c>
      <c r="D109" s="147">
        <f>compopoinc!O101</f>
        <v>0.24019142168525581</v>
      </c>
      <c r="E109" s="116">
        <f>compopoinc!P101</f>
        <v>6.0255058827363199E-2</v>
      </c>
      <c r="F109" s="116">
        <f>compopoinc!Q101</f>
        <v>2.8345717917212885E-3</v>
      </c>
      <c r="G109" s="146">
        <f>compopoinc!R101</f>
        <v>0.16669024527072906</v>
      </c>
      <c r="H109" s="147">
        <f>compopoinc!S101</f>
        <v>0.13350879223790635</v>
      </c>
      <c r="I109" s="116">
        <f>compopoinc!T101</f>
        <v>3.3181453032822716E-2</v>
      </c>
      <c r="J109" s="116">
        <f>compopoinc!U101</f>
        <v>5.5824671846288042E-4</v>
      </c>
      <c r="K109" s="117">
        <f>compopoinc!V101</f>
        <v>0.13089136779308319</v>
      </c>
      <c r="L109" s="116">
        <f>compopoinc!W101</f>
        <v>0.10463444199453245</v>
      </c>
      <c r="M109" s="116">
        <f>compopoinc!X101</f>
        <v>2.6256925798550747E-2</v>
      </c>
      <c r="N109" s="116">
        <f>compopoinc!Y101</f>
        <v>2.7957745477011971E-4</v>
      </c>
      <c r="O109" s="117">
        <f>compopoinc!Z101</f>
        <v>7.6762482523918152E-2</v>
      </c>
      <c r="P109" s="116">
        <f>compopoinc!AA101</f>
        <v>6.0962085432041638E-2</v>
      </c>
      <c r="Q109" s="116">
        <f>compopoinc!AB101</f>
        <v>1.5800397091876514E-2</v>
      </c>
      <c r="R109" s="116">
        <f>compopoinc!AC101</f>
        <v>6.0763159583997541E-5</v>
      </c>
      <c r="S109" s="146">
        <f>compopoinc!AD101</f>
        <v>3.6470651626586914E-2</v>
      </c>
      <c r="T109" s="116">
        <f>compopoinc!AE101</f>
        <v>2.8782363909846773E-2</v>
      </c>
      <c r="U109" s="116">
        <f>compopoinc!AF101</f>
        <v>7.6882877167401432E-3</v>
      </c>
      <c r="V109" s="14">
        <f>compopoinc!AG101</f>
        <v>6.4649192075444487E-6</v>
      </c>
      <c r="X109" s="1052"/>
      <c r="Y109" s="1052"/>
    </row>
    <row r="110" spans="1:25">
      <c r="A110" s="148">
        <v>2013</v>
      </c>
      <c r="B110" s="249">
        <v>14443.091999999999</v>
      </c>
      <c r="C110" s="651">
        <f>compopoinc!N102</f>
        <v>0.28880435228347778</v>
      </c>
      <c r="D110" s="147">
        <f>compopoinc!O102</f>
        <v>0.23224304712462651</v>
      </c>
      <c r="E110" s="116">
        <f>compopoinc!P102</f>
        <v>5.6561305158851265E-2</v>
      </c>
      <c r="F110" s="116">
        <f>compopoinc!Q102</f>
        <v>3.0880457556353722E-3</v>
      </c>
      <c r="G110" s="146">
        <f>compopoinc!R102</f>
        <v>0.15344133973121643</v>
      </c>
      <c r="H110" s="172">
        <f>compopoinc!S102</f>
        <v>0.12384507978017126</v>
      </c>
      <c r="I110" s="172">
        <f>compopoinc!T102</f>
        <v>2.9596259951045169E-2</v>
      </c>
      <c r="J110" s="172">
        <f>compopoinc!U102</f>
        <v>5.9444010959636031E-4</v>
      </c>
      <c r="K110" s="117">
        <f>compopoinc!V102</f>
        <v>0.11825422942638397</v>
      </c>
      <c r="L110" s="116">
        <f>compopoinc!W102</f>
        <v>9.5320119644622905E-2</v>
      </c>
      <c r="M110" s="116">
        <f>compopoinc!X102</f>
        <v>2.2934109781761063E-2</v>
      </c>
      <c r="N110" s="116">
        <f>compopoinc!Y102</f>
        <v>2.9651646123954399E-4</v>
      </c>
      <c r="O110" s="117">
        <f>compopoinc!Z102</f>
        <v>6.6634446382522583E-2</v>
      </c>
      <c r="P110" s="116">
        <f>compopoinc!AA102</f>
        <v>5.3356616801062254E-2</v>
      </c>
      <c r="Q110" s="116">
        <f>compopoinc!AB102</f>
        <v>1.3277829581460333E-2</v>
      </c>
      <c r="R110" s="116">
        <f>compopoinc!AC102</f>
        <v>6.3248142786465636E-5</v>
      </c>
      <c r="S110" s="146">
        <f>compopoinc!AD102</f>
        <v>3.093196265399456E-2</v>
      </c>
      <c r="T110" s="116">
        <f>compopoinc!AE102</f>
        <v>2.4601480394851508E-2</v>
      </c>
      <c r="U110" s="116">
        <f>compopoinc!AF102</f>
        <v>6.3304822591430509E-3</v>
      </c>
      <c r="V110" s="14">
        <f>compopoinc!AG102</f>
        <v>6.7182838133280128E-6</v>
      </c>
      <c r="X110" s="1052"/>
      <c r="Y110" s="1052"/>
    </row>
    <row r="111" spans="1:25">
      <c r="A111" s="148">
        <v>2014</v>
      </c>
      <c r="B111" s="249">
        <v>15152.891</v>
      </c>
      <c r="C111" s="651">
        <f>compopoinc!N103</f>
        <v>0.29248523712158203</v>
      </c>
      <c r="D111" s="147">
        <f>compopoinc!O103</f>
        <v>0.23702239437100106</v>
      </c>
      <c r="E111" s="116">
        <f>compopoinc!P103</f>
        <v>5.5462842750580964E-2</v>
      </c>
      <c r="F111" s="116">
        <f>compopoinc!Q103</f>
        <v>3.0788114812189925E-3</v>
      </c>
      <c r="G111" s="146">
        <f>compopoinc!R103</f>
        <v>0.15664321184158325</v>
      </c>
      <c r="H111" s="172">
        <f>compopoinc!S103</f>
        <v>0.12737860279293736</v>
      </c>
      <c r="I111" s="172">
        <f>compopoinc!T103</f>
        <v>2.9264609048645879E-2</v>
      </c>
      <c r="J111" s="172">
        <f>compopoinc!U103</f>
        <v>5.9961450110844841E-4</v>
      </c>
      <c r="K111" s="117">
        <f>compopoinc!V103</f>
        <v>0.12096492201089859</v>
      </c>
      <c r="L111" s="116">
        <f>compopoinc!W103</f>
        <v>9.8211657837011093E-2</v>
      </c>
      <c r="M111" s="116">
        <f>compopoinc!X103</f>
        <v>2.27532641738875E-2</v>
      </c>
      <c r="N111" s="116">
        <f>compopoinc!Y103</f>
        <v>2.9913897014164747E-4</v>
      </c>
      <c r="O111" s="117">
        <f>compopoinc!Z103</f>
        <v>6.8464428186416626E-2</v>
      </c>
      <c r="P111" s="116">
        <f>compopoinc!AA103</f>
        <v>5.5209727791424759E-2</v>
      </c>
      <c r="Q111" s="116">
        <f>compopoinc!AB103</f>
        <v>1.325470039499187E-2</v>
      </c>
      <c r="R111" s="116">
        <f>compopoinc!AC103</f>
        <v>6.3172985254980558E-5</v>
      </c>
      <c r="S111" s="146">
        <f>compopoinc!AD103</f>
        <v>3.1466305255889893E-2</v>
      </c>
      <c r="T111" s="116">
        <f>compopoinc!AE103</f>
        <v>2.5189310824979268E-2</v>
      </c>
      <c r="U111" s="116">
        <f>compopoinc!AF103</f>
        <v>6.2769944309106242E-3</v>
      </c>
      <c r="V111" s="14">
        <f>compopoinc!AG103</f>
        <v>6.7859672701485704E-6</v>
      </c>
      <c r="X111" s="1052"/>
      <c r="Y111" s="1052"/>
    </row>
    <row r="112" spans="1:25">
      <c r="A112" s="148">
        <v>2015</v>
      </c>
      <c r="B112" s="249"/>
      <c r="C112" s="146"/>
      <c r="D112" s="147"/>
      <c r="E112" s="116"/>
      <c r="F112" s="116"/>
      <c r="G112" s="146"/>
      <c r="H112" s="147"/>
      <c r="I112" s="116"/>
      <c r="J112" s="116"/>
      <c r="K112" s="237"/>
      <c r="L112" s="116"/>
      <c r="M112" s="116"/>
      <c r="N112" s="116"/>
      <c r="O112" s="242"/>
      <c r="P112" s="116"/>
      <c r="Q112" s="116"/>
      <c r="R112" s="116"/>
      <c r="S112" s="146"/>
      <c r="T112" s="116"/>
      <c r="U112" s="116"/>
      <c r="V112" s="14"/>
    </row>
    <row r="113" spans="1:22">
      <c r="A113" s="148">
        <v>2016</v>
      </c>
      <c r="B113" s="249"/>
      <c r="C113" s="146"/>
      <c r="D113" s="147"/>
      <c r="E113" s="116"/>
      <c r="F113" s="116"/>
      <c r="G113" s="146"/>
      <c r="H113" s="147"/>
      <c r="I113" s="116"/>
      <c r="J113" s="116"/>
      <c r="K113" s="237"/>
      <c r="L113" s="116"/>
      <c r="M113" s="116"/>
      <c r="N113" s="116"/>
      <c r="O113" s="242"/>
      <c r="P113" s="116"/>
      <c r="Q113" s="116"/>
      <c r="R113" s="116"/>
      <c r="S113" s="146"/>
      <c r="T113" s="116"/>
      <c r="U113" s="116"/>
      <c r="V113" s="14"/>
    </row>
    <row r="114" spans="1:22">
      <c r="A114" s="148">
        <v>2017</v>
      </c>
      <c r="B114" s="249"/>
      <c r="C114" s="146"/>
      <c r="D114" s="147"/>
      <c r="E114" s="116"/>
      <c r="F114" s="116"/>
      <c r="G114" s="146"/>
      <c r="H114" s="147"/>
      <c r="I114" s="116"/>
      <c r="J114" s="116"/>
      <c r="K114" s="237"/>
      <c r="L114" s="116"/>
      <c r="M114" s="116"/>
      <c r="N114" s="116"/>
      <c r="O114" s="242"/>
      <c r="P114" s="116"/>
      <c r="Q114" s="116"/>
      <c r="R114" s="116"/>
      <c r="S114" s="146"/>
      <c r="T114" s="116"/>
      <c r="U114" s="116"/>
      <c r="V114" s="14"/>
    </row>
    <row r="115" spans="1:22">
      <c r="A115" s="148">
        <v>2018</v>
      </c>
      <c r="B115" s="249"/>
      <c r="C115" s="146"/>
      <c r="D115" s="147"/>
      <c r="E115" s="116"/>
      <c r="F115" s="116"/>
      <c r="G115" s="146"/>
      <c r="H115" s="147"/>
      <c r="I115" s="116"/>
      <c r="J115" s="116"/>
      <c r="K115" s="237"/>
      <c r="L115" s="116"/>
      <c r="M115" s="116"/>
      <c r="N115" s="116"/>
      <c r="O115" s="242"/>
      <c r="P115" s="116"/>
      <c r="Q115" s="116"/>
      <c r="R115" s="116"/>
      <c r="S115" s="146"/>
      <c r="T115" s="116"/>
      <c r="U115" s="116"/>
      <c r="V115" s="14"/>
    </row>
    <row r="116" spans="1:22">
      <c r="A116" s="148">
        <v>2019</v>
      </c>
      <c r="B116" s="249"/>
      <c r="C116" s="146"/>
      <c r="D116" s="147"/>
      <c r="E116" s="116"/>
      <c r="F116" s="116"/>
      <c r="G116" s="146"/>
      <c r="H116" s="147"/>
      <c r="I116" s="116"/>
      <c r="J116" s="116"/>
      <c r="K116" s="237"/>
      <c r="L116" s="116"/>
      <c r="M116" s="116"/>
      <c r="N116" s="116"/>
      <c r="O116" s="242"/>
      <c r="P116" s="116"/>
      <c r="Q116" s="116"/>
      <c r="R116" s="116"/>
      <c r="S116" s="146"/>
      <c r="T116" s="116"/>
      <c r="U116" s="116"/>
      <c r="V116" s="14"/>
    </row>
    <row r="117" spans="1:22">
      <c r="A117" s="148">
        <v>2020</v>
      </c>
      <c r="B117" s="249"/>
      <c r="C117" s="146"/>
      <c r="D117" s="147"/>
      <c r="E117" s="116"/>
      <c r="F117" s="116"/>
      <c r="G117" s="146"/>
      <c r="H117" s="147"/>
      <c r="I117" s="116"/>
      <c r="J117" s="116"/>
      <c r="K117" s="237"/>
      <c r="L117" s="116"/>
      <c r="M117" s="116"/>
      <c r="N117" s="116"/>
      <c r="O117" s="242"/>
      <c r="P117" s="116"/>
      <c r="Q117" s="116"/>
      <c r="R117" s="116"/>
      <c r="S117" s="146"/>
      <c r="T117" s="116"/>
      <c r="U117" s="116"/>
      <c r="V117" s="14"/>
    </row>
    <row r="118" spans="1:22" ht="16" thickBot="1">
      <c r="A118" s="144"/>
      <c r="B118" s="144"/>
      <c r="C118" s="114"/>
      <c r="D118" s="143"/>
      <c r="E118" s="143"/>
      <c r="F118" s="143"/>
      <c r="G118" s="114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14"/>
      <c r="T118" s="114"/>
      <c r="U118" s="114"/>
      <c r="V118" s="245"/>
    </row>
    <row r="119" spans="1:22" ht="16" thickTop="1"/>
  </sheetData>
  <mergeCells count="3">
    <mergeCell ref="A4:V4"/>
    <mergeCell ref="C7:V7"/>
    <mergeCell ref="C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O122"/>
  <sheetViews>
    <sheetView workbookViewId="0">
      <pane xSplit="1" ySplit="9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L4"/>
    </sheetView>
  </sheetViews>
  <sheetFormatPr baseColWidth="10" defaultColWidth="10.83203125" defaultRowHeight="15" x14ac:dyDescent="0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6" thickBot="1"/>
    <row r="4" spans="1:15" ht="25" customHeight="1" thickTop="1">
      <c r="A4" s="1245" t="s">
        <v>601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7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3"/>
    </row>
    <row r="8" spans="1:15" ht="20" customHeight="1">
      <c r="A8" s="107"/>
      <c r="B8" s="1272" t="s">
        <v>60</v>
      </c>
      <c r="C8" s="1272"/>
      <c r="D8" s="1272"/>
      <c r="E8" s="1272"/>
      <c r="F8" s="1272"/>
      <c r="G8" s="1272"/>
      <c r="H8" s="1272"/>
      <c r="I8" s="1272"/>
      <c r="J8" s="1272"/>
      <c r="K8" s="1272"/>
      <c r="L8" s="1273"/>
    </row>
    <row r="9" spans="1:15" s="98" customFormat="1" ht="31" customHeight="1">
      <c r="A9" s="106"/>
      <c r="B9" s="640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 t="s">
        <v>603</v>
      </c>
    </row>
    <row r="10" spans="1:15" s="98" customFormat="1" ht="15" customHeight="1">
      <c r="A10" s="104">
        <v>1913</v>
      </c>
      <c r="B10" s="641">
        <f>avgpoinc!B2</f>
        <v>11653.115469389279</v>
      </c>
      <c r="C10" s="352">
        <f>avgpoinc!BC2</f>
        <v>7597.6670709727277</v>
      </c>
      <c r="D10" s="95"/>
      <c r="E10" s="212"/>
      <c r="F10" s="96">
        <f>avgpoinc!M2</f>
        <v>48152.151055138231</v>
      </c>
      <c r="G10" s="95">
        <f>avgpoinc!S2</f>
        <v>70254.928293920646</v>
      </c>
      <c r="H10" s="344">
        <f>avgpoinc!Y2</f>
        <v>204506.33147404215</v>
      </c>
      <c r="I10" s="95">
        <f>avgpoinc!AE2</f>
        <v>339462.19937947422</v>
      </c>
      <c r="J10" s="344">
        <f>avgpoinc!AK2</f>
        <v>963244.67024248012</v>
      </c>
      <c r="K10" s="344">
        <f>avgpoinc!AQ2</f>
        <v>2697388.4681696719</v>
      </c>
      <c r="L10" s="222"/>
      <c r="O10" s="649">
        <f>B10-'TB3'!B9</f>
        <v>0</v>
      </c>
    </row>
    <row r="11" spans="1:15" s="98" customFormat="1" ht="15" customHeight="1">
      <c r="A11" s="103">
        <v>1914</v>
      </c>
      <c r="B11" s="641">
        <f>avgpoinc!B3</f>
        <v>10529.00960452561</v>
      </c>
      <c r="C11" s="352">
        <f>avgpoinc!BC3</f>
        <v>6815.4839791750546</v>
      </c>
      <c r="D11" s="95"/>
      <c r="E11" s="213"/>
      <c r="F11" s="96">
        <f>avgpoinc!M3</f>
        <v>43950.740232680611</v>
      </c>
      <c r="G11" s="95">
        <f>avgpoinc!S3</f>
        <v>64335.320950643581</v>
      </c>
      <c r="H11" s="344">
        <f>avgpoinc!Y3</f>
        <v>187219.14985564636</v>
      </c>
      <c r="I11" s="95">
        <f>avgpoinc!AE3</f>
        <v>312585.3954908179</v>
      </c>
      <c r="J11" s="344">
        <f>avgpoinc!AK3</f>
        <v>904110.8975749613</v>
      </c>
      <c r="K11" s="344">
        <f>avgpoinc!AQ3</f>
        <v>2511665.4824314993</v>
      </c>
      <c r="L11" s="222"/>
      <c r="O11" s="649">
        <f>B11-'TB3'!B10</f>
        <v>0</v>
      </c>
    </row>
    <row r="12" spans="1:15" s="98" customFormat="1" ht="15" customHeight="1">
      <c r="A12" s="103">
        <v>1915</v>
      </c>
      <c r="B12" s="641">
        <f>avgpoinc!B4</f>
        <v>10737.726374631529</v>
      </c>
      <c r="C12" s="352">
        <f>avgpoinc!BC4</f>
        <v>7046.7184049025191</v>
      </c>
      <c r="D12" s="95"/>
      <c r="E12" s="213"/>
      <c r="F12" s="96">
        <f>avgpoinc!M4</f>
        <v>43956.798102192624</v>
      </c>
      <c r="G12" s="95">
        <f>avgpoinc!S4</f>
        <v>63684.658674427221</v>
      </c>
      <c r="H12" s="344">
        <f>avgpoinc!Y4</f>
        <v>182965.78772624824</v>
      </c>
      <c r="I12" s="95">
        <f>avgpoinc!AE4</f>
        <v>305909.06808509084</v>
      </c>
      <c r="J12" s="344">
        <f>avgpoinc!AK4</f>
        <v>979878.09123504162</v>
      </c>
      <c r="K12" s="344">
        <f>avgpoinc!AQ4</f>
        <v>4373980.3567035152</v>
      </c>
      <c r="L12" s="222"/>
      <c r="O12" s="649">
        <f>B12-'TB3'!B11</f>
        <v>-1.2800367330783047E-3</v>
      </c>
    </row>
    <row r="13" spans="1:15" s="98" customFormat="1" ht="15" customHeight="1">
      <c r="A13" s="103">
        <v>1916</v>
      </c>
      <c r="B13" s="641">
        <f>avgpoinc!B5</f>
        <v>12243.89049358933</v>
      </c>
      <c r="C13" s="352">
        <f>avgpoinc!BC5</f>
        <v>7694.2763124908688</v>
      </c>
      <c r="D13" s="95"/>
      <c r="E13" s="213"/>
      <c r="F13" s="96">
        <f>avgpoinc!M5</f>
        <v>53190.418123475465</v>
      </c>
      <c r="G13" s="95">
        <f>avgpoinc!S5</f>
        <v>79245.128315030728</v>
      </c>
      <c r="H13" s="344">
        <f>avgpoinc!Y5</f>
        <v>236235.51133000775</v>
      </c>
      <c r="I13" s="95">
        <f>avgpoinc!AE5</f>
        <v>395642.15414118668</v>
      </c>
      <c r="J13" s="344">
        <f>avgpoinc!AK5</f>
        <v>1218738.4064692962</v>
      </c>
      <c r="K13" s="344">
        <f>avgpoinc!AQ5</f>
        <v>5125718.9208635204</v>
      </c>
      <c r="L13" s="222"/>
      <c r="O13" s="649">
        <f>B13-'TB3'!B12</f>
        <v>-7.2979278593265917E-4</v>
      </c>
    </row>
    <row r="14" spans="1:15" s="98" customFormat="1" ht="15" customHeight="1">
      <c r="A14" s="103">
        <v>1917</v>
      </c>
      <c r="B14" s="641">
        <f>avgpoinc!B6</f>
        <v>12050.862350463867</v>
      </c>
      <c r="C14" s="352">
        <f>avgpoinc!BC6</f>
        <v>7476.644678892605</v>
      </c>
      <c r="D14" s="95"/>
      <c r="E14" s="214"/>
      <c r="F14" s="96">
        <f>avgpoinc!M6</f>
        <v>53218.82139460522</v>
      </c>
      <c r="G14" s="95">
        <f>avgpoinc!S6</f>
        <v>77319.988891515488</v>
      </c>
      <c r="H14" s="344">
        <f>avgpoinc!Y6</f>
        <v>212143.85864646404</v>
      </c>
      <c r="I14" s="95">
        <f>avgpoinc!AE6</f>
        <v>334044.7826445087</v>
      </c>
      <c r="J14" s="344">
        <f>avgpoinc!AK6</f>
        <v>897130.14027866023</v>
      </c>
      <c r="K14" s="344">
        <f>avgpoinc!AQ6</f>
        <v>2751878.2419925821</v>
      </c>
      <c r="L14" s="222"/>
      <c r="O14" s="649">
        <f>B14-'TB3'!B13</f>
        <v>0</v>
      </c>
    </row>
    <row r="15" spans="1:15" s="98" customFormat="1" ht="15" customHeight="1">
      <c r="A15" s="103">
        <v>1918</v>
      </c>
      <c r="B15" s="641">
        <f>avgpoinc!B7</f>
        <v>12749.987126790185</v>
      </c>
      <c r="C15" s="353">
        <f>avgpoinc!BC7</f>
        <v>8319.0949859982702</v>
      </c>
      <c r="D15" s="95"/>
      <c r="E15" s="215"/>
      <c r="F15" s="96">
        <f>avgpoinc!M7</f>
        <v>52628.016393917387</v>
      </c>
      <c r="G15" s="95">
        <f>avgpoinc!S7</f>
        <v>76183.375325263623</v>
      </c>
      <c r="H15" s="344">
        <f>avgpoinc!Y7</f>
        <v>186022.48162410446</v>
      </c>
      <c r="I15" s="95">
        <f>avgpoinc!AE7</f>
        <v>270660.15539549844</v>
      </c>
      <c r="J15" s="344">
        <f>avgpoinc!AK7</f>
        <v>581972.54587705375</v>
      </c>
      <c r="K15" s="344">
        <f>avgpoinc!AQ7</f>
        <v>897754.53903960157</v>
      </c>
      <c r="L15" s="222"/>
      <c r="O15" s="649">
        <f>B15-'TB3'!B14</f>
        <v>0.2044288240140304</v>
      </c>
    </row>
    <row r="16" spans="1:15" s="98" customFormat="1" ht="15" customHeight="1">
      <c r="A16" s="102">
        <v>1919</v>
      </c>
      <c r="B16" s="642">
        <f>avgpoinc!B8</f>
        <v>12081.036081331002</v>
      </c>
      <c r="C16" s="354">
        <f>avgpoinc!BC8</f>
        <v>7605.053657912521</v>
      </c>
      <c r="D16" s="99"/>
      <c r="E16" s="216"/>
      <c r="F16" s="100">
        <f>avgpoinc!M8</f>
        <v>52364.877892097327</v>
      </c>
      <c r="G16" s="99">
        <f>avgpoinc!S8</f>
        <v>81696.174885980989</v>
      </c>
      <c r="H16" s="343">
        <f>avgpoinc!Y8</f>
        <v>224667.60814079325</v>
      </c>
      <c r="I16" s="99">
        <f>avgpoinc!AE8</f>
        <v>342266.83434434421</v>
      </c>
      <c r="J16" s="343">
        <f>avgpoinc!AK8</f>
        <v>847775.74865211814</v>
      </c>
      <c r="K16" s="343">
        <f>avgpoinc!AQ8</f>
        <v>2339585.2482837504</v>
      </c>
      <c r="L16" s="357"/>
      <c r="O16" s="649">
        <f>B16-'TB3'!B15</f>
        <v>7.2008586539595854E-4</v>
      </c>
    </row>
    <row r="17" spans="1:15" s="98" customFormat="1" ht="15" customHeight="1">
      <c r="A17" s="103">
        <v>1920</v>
      </c>
      <c r="B17" s="641">
        <f>avgpoinc!B9</f>
        <v>11818.353545515016</v>
      </c>
      <c r="C17" s="353">
        <f>avgpoinc!BC9</f>
        <v>7656.006337873926</v>
      </c>
      <c r="D17" s="95"/>
      <c r="E17" s="215"/>
      <c r="F17" s="96">
        <f>avgpoinc!M9</f>
        <v>49279.478414284793</v>
      </c>
      <c r="G17" s="95">
        <f>avgpoinc!S9</f>
        <v>74952.123165556797</v>
      </c>
      <c r="H17" s="344">
        <f>avgpoinc!Y9</f>
        <v>196351.70644740027</v>
      </c>
      <c r="I17" s="95">
        <f>avgpoinc!AE9</f>
        <v>292432.95398722024</v>
      </c>
      <c r="J17" s="344">
        <f>avgpoinc!AK9</f>
        <v>663949.5601022921</v>
      </c>
      <c r="K17" s="344">
        <f>avgpoinc!AQ9</f>
        <v>1633392.9570659958</v>
      </c>
      <c r="L17" s="222"/>
      <c r="O17" s="649">
        <f>B17-'TB3'!B16</f>
        <v>-0.14793189229021664</v>
      </c>
    </row>
    <row r="18" spans="1:15" s="98" customFormat="1" ht="15" customHeight="1">
      <c r="A18" s="103">
        <v>1921</v>
      </c>
      <c r="B18" s="641">
        <f>avgpoinc!B10</f>
        <v>10657.5731258367</v>
      </c>
      <c r="C18" s="353">
        <f>avgpoinc!BC10</f>
        <v>6532.1229875235003</v>
      </c>
      <c r="D18" s="95"/>
      <c r="E18" s="215"/>
      <c r="F18" s="96">
        <f>avgpoinc!M10</f>
        <v>47786.624370655503</v>
      </c>
      <c r="G18" s="95">
        <f>avgpoinc!S10</f>
        <v>69593.388233464342</v>
      </c>
      <c r="H18" s="344">
        <f>avgpoinc!Y10</f>
        <v>171624.74509877333</v>
      </c>
      <c r="I18" s="95">
        <f>avgpoinc!AE10</f>
        <v>252836.10905480312</v>
      </c>
      <c r="J18" s="344">
        <f>avgpoinc!AK10</f>
        <v>560180.09027259995</v>
      </c>
      <c r="K18" s="344">
        <f>avgpoinc!AQ10</f>
        <v>1271351.2347312383</v>
      </c>
      <c r="L18" s="222"/>
      <c r="O18" s="649">
        <f>B18-'TB3'!B17</f>
        <v>0</v>
      </c>
    </row>
    <row r="19" spans="1:15" s="98" customFormat="1" ht="15" customHeight="1">
      <c r="A19" s="103">
        <v>1922</v>
      </c>
      <c r="B19" s="641">
        <f>avgpoinc!B11</f>
        <v>11567.933210626014</v>
      </c>
      <c r="C19" s="353">
        <f>avgpoinc!BC11</f>
        <v>7223.3595816074258</v>
      </c>
      <c r="D19" s="95"/>
      <c r="E19" s="215"/>
      <c r="F19" s="96">
        <f>avgpoinc!M11</f>
        <v>50669.095871793317</v>
      </c>
      <c r="G19" s="95">
        <f>avgpoinc!S11</f>
        <v>73977.465520510887</v>
      </c>
      <c r="H19" s="344">
        <f>avgpoinc!Y11</f>
        <v>181250.44940249939</v>
      </c>
      <c r="I19" s="95">
        <f>avgpoinc!AE11</f>
        <v>266945.52904736402</v>
      </c>
      <c r="J19" s="344">
        <f>avgpoinc!AK11</f>
        <v>597595.3216951912</v>
      </c>
      <c r="K19" s="344">
        <f>avgpoinc!AQ11</f>
        <v>1529633.6235835403</v>
      </c>
      <c r="L19" s="222"/>
      <c r="O19" s="649">
        <f>B19-'TB3'!B18</f>
        <v>-0.1772048697948776</v>
      </c>
    </row>
    <row r="20" spans="1:15" s="98" customFormat="1" ht="15" customHeight="1">
      <c r="A20" s="103">
        <v>1923</v>
      </c>
      <c r="B20" s="641">
        <f>avgpoinc!B12</f>
        <v>13017.208961135675</v>
      </c>
      <c r="C20" s="353">
        <f>avgpoinc!BC12</f>
        <v>8525.3244191462963</v>
      </c>
      <c r="D20" s="95"/>
      <c r="E20" s="215"/>
      <c r="F20" s="96">
        <f>avgpoinc!M12</f>
        <v>53444.169839040042</v>
      </c>
      <c r="G20" s="95">
        <f>avgpoinc!S12</f>
        <v>78892.189446267861</v>
      </c>
      <c r="H20" s="344">
        <f>avgpoinc!Y12</f>
        <v>196383.98670713036</v>
      </c>
      <c r="I20" s="95">
        <f>avgpoinc!AE12</f>
        <v>293392.53818619705</v>
      </c>
      <c r="J20" s="344">
        <f>avgpoinc!AK12</f>
        <v>674714.50468803477</v>
      </c>
      <c r="K20" s="344">
        <f>avgpoinc!AQ12</f>
        <v>1848617.3615580064</v>
      </c>
      <c r="L20" s="222"/>
      <c r="O20" s="649">
        <f>B20-'TB3'!B19</f>
        <v>0</v>
      </c>
    </row>
    <row r="21" spans="1:15" s="98" customFormat="1" ht="15" customHeight="1">
      <c r="A21" s="103">
        <v>1924</v>
      </c>
      <c r="B21" s="641">
        <f>avgpoinc!B13</f>
        <v>12851.300497927885</v>
      </c>
      <c r="C21" s="353">
        <f>avgpoinc!BC13</f>
        <v>8111.115401606774</v>
      </c>
      <c r="D21" s="95"/>
      <c r="E21" s="215"/>
      <c r="F21" s="96">
        <f>avgpoinc!M13</f>
        <v>55512.966364817876</v>
      </c>
      <c r="G21" s="95">
        <f>avgpoinc!S13</f>
        <v>81797.850944270132</v>
      </c>
      <c r="H21" s="344">
        <f>avgpoinc!Y13</f>
        <v>204731.89074715285</v>
      </c>
      <c r="I21" s="95">
        <f>avgpoinc!AE13</f>
        <v>306694.57991002681</v>
      </c>
      <c r="J21" s="344">
        <f>avgpoinc!AK13</f>
        <v>714803.66524116765</v>
      </c>
      <c r="K21" s="344">
        <f>avgpoinc!AQ13</f>
        <v>2051645.2688164103</v>
      </c>
      <c r="L21" s="222"/>
      <c r="O21" s="649">
        <f>B21-'TB3'!B20</f>
        <v>0</v>
      </c>
    </row>
    <row r="22" spans="1:15" s="98" customFormat="1" ht="15" customHeight="1">
      <c r="A22" s="103">
        <v>1925</v>
      </c>
      <c r="B22" s="641">
        <f>avgpoinc!B14</f>
        <v>13082.520991527865</v>
      </c>
      <c r="C22" s="353">
        <f>avgpoinc!BC14</f>
        <v>8018.4934730053646</v>
      </c>
      <c r="D22" s="95"/>
      <c r="E22" s="215"/>
      <c r="F22" s="96">
        <f>avgpoinc!M14</f>
        <v>58658.768658230372</v>
      </c>
      <c r="G22" s="95">
        <f>avgpoinc!S14</f>
        <v>89572.312364107638</v>
      </c>
      <c r="H22" s="344">
        <f>avgpoinc!Y14</f>
        <v>236342.18354614853</v>
      </c>
      <c r="I22" s="95">
        <f>avgpoinc!AE14</f>
        <v>355103.91641019966</v>
      </c>
      <c r="J22" s="344">
        <f>avgpoinc!AK14</f>
        <v>854603.97849436093</v>
      </c>
      <c r="K22" s="344">
        <f>avgpoinc!AQ14</f>
        <v>2800879.4158509406</v>
      </c>
      <c r="L22" s="222"/>
      <c r="O22" s="649">
        <f>B22-'TB3'!B21</f>
        <v>0</v>
      </c>
    </row>
    <row r="23" spans="1:15" s="98" customFormat="1" ht="15" customHeight="1">
      <c r="A23" s="103">
        <v>1926</v>
      </c>
      <c r="B23" s="641">
        <f>avgpoinc!B15</f>
        <v>13693.217580416789</v>
      </c>
      <c r="C23" s="353">
        <f>avgpoinc!BC15</f>
        <v>8341.9873481582326</v>
      </c>
      <c r="D23" s="95"/>
      <c r="E23" s="215"/>
      <c r="F23" s="96">
        <f>avgpoinc!M15</f>
        <v>61854.289670743776</v>
      </c>
      <c r="G23" s="95">
        <f>avgpoinc!S15</f>
        <v>96471.851634146631</v>
      </c>
      <c r="H23" s="344">
        <f>avgpoinc!Y15</f>
        <v>265181.7188955241</v>
      </c>
      <c r="I23" s="95">
        <f>avgpoinc!AE15</f>
        <v>403001.24041935586</v>
      </c>
      <c r="J23" s="344">
        <f>avgpoinc!AK15</f>
        <v>1025448.5797823252</v>
      </c>
      <c r="K23" s="344">
        <f>avgpoinc!AQ15</f>
        <v>3691874.8659520657</v>
      </c>
      <c r="L23" s="222"/>
      <c r="O23" s="649">
        <f>B23-'TB3'!B22</f>
        <v>0</v>
      </c>
    </row>
    <row r="24" spans="1:15" s="98" customFormat="1" ht="15" customHeight="1">
      <c r="A24" s="103">
        <v>1927</v>
      </c>
      <c r="B24" s="641">
        <f>avgpoinc!B16</f>
        <v>13441.800641405565</v>
      </c>
      <c r="C24" s="353">
        <f>avgpoinc!BC16</f>
        <v>8288.6893953821564</v>
      </c>
      <c r="D24" s="95"/>
      <c r="E24" s="215"/>
      <c r="F24" s="96">
        <f>avgpoinc!M16</f>
        <v>59819.801855616228</v>
      </c>
      <c r="G24" s="95">
        <f>avgpoinc!S16</f>
        <v>92380.786974592032</v>
      </c>
      <c r="H24" s="344">
        <f>avgpoinc!Y16</f>
        <v>247788.60034345009</v>
      </c>
      <c r="I24" s="95">
        <f>avgpoinc!AE16</f>
        <v>372775.75309670425</v>
      </c>
      <c r="J24" s="344">
        <f>avgpoinc!AK16</f>
        <v>923145.0979380291</v>
      </c>
      <c r="K24" s="344">
        <f>avgpoinc!AQ16</f>
        <v>3241520.5255161161</v>
      </c>
      <c r="L24" s="222"/>
      <c r="O24" s="649">
        <f>B24-'TB3'!B23</f>
        <v>-1.6023689768189797E-3</v>
      </c>
    </row>
    <row r="25" spans="1:15" s="98" customFormat="1" ht="15" customHeight="1">
      <c r="A25" s="103">
        <v>1928</v>
      </c>
      <c r="B25" s="641">
        <f>avgpoinc!B17</f>
        <v>13587.212835502158</v>
      </c>
      <c r="C25" s="353">
        <f>avgpoinc!BC17</f>
        <v>8194.9529952697703</v>
      </c>
      <c r="D25" s="95"/>
      <c r="E25" s="215"/>
      <c r="F25" s="96">
        <f>avgpoinc!M17</f>
        <v>62117.551397593626</v>
      </c>
      <c r="G25" s="95">
        <f>avgpoinc!S17</f>
        <v>95782.821115301369</v>
      </c>
      <c r="H25" s="344">
        <f>avgpoinc!Y17</f>
        <v>261778.07996794026</v>
      </c>
      <c r="I25" s="95">
        <f>avgpoinc!AE17</f>
        <v>397974.1819705317</v>
      </c>
      <c r="J25" s="344">
        <f>avgpoinc!AK17</f>
        <v>1036506.3208783793</v>
      </c>
      <c r="K25" s="344">
        <f>avgpoinc!AQ17</f>
        <v>4042825.0610346138</v>
      </c>
      <c r="L25" s="222"/>
      <c r="O25" s="649">
        <f>B25-'TB3'!B24</f>
        <v>-1.6197036457015201E-3</v>
      </c>
    </row>
    <row r="26" spans="1:15" s="98" customFormat="1" ht="15" customHeight="1">
      <c r="A26" s="102">
        <v>1929</v>
      </c>
      <c r="B26" s="642">
        <f>avgpoinc!B18</f>
        <v>14241.763968909874</v>
      </c>
      <c r="C26" s="354">
        <f>avgpoinc!BC18</f>
        <v>8837.6877057877828</v>
      </c>
      <c r="D26" s="99"/>
      <c r="E26" s="216"/>
      <c r="F26" s="100">
        <f>avgpoinc!M18</f>
        <v>62878.45033700869</v>
      </c>
      <c r="G26" s="99">
        <f>avgpoinc!S18</f>
        <v>97754.500572811812</v>
      </c>
      <c r="H26" s="343">
        <f>avgpoinc!Y18</f>
        <v>267534.42784013558</v>
      </c>
      <c r="I26" s="99">
        <f>avgpoinc!AE18</f>
        <v>407275.42950453877</v>
      </c>
      <c r="J26" s="343">
        <f>avgpoinc!AK18</f>
        <v>1076487.3575015899</v>
      </c>
      <c r="K26" s="343">
        <f>avgpoinc!AQ18</f>
        <v>4402936.9660790619</v>
      </c>
      <c r="L26" s="357"/>
      <c r="O26" s="649">
        <f>B26-'TB3'!B25</f>
        <v>-15.134534976137729</v>
      </c>
    </row>
    <row r="27" spans="1:15" s="98" customFormat="1" ht="15" customHeight="1">
      <c r="A27" s="103">
        <v>1930</v>
      </c>
      <c r="B27" s="641">
        <f>avgpoinc!B19</f>
        <v>12850.097604733979</v>
      </c>
      <c r="C27" s="353">
        <f>avgpoinc!BC19</f>
        <v>8229.3005773846926</v>
      </c>
      <c r="D27" s="95"/>
      <c r="E27" s="215"/>
      <c r="F27" s="96">
        <f>avgpoinc!M19</f>
        <v>54437.270850877554</v>
      </c>
      <c r="G27" s="95">
        <f>avgpoinc!S19</f>
        <v>80443.247784369058</v>
      </c>
      <c r="H27" s="344">
        <f>avgpoinc!Y19</f>
        <v>199154.47872414286</v>
      </c>
      <c r="I27" s="95">
        <f>avgpoinc!AE19</f>
        <v>288193.08945696801</v>
      </c>
      <c r="J27" s="344">
        <f>avgpoinc!AK19</f>
        <v>643929.08951557497</v>
      </c>
      <c r="K27" s="344">
        <f>avgpoinc!AQ19</f>
        <v>1935664.0022289145</v>
      </c>
      <c r="L27" s="222"/>
      <c r="O27" s="649">
        <f>B27-'TB3'!B26</f>
        <v>15.443920408439226</v>
      </c>
    </row>
    <row r="28" spans="1:15" s="98" customFormat="1" ht="15" customHeight="1">
      <c r="A28" s="103">
        <v>1931</v>
      </c>
      <c r="B28" s="641">
        <f>avgpoinc!B20</f>
        <v>11481.937000104412</v>
      </c>
      <c r="C28" s="353">
        <f>avgpoinc!BC20</f>
        <v>7552.9803218410116</v>
      </c>
      <c r="D28" s="95"/>
      <c r="E28" s="215"/>
      <c r="F28" s="96">
        <f>avgpoinc!M20</f>
        <v>46842.547104475016</v>
      </c>
      <c r="G28" s="95">
        <f>avgpoinc!S20</f>
        <v>64604.226066717565</v>
      </c>
      <c r="H28" s="344">
        <f>avgpoinc!Y20</f>
        <v>135923.91119860427</v>
      </c>
      <c r="I28" s="95">
        <f>avgpoinc!AE20</f>
        <v>181817.69237106701</v>
      </c>
      <c r="J28" s="344">
        <f>avgpoinc!AK20</f>
        <v>299403.57174943213</v>
      </c>
      <c r="K28" s="344">
        <f>avgpoinc!AQ20</f>
        <v>703277.36373573728</v>
      </c>
      <c r="L28" s="222"/>
      <c r="O28" s="649">
        <f>B28-'TB3'!B27</f>
        <v>0</v>
      </c>
    </row>
    <row r="29" spans="1:15" s="98" customFormat="1" ht="15" customHeight="1">
      <c r="A29" s="103">
        <v>1932</v>
      </c>
      <c r="B29" s="641">
        <f>avgpoinc!B21</f>
        <v>9702.2979298343089</v>
      </c>
      <c r="C29" s="353">
        <f>avgpoinc!BC21</f>
        <v>6257.5565800858503</v>
      </c>
      <c r="D29" s="95"/>
      <c r="E29" s="215"/>
      <c r="F29" s="96">
        <f>avgpoinc!M21</f>
        <v>40704.970077570448</v>
      </c>
      <c r="G29" s="95">
        <f>avgpoinc!S21</f>
        <v>55632.078352037432</v>
      </c>
      <c r="H29" s="344">
        <f>avgpoinc!Y21</f>
        <v>100668.0399012774</v>
      </c>
      <c r="I29" s="95">
        <f>avgpoinc!AE21</f>
        <v>132230.06043646811</v>
      </c>
      <c r="J29" s="344">
        <f>avgpoinc!AK21</f>
        <v>159324.29599469074</v>
      </c>
      <c r="K29" s="344">
        <f>avgpoinc!AQ21</f>
        <v>212239.02262010533</v>
      </c>
      <c r="L29" s="222"/>
      <c r="O29" s="649">
        <f>B29-'TB3'!B28</f>
        <v>0</v>
      </c>
    </row>
    <row r="30" spans="1:15" s="98" customFormat="1" ht="15" customHeight="1">
      <c r="A30" s="103">
        <v>1933</v>
      </c>
      <c r="B30" s="641">
        <f>avgpoinc!B22</f>
        <v>9406.5990349504173</v>
      </c>
      <c r="C30" s="353">
        <f>avgpoinc!BC22</f>
        <v>6025.1940198556013</v>
      </c>
      <c r="D30" s="95"/>
      <c r="E30" s="215"/>
      <c r="F30" s="96">
        <f>avgpoinc!M22</f>
        <v>39839.244170803737</v>
      </c>
      <c r="G30" s="95">
        <f>avgpoinc!S22</f>
        <v>56581.314566602421</v>
      </c>
      <c r="H30" s="344">
        <f>avgpoinc!Y22</f>
        <v>108534.27680504712</v>
      </c>
      <c r="I30" s="95">
        <f>avgpoinc!AE22</f>
        <v>145236.23460725349</v>
      </c>
      <c r="J30" s="344">
        <f>avgpoinc!AK22</f>
        <v>214041.45268070421</v>
      </c>
      <c r="K30" s="344">
        <f>avgpoinc!AQ22</f>
        <v>377423.33211303619</v>
      </c>
      <c r="L30" s="222"/>
      <c r="O30" s="649">
        <f>B30-'TB3'!B29</f>
        <v>-5.6067702644213568E-4</v>
      </c>
    </row>
    <row r="31" spans="1:15" s="98" customFormat="1" ht="15" customHeight="1">
      <c r="A31" s="103">
        <v>1934</v>
      </c>
      <c r="B31" s="641">
        <f>avgpoinc!B23</f>
        <v>10546.755866975129</v>
      </c>
      <c r="C31" s="353">
        <f>avgpoinc!BC23</f>
        <v>6445.7215587482597</v>
      </c>
      <c r="D31" s="95"/>
      <c r="E31" s="215"/>
      <c r="F31" s="96">
        <f>avgpoinc!M23</f>
        <v>47456.064641016936</v>
      </c>
      <c r="G31" s="95">
        <f>avgpoinc!S23</f>
        <v>70271.47799389415</v>
      </c>
      <c r="H31" s="344">
        <f>avgpoinc!Y23</f>
        <v>150222.81544529981</v>
      </c>
      <c r="I31" s="95">
        <f>avgpoinc!AE23</f>
        <v>215204.64603974827</v>
      </c>
      <c r="J31" s="344">
        <f>avgpoinc!AK23</f>
        <v>394092.39520553604</v>
      </c>
      <c r="K31" s="344">
        <f>avgpoinc!AQ23</f>
        <v>906885.85431768151</v>
      </c>
      <c r="L31" s="222"/>
      <c r="O31" s="649">
        <f>B31-'TB3'!B30</f>
        <v>-1.2572498417284805E-3</v>
      </c>
    </row>
    <row r="32" spans="1:15" s="98" customFormat="1" ht="15" customHeight="1">
      <c r="A32" s="103">
        <v>1935</v>
      </c>
      <c r="B32" s="641">
        <f>avgpoinc!B24</f>
        <v>11561.078571687223</v>
      </c>
      <c r="C32" s="353">
        <f>avgpoinc!BC24</f>
        <v>7173.1646964334177</v>
      </c>
      <c r="D32" s="95"/>
      <c r="E32" s="215"/>
      <c r="F32" s="96">
        <f>avgpoinc!M24</f>
        <v>51052.303448971477</v>
      </c>
      <c r="G32" s="95">
        <f>avgpoinc!S24</f>
        <v>73661.685296228257</v>
      </c>
      <c r="H32" s="344">
        <f>avgpoinc!Y24</f>
        <v>165514.93092360807</v>
      </c>
      <c r="I32" s="95">
        <f>avgpoinc!AE24</f>
        <v>237253.17618341339</v>
      </c>
      <c r="J32" s="344">
        <f>avgpoinc!AK24</f>
        <v>450065.68711806159</v>
      </c>
      <c r="K32" s="344">
        <f>avgpoinc!AQ24</f>
        <v>1109249.1351316317</v>
      </c>
      <c r="L32" s="222"/>
      <c r="O32" s="649">
        <f>B32-'TB3'!B31</f>
        <v>-17.438025959178049</v>
      </c>
    </row>
    <row r="33" spans="1:15" s="98" customFormat="1" ht="15" customHeight="1">
      <c r="A33" s="103">
        <v>1936</v>
      </c>
      <c r="B33" s="641">
        <f>avgpoinc!B25</f>
        <v>12782.354381317889</v>
      </c>
      <c r="C33" s="353">
        <f>avgpoinc!BC25</f>
        <v>7898.6615566561868</v>
      </c>
      <c r="D33" s="95"/>
      <c r="E33" s="215"/>
      <c r="F33" s="96">
        <f>avgpoinc!M25</f>
        <v>56735.5898032732</v>
      </c>
      <c r="G33" s="95">
        <f>avgpoinc!S25</f>
        <v>82374.388321607315</v>
      </c>
      <c r="H33" s="344">
        <f>avgpoinc!Y25</f>
        <v>201853.94811338125</v>
      </c>
      <c r="I33" s="95">
        <f>avgpoinc!AE25</f>
        <v>294570.25001759292</v>
      </c>
      <c r="J33" s="344">
        <f>avgpoinc!AK25</f>
        <v>580946.68192366313</v>
      </c>
      <c r="K33" s="344">
        <f>avgpoinc!AQ25</f>
        <v>1480233.5608016937</v>
      </c>
      <c r="L33" s="222"/>
      <c r="O33" s="649">
        <f>B33-'TB3'!B32</f>
        <v>-17.020575278433171</v>
      </c>
    </row>
    <row r="34" spans="1:15" s="98" customFormat="1" ht="15" customHeight="1">
      <c r="A34" s="103">
        <v>1937</v>
      </c>
      <c r="B34" s="641">
        <f>avgpoinc!B26</f>
        <v>13611.313847698484</v>
      </c>
      <c r="C34" s="353">
        <f>avgpoinc!BC26</f>
        <v>8463.0645303892106</v>
      </c>
      <c r="D34" s="95"/>
      <c r="E34" s="215"/>
      <c r="F34" s="96">
        <f>avgpoinc!M26</f>
        <v>59945.557703481929</v>
      </c>
      <c r="G34" s="95">
        <f>avgpoinc!S26</f>
        <v>87667.085169835322</v>
      </c>
      <c r="H34" s="344">
        <f>avgpoinc!Y26</f>
        <v>220040.44272274562</v>
      </c>
      <c r="I34" s="95">
        <f>avgpoinc!AE26</f>
        <v>318725.84855347767</v>
      </c>
      <c r="J34" s="344">
        <f>avgpoinc!AK26</f>
        <v>647074.74605731736</v>
      </c>
      <c r="K34" s="344">
        <f>avgpoinc!AQ26</f>
        <v>1722955.5463766092</v>
      </c>
      <c r="L34" s="222"/>
      <c r="O34" s="649">
        <f>B34-'TB3'!B33</f>
        <v>-16.118452940816496</v>
      </c>
    </row>
    <row r="35" spans="1:15" s="98" customFormat="1" ht="15" customHeight="1">
      <c r="A35" s="103">
        <v>1938</v>
      </c>
      <c r="B35" s="641">
        <f>avgpoinc!B27</f>
        <v>12680.751339476117</v>
      </c>
      <c r="C35" s="353">
        <f>avgpoinc!BC27</f>
        <v>7939.8299781867745</v>
      </c>
      <c r="D35" s="95"/>
      <c r="E35" s="215"/>
      <c r="F35" s="96">
        <f>avgpoinc!M27</f>
        <v>55349.04359108019</v>
      </c>
      <c r="G35" s="95">
        <f>avgpoinc!S27</f>
        <v>77769.810696741741</v>
      </c>
      <c r="H35" s="344">
        <f>avgpoinc!Y27</f>
        <v>177563.25503342209</v>
      </c>
      <c r="I35" s="95">
        <f>avgpoinc!AE27</f>
        <v>245785.82298101331</v>
      </c>
      <c r="J35" s="344">
        <f>avgpoinc!AK27</f>
        <v>438984.17418865318</v>
      </c>
      <c r="K35" s="344">
        <f>avgpoinc!AQ27</f>
        <v>1122978.1685478543</v>
      </c>
      <c r="L35" s="222"/>
      <c r="O35" s="649">
        <f>B35-'TB3'!B34</f>
        <v>17.901276071408574</v>
      </c>
    </row>
    <row r="36" spans="1:15" s="98" customFormat="1" ht="15" customHeight="1">
      <c r="A36" s="102">
        <v>1939</v>
      </c>
      <c r="B36" s="642">
        <f>avgpoinc!B28</f>
        <v>13534.650685434561</v>
      </c>
      <c r="C36" s="354">
        <f>avgpoinc!BC28</f>
        <v>8180.6604849690648</v>
      </c>
      <c r="D36" s="99"/>
      <c r="E36" s="216"/>
      <c r="F36" s="100">
        <f>avgpoinc!M28</f>
        <v>61720.562489623982</v>
      </c>
      <c r="G36" s="99">
        <f>avgpoinc!S28</f>
        <v>88666.949805606477</v>
      </c>
      <c r="H36" s="343">
        <f>avgpoinc!Y28</f>
        <v>213872.15028107425</v>
      </c>
      <c r="I36" s="99">
        <f>avgpoinc!AE28</f>
        <v>304054.69147925219</v>
      </c>
      <c r="J36" s="343">
        <f>avgpoinc!AK28</f>
        <v>594095.57647869794</v>
      </c>
      <c r="K36" s="343">
        <f>avgpoinc!AQ28</f>
        <v>1551333.8176423172</v>
      </c>
      <c r="L36" s="357"/>
      <c r="O36" s="649">
        <f>B36-'TB3'!B35</f>
        <v>-14.12358959292942</v>
      </c>
    </row>
    <row r="37" spans="1:15" s="98" customFormat="1" ht="15" customHeight="1">
      <c r="A37" s="103">
        <v>1940</v>
      </c>
      <c r="B37" s="641">
        <f>avgpoinc!B29</f>
        <v>14670.370902636807</v>
      </c>
      <c r="C37" s="353">
        <f>avgpoinc!BC29</f>
        <v>8844.2344033701847</v>
      </c>
      <c r="D37" s="95"/>
      <c r="E37" s="215"/>
      <c r="F37" s="96">
        <f>avgpoinc!M29</f>
        <v>67105.599396036399</v>
      </c>
      <c r="G37" s="95">
        <f>avgpoinc!S29</f>
        <v>97411.540097252509</v>
      </c>
      <c r="H37" s="344">
        <f>avgpoinc!Y29</f>
        <v>247208.74201704498</v>
      </c>
      <c r="I37" s="95">
        <f>avgpoinc!AE29</f>
        <v>360908.65380682121</v>
      </c>
      <c r="J37" s="344">
        <f>avgpoinc!AK29</f>
        <v>780222.02196762885</v>
      </c>
      <c r="K37" s="344">
        <f>avgpoinc!AQ29</f>
        <v>2303557.0285265613</v>
      </c>
      <c r="L37" s="222"/>
      <c r="O37" s="649">
        <f>B37-'TB3'!B36</f>
        <v>-26.472725923527832</v>
      </c>
    </row>
    <row r="38" spans="1:15" s="98" customFormat="1" ht="15" customHeight="1">
      <c r="A38" s="103">
        <v>1941</v>
      </c>
      <c r="B38" s="641">
        <f>avgpoinc!B30</f>
        <v>17409.818977101837</v>
      </c>
      <c r="C38" s="353">
        <f>avgpoinc!BC30</f>
        <v>10842.813178036216</v>
      </c>
      <c r="D38" s="95"/>
      <c r="E38" s="215"/>
      <c r="F38" s="96">
        <f>avgpoinc!M30</f>
        <v>76512.871168692436</v>
      </c>
      <c r="G38" s="95">
        <f>avgpoinc!S30</f>
        <v>110868.46445304283</v>
      </c>
      <c r="H38" s="344">
        <f>avgpoinc!Y30</f>
        <v>291319.00292273721</v>
      </c>
      <c r="I38" s="95">
        <f>avgpoinc!AE30</f>
        <v>426433.85578304197</v>
      </c>
      <c r="J38" s="344">
        <f>avgpoinc!AK30</f>
        <v>933337.0506189072</v>
      </c>
      <c r="K38" s="344">
        <f>avgpoinc!AQ30</f>
        <v>2494005.6460580188</v>
      </c>
      <c r="L38" s="222"/>
      <c r="O38" s="649">
        <f>B38-'TB3'!B37</f>
        <v>-16.625384596190997</v>
      </c>
    </row>
    <row r="39" spans="1:15" s="98" customFormat="1" ht="15" customHeight="1">
      <c r="A39" s="103">
        <v>1942</v>
      </c>
      <c r="B39" s="641">
        <f>avgpoinc!B31</f>
        <v>20610.634305274059</v>
      </c>
      <c r="C39" s="353">
        <f>avgpoinc!BC31</f>
        <v>13848.172645713104</v>
      </c>
      <c r="D39" s="95"/>
      <c r="E39" s="215"/>
      <c r="F39" s="96">
        <f>avgpoinc!M31</f>
        <v>81472.789241322665</v>
      </c>
      <c r="G39" s="95">
        <f>avgpoinc!S31</f>
        <v>113678.45858689425</v>
      </c>
      <c r="H39" s="344">
        <f>avgpoinc!Y31</f>
        <v>296236.39557421801</v>
      </c>
      <c r="I39" s="95">
        <f>avgpoinc!AE31</f>
        <v>433133.50075190474</v>
      </c>
      <c r="J39" s="344">
        <f>avgpoinc!AK31</f>
        <v>935864.3352285329</v>
      </c>
      <c r="K39" s="344">
        <f>avgpoinc!AQ31</f>
        <v>2467089.2322780895</v>
      </c>
      <c r="L39" s="222"/>
      <c r="O39" s="649">
        <f>B39-'TB3'!B38</f>
        <v>4.190781491342932</v>
      </c>
    </row>
    <row r="40" spans="1:15" s="98" customFormat="1" ht="15" customHeight="1">
      <c r="A40" s="103">
        <v>1943</v>
      </c>
      <c r="B40" s="641">
        <f>avgpoinc!B32</f>
        <v>23749.694674017512</v>
      </c>
      <c r="C40" s="353">
        <f>avgpoinc!BC32</f>
        <v>16888.151550824754</v>
      </c>
      <c r="D40" s="95"/>
      <c r="E40" s="215"/>
      <c r="F40" s="96">
        <f>avgpoinc!M32</f>
        <v>85503.582782752332</v>
      </c>
      <c r="G40" s="95">
        <f>avgpoinc!S32</f>
        <v>116719.88613508128</v>
      </c>
      <c r="H40" s="344">
        <f>avgpoinc!Y32</f>
        <v>297219.05710238125</v>
      </c>
      <c r="I40" s="95">
        <f>avgpoinc!AE32</f>
        <v>426775.75920823321</v>
      </c>
      <c r="J40" s="344">
        <f>avgpoinc!AK32</f>
        <v>895270.36285696446</v>
      </c>
      <c r="K40" s="344">
        <f>avgpoinc!AQ32</f>
        <v>1961964.2522341267</v>
      </c>
      <c r="L40" s="222"/>
      <c r="O40" s="649">
        <f>B40-'TB3'!B39</f>
        <v>-29.710921309069818</v>
      </c>
    </row>
    <row r="41" spans="1:15" s="98" customFormat="1" ht="15" customHeight="1">
      <c r="A41" s="103">
        <v>1944</v>
      </c>
      <c r="B41" s="641">
        <f>avgpoinc!B33</f>
        <v>24548.271420936879</v>
      </c>
      <c r="C41" s="353">
        <f>avgpoinc!BC33</f>
        <v>17454.244800792916</v>
      </c>
      <c r="D41" s="95"/>
      <c r="E41" s="215"/>
      <c r="F41" s="96">
        <f>avgpoinc!M33</f>
        <v>88394.511002232524</v>
      </c>
      <c r="G41" s="95">
        <f>avgpoinc!S33</f>
        <v>111953.35343141475</v>
      </c>
      <c r="H41" s="344">
        <f>avgpoinc!Y33</f>
        <v>259374.5289350138</v>
      </c>
      <c r="I41" s="95">
        <f>avgpoinc!AE33</f>
        <v>364307.61455990199</v>
      </c>
      <c r="J41" s="344">
        <f>avgpoinc!AK33</f>
        <v>745630.63737775525</v>
      </c>
      <c r="K41" s="344">
        <f>avgpoinc!AQ33</f>
        <v>2038452.5530830743</v>
      </c>
      <c r="L41" s="222"/>
      <c r="O41" s="649">
        <f>B41-'TB3'!B40</f>
        <v>1.1017334387579467</v>
      </c>
    </row>
    <row r="42" spans="1:15" s="98" customFormat="1" ht="15" customHeight="1">
      <c r="A42" s="103">
        <v>1945</v>
      </c>
      <c r="B42" s="641">
        <f>avgpoinc!B34</f>
        <v>23574.729690202334</v>
      </c>
      <c r="C42" s="353">
        <f>avgpoinc!BC34</f>
        <v>17333.305969607562</v>
      </c>
      <c r="D42" s="95"/>
      <c r="E42" s="215"/>
      <c r="F42" s="96">
        <f>avgpoinc!M34</f>
        <v>79747.543175555285</v>
      </c>
      <c r="G42" s="95">
        <f>avgpoinc!S34</f>
        <v>102191.16899679421</v>
      </c>
      <c r="H42" s="344">
        <f>avgpoinc!Y34</f>
        <v>224076.18105754082</v>
      </c>
      <c r="I42" s="95">
        <f>avgpoinc!AE34</f>
        <v>300978.12935270334</v>
      </c>
      <c r="J42" s="344">
        <f>avgpoinc!AK34</f>
        <v>547740.73799638567</v>
      </c>
      <c r="K42" s="344">
        <f>avgpoinc!AQ34</f>
        <v>1034741.4168547047</v>
      </c>
      <c r="L42" s="222"/>
      <c r="O42" s="649">
        <f>B42-'TB3'!B41</f>
        <v>-3.0439919499658572</v>
      </c>
    </row>
    <row r="43" spans="1:15" s="98" customFormat="1" ht="15" customHeight="1">
      <c r="A43" s="103">
        <v>1946</v>
      </c>
      <c r="B43" s="641">
        <f>avgpoinc!B35</f>
        <v>20611.216244103765</v>
      </c>
      <c r="C43" s="353">
        <f>avgpoinc!BC35</f>
        <v>15072.841524445019</v>
      </c>
      <c r="D43" s="95"/>
      <c r="E43" s="215"/>
      <c r="F43" s="96">
        <f>avgpoinc!M35</f>
        <v>70456.588721032516</v>
      </c>
      <c r="G43" s="95">
        <f>avgpoinc!S35</f>
        <v>98219.12693634801</v>
      </c>
      <c r="H43" s="344">
        <f>avgpoinc!Y35</f>
        <v>217763.85157715314</v>
      </c>
      <c r="I43" s="95">
        <f>avgpoinc!AE35</f>
        <v>292394.83169352135</v>
      </c>
      <c r="J43" s="344">
        <f>avgpoinc!AK35</f>
        <v>543591.21326153667</v>
      </c>
      <c r="K43" s="344">
        <f>avgpoinc!AQ35</f>
        <v>1290710.9033225945</v>
      </c>
      <c r="L43" s="222"/>
      <c r="O43" s="649">
        <f>B43-'TB3'!B42</f>
        <v>-1.2285242992220446E-3</v>
      </c>
    </row>
    <row r="44" spans="1:15" s="98" customFormat="1" ht="15" customHeight="1">
      <c r="A44" s="103">
        <v>1947</v>
      </c>
      <c r="B44" s="641">
        <f>avgpoinc!B36</f>
        <v>19998.165522396015</v>
      </c>
      <c r="C44" s="353">
        <f>avgpoinc!BC36</f>
        <v>14597.578324667555</v>
      </c>
      <c r="D44" s="95"/>
      <c r="E44" s="215"/>
      <c r="F44" s="96">
        <f>avgpoinc!M36</f>
        <v>68603.45030195218</v>
      </c>
      <c r="G44" s="95">
        <f>avgpoinc!S36</f>
        <v>97391.158830092623</v>
      </c>
      <c r="H44" s="344">
        <f>avgpoinc!Y36</f>
        <v>228811.97075447525</v>
      </c>
      <c r="I44" s="95">
        <f>avgpoinc!AE36</f>
        <v>318268.20166306815</v>
      </c>
      <c r="J44" s="344">
        <f>avgpoinc!AK36</f>
        <v>674488.38255108241</v>
      </c>
      <c r="K44" s="344">
        <f>avgpoinc!AQ36</f>
        <v>2061656.2641843783</v>
      </c>
      <c r="L44" s="222"/>
      <c r="O44" s="649">
        <f>B44-'TB3'!B43</f>
        <v>36.461737689023721</v>
      </c>
    </row>
    <row r="45" spans="1:15" s="98" customFormat="1" ht="15" customHeight="1">
      <c r="A45" s="103">
        <v>1948</v>
      </c>
      <c r="B45" s="641">
        <f>avgpoinc!B37</f>
        <v>20962.948839772736</v>
      </c>
      <c r="C45" s="353">
        <f>avgpoinc!BC37</f>
        <v>14808.987110599104</v>
      </c>
      <c r="D45" s="95"/>
      <c r="E45" s="215"/>
      <c r="F45" s="96">
        <f>avgpoinc!M37</f>
        <v>76348.604402335448</v>
      </c>
      <c r="G45" s="95">
        <f>avgpoinc!S37</f>
        <v>109751.83534662954</v>
      </c>
      <c r="H45" s="344">
        <f>avgpoinc!Y37</f>
        <v>270768.06421582843</v>
      </c>
      <c r="I45" s="95">
        <f>avgpoinc!AE37</f>
        <v>388322.93448562262</v>
      </c>
      <c r="J45" s="344">
        <f>avgpoinc!AK37</f>
        <v>859262.58056188095</v>
      </c>
      <c r="K45" s="344">
        <f>avgpoinc!AQ37</f>
        <v>2687063.9193430953</v>
      </c>
      <c r="L45" s="222"/>
      <c r="O45" s="649">
        <f>B45-'TB3'!B44</f>
        <v>68.196933774637728</v>
      </c>
    </row>
    <row r="46" spans="1:15" s="98" customFormat="1" ht="15" customHeight="1">
      <c r="A46" s="102">
        <v>1949</v>
      </c>
      <c r="B46" s="642">
        <f>avgpoinc!B38</f>
        <v>20235.926089681383</v>
      </c>
      <c r="C46" s="354">
        <f>avgpoinc!BC38</f>
        <v>14352.098847260122</v>
      </c>
      <c r="D46" s="99"/>
      <c r="E46" s="216"/>
      <c r="F46" s="100">
        <f>avgpoinc!M38</f>
        <v>73190.371271472686</v>
      </c>
      <c r="G46" s="99">
        <f>avgpoinc!S38</f>
        <v>103324.97130879949</v>
      </c>
      <c r="H46" s="343">
        <f>avgpoinc!Y38</f>
        <v>253707.33228186955</v>
      </c>
      <c r="I46" s="99">
        <f>avgpoinc!AE38</f>
        <v>365811.46564064152</v>
      </c>
      <c r="J46" s="343">
        <f>avgpoinc!AK38</f>
        <v>823757.3930641599</v>
      </c>
      <c r="K46" s="343">
        <f>avgpoinc!AQ38</f>
        <v>2657708.5075513856</v>
      </c>
      <c r="L46" s="357"/>
      <c r="O46" s="649">
        <f>B46-'TB3'!B45</f>
        <v>0</v>
      </c>
    </row>
    <row r="47" spans="1:15" s="98" customFormat="1" ht="15" customHeight="1">
      <c r="A47" s="103">
        <v>1950</v>
      </c>
      <c r="B47" s="641">
        <f>avgpoinc!B39</f>
        <v>22083.750973445578</v>
      </c>
      <c r="C47" s="353">
        <f>avgpoinc!BC39</f>
        <v>15665.379459648884</v>
      </c>
      <c r="D47" s="95"/>
      <c r="E47" s="215"/>
      <c r="F47" s="96">
        <f>avgpoinc!M39</f>
        <v>79849.094597615738</v>
      </c>
      <c r="G47" s="95">
        <f>avgpoinc!S39</f>
        <v>113259.29627880499</v>
      </c>
      <c r="H47" s="344">
        <f>avgpoinc!Y39</f>
        <v>280615.06441503181</v>
      </c>
      <c r="I47" s="95">
        <f>avgpoinc!AE39</f>
        <v>401498.81556468073</v>
      </c>
      <c r="J47" s="344">
        <f>avgpoinc!AK39</f>
        <v>889395.03697026335</v>
      </c>
      <c r="K47" s="344">
        <f>avgpoinc!AQ39</f>
        <v>2054011.5771630211</v>
      </c>
      <c r="L47" s="222"/>
      <c r="O47" s="649">
        <f>B47-'TB3'!B46</f>
        <v>49.515649092125386</v>
      </c>
    </row>
    <row r="48" spans="1:15" s="98" customFormat="1" ht="15" customHeight="1">
      <c r="A48" s="103">
        <v>1951</v>
      </c>
      <c r="B48" s="641">
        <f>avgpoinc!B40</f>
        <v>23579.849433824824</v>
      </c>
      <c r="C48" s="353">
        <f>avgpoinc!BC40</f>
        <v>17000.842734238264</v>
      </c>
      <c r="D48" s="95"/>
      <c r="E48" s="215"/>
      <c r="F48" s="96">
        <f>avgpoinc!M40</f>
        <v>82790.909730103886</v>
      </c>
      <c r="G48" s="95">
        <f>avgpoinc!S40</f>
        <v>116434.53904712062</v>
      </c>
      <c r="H48" s="344">
        <f>avgpoinc!Y40</f>
        <v>282161.00478054438</v>
      </c>
      <c r="I48" s="95">
        <f>avgpoinc!AE40</f>
        <v>398376.67504641658</v>
      </c>
      <c r="J48" s="344">
        <f>avgpoinc!AK40</f>
        <v>843635.8776528521</v>
      </c>
      <c r="K48" s="344">
        <f>avgpoinc!AQ40</f>
        <v>2538168.9549531918</v>
      </c>
      <c r="L48" s="222"/>
      <c r="O48" s="649">
        <f>B48-'TB3'!B47</f>
        <v>0</v>
      </c>
    </row>
    <row r="49" spans="1:15" s="98" customFormat="1" ht="15" customHeight="1">
      <c r="A49" s="103">
        <v>1952</v>
      </c>
      <c r="B49" s="641">
        <f>avgpoinc!B41</f>
        <v>24177.254075678855</v>
      </c>
      <c r="C49" s="353">
        <f>avgpoinc!BC41</f>
        <v>17774.493231724933</v>
      </c>
      <c r="D49" s="95"/>
      <c r="E49" s="215"/>
      <c r="F49" s="96">
        <f>avgpoinc!M41</f>
        <v>81802.101671264099</v>
      </c>
      <c r="G49" s="95">
        <f>avgpoinc!S41</f>
        <v>114550.55874891748</v>
      </c>
      <c r="H49" s="344">
        <f>avgpoinc!Y41</f>
        <v>275330.04063046892</v>
      </c>
      <c r="I49" s="95">
        <f>avgpoinc!AE41</f>
        <v>390235.95183525712</v>
      </c>
      <c r="J49" s="344">
        <f>avgpoinc!AK41</f>
        <v>861705.28782519849</v>
      </c>
      <c r="K49" s="344">
        <f>avgpoinc!AQ41</f>
        <v>2564810.5582193136</v>
      </c>
      <c r="L49" s="222"/>
      <c r="O49" s="649">
        <f>B49-'TB3'!B48</f>
        <v>-7.4079390097067517</v>
      </c>
    </row>
    <row r="50" spans="1:15" s="98" customFormat="1" ht="15" customHeight="1">
      <c r="A50" s="103">
        <v>1953</v>
      </c>
      <c r="B50" s="641">
        <f>avgpoinc!B42</f>
        <v>24934.673962420675</v>
      </c>
      <c r="C50" s="353">
        <f>avgpoinc!BC42</f>
        <v>18602.923506347539</v>
      </c>
      <c r="D50" s="95"/>
      <c r="E50" s="215"/>
      <c r="F50" s="96">
        <f>avgpoinc!M42</f>
        <v>81920.42806707893</v>
      </c>
      <c r="G50" s="95">
        <f>avgpoinc!S42</f>
        <v>112624.32511109779</v>
      </c>
      <c r="H50" s="344">
        <f>avgpoinc!Y42</f>
        <v>264897.99809834204</v>
      </c>
      <c r="I50" s="95">
        <f>avgpoinc!AE42</f>
        <v>375495.68792856828</v>
      </c>
      <c r="J50" s="344">
        <f>avgpoinc!AK42</f>
        <v>795664.92957294162</v>
      </c>
      <c r="K50" s="344">
        <f>avgpoinc!AQ42</f>
        <v>2511833.1406876976</v>
      </c>
      <c r="L50" s="222"/>
      <c r="O50" s="649">
        <f>B50-'TB3'!B49</f>
        <v>-7.2415128418288077</v>
      </c>
    </row>
    <row r="51" spans="1:15" s="98" customFormat="1" ht="15" customHeight="1">
      <c r="A51" s="103">
        <v>1954</v>
      </c>
      <c r="B51" s="641">
        <f>avgpoinc!B43</f>
        <v>24409.539085711633</v>
      </c>
      <c r="C51" s="353">
        <f>avgpoinc!BC43</f>
        <v>18161.595951014657</v>
      </c>
      <c r="D51" s="95"/>
      <c r="E51" s="215"/>
      <c r="F51" s="96">
        <f>avgpoinc!M43</f>
        <v>80641.027297984416</v>
      </c>
      <c r="G51" s="95">
        <f>avgpoinc!S43</f>
        <v>111091.8000637314</v>
      </c>
      <c r="H51" s="344">
        <f>avgpoinc!Y43</f>
        <v>262586.31384219893</v>
      </c>
      <c r="I51" s="95">
        <f>avgpoinc!AE43</f>
        <v>369231.13556192821</v>
      </c>
      <c r="J51" s="344">
        <f>avgpoinc!AK43</f>
        <v>781486.96251411608</v>
      </c>
      <c r="K51" s="344">
        <f>avgpoinc!AQ43</f>
        <v>2451024.5248523243</v>
      </c>
      <c r="L51" s="222"/>
      <c r="O51" s="649">
        <f>B51-'TB3'!B50</f>
        <v>-21.28222307132819</v>
      </c>
    </row>
    <row r="52" spans="1:15" s="98" customFormat="1" ht="15" customHeight="1">
      <c r="A52" s="103">
        <v>1955</v>
      </c>
      <c r="B52" s="641">
        <f>avgpoinc!B44</f>
        <v>26145.412315258</v>
      </c>
      <c r="C52" s="353">
        <f>avgpoinc!BC44</f>
        <v>19350.900894618022</v>
      </c>
      <c r="D52" s="95"/>
      <c r="E52" s="215"/>
      <c r="F52" s="96">
        <f>avgpoinc!M44</f>
        <v>87296.015101017765</v>
      </c>
      <c r="G52" s="95">
        <f>avgpoinc!S44</f>
        <v>122981.90402765924</v>
      </c>
      <c r="H52" s="344">
        <f>avgpoinc!Y44</f>
        <v>298801.39504256804</v>
      </c>
      <c r="I52" s="95">
        <f>avgpoinc!AE44</f>
        <v>423880.47878017765</v>
      </c>
      <c r="J52" s="344">
        <f>avgpoinc!AK44</f>
        <v>950966.64535512042</v>
      </c>
      <c r="K52" s="344">
        <f>avgpoinc!AQ44</f>
        <v>3361257.4815932242</v>
      </c>
      <c r="L52" s="222"/>
      <c r="O52" s="649">
        <f>B52-'TB3'!B51</f>
        <v>-20.788270735680271</v>
      </c>
    </row>
    <row r="53" spans="1:15" s="98" customFormat="1" ht="15" customHeight="1">
      <c r="A53" s="103">
        <v>1956</v>
      </c>
      <c r="B53" s="641">
        <f>avgpoinc!B45</f>
        <v>26650.423180978683</v>
      </c>
      <c r="C53" s="353">
        <f>avgpoinc!BC45</f>
        <v>20043.237626554419</v>
      </c>
      <c r="D53" s="95"/>
      <c r="E53" s="215"/>
      <c r="F53" s="96">
        <f>avgpoinc!M45</f>
        <v>86115.09317079703</v>
      </c>
      <c r="G53" s="95">
        <f>avgpoinc!S45</f>
        <v>121042.92313476306</v>
      </c>
      <c r="H53" s="344">
        <f>avgpoinc!Y45</f>
        <v>283852.43796831637</v>
      </c>
      <c r="I53" s="95">
        <f>avgpoinc!AE45</f>
        <v>395172.5464923688</v>
      </c>
      <c r="J53" s="344">
        <f>avgpoinc!AK45</f>
        <v>882165.68985590746</v>
      </c>
      <c r="K53" s="344">
        <f>avgpoinc!AQ45</f>
        <v>2992546.7056005704</v>
      </c>
      <c r="L53" s="222"/>
      <c r="O53" s="649">
        <f>B53-'TB3'!B52</f>
        <v>-19.958415087377944</v>
      </c>
    </row>
    <row r="54" spans="1:15" s="98" customFormat="1" ht="15" customHeight="1">
      <c r="A54" s="103">
        <v>1957</v>
      </c>
      <c r="B54" s="641">
        <f>avgpoinc!B46</f>
        <v>26701.995767302476</v>
      </c>
      <c r="C54" s="353">
        <f>avgpoinc!BC46</f>
        <v>20191.8915773917</v>
      </c>
      <c r="D54" s="95"/>
      <c r="E54" s="215"/>
      <c r="F54" s="96">
        <f>avgpoinc!M46</f>
        <v>85292.933476499456</v>
      </c>
      <c r="G54" s="95">
        <f>avgpoinc!S46</f>
        <v>120604.88280381887</v>
      </c>
      <c r="H54" s="344">
        <f>avgpoinc!Y46</f>
        <v>280644.15620315156</v>
      </c>
      <c r="I54" s="95">
        <f>avgpoinc!AE46</f>
        <v>390602.24368181609</v>
      </c>
      <c r="J54" s="344">
        <f>avgpoinc!AK46</f>
        <v>859689.72376725788</v>
      </c>
      <c r="K54" s="344">
        <f>avgpoinc!AQ46</f>
        <v>2800777.7141704173</v>
      </c>
      <c r="L54" s="222"/>
      <c r="O54" s="649">
        <f>B54-'TB3'!B53</f>
        <v>-19.113974180734658</v>
      </c>
    </row>
    <row r="55" spans="1:15" s="98" customFormat="1" ht="15" customHeight="1">
      <c r="A55" s="103">
        <v>1958</v>
      </c>
      <c r="B55" s="641">
        <f>avgpoinc!B47</f>
        <v>25953.051410852528</v>
      </c>
      <c r="C55" s="353">
        <f>avgpoinc!BC47</f>
        <v>19669.6799297451</v>
      </c>
      <c r="D55" s="95"/>
      <c r="E55" s="215"/>
      <c r="F55" s="96">
        <f>avgpoinc!M47</f>
        <v>82503.394740819393</v>
      </c>
      <c r="G55" s="95">
        <f>avgpoinc!S47</f>
        <v>114164.5681249865</v>
      </c>
      <c r="H55" s="344">
        <f>avgpoinc!Y47</f>
        <v>251996.01456943166</v>
      </c>
      <c r="I55" s="95">
        <f>avgpoinc!AE47</f>
        <v>341435.09397888265</v>
      </c>
      <c r="J55" s="344">
        <f>avgpoinc!AK47</f>
        <v>717838.78095926647</v>
      </c>
      <c r="K55" s="344">
        <f>avgpoinc!AQ47</f>
        <v>2271569.9442260601</v>
      </c>
      <c r="L55" s="222"/>
      <c r="O55" s="649">
        <f>B55-'TB3'!B54</f>
        <v>-24.645747561229655</v>
      </c>
    </row>
    <row r="56" spans="1:15" s="98" customFormat="1" ht="15" customHeight="1">
      <c r="A56" s="102">
        <v>1959</v>
      </c>
      <c r="B56" s="642">
        <f>avgpoinc!B48</f>
        <v>27571.682169350366</v>
      </c>
      <c r="C56" s="354">
        <f>avgpoinc!BC48</f>
        <v>20819.219526365348</v>
      </c>
      <c r="D56" s="99"/>
      <c r="E56" s="216"/>
      <c r="F56" s="100">
        <f>avgpoinc!M48</f>
        <v>88343.845956215533</v>
      </c>
      <c r="G56" s="99">
        <f>avgpoinc!S48</f>
        <v>123995.62392181964</v>
      </c>
      <c r="H56" s="343">
        <f>avgpoinc!Y48</f>
        <v>285868.59107746452</v>
      </c>
      <c r="I56" s="99">
        <f>avgpoinc!AE48</f>
        <v>402492.76634077181</v>
      </c>
      <c r="J56" s="343">
        <f>avgpoinc!AK48</f>
        <v>885769.64605141268</v>
      </c>
      <c r="K56" s="343">
        <f>avgpoinc!AQ48</f>
        <v>2968017.8960418976</v>
      </c>
      <c r="L56" s="357"/>
      <c r="O56" s="649">
        <f>B56-'TB3'!B55</f>
        <v>5.9971064614946954</v>
      </c>
    </row>
    <row r="57" spans="1:15">
      <c r="A57" s="78">
        <v>1960</v>
      </c>
      <c r="B57" s="641">
        <f>avgpoinc!B49</f>
        <v>28086.668945799272</v>
      </c>
      <c r="C57" s="353">
        <f>avgpoinc!BC49</f>
        <v>21418.13614995436</v>
      </c>
      <c r="D57" s="95"/>
      <c r="E57" s="215"/>
      <c r="F57" s="96">
        <f>avgpoinc!M49</f>
        <v>88103.464108403437</v>
      </c>
      <c r="G57" s="95">
        <f>avgpoinc!S49</f>
        <v>123063.66094289909</v>
      </c>
      <c r="H57" s="344">
        <f>avgpoinc!Y49</f>
        <v>281306.45159302244</v>
      </c>
      <c r="I57" s="95">
        <f>avgpoinc!AE49</f>
        <v>390881.96731728228</v>
      </c>
      <c r="J57" s="344">
        <f>avgpoinc!AK49</f>
        <v>893297.86097562232</v>
      </c>
      <c r="K57" s="344">
        <f>avgpoinc!AQ49</f>
        <v>3259156.1778678917</v>
      </c>
      <c r="L57" s="222"/>
      <c r="O57" s="649">
        <f>B57-'TB3'!B56</f>
        <v>0</v>
      </c>
    </row>
    <row r="58" spans="1:15">
      <c r="A58" s="78">
        <v>1961</v>
      </c>
      <c r="B58" s="641">
        <f>avgpoinc!B50</f>
        <v>28434.460109122039</v>
      </c>
      <c r="C58" s="353">
        <f>avgpoinc!BC50</f>
        <v>21702.812430621754</v>
      </c>
      <c r="D58" s="95"/>
      <c r="E58" s="215"/>
      <c r="F58" s="96">
        <f>avgpoinc!M50</f>
        <v>89019.289215624667</v>
      </c>
      <c r="G58" s="95">
        <f>avgpoinc!S50</f>
        <v>124161.30251556729</v>
      </c>
      <c r="H58" s="344">
        <f>avgpoinc!Y50</f>
        <v>274500.30686002376</v>
      </c>
      <c r="I58" s="95">
        <f>avgpoinc!AE50</f>
        <v>376788.42249286128</v>
      </c>
      <c r="J58" s="344">
        <f>avgpoinc!AK50</f>
        <v>867255.22677258949</v>
      </c>
      <c r="K58" s="344">
        <f>avgpoinc!AQ50</f>
        <v>3231153.1360405763</v>
      </c>
      <c r="L58" s="222"/>
      <c r="O58" s="649">
        <f>B58-'TB3'!B57</f>
        <v>5.7222755781476735</v>
      </c>
    </row>
    <row r="59" spans="1:15">
      <c r="A59" s="78">
        <v>1962</v>
      </c>
      <c r="B59" s="643">
        <f>avgpoinc!B51</f>
        <v>29882.808803929373</v>
      </c>
      <c r="C59" s="355">
        <f>avgpoinc!BC51</f>
        <v>22572.197138583058</v>
      </c>
      <c r="D59" s="92">
        <f>avgpoinc!AW51</f>
        <v>13449.196157848337</v>
      </c>
      <c r="E59" s="217">
        <f>avgpoinc!BI51</f>
        <v>33975.948364501462</v>
      </c>
      <c r="F59" s="93">
        <f>avgpoinc!M51</f>
        <v>95678.313792046189</v>
      </c>
      <c r="G59" s="92">
        <f>avgpoinc!S51</f>
        <v>134344.20593151965</v>
      </c>
      <c r="H59" s="345">
        <f>avgpoinc!Y51</f>
        <v>300825.90184027475</v>
      </c>
      <c r="I59" s="92">
        <f>avgpoinc!AE51</f>
        <v>424096.02196642337</v>
      </c>
      <c r="J59" s="345">
        <f>avgpoinc!AK51</f>
        <v>994042.3457160613</v>
      </c>
      <c r="K59" s="345">
        <f>avgpoinc!AQ51</f>
        <v>3750856.9384110384</v>
      </c>
      <c r="L59" s="358">
        <f t="array" ref="L59:L111">TRANSPOSE('TC4'!B135:BB135)</f>
        <v>13672367.222157704</v>
      </c>
      <c r="O59" s="649">
        <f>B59-'TB3'!B58</f>
        <v>10.141391639612266</v>
      </c>
    </row>
    <row r="60" spans="1:15">
      <c r="A60" s="78">
        <v>1963</v>
      </c>
      <c r="B60" s="644">
        <f>avgpoinc!B52</f>
        <v>30882.590992237852</v>
      </c>
      <c r="C60" s="353">
        <f>avgpoinc!BC52</f>
        <v>23164.335088903725</v>
      </c>
      <c r="D60" s="73">
        <f>avgpoinc!AW52</f>
        <v>13620.803022045784</v>
      </c>
      <c r="E60" s="215">
        <f>avgpoinc!BI52</f>
        <v>35306.009280356375</v>
      </c>
      <c r="F60" s="74">
        <f>avgpoinc!M52</f>
        <v>100346.89412224501</v>
      </c>
      <c r="G60" s="73">
        <f>avgpoinc!S52</f>
        <v>141172.40092026084</v>
      </c>
      <c r="H60" s="346">
        <f>avgpoinc!Y52</f>
        <v>317111.81345073244</v>
      </c>
      <c r="I60" s="73">
        <f>avgpoinc!AE52</f>
        <v>448747.40437832248</v>
      </c>
      <c r="J60" s="346">
        <f>avgpoinc!AK52</f>
        <v>1066435.6571856292</v>
      </c>
      <c r="K60" s="346">
        <f>avgpoinc!AQ52</f>
        <v>4090882.0969219361</v>
      </c>
      <c r="L60" s="359">
        <v>15275346.110316914</v>
      </c>
      <c r="O60" s="649">
        <f>B60-'TB3'!B59</f>
        <v>0</v>
      </c>
    </row>
    <row r="61" spans="1:15">
      <c r="A61" s="78">
        <v>1964</v>
      </c>
      <c r="B61" s="644">
        <f>avgpoinc!B53</f>
        <v>32150.120226530595</v>
      </c>
      <c r="C61" s="353">
        <f>avgpoinc!BC53</f>
        <v>23945.147801784584</v>
      </c>
      <c r="D61" s="73">
        <f>avgpoinc!AW53</f>
        <v>13792.409886243231</v>
      </c>
      <c r="E61" s="215">
        <f>avgpoinc!BI53</f>
        <v>36636.07019621128</v>
      </c>
      <c r="F61" s="74">
        <f>avgpoinc!M53</f>
        <v>105994.87204924469</v>
      </c>
      <c r="G61" s="73">
        <f>avgpoinc!S53</f>
        <v>149404.71740084505</v>
      </c>
      <c r="H61" s="346">
        <f>avgpoinc!Y53</f>
        <v>336603.77927484171</v>
      </c>
      <c r="I61" s="73">
        <f>avgpoinc!AE53</f>
        <v>478068.88266294095</v>
      </c>
      <c r="J61" s="346">
        <f>avgpoinc!AK53</f>
        <v>1150889.4690890466</v>
      </c>
      <c r="K61" s="346">
        <f>avgpoinc!AQ53</f>
        <v>4479980.2270228015</v>
      </c>
      <c r="L61" s="359">
        <v>16878324.998476125</v>
      </c>
      <c r="O61" s="649">
        <f>B61-'TB3'!B60</f>
        <v>4.6831314624469087</v>
      </c>
    </row>
    <row r="62" spans="1:15">
      <c r="A62" s="78">
        <v>1965</v>
      </c>
      <c r="B62" s="644">
        <f>avgpoinc!B54</f>
        <v>33808.519975317751</v>
      </c>
      <c r="C62" s="353">
        <f>avgpoinc!BC54</f>
        <v>25291.483174295452</v>
      </c>
      <c r="D62" s="73">
        <f>avgpoinc!AW54</f>
        <v>14825.321451651595</v>
      </c>
      <c r="E62" s="215">
        <f>avgpoinc!BI54</f>
        <v>38314.556842180682</v>
      </c>
      <c r="F62" s="74">
        <f>avgpoinc!M54</f>
        <v>110461.85118451845</v>
      </c>
      <c r="G62" s="73">
        <f>avgpoinc!S54</f>
        <v>155474.47360616867</v>
      </c>
      <c r="H62" s="346">
        <f>avgpoinc!Y54</f>
        <v>348959.45523421851</v>
      </c>
      <c r="I62" s="73">
        <f>avgpoinc!AE54</f>
        <v>496226.71753326239</v>
      </c>
      <c r="J62" s="346">
        <f>avgpoinc!AK54</f>
        <v>1198753.2944246216</v>
      </c>
      <c r="K62" s="346">
        <f>avgpoinc!AQ54</f>
        <v>4655902.8501026854</v>
      </c>
      <c r="L62" s="359">
        <v>17268202.260056145</v>
      </c>
      <c r="O62" s="649">
        <f>B62-'TB3'!B61</f>
        <v>0</v>
      </c>
    </row>
    <row r="63" spans="1:15">
      <c r="A63" s="78">
        <v>1966</v>
      </c>
      <c r="B63" s="644">
        <f>avgpoinc!B55</f>
        <v>35382.13168981926</v>
      </c>
      <c r="C63" s="353">
        <f>avgpoinc!BC55</f>
        <v>26584.815448655572</v>
      </c>
      <c r="D63" s="73">
        <f>avgpoinc!AW55</f>
        <v>15858.23301705996</v>
      </c>
      <c r="E63" s="215">
        <f>avgpoinc!BI55</f>
        <v>39993.043488150077</v>
      </c>
      <c r="F63" s="74">
        <f>avgpoinc!M55</f>
        <v>114557.97786029248</v>
      </c>
      <c r="G63" s="73">
        <f>avgpoinc!S55</f>
        <v>161007.32576316476</v>
      </c>
      <c r="H63" s="346">
        <f>avgpoinc!Y55</f>
        <v>359966.45521432976</v>
      </c>
      <c r="I63" s="73">
        <f>avgpoinc!AE55</f>
        <v>512532.79851708282</v>
      </c>
      <c r="J63" s="346">
        <f>avgpoinc!AK55</f>
        <v>1242511.0354135898</v>
      </c>
      <c r="K63" s="346">
        <f>avgpoinc!AQ55</f>
        <v>4813646.5804264965</v>
      </c>
      <c r="L63" s="359">
        <v>17658079.521636169</v>
      </c>
      <c r="O63" s="649">
        <f>B63-'TB3'!B62</f>
        <v>-2.3718823984672781</v>
      </c>
    </row>
    <row r="64" spans="1:15">
      <c r="A64" s="78">
        <v>1967</v>
      </c>
      <c r="B64" s="644">
        <f>avgpoinc!B56</f>
        <v>35873.134360430813</v>
      </c>
      <c r="C64" s="353">
        <f>avgpoinc!BC56</f>
        <v>27423.663035360674</v>
      </c>
      <c r="D64" s="73">
        <f>avgpoinc!AW56</f>
        <v>17085.899255321161</v>
      </c>
      <c r="E64" s="215">
        <f>avgpoinc!BI56</f>
        <v>40345.867760410052</v>
      </c>
      <c r="F64" s="90">
        <f>avgpoinc!M56</f>
        <v>111918.37628606211</v>
      </c>
      <c r="G64" s="73">
        <f>avgpoinc!S56</f>
        <v>156091.22283533824</v>
      </c>
      <c r="H64" s="346">
        <f>avgpoinc!Y56</f>
        <v>344583.81249031832</v>
      </c>
      <c r="I64" s="73">
        <f>avgpoinc!AE56</f>
        <v>485569.989092306</v>
      </c>
      <c r="J64" s="346">
        <f>avgpoinc!AK56</f>
        <v>1135194.7453528342</v>
      </c>
      <c r="K64" s="346">
        <f>avgpoinc!AQ56</f>
        <v>4300919.0385303693</v>
      </c>
      <c r="L64" s="359">
        <v>14157070.135710178</v>
      </c>
      <c r="O64" s="649">
        <f>B64-'TB3'!B63</f>
        <v>-0.97915236352855572</v>
      </c>
    </row>
    <row r="65" spans="1:15">
      <c r="A65" s="78">
        <v>1968</v>
      </c>
      <c r="B65" s="644">
        <f>avgpoinc!B57</f>
        <v>36911.835267646835</v>
      </c>
      <c r="C65" s="353">
        <f>avgpoinc!BC57</f>
        <v>28497.797937717503</v>
      </c>
      <c r="D65" s="73">
        <f>avgpoinc!AW57</f>
        <v>18010.403876449145</v>
      </c>
      <c r="E65" s="215">
        <f>avgpoinc!BI57</f>
        <v>41607.040514302957</v>
      </c>
      <c r="F65" s="90">
        <f>avgpoinc!M57</f>
        <v>112638.17123701083</v>
      </c>
      <c r="G65" s="73">
        <f>avgpoinc!S57</f>
        <v>156013.46146022997</v>
      </c>
      <c r="H65" s="346">
        <f>avgpoinc!Y57</f>
        <v>342391.6087944982</v>
      </c>
      <c r="I65" s="73">
        <f>avgpoinc!AE57</f>
        <v>481491.10594443127</v>
      </c>
      <c r="J65" s="346">
        <f>avgpoinc!AK57</f>
        <v>1130374.503298878</v>
      </c>
      <c r="K65" s="346">
        <f>avgpoinc!AQ57</f>
        <v>4343765.2534740977</v>
      </c>
      <c r="L65" s="359">
        <v>15056824.417739915</v>
      </c>
      <c r="O65" s="649">
        <f>B65-'TB3'!B64</f>
        <v>-2.0908881627547089</v>
      </c>
    </row>
    <row r="66" spans="1:15">
      <c r="A66" s="83">
        <v>1969</v>
      </c>
      <c r="B66" s="645">
        <f>avgpoinc!B58</f>
        <v>37405.266309932231</v>
      </c>
      <c r="C66" s="354">
        <f>avgpoinc!BC58</f>
        <v>29214.609788310947</v>
      </c>
      <c r="D66" s="79">
        <f>avgpoinc!AW58</f>
        <v>18696.232459885505</v>
      </c>
      <c r="E66" s="216">
        <f>avgpoinc!BI58</f>
        <v>42362.58144884275</v>
      </c>
      <c r="F66" s="91">
        <f>avgpoinc!M58</f>
        <v>111121.17500452374</v>
      </c>
      <c r="G66" s="79">
        <f>avgpoinc!S58</f>
        <v>152223.60010100485</v>
      </c>
      <c r="H66" s="347">
        <f>avgpoinc!Y58</f>
        <v>327349.37297617784</v>
      </c>
      <c r="I66" s="79">
        <f>avgpoinc!AE58</f>
        <v>458025.45553153782</v>
      </c>
      <c r="J66" s="347">
        <f>avgpoinc!AK58</f>
        <v>1071068.2149021183</v>
      </c>
      <c r="K66" s="347">
        <f>avgpoinc!AQ58</f>
        <v>4163739.5718044383</v>
      </c>
      <c r="L66" s="360">
        <v>16473305.48068567</v>
      </c>
      <c r="O66" s="649">
        <f>B66-'TB3'!B65</f>
        <v>-2.6123865883346298</v>
      </c>
    </row>
    <row r="67" spans="1:15">
      <c r="A67" s="78">
        <v>1970</v>
      </c>
      <c r="B67" s="644">
        <f>avgpoinc!B59</f>
        <v>36502.103422603461</v>
      </c>
      <c r="C67" s="353">
        <f>avgpoinc!BC59</f>
        <v>28595.262353120175</v>
      </c>
      <c r="D67" s="73">
        <f>avgpoinc!AW59</f>
        <v>18422.758165359926</v>
      </c>
      <c r="E67" s="215">
        <f>avgpoinc!BI59</f>
        <v>41310.892587820483</v>
      </c>
      <c r="F67" s="90">
        <f>avgpoinc!M59</f>
        <v>107663.67304795301</v>
      </c>
      <c r="G67" s="73">
        <f>avgpoinc!S59</f>
        <v>146752.29806597577</v>
      </c>
      <c r="H67" s="346">
        <f>avgpoinc!Y59</f>
        <v>309856.69269695989</v>
      </c>
      <c r="I67" s="73">
        <f>avgpoinc!AE59</f>
        <v>428641.64909052069</v>
      </c>
      <c r="J67" s="346">
        <f>avgpoinc!AK59</f>
        <v>967163.80289730418</v>
      </c>
      <c r="K67" s="346">
        <f>avgpoinc!AQ59</f>
        <v>3558092.2518864605</v>
      </c>
      <c r="L67" s="359">
        <v>12008695.099197533</v>
      </c>
      <c r="O67" s="649">
        <f>B67-'TB3'!B66</f>
        <v>1.3954738435568288</v>
      </c>
    </row>
    <row r="68" spans="1:15">
      <c r="A68" s="78">
        <v>1971</v>
      </c>
      <c r="B68" s="644">
        <f>avgpoinc!B60</f>
        <v>36688.326012485239</v>
      </c>
      <c r="C68" s="353">
        <f>avgpoinc!BC60</f>
        <v>28673.303608565049</v>
      </c>
      <c r="D68" s="73">
        <f>avgpoinc!AW60</f>
        <v>18406.341385380369</v>
      </c>
      <c r="E68" s="215">
        <f>avgpoinc!BI60</f>
        <v>41507.006387545895</v>
      </c>
      <c r="F68" s="90">
        <f>avgpoinc!M60</f>
        <v>108823.52764776697</v>
      </c>
      <c r="G68" s="73">
        <f>avgpoinc!S60</f>
        <v>148615.15990331527</v>
      </c>
      <c r="H68" s="346">
        <f>avgpoinc!Y60</f>
        <v>313533.44188125251</v>
      </c>
      <c r="I68" s="73">
        <f>avgpoinc!AE60</f>
        <v>433538.31735074776</v>
      </c>
      <c r="J68" s="346">
        <f>avgpoinc!AK60</f>
        <v>975187.82146454195</v>
      </c>
      <c r="K68" s="346">
        <f>avgpoinc!AQ60</f>
        <v>3537190.7012821967</v>
      </c>
      <c r="L68" s="359">
        <v>12113576.897134969</v>
      </c>
      <c r="O68" s="649">
        <f>B68-'TB3'!B67</f>
        <v>2.996869697184593</v>
      </c>
    </row>
    <row r="69" spans="1:15">
      <c r="A69" s="78">
        <v>1972</v>
      </c>
      <c r="B69" s="644">
        <f>avgpoinc!B61</f>
        <v>38024.9122887005</v>
      </c>
      <c r="C69" s="353">
        <f>avgpoinc!BC61</f>
        <v>29583.378896454971</v>
      </c>
      <c r="D69" s="73">
        <f>avgpoinc!AW61</f>
        <v>19031.503242400777</v>
      </c>
      <c r="E69" s="215">
        <f>avgpoinc!BI61</f>
        <v>42773.223464022718</v>
      </c>
      <c r="F69" s="90">
        <f>avgpoinc!M61</f>
        <v>113998.71281891021</v>
      </c>
      <c r="G69" s="73">
        <f>avgpoinc!S61</f>
        <v>156142.05679096153</v>
      </c>
      <c r="H69" s="346">
        <f>avgpoinc!Y61</f>
        <v>328869.43620206288</v>
      </c>
      <c r="I69" s="73">
        <f>avgpoinc!AE61</f>
        <v>454688.89795736468</v>
      </c>
      <c r="J69" s="346">
        <f>avgpoinc!AK61</f>
        <v>1019392.5921238926</v>
      </c>
      <c r="K69" s="346">
        <f>avgpoinc!AQ61</f>
        <v>3646611.2266114741</v>
      </c>
      <c r="L69" s="359">
        <v>13547529.11853965</v>
      </c>
      <c r="O69" s="649">
        <f>B69-'TB3'!B68</f>
        <v>-0.6519310648800456</v>
      </c>
    </row>
    <row r="70" spans="1:15">
      <c r="A70" s="78">
        <v>1973</v>
      </c>
      <c r="B70" s="644">
        <f>avgpoinc!B62</f>
        <v>39617.622201153419</v>
      </c>
      <c r="C70" s="353">
        <f>avgpoinc!BC62</f>
        <v>30778.023983782514</v>
      </c>
      <c r="D70" s="73">
        <f>avgpoinc!AW62</f>
        <v>20007.720724470339</v>
      </c>
      <c r="E70" s="215">
        <f>avgpoinc!BI62</f>
        <v>44240.90305792274</v>
      </c>
      <c r="F70" s="90">
        <f>avgpoinc!M62</f>
        <v>119174.0061574915</v>
      </c>
      <c r="G70" s="73">
        <f>avgpoinc!S62</f>
        <v>163419.70244444281</v>
      </c>
      <c r="H70" s="346">
        <f>avgpoinc!Y62</f>
        <v>342648.94521381514</v>
      </c>
      <c r="I70" s="73">
        <f>avgpoinc!AE62</f>
        <v>471873.82100367016</v>
      </c>
      <c r="J70" s="346">
        <f>avgpoinc!AK62</f>
        <v>1038849.2503931613</v>
      </c>
      <c r="K70" s="346">
        <f>avgpoinc!AQ62</f>
        <v>3541529.9339861674</v>
      </c>
      <c r="L70" s="359">
        <v>11874046.526088832</v>
      </c>
      <c r="O70" s="649">
        <f>B70-'TB3'!B69</f>
        <v>5.1848616207862506</v>
      </c>
    </row>
    <row r="71" spans="1:15">
      <c r="A71" s="78">
        <v>1974</v>
      </c>
      <c r="B71" s="644">
        <f>avgpoinc!B63</f>
        <v>38503.033772186558</v>
      </c>
      <c r="C71" s="353">
        <f>avgpoinc!BC63</f>
        <v>30104.83740591419</v>
      </c>
      <c r="D71" s="73">
        <f>avgpoinc!AW63</f>
        <v>19772.678110297864</v>
      </c>
      <c r="E71" s="215">
        <f>avgpoinc!BI63</f>
        <v>43020.036525434596</v>
      </c>
      <c r="F71" s="90">
        <f>avgpoinc!M63</f>
        <v>114086.80106863787</v>
      </c>
      <c r="G71" s="73">
        <f>avgpoinc!S63</f>
        <v>155604.15672556593</v>
      </c>
      <c r="H71" s="346">
        <f>avgpoinc!Y63</f>
        <v>324231.43482203316</v>
      </c>
      <c r="I71" s="73">
        <f>avgpoinc!AE63</f>
        <v>445256.10885063955</v>
      </c>
      <c r="J71" s="346">
        <f>avgpoinc!AK63</f>
        <v>973980.93533155019</v>
      </c>
      <c r="K71" s="346">
        <f>avgpoinc!AQ63</f>
        <v>3238533.9383916073</v>
      </c>
      <c r="L71" s="359">
        <v>10122486.293724967</v>
      </c>
      <c r="O71" s="649">
        <f>B71-'TB3'!B70</f>
        <v>7.3177156550518703</v>
      </c>
    </row>
    <row r="72" spans="1:15">
      <c r="A72" s="78">
        <v>1975</v>
      </c>
      <c r="B72" s="644">
        <f>avgpoinc!B64</f>
        <v>37268.689863245068</v>
      </c>
      <c r="C72" s="353">
        <f>avgpoinc!BC64</f>
        <v>29139.929808160607</v>
      </c>
      <c r="D72" s="73">
        <f>avgpoinc!AW64</f>
        <v>19135.397374493761</v>
      </c>
      <c r="E72" s="215">
        <f>avgpoinc!BI64</f>
        <v>41645.595350244163</v>
      </c>
      <c r="F72" s="90">
        <f>avgpoinc!M64</f>
        <v>110427.53035900522</v>
      </c>
      <c r="G72" s="73">
        <f>avgpoinc!S64</f>
        <v>150531.45706151356</v>
      </c>
      <c r="H72" s="346">
        <f>avgpoinc!Y64</f>
        <v>313558.03004862764</v>
      </c>
      <c r="I72" s="73">
        <f>avgpoinc!AE64</f>
        <v>430999.30612995452</v>
      </c>
      <c r="J72" s="346">
        <f>avgpoinc!AK64</f>
        <v>948891.65095011517</v>
      </c>
      <c r="K72" s="346">
        <f>avgpoinc!AQ64</f>
        <v>3220067.8311570617</v>
      </c>
      <c r="L72" s="359">
        <v>11263095.046505464</v>
      </c>
      <c r="O72" s="649">
        <f>B72-'TB3'!B71</f>
        <v>10.082056631516025</v>
      </c>
    </row>
    <row r="73" spans="1:15">
      <c r="A73" s="78">
        <v>1976</v>
      </c>
      <c r="B73" s="644">
        <f>avgpoinc!B65</f>
        <v>38623.493339150024</v>
      </c>
      <c r="C73" s="353">
        <f>avgpoinc!BC65</f>
        <v>30207.121118751853</v>
      </c>
      <c r="D73" s="73">
        <f>avgpoinc!AW65</f>
        <v>19909.110672242365</v>
      </c>
      <c r="E73" s="215">
        <f>avgpoinc!BI65</f>
        <v>43079.634176888707</v>
      </c>
      <c r="F73" s="90">
        <f>avgpoinc!M65</f>
        <v>114370.84332273356</v>
      </c>
      <c r="G73" s="73">
        <f>avgpoinc!S65</f>
        <v>155800.52010311894</v>
      </c>
      <c r="H73" s="346">
        <f>avgpoinc!Y65</f>
        <v>323974.74774919142</v>
      </c>
      <c r="I73" s="73">
        <f>avgpoinc!AE65</f>
        <v>445396.9682625609</v>
      </c>
      <c r="J73" s="346">
        <f>avgpoinc!AK65</f>
        <v>979712.63271210797</v>
      </c>
      <c r="K73" s="346">
        <f>avgpoinc!AQ65</f>
        <v>3371584.6252163877</v>
      </c>
      <c r="L73" s="359">
        <v>11194157.726190476</v>
      </c>
      <c r="O73" s="649">
        <f>B73-'TB3'!B72</f>
        <v>3.9673778134674649</v>
      </c>
    </row>
    <row r="74" spans="1:15">
      <c r="A74" s="78">
        <v>1977</v>
      </c>
      <c r="B74" s="644">
        <f>avgpoinc!B66</f>
        <v>39814.792420654732</v>
      </c>
      <c r="C74" s="353">
        <f>avgpoinc!BC66</f>
        <v>30990.632311713529</v>
      </c>
      <c r="D74" s="73">
        <f>avgpoinc!AW66</f>
        <v>20390.38617283434</v>
      </c>
      <c r="E74" s="215">
        <f>avgpoinc!BI66</f>
        <v>44240.939985312507</v>
      </c>
      <c r="F74" s="90">
        <f>avgpoinc!M66</f>
        <v>119232.23340112565</v>
      </c>
      <c r="G74" s="73">
        <f>avgpoinc!S66</f>
        <v>163202.90548003762</v>
      </c>
      <c r="H74" s="346">
        <f>avgpoinc!Y66</f>
        <v>342347.77022691781</v>
      </c>
      <c r="I74" s="73">
        <f>avgpoinc!AE66</f>
        <v>473358.33006029349</v>
      </c>
      <c r="J74" s="346">
        <f>avgpoinc!AK66</f>
        <v>1054173.1349671145</v>
      </c>
      <c r="K74" s="346">
        <f>avgpoinc!AQ66</f>
        <v>3671347.3023269996</v>
      </c>
      <c r="L74" s="359">
        <v>12727928.509788241</v>
      </c>
      <c r="O74" s="649">
        <f>B74-'TB3'!B73</f>
        <v>0.72771716616261983</v>
      </c>
    </row>
    <row r="75" spans="1:15">
      <c r="A75" s="78">
        <v>1978</v>
      </c>
      <c r="B75" s="644">
        <f>avgpoinc!B67</f>
        <v>41224.106250944234</v>
      </c>
      <c r="C75" s="353">
        <f>avgpoinc!BC67</f>
        <v>31966.395932285144</v>
      </c>
      <c r="D75" s="73">
        <f>avgpoinc!AW67</f>
        <v>20981.011757751508</v>
      </c>
      <c r="E75" s="215">
        <f>avgpoinc!BI67</f>
        <v>45698.126150452197</v>
      </c>
      <c r="F75" s="90">
        <f>avgpoinc!M67</f>
        <v>124543.49911887599</v>
      </c>
      <c r="G75" s="73">
        <f>avgpoinc!S67</f>
        <v>171037.17943803026</v>
      </c>
      <c r="H75" s="346">
        <f>avgpoinc!Y67</f>
        <v>362871.97542116151</v>
      </c>
      <c r="I75" s="73">
        <f>avgpoinc!AE67</f>
        <v>506396.22793857462</v>
      </c>
      <c r="J75" s="346">
        <f>avgpoinc!AK67</f>
        <v>1153063.8096051926</v>
      </c>
      <c r="K75" s="346">
        <f>avgpoinc!AQ67</f>
        <v>4101143.2021380011</v>
      </c>
      <c r="L75" s="359">
        <v>12769661.080731403</v>
      </c>
      <c r="O75" s="649">
        <f>B75-'TB3'!B74</f>
        <v>-6.4062372526095714</v>
      </c>
    </row>
    <row r="76" spans="1:15">
      <c r="A76" s="83">
        <v>1979</v>
      </c>
      <c r="B76" s="645">
        <f>avgpoinc!B68</f>
        <v>41365.283221519865</v>
      </c>
      <c r="C76" s="354">
        <f>avgpoinc!BC68</f>
        <v>32001.842238226483</v>
      </c>
      <c r="D76" s="79">
        <f>avgpoinc!AW68</f>
        <v>21121.368824321689</v>
      </c>
      <c r="E76" s="216">
        <f>avgpoinc!BI68</f>
        <v>45602.434005607487</v>
      </c>
      <c r="F76" s="80">
        <f>avgpoinc!M68</f>
        <v>125636.25207116027</v>
      </c>
      <c r="G76" s="79">
        <f>avgpoinc!S68</f>
        <v>173862.87416757975</v>
      </c>
      <c r="H76" s="347">
        <f>avgpoinc!Y68</f>
        <v>378056.11828914046</v>
      </c>
      <c r="I76" s="79">
        <f>avgpoinc!AE68</f>
        <v>536189.99485785724</v>
      </c>
      <c r="J76" s="347">
        <f>avgpoinc!AK68</f>
        <v>1277706.2216805723</v>
      </c>
      <c r="K76" s="347">
        <f>avgpoinc!AQ68</f>
        <v>4832060.0883081295</v>
      </c>
      <c r="L76" s="360">
        <v>18216408.094675921</v>
      </c>
      <c r="O76" s="649">
        <f>B76-'TB3'!B75</f>
        <v>-21.181464642831997</v>
      </c>
    </row>
    <row r="77" spans="1:15">
      <c r="A77" s="78">
        <v>1980</v>
      </c>
      <c r="B77" s="644">
        <f>avgpoinc!B69</f>
        <v>40185.044477528383</v>
      </c>
      <c r="C77" s="353">
        <f>avgpoinc!BC69</f>
        <v>31438.615338136347</v>
      </c>
      <c r="D77" s="73">
        <f>avgpoinc!AW69</f>
        <v>20606.909096024425</v>
      </c>
      <c r="E77" s="215">
        <f>avgpoinc!BI69</f>
        <v>44978.248140776246</v>
      </c>
      <c r="F77" s="74">
        <f>avgpoinc!M69</f>
        <v>118902.90673205674</v>
      </c>
      <c r="G77" s="73">
        <f>avgpoinc!S69</f>
        <v>162087.82424248959</v>
      </c>
      <c r="H77" s="346">
        <f>avgpoinc!Y69</f>
        <v>344324.11576753744</v>
      </c>
      <c r="I77" s="73">
        <f>avgpoinc!AE69</f>
        <v>483545.25665467489</v>
      </c>
      <c r="J77" s="346">
        <f>avgpoinc!AK69</f>
        <v>1110941.7999852719</v>
      </c>
      <c r="K77" s="346">
        <f>avgpoinc!AQ69</f>
        <v>3885172.8269197526</v>
      </c>
      <c r="L77" s="359">
        <v>12377988.052157555</v>
      </c>
      <c r="O77" s="649">
        <f>B77-'TB3'!B76</f>
        <v>-0.36020996572187869</v>
      </c>
    </row>
    <row r="78" spans="1:15">
      <c r="A78" s="78">
        <v>1981</v>
      </c>
      <c r="B78" s="644">
        <f>avgpoinc!B70</f>
        <v>40492.588510581001</v>
      </c>
      <c r="C78" s="353">
        <f>avgpoinc!BC70</f>
        <v>31246.834402847813</v>
      </c>
      <c r="D78" s="73">
        <f>avgpoinc!AW70</f>
        <v>20306.869441688443</v>
      </c>
      <c r="E78" s="215">
        <f>avgpoinc!BI70</f>
        <v>44921.790604297028</v>
      </c>
      <c r="F78" s="74">
        <f>avgpoinc!M70</f>
        <v>123704.37548017966</v>
      </c>
      <c r="G78" s="73">
        <f>avgpoinc!S70</f>
        <v>170744.44219464491</v>
      </c>
      <c r="H78" s="346">
        <f>avgpoinc!Y70</f>
        <v>375611.43983072124</v>
      </c>
      <c r="I78" s="73">
        <f>avgpoinc!AE70</f>
        <v>537441.44253222831</v>
      </c>
      <c r="J78" s="346">
        <f>avgpoinc!AK70</f>
        <v>1285818.0269781519</v>
      </c>
      <c r="K78" s="346">
        <f>avgpoinc!AQ70</f>
        <v>4671615.0692132711</v>
      </c>
      <c r="L78" s="359">
        <v>15858798.706486916</v>
      </c>
      <c r="O78" s="649">
        <f>B78-'TB3'!B77</f>
        <v>-3.2098797577345977</v>
      </c>
    </row>
    <row r="79" spans="1:15">
      <c r="A79" s="78">
        <v>1982</v>
      </c>
      <c r="B79" s="644">
        <f>avgpoinc!B71</f>
        <v>39166.796940534077</v>
      </c>
      <c r="C79" s="353">
        <f>avgpoinc!BC71</f>
        <v>30077.139877217673</v>
      </c>
      <c r="D79" s="73">
        <f>avgpoinc!AW71</f>
        <v>19077.880855812811</v>
      </c>
      <c r="E79" s="215">
        <f>avgpoinc!BI71</f>
        <v>43826.213653973755</v>
      </c>
      <c r="F79" s="74">
        <f>avgpoinc!M71</f>
        <v>120973.71051038163</v>
      </c>
      <c r="G79" s="73">
        <f>avgpoinc!S71</f>
        <v>166833.48922988528</v>
      </c>
      <c r="H79" s="346">
        <f>avgpoinc!Y71</f>
        <v>368770.18557340262</v>
      </c>
      <c r="I79" s="73">
        <f>avgpoinc!AE71</f>
        <v>531966.88480917492</v>
      </c>
      <c r="J79" s="346">
        <f>avgpoinc!AK71</f>
        <v>1300850.7954564139</v>
      </c>
      <c r="K79" s="346">
        <f>avgpoinc!AQ71</f>
        <v>4861473.4743020497</v>
      </c>
      <c r="L79" s="359">
        <v>15637984.001702022</v>
      </c>
      <c r="O79" s="649">
        <f>B79-'TB3'!B78</f>
        <v>-0.37235029803559883</v>
      </c>
    </row>
    <row r="80" spans="1:15">
      <c r="A80" s="78">
        <v>1983</v>
      </c>
      <c r="B80" s="644">
        <f>avgpoinc!B72</f>
        <v>39804.904727078254</v>
      </c>
      <c r="C80" s="353">
        <f>avgpoinc!BC72</f>
        <v>30254.248450428509</v>
      </c>
      <c r="D80" s="73">
        <f>avgpoinc!AW72</f>
        <v>18690.080376093323</v>
      </c>
      <c r="E80" s="215">
        <f>avgpoinc!BI72</f>
        <v>44709.458543347493</v>
      </c>
      <c r="F80" s="74">
        <f>avgpoinc!M72</f>
        <v>125760.81121692598</v>
      </c>
      <c r="G80" s="73">
        <f>avgpoinc!S72</f>
        <v>173622.95343333643</v>
      </c>
      <c r="H80" s="346">
        <f>avgpoinc!Y72</f>
        <v>386481.14637310908</v>
      </c>
      <c r="I80" s="73">
        <f>avgpoinc!AE72</f>
        <v>555630.9516258837</v>
      </c>
      <c r="J80" s="346">
        <f>avgpoinc!AK72</f>
        <v>1329391.6988430098</v>
      </c>
      <c r="K80" s="346">
        <f>avgpoinc!AQ72</f>
        <v>4751109.1979308361</v>
      </c>
      <c r="L80" s="359">
        <v>15212633.477276256</v>
      </c>
      <c r="O80" s="649">
        <f>B80-'TB3'!B79</f>
        <v>0.68290128764056135</v>
      </c>
    </row>
    <row r="81" spans="1:15">
      <c r="A81" s="78">
        <v>1984</v>
      </c>
      <c r="B81" s="644">
        <f>avgpoinc!B73</f>
        <v>42457.830754479153</v>
      </c>
      <c r="C81" s="353">
        <f>avgpoinc!BC73</f>
        <v>31535.711354394996</v>
      </c>
      <c r="D81" s="73">
        <f>avgpoinc!AW73</f>
        <v>19209.966114027226</v>
      </c>
      <c r="E81" s="215">
        <f>avgpoinc!BI73</f>
        <v>46942.892904854714</v>
      </c>
      <c r="F81" s="74">
        <f>avgpoinc!M73</f>
        <v>140756.90535523652</v>
      </c>
      <c r="G81" s="73">
        <f>avgpoinc!S73</f>
        <v>197722.7648901155</v>
      </c>
      <c r="H81" s="346">
        <f>avgpoinc!Y73</f>
        <v>458823.59194477519</v>
      </c>
      <c r="I81" s="73">
        <f>avgpoinc!AE73</f>
        <v>669995.59428079228</v>
      </c>
      <c r="J81" s="346">
        <f>avgpoinc!AK73</f>
        <v>1674849.1654153978</v>
      </c>
      <c r="K81" s="346">
        <f>avgpoinc!AQ73</f>
        <v>6081096.2493718965</v>
      </c>
      <c r="L81" s="359">
        <v>20628707.283947852</v>
      </c>
      <c r="O81" s="649">
        <f>B81-'TB3'!B80</f>
        <v>8.6311215221940074E-2</v>
      </c>
    </row>
    <row r="82" spans="1:15">
      <c r="A82" s="78">
        <v>1985</v>
      </c>
      <c r="B82" s="644">
        <f>avgpoinc!B74</f>
        <v>43219.196409064127</v>
      </c>
      <c r="C82" s="353">
        <f>avgpoinc!BC74</f>
        <v>32212.331352466867</v>
      </c>
      <c r="D82" s="73">
        <f>avgpoinc!AW74</f>
        <v>19594.729082542486</v>
      </c>
      <c r="E82" s="215">
        <f>avgpoinc!BI74</f>
        <v>47984.334189872345</v>
      </c>
      <c r="F82" s="74">
        <f>avgpoinc!M74</f>
        <v>142280.98191843944</v>
      </c>
      <c r="G82" s="73">
        <f>avgpoinc!S74</f>
        <v>199373.90788652885</v>
      </c>
      <c r="H82" s="346">
        <f>avgpoinc!Y74</f>
        <v>462451.36207583477</v>
      </c>
      <c r="I82" s="73">
        <f>avgpoinc!AE74</f>
        <v>677209.25875641068</v>
      </c>
      <c r="J82" s="346">
        <f>avgpoinc!AK74</f>
        <v>1665072.6822705488</v>
      </c>
      <c r="K82" s="346">
        <f>avgpoinc!AQ74</f>
        <v>5688414.4767265189</v>
      </c>
      <c r="L82" s="359">
        <v>5758294.872462146</v>
      </c>
      <c r="O82" s="649">
        <f>B82-'TB3'!B81</f>
        <v>1.1703096050987369</v>
      </c>
    </row>
    <row r="83" spans="1:15">
      <c r="A83" s="78">
        <v>1986</v>
      </c>
      <c r="B83" s="644">
        <f>avgpoinc!B75</f>
        <v>43622.651686193894</v>
      </c>
      <c r="C83" s="353">
        <f>avgpoinc!BC75</f>
        <v>32848.59982265679</v>
      </c>
      <c r="D83" s="73">
        <f>avgpoinc!AW75</f>
        <v>19809.93072646849</v>
      </c>
      <c r="E83" s="215">
        <f>avgpoinc!BI75</f>
        <v>49146.936192892164</v>
      </c>
      <c r="F83" s="74">
        <f>avgpoinc!M75</f>
        <v>140589.11845802784</v>
      </c>
      <c r="G83" s="73">
        <f>avgpoinc!S75</f>
        <v>194773.29515493172</v>
      </c>
      <c r="H83" s="346">
        <f>avgpoinc!Y75</f>
        <v>434952.76067251567</v>
      </c>
      <c r="I83" s="73">
        <f>avgpoinc!AE75</f>
        <v>620478.27413872664</v>
      </c>
      <c r="J83" s="346">
        <f>avgpoinc!AK75</f>
        <v>1420925.490988065</v>
      </c>
      <c r="K83" s="346">
        <f>avgpoinc!AQ75</f>
        <v>4780505.3801690657</v>
      </c>
      <c r="L83" s="359">
        <v>15481997.230922949</v>
      </c>
      <c r="O83" s="649">
        <f>B83-'TB3'!B82</f>
        <v>-1.34925224592007</v>
      </c>
    </row>
    <row r="84" spans="1:15">
      <c r="A84" s="78">
        <v>1987</v>
      </c>
      <c r="B84" s="644">
        <f>avgpoinc!B76</f>
        <v>44983.240349476189</v>
      </c>
      <c r="C84" s="353">
        <f>avgpoinc!BC76</f>
        <v>33505.179973688413</v>
      </c>
      <c r="D84" s="73">
        <f>avgpoinc!AW76</f>
        <v>20215.117322021317</v>
      </c>
      <c r="E84" s="215">
        <f>avgpoinc!BI76</f>
        <v>50117.758288272285</v>
      </c>
      <c r="F84" s="74">
        <f>avgpoinc!M76</f>
        <v>148285.78373156613</v>
      </c>
      <c r="G84" s="73">
        <f>avgpoinc!S76</f>
        <v>209722.21332033645</v>
      </c>
      <c r="H84" s="346">
        <f>avgpoinc!Y76</f>
        <v>493879.02745816292</v>
      </c>
      <c r="I84" s="73">
        <f>avgpoinc!AE76</f>
        <v>717882.93407594005</v>
      </c>
      <c r="J84" s="346">
        <f>avgpoinc!AK76</f>
        <v>1718806.6353044759</v>
      </c>
      <c r="K84" s="346">
        <f>avgpoinc!AQ76</f>
        <v>5914677.3389792489</v>
      </c>
      <c r="L84" s="359">
        <v>20116151.156980351</v>
      </c>
      <c r="O84" s="649">
        <f>B84-'TB3'!B83</f>
        <v>-2.2036294890203862</v>
      </c>
    </row>
    <row r="85" spans="1:15">
      <c r="A85" s="78">
        <v>1988</v>
      </c>
      <c r="B85" s="644">
        <f>avgpoinc!B77</f>
        <v>46878.50996600389</v>
      </c>
      <c r="C85" s="353">
        <f>avgpoinc!BC77</f>
        <v>34183.283800317826</v>
      </c>
      <c r="D85" s="73">
        <f>avgpoinc!AW77</f>
        <v>20614.537694988707</v>
      </c>
      <c r="E85" s="215">
        <f>avgpoinc!BI77</f>
        <v>51144.216431979235</v>
      </c>
      <c r="F85" s="74">
        <f>avgpoinc!M77</f>
        <v>161135.54545717838</v>
      </c>
      <c r="G85" s="73">
        <f>avgpoinc!S77</f>
        <v>232752.75915445987</v>
      </c>
      <c r="H85" s="346">
        <f>avgpoinc!Y77</f>
        <v>582149.64989086206</v>
      </c>
      <c r="I85" s="73">
        <f>avgpoinc!AE77</f>
        <v>874921.69283329113</v>
      </c>
      <c r="J85" s="346">
        <f>avgpoinc!AK77</f>
        <v>2245035.7695354987</v>
      </c>
      <c r="K85" s="346">
        <f>avgpoinc!AQ77</f>
        <v>8456799.1520985197</v>
      </c>
      <c r="L85" s="359">
        <v>30675244.106475014</v>
      </c>
      <c r="O85" s="649">
        <f>B85-'TB3'!B84</f>
        <v>-1.0434784633471281</v>
      </c>
    </row>
    <row r="86" spans="1:15">
      <c r="A86" s="83">
        <v>1989</v>
      </c>
      <c r="B86" s="645">
        <f>avgpoinc!B78</f>
        <v>47448.19293499292</v>
      </c>
      <c r="C86" s="354">
        <f>avgpoinc!BC78</f>
        <v>34810.768760916646</v>
      </c>
      <c r="D86" s="79">
        <f>avgpoinc!AW78</f>
        <v>21088.163679653069</v>
      </c>
      <c r="E86" s="216">
        <f>avgpoinc!BI78</f>
        <v>51964.025112496136</v>
      </c>
      <c r="F86" s="80">
        <f>avgpoinc!M78</f>
        <v>161185.01050167935</v>
      </c>
      <c r="G86" s="79">
        <f>avgpoinc!S78</f>
        <v>231699.28110045352</v>
      </c>
      <c r="H86" s="347">
        <f>avgpoinc!Y78</f>
        <v>572281.09788132971</v>
      </c>
      <c r="I86" s="79">
        <f>avgpoinc!AE78</f>
        <v>850458.73875792895</v>
      </c>
      <c r="J86" s="347">
        <f>avgpoinc!AK78</f>
        <v>2113420.7800866407</v>
      </c>
      <c r="K86" s="347">
        <f>avgpoinc!AQ78</f>
        <v>7564403.8415279798</v>
      </c>
      <c r="L86" s="360">
        <v>26245854.346354794</v>
      </c>
      <c r="O86" s="649">
        <f>B86-'TB3'!B85</f>
        <v>-1.9846962560841348</v>
      </c>
    </row>
    <row r="87" spans="1:15">
      <c r="A87" s="78">
        <v>1990</v>
      </c>
      <c r="B87" s="644">
        <f>avgpoinc!B79</f>
        <v>47419.640037080586</v>
      </c>
      <c r="C87" s="353">
        <f>avgpoinc!BC79</f>
        <v>34816.963842557168</v>
      </c>
      <c r="D87" s="73">
        <f>avgpoinc!AW79</f>
        <v>21091.86110168391</v>
      </c>
      <c r="E87" s="215">
        <f>avgpoinc!BI79</f>
        <v>51973.342268648732</v>
      </c>
      <c r="F87" s="74">
        <f>avgpoinc!M79</f>
        <v>160843.72578779128</v>
      </c>
      <c r="G87" s="73">
        <f>avgpoinc!S79</f>
        <v>231112.4980948458</v>
      </c>
      <c r="H87" s="346">
        <f>avgpoinc!Y79</f>
        <v>572936.99015897443</v>
      </c>
      <c r="I87" s="73">
        <f>avgpoinc!AE79</f>
        <v>854024.57927740458</v>
      </c>
      <c r="J87" s="346">
        <f>avgpoinc!AK79</f>
        <v>2114028.2100930461</v>
      </c>
      <c r="K87" s="346">
        <f>avgpoinc!AQ79</f>
        <v>7609627.0233151251</v>
      </c>
      <c r="L87" s="359">
        <v>27308027.640903927</v>
      </c>
      <c r="O87" s="649">
        <f>B87-'TB3'!B86</f>
        <v>-2.8254875792772509</v>
      </c>
    </row>
    <row r="88" spans="1:15">
      <c r="A88" s="78">
        <v>1991</v>
      </c>
      <c r="B88" s="644">
        <f>avgpoinc!B80</f>
        <v>46469.248055819124</v>
      </c>
      <c r="C88" s="353">
        <f>avgpoinc!BC80</f>
        <v>34243.059871654441</v>
      </c>
      <c r="D88" s="73">
        <f>avgpoinc!AW80</f>
        <v>20684.069330860835</v>
      </c>
      <c r="E88" s="215">
        <f>avgpoinc!BI80</f>
        <v>51191.798047646429</v>
      </c>
      <c r="F88" s="74">
        <f>avgpoinc!M80</f>
        <v>156504.94171330132</v>
      </c>
      <c r="G88" s="73">
        <f>avgpoinc!S80</f>
        <v>223417.59542286574</v>
      </c>
      <c r="H88" s="346">
        <f>avgpoinc!Y80</f>
        <v>534244.12813673983</v>
      </c>
      <c r="I88" s="73">
        <f>avgpoinc!AE80</f>
        <v>780269.75896262471</v>
      </c>
      <c r="J88" s="346">
        <f>avgpoinc!AK80</f>
        <v>1896663.2822284247</v>
      </c>
      <c r="K88" s="346">
        <f>avgpoinc!AQ80</f>
        <v>6977247.0261199279</v>
      </c>
      <c r="L88" s="359">
        <v>25391656.415303383</v>
      </c>
      <c r="O88" s="649">
        <f>B88-'TB3'!B87</f>
        <v>-0.36742843764659483</v>
      </c>
    </row>
    <row r="89" spans="1:15">
      <c r="A89" s="78">
        <v>1992</v>
      </c>
      <c r="B89" s="644">
        <f>avgpoinc!B81</f>
        <v>47379.198894637637</v>
      </c>
      <c r="C89" s="353">
        <f>avgpoinc!BC81</f>
        <v>34453.080849164704</v>
      </c>
      <c r="D89" s="73">
        <f>avgpoinc!AW81</f>
        <v>20617.18959620798</v>
      </c>
      <c r="E89" s="215">
        <f>avgpoinc!BI81</f>
        <v>51747.944915360596</v>
      </c>
      <c r="F89" s="74">
        <f>avgpoinc!M81</f>
        <v>163714.26130389405</v>
      </c>
      <c r="G89" s="73">
        <f>avgpoinc!S81</f>
        <v>236664.07180441986</v>
      </c>
      <c r="H89" s="346">
        <f>avgpoinc!Y81</f>
        <v>584443.04258111399</v>
      </c>
      <c r="I89" s="73">
        <f>avgpoinc!AE81</f>
        <v>865716.91374933068</v>
      </c>
      <c r="J89" s="346">
        <f>avgpoinc!AK81</f>
        <v>2151862.1824342036</v>
      </c>
      <c r="K89" s="346">
        <f>avgpoinc!AQ81</f>
        <v>8349290.2061919672</v>
      </c>
      <c r="L89" s="359">
        <v>30978383.855393823</v>
      </c>
      <c r="O89" s="649">
        <f>B89-'TB3'!B88</f>
        <v>-3.0071855276546557</v>
      </c>
    </row>
    <row r="90" spans="1:15">
      <c r="A90" s="78">
        <v>1993</v>
      </c>
      <c r="B90" s="644">
        <f>avgpoinc!B82</f>
        <v>47767.582134941193</v>
      </c>
      <c r="C90" s="353">
        <f>avgpoinc!BC82</f>
        <v>35001.970967456698</v>
      </c>
      <c r="D90" s="73">
        <f>avgpoinc!AW82</f>
        <v>21083.508494227041</v>
      </c>
      <c r="E90" s="215">
        <f>avgpoinc!BI82</f>
        <v>52400.049058993762</v>
      </c>
      <c r="F90" s="74">
        <f>avgpoinc!M82</f>
        <v>162658.08264230168</v>
      </c>
      <c r="G90" s="73">
        <f>avgpoinc!S82</f>
        <v>232762.52017935127</v>
      </c>
      <c r="H90" s="346">
        <f>avgpoinc!Y82</f>
        <v>560011.60054566967</v>
      </c>
      <c r="I90" s="73">
        <f>avgpoinc!AE82</f>
        <v>822406.41018562496</v>
      </c>
      <c r="J90" s="346">
        <f>avgpoinc!AK82</f>
        <v>2033384.4068469454</v>
      </c>
      <c r="K90" s="346">
        <f>avgpoinc!AQ82</f>
        <v>8063336.0301825032</v>
      </c>
      <c r="L90" s="359">
        <v>30223363.960976161</v>
      </c>
      <c r="O90" s="649">
        <f>B90-'TB3'!B89</f>
        <v>-3.2089234597733594</v>
      </c>
    </row>
    <row r="91" spans="1:15">
      <c r="A91" s="78">
        <v>1994</v>
      </c>
      <c r="B91" s="644">
        <f>avgpoinc!B83</f>
        <v>49327.47839683546</v>
      </c>
      <c r="C91" s="353">
        <f>avgpoinc!BC83</f>
        <v>36108.260071131059</v>
      </c>
      <c r="D91" s="73">
        <f>avgpoinc!AW83</f>
        <v>21662.643127174335</v>
      </c>
      <c r="E91" s="215">
        <f>avgpoinc!BI83</f>
        <v>54165.281251076995</v>
      </c>
      <c r="F91" s="74">
        <f>avgpoinc!M83</f>
        <v>168300.443328175</v>
      </c>
      <c r="G91" s="73">
        <f>avgpoinc!S83</f>
        <v>240235.91320178064</v>
      </c>
      <c r="H91" s="346">
        <f>avgpoinc!Y83</f>
        <v>573579.79340702086</v>
      </c>
      <c r="I91" s="73">
        <f>avgpoinc!AE83</f>
        <v>840516.89993530593</v>
      </c>
      <c r="J91" s="346">
        <f>avgpoinc!AK83</f>
        <v>2067353.2162124433</v>
      </c>
      <c r="K91" s="346">
        <f>avgpoinc!AQ83</f>
        <v>8072264.9945146842</v>
      </c>
      <c r="L91" s="359">
        <v>30569586.695297088</v>
      </c>
      <c r="O91" s="649">
        <f>B91-'TB3'!B90</f>
        <v>1.5948762758853263</v>
      </c>
    </row>
    <row r="92" spans="1:15">
      <c r="A92" s="78">
        <v>1995</v>
      </c>
      <c r="B92" s="644">
        <f>avgpoinc!B84</f>
        <v>50417.893997998399</v>
      </c>
      <c r="C92" s="353">
        <f>avgpoinc!BC84</f>
        <v>36583.422101888718</v>
      </c>
      <c r="D92" s="73">
        <f>avgpoinc!AW84</f>
        <v>21753.101350708672</v>
      </c>
      <c r="E92" s="215">
        <f>avgpoinc!BI84</f>
        <v>55121.323040863776</v>
      </c>
      <c r="F92" s="74">
        <f>avgpoinc!M84</f>
        <v>174928.14106298552</v>
      </c>
      <c r="G92" s="73">
        <f>avgpoinc!S84</f>
        <v>251275.34733322953</v>
      </c>
      <c r="H92" s="346">
        <f>avgpoinc!Y84</f>
        <v>607310.7170471889</v>
      </c>
      <c r="I92" s="73">
        <f>avgpoinc!AE84</f>
        <v>891815.15932719701</v>
      </c>
      <c r="J92" s="346">
        <f>avgpoinc!AK84</f>
        <v>2213815.7536591869</v>
      </c>
      <c r="K92" s="346">
        <f>avgpoinc!AQ84</f>
        <v>8574540.6170084774</v>
      </c>
      <c r="L92" s="359">
        <v>31594002.371701993</v>
      </c>
      <c r="O92" s="649">
        <f>B92-'TB3'!B91</f>
        <v>-3.2220715621660929</v>
      </c>
    </row>
    <row r="93" spans="1:15">
      <c r="A93" s="78">
        <v>1996</v>
      </c>
      <c r="B93" s="644">
        <f>avgpoinc!B85</f>
        <v>52012.857529872199</v>
      </c>
      <c r="C93" s="353">
        <f>avgpoinc!BC85</f>
        <v>37388.000868371855</v>
      </c>
      <c r="D93" s="73">
        <f>avgpoinc!AW85</f>
        <v>22213.46701273882</v>
      </c>
      <c r="E93" s="215">
        <f>avgpoinc!BI85</f>
        <v>56356.168187913143</v>
      </c>
      <c r="F93" s="74">
        <f>avgpoinc!M85</f>
        <v>183636.56748337529</v>
      </c>
      <c r="G93" s="73">
        <f>avgpoinc!S85</f>
        <v>265429.97246678401</v>
      </c>
      <c r="H93" s="346">
        <f>avgpoinc!Y85</f>
        <v>648765.04428085231</v>
      </c>
      <c r="I93" s="73">
        <f>avgpoinc!AE85</f>
        <v>956589.53043105162</v>
      </c>
      <c r="J93" s="346">
        <f>avgpoinc!AK85</f>
        <v>2420838.2202243437</v>
      </c>
      <c r="K93" s="346">
        <f>avgpoinc!AQ85</f>
        <v>9564763.3409021888</v>
      </c>
      <c r="L93" s="359">
        <v>35723867.445748031</v>
      </c>
      <c r="O93" s="649">
        <f>B93-'TB3'!B92</f>
        <v>0.59566336478019366</v>
      </c>
    </row>
    <row r="94" spans="1:15">
      <c r="A94" s="78">
        <v>1997</v>
      </c>
      <c r="B94" s="644">
        <f>avgpoinc!B86</f>
        <v>53909.549035806442</v>
      </c>
      <c r="C94" s="353">
        <f>avgpoinc!BC86</f>
        <v>38416.475868119502</v>
      </c>
      <c r="D94" s="73">
        <f>avgpoinc!AW86</f>
        <v>22706.472693987726</v>
      </c>
      <c r="E94" s="215">
        <f>avgpoinc!BI86</f>
        <v>58053.979835784223</v>
      </c>
      <c r="F94" s="74">
        <f>avgpoinc!M86</f>
        <v>193347.20754498887</v>
      </c>
      <c r="G94" s="73">
        <f>avgpoinc!S86</f>
        <v>281211.87723765126</v>
      </c>
      <c r="H94" s="346">
        <f>avgpoinc!Y86</f>
        <v>699626.69059917494</v>
      </c>
      <c r="I94" s="73">
        <f>avgpoinc!AE86</f>
        <v>1046904.6938057729</v>
      </c>
      <c r="J94" s="346">
        <f>avgpoinc!AK86</f>
        <v>2712748.3602201352</v>
      </c>
      <c r="K94" s="346">
        <f>avgpoinc!AQ86</f>
        <v>10606735.710987918</v>
      </c>
      <c r="L94" s="359">
        <v>38606068.931741722</v>
      </c>
      <c r="O94" s="649">
        <f>B94-'TB3'!B93</f>
        <v>-0.93145358223409858</v>
      </c>
    </row>
    <row r="95" spans="1:15">
      <c r="A95" s="78">
        <v>1998</v>
      </c>
      <c r="B95" s="644">
        <f>avgpoinc!B87</f>
        <v>55974.315657348576</v>
      </c>
      <c r="C95" s="353">
        <f>avgpoinc!BC87</f>
        <v>39782.176241957583</v>
      </c>
      <c r="D95" s="73">
        <f>avgpoinc!AW87</f>
        <v>23523.429608985323</v>
      </c>
      <c r="E95" s="215">
        <f>avgpoinc!BI87</f>
        <v>60105.609533172908</v>
      </c>
      <c r="F95" s="74">
        <f>avgpoinc!M87</f>
        <v>201703.5703958674</v>
      </c>
      <c r="G95" s="73">
        <f>avgpoinc!S87</f>
        <v>294480.56314023526</v>
      </c>
      <c r="H95" s="346">
        <f>avgpoinc!Y87</f>
        <v>734016.86289780587</v>
      </c>
      <c r="I95" s="73">
        <f>avgpoinc!AE87</f>
        <v>1090343.9112963958</v>
      </c>
      <c r="J95" s="346">
        <f>avgpoinc!AK87</f>
        <v>2779572.1761350487</v>
      </c>
      <c r="K95" s="346">
        <f>avgpoinc!AQ87</f>
        <v>10859618.097069461</v>
      </c>
      <c r="L95" s="359">
        <v>38416569.578878537</v>
      </c>
      <c r="O95" s="649">
        <f>B95-'TB3'!B94</f>
        <v>-0.65550244499900145</v>
      </c>
    </row>
    <row r="96" spans="1:15">
      <c r="A96" s="83">
        <v>1999</v>
      </c>
      <c r="B96" s="645">
        <f>avgpoinc!B88</f>
        <v>57660.396162477111</v>
      </c>
      <c r="C96" s="354">
        <f>avgpoinc!BC88</f>
        <v>40661.452836095668</v>
      </c>
      <c r="D96" s="79">
        <f>avgpoinc!AW88</f>
        <v>24038.72449752273</v>
      </c>
      <c r="E96" s="216">
        <f>avgpoinc!BI88</f>
        <v>61439.86325931186</v>
      </c>
      <c r="F96" s="80">
        <f>avgpoinc!M88</f>
        <v>210650.88609990999</v>
      </c>
      <c r="G96" s="79">
        <f>avgpoinc!S88</f>
        <v>309369.87043673266</v>
      </c>
      <c r="H96" s="347">
        <f>avgpoinc!Y88</f>
        <v>789443.4709850722</v>
      </c>
      <c r="I96" s="79">
        <f>avgpoinc!AE88</f>
        <v>1187218.2691654812</v>
      </c>
      <c r="J96" s="347">
        <f>avgpoinc!AK88</f>
        <v>3090298.1354658497</v>
      </c>
      <c r="K96" s="347">
        <f>avgpoinc!AQ88</f>
        <v>12595182.063839508</v>
      </c>
      <c r="L96" s="360">
        <v>47830160.528300934</v>
      </c>
      <c r="O96" s="649">
        <f>B96-'TB3'!B95</f>
        <v>-0.69968095984950196</v>
      </c>
    </row>
    <row r="97" spans="1:15">
      <c r="A97" s="88">
        <v>2000</v>
      </c>
      <c r="B97" s="646">
        <f>avgpoinc!B89</f>
        <v>59561.320967468149</v>
      </c>
      <c r="C97" s="356">
        <f>avgpoinc!BC89</f>
        <v>41720.564106738224</v>
      </c>
      <c r="D97" s="85">
        <f>avgpoinc!AW89</f>
        <v>24541.20618886203</v>
      </c>
      <c r="E97" s="218">
        <f>avgpoinc!BI89</f>
        <v>63194.761504083472</v>
      </c>
      <c r="F97" s="86">
        <f>avgpoinc!M89</f>
        <v>220128.13271403741</v>
      </c>
      <c r="G97" s="85">
        <f>avgpoinc!S89</f>
        <v>324639.5628363564</v>
      </c>
      <c r="H97" s="348">
        <f>avgpoinc!Y89</f>
        <v>838391.482345475</v>
      </c>
      <c r="I97" s="85">
        <f>avgpoinc!AE89</f>
        <v>1267176.8827747803</v>
      </c>
      <c r="J97" s="348">
        <f>avgpoinc!AK89</f>
        <v>3344851.9100298686</v>
      </c>
      <c r="K97" s="348">
        <f>avgpoinc!AQ89</f>
        <v>13599290.796017731</v>
      </c>
      <c r="L97" s="361">
        <v>48283965.269254006</v>
      </c>
      <c r="O97" s="649">
        <f>B97-'TB3'!B96</f>
        <v>0.56177344845491461</v>
      </c>
    </row>
    <row r="98" spans="1:15">
      <c r="A98" s="78">
        <v>2001</v>
      </c>
      <c r="B98" s="644">
        <f>avgpoinc!B90</f>
        <v>59285.998046296081</v>
      </c>
      <c r="C98" s="353">
        <f>avgpoinc!BC90</f>
        <v>41808.114974420998</v>
      </c>
      <c r="D98" s="73">
        <f>avgpoinc!AW90</f>
        <v>24601.008367224418</v>
      </c>
      <c r="E98" s="215">
        <f>avgpoinc!BI90</f>
        <v>63316.998233416693</v>
      </c>
      <c r="F98" s="74">
        <f>avgpoinc!M90</f>
        <v>216586.9456931719</v>
      </c>
      <c r="G98" s="73">
        <f>avgpoinc!S90</f>
        <v>317908.36962679564</v>
      </c>
      <c r="H98" s="346">
        <f>avgpoinc!Y90</f>
        <v>816308.77598427213</v>
      </c>
      <c r="I98" s="73">
        <f>avgpoinc!AE90</f>
        <v>1231750.491463938</v>
      </c>
      <c r="J98" s="346">
        <f>avgpoinc!AK90</f>
        <v>3257436.447042028</v>
      </c>
      <c r="K98" s="346">
        <f>avgpoinc!AQ90</f>
        <v>13170993.69041439</v>
      </c>
      <c r="L98" s="359">
        <v>51209497.948751263</v>
      </c>
      <c r="O98" s="649">
        <f>B98-'TB3'!B97</f>
        <v>0.6455699256475782</v>
      </c>
    </row>
    <row r="99" spans="1:15">
      <c r="A99" s="78">
        <v>2002</v>
      </c>
      <c r="B99" s="644">
        <f>avgpoinc!B91</f>
        <v>59144.806971329148</v>
      </c>
      <c r="C99" s="353">
        <f>avgpoinc!BC91</f>
        <v>41531.133009846861</v>
      </c>
      <c r="D99" s="73">
        <f>avgpoinc!AW91</f>
        <v>24288.626682890757</v>
      </c>
      <c r="E99" s="215">
        <f>avgpoinc!BI91</f>
        <v>63084.265918541991</v>
      </c>
      <c r="F99" s="74">
        <f>avgpoinc!M91</f>
        <v>217667.87262466966</v>
      </c>
      <c r="G99" s="73">
        <f>avgpoinc!S91</f>
        <v>320435.86032875633</v>
      </c>
      <c r="H99" s="346">
        <f>avgpoinc!Y91</f>
        <v>824510.80917710252</v>
      </c>
      <c r="I99" s="73">
        <f>avgpoinc!AE91</f>
        <v>1243178.8761412892</v>
      </c>
      <c r="J99" s="346">
        <f>avgpoinc!AK91</f>
        <v>3294098.0676480839</v>
      </c>
      <c r="K99" s="346">
        <f>avgpoinc!AQ91</f>
        <v>13504632.337022204</v>
      </c>
      <c r="L99" s="359">
        <v>53498431.829931095</v>
      </c>
      <c r="O99" s="649">
        <f>B99-'TB3'!B98</f>
        <v>-0.64564487998723052</v>
      </c>
    </row>
    <row r="100" spans="1:15">
      <c r="A100" s="78">
        <v>2003</v>
      </c>
      <c r="B100" s="644">
        <f>avgpoinc!B92</f>
        <v>59792.785643694755</v>
      </c>
      <c r="C100" s="353">
        <f>avgpoinc!BC92</f>
        <v>41868.44306024025</v>
      </c>
      <c r="D100" s="73">
        <f>avgpoinc!AW92</f>
        <v>24198.891215408159</v>
      </c>
      <c r="E100" s="215">
        <f>avgpoinc!BI92</f>
        <v>63955.382866280372</v>
      </c>
      <c r="F100" s="74">
        <f>avgpoinc!M92</f>
        <v>221111.86889478526</v>
      </c>
      <c r="G100" s="73">
        <f>avgpoinc!S92</f>
        <v>325169.13255985692</v>
      </c>
      <c r="H100" s="346">
        <f>avgpoinc!Y92</f>
        <v>842666.74870062899</v>
      </c>
      <c r="I100" s="73">
        <f>avgpoinc!AE92</f>
        <v>1276437.0280673264</v>
      </c>
      <c r="J100" s="346">
        <f>avgpoinc!AK92</f>
        <v>3424156.5162584083</v>
      </c>
      <c r="K100" s="346">
        <f>avgpoinc!AQ92</f>
        <v>14340594.842842083</v>
      </c>
      <c r="L100" s="359">
        <v>57814411.305214711</v>
      </c>
      <c r="O100" s="649">
        <f>B100-'TB3'!B99</f>
        <v>-1.4004175543741439</v>
      </c>
    </row>
    <row r="101" spans="1:15">
      <c r="A101" s="78">
        <v>2004</v>
      </c>
      <c r="B101" s="644">
        <f>avgpoinc!B93</f>
        <v>61463.781728647737</v>
      </c>
      <c r="C101" s="353">
        <f>avgpoinc!BC93</f>
        <v>42627.111477160717</v>
      </c>
      <c r="D101" s="73">
        <f>avgpoinc!AW93</f>
        <v>24658.789090631861</v>
      </c>
      <c r="E101" s="215">
        <f>avgpoinc!BI93</f>
        <v>65087.514460321792</v>
      </c>
      <c r="F101" s="74">
        <f>avgpoinc!M93</f>
        <v>230993.81399203086</v>
      </c>
      <c r="G101" s="73">
        <f>avgpoinc!S93</f>
        <v>342731.54858363018</v>
      </c>
      <c r="H101" s="346">
        <f>avgpoinc!Y93</f>
        <v>908755.60981824726</v>
      </c>
      <c r="I101" s="73">
        <f>avgpoinc!AE93</f>
        <v>1392681.2243969988</v>
      </c>
      <c r="J101" s="346">
        <f>avgpoinc!AK93</f>
        <v>3806477.9241791922</v>
      </c>
      <c r="K101" s="346">
        <f>avgpoinc!AQ93</f>
        <v>16351695.417197634</v>
      </c>
      <c r="L101" s="359">
        <v>65346910.630020477</v>
      </c>
      <c r="O101" s="649">
        <f>B101-'TB3'!B100</f>
        <v>-2.3269159430055879</v>
      </c>
    </row>
    <row r="102" spans="1:15">
      <c r="A102" s="78">
        <v>2005</v>
      </c>
      <c r="B102" s="644">
        <f>avgpoinc!B94</f>
        <v>62887.678038724807</v>
      </c>
      <c r="C102" s="353">
        <f>avgpoinc!BC94</f>
        <v>43281.157373642192</v>
      </c>
      <c r="D102" s="73">
        <f>avgpoinc!AW94</f>
        <v>25108.282215911531</v>
      </c>
      <c r="E102" s="215">
        <f>avgpoinc!BI94</f>
        <v>65997.251320805517</v>
      </c>
      <c r="F102" s="74">
        <f>avgpoinc!M94</f>
        <v>239346.36402446832</v>
      </c>
      <c r="G102" s="73">
        <f>avgpoinc!S94</f>
        <v>357114.76025626319</v>
      </c>
      <c r="H102" s="346">
        <f>avgpoinc!Y94</f>
        <v>959546.7072496477</v>
      </c>
      <c r="I102" s="73">
        <f>avgpoinc!AE94</f>
        <v>1485853.5134389668</v>
      </c>
      <c r="J102" s="346">
        <f>avgpoinc!AK94</f>
        <v>4171603.5254770936</v>
      </c>
      <c r="K102" s="346">
        <f>avgpoinc!AQ94</f>
        <v>18173962.219097171</v>
      </c>
      <c r="L102" s="359">
        <v>71591179.74671936</v>
      </c>
      <c r="O102" s="649">
        <f>B102-'TB3'!B101</f>
        <v>1.2925821015669499</v>
      </c>
    </row>
    <row r="103" spans="1:15">
      <c r="A103" s="78">
        <v>2006</v>
      </c>
      <c r="B103" s="644">
        <f>avgpoinc!B95</f>
        <v>64462.134731584578</v>
      </c>
      <c r="C103" s="353">
        <f>avgpoinc!BC95</f>
        <v>43864.211752090785</v>
      </c>
      <c r="D103" s="73">
        <f>avgpoinc!AW95</f>
        <v>25407.067690191052</v>
      </c>
      <c r="E103" s="215">
        <f>avgpoinc!BI95</f>
        <v>66935.641829465443</v>
      </c>
      <c r="F103" s="74">
        <f>avgpoinc!M95</f>
        <v>249843.44154702863</v>
      </c>
      <c r="G103" s="73">
        <f>avgpoinc!S95</f>
        <v>375080.03410506633</v>
      </c>
      <c r="H103" s="346">
        <f>avgpoinc!Y95</f>
        <v>1017058.9174662069</v>
      </c>
      <c r="I103" s="73">
        <f>avgpoinc!AE95</f>
        <v>1575783.4340762205</v>
      </c>
      <c r="J103" s="346">
        <f>avgpoinc!AK95</f>
        <v>4403190.8566786209</v>
      </c>
      <c r="K103" s="346">
        <f>avgpoinc!AQ95</f>
        <v>18934412.047253489</v>
      </c>
      <c r="L103" s="359">
        <v>76208943.2099666</v>
      </c>
      <c r="O103" s="649">
        <f>B103-'TB3'!B102</f>
        <v>0.32221564689825755</v>
      </c>
    </row>
    <row r="104" spans="1:15">
      <c r="A104" s="78">
        <v>2007</v>
      </c>
      <c r="B104" s="644">
        <f>avgpoinc!B96</f>
        <v>63639.101287029007</v>
      </c>
      <c r="C104" s="353">
        <f>avgpoinc!BC96</f>
        <v>43682.522042485871</v>
      </c>
      <c r="D104" s="73">
        <f>avgpoinc!AW96</f>
        <v>25488.723166056301</v>
      </c>
      <c r="E104" s="215">
        <f>avgpoinc!BI96</f>
        <v>66424.770638022834</v>
      </c>
      <c r="F104" s="74">
        <f>avgpoinc!M96</f>
        <v>243248.31448791717</v>
      </c>
      <c r="G104" s="73">
        <f>avgpoinc!S96</f>
        <v>362925.21123651374</v>
      </c>
      <c r="H104" s="346">
        <f>avgpoinc!Y96</f>
        <v>971384.20740535343</v>
      </c>
      <c r="I104" s="73">
        <f>avgpoinc!AE96</f>
        <v>1497994.2148229377</v>
      </c>
      <c r="J104" s="346">
        <f>avgpoinc!AK96</f>
        <v>4186593.9439877812</v>
      </c>
      <c r="K104" s="346">
        <f>avgpoinc!AQ96</f>
        <v>18630259.245041866</v>
      </c>
      <c r="L104" s="359">
        <v>79928615.026572958</v>
      </c>
      <c r="O104" s="649">
        <f>B104-'TB3'!B103</f>
        <v>-0.92980542266013799</v>
      </c>
    </row>
    <row r="105" spans="1:15">
      <c r="A105" s="78">
        <v>2008</v>
      </c>
      <c r="B105" s="644">
        <f>avgpoinc!B97</f>
        <v>62226.749129858552</v>
      </c>
      <c r="C105" s="353">
        <f>avgpoinc!BC97</f>
        <v>43008.268824253631</v>
      </c>
      <c r="D105" s="73">
        <f>avgpoinc!AW97</f>
        <v>25392.555983802249</v>
      </c>
      <c r="E105" s="215">
        <f>avgpoinc!BI97</f>
        <v>65027.909874817851</v>
      </c>
      <c r="F105" s="74">
        <f>avgpoinc!M97</f>
        <v>235193.07188030283</v>
      </c>
      <c r="G105" s="73">
        <f>avgpoinc!S97</f>
        <v>351411.40711012512</v>
      </c>
      <c r="H105" s="346">
        <f>avgpoinc!Y97</f>
        <v>953496.93197017803</v>
      </c>
      <c r="I105" s="73">
        <f>avgpoinc!AE97</f>
        <v>1481856.5958233317</v>
      </c>
      <c r="J105" s="346">
        <f>avgpoinc!AK97</f>
        <v>4210531.9188318355</v>
      </c>
      <c r="K105" s="346">
        <f>avgpoinc!AQ97</f>
        <v>19275588.035122979</v>
      </c>
      <c r="L105" s="359">
        <v>86201908.414764151</v>
      </c>
      <c r="O105" s="649">
        <f>B105-'TB3'!B104</f>
        <v>-0.98149833602656145</v>
      </c>
    </row>
    <row r="106" spans="1:15">
      <c r="A106" s="83">
        <v>2009</v>
      </c>
      <c r="B106" s="647">
        <f>avgpoinc!B98</f>
        <v>59385.276584934647</v>
      </c>
      <c r="C106" s="354">
        <f>avgpoinc!BC98</f>
        <v>41140.584908269113</v>
      </c>
      <c r="D106" s="79">
        <f>avgpoinc!AW98</f>
        <v>23520.960321537808</v>
      </c>
      <c r="E106" s="216">
        <f>avgpoinc!BI98</f>
        <v>63165.115641683238</v>
      </c>
      <c r="F106" s="80">
        <f>avgpoinc!M98</f>
        <v>223587.50167492445</v>
      </c>
      <c r="G106" s="81">
        <f>avgpoinc!S98</f>
        <v>332196.18861583609</v>
      </c>
      <c r="H106" s="349">
        <f>avgpoinc!Y98</f>
        <v>896332.96517874638</v>
      </c>
      <c r="I106" s="79">
        <f>avgpoinc!AE98</f>
        <v>1398909.2193658093</v>
      </c>
      <c r="J106" s="347">
        <f>avgpoinc!AK98</f>
        <v>4069715.9667964214</v>
      </c>
      <c r="K106" s="347">
        <f>avgpoinc!AQ98</f>
        <v>20047752.610349771</v>
      </c>
      <c r="L106" s="360">
        <v>97285236.904239997</v>
      </c>
      <c r="O106" s="649">
        <f>B106-'TB3'!B105</f>
        <v>-0.42611538376513636</v>
      </c>
    </row>
    <row r="107" spans="1:15">
      <c r="A107" s="78">
        <v>2010</v>
      </c>
      <c r="B107" s="648">
        <f>avgpoinc!B99</f>
        <v>60741.714651956165</v>
      </c>
      <c r="C107" s="353">
        <f>avgpoinc!BC99</f>
        <v>41516.081291286195</v>
      </c>
      <c r="D107" s="73">
        <f>avgpoinc!AW99</f>
        <v>24056.72568739087</v>
      </c>
      <c r="E107" s="215">
        <f>avgpoinc!BI99</f>
        <v>63340.275796155351</v>
      </c>
      <c r="F107" s="74">
        <f>avgpoinc!M99</f>
        <v>233772.41489798581</v>
      </c>
      <c r="G107" s="75">
        <f>avgpoinc!S99</f>
        <v>350570.32768795581</v>
      </c>
      <c r="H107" s="350">
        <f>avgpoinc!Y99</f>
        <v>967980.90900382027</v>
      </c>
      <c r="I107" s="73">
        <f>avgpoinc!AE99</f>
        <v>1525275.1643390146</v>
      </c>
      <c r="J107" s="346">
        <f>avgpoinc!AK99</f>
        <v>4549620.5795459934</v>
      </c>
      <c r="K107" s="346">
        <f>avgpoinc!AQ99</f>
        <v>22703000.664422795</v>
      </c>
      <c r="L107" s="359">
        <v>106620911.25481048</v>
      </c>
      <c r="O107" s="649">
        <f>B107-'TB3'!B106</f>
        <v>-1.4687171150217182</v>
      </c>
    </row>
    <row r="108" spans="1:15">
      <c r="A108" s="78">
        <v>2011</v>
      </c>
      <c r="B108" s="648">
        <f>avgpoinc!B100</f>
        <v>61721.985131199639</v>
      </c>
      <c r="C108" s="353">
        <f>avgpoinc!BC100</f>
        <v>42038.015761264185</v>
      </c>
      <c r="D108" s="73">
        <f>avgpoinc!AW100</f>
        <v>24086.575941747979</v>
      </c>
      <c r="E108" s="215">
        <f>avgpoinc!BI100</f>
        <v>64477.315535659451</v>
      </c>
      <c r="F108" s="74">
        <f>avgpoinc!M100</f>
        <v>238877.7094606187</v>
      </c>
      <c r="G108" s="75">
        <f>avgpoinc!S100</f>
        <v>357648.63841525133</v>
      </c>
      <c r="H108" s="350">
        <f>avgpoinc!Y100</f>
        <v>976891.43421184027</v>
      </c>
      <c r="I108" s="73">
        <f>avgpoinc!AE100</f>
        <v>1528172.7317482198</v>
      </c>
      <c r="J108" s="346">
        <f>avgpoinc!AK100</f>
        <v>4439768.5387208192</v>
      </c>
      <c r="K108" s="346">
        <f>avgpoinc!AQ100</f>
        <v>20795683.056438681</v>
      </c>
      <c r="L108" s="359">
        <v>89803931.959768012</v>
      </c>
      <c r="O108" s="649">
        <f>B108-'TB3'!B107</f>
        <v>-0.24039802597690141</v>
      </c>
    </row>
    <row r="109" spans="1:15">
      <c r="A109" s="78">
        <v>2012</v>
      </c>
      <c r="B109" s="648">
        <f>avgpoinc!B101</f>
        <v>63190.612507866885</v>
      </c>
      <c r="C109" s="353">
        <f>avgpoinc!BC101</f>
        <v>42256.51296380967</v>
      </c>
      <c r="D109" s="73">
        <f>avgpoinc!AW101</f>
        <v>23898.037710430632</v>
      </c>
      <c r="E109" s="215">
        <f>avgpoinc!BI101</f>
        <v>65204.607030533451</v>
      </c>
      <c r="F109" s="74">
        <f>avgpoinc!M101</f>
        <v>251597.50840438181</v>
      </c>
      <c r="G109" s="75">
        <f>avgpoinc!S101</f>
        <v>379707.94258850568</v>
      </c>
      <c r="H109" s="350">
        <f>avgpoinc!Y101</f>
        <v>1053325.869774393</v>
      </c>
      <c r="I109" s="73">
        <f>avgpoinc!AE101</f>
        <v>1654221.1405674815</v>
      </c>
      <c r="J109" s="346">
        <f>avgpoinc!AK101</f>
        <v>4850668.2883108156</v>
      </c>
      <c r="K109" s="346">
        <f>avgpoinc!AQ101</f>
        <v>23046028.148450587</v>
      </c>
      <c r="L109" s="359">
        <v>100893579.82521224</v>
      </c>
      <c r="O109" s="649">
        <f>B109-'TB3'!B108</f>
        <v>-0.35503823289036518</v>
      </c>
    </row>
    <row r="110" spans="1:15">
      <c r="A110" s="78">
        <v>2013</v>
      </c>
      <c r="B110" s="648">
        <f>avgpoinc!B102</f>
        <v>63277.568596870871</v>
      </c>
      <c r="C110" s="353">
        <f>avgpoinc!BC102</f>
        <v>43060.815232512701</v>
      </c>
      <c r="D110" s="73">
        <f>avgpoinc!AW102</f>
        <v>24451.130410813079</v>
      </c>
      <c r="E110" s="215">
        <f>avgpoinc!BI102</f>
        <v>66322.921259637224</v>
      </c>
      <c r="F110" s="74">
        <f>avgpoinc!M102</f>
        <v>245228.3488760943</v>
      </c>
      <c r="G110" s="75">
        <f>avgpoinc!S102</f>
        <v>365496.74425385246</v>
      </c>
      <c r="H110" s="350">
        <f>avgpoinc!Y102</f>
        <v>970939.49004378135</v>
      </c>
      <c r="I110" s="73">
        <f>avgpoinc!AE102</f>
        <v>1496568.0228796233</v>
      </c>
      <c r="J110" s="346">
        <f>avgpoinc!AK102</f>
        <v>4216465.7518845862</v>
      </c>
      <c r="K110" s="346">
        <f>avgpoinc!AQ102</f>
        <v>19572993.886739887</v>
      </c>
      <c r="L110" s="359">
        <v>86577101.647890583</v>
      </c>
      <c r="O110" s="649">
        <f>B110-'TB3'!B109</f>
        <v>-1.5816191670455737</v>
      </c>
    </row>
    <row r="111" spans="1:15">
      <c r="A111" s="78">
        <v>2014</v>
      </c>
      <c r="B111" s="648">
        <f>avgpoinc!B103</f>
        <v>64632.829094455396</v>
      </c>
      <c r="C111" s="353">
        <f>avgpoinc!BC103</f>
        <v>43722.874133155216</v>
      </c>
      <c r="D111" s="73">
        <f>avgpoinc!AW103</f>
        <v>24925.391078462995</v>
      </c>
      <c r="E111" s="215">
        <f>avgpoinc!BI103</f>
        <v>67219.727951520472</v>
      </c>
      <c r="F111" s="74">
        <f>avgpoinc!M103</f>
        <v>252822.42374615703</v>
      </c>
      <c r="G111" s="75">
        <f>avgpoinc!S103</f>
        <v>378082.96687060944</v>
      </c>
      <c r="H111" s="350">
        <f>avgpoinc!Y103</f>
        <v>1012429.3939763621</v>
      </c>
      <c r="I111" s="73">
        <f>avgpoinc!AE103</f>
        <v>1563661.0261509067</v>
      </c>
      <c r="J111" s="346">
        <f>avgpoinc!AK103</f>
        <v>4425049.6860222807</v>
      </c>
      <c r="K111" s="346">
        <f>avgpoinc!AQ103</f>
        <v>20337563.298378948</v>
      </c>
      <c r="L111" s="359">
        <v>88679208</v>
      </c>
      <c r="O111" s="649">
        <f>B111-'TB3'!B110</f>
        <v>0.79763184302282752</v>
      </c>
    </row>
    <row r="112" spans="1:15">
      <c r="A112" s="78">
        <v>2015</v>
      </c>
      <c r="B112" s="77"/>
      <c r="C112" s="337"/>
      <c r="D112" s="73"/>
      <c r="E112" s="215"/>
      <c r="F112" s="74"/>
      <c r="G112" s="75"/>
      <c r="H112" s="72"/>
      <c r="I112" s="73"/>
      <c r="J112" s="74"/>
      <c r="K112" s="74"/>
      <c r="L112" s="359"/>
    </row>
    <row r="113" spans="1:12">
      <c r="A113" s="78">
        <v>2016</v>
      </c>
      <c r="B113" s="77"/>
      <c r="C113" s="337"/>
      <c r="D113" s="73"/>
      <c r="E113" s="215"/>
      <c r="F113" s="74"/>
      <c r="G113" s="75"/>
      <c r="H113" s="72"/>
      <c r="I113" s="73"/>
      <c r="J113" s="74"/>
      <c r="K113" s="74"/>
      <c r="L113" s="359"/>
    </row>
    <row r="114" spans="1:12">
      <c r="A114" s="78">
        <v>2017</v>
      </c>
      <c r="B114" s="77"/>
      <c r="C114" s="337"/>
      <c r="D114" s="73"/>
      <c r="E114" s="215"/>
      <c r="F114" s="74"/>
      <c r="G114" s="75"/>
      <c r="H114" s="72"/>
      <c r="I114" s="73"/>
      <c r="J114" s="74"/>
      <c r="K114" s="74"/>
      <c r="L114" s="359"/>
    </row>
    <row r="115" spans="1:12">
      <c r="A115" s="78">
        <v>2018</v>
      </c>
      <c r="B115" s="77"/>
      <c r="C115" s="337"/>
      <c r="D115" s="73"/>
      <c r="E115" s="215"/>
      <c r="F115" s="74"/>
      <c r="G115" s="75"/>
      <c r="H115" s="72"/>
      <c r="I115" s="73"/>
      <c r="J115" s="74"/>
      <c r="K115" s="74"/>
      <c r="L115" s="359"/>
    </row>
    <row r="116" spans="1:12">
      <c r="A116" s="78">
        <v>2019</v>
      </c>
      <c r="B116" s="77"/>
      <c r="C116" s="337"/>
      <c r="D116" s="73"/>
      <c r="E116" s="215"/>
      <c r="F116" s="74"/>
      <c r="G116" s="75"/>
      <c r="H116" s="72"/>
      <c r="I116" s="73"/>
      <c r="J116" s="74"/>
      <c r="K116" s="74"/>
      <c r="L116" s="359"/>
    </row>
    <row r="117" spans="1:12" ht="16" thickBot="1">
      <c r="A117" s="71">
        <v>2020</v>
      </c>
      <c r="B117" s="70"/>
      <c r="C117" s="338"/>
      <c r="D117" s="66"/>
      <c r="E117" s="219"/>
      <c r="F117" s="67"/>
      <c r="G117" s="68"/>
      <c r="H117" s="65"/>
      <c r="I117" s="66"/>
      <c r="J117" s="67"/>
      <c r="K117" s="67"/>
      <c r="L117" s="362"/>
    </row>
    <row r="118" spans="1:12" ht="16" thickTop="1">
      <c r="A118" s="64"/>
      <c r="B118" s="61"/>
      <c r="F118" s="61"/>
      <c r="G118" s="61"/>
      <c r="H118" s="61"/>
      <c r="I118" s="61"/>
    </row>
    <row r="121" spans="1:12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223"/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AD124"/>
  <sheetViews>
    <sheetView workbookViewId="0">
      <pane xSplit="1" ySplit="9" topLeftCell="C96" activePane="bottomRight" state="frozen"/>
      <selection activeCell="D32" sqref="D32"/>
      <selection pane="topRight" activeCell="D32" sqref="D32"/>
      <selection pane="bottomLeft" activeCell="D32" sqref="D32"/>
      <selection pane="bottomRight" activeCell="Q115" sqref="Q115"/>
    </sheetView>
  </sheetViews>
  <sheetFormatPr baseColWidth="10" defaultColWidth="10.83203125" defaultRowHeight="15" x14ac:dyDescent="0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30" width="11.5" style="1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6" thickBot="1"/>
    <row r="4" spans="1:25" s="141" customFormat="1" ht="25" customHeight="1" thickTop="1">
      <c r="A4" s="1237" t="s">
        <v>602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48" t="s">
        <v>36</v>
      </c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243" t="s">
        <v>28</v>
      </c>
      <c r="L6" s="48" t="s">
        <v>27</v>
      </c>
      <c r="M6" s="48" t="s">
        <v>26</v>
      </c>
      <c r="N6" s="50" t="s">
        <v>25</v>
      </c>
      <c r="O6" s="48" t="s">
        <v>24</v>
      </c>
      <c r="P6" s="48" t="s">
        <v>23</v>
      </c>
      <c r="Q6" s="50" t="s">
        <v>22</v>
      </c>
      <c r="R6" s="50" t="s">
        <v>21</v>
      </c>
      <c r="S6" s="48" t="s">
        <v>54</v>
      </c>
      <c r="T6" s="48" t="s">
        <v>53</v>
      </c>
      <c r="U6" s="48" t="s">
        <v>52</v>
      </c>
      <c r="V6" s="244" t="s">
        <v>51</v>
      </c>
    </row>
    <row r="7" spans="1:25" ht="31" customHeight="1">
      <c r="A7" s="140"/>
      <c r="B7" s="139"/>
      <c r="C7" s="1235" t="s">
        <v>1060</v>
      </c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6"/>
    </row>
    <row r="8" spans="1:25" s="136" customFormat="1" ht="20" customHeight="1">
      <c r="A8" s="176"/>
      <c r="B8" s="228"/>
      <c r="C8" s="1274" t="s">
        <v>1267</v>
      </c>
      <c r="D8" s="1275"/>
      <c r="E8" s="1275"/>
      <c r="F8" s="1275"/>
      <c r="G8" s="1275"/>
      <c r="H8" s="1275"/>
      <c r="I8" s="1275"/>
      <c r="J8" s="1275"/>
      <c r="K8" s="1275"/>
      <c r="L8" s="1275"/>
      <c r="M8" s="1275"/>
      <c r="N8" s="1275"/>
      <c r="O8" s="1275"/>
      <c r="P8" s="1275"/>
      <c r="Q8" s="1275"/>
      <c r="R8" s="1275"/>
      <c r="S8" s="1275"/>
      <c r="T8" s="1275"/>
      <c r="U8" s="1275"/>
      <c r="V8" s="1276"/>
      <c r="Y8" s="1"/>
    </row>
    <row r="9" spans="1:25" ht="61" thickBot="1">
      <c r="A9" s="140"/>
      <c r="B9" s="252" t="s">
        <v>100</v>
      </c>
      <c r="C9" s="175" t="s">
        <v>38</v>
      </c>
      <c r="D9" s="133" t="s">
        <v>97</v>
      </c>
      <c r="E9" s="133" t="s">
        <v>98</v>
      </c>
      <c r="F9" s="838" t="s">
        <v>845</v>
      </c>
      <c r="G9" s="175" t="s">
        <v>16</v>
      </c>
      <c r="H9" s="133" t="s">
        <v>97</v>
      </c>
      <c r="I9" s="133" t="s">
        <v>98</v>
      </c>
      <c r="J9" s="838" t="s">
        <v>845</v>
      </c>
      <c r="K9" s="175" t="s">
        <v>15</v>
      </c>
      <c r="L9" s="133" t="s">
        <v>97</v>
      </c>
      <c r="M9" s="133" t="s">
        <v>98</v>
      </c>
      <c r="N9" s="838" t="s">
        <v>845</v>
      </c>
      <c r="O9" s="175" t="s">
        <v>59</v>
      </c>
      <c r="P9" s="133" t="s">
        <v>97</v>
      </c>
      <c r="Q9" s="133" t="s">
        <v>98</v>
      </c>
      <c r="R9" s="838" t="s">
        <v>845</v>
      </c>
      <c r="S9" s="174" t="s">
        <v>14</v>
      </c>
      <c r="T9" s="133" t="s">
        <v>97</v>
      </c>
      <c r="U9" s="133" t="s">
        <v>98</v>
      </c>
      <c r="V9" s="173" t="s">
        <v>845</v>
      </c>
    </row>
    <row r="10" spans="1:25">
      <c r="A10" s="166">
        <v>1913</v>
      </c>
      <c r="B10" s="253">
        <v>11653.049537847404</v>
      </c>
      <c r="C10" s="259">
        <f>$B10*'TC2'!C10</f>
        <v>11653.049537847404</v>
      </c>
      <c r="D10" s="260">
        <f>$B10*'TC2'!D10</f>
        <v>10722.6932243624</v>
      </c>
      <c r="E10" s="260">
        <f>$B10*'TC2'!E10</f>
        <v>930.35631348500488</v>
      </c>
      <c r="F10" s="260">
        <f>$B10*'TC2'!F10</f>
        <v>0</v>
      </c>
      <c r="G10" s="261"/>
      <c r="H10" s="260"/>
      <c r="I10" s="260"/>
      <c r="J10" s="260"/>
      <c r="K10" s="262"/>
      <c r="L10" s="260"/>
      <c r="M10" s="260"/>
      <c r="N10" s="260"/>
      <c r="O10" s="263"/>
      <c r="P10" s="260"/>
      <c r="Q10" s="260"/>
      <c r="R10" s="260"/>
      <c r="S10" s="261"/>
      <c r="T10" s="260"/>
      <c r="U10" s="260"/>
      <c r="V10" s="264"/>
    </row>
    <row r="11" spans="1:25">
      <c r="A11" s="166">
        <v>1914</v>
      </c>
      <c r="B11" s="253">
        <v>10528.582854515507</v>
      </c>
      <c r="C11" s="265">
        <f>$B11*'TC2'!C11</f>
        <v>10528.582854515507</v>
      </c>
      <c r="D11" s="266">
        <f>$B11*'TC2'!D11</f>
        <v>9681.8583737757417</v>
      </c>
      <c r="E11" s="266">
        <f>$B11*'TC2'!E11</f>
        <v>846.72448073976534</v>
      </c>
      <c r="F11" s="266">
        <f>$B11*'TC2'!F11</f>
        <v>0</v>
      </c>
      <c r="G11" s="267"/>
      <c r="H11" s="266"/>
      <c r="I11" s="266"/>
      <c r="J11" s="266"/>
      <c r="K11" s="268"/>
      <c r="L11" s="266"/>
      <c r="M11" s="266"/>
      <c r="N11" s="266"/>
      <c r="O11" s="269"/>
      <c r="P11" s="266"/>
      <c r="Q11" s="266"/>
      <c r="R11" s="266"/>
      <c r="S11" s="267"/>
      <c r="T11" s="266"/>
      <c r="U11" s="266"/>
      <c r="V11" s="270"/>
    </row>
    <row r="12" spans="1:25">
      <c r="A12" s="166">
        <v>1915</v>
      </c>
      <c r="B12" s="253">
        <v>10737.8677510609</v>
      </c>
      <c r="C12" s="265">
        <f>$B12*'TC2'!C12</f>
        <v>10737.8677510609</v>
      </c>
      <c r="D12" s="266">
        <f>$B12*'TC2'!D12</f>
        <v>9873.3859091586801</v>
      </c>
      <c r="E12" s="266">
        <f>$B12*'TC2'!E12</f>
        <v>864.48184190221912</v>
      </c>
      <c r="F12" s="266">
        <f>$B12*'TC2'!F12</f>
        <v>0</v>
      </c>
      <c r="G12" s="267"/>
      <c r="H12" s="266"/>
      <c r="I12" s="266"/>
      <c r="J12" s="266"/>
      <c r="K12" s="268"/>
      <c r="L12" s="266"/>
      <c r="M12" s="266"/>
      <c r="N12" s="266"/>
      <c r="O12" s="269"/>
      <c r="P12" s="266"/>
      <c r="Q12" s="266"/>
      <c r="R12" s="266"/>
      <c r="S12" s="267"/>
      <c r="T12" s="266"/>
      <c r="U12" s="266"/>
      <c r="V12" s="270"/>
    </row>
    <row r="13" spans="1:25">
      <c r="A13" s="166">
        <v>1916</v>
      </c>
      <c r="B13" s="253">
        <v>12243.732991469375</v>
      </c>
      <c r="C13" s="265">
        <f>$B13*'TC2'!C13</f>
        <v>12243.732991469375</v>
      </c>
      <c r="D13" s="271">
        <f>$B13*'TC2'!D13</f>
        <v>11233.907396672321</v>
      </c>
      <c r="E13" s="271">
        <f>$B13*'TC2'!E13</f>
        <v>1009.8255947970528</v>
      </c>
      <c r="F13" s="271">
        <f>$B13*'TC2'!F13</f>
        <v>0</v>
      </c>
      <c r="G13" s="272"/>
      <c r="H13" s="273"/>
      <c r="I13" s="273"/>
      <c r="J13" s="273"/>
      <c r="K13" s="272"/>
      <c r="L13" s="273"/>
      <c r="M13" s="273"/>
      <c r="N13" s="273"/>
      <c r="O13" s="272"/>
      <c r="P13" s="273"/>
      <c r="Q13" s="273"/>
      <c r="R13" s="273"/>
      <c r="S13" s="272"/>
      <c r="T13" s="273"/>
      <c r="U13" s="273"/>
      <c r="V13" s="274"/>
    </row>
    <row r="14" spans="1:25">
      <c r="A14" s="166">
        <v>1917</v>
      </c>
      <c r="B14" s="253">
        <v>12051.119708929205</v>
      </c>
      <c r="C14" s="265">
        <f>$B14*'TC2'!C14</f>
        <v>12051.119708929205</v>
      </c>
      <c r="D14" s="271">
        <f>$B14*'TC2'!D14</f>
        <v>9769.4849626359701</v>
      </c>
      <c r="E14" s="271">
        <f>$B14*'TC2'!E14</f>
        <v>2281.6347462932354</v>
      </c>
      <c r="F14" s="271">
        <f>$B14*'TC2'!F14</f>
        <v>0</v>
      </c>
      <c r="G14" s="267">
        <f>$B14*'TC2'!G14/0.9</f>
        <v>7476.9206626827263</v>
      </c>
      <c r="H14" s="821">
        <f>$B14*'TC2'!H14/0.9</f>
        <v>6019.3084499847546</v>
      </c>
      <c r="I14" s="821">
        <f>$B14*'TC2'!I14/0.9</f>
        <v>1457.6122126979733</v>
      </c>
      <c r="J14" s="821">
        <f>$B14*'TC2'!J14/0.9</f>
        <v>0</v>
      </c>
      <c r="K14" s="275"/>
      <c r="L14" s="271"/>
      <c r="M14" s="271"/>
      <c r="N14" s="271"/>
      <c r="O14" s="276"/>
      <c r="P14" s="271"/>
      <c r="Q14" s="271"/>
      <c r="R14" s="271"/>
      <c r="S14" s="267">
        <f>$B14*'TC2'!S14/0.1</f>
        <v>53218.911125147504</v>
      </c>
      <c r="T14" s="266">
        <f>$B14*'TC2'!T14/0.1</f>
        <v>43521.073576496907</v>
      </c>
      <c r="U14" s="266">
        <f>$B14*'TC2'!U14/0.1</f>
        <v>9697.837548650592</v>
      </c>
      <c r="V14" s="270">
        <f>$B14*'TC2'!V14/0.1</f>
        <v>0</v>
      </c>
      <c r="Y14" s="3"/>
    </row>
    <row r="15" spans="1:25">
      <c r="A15" s="166">
        <v>1918</v>
      </c>
      <c r="B15" s="253">
        <v>12749.912751747632</v>
      </c>
      <c r="C15" s="265">
        <f>$B15*'TC2'!C15</f>
        <v>12749.912751747632</v>
      </c>
      <c r="D15" s="266">
        <f>$B15*'TC2'!D15</f>
        <v>9758.5405785717267</v>
      </c>
      <c r="E15" s="266">
        <f>$B15*'TC2'!E15</f>
        <v>2991.3721731759047</v>
      </c>
      <c r="F15" s="266">
        <f>$B15*'TC2'!F15</f>
        <v>0</v>
      </c>
      <c r="G15" s="267">
        <f>$B15*'TC2'!G15/0.9</f>
        <v>8319.0464578674237</v>
      </c>
      <c r="H15" s="828">
        <f>$B15*'TC2'!H15/0.9</f>
        <v>6352.5275021969128</v>
      </c>
      <c r="I15" s="828">
        <f>$B15*'TC2'!I15/0.9</f>
        <v>1966.5189556705118</v>
      </c>
      <c r="J15" s="828">
        <f>$B15*'TC2'!J15/0.9</f>
        <v>0</v>
      </c>
      <c r="K15" s="268"/>
      <c r="L15" s="266"/>
      <c r="M15" s="266"/>
      <c r="N15" s="266"/>
      <c r="O15" s="269"/>
      <c r="P15" s="266"/>
      <c r="Q15" s="266"/>
      <c r="R15" s="266"/>
      <c r="S15" s="267">
        <f>$B15*'TC2'!S15/0.1</f>
        <v>52627.709396669496</v>
      </c>
      <c r="T15" s="266">
        <f>$B15*'TC2'!T15/0.1</f>
        <v>40412.658265945051</v>
      </c>
      <c r="U15" s="266">
        <f>$B15*'TC2'!U15/0.1</f>
        <v>12215.051130724436</v>
      </c>
      <c r="V15" s="270">
        <f>$B15*'TC2'!V15/0.1</f>
        <v>0</v>
      </c>
      <c r="Y15" s="3"/>
    </row>
    <row r="16" spans="1:25">
      <c r="A16" s="171">
        <v>1919</v>
      </c>
      <c r="B16" s="254">
        <v>12081.14273023719</v>
      </c>
      <c r="C16" s="277">
        <f>$B16*'TC2'!C16</f>
        <v>12081.14273023719</v>
      </c>
      <c r="D16" s="278">
        <f>$B16*'TC2'!D16</f>
        <v>10605.017782316436</v>
      </c>
      <c r="E16" s="278">
        <f>$B16*'TC2'!E16</f>
        <v>1476.1249479207536</v>
      </c>
      <c r="F16" s="278">
        <f>$B16*'TC2'!F16</f>
        <v>0</v>
      </c>
      <c r="G16" s="279">
        <f>$B16*'TC2'!G16/0.9</f>
        <v>7605.1207937648314</v>
      </c>
      <c r="H16" s="829">
        <f>$B16*'TC2'!H16/0.9</f>
        <v>6644.61815788686</v>
      </c>
      <c r="I16" s="829">
        <f>$B16*'TC2'!I16/0.9</f>
        <v>960.50263587797087</v>
      </c>
      <c r="J16" s="829">
        <f>$B16*'TC2'!J16/0.9</f>
        <v>0</v>
      </c>
      <c r="K16" s="280"/>
      <c r="L16" s="278"/>
      <c r="M16" s="278"/>
      <c r="N16" s="278"/>
      <c r="O16" s="281"/>
      <c r="P16" s="278"/>
      <c r="Q16" s="278"/>
      <c r="R16" s="278"/>
      <c r="S16" s="279">
        <f>$B16*'TC2'!S16/0.1</f>
        <v>52365.340158488412</v>
      </c>
      <c r="T16" s="278">
        <f>$B16*'TC2'!T16/0.1</f>
        <v>46248.614402182619</v>
      </c>
      <c r="U16" s="278">
        <f>$B16*'TC2'!U16/0.1</f>
        <v>6116.7257563057974</v>
      </c>
      <c r="V16" s="282">
        <f>$B16*'TC2'!V16/0.1</f>
        <v>0</v>
      </c>
      <c r="Y16" s="3"/>
    </row>
    <row r="17" spans="1:25">
      <c r="A17" s="166">
        <v>1920</v>
      </c>
      <c r="B17" s="253">
        <v>11818.441429696046</v>
      </c>
      <c r="C17" s="265">
        <f>$B17*'TC2'!C17</f>
        <v>11818.441429696046</v>
      </c>
      <c r="D17" s="266">
        <f>$B17*'TC2'!D17</f>
        <v>10891.831036108402</v>
      </c>
      <c r="E17" s="266">
        <f>$B17*'TC2'!E17</f>
        <v>926.61039358764333</v>
      </c>
      <c r="F17" s="266">
        <f>$B17*'TC2'!F17</f>
        <v>0</v>
      </c>
      <c r="G17" s="267">
        <f>$B17*'TC2'!G17/0.9</f>
        <v>7656.131806996782</v>
      </c>
      <c r="H17" s="828">
        <f>$B17*'TC2'!H17/0.9</f>
        <v>7023.6865791209775</v>
      </c>
      <c r="I17" s="828">
        <f>$B17*'TC2'!I17/0.9</f>
        <v>632.44522787580297</v>
      </c>
      <c r="J17" s="828">
        <f>$B17*'TC2'!J17/0.9</f>
        <v>0</v>
      </c>
      <c r="K17" s="268"/>
      <c r="L17" s="266"/>
      <c r="M17" s="266"/>
      <c r="N17" s="266"/>
      <c r="O17" s="269"/>
      <c r="P17" s="266"/>
      <c r="Q17" s="266"/>
      <c r="R17" s="266"/>
      <c r="S17" s="267">
        <f>$B17*'TC2'!S17/0.1</f>
        <v>49279.228033989421</v>
      </c>
      <c r="T17" s="266">
        <f>$B17*'TC2'!T17/0.1</f>
        <v>45705.131148995213</v>
      </c>
      <c r="U17" s="266">
        <f>$B17*'TC2'!U17/0.1</f>
        <v>3574.0968849942069</v>
      </c>
      <c r="V17" s="270">
        <f>$B17*'TC2'!V17/0.1</f>
        <v>0</v>
      </c>
      <c r="Y17" s="3"/>
    </row>
    <row r="18" spans="1:25">
      <c r="A18" s="166">
        <v>1921</v>
      </c>
      <c r="B18" s="253">
        <v>10657.623459351853</v>
      </c>
      <c r="C18" s="265">
        <f>$B18*'TC2'!C18</f>
        <v>10657.623459351853</v>
      </c>
      <c r="D18" s="266">
        <f>$B18*'TC2'!D18</f>
        <v>9778.7379433585902</v>
      </c>
      <c r="E18" s="266">
        <f>$B18*'TC2'!E18</f>
        <v>878.88551599326263</v>
      </c>
      <c r="F18" s="266">
        <f>$B18*'TC2'!F18</f>
        <v>0</v>
      </c>
      <c r="G18" s="267">
        <f>$B18*'TC2'!G18/0.9</f>
        <v>6532.1538373903013</v>
      </c>
      <c r="H18" s="828">
        <f>$B18*'TC2'!H18/0.9</f>
        <v>5962.0593926964384</v>
      </c>
      <c r="I18" s="828">
        <f>$B18*'TC2'!I18/0.9</f>
        <v>570.0944446938646</v>
      </c>
      <c r="J18" s="828">
        <f>$B18*'TC2'!J18/0.9</f>
        <v>0</v>
      </c>
      <c r="K18" s="268"/>
      <c r="L18" s="266"/>
      <c r="M18" s="266"/>
      <c r="N18" s="266"/>
      <c r="O18" s="269"/>
      <c r="P18" s="266"/>
      <c r="Q18" s="266"/>
      <c r="R18" s="266"/>
      <c r="S18" s="267">
        <f>$B18*'TC2'!S18/0.1</f>
        <v>47786.85005700581</v>
      </c>
      <c r="T18" s="266">
        <f>$B18*'TC2'!T18/0.1</f>
        <v>44128.844899317963</v>
      </c>
      <c r="U18" s="266">
        <f>$B18*'TC2'!U18/0.1</f>
        <v>3658.005157687845</v>
      </c>
      <c r="V18" s="270">
        <f>$B18*'TC2'!V18/0.1</f>
        <v>0</v>
      </c>
      <c r="Y18" s="3"/>
    </row>
    <row r="19" spans="1:25">
      <c r="A19" s="166">
        <v>1922</v>
      </c>
      <c r="B19" s="253">
        <v>11567.993608422041</v>
      </c>
      <c r="C19" s="265">
        <f>$B19*'TC2'!C19</f>
        <v>11567.993608422041</v>
      </c>
      <c r="D19" s="266">
        <f>$B19*'TC2'!D19</f>
        <v>10668.820148605777</v>
      </c>
      <c r="E19" s="266">
        <f>$B19*'TC2'!E19</f>
        <v>899.17345981626454</v>
      </c>
      <c r="F19" s="266">
        <f>$B19*'TC2'!F19</f>
        <v>0</v>
      </c>
      <c r="G19" s="267">
        <f>$B19*'TC2'!G19/0.9</f>
        <v>7223.4835372453199</v>
      </c>
      <c r="H19" s="828">
        <f>$B19*'TC2'!H19/0.9</f>
        <v>6628.8192308928683</v>
      </c>
      <c r="I19" s="828">
        <f>$B19*'TC2'!I19/0.9</f>
        <v>594.66430635245183</v>
      </c>
      <c r="J19" s="828">
        <f>$B19*'TC2'!J19/0.9</f>
        <v>0</v>
      </c>
      <c r="K19" s="268"/>
      <c r="L19" s="266"/>
      <c r="M19" s="266"/>
      <c r="N19" s="266"/>
      <c r="O19" s="269"/>
      <c r="P19" s="266"/>
      <c r="Q19" s="266"/>
      <c r="R19" s="266"/>
      <c r="S19" s="267">
        <f>$B19*'TC2'!S19/0.1</f>
        <v>50668.584249012536</v>
      </c>
      <c r="T19" s="266">
        <f>$B19*'TC2'!T19/0.1</f>
        <v>47028.828408021953</v>
      </c>
      <c r="U19" s="266">
        <f>$B19*'TC2'!U19/0.1</f>
        <v>3639.7558409905791</v>
      </c>
      <c r="V19" s="270">
        <f>$B19*'TC2'!V19/0.1</f>
        <v>0</v>
      </c>
      <c r="Y19" s="3"/>
    </row>
    <row r="20" spans="1:25">
      <c r="A20" s="166">
        <v>1923</v>
      </c>
      <c r="B20" s="253">
        <v>13017.225526585993</v>
      </c>
      <c r="C20" s="265">
        <f>$B20*'TC2'!C20</f>
        <v>13017.225526585993</v>
      </c>
      <c r="D20" s="266">
        <f>$B20*'TC2'!D20</f>
        <v>12020.928229244248</v>
      </c>
      <c r="E20" s="266">
        <f>$B20*'TC2'!E20</f>
        <v>996.29729734174532</v>
      </c>
      <c r="F20" s="266">
        <f>$B20*'TC2'!F20</f>
        <v>0</v>
      </c>
      <c r="G20" s="267">
        <f>$B20*'TC2'!G20/0.9</f>
        <v>8525.3352683105495</v>
      </c>
      <c r="H20" s="828">
        <f>$B20*'TC2'!H20/0.9</f>
        <v>7837.2160284127249</v>
      </c>
      <c r="I20" s="828">
        <f>$B20*'TC2'!I20/0.9</f>
        <v>688.1192398978269</v>
      </c>
      <c r="J20" s="828">
        <f>$B20*'TC2'!J20/0.9</f>
        <v>0</v>
      </c>
      <c r="K20" s="268"/>
      <c r="L20" s="266"/>
      <c r="M20" s="266"/>
      <c r="N20" s="266"/>
      <c r="O20" s="269"/>
      <c r="P20" s="266"/>
      <c r="Q20" s="266"/>
      <c r="R20" s="266"/>
      <c r="S20" s="267">
        <f>$B20*'TC2'!S20/0.1</f>
        <v>53444.237851064972</v>
      </c>
      <c r="T20" s="266">
        <f>$B20*'TC2'!T20/0.1</f>
        <v>49674.338036727953</v>
      </c>
      <c r="U20" s="266">
        <f>$B20*'TC2'!U20/0.1</f>
        <v>3769.89981433701</v>
      </c>
      <c r="V20" s="270">
        <f>$B20*'TC2'!V20/0.1</f>
        <v>0</v>
      </c>
      <c r="Y20" s="3"/>
    </row>
    <row r="21" spans="1:25">
      <c r="A21" s="166">
        <v>1924</v>
      </c>
      <c r="B21" s="253">
        <v>12851.128750682003</v>
      </c>
      <c r="C21" s="265">
        <f>$B21*'TC2'!C21</f>
        <v>12851.128750682003</v>
      </c>
      <c r="D21" s="266">
        <f>$B21*'TC2'!D21</f>
        <v>11926.927273412062</v>
      </c>
      <c r="E21" s="266">
        <f>$B21*'TC2'!E21</f>
        <v>924.20147726993957</v>
      </c>
      <c r="F21" s="266">
        <f>$B21*'TC2'!F21</f>
        <v>0</v>
      </c>
      <c r="G21" s="267">
        <f>$B21*'TC2'!G21/0.9</f>
        <v>8110.9275922300121</v>
      </c>
      <c r="H21" s="828">
        <f>$B21*'TC2'!H21/0.9</f>
        <v>7489.8450692418037</v>
      </c>
      <c r="I21" s="828">
        <f>$B21*'TC2'!I21/0.9</f>
        <v>621.08252298820935</v>
      </c>
      <c r="J21" s="828">
        <f>$B21*'TC2'!J21/0.9</f>
        <v>0</v>
      </c>
      <c r="K21" s="268"/>
      <c r="L21" s="266"/>
      <c r="M21" s="266"/>
      <c r="N21" s="266"/>
      <c r="O21" s="269"/>
      <c r="P21" s="266"/>
      <c r="Q21" s="266"/>
      <c r="R21" s="266"/>
      <c r="S21" s="267">
        <f>$B21*'TC2'!S21/0.1</f>
        <v>55512.939176749904</v>
      </c>
      <c r="T21" s="266">
        <f>$B21*'TC2'!T21/0.1</f>
        <v>51860.667110944392</v>
      </c>
      <c r="U21" s="266">
        <f>$B21*'TC2'!U21/0.1</f>
        <v>3652.2720658055118</v>
      </c>
      <c r="V21" s="270">
        <f>$B21*'TC2'!V21/0.1</f>
        <v>0</v>
      </c>
      <c r="Y21" s="3"/>
    </row>
    <row r="22" spans="1:25">
      <c r="A22" s="166">
        <v>1925</v>
      </c>
      <c r="B22" s="253">
        <v>13082.406951812663</v>
      </c>
      <c r="C22" s="265">
        <f>$B22*'TC2'!C22</f>
        <v>13082.406951812663</v>
      </c>
      <c r="D22" s="266">
        <f>$B22*'TC2'!D22</f>
        <v>12070.371069089724</v>
      </c>
      <c r="E22" s="266">
        <f>$B22*'TC2'!E22</f>
        <v>1012.0358827229388</v>
      </c>
      <c r="F22" s="266">
        <f>$B22*'TC2'!F22</f>
        <v>0</v>
      </c>
      <c r="G22" s="267">
        <f>$B22*'TC2'!G22/0.9</f>
        <v>8018.3435496506254</v>
      </c>
      <c r="H22" s="828">
        <f>$B22*'TC2'!H22/0.9</f>
        <v>7357.7080611486344</v>
      </c>
      <c r="I22" s="828">
        <f>$B22*'TC2'!I22/0.9</f>
        <v>660.63548850199152</v>
      </c>
      <c r="J22" s="828">
        <f>$B22*'TC2'!J22/0.9</f>
        <v>0</v>
      </c>
      <c r="K22" s="268"/>
      <c r="L22" s="266"/>
      <c r="M22" s="266"/>
      <c r="N22" s="266"/>
      <c r="O22" s="269"/>
      <c r="P22" s="266"/>
      <c r="Q22" s="266"/>
      <c r="R22" s="266"/>
      <c r="S22" s="267">
        <f>$B22*'TC2'!S22/0.1</f>
        <v>58658.977571271003</v>
      </c>
      <c r="T22" s="266">
        <f>$B22*'TC2'!T22/0.1</f>
        <v>54484.338140559536</v>
      </c>
      <c r="U22" s="266">
        <f>$B22*'TC2'!U22/0.1</f>
        <v>4174.6394307114642</v>
      </c>
      <c r="V22" s="270">
        <f>$B22*'TC2'!V22/0.1</f>
        <v>0</v>
      </c>
      <c r="Y22" s="3"/>
    </row>
    <row r="23" spans="1:25">
      <c r="A23" s="166">
        <v>1926</v>
      </c>
      <c r="B23" s="253">
        <v>13693.233711183406</v>
      </c>
      <c r="C23" s="265">
        <f>$B23*'TC2'!C23</f>
        <v>13693.233711183406</v>
      </c>
      <c r="D23" s="266">
        <f>$B23*'TC2'!D23</f>
        <v>12640.963613433591</v>
      </c>
      <c r="E23" s="266">
        <f>$B23*'TC2'!E23</f>
        <v>1052.2700977498159</v>
      </c>
      <c r="F23" s="266">
        <f>$B23*'TC2'!F23</f>
        <v>0</v>
      </c>
      <c r="G23" s="267">
        <f>$B23*'TC2'!G23/0.9</f>
        <v>8341.9975847598089</v>
      </c>
      <c r="H23" s="828">
        <f>$B23*'TC2'!H23/0.9</f>
        <v>7657.6295241261651</v>
      </c>
      <c r="I23" s="828">
        <f>$B23*'TC2'!I23/0.9</f>
        <v>684.3680606336452</v>
      </c>
      <c r="J23" s="828">
        <f>$B23*'TC2'!J23/0.9</f>
        <v>0</v>
      </c>
      <c r="K23" s="268"/>
      <c r="L23" s="266"/>
      <c r="M23" s="266"/>
      <c r="N23" s="266"/>
      <c r="O23" s="269"/>
      <c r="P23" s="266"/>
      <c r="Q23" s="266"/>
      <c r="R23" s="266"/>
      <c r="S23" s="267">
        <f>$B23*'TC2'!S23/0.1</f>
        <v>61854.358848995769</v>
      </c>
      <c r="T23" s="266">
        <f>$B23*'TC2'!T23/0.1</f>
        <v>57490.970417200413</v>
      </c>
      <c r="U23" s="266">
        <f>$B23*'TC2'!U23/0.1</f>
        <v>4363.3884317953534</v>
      </c>
      <c r="V23" s="270">
        <f>$B23*'TC2'!V23/0.1</f>
        <v>0</v>
      </c>
      <c r="Y23" s="3"/>
    </row>
    <row r="24" spans="1:25">
      <c r="A24" s="166">
        <v>1927</v>
      </c>
      <c r="B24" s="253">
        <v>13441.678928957559</v>
      </c>
      <c r="C24" s="265">
        <f>$B24*'TC2'!C24</f>
        <v>13441.678928957559</v>
      </c>
      <c r="D24" s="266">
        <f>$B24*'TC2'!D24</f>
        <v>12478.141347960904</v>
      </c>
      <c r="E24" s="266">
        <f>$B24*'TC2'!E24</f>
        <v>963.53758099665424</v>
      </c>
      <c r="F24" s="266">
        <f>$B24*'TC2'!F24</f>
        <v>0</v>
      </c>
      <c r="G24" s="267">
        <f>$B24*'TC2'!G24/0.9</f>
        <v>8288.5374867272276</v>
      </c>
      <c r="H24" s="828">
        <f>$B24*'TC2'!H24/0.9</f>
        <v>7652.1756757859102</v>
      </c>
      <c r="I24" s="828">
        <f>$B24*'TC2'!I24/0.9</f>
        <v>636.36181094131996</v>
      </c>
      <c r="J24" s="828">
        <f>$B24*'TC2'!J24/0.9</f>
        <v>0</v>
      </c>
      <c r="K24" s="268"/>
      <c r="L24" s="266"/>
      <c r="M24" s="266"/>
      <c r="N24" s="266"/>
      <c r="O24" s="269"/>
      <c r="P24" s="266"/>
      <c r="Q24" s="266"/>
      <c r="R24" s="266"/>
      <c r="S24" s="267">
        <f>$B24*'TC2'!S24/0.1</f>
        <v>59819.951909030518</v>
      </c>
      <c r="T24" s="266">
        <f>$B24*'TC2'!T24/0.1</f>
        <v>55911.832397535858</v>
      </c>
      <c r="U24" s="266">
        <f>$B24*'TC2'!U24/0.1</f>
        <v>3908.1195114946613</v>
      </c>
      <c r="V24" s="270">
        <f>$B24*'TC2'!V24/0.1</f>
        <v>0</v>
      </c>
      <c r="Y24" s="3"/>
    </row>
    <row r="25" spans="1:25">
      <c r="A25" s="166">
        <v>1928</v>
      </c>
      <c r="B25" s="253">
        <v>13587.036028336717</v>
      </c>
      <c r="C25" s="265">
        <f>$B25*'TC2'!C25</f>
        <v>13587.036028336717</v>
      </c>
      <c r="D25" s="266">
        <f>$B25*'TC2'!D25</f>
        <v>12548.166161125137</v>
      </c>
      <c r="E25" s="266">
        <f>$B25*'TC2'!E25</f>
        <v>1038.8698672115811</v>
      </c>
      <c r="F25" s="266">
        <f>$B25*'TC2'!F25</f>
        <v>0</v>
      </c>
      <c r="G25" s="267">
        <f>$B25*'TC2'!G25/0.9</f>
        <v>8194.7681935402506</v>
      </c>
      <c r="H25" s="828">
        <f>$B25*'TC2'!H25/0.9</f>
        <v>7524.9548901674007</v>
      </c>
      <c r="I25" s="828">
        <f>$B25*'TC2'!I25/0.9</f>
        <v>669.81330337285203</v>
      </c>
      <c r="J25" s="828">
        <f>$B25*'TC2'!J25/0.9</f>
        <v>0</v>
      </c>
      <c r="K25" s="268"/>
      <c r="L25" s="266"/>
      <c r="M25" s="266"/>
      <c r="N25" s="266"/>
      <c r="O25" s="269"/>
      <c r="P25" s="266"/>
      <c r="Q25" s="266"/>
      <c r="R25" s="266"/>
      <c r="S25" s="267">
        <f>$B25*'TC2'!S25/0.1</f>
        <v>62117.446541504905</v>
      </c>
      <c r="T25" s="266">
        <f>$B25*'TC2'!T25/0.1</f>
        <v>57757.067599744754</v>
      </c>
      <c r="U25" s="266">
        <f>$B25*'TC2'!U25/0.1</f>
        <v>4360.3789417601429</v>
      </c>
      <c r="V25" s="270">
        <f>$B25*'TC2'!V25/0.1</f>
        <v>0</v>
      </c>
      <c r="Y25" s="3"/>
    </row>
    <row r="26" spans="1:25">
      <c r="A26" s="166">
        <v>1929</v>
      </c>
      <c r="B26" s="253">
        <v>14256.879271850494</v>
      </c>
      <c r="C26" s="265">
        <f>$B26*'TC2'!C26</f>
        <v>14256.879271850494</v>
      </c>
      <c r="D26" s="266">
        <f>$B26*'TC2'!D26</f>
        <v>13120.571147101517</v>
      </c>
      <c r="E26" s="266">
        <f>$B26*'TC2'!E26</f>
        <v>1136.3081247489765</v>
      </c>
      <c r="F26" s="266">
        <f>$B26*'TC2'!F26</f>
        <v>0</v>
      </c>
      <c r="G26" s="267">
        <f>$B26*'TC2'!G26/0.9</f>
        <v>8854.4919113588712</v>
      </c>
      <c r="H26" s="828">
        <f>$B26*'TC2'!H26/0.9</f>
        <v>8096.8953568631978</v>
      </c>
      <c r="I26" s="828">
        <f>$B26*'TC2'!I26/0.9</f>
        <v>757.59655449567367</v>
      </c>
      <c r="J26" s="828">
        <f>$B26*'TC2'!J26/0.9</f>
        <v>0</v>
      </c>
      <c r="K26" s="268"/>
      <c r="L26" s="266"/>
      <c r="M26" s="266"/>
      <c r="N26" s="266"/>
      <c r="O26" s="269"/>
      <c r="P26" s="266"/>
      <c r="Q26" s="266"/>
      <c r="R26" s="266"/>
      <c r="S26" s="267">
        <f>$B26*'TC2'!S26/0.1</f>
        <v>62878.365516275087</v>
      </c>
      <c r="T26" s="266">
        <f>$B26*'TC2'!T26/0.1</f>
        <v>58333.653259246385</v>
      </c>
      <c r="U26" s="266">
        <f>$B26*'TC2'!U26/0.1</f>
        <v>4544.7122570287029</v>
      </c>
      <c r="V26" s="270">
        <f>$B26*'TC2'!V26/0.1</f>
        <v>0</v>
      </c>
      <c r="Y26" s="3"/>
    </row>
    <row r="27" spans="1:25">
      <c r="A27" s="170">
        <v>1930</v>
      </c>
      <c r="B27" s="255">
        <v>12834.704684886436</v>
      </c>
      <c r="C27" s="283">
        <f>$B27*'TC2'!C27</f>
        <v>12834.704684886436</v>
      </c>
      <c r="D27" s="284">
        <f>$B27*'TC2'!D27</f>
        <v>11616.024792932074</v>
      </c>
      <c r="E27" s="284">
        <f>$B27*'TC2'!E27</f>
        <v>1218.679891954361</v>
      </c>
      <c r="F27" s="284">
        <f>$B27*'TC2'!F27</f>
        <v>0</v>
      </c>
      <c r="G27" s="285">
        <f>$B27*'TC2'!G27/0.9</f>
        <v>8212.1732980816359</v>
      </c>
      <c r="H27" s="830">
        <f>$B27*'TC2'!H27/0.9</f>
        <v>7376.0715289373502</v>
      </c>
      <c r="I27" s="830">
        <f>$B27*'TC2'!I27/0.9</f>
        <v>836.10176914428519</v>
      </c>
      <c r="J27" s="830">
        <f>$B27*'TC2'!J27/0.9</f>
        <v>0</v>
      </c>
      <c r="K27" s="286"/>
      <c r="L27" s="284"/>
      <c r="M27" s="284"/>
      <c r="N27" s="284"/>
      <c r="O27" s="287"/>
      <c r="P27" s="284"/>
      <c r="Q27" s="284"/>
      <c r="R27" s="284"/>
      <c r="S27" s="285">
        <f>$B27*'TC2'!S27/0.1</f>
        <v>54437.487166129627</v>
      </c>
      <c r="T27" s="284">
        <f>$B27*'TC2'!T27/0.1</f>
        <v>49775.60416888458</v>
      </c>
      <c r="U27" s="284">
        <f>$B27*'TC2'!U27/0.1</f>
        <v>4661.882997245043</v>
      </c>
      <c r="V27" s="288">
        <f>$B27*'TC2'!V27/0.1</f>
        <v>0</v>
      </c>
      <c r="Y27" s="3"/>
    </row>
    <row r="28" spans="1:25">
      <c r="A28" s="166">
        <v>1931</v>
      </c>
      <c r="B28" s="253">
        <v>11481.981958581091</v>
      </c>
      <c r="C28" s="265">
        <f>$B28*'TC2'!C28</f>
        <v>11481.981958581091</v>
      </c>
      <c r="D28" s="266">
        <f>$B28*'TC2'!D28</f>
        <v>9955.5737218420982</v>
      </c>
      <c r="E28" s="266">
        <f>$B28*'TC2'!E28</f>
        <v>1526.4082367389929</v>
      </c>
      <c r="F28" s="266">
        <f>$B28*'TC2'!F28</f>
        <v>0</v>
      </c>
      <c r="G28" s="267">
        <f>$B28*'TC2'!G28/0.9</f>
        <v>7553.0098961619342</v>
      </c>
      <c r="H28" s="828">
        <f>$B28*'TC2'!H28/0.9</f>
        <v>6439.6832191630938</v>
      </c>
      <c r="I28" s="828">
        <f>$B28*'TC2'!I28/0.9</f>
        <v>1113.3266769988402</v>
      </c>
      <c r="J28" s="828">
        <f>$B28*'TC2'!J28/0.9</f>
        <v>0</v>
      </c>
      <c r="K28" s="268"/>
      <c r="L28" s="266"/>
      <c r="M28" s="266"/>
      <c r="N28" s="266"/>
      <c r="O28" s="269"/>
      <c r="P28" s="266"/>
      <c r="Q28" s="266"/>
      <c r="R28" s="266"/>
      <c r="S28" s="267">
        <f>$B28*'TC2'!S28/0.1</f>
        <v>46842.730520353507</v>
      </c>
      <c r="T28" s="266">
        <f>$B28*'TC2'!T28/0.1</f>
        <v>41598.588245953142</v>
      </c>
      <c r="U28" s="266">
        <f>$B28*'TC2'!U28/0.1</f>
        <v>5244.1422744003657</v>
      </c>
      <c r="V28" s="270">
        <f>$B28*'TC2'!V28/0.1</f>
        <v>0</v>
      </c>
      <c r="Y28" s="3"/>
    </row>
    <row r="29" spans="1:25">
      <c r="A29" s="166">
        <v>1932</v>
      </c>
      <c r="B29" s="253">
        <v>9702.15821114955</v>
      </c>
      <c r="C29" s="265">
        <f>$B29*'TC2'!C29</f>
        <v>9702.15821114955</v>
      </c>
      <c r="D29" s="266">
        <f>$B29*'TC2'!D29</f>
        <v>8189.1510827051761</v>
      </c>
      <c r="E29" s="266">
        <f>$B29*'TC2'!E29</f>
        <v>1513.0071284443741</v>
      </c>
      <c r="F29" s="266">
        <f>$B29*'TC2'!F29</f>
        <v>0</v>
      </c>
      <c r="G29" s="267">
        <f>$B29*'TC2'!G29/0.9</f>
        <v>6257.3780472325543</v>
      </c>
      <c r="H29" s="828">
        <f>$B29*'TC2'!H29/0.9</f>
        <v>5190.4058002424081</v>
      </c>
      <c r="I29" s="828">
        <f>$B29*'TC2'!I29/0.9</f>
        <v>1066.9722469901462</v>
      </c>
      <c r="J29" s="828">
        <f>$B29*'TC2'!J29/0.9</f>
        <v>0</v>
      </c>
      <c r="K29" s="268"/>
      <c r="L29" s="266"/>
      <c r="M29" s="266"/>
      <c r="N29" s="266"/>
      <c r="O29" s="269"/>
      <c r="P29" s="266"/>
      <c r="Q29" s="266"/>
      <c r="R29" s="266"/>
      <c r="S29" s="267">
        <f>$B29*'TC2'!S29/0.1</f>
        <v>40705.179686402509</v>
      </c>
      <c r="T29" s="266">
        <f>$B29*'TC2'!T29/0.1</f>
        <v>35177.858624870081</v>
      </c>
      <c r="U29" s="266">
        <f>$B29*'TC2'!U29/0.1</f>
        <v>5527.321061532426</v>
      </c>
      <c r="V29" s="270">
        <f>$B29*'TC2'!V29/0.1</f>
        <v>0</v>
      </c>
      <c r="Y29" s="3"/>
    </row>
    <row r="30" spans="1:25">
      <c r="A30" s="166">
        <v>1933</v>
      </c>
      <c r="B30" s="253">
        <v>9406.59959370055</v>
      </c>
      <c r="C30" s="265">
        <f>$B30*'TC2'!C30</f>
        <v>9406.59959370055</v>
      </c>
      <c r="D30" s="266">
        <f>$B30*'TC2'!D30</f>
        <v>7832.4339474078051</v>
      </c>
      <c r="E30" s="266">
        <f>$B30*'TC2'!E30</f>
        <v>1574.1656462927451</v>
      </c>
      <c r="F30" s="266">
        <f>$B30*'TC2'!F30</f>
        <v>0</v>
      </c>
      <c r="G30" s="267">
        <f>$B30*'TC2'!G30/0.9</f>
        <v>6025.1946415958473</v>
      </c>
      <c r="H30" s="828">
        <f>$B30*'TC2'!H30/0.9</f>
        <v>4918.0868423506217</v>
      </c>
      <c r="I30" s="828">
        <f>$B30*'TC2'!I30/0.9</f>
        <v>1107.1077992452258</v>
      </c>
      <c r="J30" s="828">
        <f>$B30*'TC2'!J30/0.9</f>
        <v>0</v>
      </c>
      <c r="K30" s="268"/>
      <c r="L30" s="266"/>
      <c r="M30" s="266"/>
      <c r="N30" s="266"/>
      <c r="O30" s="269"/>
      <c r="P30" s="266"/>
      <c r="Q30" s="266"/>
      <c r="R30" s="266"/>
      <c r="S30" s="267">
        <f>$B30*'TC2'!S30/0.1</f>
        <v>39839.244162642877</v>
      </c>
      <c r="T30" s="266">
        <f>$B30*'TC2'!T30/0.1</f>
        <v>34061.55789292245</v>
      </c>
      <c r="U30" s="266">
        <f>$B30*'TC2'!U30/0.1</f>
        <v>5777.6862697204206</v>
      </c>
      <c r="V30" s="270">
        <f>$B30*'TC2'!V30/0.1</f>
        <v>0</v>
      </c>
      <c r="Y30" s="3"/>
    </row>
    <row r="31" spans="1:25">
      <c r="A31" s="166">
        <v>1934</v>
      </c>
      <c r="B31" s="253">
        <v>10546.536485271099</v>
      </c>
      <c r="C31" s="265">
        <f>$B31*'TC2'!C31</f>
        <v>10546.536485271099</v>
      </c>
      <c r="D31" s="266">
        <f>$B31*'TC2'!D31</f>
        <v>8846.0657655189843</v>
      </c>
      <c r="E31" s="266">
        <f>$B31*'TC2'!E31</f>
        <v>1700.4707197521152</v>
      </c>
      <c r="F31" s="266">
        <f>$B31*'TC2'!F31</f>
        <v>0</v>
      </c>
      <c r="G31" s="267">
        <f>$B31*'TC2'!G31/0.9</f>
        <v>6445.4975973161027</v>
      </c>
      <c r="H31" s="828">
        <f>$B31*'TC2'!H31/0.9</f>
        <v>5299.8315575540455</v>
      </c>
      <c r="I31" s="828">
        <f>$B31*'TC2'!I31/0.9</f>
        <v>1145.6660397620587</v>
      </c>
      <c r="J31" s="828">
        <f>$B31*'TC2'!J31/0.9</f>
        <v>0</v>
      </c>
      <c r="K31" s="268"/>
      <c r="L31" s="266"/>
      <c r="M31" s="266"/>
      <c r="N31" s="266"/>
      <c r="O31" s="269"/>
      <c r="P31" s="266"/>
      <c r="Q31" s="266"/>
      <c r="R31" s="266"/>
      <c r="S31" s="267">
        <f>$B31*'TC2'!S31/0.1</f>
        <v>47455.886476866057</v>
      </c>
      <c r="T31" s="266">
        <f>$B31*'TC2'!T31/0.1</f>
        <v>40762.173637203436</v>
      </c>
      <c r="U31" s="266">
        <f>$B31*'TC2'!U31/0.1</f>
        <v>6693.712839662624</v>
      </c>
      <c r="V31" s="270">
        <f>$B31*'TC2'!V31/0.1</f>
        <v>0</v>
      </c>
      <c r="Y31" s="3"/>
    </row>
    <row r="32" spans="1:25">
      <c r="A32" s="166">
        <v>1935</v>
      </c>
      <c r="B32" s="253">
        <v>11578.341307762907</v>
      </c>
      <c r="C32" s="265">
        <f>$B32*'TC2'!C32</f>
        <v>11578.341307762907</v>
      </c>
      <c r="D32" s="266">
        <f>$B32*'TC2'!D32</f>
        <v>9866.9122758462163</v>
      </c>
      <c r="E32" s="266">
        <f>$B32*'TC2'!E32</f>
        <v>1711.4290319166898</v>
      </c>
      <c r="F32" s="266">
        <f>$B32*'TC2'!F32</f>
        <v>0</v>
      </c>
      <c r="G32" s="267">
        <f>$B32*'TC2'!G32/0.9</f>
        <v>7192.3455136396005</v>
      </c>
      <c r="H32" s="828">
        <f>$B32*'TC2'!H32/0.9</f>
        <v>6012.9075459340675</v>
      </c>
      <c r="I32" s="828">
        <f>$B32*'TC2'!I32/0.9</f>
        <v>1179.4379677055331</v>
      </c>
      <c r="J32" s="828">
        <f>$B32*'TC2'!J32/0.9</f>
        <v>0</v>
      </c>
      <c r="K32" s="268"/>
      <c r="L32" s="266"/>
      <c r="M32" s="266"/>
      <c r="N32" s="266"/>
      <c r="O32" s="269"/>
      <c r="P32" s="266"/>
      <c r="Q32" s="266"/>
      <c r="R32" s="266"/>
      <c r="S32" s="267">
        <f>$B32*'TC2'!S32/0.1</f>
        <v>51052.303454872672</v>
      </c>
      <c r="T32" s="266">
        <f>$B32*'TC2'!T32/0.1</f>
        <v>44552.954845055559</v>
      </c>
      <c r="U32" s="266">
        <f>$B32*'TC2'!U32/0.1</f>
        <v>6499.3486098170997</v>
      </c>
      <c r="V32" s="270">
        <f>$B32*'TC2'!V32/0.1</f>
        <v>0</v>
      </c>
      <c r="Y32" s="3"/>
    </row>
    <row r="33" spans="1:25">
      <c r="A33" s="166">
        <v>1936</v>
      </c>
      <c r="B33" s="253">
        <v>12799.561425181255</v>
      </c>
      <c r="C33" s="265">
        <f>$B33*'TC2'!C33</f>
        <v>12799.561425181255</v>
      </c>
      <c r="D33" s="266">
        <f>$B33*'TC2'!D33</f>
        <v>10788.445249187396</v>
      </c>
      <c r="E33" s="266">
        <f>$B33*'TC2'!E33</f>
        <v>2011.1161759938591</v>
      </c>
      <c r="F33" s="266">
        <f>$B33*'TC2'!F33</f>
        <v>0</v>
      </c>
      <c r="G33" s="267">
        <f>$B33*'TC2'!G33/0.9</f>
        <v>7917.7728227815032</v>
      </c>
      <c r="H33" s="828">
        <f>$B33*'TC2'!H33/0.9</f>
        <v>6494.3205564763248</v>
      </c>
      <c r="I33" s="828">
        <f>$B33*'TC2'!I33/0.9</f>
        <v>1423.4522663051789</v>
      </c>
      <c r="J33" s="828">
        <f>$B33*'TC2'!J33/0.9</f>
        <v>0</v>
      </c>
      <c r="K33" s="268"/>
      <c r="L33" s="266"/>
      <c r="M33" s="266"/>
      <c r="N33" s="266"/>
      <c r="O33" s="269"/>
      <c r="P33" s="266"/>
      <c r="Q33" s="266"/>
      <c r="R33" s="266"/>
      <c r="S33" s="267">
        <f>$B33*'TC2'!S33/0.1</f>
        <v>56735.658846779013</v>
      </c>
      <c r="T33" s="266">
        <f>$B33*'TC2'!T33/0.1</f>
        <v>49435.567483587038</v>
      </c>
      <c r="U33" s="266">
        <f>$B33*'TC2'!U33/0.1</f>
        <v>7300.0913631919802</v>
      </c>
      <c r="V33" s="270">
        <f>$B33*'TC2'!V33/0.1</f>
        <v>0</v>
      </c>
      <c r="Y33" s="3"/>
    </row>
    <row r="34" spans="1:25">
      <c r="A34" s="166">
        <v>1937</v>
      </c>
      <c r="B34" s="253">
        <v>13627.481429505009</v>
      </c>
      <c r="C34" s="265">
        <f>$B34*'TC2'!C34</f>
        <v>13627.481429505009</v>
      </c>
      <c r="D34" s="266">
        <f>$B34*'TC2'!D34</f>
        <v>11866.851449958309</v>
      </c>
      <c r="E34" s="266">
        <f>$B34*'TC2'!E34</f>
        <v>1760.6299795467</v>
      </c>
      <c r="F34" s="266">
        <f>$B34*'TC2'!F34</f>
        <v>0</v>
      </c>
      <c r="G34" s="267">
        <f>$B34*'TC2'!G34/0.9</f>
        <v>8481.0044976840945</v>
      </c>
      <c r="H34" s="828">
        <f>$B34*'TC2'!H34/0.9</f>
        <v>7277.3764035887034</v>
      </c>
      <c r="I34" s="828">
        <f>$B34*'TC2'!I34/0.9</f>
        <v>1203.6280940953907</v>
      </c>
      <c r="J34" s="828">
        <f>$B34*'TC2'!J34/0.9</f>
        <v>0</v>
      </c>
      <c r="K34" s="268"/>
      <c r="L34" s="266"/>
      <c r="M34" s="266"/>
      <c r="N34" s="266"/>
      <c r="O34" s="269"/>
      <c r="P34" s="266"/>
      <c r="Q34" s="266"/>
      <c r="R34" s="266"/>
      <c r="S34" s="267">
        <f>$B34*'TC2'!S34/0.1</f>
        <v>59945.773815893241</v>
      </c>
      <c r="T34" s="266">
        <f>$B34*'TC2'!T34/0.1</f>
        <v>53172.126867284758</v>
      </c>
      <c r="U34" s="266">
        <f>$B34*'TC2'!U34/0.1</f>
        <v>6773.6469486084816</v>
      </c>
      <c r="V34" s="270">
        <f>$B34*'TC2'!V34/0.1</f>
        <v>0</v>
      </c>
      <c r="Y34" s="3"/>
    </row>
    <row r="35" spans="1:25">
      <c r="A35" s="166">
        <v>1938</v>
      </c>
      <c r="B35" s="253">
        <v>12662.760592234703</v>
      </c>
      <c r="C35" s="265">
        <f>$B35*'TC2'!C35</f>
        <v>12662.760592234703</v>
      </c>
      <c r="D35" s="266">
        <f>$B35*'TC2'!D35</f>
        <v>10693.070724176954</v>
      </c>
      <c r="E35" s="266">
        <f>$B35*'TC2'!E35</f>
        <v>1969.6898680577488</v>
      </c>
      <c r="F35" s="266">
        <f>$B35*'TC2'!F35</f>
        <v>0</v>
      </c>
      <c r="G35" s="267">
        <f>$B35*'TC2'!G35/0.9</f>
        <v>7919.8038019776013</v>
      </c>
      <c r="H35" s="828">
        <f>$B35*'TC2'!H35/0.9</f>
        <v>6530.1175700809208</v>
      </c>
      <c r="I35" s="828">
        <f>$B35*'TC2'!I35/0.9</f>
        <v>1389.6862318966801</v>
      </c>
      <c r="J35" s="828">
        <f>$B35*'TC2'!J35/0.9</f>
        <v>0</v>
      </c>
      <c r="K35" s="268"/>
      <c r="L35" s="266"/>
      <c r="M35" s="266"/>
      <c r="N35" s="266"/>
      <c r="O35" s="269"/>
      <c r="P35" s="266"/>
      <c r="Q35" s="266"/>
      <c r="R35" s="266"/>
      <c r="S35" s="267">
        <f>$B35*'TC2'!S35/0.1</f>
        <v>55349.371704548612</v>
      </c>
      <c r="T35" s="266">
        <f>$B35*'TC2'!T35/0.1</f>
        <v>48159.649111041253</v>
      </c>
      <c r="U35" s="266">
        <f>$B35*'TC2'!U35/0.1</f>
        <v>7189.7225935073684</v>
      </c>
      <c r="V35" s="270">
        <f>$B35*'TC2'!V35/0.1</f>
        <v>0</v>
      </c>
      <c r="Y35" s="3"/>
    </row>
    <row r="36" spans="1:25">
      <c r="A36" s="168">
        <v>1939</v>
      </c>
      <c r="B36" s="254">
        <v>13548.790120900971</v>
      </c>
      <c r="C36" s="277">
        <f>$B36*'TC2'!C36</f>
        <v>13548.790120900971</v>
      </c>
      <c r="D36" s="278">
        <f>$B36*'TC2'!D36</f>
        <v>11458.619547974829</v>
      </c>
      <c r="E36" s="278">
        <f>$B36*'TC2'!E36</f>
        <v>2090.1705729261407</v>
      </c>
      <c r="F36" s="278">
        <f>$B36*'TC2'!F36</f>
        <v>0</v>
      </c>
      <c r="G36" s="279">
        <f>$B36*'TC2'!G36/0.9</f>
        <v>8196.3629482818651</v>
      </c>
      <c r="H36" s="829">
        <f>$B36*'TC2'!H36/0.9</f>
        <v>6765.2882595718456</v>
      </c>
      <c r="I36" s="829">
        <f>$B36*'TC2'!I36/0.9</f>
        <v>1431.0746887100186</v>
      </c>
      <c r="J36" s="829">
        <f>$B36*'TC2'!J36/0.9</f>
        <v>0</v>
      </c>
      <c r="K36" s="280"/>
      <c r="L36" s="278"/>
      <c r="M36" s="278"/>
      <c r="N36" s="278"/>
      <c r="O36" s="281"/>
      <c r="P36" s="278"/>
      <c r="Q36" s="278"/>
      <c r="R36" s="278"/>
      <c r="S36" s="279">
        <f>$B36*'TC2'!S36/0.1</f>
        <v>61720.634674472916</v>
      </c>
      <c r="T36" s="278">
        <f>$B36*'TC2'!T36/0.1</f>
        <v>53698.601143601678</v>
      </c>
      <c r="U36" s="278">
        <f>$B36*'TC2'!U36/0.1</f>
        <v>8022.033530871242</v>
      </c>
      <c r="V36" s="282">
        <f>$B36*'TC2'!V36/0.1</f>
        <v>0</v>
      </c>
      <c r="Y36" s="3"/>
    </row>
    <row r="37" spans="1:25">
      <c r="A37" s="166">
        <v>1940</v>
      </c>
      <c r="B37" s="253">
        <v>14696.793728709685</v>
      </c>
      <c r="C37" s="265">
        <f>$B37*'TC2'!C37</f>
        <v>14696.793728709685</v>
      </c>
      <c r="D37" s="266">
        <f>$B37*'TC2'!D37</f>
        <v>12537.320619449396</v>
      </c>
      <c r="E37" s="266">
        <f>$B37*'TC2'!E37</f>
        <v>2159.4731092602897</v>
      </c>
      <c r="F37" s="266">
        <f>$B37*'TC2'!F37</f>
        <v>0</v>
      </c>
      <c r="G37" s="267">
        <f>$B37*'TC2'!G37/0.9</f>
        <v>8873.618859214439</v>
      </c>
      <c r="H37" s="828">
        <f>$B37*'TC2'!H37/0.9</f>
        <v>7397.6062921883795</v>
      </c>
      <c r="I37" s="828">
        <f>$B37*'TC2'!I37/0.9</f>
        <v>1476.0125670260593</v>
      </c>
      <c r="J37" s="828">
        <f>$B37*'TC2'!J37/0.9</f>
        <v>0</v>
      </c>
      <c r="K37" s="268"/>
      <c r="L37" s="266"/>
      <c r="M37" s="266"/>
      <c r="N37" s="266"/>
      <c r="O37" s="269"/>
      <c r="P37" s="266"/>
      <c r="Q37" s="266"/>
      <c r="R37" s="266"/>
      <c r="S37" s="267">
        <f>$B37*'TC2'!S37/0.1</f>
        <v>67105.367554166893</v>
      </c>
      <c r="T37" s="266">
        <f>$B37*'TC2'!T37/0.1</f>
        <v>58794.749564798534</v>
      </c>
      <c r="U37" s="266">
        <f>$B37*'TC2'!U37/0.1</f>
        <v>8310.617989368362</v>
      </c>
      <c r="V37" s="270">
        <f>$B37*'TC2'!V37/0.1</f>
        <v>0</v>
      </c>
      <c r="Y37" s="3"/>
    </row>
    <row r="38" spans="1:25">
      <c r="A38" s="166">
        <v>1941</v>
      </c>
      <c r="B38" s="253">
        <v>17426.365311015597</v>
      </c>
      <c r="C38" s="265">
        <f>$B38*'TC2'!C38</f>
        <v>17426.365311015597</v>
      </c>
      <c r="D38" s="266">
        <f>$B38*'TC2'!D38</f>
        <v>14560.601259118823</v>
      </c>
      <c r="E38" s="266">
        <f>$B38*'TC2'!E38</f>
        <v>2865.7640518967746</v>
      </c>
      <c r="F38" s="266">
        <f>$B38*'TC2'!F38</f>
        <v>0</v>
      </c>
      <c r="G38" s="267">
        <f>$B38*'TC2'!G38/0.9</f>
        <v>10861.236558095785</v>
      </c>
      <c r="H38" s="828">
        <f>$B38*'TC2'!H38/0.9</f>
        <v>8927.9611364134944</v>
      </c>
      <c r="I38" s="828">
        <f>$B38*'TC2'!I38/0.9</f>
        <v>1933.27542168229</v>
      </c>
      <c r="J38" s="828">
        <f>$B38*'TC2'!J38/0.9</f>
        <v>0</v>
      </c>
      <c r="K38" s="268"/>
      <c r="L38" s="266"/>
      <c r="M38" s="266"/>
      <c r="N38" s="266"/>
      <c r="O38" s="269"/>
      <c r="P38" s="266"/>
      <c r="Q38" s="266"/>
      <c r="R38" s="266"/>
      <c r="S38" s="267">
        <f>$B38*'TC2'!S38/0.1</f>
        <v>76512.524087293903</v>
      </c>
      <c r="T38" s="266">
        <f>$B38*'TC2'!T38/0.1</f>
        <v>65254.362363466767</v>
      </c>
      <c r="U38" s="266">
        <f>$B38*'TC2'!U38/0.1</f>
        <v>11258.161723827134</v>
      </c>
      <c r="V38" s="270">
        <f>$B38*'TC2'!V38/0.1</f>
        <v>0</v>
      </c>
      <c r="Y38" s="3"/>
    </row>
    <row r="39" spans="1:25">
      <c r="A39" s="166">
        <v>1942</v>
      </c>
      <c r="B39" s="253">
        <v>20606.50961111399</v>
      </c>
      <c r="C39" s="265">
        <f>$B39*'TC2'!C39</f>
        <v>20606.50961111399</v>
      </c>
      <c r="D39" s="266">
        <f>$B39*'TC2'!D39</f>
        <v>15357.10906457708</v>
      </c>
      <c r="E39" s="266">
        <f>$B39*'TC2'!E39</f>
        <v>5249.4005465369082</v>
      </c>
      <c r="F39" s="266">
        <f>$B39*'TC2'!F39</f>
        <v>0</v>
      </c>
      <c r="G39" s="267">
        <f>$B39*'TC2'!G39/0.9</f>
        <v>13843.619972863842</v>
      </c>
      <c r="H39" s="828">
        <f>$B39*'TC2'!H39/0.9</f>
        <v>10169.636431344803</v>
      </c>
      <c r="I39" s="828">
        <f>$B39*'TC2'!I39/0.9</f>
        <v>3673.9835415190414</v>
      </c>
      <c r="J39" s="828">
        <f>$B39*'TC2'!J39/0.9</f>
        <v>0</v>
      </c>
      <c r="K39" s="268"/>
      <c r="L39" s="266"/>
      <c r="M39" s="266"/>
      <c r="N39" s="266"/>
      <c r="O39" s="269"/>
      <c r="P39" s="266"/>
      <c r="Q39" s="266"/>
      <c r="R39" s="266"/>
      <c r="S39" s="267">
        <f>$B39*'TC2'!S39/0.1</f>
        <v>81472.516355365296</v>
      </c>
      <c r="T39" s="266">
        <f>$B39*'TC2'!T39/0.1</f>
        <v>62044.362763667574</v>
      </c>
      <c r="U39" s="266">
        <f>$B39*'TC2'!U39/0.1</f>
        <v>19428.153591697712</v>
      </c>
      <c r="V39" s="270">
        <f>$B39*'TC2'!V39/0.1</f>
        <v>0</v>
      </c>
      <c r="Y39" s="3"/>
    </row>
    <row r="40" spans="1:25">
      <c r="A40" s="166">
        <v>1943</v>
      </c>
      <c r="B40" s="253">
        <v>23779.66239036449</v>
      </c>
      <c r="C40" s="265">
        <f>$B40*'TC2'!C40</f>
        <v>23779.66239036449</v>
      </c>
      <c r="D40" s="266">
        <f>$B40*'TC2'!D40</f>
        <v>16131.414352887503</v>
      </c>
      <c r="E40" s="266">
        <f>$B40*'TC2'!E40</f>
        <v>7648.2480374769866</v>
      </c>
      <c r="F40" s="266">
        <f>$B40*'TC2'!F40</f>
        <v>0</v>
      </c>
      <c r="G40" s="267">
        <f>$B40*'TC2'!G40/0.9</f>
        <v>16921.396816522589</v>
      </c>
      <c r="H40" s="828">
        <f>$B40*'TC2'!H40/0.9</f>
        <v>11367.100717784429</v>
      </c>
      <c r="I40" s="828">
        <f>$B40*'TC2'!I40/0.9</f>
        <v>5554.2960987381593</v>
      </c>
      <c r="J40" s="828">
        <f>$B40*'TC2'!J40/0.9</f>
        <v>0</v>
      </c>
      <c r="K40" s="268"/>
      <c r="L40" s="266"/>
      <c r="M40" s="266"/>
      <c r="N40" s="266"/>
      <c r="O40" s="269"/>
      <c r="P40" s="266"/>
      <c r="Q40" s="266"/>
      <c r="R40" s="266"/>
      <c r="S40" s="267">
        <f>$B40*'TC2'!S40/0.1</f>
        <v>85504.05255494162</v>
      </c>
      <c r="T40" s="266">
        <f>$B40*'TC2'!T40/0.1</f>
        <v>59010.237068815186</v>
      </c>
      <c r="U40" s="266">
        <f>$B40*'TC2'!U40/0.1</f>
        <v>26493.815486126434</v>
      </c>
      <c r="V40" s="270">
        <f>$B40*'TC2'!V40/0.1</f>
        <v>0</v>
      </c>
      <c r="Y40" s="3"/>
    </row>
    <row r="41" spans="1:25">
      <c r="A41" s="166">
        <v>1944</v>
      </c>
      <c r="B41" s="253">
        <v>24547.197733739617</v>
      </c>
      <c r="C41" s="265">
        <f>$B41*'TC2'!C41</f>
        <v>24547.197733739617</v>
      </c>
      <c r="D41" s="266">
        <f>$B41*'TC2'!D41</f>
        <v>15594.710438828855</v>
      </c>
      <c r="E41" s="266">
        <f>$B41*'TC2'!E41</f>
        <v>8952.4872949107612</v>
      </c>
      <c r="F41" s="266">
        <f>$B41*'TC2'!F41</f>
        <v>0</v>
      </c>
      <c r="G41" s="267">
        <f>$B41*'TC2'!G41/0.9</f>
        <v>17453.0411788003</v>
      </c>
      <c r="H41" s="828">
        <f>$B41*'TC2'!H41/0.9</f>
        <v>10862.946008293093</v>
      </c>
      <c r="I41" s="828">
        <f>$B41*'TC2'!I41/0.9</f>
        <v>6590.0951705072075</v>
      </c>
      <c r="J41" s="828">
        <f>$B41*'TC2'!J41/0.9</f>
        <v>0</v>
      </c>
      <c r="K41" s="268"/>
      <c r="L41" s="266"/>
      <c r="M41" s="266"/>
      <c r="N41" s="266"/>
      <c r="O41" s="269"/>
      <c r="P41" s="266"/>
      <c r="Q41" s="266"/>
      <c r="R41" s="266"/>
      <c r="S41" s="267">
        <f>$B41*'TC2'!S41/0.1</f>
        <v>88394.606728193437</v>
      </c>
      <c r="T41" s="266">
        <f>$B41*'TC2'!T41/0.1</f>
        <v>58180.590313650726</v>
      </c>
      <c r="U41" s="266">
        <f>$B41*'TC2'!U41/0.1</f>
        <v>30214.01641454273</v>
      </c>
      <c r="V41" s="270">
        <f>$B41*'TC2'!V41/0.1</f>
        <v>0</v>
      </c>
      <c r="Y41" s="3"/>
    </row>
    <row r="42" spans="1:25">
      <c r="A42" s="166">
        <v>1945</v>
      </c>
      <c r="B42" s="253">
        <v>23578.01615354517</v>
      </c>
      <c r="C42" s="265">
        <f>$B42*'TC2'!C42</f>
        <v>23578.01615354517</v>
      </c>
      <c r="D42" s="266">
        <f>$B42*'TC2'!D42</f>
        <v>14635.712749377508</v>
      </c>
      <c r="E42" s="266">
        <f>$B42*'TC2'!E42</f>
        <v>8942.3034041676619</v>
      </c>
      <c r="F42" s="266">
        <f>$B42*'TC2'!F42</f>
        <v>0</v>
      </c>
      <c r="G42" s="267">
        <f>$B42*'TC2'!G42/0.9</f>
        <v>17336.910308259437</v>
      </c>
      <c r="H42" s="828">
        <f>$B42*'TC2'!H42/0.9</f>
        <v>10529.830981952304</v>
      </c>
      <c r="I42" s="828">
        <f>$B42*'TC2'!I42/0.9</f>
        <v>6807.0793263071346</v>
      </c>
      <c r="J42" s="828">
        <f>$B42*'TC2'!J42/0.9</f>
        <v>0</v>
      </c>
      <c r="K42" s="268"/>
      <c r="L42" s="266"/>
      <c r="M42" s="266"/>
      <c r="N42" s="266"/>
      <c r="O42" s="269"/>
      <c r="P42" s="266"/>
      <c r="Q42" s="266"/>
      <c r="R42" s="266"/>
      <c r="S42" s="267">
        <f>$B42*'TC2'!S42/0.1</f>
        <v>79747.968761116761</v>
      </c>
      <c r="T42" s="266">
        <f>$B42*'TC2'!T42/0.1</f>
        <v>51588.648656204357</v>
      </c>
      <c r="U42" s="266">
        <f>$B42*'TC2'!U42/0.1</f>
        <v>28159.320104912415</v>
      </c>
      <c r="V42" s="270">
        <f>$B42*'TC2'!V42/0.1</f>
        <v>0</v>
      </c>
      <c r="Y42" s="3"/>
    </row>
    <row r="43" spans="1:25">
      <c r="A43" s="166">
        <v>1946</v>
      </c>
      <c r="B43" s="253">
        <v>20611.174049597321</v>
      </c>
      <c r="C43" s="265">
        <f>$B43*'TC2'!C43</f>
        <v>20611.174049597321</v>
      </c>
      <c r="D43" s="266">
        <f>$B43*'TC2'!D43</f>
        <v>15629.714118007298</v>
      </c>
      <c r="E43" s="266">
        <f>$B43*'TC2'!E43</f>
        <v>4981.4599315900232</v>
      </c>
      <c r="F43" s="266">
        <f>$B43*'TC2'!F43</f>
        <v>0</v>
      </c>
      <c r="G43" s="267">
        <f>$B43*'TC2'!G43/0.9</f>
        <v>15072.811134505522</v>
      </c>
      <c r="H43" s="828">
        <f>$B43*'TC2'!H43/0.9</f>
        <v>11096.590587436702</v>
      </c>
      <c r="I43" s="828">
        <f>$B43*'TC2'!I43/0.9</f>
        <v>3976.22054706882</v>
      </c>
      <c r="J43" s="828">
        <f>$B43*'TC2'!J43/0.9</f>
        <v>0</v>
      </c>
      <c r="K43" s="268"/>
      <c r="L43" s="266"/>
      <c r="M43" s="266"/>
      <c r="N43" s="266"/>
      <c r="O43" s="269"/>
      <c r="P43" s="266"/>
      <c r="Q43" s="266"/>
      <c r="R43" s="266"/>
      <c r="S43" s="267">
        <f>$B43*'TC2'!S43/0.1</f>
        <v>70456.440285423494</v>
      </c>
      <c r="T43" s="266">
        <f>$B43*'TC2'!T43/0.1</f>
        <v>56427.825893142654</v>
      </c>
      <c r="U43" s="266">
        <f>$B43*'TC2'!U43/0.1</f>
        <v>14028.614392280848</v>
      </c>
      <c r="V43" s="270">
        <f>$B43*'TC2'!V43/0.1</f>
        <v>0</v>
      </c>
      <c r="Y43" s="3"/>
    </row>
    <row r="44" spans="1:25">
      <c r="A44" s="166">
        <v>1947</v>
      </c>
      <c r="B44" s="253">
        <v>19961.663467282742</v>
      </c>
      <c r="C44" s="265">
        <f>$B44*'TC2'!C44</f>
        <v>19961.663467282742</v>
      </c>
      <c r="D44" s="266">
        <f>$B44*'TC2'!D44</f>
        <v>15858.331551264277</v>
      </c>
      <c r="E44" s="266">
        <f>$B44*'TC2'!E44</f>
        <v>4103.3319160184665</v>
      </c>
      <c r="F44" s="266">
        <f>$B44*'TC2'!F44</f>
        <v>0</v>
      </c>
      <c r="G44" s="267">
        <f>$B44*'TC2'!G44/0.9</f>
        <v>14557.036335665551</v>
      </c>
      <c r="H44" s="828">
        <f>$B44*'TC2'!H44/0.9</f>
        <v>11262.477854155029</v>
      </c>
      <c r="I44" s="828">
        <f>$B44*'TC2'!I44/0.9</f>
        <v>3294.5584815105203</v>
      </c>
      <c r="J44" s="828">
        <f>$B44*'TC2'!J44/0.9</f>
        <v>0</v>
      </c>
      <c r="K44" s="268"/>
      <c r="L44" s="266"/>
      <c r="M44" s="266"/>
      <c r="N44" s="266"/>
      <c r="O44" s="269"/>
      <c r="P44" s="266"/>
      <c r="Q44" s="266"/>
      <c r="R44" s="266"/>
      <c r="S44" s="267">
        <f>$B44*'TC2'!S44/0.1</f>
        <v>68603.307651837444</v>
      </c>
      <c r="T44" s="266">
        <f>$B44*'TC2'!T44/0.1</f>
        <v>57221.014825247461</v>
      </c>
      <c r="U44" s="266">
        <f>$B44*'TC2'!U44/0.1</f>
        <v>11382.292826589977</v>
      </c>
      <c r="V44" s="270">
        <f>$B44*'TC2'!V44/0.1</f>
        <v>0</v>
      </c>
      <c r="Y44" s="3"/>
    </row>
    <row r="45" spans="1:25">
      <c r="A45" s="166">
        <v>1948</v>
      </c>
      <c r="B45" s="253">
        <v>20894.835092671343</v>
      </c>
      <c r="C45" s="265">
        <f>$B45*'TC2'!C45</f>
        <v>20894.835092671343</v>
      </c>
      <c r="D45" s="266">
        <f>$B45*'TC2'!D45</f>
        <v>16969.087303808326</v>
      </c>
      <c r="E45" s="266">
        <f>$B45*'TC2'!E45</f>
        <v>3925.7477888630183</v>
      </c>
      <c r="F45" s="266">
        <f>$B45*'TC2'!F45</f>
        <v>0</v>
      </c>
      <c r="G45" s="267">
        <f>$B45*'TC2'!G45/0.9</f>
        <v>14733.270384670634</v>
      </c>
      <c r="H45" s="828">
        <f>$B45*'TC2'!H45/0.9</f>
        <v>11658.113499804751</v>
      </c>
      <c r="I45" s="828">
        <f>$B45*'TC2'!I45/0.9</f>
        <v>3075.1568848658799</v>
      </c>
      <c r="J45" s="828">
        <f>$B45*'TC2'!J45/0.9</f>
        <v>0</v>
      </c>
      <c r="K45" s="268"/>
      <c r="L45" s="266"/>
      <c r="M45" s="266"/>
      <c r="N45" s="266"/>
      <c r="O45" s="269"/>
      <c r="P45" s="266"/>
      <c r="Q45" s="266"/>
      <c r="R45" s="266"/>
      <c r="S45" s="267">
        <f>$B45*'TC2'!S45/0.1</f>
        <v>76348.917464677725</v>
      </c>
      <c r="T45" s="266">
        <f>$B45*'TC2'!T45/0.1</f>
        <v>64767.851539840463</v>
      </c>
      <c r="U45" s="266">
        <f>$B45*'TC2'!U45/0.1</f>
        <v>11581.065924837258</v>
      </c>
      <c r="V45" s="270">
        <f>$B45*'TC2'!V45/0.1</f>
        <v>0</v>
      </c>
      <c r="Y45" s="3"/>
    </row>
    <row r="46" spans="1:25">
      <c r="A46" s="166">
        <v>1949</v>
      </c>
      <c r="B46" s="253">
        <v>20235.841658371184</v>
      </c>
      <c r="C46" s="265">
        <f>$B46*'TC2'!C46</f>
        <v>20235.841658371184</v>
      </c>
      <c r="D46" s="266">
        <f>$B46*'TC2'!D46</f>
        <v>16045.336114950152</v>
      </c>
      <c r="E46" s="266">
        <f>$B46*'TC2'!E46</f>
        <v>4190.5055434210326</v>
      </c>
      <c r="F46" s="266">
        <f>$B46*'TC2'!F46</f>
        <v>0</v>
      </c>
      <c r="G46" s="267">
        <f>$B46*'TC2'!G46/0.9</f>
        <v>14352.005035014507</v>
      </c>
      <c r="H46" s="828">
        <f>$B46*'TC2'!H46/0.9</f>
        <v>11055.202239607979</v>
      </c>
      <c r="I46" s="828">
        <f>$B46*'TC2'!I46/0.9</f>
        <v>3296.8027954065287</v>
      </c>
      <c r="J46" s="828">
        <f>$B46*'TC2'!J46/0.9</f>
        <v>0</v>
      </c>
      <c r="K46" s="268"/>
      <c r="L46" s="266"/>
      <c r="M46" s="266"/>
      <c r="N46" s="266"/>
      <c r="O46" s="269"/>
      <c r="P46" s="266"/>
      <c r="Q46" s="266"/>
      <c r="R46" s="266"/>
      <c r="S46" s="267">
        <f>$B46*'TC2'!S46/0.1</f>
        <v>73190.371268581264</v>
      </c>
      <c r="T46" s="266">
        <f>$B46*'TC2'!T46/0.1</f>
        <v>60956.540993029688</v>
      </c>
      <c r="U46" s="266">
        <f>$B46*'TC2'!U46/0.1</f>
        <v>12233.830275551569</v>
      </c>
      <c r="V46" s="270">
        <f>$B46*'TC2'!V46/0.1</f>
        <v>0</v>
      </c>
      <c r="Y46" s="3"/>
    </row>
    <row r="47" spans="1:25">
      <c r="A47" s="170">
        <v>1950</v>
      </c>
      <c r="B47" s="255">
        <v>22034.23532557776</v>
      </c>
      <c r="C47" s="283">
        <f>$B47*'TC2'!C47</f>
        <v>22034.23532557776</v>
      </c>
      <c r="D47" s="284">
        <f>$B47*'TC2'!D47</f>
        <v>17645.503102658124</v>
      </c>
      <c r="E47" s="284">
        <f>$B47*'TC2'!E47</f>
        <v>4388.7322229196361</v>
      </c>
      <c r="F47" s="284">
        <f>$B47*'TC2'!F47</f>
        <v>0</v>
      </c>
      <c r="G47" s="285">
        <f>$B47*'TC2'!G47/0.9</f>
        <v>15610.362072636124</v>
      </c>
      <c r="H47" s="830">
        <f>$B47*'TC2'!H47/0.9</f>
        <v>12118.571000048514</v>
      </c>
      <c r="I47" s="830">
        <f>$B47*'TC2'!I47/0.9</f>
        <v>3491.7910725876091</v>
      </c>
      <c r="J47" s="830">
        <f>$B47*'TC2'!J47/0.9</f>
        <v>0</v>
      </c>
      <c r="K47" s="286"/>
      <c r="L47" s="284"/>
      <c r="M47" s="284"/>
      <c r="N47" s="284"/>
      <c r="O47" s="287"/>
      <c r="P47" s="284"/>
      <c r="Q47" s="284"/>
      <c r="R47" s="284"/>
      <c r="S47" s="285">
        <f>$B47*'TC2'!S47/0.1</f>
        <v>79849.094602052472</v>
      </c>
      <c r="T47" s="284">
        <f>$B47*'TC2'!T47/0.1</f>
        <v>67387.892026144604</v>
      </c>
      <c r="U47" s="284">
        <f>$B47*'TC2'!U47/0.1</f>
        <v>12461.202575907873</v>
      </c>
      <c r="V47" s="288">
        <f>$B47*'TC2'!V47/0.1</f>
        <v>0</v>
      </c>
      <c r="Y47" s="3"/>
    </row>
    <row r="48" spans="1:25">
      <c r="A48" s="166">
        <v>1951</v>
      </c>
      <c r="B48" s="253">
        <v>23579.897322705328</v>
      </c>
      <c r="C48" s="265">
        <f>$B48*'TC2'!C48</f>
        <v>23579.897322705328</v>
      </c>
      <c r="D48" s="266">
        <f>$B48*'TC2'!D48</f>
        <v>18641.899344411519</v>
      </c>
      <c r="E48" s="266">
        <f>$B48*'TC2'!E48</f>
        <v>4937.9979782938099</v>
      </c>
      <c r="F48" s="266">
        <f>$B48*'TC2'!F48</f>
        <v>0</v>
      </c>
      <c r="G48" s="267">
        <f>$B48*'TC2'!G48/0.9</f>
        <v>17000.877809960264</v>
      </c>
      <c r="H48" s="828">
        <f>$B48*'TC2'!H48/0.9</f>
        <v>13181.460396517832</v>
      </c>
      <c r="I48" s="828">
        <f>$B48*'TC2'!I48/0.9</f>
        <v>3819.4174134424288</v>
      </c>
      <c r="J48" s="828">
        <f>$B48*'TC2'!J48/0.9</f>
        <v>0</v>
      </c>
      <c r="K48" s="268"/>
      <c r="L48" s="266"/>
      <c r="M48" s="266"/>
      <c r="N48" s="266"/>
      <c r="O48" s="269"/>
      <c r="P48" s="266"/>
      <c r="Q48" s="266"/>
      <c r="R48" s="266"/>
      <c r="S48" s="267">
        <f>$B48*'TC2'!S48/0.1</f>
        <v>82791.072937410936</v>
      </c>
      <c r="T48" s="266">
        <f>$B48*'TC2'!T48/0.1</f>
        <v>67785.849875454689</v>
      </c>
      <c r="U48" s="266">
        <f>$B48*'TC2'!U48/0.1</f>
        <v>15005.223061956242</v>
      </c>
      <c r="V48" s="270">
        <f>$B48*'TC2'!V48/0.1</f>
        <v>0</v>
      </c>
      <c r="Y48" s="3"/>
    </row>
    <row r="49" spans="1:25">
      <c r="A49" s="166">
        <v>1952</v>
      </c>
      <c r="B49" s="253">
        <v>24184.681320763069</v>
      </c>
      <c r="C49" s="265">
        <f>$B49*'TC2'!C49</f>
        <v>24184.681320763069</v>
      </c>
      <c r="D49" s="266">
        <f>$B49*'TC2'!D49</f>
        <v>18546.034726063102</v>
      </c>
      <c r="E49" s="266">
        <f>$B49*'TC2'!E49</f>
        <v>5638.6465946999679</v>
      </c>
      <c r="F49" s="266">
        <f>$B49*'TC2'!F49</f>
        <v>0</v>
      </c>
      <c r="G49" s="267">
        <f>$B49*'TC2'!G49/0.9</f>
        <v>17782.710299393984</v>
      </c>
      <c r="H49" s="828">
        <f>$B49*'TC2'!H49/0.9</f>
        <v>13377.591338631906</v>
      </c>
      <c r="I49" s="828">
        <f>$B49*'TC2'!I49/0.9</f>
        <v>4405.118960762079</v>
      </c>
      <c r="J49" s="828">
        <f>$B49*'TC2'!J49/0.9</f>
        <v>0</v>
      </c>
      <c r="K49" s="268"/>
      <c r="L49" s="266"/>
      <c r="M49" s="266"/>
      <c r="N49" s="266"/>
      <c r="O49" s="269"/>
      <c r="P49" s="266"/>
      <c r="Q49" s="266"/>
      <c r="R49" s="266"/>
      <c r="S49" s="267">
        <f>$B49*'TC2'!S49/0.1</f>
        <v>81802.420513084813</v>
      </c>
      <c r="T49" s="266">
        <f>$B49*'TC2'!T49/0.1</f>
        <v>65062.025212943852</v>
      </c>
      <c r="U49" s="266">
        <f>$B49*'TC2'!U49/0.1</f>
        <v>16740.395300140961</v>
      </c>
      <c r="V49" s="270">
        <f>$B49*'TC2'!V49/0.1</f>
        <v>0</v>
      </c>
      <c r="Y49" s="3"/>
    </row>
    <row r="50" spans="1:25">
      <c r="A50" s="166">
        <v>1953</v>
      </c>
      <c r="B50" s="253">
        <v>24942.036466117628</v>
      </c>
      <c r="C50" s="265">
        <f>$B50*'TC2'!C50</f>
        <v>24942.036466117628</v>
      </c>
      <c r="D50" s="266">
        <f>$B50*'TC2'!D50</f>
        <v>19001.731527919412</v>
      </c>
      <c r="E50" s="266">
        <f>$B50*'TC2'!E50</f>
        <v>5940.3049381982173</v>
      </c>
      <c r="F50" s="266">
        <f>$B50*'TC2'!F50</f>
        <v>0</v>
      </c>
      <c r="G50" s="267">
        <f>$B50*'TC2'!G50/0.9</f>
        <v>18611.086496236752</v>
      </c>
      <c r="H50" s="828">
        <f>$B50*'TC2'!H50/0.9</f>
        <v>13911.477019420705</v>
      </c>
      <c r="I50" s="828">
        <f>$B50*'TC2'!I50/0.9</f>
        <v>4699.6094768160501</v>
      </c>
      <c r="J50" s="828">
        <f>$B50*'TC2'!J50/0.9</f>
        <v>0</v>
      </c>
      <c r="K50" s="268"/>
      <c r="L50" s="266"/>
      <c r="M50" s="266"/>
      <c r="N50" s="266"/>
      <c r="O50" s="269"/>
      <c r="P50" s="266"/>
      <c r="Q50" s="266"/>
      <c r="R50" s="266"/>
      <c r="S50" s="267">
        <f>$B50*'TC2'!S50/0.1</f>
        <v>81920.586195045486</v>
      </c>
      <c r="T50" s="266">
        <f>$B50*'TC2'!T50/0.1</f>
        <v>64814.022104407777</v>
      </c>
      <c r="U50" s="266">
        <f>$B50*'TC2'!U50/0.1</f>
        <v>17106.564090637719</v>
      </c>
      <c r="V50" s="270">
        <f>$B50*'TC2'!V50/0.1</f>
        <v>0</v>
      </c>
      <c r="Y50" s="3"/>
    </row>
    <row r="51" spans="1:25">
      <c r="A51" s="166">
        <v>1954</v>
      </c>
      <c r="B51" s="253">
        <v>24430.797957968145</v>
      </c>
      <c r="C51" s="265">
        <f>$B51*'TC2'!C51</f>
        <v>24430.797957968145</v>
      </c>
      <c r="D51" s="266">
        <f>$B51*'TC2'!D51</f>
        <v>18694.068882106982</v>
      </c>
      <c r="E51" s="266">
        <f>$B51*'TC2'!E51</f>
        <v>5736.7290758611634</v>
      </c>
      <c r="F51" s="266">
        <f>$B51*'TC2'!F51</f>
        <v>0</v>
      </c>
      <c r="G51" s="267">
        <f>$B51*'TC2'!G51/0.9</f>
        <v>18185.225484205439</v>
      </c>
      <c r="H51" s="828">
        <f>$B51*'TC2'!H51/0.9</f>
        <v>13601.780050411709</v>
      </c>
      <c r="I51" s="828">
        <f>$B51*'TC2'!I51/0.9</f>
        <v>4583.4454337937295</v>
      </c>
      <c r="J51" s="828">
        <f>$B51*'TC2'!J51/0.9</f>
        <v>0</v>
      </c>
      <c r="K51" s="268"/>
      <c r="L51" s="266"/>
      <c r="M51" s="266"/>
      <c r="N51" s="266"/>
      <c r="O51" s="269"/>
      <c r="P51" s="266"/>
      <c r="Q51" s="266"/>
      <c r="R51" s="266"/>
      <c r="S51" s="267">
        <f>$B51*'TC2'!S51/0.1</f>
        <v>80640.950221832492</v>
      </c>
      <c r="T51" s="266">
        <f>$B51*'TC2'!T51/0.1</f>
        <v>64524.668367364415</v>
      </c>
      <c r="U51" s="266">
        <f>$B51*'TC2'!U51/0.1</f>
        <v>16116.281854468065</v>
      </c>
      <c r="V51" s="270">
        <f>$B51*'TC2'!V51/0.1</f>
        <v>0</v>
      </c>
      <c r="Y51" s="3"/>
    </row>
    <row r="52" spans="1:25">
      <c r="A52" s="166">
        <v>1955</v>
      </c>
      <c r="B52" s="253">
        <v>26166.276479911874</v>
      </c>
      <c r="C52" s="265">
        <f>$B52*'TC2'!C52</f>
        <v>26166.276479911874</v>
      </c>
      <c r="D52" s="266">
        <f>$B52*'TC2'!D52</f>
        <v>20382.371209769681</v>
      </c>
      <c r="E52" s="266">
        <f>$B52*'TC2'!E52</f>
        <v>5783.9052701421951</v>
      </c>
      <c r="F52" s="266">
        <f>$B52*'TC2'!F52</f>
        <v>0</v>
      </c>
      <c r="G52" s="267">
        <f>$B52*'TC2'!G52/0.9</f>
        <v>19374.055744788613</v>
      </c>
      <c r="H52" s="828">
        <f>$B52*'TC2'!H52/0.9</f>
        <v>14759.24392380075</v>
      </c>
      <c r="I52" s="828">
        <f>$B52*'TC2'!I52/0.9</f>
        <v>4614.8118209878694</v>
      </c>
      <c r="J52" s="828">
        <f>$B52*'TC2'!J52/0.9</f>
        <v>0</v>
      </c>
      <c r="K52" s="268"/>
      <c r="L52" s="266"/>
      <c r="M52" s="266"/>
      <c r="N52" s="266"/>
      <c r="O52" s="269"/>
      <c r="P52" s="266"/>
      <c r="Q52" s="266"/>
      <c r="R52" s="266"/>
      <c r="S52" s="267">
        <f>$B52*'TC2'!S52/0.1</f>
        <v>87296.263096021183</v>
      </c>
      <c r="T52" s="266">
        <f>$B52*'TC2'!T52/0.1</f>
        <v>70990.516783490049</v>
      </c>
      <c r="U52" s="266">
        <f>$B52*'TC2'!U52/0.1</f>
        <v>16305.746312531137</v>
      </c>
      <c r="V52" s="270">
        <f>$B52*'TC2'!V52/0.1</f>
        <v>0</v>
      </c>
      <c r="Y52" s="3"/>
    </row>
    <row r="53" spans="1:25">
      <c r="A53" s="166">
        <v>1956</v>
      </c>
      <c r="B53" s="253">
        <v>26670.406593810538</v>
      </c>
      <c r="C53" s="265">
        <f>$B53*'TC2'!C53</f>
        <v>26670.406593810538</v>
      </c>
      <c r="D53" s="266">
        <f>$B53*'TC2'!D53</f>
        <v>20898.254193203014</v>
      </c>
      <c r="E53" s="266">
        <f>$B53*'TC2'!E53</f>
        <v>5772.1524006075242</v>
      </c>
      <c r="F53" s="266">
        <f>$B53*'TC2'!F53</f>
        <v>0</v>
      </c>
      <c r="G53" s="267">
        <f>$B53*'TC2'!G53/0.9</f>
        <v>20065.432450326287</v>
      </c>
      <c r="H53" s="828">
        <f>$B53*'TC2'!H53/0.9</f>
        <v>15394.217178365361</v>
      </c>
      <c r="I53" s="828">
        <f>$B53*'TC2'!I53/0.9</f>
        <v>4671.2152719609294</v>
      </c>
      <c r="J53" s="828">
        <f>$B53*'TC2'!J53/0.9</f>
        <v>0</v>
      </c>
      <c r="K53" s="268"/>
      <c r="L53" s="266"/>
      <c r="M53" s="266"/>
      <c r="N53" s="266"/>
      <c r="O53" s="269"/>
      <c r="P53" s="266"/>
      <c r="Q53" s="266"/>
      <c r="R53" s="266"/>
      <c r="S53" s="267">
        <f>$B53*'TC2'!S53/0.1</f>
        <v>86115.17388516877</v>
      </c>
      <c r="T53" s="266">
        <f>$B53*'TC2'!T53/0.1</f>
        <v>70434.587326741894</v>
      </c>
      <c r="U53" s="266">
        <f>$B53*'TC2'!U53/0.1</f>
        <v>15680.586558426876</v>
      </c>
      <c r="V53" s="270">
        <f>$B53*'TC2'!V53/0.1</f>
        <v>0</v>
      </c>
      <c r="Y53" s="3"/>
    </row>
    <row r="54" spans="1:25">
      <c r="A54" s="166">
        <v>1957</v>
      </c>
      <c r="B54" s="253">
        <v>26721.021233801406</v>
      </c>
      <c r="C54" s="265">
        <f>$B54*'TC2'!C54</f>
        <v>26721.021233801406</v>
      </c>
      <c r="D54" s="266">
        <f>$B54*'TC2'!D54</f>
        <v>20657.625578028288</v>
      </c>
      <c r="E54" s="266">
        <f>$B54*'TC2'!E54</f>
        <v>6063.395655773119</v>
      </c>
      <c r="F54" s="266">
        <f>$B54*'TC2'!F54</f>
        <v>0</v>
      </c>
      <c r="G54" s="267">
        <f>$B54*'TC2'!G54/0.9</f>
        <v>20213.039780188545</v>
      </c>
      <c r="H54" s="828">
        <f>$B54*'TC2'!H54/0.9</f>
        <v>15260.072330589839</v>
      </c>
      <c r="I54" s="828">
        <f>$B54*'TC2'!I54/0.9</f>
        <v>4952.9674495987001</v>
      </c>
      <c r="J54" s="828">
        <f>$B54*'TC2'!J54/0.9</f>
        <v>0</v>
      </c>
      <c r="K54" s="268"/>
      <c r="L54" s="266"/>
      <c r="M54" s="266"/>
      <c r="N54" s="266"/>
      <c r="O54" s="269"/>
      <c r="P54" s="266"/>
      <c r="Q54" s="266"/>
      <c r="R54" s="266"/>
      <c r="S54" s="267">
        <f>$B54*'TC2'!S54/0.1</f>
        <v>85292.854316317171</v>
      </c>
      <c r="T54" s="266">
        <f>$B54*'TC2'!T54/0.1</f>
        <v>69235.604804974282</v>
      </c>
      <c r="U54" s="266">
        <f>$B54*'TC2'!U54/0.1</f>
        <v>16057.249511342885</v>
      </c>
      <c r="V54" s="270">
        <f>$B54*'TC2'!V54/0.1</f>
        <v>0</v>
      </c>
      <c r="Y54" s="3"/>
    </row>
    <row r="55" spans="1:25">
      <c r="A55" s="166">
        <v>1958</v>
      </c>
      <c r="B55" s="253">
        <v>25977.650913529455</v>
      </c>
      <c r="C55" s="265">
        <f>$B55*'TC2'!C55</f>
        <v>25977.650913529455</v>
      </c>
      <c r="D55" s="266">
        <f>$B55*'TC2'!D55</f>
        <v>19575.7511869759</v>
      </c>
      <c r="E55" s="266">
        <f>$B55*'TC2'!E55</f>
        <v>6401.8997265535554</v>
      </c>
      <c r="F55" s="266">
        <f>$B55*'TC2'!F55</f>
        <v>0</v>
      </c>
      <c r="G55" s="267">
        <f>$B55*'TC2'!G55/0.9</f>
        <v>19697.029575850112</v>
      </c>
      <c r="H55" s="828">
        <f>$B55*'TC2'!H55/0.9</f>
        <v>14401.162506200262</v>
      </c>
      <c r="I55" s="828">
        <f>$B55*'TC2'!I55/0.9</f>
        <v>5295.8670696498493</v>
      </c>
      <c r="J55" s="828">
        <f>$B55*'TC2'!J55/0.9</f>
        <v>0</v>
      </c>
      <c r="K55" s="268"/>
      <c r="L55" s="266"/>
      <c r="M55" s="266"/>
      <c r="N55" s="266"/>
      <c r="O55" s="269"/>
      <c r="P55" s="266"/>
      <c r="Q55" s="266"/>
      <c r="R55" s="266"/>
      <c r="S55" s="267">
        <f>$B55*'TC2'!S55/0.1</f>
        <v>82503.24295264353</v>
      </c>
      <c r="T55" s="266">
        <f>$B55*'TC2'!T55/0.1</f>
        <v>66147.049313956624</v>
      </c>
      <c r="U55" s="266">
        <f>$B55*'TC2'!U55/0.1</f>
        <v>16356.193638686909</v>
      </c>
      <c r="V55" s="270">
        <f>$B55*'TC2'!V55/0.1</f>
        <v>0</v>
      </c>
      <c r="Y55" s="3"/>
    </row>
    <row r="56" spans="1:25">
      <c r="A56" s="168">
        <v>1959</v>
      </c>
      <c r="B56" s="254">
        <v>27565.735080993472</v>
      </c>
      <c r="C56" s="277">
        <f>$B56*'TC2'!C56</f>
        <v>27565.735080993472</v>
      </c>
      <c r="D56" s="278">
        <f>$B56*'TC2'!D56</f>
        <v>21209.485530013902</v>
      </c>
      <c r="E56" s="278">
        <f>$B56*'TC2'!E56</f>
        <v>6356.249550979569</v>
      </c>
      <c r="F56" s="278">
        <f>$B56*'TC2'!F56</f>
        <v>0</v>
      </c>
      <c r="G56" s="279">
        <f>$B56*'TC2'!G56/0.9</f>
        <v>20812.593839252095</v>
      </c>
      <c r="H56" s="829">
        <f>$B56*'TC2'!H56/0.9</f>
        <v>15554.609448699644</v>
      </c>
      <c r="I56" s="829">
        <f>$B56*'TC2'!I56/0.9</f>
        <v>5257.984390552454</v>
      </c>
      <c r="J56" s="829">
        <f>$B56*'TC2'!J56/0.9</f>
        <v>0</v>
      </c>
      <c r="K56" s="280"/>
      <c r="L56" s="278"/>
      <c r="M56" s="278"/>
      <c r="N56" s="278"/>
      <c r="O56" s="281"/>
      <c r="P56" s="278"/>
      <c r="Q56" s="278"/>
      <c r="R56" s="278"/>
      <c r="S56" s="279">
        <f>$B56*'TC2'!S56/0.1</f>
        <v>88344.006256665831</v>
      </c>
      <c r="T56" s="278">
        <f>$B56*'TC2'!T56/0.1</f>
        <v>72103.37026184221</v>
      </c>
      <c r="U56" s="278">
        <f>$B56*'TC2'!U56/0.1</f>
        <v>16240.635994823611</v>
      </c>
      <c r="V56" s="282">
        <f>$B56*'TC2'!V56/0.1</f>
        <v>0</v>
      </c>
      <c r="Y56" s="3"/>
    </row>
    <row r="57" spans="1:25">
      <c r="A57" s="166">
        <v>1960</v>
      </c>
      <c r="B57" s="253">
        <v>28080.216458067884</v>
      </c>
      <c r="C57" s="265">
        <f>$B57*'TC2'!C57</f>
        <v>28080.216458067884</v>
      </c>
      <c r="D57" s="266">
        <f>$B57*'TC2'!D57</f>
        <v>21674.577219552113</v>
      </c>
      <c r="E57" s="266">
        <f>$B57*'TC2'!E57</f>
        <v>6405.6392385157724</v>
      </c>
      <c r="F57" s="266">
        <f>$B57*'TC2'!F57</f>
        <v>0</v>
      </c>
      <c r="G57" s="267">
        <f>$B57*'TC2'!G57/0.9</f>
        <v>21413.215656854823</v>
      </c>
      <c r="H57" s="828">
        <f>$B57*'TC2'!H57/0.9</f>
        <v>16057.564923820562</v>
      </c>
      <c r="I57" s="828">
        <f>$B57*'TC2'!I57/0.9</f>
        <v>5355.6507330342638</v>
      </c>
      <c r="J57" s="828">
        <f>$B57*'TC2'!J57/0.9</f>
        <v>0</v>
      </c>
      <c r="K57" s="268"/>
      <c r="L57" s="266"/>
      <c r="M57" s="266"/>
      <c r="N57" s="266"/>
      <c r="O57" s="269"/>
      <c r="P57" s="266"/>
      <c r="Q57" s="266"/>
      <c r="R57" s="266"/>
      <c r="S57" s="267">
        <f>$B57*'TC2'!S57/0.1</f>
        <v>88083.223668985389</v>
      </c>
      <c r="T57" s="266">
        <f>$B57*'TC2'!T57/0.1</f>
        <v>72227.687881136051</v>
      </c>
      <c r="U57" s="266">
        <f>$B57*'TC2'!U57/0.1</f>
        <v>15855.535787849343</v>
      </c>
      <c r="V57" s="270">
        <f>$B57*'TC2'!V57/0.1</f>
        <v>0</v>
      </c>
      <c r="Y57" s="3"/>
    </row>
    <row r="58" spans="1:25">
      <c r="A58" s="166">
        <v>1961</v>
      </c>
      <c r="B58" s="253">
        <v>28447.684601869816</v>
      </c>
      <c r="C58" s="265">
        <f>$B58*'TC2'!C58</f>
        <v>28447.684601869816</v>
      </c>
      <c r="D58" s="266">
        <f>$B58*'TC2'!D58</f>
        <v>21670.174064246898</v>
      </c>
      <c r="E58" s="266">
        <f>$B58*'TC2'!E58</f>
        <v>6777.5105376229176</v>
      </c>
      <c r="F58" s="266">
        <f>$B58*'TC2'!F58</f>
        <v>0</v>
      </c>
      <c r="G58" s="267">
        <f>$B58*'TC2'!G58/0.9</f>
        <v>21710.91487133695</v>
      </c>
      <c r="H58" s="828">
        <f>$B58*'TC2'!H58/0.9</f>
        <v>15999.91854538336</v>
      </c>
      <c r="I58" s="828">
        <f>$B58*'TC2'!I58/0.9</f>
        <v>5710.9963259535925</v>
      </c>
      <c r="J58" s="828">
        <f>$B58*'TC2'!J58/0.9</f>
        <v>0</v>
      </c>
      <c r="K58" s="268"/>
      <c r="L58" s="266"/>
      <c r="M58" s="266"/>
      <c r="N58" s="266"/>
      <c r="O58" s="269"/>
      <c r="P58" s="266"/>
      <c r="Q58" s="266"/>
      <c r="R58" s="266"/>
      <c r="S58" s="267">
        <f>$B58*'TC2'!S58/0.1</f>
        <v>89078.612176665571</v>
      </c>
      <c r="T58" s="266">
        <f>$B58*'TC2'!T58/0.1</f>
        <v>72702.473734018728</v>
      </c>
      <c r="U58" s="266">
        <f>$B58*'TC2'!U58/0.1</f>
        <v>16376.138442646852</v>
      </c>
      <c r="V58" s="270">
        <f>$B58*'TC2'!V58/0.1</f>
        <v>0</v>
      </c>
      <c r="Y58" s="3"/>
    </row>
    <row r="59" spans="1:25">
      <c r="A59" s="148">
        <v>1962</v>
      </c>
      <c r="B59" s="256">
        <v>29873.69781773485</v>
      </c>
      <c r="C59" s="265">
        <f>$B59*'TC2'!C59</f>
        <v>29873.69781773485</v>
      </c>
      <c r="D59" s="256">
        <f>$B59*'TC2'!D59</f>
        <v>22759.344941169718</v>
      </c>
      <c r="E59" s="289">
        <f>$B59*'TC2'!E59</f>
        <v>7114.3528765651326</v>
      </c>
      <c r="F59" s="289">
        <f>$B59*'TC2'!F59</f>
        <v>0</v>
      </c>
      <c r="G59" s="267">
        <f>$B59*'TC2'!G59/0.9</f>
        <v>22565.315088844727</v>
      </c>
      <c r="H59" s="823">
        <f>$B59*'TC2'!H59/0.9</f>
        <v>16753.353071694801</v>
      </c>
      <c r="I59" s="822">
        <f>$B59*'TC2'!I59/0.9</f>
        <v>5811.9620171499291</v>
      </c>
      <c r="J59" s="822">
        <f>$B59*'TC2'!J59/0.9</f>
        <v>0</v>
      </c>
      <c r="K59" s="290">
        <f>$B59*'TC2'!K59/0.5</f>
        <v>13445.095624952464</v>
      </c>
      <c r="L59" s="289">
        <f>$B59*'TC2'!L59/0.5</f>
        <v>8428.2301933561157</v>
      </c>
      <c r="M59" s="289">
        <f>$B59*'TC2'!M59/0.5</f>
        <v>5016.8654315963477</v>
      </c>
      <c r="N59" s="289">
        <f>$B59*'TC2'!N59/0.5</f>
        <v>0</v>
      </c>
      <c r="O59" s="290">
        <f>$B59*'TC2'!O59/0.4</f>
        <v>33965.589418710057</v>
      </c>
      <c r="P59" s="289">
        <f>$B59*'TC2'!P59/0.4</f>
        <v>27159.756669618153</v>
      </c>
      <c r="Q59" s="289">
        <f>$B59*'TC2'!Q59/0.4</f>
        <v>6805.8327490919055</v>
      </c>
      <c r="R59" s="289">
        <f>$B59*'TC2'!R59/0.4</f>
        <v>0</v>
      </c>
      <c r="S59" s="267">
        <f>$B59*'TC2'!S59/0.1</f>
        <v>95649.142377745957</v>
      </c>
      <c r="T59" s="256">
        <f>$B59*'TC2'!T59/0.1</f>
        <v>76813.27176644397</v>
      </c>
      <c r="U59" s="256">
        <f>$B59*'TC2'!U59/0.1</f>
        <v>18835.870611301965</v>
      </c>
      <c r="V59" s="291">
        <f>$B59*'TC2'!V59/0.1</f>
        <v>0</v>
      </c>
      <c r="Y59" s="3"/>
    </row>
    <row r="60" spans="1:25">
      <c r="A60" s="148">
        <v>1963</v>
      </c>
      <c r="B60" s="256">
        <v>30882.728516278647</v>
      </c>
      <c r="C60" s="265">
        <f>$B60*'TC2'!C60</f>
        <v>30882.728516278647</v>
      </c>
      <c r="D60" s="256">
        <f>$B60*'TC2'!D60</f>
        <v>23571.930474160527</v>
      </c>
      <c r="E60" s="289">
        <f>$B60*'TC2'!E60</f>
        <v>7310.798042118121</v>
      </c>
      <c r="F60" s="289">
        <f>$B60*'TC2'!F60</f>
        <v>0</v>
      </c>
      <c r="G60" s="267">
        <f>$B60*'TC2'!G60/0.9</f>
        <v>23164.438242585504</v>
      </c>
      <c r="H60" s="823">
        <f>$B60*'TC2'!H60/0.9</f>
        <v>17183.730727691414</v>
      </c>
      <c r="I60" s="822">
        <f>$B60*'TC2'!I60/0.9</f>
        <v>5980.7075148940903</v>
      </c>
      <c r="J60" s="822">
        <f>$B60*'TC2'!J60/0.9</f>
        <v>0</v>
      </c>
      <c r="K60" s="290">
        <f>$B60*'TC2'!K60/0.5</f>
        <v>13574.546958454999</v>
      </c>
      <c r="L60" s="289">
        <f>$B60*'TC2'!L60/0.5</f>
        <v>8403.541484804533</v>
      </c>
      <c r="M60" s="289">
        <f>$B60*'TC2'!M60/0.5</f>
        <v>5171.005473650469</v>
      </c>
      <c r="N60" s="289">
        <f>$B60*'TC2'!N60/0.5</f>
        <v>0</v>
      </c>
      <c r="O60" s="290">
        <f>$B60*'TC2'!O60/0.4</f>
        <v>35151.802347748635</v>
      </c>
      <c r="P60" s="289">
        <f>$B60*'TC2'!P60/0.4</f>
        <v>28158.967281300014</v>
      </c>
      <c r="Q60" s="289">
        <f>$B60*'TC2'!Q60/0.4</f>
        <v>6992.8350664486161</v>
      </c>
      <c r="R60" s="289">
        <f>$B60*'TC2'!R60/0.4</f>
        <v>0</v>
      </c>
      <c r="S60" s="267">
        <f>$B60*'TC2'!S60/0.1</f>
        <v>100347.34097951691</v>
      </c>
      <c r="T60" s="256">
        <f>$B60*'TC2'!T60/0.1</f>
        <v>81065.728192382521</v>
      </c>
      <c r="U60" s="256">
        <f>$B60*'TC2'!U60/0.1</f>
        <v>19281.6127871344</v>
      </c>
      <c r="V60" s="291">
        <f>$B60*'TC2'!V60/0.1</f>
        <v>0</v>
      </c>
      <c r="Y60" s="3"/>
    </row>
    <row r="61" spans="1:25">
      <c r="A61" s="148">
        <v>1964</v>
      </c>
      <c r="B61" s="256">
        <v>32143.878696948192</v>
      </c>
      <c r="C61" s="265">
        <f>$B61*'TC2'!C61</f>
        <v>32143.878696948192</v>
      </c>
      <c r="D61" s="256">
        <f>$B61*'TC2'!D61</f>
        <v>24705.293945160305</v>
      </c>
      <c r="E61" s="289">
        <f>$B61*'TC2'!E61</f>
        <v>7438.5847517878883</v>
      </c>
      <c r="F61" s="289">
        <f>$B61*'TC2'!F61</f>
        <v>0</v>
      </c>
      <c r="G61" s="267">
        <f>$B61*'TC2'!G61/0.9</f>
        <v>23940.499161365613</v>
      </c>
      <c r="H61" s="823">
        <f>$B61*'TC2'!H61/0.9</f>
        <v>17883.380308350395</v>
      </c>
      <c r="I61" s="822">
        <f>$B61*'TC2'!I61/0.9</f>
        <v>6057.1188530152176</v>
      </c>
      <c r="J61" s="822">
        <f>$B61*'TC2'!J61/0.9</f>
        <v>0</v>
      </c>
      <c r="K61" s="290">
        <f>$B61*'TC2'!K61/0.5</f>
        <v>13789.732268439282</v>
      </c>
      <c r="L61" s="289">
        <f>$B61*'TC2'!L61/0.5</f>
        <v>8673.6801011307707</v>
      </c>
      <c r="M61" s="289">
        <f>$B61*'TC2'!M61/0.5</f>
        <v>5116.0521673085132</v>
      </c>
      <c r="N61" s="289">
        <f>$B61*'TC2'!N61/0.5</f>
        <v>0</v>
      </c>
      <c r="O61" s="290">
        <f>$B61*'TC2'!O61/0.4</f>
        <v>36628.957777523523</v>
      </c>
      <c r="P61" s="289">
        <f>$B61*'TC2'!P61/0.4</f>
        <v>29395.50556737493</v>
      </c>
      <c r="Q61" s="289">
        <f>$B61*'TC2'!Q61/0.4</f>
        <v>7233.4522101485982</v>
      </c>
      <c r="R61" s="289">
        <f>$B61*'TC2'!R61/0.4</f>
        <v>0</v>
      </c>
      <c r="S61" s="267">
        <f>$B61*'TC2'!S61/0.1</f>
        <v>105974.29451719139</v>
      </c>
      <c r="T61" s="256">
        <f>$B61*'TC2'!T61/0.1</f>
        <v>86102.516676449464</v>
      </c>
      <c r="U61" s="256">
        <f>$B61*'TC2'!U61/0.1</f>
        <v>19871.777840741932</v>
      </c>
      <c r="V61" s="291">
        <f>$B61*'TC2'!V61/0.1</f>
        <v>0</v>
      </c>
      <c r="Y61" s="3"/>
    </row>
    <row r="62" spans="1:25">
      <c r="A62" s="148">
        <v>1965</v>
      </c>
      <c r="B62" s="256">
        <v>33808.383017931817</v>
      </c>
      <c r="C62" s="265">
        <f>$B62*'TC2'!C62</f>
        <v>33808.383017931817</v>
      </c>
      <c r="D62" s="256">
        <f>$B62*'TC2'!D62</f>
        <v>26056.480190410915</v>
      </c>
      <c r="E62" s="289">
        <f>$B62*'TC2'!E62</f>
        <v>7751.9028275209002</v>
      </c>
      <c r="F62" s="289">
        <f>$B62*'TC2'!F62</f>
        <v>0</v>
      </c>
      <c r="G62" s="267">
        <f>$B62*'TC2'!G62/0.9</f>
        <v>25291.380719191693</v>
      </c>
      <c r="H62" s="823">
        <f>$B62*'TC2'!H62/0.9</f>
        <v>19026.574541612965</v>
      </c>
      <c r="I62" s="822">
        <f>$B62*'TC2'!I62/0.9</f>
        <v>6264.8061775787282</v>
      </c>
      <c r="J62" s="822">
        <f>$B62*'TC2'!J62/0.9</f>
        <v>-4.6776585690256196</v>
      </c>
      <c r="K62" s="290">
        <f>$B62*'TC2'!K62/0.5</f>
        <v>14829.261713769858</v>
      </c>
      <c r="L62" s="289">
        <f>$B62*'TC2'!L62/0.5</f>
        <v>9685.2486270531863</v>
      </c>
      <c r="M62" s="289">
        <f>$B62*'TC2'!M62/0.5</f>
        <v>5144.0130867166727</v>
      </c>
      <c r="N62" s="289">
        <f>$B62*'TC2'!N62/0.5</f>
        <v>-42.805868078444981</v>
      </c>
      <c r="O62" s="290">
        <f>$B62*'TC2'!O62/0.4</f>
        <v>38369.029475968986</v>
      </c>
      <c r="P62" s="289">
        <f>$B62*'TC2'!P62/0.4</f>
        <v>30703.231934812688</v>
      </c>
      <c r="Q62" s="289">
        <f>$B62*'TC2'!Q62/0.4</f>
        <v>7665.7975411562984</v>
      </c>
      <c r="R62" s="289">
        <f>$B62*'TC2'!R62/0.4</f>
        <v>42.982603317748577</v>
      </c>
      <c r="S62" s="267">
        <f>$B62*'TC2'!S62/0.1</f>
        <v>110461.40370659292</v>
      </c>
      <c r="T62" s="256">
        <f>$B62*'TC2'!T62/0.1</f>
        <v>89325.631029592478</v>
      </c>
      <c r="U62" s="256">
        <f>$B62*'TC2'!U62/0.1</f>
        <v>21135.772677000441</v>
      </c>
      <c r="V62" s="291">
        <f>$B62*'TC2'!V62/0.1</f>
        <v>42.098927121230574</v>
      </c>
      <c r="Y62" s="3"/>
    </row>
    <row r="63" spans="1:25">
      <c r="A63" s="148">
        <v>1966</v>
      </c>
      <c r="B63" s="256">
        <v>35379.085941132784</v>
      </c>
      <c r="C63" s="265">
        <f>$B63*'TC2'!C63</f>
        <v>35379.085941132784</v>
      </c>
      <c r="D63" s="256">
        <f>$B63*'TC2'!D63</f>
        <v>26984.141902242576</v>
      </c>
      <c r="E63" s="289">
        <f>$B63*'TC2'!E63</f>
        <v>8394.9440388902076</v>
      </c>
      <c r="F63" s="289">
        <f>$B63*'TC2'!F63</f>
        <v>142.53710604673068</v>
      </c>
      <c r="G63" s="267">
        <f>$B63*'TC2'!G63/0.9</f>
        <v>26582.526986574121</v>
      </c>
      <c r="H63" s="823">
        <f>$B63*'TC2'!H63/0.9</f>
        <v>19739.446543581751</v>
      </c>
      <c r="I63" s="822">
        <f>$B63*'TC2'!I63/0.9</f>
        <v>6843.080442992371</v>
      </c>
      <c r="J63" s="822">
        <f>$B63*'TC2'!J63/0.9</f>
        <v>148.60143428357785</v>
      </c>
      <c r="K63" s="290">
        <f>$B63*'TC2'!K63/0.5</f>
        <v>15856.867915804756</v>
      </c>
      <c r="L63" s="289">
        <f>$B63*'TC2'!L63/0.5</f>
        <v>10004.978383986871</v>
      </c>
      <c r="M63" s="289">
        <f>$B63*'TC2'!M63/0.5</f>
        <v>5851.8895318178857</v>
      </c>
      <c r="N63" s="289">
        <f>$B63*'TC2'!N63/0.5</f>
        <v>195.64414525628959</v>
      </c>
      <c r="O63" s="290">
        <f>$B63*'TC2'!O63/0.4</f>
        <v>39989.600825035828</v>
      </c>
      <c r="P63" s="289">
        <f>$B63*'TC2'!P63/0.4</f>
        <v>31907.531743075349</v>
      </c>
      <c r="Q63" s="289">
        <f>$B63*'TC2'!Q63/0.4</f>
        <v>8082.0690819604788</v>
      </c>
      <c r="R63" s="289">
        <f>$B63*'TC2'!R63/0.4</f>
        <v>89.798045567688192</v>
      </c>
      <c r="S63" s="267">
        <f>$B63*'TC2'!S63/0.1</f>
        <v>114548.11653216074</v>
      </c>
      <c r="T63" s="256">
        <f>$B63*'TC2'!T63/0.1</f>
        <v>92186.400130190013</v>
      </c>
      <c r="U63" s="256">
        <f>$B63*'TC2'!U63/0.1</f>
        <v>22361.716401970738</v>
      </c>
      <c r="V63" s="291">
        <f>$B63*'TC2'!V63/0.1</f>
        <v>87.958151915106242</v>
      </c>
      <c r="Y63" s="3"/>
    </row>
    <row r="64" spans="1:25">
      <c r="A64" s="148">
        <v>1967</v>
      </c>
      <c r="B64" s="256">
        <v>35872.48533101163</v>
      </c>
      <c r="C64" s="265">
        <f>$B64*'TC2'!C64</f>
        <v>35872.48533101163</v>
      </c>
      <c r="D64" s="256">
        <f>$B64*'TC2'!D64</f>
        <v>26586.295480816112</v>
      </c>
      <c r="E64" s="289">
        <f>$B64*'TC2'!E64</f>
        <v>9286.1898501955184</v>
      </c>
      <c r="F64" s="289">
        <f>$B64*'TC2'!F64</f>
        <v>349.17583786304289</v>
      </c>
      <c r="G64" s="267">
        <f>$B64*'TC2'!G64/0.9</f>
        <v>27423.166876761508</v>
      </c>
      <c r="H64" s="823">
        <f>$B64*'TC2'!H64/0.9</f>
        <v>19703.919098467202</v>
      </c>
      <c r="I64" s="822">
        <f>$B64*'TC2'!I64/0.9</f>
        <v>7719.247778294307</v>
      </c>
      <c r="J64" s="822">
        <f>$B64*'TC2'!J64/0.9</f>
        <v>362.49055591975389</v>
      </c>
      <c r="K64" s="290">
        <f>$B64*'TC2'!K64/0.5</f>
        <v>17085.590131196172</v>
      </c>
      <c r="L64" s="289">
        <f>$B64*'TC2'!L64/0.5</f>
        <v>10243.520242723274</v>
      </c>
      <c r="M64" s="289">
        <f>$B64*'TC2'!M64/0.5</f>
        <v>6842.0698884728936</v>
      </c>
      <c r="N64" s="289">
        <f>$B64*'TC2'!N64/0.5</f>
        <v>495.74961643614364</v>
      </c>
      <c r="O64" s="290">
        <f>$B64*'TC2'!O64/0.4</f>
        <v>40345.137808718187</v>
      </c>
      <c r="P64" s="289">
        <f>$B64*'TC2'!P64/0.4</f>
        <v>31529.417668147114</v>
      </c>
      <c r="Q64" s="289">
        <f>$B64*'TC2'!Q64/0.4</f>
        <v>8815.720140571073</v>
      </c>
      <c r="R64" s="289">
        <f>$B64*'TC2'!R64/0.4</f>
        <v>195.91673027426671</v>
      </c>
      <c r="S64" s="292">
        <f>$B64*'TC2'!S64/0.1</f>
        <v>111916.35141926269</v>
      </c>
      <c r="T64" s="293">
        <f>$B64*'TC2'!T64/0.1</f>
        <v>88527.682921956293</v>
      </c>
      <c r="U64" s="293">
        <f>$B64*'TC2'!U64/0.1</f>
        <v>23388.668497306418</v>
      </c>
      <c r="V64" s="294">
        <f>$B64*'TC2'!V64/0.1</f>
        <v>229.34337535264351</v>
      </c>
      <c r="Y64" s="3"/>
    </row>
    <row r="65" spans="1:25">
      <c r="A65" s="148">
        <v>1968</v>
      </c>
      <c r="B65" s="256">
        <v>36919.429043101685</v>
      </c>
      <c r="C65" s="265">
        <f>$B65*'TC2'!C65</f>
        <v>36919.429043101685</v>
      </c>
      <c r="D65" s="256">
        <f>$B65*'TC2'!D65</f>
        <v>27094.672571589628</v>
      </c>
      <c r="E65" s="289">
        <f>$B65*'TC2'!E65</f>
        <v>9824.7564715120552</v>
      </c>
      <c r="F65" s="289">
        <f>$B65*'TC2'!F65</f>
        <v>439.31837880744956</v>
      </c>
      <c r="G65" s="267">
        <f>$B65*'TC2'!G65/0.9</f>
        <v>28503.660715250171</v>
      </c>
      <c r="H65" s="823">
        <f>$B65*'TC2'!H65/0.9</f>
        <v>20268.252847117594</v>
      </c>
      <c r="I65" s="822">
        <f>$B65*'TC2'!I65/0.9</f>
        <v>8235.4078681325718</v>
      </c>
      <c r="J65" s="822">
        <f>$B65*'TC2'!J65/0.9</f>
        <v>454.05623237533808</v>
      </c>
      <c r="K65" s="290">
        <f>$B65*'TC2'!K65/0.5</f>
        <v>18014.109109794957</v>
      </c>
      <c r="L65" s="289">
        <f>$B65*'TC2'!L65/0.5</f>
        <v>10697.476532867946</v>
      </c>
      <c r="M65" s="289">
        <f>$B65*'TC2'!M65/0.5</f>
        <v>7316.6325769270115</v>
      </c>
      <c r="N65" s="289">
        <f>$B65*'TC2'!N65/0.5</f>
        <v>605.01768638712417</v>
      </c>
      <c r="O65" s="290">
        <f>$B65*'TC2'!O65/0.4</f>
        <v>41615.600222069188</v>
      </c>
      <c r="P65" s="289">
        <f>$B65*'TC2'!P65/0.4</f>
        <v>32231.723239929659</v>
      </c>
      <c r="Q65" s="289">
        <f>$B65*'TC2'!Q65/0.4</f>
        <v>9383.8769821395217</v>
      </c>
      <c r="R65" s="289">
        <f>$B65*'TC2'!R65/0.4</f>
        <v>265.35441486060546</v>
      </c>
      <c r="S65" s="292">
        <f>$B65*'TC2'!S65/0.1</f>
        <v>112661.3439937653</v>
      </c>
      <c r="T65" s="293">
        <f>$B65*'TC2'!T65/0.1</f>
        <v>88532.450091837905</v>
      </c>
      <c r="U65" s="293">
        <f>$B65*'TC2'!U65/0.1</f>
        <v>24128.893901927404</v>
      </c>
      <c r="V65" s="294">
        <f>$B65*'TC2'!V65/0.1</f>
        <v>306.67769669645304</v>
      </c>
      <c r="Y65" s="3"/>
    </row>
    <row r="66" spans="1:25">
      <c r="A66" s="148">
        <v>1969</v>
      </c>
      <c r="B66" s="256">
        <v>37410.534674914481</v>
      </c>
      <c r="C66" s="265">
        <f>$B66*'TC2'!C66</f>
        <v>37410.534674914481</v>
      </c>
      <c r="D66" s="256">
        <f>$B66*'TC2'!D66</f>
        <v>27407.384282095689</v>
      </c>
      <c r="E66" s="289">
        <f>$B66*'TC2'!E66</f>
        <v>10003.150392818794</v>
      </c>
      <c r="F66" s="289">
        <f>$B66*'TC2'!F66</f>
        <v>470.00249246924056</v>
      </c>
      <c r="G66" s="267">
        <f>$B66*'TC2'!G66/0.9</f>
        <v>29218.724535841513</v>
      </c>
      <c r="H66" s="823">
        <f>$B66*'TC2'!H66/0.9</f>
        <v>20778.010449701727</v>
      </c>
      <c r="I66" s="822">
        <f>$B66*'TC2'!I66/0.9</f>
        <v>8440.7140861397838</v>
      </c>
      <c r="J66" s="822">
        <f>$B66*'TC2'!J66/0.9</f>
        <v>482.92871522165274</v>
      </c>
      <c r="K66" s="290">
        <f>$B66*'TC2'!K66/0.5</f>
        <v>18698.865740867266</v>
      </c>
      <c r="L66" s="289">
        <f>$B66*'TC2'!L66/0.5</f>
        <v>11258.941613611054</v>
      </c>
      <c r="M66" s="289">
        <f>$B66*'TC2'!M66/0.5</f>
        <v>7439.9241272562122</v>
      </c>
      <c r="N66" s="289">
        <f>$B66*'TC2'!N66/0.5</f>
        <v>622.86938637766343</v>
      </c>
      <c r="O66" s="290">
        <f>$B66*'TC2'!O66/0.4</f>
        <v>42368.548029559322</v>
      </c>
      <c r="P66" s="289">
        <f>$B66*'TC2'!P66/0.4</f>
        <v>32676.846494815072</v>
      </c>
      <c r="Q66" s="289">
        <f>$B66*'TC2'!Q66/0.4</f>
        <v>9691.7015347442502</v>
      </c>
      <c r="R66" s="289">
        <f>$B66*'TC2'!R66/0.4</f>
        <v>308.00287627663931</v>
      </c>
      <c r="S66" s="292">
        <f>$B66*'TC2'!S66/0.1</f>
        <v>111136.8259265712</v>
      </c>
      <c r="T66" s="293">
        <f>$B66*'TC2'!T66/0.1</f>
        <v>87071.748773641317</v>
      </c>
      <c r="U66" s="293">
        <f>$B66*'TC2'!U66/0.1</f>
        <v>24065.077152929865</v>
      </c>
      <c r="V66" s="294">
        <f>$B66*'TC2'!V66/0.1</f>
        <v>353.66648769753152</v>
      </c>
      <c r="Y66" s="3"/>
    </row>
    <row r="67" spans="1:25">
      <c r="A67" s="158">
        <v>1970</v>
      </c>
      <c r="B67" s="257">
        <v>36504.74038256456</v>
      </c>
      <c r="C67" s="283">
        <f>$B67*'TC2'!C67</f>
        <v>36504.74038256456</v>
      </c>
      <c r="D67" s="257">
        <f>$B67*'TC2'!D67</f>
        <v>26142.21561925608</v>
      </c>
      <c r="E67" s="295">
        <f>$B67*'TC2'!E67</f>
        <v>10362.52476330848</v>
      </c>
      <c r="F67" s="295">
        <f>$B67*'TC2'!F67</f>
        <v>496.96634308860456</v>
      </c>
      <c r="G67" s="285">
        <f>$B67*'TC2'!G67/0.9</f>
        <v>28597.328112482843</v>
      </c>
      <c r="H67" s="827">
        <f>$B67*'TC2'!H67/0.9</f>
        <v>19675.717669236681</v>
      </c>
      <c r="I67" s="826">
        <f>$B67*'TC2'!I67/0.9</f>
        <v>8921.6104432461616</v>
      </c>
      <c r="J67" s="826">
        <f>$B67*'TC2'!J67/0.9</f>
        <v>510.46367275101733</v>
      </c>
      <c r="K67" s="296">
        <f>$B67*'TC2'!K67/0.5</f>
        <v>18424.089049640559</v>
      </c>
      <c r="L67" s="295">
        <f>$B67*'TC2'!L67/0.5</f>
        <v>10099.012215496761</v>
      </c>
      <c r="M67" s="295">
        <f>$B67*'TC2'!M67/0.5</f>
        <v>8325.0768341437997</v>
      </c>
      <c r="N67" s="295">
        <f>$B67*'TC2'!N67/0.5</f>
        <v>648.47248238519728</v>
      </c>
      <c r="O67" s="296">
        <f>$B67*'TC2'!O67/0.4</f>
        <v>41313.876941035705</v>
      </c>
      <c r="P67" s="295">
        <f>$B67*'TC2'!P67/0.4</f>
        <v>31646.599486411582</v>
      </c>
      <c r="Q67" s="295">
        <f>$B67*'TC2'!Q67/0.4</f>
        <v>9667.2774546241144</v>
      </c>
      <c r="R67" s="295">
        <f>$B67*'TC2'!R67/0.4</f>
        <v>337.95266070829234</v>
      </c>
      <c r="S67" s="297">
        <f>$B67*'TC2'!S67/0.1</f>
        <v>107671.45081329999</v>
      </c>
      <c r="T67" s="298">
        <f>$B67*'TC2'!T67/0.1</f>
        <v>84340.69716943067</v>
      </c>
      <c r="U67" s="298">
        <f>$B67*'TC2'!U67/0.1</f>
        <v>23330.753643869324</v>
      </c>
      <c r="V67" s="299">
        <f>$B67*'TC2'!V67/0.1</f>
        <v>375.49037612688937</v>
      </c>
      <c r="Y67" s="3"/>
    </row>
    <row r="68" spans="1:25">
      <c r="A68" s="148">
        <v>1971</v>
      </c>
      <c r="B68" s="256">
        <v>36693.005775032208</v>
      </c>
      <c r="C68" s="265">
        <f>$B68*'TC2'!C68</f>
        <v>36693.005775032208</v>
      </c>
      <c r="D68" s="256">
        <f>$B68*'TC2'!D68</f>
        <v>25972.539551913716</v>
      </c>
      <c r="E68" s="289">
        <f>$B68*'TC2'!E68</f>
        <v>10720.46622311849</v>
      </c>
      <c r="F68" s="289">
        <f>$B68*'TC2'!F68</f>
        <v>530.43033820209291</v>
      </c>
      <c r="G68" s="267">
        <f>$B68*'TC2'!G68/0.9</f>
        <v>28676.961018616395</v>
      </c>
      <c r="H68" s="823">
        <f>$B68*'TC2'!H68/0.9</f>
        <v>19375.198480091141</v>
      </c>
      <c r="I68" s="822">
        <f>$B68*'TC2'!I68/0.9</f>
        <v>9301.7625385252541</v>
      </c>
      <c r="J68" s="822">
        <f>$B68*'TC2'!J68/0.9</f>
        <v>546.92807775271058</v>
      </c>
      <c r="K68" s="290">
        <f>$B68*'TC2'!K68/0.5</f>
        <v>18408.689197788401</v>
      </c>
      <c r="L68" s="289">
        <f>$B68*'TC2'!L68/0.5</f>
        <v>9509.9317332661485</v>
      </c>
      <c r="M68" s="289">
        <f>$B68*'TC2'!M68/0.5</f>
        <v>8898.7574645222521</v>
      </c>
      <c r="N68" s="289">
        <f>$B68*'TC2'!N68/0.5</f>
        <v>686.08348745335195</v>
      </c>
      <c r="O68" s="290">
        <f>$B68*'TC2'!O68/0.4</f>
        <v>41512.30079465139</v>
      </c>
      <c r="P68" s="289">
        <f>$B68*'TC2'!P68/0.4</f>
        <v>31706.781913622384</v>
      </c>
      <c r="Q68" s="289">
        <f>$B68*'TC2'!Q68/0.4</f>
        <v>9805.5188810290092</v>
      </c>
      <c r="R68" s="289">
        <f>$B68*'TC2'!R68/0.4</f>
        <v>372.98381562690878</v>
      </c>
      <c r="S68" s="292">
        <f>$B68*'TC2'!S68/0.1</f>
        <v>108837.40858277451</v>
      </c>
      <c r="T68" s="293">
        <f>$B68*'TC2'!T68/0.1</f>
        <v>85348.609198316888</v>
      </c>
      <c r="U68" s="293">
        <f>$B68*'TC2'!U68/0.1</f>
        <v>23488.799384457609</v>
      </c>
      <c r="V68" s="294">
        <f>$B68*'TC2'!V68/0.1</f>
        <v>381.95068224653357</v>
      </c>
      <c r="Y68" s="3"/>
    </row>
    <row r="69" spans="1:25">
      <c r="A69" s="148">
        <v>1972</v>
      </c>
      <c r="B69" s="256">
        <v>38032.258851906954</v>
      </c>
      <c r="C69" s="265">
        <f>$B69*'TC2'!C69</f>
        <v>38032.258851906954</v>
      </c>
      <c r="D69" s="256">
        <f>$B69*'TC2'!D69</f>
        <v>27074.501466755915</v>
      </c>
      <c r="E69" s="289">
        <f>$B69*'TC2'!E69</f>
        <v>10957.757385151041</v>
      </c>
      <c r="F69" s="289">
        <f>$B69*'TC2'!F69</f>
        <v>575.83269102803001</v>
      </c>
      <c r="G69" s="267">
        <f>$B69*'TC2'!G69/0.9</f>
        <v>29589.09452207623</v>
      </c>
      <c r="H69" s="823">
        <f>$B69*'TC2'!H69/0.9</f>
        <v>20081.690667727114</v>
      </c>
      <c r="I69" s="822">
        <f>$B69*'TC2'!I69/0.9</f>
        <v>9507.4038543491188</v>
      </c>
      <c r="J69" s="822">
        <f>$B69*'TC2'!J69/0.9</f>
        <v>592.07426749416743</v>
      </c>
      <c r="K69" s="290">
        <f>$B69*'TC2'!K69/0.5</f>
        <v>19035.180203978562</v>
      </c>
      <c r="L69" s="289">
        <f>$B69*'TC2'!L69/0.5</f>
        <v>9896.9454186295679</v>
      </c>
      <c r="M69" s="289">
        <f>$B69*'TC2'!M69/0.5</f>
        <v>9138.2347853489973</v>
      </c>
      <c r="N69" s="289">
        <f>$B69*'TC2'!N69/0.5</f>
        <v>732.15420778189343</v>
      </c>
      <c r="O69" s="290">
        <f>$B69*'TC2'!O69/0.4</f>
        <v>42781.487419698315</v>
      </c>
      <c r="P69" s="289">
        <f>$B69*'TC2'!P69/0.4</f>
        <v>32812.622229099048</v>
      </c>
      <c r="Q69" s="289">
        <f>$B69*'TC2'!Q69/0.4</f>
        <v>9968.8651905992683</v>
      </c>
      <c r="R69" s="289">
        <f>$B69*'TC2'!R69/0.4</f>
        <v>416.97434213450981</v>
      </c>
      <c r="S69" s="292">
        <f>$B69*'TC2'!S69/0.1</f>
        <v>114020.73782038347</v>
      </c>
      <c r="T69" s="293">
        <f>$B69*'TC2'!T69/0.1</f>
        <v>90009.798658015134</v>
      </c>
      <c r="U69" s="293">
        <f>$B69*'TC2'!U69/0.1</f>
        <v>24010.939162368344</v>
      </c>
      <c r="V69" s="294">
        <f>$B69*'TC2'!V69/0.1</f>
        <v>429.65850283279343</v>
      </c>
      <c r="Y69" s="3"/>
    </row>
    <row r="70" spans="1:25">
      <c r="A70" s="148">
        <v>1973</v>
      </c>
      <c r="B70" s="256">
        <v>39619.163483637829</v>
      </c>
      <c r="C70" s="265">
        <f>$B70*'TC2'!C70</f>
        <v>39619.163483637829</v>
      </c>
      <c r="D70" s="256">
        <f>$B70*'TC2'!D70</f>
        <v>28565.353139725357</v>
      </c>
      <c r="E70" s="289">
        <f>$B70*'TC2'!E70</f>
        <v>11053.810343912472</v>
      </c>
      <c r="F70" s="289">
        <f>$B70*'TC2'!F70</f>
        <v>624.08167895485292</v>
      </c>
      <c r="G70" s="267">
        <f>$B70*'TC2'!G70/0.9</f>
        <v>30779.221370870266</v>
      </c>
      <c r="H70" s="823">
        <f>$B70*'TC2'!H70/0.9</f>
        <v>21215.550150181218</v>
      </c>
      <c r="I70" s="822">
        <f>$B70*'TC2'!I70/0.9</f>
        <v>9563.6712206890516</v>
      </c>
      <c r="J70" s="822">
        <f>$B70*'TC2'!J70/0.9</f>
        <v>640.68420548537597</v>
      </c>
      <c r="K70" s="290">
        <f>$B70*'TC2'!K70/0.5</f>
        <v>20008.499104085069</v>
      </c>
      <c r="L70" s="289">
        <f>$B70*'TC2'!L70/0.5</f>
        <v>10934.302227270591</v>
      </c>
      <c r="M70" s="289">
        <f>$B70*'TC2'!M70/0.5</f>
        <v>9074.1968768144834</v>
      </c>
      <c r="N70" s="289">
        <f>$B70*'TC2'!N70/0.5</f>
        <v>772.49011109416745</v>
      </c>
      <c r="O70" s="290">
        <f>$B70*'TC2'!O70/0.4</f>
        <v>44242.624204351756</v>
      </c>
      <c r="P70" s="289">
        <f>$B70*'TC2'!P70/0.4</f>
        <v>34067.110053819495</v>
      </c>
      <c r="Q70" s="289">
        <f>$B70*'TC2'!Q70/0.4</f>
        <v>10175.514150532263</v>
      </c>
      <c r="R70" s="289">
        <f>$B70*'TC2'!R70/0.4</f>
        <v>475.92682347438682</v>
      </c>
      <c r="S70" s="292">
        <f>$B70*'TC2'!S70/0.1</f>
        <v>119178.64249854589</v>
      </c>
      <c r="T70" s="293">
        <f>$B70*'TC2'!T70/0.1</f>
        <v>94713.580045622628</v>
      </c>
      <c r="U70" s="293">
        <f>$B70*'TC2'!U70/0.1</f>
        <v>24465.062452923252</v>
      </c>
      <c r="V70" s="294">
        <f>$B70*'TC2'!V70/0.1</f>
        <v>474.65894018014467</v>
      </c>
      <c r="Y70" s="3"/>
    </row>
    <row r="71" spans="1:25">
      <c r="A71" s="148">
        <v>1974</v>
      </c>
      <c r="B71" s="256">
        <v>38499.708096125018</v>
      </c>
      <c r="C71" s="265">
        <f>$B71*'TC2'!C71</f>
        <v>38499.708096125018</v>
      </c>
      <c r="D71" s="256">
        <f>$B71*'TC2'!D71</f>
        <v>27180.321305817608</v>
      </c>
      <c r="E71" s="289">
        <f>$B71*'TC2'!E71</f>
        <v>11319.38679030741</v>
      </c>
      <c r="F71" s="289">
        <f>$B71*'TC2'!F71</f>
        <v>681.10106819825546</v>
      </c>
      <c r="G71" s="267">
        <f>$B71*'TC2'!G71/0.9</f>
        <v>30102.237118942263</v>
      </c>
      <c r="H71" s="823">
        <f>$B71*'TC2'!H71/0.9</f>
        <v>20190.051677095293</v>
      </c>
      <c r="I71" s="822">
        <f>$B71*'TC2'!I71/0.9</f>
        <v>9912.1854418469738</v>
      </c>
      <c r="J71" s="822">
        <f>$B71*'TC2'!J71/0.9</f>
        <v>698.26111958901686</v>
      </c>
      <c r="K71" s="290">
        <f>$B71*'TC2'!K71/0.5</f>
        <v>19770.970257284174</v>
      </c>
      <c r="L71" s="289">
        <f>$B71*'TC2'!L71/0.5</f>
        <v>10163.663893562925</v>
      </c>
      <c r="M71" s="289">
        <f>$B71*'TC2'!M71/0.5</f>
        <v>9607.306363721249</v>
      </c>
      <c r="N71" s="289">
        <f>$B71*'TC2'!N71/0.5</f>
        <v>819.35458864207885</v>
      </c>
      <c r="O71" s="290">
        <f>$B71*'TC2'!O71/0.4</f>
        <v>43016.320696014882</v>
      </c>
      <c r="P71" s="289">
        <f>$B71*'TC2'!P71/0.4</f>
        <v>32723.03640651075</v>
      </c>
      <c r="Q71" s="289">
        <f>$B71*'TC2'!Q71/0.4</f>
        <v>10293.284289504127</v>
      </c>
      <c r="R71" s="289">
        <f>$B71*'TC2'!R71/0.4</f>
        <v>546.89428327268922</v>
      </c>
      <c r="S71" s="292">
        <f>$B71*'TC2'!S71/0.1</f>
        <v>114076.94689076979</v>
      </c>
      <c r="T71" s="293">
        <f>$B71*'TC2'!T71/0.1</f>
        <v>90092.747964318434</v>
      </c>
      <c r="U71" s="293">
        <f>$B71*'TC2'!U71/0.1</f>
        <v>23984.198926451343</v>
      </c>
      <c r="V71" s="294">
        <f>$B71*'TC2'!V71/0.1</f>
        <v>526.6606056814029</v>
      </c>
      <c r="Y71" s="3"/>
    </row>
    <row r="72" spans="1:25">
      <c r="A72" s="148">
        <v>1975</v>
      </c>
      <c r="B72" s="256">
        <v>37262.224125514032</v>
      </c>
      <c r="C72" s="265">
        <f>$B72*'TC2'!C72</f>
        <v>37262.224125514032</v>
      </c>
      <c r="D72" s="256">
        <f>$B72*'TC2'!D72</f>
        <v>25349.477524405334</v>
      </c>
      <c r="E72" s="289">
        <f>$B72*'TC2'!E72</f>
        <v>11912.746601108698</v>
      </c>
      <c r="F72" s="289">
        <f>$B72*'TC2'!F72</f>
        <v>757.383673992902</v>
      </c>
      <c r="G72" s="267">
        <f>$B72*'TC2'!G72/0.9</f>
        <v>29134.874327425125</v>
      </c>
      <c r="H72" s="823">
        <f>$B72*'TC2'!H72/0.9</f>
        <v>18529.515178773112</v>
      </c>
      <c r="I72" s="822">
        <f>$B72*'TC2'!I72/0.9</f>
        <v>10605.359148652011</v>
      </c>
      <c r="J72" s="822">
        <f>$B72*'TC2'!J72/0.9</f>
        <v>775.27303849285681</v>
      </c>
      <c r="K72" s="290">
        <f>$B72*'TC2'!K72/0.5</f>
        <v>19132.077578137716</v>
      </c>
      <c r="L72" s="289">
        <f>$B72*'TC2'!L72/0.5</f>
        <v>8231.6802976847193</v>
      </c>
      <c r="M72" s="289">
        <f>$B72*'TC2'!M72/0.5</f>
        <v>10900.397280452997</v>
      </c>
      <c r="N72" s="289">
        <f>$B72*'TC2'!N72/0.5</f>
        <v>894.52810962279841</v>
      </c>
      <c r="O72" s="290">
        <f>$B72*'TC2'!O72/0.4</f>
        <v>41638.370264034384</v>
      </c>
      <c r="P72" s="289">
        <f>$B72*'TC2'!P72/0.4</f>
        <v>31401.808780133601</v>
      </c>
      <c r="Q72" s="289">
        <f>$B72*'TC2'!Q72/0.4</f>
        <v>10236.561483900779</v>
      </c>
      <c r="R72" s="289">
        <f>$B72*'TC2'!R72/0.4</f>
        <v>626.20419958042976</v>
      </c>
      <c r="S72" s="292">
        <f>$B72*'TC2'!S72/0.1</f>
        <v>110408.37230831422</v>
      </c>
      <c r="T72" s="293">
        <f>$B72*'TC2'!T72/0.1</f>
        <v>86729.13863509534</v>
      </c>
      <c r="U72" s="293">
        <f>$B72*'TC2'!U72/0.1</f>
        <v>23679.233673218867</v>
      </c>
      <c r="V72" s="294">
        <f>$B72*'TC2'!V72/0.1</f>
        <v>596.37939349330964</v>
      </c>
      <c r="Y72" s="3"/>
    </row>
    <row r="73" spans="1:25">
      <c r="A73" s="148">
        <v>1976</v>
      </c>
      <c r="B73" s="256">
        <v>38622.60335049501</v>
      </c>
      <c r="C73" s="265">
        <f>$B73*'TC2'!C73</f>
        <v>38622.60335049501</v>
      </c>
      <c r="D73" s="256">
        <f>$B73*'TC2'!D73</f>
        <v>26747.916803110646</v>
      </c>
      <c r="E73" s="289">
        <f>$B73*'TC2'!E73</f>
        <v>11874.686547384365</v>
      </c>
      <c r="F73" s="289">
        <f>$B73*'TC2'!F73</f>
        <v>820.34591858063186</v>
      </c>
      <c r="G73" s="267">
        <f>$B73*'TC2'!G73/0.9</f>
        <v>30206.425065837626</v>
      </c>
      <c r="H73" s="823">
        <f>$B73*'TC2'!H73/0.9</f>
        <v>19672.536669370376</v>
      </c>
      <c r="I73" s="822">
        <f>$B73*'TC2'!I73/0.9</f>
        <v>10533.88839646725</v>
      </c>
      <c r="J73" s="822">
        <f>$B73*'TC2'!J73/0.9</f>
        <v>836.20206727171626</v>
      </c>
      <c r="K73" s="290">
        <f>$B73*'TC2'!K73/0.5</f>
        <v>19908.651913049503</v>
      </c>
      <c r="L73" s="289">
        <f>$B73*'TC2'!L73/0.5</f>
        <v>9196.1294224227058</v>
      </c>
      <c r="M73" s="289">
        <f>$B73*'TC2'!M73/0.5</f>
        <v>10712.522490626801</v>
      </c>
      <c r="N73" s="289">
        <f>$B73*'TC2'!N73/0.5</f>
        <v>948.75384346194892</v>
      </c>
      <c r="O73" s="290">
        <f>$B73*'TC2'!O73/0.4</f>
        <v>43078.641506822772</v>
      </c>
      <c r="P73" s="289">
        <f>$B73*'TC2'!P73/0.4</f>
        <v>32768.04572805496</v>
      </c>
      <c r="Q73" s="289">
        <f>$B73*'TC2'!Q73/0.4</f>
        <v>10310.595778767811</v>
      </c>
      <c r="R73" s="289">
        <f>$B73*'TC2'!R73/0.4</f>
        <v>695.51234703392515</v>
      </c>
      <c r="S73" s="292">
        <f>$B73*'TC2'!S73/0.1</f>
        <v>114368.20791241147</v>
      </c>
      <c r="T73" s="293">
        <f>$B73*'TC2'!T73/0.1</f>
        <v>90426.338006773076</v>
      </c>
      <c r="U73" s="293">
        <f>$B73*'TC2'!U73/0.1</f>
        <v>23941.869905638399</v>
      </c>
      <c r="V73" s="294">
        <f>$B73*'TC2'!V73/0.1</f>
        <v>677.64058036087204</v>
      </c>
      <c r="Y73" s="3"/>
    </row>
    <row r="74" spans="1:25">
      <c r="A74" s="148">
        <v>1977</v>
      </c>
      <c r="B74" s="256">
        <v>39815.742649776897</v>
      </c>
      <c r="C74" s="265">
        <f>$B74*'TC2'!C74</f>
        <v>39815.742649776897</v>
      </c>
      <c r="D74" s="256">
        <f>$B74*'TC2'!D74</f>
        <v>27977.624894317083</v>
      </c>
      <c r="E74" s="289">
        <f>$B74*'TC2'!E74</f>
        <v>11838.117755459813</v>
      </c>
      <c r="F74" s="289">
        <f>$B74*'TC2'!F74</f>
        <v>858.86119841406276</v>
      </c>
      <c r="G74" s="267">
        <f>$B74*'TC2'!G74/0.9</f>
        <v>30991.371941372414</v>
      </c>
      <c r="H74" s="823">
        <f>$B74*'TC2'!H74/0.9</f>
        <v>20533.090733277186</v>
      </c>
      <c r="I74" s="822">
        <f>$B74*'TC2'!I74/0.9</f>
        <v>10458.281208095226</v>
      </c>
      <c r="J74" s="822">
        <f>$B74*'TC2'!J74/0.9</f>
        <v>871.30042251483417</v>
      </c>
      <c r="K74" s="290">
        <f>$B74*'TC2'!K74/0.5</f>
        <v>20390.872814546517</v>
      </c>
      <c r="L74" s="289">
        <f>$B74*'TC2'!L74/0.5</f>
        <v>9750.1190583689749</v>
      </c>
      <c r="M74" s="289">
        <f>$B74*'TC2'!M74/0.5</f>
        <v>10640.753756177544</v>
      </c>
      <c r="N74" s="289">
        <f>$B74*'TC2'!N74/0.5</f>
        <v>983.90300970381975</v>
      </c>
      <c r="O74" s="290">
        <f>$B74*'TC2'!O74/0.4</f>
        <v>44241.995849904779</v>
      </c>
      <c r="P74" s="289">
        <f>$B74*'TC2'!P74/0.4</f>
        <v>34011.80532691245</v>
      </c>
      <c r="Q74" s="289">
        <f>$B74*'TC2'!Q74/0.4</f>
        <v>10230.190522992327</v>
      </c>
      <c r="R74" s="289">
        <f>$B74*'TC2'!R74/0.4</f>
        <v>730.54718852860231</v>
      </c>
      <c r="S74" s="292">
        <f>$B74*'TC2'!S74/0.1</f>
        <v>119235.07902541725</v>
      </c>
      <c r="T74" s="293">
        <f>$B74*'TC2'!T74/0.1</f>
        <v>94978.432343676148</v>
      </c>
      <c r="U74" s="293">
        <f>$B74*'TC2'!U74/0.1</f>
        <v>24256.646681741102</v>
      </c>
      <c r="V74" s="294">
        <f>$B74*'TC2'!V74/0.1</f>
        <v>746.90818150712005</v>
      </c>
      <c r="Y74" s="3"/>
    </row>
    <row r="75" spans="1:25">
      <c r="A75" s="148">
        <v>1978</v>
      </c>
      <c r="B75" s="256">
        <v>41233.399418303154</v>
      </c>
      <c r="C75" s="265">
        <f>$B75*'TC2'!C75</f>
        <v>41233.399418303154</v>
      </c>
      <c r="D75" s="256">
        <f>$B75*'TC2'!D75</f>
        <v>29494.5297342419</v>
      </c>
      <c r="E75" s="289">
        <f>$B75*'TC2'!E75</f>
        <v>11738.869684061252</v>
      </c>
      <c r="F75" s="289">
        <f>$B75*'TC2'!F75</f>
        <v>895.95734348754115</v>
      </c>
      <c r="G75" s="267">
        <f>$B75*'TC2'!G75/0.9</f>
        <v>31973.602130169751</v>
      </c>
      <c r="H75" s="823">
        <f>$B75*'TC2'!H75/0.9</f>
        <v>21660.030606863918</v>
      </c>
      <c r="I75" s="822">
        <f>$B75*'TC2'!I75/0.9</f>
        <v>10313.571523305827</v>
      </c>
      <c r="J75" s="822">
        <f>$B75*'TC2'!J75/0.9</f>
        <v>908.5743911602367</v>
      </c>
      <c r="K75" s="290">
        <f>$B75*'TC2'!K75/0.5</f>
        <v>20985.741515928374</v>
      </c>
      <c r="L75" s="289">
        <f>$B75*'TC2'!L75/0.5</f>
        <v>10618.771606549009</v>
      </c>
      <c r="M75" s="289">
        <f>$B75*'TC2'!M75/0.5</f>
        <v>10366.969909379361</v>
      </c>
      <c r="N75" s="289">
        <f>$B75*'TC2'!N75/0.5</f>
        <v>1007.715000030991</v>
      </c>
      <c r="O75" s="290">
        <f>$B75*'TC2'!O75/0.4</f>
        <v>45708.427897971473</v>
      </c>
      <c r="P75" s="289">
        <f>$B75*'TC2'!P75/0.4</f>
        <v>35461.604357257558</v>
      </c>
      <c r="Q75" s="289">
        <f>$B75*'TC2'!Q75/0.4</f>
        <v>10246.823540713909</v>
      </c>
      <c r="R75" s="289">
        <f>$B75*'TC2'!R75/0.4</f>
        <v>784.64863007179395</v>
      </c>
      <c r="S75" s="292">
        <f>$B75*'TC2'!S75/0.1</f>
        <v>124571.57501150377</v>
      </c>
      <c r="T75" s="293">
        <f>$B75*'TC2'!T75/0.1</f>
        <v>100005.0218806437</v>
      </c>
      <c r="U75" s="293">
        <f>$B75*'TC2'!U75/0.1</f>
        <v>24566.553130860069</v>
      </c>
      <c r="V75" s="294">
        <f>$B75*'TC2'!V75/0.1</f>
        <v>782.40391443328019</v>
      </c>
      <c r="Y75" s="3"/>
    </row>
    <row r="76" spans="1:25">
      <c r="A76" s="152">
        <v>1979</v>
      </c>
      <c r="B76" s="258">
        <v>41390.728360177192</v>
      </c>
      <c r="C76" s="277">
        <f>$B76*'TC2'!C76</f>
        <v>41390.728360177192</v>
      </c>
      <c r="D76" s="258">
        <f>$B76*'TC2'!D76</f>
        <v>29685.860696296611</v>
      </c>
      <c r="E76" s="300">
        <f>$B76*'TC2'!E76</f>
        <v>11704.867663880579</v>
      </c>
      <c r="F76" s="300">
        <f>$B76*'TC2'!F76</f>
        <v>939.04082249159899</v>
      </c>
      <c r="G76" s="279">
        <f>$B76*'TC2'!G76/0.9</f>
        <v>32021.527618081884</v>
      </c>
      <c r="H76" s="825">
        <f>$B76*'TC2'!H76/0.9</f>
        <v>21718.175373993708</v>
      </c>
      <c r="I76" s="824">
        <f>$B76*'TC2'!I76/0.9</f>
        <v>10303.35224408817</v>
      </c>
      <c r="J76" s="824">
        <f>$B76*'TC2'!J76/0.9</f>
        <v>951.61991039336112</v>
      </c>
      <c r="K76" s="301">
        <f>$B76*'TC2'!K76/0.5</f>
        <v>21134.361269109006</v>
      </c>
      <c r="L76" s="300">
        <f>$B76*'TC2'!L76/0.5</f>
        <v>10636.167937437218</v>
      </c>
      <c r="M76" s="300">
        <f>$B76*'TC2'!M76/0.5</f>
        <v>10498.193331671793</v>
      </c>
      <c r="N76" s="300">
        <f>$B76*'TC2'!N76/0.5</f>
        <v>1033.3581994695403</v>
      </c>
      <c r="O76" s="301">
        <f>$B76*'TC2'!O76/0.4</f>
        <v>45630.485554297971</v>
      </c>
      <c r="P76" s="300">
        <f>$B76*'TC2'!P76/0.4</f>
        <v>35570.684669689326</v>
      </c>
      <c r="Q76" s="300">
        <f>$B76*'TC2'!Q76/0.4</f>
        <v>10059.800884608643</v>
      </c>
      <c r="R76" s="300">
        <f>$B76*'TC2'!R76/0.4</f>
        <v>849.44704904813727</v>
      </c>
      <c r="S76" s="302">
        <f>$B76*'TC2'!S76/0.1</f>
        <v>125713.53503903499</v>
      </c>
      <c r="T76" s="303">
        <f>$B76*'TC2'!T76/0.1</f>
        <v>101395.02859702273</v>
      </c>
      <c r="U76" s="303">
        <f>$B76*'TC2'!U76/0.1</f>
        <v>24318.506442012258</v>
      </c>
      <c r="V76" s="304">
        <f>$B76*'TC2'!V76/0.1</f>
        <v>825.82903137573965</v>
      </c>
      <c r="Y76" s="3"/>
    </row>
    <row r="77" spans="1:25">
      <c r="A77" s="148">
        <v>1980</v>
      </c>
      <c r="B77" s="256">
        <v>40191.152875996006</v>
      </c>
      <c r="C77" s="265">
        <f>$B77*'TC2'!C77</f>
        <v>40191.152875996006</v>
      </c>
      <c r="D77" s="256">
        <f>$B77*'TC2'!D77</f>
        <v>28101.279140829593</v>
      </c>
      <c r="E77" s="289">
        <f>$B77*'TC2'!E77</f>
        <v>12089.873735166411</v>
      </c>
      <c r="F77" s="289">
        <f>$B77*'TC2'!F77</f>
        <v>995.48076652075815</v>
      </c>
      <c r="G77" s="267">
        <f>$B77*'TC2'!G77/0.9</f>
        <v>31443.3942202367</v>
      </c>
      <c r="H77" s="823">
        <f>$B77*'TC2'!H77/0.9</f>
        <v>20683.513740482918</v>
      </c>
      <c r="I77" s="822">
        <f>$B77*'TC2'!I77/0.9</f>
        <v>10759.88047975378</v>
      </c>
      <c r="J77" s="822">
        <f>$B77*'TC2'!J77/0.9</f>
        <v>1002.4628655778491</v>
      </c>
      <c r="K77" s="290">
        <f>$B77*'TC2'!K77/0.5</f>
        <v>20610.041485538513</v>
      </c>
      <c r="L77" s="289">
        <f>$B77*'TC2'!L77/0.5</f>
        <v>9550.2257636651593</v>
      </c>
      <c r="M77" s="289">
        <f>$B77*'TC2'!M77/0.5</f>
        <v>11059.81572187335</v>
      </c>
      <c r="N77" s="289">
        <f>$B77*'TC2'!N77/0.5</f>
        <v>1082.7923106499161</v>
      </c>
      <c r="O77" s="290">
        <f>$B77*'TC2'!O77/0.4</f>
        <v>44985.085138609429</v>
      </c>
      <c r="P77" s="289">
        <f>$B77*'TC2'!P77/0.4</f>
        <v>34600.123711505112</v>
      </c>
      <c r="Q77" s="289">
        <f>$B77*'TC2'!Q77/0.4</f>
        <v>10384.961427104319</v>
      </c>
      <c r="R77" s="289">
        <f>$B77*'TC2'!R77/0.4</f>
        <v>902.05105923776534</v>
      </c>
      <c r="S77" s="292">
        <f>$B77*'TC2'!S77/0.1</f>
        <v>118920.98077782975</v>
      </c>
      <c r="T77" s="293">
        <f>$B77*'TC2'!T77/0.1</f>
        <v>94861.167743949671</v>
      </c>
      <c r="U77" s="293">
        <f>$B77*'TC2'!U77/0.1</f>
        <v>24059.81303388008</v>
      </c>
      <c r="V77" s="294">
        <f>$B77*'TC2'!V77/0.1</f>
        <v>932.6418750069389</v>
      </c>
      <c r="Y77" s="3"/>
    </row>
    <row r="78" spans="1:25">
      <c r="A78" s="148">
        <v>1981</v>
      </c>
      <c r="B78" s="256">
        <v>40498.738783107918</v>
      </c>
      <c r="C78" s="265">
        <f>$B78*'TC2'!C78</f>
        <v>40498.738783107918</v>
      </c>
      <c r="D78" s="256">
        <f>$B78*'TC2'!D78</f>
        <v>28307.597630100063</v>
      </c>
      <c r="E78" s="289">
        <f>$B78*'TC2'!E78</f>
        <v>12191.141153007851</v>
      </c>
      <c r="F78" s="289">
        <f>$B78*'TC2'!F78</f>
        <v>1059.4522764483818</v>
      </c>
      <c r="G78" s="267">
        <f>$B78*'TC2'!G78/0.9</f>
        <v>31251.580371289194</v>
      </c>
      <c r="H78" s="823">
        <f>$B78*'TC2'!H78/0.9</f>
        <v>20467.948162560417</v>
      </c>
      <c r="I78" s="822">
        <f>$B78*'TC2'!I78/0.9</f>
        <v>10783.632208728775</v>
      </c>
      <c r="J78" s="822">
        <f>$B78*'TC2'!J78/0.9</f>
        <v>1056.5389602967971</v>
      </c>
      <c r="K78" s="290">
        <f>$B78*'TC2'!K78/0.5</f>
        <v>20309.953778497445</v>
      </c>
      <c r="L78" s="289">
        <f>$B78*'TC2'!L78/0.5</f>
        <v>9194.6158352541461</v>
      </c>
      <c r="M78" s="289">
        <f>$B78*'TC2'!M78/0.5</f>
        <v>11115.337943243298</v>
      </c>
      <c r="N78" s="289">
        <f>$B78*'TC2'!N78/0.5</f>
        <v>1083.8108308599603</v>
      </c>
      <c r="O78" s="290">
        <f>$B78*'TC2'!O78/0.4</f>
        <v>44928.613612278874</v>
      </c>
      <c r="P78" s="289">
        <f>$B78*'TC2'!P78/0.4</f>
        <v>34559.613571693248</v>
      </c>
      <c r="Q78" s="289">
        <f>$B78*'TC2'!Q78/0.4</f>
        <v>10369.000040585624</v>
      </c>
      <c r="R78" s="289">
        <f>$B78*'TC2'!R78/0.4</f>
        <v>1022.4491220928431</v>
      </c>
      <c r="S78" s="292">
        <f>$B78*'TC2'!S78/0.1</f>
        <v>123723.16448947643</v>
      </c>
      <c r="T78" s="293">
        <f>$B78*'TC2'!T78/0.1</f>
        <v>98864.4428379569</v>
      </c>
      <c r="U78" s="293">
        <f>$B78*'TC2'!U78/0.1</f>
        <v>24858.721651519525</v>
      </c>
      <c r="V78" s="294">
        <f>$B78*'TC2'!V78/0.1</f>
        <v>1085.672121812642</v>
      </c>
      <c r="Y78" s="3"/>
    </row>
    <row r="79" spans="1:25">
      <c r="A79" s="148">
        <v>1982</v>
      </c>
      <c r="B79" s="256">
        <v>39171.152195413728</v>
      </c>
      <c r="C79" s="265">
        <f>$B79*'TC2'!C79</f>
        <v>39171.152195413728</v>
      </c>
      <c r="D79" s="256">
        <f>$B79*'TC2'!D79</f>
        <v>26754.07580612271</v>
      </c>
      <c r="E79" s="289">
        <f>$B79*'TC2'!E79</f>
        <v>12417.07638929102</v>
      </c>
      <c r="F79" s="289">
        <f>$B79*'TC2'!F79</f>
        <v>1118.5437022897943</v>
      </c>
      <c r="G79" s="267">
        <f>$B79*'TC2'!G79/0.9</f>
        <v>30080.484383801024</v>
      </c>
      <c r="H79" s="823">
        <f>$B79*'TC2'!H79/0.9</f>
        <v>19109.385625724404</v>
      </c>
      <c r="I79" s="822">
        <f>$B79*'TC2'!I79/0.9</f>
        <v>10971.098758076621</v>
      </c>
      <c r="J79" s="822">
        <f>$B79*'TC2'!J79/0.9</f>
        <v>1103.9825580641505</v>
      </c>
      <c r="K79" s="290">
        <f>$B79*'TC2'!K79/0.5</f>
        <v>19080.00227089347</v>
      </c>
      <c r="L79" s="289">
        <f>$B79*'TC2'!L79/0.5</f>
        <v>7775.5262414967347</v>
      </c>
      <c r="M79" s="289">
        <f>$B79*'TC2'!M79/0.5</f>
        <v>11304.476029396737</v>
      </c>
      <c r="N79" s="289">
        <f>$B79*'TC2'!N79/0.5</f>
        <v>1106.8136848570109</v>
      </c>
      <c r="O79" s="290">
        <f>$B79*'TC2'!O79/0.4</f>
        <v>43831.087024935463</v>
      </c>
      <c r="P79" s="289">
        <f>$B79*'TC2'!P79/0.4</f>
        <v>33276.709856008994</v>
      </c>
      <c r="Q79" s="289">
        <f>$B79*'TC2'!Q79/0.4</f>
        <v>10554.377168926476</v>
      </c>
      <c r="R79" s="289">
        <f>$B79*'TC2'!R79/0.4</f>
        <v>1100.4436495730745</v>
      </c>
      <c r="S79" s="267">
        <f>$B79*'TC2'!S79/0.1</f>
        <v>120987.16249992805</v>
      </c>
      <c r="T79" s="256">
        <f>$B79*'TC2'!T79/0.1</f>
        <v>95556.287429707445</v>
      </c>
      <c r="U79" s="256">
        <f>$B79*'TC2'!U79/0.1</f>
        <v>25430.875070220613</v>
      </c>
      <c r="V79" s="291">
        <f>$B79*'TC2'!V79/0.1</f>
        <v>1249.594000320589</v>
      </c>
      <c r="Y79" s="3"/>
    </row>
    <row r="80" spans="1:25">
      <c r="A80" s="148">
        <v>1983</v>
      </c>
      <c r="B80" s="256">
        <v>39809.98942877262</v>
      </c>
      <c r="C80" s="265">
        <f>$B80*'TC2'!C80</f>
        <v>39809.98942877262</v>
      </c>
      <c r="D80" s="256">
        <f>$B80*'TC2'!D80</f>
        <v>27206.77020307265</v>
      </c>
      <c r="E80" s="289">
        <f>$B80*'TC2'!E80</f>
        <v>12603.219225699972</v>
      </c>
      <c r="F80" s="289">
        <f>$B80*'TC2'!F80</f>
        <v>1192.9347677505029</v>
      </c>
      <c r="G80" s="267">
        <f>$B80*'TC2'!G80/0.9</f>
        <v>30258.113145732073</v>
      </c>
      <c r="H80" s="823">
        <f>$B80*'TC2'!H80/0.9</f>
        <v>19193.051294711058</v>
      </c>
      <c r="I80" s="822">
        <f>$B80*'TC2'!I80/0.9</f>
        <v>11065.061851021015</v>
      </c>
      <c r="J80" s="822">
        <f>$B80*'TC2'!J80/0.9</f>
        <v>1179.8385282776842</v>
      </c>
      <c r="K80" s="290">
        <f>$B80*'TC2'!K80/0.5</f>
        <v>18692.467857837288</v>
      </c>
      <c r="L80" s="289">
        <f>$B80*'TC2'!L80/0.5</f>
        <v>7364.7999413622665</v>
      </c>
      <c r="M80" s="289">
        <f>$B80*'TC2'!M80/0.5</f>
        <v>11327.66791647502</v>
      </c>
      <c r="N80" s="289">
        <f>$B80*'TC2'!N80/0.5</f>
        <v>1129.9121805197929</v>
      </c>
      <c r="O80" s="290">
        <f>$B80*'TC2'!O80/0.4</f>
        <v>44715.169755600553</v>
      </c>
      <c r="P80" s="289">
        <f>$B80*'TC2'!P80/0.4</f>
        <v>33978.365486397051</v>
      </c>
      <c r="Q80" s="289">
        <f>$B80*'TC2'!Q80/0.4</f>
        <v>10736.804269203509</v>
      </c>
      <c r="R80" s="289">
        <f>$B80*'TC2'!R80/0.4</f>
        <v>1242.2464629750477</v>
      </c>
      <c r="S80" s="267">
        <f>$B80*'TC2'!S80/0.1</f>
        <v>125776.87597613753</v>
      </c>
      <c r="T80" s="256">
        <f>$B80*'TC2'!T80/0.1</f>
        <v>99330.240378326955</v>
      </c>
      <c r="U80" s="256">
        <f>$B80*'TC2'!U80/0.1</f>
        <v>26446.635597810564</v>
      </c>
      <c r="V80" s="291">
        <f>$B80*'TC2'!V80/0.1</f>
        <v>1310.8009230058731</v>
      </c>
      <c r="Y80" s="3"/>
    </row>
    <row r="81" spans="1:25">
      <c r="A81" s="148">
        <v>1984</v>
      </c>
      <c r="B81" s="256">
        <v>42465.167601944726</v>
      </c>
      <c r="C81" s="265">
        <f>$B81*'TC2'!C81</f>
        <v>42465.167601944726</v>
      </c>
      <c r="D81" s="256">
        <f>$B81*'TC2'!D81</f>
        <v>29928.125209829421</v>
      </c>
      <c r="E81" s="289">
        <f>$B81*'TC2'!E81</f>
        <v>12537.042392115305</v>
      </c>
      <c r="F81" s="289">
        <f>$B81*'TC2'!F81</f>
        <v>1249.2646019292549</v>
      </c>
      <c r="G81" s="267">
        <f>$B81*'TC2'!G81/0.9</f>
        <v>31541.160825077182</v>
      </c>
      <c r="H81" s="823">
        <f>$B81*'TC2'!H81/0.9</f>
        <v>20712.634336736817</v>
      </c>
      <c r="I81" s="822">
        <f>$B81*'TC2'!I81/0.9</f>
        <v>10828.526488340365</v>
      </c>
      <c r="J81" s="822">
        <f>$B81*'TC2'!J81/0.9</f>
        <v>1228.0287667841353</v>
      </c>
      <c r="K81" s="290">
        <f>$B81*'TC2'!K81/0.5</f>
        <v>19213.285656940585</v>
      </c>
      <c r="L81" s="289">
        <f>$B81*'TC2'!L81/0.5</f>
        <v>8227.9155010482464</v>
      </c>
      <c r="M81" s="289">
        <f>$B81*'TC2'!M81/0.5</f>
        <v>10985.370155892342</v>
      </c>
      <c r="N81" s="289">
        <f>$B81*'TC2'!N81/0.5</f>
        <v>1188.2236464977589</v>
      </c>
      <c r="O81" s="290">
        <f>$B81*'TC2'!O81/0.4</f>
        <v>46951.004785247933</v>
      </c>
      <c r="P81" s="289">
        <f>$B81*'TC2'!P81/0.4</f>
        <v>36318.532881347528</v>
      </c>
      <c r="Q81" s="289">
        <f>$B81*'TC2'!Q81/0.4</f>
        <v>10632.471903900396</v>
      </c>
      <c r="R81" s="289">
        <f>$B81*'TC2'!R81/0.4</f>
        <v>1277.7851671421058</v>
      </c>
      <c r="S81" s="267">
        <f>$B81*'TC2'!S81/0.1</f>
        <v>140781.2285937526</v>
      </c>
      <c r="T81" s="256">
        <f>$B81*'TC2'!T81/0.1</f>
        <v>112867.54306766285</v>
      </c>
      <c r="U81" s="256">
        <f>$B81*'TC2'!U81/0.1</f>
        <v>27913.685526089765</v>
      </c>
      <c r="V81" s="291">
        <f>$B81*'TC2'!V81/0.1</f>
        <v>1440.3871182353319</v>
      </c>
      <c r="Y81" s="3"/>
    </row>
    <row r="82" spans="1:25">
      <c r="A82" s="148">
        <v>1985</v>
      </c>
      <c r="B82" s="256">
        <v>43224.608450867519</v>
      </c>
      <c r="C82" s="265">
        <f>$B82*'TC2'!C82</f>
        <v>43224.608450867519</v>
      </c>
      <c r="D82" s="256">
        <f>$B82*'TC2'!D82</f>
        <v>30365.428888883001</v>
      </c>
      <c r="E82" s="289">
        <f>$B82*'TC2'!E82</f>
        <v>12859.179561984518</v>
      </c>
      <c r="F82" s="289">
        <f>$B82*'TC2'!F82</f>
        <v>1283.6885154494994</v>
      </c>
      <c r="G82" s="267">
        <f>$B82*'TC2'!G82/0.9</f>
        <v>32216.365080493975</v>
      </c>
      <c r="H82" s="823">
        <f>$B82*'TC2'!H82/0.9</f>
        <v>21112.387503309037</v>
      </c>
      <c r="I82" s="822">
        <f>$B82*'TC2'!I82/0.9</f>
        <v>11103.97757718494</v>
      </c>
      <c r="J82" s="822">
        <f>$B82*'TC2'!J82/0.9</f>
        <v>1265.5181056280931</v>
      </c>
      <c r="K82" s="290">
        <f>$B82*'TC2'!K82/0.5</f>
        <v>19597.182795284323</v>
      </c>
      <c r="L82" s="289">
        <f>$B82*'TC2'!L82/0.5</f>
        <v>8433.8909612514981</v>
      </c>
      <c r="M82" s="289">
        <f>$B82*'TC2'!M82/0.5</f>
        <v>11163.291834032821</v>
      </c>
      <c r="N82" s="289">
        <f>$B82*'TC2'!N82/0.5</f>
        <v>1214.9131223301458</v>
      </c>
      <c r="O82" s="290">
        <f>$B82*'TC2'!O82/0.4</f>
        <v>47990.34293700604</v>
      </c>
      <c r="P82" s="289">
        <f>$B82*'TC2'!P82/0.4</f>
        <v>36960.508180880955</v>
      </c>
      <c r="Q82" s="289">
        <f>$B82*'TC2'!Q82/0.4</f>
        <v>11029.834756125088</v>
      </c>
      <c r="R82" s="289">
        <f>$B82*'TC2'!R82/0.4</f>
        <v>1328.7743347505266</v>
      </c>
      <c r="S82" s="267">
        <f>$B82*'TC2'!S82/0.1</f>
        <v>142298.79878422941</v>
      </c>
      <c r="T82" s="256">
        <f>$B82*'TC2'!T82/0.1</f>
        <v>113642.80135904868</v>
      </c>
      <c r="U82" s="256">
        <f>$B82*'TC2'!U82/0.1</f>
        <v>28655.997425180729</v>
      </c>
      <c r="V82" s="291">
        <f>$B82*'TC2'!V82/0.1</f>
        <v>1447.2222038421564</v>
      </c>
      <c r="Y82" s="3"/>
    </row>
    <row r="83" spans="1:25">
      <c r="A83" s="148">
        <v>1986</v>
      </c>
      <c r="B83" s="256">
        <v>43631.920796919214</v>
      </c>
      <c r="C83" s="265">
        <f>$B83*'TC2'!C83</f>
        <v>43631.920796919214</v>
      </c>
      <c r="D83" s="256">
        <f>$B83*'TC2'!D83</f>
        <v>30371.352058587749</v>
      </c>
      <c r="E83" s="289">
        <f>$B83*'TC2'!E83</f>
        <v>13260.568738331463</v>
      </c>
      <c r="F83" s="289">
        <f>$B83*'TC2'!F83</f>
        <v>1348.3978645237416</v>
      </c>
      <c r="G83" s="267">
        <f>$B83*'TC2'!G83/0.9</f>
        <v>32855.579620930359</v>
      </c>
      <c r="H83" s="823">
        <f>$B83*'TC2'!H83/0.9</f>
        <v>21329.684993997394</v>
      </c>
      <c r="I83" s="822">
        <f>$B83*'TC2'!I83/0.9</f>
        <v>11525.894626932966</v>
      </c>
      <c r="J83" s="822">
        <f>$B83*'TC2'!J83/0.9</f>
        <v>1343.0249547885974</v>
      </c>
      <c r="K83" s="290">
        <f>$B83*'TC2'!K83/0.5</f>
        <v>19814.140017611211</v>
      </c>
      <c r="L83" s="289">
        <f>$B83*'TC2'!L83/0.5</f>
        <v>8306.3599663262139</v>
      </c>
      <c r="M83" s="289">
        <f>$B83*'TC2'!M83/0.5</f>
        <v>11507.780051284994</v>
      </c>
      <c r="N83" s="289">
        <f>$B83*'TC2'!N83/0.5</f>
        <v>1313.2544787895604</v>
      </c>
      <c r="O83" s="290">
        <f>$B83*'TC2'!O83/0.4</f>
        <v>49157.379125079293</v>
      </c>
      <c r="P83" s="289">
        <f>$B83*'TC2'!P83/0.4</f>
        <v>37608.841278586369</v>
      </c>
      <c r="Q83" s="289">
        <f>$B83*'TC2'!Q83/0.4</f>
        <v>11548.537846492929</v>
      </c>
      <c r="R83" s="289">
        <f>$B83*'TC2'!R83/0.4</f>
        <v>1380.2380497873935</v>
      </c>
      <c r="S83" s="267">
        <f>$B83*'TC2'!S83/0.1</f>
        <v>140618.99138081886</v>
      </c>
      <c r="T83" s="256">
        <f>$B83*'TC2'!T83/0.1</f>
        <v>111746.35563990094</v>
      </c>
      <c r="U83" s="256">
        <f>$B83*'TC2'!U83/0.1</f>
        <v>28872.635740917947</v>
      </c>
      <c r="V83" s="291">
        <f>$B83*'TC2'!V83/0.1</f>
        <v>1396.7540521400401</v>
      </c>
      <c r="Y83" s="3"/>
    </row>
    <row r="84" spans="1:25">
      <c r="A84" s="148">
        <v>1987</v>
      </c>
      <c r="B84" s="256">
        <v>44992.375401462465</v>
      </c>
      <c r="C84" s="265">
        <f>$B84*'TC2'!C84</f>
        <v>44992.375401462465</v>
      </c>
      <c r="D84" s="256">
        <f>$B84*'TC2'!D84</f>
        <v>31575.642774993034</v>
      </c>
      <c r="E84" s="289">
        <f>$B84*'TC2'!E84</f>
        <v>13416.732626469431</v>
      </c>
      <c r="F84" s="289">
        <f>$B84*'TC2'!F84</f>
        <v>1413.6676181623193</v>
      </c>
      <c r="G84" s="267">
        <f>$B84*'TC2'!G84/0.9</f>
        <v>33511.98409803542</v>
      </c>
      <c r="H84" s="823">
        <f>$B84*'TC2'!H84/0.9</f>
        <v>21914.714793747033</v>
      </c>
      <c r="I84" s="822">
        <f>$B84*'TC2'!I84/0.9</f>
        <v>11597.269304288391</v>
      </c>
      <c r="J84" s="822">
        <f>$B84*'TC2'!J84/0.9</f>
        <v>1427.2288265128211</v>
      </c>
      <c r="K84" s="290">
        <f>$B84*'TC2'!K84/0.5</f>
        <v>20219.222543126125</v>
      </c>
      <c r="L84" s="289">
        <f>$B84*'TC2'!L84/0.5</f>
        <v>8544.41032267839</v>
      </c>
      <c r="M84" s="289">
        <f>$B84*'TC2'!M84/0.5</f>
        <v>11674.812220447737</v>
      </c>
      <c r="N84" s="289">
        <f>$B84*'TC2'!N84/0.5</f>
        <v>1485.1464760032156</v>
      </c>
      <c r="O84" s="290">
        <f>$B84*'TC2'!O84/0.4</f>
        <v>50127.936041672045</v>
      </c>
      <c r="P84" s="289">
        <f>$B84*'TC2'!P84/0.4</f>
        <v>38627.59538258284</v>
      </c>
      <c r="Q84" s="289">
        <f>$B84*'TC2'!Q84/0.4</f>
        <v>11500.340659089212</v>
      </c>
      <c r="R84" s="289">
        <f>$B84*'TC2'!R84/0.4</f>
        <v>1354.8317646498278</v>
      </c>
      <c r="S84" s="267">
        <f>$B84*'TC2'!S84/0.1</f>
        <v>148315.89713230581</v>
      </c>
      <c r="T84" s="256">
        <f>$B84*'TC2'!T84/0.1</f>
        <v>118523.99460620702</v>
      </c>
      <c r="U84" s="256">
        <f>$B84*'TC2'!U84/0.1</f>
        <v>29791.902526098776</v>
      </c>
      <c r="V84" s="291">
        <f>$B84*'TC2'!V84/0.1</f>
        <v>1291.6167430078031</v>
      </c>
      <c r="Y84" s="3"/>
    </row>
    <row r="85" spans="1:25">
      <c r="A85" s="148">
        <v>1988</v>
      </c>
      <c r="B85" s="256">
        <v>46887.552121801105</v>
      </c>
      <c r="C85" s="265">
        <f>$B85*'TC2'!C85</f>
        <v>46887.552121801105</v>
      </c>
      <c r="D85" s="256">
        <f>$B85*'TC2'!D85</f>
        <v>33307.194438483748</v>
      </c>
      <c r="E85" s="289">
        <f>$B85*'TC2'!E85</f>
        <v>13580.357683317356</v>
      </c>
      <c r="F85" s="289">
        <f>$B85*'TC2'!F85</f>
        <v>1453.8455466385703</v>
      </c>
      <c r="G85" s="267">
        <f>$B85*'TC2'!G85/0.9</f>
        <v>34189.877238931964</v>
      </c>
      <c r="H85" s="823">
        <f>$B85*'TC2'!H85/0.9</f>
        <v>22575.435645461832</v>
      </c>
      <c r="I85" s="822">
        <f>$B85*'TC2'!I85/0.9</f>
        <v>11614.441593470134</v>
      </c>
      <c r="J85" s="822">
        <f>$B85*'TC2'!J85/0.9</f>
        <v>1476.5809605689121</v>
      </c>
      <c r="K85" s="290">
        <f>$B85*'TC2'!K85/0.5</f>
        <v>20618.513927630505</v>
      </c>
      <c r="L85" s="289">
        <f>$B85*'TC2'!L85/0.5</f>
        <v>8871.9254939196362</v>
      </c>
      <c r="M85" s="289">
        <f>$B85*'TC2'!M85/0.5</f>
        <v>11746.588433710873</v>
      </c>
      <c r="N85" s="289">
        <f>$B85*'TC2'!N85/0.5</f>
        <v>1553.2082052372562</v>
      </c>
      <c r="O85" s="290">
        <f>$B85*'TC2'!O85/0.4</f>
        <v>51154.0813780588</v>
      </c>
      <c r="P85" s="289">
        <f>$B85*'TC2'!P85/0.4</f>
        <v>39704.823334889574</v>
      </c>
      <c r="Q85" s="289">
        <f>$B85*'TC2'!Q85/0.4</f>
        <v>11449.258043169211</v>
      </c>
      <c r="R85" s="289">
        <f>$B85*'TC2'!R85/0.4</f>
        <v>1380.7969047334818</v>
      </c>
      <c r="S85" s="267">
        <f>$B85*'TC2'!S85/0.1</f>
        <v>161166.62606762335</v>
      </c>
      <c r="T85" s="256">
        <f>$B85*'TC2'!T85/0.1</f>
        <v>129893.023575681</v>
      </c>
      <c r="U85" s="256">
        <f>$B85*'TC2'!U85/0.1</f>
        <v>31273.602491942351</v>
      </c>
      <c r="V85" s="291">
        <f>$B85*'TC2'!V85/0.1</f>
        <v>1249.2268212654953</v>
      </c>
      <c r="Y85" s="3"/>
    </row>
    <row r="86" spans="1:25">
      <c r="A86" s="148">
        <v>1989</v>
      </c>
      <c r="B86" s="256">
        <v>47456.017601292486</v>
      </c>
      <c r="C86" s="265">
        <f>$B86*'TC2'!C86</f>
        <v>47456.017601292486</v>
      </c>
      <c r="D86" s="256">
        <f>$B86*'TC2'!D86</f>
        <v>33486.414356176057</v>
      </c>
      <c r="E86" s="289">
        <f>$B86*'TC2'!E86</f>
        <v>13969.60324511643</v>
      </c>
      <c r="F86" s="289">
        <f>$B86*'TC2'!F86</f>
        <v>1578.0937236046266</v>
      </c>
      <c r="G86" s="267">
        <f>$B86*'TC2'!G86/0.9</f>
        <v>34816.509393643348</v>
      </c>
      <c r="H86" s="823">
        <f>$B86*'TC2'!H86/0.9</f>
        <v>22808.650990455946</v>
      </c>
      <c r="I86" s="822">
        <f>$B86*'TC2'!I86/0.9</f>
        <v>12007.858403187405</v>
      </c>
      <c r="J86" s="822">
        <f>$B86*'TC2'!J86/0.9</f>
        <v>1607.4786342150089</v>
      </c>
      <c r="K86" s="290">
        <f>$B86*'TC2'!K86/0.5</f>
        <v>21091.641321971078</v>
      </c>
      <c r="L86" s="289">
        <f>$B86*'TC2'!L86/0.5</f>
        <v>8916.6740210760599</v>
      </c>
      <c r="M86" s="289">
        <f>$B86*'TC2'!M86/0.5</f>
        <v>12174.967300895016</v>
      </c>
      <c r="N86" s="289">
        <f>$B86*'TC2'!N86/0.5</f>
        <v>1703.8343400259005</v>
      </c>
      <c r="O86" s="290">
        <f>$B86*'TC2'!O86/0.4</f>
        <v>51972.594483233697</v>
      </c>
      <c r="P86" s="289">
        <f>$B86*'TC2'!P86/0.4</f>
        <v>40173.622202180806</v>
      </c>
      <c r="Q86" s="289">
        <f>$B86*'TC2'!Q86/0.4</f>
        <v>11798.972281052889</v>
      </c>
      <c r="R86" s="289">
        <f>$B86*'TC2'!R86/0.4</f>
        <v>1487.0340019513942</v>
      </c>
      <c r="S86" s="267">
        <f>$B86*'TC2'!S86/0.1</f>
        <v>161211.59147013468</v>
      </c>
      <c r="T86" s="256">
        <f>$B86*'TC2'!T86/0.1</f>
        <v>129586.28464765703</v>
      </c>
      <c r="U86" s="256">
        <f>$B86*'TC2'!U86/0.1</f>
        <v>31625.306822477651</v>
      </c>
      <c r="V86" s="291">
        <f>$B86*'TC2'!V86/0.1</f>
        <v>1313.6295281111852</v>
      </c>
      <c r="Y86" s="3"/>
    </row>
    <row r="87" spans="1:25">
      <c r="A87" s="158">
        <v>1990</v>
      </c>
      <c r="B87" s="257">
        <v>47431.461459833787</v>
      </c>
      <c r="C87" s="283">
        <f>$B87*'TC2'!C87</f>
        <v>47431.461459833787</v>
      </c>
      <c r="D87" s="257">
        <f>$B87*'TC2'!D87</f>
        <v>33031.068520647998</v>
      </c>
      <c r="E87" s="295">
        <f>$B87*'TC2'!E87</f>
        <v>14400.392939185786</v>
      </c>
      <c r="F87" s="295">
        <f>$B87*'TC2'!F87</f>
        <v>1702.309959512542</v>
      </c>
      <c r="G87" s="285">
        <f>$B87*'TC2'!G87/0.9</f>
        <v>34825.643496140452</v>
      </c>
      <c r="H87" s="827">
        <f>$B87*'TC2'!H87/0.9</f>
        <v>22413.826567542292</v>
      </c>
      <c r="I87" s="826">
        <f>$B87*'TC2'!I87/0.9</f>
        <v>12411.81692859816</v>
      </c>
      <c r="J87" s="826">
        <f>$B87*'TC2'!J87/0.9</f>
        <v>1740.0899655162498</v>
      </c>
      <c r="K87" s="296">
        <f>$B87*'TC2'!K87/0.5</f>
        <v>21097.119172106624</v>
      </c>
      <c r="L87" s="295">
        <f>$B87*'TC2'!L87/0.5</f>
        <v>8535.4052874118024</v>
      </c>
      <c r="M87" s="295">
        <f>$B87*'TC2'!M87/0.5</f>
        <v>12561.713884694816</v>
      </c>
      <c r="N87" s="295">
        <f>$B87*'TC2'!N87/0.5</f>
        <v>1801.358485443621</v>
      </c>
      <c r="O87" s="296">
        <f>$B87*'TC2'!O87/0.4</f>
        <v>51986.29890118273</v>
      </c>
      <c r="P87" s="295">
        <f>$B87*'TC2'!P87/0.4</f>
        <v>39761.853167705405</v>
      </c>
      <c r="Q87" s="295">
        <f>$B87*'TC2'!Q87/0.4</f>
        <v>12224.445733477338</v>
      </c>
      <c r="R87" s="295">
        <f>$B87*'TC2'!R87/0.4</f>
        <v>1663.5043156070356</v>
      </c>
      <c r="S87" s="285">
        <f>$B87*'TC2'!S87/0.1</f>
        <v>160883.82313307381</v>
      </c>
      <c r="T87" s="257">
        <f>$B87*'TC2'!T87/0.1</f>
        <v>128586.24609859937</v>
      </c>
      <c r="U87" s="257">
        <f>$B87*'TC2'!U87/0.1</f>
        <v>32297.577034474423</v>
      </c>
      <c r="V87" s="305">
        <f>$B87*'TC2'!V87/0.1</f>
        <v>1362.2899054791724</v>
      </c>
      <c r="Y87" s="3"/>
    </row>
    <row r="88" spans="1:25">
      <c r="A88" s="148">
        <v>1991</v>
      </c>
      <c r="B88" s="256">
        <v>46476.111885980936</v>
      </c>
      <c r="C88" s="265">
        <f>$B88*'TC2'!C88</f>
        <v>46476.111885980936</v>
      </c>
      <c r="D88" s="256">
        <f>$B88*'TC2'!D88</f>
        <v>31589.597536505462</v>
      </c>
      <c r="E88" s="289">
        <f>$B88*'TC2'!E88</f>
        <v>14886.514349475476</v>
      </c>
      <c r="F88" s="289">
        <f>$B88*'TC2'!F88</f>
        <v>1921.6501153155166</v>
      </c>
      <c r="G88" s="267">
        <f>$B88*'TC2'!G88/0.9</f>
        <v>34248.117809043426</v>
      </c>
      <c r="H88" s="823">
        <f>$B88*'TC2'!H88/0.9</f>
        <v>21324.012328149725</v>
      </c>
      <c r="I88" s="822">
        <f>$B88*'TC2'!I88/0.9</f>
        <v>12924.105480893701</v>
      </c>
      <c r="J88" s="822">
        <f>$B88*'TC2'!J88/0.9</f>
        <v>1970.4910930124142</v>
      </c>
      <c r="K88" s="290">
        <f>$B88*'TC2'!K88/0.5</f>
        <v>20687.1245113271</v>
      </c>
      <c r="L88" s="289">
        <f>$B88*'TC2'!L88/0.5</f>
        <v>7653.4110807171255</v>
      </c>
      <c r="M88" s="289">
        <f>$B88*'TC2'!M88/0.5</f>
        <v>13033.713430609982</v>
      </c>
      <c r="N88" s="289">
        <f>$B88*'TC2'!N88/0.5</f>
        <v>1913.8955572872139</v>
      </c>
      <c r="O88" s="290">
        <f>$B88*'TC2'!O88/0.4</f>
        <v>51199.35943118883</v>
      </c>
      <c r="P88" s="289">
        <f>$B88*'TC2'!P88/0.4</f>
        <v>38412.263887440473</v>
      </c>
      <c r="Q88" s="289">
        <f>$B88*'TC2'!Q88/0.4</f>
        <v>12787.09554374835</v>
      </c>
      <c r="R88" s="289">
        <f>$B88*'TC2'!R88/0.4</f>
        <v>2041.2355126689147</v>
      </c>
      <c r="S88" s="267">
        <f>$B88*'TC2'!S88/0.1</f>
        <v>156528.05857841851</v>
      </c>
      <c r="T88" s="256">
        <f>$B88*'TC2'!T88/0.1</f>
        <v>123979.86441170707</v>
      </c>
      <c r="U88" s="256">
        <f>$B88*'TC2'!U88/0.1</f>
        <v>32548.194166711455</v>
      </c>
      <c r="V88" s="291">
        <f>$B88*'TC2'!V88/0.1</f>
        <v>1482.0813160434375</v>
      </c>
      <c r="Y88" s="3"/>
    </row>
    <row r="89" spans="1:25">
      <c r="A89" s="148">
        <v>1992</v>
      </c>
      <c r="B89" s="256">
        <v>47388.589189457227</v>
      </c>
      <c r="C89" s="265">
        <f>$B89*'TC2'!C89</f>
        <v>47388.589189457227</v>
      </c>
      <c r="D89" s="256">
        <f>$B89*'TC2'!D89</f>
        <v>31987.847975590121</v>
      </c>
      <c r="E89" s="289">
        <f>$B89*'TC2'!E89</f>
        <v>15400.741213867106</v>
      </c>
      <c r="F89" s="289">
        <f>$B89*'TC2'!F89</f>
        <v>2144.2106401847432</v>
      </c>
      <c r="G89" s="267">
        <f>$B89*'TC2'!G89/0.9</f>
        <v>34459.909258976695</v>
      </c>
      <c r="H89" s="823">
        <f>$B89*'TC2'!H89/0.9</f>
        <v>21104.108421663521</v>
      </c>
      <c r="I89" s="822">
        <f>$B89*'TC2'!I89/0.9</f>
        <v>13355.800837313178</v>
      </c>
      <c r="J89" s="822">
        <f>$B89*'TC2'!J89/0.9</f>
        <v>2200.6618372901635</v>
      </c>
      <c r="K89" s="290">
        <f>$B89*'TC2'!K89/0.5</f>
        <v>20621.275809001283</v>
      </c>
      <c r="L89" s="289">
        <f>$B89*'TC2'!L89/0.5</f>
        <v>7015.519173293349</v>
      </c>
      <c r="M89" s="289">
        <f>$B89*'TC2'!M89/0.5</f>
        <v>13605.756635707934</v>
      </c>
      <c r="N89" s="289">
        <f>$B89*'TC2'!N89/0.5</f>
        <v>2144.7955129330071</v>
      </c>
      <c r="O89" s="290">
        <f>$B89*'TC2'!O89/0.4</f>
        <v>51758.201071445968</v>
      </c>
      <c r="P89" s="289">
        <f>$B89*'TC2'!P89/0.4</f>
        <v>38714.84498212624</v>
      </c>
      <c r="Q89" s="289">
        <f>$B89*'TC2'!Q89/0.4</f>
        <v>13043.356089319728</v>
      </c>
      <c r="R89" s="289">
        <f>$B89*'TC2'!R89/0.4</f>
        <v>2270.4947427366087</v>
      </c>
      <c r="S89" s="267">
        <f>$B89*'TC2'!S89/0.1</f>
        <v>163746.70856378195</v>
      </c>
      <c r="T89" s="256">
        <f>$B89*'TC2'!T89/0.1</f>
        <v>129941.50396092949</v>
      </c>
      <c r="U89" s="256">
        <f>$B89*'TC2'!U89/0.1</f>
        <v>33805.204602852464</v>
      </c>
      <c r="V89" s="291">
        <f>$B89*'TC2'!V89/0.1</f>
        <v>1636.1498662359595</v>
      </c>
      <c r="Y89" s="3"/>
    </row>
    <row r="90" spans="1:25">
      <c r="A90" s="148">
        <v>1993</v>
      </c>
      <c r="B90" s="256">
        <v>47779.333718289548</v>
      </c>
      <c r="C90" s="265">
        <f>$B90*'TC2'!C90</f>
        <v>47779.333718289548</v>
      </c>
      <c r="D90" s="256">
        <f>$B90*'TC2'!D90</f>
        <v>32341.381174823982</v>
      </c>
      <c r="E90" s="289">
        <f>$B90*'TC2'!E90</f>
        <v>15437.952543465564</v>
      </c>
      <c r="F90" s="289">
        <f>$B90*'TC2'!F90</f>
        <v>2299.4992250057098</v>
      </c>
      <c r="G90" s="267">
        <f>$B90*'TC2'!G90/0.9</f>
        <v>35010.582007848454</v>
      </c>
      <c r="H90" s="823">
        <f>$B90*'TC2'!H90/0.9</f>
        <v>21530.084062056976</v>
      </c>
      <c r="I90" s="822">
        <f>$B90*'TC2'!I90/0.9</f>
        <v>13480.497945791478</v>
      </c>
      <c r="J90" s="822">
        <f>$B90*'TC2'!J90/0.9</f>
        <v>2366.9172324216902</v>
      </c>
      <c r="K90" s="290">
        <f>$B90*'TC2'!K90/0.5</f>
        <v>21088.695371943515</v>
      </c>
      <c r="L90" s="289">
        <f>$B90*'TC2'!L90/0.5</f>
        <v>7352.2613942138132</v>
      </c>
      <c r="M90" s="289">
        <f>$B90*'TC2'!M90/0.5</f>
        <v>13736.433977729706</v>
      </c>
      <c r="N90" s="289">
        <f>$B90*'TC2'!N90/0.5</f>
        <v>2285.994467041397</v>
      </c>
      <c r="O90" s="290">
        <f>$B90*'TC2'!O90/0.4</f>
        <v>52412.940302729628</v>
      </c>
      <c r="P90" s="289">
        <f>$B90*'TC2'!P90/0.4</f>
        <v>39252.362396860932</v>
      </c>
      <c r="Q90" s="289">
        <f>$B90*'TC2'!Q90/0.4</f>
        <v>13160.577905868695</v>
      </c>
      <c r="R90" s="289">
        <f>$B90*'TC2'!R90/0.4</f>
        <v>2468.0706891470568</v>
      </c>
      <c r="S90" s="267">
        <f>$B90*'TC2'!S90/0.1</f>
        <v>162698.09911225937</v>
      </c>
      <c r="T90" s="256">
        <f>$B90*'TC2'!T90/0.1</f>
        <v>129643.05518972703</v>
      </c>
      <c r="U90" s="256">
        <f>$B90*'TC2'!U90/0.1</f>
        <v>33055.043922532328</v>
      </c>
      <c r="V90" s="291">
        <f>$B90*'TC2'!V90/0.1</f>
        <v>1692.7371582618844</v>
      </c>
      <c r="Y90" s="3"/>
    </row>
    <row r="91" spans="1:25">
      <c r="A91" s="148">
        <v>1994</v>
      </c>
      <c r="B91" s="256">
        <v>49334.304806221655</v>
      </c>
      <c r="C91" s="265">
        <f>$B91*'TC2'!C91</f>
        <v>49334.304806221655</v>
      </c>
      <c r="D91" s="256">
        <f>$B91*'TC2'!D91</f>
        <v>33806.822886784212</v>
      </c>
      <c r="E91" s="289">
        <f>$B91*'TC2'!E91</f>
        <v>15527.481919437441</v>
      </c>
      <c r="F91" s="289">
        <f>$B91*'TC2'!F91</f>
        <v>2441.2611950137634</v>
      </c>
      <c r="G91" s="267">
        <f>$B91*'TC2'!G91/0.9</f>
        <v>36113.257078346513</v>
      </c>
      <c r="H91" s="823">
        <f>$B91*'TC2'!H91/0.9</f>
        <v>22564.855239370667</v>
      </c>
      <c r="I91" s="822">
        <f>$B91*'TC2'!I91/0.9</f>
        <v>13548.401838975846</v>
      </c>
      <c r="J91" s="822">
        <f>$B91*'TC2'!J91/0.9</f>
        <v>2500.8776107446183</v>
      </c>
      <c r="K91" s="290">
        <f>$B91*'TC2'!K91/0.5</f>
        <v>21665.641011420179</v>
      </c>
      <c r="L91" s="289">
        <f>$B91*'TC2'!L91/0.5</f>
        <v>7954.7856613981312</v>
      </c>
      <c r="M91" s="289">
        <f>$B91*'TC2'!M91/0.5</f>
        <v>13710.855350022046</v>
      </c>
      <c r="N91" s="289">
        <f>$B91*'TC2'!N91/0.5</f>
        <v>2374.6273858591039</v>
      </c>
      <c r="O91" s="290">
        <f>$B91*'TC2'!O91/0.4</f>
        <v>54172.77716200443</v>
      </c>
      <c r="P91" s="289">
        <f>$B91*'TC2'!P91/0.4</f>
        <v>40827.442211836336</v>
      </c>
      <c r="Q91" s="289">
        <f>$B91*'TC2'!Q91/0.4</f>
        <v>13345.334950168093</v>
      </c>
      <c r="R91" s="289">
        <f>$B91*'TC2'!R91/0.4</f>
        <v>2658.6903918515109</v>
      </c>
      <c r="S91" s="267">
        <f>$B91*'TC2'!S91/0.1</f>
        <v>168323.73435709791</v>
      </c>
      <c r="T91" s="256">
        <f>$B91*'TC2'!T91/0.1</f>
        <v>134984.53171350612</v>
      </c>
      <c r="U91" s="256">
        <f>$B91*'TC2'!U91/0.1</f>
        <v>33339.202643591801</v>
      </c>
      <c r="V91" s="291">
        <f>$B91*'TC2'!V91/0.1</f>
        <v>1904.7134534360707</v>
      </c>
      <c r="Y91" s="3"/>
    </row>
    <row r="92" spans="1:25">
      <c r="A92" s="148">
        <v>1995</v>
      </c>
      <c r="B92" s="256">
        <v>50428.531844758778</v>
      </c>
      <c r="C92" s="265">
        <f>$B92*'TC2'!C92</f>
        <v>50428.531844758778</v>
      </c>
      <c r="D92" s="256">
        <f>$B92*'TC2'!D92</f>
        <v>34737.941365320214</v>
      </c>
      <c r="E92" s="289">
        <f>$B92*'TC2'!E92</f>
        <v>15690.590479438564</v>
      </c>
      <c r="F92" s="289">
        <f>$B92*'TC2'!F92</f>
        <v>2575.0098380702866</v>
      </c>
      <c r="G92" s="267">
        <f>$B92*'TC2'!G92/0.9</f>
        <v>36591.140965320534</v>
      </c>
      <c r="H92" s="823">
        <f>$B92*'TC2'!H92/0.9</f>
        <v>22928.278805227725</v>
      </c>
      <c r="I92" s="822">
        <f>$B92*'TC2'!I92/0.9</f>
        <v>13662.862160092809</v>
      </c>
      <c r="J92" s="822">
        <f>$B92*'TC2'!J92/0.9</f>
        <v>2633.4970462450851</v>
      </c>
      <c r="K92" s="290">
        <f>$B92*'TC2'!K92/0.5</f>
        <v>21757.691113199366</v>
      </c>
      <c r="L92" s="289">
        <f>$B92*'TC2'!L92/0.5</f>
        <v>7920.9441022736792</v>
      </c>
      <c r="M92" s="289">
        <f>$B92*'TC2'!M92/0.5</f>
        <v>13836.747010925694</v>
      </c>
      <c r="N92" s="289">
        <f>$B92*'TC2'!N92/0.5</f>
        <v>2495.0414694981628</v>
      </c>
      <c r="O92" s="290">
        <f>$B92*'TC2'!O92/0.4</f>
        <v>55132.953280471993</v>
      </c>
      <c r="P92" s="289">
        <f>$B92*'TC2'!P92/0.4</f>
        <v>41687.447183920282</v>
      </c>
      <c r="Q92" s="289">
        <f>$B92*'TC2'!Q92/0.4</f>
        <v>13445.506096551702</v>
      </c>
      <c r="R92" s="289">
        <f>$B92*'TC2'!R92/0.4</f>
        <v>2806.5665171787382</v>
      </c>
      <c r="S92" s="267">
        <f>$B92*'TC2'!S92/0.1</f>
        <v>174965.04975970299</v>
      </c>
      <c r="T92" s="256">
        <f>$B92*'TC2'!T92/0.1</f>
        <v>141024.90440615264</v>
      </c>
      <c r="U92" s="256">
        <f>$B92*'TC2'!U92/0.1</f>
        <v>33940.145353550361</v>
      </c>
      <c r="V92" s="291">
        <f>$B92*'TC2'!V92/0.1</f>
        <v>2048.6249644970994</v>
      </c>
      <c r="Y92" s="3"/>
    </row>
    <row r="93" spans="1:25">
      <c r="A93" s="148">
        <v>1996</v>
      </c>
      <c r="B93" s="256">
        <v>52021.769676041433</v>
      </c>
      <c r="C93" s="265">
        <f>$B93*'TC2'!C93</f>
        <v>52021.769676041433</v>
      </c>
      <c r="D93" s="256">
        <f>$B93*'TC2'!D93</f>
        <v>36256.838353976455</v>
      </c>
      <c r="E93" s="289">
        <f>$B93*'TC2'!E93</f>
        <v>15764.931322064976</v>
      </c>
      <c r="F93" s="289">
        <f>$B93*'TC2'!F93</f>
        <v>2662.8066251237233</v>
      </c>
      <c r="G93" s="267">
        <f>$B93*'TC2'!G93/0.9</f>
        <v>37394.407117605959</v>
      </c>
      <c r="H93" s="823">
        <f>$B93*'TC2'!H93/0.9</f>
        <v>23687.842289692187</v>
      </c>
      <c r="I93" s="822">
        <f>$B93*'TC2'!I93/0.9</f>
        <v>13706.564827913771</v>
      </c>
      <c r="J93" s="822">
        <f>$B93*'TC2'!J93/0.9</f>
        <v>2735.2494679334</v>
      </c>
      <c r="K93" s="290">
        <f>$B93*'TC2'!K93/0.5</f>
        <v>22217.273180566252</v>
      </c>
      <c r="L93" s="289">
        <f>$B93*'TC2'!L93/0.5</f>
        <v>8280.0501522221221</v>
      </c>
      <c r="M93" s="289">
        <f>$B93*'TC2'!M93/0.5</f>
        <v>13937.223028344119</v>
      </c>
      <c r="N93" s="289">
        <f>$B93*'TC2'!N93/0.5</f>
        <v>2620.3420918895022</v>
      </c>
      <c r="O93" s="290">
        <f>$B93*'TC2'!O93/0.4</f>
        <v>56365.824538905596</v>
      </c>
      <c r="P93" s="289">
        <f>$B93*'TC2'!P93/0.4</f>
        <v>42947.582461529761</v>
      </c>
      <c r="Q93" s="289">
        <f>$B93*'TC2'!Q93/0.4</f>
        <v>13418.242077375837</v>
      </c>
      <c r="R93" s="289">
        <f>$B93*'TC2'!R93/0.4</f>
        <v>2878.8836879882715</v>
      </c>
      <c r="S93" s="267">
        <f>$B93*'TC2'!S93/0.1</f>
        <v>183668.03270196068</v>
      </c>
      <c r="T93" s="256">
        <f>$B93*'TC2'!T93/0.1</f>
        <v>149377.80293253486</v>
      </c>
      <c r="U93" s="256">
        <f>$B93*'TC2'!U93/0.1</f>
        <v>34290.229769425823</v>
      </c>
      <c r="V93" s="291">
        <f>$B93*'TC2'!V93/0.1</f>
        <v>2010.821039836635</v>
      </c>
      <c r="Y93" s="3"/>
    </row>
    <row r="94" spans="1:25">
      <c r="A94" s="148">
        <v>1997</v>
      </c>
      <c r="B94" s="256">
        <v>53917.645781340427</v>
      </c>
      <c r="C94" s="265">
        <f>$B94*'TC2'!C94</f>
        <v>53917.645781340427</v>
      </c>
      <c r="D94" s="256">
        <f>$B94*'TC2'!D94</f>
        <v>38078.425836306233</v>
      </c>
      <c r="E94" s="289">
        <f>$B94*'TC2'!E94</f>
        <v>15839.219945034198</v>
      </c>
      <c r="F94" s="289">
        <f>$B94*'TC2'!F94</f>
        <v>2703.4373003333576</v>
      </c>
      <c r="G94" s="267">
        <f>$B94*'TC2'!G94/0.9</f>
        <v>38422.245688772418</v>
      </c>
      <c r="H94" s="823">
        <f>$B94*'TC2'!H94/0.9</f>
        <v>24693.682841541522</v>
      </c>
      <c r="I94" s="822">
        <f>$B94*'TC2'!I94/0.9</f>
        <v>13728.562847230902</v>
      </c>
      <c r="J94" s="822">
        <f>$B94*'TC2'!J94/0.9</f>
        <v>2786.6288896637971</v>
      </c>
      <c r="K94" s="290">
        <f>$B94*'TC2'!K94/0.5</f>
        <v>22709.883008758778</v>
      </c>
      <c r="L94" s="289">
        <f>$B94*'TC2'!L94/0.5</f>
        <v>8799.4586227043983</v>
      </c>
      <c r="M94" s="289">
        <f>$B94*'TC2'!M94/0.5</f>
        <v>13910.424386054374</v>
      </c>
      <c r="N94" s="289">
        <f>$B94*'TC2'!N94/0.5</f>
        <v>2635.8267475237394</v>
      </c>
      <c r="O94" s="290">
        <f>$B94*'TC2'!O94/0.4</f>
        <v>58062.699038789484</v>
      </c>
      <c r="P94" s="289">
        <f>$B94*'TC2'!P94/0.4</f>
        <v>44561.463115087921</v>
      </c>
      <c r="Q94" s="289">
        <f>$B94*'TC2'!Q94/0.4</f>
        <v>13501.235923701561</v>
      </c>
      <c r="R94" s="289">
        <f>$B94*'TC2'!R94/0.4</f>
        <v>2975.1315673388685</v>
      </c>
      <c r="S94" s="267">
        <f>$B94*'TC2'!S94/0.1</f>
        <v>193376.24661445242</v>
      </c>
      <c r="T94" s="256">
        <f>$B94*'TC2'!T94/0.1</f>
        <v>158541.11278918857</v>
      </c>
      <c r="U94" s="256">
        <f>$B94*'TC2'!U94/0.1</f>
        <v>34835.13382526386</v>
      </c>
      <c r="V94" s="291">
        <f>$B94*'TC2'!V94/0.1</f>
        <v>1954.7129963594034</v>
      </c>
      <c r="Y94" s="3"/>
    </row>
    <row r="95" spans="1:25">
      <c r="A95" s="148">
        <v>1998</v>
      </c>
      <c r="B95" s="256">
        <v>55983.470810298859</v>
      </c>
      <c r="C95" s="265">
        <f>$B95*'TC2'!C95</f>
        <v>55983.470810298859</v>
      </c>
      <c r="D95" s="256">
        <f>$B95*'TC2'!D95</f>
        <v>40033.816812720048</v>
      </c>
      <c r="E95" s="289">
        <f>$B95*'TC2'!E95</f>
        <v>15949.653997578811</v>
      </c>
      <c r="F95" s="289">
        <f>$B95*'TC2'!F95</f>
        <v>2677.9912305826633</v>
      </c>
      <c r="G95" s="267">
        <f>$B95*'TC2'!G95/0.9</f>
        <v>39788.683010355082</v>
      </c>
      <c r="H95" s="823">
        <f>$B95*'TC2'!H95/0.9</f>
        <v>25991.958587108886</v>
      </c>
      <c r="I95" s="822">
        <f>$B95*'TC2'!I95/0.9</f>
        <v>13796.724423246193</v>
      </c>
      <c r="J95" s="822">
        <f>$B95*'TC2'!J95/0.9</f>
        <v>2764.9896189647629</v>
      </c>
      <c r="K95" s="290">
        <f>$B95*'TC2'!K95/0.5</f>
        <v>23527.277098560789</v>
      </c>
      <c r="L95" s="289">
        <f>$B95*'TC2'!L95/0.5</f>
        <v>9528.010465827072</v>
      </c>
      <c r="M95" s="289">
        <f>$B95*'TC2'!M95/0.5</f>
        <v>13999.266632733714</v>
      </c>
      <c r="N95" s="289">
        <f>$B95*'TC2'!N95/0.5</f>
        <v>2701.0575276941954</v>
      </c>
      <c r="O95" s="290">
        <f>$B95*'TC2'!O95/0.4</f>
        <v>60115.440400097927</v>
      </c>
      <c r="P95" s="289">
        <f>$B95*'TC2'!P95/0.4</f>
        <v>46571.893738711151</v>
      </c>
      <c r="Q95" s="289">
        <f>$B95*'TC2'!Q95/0.4</f>
        <v>13543.546661386792</v>
      </c>
      <c r="R95" s="289">
        <f>$B95*'TC2'!R95/0.4</f>
        <v>2844.904733052972</v>
      </c>
      <c r="S95" s="267">
        <f>$B95*'TC2'!S95/0.1</f>
        <v>201736.56100979287</v>
      </c>
      <c r="T95" s="256">
        <f>$B95*'TC2'!T95/0.1</f>
        <v>166410.54084322051</v>
      </c>
      <c r="U95" s="256">
        <f>$B95*'TC2'!U95/0.1</f>
        <v>35326.020166572394</v>
      </c>
      <c r="V95" s="291">
        <f>$B95*'TC2'!V95/0.1</f>
        <v>1895.0057351437688</v>
      </c>
      <c r="Y95" s="3"/>
    </row>
    <row r="96" spans="1:25">
      <c r="A96" s="152">
        <v>1999</v>
      </c>
      <c r="B96" s="258">
        <v>57667.567584227261</v>
      </c>
      <c r="C96" s="277">
        <f>$B96*'TC2'!C96</f>
        <v>57667.567584227261</v>
      </c>
      <c r="D96" s="258">
        <f>$B96*'TC2'!D96</f>
        <v>41329.02251072997</v>
      </c>
      <c r="E96" s="300">
        <f>$B96*'TC2'!E96</f>
        <v>16338.545073497296</v>
      </c>
      <c r="F96" s="300">
        <f>$B96*'TC2'!F96</f>
        <v>2724.9384180334519</v>
      </c>
      <c r="G96" s="279">
        <f>$B96*'TC2'!G96/0.9</f>
        <v>40666.510040809291</v>
      </c>
      <c r="H96" s="825">
        <f>$B96*'TC2'!H96/0.9</f>
        <v>26606.652243632572</v>
      </c>
      <c r="I96" s="824">
        <f>$B96*'TC2'!I96/0.9</f>
        <v>14059.857797176717</v>
      </c>
      <c r="J96" s="824">
        <f>$B96*'TC2'!J96/0.9</f>
        <v>2831.8635315024922</v>
      </c>
      <c r="K96" s="301">
        <f>$B96*'TC2'!K96/0.5</f>
        <v>24041.714276351544</v>
      </c>
      <c r="L96" s="300">
        <f>$B96*'TC2'!L96/0.5</f>
        <v>9855.9258677603902</v>
      </c>
      <c r="M96" s="300">
        <f>$B96*'TC2'!M96/0.5</f>
        <v>14185.788408591166</v>
      </c>
      <c r="N96" s="300">
        <f>$B96*'TC2'!N96/0.5</f>
        <v>2789.9544970309403</v>
      </c>
      <c r="O96" s="301">
        <f>$B96*'TC2'!O96/0.4</f>
        <v>61447.50474638147</v>
      </c>
      <c r="P96" s="300">
        <f>$B96*'TC2'!P96/0.4</f>
        <v>47545.060213472803</v>
      </c>
      <c r="Q96" s="300">
        <f>$B96*'TC2'!Q96/0.4</f>
        <v>13902.444532908654</v>
      </c>
      <c r="R96" s="300">
        <f>$B96*'TC2'!R96/0.4</f>
        <v>2884.2498245919323</v>
      </c>
      <c r="S96" s="279">
        <f>$B96*'TC2'!S96/0.1</f>
        <v>210677.08547498903</v>
      </c>
      <c r="T96" s="258">
        <f>$B96*'TC2'!T96/0.1</f>
        <v>173830.35491460649</v>
      </c>
      <c r="U96" s="258">
        <f>$B96*'TC2'!U96/0.1</f>
        <v>36846.730560382515</v>
      </c>
      <c r="V96" s="306">
        <f>$B96*'TC2'!V96/0.1</f>
        <v>1762.6123968120862</v>
      </c>
      <c r="Y96" s="3"/>
    </row>
    <row r="97" spans="1:25">
      <c r="A97" s="148">
        <v>2000</v>
      </c>
      <c r="B97" s="256">
        <v>59567.917515791036</v>
      </c>
      <c r="C97" s="265">
        <f>$B97*'TC2'!C97</f>
        <v>59567.917515791036</v>
      </c>
      <c r="D97" s="256">
        <f>$B97*'TC2'!D97</f>
        <v>42861.360811105151</v>
      </c>
      <c r="E97" s="289">
        <f>$B97*'TC2'!E97</f>
        <v>16706.556704685892</v>
      </c>
      <c r="F97" s="289">
        <f>$B97*'TC2'!F97</f>
        <v>2799.8096871573039</v>
      </c>
      <c r="G97" s="267">
        <f>$B97*'TC2'!G97/0.9</f>
        <v>41725.184751692337</v>
      </c>
      <c r="H97" s="823">
        <f>$B97*'TC2'!H97/0.9</f>
        <v>27416.995453349042</v>
      </c>
      <c r="I97" s="822">
        <f>$B97*'TC2'!I97/0.9</f>
        <v>14308.189298343297</v>
      </c>
      <c r="J97" s="822">
        <f>$B97*'TC2'!J97/0.9</f>
        <v>2916.7348974490137</v>
      </c>
      <c r="K97" s="290">
        <f>$B97*'TC2'!K97/0.5</f>
        <v>24543.92418184636</v>
      </c>
      <c r="L97" s="289">
        <f>$B97*'TC2'!L97/0.5</f>
        <v>10176.847838496418</v>
      </c>
      <c r="M97" s="289">
        <f>$B97*'TC2'!M97/0.5</f>
        <v>14367.076343349941</v>
      </c>
      <c r="N97" s="289">
        <f>$B97*'TC2'!N97/0.5</f>
        <v>2863.8728147975344</v>
      </c>
      <c r="O97" s="290">
        <f>$B97*'TC2'!O97/0.4</f>
        <v>63201.760463999803</v>
      </c>
      <c r="P97" s="289">
        <f>$B97*'TC2'!P97/0.4</f>
        <v>48967.179971914818</v>
      </c>
      <c r="Q97" s="289">
        <f>$B97*'TC2'!Q97/0.4</f>
        <v>14234.580492084991</v>
      </c>
      <c r="R97" s="289">
        <f>$B97*'TC2'!R97/0.4</f>
        <v>2982.8125007633626</v>
      </c>
      <c r="S97" s="267">
        <f>$B97*'TC2'!S97/0.1</f>
        <v>220152.51239267935</v>
      </c>
      <c r="T97" s="256">
        <f>$B97*'TC2'!T97/0.1</f>
        <v>181860.64903091008</v>
      </c>
      <c r="U97" s="256">
        <f>$B97*'TC2'!U97/0.1</f>
        <v>38291.863361769232</v>
      </c>
      <c r="V97" s="291">
        <f>$B97*'TC2'!V97/0.1</f>
        <v>1747.4827945319146</v>
      </c>
      <c r="Y97" s="3"/>
    </row>
    <row r="98" spans="1:25">
      <c r="A98" s="148">
        <v>2001</v>
      </c>
      <c r="B98" s="256">
        <v>59293.118756433178</v>
      </c>
      <c r="C98" s="265">
        <f>$B98*'TC2'!C98</f>
        <v>59293.118756433178</v>
      </c>
      <c r="D98" s="256">
        <f>$B98*'TC2'!D98</f>
        <v>41858.054648626923</v>
      </c>
      <c r="E98" s="289">
        <f>$B98*'TC2'!E98</f>
        <v>17435.064107806251</v>
      </c>
      <c r="F98" s="289">
        <f>$B98*'TC2'!F98</f>
        <v>3033.8974315872306</v>
      </c>
      <c r="G98" s="267">
        <f>$B98*'TC2'!G98/0.9</f>
        <v>41813.136454667962</v>
      </c>
      <c r="H98" s="823">
        <f>$B98*'TC2'!H98/0.9</f>
        <v>26868.366325671555</v>
      </c>
      <c r="I98" s="822">
        <f>$B98*'TC2'!I98/0.9</f>
        <v>14944.770128996404</v>
      </c>
      <c r="J98" s="822">
        <f>$B98*'TC2'!J98/0.9</f>
        <v>3138.5027249363898</v>
      </c>
      <c r="K98" s="290">
        <f>$B98*'TC2'!K98/0.5</f>
        <v>24603.963139943713</v>
      </c>
      <c r="L98" s="289">
        <f>$B98*'TC2'!L98/0.5</f>
        <v>9577.0166042330875</v>
      </c>
      <c r="M98" s="289">
        <f>$B98*'TC2'!M98/0.5</f>
        <v>15026.946535710622</v>
      </c>
      <c r="N98" s="289">
        <f>$B98*'TC2'!N98/0.5</f>
        <v>3048.1016440032931</v>
      </c>
      <c r="O98" s="290">
        <f>$B98*'TC2'!O98/0.4</f>
        <v>63324.603098073254</v>
      </c>
      <c r="P98" s="289">
        <f>$B98*'TC2'!P98/0.4</f>
        <v>48482.553477469635</v>
      </c>
      <c r="Q98" s="289">
        <f>$B98*'TC2'!Q98/0.4</f>
        <v>14842.049620603631</v>
      </c>
      <c r="R98" s="289">
        <f>$B98*'TC2'!R98/0.4</f>
        <v>3251.5040761027612</v>
      </c>
      <c r="S98" s="267">
        <f>$B98*'TC2'!S98/0.1</f>
        <v>216612.95947232016</v>
      </c>
      <c r="T98" s="256">
        <f>$B98*'TC2'!T98/0.1</f>
        <v>176765.24955522525</v>
      </c>
      <c r="U98" s="256">
        <f>$B98*'TC2'!U98/0.1</f>
        <v>39847.709917094893</v>
      </c>
      <c r="V98" s="291">
        <f>$B98*'TC2'!V98/0.1</f>
        <v>2092.449791444797</v>
      </c>
      <c r="Y98" s="3"/>
    </row>
    <row r="99" spans="1:25">
      <c r="A99" s="148">
        <v>2002</v>
      </c>
      <c r="B99" s="256">
        <v>59153.700652360392</v>
      </c>
      <c r="C99" s="265">
        <f>$B99*'TC2'!C99</f>
        <v>59153.700652360392</v>
      </c>
      <c r="D99" s="256">
        <f>$B99*'TC2'!D99</f>
        <v>40900.522625387144</v>
      </c>
      <c r="E99" s="289">
        <f>$B99*'TC2'!E99</f>
        <v>18253.178026973248</v>
      </c>
      <c r="F99" s="289">
        <f>$B99*'TC2'!F99</f>
        <v>3192.3469865480947</v>
      </c>
      <c r="G99" s="267">
        <f>$B99*'TC2'!G99/0.9</f>
        <v>41537.378099970076</v>
      </c>
      <c r="H99" s="823">
        <f>$B99*'TC2'!H99/0.9</f>
        <v>25892.605976917806</v>
      </c>
      <c r="I99" s="822">
        <f>$B99*'TC2'!I99/0.9</f>
        <v>15644.772123052264</v>
      </c>
      <c r="J99" s="822">
        <f>$B99*'TC2'!J99/0.9</f>
        <v>3305.4839436354468</v>
      </c>
      <c r="K99" s="290">
        <f>$B99*'TC2'!K99/0.5</f>
        <v>24292.278995062632</v>
      </c>
      <c r="L99" s="289">
        <f>$B99*'TC2'!L99/0.5</f>
        <v>8549.679140460843</v>
      </c>
      <c r="M99" s="289">
        <f>$B99*'TC2'!M99/0.5</f>
        <v>15742.599854601787</v>
      </c>
      <c r="N99" s="289">
        <f>$B99*'TC2'!N99/0.5</f>
        <v>3189.1876740444195</v>
      </c>
      <c r="O99" s="290">
        <f>$B99*'TC2'!O99/0.4</f>
        <v>63093.751981104375</v>
      </c>
      <c r="P99" s="289">
        <f>$B99*'TC2'!P99/0.4</f>
        <v>47571.264522489008</v>
      </c>
      <c r="Q99" s="289">
        <f>$B99*'TC2'!Q99/0.4</f>
        <v>15522.487458615362</v>
      </c>
      <c r="R99" s="289">
        <f>$B99*'TC2'!R99/0.4</f>
        <v>3450.8542806242313</v>
      </c>
      <c r="S99" s="267">
        <f>$B99*'TC2'!S99/0.1</f>
        <v>217700.60362387323</v>
      </c>
      <c r="T99" s="256">
        <f>$B99*'TC2'!T99/0.1</f>
        <v>175971.77246161114</v>
      </c>
      <c r="U99" s="256">
        <f>$B99*'TC2'!U99/0.1</f>
        <v>41728.831162262075</v>
      </c>
      <c r="V99" s="291">
        <f>$B99*'TC2'!V99/0.1</f>
        <v>2174.1143727619278</v>
      </c>
      <c r="Y99" s="3"/>
    </row>
    <row r="100" spans="1:25">
      <c r="A100" s="148">
        <v>2003</v>
      </c>
      <c r="B100" s="256">
        <v>59800.943541992448</v>
      </c>
      <c r="C100" s="265">
        <f>$B100*'TC2'!C100</f>
        <v>59800.943541992448</v>
      </c>
      <c r="D100" s="256">
        <f>$B100*'TC2'!D100</f>
        <v>41086.201451309375</v>
      </c>
      <c r="E100" s="289">
        <f>$B100*'TC2'!E100</f>
        <v>18714.742090683067</v>
      </c>
      <c r="F100" s="289">
        <f>$B100*'TC2'!F100</f>
        <v>3281.4159332202671</v>
      </c>
      <c r="G100" s="267">
        <f>$B100*'TC2'!G100/0.9</f>
        <v>41874.155429996761</v>
      </c>
      <c r="H100" s="823">
        <f>$B100*'TC2'!H100/0.9</f>
        <v>25883.450609192711</v>
      </c>
      <c r="I100" s="822">
        <f>$B100*'TC2'!I100/0.9</f>
        <v>15990.704820804041</v>
      </c>
      <c r="J100" s="822">
        <f>$B100*'TC2'!J100/0.9</f>
        <v>3398.4264035030974</v>
      </c>
      <c r="K100" s="290">
        <f>$B100*'TC2'!K100/0.5</f>
        <v>24202.192819294429</v>
      </c>
      <c r="L100" s="289">
        <f>$B100*'TC2'!L100/0.5</f>
        <v>8202.1951080785548</v>
      </c>
      <c r="M100" s="289">
        <f>$B100*'TC2'!M100/0.5</f>
        <v>15999.997711215867</v>
      </c>
      <c r="N100" s="289">
        <f>$B100*'TC2'!N100/0.5</f>
        <v>3309.132577274504</v>
      </c>
      <c r="O100" s="290">
        <f>$B100*'TC2'!O100/0.4</f>
        <v>63964.10869337467</v>
      </c>
      <c r="P100" s="289">
        <f>$B100*'TC2'!P100/0.4</f>
        <v>47985.019985585408</v>
      </c>
      <c r="Q100" s="289">
        <f>$B100*'TC2'!Q100/0.4</f>
        <v>15979.08870778926</v>
      </c>
      <c r="R100" s="289">
        <f>$B100*'TC2'!R100/0.4</f>
        <v>3510.0436862888391</v>
      </c>
      <c r="S100" s="267">
        <f>$B100*'TC2'!S100/0.1</f>
        <v>221142.03654995366</v>
      </c>
      <c r="T100" s="256">
        <f>$B100*'TC2'!T100/0.1</f>
        <v>177910.95903035931</v>
      </c>
      <c r="U100" s="256">
        <f>$B100*'TC2'!U100/0.1</f>
        <v>43231.077519594292</v>
      </c>
      <c r="V100" s="291">
        <f>$B100*'TC2'!V100/0.1</f>
        <v>2228.3217006747946</v>
      </c>
      <c r="Y100" s="3"/>
    </row>
    <row r="101" spans="1:25">
      <c r="A101" s="148">
        <v>2004</v>
      </c>
      <c r="B101" s="256">
        <v>61473.178389259025</v>
      </c>
      <c r="C101" s="265">
        <f>$B101*'TC2'!C101</f>
        <v>61473.178389259025</v>
      </c>
      <c r="D101" s="256">
        <f>$B101*'TC2'!D101</f>
        <v>42319.155903098035</v>
      </c>
      <c r="E101" s="289">
        <f>$B101*'TC2'!E101</f>
        <v>19154.02248616099</v>
      </c>
      <c r="F101" s="289">
        <f>$B101*'TC2'!F101</f>
        <v>3465.7937699920399</v>
      </c>
      <c r="G101" s="267">
        <f>$B101*'TC2'!G101/0.9</f>
        <v>42633.628363823482</v>
      </c>
      <c r="H101" s="823">
        <f>$B101*'TC2'!H101/0.9</f>
        <v>26365.285385453983</v>
      </c>
      <c r="I101" s="822">
        <f>$B101*'TC2'!I101/0.9</f>
        <v>16268.342978369501</v>
      </c>
      <c r="J101" s="822">
        <f>$B101*'TC2'!J101/0.9</f>
        <v>3588.2365967281244</v>
      </c>
      <c r="K101" s="290">
        <f>$B101*'TC2'!K101/0.5</f>
        <v>24662.558957464869</v>
      </c>
      <c r="L101" s="289">
        <f>$B101*'TC2'!L101/0.5</f>
        <v>8525.295290844484</v>
      </c>
      <c r="M101" s="289">
        <f>$B101*'TC2'!M101/0.5</f>
        <v>16137.263666620391</v>
      </c>
      <c r="N101" s="289">
        <f>$B101*'TC2'!N101/0.5</f>
        <v>3467.884640349952</v>
      </c>
      <c r="O101" s="290">
        <f>$B101*'TC2'!O101/0.4</f>
        <v>65097.465121771755</v>
      </c>
      <c r="P101" s="289">
        <f>$B101*'TC2'!P101/0.4</f>
        <v>48665.273003715854</v>
      </c>
      <c r="Q101" s="289">
        <f>$B101*'TC2'!Q101/0.4</f>
        <v>16432.192118055889</v>
      </c>
      <c r="R101" s="289">
        <f>$B101*'TC2'!R101/0.4</f>
        <v>3738.6765422008402</v>
      </c>
      <c r="S101" s="267">
        <f>$B101*'TC2'!S101/0.1</f>
        <v>231029.12861817886</v>
      </c>
      <c r="T101" s="256">
        <f>$B101*'TC2'!T101/0.1</f>
        <v>185903.99056189452</v>
      </c>
      <c r="U101" s="256">
        <f>$B101*'TC2'!U101/0.1</f>
        <v>45125.138056284362</v>
      </c>
      <c r="V101" s="291">
        <f>$B101*'TC2'!V101/0.1</f>
        <v>2363.8083293672789</v>
      </c>
      <c r="Y101" s="3"/>
    </row>
    <row r="102" spans="1:25">
      <c r="A102" s="148">
        <v>2005</v>
      </c>
      <c r="B102" s="256">
        <v>62893.467943616852</v>
      </c>
      <c r="C102" s="265">
        <f>$B102*'TC2'!C102</f>
        <v>62893.467943616852</v>
      </c>
      <c r="D102" s="256">
        <f>$B102*'TC2'!D102</f>
        <v>43404.754627145099</v>
      </c>
      <c r="E102" s="289">
        <f>$B102*'TC2'!E102</f>
        <v>19488.713316471752</v>
      </c>
      <c r="F102" s="289">
        <f>$B102*'TC2'!F102</f>
        <v>3562.4289029075735</v>
      </c>
      <c r="G102" s="267">
        <f>$B102*'TC2'!G102/0.9</f>
        <v>43285.142157190043</v>
      </c>
      <c r="H102" s="823">
        <f>$B102*'TC2'!H102/0.9</f>
        <v>26793.052645132018</v>
      </c>
      <c r="I102" s="822">
        <f>$B102*'TC2'!I102/0.9</f>
        <v>16492.089512058017</v>
      </c>
      <c r="J102" s="822">
        <f>$B102*'TC2'!J102/0.9</f>
        <v>3683.96033496891</v>
      </c>
      <c r="K102" s="290">
        <f>$B102*'TC2'!K102/0.5</f>
        <v>25110.593870126897</v>
      </c>
      <c r="L102" s="289">
        <f>$B102*'TC2'!L102/0.5</f>
        <v>8817.4091692083548</v>
      </c>
      <c r="M102" s="289">
        <f>$B102*'TC2'!M102/0.5</f>
        <v>16293.184700918549</v>
      </c>
      <c r="N102" s="289">
        <f>$B102*'TC2'!N102/0.5</f>
        <v>3495.2068674780635</v>
      </c>
      <c r="O102" s="290">
        <f>$B102*'TC2'!O102/0.4</f>
        <v>66003.327516018966</v>
      </c>
      <c r="P102" s="289">
        <f>$B102*'TC2'!P102/0.4</f>
        <v>49262.606990036598</v>
      </c>
      <c r="Q102" s="289">
        <f>$B102*'TC2'!Q102/0.4</f>
        <v>16740.720525982353</v>
      </c>
      <c r="R102" s="289">
        <f>$B102*'TC2'!R102/0.4</f>
        <v>3919.9021693324676</v>
      </c>
      <c r="S102" s="267">
        <f>$B102*'TC2'!S102/0.1</f>
        <v>239368.40002145813</v>
      </c>
      <c r="T102" s="256">
        <f>$B102*'TC2'!T102/0.1</f>
        <v>192910.07246526281</v>
      </c>
      <c r="U102" s="256">
        <f>$B102*'TC2'!U102/0.1</f>
        <v>46458.327556195349</v>
      </c>
      <c r="V102" s="291">
        <f>$B102*'TC2'!V102/0.1</f>
        <v>2468.6460143555496</v>
      </c>
      <c r="Y102" s="3"/>
    </row>
    <row r="103" spans="1:25">
      <c r="A103" s="148">
        <v>2006</v>
      </c>
      <c r="B103" s="256">
        <v>64469.024693628206</v>
      </c>
      <c r="C103" s="265">
        <f>$B103*'TC2'!C103</f>
        <v>64469.024693628206</v>
      </c>
      <c r="D103" s="256">
        <f>$B103*'TC2'!D103</f>
        <v>44621.708001428851</v>
      </c>
      <c r="E103" s="289">
        <f>$B103*'TC2'!E103</f>
        <v>19847.316692199358</v>
      </c>
      <c r="F103" s="289">
        <f>$B103*'TC2'!F103</f>
        <v>3750.4414261413672</v>
      </c>
      <c r="G103" s="267">
        <f>$B103*'TC2'!G103/0.9</f>
        <v>43868.90012853541</v>
      </c>
      <c r="H103" s="823">
        <f>$B103*'TC2'!H103/0.9</f>
        <v>27162.943093790123</v>
      </c>
      <c r="I103" s="822">
        <f>$B103*'TC2'!I103/0.9</f>
        <v>16705.957034745286</v>
      </c>
      <c r="J103" s="822">
        <f>$B103*'TC2'!J103/0.9</f>
        <v>3862.6314449609554</v>
      </c>
      <c r="K103" s="290">
        <f>$B103*'TC2'!K103/0.5</f>
        <v>25409.783295759411</v>
      </c>
      <c r="L103" s="289">
        <f>$B103*'TC2'!L103/0.5</f>
        <v>8978.8305122337351</v>
      </c>
      <c r="M103" s="289">
        <f>$B103*'TC2'!M103/0.5</f>
        <v>16430.952783525678</v>
      </c>
      <c r="N103" s="289">
        <f>$B103*'TC2'!N103/0.5</f>
        <v>3607.6497316249925</v>
      </c>
      <c r="O103" s="290">
        <f>$B103*'TC2'!O103/0.4</f>
        <v>66942.796169505411</v>
      </c>
      <c r="P103" s="289">
        <f>$B103*'TC2'!P103/0.4</f>
        <v>49893.083820735606</v>
      </c>
      <c r="Q103" s="289">
        <f>$B103*'TC2'!Q103/0.4</f>
        <v>17049.71234876979</v>
      </c>
      <c r="R103" s="289">
        <f>$B103*'TC2'!R103/0.4</f>
        <v>4181.3585866309104</v>
      </c>
      <c r="S103" s="267">
        <f>$B103*'TC2'!S103/0.1</f>
        <v>249870.14577946338</v>
      </c>
      <c r="T103" s="256">
        <f>$B103*'TC2'!T103/0.1</f>
        <v>201750.59217017735</v>
      </c>
      <c r="U103" s="256">
        <f>$B103*'TC2'!U103/0.1</f>
        <v>48119.553609285998</v>
      </c>
      <c r="V103" s="291">
        <f>$B103*'TC2'!V103/0.1</f>
        <v>2740.7312567650729</v>
      </c>
      <c r="Y103" s="3"/>
    </row>
    <row r="104" spans="1:25">
      <c r="A104" s="148">
        <v>2007</v>
      </c>
      <c r="B104" s="256">
        <v>63647.347355720463</v>
      </c>
      <c r="C104" s="265">
        <f>$B104*'TC2'!C104</f>
        <v>63647.347355720463</v>
      </c>
      <c r="D104" s="256">
        <f>$B104*'TC2'!D104</f>
        <v>43393.692714659861</v>
      </c>
      <c r="E104" s="289">
        <f>$B104*'TC2'!E104</f>
        <v>20253.654641060606</v>
      </c>
      <c r="F104" s="289">
        <f>$B104*'TC2'!F104</f>
        <v>3891.1980092967174</v>
      </c>
      <c r="G104" s="267">
        <f>$B104*'TC2'!G104/0.9</f>
        <v>43688.182227342251</v>
      </c>
      <c r="H104" s="823">
        <f>$B104*'TC2'!H104/0.9</f>
        <v>26567.504906422786</v>
      </c>
      <c r="I104" s="822">
        <f>$B104*'TC2'!I104/0.9</f>
        <v>17120.677320919469</v>
      </c>
      <c r="J104" s="822">
        <f>$B104*'TC2'!J104/0.9</f>
        <v>3991.6018542679972</v>
      </c>
      <c r="K104" s="290">
        <f>$B104*'TC2'!K104/0.5</f>
        <v>25492.025880234127</v>
      </c>
      <c r="L104" s="289">
        <f>$B104*'TC2'!L104/0.5</f>
        <v>8737.1065729948568</v>
      </c>
      <c r="M104" s="289">
        <f>$B104*'TC2'!M104/0.5</f>
        <v>16754.919307239277</v>
      </c>
      <c r="N104" s="289">
        <f>$B104*'TC2'!N104/0.5</f>
        <v>3605.2767742739511</v>
      </c>
      <c r="O104" s="290">
        <f>$B104*'TC2'!O104/0.4</f>
        <v>66433.377661227394</v>
      </c>
      <c r="P104" s="289">
        <f>$B104*'TC2'!P104/0.4</f>
        <v>48855.502823207695</v>
      </c>
      <c r="Q104" s="289">
        <f>$B104*'TC2'!Q104/0.4</f>
        <v>17577.87483801971</v>
      </c>
      <c r="R104" s="289">
        <f>$B104*'TC2'!R104/0.4</f>
        <v>4474.5082042605554</v>
      </c>
      <c r="S104" s="267">
        <f>$B104*'TC2'!S104/0.1</f>
        <v>243279.83351112437</v>
      </c>
      <c r="T104" s="256">
        <f>$B104*'TC2'!T104/0.1</f>
        <v>194829.38298879351</v>
      </c>
      <c r="U104" s="256">
        <f>$B104*'TC2'!U104/0.1</f>
        <v>48450.450522330837</v>
      </c>
      <c r="V104" s="291">
        <f>$B104*'TC2'!V104/0.1</f>
        <v>2987.5634045551974</v>
      </c>
      <c r="Y104" s="3"/>
    </row>
    <row r="105" spans="1:25">
      <c r="A105" s="148">
        <v>2008</v>
      </c>
      <c r="B105" s="256">
        <v>62234.06058653642</v>
      </c>
      <c r="C105" s="265">
        <f>$B105*'TC2'!C105</f>
        <v>62234.06058653642</v>
      </c>
      <c r="D105" s="256">
        <f>$B105*'TC2'!D105</f>
        <v>40678.792474544891</v>
      </c>
      <c r="E105" s="289">
        <f>$B105*'TC2'!E105</f>
        <v>21555.268111991525</v>
      </c>
      <c r="F105" s="289">
        <f>$B105*'TC2'!F105</f>
        <v>4012.5652442675682</v>
      </c>
      <c r="G105" s="267">
        <f>$B105*'TC2'!G105/0.9</f>
        <v>43013.32216704746</v>
      </c>
      <c r="H105" s="823">
        <f>$B105*'TC2'!H105/0.9</f>
        <v>24636.667694359407</v>
      </c>
      <c r="I105" s="822">
        <f>$B105*'TC2'!I105/0.9</f>
        <v>18376.654472688049</v>
      </c>
      <c r="J105" s="822">
        <f>$B105*'TC2'!J105/0.9</f>
        <v>4094.1457885299378</v>
      </c>
      <c r="K105" s="290">
        <f>$B105*'TC2'!K105/0.5</f>
        <v>25395.539533089526</v>
      </c>
      <c r="L105" s="289">
        <f>$B105*'TC2'!L105/0.5</f>
        <v>7535.2854060351556</v>
      </c>
      <c r="M105" s="289">
        <f>$B105*'TC2'!M105/0.5</f>
        <v>17860.254127054366</v>
      </c>
      <c r="N105" s="289">
        <f>$B105*'TC2'!N105/0.5</f>
        <v>3517.1441139369986</v>
      </c>
      <c r="O105" s="290">
        <f>$B105*'TC2'!O105/0.4</f>
        <v>65035.550459494865</v>
      </c>
      <c r="P105" s="289">
        <f>$B105*'TC2'!P105/0.4</f>
        <v>46013.395554764727</v>
      </c>
      <c r="Q105" s="289">
        <f>$B105*'TC2'!Q105/0.4</f>
        <v>19022.154904730149</v>
      </c>
      <c r="R105" s="289">
        <f>$B105*'TC2'!R105/0.4</f>
        <v>4815.3978817711122</v>
      </c>
      <c r="S105" s="267">
        <f>$B105*'TC2'!S105/0.1</f>
        <v>235220.70636193707</v>
      </c>
      <c r="T105" s="256">
        <f>$B105*'TC2'!T105/0.1</f>
        <v>185057.91549621421</v>
      </c>
      <c r="U105" s="256">
        <f>$B105*'TC2'!U105/0.1</f>
        <v>50162.79086572284</v>
      </c>
      <c r="V105" s="291">
        <f>$B105*'TC2'!V105/0.1</f>
        <v>3278.3403459062392</v>
      </c>
      <c r="Y105" s="3"/>
    </row>
    <row r="106" spans="1:25">
      <c r="A106" s="152">
        <v>2009</v>
      </c>
      <c r="B106" s="258">
        <v>59392.202149546567</v>
      </c>
      <c r="C106" s="277">
        <f>$B106*'TC2'!C106</f>
        <v>59392.202149546567</v>
      </c>
      <c r="D106" s="258">
        <f>$B106*'TC2'!D106</f>
        <v>37021.024490297736</v>
      </c>
      <c r="E106" s="300">
        <f>$B106*'TC2'!E106</f>
        <v>22371.177659248828</v>
      </c>
      <c r="F106" s="300">
        <f>$B106*'TC2'!F106</f>
        <v>4231.1802373626888</v>
      </c>
      <c r="G106" s="279">
        <f>$B106*'TC2'!G106/0.9</f>
        <v>41145.382760453009</v>
      </c>
      <c r="H106" s="825">
        <f>$B106*'TC2'!H106/0.9</f>
        <v>21964.338066999535</v>
      </c>
      <c r="I106" s="824">
        <f>$B106*'TC2'!I106/0.9</f>
        <v>19181.04469345347</v>
      </c>
      <c r="J106" s="824">
        <f>$B106*'TC2'!J106/0.9</f>
        <v>4298.7382802684169</v>
      </c>
      <c r="K106" s="301">
        <f>$B106*'TC2'!K106/0.5</f>
        <v>23523.70335718248</v>
      </c>
      <c r="L106" s="300">
        <f>$B106*'TC2'!L106/0.5</f>
        <v>4541.7625870375396</v>
      </c>
      <c r="M106" s="300">
        <f>$B106*'TC2'!M106/0.5</f>
        <v>18981.940770144935</v>
      </c>
      <c r="N106" s="300">
        <f>$B106*'TC2'!N106/0.5</f>
        <v>3625.8504393008334</v>
      </c>
      <c r="O106" s="301">
        <f>$B106*'TC2'!O106/0.4</f>
        <v>63172.482014541172</v>
      </c>
      <c r="P106" s="300">
        <f>$B106*'TC2'!P106/0.4</f>
        <v>43742.557416952026</v>
      </c>
      <c r="Q106" s="300">
        <f>$B106*'TC2'!Q106/0.4</f>
        <v>19429.924597589132</v>
      </c>
      <c r="R106" s="300">
        <f>$B106*'TC2'!R106/0.4</f>
        <v>5139.8480814778959</v>
      </c>
      <c r="S106" s="279">
        <f>$B106*'TC2'!S106/0.1</f>
        <v>223613.57665138858</v>
      </c>
      <c r="T106" s="300">
        <f>$B106*'TC2'!T106/0.1</f>
        <v>172531.20229998152</v>
      </c>
      <c r="U106" s="300">
        <f>$B106*'TC2'!U106/0.1</f>
        <v>51082.374351407052</v>
      </c>
      <c r="V106" s="307">
        <f>$B106*'TC2'!V106/0.1</f>
        <v>3623.1578512111332</v>
      </c>
      <c r="Y106" s="3"/>
    </row>
    <row r="107" spans="1:25">
      <c r="A107" s="148">
        <v>2010</v>
      </c>
      <c r="B107" s="256">
        <v>60749.215976892476</v>
      </c>
      <c r="C107" s="265">
        <f>$B107*'TC2'!C107</f>
        <v>60749.215976892476</v>
      </c>
      <c r="D107" s="256">
        <f>$B107*'TC2'!D107</f>
        <v>37760.440597717112</v>
      </c>
      <c r="E107" s="289">
        <f>$B107*'TC2'!E107</f>
        <v>22988.775379175368</v>
      </c>
      <c r="F107" s="289">
        <f>$B107*'TC2'!F107</f>
        <v>4341.661882626544</v>
      </c>
      <c r="G107" s="267">
        <f>$B107*'TC2'!G107/0.9</f>
        <v>41521.208338121025</v>
      </c>
      <c r="H107" s="823">
        <f>$B107*'TC2'!H107/0.9</f>
        <v>21803.744417439237</v>
      </c>
      <c r="I107" s="822">
        <f>$B107*'TC2'!I107/0.9</f>
        <v>19717.463920681792</v>
      </c>
      <c r="J107" s="822">
        <f>$B107*'TC2'!J107/0.9</f>
        <v>4402.9502334992339</v>
      </c>
      <c r="K107" s="290">
        <f>$B107*'TC2'!K107/0.5</f>
        <v>24059.696583377572</v>
      </c>
      <c r="L107" s="289">
        <f>$B107*'TC2'!L107/0.5</f>
        <v>4517.0366513718</v>
      </c>
      <c r="M107" s="289">
        <f>$B107*'TC2'!M107/0.5</f>
        <v>19542.659932005776</v>
      </c>
      <c r="N107" s="289">
        <f>$B107*'TC2'!N107/0.5</f>
        <v>3644.2742892622664</v>
      </c>
      <c r="O107" s="290">
        <f>$B107*'TC2'!O107/0.4</f>
        <v>63348.09803155034</v>
      </c>
      <c r="P107" s="289">
        <f>$B107*'TC2'!P107/0.4</f>
        <v>43412.12912502353</v>
      </c>
      <c r="Q107" s="289">
        <f>$B107*'TC2'!Q107/0.4</f>
        <v>19935.968906526803</v>
      </c>
      <c r="R107" s="289">
        <f>$B107*'TC2'!R107/0.4</f>
        <v>5351.295163795442</v>
      </c>
      <c r="S107" s="267">
        <f>$B107*'TC2'!S107/0.1</f>
        <v>233801.28472583549</v>
      </c>
      <c r="T107" s="289">
        <f>$B107*'TC2'!T107/0.1</f>
        <v>181370.70622021792</v>
      </c>
      <c r="U107" s="289">
        <f>$B107*'TC2'!U107/0.1</f>
        <v>52430.578505617559</v>
      </c>
      <c r="V107" s="308">
        <f>$B107*'TC2'!V107/0.1</f>
        <v>3790.0667247723345</v>
      </c>
      <c r="Y107" s="3"/>
    </row>
    <row r="108" spans="1:25">
      <c r="A108" s="148">
        <v>2011</v>
      </c>
      <c r="B108" s="256">
        <v>61728.140522400638</v>
      </c>
      <c r="C108" s="265">
        <f>$B108*'TC2'!C108</f>
        <v>61728.140522400638</v>
      </c>
      <c r="D108" s="256">
        <f>$B108*'TC2'!D108</f>
        <v>39265.457975434743</v>
      </c>
      <c r="E108" s="289">
        <f>$B108*'TC2'!E108</f>
        <v>22462.682546965894</v>
      </c>
      <c r="F108" s="289">
        <f>$B108*'TC2'!F108</f>
        <v>4353.8351660960761</v>
      </c>
      <c r="G108" s="267">
        <f>$B108*'TC2'!G108/0.9</f>
        <v>42042.208115605586</v>
      </c>
      <c r="H108" s="823">
        <f>$B108*'TC2'!H108/0.9</f>
        <v>22794.972719154568</v>
      </c>
      <c r="I108" s="822">
        <f>$B108*'TC2'!I108/0.9</f>
        <v>19247.235396451015</v>
      </c>
      <c r="J108" s="822">
        <f>$B108*'TC2'!J108/0.9</f>
        <v>4417.2187070968048</v>
      </c>
      <c r="K108" s="290">
        <f>$B108*'TC2'!K108/0.5</f>
        <v>24088.978040405349</v>
      </c>
      <c r="L108" s="289">
        <f>$B108*'TC2'!L108/0.5</f>
        <v>5024.7645755319663</v>
      </c>
      <c r="M108" s="289">
        <f>$B108*'TC2'!M108/0.5</f>
        <v>19064.213464873385</v>
      </c>
      <c r="N108" s="289">
        <f>$B108*'TC2'!N108/0.5</f>
        <v>3681.7497165459404</v>
      </c>
      <c r="O108" s="290">
        <f>$B108*'TC2'!O108/0.4</f>
        <v>64483.745709605872</v>
      </c>
      <c r="P108" s="289">
        <f>$B108*'TC2'!P108/0.4</f>
        <v>45007.732898682814</v>
      </c>
      <c r="Q108" s="289">
        <f>$B108*'TC2'!Q108/0.4</f>
        <v>19476.012810923057</v>
      </c>
      <c r="R108" s="289">
        <f>$B108*'TC2'!R108/0.4</f>
        <v>5336.5549452853857</v>
      </c>
      <c r="S108" s="267">
        <f>$B108*'TC2'!S108/0.1</f>
        <v>238901.53218355612</v>
      </c>
      <c r="T108" s="289">
        <f>$B108*'TC2'!T108/0.1</f>
        <v>187499.82528195632</v>
      </c>
      <c r="U108" s="289">
        <f>$B108*'TC2'!U108/0.1</f>
        <v>51401.706901599791</v>
      </c>
      <c r="V108" s="308">
        <f>$B108*'TC2'!V108/0.1</f>
        <v>3783.3832970895119</v>
      </c>
      <c r="Y108" s="3"/>
    </row>
    <row r="109" spans="1:25">
      <c r="A109" s="148">
        <v>2012</v>
      </c>
      <c r="B109" s="256">
        <v>63196.420055234135</v>
      </c>
      <c r="C109" s="265">
        <f>$B109*'TC2'!C109</f>
        <v>63196.420055234135</v>
      </c>
      <c r="D109" s="256">
        <f>$B109*'TC2'!D109</f>
        <v>41236.996166590769</v>
      </c>
      <c r="E109" s="289">
        <f>$B109*'TC2'!E109</f>
        <v>21959.423888643374</v>
      </c>
      <c r="F109" s="289">
        <f>$B109*'TC2'!F109</f>
        <v>4375.8842150688097</v>
      </c>
      <c r="G109" s="267">
        <f>$B109*'TC2'!G109/0.9</f>
        <v>42260.396558079017</v>
      </c>
      <c r="H109" s="823">
        <f>$B109*'TC2'!H109/0.9</f>
        <v>23585.65270680904</v>
      </c>
      <c r="I109" s="822">
        <f>$B109*'TC2'!I109/0.9</f>
        <v>18674.743851269985</v>
      </c>
      <c r="J109" s="822">
        <f>$B109*'TC2'!J109/0.9</f>
        <v>4452.9050761805111</v>
      </c>
      <c r="K109" s="290">
        <f>$B109*'TC2'!K109/0.5</f>
        <v>23900.234064928231</v>
      </c>
      <c r="L109" s="289">
        <f>$B109*'TC2'!L109/0.5</f>
        <v>5337.8465287907366</v>
      </c>
      <c r="M109" s="289">
        <f>$B109*'TC2'!M109/0.5</f>
        <v>18562.387536137492</v>
      </c>
      <c r="N109" s="289">
        <f>$B109*'TC2'!N109/0.5</f>
        <v>3712.7926966942264</v>
      </c>
      <c r="O109" s="290">
        <f>$B109*'TC2'!O109/0.4</f>
        <v>65210.599674517493</v>
      </c>
      <c r="P109" s="289">
        <f>$B109*'TC2'!P109/0.4</f>
        <v>46395.410429331911</v>
      </c>
      <c r="Q109" s="289">
        <f>$B109*'TC2'!Q109/0.4</f>
        <v>18815.189245185589</v>
      </c>
      <c r="R109" s="289">
        <f>$B109*'TC2'!R109/0.4</f>
        <v>5378.0455505383661</v>
      </c>
      <c r="S109" s="267">
        <f>$B109*'TC2'!S109/0.1</f>
        <v>251620.63152963022</v>
      </c>
      <c r="T109" s="289">
        <f>$B109*'TC2'!T109/0.1</f>
        <v>200099.0873046263</v>
      </c>
      <c r="U109" s="289">
        <f>$B109*'TC2'!U109/0.1</f>
        <v>51521.544225003898</v>
      </c>
      <c r="V109" s="308">
        <f>$B109*'TC2'!V109/0.1</f>
        <v>3682.6964650634959</v>
      </c>
      <c r="Y109" s="3"/>
    </row>
    <row r="110" spans="1:25">
      <c r="A110" s="148">
        <v>2013</v>
      </c>
      <c r="B110" s="256">
        <v>63285.787565272702</v>
      </c>
      <c r="C110" s="265">
        <f>$B110*'TC2'!C110</f>
        <v>63285.787565272702</v>
      </c>
      <c r="D110" s="256">
        <f>$B110*'TC2'!D110</f>
        <v>41686.467888831168</v>
      </c>
      <c r="E110" s="289">
        <f>$B110*'TC2'!E110</f>
        <v>21599.31967644153</v>
      </c>
      <c r="F110" s="289">
        <f>$B110*'TC2'!F110</f>
        <v>4446.145509734496</v>
      </c>
      <c r="G110" s="267">
        <f>$B110*'TC2'!G110/0.9</f>
        <v>43066.408296336122</v>
      </c>
      <c r="H110" s="821">
        <f>$B110*'TC2'!H110/0.9</f>
        <v>24533.981937189328</v>
      </c>
      <c r="I110" s="821">
        <f>$B110*'TC2'!I110/0.9</f>
        <v>18532.426359146801</v>
      </c>
      <c r="J110" s="821">
        <f>$B110*'TC2'!J110/0.9</f>
        <v>4499.7866637530251</v>
      </c>
      <c r="K110" s="290">
        <f>$B110*'TC2'!K110/0.5</f>
        <v>24454.306308254967</v>
      </c>
      <c r="L110" s="289">
        <f>$B110*'TC2'!L110/0.5</f>
        <v>6134.5754956960964</v>
      </c>
      <c r="M110" s="289">
        <f>$B110*'TC2'!M110/0.5</f>
        <v>18319.730812558875</v>
      </c>
      <c r="N110" s="289">
        <f>$B110*'TC2'!N110/0.5</f>
        <v>3685.6895928213617</v>
      </c>
      <c r="O110" s="290">
        <f>$B110*'TC2'!O110/0.4</f>
        <v>66331.535781437575</v>
      </c>
      <c r="P110" s="289">
        <f>$B110*'TC2'!P110/0.4</f>
        <v>47533.239989055874</v>
      </c>
      <c r="Q110" s="289">
        <f>$B110*'TC2'!Q110/0.4</f>
        <v>18798.295792381698</v>
      </c>
      <c r="R110" s="289">
        <f>$B110*'TC2'!R110/0.4</f>
        <v>5517.4080024176055</v>
      </c>
      <c r="S110" s="267">
        <f>$B110*'TC2'!S110/0.1</f>
        <v>245260.20098570187</v>
      </c>
      <c r="T110" s="289">
        <f>$B110*'TC2'!T110/0.1</f>
        <v>196058.84145360775</v>
      </c>
      <c r="U110" s="289">
        <f>$B110*'TC2'!U110/0.1</f>
        <v>49201.359532094109</v>
      </c>
      <c r="V110" s="308">
        <f>$B110*'TC2'!V110/0.1</f>
        <v>3963.3751235677223</v>
      </c>
    </row>
    <row r="111" spans="1:25">
      <c r="A111" s="148">
        <v>2014</v>
      </c>
      <c r="B111" s="256">
        <v>64637.545590130838</v>
      </c>
      <c r="C111" s="265">
        <f>$B111*'TC2'!C111</f>
        <v>64637.545590130838</v>
      </c>
      <c r="D111" s="256">
        <f>$B111*'TC2'!D111</f>
        <v>43001.109431363395</v>
      </c>
      <c r="E111" s="289">
        <f>$B111*'TC2'!E111</f>
        <v>21636.436158767439</v>
      </c>
      <c r="F111" s="289">
        <f>$B111*'TC2'!F111</f>
        <v>4643.2042819325643</v>
      </c>
      <c r="G111" s="267">
        <f>$B111*'TC2'!G111/0.9</f>
        <v>43726.064752375445</v>
      </c>
      <c r="H111" s="821">
        <f>$B111*'TC2'!H111/0.9</f>
        <v>25154.120969931588</v>
      </c>
      <c r="I111" s="821">
        <f>$B111*'TC2'!I111/0.9</f>
        <v>18571.943782443857</v>
      </c>
      <c r="J111" s="821">
        <f>$B111*'TC2'!J111/0.9</f>
        <v>4706.0463083358818</v>
      </c>
      <c r="K111" s="290">
        <f>$B111*'TC2'!K111/0.5</f>
        <v>24927.209976086346</v>
      </c>
      <c r="L111" s="289">
        <f>$B111*'TC2'!L111/0.5</f>
        <v>6635.5052528089582</v>
      </c>
      <c r="M111" s="289">
        <f>$B111*'TC2'!M111/0.5</f>
        <v>18291.704723277388</v>
      </c>
      <c r="N111" s="289">
        <f>$B111*'TC2'!N111/0.5</f>
        <v>3805.6312065969323</v>
      </c>
      <c r="O111" s="290">
        <f>$B111*'TC2'!O111/0.4</f>
        <v>67224.633222736811</v>
      </c>
      <c r="P111" s="289">
        <f>$B111*'TC2'!P111/0.4</f>
        <v>48302.390616334873</v>
      </c>
      <c r="Q111" s="289">
        <f>$B111*'TC2'!Q111/0.4</f>
        <v>18922.242606401942</v>
      </c>
      <c r="R111" s="289">
        <f>$B111*'TC2'!R111/0.4</f>
        <v>5831.5651855095684</v>
      </c>
      <c r="S111" s="267">
        <f>$B111*'TC2'!S111/0.1</f>
        <v>252840.87312992933</v>
      </c>
      <c r="T111" s="289">
        <f>$B111*'TC2'!T111/0.1</f>
        <v>203624.00558424968</v>
      </c>
      <c r="U111" s="289">
        <f>$B111*'TC2'!U111/0.1</f>
        <v>49216.867545679648</v>
      </c>
      <c r="V111" s="308">
        <f>$B111*'TC2'!V111/0.1</f>
        <v>4077.6260443027045</v>
      </c>
    </row>
    <row r="112" spans="1:25">
      <c r="A112" s="148">
        <v>2015</v>
      </c>
      <c r="B112" s="249"/>
      <c r="C112" s="267"/>
      <c r="D112" s="256"/>
      <c r="E112" s="289"/>
      <c r="F112" s="289"/>
      <c r="G112" s="267"/>
      <c r="H112" s="256"/>
      <c r="I112" s="289"/>
      <c r="J112" s="289"/>
      <c r="K112" s="309"/>
      <c r="L112" s="289"/>
      <c r="M112" s="289"/>
      <c r="N112" s="289"/>
      <c r="O112" s="310"/>
      <c r="P112" s="289"/>
      <c r="Q112" s="289"/>
      <c r="R112" s="289"/>
      <c r="S112" s="267"/>
      <c r="T112" s="289"/>
      <c r="U112" s="289"/>
      <c r="V112" s="308"/>
    </row>
    <row r="113" spans="1:22">
      <c r="A113" s="148">
        <v>2016</v>
      </c>
      <c r="B113" s="249"/>
      <c r="C113" s="267"/>
      <c r="D113" s="256"/>
      <c r="E113" s="289"/>
      <c r="F113" s="289"/>
      <c r="G113" s="267"/>
      <c r="H113" s="256"/>
      <c r="I113" s="289"/>
      <c r="J113" s="289"/>
      <c r="K113" s="309"/>
      <c r="L113" s="289"/>
      <c r="M113" s="289"/>
      <c r="N113" s="289"/>
      <c r="O113" s="310"/>
      <c r="P113" s="289"/>
      <c r="Q113" s="1057"/>
      <c r="R113" s="289"/>
      <c r="S113" s="267"/>
      <c r="T113" s="289"/>
      <c r="U113" s="289"/>
      <c r="V113" s="308"/>
    </row>
    <row r="114" spans="1:22">
      <c r="A114" s="148">
        <v>2017</v>
      </c>
      <c r="B114" s="249"/>
      <c r="C114" s="267"/>
      <c r="D114" s="256"/>
      <c r="E114" s="289"/>
      <c r="F114" s="289"/>
      <c r="G114" s="267"/>
      <c r="H114" s="256"/>
      <c r="I114" s="289"/>
      <c r="J114" s="289"/>
      <c r="K114" s="309"/>
      <c r="L114" s="289"/>
      <c r="M114" s="289"/>
      <c r="N114" s="289"/>
      <c r="O114" s="310"/>
      <c r="P114" s="289"/>
      <c r="Q114" s="1222"/>
      <c r="R114" s="289"/>
      <c r="S114" s="267"/>
      <c r="T114" s="289"/>
      <c r="U114" s="289"/>
      <c r="V114" s="308"/>
    </row>
    <row r="115" spans="1:22">
      <c r="A115" s="148">
        <v>2018</v>
      </c>
      <c r="B115" s="249"/>
      <c r="C115" s="267"/>
      <c r="D115" s="256"/>
      <c r="E115" s="289"/>
      <c r="F115" s="289"/>
      <c r="G115" s="267"/>
      <c r="H115" s="256"/>
      <c r="I115" s="289"/>
      <c r="J115" s="289"/>
      <c r="K115" s="309"/>
      <c r="L115" s="289"/>
      <c r="M115" s="289"/>
      <c r="N115" s="289"/>
      <c r="O115" s="310"/>
      <c r="P115" s="289"/>
      <c r="Q115" s="289"/>
      <c r="R115" s="289"/>
      <c r="S115" s="267"/>
      <c r="T115" s="289"/>
      <c r="U115" s="289"/>
      <c r="V115" s="308"/>
    </row>
    <row r="116" spans="1:22">
      <c r="A116" s="148">
        <v>2019</v>
      </c>
      <c r="B116" s="249"/>
      <c r="C116" s="267"/>
      <c r="D116" s="256"/>
      <c r="E116" s="289"/>
      <c r="F116" s="289"/>
      <c r="G116" s="267"/>
      <c r="H116" s="256"/>
      <c r="I116" s="289"/>
      <c r="J116" s="289"/>
      <c r="K116" s="309"/>
      <c r="L116" s="289"/>
      <c r="M116" s="289"/>
      <c r="N116" s="289"/>
      <c r="O116" s="310"/>
      <c r="P116" s="289"/>
      <c r="Q116" s="289"/>
      <c r="R116" s="289"/>
      <c r="S116" s="267"/>
      <c r="T116" s="289"/>
      <c r="U116" s="289"/>
      <c r="V116" s="308"/>
    </row>
    <row r="117" spans="1:22">
      <c r="A117" s="148">
        <v>2020</v>
      </c>
      <c r="B117" s="249"/>
      <c r="C117" s="267"/>
      <c r="D117" s="256"/>
      <c r="E117" s="289"/>
      <c r="F117" s="289"/>
      <c r="G117" s="267"/>
      <c r="H117" s="256"/>
      <c r="I117" s="289"/>
      <c r="J117" s="289"/>
      <c r="K117" s="309"/>
      <c r="L117" s="289"/>
      <c r="M117" s="289"/>
      <c r="N117" s="289"/>
      <c r="O117" s="310"/>
      <c r="P117" s="289"/>
      <c r="Q117" s="289"/>
      <c r="R117" s="289"/>
      <c r="S117" s="267"/>
      <c r="T117" s="289"/>
      <c r="U117" s="289"/>
      <c r="V117" s="308"/>
    </row>
    <row r="118" spans="1:22" ht="16" thickBot="1">
      <c r="A118" s="144"/>
      <c r="B118" s="144"/>
      <c r="C118" s="311"/>
      <c r="D118" s="312"/>
      <c r="E118" s="312"/>
      <c r="F118" s="312"/>
      <c r="G118" s="311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1"/>
      <c r="T118" s="311"/>
      <c r="U118" s="311"/>
      <c r="V118" s="313"/>
    </row>
    <row r="119" spans="1:22" ht="16" thickTop="1"/>
    <row r="123" spans="1:22">
      <c r="G123" s="1220">
        <f>G111/G96-1</f>
        <v>7.523524168894391E-2</v>
      </c>
      <c r="H123" s="1220"/>
      <c r="I123" s="1220">
        <f>I111/I96-1</f>
        <v>0.32091974544530499</v>
      </c>
      <c r="J123" s="1220">
        <f>J111/J96-1</f>
        <v>0.66181959546582059</v>
      </c>
    </row>
    <row r="124" spans="1:22">
      <c r="G124" s="1054">
        <f>G107/G105-1</f>
        <v>-3.4689574154063929E-2</v>
      </c>
      <c r="H124" s="1054">
        <f>H107/H105-1</f>
        <v>-0.11498808654097203</v>
      </c>
    </row>
  </sheetData>
  <mergeCells count="3">
    <mergeCell ref="A4:V4"/>
    <mergeCell ref="C8:V8"/>
    <mergeCell ref="C7:V7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AD119"/>
  <sheetViews>
    <sheetView workbookViewId="0">
      <pane xSplit="1" ySplit="9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C9" sqref="C9"/>
    </sheetView>
  </sheetViews>
  <sheetFormatPr baseColWidth="10" defaultColWidth="10.83203125" defaultRowHeight="15" x14ac:dyDescent="0"/>
  <cols>
    <col min="1" max="1" width="10.83203125" style="142"/>
    <col min="2" max="2" width="12.83203125" style="142" hidden="1" customWidth="1"/>
    <col min="3" max="6" width="10.83203125" style="142"/>
    <col min="7" max="7" width="10.83203125" style="113" customWidth="1"/>
    <col min="8" max="15" width="10.83203125" style="142" customWidth="1"/>
    <col min="16" max="16" width="10.83203125" style="142"/>
    <col min="17" max="18" width="10.83203125" style="142" customWidth="1"/>
    <col min="19" max="22" width="10.83203125" style="113"/>
    <col min="23" max="30" width="11.5" style="1" customWidth="1"/>
    <col min="31" max="16384" width="10.83203125" style="113"/>
  </cols>
  <sheetData>
    <row r="1" spans="1:25">
      <c r="A1" s="180" t="s">
        <v>37</v>
      </c>
      <c r="B1" s="180"/>
      <c r="C1" s="180"/>
      <c r="D1" s="180"/>
      <c r="E1" s="180"/>
      <c r="F1" s="180"/>
      <c r="H1" s="208"/>
    </row>
    <row r="2" spans="1:25">
      <c r="H2" s="208"/>
    </row>
    <row r="3" spans="1:25" ht="16" thickBot="1"/>
    <row r="4" spans="1:25" s="141" customFormat="1" ht="25" customHeight="1" thickTop="1">
      <c r="A4" s="1237" t="s">
        <v>602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  <c r="Y4" s="1"/>
    </row>
    <row r="5" spans="1:25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79"/>
    </row>
    <row r="6" spans="1:25">
      <c r="A6" s="140"/>
      <c r="B6" s="139"/>
      <c r="C6" s="797" t="s">
        <v>36</v>
      </c>
      <c r="D6" s="797" t="s">
        <v>35</v>
      </c>
      <c r="E6" s="797" t="s">
        <v>34</v>
      </c>
      <c r="F6" s="797" t="s">
        <v>33</v>
      </c>
      <c r="G6" s="797" t="s">
        <v>32</v>
      </c>
      <c r="H6" s="797" t="s">
        <v>31</v>
      </c>
      <c r="I6" s="797" t="s">
        <v>30</v>
      </c>
      <c r="J6" s="797" t="s">
        <v>29</v>
      </c>
      <c r="K6" s="1049" t="s">
        <v>28</v>
      </c>
      <c r="L6" s="797" t="s">
        <v>27</v>
      </c>
      <c r="M6" s="797" t="s">
        <v>26</v>
      </c>
      <c r="N6" s="1049" t="s">
        <v>25</v>
      </c>
      <c r="O6" s="797" t="s">
        <v>24</v>
      </c>
      <c r="P6" s="797" t="s">
        <v>23</v>
      </c>
      <c r="Q6" s="1049" t="s">
        <v>22</v>
      </c>
      <c r="R6" s="1049" t="s">
        <v>21</v>
      </c>
      <c r="S6" s="797" t="s">
        <v>54</v>
      </c>
      <c r="T6" s="797" t="s">
        <v>53</v>
      </c>
      <c r="U6" s="797" t="s">
        <v>52</v>
      </c>
      <c r="V6" s="244" t="s">
        <v>51</v>
      </c>
    </row>
    <row r="7" spans="1:25" ht="31" customHeight="1">
      <c r="A7" s="140"/>
      <c r="B7" s="139"/>
      <c r="C7" s="1235" t="s">
        <v>858</v>
      </c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6"/>
    </row>
    <row r="8" spans="1:25" s="136" customFormat="1" ht="20" customHeight="1">
      <c r="A8" s="176"/>
      <c r="B8" s="228"/>
      <c r="C8" s="1274" t="s">
        <v>1267</v>
      </c>
      <c r="D8" s="1275"/>
      <c r="E8" s="1275"/>
      <c r="F8" s="1275"/>
      <c r="G8" s="1275"/>
      <c r="H8" s="1275"/>
      <c r="I8" s="1275"/>
      <c r="J8" s="1275"/>
      <c r="K8" s="1275"/>
      <c r="L8" s="1275"/>
      <c r="M8" s="1275"/>
      <c r="N8" s="1275"/>
      <c r="O8" s="1275"/>
      <c r="P8" s="1275"/>
      <c r="Q8" s="1275"/>
      <c r="R8" s="1275"/>
      <c r="S8" s="1275"/>
      <c r="T8" s="1275"/>
      <c r="U8" s="1275"/>
      <c r="V8" s="1276"/>
      <c r="Y8" s="1"/>
    </row>
    <row r="9" spans="1:25" ht="61" thickBot="1">
      <c r="A9" s="140"/>
      <c r="B9" s="252" t="s">
        <v>100</v>
      </c>
      <c r="C9" s="175" t="s">
        <v>38</v>
      </c>
      <c r="D9" s="133" t="s">
        <v>97</v>
      </c>
      <c r="E9" s="133" t="s">
        <v>98</v>
      </c>
      <c r="F9" s="838" t="s">
        <v>845</v>
      </c>
      <c r="G9" s="175" t="s">
        <v>16</v>
      </c>
      <c r="H9" s="133" t="s">
        <v>97</v>
      </c>
      <c r="I9" s="133" t="s">
        <v>98</v>
      </c>
      <c r="J9" s="838" t="s">
        <v>845</v>
      </c>
      <c r="K9" s="175" t="s">
        <v>15</v>
      </c>
      <c r="L9" s="133" t="s">
        <v>97</v>
      </c>
      <c r="M9" s="133" t="s">
        <v>98</v>
      </c>
      <c r="N9" s="838" t="s">
        <v>845</v>
      </c>
      <c r="O9" s="175" t="s">
        <v>59</v>
      </c>
      <c r="P9" s="133" t="s">
        <v>97</v>
      </c>
      <c r="Q9" s="133" t="s">
        <v>98</v>
      </c>
      <c r="R9" s="838" t="s">
        <v>845</v>
      </c>
      <c r="S9" s="174" t="s">
        <v>14</v>
      </c>
      <c r="T9" s="133" t="s">
        <v>97</v>
      </c>
      <c r="U9" s="133" t="s">
        <v>98</v>
      </c>
      <c r="V9" s="173" t="s">
        <v>845</v>
      </c>
    </row>
    <row r="10" spans="1:25">
      <c r="A10" s="166">
        <v>1913</v>
      </c>
      <c r="B10" s="253">
        <v>11653.049537847404</v>
      </c>
      <c r="C10" s="259">
        <f>$B10*'TC2'!C10</f>
        <v>11653.049537847404</v>
      </c>
      <c r="D10" s="260">
        <f>$B10*'TC2'!D10</f>
        <v>10722.6932243624</v>
      </c>
      <c r="E10" s="260">
        <f>$B10*'TC2'!E10</f>
        <v>930.35631348500488</v>
      </c>
      <c r="F10" s="260">
        <f>$B10*'TC2'!F10</f>
        <v>0</v>
      </c>
      <c r="G10" s="261"/>
      <c r="H10" s="260"/>
      <c r="I10" s="260"/>
      <c r="J10" s="260"/>
      <c r="K10" s="262"/>
      <c r="L10" s="260"/>
      <c r="M10" s="260"/>
      <c r="N10" s="260"/>
      <c r="O10" s="263"/>
      <c r="P10" s="260"/>
      <c r="Q10" s="260"/>
      <c r="R10" s="260"/>
      <c r="S10" s="261"/>
      <c r="T10" s="260"/>
      <c r="U10" s="260"/>
      <c r="V10" s="264"/>
    </row>
    <row r="11" spans="1:25">
      <c r="A11" s="166">
        <v>1914</v>
      </c>
      <c r="B11" s="253">
        <v>10528.582854515507</v>
      </c>
      <c r="C11" s="265">
        <f>$B11*'TC2'!C11</f>
        <v>10528.582854515507</v>
      </c>
      <c r="D11" s="266">
        <f>$B11*'TC2'!D11</f>
        <v>9681.8583737757417</v>
      </c>
      <c r="E11" s="266">
        <f>$B11*'TC2'!E11</f>
        <v>846.72448073976534</v>
      </c>
      <c r="F11" s="266">
        <f>$B11*'TC2'!F11</f>
        <v>0</v>
      </c>
      <c r="G11" s="267"/>
      <c r="H11" s="266"/>
      <c r="I11" s="266"/>
      <c r="J11" s="266"/>
      <c r="K11" s="268"/>
      <c r="L11" s="266"/>
      <c r="M11" s="266"/>
      <c r="N11" s="266"/>
      <c r="O11" s="269"/>
      <c r="P11" s="266"/>
      <c r="Q11" s="266"/>
      <c r="R11" s="266"/>
      <c r="S11" s="267"/>
      <c r="T11" s="266"/>
      <c r="U11" s="266"/>
      <c r="V11" s="270"/>
    </row>
    <row r="12" spans="1:25">
      <c r="A12" s="166">
        <v>1915</v>
      </c>
      <c r="B12" s="253">
        <v>10737.8677510609</v>
      </c>
      <c r="C12" s="265">
        <f>$B12*'TC2'!C12</f>
        <v>10737.8677510609</v>
      </c>
      <c r="D12" s="266">
        <f>$B12*'TC2'!D12</f>
        <v>9873.3859091586801</v>
      </c>
      <c r="E12" s="266">
        <f>$B12*'TC2'!E12</f>
        <v>864.48184190221912</v>
      </c>
      <c r="F12" s="266">
        <f>$B12*'TC2'!F12</f>
        <v>0</v>
      </c>
      <c r="G12" s="267"/>
      <c r="H12" s="266"/>
      <c r="I12" s="266"/>
      <c r="J12" s="266"/>
      <c r="K12" s="268"/>
      <c r="L12" s="266"/>
      <c r="M12" s="266"/>
      <c r="N12" s="266"/>
      <c r="O12" s="269"/>
      <c r="P12" s="266"/>
      <c r="Q12" s="266"/>
      <c r="R12" s="266"/>
      <c r="S12" s="267"/>
      <c r="T12" s="266"/>
      <c r="U12" s="266"/>
      <c r="V12" s="270"/>
    </row>
    <row r="13" spans="1:25">
      <c r="A13" s="166">
        <v>1916</v>
      </c>
      <c r="B13" s="253">
        <v>12243.732991469375</v>
      </c>
      <c r="C13" s="265">
        <f>$B13*'TC2'!C13</f>
        <v>12243.732991469375</v>
      </c>
      <c r="D13" s="271">
        <f>$B13*'TC2'!D13</f>
        <v>11233.907396672321</v>
      </c>
      <c r="E13" s="271">
        <f>$B13*'TC2'!E13</f>
        <v>1009.8255947970528</v>
      </c>
      <c r="F13" s="271">
        <f>$B13*'TC2'!F13</f>
        <v>0</v>
      </c>
      <c r="G13" s="272"/>
      <c r="H13" s="273"/>
      <c r="I13" s="273"/>
      <c r="J13" s="273"/>
      <c r="K13" s="272"/>
      <c r="L13" s="273"/>
      <c r="M13" s="273"/>
      <c r="N13" s="273"/>
      <c r="O13" s="272"/>
      <c r="P13" s="273"/>
      <c r="Q13" s="273"/>
      <c r="R13" s="273"/>
      <c r="S13" s="272"/>
      <c r="T13" s="273"/>
      <c r="U13" s="273"/>
      <c r="V13" s="274"/>
    </row>
    <row r="14" spans="1:25">
      <c r="A14" s="166">
        <v>1917</v>
      </c>
      <c r="B14" s="253">
        <v>12051.119708929205</v>
      </c>
      <c r="C14" s="265">
        <f>$B14*'TC2'!C14</f>
        <v>12051.119708929205</v>
      </c>
      <c r="D14" s="271">
        <f>$B14*'TC2'!D14</f>
        <v>9769.4849626359701</v>
      </c>
      <c r="E14" s="271">
        <f>$B14*'TC2'!E14</f>
        <v>2281.6347462932354</v>
      </c>
      <c r="F14" s="271">
        <f>$B14*'TC2'!F14</f>
        <v>0</v>
      </c>
      <c r="G14" s="267">
        <f>$B14*'TC2'!G14/0.9</f>
        <v>7476.9206626827263</v>
      </c>
      <c r="H14" s="821">
        <f>$B14*'TC2'!H14/0.9</f>
        <v>6019.3084499847546</v>
      </c>
      <c r="I14" s="821">
        <f>$B14*'TC2'!I14/0.9</f>
        <v>1457.6122126979733</v>
      </c>
      <c r="J14" s="821">
        <f>$B14*'TC2'!J14/0.9</f>
        <v>0</v>
      </c>
      <c r="K14" s="275"/>
      <c r="L14" s="271"/>
      <c r="M14" s="271"/>
      <c r="N14" s="271"/>
      <c r="O14" s="276"/>
      <c r="P14" s="271"/>
      <c r="Q14" s="271"/>
      <c r="R14" s="271"/>
      <c r="S14" s="267">
        <f>$B14*'TC2'!S14/0.1</f>
        <v>53218.911125147504</v>
      </c>
      <c r="T14" s="266">
        <f>$B14*'TC2'!T14/0.1</f>
        <v>43521.073576496907</v>
      </c>
      <c r="U14" s="266">
        <f>$B14*'TC2'!U14/0.1</f>
        <v>9697.837548650592</v>
      </c>
      <c r="V14" s="270">
        <f>$B14*'TC2'!V14/0.1</f>
        <v>0</v>
      </c>
      <c r="Y14" s="3"/>
    </row>
    <row r="15" spans="1:25">
      <c r="A15" s="166">
        <v>1918</v>
      </c>
      <c r="B15" s="253">
        <v>12749.912751747632</v>
      </c>
      <c r="C15" s="265">
        <f>$B15*'TC2'!C15</f>
        <v>12749.912751747632</v>
      </c>
      <c r="D15" s="266">
        <f>$B15*'TC2'!D15</f>
        <v>9758.5405785717267</v>
      </c>
      <c r="E15" s="266">
        <f>$B15*'TC2'!E15</f>
        <v>2991.3721731759047</v>
      </c>
      <c r="F15" s="266">
        <f>$B15*'TC2'!F15</f>
        <v>0</v>
      </c>
      <c r="G15" s="267">
        <f>$B15*'TC2'!G15/0.9</f>
        <v>8319.0464578674237</v>
      </c>
      <c r="H15" s="828">
        <f>$B15*'TC2'!H15/0.9</f>
        <v>6352.5275021969128</v>
      </c>
      <c r="I15" s="828">
        <f>$B15*'TC2'!I15/0.9</f>
        <v>1966.5189556705118</v>
      </c>
      <c r="J15" s="828">
        <f>$B15*'TC2'!J15/0.9</f>
        <v>0</v>
      </c>
      <c r="K15" s="268"/>
      <c r="L15" s="266"/>
      <c r="M15" s="266"/>
      <c r="N15" s="266"/>
      <c r="O15" s="269"/>
      <c r="P15" s="266"/>
      <c r="Q15" s="266"/>
      <c r="R15" s="266"/>
      <c r="S15" s="267">
        <f>$B15*'TC2'!S15/0.1</f>
        <v>52627.709396669496</v>
      </c>
      <c r="T15" s="266">
        <f>$B15*'TC2'!T15/0.1</f>
        <v>40412.658265945051</v>
      </c>
      <c r="U15" s="266">
        <f>$B15*'TC2'!U15/0.1</f>
        <v>12215.051130724436</v>
      </c>
      <c r="V15" s="270">
        <f>$B15*'TC2'!V15/0.1</f>
        <v>0</v>
      </c>
      <c r="Y15" s="3"/>
    </row>
    <row r="16" spans="1:25">
      <c r="A16" s="171">
        <v>1919</v>
      </c>
      <c r="B16" s="254">
        <v>12081.14273023719</v>
      </c>
      <c r="C16" s="277">
        <f>$B16*'TC2'!C16</f>
        <v>12081.14273023719</v>
      </c>
      <c r="D16" s="278">
        <f>$B16*'TC2'!D16</f>
        <v>10605.017782316436</v>
      </c>
      <c r="E16" s="278">
        <f>$B16*'TC2'!E16</f>
        <v>1476.1249479207536</v>
      </c>
      <c r="F16" s="278">
        <f>$B16*'TC2'!F16</f>
        <v>0</v>
      </c>
      <c r="G16" s="279">
        <f>$B16*'TC2'!G16/0.9</f>
        <v>7605.1207937648314</v>
      </c>
      <c r="H16" s="829">
        <f>$B16*'TC2'!H16/0.9</f>
        <v>6644.61815788686</v>
      </c>
      <c r="I16" s="829">
        <f>$B16*'TC2'!I16/0.9</f>
        <v>960.50263587797087</v>
      </c>
      <c r="J16" s="829">
        <f>$B16*'TC2'!J16/0.9</f>
        <v>0</v>
      </c>
      <c r="K16" s="280"/>
      <c r="L16" s="278"/>
      <c r="M16" s="278"/>
      <c r="N16" s="278"/>
      <c r="O16" s="281"/>
      <c r="P16" s="278"/>
      <c r="Q16" s="278"/>
      <c r="R16" s="278"/>
      <c r="S16" s="279">
        <f>$B16*'TC2'!S16/0.1</f>
        <v>52365.340158488412</v>
      </c>
      <c r="T16" s="278">
        <f>$B16*'TC2'!T16/0.1</f>
        <v>46248.614402182619</v>
      </c>
      <c r="U16" s="278">
        <f>$B16*'TC2'!U16/0.1</f>
        <v>6116.7257563057974</v>
      </c>
      <c r="V16" s="282">
        <f>$B16*'TC2'!V16/0.1</f>
        <v>0</v>
      </c>
      <c r="Y16" s="3"/>
    </row>
    <row r="17" spans="1:25">
      <c r="A17" s="166">
        <v>1920</v>
      </c>
      <c r="B17" s="253">
        <v>11818.441429696046</v>
      </c>
      <c r="C17" s="265">
        <f>$B17*'TC2'!C17</f>
        <v>11818.441429696046</v>
      </c>
      <c r="D17" s="266">
        <f>$B17*'TC2'!D17</f>
        <v>10891.831036108402</v>
      </c>
      <c r="E17" s="266">
        <f>$B17*'TC2'!E17</f>
        <v>926.61039358764333</v>
      </c>
      <c r="F17" s="266">
        <f>$B17*'TC2'!F17</f>
        <v>0</v>
      </c>
      <c r="G17" s="267">
        <f>$B17*'TC2'!G17/0.9</f>
        <v>7656.131806996782</v>
      </c>
      <c r="H17" s="828">
        <f>$B17*'TC2'!H17/0.9</f>
        <v>7023.6865791209775</v>
      </c>
      <c r="I17" s="828">
        <f>$B17*'TC2'!I17/0.9</f>
        <v>632.44522787580297</v>
      </c>
      <c r="J17" s="828">
        <f>$B17*'TC2'!J17/0.9</f>
        <v>0</v>
      </c>
      <c r="K17" s="268"/>
      <c r="L17" s="266"/>
      <c r="M17" s="266"/>
      <c r="N17" s="266"/>
      <c r="O17" s="269"/>
      <c r="P17" s="266"/>
      <c r="Q17" s="266"/>
      <c r="R17" s="266"/>
      <c r="S17" s="267">
        <f>$B17*'TC2'!S17/0.1</f>
        <v>49279.228033989421</v>
      </c>
      <c r="T17" s="266">
        <f>$B17*'TC2'!T17/0.1</f>
        <v>45705.131148995213</v>
      </c>
      <c r="U17" s="266">
        <f>$B17*'TC2'!U17/0.1</f>
        <v>3574.0968849942069</v>
      </c>
      <c r="V17" s="270">
        <f>$B17*'TC2'!V17/0.1</f>
        <v>0</v>
      </c>
      <c r="Y17" s="3"/>
    </row>
    <row r="18" spans="1:25">
      <c r="A18" s="166">
        <v>1921</v>
      </c>
      <c r="B18" s="253">
        <v>10657.623459351853</v>
      </c>
      <c r="C18" s="265">
        <f>$B18*'TC2'!C18</f>
        <v>10657.623459351853</v>
      </c>
      <c r="D18" s="266">
        <f>$B18*'TC2'!D18</f>
        <v>9778.7379433585902</v>
      </c>
      <c r="E18" s="266">
        <f>$B18*'TC2'!E18</f>
        <v>878.88551599326263</v>
      </c>
      <c r="F18" s="266">
        <f>$B18*'TC2'!F18</f>
        <v>0</v>
      </c>
      <c r="G18" s="267">
        <f>$B18*'TC2'!G18/0.9</f>
        <v>6532.1538373903013</v>
      </c>
      <c r="H18" s="828">
        <f>$B18*'TC2'!H18/0.9</f>
        <v>5962.0593926964384</v>
      </c>
      <c r="I18" s="828">
        <f>$B18*'TC2'!I18/0.9</f>
        <v>570.0944446938646</v>
      </c>
      <c r="J18" s="828">
        <f>$B18*'TC2'!J18/0.9</f>
        <v>0</v>
      </c>
      <c r="K18" s="268"/>
      <c r="L18" s="266"/>
      <c r="M18" s="266"/>
      <c r="N18" s="266"/>
      <c r="O18" s="269"/>
      <c r="P18" s="266"/>
      <c r="Q18" s="266"/>
      <c r="R18" s="266"/>
      <c r="S18" s="267">
        <f>$B18*'TC2'!S18/0.1</f>
        <v>47786.85005700581</v>
      </c>
      <c r="T18" s="266">
        <f>$B18*'TC2'!T18/0.1</f>
        <v>44128.844899317963</v>
      </c>
      <c r="U18" s="266">
        <f>$B18*'TC2'!U18/0.1</f>
        <v>3658.005157687845</v>
      </c>
      <c r="V18" s="270">
        <f>$B18*'TC2'!V18/0.1</f>
        <v>0</v>
      </c>
      <c r="Y18" s="3"/>
    </row>
    <row r="19" spans="1:25">
      <c r="A19" s="166">
        <v>1922</v>
      </c>
      <c r="B19" s="253">
        <v>11567.993608422041</v>
      </c>
      <c r="C19" s="265">
        <f>$B19*'TC2'!C19</f>
        <v>11567.993608422041</v>
      </c>
      <c r="D19" s="266">
        <f>$B19*'TC2'!D19</f>
        <v>10668.820148605777</v>
      </c>
      <c r="E19" s="266">
        <f>$B19*'TC2'!E19</f>
        <v>899.17345981626454</v>
      </c>
      <c r="F19" s="266">
        <f>$B19*'TC2'!F19</f>
        <v>0</v>
      </c>
      <c r="G19" s="267">
        <f>$B19*'TC2'!G19/0.9</f>
        <v>7223.4835372453199</v>
      </c>
      <c r="H19" s="828">
        <f>$B19*'TC2'!H19/0.9</f>
        <v>6628.8192308928683</v>
      </c>
      <c r="I19" s="828">
        <f>$B19*'TC2'!I19/0.9</f>
        <v>594.66430635245183</v>
      </c>
      <c r="J19" s="828">
        <f>$B19*'TC2'!J19/0.9</f>
        <v>0</v>
      </c>
      <c r="K19" s="268"/>
      <c r="L19" s="266"/>
      <c r="M19" s="266"/>
      <c r="N19" s="266"/>
      <c r="O19" s="269"/>
      <c r="P19" s="266"/>
      <c r="Q19" s="266"/>
      <c r="R19" s="266"/>
      <c r="S19" s="267">
        <f>$B19*'TC2'!S19/0.1</f>
        <v>50668.584249012536</v>
      </c>
      <c r="T19" s="266">
        <f>$B19*'TC2'!T19/0.1</f>
        <v>47028.828408021953</v>
      </c>
      <c r="U19" s="266">
        <f>$B19*'TC2'!U19/0.1</f>
        <v>3639.7558409905791</v>
      </c>
      <c r="V19" s="270">
        <f>$B19*'TC2'!V19/0.1</f>
        <v>0</v>
      </c>
      <c r="Y19" s="3"/>
    </row>
    <row r="20" spans="1:25">
      <c r="A20" s="166">
        <v>1923</v>
      </c>
      <c r="B20" s="253">
        <v>13017.225526585993</v>
      </c>
      <c r="C20" s="265">
        <f>$B20*'TC2'!C20</f>
        <v>13017.225526585993</v>
      </c>
      <c r="D20" s="266">
        <f>$B20*'TC2'!D20</f>
        <v>12020.928229244248</v>
      </c>
      <c r="E20" s="266">
        <f>$B20*'TC2'!E20</f>
        <v>996.29729734174532</v>
      </c>
      <c r="F20" s="266">
        <f>$B20*'TC2'!F20</f>
        <v>0</v>
      </c>
      <c r="G20" s="267">
        <f>$B20*'TC2'!G20/0.9</f>
        <v>8525.3352683105495</v>
      </c>
      <c r="H20" s="828">
        <f>$B20*'TC2'!H20/0.9</f>
        <v>7837.2160284127249</v>
      </c>
      <c r="I20" s="828">
        <f>$B20*'TC2'!I20/0.9</f>
        <v>688.1192398978269</v>
      </c>
      <c r="J20" s="828">
        <f>$B20*'TC2'!J20/0.9</f>
        <v>0</v>
      </c>
      <c r="K20" s="268"/>
      <c r="L20" s="266"/>
      <c r="M20" s="266"/>
      <c r="N20" s="266"/>
      <c r="O20" s="269"/>
      <c r="P20" s="266"/>
      <c r="Q20" s="266"/>
      <c r="R20" s="266"/>
      <c r="S20" s="267">
        <f>$B20*'TC2'!S20/0.1</f>
        <v>53444.237851064972</v>
      </c>
      <c r="T20" s="266">
        <f>$B20*'TC2'!T20/0.1</f>
        <v>49674.338036727953</v>
      </c>
      <c r="U20" s="266">
        <f>$B20*'TC2'!U20/0.1</f>
        <v>3769.89981433701</v>
      </c>
      <c r="V20" s="270">
        <f>$B20*'TC2'!V20/0.1</f>
        <v>0</v>
      </c>
      <c r="Y20" s="3"/>
    </row>
    <row r="21" spans="1:25">
      <c r="A21" s="166">
        <v>1924</v>
      </c>
      <c r="B21" s="253">
        <v>12851.128750682003</v>
      </c>
      <c r="C21" s="265">
        <f>$B21*'TC2'!C21</f>
        <v>12851.128750682003</v>
      </c>
      <c r="D21" s="266">
        <f>$B21*'TC2'!D21</f>
        <v>11926.927273412062</v>
      </c>
      <c r="E21" s="266">
        <f>$B21*'TC2'!E21</f>
        <v>924.20147726993957</v>
      </c>
      <c r="F21" s="266">
        <f>$B21*'TC2'!F21</f>
        <v>0</v>
      </c>
      <c r="G21" s="267">
        <f>$B21*'TC2'!G21/0.9</f>
        <v>8110.9275922300121</v>
      </c>
      <c r="H21" s="828">
        <f>$B21*'TC2'!H21/0.9</f>
        <v>7489.8450692418037</v>
      </c>
      <c r="I21" s="828">
        <f>$B21*'TC2'!I21/0.9</f>
        <v>621.08252298820935</v>
      </c>
      <c r="J21" s="828">
        <f>$B21*'TC2'!J21/0.9</f>
        <v>0</v>
      </c>
      <c r="K21" s="268"/>
      <c r="L21" s="266"/>
      <c r="M21" s="266"/>
      <c r="N21" s="266"/>
      <c r="O21" s="269"/>
      <c r="P21" s="266"/>
      <c r="Q21" s="266"/>
      <c r="R21" s="266"/>
      <c r="S21" s="267">
        <f>$B21*'TC2'!S21/0.1</f>
        <v>55512.939176749904</v>
      </c>
      <c r="T21" s="266">
        <f>$B21*'TC2'!T21/0.1</f>
        <v>51860.667110944392</v>
      </c>
      <c r="U21" s="266">
        <f>$B21*'TC2'!U21/0.1</f>
        <v>3652.2720658055118</v>
      </c>
      <c r="V21" s="270">
        <f>$B21*'TC2'!V21/0.1</f>
        <v>0</v>
      </c>
      <c r="Y21" s="3"/>
    </row>
    <row r="22" spans="1:25">
      <c r="A22" s="166">
        <v>1925</v>
      </c>
      <c r="B22" s="253">
        <v>13082.406951812663</v>
      </c>
      <c r="C22" s="265">
        <f>$B22*'TC2'!C22</f>
        <v>13082.406951812663</v>
      </c>
      <c r="D22" s="266">
        <f>$B22*'TC2'!D22</f>
        <v>12070.371069089724</v>
      </c>
      <c r="E22" s="266">
        <f>$B22*'TC2'!E22</f>
        <v>1012.0358827229388</v>
      </c>
      <c r="F22" s="266">
        <f>$B22*'TC2'!F22</f>
        <v>0</v>
      </c>
      <c r="G22" s="267">
        <f>$B22*'TC2'!G22/0.9</f>
        <v>8018.3435496506254</v>
      </c>
      <c r="H22" s="828">
        <f>$B22*'TC2'!H22/0.9</f>
        <v>7357.7080611486344</v>
      </c>
      <c r="I22" s="828">
        <f>$B22*'TC2'!I22/0.9</f>
        <v>660.63548850199152</v>
      </c>
      <c r="J22" s="828">
        <f>$B22*'TC2'!J22/0.9</f>
        <v>0</v>
      </c>
      <c r="K22" s="268"/>
      <c r="L22" s="266"/>
      <c r="M22" s="266"/>
      <c r="N22" s="266"/>
      <c r="O22" s="269"/>
      <c r="P22" s="266"/>
      <c r="Q22" s="266"/>
      <c r="R22" s="266"/>
      <c r="S22" s="267">
        <f>$B22*'TC2'!S22/0.1</f>
        <v>58658.977571271003</v>
      </c>
      <c r="T22" s="266">
        <f>$B22*'TC2'!T22/0.1</f>
        <v>54484.338140559536</v>
      </c>
      <c r="U22" s="266">
        <f>$B22*'TC2'!U22/0.1</f>
        <v>4174.6394307114642</v>
      </c>
      <c r="V22" s="270">
        <f>$B22*'TC2'!V22/0.1</f>
        <v>0</v>
      </c>
      <c r="Y22" s="3"/>
    </row>
    <row r="23" spans="1:25">
      <c r="A23" s="166">
        <v>1926</v>
      </c>
      <c r="B23" s="253">
        <v>13693.233711183406</v>
      </c>
      <c r="C23" s="265">
        <f>$B23*'TC2'!C23</f>
        <v>13693.233711183406</v>
      </c>
      <c r="D23" s="266">
        <f>$B23*'TC2'!D23</f>
        <v>12640.963613433591</v>
      </c>
      <c r="E23" s="266">
        <f>$B23*'TC2'!E23</f>
        <v>1052.2700977498159</v>
      </c>
      <c r="F23" s="266">
        <f>$B23*'TC2'!F23</f>
        <v>0</v>
      </c>
      <c r="G23" s="267">
        <f>$B23*'TC2'!G23/0.9</f>
        <v>8341.9975847598089</v>
      </c>
      <c r="H23" s="828">
        <f>$B23*'TC2'!H23/0.9</f>
        <v>7657.6295241261651</v>
      </c>
      <c r="I23" s="828">
        <f>$B23*'TC2'!I23/0.9</f>
        <v>684.3680606336452</v>
      </c>
      <c r="J23" s="828">
        <f>$B23*'TC2'!J23/0.9</f>
        <v>0</v>
      </c>
      <c r="K23" s="268"/>
      <c r="L23" s="266"/>
      <c r="M23" s="266"/>
      <c r="N23" s="266"/>
      <c r="O23" s="269"/>
      <c r="P23" s="266"/>
      <c r="Q23" s="266"/>
      <c r="R23" s="266"/>
      <c r="S23" s="267">
        <f>$B23*'TC2'!S23/0.1</f>
        <v>61854.358848995769</v>
      </c>
      <c r="T23" s="266">
        <f>$B23*'TC2'!T23/0.1</f>
        <v>57490.970417200413</v>
      </c>
      <c r="U23" s="266">
        <f>$B23*'TC2'!U23/0.1</f>
        <v>4363.3884317953534</v>
      </c>
      <c r="V23" s="270">
        <f>$B23*'TC2'!V23/0.1</f>
        <v>0</v>
      </c>
      <c r="Y23" s="3"/>
    </row>
    <row r="24" spans="1:25">
      <c r="A24" s="166">
        <v>1927</v>
      </c>
      <c r="B24" s="253">
        <v>13441.678928957559</v>
      </c>
      <c r="C24" s="265">
        <f>$B24*'TC2'!C24</f>
        <v>13441.678928957559</v>
      </c>
      <c r="D24" s="266">
        <f>$B24*'TC2'!D24</f>
        <v>12478.141347960904</v>
      </c>
      <c r="E24" s="266">
        <f>$B24*'TC2'!E24</f>
        <v>963.53758099665424</v>
      </c>
      <c r="F24" s="266">
        <f>$B24*'TC2'!F24</f>
        <v>0</v>
      </c>
      <c r="G24" s="267">
        <f>$B24*'TC2'!G24/0.9</f>
        <v>8288.5374867272276</v>
      </c>
      <c r="H24" s="828">
        <f>$B24*'TC2'!H24/0.9</f>
        <v>7652.1756757859102</v>
      </c>
      <c r="I24" s="828">
        <f>$B24*'TC2'!I24/0.9</f>
        <v>636.36181094131996</v>
      </c>
      <c r="J24" s="828">
        <f>$B24*'TC2'!J24/0.9</f>
        <v>0</v>
      </c>
      <c r="K24" s="268"/>
      <c r="L24" s="266"/>
      <c r="M24" s="266"/>
      <c r="N24" s="266"/>
      <c r="O24" s="269"/>
      <c r="P24" s="266"/>
      <c r="Q24" s="266"/>
      <c r="R24" s="266"/>
      <c r="S24" s="267">
        <f>$B24*'TC2'!S24/0.1</f>
        <v>59819.951909030518</v>
      </c>
      <c r="T24" s="266">
        <f>$B24*'TC2'!T24/0.1</f>
        <v>55911.832397535858</v>
      </c>
      <c r="U24" s="266">
        <f>$B24*'TC2'!U24/0.1</f>
        <v>3908.1195114946613</v>
      </c>
      <c r="V24" s="270">
        <f>$B24*'TC2'!V24/0.1</f>
        <v>0</v>
      </c>
      <c r="Y24" s="3"/>
    </row>
    <row r="25" spans="1:25">
      <c r="A25" s="166">
        <v>1928</v>
      </c>
      <c r="B25" s="253">
        <v>13587.036028336717</v>
      </c>
      <c r="C25" s="265">
        <f>$B25*'TC2'!C25</f>
        <v>13587.036028336717</v>
      </c>
      <c r="D25" s="266">
        <f>$B25*'TC2'!D25</f>
        <v>12548.166161125137</v>
      </c>
      <c r="E25" s="266">
        <f>$B25*'TC2'!E25</f>
        <v>1038.8698672115811</v>
      </c>
      <c r="F25" s="266">
        <f>$B25*'TC2'!F25</f>
        <v>0</v>
      </c>
      <c r="G25" s="267">
        <f>$B25*'TC2'!G25/0.9</f>
        <v>8194.7681935402506</v>
      </c>
      <c r="H25" s="828">
        <f>$B25*'TC2'!H25/0.9</f>
        <v>7524.9548901674007</v>
      </c>
      <c r="I25" s="828">
        <f>$B25*'TC2'!I25/0.9</f>
        <v>669.81330337285203</v>
      </c>
      <c r="J25" s="828">
        <f>$B25*'TC2'!J25/0.9</f>
        <v>0</v>
      </c>
      <c r="K25" s="268"/>
      <c r="L25" s="266"/>
      <c r="M25" s="266"/>
      <c r="N25" s="266"/>
      <c r="O25" s="269"/>
      <c r="P25" s="266"/>
      <c r="Q25" s="266"/>
      <c r="R25" s="266"/>
      <c r="S25" s="267">
        <f>$B25*'TC2'!S25/0.1</f>
        <v>62117.446541504905</v>
      </c>
      <c r="T25" s="266">
        <f>$B25*'TC2'!T25/0.1</f>
        <v>57757.067599744754</v>
      </c>
      <c r="U25" s="266">
        <f>$B25*'TC2'!U25/0.1</f>
        <v>4360.3789417601429</v>
      </c>
      <c r="V25" s="270">
        <f>$B25*'TC2'!V25/0.1</f>
        <v>0</v>
      </c>
      <c r="Y25" s="3"/>
    </row>
    <row r="26" spans="1:25">
      <c r="A26" s="166">
        <v>1929</v>
      </c>
      <c r="B26" s="253">
        <v>14256.879271850494</v>
      </c>
      <c r="C26" s="265">
        <f>$B26*'TC2'!C26</f>
        <v>14256.879271850494</v>
      </c>
      <c r="D26" s="266">
        <f>$B26*'TC2'!D26</f>
        <v>13120.571147101517</v>
      </c>
      <c r="E26" s="266">
        <f>$B26*'TC2'!E26</f>
        <v>1136.3081247489765</v>
      </c>
      <c r="F26" s="266">
        <f>$B26*'TC2'!F26</f>
        <v>0</v>
      </c>
      <c r="G26" s="267">
        <f>$B26*'TC2'!G26/0.9</f>
        <v>8854.4919113588712</v>
      </c>
      <c r="H26" s="828">
        <f>$B26*'TC2'!H26/0.9</f>
        <v>8096.8953568631978</v>
      </c>
      <c r="I26" s="828">
        <f>$B26*'TC2'!I26/0.9</f>
        <v>757.59655449567367</v>
      </c>
      <c r="J26" s="828">
        <f>$B26*'TC2'!J26/0.9</f>
        <v>0</v>
      </c>
      <c r="K26" s="268"/>
      <c r="L26" s="266"/>
      <c r="M26" s="266"/>
      <c r="N26" s="266"/>
      <c r="O26" s="269"/>
      <c r="P26" s="266"/>
      <c r="Q26" s="266"/>
      <c r="R26" s="266"/>
      <c r="S26" s="267">
        <f>$B26*'TC2'!S26/0.1</f>
        <v>62878.365516275087</v>
      </c>
      <c r="T26" s="266">
        <f>$B26*'TC2'!T26/0.1</f>
        <v>58333.653259246385</v>
      </c>
      <c r="U26" s="266">
        <f>$B26*'TC2'!U26/0.1</f>
        <v>4544.7122570287029</v>
      </c>
      <c r="V26" s="270">
        <f>$B26*'TC2'!V26/0.1</f>
        <v>0</v>
      </c>
      <c r="Y26" s="3"/>
    </row>
    <row r="27" spans="1:25">
      <c r="A27" s="170">
        <v>1930</v>
      </c>
      <c r="B27" s="255">
        <v>12834.704684886436</v>
      </c>
      <c r="C27" s="283">
        <f>$B27*'TC2'!C27</f>
        <v>12834.704684886436</v>
      </c>
      <c r="D27" s="284">
        <f>$B27*'TC2'!D27</f>
        <v>11616.024792932074</v>
      </c>
      <c r="E27" s="284">
        <f>$B27*'TC2'!E27</f>
        <v>1218.679891954361</v>
      </c>
      <c r="F27" s="284">
        <f>$B27*'TC2'!F27</f>
        <v>0</v>
      </c>
      <c r="G27" s="285">
        <f>$B27*'TC2'!G27/0.9</f>
        <v>8212.1732980816359</v>
      </c>
      <c r="H27" s="830">
        <f>$B27*'TC2'!H27/0.9</f>
        <v>7376.0715289373502</v>
      </c>
      <c r="I27" s="830">
        <f>$B27*'TC2'!I27/0.9</f>
        <v>836.10176914428519</v>
      </c>
      <c r="J27" s="830">
        <f>$B27*'TC2'!J27/0.9</f>
        <v>0</v>
      </c>
      <c r="K27" s="286"/>
      <c r="L27" s="284"/>
      <c r="M27" s="284"/>
      <c r="N27" s="284"/>
      <c r="O27" s="287"/>
      <c r="P27" s="284"/>
      <c r="Q27" s="284"/>
      <c r="R27" s="284"/>
      <c r="S27" s="285">
        <f>$B27*'TC2'!S27/0.1</f>
        <v>54437.487166129627</v>
      </c>
      <c r="T27" s="284">
        <f>$B27*'TC2'!T27/0.1</f>
        <v>49775.60416888458</v>
      </c>
      <c r="U27" s="284">
        <f>$B27*'TC2'!U27/0.1</f>
        <v>4661.882997245043</v>
      </c>
      <c r="V27" s="288">
        <f>$B27*'TC2'!V27/0.1</f>
        <v>0</v>
      </c>
      <c r="Y27" s="3"/>
    </row>
    <row r="28" spans="1:25">
      <c r="A28" s="166">
        <v>1931</v>
      </c>
      <c r="B28" s="253">
        <v>11481.981958581091</v>
      </c>
      <c r="C28" s="265">
        <f>$B28*'TC2'!C28</f>
        <v>11481.981958581091</v>
      </c>
      <c r="D28" s="266">
        <f>$B28*'TC2'!D28</f>
        <v>9955.5737218420982</v>
      </c>
      <c r="E28" s="266">
        <f>$B28*'TC2'!E28</f>
        <v>1526.4082367389929</v>
      </c>
      <c r="F28" s="266">
        <f>$B28*'TC2'!F28</f>
        <v>0</v>
      </c>
      <c r="G28" s="267">
        <f>$B28*'TC2'!G28/0.9</f>
        <v>7553.0098961619342</v>
      </c>
      <c r="H28" s="828">
        <f>$B28*'TC2'!H28/0.9</f>
        <v>6439.6832191630938</v>
      </c>
      <c r="I28" s="828">
        <f>$B28*'TC2'!I28/0.9</f>
        <v>1113.3266769988402</v>
      </c>
      <c r="J28" s="828">
        <f>$B28*'TC2'!J28/0.9</f>
        <v>0</v>
      </c>
      <c r="K28" s="268"/>
      <c r="L28" s="266"/>
      <c r="M28" s="266"/>
      <c r="N28" s="266"/>
      <c r="O28" s="269"/>
      <c r="P28" s="266"/>
      <c r="Q28" s="266"/>
      <c r="R28" s="266"/>
      <c r="S28" s="267">
        <f>$B28*'TC2'!S28/0.1</f>
        <v>46842.730520353507</v>
      </c>
      <c r="T28" s="266">
        <f>$B28*'TC2'!T28/0.1</f>
        <v>41598.588245953142</v>
      </c>
      <c r="U28" s="266">
        <f>$B28*'TC2'!U28/0.1</f>
        <v>5244.1422744003657</v>
      </c>
      <c r="V28" s="270">
        <f>$B28*'TC2'!V28/0.1</f>
        <v>0</v>
      </c>
      <c r="Y28" s="3"/>
    </row>
    <row r="29" spans="1:25">
      <c r="A29" s="166">
        <v>1932</v>
      </c>
      <c r="B29" s="253">
        <v>9702.15821114955</v>
      </c>
      <c r="C29" s="265">
        <f>$B29*'TC2'!C29</f>
        <v>9702.15821114955</v>
      </c>
      <c r="D29" s="266">
        <f>$B29*'TC2'!D29</f>
        <v>8189.1510827051761</v>
      </c>
      <c r="E29" s="266">
        <f>$B29*'TC2'!E29</f>
        <v>1513.0071284443741</v>
      </c>
      <c r="F29" s="266">
        <f>$B29*'TC2'!F29</f>
        <v>0</v>
      </c>
      <c r="G29" s="267">
        <f>$B29*'TC2'!G29/0.9</f>
        <v>6257.3780472325543</v>
      </c>
      <c r="H29" s="828">
        <f>$B29*'TC2'!H29/0.9</f>
        <v>5190.4058002424081</v>
      </c>
      <c r="I29" s="828">
        <f>$B29*'TC2'!I29/0.9</f>
        <v>1066.9722469901462</v>
      </c>
      <c r="J29" s="828">
        <f>$B29*'TC2'!J29/0.9</f>
        <v>0</v>
      </c>
      <c r="K29" s="268"/>
      <c r="L29" s="266"/>
      <c r="M29" s="266"/>
      <c r="N29" s="266"/>
      <c r="O29" s="269"/>
      <c r="P29" s="266"/>
      <c r="Q29" s="266"/>
      <c r="R29" s="266"/>
      <c r="S29" s="267">
        <f>$B29*'TC2'!S29/0.1</f>
        <v>40705.179686402509</v>
      </c>
      <c r="T29" s="266">
        <f>$B29*'TC2'!T29/0.1</f>
        <v>35177.858624870081</v>
      </c>
      <c r="U29" s="266">
        <f>$B29*'TC2'!U29/0.1</f>
        <v>5527.321061532426</v>
      </c>
      <c r="V29" s="270">
        <f>$B29*'TC2'!V29/0.1</f>
        <v>0</v>
      </c>
      <c r="Y29" s="3"/>
    </row>
    <row r="30" spans="1:25">
      <c r="A30" s="166">
        <v>1933</v>
      </c>
      <c r="B30" s="253">
        <v>9406.59959370055</v>
      </c>
      <c r="C30" s="265">
        <f>$B30*'TC2'!C30</f>
        <v>9406.59959370055</v>
      </c>
      <c r="D30" s="266">
        <f>$B30*'TC2'!D30</f>
        <v>7832.4339474078051</v>
      </c>
      <c r="E30" s="266">
        <f>$B30*'TC2'!E30</f>
        <v>1574.1656462927451</v>
      </c>
      <c r="F30" s="266">
        <f>$B30*'TC2'!F30</f>
        <v>0</v>
      </c>
      <c r="G30" s="267">
        <f>$B30*'TC2'!G30/0.9</f>
        <v>6025.1946415958473</v>
      </c>
      <c r="H30" s="828">
        <f>$B30*'TC2'!H30/0.9</f>
        <v>4918.0868423506217</v>
      </c>
      <c r="I30" s="828">
        <f>$B30*'TC2'!I30/0.9</f>
        <v>1107.1077992452258</v>
      </c>
      <c r="J30" s="828">
        <f>$B30*'TC2'!J30/0.9</f>
        <v>0</v>
      </c>
      <c r="K30" s="268"/>
      <c r="L30" s="266"/>
      <c r="M30" s="266"/>
      <c r="N30" s="266"/>
      <c r="O30" s="269"/>
      <c r="P30" s="266"/>
      <c r="Q30" s="266"/>
      <c r="R30" s="266"/>
      <c r="S30" s="267">
        <f>$B30*'TC2'!S30/0.1</f>
        <v>39839.244162642877</v>
      </c>
      <c r="T30" s="266">
        <f>$B30*'TC2'!T30/0.1</f>
        <v>34061.55789292245</v>
      </c>
      <c r="U30" s="266">
        <f>$B30*'TC2'!U30/0.1</f>
        <v>5777.6862697204206</v>
      </c>
      <c r="V30" s="270">
        <f>$B30*'TC2'!V30/0.1</f>
        <v>0</v>
      </c>
      <c r="Y30" s="3"/>
    </row>
    <row r="31" spans="1:25">
      <c r="A31" s="166">
        <v>1934</v>
      </c>
      <c r="B31" s="253">
        <v>10546.536485271099</v>
      </c>
      <c r="C31" s="265">
        <f>$B31*'TC2'!C31</f>
        <v>10546.536485271099</v>
      </c>
      <c r="D31" s="266">
        <f>$B31*'TC2'!D31</f>
        <v>8846.0657655189843</v>
      </c>
      <c r="E31" s="266">
        <f>$B31*'TC2'!E31</f>
        <v>1700.4707197521152</v>
      </c>
      <c r="F31" s="266">
        <f>$B31*'TC2'!F31</f>
        <v>0</v>
      </c>
      <c r="G31" s="267">
        <f>$B31*'TC2'!G31/0.9</f>
        <v>6445.4975973161027</v>
      </c>
      <c r="H31" s="828">
        <f>$B31*'TC2'!H31/0.9</f>
        <v>5299.8315575540455</v>
      </c>
      <c r="I31" s="828">
        <f>$B31*'TC2'!I31/0.9</f>
        <v>1145.6660397620587</v>
      </c>
      <c r="J31" s="828">
        <f>$B31*'TC2'!J31/0.9</f>
        <v>0</v>
      </c>
      <c r="K31" s="268"/>
      <c r="L31" s="266"/>
      <c r="M31" s="266"/>
      <c r="N31" s="266"/>
      <c r="O31" s="269"/>
      <c r="P31" s="266"/>
      <c r="Q31" s="266"/>
      <c r="R31" s="266"/>
      <c r="S31" s="267">
        <f>$B31*'TC2'!S31/0.1</f>
        <v>47455.886476866057</v>
      </c>
      <c r="T31" s="266">
        <f>$B31*'TC2'!T31/0.1</f>
        <v>40762.173637203436</v>
      </c>
      <c r="U31" s="266">
        <f>$B31*'TC2'!U31/0.1</f>
        <v>6693.712839662624</v>
      </c>
      <c r="V31" s="270">
        <f>$B31*'TC2'!V31/0.1</f>
        <v>0</v>
      </c>
      <c r="Y31" s="3"/>
    </row>
    <row r="32" spans="1:25">
      <c r="A32" s="166">
        <v>1935</v>
      </c>
      <c r="B32" s="253">
        <v>11578.341307762907</v>
      </c>
      <c r="C32" s="265">
        <f>$B32*'TC2'!C32</f>
        <v>11578.341307762907</v>
      </c>
      <c r="D32" s="266">
        <f>$B32*'TC2'!D32</f>
        <v>9866.9122758462163</v>
      </c>
      <c r="E32" s="266">
        <f>$B32*'TC2'!E32</f>
        <v>1711.4290319166898</v>
      </c>
      <c r="F32" s="266">
        <f>$B32*'TC2'!F32</f>
        <v>0</v>
      </c>
      <c r="G32" s="267">
        <f>$B32*'TC2'!G32/0.9</f>
        <v>7192.3455136396005</v>
      </c>
      <c r="H32" s="828">
        <f>$B32*'TC2'!H32/0.9</f>
        <v>6012.9075459340675</v>
      </c>
      <c r="I32" s="828">
        <f>$B32*'TC2'!I32/0.9</f>
        <v>1179.4379677055331</v>
      </c>
      <c r="J32" s="828">
        <f>$B32*'TC2'!J32/0.9</f>
        <v>0</v>
      </c>
      <c r="K32" s="268"/>
      <c r="L32" s="266"/>
      <c r="M32" s="266"/>
      <c r="N32" s="266"/>
      <c r="O32" s="269"/>
      <c r="P32" s="266"/>
      <c r="Q32" s="266"/>
      <c r="R32" s="266"/>
      <c r="S32" s="267">
        <f>$B32*'TC2'!S32/0.1</f>
        <v>51052.303454872672</v>
      </c>
      <c r="T32" s="266">
        <f>$B32*'TC2'!T32/0.1</f>
        <v>44552.954845055559</v>
      </c>
      <c r="U32" s="266">
        <f>$B32*'TC2'!U32/0.1</f>
        <v>6499.3486098170997</v>
      </c>
      <c r="V32" s="270">
        <f>$B32*'TC2'!V32/0.1</f>
        <v>0</v>
      </c>
      <c r="Y32" s="3"/>
    </row>
    <row r="33" spans="1:25">
      <c r="A33" s="166">
        <v>1936</v>
      </c>
      <c r="B33" s="253">
        <v>12799.561425181255</v>
      </c>
      <c r="C33" s="265">
        <f>$B33*'TC2'!C33</f>
        <v>12799.561425181255</v>
      </c>
      <c r="D33" s="266">
        <f>$B33*'TC2'!D33</f>
        <v>10788.445249187396</v>
      </c>
      <c r="E33" s="266">
        <f>$B33*'TC2'!E33</f>
        <v>2011.1161759938591</v>
      </c>
      <c r="F33" s="266">
        <f>$B33*'TC2'!F33</f>
        <v>0</v>
      </c>
      <c r="G33" s="267">
        <f>$B33*'TC2'!G33/0.9</f>
        <v>7917.7728227815032</v>
      </c>
      <c r="H33" s="828">
        <f>$B33*'TC2'!H33/0.9</f>
        <v>6494.3205564763248</v>
      </c>
      <c r="I33" s="828">
        <f>$B33*'TC2'!I33/0.9</f>
        <v>1423.4522663051789</v>
      </c>
      <c r="J33" s="828">
        <f>$B33*'TC2'!J33/0.9</f>
        <v>0</v>
      </c>
      <c r="K33" s="268"/>
      <c r="L33" s="266"/>
      <c r="M33" s="266"/>
      <c r="N33" s="266"/>
      <c r="O33" s="269"/>
      <c r="P33" s="266"/>
      <c r="Q33" s="266"/>
      <c r="R33" s="266"/>
      <c r="S33" s="267">
        <f>$B33*'TC2'!S33/0.1</f>
        <v>56735.658846779013</v>
      </c>
      <c r="T33" s="266">
        <f>$B33*'TC2'!T33/0.1</f>
        <v>49435.567483587038</v>
      </c>
      <c r="U33" s="266">
        <f>$B33*'TC2'!U33/0.1</f>
        <v>7300.0913631919802</v>
      </c>
      <c r="V33" s="270">
        <f>$B33*'TC2'!V33/0.1</f>
        <v>0</v>
      </c>
      <c r="Y33" s="3"/>
    </row>
    <row r="34" spans="1:25">
      <c r="A34" s="166">
        <v>1937</v>
      </c>
      <c r="B34" s="253">
        <v>13627.481429505009</v>
      </c>
      <c r="C34" s="265">
        <f>$B34*'TC2'!C34</f>
        <v>13627.481429505009</v>
      </c>
      <c r="D34" s="266">
        <f>$B34*'TC2'!D34</f>
        <v>11866.851449958309</v>
      </c>
      <c r="E34" s="266">
        <f>$B34*'TC2'!E34</f>
        <v>1760.6299795467</v>
      </c>
      <c r="F34" s="266">
        <f>$B34*'TC2'!F34</f>
        <v>0</v>
      </c>
      <c r="G34" s="267">
        <f>$B34*'TC2'!G34/0.9</f>
        <v>8481.0044976840945</v>
      </c>
      <c r="H34" s="828">
        <f>$B34*'TC2'!H34/0.9</f>
        <v>7277.3764035887034</v>
      </c>
      <c r="I34" s="828">
        <f>$B34*'TC2'!I34/0.9</f>
        <v>1203.6280940953907</v>
      </c>
      <c r="J34" s="828">
        <f>$B34*'TC2'!J34/0.9</f>
        <v>0</v>
      </c>
      <c r="K34" s="268"/>
      <c r="L34" s="266"/>
      <c r="M34" s="266"/>
      <c r="N34" s="266"/>
      <c r="O34" s="269"/>
      <c r="P34" s="266"/>
      <c r="Q34" s="266"/>
      <c r="R34" s="266"/>
      <c r="S34" s="267">
        <f>$B34*'TC2'!S34/0.1</f>
        <v>59945.773815893241</v>
      </c>
      <c r="T34" s="266">
        <f>$B34*'TC2'!T34/0.1</f>
        <v>53172.126867284758</v>
      </c>
      <c r="U34" s="266">
        <f>$B34*'TC2'!U34/0.1</f>
        <v>6773.6469486084816</v>
      </c>
      <c r="V34" s="270">
        <f>$B34*'TC2'!V34/0.1</f>
        <v>0</v>
      </c>
      <c r="Y34" s="3"/>
    </row>
    <row r="35" spans="1:25">
      <c r="A35" s="166">
        <v>1938</v>
      </c>
      <c r="B35" s="253">
        <v>12662.760592234703</v>
      </c>
      <c r="C35" s="265">
        <f>$B35*'TC2'!C35</f>
        <v>12662.760592234703</v>
      </c>
      <c r="D35" s="266">
        <f>$B35*'TC2'!D35</f>
        <v>10693.070724176954</v>
      </c>
      <c r="E35" s="266">
        <f>$B35*'TC2'!E35</f>
        <v>1969.6898680577488</v>
      </c>
      <c r="F35" s="266">
        <f>$B35*'TC2'!F35</f>
        <v>0</v>
      </c>
      <c r="G35" s="267">
        <f>$B35*'TC2'!G35/0.9</f>
        <v>7919.8038019776013</v>
      </c>
      <c r="H35" s="828">
        <f>$B35*'TC2'!H35/0.9</f>
        <v>6530.1175700809208</v>
      </c>
      <c r="I35" s="828">
        <f>$B35*'TC2'!I35/0.9</f>
        <v>1389.6862318966801</v>
      </c>
      <c r="J35" s="828">
        <f>$B35*'TC2'!J35/0.9</f>
        <v>0</v>
      </c>
      <c r="K35" s="268"/>
      <c r="L35" s="266"/>
      <c r="M35" s="266"/>
      <c r="N35" s="266"/>
      <c r="O35" s="269"/>
      <c r="P35" s="266"/>
      <c r="Q35" s="266"/>
      <c r="R35" s="266"/>
      <c r="S35" s="267">
        <f>$B35*'TC2'!S35/0.1</f>
        <v>55349.371704548612</v>
      </c>
      <c r="T35" s="266">
        <f>$B35*'TC2'!T35/0.1</f>
        <v>48159.649111041253</v>
      </c>
      <c r="U35" s="266">
        <f>$B35*'TC2'!U35/0.1</f>
        <v>7189.7225935073684</v>
      </c>
      <c r="V35" s="270">
        <f>$B35*'TC2'!V35/0.1</f>
        <v>0</v>
      </c>
      <c r="Y35" s="3"/>
    </row>
    <row r="36" spans="1:25">
      <c r="A36" s="168">
        <v>1939</v>
      </c>
      <c r="B36" s="254">
        <v>13548.790120900971</v>
      </c>
      <c r="C36" s="277">
        <f>$B36*'TC2'!C36</f>
        <v>13548.790120900971</v>
      </c>
      <c r="D36" s="278">
        <f>$B36*'TC2'!D36</f>
        <v>11458.619547974829</v>
      </c>
      <c r="E36" s="278">
        <f>$B36*'TC2'!E36</f>
        <v>2090.1705729261407</v>
      </c>
      <c r="F36" s="278">
        <f>$B36*'TC2'!F36</f>
        <v>0</v>
      </c>
      <c r="G36" s="279">
        <f>$B36*'TC2'!G36/0.9</f>
        <v>8196.3629482818651</v>
      </c>
      <c r="H36" s="829">
        <f>$B36*'TC2'!H36/0.9</f>
        <v>6765.2882595718456</v>
      </c>
      <c r="I36" s="829">
        <f>$B36*'TC2'!I36/0.9</f>
        <v>1431.0746887100186</v>
      </c>
      <c r="J36" s="829">
        <f>$B36*'TC2'!J36/0.9</f>
        <v>0</v>
      </c>
      <c r="K36" s="280"/>
      <c r="L36" s="278"/>
      <c r="M36" s="278"/>
      <c r="N36" s="278"/>
      <c r="O36" s="281"/>
      <c r="P36" s="278"/>
      <c r="Q36" s="278"/>
      <c r="R36" s="278"/>
      <c r="S36" s="279">
        <f>$B36*'TC2'!S36/0.1</f>
        <v>61720.634674472916</v>
      </c>
      <c r="T36" s="278">
        <f>$B36*'TC2'!T36/0.1</f>
        <v>53698.601143601678</v>
      </c>
      <c r="U36" s="278">
        <f>$B36*'TC2'!U36/0.1</f>
        <v>8022.033530871242</v>
      </c>
      <c r="V36" s="282">
        <f>$B36*'TC2'!V36/0.1</f>
        <v>0</v>
      </c>
      <c r="Y36" s="3"/>
    </row>
    <row r="37" spans="1:25">
      <c r="A37" s="166">
        <v>1940</v>
      </c>
      <c r="B37" s="253">
        <v>14696.793728709685</v>
      </c>
      <c r="C37" s="265">
        <f>$B37*'TC2'!C37</f>
        <v>14696.793728709685</v>
      </c>
      <c r="D37" s="266">
        <f>$B37*'TC2'!D37</f>
        <v>12537.320619449396</v>
      </c>
      <c r="E37" s="266">
        <f>$B37*'TC2'!E37</f>
        <v>2159.4731092602897</v>
      </c>
      <c r="F37" s="266">
        <f>$B37*'TC2'!F37</f>
        <v>0</v>
      </c>
      <c r="G37" s="267">
        <f>$B37*'TC2'!G37/0.9</f>
        <v>8873.618859214439</v>
      </c>
      <c r="H37" s="828">
        <f>$B37*'TC2'!H37/0.9</f>
        <v>7397.6062921883795</v>
      </c>
      <c r="I37" s="828">
        <f>$B37*'TC2'!I37/0.9</f>
        <v>1476.0125670260593</v>
      </c>
      <c r="J37" s="828">
        <f>$B37*'TC2'!J37/0.9</f>
        <v>0</v>
      </c>
      <c r="K37" s="268"/>
      <c r="L37" s="266"/>
      <c r="M37" s="266"/>
      <c r="N37" s="266"/>
      <c r="O37" s="269"/>
      <c r="P37" s="266"/>
      <c r="Q37" s="266"/>
      <c r="R37" s="266"/>
      <c r="S37" s="267">
        <f>$B37*'TC2'!S37/0.1</f>
        <v>67105.367554166893</v>
      </c>
      <c r="T37" s="266">
        <f>$B37*'TC2'!T37/0.1</f>
        <v>58794.749564798534</v>
      </c>
      <c r="U37" s="266">
        <f>$B37*'TC2'!U37/0.1</f>
        <v>8310.617989368362</v>
      </c>
      <c r="V37" s="270">
        <f>$B37*'TC2'!V37/0.1</f>
        <v>0</v>
      </c>
      <c r="Y37" s="3"/>
    </row>
    <row r="38" spans="1:25">
      <c r="A38" s="166">
        <v>1941</v>
      </c>
      <c r="B38" s="253">
        <v>17426.365311015597</v>
      </c>
      <c r="C38" s="265">
        <f>$B38*'TC2'!C38</f>
        <v>17426.365311015597</v>
      </c>
      <c r="D38" s="266">
        <f>$B38*'TC2'!D38</f>
        <v>14560.601259118823</v>
      </c>
      <c r="E38" s="266">
        <f>$B38*'TC2'!E38</f>
        <v>2865.7640518967746</v>
      </c>
      <c r="F38" s="266">
        <f>$B38*'TC2'!F38</f>
        <v>0</v>
      </c>
      <c r="G38" s="267">
        <f>$B38*'TC2'!G38/0.9</f>
        <v>10861.236558095785</v>
      </c>
      <c r="H38" s="828">
        <f>$B38*'TC2'!H38/0.9</f>
        <v>8927.9611364134944</v>
      </c>
      <c r="I38" s="828">
        <f>$B38*'TC2'!I38/0.9</f>
        <v>1933.27542168229</v>
      </c>
      <c r="J38" s="828">
        <f>$B38*'TC2'!J38/0.9</f>
        <v>0</v>
      </c>
      <c r="K38" s="268"/>
      <c r="L38" s="266"/>
      <c r="M38" s="266"/>
      <c r="N38" s="266"/>
      <c r="O38" s="269"/>
      <c r="P38" s="266"/>
      <c r="Q38" s="266"/>
      <c r="R38" s="266"/>
      <c r="S38" s="267">
        <f>$B38*'TC2'!S38/0.1</f>
        <v>76512.524087293903</v>
      </c>
      <c r="T38" s="266">
        <f>$B38*'TC2'!T38/0.1</f>
        <v>65254.362363466767</v>
      </c>
      <c r="U38" s="266">
        <f>$B38*'TC2'!U38/0.1</f>
        <v>11258.161723827134</v>
      </c>
      <c r="V38" s="270">
        <f>$B38*'TC2'!V38/0.1</f>
        <v>0</v>
      </c>
      <c r="Y38" s="3"/>
    </row>
    <row r="39" spans="1:25">
      <c r="A39" s="166">
        <v>1942</v>
      </c>
      <c r="B39" s="253">
        <v>20606.50961111399</v>
      </c>
      <c r="C39" s="265">
        <f>$B39*'TC2'!C39</f>
        <v>20606.50961111399</v>
      </c>
      <c r="D39" s="266">
        <f>$B39*'TC2'!D39</f>
        <v>15357.10906457708</v>
      </c>
      <c r="E39" s="266">
        <f>$B39*'TC2'!E39</f>
        <v>5249.4005465369082</v>
      </c>
      <c r="F39" s="266">
        <f>$B39*'TC2'!F39</f>
        <v>0</v>
      </c>
      <c r="G39" s="267">
        <f>$B39*'TC2'!G39/0.9</f>
        <v>13843.619972863842</v>
      </c>
      <c r="H39" s="828">
        <f>$B39*'TC2'!H39/0.9</f>
        <v>10169.636431344803</v>
      </c>
      <c r="I39" s="828">
        <f>$B39*'TC2'!I39/0.9</f>
        <v>3673.9835415190414</v>
      </c>
      <c r="J39" s="828">
        <f>$B39*'TC2'!J39/0.9</f>
        <v>0</v>
      </c>
      <c r="K39" s="268"/>
      <c r="L39" s="266"/>
      <c r="M39" s="266"/>
      <c r="N39" s="266"/>
      <c r="O39" s="269"/>
      <c r="P39" s="266"/>
      <c r="Q39" s="266"/>
      <c r="R39" s="266"/>
      <c r="S39" s="267">
        <f>$B39*'TC2'!S39/0.1</f>
        <v>81472.516355365296</v>
      </c>
      <c r="T39" s="266">
        <f>$B39*'TC2'!T39/0.1</f>
        <v>62044.362763667574</v>
      </c>
      <c r="U39" s="266">
        <f>$B39*'TC2'!U39/0.1</f>
        <v>19428.153591697712</v>
      </c>
      <c r="V39" s="270">
        <f>$B39*'TC2'!V39/0.1</f>
        <v>0</v>
      </c>
      <c r="Y39" s="3"/>
    </row>
    <row r="40" spans="1:25">
      <c r="A40" s="166">
        <v>1943</v>
      </c>
      <c r="B40" s="253">
        <v>23779.66239036449</v>
      </c>
      <c r="C40" s="265">
        <f>$B40*'TC2'!C40</f>
        <v>23779.66239036449</v>
      </c>
      <c r="D40" s="266">
        <f>$B40*'TC2'!D40</f>
        <v>16131.414352887503</v>
      </c>
      <c r="E40" s="266">
        <f>$B40*'TC2'!E40</f>
        <v>7648.2480374769866</v>
      </c>
      <c r="F40" s="266">
        <f>$B40*'TC2'!F40</f>
        <v>0</v>
      </c>
      <c r="G40" s="267">
        <f>$B40*'TC2'!G40/0.9</f>
        <v>16921.396816522589</v>
      </c>
      <c r="H40" s="828">
        <f>$B40*'TC2'!H40/0.9</f>
        <v>11367.100717784429</v>
      </c>
      <c r="I40" s="828">
        <f>$B40*'TC2'!I40/0.9</f>
        <v>5554.2960987381593</v>
      </c>
      <c r="J40" s="828">
        <f>$B40*'TC2'!J40/0.9</f>
        <v>0</v>
      </c>
      <c r="K40" s="268"/>
      <c r="L40" s="266"/>
      <c r="M40" s="266"/>
      <c r="N40" s="266"/>
      <c r="O40" s="269"/>
      <c r="P40" s="266"/>
      <c r="Q40" s="266"/>
      <c r="R40" s="266"/>
      <c r="S40" s="267">
        <f>$B40*'TC2'!S40/0.1</f>
        <v>85504.05255494162</v>
      </c>
      <c r="T40" s="266">
        <f>$B40*'TC2'!T40/0.1</f>
        <v>59010.237068815186</v>
      </c>
      <c r="U40" s="266">
        <f>$B40*'TC2'!U40/0.1</f>
        <v>26493.815486126434</v>
      </c>
      <c r="V40" s="270">
        <f>$B40*'TC2'!V40/0.1</f>
        <v>0</v>
      </c>
      <c r="Y40" s="3"/>
    </row>
    <row r="41" spans="1:25">
      <c r="A41" s="166">
        <v>1944</v>
      </c>
      <c r="B41" s="253">
        <v>24547.197733739617</v>
      </c>
      <c r="C41" s="265">
        <f>$B41*'TC2'!C41</f>
        <v>24547.197733739617</v>
      </c>
      <c r="D41" s="266">
        <f>$B41*'TC2'!D41</f>
        <v>15594.710438828855</v>
      </c>
      <c r="E41" s="266">
        <f>$B41*'TC2'!E41</f>
        <v>8952.4872949107612</v>
      </c>
      <c r="F41" s="266">
        <f>$B41*'TC2'!F41</f>
        <v>0</v>
      </c>
      <c r="G41" s="267">
        <f>$B41*'TC2'!G41/0.9</f>
        <v>17453.0411788003</v>
      </c>
      <c r="H41" s="828">
        <f>$B41*'TC2'!H41/0.9</f>
        <v>10862.946008293093</v>
      </c>
      <c r="I41" s="828">
        <f>$B41*'TC2'!I41/0.9</f>
        <v>6590.0951705072075</v>
      </c>
      <c r="J41" s="828">
        <f>$B41*'TC2'!J41/0.9</f>
        <v>0</v>
      </c>
      <c r="K41" s="268"/>
      <c r="L41" s="266"/>
      <c r="M41" s="266"/>
      <c r="N41" s="266"/>
      <c r="O41" s="269"/>
      <c r="P41" s="266"/>
      <c r="Q41" s="266"/>
      <c r="R41" s="266"/>
      <c r="S41" s="267">
        <f>$B41*'TC2'!S41/0.1</f>
        <v>88394.606728193437</v>
      </c>
      <c r="T41" s="266">
        <f>$B41*'TC2'!T41/0.1</f>
        <v>58180.590313650726</v>
      </c>
      <c r="U41" s="266">
        <f>$B41*'TC2'!U41/0.1</f>
        <v>30214.01641454273</v>
      </c>
      <c r="V41" s="270">
        <f>$B41*'TC2'!V41/0.1</f>
        <v>0</v>
      </c>
      <c r="Y41" s="3"/>
    </row>
    <row r="42" spans="1:25">
      <c r="A42" s="166">
        <v>1945</v>
      </c>
      <c r="B42" s="253">
        <v>23578.01615354517</v>
      </c>
      <c r="C42" s="265">
        <f>$B42*'TC2'!C42</f>
        <v>23578.01615354517</v>
      </c>
      <c r="D42" s="266">
        <f>$B42*'TC2'!D42</f>
        <v>14635.712749377508</v>
      </c>
      <c r="E42" s="266">
        <f>$B42*'TC2'!E42</f>
        <v>8942.3034041676619</v>
      </c>
      <c r="F42" s="266">
        <f>$B42*'TC2'!F42</f>
        <v>0</v>
      </c>
      <c r="G42" s="267">
        <f>$B42*'TC2'!G42/0.9</f>
        <v>17336.910308259437</v>
      </c>
      <c r="H42" s="828">
        <f>$B42*'TC2'!H42/0.9</f>
        <v>10529.830981952304</v>
      </c>
      <c r="I42" s="828">
        <f>$B42*'TC2'!I42/0.9</f>
        <v>6807.0793263071346</v>
      </c>
      <c r="J42" s="828">
        <f>$B42*'TC2'!J42/0.9</f>
        <v>0</v>
      </c>
      <c r="K42" s="268"/>
      <c r="L42" s="266"/>
      <c r="M42" s="266"/>
      <c r="N42" s="266"/>
      <c r="O42" s="269"/>
      <c r="P42" s="266"/>
      <c r="Q42" s="266"/>
      <c r="R42" s="266"/>
      <c r="S42" s="267">
        <f>$B42*'TC2'!S42/0.1</f>
        <v>79747.968761116761</v>
      </c>
      <c r="T42" s="266">
        <f>$B42*'TC2'!T42/0.1</f>
        <v>51588.648656204357</v>
      </c>
      <c r="U42" s="266">
        <f>$B42*'TC2'!U42/0.1</f>
        <v>28159.320104912415</v>
      </c>
      <c r="V42" s="270">
        <f>$B42*'TC2'!V42/0.1</f>
        <v>0</v>
      </c>
      <c r="Y42" s="3"/>
    </row>
    <row r="43" spans="1:25">
      <c r="A43" s="166">
        <v>1946</v>
      </c>
      <c r="B43" s="253">
        <v>20611.174049597321</v>
      </c>
      <c r="C43" s="265">
        <f>$B43*'TC2'!C43</f>
        <v>20611.174049597321</v>
      </c>
      <c r="D43" s="266">
        <f>$B43*'TC2'!D43</f>
        <v>15629.714118007298</v>
      </c>
      <c r="E43" s="266">
        <f>$B43*'TC2'!E43</f>
        <v>4981.4599315900232</v>
      </c>
      <c r="F43" s="266">
        <f>$B43*'TC2'!F43</f>
        <v>0</v>
      </c>
      <c r="G43" s="267">
        <f>$B43*'TC2'!G43/0.9</f>
        <v>15072.811134505522</v>
      </c>
      <c r="H43" s="828">
        <f>$B43*'TC2'!H43/0.9</f>
        <v>11096.590587436702</v>
      </c>
      <c r="I43" s="828">
        <f>$B43*'TC2'!I43/0.9</f>
        <v>3976.22054706882</v>
      </c>
      <c r="J43" s="828">
        <f>$B43*'TC2'!J43/0.9</f>
        <v>0</v>
      </c>
      <c r="K43" s="268"/>
      <c r="L43" s="266"/>
      <c r="M43" s="266"/>
      <c r="N43" s="266"/>
      <c r="O43" s="269"/>
      <c r="P43" s="266"/>
      <c r="Q43" s="266"/>
      <c r="R43" s="266"/>
      <c r="S43" s="267">
        <f>$B43*'TC2'!S43/0.1</f>
        <v>70456.440285423494</v>
      </c>
      <c r="T43" s="266">
        <f>$B43*'TC2'!T43/0.1</f>
        <v>56427.825893142654</v>
      </c>
      <c r="U43" s="266">
        <f>$B43*'TC2'!U43/0.1</f>
        <v>14028.614392280848</v>
      </c>
      <c r="V43" s="270">
        <f>$B43*'TC2'!V43/0.1</f>
        <v>0</v>
      </c>
      <c r="Y43" s="3"/>
    </row>
    <row r="44" spans="1:25">
      <c r="A44" s="166">
        <v>1947</v>
      </c>
      <c r="B44" s="253">
        <v>19961.663467282742</v>
      </c>
      <c r="C44" s="265">
        <f>$B44*'TC2'!C44</f>
        <v>19961.663467282742</v>
      </c>
      <c r="D44" s="266">
        <f>$B44*'TC2'!D44</f>
        <v>15858.331551264277</v>
      </c>
      <c r="E44" s="266">
        <f>$B44*'TC2'!E44</f>
        <v>4103.3319160184665</v>
      </c>
      <c r="F44" s="266">
        <f>$B44*'TC2'!F44</f>
        <v>0</v>
      </c>
      <c r="G44" s="267">
        <f>$B44*'TC2'!G44/0.9</f>
        <v>14557.036335665551</v>
      </c>
      <c r="H44" s="828">
        <f>$B44*'TC2'!H44/0.9</f>
        <v>11262.477854155029</v>
      </c>
      <c r="I44" s="828">
        <f>$B44*'TC2'!I44/0.9</f>
        <v>3294.5584815105203</v>
      </c>
      <c r="J44" s="828">
        <f>$B44*'TC2'!J44/0.9</f>
        <v>0</v>
      </c>
      <c r="K44" s="268"/>
      <c r="L44" s="266"/>
      <c r="M44" s="266"/>
      <c r="N44" s="266"/>
      <c r="O44" s="269"/>
      <c r="P44" s="266"/>
      <c r="Q44" s="266"/>
      <c r="R44" s="266"/>
      <c r="S44" s="267">
        <f>$B44*'TC2'!S44/0.1</f>
        <v>68603.307651837444</v>
      </c>
      <c r="T44" s="266">
        <f>$B44*'TC2'!T44/0.1</f>
        <v>57221.014825247461</v>
      </c>
      <c r="U44" s="266">
        <f>$B44*'TC2'!U44/0.1</f>
        <v>11382.292826589977</v>
      </c>
      <c r="V44" s="270">
        <f>$B44*'TC2'!V44/0.1</f>
        <v>0</v>
      </c>
      <c r="Y44" s="3"/>
    </row>
    <row r="45" spans="1:25">
      <c r="A45" s="166">
        <v>1948</v>
      </c>
      <c r="B45" s="253">
        <v>20894.835092671343</v>
      </c>
      <c r="C45" s="265">
        <f>$B45*'TC2'!C45</f>
        <v>20894.835092671343</v>
      </c>
      <c r="D45" s="266">
        <f>$B45*'TC2'!D45</f>
        <v>16969.087303808326</v>
      </c>
      <c r="E45" s="266">
        <f>$B45*'TC2'!E45</f>
        <v>3925.7477888630183</v>
      </c>
      <c r="F45" s="266">
        <f>$B45*'TC2'!F45</f>
        <v>0</v>
      </c>
      <c r="G45" s="267">
        <f>$B45*'TC2'!G45/0.9</f>
        <v>14733.270384670634</v>
      </c>
      <c r="H45" s="828">
        <f>$B45*'TC2'!H45/0.9</f>
        <v>11658.113499804751</v>
      </c>
      <c r="I45" s="828">
        <f>$B45*'TC2'!I45/0.9</f>
        <v>3075.1568848658799</v>
      </c>
      <c r="J45" s="828">
        <f>$B45*'TC2'!J45/0.9</f>
        <v>0</v>
      </c>
      <c r="K45" s="268"/>
      <c r="L45" s="266"/>
      <c r="M45" s="266"/>
      <c r="N45" s="266"/>
      <c r="O45" s="269"/>
      <c r="P45" s="266"/>
      <c r="Q45" s="266"/>
      <c r="R45" s="266"/>
      <c r="S45" s="267">
        <f>$B45*'TC2'!S45/0.1</f>
        <v>76348.917464677725</v>
      </c>
      <c r="T45" s="266">
        <f>$B45*'TC2'!T45/0.1</f>
        <v>64767.851539840463</v>
      </c>
      <c r="U45" s="266">
        <f>$B45*'TC2'!U45/0.1</f>
        <v>11581.065924837258</v>
      </c>
      <c r="V45" s="270">
        <f>$B45*'TC2'!V45/0.1</f>
        <v>0</v>
      </c>
      <c r="Y45" s="3"/>
    </row>
    <row r="46" spans="1:25">
      <c r="A46" s="166">
        <v>1949</v>
      </c>
      <c r="B46" s="253">
        <v>20235.841658371184</v>
      </c>
      <c r="C46" s="265">
        <f>$B46*'TC2'!C46</f>
        <v>20235.841658371184</v>
      </c>
      <c r="D46" s="266">
        <f>$B46*'TC2'!D46</f>
        <v>16045.336114950152</v>
      </c>
      <c r="E46" s="266">
        <f>$B46*'TC2'!E46</f>
        <v>4190.5055434210326</v>
      </c>
      <c r="F46" s="266">
        <f>$B46*'TC2'!F46</f>
        <v>0</v>
      </c>
      <c r="G46" s="267">
        <f>$B46*'TC2'!G46/0.9</f>
        <v>14352.005035014507</v>
      </c>
      <c r="H46" s="828">
        <f>$B46*'TC2'!H46/0.9</f>
        <v>11055.202239607979</v>
      </c>
      <c r="I46" s="828">
        <f>$B46*'TC2'!I46/0.9</f>
        <v>3296.8027954065287</v>
      </c>
      <c r="J46" s="828">
        <f>$B46*'TC2'!J46/0.9</f>
        <v>0</v>
      </c>
      <c r="K46" s="268"/>
      <c r="L46" s="266"/>
      <c r="M46" s="266"/>
      <c r="N46" s="266"/>
      <c r="O46" s="269"/>
      <c r="P46" s="266"/>
      <c r="Q46" s="266"/>
      <c r="R46" s="266"/>
      <c r="S46" s="267">
        <f>$B46*'TC2'!S46/0.1</f>
        <v>73190.371268581264</v>
      </c>
      <c r="T46" s="266">
        <f>$B46*'TC2'!T46/0.1</f>
        <v>60956.540993029688</v>
      </c>
      <c r="U46" s="266">
        <f>$B46*'TC2'!U46/0.1</f>
        <v>12233.830275551569</v>
      </c>
      <c r="V46" s="270">
        <f>$B46*'TC2'!V46/0.1</f>
        <v>0</v>
      </c>
      <c r="Y46" s="3"/>
    </row>
    <row r="47" spans="1:25">
      <c r="A47" s="170">
        <v>1950</v>
      </c>
      <c r="B47" s="255">
        <v>22034.23532557776</v>
      </c>
      <c r="C47" s="283">
        <f>$B47*'TC2'!C47</f>
        <v>22034.23532557776</v>
      </c>
      <c r="D47" s="284">
        <f>$B47*'TC2'!D47</f>
        <v>17645.503102658124</v>
      </c>
      <c r="E47" s="284">
        <f>$B47*'TC2'!E47</f>
        <v>4388.7322229196361</v>
      </c>
      <c r="F47" s="284">
        <f>$B47*'TC2'!F47</f>
        <v>0</v>
      </c>
      <c r="G47" s="285">
        <f>$B47*'TC2'!G47/0.9</f>
        <v>15610.362072636124</v>
      </c>
      <c r="H47" s="830">
        <f>$B47*'TC2'!H47/0.9</f>
        <v>12118.571000048514</v>
      </c>
      <c r="I47" s="830">
        <f>$B47*'TC2'!I47/0.9</f>
        <v>3491.7910725876091</v>
      </c>
      <c r="J47" s="830">
        <f>$B47*'TC2'!J47/0.9</f>
        <v>0</v>
      </c>
      <c r="K47" s="286"/>
      <c r="L47" s="284"/>
      <c r="M47" s="284"/>
      <c r="N47" s="284"/>
      <c r="O47" s="287"/>
      <c r="P47" s="284"/>
      <c r="Q47" s="284"/>
      <c r="R47" s="284"/>
      <c r="S47" s="285">
        <f>$B47*'TC2'!S47/0.1</f>
        <v>79849.094602052472</v>
      </c>
      <c r="T47" s="284">
        <f>$B47*'TC2'!T47/0.1</f>
        <v>67387.892026144604</v>
      </c>
      <c r="U47" s="284">
        <f>$B47*'TC2'!U47/0.1</f>
        <v>12461.202575907873</v>
      </c>
      <c r="V47" s="288">
        <f>$B47*'TC2'!V47/0.1</f>
        <v>0</v>
      </c>
      <c r="Y47" s="3"/>
    </row>
    <row r="48" spans="1:25">
      <c r="A48" s="166">
        <v>1951</v>
      </c>
      <c r="B48" s="253">
        <v>23579.897322705328</v>
      </c>
      <c r="C48" s="265">
        <f>$B48*'TC2'!C48</f>
        <v>23579.897322705328</v>
      </c>
      <c r="D48" s="266">
        <f>$B48*'TC2'!D48</f>
        <v>18641.899344411519</v>
      </c>
      <c r="E48" s="266">
        <f>$B48*'TC2'!E48</f>
        <v>4937.9979782938099</v>
      </c>
      <c r="F48" s="266">
        <f>$B48*'TC2'!F48</f>
        <v>0</v>
      </c>
      <c r="G48" s="267">
        <f>$B48*'TC2'!G48/0.9</f>
        <v>17000.877809960264</v>
      </c>
      <c r="H48" s="828">
        <f>$B48*'TC2'!H48/0.9</f>
        <v>13181.460396517832</v>
      </c>
      <c r="I48" s="828">
        <f>$B48*'TC2'!I48/0.9</f>
        <v>3819.4174134424288</v>
      </c>
      <c r="J48" s="828">
        <f>$B48*'TC2'!J48/0.9</f>
        <v>0</v>
      </c>
      <c r="K48" s="268"/>
      <c r="L48" s="266"/>
      <c r="M48" s="266"/>
      <c r="N48" s="266"/>
      <c r="O48" s="269"/>
      <c r="P48" s="266"/>
      <c r="Q48" s="266"/>
      <c r="R48" s="266"/>
      <c r="S48" s="267">
        <f>$B48*'TC2'!S48/0.1</f>
        <v>82791.072937410936</v>
      </c>
      <c r="T48" s="266">
        <f>$B48*'TC2'!T48/0.1</f>
        <v>67785.849875454689</v>
      </c>
      <c r="U48" s="266">
        <f>$B48*'TC2'!U48/0.1</f>
        <v>15005.223061956242</v>
      </c>
      <c r="V48" s="270">
        <f>$B48*'TC2'!V48/0.1</f>
        <v>0</v>
      </c>
      <c r="Y48" s="3"/>
    </row>
    <row r="49" spans="1:25">
      <c r="A49" s="166">
        <v>1952</v>
      </c>
      <c r="B49" s="253">
        <v>24184.681320763069</v>
      </c>
      <c r="C49" s="265">
        <f>$B49*'TC2'!C49</f>
        <v>24184.681320763069</v>
      </c>
      <c r="D49" s="266">
        <f>$B49*'TC2'!D49</f>
        <v>18546.034726063102</v>
      </c>
      <c r="E49" s="266">
        <f>$B49*'TC2'!E49</f>
        <v>5638.6465946999679</v>
      </c>
      <c r="F49" s="266">
        <f>$B49*'TC2'!F49</f>
        <v>0</v>
      </c>
      <c r="G49" s="267">
        <f>$B49*'TC2'!G49/0.9</f>
        <v>17782.710299393984</v>
      </c>
      <c r="H49" s="828">
        <f>$B49*'TC2'!H49/0.9</f>
        <v>13377.591338631906</v>
      </c>
      <c r="I49" s="828">
        <f>$B49*'TC2'!I49/0.9</f>
        <v>4405.118960762079</v>
      </c>
      <c r="J49" s="828">
        <f>$B49*'TC2'!J49/0.9</f>
        <v>0</v>
      </c>
      <c r="K49" s="268"/>
      <c r="L49" s="266"/>
      <c r="M49" s="266"/>
      <c r="N49" s="266"/>
      <c r="O49" s="269"/>
      <c r="P49" s="266"/>
      <c r="Q49" s="266"/>
      <c r="R49" s="266"/>
      <c r="S49" s="267">
        <f>$B49*'TC2'!S49/0.1</f>
        <v>81802.420513084813</v>
      </c>
      <c r="T49" s="266">
        <f>$B49*'TC2'!T49/0.1</f>
        <v>65062.025212943852</v>
      </c>
      <c r="U49" s="266">
        <f>$B49*'TC2'!U49/0.1</f>
        <v>16740.395300140961</v>
      </c>
      <c r="V49" s="270">
        <f>$B49*'TC2'!V49/0.1</f>
        <v>0</v>
      </c>
      <c r="Y49" s="3"/>
    </row>
    <row r="50" spans="1:25">
      <c r="A50" s="166">
        <v>1953</v>
      </c>
      <c r="B50" s="253">
        <v>24942.036466117628</v>
      </c>
      <c r="C50" s="265">
        <f>$B50*'TC2'!C50</f>
        <v>24942.036466117628</v>
      </c>
      <c r="D50" s="266">
        <f>$B50*'TC2'!D50</f>
        <v>19001.731527919412</v>
      </c>
      <c r="E50" s="266">
        <f>$B50*'TC2'!E50</f>
        <v>5940.3049381982173</v>
      </c>
      <c r="F50" s="266">
        <f>$B50*'TC2'!F50</f>
        <v>0</v>
      </c>
      <c r="G50" s="267">
        <f>$B50*'TC2'!G50/0.9</f>
        <v>18611.086496236752</v>
      </c>
      <c r="H50" s="828">
        <f>$B50*'TC2'!H50/0.9</f>
        <v>13911.477019420705</v>
      </c>
      <c r="I50" s="828">
        <f>$B50*'TC2'!I50/0.9</f>
        <v>4699.6094768160501</v>
      </c>
      <c r="J50" s="828">
        <f>$B50*'TC2'!J50/0.9</f>
        <v>0</v>
      </c>
      <c r="K50" s="268"/>
      <c r="L50" s="266"/>
      <c r="M50" s="266"/>
      <c r="N50" s="266"/>
      <c r="O50" s="269"/>
      <c r="P50" s="266"/>
      <c r="Q50" s="266"/>
      <c r="R50" s="266"/>
      <c r="S50" s="267">
        <f>$B50*'TC2'!S50/0.1</f>
        <v>81920.586195045486</v>
      </c>
      <c r="T50" s="266">
        <f>$B50*'TC2'!T50/0.1</f>
        <v>64814.022104407777</v>
      </c>
      <c r="U50" s="266">
        <f>$B50*'TC2'!U50/0.1</f>
        <v>17106.564090637719</v>
      </c>
      <c r="V50" s="270">
        <f>$B50*'TC2'!V50/0.1</f>
        <v>0</v>
      </c>
      <c r="Y50" s="3"/>
    </row>
    <row r="51" spans="1:25">
      <c r="A51" s="166">
        <v>1954</v>
      </c>
      <c r="B51" s="253">
        <v>24430.797957968145</v>
      </c>
      <c r="C51" s="265">
        <f>$B51*'TC2'!C51</f>
        <v>24430.797957968145</v>
      </c>
      <c r="D51" s="266">
        <f>$B51*'TC2'!D51</f>
        <v>18694.068882106982</v>
      </c>
      <c r="E51" s="266">
        <f>$B51*'TC2'!E51</f>
        <v>5736.7290758611634</v>
      </c>
      <c r="F51" s="266">
        <f>$B51*'TC2'!F51</f>
        <v>0</v>
      </c>
      <c r="G51" s="267">
        <f>$B51*'TC2'!G51/0.9</f>
        <v>18185.225484205439</v>
      </c>
      <c r="H51" s="828">
        <f>$B51*'TC2'!H51/0.9</f>
        <v>13601.780050411709</v>
      </c>
      <c r="I51" s="828">
        <f>$B51*'TC2'!I51/0.9</f>
        <v>4583.4454337937295</v>
      </c>
      <c r="J51" s="828">
        <f>$B51*'TC2'!J51/0.9</f>
        <v>0</v>
      </c>
      <c r="K51" s="268"/>
      <c r="L51" s="266"/>
      <c r="M51" s="266"/>
      <c r="N51" s="266"/>
      <c r="O51" s="269"/>
      <c r="P51" s="266"/>
      <c r="Q51" s="266"/>
      <c r="R51" s="266"/>
      <c r="S51" s="267">
        <f>$B51*'TC2'!S51/0.1</f>
        <v>80640.950221832492</v>
      </c>
      <c r="T51" s="266">
        <f>$B51*'TC2'!T51/0.1</f>
        <v>64524.668367364415</v>
      </c>
      <c r="U51" s="266">
        <f>$B51*'TC2'!U51/0.1</f>
        <v>16116.281854468065</v>
      </c>
      <c r="V51" s="270">
        <f>$B51*'TC2'!V51/0.1</f>
        <v>0</v>
      </c>
      <c r="Y51" s="3"/>
    </row>
    <row r="52" spans="1:25">
      <c r="A52" s="166">
        <v>1955</v>
      </c>
      <c r="B52" s="253">
        <v>26166.276479911874</v>
      </c>
      <c r="C52" s="265">
        <f>$B52*'TC2'!C52</f>
        <v>26166.276479911874</v>
      </c>
      <c r="D52" s="266">
        <f>$B52*'TC2'!D52</f>
        <v>20382.371209769681</v>
      </c>
      <c r="E52" s="266">
        <f>$B52*'TC2'!E52</f>
        <v>5783.9052701421951</v>
      </c>
      <c r="F52" s="266">
        <f>$B52*'TC2'!F52</f>
        <v>0</v>
      </c>
      <c r="G52" s="267">
        <f>$B52*'TC2'!G52/0.9</f>
        <v>19374.055744788613</v>
      </c>
      <c r="H52" s="828">
        <f>$B52*'TC2'!H52/0.9</f>
        <v>14759.24392380075</v>
      </c>
      <c r="I52" s="828">
        <f>$B52*'TC2'!I52/0.9</f>
        <v>4614.8118209878694</v>
      </c>
      <c r="J52" s="828">
        <f>$B52*'TC2'!J52/0.9</f>
        <v>0</v>
      </c>
      <c r="K52" s="268"/>
      <c r="L52" s="266"/>
      <c r="M52" s="266"/>
      <c r="N52" s="266"/>
      <c r="O52" s="269"/>
      <c r="P52" s="266"/>
      <c r="Q52" s="266"/>
      <c r="R52" s="266"/>
      <c r="S52" s="267">
        <f>$B52*'TC2'!S52/0.1</f>
        <v>87296.263096021183</v>
      </c>
      <c r="T52" s="266">
        <f>$B52*'TC2'!T52/0.1</f>
        <v>70990.516783490049</v>
      </c>
      <c r="U52" s="266">
        <f>$B52*'TC2'!U52/0.1</f>
        <v>16305.746312531137</v>
      </c>
      <c r="V52" s="270">
        <f>$B52*'TC2'!V52/0.1</f>
        <v>0</v>
      </c>
      <c r="Y52" s="3"/>
    </row>
    <row r="53" spans="1:25">
      <c r="A53" s="166">
        <v>1956</v>
      </c>
      <c r="B53" s="253">
        <v>26670.406593810538</v>
      </c>
      <c r="C53" s="265">
        <f>$B53*'TC2'!C53</f>
        <v>26670.406593810538</v>
      </c>
      <c r="D53" s="266">
        <f>$B53*'TC2'!D53</f>
        <v>20898.254193203014</v>
      </c>
      <c r="E53" s="266">
        <f>$B53*'TC2'!E53</f>
        <v>5772.1524006075242</v>
      </c>
      <c r="F53" s="266">
        <f>$B53*'TC2'!F53</f>
        <v>0</v>
      </c>
      <c r="G53" s="267">
        <f>$B53*'TC2'!G53/0.9</f>
        <v>20065.432450326287</v>
      </c>
      <c r="H53" s="828">
        <f>$B53*'TC2'!H53/0.9</f>
        <v>15394.217178365361</v>
      </c>
      <c r="I53" s="828">
        <f>$B53*'TC2'!I53/0.9</f>
        <v>4671.2152719609294</v>
      </c>
      <c r="J53" s="828">
        <f>$B53*'TC2'!J53/0.9</f>
        <v>0</v>
      </c>
      <c r="K53" s="268"/>
      <c r="L53" s="266"/>
      <c r="M53" s="266"/>
      <c r="N53" s="266"/>
      <c r="O53" s="269"/>
      <c r="P53" s="266"/>
      <c r="Q53" s="266"/>
      <c r="R53" s="266"/>
      <c r="S53" s="267">
        <f>$B53*'TC2'!S53/0.1</f>
        <v>86115.17388516877</v>
      </c>
      <c r="T53" s="266">
        <f>$B53*'TC2'!T53/0.1</f>
        <v>70434.587326741894</v>
      </c>
      <c r="U53" s="266">
        <f>$B53*'TC2'!U53/0.1</f>
        <v>15680.586558426876</v>
      </c>
      <c r="V53" s="270">
        <f>$B53*'TC2'!V53/0.1</f>
        <v>0</v>
      </c>
      <c r="Y53" s="3"/>
    </row>
    <row r="54" spans="1:25">
      <c r="A54" s="166">
        <v>1957</v>
      </c>
      <c r="B54" s="253">
        <v>26721.021233801406</v>
      </c>
      <c r="C54" s="265">
        <f>$B54*'TC2'!C54</f>
        <v>26721.021233801406</v>
      </c>
      <c r="D54" s="266">
        <f>$B54*'TC2'!D54</f>
        <v>20657.625578028288</v>
      </c>
      <c r="E54" s="266">
        <f>$B54*'TC2'!E54</f>
        <v>6063.395655773119</v>
      </c>
      <c r="F54" s="266">
        <f>$B54*'TC2'!F54</f>
        <v>0</v>
      </c>
      <c r="G54" s="267">
        <f>$B54*'TC2'!G54/0.9</f>
        <v>20213.039780188545</v>
      </c>
      <c r="H54" s="828">
        <f>$B54*'TC2'!H54/0.9</f>
        <v>15260.072330589839</v>
      </c>
      <c r="I54" s="828">
        <f>$B54*'TC2'!I54/0.9</f>
        <v>4952.9674495987001</v>
      </c>
      <c r="J54" s="828">
        <f>$B54*'TC2'!J54/0.9</f>
        <v>0</v>
      </c>
      <c r="K54" s="268"/>
      <c r="L54" s="266"/>
      <c r="M54" s="266"/>
      <c r="N54" s="266"/>
      <c r="O54" s="269"/>
      <c r="P54" s="266"/>
      <c r="Q54" s="266"/>
      <c r="R54" s="266"/>
      <c r="S54" s="267">
        <f>$B54*'TC2'!S54/0.1</f>
        <v>85292.854316317171</v>
      </c>
      <c r="T54" s="266">
        <f>$B54*'TC2'!T54/0.1</f>
        <v>69235.604804974282</v>
      </c>
      <c r="U54" s="266">
        <f>$B54*'TC2'!U54/0.1</f>
        <v>16057.249511342885</v>
      </c>
      <c r="V54" s="270">
        <f>$B54*'TC2'!V54/0.1</f>
        <v>0</v>
      </c>
      <c r="Y54" s="3"/>
    </row>
    <row r="55" spans="1:25">
      <c r="A55" s="166">
        <v>1958</v>
      </c>
      <c r="B55" s="253">
        <v>25977.650913529455</v>
      </c>
      <c r="C55" s="265">
        <f>$B55*'TC2'!C55</f>
        <v>25977.650913529455</v>
      </c>
      <c r="D55" s="266">
        <f>$B55*'TC2'!D55</f>
        <v>19575.7511869759</v>
      </c>
      <c r="E55" s="266">
        <f>$B55*'TC2'!E55</f>
        <v>6401.8997265535554</v>
      </c>
      <c r="F55" s="266">
        <f>$B55*'TC2'!F55</f>
        <v>0</v>
      </c>
      <c r="G55" s="267">
        <f>$B55*'TC2'!G55/0.9</f>
        <v>19697.029575850112</v>
      </c>
      <c r="H55" s="828">
        <f>$B55*'TC2'!H55/0.9</f>
        <v>14401.162506200262</v>
      </c>
      <c r="I55" s="828">
        <f>$B55*'TC2'!I55/0.9</f>
        <v>5295.8670696498493</v>
      </c>
      <c r="J55" s="828">
        <f>$B55*'TC2'!J55/0.9</f>
        <v>0</v>
      </c>
      <c r="K55" s="268"/>
      <c r="L55" s="266"/>
      <c r="M55" s="266"/>
      <c r="N55" s="266"/>
      <c r="O55" s="269"/>
      <c r="P55" s="266"/>
      <c r="Q55" s="266"/>
      <c r="R55" s="266"/>
      <c r="S55" s="267">
        <f>$B55*'TC2'!S55/0.1</f>
        <v>82503.24295264353</v>
      </c>
      <c r="T55" s="266">
        <f>$B55*'TC2'!T55/0.1</f>
        <v>66147.049313956624</v>
      </c>
      <c r="U55" s="266">
        <f>$B55*'TC2'!U55/0.1</f>
        <v>16356.193638686909</v>
      </c>
      <c r="V55" s="270">
        <f>$B55*'TC2'!V55/0.1</f>
        <v>0</v>
      </c>
      <c r="Y55" s="3"/>
    </row>
    <row r="56" spans="1:25">
      <c r="A56" s="168">
        <v>1959</v>
      </c>
      <c r="B56" s="254">
        <v>27565.735080993472</v>
      </c>
      <c r="C56" s="277">
        <f>$B56*'TC2'!C56</f>
        <v>27565.735080993472</v>
      </c>
      <c r="D56" s="278">
        <f>$B56*'TC2'!D56</f>
        <v>21209.485530013902</v>
      </c>
      <c r="E56" s="278">
        <f>$B56*'TC2'!E56</f>
        <v>6356.249550979569</v>
      </c>
      <c r="F56" s="278">
        <f>$B56*'TC2'!F56</f>
        <v>0</v>
      </c>
      <c r="G56" s="279">
        <f>$B56*'TC2'!G56/0.9</f>
        <v>20812.593839252095</v>
      </c>
      <c r="H56" s="829">
        <f>$B56*'TC2'!H56/0.9</f>
        <v>15554.609448699644</v>
      </c>
      <c r="I56" s="829">
        <f>$B56*'TC2'!I56/0.9</f>
        <v>5257.984390552454</v>
      </c>
      <c r="J56" s="829">
        <f>$B56*'TC2'!J56/0.9</f>
        <v>0</v>
      </c>
      <c r="K56" s="280"/>
      <c r="L56" s="278"/>
      <c r="M56" s="278"/>
      <c r="N56" s="278"/>
      <c r="O56" s="281"/>
      <c r="P56" s="278"/>
      <c r="Q56" s="278"/>
      <c r="R56" s="278"/>
      <c r="S56" s="279">
        <f>$B56*'TC2'!S56/0.1</f>
        <v>88344.006256665831</v>
      </c>
      <c r="T56" s="278">
        <f>$B56*'TC2'!T56/0.1</f>
        <v>72103.37026184221</v>
      </c>
      <c r="U56" s="278">
        <f>$B56*'TC2'!U56/0.1</f>
        <v>16240.635994823611</v>
      </c>
      <c r="V56" s="282">
        <f>$B56*'TC2'!V56/0.1</f>
        <v>0</v>
      </c>
      <c r="Y56" s="3"/>
    </row>
    <row r="57" spans="1:25">
      <c r="A57" s="166">
        <v>1960</v>
      </c>
      <c r="B57" s="253">
        <v>28080.216458067884</v>
      </c>
      <c r="C57" s="265">
        <f>$B57*'TC2'!C57</f>
        <v>28080.216458067884</v>
      </c>
      <c r="D57" s="266">
        <f>$B57*'TC2'!D57</f>
        <v>21674.577219552113</v>
      </c>
      <c r="E57" s="266">
        <f>$B57*'TC2'!E57</f>
        <v>6405.6392385157724</v>
      </c>
      <c r="F57" s="266">
        <f>$B57*'TC2'!F57</f>
        <v>0</v>
      </c>
      <c r="G57" s="267">
        <f>$B57*'TC2'!G57/0.9</f>
        <v>21413.215656854823</v>
      </c>
      <c r="H57" s="828">
        <f>$B57*'TC2'!H57/0.9</f>
        <v>16057.564923820562</v>
      </c>
      <c r="I57" s="828">
        <f>$B57*'TC2'!I57/0.9</f>
        <v>5355.6507330342638</v>
      </c>
      <c r="J57" s="828">
        <f>$B57*'TC2'!J57/0.9</f>
        <v>0</v>
      </c>
      <c r="K57" s="268"/>
      <c r="L57" s="266"/>
      <c r="M57" s="266"/>
      <c r="N57" s="266"/>
      <c r="O57" s="269"/>
      <c r="P57" s="266"/>
      <c r="Q57" s="266"/>
      <c r="R57" s="266"/>
      <c r="S57" s="267">
        <f>$B57*'TC2'!S57/0.1</f>
        <v>88083.223668985389</v>
      </c>
      <c r="T57" s="266">
        <f>$B57*'TC2'!T57/0.1</f>
        <v>72227.687881136051</v>
      </c>
      <c r="U57" s="266">
        <f>$B57*'TC2'!U57/0.1</f>
        <v>15855.535787849343</v>
      </c>
      <c r="V57" s="270">
        <f>$B57*'TC2'!V57/0.1</f>
        <v>0</v>
      </c>
      <c r="Y57" s="3"/>
    </row>
    <row r="58" spans="1:25">
      <c r="A58" s="166">
        <v>1961</v>
      </c>
      <c r="B58" s="253">
        <v>28447.684601869816</v>
      </c>
      <c r="C58" s="265">
        <f>$B58*'TC2'!C58</f>
        <v>28447.684601869816</v>
      </c>
      <c r="D58" s="266">
        <f>$B58*'TC2'!D58</f>
        <v>21670.174064246898</v>
      </c>
      <c r="E58" s="266">
        <f>$B58*'TC2'!E58</f>
        <v>6777.5105376229176</v>
      </c>
      <c r="F58" s="266">
        <f>$B58*'TC2'!F58</f>
        <v>0</v>
      </c>
      <c r="G58" s="267">
        <f>$B58*'TC2'!G58/0.9</f>
        <v>21710.91487133695</v>
      </c>
      <c r="H58" s="828">
        <f>$B58*'TC2'!H58/0.9</f>
        <v>15999.91854538336</v>
      </c>
      <c r="I58" s="828">
        <f>$B58*'TC2'!I58/0.9</f>
        <v>5710.9963259535925</v>
      </c>
      <c r="J58" s="828">
        <f>$B58*'TC2'!J58/0.9</f>
        <v>0</v>
      </c>
      <c r="K58" s="268"/>
      <c r="L58" s="266"/>
      <c r="M58" s="266"/>
      <c r="N58" s="266"/>
      <c r="O58" s="269"/>
      <c r="P58" s="266"/>
      <c r="Q58" s="266"/>
      <c r="R58" s="266"/>
      <c r="S58" s="267">
        <f>$B58*'TC2'!S58/0.1</f>
        <v>89078.612176665571</v>
      </c>
      <c r="T58" s="266">
        <f>$B58*'TC2'!T58/0.1</f>
        <v>72702.473734018728</v>
      </c>
      <c r="U58" s="266">
        <f>$B58*'TC2'!U58/0.1</f>
        <v>16376.138442646852</v>
      </c>
      <c r="V58" s="270">
        <f>$B58*'TC2'!V58/0.1</f>
        <v>0</v>
      </c>
      <c r="Y58" s="3"/>
    </row>
    <row r="59" spans="1:25">
      <c r="A59" s="148">
        <v>1962</v>
      </c>
      <c r="B59" s="256">
        <v>29873.69781773485</v>
      </c>
      <c r="C59" s="265">
        <f>$B59*'TC2'!C59</f>
        <v>29873.69781773485</v>
      </c>
      <c r="D59" s="256">
        <f>$B59*'TC2'!D59</f>
        <v>22759.344941169718</v>
      </c>
      <c r="E59" s="289">
        <f>$B59*'TC2'!E59</f>
        <v>7114.3528765651326</v>
      </c>
      <c r="F59" s="289">
        <f>$B59*'TC2'!F59</f>
        <v>0</v>
      </c>
      <c r="G59" s="267">
        <f>$B59*'TC2'!G59/0.9</f>
        <v>22565.315088844727</v>
      </c>
      <c r="H59" s="823">
        <f>$B59*'TC2'!H59/0.9</f>
        <v>16753.353071694801</v>
      </c>
      <c r="I59" s="822">
        <f>$B59*'TC2'!I59/0.9</f>
        <v>5811.9620171499291</v>
      </c>
      <c r="J59" s="822">
        <f>$B59*'TC2'!J59/0.9</f>
        <v>0</v>
      </c>
      <c r="K59" s="290">
        <f>$B59*'TC2'!K59/0.5</f>
        <v>13445.095624952464</v>
      </c>
      <c r="L59" s="289">
        <f>$B59*'TC2'!L59/0.5</f>
        <v>8428.2301933561157</v>
      </c>
      <c r="M59" s="289">
        <f>$B59*'TC2'!M59/0.5</f>
        <v>5016.8654315963477</v>
      </c>
      <c r="N59" s="289">
        <f>$B59*'TC2'!N59/0.5</f>
        <v>0</v>
      </c>
      <c r="O59" s="290">
        <f>$B59*'TC2'!O59/0.4</f>
        <v>33965.589418710057</v>
      </c>
      <c r="P59" s="289">
        <f>$B59*'TC2'!P59/0.4</f>
        <v>27159.756669618153</v>
      </c>
      <c r="Q59" s="289">
        <f>$B59*'TC2'!Q59/0.4</f>
        <v>6805.8327490919055</v>
      </c>
      <c r="R59" s="289">
        <f>$B59*'TC2'!R59/0.4</f>
        <v>0</v>
      </c>
      <c r="S59" s="267">
        <f>$B59*'TC2'!S59/0.1</f>
        <v>95649.142377745957</v>
      </c>
      <c r="T59" s="256">
        <f>$B59*'TC2'!T59/0.1</f>
        <v>76813.27176644397</v>
      </c>
      <c r="U59" s="256">
        <f>$B59*'TC2'!U59/0.1</f>
        <v>18835.870611301965</v>
      </c>
      <c r="V59" s="291">
        <f>$B59*'TC2'!V59/0.1</f>
        <v>0</v>
      </c>
      <c r="Y59" s="3"/>
    </row>
    <row r="60" spans="1:25">
      <c r="A60" s="148">
        <v>1963</v>
      </c>
      <c r="B60" s="256">
        <v>30882.728516278647</v>
      </c>
      <c r="C60" s="265">
        <f>$B60*'TC2'!C60</f>
        <v>30882.728516278647</v>
      </c>
      <c r="D60" s="256">
        <f>$B60*'TC2'!D60</f>
        <v>23571.930474160527</v>
      </c>
      <c r="E60" s="289">
        <f>$B60*'TC2'!E60</f>
        <v>7310.798042118121</v>
      </c>
      <c r="F60" s="289">
        <f>$B60*'TC2'!F60</f>
        <v>0</v>
      </c>
      <c r="G60" s="267">
        <f>$B60*'TC2'!G60/0.9</f>
        <v>23164.438242585504</v>
      </c>
      <c r="H60" s="823">
        <f>$B60*'TC2'!H60/0.9</f>
        <v>17183.730727691414</v>
      </c>
      <c r="I60" s="822">
        <f>$B60*'TC2'!I60/0.9</f>
        <v>5980.7075148940903</v>
      </c>
      <c r="J60" s="822">
        <f>$B60*'TC2'!J60/0.9</f>
        <v>0</v>
      </c>
      <c r="K60" s="290">
        <f>$B60*'TC2'!K60/0.5</f>
        <v>13574.546958454999</v>
      </c>
      <c r="L60" s="289">
        <f>$B60*'TC2'!L60/0.5</f>
        <v>8403.541484804533</v>
      </c>
      <c r="M60" s="289">
        <f>$B60*'TC2'!M60/0.5</f>
        <v>5171.005473650469</v>
      </c>
      <c r="N60" s="289">
        <f>$B60*'TC2'!N60/0.5</f>
        <v>0</v>
      </c>
      <c r="O60" s="290">
        <f>$B60*'TC2'!O60/0.4</f>
        <v>35151.802347748635</v>
      </c>
      <c r="P60" s="289">
        <f>$B60*'TC2'!P60/0.4</f>
        <v>28158.967281300014</v>
      </c>
      <c r="Q60" s="289">
        <f>$B60*'TC2'!Q60/0.4</f>
        <v>6992.8350664486161</v>
      </c>
      <c r="R60" s="289">
        <f>$B60*'TC2'!R60/0.4</f>
        <v>0</v>
      </c>
      <c r="S60" s="267">
        <f>$B60*'TC2'!S60/0.1</f>
        <v>100347.34097951691</v>
      </c>
      <c r="T60" s="256">
        <f>$B60*'TC2'!T60/0.1</f>
        <v>81065.728192382521</v>
      </c>
      <c r="U60" s="256">
        <f>$B60*'TC2'!U60/0.1</f>
        <v>19281.6127871344</v>
      </c>
      <c r="V60" s="291">
        <f>$B60*'TC2'!V60/0.1</f>
        <v>0</v>
      </c>
      <c r="Y60" s="3"/>
    </row>
    <row r="61" spans="1:25">
      <c r="A61" s="148">
        <v>1964</v>
      </c>
      <c r="B61" s="256">
        <v>32143.878696948192</v>
      </c>
      <c r="C61" s="265">
        <f>$B61*'TC2'!C61</f>
        <v>32143.878696948192</v>
      </c>
      <c r="D61" s="256">
        <f>$B61*'TC2'!D61</f>
        <v>24705.293945160305</v>
      </c>
      <c r="E61" s="289">
        <f>$B61*'TC2'!E61</f>
        <v>7438.5847517878883</v>
      </c>
      <c r="F61" s="289">
        <f>$B61*'TC2'!F61</f>
        <v>0</v>
      </c>
      <c r="G61" s="267">
        <f>$B61*'TC2'!G61/0.9</f>
        <v>23940.499161365613</v>
      </c>
      <c r="H61" s="823">
        <f>$B61*'TC2'!H61/0.9</f>
        <v>17883.380308350395</v>
      </c>
      <c r="I61" s="822">
        <f>$B61*'TC2'!I61/0.9</f>
        <v>6057.1188530152176</v>
      </c>
      <c r="J61" s="822">
        <f>$B61*'TC2'!J61/0.9</f>
        <v>0</v>
      </c>
      <c r="K61" s="290">
        <f>$B61*'TC2'!K61/0.5</f>
        <v>13789.732268439282</v>
      </c>
      <c r="L61" s="289">
        <f>$B61*'TC2'!L61/0.5</f>
        <v>8673.6801011307707</v>
      </c>
      <c r="M61" s="289">
        <f>$B61*'TC2'!M61/0.5</f>
        <v>5116.0521673085132</v>
      </c>
      <c r="N61" s="289">
        <f>$B61*'TC2'!N61/0.5</f>
        <v>0</v>
      </c>
      <c r="O61" s="290">
        <f>$B61*'TC2'!O61/0.4</f>
        <v>36628.957777523523</v>
      </c>
      <c r="P61" s="289">
        <f>$B61*'TC2'!P61/0.4</f>
        <v>29395.50556737493</v>
      </c>
      <c r="Q61" s="289">
        <f>$B61*'TC2'!Q61/0.4</f>
        <v>7233.4522101485982</v>
      </c>
      <c r="R61" s="289">
        <f>$B61*'TC2'!R61/0.4</f>
        <v>0</v>
      </c>
      <c r="S61" s="267">
        <f>$B61*'TC2'!S61/0.1</f>
        <v>105974.29451719139</v>
      </c>
      <c r="T61" s="256">
        <f>$B61*'TC2'!T61/0.1</f>
        <v>86102.516676449464</v>
      </c>
      <c r="U61" s="256">
        <f>$B61*'TC2'!U61/0.1</f>
        <v>19871.777840741932</v>
      </c>
      <c r="V61" s="291">
        <f>$B61*'TC2'!V61/0.1</f>
        <v>0</v>
      </c>
      <c r="Y61" s="3"/>
    </row>
    <row r="62" spans="1:25">
      <c r="A62" s="148">
        <v>1965</v>
      </c>
      <c r="B62" s="256">
        <v>33808.383017931817</v>
      </c>
      <c r="C62" s="265">
        <f>$B62*'TC2'!C62</f>
        <v>33808.383017931817</v>
      </c>
      <c r="D62" s="256">
        <f>$B62*'TC2'!D62</f>
        <v>26056.480190410915</v>
      </c>
      <c r="E62" s="289">
        <f>$B62*'TC2'!E62</f>
        <v>7751.9028275209002</v>
      </c>
      <c r="F62" s="289">
        <f>$B62*'TC2'!F62</f>
        <v>0</v>
      </c>
      <c r="G62" s="267">
        <f>$B62*'TC2'!G62/0.9</f>
        <v>25291.380719191693</v>
      </c>
      <c r="H62" s="823">
        <f>$B62*'TC2'!H62/0.9</f>
        <v>19026.574541612965</v>
      </c>
      <c r="I62" s="822">
        <f>$B62*'TC2'!I62/0.9</f>
        <v>6264.8061775787282</v>
      </c>
      <c r="J62" s="822">
        <f>$B62*'TC2'!J62/0.9</f>
        <v>-4.6776585690256196</v>
      </c>
      <c r="K62" s="290">
        <f>$B62*'TC2'!K62/0.5</f>
        <v>14829.261713769858</v>
      </c>
      <c r="L62" s="289">
        <f>$B62*'TC2'!L62/0.5</f>
        <v>9685.2486270531863</v>
      </c>
      <c r="M62" s="289">
        <f>$B62*'TC2'!M62/0.5</f>
        <v>5144.0130867166727</v>
      </c>
      <c r="N62" s="289">
        <f>$B62*'TC2'!N62/0.5</f>
        <v>-42.805868078444981</v>
      </c>
      <c r="O62" s="290">
        <f>$B62*'TC2'!O62/0.4</f>
        <v>38369.029475968986</v>
      </c>
      <c r="P62" s="289">
        <f>$B62*'TC2'!P62/0.4</f>
        <v>30703.231934812688</v>
      </c>
      <c r="Q62" s="289">
        <f>$B62*'TC2'!Q62/0.4</f>
        <v>7665.7975411562984</v>
      </c>
      <c r="R62" s="289">
        <f>$B62*'TC2'!R62/0.4</f>
        <v>42.982603317748577</v>
      </c>
      <c r="S62" s="267">
        <f>$B62*'TC2'!S62/0.1</f>
        <v>110461.40370659292</v>
      </c>
      <c r="T62" s="256">
        <f>$B62*'TC2'!T62/0.1</f>
        <v>89325.631029592478</v>
      </c>
      <c r="U62" s="256">
        <f>$B62*'TC2'!U62/0.1</f>
        <v>21135.772677000441</v>
      </c>
      <c r="V62" s="291">
        <f>$B62*'TC2'!V62/0.1</f>
        <v>42.098927121230574</v>
      </c>
      <c r="Y62" s="3"/>
    </row>
    <row r="63" spans="1:25">
      <c r="A63" s="148">
        <v>1966</v>
      </c>
      <c r="B63" s="256">
        <v>35379.085941132784</v>
      </c>
      <c r="C63" s="265">
        <f>$B63*'TC2'!C63</f>
        <v>35379.085941132784</v>
      </c>
      <c r="D63" s="256">
        <f>$B63*'TC2'!D63</f>
        <v>26984.141902242576</v>
      </c>
      <c r="E63" s="289">
        <f>$B63*'TC2'!E63</f>
        <v>8394.9440388902076</v>
      </c>
      <c r="F63" s="289">
        <f>$B63*'TC2'!F63</f>
        <v>142.53710604673068</v>
      </c>
      <c r="G63" s="267">
        <f>$B63*'TC2'!G63/0.9</f>
        <v>26582.526986574121</v>
      </c>
      <c r="H63" s="823">
        <f>$B63*'TC2'!H63/0.9</f>
        <v>19739.446543581751</v>
      </c>
      <c r="I63" s="822">
        <f>$B63*'TC2'!I63/0.9</f>
        <v>6843.080442992371</v>
      </c>
      <c r="J63" s="822">
        <f>$B63*'TC2'!J63/0.9</f>
        <v>148.60143428357785</v>
      </c>
      <c r="K63" s="290">
        <f>$B63*'TC2'!K63/0.5</f>
        <v>15856.867915804756</v>
      </c>
      <c r="L63" s="289">
        <f>$B63*'TC2'!L63/0.5</f>
        <v>10004.978383986871</v>
      </c>
      <c r="M63" s="289">
        <f>$B63*'TC2'!M63/0.5</f>
        <v>5851.8895318178857</v>
      </c>
      <c r="N63" s="289">
        <f>$B63*'TC2'!N63/0.5</f>
        <v>195.64414525628959</v>
      </c>
      <c r="O63" s="290">
        <f>$B63*'TC2'!O63/0.4</f>
        <v>39989.600825035828</v>
      </c>
      <c r="P63" s="289">
        <f>$B63*'TC2'!P63/0.4</f>
        <v>31907.531743075349</v>
      </c>
      <c r="Q63" s="289">
        <f>$B63*'TC2'!Q63/0.4</f>
        <v>8082.0690819604788</v>
      </c>
      <c r="R63" s="289">
        <f>$B63*'TC2'!R63/0.4</f>
        <v>89.798045567688192</v>
      </c>
      <c r="S63" s="267">
        <f>$B63*'TC2'!S63/0.1</f>
        <v>114548.11653216074</v>
      </c>
      <c r="T63" s="256">
        <f>$B63*'TC2'!T63/0.1</f>
        <v>92186.400130190013</v>
      </c>
      <c r="U63" s="256">
        <f>$B63*'TC2'!U63/0.1</f>
        <v>22361.716401970738</v>
      </c>
      <c r="V63" s="291">
        <f>$B63*'TC2'!V63/0.1</f>
        <v>87.958151915106242</v>
      </c>
      <c r="Y63" s="3"/>
    </row>
    <row r="64" spans="1:25">
      <c r="A64" s="148">
        <v>1967</v>
      </c>
      <c r="B64" s="256">
        <v>35872.48533101163</v>
      </c>
      <c r="C64" s="265">
        <f>$B64*'TC2'!C64</f>
        <v>35872.48533101163</v>
      </c>
      <c r="D64" s="256">
        <f>$B64*'TC2'!D64</f>
        <v>26586.295480816112</v>
      </c>
      <c r="E64" s="289">
        <f>$B64*'TC2'!E64</f>
        <v>9286.1898501955184</v>
      </c>
      <c r="F64" s="289">
        <f>$B64*'TC2'!F64</f>
        <v>349.17583786304289</v>
      </c>
      <c r="G64" s="267">
        <f>$B64*'TC2'!G64/0.9</f>
        <v>27423.166876761508</v>
      </c>
      <c r="H64" s="823">
        <f>$B64*'TC2'!H64/0.9</f>
        <v>19703.919098467202</v>
      </c>
      <c r="I64" s="822">
        <f>$B64*'TC2'!I64/0.9</f>
        <v>7719.247778294307</v>
      </c>
      <c r="J64" s="822">
        <f>$B64*'TC2'!J64/0.9</f>
        <v>362.49055591975389</v>
      </c>
      <c r="K64" s="290">
        <f>$B64*'TC2'!K64/0.5</f>
        <v>17085.590131196172</v>
      </c>
      <c r="L64" s="289">
        <f>$B64*'TC2'!L64/0.5</f>
        <v>10243.520242723274</v>
      </c>
      <c r="M64" s="289">
        <f>$B64*'TC2'!M64/0.5</f>
        <v>6842.0698884728936</v>
      </c>
      <c r="N64" s="289">
        <f>$B64*'TC2'!N64/0.5</f>
        <v>495.74961643614364</v>
      </c>
      <c r="O64" s="290">
        <f>$B64*'TC2'!O64/0.4</f>
        <v>40345.137808718187</v>
      </c>
      <c r="P64" s="289">
        <f>$B64*'TC2'!P64/0.4</f>
        <v>31529.417668147114</v>
      </c>
      <c r="Q64" s="289">
        <f>$B64*'TC2'!Q64/0.4</f>
        <v>8815.720140571073</v>
      </c>
      <c r="R64" s="289">
        <f>$B64*'TC2'!R64/0.4</f>
        <v>195.91673027426671</v>
      </c>
      <c r="S64" s="292">
        <f>$B64*'TC2'!S64/0.1</f>
        <v>111916.35141926269</v>
      </c>
      <c r="T64" s="293">
        <f>$B64*'TC2'!T64/0.1</f>
        <v>88527.682921956293</v>
      </c>
      <c r="U64" s="293">
        <f>$B64*'TC2'!U64/0.1</f>
        <v>23388.668497306418</v>
      </c>
      <c r="V64" s="294">
        <f>$B64*'TC2'!V64/0.1</f>
        <v>229.34337535264351</v>
      </c>
      <c r="Y64" s="3"/>
    </row>
    <row r="65" spans="1:25">
      <c r="A65" s="148">
        <v>1968</v>
      </c>
      <c r="B65" s="256">
        <v>36919.429043101685</v>
      </c>
      <c r="C65" s="265">
        <f>$B65*'TC2'!C65</f>
        <v>36919.429043101685</v>
      </c>
      <c r="D65" s="256">
        <f>$B65*'TC2'!D65</f>
        <v>27094.672571589628</v>
      </c>
      <c r="E65" s="289">
        <f>$B65*'TC2'!E65</f>
        <v>9824.7564715120552</v>
      </c>
      <c r="F65" s="289">
        <f>$B65*'TC2'!F65</f>
        <v>439.31837880744956</v>
      </c>
      <c r="G65" s="267">
        <f>$B65*'TC2'!G65/0.9</f>
        <v>28503.660715250171</v>
      </c>
      <c r="H65" s="823">
        <f>$B65*'TC2'!H65/0.9</f>
        <v>20268.252847117594</v>
      </c>
      <c r="I65" s="822">
        <f>$B65*'TC2'!I65/0.9</f>
        <v>8235.4078681325718</v>
      </c>
      <c r="J65" s="822">
        <f>$B65*'TC2'!J65/0.9</f>
        <v>454.05623237533808</v>
      </c>
      <c r="K65" s="290">
        <f>$B65*'TC2'!K65/0.5</f>
        <v>18014.109109794957</v>
      </c>
      <c r="L65" s="289">
        <f>$B65*'TC2'!L65/0.5</f>
        <v>10697.476532867946</v>
      </c>
      <c r="M65" s="289">
        <f>$B65*'TC2'!M65/0.5</f>
        <v>7316.6325769270115</v>
      </c>
      <c r="N65" s="289">
        <f>$B65*'TC2'!N65/0.5</f>
        <v>605.01768638712417</v>
      </c>
      <c r="O65" s="290">
        <f>$B65*'TC2'!O65/0.4</f>
        <v>41615.600222069188</v>
      </c>
      <c r="P65" s="289">
        <f>$B65*'TC2'!P65/0.4</f>
        <v>32231.723239929659</v>
      </c>
      <c r="Q65" s="289">
        <f>$B65*'TC2'!Q65/0.4</f>
        <v>9383.8769821395217</v>
      </c>
      <c r="R65" s="289">
        <f>$B65*'TC2'!R65/0.4</f>
        <v>265.35441486060546</v>
      </c>
      <c r="S65" s="292">
        <f>$B65*'TC2'!S65/0.1</f>
        <v>112661.3439937653</v>
      </c>
      <c r="T65" s="293">
        <f>$B65*'TC2'!T65/0.1</f>
        <v>88532.450091837905</v>
      </c>
      <c r="U65" s="293">
        <f>$B65*'TC2'!U65/0.1</f>
        <v>24128.893901927404</v>
      </c>
      <c r="V65" s="294">
        <f>$B65*'TC2'!V65/0.1</f>
        <v>306.67769669645304</v>
      </c>
      <c r="Y65" s="3"/>
    </row>
    <row r="66" spans="1:25">
      <c r="A66" s="148">
        <v>1969</v>
      </c>
      <c r="B66" s="256">
        <v>37410.534674914481</v>
      </c>
      <c r="C66" s="265">
        <f>$B66*'TC2'!C66</f>
        <v>37410.534674914481</v>
      </c>
      <c r="D66" s="256">
        <f>$B66*'TC2'!D66</f>
        <v>27407.384282095689</v>
      </c>
      <c r="E66" s="289">
        <f>$B66*'TC2'!E66</f>
        <v>10003.150392818794</v>
      </c>
      <c r="F66" s="289">
        <f>$B66*'TC2'!F66</f>
        <v>470.00249246924056</v>
      </c>
      <c r="G66" s="267">
        <f>$B66*'TC2'!G66/0.9</f>
        <v>29218.724535841513</v>
      </c>
      <c r="H66" s="823">
        <f>$B66*'TC2'!H66/0.9</f>
        <v>20778.010449701727</v>
      </c>
      <c r="I66" s="822">
        <f>$B66*'TC2'!I66/0.9</f>
        <v>8440.7140861397838</v>
      </c>
      <c r="J66" s="822">
        <f>$B66*'TC2'!J66/0.9</f>
        <v>482.92871522165274</v>
      </c>
      <c r="K66" s="290">
        <f>$B66*'TC2'!K66/0.5</f>
        <v>18698.865740867266</v>
      </c>
      <c r="L66" s="289">
        <f>$B66*'TC2'!L66/0.5</f>
        <v>11258.941613611054</v>
      </c>
      <c r="M66" s="289">
        <f>$B66*'TC2'!M66/0.5</f>
        <v>7439.9241272562122</v>
      </c>
      <c r="N66" s="289">
        <f>$B66*'TC2'!N66/0.5</f>
        <v>622.86938637766343</v>
      </c>
      <c r="O66" s="290">
        <f>$B66*'TC2'!O66/0.4</f>
        <v>42368.548029559322</v>
      </c>
      <c r="P66" s="289">
        <f>$B66*'TC2'!P66/0.4</f>
        <v>32676.846494815072</v>
      </c>
      <c r="Q66" s="289">
        <f>$B66*'TC2'!Q66/0.4</f>
        <v>9691.7015347442502</v>
      </c>
      <c r="R66" s="289">
        <f>$B66*'TC2'!R66/0.4</f>
        <v>308.00287627663931</v>
      </c>
      <c r="S66" s="292">
        <f>$B66*'TC2'!S66/0.1</f>
        <v>111136.8259265712</v>
      </c>
      <c r="T66" s="293">
        <f>$B66*'TC2'!T66/0.1</f>
        <v>87071.748773641317</v>
      </c>
      <c r="U66" s="293">
        <f>$B66*'TC2'!U66/0.1</f>
        <v>24065.077152929865</v>
      </c>
      <c r="V66" s="294">
        <f>$B66*'TC2'!V66/0.1</f>
        <v>353.66648769753152</v>
      </c>
      <c r="Y66" s="3"/>
    </row>
    <row r="67" spans="1:25">
      <c r="A67" s="158">
        <v>1970</v>
      </c>
      <c r="B67" s="257">
        <v>36504.74038256456</v>
      </c>
      <c r="C67" s="283">
        <f>$B67*'TC2'!C67</f>
        <v>36504.74038256456</v>
      </c>
      <c r="D67" s="257">
        <f>$B67*'TC2'!D67</f>
        <v>26142.21561925608</v>
      </c>
      <c r="E67" s="295">
        <f>$B67*'TC2'!E67</f>
        <v>10362.52476330848</v>
      </c>
      <c r="F67" s="295">
        <f>$B67*'TC2'!F67</f>
        <v>496.96634308860456</v>
      </c>
      <c r="G67" s="285">
        <f>$B67*'TC2'!G67/0.9</f>
        <v>28597.328112482843</v>
      </c>
      <c r="H67" s="827">
        <f>$B67*'TC2'!H67/0.9</f>
        <v>19675.717669236681</v>
      </c>
      <c r="I67" s="826">
        <f>$B67*'TC2'!I67/0.9</f>
        <v>8921.6104432461616</v>
      </c>
      <c r="J67" s="826">
        <f>$B67*'TC2'!J67/0.9</f>
        <v>510.46367275101733</v>
      </c>
      <c r="K67" s="296">
        <f>$B67*'TC2'!K67/0.5</f>
        <v>18424.089049640559</v>
      </c>
      <c r="L67" s="295">
        <f>$B67*'TC2'!L67/0.5</f>
        <v>10099.012215496761</v>
      </c>
      <c r="M67" s="295">
        <f>$B67*'TC2'!M67/0.5</f>
        <v>8325.0768341437997</v>
      </c>
      <c r="N67" s="295">
        <f>$B67*'TC2'!N67/0.5</f>
        <v>648.47248238519728</v>
      </c>
      <c r="O67" s="296">
        <f>$B67*'TC2'!O67/0.4</f>
        <v>41313.876941035705</v>
      </c>
      <c r="P67" s="295">
        <f>$B67*'TC2'!P67/0.4</f>
        <v>31646.599486411582</v>
      </c>
      <c r="Q67" s="295">
        <f>$B67*'TC2'!Q67/0.4</f>
        <v>9667.2774546241144</v>
      </c>
      <c r="R67" s="295">
        <f>$B67*'TC2'!R67/0.4</f>
        <v>337.95266070829234</v>
      </c>
      <c r="S67" s="297">
        <f>$B67*'TC2'!S67/0.1</f>
        <v>107671.45081329999</v>
      </c>
      <c r="T67" s="298">
        <f>$B67*'TC2'!T67/0.1</f>
        <v>84340.69716943067</v>
      </c>
      <c r="U67" s="298">
        <f>$B67*'TC2'!U67/0.1</f>
        <v>23330.753643869324</v>
      </c>
      <c r="V67" s="299">
        <f>$B67*'TC2'!V67/0.1</f>
        <v>375.49037612688937</v>
      </c>
      <c r="Y67" s="3"/>
    </row>
    <row r="68" spans="1:25">
      <c r="A68" s="148">
        <v>1971</v>
      </c>
      <c r="B68" s="256">
        <v>36693.005775032208</v>
      </c>
      <c r="C68" s="265">
        <f>$B68*'TC2'!C68</f>
        <v>36693.005775032208</v>
      </c>
      <c r="D68" s="256">
        <f>$B68*'TC2'!D68</f>
        <v>25972.539551913716</v>
      </c>
      <c r="E68" s="289">
        <f>$B68*'TC2'!E68</f>
        <v>10720.46622311849</v>
      </c>
      <c r="F68" s="289">
        <f>$B68*'TC2'!F68</f>
        <v>530.43033820209291</v>
      </c>
      <c r="G68" s="267">
        <f>$B68*'TC2'!G68/0.9</f>
        <v>28676.961018616395</v>
      </c>
      <c r="H68" s="823">
        <f>$B68*'TC2'!H68/0.9</f>
        <v>19375.198480091141</v>
      </c>
      <c r="I68" s="822">
        <f>$B68*'TC2'!I68/0.9</f>
        <v>9301.7625385252541</v>
      </c>
      <c r="J68" s="822">
        <f>$B68*'TC2'!J68/0.9</f>
        <v>546.92807775271058</v>
      </c>
      <c r="K68" s="290">
        <f>$B68*'TC2'!K68/0.5</f>
        <v>18408.689197788401</v>
      </c>
      <c r="L68" s="289">
        <f>$B68*'TC2'!L68/0.5</f>
        <v>9509.9317332661485</v>
      </c>
      <c r="M68" s="289">
        <f>$B68*'TC2'!M68/0.5</f>
        <v>8898.7574645222521</v>
      </c>
      <c r="N68" s="289">
        <f>$B68*'TC2'!N68/0.5</f>
        <v>686.08348745335195</v>
      </c>
      <c r="O68" s="290">
        <f>$B68*'TC2'!O68/0.4</f>
        <v>41512.30079465139</v>
      </c>
      <c r="P68" s="289">
        <f>$B68*'TC2'!P68/0.4</f>
        <v>31706.781913622384</v>
      </c>
      <c r="Q68" s="289">
        <f>$B68*'TC2'!Q68/0.4</f>
        <v>9805.5188810290092</v>
      </c>
      <c r="R68" s="289">
        <f>$B68*'TC2'!R68/0.4</f>
        <v>372.98381562690878</v>
      </c>
      <c r="S68" s="292">
        <f>$B68*'TC2'!S68/0.1</f>
        <v>108837.40858277451</v>
      </c>
      <c r="T68" s="293">
        <f>$B68*'TC2'!T68/0.1</f>
        <v>85348.609198316888</v>
      </c>
      <c r="U68" s="293">
        <f>$B68*'TC2'!U68/0.1</f>
        <v>23488.799384457609</v>
      </c>
      <c r="V68" s="294">
        <f>$B68*'TC2'!V68/0.1</f>
        <v>381.95068224653357</v>
      </c>
      <c r="Y68" s="3"/>
    </row>
    <row r="69" spans="1:25">
      <c r="A69" s="148">
        <v>1972</v>
      </c>
      <c r="B69" s="256">
        <v>38032.258851906954</v>
      </c>
      <c r="C69" s="265">
        <f>$B69*'TC2'!C69</f>
        <v>38032.258851906954</v>
      </c>
      <c r="D69" s="256">
        <f>$B69*'TC2'!D69</f>
        <v>27074.501466755915</v>
      </c>
      <c r="E69" s="289">
        <f>$B69*'TC2'!E69</f>
        <v>10957.757385151041</v>
      </c>
      <c r="F69" s="289">
        <f>$B69*'TC2'!F69</f>
        <v>575.83269102803001</v>
      </c>
      <c r="G69" s="267">
        <f>$B69*'TC2'!G69/0.9</f>
        <v>29589.09452207623</v>
      </c>
      <c r="H69" s="823">
        <f>$B69*'TC2'!H69/0.9</f>
        <v>20081.690667727114</v>
      </c>
      <c r="I69" s="822">
        <f>$B69*'TC2'!I69/0.9</f>
        <v>9507.4038543491188</v>
      </c>
      <c r="J69" s="822">
        <f>$B69*'TC2'!J69/0.9</f>
        <v>592.07426749416743</v>
      </c>
      <c r="K69" s="290">
        <f>$B69*'TC2'!K69/0.5</f>
        <v>19035.180203978562</v>
      </c>
      <c r="L69" s="289">
        <f>$B69*'TC2'!L69/0.5</f>
        <v>9896.9454186295679</v>
      </c>
      <c r="M69" s="289">
        <f>$B69*'TC2'!M69/0.5</f>
        <v>9138.2347853489973</v>
      </c>
      <c r="N69" s="289">
        <f>$B69*'TC2'!N69/0.5</f>
        <v>732.15420778189343</v>
      </c>
      <c r="O69" s="290">
        <f>$B69*'TC2'!O69/0.4</f>
        <v>42781.487419698315</v>
      </c>
      <c r="P69" s="289">
        <f>$B69*'TC2'!P69/0.4</f>
        <v>32812.622229099048</v>
      </c>
      <c r="Q69" s="289">
        <f>$B69*'TC2'!Q69/0.4</f>
        <v>9968.8651905992683</v>
      </c>
      <c r="R69" s="289">
        <f>$B69*'TC2'!R69/0.4</f>
        <v>416.97434213450981</v>
      </c>
      <c r="S69" s="292">
        <f>$B69*'TC2'!S69/0.1</f>
        <v>114020.73782038347</v>
      </c>
      <c r="T69" s="293">
        <f>$B69*'TC2'!T69/0.1</f>
        <v>90009.798658015134</v>
      </c>
      <c r="U69" s="293">
        <f>$B69*'TC2'!U69/0.1</f>
        <v>24010.939162368344</v>
      </c>
      <c r="V69" s="294">
        <f>$B69*'TC2'!V69/0.1</f>
        <v>429.65850283279343</v>
      </c>
      <c r="Y69" s="3"/>
    </row>
    <row r="70" spans="1:25">
      <c r="A70" s="148">
        <v>1973</v>
      </c>
      <c r="B70" s="256">
        <v>39619.163483637829</v>
      </c>
      <c r="C70" s="265">
        <f>$B70*'TC2'!C70</f>
        <v>39619.163483637829</v>
      </c>
      <c r="D70" s="256">
        <f>$B70*'TC2'!D70</f>
        <v>28565.353139725357</v>
      </c>
      <c r="E70" s="289">
        <f>$B70*'TC2'!E70</f>
        <v>11053.810343912472</v>
      </c>
      <c r="F70" s="289">
        <f>$B70*'TC2'!F70</f>
        <v>624.08167895485292</v>
      </c>
      <c r="G70" s="267">
        <f>$B70*'TC2'!G70/0.9</f>
        <v>30779.221370870266</v>
      </c>
      <c r="H70" s="823">
        <f>$B70*'TC2'!H70/0.9</f>
        <v>21215.550150181218</v>
      </c>
      <c r="I70" s="822">
        <f>$B70*'TC2'!I70/0.9</f>
        <v>9563.6712206890516</v>
      </c>
      <c r="J70" s="822">
        <f>$B70*'TC2'!J70/0.9</f>
        <v>640.68420548537597</v>
      </c>
      <c r="K70" s="290">
        <f>$B70*'TC2'!K70/0.5</f>
        <v>20008.499104085069</v>
      </c>
      <c r="L70" s="289">
        <f>$B70*'TC2'!L70/0.5</f>
        <v>10934.302227270591</v>
      </c>
      <c r="M70" s="289">
        <f>$B70*'TC2'!M70/0.5</f>
        <v>9074.1968768144834</v>
      </c>
      <c r="N70" s="289">
        <f>$B70*'TC2'!N70/0.5</f>
        <v>772.49011109416745</v>
      </c>
      <c r="O70" s="290">
        <f>$B70*'TC2'!O70/0.4</f>
        <v>44242.624204351756</v>
      </c>
      <c r="P70" s="289">
        <f>$B70*'TC2'!P70/0.4</f>
        <v>34067.110053819495</v>
      </c>
      <c r="Q70" s="289">
        <f>$B70*'TC2'!Q70/0.4</f>
        <v>10175.514150532263</v>
      </c>
      <c r="R70" s="289">
        <f>$B70*'TC2'!R70/0.4</f>
        <v>475.92682347438682</v>
      </c>
      <c r="S70" s="292">
        <f>$B70*'TC2'!S70/0.1</f>
        <v>119178.64249854589</v>
      </c>
      <c r="T70" s="293">
        <f>$B70*'TC2'!T70/0.1</f>
        <v>94713.580045622628</v>
      </c>
      <c r="U70" s="293">
        <f>$B70*'TC2'!U70/0.1</f>
        <v>24465.062452923252</v>
      </c>
      <c r="V70" s="294">
        <f>$B70*'TC2'!V70/0.1</f>
        <v>474.65894018014467</v>
      </c>
      <c r="Y70" s="3"/>
    </row>
    <row r="71" spans="1:25">
      <c r="A71" s="148">
        <v>1974</v>
      </c>
      <c r="B71" s="256">
        <v>38499.708096125018</v>
      </c>
      <c r="C71" s="265">
        <f>$B71*'TC2'!C71</f>
        <v>38499.708096125018</v>
      </c>
      <c r="D71" s="256">
        <f>$B71*'TC2'!D71</f>
        <v>27180.321305817608</v>
      </c>
      <c r="E71" s="289">
        <f>$B71*'TC2'!E71</f>
        <v>11319.38679030741</v>
      </c>
      <c r="F71" s="289">
        <f>$B71*'TC2'!F71</f>
        <v>681.10106819825546</v>
      </c>
      <c r="G71" s="267">
        <f>$B71*'TC2'!G71/0.9</f>
        <v>30102.237118942263</v>
      </c>
      <c r="H71" s="823">
        <f>$B71*'TC2'!H71/0.9</f>
        <v>20190.051677095293</v>
      </c>
      <c r="I71" s="822">
        <f>$B71*'TC2'!I71/0.9</f>
        <v>9912.1854418469738</v>
      </c>
      <c r="J71" s="822">
        <f>$B71*'TC2'!J71/0.9</f>
        <v>698.26111958901686</v>
      </c>
      <c r="K71" s="290">
        <f>$B71*'TC2'!K71/0.5</f>
        <v>19770.970257284174</v>
      </c>
      <c r="L71" s="289">
        <f>$B71*'TC2'!L71/0.5</f>
        <v>10163.663893562925</v>
      </c>
      <c r="M71" s="289">
        <f>$B71*'TC2'!M71/0.5</f>
        <v>9607.306363721249</v>
      </c>
      <c r="N71" s="289">
        <f>$B71*'TC2'!N71/0.5</f>
        <v>819.35458864207885</v>
      </c>
      <c r="O71" s="290">
        <f>$B71*'TC2'!O71/0.4</f>
        <v>43016.320696014882</v>
      </c>
      <c r="P71" s="289">
        <f>$B71*'TC2'!P71/0.4</f>
        <v>32723.03640651075</v>
      </c>
      <c r="Q71" s="289">
        <f>$B71*'TC2'!Q71/0.4</f>
        <v>10293.284289504127</v>
      </c>
      <c r="R71" s="289">
        <f>$B71*'TC2'!R71/0.4</f>
        <v>546.89428327268922</v>
      </c>
      <c r="S71" s="292">
        <f>$B71*'TC2'!S71/0.1</f>
        <v>114076.94689076979</v>
      </c>
      <c r="T71" s="293">
        <f>$B71*'TC2'!T71/0.1</f>
        <v>90092.747964318434</v>
      </c>
      <c r="U71" s="293">
        <f>$B71*'TC2'!U71/0.1</f>
        <v>23984.198926451343</v>
      </c>
      <c r="V71" s="294">
        <f>$B71*'TC2'!V71/0.1</f>
        <v>526.6606056814029</v>
      </c>
      <c r="Y71" s="3"/>
    </row>
    <row r="72" spans="1:25">
      <c r="A72" s="148">
        <v>1975</v>
      </c>
      <c r="B72" s="256">
        <v>37262.224125514032</v>
      </c>
      <c r="C72" s="265">
        <f>$B72*'TC2'!C72</f>
        <v>37262.224125514032</v>
      </c>
      <c r="D72" s="256">
        <f>$B72*'TC2'!D72</f>
        <v>25349.477524405334</v>
      </c>
      <c r="E72" s="289">
        <f>$B72*'TC2'!E72</f>
        <v>11912.746601108698</v>
      </c>
      <c r="F72" s="289">
        <f>$B72*'TC2'!F72</f>
        <v>757.383673992902</v>
      </c>
      <c r="G72" s="267">
        <f>$B72*'TC2'!G72/0.9</f>
        <v>29134.874327425125</v>
      </c>
      <c r="H72" s="823">
        <f>$B72*'TC2'!H72/0.9</f>
        <v>18529.515178773112</v>
      </c>
      <c r="I72" s="822">
        <f>$B72*'TC2'!I72/0.9</f>
        <v>10605.359148652011</v>
      </c>
      <c r="J72" s="822">
        <f>$B72*'TC2'!J72/0.9</f>
        <v>775.27303849285681</v>
      </c>
      <c r="K72" s="290">
        <f>$B72*'TC2'!K72/0.5</f>
        <v>19132.077578137716</v>
      </c>
      <c r="L72" s="289">
        <f>$B72*'TC2'!L72/0.5</f>
        <v>8231.6802976847193</v>
      </c>
      <c r="M72" s="289">
        <f>$B72*'TC2'!M72/0.5</f>
        <v>10900.397280452997</v>
      </c>
      <c r="N72" s="289">
        <f>$B72*'TC2'!N72/0.5</f>
        <v>894.52810962279841</v>
      </c>
      <c r="O72" s="290">
        <f>$B72*'TC2'!O72/0.4</f>
        <v>41638.370264034384</v>
      </c>
      <c r="P72" s="289">
        <f>$B72*'TC2'!P72/0.4</f>
        <v>31401.808780133601</v>
      </c>
      <c r="Q72" s="289">
        <f>$B72*'TC2'!Q72/0.4</f>
        <v>10236.561483900779</v>
      </c>
      <c r="R72" s="289">
        <f>$B72*'TC2'!R72/0.4</f>
        <v>626.20419958042976</v>
      </c>
      <c r="S72" s="292">
        <f>$B72*'TC2'!S72/0.1</f>
        <v>110408.37230831422</v>
      </c>
      <c r="T72" s="293">
        <f>$B72*'TC2'!T72/0.1</f>
        <v>86729.13863509534</v>
      </c>
      <c r="U72" s="293">
        <f>$B72*'TC2'!U72/0.1</f>
        <v>23679.233673218867</v>
      </c>
      <c r="V72" s="294">
        <f>$B72*'TC2'!V72/0.1</f>
        <v>596.37939349330964</v>
      </c>
      <c r="Y72" s="3"/>
    </row>
    <row r="73" spans="1:25">
      <c r="A73" s="148">
        <v>1976</v>
      </c>
      <c r="B73" s="256">
        <v>38622.60335049501</v>
      </c>
      <c r="C73" s="265">
        <f>$B73*'TC2'!C73</f>
        <v>38622.60335049501</v>
      </c>
      <c r="D73" s="256">
        <f>$B73*'TC2'!D73</f>
        <v>26747.916803110646</v>
      </c>
      <c r="E73" s="289">
        <f>$B73*'TC2'!E73</f>
        <v>11874.686547384365</v>
      </c>
      <c r="F73" s="289">
        <f>$B73*'TC2'!F73</f>
        <v>820.34591858063186</v>
      </c>
      <c r="G73" s="267">
        <f>$B73*'TC2'!G73/0.9</f>
        <v>30206.425065837626</v>
      </c>
      <c r="H73" s="823">
        <f>$B73*'TC2'!H73/0.9</f>
        <v>19672.536669370376</v>
      </c>
      <c r="I73" s="822">
        <f>$B73*'TC2'!I73/0.9</f>
        <v>10533.88839646725</v>
      </c>
      <c r="J73" s="822">
        <f>$B73*'TC2'!J73/0.9</f>
        <v>836.20206727171626</v>
      </c>
      <c r="K73" s="290">
        <f>$B73*'TC2'!K73/0.5</f>
        <v>19908.651913049503</v>
      </c>
      <c r="L73" s="289">
        <f>$B73*'TC2'!L73/0.5</f>
        <v>9196.1294224227058</v>
      </c>
      <c r="M73" s="289">
        <f>$B73*'TC2'!M73/0.5</f>
        <v>10712.522490626801</v>
      </c>
      <c r="N73" s="289">
        <f>$B73*'TC2'!N73/0.5</f>
        <v>948.75384346194892</v>
      </c>
      <c r="O73" s="290">
        <f>$B73*'TC2'!O73/0.4</f>
        <v>43078.641506822772</v>
      </c>
      <c r="P73" s="289">
        <f>$B73*'TC2'!P73/0.4</f>
        <v>32768.04572805496</v>
      </c>
      <c r="Q73" s="289">
        <f>$B73*'TC2'!Q73/0.4</f>
        <v>10310.595778767811</v>
      </c>
      <c r="R73" s="289">
        <f>$B73*'TC2'!R73/0.4</f>
        <v>695.51234703392515</v>
      </c>
      <c r="S73" s="292">
        <f>$B73*'TC2'!S73/0.1</f>
        <v>114368.20791241147</v>
      </c>
      <c r="T73" s="293">
        <f>$B73*'TC2'!T73/0.1</f>
        <v>90426.338006773076</v>
      </c>
      <c r="U73" s="293">
        <f>$B73*'TC2'!U73/0.1</f>
        <v>23941.869905638399</v>
      </c>
      <c r="V73" s="294">
        <f>$B73*'TC2'!V73/0.1</f>
        <v>677.64058036087204</v>
      </c>
      <c r="Y73" s="3"/>
    </row>
    <row r="74" spans="1:25">
      <c r="A74" s="148">
        <v>1977</v>
      </c>
      <c r="B74" s="256">
        <v>39815.742649776897</v>
      </c>
      <c r="C74" s="265">
        <f>$B74*'TC2'!C74</f>
        <v>39815.742649776897</v>
      </c>
      <c r="D74" s="256">
        <f>$B74*'TC2'!D74</f>
        <v>27977.624894317083</v>
      </c>
      <c r="E74" s="289">
        <f>$B74*'TC2'!E74</f>
        <v>11838.117755459813</v>
      </c>
      <c r="F74" s="289">
        <f>$B74*'TC2'!F74</f>
        <v>858.86119841406276</v>
      </c>
      <c r="G74" s="267">
        <f>$B74*'TC2'!G74/0.9</f>
        <v>30991.371941372414</v>
      </c>
      <c r="H74" s="823">
        <f>$B74*'TC2'!H74/0.9</f>
        <v>20533.090733277186</v>
      </c>
      <c r="I74" s="822">
        <f>$B74*'TC2'!I74/0.9</f>
        <v>10458.281208095226</v>
      </c>
      <c r="J74" s="822">
        <f>$B74*'TC2'!J74/0.9</f>
        <v>871.30042251483417</v>
      </c>
      <c r="K74" s="290">
        <f>$B74*'TC2'!K74/0.5</f>
        <v>20390.872814546517</v>
      </c>
      <c r="L74" s="289">
        <f>$B74*'TC2'!L74/0.5</f>
        <v>9750.1190583689749</v>
      </c>
      <c r="M74" s="289">
        <f>$B74*'TC2'!M74/0.5</f>
        <v>10640.753756177544</v>
      </c>
      <c r="N74" s="289">
        <f>$B74*'TC2'!N74/0.5</f>
        <v>983.90300970381975</v>
      </c>
      <c r="O74" s="290">
        <f>$B74*'TC2'!O74/0.4</f>
        <v>44241.995849904779</v>
      </c>
      <c r="P74" s="289">
        <f>$B74*'TC2'!P74/0.4</f>
        <v>34011.80532691245</v>
      </c>
      <c r="Q74" s="289">
        <f>$B74*'TC2'!Q74/0.4</f>
        <v>10230.190522992327</v>
      </c>
      <c r="R74" s="289">
        <f>$B74*'TC2'!R74/0.4</f>
        <v>730.54718852860231</v>
      </c>
      <c r="S74" s="292">
        <f>$B74*'TC2'!S74/0.1</f>
        <v>119235.07902541725</v>
      </c>
      <c r="T74" s="293">
        <f>$B74*'TC2'!T74/0.1</f>
        <v>94978.432343676148</v>
      </c>
      <c r="U74" s="293">
        <f>$B74*'TC2'!U74/0.1</f>
        <v>24256.646681741102</v>
      </c>
      <c r="V74" s="294">
        <f>$B74*'TC2'!V74/0.1</f>
        <v>746.90818150712005</v>
      </c>
      <c r="Y74" s="3"/>
    </row>
    <row r="75" spans="1:25">
      <c r="A75" s="148">
        <v>1978</v>
      </c>
      <c r="B75" s="256">
        <v>41233.399418303154</v>
      </c>
      <c r="C75" s="265">
        <f>$B75*'TC2'!C75</f>
        <v>41233.399418303154</v>
      </c>
      <c r="D75" s="256">
        <f>$B75*'TC2'!D75</f>
        <v>29494.5297342419</v>
      </c>
      <c r="E75" s="289">
        <f>$B75*'TC2'!E75</f>
        <v>11738.869684061252</v>
      </c>
      <c r="F75" s="289">
        <f>$B75*'TC2'!F75</f>
        <v>895.95734348754115</v>
      </c>
      <c r="G75" s="267">
        <f>$B75*'TC2'!G75/0.9</f>
        <v>31973.602130169751</v>
      </c>
      <c r="H75" s="823">
        <f>$B75*'TC2'!H75/0.9</f>
        <v>21660.030606863918</v>
      </c>
      <c r="I75" s="822">
        <f>$B75*'TC2'!I75/0.9</f>
        <v>10313.571523305827</v>
      </c>
      <c r="J75" s="822">
        <f>$B75*'TC2'!J75/0.9</f>
        <v>908.5743911602367</v>
      </c>
      <c r="K75" s="290">
        <f>$B75*'TC2'!K75/0.5</f>
        <v>20985.741515928374</v>
      </c>
      <c r="L75" s="289">
        <f>$B75*'TC2'!L75/0.5</f>
        <v>10618.771606549009</v>
      </c>
      <c r="M75" s="289">
        <f>$B75*'TC2'!M75/0.5</f>
        <v>10366.969909379361</v>
      </c>
      <c r="N75" s="289">
        <f>$B75*'TC2'!N75/0.5</f>
        <v>1007.715000030991</v>
      </c>
      <c r="O75" s="290">
        <f>$B75*'TC2'!O75/0.4</f>
        <v>45708.427897971473</v>
      </c>
      <c r="P75" s="289">
        <f>$B75*'TC2'!P75/0.4</f>
        <v>35461.604357257558</v>
      </c>
      <c r="Q75" s="289">
        <f>$B75*'TC2'!Q75/0.4</f>
        <v>10246.823540713909</v>
      </c>
      <c r="R75" s="289">
        <f>$B75*'TC2'!R75/0.4</f>
        <v>784.64863007179395</v>
      </c>
      <c r="S75" s="292">
        <f>$B75*'TC2'!S75/0.1</f>
        <v>124571.57501150377</v>
      </c>
      <c r="T75" s="293">
        <f>$B75*'TC2'!T75/0.1</f>
        <v>100005.0218806437</v>
      </c>
      <c r="U75" s="293">
        <f>$B75*'TC2'!U75/0.1</f>
        <v>24566.553130860069</v>
      </c>
      <c r="V75" s="294">
        <f>$B75*'TC2'!V75/0.1</f>
        <v>782.40391443328019</v>
      </c>
      <c r="Y75" s="3"/>
    </row>
    <row r="76" spans="1:25">
      <c r="A76" s="152">
        <v>1979</v>
      </c>
      <c r="B76" s="258">
        <v>41390.728360177192</v>
      </c>
      <c r="C76" s="277">
        <f>$B76*'TC2'!C76</f>
        <v>41390.728360177192</v>
      </c>
      <c r="D76" s="258">
        <f>$B76*'TC2'!D76</f>
        <v>29685.860696296611</v>
      </c>
      <c r="E76" s="300">
        <f>$B76*'TC2'!E76</f>
        <v>11704.867663880579</v>
      </c>
      <c r="F76" s="300">
        <f>$B76*'TC2'!F76</f>
        <v>939.04082249159899</v>
      </c>
      <c r="G76" s="279">
        <f>$B76*'TC2'!G76/0.9</f>
        <v>32021.527618081884</v>
      </c>
      <c r="H76" s="825">
        <f>$B76*'TC2'!H76/0.9</f>
        <v>21718.175373993708</v>
      </c>
      <c r="I76" s="824">
        <f>$B76*'TC2'!I76/0.9</f>
        <v>10303.35224408817</v>
      </c>
      <c r="J76" s="824">
        <f>$B76*'TC2'!J76/0.9</f>
        <v>951.61991039336112</v>
      </c>
      <c r="K76" s="301">
        <f>$B76*'TC2'!K76/0.5</f>
        <v>21134.361269109006</v>
      </c>
      <c r="L76" s="300">
        <f>$B76*'TC2'!L76/0.5</f>
        <v>10636.167937437218</v>
      </c>
      <c r="M76" s="300">
        <f>$B76*'TC2'!M76/0.5</f>
        <v>10498.193331671793</v>
      </c>
      <c r="N76" s="300">
        <f>$B76*'TC2'!N76/0.5</f>
        <v>1033.3581994695403</v>
      </c>
      <c r="O76" s="301">
        <f>$B76*'TC2'!O76/0.4</f>
        <v>45630.485554297971</v>
      </c>
      <c r="P76" s="300">
        <f>$B76*'TC2'!P76/0.4</f>
        <v>35570.684669689326</v>
      </c>
      <c r="Q76" s="300">
        <f>$B76*'TC2'!Q76/0.4</f>
        <v>10059.800884608643</v>
      </c>
      <c r="R76" s="300">
        <f>$B76*'TC2'!R76/0.4</f>
        <v>849.44704904813727</v>
      </c>
      <c r="S76" s="302">
        <f>$B76*'TC2'!S76/0.1</f>
        <v>125713.53503903499</v>
      </c>
      <c r="T76" s="303">
        <f>$B76*'TC2'!T76/0.1</f>
        <v>101395.02859702273</v>
      </c>
      <c r="U76" s="303">
        <f>$B76*'TC2'!U76/0.1</f>
        <v>24318.506442012258</v>
      </c>
      <c r="V76" s="304">
        <f>$B76*'TC2'!V76/0.1</f>
        <v>825.82903137573965</v>
      </c>
      <c r="Y76" s="3"/>
    </row>
    <row r="77" spans="1:25">
      <c r="A77" s="148">
        <v>1980</v>
      </c>
      <c r="B77" s="256">
        <v>40191.152875996006</v>
      </c>
      <c r="C77" s="265">
        <f>$B77*'TC2'!C77</f>
        <v>40191.152875996006</v>
      </c>
      <c r="D77" s="256">
        <f>$B77*'TC2'!D77</f>
        <v>28101.279140829593</v>
      </c>
      <c r="E77" s="289">
        <f>$B77*'TC2'!E77</f>
        <v>12089.873735166411</v>
      </c>
      <c r="F77" s="289">
        <f>$B77*'TC2'!F77</f>
        <v>995.48076652075815</v>
      </c>
      <c r="G77" s="267">
        <f>$B77*'TC2'!G77/0.9</f>
        <v>31443.3942202367</v>
      </c>
      <c r="H77" s="823">
        <f>$B77*'TC2'!H77/0.9</f>
        <v>20683.513740482918</v>
      </c>
      <c r="I77" s="822">
        <f>$B77*'TC2'!I77/0.9</f>
        <v>10759.88047975378</v>
      </c>
      <c r="J77" s="822">
        <f>$B77*'TC2'!J77/0.9</f>
        <v>1002.4628655778491</v>
      </c>
      <c r="K77" s="290">
        <f>$B77*'TC2'!K77/0.5</f>
        <v>20610.041485538513</v>
      </c>
      <c r="L77" s="289">
        <f>$B77*'TC2'!L77/0.5</f>
        <v>9550.2257636651593</v>
      </c>
      <c r="M77" s="289">
        <f>$B77*'TC2'!M77/0.5</f>
        <v>11059.81572187335</v>
      </c>
      <c r="N77" s="289">
        <f>$B77*'TC2'!N77/0.5</f>
        <v>1082.7923106499161</v>
      </c>
      <c r="O77" s="290">
        <f>$B77*'TC2'!O77/0.4</f>
        <v>44985.085138609429</v>
      </c>
      <c r="P77" s="289">
        <f>$B77*'TC2'!P77/0.4</f>
        <v>34600.123711505112</v>
      </c>
      <c r="Q77" s="289">
        <f>$B77*'TC2'!Q77/0.4</f>
        <v>10384.961427104319</v>
      </c>
      <c r="R77" s="289">
        <f>$B77*'TC2'!R77/0.4</f>
        <v>902.05105923776534</v>
      </c>
      <c r="S77" s="292">
        <f>$B77*'TC2'!S77/0.1</f>
        <v>118920.98077782975</v>
      </c>
      <c r="T77" s="293">
        <f>$B77*'TC2'!T77/0.1</f>
        <v>94861.167743949671</v>
      </c>
      <c r="U77" s="293">
        <f>$B77*'TC2'!U77/0.1</f>
        <v>24059.81303388008</v>
      </c>
      <c r="V77" s="294">
        <f>$B77*'TC2'!V77/0.1</f>
        <v>932.6418750069389</v>
      </c>
      <c r="Y77" s="3"/>
    </row>
    <row r="78" spans="1:25">
      <c r="A78" s="148">
        <v>1981</v>
      </c>
      <c r="B78" s="256">
        <v>40498.738783107918</v>
      </c>
      <c r="C78" s="265">
        <f>$B78*'TC2'!C78</f>
        <v>40498.738783107918</v>
      </c>
      <c r="D78" s="256">
        <f>$B78*'TC2'!D78</f>
        <v>28307.597630100063</v>
      </c>
      <c r="E78" s="289">
        <f>$B78*'TC2'!E78</f>
        <v>12191.141153007851</v>
      </c>
      <c r="F78" s="289">
        <f>$B78*'TC2'!F78</f>
        <v>1059.4522764483818</v>
      </c>
      <c r="G78" s="267">
        <f>$B78*'TC2'!G78/0.9</f>
        <v>31251.580371289194</v>
      </c>
      <c r="H78" s="823">
        <f>$B78*'TC2'!H78/0.9</f>
        <v>20467.948162560417</v>
      </c>
      <c r="I78" s="822">
        <f>$B78*'TC2'!I78/0.9</f>
        <v>10783.632208728775</v>
      </c>
      <c r="J78" s="822">
        <f>$B78*'TC2'!J78/0.9</f>
        <v>1056.5389602967971</v>
      </c>
      <c r="K78" s="290">
        <f>$B78*'TC2'!K78/0.5</f>
        <v>20309.953778497445</v>
      </c>
      <c r="L78" s="289">
        <f>$B78*'TC2'!L78/0.5</f>
        <v>9194.6158352541461</v>
      </c>
      <c r="M78" s="289">
        <f>$B78*'TC2'!M78/0.5</f>
        <v>11115.337943243298</v>
      </c>
      <c r="N78" s="289">
        <f>$B78*'TC2'!N78/0.5</f>
        <v>1083.8108308599603</v>
      </c>
      <c r="O78" s="290">
        <f>$B78*'TC2'!O78/0.4</f>
        <v>44928.613612278874</v>
      </c>
      <c r="P78" s="289">
        <f>$B78*'TC2'!P78/0.4</f>
        <v>34559.613571693248</v>
      </c>
      <c r="Q78" s="289">
        <f>$B78*'TC2'!Q78/0.4</f>
        <v>10369.000040585624</v>
      </c>
      <c r="R78" s="289">
        <f>$B78*'TC2'!R78/0.4</f>
        <v>1022.4491220928431</v>
      </c>
      <c r="S78" s="292">
        <f>$B78*'TC2'!S78/0.1</f>
        <v>123723.16448947643</v>
      </c>
      <c r="T78" s="293">
        <f>$B78*'TC2'!T78/0.1</f>
        <v>98864.4428379569</v>
      </c>
      <c r="U78" s="293">
        <f>$B78*'TC2'!U78/0.1</f>
        <v>24858.721651519525</v>
      </c>
      <c r="V78" s="294">
        <f>$B78*'TC2'!V78/0.1</f>
        <v>1085.672121812642</v>
      </c>
      <c r="Y78" s="3"/>
    </row>
    <row r="79" spans="1:25">
      <c r="A79" s="148">
        <v>1982</v>
      </c>
      <c r="B79" s="256">
        <v>39171.152195413728</v>
      </c>
      <c r="C79" s="265">
        <f>$B79*'TC2'!C79</f>
        <v>39171.152195413728</v>
      </c>
      <c r="D79" s="256">
        <f>$B79*'TC2'!D79</f>
        <v>26754.07580612271</v>
      </c>
      <c r="E79" s="289">
        <f>$B79*'TC2'!E79</f>
        <v>12417.07638929102</v>
      </c>
      <c r="F79" s="289">
        <f>$B79*'TC2'!F79</f>
        <v>1118.5437022897943</v>
      </c>
      <c r="G79" s="267">
        <f>$B79*'TC2'!G79/0.9</f>
        <v>30080.484383801024</v>
      </c>
      <c r="H79" s="823">
        <f>$B79*'TC2'!H79/0.9</f>
        <v>19109.385625724404</v>
      </c>
      <c r="I79" s="822">
        <f>$B79*'TC2'!I79/0.9</f>
        <v>10971.098758076621</v>
      </c>
      <c r="J79" s="822">
        <f>$B79*'TC2'!J79/0.9</f>
        <v>1103.9825580641505</v>
      </c>
      <c r="K79" s="290">
        <f>$B79*'TC2'!K79/0.5</f>
        <v>19080.00227089347</v>
      </c>
      <c r="L79" s="289">
        <f>$B79*'TC2'!L79/0.5</f>
        <v>7775.5262414967347</v>
      </c>
      <c r="M79" s="289">
        <f>$B79*'TC2'!M79/0.5</f>
        <v>11304.476029396737</v>
      </c>
      <c r="N79" s="289">
        <f>$B79*'TC2'!N79/0.5</f>
        <v>1106.8136848570109</v>
      </c>
      <c r="O79" s="290">
        <f>$B79*'TC2'!O79/0.4</f>
        <v>43831.087024935463</v>
      </c>
      <c r="P79" s="289">
        <f>$B79*'TC2'!P79/0.4</f>
        <v>33276.709856008994</v>
      </c>
      <c r="Q79" s="289">
        <f>$B79*'TC2'!Q79/0.4</f>
        <v>10554.377168926476</v>
      </c>
      <c r="R79" s="289">
        <f>$B79*'TC2'!R79/0.4</f>
        <v>1100.4436495730745</v>
      </c>
      <c r="S79" s="267">
        <f>$B79*'TC2'!S79/0.1</f>
        <v>120987.16249992805</v>
      </c>
      <c r="T79" s="256">
        <f>$B79*'TC2'!T79/0.1</f>
        <v>95556.287429707445</v>
      </c>
      <c r="U79" s="256">
        <f>$B79*'TC2'!U79/0.1</f>
        <v>25430.875070220613</v>
      </c>
      <c r="V79" s="291">
        <f>$B79*'TC2'!V79/0.1</f>
        <v>1249.594000320589</v>
      </c>
      <c r="Y79" s="3"/>
    </row>
    <row r="80" spans="1:25">
      <c r="A80" s="148">
        <v>1983</v>
      </c>
      <c r="B80" s="256">
        <v>39809.98942877262</v>
      </c>
      <c r="C80" s="265">
        <f>$B80*'TC2'!C80</f>
        <v>39809.98942877262</v>
      </c>
      <c r="D80" s="256">
        <f>$B80*'TC2'!D80</f>
        <v>27206.77020307265</v>
      </c>
      <c r="E80" s="289">
        <f>$B80*'TC2'!E80</f>
        <v>12603.219225699972</v>
      </c>
      <c r="F80" s="289">
        <f>$B80*'TC2'!F80</f>
        <v>1192.9347677505029</v>
      </c>
      <c r="G80" s="267">
        <f>$B80*'TC2'!G80/0.9</f>
        <v>30258.113145732073</v>
      </c>
      <c r="H80" s="823">
        <f>$B80*'TC2'!H80/0.9</f>
        <v>19193.051294711058</v>
      </c>
      <c r="I80" s="822">
        <f>$B80*'TC2'!I80/0.9</f>
        <v>11065.061851021015</v>
      </c>
      <c r="J80" s="822">
        <f>$B80*'TC2'!J80/0.9</f>
        <v>1179.8385282776842</v>
      </c>
      <c r="K80" s="290">
        <f>$B80*'TC2'!K80/0.5</f>
        <v>18692.467857837288</v>
      </c>
      <c r="L80" s="289">
        <f>$B80*'TC2'!L80/0.5</f>
        <v>7364.7999413622665</v>
      </c>
      <c r="M80" s="289">
        <f>$B80*'TC2'!M80/0.5</f>
        <v>11327.66791647502</v>
      </c>
      <c r="N80" s="289">
        <f>$B80*'TC2'!N80/0.5</f>
        <v>1129.9121805197929</v>
      </c>
      <c r="O80" s="290">
        <f>$B80*'TC2'!O80/0.4</f>
        <v>44715.169755600553</v>
      </c>
      <c r="P80" s="289">
        <f>$B80*'TC2'!P80/0.4</f>
        <v>33978.365486397051</v>
      </c>
      <c r="Q80" s="289">
        <f>$B80*'TC2'!Q80/0.4</f>
        <v>10736.804269203509</v>
      </c>
      <c r="R80" s="289">
        <f>$B80*'TC2'!R80/0.4</f>
        <v>1242.2464629750477</v>
      </c>
      <c r="S80" s="267">
        <f>$B80*'TC2'!S80/0.1</f>
        <v>125776.87597613753</v>
      </c>
      <c r="T80" s="256">
        <f>$B80*'TC2'!T80/0.1</f>
        <v>99330.240378326955</v>
      </c>
      <c r="U80" s="256">
        <f>$B80*'TC2'!U80/0.1</f>
        <v>26446.635597810564</v>
      </c>
      <c r="V80" s="291">
        <f>$B80*'TC2'!V80/0.1</f>
        <v>1310.8009230058731</v>
      </c>
      <c r="Y80" s="3"/>
    </row>
    <row r="81" spans="1:25">
      <c r="A81" s="148">
        <v>1984</v>
      </c>
      <c r="B81" s="256">
        <v>42465.167601944726</v>
      </c>
      <c r="C81" s="265">
        <f>$B81*'TC2'!C81</f>
        <v>42465.167601944726</v>
      </c>
      <c r="D81" s="256">
        <f>$B81*'TC2'!D81</f>
        <v>29928.125209829421</v>
      </c>
      <c r="E81" s="289">
        <f>$B81*'TC2'!E81</f>
        <v>12537.042392115305</v>
      </c>
      <c r="F81" s="289">
        <f>$B81*'TC2'!F81</f>
        <v>1249.2646019292549</v>
      </c>
      <c r="G81" s="267">
        <f>$B81*'TC2'!G81/0.9</f>
        <v>31541.160825077182</v>
      </c>
      <c r="H81" s="823">
        <f>$B81*'TC2'!H81/0.9</f>
        <v>20712.634336736817</v>
      </c>
      <c r="I81" s="822">
        <f>$B81*'TC2'!I81/0.9</f>
        <v>10828.526488340365</v>
      </c>
      <c r="J81" s="822">
        <f>$B81*'TC2'!J81/0.9</f>
        <v>1228.0287667841353</v>
      </c>
      <c r="K81" s="290">
        <f>$B81*'TC2'!K81/0.5</f>
        <v>19213.285656940585</v>
      </c>
      <c r="L81" s="289">
        <f>$B81*'TC2'!L81/0.5</f>
        <v>8227.9155010482464</v>
      </c>
      <c r="M81" s="289">
        <f>$B81*'TC2'!M81/0.5</f>
        <v>10985.370155892342</v>
      </c>
      <c r="N81" s="289">
        <f>$B81*'TC2'!N81/0.5</f>
        <v>1188.2236464977589</v>
      </c>
      <c r="O81" s="290">
        <f>$B81*'TC2'!O81/0.4</f>
        <v>46951.004785247933</v>
      </c>
      <c r="P81" s="289">
        <f>$B81*'TC2'!P81/0.4</f>
        <v>36318.532881347528</v>
      </c>
      <c r="Q81" s="289">
        <f>$B81*'TC2'!Q81/0.4</f>
        <v>10632.471903900396</v>
      </c>
      <c r="R81" s="289">
        <f>$B81*'TC2'!R81/0.4</f>
        <v>1277.7851671421058</v>
      </c>
      <c r="S81" s="267">
        <f>$B81*'TC2'!S81/0.1</f>
        <v>140781.2285937526</v>
      </c>
      <c r="T81" s="256">
        <f>$B81*'TC2'!T81/0.1</f>
        <v>112867.54306766285</v>
      </c>
      <c r="U81" s="256">
        <f>$B81*'TC2'!U81/0.1</f>
        <v>27913.685526089765</v>
      </c>
      <c r="V81" s="291">
        <f>$B81*'TC2'!V81/0.1</f>
        <v>1440.3871182353319</v>
      </c>
      <c r="Y81" s="3"/>
    </row>
    <row r="82" spans="1:25">
      <c r="A82" s="148">
        <v>1985</v>
      </c>
      <c r="B82" s="256">
        <v>43224.608450867519</v>
      </c>
      <c r="C82" s="265">
        <f>$B82*'TC2'!C82</f>
        <v>43224.608450867519</v>
      </c>
      <c r="D82" s="256">
        <f>$B82*'TC2'!D82</f>
        <v>30365.428888883001</v>
      </c>
      <c r="E82" s="289">
        <f>$B82*'TC2'!E82</f>
        <v>12859.179561984518</v>
      </c>
      <c r="F82" s="289">
        <f>$B82*'TC2'!F82</f>
        <v>1283.6885154494994</v>
      </c>
      <c r="G82" s="267">
        <f>$B82*'TC2'!G82/0.9</f>
        <v>32216.365080493975</v>
      </c>
      <c r="H82" s="823">
        <f>$B82*'TC2'!H82/0.9</f>
        <v>21112.387503309037</v>
      </c>
      <c r="I82" s="822">
        <f>$B82*'TC2'!I82/0.9</f>
        <v>11103.97757718494</v>
      </c>
      <c r="J82" s="822">
        <f>$B82*'TC2'!J82/0.9</f>
        <v>1265.5181056280931</v>
      </c>
      <c r="K82" s="290">
        <f>$B82*'TC2'!K82/0.5</f>
        <v>19597.182795284323</v>
      </c>
      <c r="L82" s="289">
        <f>$B82*'TC2'!L82/0.5</f>
        <v>8433.8909612514981</v>
      </c>
      <c r="M82" s="289">
        <f>$B82*'TC2'!M82/0.5</f>
        <v>11163.291834032821</v>
      </c>
      <c r="N82" s="289">
        <f>$B82*'TC2'!N82/0.5</f>
        <v>1214.9131223301458</v>
      </c>
      <c r="O82" s="290">
        <f>$B82*'TC2'!O82/0.4</f>
        <v>47990.34293700604</v>
      </c>
      <c r="P82" s="289">
        <f>$B82*'TC2'!P82/0.4</f>
        <v>36960.508180880955</v>
      </c>
      <c r="Q82" s="289">
        <f>$B82*'TC2'!Q82/0.4</f>
        <v>11029.834756125088</v>
      </c>
      <c r="R82" s="289">
        <f>$B82*'TC2'!R82/0.4</f>
        <v>1328.7743347505266</v>
      </c>
      <c r="S82" s="267">
        <f>$B82*'TC2'!S82/0.1</f>
        <v>142298.79878422941</v>
      </c>
      <c r="T82" s="256">
        <f>$B82*'TC2'!T82/0.1</f>
        <v>113642.80135904868</v>
      </c>
      <c r="U82" s="256">
        <f>$B82*'TC2'!U82/0.1</f>
        <v>28655.997425180729</v>
      </c>
      <c r="V82" s="291">
        <f>$B82*'TC2'!V82/0.1</f>
        <v>1447.2222038421564</v>
      </c>
      <c r="Y82" s="3"/>
    </row>
    <row r="83" spans="1:25">
      <c r="A83" s="148">
        <v>1986</v>
      </c>
      <c r="B83" s="256">
        <v>43631.920796919214</v>
      </c>
      <c r="C83" s="265">
        <f>$B83*'TC2'!C83</f>
        <v>43631.920796919214</v>
      </c>
      <c r="D83" s="256">
        <f>$B83*'TC2'!D83</f>
        <v>30371.352058587749</v>
      </c>
      <c r="E83" s="289">
        <f>$B83*'TC2'!E83</f>
        <v>13260.568738331463</v>
      </c>
      <c r="F83" s="289">
        <f>$B83*'TC2'!F83</f>
        <v>1348.3978645237416</v>
      </c>
      <c r="G83" s="267">
        <f>$B83*'TC2'!G83/0.9</f>
        <v>32855.579620930359</v>
      </c>
      <c r="H83" s="823">
        <f>$B83*'TC2'!H83/0.9</f>
        <v>21329.684993997394</v>
      </c>
      <c r="I83" s="822">
        <f>$B83*'TC2'!I83/0.9</f>
        <v>11525.894626932966</v>
      </c>
      <c r="J83" s="822">
        <f>$B83*'TC2'!J83/0.9</f>
        <v>1343.0249547885974</v>
      </c>
      <c r="K83" s="290">
        <f>$B83*'TC2'!K83/0.5</f>
        <v>19814.140017611211</v>
      </c>
      <c r="L83" s="289">
        <f>$B83*'TC2'!L83/0.5</f>
        <v>8306.3599663262139</v>
      </c>
      <c r="M83" s="289">
        <f>$B83*'TC2'!M83/0.5</f>
        <v>11507.780051284994</v>
      </c>
      <c r="N83" s="289">
        <f>$B83*'TC2'!N83/0.5</f>
        <v>1313.2544787895604</v>
      </c>
      <c r="O83" s="290">
        <f>$B83*'TC2'!O83/0.4</f>
        <v>49157.379125079293</v>
      </c>
      <c r="P83" s="289">
        <f>$B83*'TC2'!P83/0.4</f>
        <v>37608.841278586369</v>
      </c>
      <c r="Q83" s="289">
        <f>$B83*'TC2'!Q83/0.4</f>
        <v>11548.537846492929</v>
      </c>
      <c r="R83" s="289">
        <f>$B83*'TC2'!R83/0.4</f>
        <v>1380.2380497873935</v>
      </c>
      <c r="S83" s="267">
        <f>$B83*'TC2'!S83/0.1</f>
        <v>140618.99138081886</v>
      </c>
      <c r="T83" s="256">
        <f>$B83*'TC2'!T83/0.1</f>
        <v>111746.35563990094</v>
      </c>
      <c r="U83" s="256">
        <f>$B83*'TC2'!U83/0.1</f>
        <v>28872.635740917947</v>
      </c>
      <c r="V83" s="291">
        <f>$B83*'TC2'!V83/0.1</f>
        <v>1396.7540521400401</v>
      </c>
      <c r="Y83" s="3"/>
    </row>
    <row r="84" spans="1:25">
      <c r="A84" s="148">
        <v>1987</v>
      </c>
      <c r="B84" s="256">
        <v>44992.375401462465</v>
      </c>
      <c r="C84" s="265">
        <f>$B84*'TC2'!C84</f>
        <v>44992.375401462465</v>
      </c>
      <c r="D84" s="256">
        <f>$B84*'TC2'!D84</f>
        <v>31575.642774993034</v>
      </c>
      <c r="E84" s="289">
        <f>$B84*'TC2'!E84</f>
        <v>13416.732626469431</v>
      </c>
      <c r="F84" s="289">
        <f>$B84*'TC2'!F84</f>
        <v>1413.6676181623193</v>
      </c>
      <c r="G84" s="267">
        <f>$B84*'TC2'!G84/0.9</f>
        <v>33511.98409803542</v>
      </c>
      <c r="H84" s="823">
        <f>$B84*'TC2'!H84/0.9</f>
        <v>21914.714793747033</v>
      </c>
      <c r="I84" s="822">
        <f>$B84*'TC2'!I84/0.9</f>
        <v>11597.269304288391</v>
      </c>
      <c r="J84" s="822">
        <f>$B84*'TC2'!J84/0.9</f>
        <v>1427.2288265128211</v>
      </c>
      <c r="K84" s="290">
        <f>$B84*'TC2'!K84/0.5</f>
        <v>20219.222543126125</v>
      </c>
      <c r="L84" s="289">
        <f>$B84*'TC2'!L84/0.5</f>
        <v>8544.41032267839</v>
      </c>
      <c r="M84" s="289">
        <f>$B84*'TC2'!M84/0.5</f>
        <v>11674.812220447737</v>
      </c>
      <c r="N84" s="289">
        <f>$B84*'TC2'!N84/0.5</f>
        <v>1485.1464760032156</v>
      </c>
      <c r="O84" s="290">
        <f>$B84*'TC2'!O84/0.4</f>
        <v>50127.936041672045</v>
      </c>
      <c r="P84" s="289">
        <f>$B84*'TC2'!P84/0.4</f>
        <v>38627.59538258284</v>
      </c>
      <c r="Q84" s="289">
        <f>$B84*'TC2'!Q84/0.4</f>
        <v>11500.340659089212</v>
      </c>
      <c r="R84" s="289">
        <f>$B84*'TC2'!R84/0.4</f>
        <v>1354.8317646498278</v>
      </c>
      <c r="S84" s="267">
        <f>$B84*'TC2'!S84/0.1</f>
        <v>148315.89713230581</v>
      </c>
      <c r="T84" s="256">
        <f>$B84*'TC2'!T84/0.1</f>
        <v>118523.99460620702</v>
      </c>
      <c r="U84" s="256">
        <f>$B84*'TC2'!U84/0.1</f>
        <v>29791.902526098776</v>
      </c>
      <c r="V84" s="291">
        <f>$B84*'TC2'!V84/0.1</f>
        <v>1291.6167430078031</v>
      </c>
      <c r="Y84" s="3"/>
    </row>
    <row r="85" spans="1:25">
      <c r="A85" s="148">
        <v>1988</v>
      </c>
      <c r="B85" s="256">
        <v>46887.552121801105</v>
      </c>
      <c r="C85" s="265">
        <f>$B85*'TC2'!C85</f>
        <v>46887.552121801105</v>
      </c>
      <c r="D85" s="256">
        <f>$B85*'TC2'!D85</f>
        <v>33307.194438483748</v>
      </c>
      <c r="E85" s="289">
        <f>$B85*'TC2'!E85</f>
        <v>13580.357683317356</v>
      </c>
      <c r="F85" s="289">
        <f>$B85*'TC2'!F85</f>
        <v>1453.8455466385703</v>
      </c>
      <c r="G85" s="267">
        <f>$B85*'TC2'!G85/0.9</f>
        <v>34189.877238931964</v>
      </c>
      <c r="H85" s="823">
        <f>$B85*'TC2'!H85/0.9</f>
        <v>22575.435645461832</v>
      </c>
      <c r="I85" s="822">
        <f>$B85*'TC2'!I85/0.9</f>
        <v>11614.441593470134</v>
      </c>
      <c r="J85" s="822">
        <f>$B85*'TC2'!J85/0.9</f>
        <v>1476.5809605689121</v>
      </c>
      <c r="K85" s="290">
        <f>$B85*'TC2'!K85/0.5</f>
        <v>20618.513927630505</v>
      </c>
      <c r="L85" s="289">
        <f>$B85*'TC2'!L85/0.5</f>
        <v>8871.9254939196362</v>
      </c>
      <c r="M85" s="289">
        <f>$B85*'TC2'!M85/0.5</f>
        <v>11746.588433710873</v>
      </c>
      <c r="N85" s="289">
        <f>$B85*'TC2'!N85/0.5</f>
        <v>1553.2082052372562</v>
      </c>
      <c r="O85" s="290">
        <f>$B85*'TC2'!O85/0.4</f>
        <v>51154.0813780588</v>
      </c>
      <c r="P85" s="289">
        <f>$B85*'TC2'!P85/0.4</f>
        <v>39704.823334889574</v>
      </c>
      <c r="Q85" s="289">
        <f>$B85*'TC2'!Q85/0.4</f>
        <v>11449.258043169211</v>
      </c>
      <c r="R85" s="289">
        <f>$B85*'TC2'!R85/0.4</f>
        <v>1380.7969047334818</v>
      </c>
      <c r="S85" s="267">
        <f>$B85*'TC2'!S85/0.1</f>
        <v>161166.62606762335</v>
      </c>
      <c r="T85" s="256">
        <f>$B85*'TC2'!T85/0.1</f>
        <v>129893.023575681</v>
      </c>
      <c r="U85" s="256">
        <f>$B85*'TC2'!U85/0.1</f>
        <v>31273.602491942351</v>
      </c>
      <c r="V85" s="291">
        <f>$B85*'TC2'!V85/0.1</f>
        <v>1249.2268212654953</v>
      </c>
      <c r="Y85" s="3"/>
    </row>
    <row r="86" spans="1:25">
      <c r="A86" s="148">
        <v>1989</v>
      </c>
      <c r="B86" s="256">
        <v>47456.017601292486</v>
      </c>
      <c r="C86" s="265">
        <f>$B86*'TC2'!C86</f>
        <v>47456.017601292486</v>
      </c>
      <c r="D86" s="256">
        <f>$B86*'TC2'!D86</f>
        <v>33486.414356176057</v>
      </c>
      <c r="E86" s="289">
        <f>$B86*'TC2'!E86</f>
        <v>13969.60324511643</v>
      </c>
      <c r="F86" s="289">
        <f>$B86*'TC2'!F86</f>
        <v>1578.0937236046266</v>
      </c>
      <c r="G86" s="267">
        <f>$B86*'TC2'!G86/0.9</f>
        <v>34816.509393643348</v>
      </c>
      <c r="H86" s="823">
        <f>$B86*'TC2'!H86/0.9</f>
        <v>22808.650990455946</v>
      </c>
      <c r="I86" s="822">
        <f>$B86*'TC2'!I86/0.9</f>
        <v>12007.858403187405</v>
      </c>
      <c r="J86" s="822">
        <f>$B86*'TC2'!J86/0.9</f>
        <v>1607.4786342150089</v>
      </c>
      <c r="K86" s="290">
        <f>$B86*'TC2'!K86/0.5</f>
        <v>21091.641321971078</v>
      </c>
      <c r="L86" s="289">
        <f>$B86*'TC2'!L86/0.5</f>
        <v>8916.6740210760599</v>
      </c>
      <c r="M86" s="289">
        <f>$B86*'TC2'!M86/0.5</f>
        <v>12174.967300895016</v>
      </c>
      <c r="N86" s="289">
        <f>$B86*'TC2'!N86/0.5</f>
        <v>1703.8343400259005</v>
      </c>
      <c r="O86" s="290">
        <f>$B86*'TC2'!O86/0.4</f>
        <v>51972.594483233697</v>
      </c>
      <c r="P86" s="289">
        <f>$B86*'TC2'!P86/0.4</f>
        <v>40173.622202180806</v>
      </c>
      <c r="Q86" s="289">
        <f>$B86*'TC2'!Q86/0.4</f>
        <v>11798.972281052889</v>
      </c>
      <c r="R86" s="289">
        <f>$B86*'TC2'!R86/0.4</f>
        <v>1487.0340019513942</v>
      </c>
      <c r="S86" s="267">
        <f>$B86*'TC2'!S86/0.1</f>
        <v>161211.59147013468</v>
      </c>
      <c r="T86" s="256">
        <f>$B86*'TC2'!T86/0.1</f>
        <v>129586.28464765703</v>
      </c>
      <c r="U86" s="256">
        <f>$B86*'TC2'!U86/0.1</f>
        <v>31625.306822477651</v>
      </c>
      <c r="V86" s="291">
        <f>$B86*'TC2'!V86/0.1</f>
        <v>1313.6295281111852</v>
      </c>
      <c r="Y86" s="3"/>
    </row>
    <row r="87" spans="1:25">
      <c r="A87" s="158">
        <v>1990</v>
      </c>
      <c r="B87" s="257">
        <v>47431.461459833787</v>
      </c>
      <c r="C87" s="283">
        <f>$B87*'TC2'!C87</f>
        <v>47431.461459833787</v>
      </c>
      <c r="D87" s="257">
        <f>$B87*'TC2'!D87</f>
        <v>33031.068520647998</v>
      </c>
      <c r="E87" s="295">
        <f>$B87*'TC2'!E87</f>
        <v>14400.392939185786</v>
      </c>
      <c r="F87" s="295">
        <f>$B87*'TC2'!F87</f>
        <v>1702.309959512542</v>
      </c>
      <c r="G87" s="285">
        <f>$B87*'TC2'!G87/0.9</f>
        <v>34825.643496140452</v>
      </c>
      <c r="H87" s="827">
        <f>$B87*'TC2'!H87/0.9</f>
        <v>22413.826567542292</v>
      </c>
      <c r="I87" s="826">
        <f>$B87*'TC2'!I87/0.9</f>
        <v>12411.81692859816</v>
      </c>
      <c r="J87" s="826">
        <f>$B87*'TC2'!J87/0.9</f>
        <v>1740.0899655162498</v>
      </c>
      <c r="K87" s="296">
        <f>$B87*'TC2'!K87/0.5</f>
        <v>21097.119172106624</v>
      </c>
      <c r="L87" s="295">
        <f>$B87*'TC2'!L87/0.5</f>
        <v>8535.4052874118024</v>
      </c>
      <c r="M87" s="295">
        <f>$B87*'TC2'!M87/0.5</f>
        <v>12561.713884694816</v>
      </c>
      <c r="N87" s="295">
        <f>$B87*'TC2'!N87/0.5</f>
        <v>1801.358485443621</v>
      </c>
      <c r="O87" s="296">
        <f>$B87*'TC2'!O87/0.4</f>
        <v>51986.29890118273</v>
      </c>
      <c r="P87" s="295">
        <f>$B87*'TC2'!P87/0.4</f>
        <v>39761.853167705405</v>
      </c>
      <c r="Q87" s="295">
        <f>$B87*'TC2'!Q87/0.4</f>
        <v>12224.445733477338</v>
      </c>
      <c r="R87" s="295">
        <f>$B87*'TC2'!R87/0.4</f>
        <v>1663.5043156070356</v>
      </c>
      <c r="S87" s="285">
        <f>$B87*'TC2'!S87/0.1</f>
        <v>160883.82313307381</v>
      </c>
      <c r="T87" s="257">
        <f>$B87*'TC2'!T87/0.1</f>
        <v>128586.24609859937</v>
      </c>
      <c r="U87" s="257">
        <f>$B87*'TC2'!U87/0.1</f>
        <v>32297.577034474423</v>
      </c>
      <c r="V87" s="305">
        <f>$B87*'TC2'!V87/0.1</f>
        <v>1362.2899054791724</v>
      </c>
      <c r="Y87" s="3"/>
    </row>
    <row r="88" spans="1:25">
      <c r="A88" s="148">
        <v>1991</v>
      </c>
      <c r="B88" s="256">
        <v>46476.111885980936</v>
      </c>
      <c r="C88" s="265">
        <f>$B88*'TC2'!C88</f>
        <v>46476.111885980936</v>
      </c>
      <c r="D88" s="256">
        <f>$B88*'TC2'!D88</f>
        <v>31589.597536505462</v>
      </c>
      <c r="E88" s="289">
        <f>$B88*'TC2'!E88</f>
        <v>14886.514349475476</v>
      </c>
      <c r="F88" s="289">
        <f>$B88*'TC2'!F88</f>
        <v>1921.6501153155166</v>
      </c>
      <c r="G88" s="267">
        <f>$B88*'TC2'!G88/0.9</f>
        <v>34248.117809043426</v>
      </c>
      <c r="H88" s="823">
        <f>$B88*'TC2'!H88/0.9</f>
        <v>21324.012328149725</v>
      </c>
      <c r="I88" s="822">
        <f>$B88*'TC2'!I88/0.9</f>
        <v>12924.105480893701</v>
      </c>
      <c r="J88" s="822">
        <f>$B88*'TC2'!J88/0.9</f>
        <v>1970.4910930124142</v>
      </c>
      <c r="K88" s="290">
        <f>$B88*'TC2'!K88/0.5</f>
        <v>20687.1245113271</v>
      </c>
      <c r="L88" s="289">
        <f>$B88*'TC2'!L88/0.5</f>
        <v>7653.4110807171255</v>
      </c>
      <c r="M88" s="289">
        <f>$B88*'TC2'!M88/0.5</f>
        <v>13033.713430609982</v>
      </c>
      <c r="N88" s="289">
        <f>$B88*'TC2'!N88/0.5</f>
        <v>1913.8955572872139</v>
      </c>
      <c r="O88" s="290">
        <f>$B88*'TC2'!O88/0.4</f>
        <v>51199.35943118883</v>
      </c>
      <c r="P88" s="289">
        <f>$B88*'TC2'!P88/0.4</f>
        <v>38412.263887440473</v>
      </c>
      <c r="Q88" s="289">
        <f>$B88*'TC2'!Q88/0.4</f>
        <v>12787.09554374835</v>
      </c>
      <c r="R88" s="289">
        <f>$B88*'TC2'!R88/0.4</f>
        <v>2041.2355126689147</v>
      </c>
      <c r="S88" s="267">
        <f>$B88*'TC2'!S88/0.1</f>
        <v>156528.05857841851</v>
      </c>
      <c r="T88" s="256">
        <f>$B88*'TC2'!T88/0.1</f>
        <v>123979.86441170707</v>
      </c>
      <c r="U88" s="256">
        <f>$B88*'TC2'!U88/0.1</f>
        <v>32548.194166711455</v>
      </c>
      <c r="V88" s="291">
        <f>$B88*'TC2'!V88/0.1</f>
        <v>1482.0813160434375</v>
      </c>
      <c r="Y88" s="3"/>
    </row>
    <row r="89" spans="1:25">
      <c r="A89" s="148">
        <v>1992</v>
      </c>
      <c r="B89" s="256">
        <v>47388.589189457227</v>
      </c>
      <c r="C89" s="265">
        <f>$B89*'TC2'!C89</f>
        <v>47388.589189457227</v>
      </c>
      <c r="D89" s="256">
        <f>$B89*'TC2'!D89</f>
        <v>31987.847975590121</v>
      </c>
      <c r="E89" s="289">
        <f>$B89*'TC2'!E89</f>
        <v>15400.741213867106</v>
      </c>
      <c r="F89" s="289">
        <f>$B89*'TC2'!F89</f>
        <v>2144.2106401847432</v>
      </c>
      <c r="G89" s="267">
        <f>$B89*'TC2'!G89/0.9</f>
        <v>34459.909258976695</v>
      </c>
      <c r="H89" s="823">
        <f>$B89*'TC2'!H89/0.9</f>
        <v>21104.108421663521</v>
      </c>
      <c r="I89" s="822">
        <f>$B89*'TC2'!I89/0.9</f>
        <v>13355.800837313178</v>
      </c>
      <c r="J89" s="822">
        <f>$B89*'TC2'!J89/0.9</f>
        <v>2200.6618372901635</v>
      </c>
      <c r="K89" s="290">
        <f>$B89*'TC2'!K89/0.5</f>
        <v>20621.275809001283</v>
      </c>
      <c r="L89" s="289">
        <f>$B89*'TC2'!L89/0.5</f>
        <v>7015.519173293349</v>
      </c>
      <c r="M89" s="289">
        <f>$B89*'TC2'!M89/0.5</f>
        <v>13605.756635707934</v>
      </c>
      <c r="N89" s="289">
        <f>$B89*'TC2'!N89/0.5</f>
        <v>2144.7955129330071</v>
      </c>
      <c r="O89" s="290">
        <f>$B89*'TC2'!O89/0.4</f>
        <v>51758.201071445968</v>
      </c>
      <c r="P89" s="289">
        <f>$B89*'TC2'!P89/0.4</f>
        <v>38714.84498212624</v>
      </c>
      <c r="Q89" s="289">
        <f>$B89*'TC2'!Q89/0.4</f>
        <v>13043.356089319728</v>
      </c>
      <c r="R89" s="289">
        <f>$B89*'TC2'!R89/0.4</f>
        <v>2270.4947427366087</v>
      </c>
      <c r="S89" s="267">
        <f>$B89*'TC2'!S89/0.1</f>
        <v>163746.70856378195</v>
      </c>
      <c r="T89" s="256">
        <f>$B89*'TC2'!T89/0.1</f>
        <v>129941.50396092949</v>
      </c>
      <c r="U89" s="256">
        <f>$B89*'TC2'!U89/0.1</f>
        <v>33805.204602852464</v>
      </c>
      <c r="V89" s="291">
        <f>$B89*'TC2'!V89/0.1</f>
        <v>1636.1498662359595</v>
      </c>
      <c r="Y89" s="3"/>
    </row>
    <row r="90" spans="1:25">
      <c r="A90" s="148">
        <v>1993</v>
      </c>
      <c r="B90" s="256">
        <v>47779.333718289548</v>
      </c>
      <c r="C90" s="265">
        <f>$B90*'TC2'!C90</f>
        <v>47779.333718289548</v>
      </c>
      <c r="D90" s="256">
        <f>$B90*'TC2'!D90</f>
        <v>32341.381174823982</v>
      </c>
      <c r="E90" s="289">
        <f>$B90*'TC2'!E90</f>
        <v>15437.952543465564</v>
      </c>
      <c r="F90" s="289">
        <f>$B90*'TC2'!F90</f>
        <v>2299.4992250057098</v>
      </c>
      <c r="G90" s="267">
        <f>$B90*'TC2'!G90/0.9</f>
        <v>35010.582007848454</v>
      </c>
      <c r="H90" s="823">
        <f>$B90*'TC2'!H90/0.9</f>
        <v>21530.084062056976</v>
      </c>
      <c r="I90" s="822">
        <f>$B90*'TC2'!I90/0.9</f>
        <v>13480.497945791478</v>
      </c>
      <c r="J90" s="822">
        <f>$B90*'TC2'!J90/0.9</f>
        <v>2366.9172324216902</v>
      </c>
      <c r="K90" s="290">
        <f>$B90*'TC2'!K90/0.5</f>
        <v>21088.695371943515</v>
      </c>
      <c r="L90" s="289">
        <f>$B90*'TC2'!L90/0.5</f>
        <v>7352.2613942138132</v>
      </c>
      <c r="M90" s="289">
        <f>$B90*'TC2'!M90/0.5</f>
        <v>13736.433977729706</v>
      </c>
      <c r="N90" s="289">
        <f>$B90*'TC2'!N90/0.5</f>
        <v>2285.994467041397</v>
      </c>
      <c r="O90" s="290">
        <f>$B90*'TC2'!O90/0.4</f>
        <v>52412.940302729628</v>
      </c>
      <c r="P90" s="289">
        <f>$B90*'TC2'!P90/0.4</f>
        <v>39252.362396860932</v>
      </c>
      <c r="Q90" s="289">
        <f>$B90*'TC2'!Q90/0.4</f>
        <v>13160.577905868695</v>
      </c>
      <c r="R90" s="289">
        <f>$B90*'TC2'!R90/0.4</f>
        <v>2468.0706891470568</v>
      </c>
      <c r="S90" s="267">
        <f>$B90*'TC2'!S90/0.1</f>
        <v>162698.09911225937</v>
      </c>
      <c r="T90" s="256">
        <f>$B90*'TC2'!T90/0.1</f>
        <v>129643.05518972703</v>
      </c>
      <c r="U90" s="256">
        <f>$B90*'TC2'!U90/0.1</f>
        <v>33055.043922532328</v>
      </c>
      <c r="V90" s="291">
        <f>$B90*'TC2'!V90/0.1</f>
        <v>1692.7371582618844</v>
      </c>
      <c r="Y90" s="3"/>
    </row>
    <row r="91" spans="1:25">
      <c r="A91" s="148">
        <v>1994</v>
      </c>
      <c r="B91" s="256">
        <v>49334.304806221655</v>
      </c>
      <c r="C91" s="265">
        <f>$B91*'TC2'!C91</f>
        <v>49334.304806221655</v>
      </c>
      <c r="D91" s="256">
        <f>$B91*'TC2'!D91</f>
        <v>33806.822886784212</v>
      </c>
      <c r="E91" s="289">
        <f>$B91*'TC2'!E91</f>
        <v>15527.481919437441</v>
      </c>
      <c r="F91" s="289">
        <f>$B91*'TC2'!F91</f>
        <v>2441.2611950137634</v>
      </c>
      <c r="G91" s="267">
        <f>$B91*'TC2'!G91/0.9</f>
        <v>36113.257078346513</v>
      </c>
      <c r="H91" s="823">
        <f>$B91*'TC2'!H91/0.9</f>
        <v>22564.855239370667</v>
      </c>
      <c r="I91" s="822">
        <f>$B91*'TC2'!I91/0.9</f>
        <v>13548.401838975846</v>
      </c>
      <c r="J91" s="822">
        <f>$B91*'TC2'!J91/0.9</f>
        <v>2500.8776107446183</v>
      </c>
      <c r="K91" s="290">
        <f>$B91*'TC2'!K91/0.5</f>
        <v>21665.641011420179</v>
      </c>
      <c r="L91" s="289">
        <f>$B91*'TC2'!L91/0.5</f>
        <v>7954.7856613981312</v>
      </c>
      <c r="M91" s="289">
        <f>$B91*'TC2'!M91/0.5</f>
        <v>13710.855350022046</v>
      </c>
      <c r="N91" s="289">
        <f>$B91*'TC2'!N91/0.5</f>
        <v>2374.6273858591039</v>
      </c>
      <c r="O91" s="290">
        <f>$B91*'TC2'!O91/0.4</f>
        <v>54172.77716200443</v>
      </c>
      <c r="P91" s="289">
        <f>$B91*'TC2'!P91/0.4</f>
        <v>40827.442211836336</v>
      </c>
      <c r="Q91" s="289">
        <f>$B91*'TC2'!Q91/0.4</f>
        <v>13345.334950168093</v>
      </c>
      <c r="R91" s="289">
        <f>$B91*'TC2'!R91/0.4</f>
        <v>2658.6903918515109</v>
      </c>
      <c r="S91" s="267">
        <f>$B91*'TC2'!S91/0.1</f>
        <v>168323.73435709791</v>
      </c>
      <c r="T91" s="256">
        <f>$B91*'TC2'!T91/0.1</f>
        <v>134984.53171350612</v>
      </c>
      <c r="U91" s="256">
        <f>$B91*'TC2'!U91/0.1</f>
        <v>33339.202643591801</v>
      </c>
      <c r="V91" s="291">
        <f>$B91*'TC2'!V91/0.1</f>
        <v>1904.7134534360707</v>
      </c>
      <c r="Y91" s="3"/>
    </row>
    <row r="92" spans="1:25">
      <c r="A92" s="148">
        <v>1995</v>
      </c>
      <c r="B92" s="256">
        <v>50428.531844758778</v>
      </c>
      <c r="C92" s="265">
        <f>$B92*'TC2'!C92</f>
        <v>50428.531844758778</v>
      </c>
      <c r="D92" s="256">
        <f>$B92*'TC2'!D92</f>
        <v>34737.941365320214</v>
      </c>
      <c r="E92" s="289">
        <f>$B92*'TC2'!E92</f>
        <v>15690.590479438564</v>
      </c>
      <c r="F92" s="289">
        <f>$B92*'TC2'!F92</f>
        <v>2575.0098380702866</v>
      </c>
      <c r="G92" s="267">
        <f>$B92*'TC2'!G92/0.9</f>
        <v>36591.140965320534</v>
      </c>
      <c r="H92" s="823">
        <f>$B92*'TC2'!H92/0.9</f>
        <v>22928.278805227725</v>
      </c>
      <c r="I92" s="822">
        <f>$B92*'TC2'!I92/0.9</f>
        <v>13662.862160092809</v>
      </c>
      <c r="J92" s="822">
        <f>$B92*'TC2'!J92/0.9</f>
        <v>2633.4970462450851</v>
      </c>
      <c r="K92" s="290">
        <f>$B92*'TC2'!K92/0.5</f>
        <v>21757.691113199366</v>
      </c>
      <c r="L92" s="289">
        <f>$B92*'TC2'!L92/0.5</f>
        <v>7920.9441022736792</v>
      </c>
      <c r="M92" s="289">
        <f>$B92*'TC2'!M92/0.5</f>
        <v>13836.747010925694</v>
      </c>
      <c r="N92" s="289">
        <f>$B92*'TC2'!N92/0.5</f>
        <v>2495.0414694981628</v>
      </c>
      <c r="O92" s="290">
        <f>$B92*'TC2'!O92/0.4</f>
        <v>55132.953280471993</v>
      </c>
      <c r="P92" s="289">
        <f>$B92*'TC2'!P92/0.4</f>
        <v>41687.447183920282</v>
      </c>
      <c r="Q92" s="289">
        <f>$B92*'TC2'!Q92/0.4</f>
        <v>13445.506096551702</v>
      </c>
      <c r="R92" s="289">
        <f>$B92*'TC2'!R92/0.4</f>
        <v>2806.5665171787382</v>
      </c>
      <c r="S92" s="267">
        <f>$B92*'TC2'!S92/0.1</f>
        <v>174965.04975970299</v>
      </c>
      <c r="T92" s="256">
        <f>$B92*'TC2'!T92/0.1</f>
        <v>141024.90440615264</v>
      </c>
      <c r="U92" s="256">
        <f>$B92*'TC2'!U92/0.1</f>
        <v>33940.145353550361</v>
      </c>
      <c r="V92" s="291">
        <f>$B92*'TC2'!V92/0.1</f>
        <v>2048.6249644970994</v>
      </c>
      <c r="Y92" s="3"/>
    </row>
    <row r="93" spans="1:25">
      <c r="A93" s="148">
        <v>1996</v>
      </c>
      <c r="B93" s="256">
        <v>52021.769676041433</v>
      </c>
      <c r="C93" s="265">
        <f>$B93*'TC2'!C93</f>
        <v>52021.769676041433</v>
      </c>
      <c r="D93" s="256">
        <f>$B93*'TC2'!D93</f>
        <v>36256.838353976455</v>
      </c>
      <c r="E93" s="289">
        <f>$B93*'TC2'!E93</f>
        <v>15764.931322064976</v>
      </c>
      <c r="F93" s="289">
        <f>$B93*'TC2'!F93</f>
        <v>2662.8066251237233</v>
      </c>
      <c r="G93" s="267">
        <f>$B93*'TC2'!G93/0.9</f>
        <v>37394.407117605959</v>
      </c>
      <c r="H93" s="823">
        <f>$B93*'TC2'!H93/0.9</f>
        <v>23687.842289692187</v>
      </c>
      <c r="I93" s="822">
        <f>$B93*'TC2'!I93/0.9</f>
        <v>13706.564827913771</v>
      </c>
      <c r="J93" s="822">
        <f>$B93*'TC2'!J93/0.9</f>
        <v>2735.2494679334</v>
      </c>
      <c r="K93" s="290">
        <f>$B93*'TC2'!K93/0.5</f>
        <v>22217.273180566252</v>
      </c>
      <c r="L93" s="289">
        <f>$B93*'TC2'!L93/0.5</f>
        <v>8280.0501522221221</v>
      </c>
      <c r="M93" s="289">
        <f>$B93*'TC2'!M93/0.5</f>
        <v>13937.223028344119</v>
      </c>
      <c r="N93" s="289">
        <f>$B93*'TC2'!N93/0.5</f>
        <v>2620.3420918895022</v>
      </c>
      <c r="O93" s="290">
        <f>$B93*'TC2'!O93/0.4</f>
        <v>56365.824538905596</v>
      </c>
      <c r="P93" s="289">
        <f>$B93*'TC2'!P93/0.4</f>
        <v>42947.582461529761</v>
      </c>
      <c r="Q93" s="289">
        <f>$B93*'TC2'!Q93/0.4</f>
        <v>13418.242077375837</v>
      </c>
      <c r="R93" s="289">
        <f>$B93*'TC2'!R93/0.4</f>
        <v>2878.8836879882715</v>
      </c>
      <c r="S93" s="267">
        <f>$B93*'TC2'!S93/0.1</f>
        <v>183668.03270196068</v>
      </c>
      <c r="T93" s="256">
        <f>$B93*'TC2'!T93/0.1</f>
        <v>149377.80293253486</v>
      </c>
      <c r="U93" s="256">
        <f>$B93*'TC2'!U93/0.1</f>
        <v>34290.229769425823</v>
      </c>
      <c r="V93" s="291">
        <f>$B93*'TC2'!V93/0.1</f>
        <v>2010.821039836635</v>
      </c>
      <c r="Y93" s="3"/>
    </row>
    <row r="94" spans="1:25">
      <c r="A94" s="148">
        <v>1997</v>
      </c>
      <c r="B94" s="256">
        <v>53917.645781340427</v>
      </c>
      <c r="C94" s="265">
        <f>$B94*'TC2'!C94</f>
        <v>53917.645781340427</v>
      </c>
      <c r="D94" s="256">
        <f>$B94*'TC2'!D94</f>
        <v>38078.425836306233</v>
      </c>
      <c r="E94" s="289">
        <f>$B94*'TC2'!E94</f>
        <v>15839.219945034198</v>
      </c>
      <c r="F94" s="289">
        <f>$B94*'TC2'!F94</f>
        <v>2703.4373003333576</v>
      </c>
      <c r="G94" s="267">
        <f>$B94*'TC2'!G94/0.9</f>
        <v>38422.245688772418</v>
      </c>
      <c r="H94" s="823">
        <f>$B94*'TC2'!H94/0.9</f>
        <v>24693.682841541522</v>
      </c>
      <c r="I94" s="822">
        <f>$B94*'TC2'!I94/0.9</f>
        <v>13728.562847230902</v>
      </c>
      <c r="J94" s="822">
        <f>$B94*'TC2'!J94/0.9</f>
        <v>2786.6288896637971</v>
      </c>
      <c r="K94" s="290">
        <f>$B94*'TC2'!K94/0.5</f>
        <v>22709.883008758778</v>
      </c>
      <c r="L94" s="289">
        <f>$B94*'TC2'!L94/0.5</f>
        <v>8799.4586227043983</v>
      </c>
      <c r="M94" s="289">
        <f>$B94*'TC2'!M94/0.5</f>
        <v>13910.424386054374</v>
      </c>
      <c r="N94" s="289">
        <f>$B94*'TC2'!N94/0.5</f>
        <v>2635.8267475237394</v>
      </c>
      <c r="O94" s="290">
        <f>$B94*'TC2'!O94/0.4</f>
        <v>58062.699038789484</v>
      </c>
      <c r="P94" s="289">
        <f>$B94*'TC2'!P94/0.4</f>
        <v>44561.463115087921</v>
      </c>
      <c r="Q94" s="289">
        <f>$B94*'TC2'!Q94/0.4</f>
        <v>13501.235923701561</v>
      </c>
      <c r="R94" s="289">
        <f>$B94*'TC2'!R94/0.4</f>
        <v>2975.1315673388685</v>
      </c>
      <c r="S94" s="267">
        <f>$B94*'TC2'!S94/0.1</f>
        <v>193376.24661445242</v>
      </c>
      <c r="T94" s="256">
        <f>$B94*'TC2'!T94/0.1</f>
        <v>158541.11278918857</v>
      </c>
      <c r="U94" s="256">
        <f>$B94*'TC2'!U94/0.1</f>
        <v>34835.13382526386</v>
      </c>
      <c r="V94" s="291">
        <f>$B94*'TC2'!V94/0.1</f>
        <v>1954.7129963594034</v>
      </c>
      <c r="Y94" s="3"/>
    </row>
    <row r="95" spans="1:25">
      <c r="A95" s="148">
        <v>1998</v>
      </c>
      <c r="B95" s="256">
        <v>55983.470810298859</v>
      </c>
      <c r="C95" s="265">
        <f>$B95*'TC2'!C95</f>
        <v>55983.470810298859</v>
      </c>
      <c r="D95" s="256">
        <f>$B95*'TC2'!D95</f>
        <v>40033.816812720048</v>
      </c>
      <c r="E95" s="289">
        <f>$B95*'TC2'!E95</f>
        <v>15949.653997578811</v>
      </c>
      <c r="F95" s="289">
        <f>$B95*'TC2'!F95</f>
        <v>2677.9912305826633</v>
      </c>
      <c r="G95" s="267">
        <f>$B95*'TC2'!G95/0.9</f>
        <v>39788.683010355082</v>
      </c>
      <c r="H95" s="823">
        <f>$B95*'TC2'!H95/0.9</f>
        <v>25991.958587108886</v>
      </c>
      <c r="I95" s="822">
        <f>$B95*'TC2'!I95/0.9</f>
        <v>13796.724423246193</v>
      </c>
      <c r="J95" s="822">
        <f>$B95*'TC2'!J95/0.9</f>
        <v>2764.9896189647629</v>
      </c>
      <c r="K95" s="290">
        <f>$B95*'TC2'!K95/0.5</f>
        <v>23527.277098560789</v>
      </c>
      <c r="L95" s="289">
        <f>$B95*'TC2'!L95/0.5</f>
        <v>9528.010465827072</v>
      </c>
      <c r="M95" s="289">
        <f>$B95*'TC2'!M95/0.5</f>
        <v>13999.266632733714</v>
      </c>
      <c r="N95" s="289">
        <f>$B95*'TC2'!N95/0.5</f>
        <v>2701.0575276941954</v>
      </c>
      <c r="O95" s="290">
        <f>$B95*'TC2'!O95/0.4</f>
        <v>60115.440400097927</v>
      </c>
      <c r="P95" s="289">
        <f>$B95*'TC2'!P95/0.4</f>
        <v>46571.893738711151</v>
      </c>
      <c r="Q95" s="289">
        <f>$B95*'TC2'!Q95/0.4</f>
        <v>13543.546661386792</v>
      </c>
      <c r="R95" s="289">
        <f>$B95*'TC2'!R95/0.4</f>
        <v>2844.904733052972</v>
      </c>
      <c r="S95" s="267">
        <f>$B95*'TC2'!S95/0.1</f>
        <v>201736.56100979287</v>
      </c>
      <c r="T95" s="256">
        <f>$B95*'TC2'!T95/0.1</f>
        <v>166410.54084322051</v>
      </c>
      <c r="U95" s="256">
        <f>$B95*'TC2'!U95/0.1</f>
        <v>35326.020166572394</v>
      </c>
      <c r="V95" s="291">
        <f>$B95*'TC2'!V95/0.1</f>
        <v>1895.0057351437688</v>
      </c>
      <c r="Y95" s="3"/>
    </row>
    <row r="96" spans="1:25">
      <c r="A96" s="152">
        <v>1999</v>
      </c>
      <c r="B96" s="258">
        <v>57667.567584227261</v>
      </c>
      <c r="C96" s="277">
        <f>$B96*'TC2'!C96</f>
        <v>57667.567584227261</v>
      </c>
      <c r="D96" s="258">
        <f>$B96*'TC2'!D96</f>
        <v>41329.02251072997</v>
      </c>
      <c r="E96" s="300">
        <f>$B96*'TC2'!E96</f>
        <v>16338.545073497296</v>
      </c>
      <c r="F96" s="300">
        <f>$B96*'TC2'!F96</f>
        <v>2724.9384180334519</v>
      </c>
      <c r="G96" s="279">
        <f>$B96*'TC2'!G96/0.9</f>
        <v>40666.510040809291</v>
      </c>
      <c r="H96" s="825">
        <f>$B96*'TC2'!H96/0.9</f>
        <v>26606.652243632572</v>
      </c>
      <c r="I96" s="824">
        <f>$B96*'TC2'!I96/0.9</f>
        <v>14059.857797176717</v>
      </c>
      <c r="J96" s="824">
        <f>$B96*'TC2'!J96/0.9</f>
        <v>2831.8635315024922</v>
      </c>
      <c r="K96" s="301">
        <f>$B96*'TC2'!K96/0.5</f>
        <v>24041.714276351544</v>
      </c>
      <c r="L96" s="300">
        <f>$B96*'TC2'!L96/0.5</f>
        <v>9855.9258677603902</v>
      </c>
      <c r="M96" s="300">
        <f>$B96*'TC2'!M96/0.5</f>
        <v>14185.788408591166</v>
      </c>
      <c r="N96" s="300">
        <f>$B96*'TC2'!N96/0.5</f>
        <v>2789.9544970309403</v>
      </c>
      <c r="O96" s="301">
        <f>$B96*'TC2'!O96/0.4</f>
        <v>61447.50474638147</v>
      </c>
      <c r="P96" s="300">
        <f>$B96*'TC2'!P96/0.4</f>
        <v>47545.060213472803</v>
      </c>
      <c r="Q96" s="300">
        <f>$B96*'TC2'!Q96/0.4</f>
        <v>13902.444532908654</v>
      </c>
      <c r="R96" s="300">
        <f>$B96*'TC2'!R96/0.4</f>
        <v>2884.2498245919323</v>
      </c>
      <c r="S96" s="279">
        <f>$B96*'TC2'!S96/0.1</f>
        <v>210677.08547498903</v>
      </c>
      <c r="T96" s="258">
        <f>$B96*'TC2'!T96/0.1</f>
        <v>173830.35491460649</v>
      </c>
      <c r="U96" s="258">
        <f>$B96*'TC2'!U96/0.1</f>
        <v>36846.730560382515</v>
      </c>
      <c r="V96" s="306">
        <f>$B96*'TC2'!V96/0.1</f>
        <v>1762.6123968120862</v>
      </c>
      <c r="Y96" s="3"/>
    </row>
    <row r="97" spans="1:25">
      <c r="A97" s="148">
        <v>2000</v>
      </c>
      <c r="B97" s="256">
        <v>59567.917515791036</v>
      </c>
      <c r="C97" s="265">
        <f>$B97*'TC2'!C97</f>
        <v>59567.917515791036</v>
      </c>
      <c r="D97" s="256">
        <f>$B97*'TC2'!D97</f>
        <v>42861.360811105151</v>
      </c>
      <c r="E97" s="289">
        <f>$B97*'TC2'!E97</f>
        <v>16706.556704685892</v>
      </c>
      <c r="F97" s="289">
        <f>$B97*'TC2'!F97</f>
        <v>2799.8096871573039</v>
      </c>
      <c r="G97" s="267">
        <f>$B97*'TC2'!G97/0.9</f>
        <v>41725.184751692337</v>
      </c>
      <c r="H97" s="823">
        <f>$B97*'TC2'!H97/0.9</f>
        <v>27416.995453349042</v>
      </c>
      <c r="I97" s="822">
        <f>$B97*'TC2'!I97/0.9</f>
        <v>14308.189298343297</v>
      </c>
      <c r="J97" s="822">
        <f>$B97*'TC2'!J97/0.9</f>
        <v>2916.7348974490137</v>
      </c>
      <c r="K97" s="290">
        <f>$B97*'TC2'!K97/0.5</f>
        <v>24543.92418184636</v>
      </c>
      <c r="L97" s="289">
        <f>$B97*'TC2'!L97/0.5</f>
        <v>10176.847838496418</v>
      </c>
      <c r="M97" s="289">
        <f>$B97*'TC2'!M97/0.5</f>
        <v>14367.076343349941</v>
      </c>
      <c r="N97" s="289">
        <f>$B97*'TC2'!N97/0.5</f>
        <v>2863.8728147975344</v>
      </c>
      <c r="O97" s="290">
        <f>$B97*'TC2'!O97/0.4</f>
        <v>63201.760463999803</v>
      </c>
      <c r="P97" s="289">
        <f>$B97*'TC2'!P97/0.4</f>
        <v>48967.179971914818</v>
      </c>
      <c r="Q97" s="289">
        <f>$B97*'TC2'!Q97/0.4</f>
        <v>14234.580492084991</v>
      </c>
      <c r="R97" s="289">
        <f>$B97*'TC2'!R97/0.4</f>
        <v>2982.8125007633626</v>
      </c>
      <c r="S97" s="267">
        <f>$B97*'TC2'!S97/0.1</f>
        <v>220152.51239267935</v>
      </c>
      <c r="T97" s="256">
        <f>$B97*'TC2'!T97/0.1</f>
        <v>181860.64903091008</v>
      </c>
      <c r="U97" s="256">
        <f>$B97*'TC2'!U97/0.1</f>
        <v>38291.863361769232</v>
      </c>
      <c r="V97" s="291">
        <f>$B97*'TC2'!V97/0.1</f>
        <v>1747.4827945319146</v>
      </c>
      <c r="Y97" s="3"/>
    </row>
    <row r="98" spans="1:25">
      <c r="A98" s="148">
        <v>2001</v>
      </c>
      <c r="B98" s="256">
        <v>59293.118756433178</v>
      </c>
      <c r="C98" s="265">
        <f>$B98*'TC2'!C98</f>
        <v>59293.118756433178</v>
      </c>
      <c r="D98" s="256">
        <f>$B98*'TC2'!D98</f>
        <v>41858.054648626923</v>
      </c>
      <c r="E98" s="289">
        <f>$B98*'TC2'!E98</f>
        <v>17435.064107806251</v>
      </c>
      <c r="F98" s="289">
        <f>$B98*'TC2'!F98</f>
        <v>3033.8974315872306</v>
      </c>
      <c r="G98" s="267">
        <f>$B98*'TC2'!G98/0.9</f>
        <v>41813.136454667962</v>
      </c>
      <c r="H98" s="823">
        <f>$B98*'TC2'!H98/0.9</f>
        <v>26868.366325671555</v>
      </c>
      <c r="I98" s="822">
        <f>$B98*'TC2'!I98/0.9</f>
        <v>14944.770128996404</v>
      </c>
      <c r="J98" s="822">
        <f>$B98*'TC2'!J98/0.9</f>
        <v>3138.5027249363898</v>
      </c>
      <c r="K98" s="290">
        <f>$B98*'TC2'!K98/0.5</f>
        <v>24603.963139943713</v>
      </c>
      <c r="L98" s="289">
        <f>$B98*'TC2'!L98/0.5</f>
        <v>9577.0166042330875</v>
      </c>
      <c r="M98" s="289">
        <f>$B98*'TC2'!M98/0.5</f>
        <v>15026.946535710622</v>
      </c>
      <c r="N98" s="289">
        <f>$B98*'TC2'!N98/0.5</f>
        <v>3048.1016440032931</v>
      </c>
      <c r="O98" s="290">
        <f>$B98*'TC2'!O98/0.4</f>
        <v>63324.603098073254</v>
      </c>
      <c r="P98" s="289">
        <f>$B98*'TC2'!P98/0.4</f>
        <v>48482.553477469635</v>
      </c>
      <c r="Q98" s="289">
        <f>$B98*'TC2'!Q98/0.4</f>
        <v>14842.049620603631</v>
      </c>
      <c r="R98" s="289">
        <f>$B98*'TC2'!R98/0.4</f>
        <v>3251.5040761027612</v>
      </c>
      <c r="S98" s="267">
        <f>$B98*'TC2'!S98/0.1</f>
        <v>216612.95947232016</v>
      </c>
      <c r="T98" s="256">
        <f>$B98*'TC2'!T98/0.1</f>
        <v>176765.24955522525</v>
      </c>
      <c r="U98" s="256">
        <f>$B98*'TC2'!U98/0.1</f>
        <v>39847.709917094893</v>
      </c>
      <c r="V98" s="291">
        <f>$B98*'TC2'!V98/0.1</f>
        <v>2092.449791444797</v>
      </c>
      <c r="Y98" s="3"/>
    </row>
    <row r="99" spans="1:25">
      <c r="A99" s="148">
        <v>2002</v>
      </c>
      <c r="B99" s="256">
        <v>59153.700652360392</v>
      </c>
      <c r="C99" s="265">
        <f>$B99*'TC2'!C99</f>
        <v>59153.700652360392</v>
      </c>
      <c r="D99" s="256">
        <f>$B99*'TC2'!D99</f>
        <v>40900.522625387144</v>
      </c>
      <c r="E99" s="289">
        <f>$B99*'TC2'!E99</f>
        <v>18253.178026973248</v>
      </c>
      <c r="F99" s="289">
        <f>$B99*'TC2'!F99</f>
        <v>3192.3469865480947</v>
      </c>
      <c r="G99" s="267">
        <f>$B99*'TC2'!G99/0.9</f>
        <v>41537.378099970076</v>
      </c>
      <c r="H99" s="823">
        <f>$B99*'TC2'!H99/0.9</f>
        <v>25892.605976917806</v>
      </c>
      <c r="I99" s="822">
        <f>$B99*'TC2'!I99/0.9</f>
        <v>15644.772123052264</v>
      </c>
      <c r="J99" s="822">
        <f>$B99*'TC2'!J99/0.9</f>
        <v>3305.4839436354468</v>
      </c>
      <c r="K99" s="290">
        <f>$B99*'TC2'!K99/0.5</f>
        <v>24292.278995062632</v>
      </c>
      <c r="L99" s="289">
        <f>$B99*'TC2'!L99/0.5</f>
        <v>8549.679140460843</v>
      </c>
      <c r="M99" s="289">
        <f>$B99*'TC2'!M99/0.5</f>
        <v>15742.599854601787</v>
      </c>
      <c r="N99" s="289">
        <f>$B99*'TC2'!N99/0.5</f>
        <v>3189.1876740444195</v>
      </c>
      <c r="O99" s="290">
        <f>$B99*'TC2'!O99/0.4</f>
        <v>63093.751981104375</v>
      </c>
      <c r="P99" s="289">
        <f>$B99*'TC2'!P99/0.4</f>
        <v>47571.264522489008</v>
      </c>
      <c r="Q99" s="289">
        <f>$B99*'TC2'!Q99/0.4</f>
        <v>15522.487458615362</v>
      </c>
      <c r="R99" s="289">
        <f>$B99*'TC2'!R99/0.4</f>
        <v>3450.8542806242313</v>
      </c>
      <c r="S99" s="267">
        <f>$B99*'TC2'!S99/0.1</f>
        <v>217700.60362387323</v>
      </c>
      <c r="T99" s="256">
        <f>$B99*'TC2'!T99/0.1</f>
        <v>175971.77246161114</v>
      </c>
      <c r="U99" s="256">
        <f>$B99*'TC2'!U99/0.1</f>
        <v>41728.831162262075</v>
      </c>
      <c r="V99" s="291">
        <f>$B99*'TC2'!V99/0.1</f>
        <v>2174.1143727619278</v>
      </c>
      <c r="Y99" s="3"/>
    </row>
    <row r="100" spans="1:25">
      <c r="A100" s="148">
        <v>2003</v>
      </c>
      <c r="B100" s="256">
        <v>59800.943541992448</v>
      </c>
      <c r="C100" s="265">
        <f>$B100*'TC2'!C100</f>
        <v>59800.943541992448</v>
      </c>
      <c r="D100" s="256">
        <f>$B100*'TC2'!D100</f>
        <v>41086.201451309375</v>
      </c>
      <c r="E100" s="289">
        <f>$B100*'TC2'!E100</f>
        <v>18714.742090683067</v>
      </c>
      <c r="F100" s="289">
        <f>$B100*'TC2'!F100</f>
        <v>3281.4159332202671</v>
      </c>
      <c r="G100" s="267">
        <f>$B100*'TC2'!G100/0.9</f>
        <v>41874.155429996761</v>
      </c>
      <c r="H100" s="823">
        <f>$B100*'TC2'!H100/0.9</f>
        <v>25883.450609192711</v>
      </c>
      <c r="I100" s="822">
        <f>$B100*'TC2'!I100/0.9</f>
        <v>15990.704820804041</v>
      </c>
      <c r="J100" s="822">
        <f>$B100*'TC2'!J100/0.9</f>
        <v>3398.4264035030974</v>
      </c>
      <c r="K100" s="290">
        <f>$B100*'TC2'!K100/0.5</f>
        <v>24202.192819294429</v>
      </c>
      <c r="L100" s="289">
        <f>$B100*'TC2'!L100/0.5</f>
        <v>8202.1951080785548</v>
      </c>
      <c r="M100" s="289">
        <f>$B100*'TC2'!M100/0.5</f>
        <v>15999.997711215867</v>
      </c>
      <c r="N100" s="289">
        <f>$B100*'TC2'!N100/0.5</f>
        <v>3309.132577274504</v>
      </c>
      <c r="O100" s="290">
        <f>$B100*'TC2'!O100/0.4</f>
        <v>63964.10869337467</v>
      </c>
      <c r="P100" s="289">
        <f>$B100*'TC2'!P100/0.4</f>
        <v>47985.019985585408</v>
      </c>
      <c r="Q100" s="289">
        <f>$B100*'TC2'!Q100/0.4</f>
        <v>15979.08870778926</v>
      </c>
      <c r="R100" s="289">
        <f>$B100*'TC2'!R100/0.4</f>
        <v>3510.0436862888391</v>
      </c>
      <c r="S100" s="267">
        <f>$B100*'TC2'!S100/0.1</f>
        <v>221142.03654995366</v>
      </c>
      <c r="T100" s="256">
        <f>$B100*'TC2'!T100/0.1</f>
        <v>177910.95903035931</v>
      </c>
      <c r="U100" s="256">
        <f>$B100*'TC2'!U100/0.1</f>
        <v>43231.077519594292</v>
      </c>
      <c r="V100" s="291">
        <f>$B100*'TC2'!V100/0.1</f>
        <v>2228.3217006747946</v>
      </c>
      <c r="Y100" s="3"/>
    </row>
    <row r="101" spans="1:25">
      <c r="A101" s="148">
        <v>2004</v>
      </c>
      <c r="B101" s="256">
        <v>61473.178389259025</v>
      </c>
      <c r="C101" s="265">
        <f>$B101*'TC2'!C101</f>
        <v>61473.178389259025</v>
      </c>
      <c r="D101" s="256">
        <f>$B101*'TC2'!D101</f>
        <v>42319.155903098035</v>
      </c>
      <c r="E101" s="289">
        <f>$B101*'TC2'!E101</f>
        <v>19154.02248616099</v>
      </c>
      <c r="F101" s="289">
        <f>$B101*'TC2'!F101</f>
        <v>3465.7937699920399</v>
      </c>
      <c r="G101" s="267">
        <f>$B101*'TC2'!G101/0.9</f>
        <v>42633.628363823482</v>
      </c>
      <c r="H101" s="823">
        <f>$B101*'TC2'!H101/0.9</f>
        <v>26365.285385453983</v>
      </c>
      <c r="I101" s="822">
        <f>$B101*'TC2'!I101/0.9</f>
        <v>16268.342978369501</v>
      </c>
      <c r="J101" s="822">
        <f>$B101*'TC2'!J101/0.9</f>
        <v>3588.2365967281244</v>
      </c>
      <c r="K101" s="290">
        <f>$B101*'TC2'!K101/0.5</f>
        <v>24662.558957464869</v>
      </c>
      <c r="L101" s="289">
        <f>$B101*'TC2'!L101/0.5</f>
        <v>8525.295290844484</v>
      </c>
      <c r="M101" s="289">
        <f>$B101*'TC2'!M101/0.5</f>
        <v>16137.263666620391</v>
      </c>
      <c r="N101" s="289">
        <f>$B101*'TC2'!N101/0.5</f>
        <v>3467.884640349952</v>
      </c>
      <c r="O101" s="290">
        <f>$B101*'TC2'!O101/0.4</f>
        <v>65097.465121771755</v>
      </c>
      <c r="P101" s="289">
        <f>$B101*'TC2'!P101/0.4</f>
        <v>48665.273003715854</v>
      </c>
      <c r="Q101" s="289">
        <f>$B101*'TC2'!Q101/0.4</f>
        <v>16432.192118055889</v>
      </c>
      <c r="R101" s="289">
        <f>$B101*'TC2'!R101/0.4</f>
        <v>3738.6765422008402</v>
      </c>
      <c r="S101" s="267">
        <f>$B101*'TC2'!S101/0.1</f>
        <v>231029.12861817886</v>
      </c>
      <c r="T101" s="256">
        <f>$B101*'TC2'!T101/0.1</f>
        <v>185903.99056189452</v>
      </c>
      <c r="U101" s="256">
        <f>$B101*'TC2'!U101/0.1</f>
        <v>45125.138056284362</v>
      </c>
      <c r="V101" s="291">
        <f>$B101*'TC2'!V101/0.1</f>
        <v>2363.8083293672789</v>
      </c>
      <c r="Y101" s="3"/>
    </row>
    <row r="102" spans="1:25">
      <c r="A102" s="148">
        <v>2005</v>
      </c>
      <c r="B102" s="256">
        <v>62893.467943616852</v>
      </c>
      <c r="C102" s="265">
        <f>$B102*'TC2'!C102</f>
        <v>62893.467943616852</v>
      </c>
      <c r="D102" s="256">
        <f>$B102*'TC2'!D102</f>
        <v>43404.754627145099</v>
      </c>
      <c r="E102" s="289">
        <f>$B102*'TC2'!E102</f>
        <v>19488.713316471752</v>
      </c>
      <c r="F102" s="289">
        <f>$B102*'TC2'!F102</f>
        <v>3562.4289029075735</v>
      </c>
      <c r="G102" s="267">
        <f>$B102*'TC2'!G102/0.9</f>
        <v>43285.142157190043</v>
      </c>
      <c r="H102" s="823">
        <f>$B102*'TC2'!H102/0.9</f>
        <v>26793.052645132018</v>
      </c>
      <c r="I102" s="822">
        <f>$B102*'TC2'!I102/0.9</f>
        <v>16492.089512058017</v>
      </c>
      <c r="J102" s="822">
        <f>$B102*'TC2'!J102/0.9</f>
        <v>3683.96033496891</v>
      </c>
      <c r="K102" s="290">
        <f>$B102*'TC2'!K102/0.5</f>
        <v>25110.593870126897</v>
      </c>
      <c r="L102" s="289">
        <f>$B102*'TC2'!L102/0.5</f>
        <v>8817.4091692083548</v>
      </c>
      <c r="M102" s="289">
        <f>$B102*'TC2'!M102/0.5</f>
        <v>16293.184700918549</v>
      </c>
      <c r="N102" s="289">
        <f>$B102*'TC2'!N102/0.5</f>
        <v>3495.2068674780635</v>
      </c>
      <c r="O102" s="290">
        <f>$B102*'TC2'!O102/0.4</f>
        <v>66003.327516018966</v>
      </c>
      <c r="P102" s="289">
        <f>$B102*'TC2'!P102/0.4</f>
        <v>49262.606990036598</v>
      </c>
      <c r="Q102" s="289">
        <f>$B102*'TC2'!Q102/0.4</f>
        <v>16740.720525982353</v>
      </c>
      <c r="R102" s="289">
        <f>$B102*'TC2'!R102/0.4</f>
        <v>3919.9021693324676</v>
      </c>
      <c r="S102" s="267">
        <f>$B102*'TC2'!S102/0.1</f>
        <v>239368.40002145813</v>
      </c>
      <c r="T102" s="256">
        <f>$B102*'TC2'!T102/0.1</f>
        <v>192910.07246526281</v>
      </c>
      <c r="U102" s="256">
        <f>$B102*'TC2'!U102/0.1</f>
        <v>46458.327556195349</v>
      </c>
      <c r="V102" s="291">
        <f>$B102*'TC2'!V102/0.1</f>
        <v>2468.6460143555496</v>
      </c>
      <c r="Y102" s="3"/>
    </row>
    <row r="103" spans="1:25">
      <c r="A103" s="148">
        <v>2006</v>
      </c>
      <c r="B103" s="256">
        <v>64469.024693628206</v>
      </c>
      <c r="C103" s="265">
        <f>$B103*'TC2'!C103</f>
        <v>64469.024693628206</v>
      </c>
      <c r="D103" s="256">
        <f>$B103*'TC2'!D103</f>
        <v>44621.708001428851</v>
      </c>
      <c r="E103" s="289">
        <f>$B103*'TC2'!E103</f>
        <v>19847.316692199358</v>
      </c>
      <c r="F103" s="289">
        <f>$B103*'TC2'!F103</f>
        <v>3750.4414261413672</v>
      </c>
      <c r="G103" s="267">
        <f>$B103*'TC2'!G103/0.9</f>
        <v>43868.90012853541</v>
      </c>
      <c r="H103" s="823">
        <f>$B103*'TC2'!H103/0.9</f>
        <v>27162.943093790123</v>
      </c>
      <c r="I103" s="822">
        <f>$B103*'TC2'!I103/0.9</f>
        <v>16705.957034745286</v>
      </c>
      <c r="J103" s="822">
        <f>$B103*'TC2'!J103/0.9</f>
        <v>3862.6314449609554</v>
      </c>
      <c r="K103" s="290">
        <f>$B103*'TC2'!K103/0.5</f>
        <v>25409.783295759411</v>
      </c>
      <c r="L103" s="289">
        <f>$B103*'TC2'!L103/0.5</f>
        <v>8978.8305122337351</v>
      </c>
      <c r="M103" s="289">
        <f>$B103*'TC2'!M103/0.5</f>
        <v>16430.952783525678</v>
      </c>
      <c r="N103" s="289">
        <f>$B103*'TC2'!N103/0.5</f>
        <v>3607.6497316249925</v>
      </c>
      <c r="O103" s="290">
        <f>$B103*'TC2'!O103/0.4</f>
        <v>66942.796169505411</v>
      </c>
      <c r="P103" s="289">
        <f>$B103*'TC2'!P103/0.4</f>
        <v>49893.083820735606</v>
      </c>
      <c r="Q103" s="289">
        <f>$B103*'TC2'!Q103/0.4</f>
        <v>17049.71234876979</v>
      </c>
      <c r="R103" s="289">
        <f>$B103*'TC2'!R103/0.4</f>
        <v>4181.3585866309104</v>
      </c>
      <c r="S103" s="267">
        <f>$B103*'TC2'!S103/0.1</f>
        <v>249870.14577946338</v>
      </c>
      <c r="T103" s="256">
        <f>$B103*'TC2'!T103/0.1</f>
        <v>201750.59217017735</v>
      </c>
      <c r="U103" s="256">
        <f>$B103*'TC2'!U103/0.1</f>
        <v>48119.553609285998</v>
      </c>
      <c r="V103" s="291">
        <f>$B103*'TC2'!V103/0.1</f>
        <v>2740.7312567650729</v>
      </c>
      <c r="Y103" s="3"/>
    </row>
    <row r="104" spans="1:25">
      <c r="A104" s="148">
        <v>2007</v>
      </c>
      <c r="B104" s="256">
        <v>63647.347355720463</v>
      </c>
      <c r="C104" s="265">
        <f>$B104*'TC2'!C104</f>
        <v>63647.347355720463</v>
      </c>
      <c r="D104" s="256">
        <f>$B104*'TC2'!D104</f>
        <v>43393.692714659861</v>
      </c>
      <c r="E104" s="289">
        <f>$B104*'TC2'!E104</f>
        <v>20253.654641060606</v>
      </c>
      <c r="F104" s="289">
        <f>$B104*'TC2'!F104</f>
        <v>3891.1980092967174</v>
      </c>
      <c r="G104" s="267">
        <f>$B104*'TC2'!G104/0.9</f>
        <v>43688.182227342251</v>
      </c>
      <c r="H104" s="823">
        <f>$B104*'TC2'!H104/0.9</f>
        <v>26567.504906422786</v>
      </c>
      <c r="I104" s="822">
        <f>$B104*'TC2'!I104/0.9</f>
        <v>17120.677320919469</v>
      </c>
      <c r="J104" s="822">
        <f>$B104*'TC2'!J104/0.9</f>
        <v>3991.6018542679972</v>
      </c>
      <c r="K104" s="290">
        <f>$B104*'TC2'!K104/0.5</f>
        <v>25492.025880234127</v>
      </c>
      <c r="L104" s="289">
        <f>$B104*'TC2'!L104/0.5</f>
        <v>8737.1065729948568</v>
      </c>
      <c r="M104" s="289">
        <f>$B104*'TC2'!M104/0.5</f>
        <v>16754.919307239277</v>
      </c>
      <c r="N104" s="289">
        <f>$B104*'TC2'!N104/0.5</f>
        <v>3605.2767742739511</v>
      </c>
      <c r="O104" s="290">
        <f>$B104*'TC2'!O104/0.4</f>
        <v>66433.377661227394</v>
      </c>
      <c r="P104" s="289">
        <f>$B104*'TC2'!P104/0.4</f>
        <v>48855.502823207695</v>
      </c>
      <c r="Q104" s="289">
        <f>$B104*'TC2'!Q104/0.4</f>
        <v>17577.87483801971</v>
      </c>
      <c r="R104" s="289">
        <f>$B104*'TC2'!R104/0.4</f>
        <v>4474.5082042605554</v>
      </c>
      <c r="S104" s="267">
        <f>$B104*'TC2'!S104/0.1</f>
        <v>243279.83351112437</v>
      </c>
      <c r="T104" s="256">
        <f>$B104*'TC2'!T104/0.1</f>
        <v>194829.38298879351</v>
      </c>
      <c r="U104" s="256">
        <f>$B104*'TC2'!U104/0.1</f>
        <v>48450.450522330837</v>
      </c>
      <c r="V104" s="291">
        <f>$B104*'TC2'!V104/0.1</f>
        <v>2987.5634045551974</v>
      </c>
      <c r="Y104" s="3"/>
    </row>
    <row r="105" spans="1:25">
      <c r="A105" s="148">
        <v>2008</v>
      </c>
      <c r="B105" s="256">
        <v>62234.06058653642</v>
      </c>
      <c r="C105" s="265">
        <f>$B105*'TC2'!C105</f>
        <v>62234.06058653642</v>
      </c>
      <c r="D105" s="256">
        <f>$B105*'TC2'!D105</f>
        <v>40678.792474544891</v>
      </c>
      <c r="E105" s="289">
        <f>$B105*'TC2'!E105</f>
        <v>21555.268111991525</v>
      </c>
      <c r="F105" s="289">
        <f>$B105*'TC2'!F105</f>
        <v>4012.5652442675682</v>
      </c>
      <c r="G105" s="267">
        <f>$B105*'TC2'!G105/0.9</f>
        <v>43013.32216704746</v>
      </c>
      <c r="H105" s="823">
        <f>$B105*'TC2'!H105/0.9</f>
        <v>24636.667694359407</v>
      </c>
      <c r="I105" s="822">
        <f>$B105*'TC2'!I105/0.9</f>
        <v>18376.654472688049</v>
      </c>
      <c r="J105" s="822">
        <f>$B105*'TC2'!J105/0.9</f>
        <v>4094.1457885299378</v>
      </c>
      <c r="K105" s="290">
        <f>$B105*'TC2'!K105/0.5</f>
        <v>25395.539533089526</v>
      </c>
      <c r="L105" s="289">
        <f>$B105*'TC2'!L105/0.5</f>
        <v>7535.2854060351556</v>
      </c>
      <c r="M105" s="289">
        <f>$B105*'TC2'!M105/0.5</f>
        <v>17860.254127054366</v>
      </c>
      <c r="N105" s="289">
        <f>$B105*'TC2'!N105/0.5</f>
        <v>3517.1441139369986</v>
      </c>
      <c r="O105" s="290">
        <f>$B105*'TC2'!O105/0.4</f>
        <v>65035.550459494865</v>
      </c>
      <c r="P105" s="289">
        <f>$B105*'TC2'!P105/0.4</f>
        <v>46013.395554764727</v>
      </c>
      <c r="Q105" s="289">
        <f>$B105*'TC2'!Q105/0.4</f>
        <v>19022.154904730149</v>
      </c>
      <c r="R105" s="289">
        <f>$B105*'TC2'!R105/0.4</f>
        <v>4815.3978817711122</v>
      </c>
      <c r="S105" s="267">
        <f>$B105*'TC2'!S105/0.1</f>
        <v>235220.70636193707</v>
      </c>
      <c r="T105" s="256">
        <f>$B105*'TC2'!T105/0.1</f>
        <v>185057.91549621421</v>
      </c>
      <c r="U105" s="256">
        <f>$B105*'TC2'!U105/0.1</f>
        <v>50162.79086572284</v>
      </c>
      <c r="V105" s="291">
        <f>$B105*'TC2'!V105/0.1</f>
        <v>3278.3403459062392</v>
      </c>
      <c r="Y105" s="3"/>
    </row>
    <row r="106" spans="1:25">
      <c r="A106" s="152">
        <v>2009</v>
      </c>
      <c r="B106" s="258">
        <v>59392.202149546567</v>
      </c>
      <c r="C106" s="277">
        <f>$B106*'TC2'!C106</f>
        <v>59392.202149546567</v>
      </c>
      <c r="D106" s="258">
        <f>$B106*'TC2'!D106</f>
        <v>37021.024490297736</v>
      </c>
      <c r="E106" s="300">
        <f>$B106*'TC2'!E106</f>
        <v>22371.177659248828</v>
      </c>
      <c r="F106" s="300">
        <f>$B106*'TC2'!F106</f>
        <v>4231.1802373626888</v>
      </c>
      <c r="G106" s="279">
        <f>$B106*'TC2'!G106/0.9</f>
        <v>41145.382760453009</v>
      </c>
      <c r="H106" s="825">
        <f>$B106*'TC2'!H106/0.9</f>
        <v>21964.338066999535</v>
      </c>
      <c r="I106" s="824">
        <f>$B106*'TC2'!I106/0.9</f>
        <v>19181.04469345347</v>
      </c>
      <c r="J106" s="824">
        <f>$B106*'TC2'!J106/0.9</f>
        <v>4298.7382802684169</v>
      </c>
      <c r="K106" s="301">
        <f>$B106*'TC2'!K106/0.5</f>
        <v>23523.70335718248</v>
      </c>
      <c r="L106" s="300">
        <f>$B106*'TC2'!L106/0.5</f>
        <v>4541.7625870375396</v>
      </c>
      <c r="M106" s="300">
        <f>$B106*'TC2'!M106/0.5</f>
        <v>18981.940770144935</v>
      </c>
      <c r="N106" s="300">
        <f>$B106*'TC2'!N106/0.5</f>
        <v>3625.8504393008334</v>
      </c>
      <c r="O106" s="301">
        <f>$B106*'TC2'!O106/0.4</f>
        <v>63172.482014541172</v>
      </c>
      <c r="P106" s="300">
        <f>$B106*'TC2'!P106/0.4</f>
        <v>43742.557416952026</v>
      </c>
      <c r="Q106" s="300">
        <f>$B106*'TC2'!Q106/0.4</f>
        <v>19429.924597589132</v>
      </c>
      <c r="R106" s="300">
        <f>$B106*'TC2'!R106/0.4</f>
        <v>5139.8480814778959</v>
      </c>
      <c r="S106" s="279">
        <f>$B106*'TC2'!S106/0.1</f>
        <v>223613.57665138858</v>
      </c>
      <c r="T106" s="300">
        <f>$B106*'TC2'!T106/0.1</f>
        <v>172531.20229998152</v>
      </c>
      <c r="U106" s="300">
        <f>$B106*'TC2'!U106/0.1</f>
        <v>51082.374351407052</v>
      </c>
      <c r="V106" s="307">
        <f>$B106*'TC2'!V106/0.1</f>
        <v>3623.1578512111332</v>
      </c>
      <c r="Y106" s="3"/>
    </row>
    <row r="107" spans="1:25">
      <c r="A107" s="148">
        <v>2010</v>
      </c>
      <c r="B107" s="256">
        <v>60749.215976892476</v>
      </c>
      <c r="C107" s="265">
        <f>$B107*'TC2'!C107</f>
        <v>60749.215976892476</v>
      </c>
      <c r="D107" s="256">
        <f>$B107*'TC2'!D107</f>
        <v>37760.440597717112</v>
      </c>
      <c r="E107" s="289">
        <f>$B107*'TC2'!E107</f>
        <v>22988.775379175368</v>
      </c>
      <c r="F107" s="289">
        <f>$B107*'TC2'!F107</f>
        <v>4341.661882626544</v>
      </c>
      <c r="G107" s="267">
        <f>$B107*'TC2'!G107/0.9</f>
        <v>41521.208338121025</v>
      </c>
      <c r="H107" s="823">
        <f>$B107*'TC2'!H107/0.9</f>
        <v>21803.744417439237</v>
      </c>
      <c r="I107" s="822">
        <f>$B107*'TC2'!I107/0.9</f>
        <v>19717.463920681792</v>
      </c>
      <c r="J107" s="822">
        <f>$B107*'TC2'!J107/0.9</f>
        <v>4402.9502334992339</v>
      </c>
      <c r="K107" s="290">
        <f>$B107*'TC2'!K107/0.5</f>
        <v>24059.696583377572</v>
      </c>
      <c r="L107" s="289">
        <f>$B107*'TC2'!L107/0.5</f>
        <v>4517.0366513718</v>
      </c>
      <c r="M107" s="289">
        <f>$B107*'TC2'!M107/0.5</f>
        <v>19542.659932005776</v>
      </c>
      <c r="N107" s="289">
        <f>$B107*'TC2'!N107/0.5</f>
        <v>3644.2742892622664</v>
      </c>
      <c r="O107" s="290">
        <f>$B107*'TC2'!O107/0.4</f>
        <v>63348.09803155034</v>
      </c>
      <c r="P107" s="289">
        <f>$B107*'TC2'!P107/0.4</f>
        <v>43412.12912502353</v>
      </c>
      <c r="Q107" s="289">
        <f>$B107*'TC2'!Q107/0.4</f>
        <v>19935.968906526803</v>
      </c>
      <c r="R107" s="289">
        <f>$B107*'TC2'!R107/0.4</f>
        <v>5351.295163795442</v>
      </c>
      <c r="S107" s="267">
        <f>$B107*'TC2'!S107/0.1</f>
        <v>233801.28472583549</v>
      </c>
      <c r="T107" s="289">
        <f>$B107*'TC2'!T107/0.1</f>
        <v>181370.70622021792</v>
      </c>
      <c r="U107" s="289">
        <f>$B107*'TC2'!U107/0.1</f>
        <v>52430.578505617559</v>
      </c>
      <c r="V107" s="308">
        <f>$B107*'TC2'!V107/0.1</f>
        <v>3790.0667247723345</v>
      </c>
      <c r="Y107" s="3"/>
    </row>
    <row r="108" spans="1:25">
      <c r="A108" s="148">
        <v>2011</v>
      </c>
      <c r="B108" s="256">
        <v>61728.140522400638</v>
      </c>
      <c r="C108" s="265">
        <f>$B108*'TC2'!C108</f>
        <v>61728.140522400638</v>
      </c>
      <c r="D108" s="256">
        <f>$B108*'TC2'!D108</f>
        <v>39265.457975434743</v>
      </c>
      <c r="E108" s="289">
        <f>$B108*'TC2'!E108</f>
        <v>22462.682546965894</v>
      </c>
      <c r="F108" s="289">
        <f>$B108*'TC2'!F108</f>
        <v>4353.8351660960761</v>
      </c>
      <c r="G108" s="267">
        <f>$B108*'TC2'!G108/0.9</f>
        <v>42042.208115605586</v>
      </c>
      <c r="H108" s="823">
        <f>$B108*'TC2'!H108/0.9</f>
        <v>22794.972719154568</v>
      </c>
      <c r="I108" s="822">
        <f>$B108*'TC2'!I108/0.9</f>
        <v>19247.235396451015</v>
      </c>
      <c r="J108" s="822">
        <f>$B108*'TC2'!J108/0.9</f>
        <v>4417.2187070968048</v>
      </c>
      <c r="K108" s="290">
        <f>$B108*'TC2'!K108/0.5</f>
        <v>24088.978040405349</v>
      </c>
      <c r="L108" s="289">
        <f>$B108*'TC2'!L108/0.5</f>
        <v>5024.7645755319663</v>
      </c>
      <c r="M108" s="289">
        <f>$B108*'TC2'!M108/0.5</f>
        <v>19064.213464873385</v>
      </c>
      <c r="N108" s="289">
        <f>$B108*'TC2'!N108/0.5</f>
        <v>3681.7497165459404</v>
      </c>
      <c r="O108" s="290">
        <f>$B108*'TC2'!O108/0.4</f>
        <v>64483.745709605872</v>
      </c>
      <c r="P108" s="289">
        <f>$B108*'TC2'!P108/0.4</f>
        <v>45007.732898682814</v>
      </c>
      <c r="Q108" s="289">
        <f>$B108*'TC2'!Q108/0.4</f>
        <v>19476.012810923057</v>
      </c>
      <c r="R108" s="289">
        <f>$B108*'TC2'!R108/0.4</f>
        <v>5336.5549452853857</v>
      </c>
      <c r="S108" s="267">
        <f>$B108*'TC2'!S108/0.1</f>
        <v>238901.53218355612</v>
      </c>
      <c r="T108" s="289">
        <f>$B108*'TC2'!T108/0.1</f>
        <v>187499.82528195632</v>
      </c>
      <c r="U108" s="289">
        <f>$B108*'TC2'!U108/0.1</f>
        <v>51401.706901599791</v>
      </c>
      <c r="V108" s="308">
        <f>$B108*'TC2'!V108/0.1</f>
        <v>3783.3832970895119</v>
      </c>
      <c r="Y108" s="3"/>
    </row>
    <row r="109" spans="1:25">
      <c r="A109" s="148">
        <v>2012</v>
      </c>
      <c r="B109" s="256">
        <v>63196.420055234135</v>
      </c>
      <c r="C109" s="265">
        <f>$B109*'TC2'!C109</f>
        <v>63196.420055234135</v>
      </c>
      <c r="D109" s="256">
        <f>$B109*'TC2'!D109</f>
        <v>41236.996166590769</v>
      </c>
      <c r="E109" s="289">
        <f>$B109*'TC2'!E109</f>
        <v>21959.423888643374</v>
      </c>
      <c r="F109" s="289">
        <f>$B109*'TC2'!F109</f>
        <v>4375.8842150688097</v>
      </c>
      <c r="G109" s="267">
        <f>$B109*'TC2'!G109/0.9</f>
        <v>42260.396558079017</v>
      </c>
      <c r="H109" s="823">
        <f>$B109*'TC2'!H109/0.9</f>
        <v>23585.65270680904</v>
      </c>
      <c r="I109" s="822">
        <f>$B109*'TC2'!I109/0.9</f>
        <v>18674.743851269985</v>
      </c>
      <c r="J109" s="822">
        <f>$B109*'TC2'!J109/0.9</f>
        <v>4452.9050761805111</v>
      </c>
      <c r="K109" s="290">
        <f>$B109*'TC2'!K109/0.5</f>
        <v>23900.234064928231</v>
      </c>
      <c r="L109" s="289">
        <f>$B109*'TC2'!L109/0.5</f>
        <v>5337.8465287907366</v>
      </c>
      <c r="M109" s="289">
        <f>$B109*'TC2'!M109/0.5</f>
        <v>18562.387536137492</v>
      </c>
      <c r="N109" s="289">
        <f>$B109*'TC2'!N109/0.5</f>
        <v>3712.7926966942264</v>
      </c>
      <c r="O109" s="290">
        <f>$B109*'TC2'!O109/0.4</f>
        <v>65210.599674517493</v>
      </c>
      <c r="P109" s="289">
        <f>$B109*'TC2'!P109/0.4</f>
        <v>46395.410429331911</v>
      </c>
      <c r="Q109" s="289">
        <f>$B109*'TC2'!Q109/0.4</f>
        <v>18815.189245185589</v>
      </c>
      <c r="R109" s="289">
        <f>$B109*'TC2'!R109/0.4</f>
        <v>5378.0455505383661</v>
      </c>
      <c r="S109" s="267">
        <f>$B109*'TC2'!S109/0.1</f>
        <v>251620.63152963022</v>
      </c>
      <c r="T109" s="289">
        <f>$B109*'TC2'!T109/0.1</f>
        <v>200099.0873046263</v>
      </c>
      <c r="U109" s="289">
        <f>$B109*'TC2'!U109/0.1</f>
        <v>51521.544225003898</v>
      </c>
      <c r="V109" s="308">
        <f>$B109*'TC2'!V109/0.1</f>
        <v>3682.6964650634959</v>
      </c>
      <c r="Y109" s="3"/>
    </row>
    <row r="110" spans="1:25">
      <c r="A110" s="148">
        <v>2013</v>
      </c>
      <c r="B110" s="256">
        <v>63285.787565272702</v>
      </c>
      <c r="C110" s="265">
        <f>$B110*'TC2'!C110</f>
        <v>63285.787565272702</v>
      </c>
      <c r="D110" s="256">
        <f>$B110*'TC2'!D110</f>
        <v>41686.467888831168</v>
      </c>
      <c r="E110" s="289">
        <f>$B110*'TC2'!E110</f>
        <v>21599.31967644153</v>
      </c>
      <c r="F110" s="289">
        <f>$B110*'TC2'!F110</f>
        <v>4446.145509734496</v>
      </c>
      <c r="G110" s="267">
        <f>$B110*'TC2'!G110/0.9</f>
        <v>43066.408296336122</v>
      </c>
      <c r="H110" s="821">
        <f>$B110*'TC2'!H110/0.9</f>
        <v>24533.981937189328</v>
      </c>
      <c r="I110" s="821">
        <f>$B110*'TC2'!I110/0.9</f>
        <v>18532.426359146801</v>
      </c>
      <c r="J110" s="821">
        <f>$B110*'TC2'!J110/0.9</f>
        <v>4499.7866637530251</v>
      </c>
      <c r="K110" s="290">
        <f>$B110*'TC2'!K110/0.5</f>
        <v>24454.306308254967</v>
      </c>
      <c r="L110" s="289">
        <f>$B110*'TC2'!L110/0.5</f>
        <v>6134.5754956960964</v>
      </c>
      <c r="M110" s="289">
        <f>$B110*'TC2'!M110/0.5</f>
        <v>18319.730812558875</v>
      </c>
      <c r="N110" s="289">
        <f>$B110*'TC2'!N110/0.5</f>
        <v>3685.6895928213617</v>
      </c>
      <c r="O110" s="290">
        <f>$B110*'TC2'!O110/0.4</f>
        <v>66331.535781437575</v>
      </c>
      <c r="P110" s="289">
        <f>$B110*'TC2'!P110/0.4</f>
        <v>47533.239989055874</v>
      </c>
      <c r="Q110" s="289">
        <f>$B110*'TC2'!Q110/0.4</f>
        <v>18798.295792381698</v>
      </c>
      <c r="R110" s="289">
        <f>$B110*'TC2'!R110/0.4</f>
        <v>5517.4080024176055</v>
      </c>
      <c r="S110" s="267">
        <f>$B110*'TC2'!S110/0.1</f>
        <v>245260.20098570187</v>
      </c>
      <c r="T110" s="289">
        <f>$B110*'TC2'!T110/0.1</f>
        <v>196058.84145360775</v>
      </c>
      <c r="U110" s="289">
        <f>$B110*'TC2'!U110/0.1</f>
        <v>49201.359532094109</v>
      </c>
      <c r="V110" s="308">
        <f>$B110*'TC2'!V110/0.1</f>
        <v>3963.3751235677223</v>
      </c>
    </row>
    <row r="111" spans="1:25">
      <c r="A111" s="148">
        <v>2014</v>
      </c>
      <c r="B111" s="256">
        <v>64637.545590130838</v>
      </c>
      <c r="C111" s="265">
        <f>$B111*'TC2'!C111</f>
        <v>64637.545590130838</v>
      </c>
      <c r="D111" s="256">
        <f>$B111*'TC2'!D111</f>
        <v>43001.109431363395</v>
      </c>
      <c r="E111" s="289">
        <f>$B111*'TC2'!E111</f>
        <v>21636.436158767439</v>
      </c>
      <c r="F111" s="289">
        <f>$B111*'TC2'!F111</f>
        <v>4643.2042819325643</v>
      </c>
      <c r="G111" s="267">
        <f>$B111*'TC2'!G111/0.9</f>
        <v>43726.064752375445</v>
      </c>
      <c r="H111" s="821">
        <f>$B111*'TC2'!H111/0.9</f>
        <v>25154.120969931588</v>
      </c>
      <c r="I111" s="821">
        <f>$B111*'TC2'!I111/0.9</f>
        <v>18571.943782443857</v>
      </c>
      <c r="J111" s="821">
        <f>$B111*'TC2'!J111/0.9</f>
        <v>4706.0463083358818</v>
      </c>
      <c r="K111" s="290">
        <f>$B111*'TC2'!K111/0.5</f>
        <v>24927.209976086346</v>
      </c>
      <c r="L111" s="289">
        <f>$B111*'TC2'!L111/0.5</f>
        <v>6635.5052528089582</v>
      </c>
      <c r="M111" s="289">
        <f>$B111*'TC2'!M111/0.5</f>
        <v>18291.704723277388</v>
      </c>
      <c r="N111" s="289">
        <f>$B111*'TC2'!N111/0.5</f>
        <v>3805.6312065969323</v>
      </c>
      <c r="O111" s="290">
        <f>$B111*'TC2'!O111/0.4</f>
        <v>67224.633222736811</v>
      </c>
      <c r="P111" s="289">
        <f>$B111*'TC2'!P111/0.4</f>
        <v>48302.390616334873</v>
      </c>
      <c r="Q111" s="289">
        <f>$B111*'TC2'!Q111/0.4</f>
        <v>18922.242606401942</v>
      </c>
      <c r="R111" s="289">
        <f>$B111*'TC2'!R111/0.4</f>
        <v>5831.5651855095684</v>
      </c>
      <c r="S111" s="267">
        <f>$B111*'TC2'!S111/0.1</f>
        <v>252840.87312992933</v>
      </c>
      <c r="T111" s="289">
        <f>$B111*'TC2'!T111/0.1</f>
        <v>203624.00558424968</v>
      </c>
      <c r="U111" s="289">
        <f>$B111*'TC2'!U111/0.1</f>
        <v>49216.867545679648</v>
      </c>
      <c r="V111" s="308">
        <f>$B111*'TC2'!V111/0.1</f>
        <v>4077.6260443027045</v>
      </c>
    </row>
    <row r="112" spans="1:25">
      <c r="A112" s="148">
        <v>2015</v>
      </c>
      <c r="B112" s="249"/>
      <c r="C112" s="267"/>
      <c r="D112" s="256"/>
      <c r="E112" s="289"/>
      <c r="F112" s="289"/>
      <c r="G112" s="267"/>
      <c r="H112" s="256"/>
      <c r="I112" s="289"/>
      <c r="J112" s="289"/>
      <c r="K112" s="309"/>
      <c r="L112" s="289"/>
      <c r="M112" s="289"/>
      <c r="N112" s="289"/>
      <c r="O112" s="310"/>
      <c r="P112" s="289"/>
      <c r="Q112" s="289"/>
      <c r="R112" s="289"/>
      <c r="S112" s="267"/>
      <c r="T112" s="289"/>
      <c r="U112" s="289"/>
      <c r="V112" s="308"/>
    </row>
    <row r="113" spans="1:22">
      <c r="A113" s="148">
        <v>2016</v>
      </c>
      <c r="B113" s="249"/>
      <c r="C113" s="267"/>
      <c r="D113" s="256"/>
      <c r="E113" s="289"/>
      <c r="F113" s="289"/>
      <c r="G113" s="267"/>
      <c r="H113" s="256"/>
      <c r="I113" s="289"/>
      <c r="J113" s="289"/>
      <c r="K113" s="309"/>
      <c r="L113" s="289"/>
      <c r="M113" s="289"/>
      <c r="N113" s="289"/>
      <c r="O113" s="310"/>
      <c r="P113" s="289"/>
      <c r="Q113" s="289"/>
      <c r="R113" s="289"/>
      <c r="S113" s="267"/>
      <c r="T113" s="289"/>
      <c r="U113" s="289"/>
      <c r="V113" s="308"/>
    </row>
    <row r="114" spans="1:22">
      <c r="A114" s="148">
        <v>2017</v>
      </c>
      <c r="B114" s="249"/>
      <c r="C114" s="267"/>
      <c r="D114" s="256"/>
      <c r="E114" s="289"/>
      <c r="F114" s="289"/>
      <c r="G114" s="267"/>
      <c r="H114" s="256"/>
      <c r="I114" s="289"/>
      <c r="J114" s="289"/>
      <c r="K114" s="309"/>
      <c r="L114" s="289"/>
      <c r="M114" s="289"/>
      <c r="N114" s="289"/>
      <c r="O114" s="310"/>
      <c r="P114" s="289"/>
      <c r="Q114" s="289"/>
      <c r="R114" s="289"/>
      <c r="S114" s="267"/>
      <c r="T114" s="289"/>
      <c r="U114" s="289"/>
      <c r="V114" s="308"/>
    </row>
    <row r="115" spans="1:22">
      <c r="A115" s="148">
        <v>2018</v>
      </c>
      <c r="B115" s="249"/>
      <c r="C115" s="267"/>
      <c r="D115" s="256"/>
      <c r="E115" s="289"/>
      <c r="F115" s="289"/>
      <c r="G115" s="267"/>
      <c r="H115" s="256"/>
      <c r="I115" s="289"/>
      <c r="J115" s="289"/>
      <c r="K115" s="309"/>
      <c r="L115" s="289"/>
      <c r="M115" s="289"/>
      <c r="N115" s="289"/>
      <c r="O115" s="310"/>
      <c r="P115" s="289"/>
      <c r="Q115" s="289"/>
      <c r="R115" s="289"/>
      <c r="S115" s="267"/>
      <c r="T115" s="289"/>
      <c r="U115" s="289"/>
      <c r="V115" s="308"/>
    </row>
    <row r="116" spans="1:22">
      <c r="A116" s="148">
        <v>2019</v>
      </c>
      <c r="B116" s="249"/>
      <c r="C116" s="267"/>
      <c r="D116" s="256"/>
      <c r="E116" s="289"/>
      <c r="F116" s="289"/>
      <c r="G116" s="267"/>
      <c r="H116" s="256"/>
      <c r="I116" s="289"/>
      <c r="J116" s="289"/>
      <c r="K116" s="309"/>
      <c r="L116" s="289"/>
      <c r="M116" s="289"/>
      <c r="N116" s="289"/>
      <c r="O116" s="310"/>
      <c r="P116" s="289"/>
      <c r="Q116" s="289"/>
      <c r="R116" s="289"/>
      <c r="S116" s="267"/>
      <c r="T116" s="289"/>
      <c r="U116" s="289"/>
      <c r="V116" s="308"/>
    </row>
    <row r="117" spans="1:22">
      <c r="A117" s="148">
        <v>2020</v>
      </c>
      <c r="B117" s="249"/>
      <c r="C117" s="267"/>
      <c r="D117" s="256"/>
      <c r="E117" s="289"/>
      <c r="F117" s="289"/>
      <c r="G117" s="267"/>
      <c r="H117" s="256"/>
      <c r="I117" s="289"/>
      <c r="J117" s="289"/>
      <c r="K117" s="309"/>
      <c r="L117" s="289"/>
      <c r="M117" s="289"/>
      <c r="N117" s="289"/>
      <c r="O117" s="310"/>
      <c r="P117" s="289"/>
      <c r="Q117" s="289"/>
      <c r="R117" s="289"/>
      <c r="S117" s="267"/>
      <c r="T117" s="289"/>
      <c r="U117" s="289"/>
      <c r="V117" s="308"/>
    </row>
    <row r="118" spans="1:22" ht="16" thickBot="1">
      <c r="A118" s="144"/>
      <c r="B118" s="144"/>
      <c r="C118" s="311"/>
      <c r="D118" s="312"/>
      <c r="E118" s="312"/>
      <c r="F118" s="312"/>
      <c r="G118" s="311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1"/>
      <c r="T118" s="311"/>
      <c r="U118" s="311"/>
      <c r="V118" s="313"/>
    </row>
    <row r="119" spans="1:22" ht="16" thickTop="1"/>
  </sheetData>
  <mergeCells count="3">
    <mergeCell ref="A4:V4"/>
    <mergeCell ref="C7:V7"/>
    <mergeCell ref="C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O75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B64" sqref="B64"/>
    </sheetView>
  </sheetViews>
  <sheetFormatPr baseColWidth="10" defaultColWidth="10.83203125" defaultRowHeight="15" x14ac:dyDescent="0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6" thickBot="1"/>
    <row r="4" spans="1:15" ht="25" customHeight="1" thickTop="1">
      <c r="A4" s="1245" t="s">
        <v>1260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7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3"/>
    </row>
    <row r="8" spans="1:15" ht="20" customHeight="1">
      <c r="A8" s="107"/>
      <c r="B8" s="1272" t="s">
        <v>60</v>
      </c>
      <c r="C8" s="1272"/>
      <c r="D8" s="1272"/>
      <c r="E8" s="1272"/>
      <c r="F8" s="1272"/>
      <c r="G8" s="1272"/>
      <c r="H8" s="1272"/>
      <c r="I8" s="1272"/>
      <c r="J8" s="1272"/>
      <c r="K8" s="1272"/>
      <c r="L8" s="1273"/>
    </row>
    <row r="9" spans="1:15" s="98" customFormat="1" ht="31" customHeight="1">
      <c r="A9" s="106"/>
      <c r="B9" s="640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/>
    </row>
    <row r="10" spans="1:15">
      <c r="A10" s="78">
        <v>1960</v>
      </c>
      <c r="B10" s="641"/>
      <c r="C10" s="353"/>
      <c r="D10" s="95"/>
      <c r="E10" s="215"/>
      <c r="F10" s="96"/>
      <c r="G10" s="95"/>
      <c r="H10" s="344"/>
      <c r="I10" s="95"/>
      <c r="J10" s="344"/>
      <c r="K10" s="344"/>
      <c r="L10" s="222"/>
      <c r="O10" s="649"/>
    </row>
    <row r="11" spans="1:15">
      <c r="A11" s="78">
        <v>1961</v>
      </c>
      <c r="B11" s="644"/>
      <c r="C11" s="353"/>
      <c r="D11" s="95"/>
      <c r="E11" s="215"/>
      <c r="F11" s="96"/>
      <c r="G11" s="95"/>
      <c r="H11" s="344"/>
      <c r="I11" s="95"/>
      <c r="J11" s="344"/>
      <c r="K11" s="344"/>
      <c r="L11" s="222"/>
      <c r="O11" s="649"/>
    </row>
    <row r="12" spans="1:15">
      <c r="A12" s="78">
        <v>1962</v>
      </c>
      <c r="B12" s="644">
        <v>29882.347258071975</v>
      </c>
      <c r="C12" s="353">
        <f>(B12-0.1*F12)/0.9</f>
        <v>22821.551920818634</v>
      </c>
      <c r="D12" s="73">
        <v>13691.017623091553</v>
      </c>
      <c r="E12" s="215">
        <f>(C12-0.5/0.9*D12)/(0.4/0.9)</f>
        <v>34234.719792977485</v>
      </c>
      <c r="F12" s="74">
        <v>93429.505293352064</v>
      </c>
      <c r="G12" s="73">
        <v>130565.25749949191</v>
      </c>
      <c r="H12" s="346">
        <v>290488.64449133008</v>
      </c>
      <c r="I12" s="73">
        <v>408954.93958808132</v>
      </c>
      <c r="J12" s="346">
        <v>956415.87443930714</v>
      </c>
      <c r="K12" s="346">
        <v>3606412.266454244</v>
      </c>
      <c r="L12" s="358"/>
      <c r="O12" s="649"/>
    </row>
    <row r="13" spans="1:15">
      <c r="A13" s="78">
        <v>1963</v>
      </c>
      <c r="B13" s="644">
        <f>(B12+B14)/2</f>
        <v>31016.234088605706</v>
      </c>
      <c r="C13" s="353">
        <f>(C12+C14)/2</f>
        <v>23535.660996285078</v>
      </c>
      <c r="D13" s="73">
        <f t="shared" ref="D13:K13" si="0">(D12+D14)/2</f>
        <v>13897.562144477306</v>
      </c>
      <c r="E13" s="215">
        <f t="shared" si="0"/>
        <v>35583.284561044784</v>
      </c>
      <c r="F13" s="74">
        <f t="shared" si="0"/>
        <v>98341.391919491376</v>
      </c>
      <c r="G13" s="73">
        <f t="shared" si="0"/>
        <v>137687.67526273767</v>
      </c>
      <c r="H13" s="346">
        <f t="shared" si="0"/>
        <v>307342.38057320006</v>
      </c>
      <c r="I13" s="73">
        <f t="shared" si="0"/>
        <v>434314.91528489918</v>
      </c>
      <c r="J13" s="346">
        <f t="shared" si="0"/>
        <v>1028834.1650529304</v>
      </c>
      <c r="K13" s="346">
        <f t="shared" si="0"/>
        <v>3951422.8216372132</v>
      </c>
      <c r="L13" s="359"/>
      <c r="O13" s="649"/>
    </row>
    <row r="14" spans="1:15">
      <c r="A14" s="78">
        <v>1964</v>
      </c>
      <c r="B14" s="644">
        <v>32150.120919139434</v>
      </c>
      <c r="C14" s="353">
        <f>(B14-0.1*F14)/0.9</f>
        <v>24249.770071751518</v>
      </c>
      <c r="D14" s="73">
        <v>14104.106665863059</v>
      </c>
      <c r="E14" s="215">
        <f>(C14-0.5/0.9*D14)/(0.4/0.9)</f>
        <v>36931.849329112083</v>
      </c>
      <c r="F14" s="74">
        <v>103253.27854563067</v>
      </c>
      <c r="G14" s="73">
        <v>144810.09302598346</v>
      </c>
      <c r="H14" s="346">
        <v>324196.11665507004</v>
      </c>
      <c r="I14" s="73">
        <v>459674.89098171704</v>
      </c>
      <c r="J14" s="346">
        <v>1101252.4556665537</v>
      </c>
      <c r="K14" s="346">
        <v>4296433.3768201824</v>
      </c>
      <c r="L14" s="359"/>
      <c r="O14" s="649"/>
    </row>
    <row r="15" spans="1:15">
      <c r="A15" s="78">
        <v>1965</v>
      </c>
      <c r="B15" s="644">
        <f>(B14+B16)/2</f>
        <v>33766.124809335721</v>
      </c>
      <c r="C15" s="353">
        <f>(C14+C16)/2</f>
        <v>25588.988357128499</v>
      </c>
      <c r="D15" s="73">
        <f t="shared" ref="D15" si="1">(D14+D16)/2</f>
        <v>15136.836781879072</v>
      </c>
      <c r="E15" s="215">
        <f t="shared" ref="E15" si="2">(E14+E16)/2</f>
        <v>38654.17782619028</v>
      </c>
      <c r="F15" s="74">
        <f t="shared" ref="F15" si="3">(F14+F16)/2</f>
        <v>107360.35287920074</v>
      </c>
      <c r="G15" s="73">
        <f t="shared" ref="G15" si="4">(G14+G16)/2</f>
        <v>150278.87304143293</v>
      </c>
      <c r="H15" s="346">
        <f t="shared" ref="H15" si="5">(H14+H16)/2</f>
        <v>334971.07188377832</v>
      </c>
      <c r="I15" s="73">
        <f t="shared" ref="I15" si="6">(I14+I16)/2</f>
        <v>474834.46558218659</v>
      </c>
      <c r="J15" s="346">
        <f t="shared" ref="J15" si="7">(J14+J16)/2</f>
        <v>1144695.3618231183</v>
      </c>
      <c r="K15" s="346">
        <f t="shared" ref="K15" si="8">(K14+K16)/2</f>
        <v>4445444.3840472009</v>
      </c>
      <c r="L15" s="359"/>
      <c r="O15" s="649"/>
    </row>
    <row r="16" spans="1:15">
      <c r="A16" s="78">
        <v>1966</v>
      </c>
      <c r="B16" s="644">
        <v>35382.128699532012</v>
      </c>
      <c r="C16" s="353">
        <f>(B16-0.1*F16)/0.9</f>
        <v>26928.20664250548</v>
      </c>
      <c r="D16" s="73">
        <v>16169.566897895085</v>
      </c>
      <c r="E16" s="215">
        <f>(C16-0.5/0.9*D16)/(0.4/0.9)</f>
        <v>40376.50632326847</v>
      </c>
      <c r="F16" s="74">
        <v>111467.4272127708</v>
      </c>
      <c r="G16" s="73">
        <v>155747.65305688241</v>
      </c>
      <c r="H16" s="346">
        <v>345746.0271124866</v>
      </c>
      <c r="I16" s="73">
        <v>489994.04018265614</v>
      </c>
      <c r="J16" s="346">
        <v>1188138.2679796827</v>
      </c>
      <c r="K16" s="346">
        <v>4594455.3912742203</v>
      </c>
      <c r="L16" s="359"/>
      <c r="O16" s="649"/>
    </row>
    <row r="17" spans="1:15">
      <c r="A17" s="78">
        <v>1967</v>
      </c>
      <c r="B17" s="644">
        <v>35873.120905625539</v>
      </c>
      <c r="C17" s="353">
        <f t="shared" ref="C17:C60" si="9">(B17-0.1*F17)/0.9</f>
        <v>27884.88193196521</v>
      </c>
      <c r="D17" s="73">
        <v>17694.097514735484</v>
      </c>
      <c r="E17" s="215">
        <f t="shared" ref="E17:E60" si="10">(C17-0.5/0.9*D17)/(0.4/0.9)</f>
        <v>40623.36245350237</v>
      </c>
      <c r="F17" s="90">
        <v>107767.2716685685</v>
      </c>
      <c r="G17" s="73">
        <v>149162.37329171758</v>
      </c>
      <c r="H17" s="346">
        <v>324499.9472959495</v>
      </c>
      <c r="I17" s="73">
        <v>454579.05683941918</v>
      </c>
      <c r="J17" s="346">
        <v>1039051.5485012938</v>
      </c>
      <c r="K17" s="346">
        <v>3879923.2809804482</v>
      </c>
      <c r="L17" s="359"/>
      <c r="O17" s="649"/>
    </row>
    <row r="18" spans="1:15">
      <c r="A18" s="78">
        <v>1968</v>
      </c>
      <c r="B18" s="644">
        <v>36911.792899380052</v>
      </c>
      <c r="C18" s="353">
        <f t="shared" si="9"/>
        <v>28770.154052515514</v>
      </c>
      <c r="D18" s="73">
        <v>18277.047142594281</v>
      </c>
      <c r="E18" s="215">
        <f t="shared" si="10"/>
        <v>41886.537689917051</v>
      </c>
      <c r="F18" s="90">
        <v>110186.5425211609</v>
      </c>
      <c r="G18" s="73">
        <v>152106.70200245475</v>
      </c>
      <c r="H18" s="346">
        <v>332826.63882348564</v>
      </c>
      <c r="I18" s="73">
        <v>466405.57848283637</v>
      </c>
      <c r="J18" s="346">
        <v>1084750.9259912928</v>
      </c>
      <c r="K18" s="346">
        <v>4089658.2165184165</v>
      </c>
      <c r="L18" s="359"/>
      <c r="O18" s="649"/>
    </row>
    <row r="19" spans="1:15">
      <c r="A19" s="83">
        <v>1969</v>
      </c>
      <c r="B19" s="645">
        <v>37405.164550664675</v>
      </c>
      <c r="C19" s="354">
        <f t="shared" si="9"/>
        <v>29632.32250341494</v>
      </c>
      <c r="D19" s="79">
        <v>19023.749623606338</v>
      </c>
      <c r="E19" s="216">
        <f t="shared" si="10"/>
        <v>42893.038603175693</v>
      </c>
      <c r="F19" s="91">
        <v>107360.74297591229</v>
      </c>
      <c r="G19" s="79">
        <v>145944.0335851142</v>
      </c>
      <c r="H19" s="347">
        <v>311641.42065386556</v>
      </c>
      <c r="I19" s="79">
        <v>437196.28766324068</v>
      </c>
      <c r="J19" s="347">
        <v>1040409.230370828</v>
      </c>
      <c r="K19" s="347">
        <v>4186654.1020776629</v>
      </c>
      <c r="L19" s="360"/>
      <c r="O19" s="649"/>
    </row>
    <row r="20" spans="1:15">
      <c r="A20" s="78">
        <v>1970</v>
      </c>
      <c r="B20" s="644">
        <v>36502.014306328492</v>
      </c>
      <c r="C20" s="353">
        <f t="shared" si="9"/>
        <v>29000.540872274029</v>
      </c>
      <c r="D20" s="73">
        <v>18805.344654350803</v>
      </c>
      <c r="E20" s="215">
        <f t="shared" si="10"/>
        <v>41744.536144678052</v>
      </c>
      <c r="F20" s="90">
        <v>104015.27521281864</v>
      </c>
      <c r="G20" s="73">
        <v>140283.15650758901</v>
      </c>
      <c r="H20" s="346">
        <v>290583.87498530088</v>
      </c>
      <c r="I20" s="73">
        <v>398596.86969981185</v>
      </c>
      <c r="J20" s="346">
        <v>881418.72331062704</v>
      </c>
      <c r="K20" s="346">
        <v>3169922.5442688265</v>
      </c>
      <c r="L20" s="359"/>
      <c r="O20" s="649"/>
    </row>
    <row r="21" spans="1:15">
      <c r="A21" s="78">
        <v>1971</v>
      </c>
      <c r="B21" s="644">
        <v>36688.303443979799</v>
      </c>
      <c r="C21" s="353">
        <f t="shared" si="9"/>
        <v>29029.402522152533</v>
      </c>
      <c r="D21" s="73">
        <v>18587.992428101134</v>
      </c>
      <c r="E21" s="215">
        <f t="shared" si="10"/>
        <v>42081.165139716773</v>
      </c>
      <c r="F21" s="90">
        <v>105618.41174042517</v>
      </c>
      <c r="G21" s="73">
        <v>143127.15557100761</v>
      </c>
      <c r="H21" s="346">
        <v>299110.68252094707</v>
      </c>
      <c r="I21" s="73">
        <v>412030.31033652811</v>
      </c>
      <c r="J21" s="346">
        <v>918907.97763917956</v>
      </c>
      <c r="K21" s="346">
        <v>3299322.638874806</v>
      </c>
      <c r="L21" s="359"/>
      <c r="O21" s="649"/>
    </row>
    <row r="22" spans="1:15">
      <c r="A22" s="78">
        <v>1972</v>
      </c>
      <c r="B22" s="644">
        <v>38024.907897913887</v>
      </c>
      <c r="C22" s="353">
        <f t="shared" si="9"/>
        <v>29985.318814712955</v>
      </c>
      <c r="D22" s="73">
        <v>19169.741858466354</v>
      </c>
      <c r="E22" s="215">
        <f t="shared" si="10"/>
        <v>43504.790010021206</v>
      </c>
      <c r="F22" s="90">
        <v>110381.20964672227</v>
      </c>
      <c r="G22" s="73">
        <v>149685.6539268585</v>
      </c>
      <c r="H22" s="346">
        <v>312049.28690571245</v>
      </c>
      <c r="I22" s="73">
        <v>430613.78599577234</v>
      </c>
      <c r="J22" s="346">
        <v>968639.52005550719</v>
      </c>
      <c r="K22" s="346">
        <v>3515592.1502315388</v>
      </c>
      <c r="L22" s="359"/>
      <c r="O22" s="649"/>
    </row>
    <row r="23" spans="1:15">
      <c r="A23" s="78">
        <v>1973</v>
      </c>
      <c r="B23" s="644">
        <v>39617.592860186909</v>
      </c>
      <c r="C23" s="353">
        <f t="shared" si="9"/>
        <v>30988.691212631311</v>
      </c>
      <c r="D23" s="73">
        <v>20001.259045520703</v>
      </c>
      <c r="E23" s="215">
        <f t="shared" si="10"/>
        <v>44722.981421519566</v>
      </c>
      <c r="F23" s="90">
        <v>117277.70768818726</v>
      </c>
      <c r="G23" s="73">
        <v>160353.7835644405</v>
      </c>
      <c r="H23" s="346">
        <v>333583.12332228333</v>
      </c>
      <c r="I23" s="73">
        <v>458588.07032597566</v>
      </c>
      <c r="J23" s="346">
        <v>1004337.5233330638</v>
      </c>
      <c r="K23" s="346">
        <v>3413256.4427285469</v>
      </c>
      <c r="L23" s="359"/>
      <c r="O23" s="649"/>
    </row>
    <row r="24" spans="1:15">
      <c r="A24" s="78">
        <v>1974</v>
      </c>
      <c r="B24" s="644">
        <v>38502.998690187706</v>
      </c>
      <c r="C24" s="353">
        <f t="shared" si="9"/>
        <v>30602.030718408765</v>
      </c>
      <c r="D24" s="73">
        <v>20171.095315678504</v>
      </c>
      <c r="E24" s="215">
        <f t="shared" si="10"/>
        <v>43640.699971821588</v>
      </c>
      <c r="F24" s="90">
        <v>109611.71043619815</v>
      </c>
      <c r="G24" s="73">
        <v>147823.04081906506</v>
      </c>
      <c r="H24" s="346">
        <v>303371.69274657877</v>
      </c>
      <c r="I24" s="73">
        <v>414179.3850463343</v>
      </c>
      <c r="J24" s="346">
        <v>890035.41923521901</v>
      </c>
      <c r="K24" s="346">
        <v>2879257.5425296794</v>
      </c>
      <c r="L24" s="359"/>
      <c r="O24" s="649"/>
    </row>
    <row r="25" spans="1:15">
      <c r="A25" s="78">
        <v>1975</v>
      </c>
      <c r="B25" s="644">
        <v>37268.688272128085</v>
      </c>
      <c r="C25" s="353">
        <f t="shared" si="9"/>
        <v>29453.332382382643</v>
      </c>
      <c r="D25" s="73">
        <v>19261.758628652649</v>
      </c>
      <c r="E25" s="215">
        <f t="shared" si="10"/>
        <v>42192.799574545134</v>
      </c>
      <c r="F25" s="90">
        <v>107606.89127983707</v>
      </c>
      <c r="G25" s="73">
        <v>145744.1957530691</v>
      </c>
      <c r="H25" s="346">
        <v>301470.28669002565</v>
      </c>
      <c r="I25" s="73">
        <v>413840.10346270492</v>
      </c>
      <c r="J25" s="346">
        <v>913955.64215334132</v>
      </c>
      <c r="K25" s="346">
        <v>3110523.1974018714</v>
      </c>
      <c r="L25" s="359"/>
      <c r="O25" s="649"/>
    </row>
    <row r="26" spans="1:15">
      <c r="A26" s="78">
        <v>1976</v>
      </c>
      <c r="B26" s="644">
        <v>38623.45880661461</v>
      </c>
      <c r="C26" s="353">
        <f t="shared" si="9"/>
        <v>30667.181760645213</v>
      </c>
      <c r="D26" s="73">
        <v>20205.898489831183</v>
      </c>
      <c r="E26" s="215">
        <f t="shared" si="10"/>
        <v>43743.785849162748</v>
      </c>
      <c r="F26" s="90">
        <v>110229.9522203392</v>
      </c>
      <c r="G26" s="73">
        <v>148400.93022369526</v>
      </c>
      <c r="H26" s="346">
        <v>303351.93223645206</v>
      </c>
      <c r="I26" s="73">
        <v>414575.01768119226</v>
      </c>
      <c r="J26" s="346">
        <v>900289.17492431914</v>
      </c>
      <c r="K26" s="346">
        <v>3076595.8034320422</v>
      </c>
      <c r="L26" s="359"/>
      <c r="O26" s="649"/>
    </row>
    <row r="27" spans="1:15">
      <c r="A27" s="78">
        <v>1977</v>
      </c>
      <c r="B27" s="644">
        <v>39814.770020066309</v>
      </c>
      <c r="C27" s="353">
        <f t="shared" si="9"/>
        <v>31383.406365798583</v>
      </c>
      <c r="D27" s="73">
        <v>20666.684197532573</v>
      </c>
      <c r="E27" s="215">
        <f t="shared" si="10"/>
        <v>44779.309076131096</v>
      </c>
      <c r="F27" s="90">
        <v>115697.04290847587</v>
      </c>
      <c r="G27" s="73">
        <v>157300.16310054329</v>
      </c>
      <c r="H27" s="346">
        <v>327142.6525201762</v>
      </c>
      <c r="I27" s="73">
        <v>450879.62224705686</v>
      </c>
      <c r="J27" s="346">
        <v>1001981.6706213905</v>
      </c>
      <c r="K27" s="346">
        <v>3507462.8771360875</v>
      </c>
      <c r="L27" s="359"/>
      <c r="O27" s="649"/>
    </row>
    <row r="28" spans="1:15">
      <c r="A28" s="78">
        <v>1978</v>
      </c>
      <c r="B28" s="644">
        <v>41224.082761257188</v>
      </c>
      <c r="C28" s="353">
        <f t="shared" si="9"/>
        <v>32366.947324828099</v>
      </c>
      <c r="D28" s="73">
        <v>21144.171190878675</v>
      </c>
      <c r="E28" s="215">
        <f t="shared" si="10"/>
        <v>46395.417492264874</v>
      </c>
      <c r="F28" s="90">
        <v>120938.30168911899</v>
      </c>
      <c r="G28" s="73">
        <v>164511.26081055636</v>
      </c>
      <c r="H28" s="346">
        <v>343078.04079274309</v>
      </c>
      <c r="I28" s="73">
        <v>475428.00225143717</v>
      </c>
      <c r="J28" s="346">
        <v>1062710.0616169136</v>
      </c>
      <c r="K28" s="346">
        <v>3671184.1374809532</v>
      </c>
      <c r="L28" s="359"/>
      <c r="O28" s="649"/>
    </row>
    <row r="29" spans="1:15">
      <c r="A29" s="83">
        <v>1979</v>
      </c>
      <c r="B29" s="645">
        <v>41365.234318680537</v>
      </c>
      <c r="C29" s="354">
        <f t="shared" si="9"/>
        <v>32435.600115033089</v>
      </c>
      <c r="D29" s="79">
        <v>21399.299791557962</v>
      </c>
      <c r="E29" s="216">
        <f t="shared" si="10"/>
        <v>46230.975519376996</v>
      </c>
      <c r="F29" s="80">
        <v>121731.94215150757</v>
      </c>
      <c r="G29" s="79">
        <v>167147.45011115842</v>
      </c>
      <c r="H29" s="347">
        <v>359814.06134300015</v>
      </c>
      <c r="I29" s="79">
        <v>508877.85743793059</v>
      </c>
      <c r="J29" s="347">
        <v>1207159.2799391469</v>
      </c>
      <c r="K29" s="347">
        <v>4554763.9572044099</v>
      </c>
      <c r="L29" s="360"/>
      <c r="O29" s="649"/>
    </row>
    <row r="30" spans="1:15">
      <c r="A30" s="78">
        <v>1980</v>
      </c>
      <c r="B30" s="644">
        <v>40185.00336807852</v>
      </c>
      <c r="C30" s="353">
        <f t="shared" si="9"/>
        <v>31844.075249909161</v>
      </c>
      <c r="D30" s="73">
        <v>20939.083226135357</v>
      </c>
      <c r="E30" s="215">
        <f t="shared" si="10"/>
        <v>45475.315279626411</v>
      </c>
      <c r="F30" s="74">
        <v>115253.35643160275</v>
      </c>
      <c r="G30" s="73">
        <v>156009.02377948634</v>
      </c>
      <c r="H30" s="346">
        <v>328206.14202546299</v>
      </c>
      <c r="I30" s="73">
        <v>459645.4935740006</v>
      </c>
      <c r="J30" s="346">
        <v>1051466.5173037921</v>
      </c>
      <c r="K30" s="346">
        <v>3668401.4041740154</v>
      </c>
      <c r="L30" s="359"/>
      <c r="O30" s="649"/>
    </row>
    <row r="31" spans="1:15">
      <c r="A31" s="78">
        <v>1981</v>
      </c>
      <c r="B31" s="644">
        <v>40492.584639994071</v>
      </c>
      <c r="C31" s="353">
        <f t="shared" si="9"/>
        <v>31681.793645795628</v>
      </c>
      <c r="D31" s="73">
        <v>20693.510050726065</v>
      </c>
      <c r="E31" s="215">
        <f t="shared" si="10"/>
        <v>45417.148139632583</v>
      </c>
      <c r="F31" s="74">
        <v>119789.70358778005</v>
      </c>
      <c r="G31" s="73">
        <v>164244.27798651872</v>
      </c>
      <c r="H31" s="346">
        <v>358038.43509891903</v>
      </c>
      <c r="I31" s="73">
        <v>511116.48480871978</v>
      </c>
      <c r="J31" s="346">
        <v>1218047.2673676063</v>
      </c>
      <c r="K31" s="346">
        <v>4416542.2689586962</v>
      </c>
      <c r="L31" s="359"/>
      <c r="O31" s="649"/>
    </row>
    <row r="32" spans="1:15">
      <c r="A32" s="78">
        <v>1982</v>
      </c>
      <c r="B32" s="644">
        <v>39166.718620670217</v>
      </c>
      <c r="C32" s="353">
        <f t="shared" si="9"/>
        <v>30511.021550935067</v>
      </c>
      <c r="D32" s="73">
        <v>19505.104737846799</v>
      </c>
      <c r="E32" s="215">
        <f t="shared" si="10"/>
        <v>44268.417567295401</v>
      </c>
      <c r="F32" s="74">
        <v>117067.99224828657</v>
      </c>
      <c r="G32" s="73">
        <v>160501.23169152581</v>
      </c>
      <c r="H32" s="346">
        <v>351930.18679398915</v>
      </c>
      <c r="I32" s="73">
        <v>506429.18069285294</v>
      </c>
      <c r="J32" s="346">
        <v>1233681.8163181569</v>
      </c>
      <c r="K32" s="346">
        <v>4407316.0789541667</v>
      </c>
      <c r="L32" s="359"/>
      <c r="O32" s="649"/>
    </row>
    <row r="33" spans="1:15">
      <c r="A33" s="78">
        <v>1983</v>
      </c>
      <c r="B33" s="644">
        <v>39804.900530935272</v>
      </c>
      <c r="C33" s="353">
        <f t="shared" si="9"/>
        <v>30703.053384978703</v>
      </c>
      <c r="D33" s="73">
        <v>19171.702452064077</v>
      </c>
      <c r="E33" s="215">
        <f t="shared" si="10"/>
        <v>45117.242051121983</v>
      </c>
      <c r="F33" s="74">
        <v>121721.52484454442</v>
      </c>
      <c r="G33" s="73">
        <v>167167.77561712262</v>
      </c>
      <c r="H33" s="346">
        <v>369287.44179375196</v>
      </c>
      <c r="I33" s="73">
        <v>529617.58032994065</v>
      </c>
      <c r="J33" s="346">
        <v>1262680.3651408348</v>
      </c>
      <c r="K33" s="346">
        <v>4501761.1701272996</v>
      </c>
      <c r="L33" s="359"/>
      <c r="O33" s="649"/>
    </row>
    <row r="34" spans="1:15">
      <c r="A34" s="78">
        <v>1984</v>
      </c>
      <c r="B34" s="644">
        <v>42457.828373837569</v>
      </c>
      <c r="C34" s="353">
        <f t="shared" si="9"/>
        <v>32056.638839866402</v>
      </c>
      <c r="D34" s="73">
        <v>19803.116316659725</v>
      </c>
      <c r="E34" s="215">
        <f t="shared" si="10"/>
        <v>47373.541993874744</v>
      </c>
      <c r="F34" s="74">
        <v>136068.53417957807</v>
      </c>
      <c r="G34" s="73">
        <v>190150.45055541742</v>
      </c>
      <c r="H34" s="346">
        <v>438308.50534024899</v>
      </c>
      <c r="I34" s="73">
        <v>638791.33849730564</v>
      </c>
      <c r="J34" s="346">
        <v>1591566.4733308584</v>
      </c>
      <c r="K34" s="346">
        <v>5764015.842933991</v>
      </c>
      <c r="L34" s="359"/>
      <c r="O34" s="649"/>
    </row>
    <row r="35" spans="1:15">
      <c r="A35" s="78">
        <v>1985</v>
      </c>
      <c r="B35" s="644">
        <v>43219.193352395901</v>
      </c>
      <c r="C35" s="353">
        <f t="shared" si="9"/>
        <v>32744.31636457907</v>
      </c>
      <c r="D35" s="73">
        <v>20213.130123291747</v>
      </c>
      <c r="E35" s="215">
        <f t="shared" si="10"/>
        <v>48408.299166188219</v>
      </c>
      <c r="F35" s="74">
        <v>137493.08624274738</v>
      </c>
      <c r="G35" s="73">
        <v>191663.79856929916</v>
      </c>
      <c r="H35" s="346">
        <v>441425.03367449599</v>
      </c>
      <c r="I35" s="73">
        <v>645027.5286450343</v>
      </c>
      <c r="J35" s="346">
        <v>1580738.5060299397</v>
      </c>
      <c r="K35" s="346">
        <v>5390573.4952265788</v>
      </c>
      <c r="L35" s="359"/>
      <c r="O35" s="649"/>
    </row>
    <row r="36" spans="1:15">
      <c r="A36" s="78">
        <v>1986</v>
      </c>
      <c r="B36" s="644">
        <v>43622.647000193145</v>
      </c>
      <c r="C36" s="353">
        <f t="shared" si="9"/>
        <v>33373.039125477655</v>
      </c>
      <c r="D36" s="73">
        <v>20424.660932222308</v>
      </c>
      <c r="E36" s="215">
        <f t="shared" si="10"/>
        <v>49558.511867046829</v>
      </c>
      <c r="F36" s="74">
        <v>135869.11787263252</v>
      </c>
      <c r="G36" s="73">
        <v>187317.12374578891</v>
      </c>
      <c r="H36" s="346">
        <v>415126.81212945649</v>
      </c>
      <c r="I36" s="73">
        <v>590587.52174408012</v>
      </c>
      <c r="J36" s="346">
        <v>1348250.794972545</v>
      </c>
      <c r="K36" s="346">
        <v>4525781.9892832516</v>
      </c>
      <c r="L36" s="359"/>
      <c r="O36" s="649"/>
    </row>
    <row r="37" spans="1:15">
      <c r="A37" s="78">
        <v>1987</v>
      </c>
      <c r="B37" s="644">
        <v>44983.2388371938</v>
      </c>
      <c r="C37" s="353">
        <f t="shared" si="9"/>
        <v>34050.778170444995</v>
      </c>
      <c r="D37" s="73">
        <v>20850.011193069193</v>
      </c>
      <c r="E37" s="215">
        <f t="shared" si="10"/>
        <v>50551.736892164736</v>
      </c>
      <c r="F37" s="74">
        <v>143375.38483793303</v>
      </c>
      <c r="G37" s="73">
        <v>201558.74646377325</v>
      </c>
      <c r="H37" s="346">
        <v>470886.3533978046</v>
      </c>
      <c r="I37" s="73">
        <v>682857.48672117374</v>
      </c>
      <c r="J37" s="346">
        <v>1630220.3087049723</v>
      </c>
      <c r="K37" s="346">
        <v>5585589.9942735257</v>
      </c>
      <c r="L37" s="359"/>
      <c r="O37" s="649"/>
    </row>
    <row r="38" spans="1:15">
      <c r="A38" s="78">
        <v>1988</v>
      </c>
      <c r="B38" s="644">
        <v>46878.509358447765</v>
      </c>
      <c r="C38" s="353">
        <f t="shared" si="9"/>
        <v>34784.371129052488</v>
      </c>
      <c r="D38" s="73">
        <v>21290.099146341279</v>
      </c>
      <c r="E38" s="215">
        <f t="shared" si="10"/>
        <v>51652.211107441501</v>
      </c>
      <c r="F38" s="74">
        <v>155725.75342300526</v>
      </c>
      <c r="G38" s="73">
        <v>223570.33431347014</v>
      </c>
      <c r="H38" s="346">
        <v>554446.64160448697</v>
      </c>
      <c r="I38" s="73">
        <v>831747.90555749659</v>
      </c>
      <c r="J38" s="346">
        <v>2128811.3045705231</v>
      </c>
      <c r="K38" s="346">
        <v>8002487.3037366075</v>
      </c>
      <c r="L38" s="359"/>
      <c r="O38" s="649"/>
    </row>
    <row r="39" spans="1:15">
      <c r="A39" s="83">
        <v>1989</v>
      </c>
      <c r="B39" s="645">
        <v>47448.190720289313</v>
      </c>
      <c r="C39" s="354">
        <f t="shared" si="9"/>
        <v>35430.153089805674</v>
      </c>
      <c r="D39" s="79">
        <v>21765.387329006</v>
      </c>
      <c r="E39" s="216">
        <f t="shared" si="10"/>
        <v>52511.110290805264</v>
      </c>
      <c r="F39" s="80">
        <v>155610.52939464204</v>
      </c>
      <c r="G39" s="79">
        <v>222285.87839042206</v>
      </c>
      <c r="H39" s="347">
        <v>544582.82840485149</v>
      </c>
      <c r="I39" s="79">
        <v>807651.94508969237</v>
      </c>
      <c r="J39" s="347">
        <v>2002025.7790146831</v>
      </c>
      <c r="K39" s="347">
        <v>7139203.0296937162</v>
      </c>
      <c r="L39" s="360"/>
      <c r="O39" s="649"/>
    </row>
    <row r="40" spans="1:15">
      <c r="A40" s="78">
        <v>1990</v>
      </c>
      <c r="B40" s="644">
        <v>47419.642137266164</v>
      </c>
      <c r="C40" s="353">
        <f t="shared" si="9"/>
        <v>35447.990201569883</v>
      </c>
      <c r="D40" s="73">
        <v>21798.044628669217</v>
      </c>
      <c r="E40" s="215">
        <f t="shared" si="10"/>
        <v>52510.42216769571</v>
      </c>
      <c r="F40" s="74">
        <v>155164.50955853268</v>
      </c>
      <c r="G40" s="73">
        <v>221597.53301355542</v>
      </c>
      <c r="H40" s="346">
        <v>544547.88217184006</v>
      </c>
      <c r="I40" s="73">
        <v>810519.57082978089</v>
      </c>
      <c r="J40" s="346">
        <v>2001105.7451109167</v>
      </c>
      <c r="K40" s="346">
        <v>7176788.9151611524</v>
      </c>
      <c r="L40" s="359"/>
      <c r="O40" s="649"/>
    </row>
    <row r="41" spans="1:15">
      <c r="A41" s="78">
        <v>1991</v>
      </c>
      <c r="B41" s="644">
        <v>46469.110473301487</v>
      </c>
      <c r="C41" s="353">
        <f t="shared" si="9"/>
        <v>34861.487139792283</v>
      </c>
      <c r="D41" s="73">
        <v>21396.459585784425</v>
      </c>
      <c r="E41" s="215">
        <f t="shared" si="10"/>
        <v>51692.771582302099</v>
      </c>
      <c r="F41" s="74">
        <v>150937.72047488432</v>
      </c>
      <c r="G41" s="73">
        <v>214155.4564174132</v>
      </c>
      <c r="H41" s="346">
        <v>508119.84564521752</v>
      </c>
      <c r="I41" s="73">
        <v>740131.17346083676</v>
      </c>
      <c r="J41" s="346">
        <v>1793924.7420223812</v>
      </c>
      <c r="K41" s="346">
        <v>6585071.7104697209</v>
      </c>
      <c r="L41" s="359"/>
      <c r="O41" s="649"/>
    </row>
    <row r="42" spans="1:15">
      <c r="A42" s="78">
        <v>1992</v>
      </c>
      <c r="B42" s="644">
        <v>47379.080269849204</v>
      </c>
      <c r="C42" s="353">
        <f t="shared" si="9"/>
        <v>35097.134378653864</v>
      </c>
      <c r="D42" s="73">
        <v>21327.269927854562</v>
      </c>
      <c r="E42" s="215">
        <f t="shared" si="10"/>
        <v>52309.464942152983</v>
      </c>
      <c r="F42" s="74">
        <v>157916.59329060724</v>
      </c>
      <c r="G42" s="73">
        <v>226809.97275421539</v>
      </c>
      <c r="H42" s="346">
        <v>555960.01847237686</v>
      </c>
      <c r="I42" s="73">
        <v>821976.42789837532</v>
      </c>
      <c r="J42" s="346">
        <v>2036479.8098376</v>
      </c>
      <c r="K42" s="346">
        <v>7879163.0853702612</v>
      </c>
      <c r="L42" s="359"/>
      <c r="O42" s="649"/>
    </row>
    <row r="43" spans="1:15">
      <c r="A43" s="78">
        <v>1993</v>
      </c>
      <c r="B43" s="644">
        <v>47767.581047624633</v>
      </c>
      <c r="C43" s="353">
        <f t="shared" si="9"/>
        <v>35655.920265050721</v>
      </c>
      <c r="D43" s="73">
        <v>21781.270701236062</v>
      </c>
      <c r="E43" s="215">
        <f t="shared" si="10"/>
        <v>52999.232219819038</v>
      </c>
      <c r="F43" s="74">
        <v>156772.52809078983</v>
      </c>
      <c r="G43" s="73">
        <v>222983.31534387294</v>
      </c>
      <c r="H43" s="346">
        <v>532271.69854374323</v>
      </c>
      <c r="I43" s="73">
        <v>780144.61867607257</v>
      </c>
      <c r="J43" s="346">
        <v>1923525.4602624383</v>
      </c>
      <c r="K43" s="346">
        <v>7602590.8513696417</v>
      </c>
      <c r="L43" s="359"/>
      <c r="O43" s="649"/>
    </row>
    <row r="44" spans="1:15">
      <c r="A44" s="78">
        <v>1994</v>
      </c>
      <c r="B44" s="644">
        <v>49327.477463954747</v>
      </c>
      <c r="C44" s="353">
        <f t="shared" si="9"/>
        <v>36774.280912583177</v>
      </c>
      <c r="D44" s="73">
        <v>22380.609543025828</v>
      </c>
      <c r="E44" s="215">
        <f t="shared" si="10"/>
        <v>54766.370124529858</v>
      </c>
      <c r="F44" s="74">
        <v>162306.24642629887</v>
      </c>
      <c r="G44" s="73">
        <v>230142.37808137148</v>
      </c>
      <c r="H44" s="346">
        <v>544919.93085570517</v>
      </c>
      <c r="I44" s="73">
        <v>796585.95024107769</v>
      </c>
      <c r="J44" s="346">
        <v>1951373.4751921035</v>
      </c>
      <c r="K44" s="346">
        <v>7586252.5905127814</v>
      </c>
      <c r="L44" s="359"/>
      <c r="O44" s="649"/>
    </row>
    <row r="45" spans="1:15">
      <c r="A45" s="78">
        <v>1995</v>
      </c>
      <c r="B45" s="644">
        <v>50417.677261458142</v>
      </c>
      <c r="C45" s="353">
        <f t="shared" si="9"/>
        <v>37298.643764567714</v>
      </c>
      <c r="D45" s="73">
        <v>22543.613891495974</v>
      </c>
      <c r="E45" s="215">
        <f t="shared" si="10"/>
        <v>55742.431105907388</v>
      </c>
      <c r="F45" s="74">
        <v>168488.97873347194</v>
      </c>
      <c r="G45" s="73">
        <v>240442.54392905056</v>
      </c>
      <c r="H45" s="346">
        <v>576402.13473563548</v>
      </c>
      <c r="I45" s="73">
        <v>844467.62028952222</v>
      </c>
      <c r="J45" s="346">
        <v>2088237.8796817558</v>
      </c>
      <c r="K45" s="346">
        <v>8052647.9016949618</v>
      </c>
      <c r="L45" s="359"/>
      <c r="O45" s="649"/>
    </row>
    <row r="46" spans="1:15">
      <c r="A46" s="78">
        <v>1996</v>
      </c>
      <c r="B46" s="644">
        <v>52012.831458642308</v>
      </c>
      <c r="C46" s="353">
        <f t="shared" si="9"/>
        <v>38131.108692307716</v>
      </c>
      <c r="D46" s="73">
        <v>22982.473751860074</v>
      </c>
      <c r="E46" s="215">
        <f t="shared" si="10"/>
        <v>57066.90236786726</v>
      </c>
      <c r="F46" s="74">
        <v>176948.33635565359</v>
      </c>
      <c r="G46" s="73">
        <v>253945.98817417701</v>
      </c>
      <c r="H46" s="346">
        <v>615484.99880078249</v>
      </c>
      <c r="I46" s="73">
        <v>905272.55176414887</v>
      </c>
      <c r="J46" s="346">
        <v>2275977.7364419741</v>
      </c>
      <c r="K46" s="346">
        <v>8988186.5192139614</v>
      </c>
      <c r="L46" s="359"/>
      <c r="O46" s="649"/>
    </row>
    <row r="47" spans="1:15">
      <c r="A47" s="78">
        <v>1997</v>
      </c>
      <c r="B47" s="644">
        <v>53909.492069074971</v>
      </c>
      <c r="C47" s="353">
        <f t="shared" si="9"/>
        <v>39211.641070308768</v>
      </c>
      <c r="D47" s="73">
        <v>23532.017753352426</v>
      </c>
      <c r="E47" s="215">
        <f t="shared" si="10"/>
        <v>58811.170216504193</v>
      </c>
      <c r="F47" s="74">
        <v>186190.15105797083</v>
      </c>
      <c r="G47" s="73">
        <v>269040.71663722448</v>
      </c>
      <c r="H47" s="346">
        <v>663419.68348755303</v>
      </c>
      <c r="I47" s="73">
        <v>990695.68978447653</v>
      </c>
      <c r="J47" s="346">
        <v>2559251.6945799291</v>
      </c>
      <c r="K47" s="346">
        <v>9970827.0674594417</v>
      </c>
      <c r="L47" s="359"/>
      <c r="O47" s="649"/>
    </row>
    <row r="48" spans="1:15">
      <c r="A48" s="78">
        <v>1998</v>
      </c>
      <c r="B48" s="644">
        <v>55974.237676030949</v>
      </c>
      <c r="C48" s="353">
        <f t="shared" si="9"/>
        <v>40614.908476065466</v>
      </c>
      <c r="D48" s="73">
        <v>24318.489984658911</v>
      </c>
      <c r="E48" s="215">
        <f t="shared" si="10"/>
        <v>60985.431590323649</v>
      </c>
      <c r="F48" s="74">
        <v>194208.20047572034</v>
      </c>
      <c r="G48" s="73">
        <v>281606.15416171128</v>
      </c>
      <c r="H48" s="346">
        <v>695776.05065387511</v>
      </c>
      <c r="I48" s="73">
        <v>1031495.2814467476</v>
      </c>
      <c r="J48" s="346">
        <v>2614266.1576592894</v>
      </c>
      <c r="K48" s="346">
        <v>10196942.540878609</v>
      </c>
      <c r="L48" s="359"/>
      <c r="O48" s="649"/>
    </row>
    <row r="49" spans="1:15">
      <c r="A49" s="83">
        <v>1999</v>
      </c>
      <c r="B49" s="645">
        <v>57660.395501205108</v>
      </c>
      <c r="C49" s="354">
        <f t="shared" si="9"/>
        <v>41544.148697335913</v>
      </c>
      <c r="D49" s="79">
        <v>24823.46077764059</v>
      </c>
      <c r="E49" s="216">
        <f t="shared" si="10"/>
        <v>62445.008596955056</v>
      </c>
      <c r="F49" s="80">
        <v>202706.61673602785</v>
      </c>
      <c r="G49" s="79">
        <v>295644.33375923062</v>
      </c>
      <c r="H49" s="347">
        <v>748075.42596172052</v>
      </c>
      <c r="I49" s="79">
        <v>1122792.4847907727</v>
      </c>
      <c r="J49" s="347">
        <v>2912644.7042508204</v>
      </c>
      <c r="K49" s="347">
        <v>11851535.090469578</v>
      </c>
      <c r="L49" s="360"/>
      <c r="O49" s="649"/>
    </row>
    <row r="50" spans="1:15">
      <c r="A50" s="88">
        <v>2000</v>
      </c>
      <c r="B50" s="646">
        <v>59561.278485078132</v>
      </c>
      <c r="C50" s="356">
        <f t="shared" si="9"/>
        <v>42663.493771446862</v>
      </c>
      <c r="D50" s="85">
        <v>25378.781846292404</v>
      </c>
      <c r="E50" s="218">
        <f t="shared" si="10"/>
        <v>64269.383677889928</v>
      </c>
      <c r="F50" s="86">
        <v>211641.34090775953</v>
      </c>
      <c r="G50" s="85">
        <v>309940.43841799546</v>
      </c>
      <c r="H50" s="348">
        <v>793373.11533753865</v>
      </c>
      <c r="I50" s="85">
        <v>1196837.4708230048</v>
      </c>
      <c r="J50" s="348">
        <v>3148971.1870305962</v>
      </c>
      <c r="K50" s="348">
        <v>12775437.938448826</v>
      </c>
      <c r="L50" s="361"/>
      <c r="O50" s="649"/>
    </row>
    <row r="51" spans="1:15">
      <c r="A51" s="78">
        <v>2001</v>
      </c>
      <c r="B51" s="644">
        <v>59286.000199391499</v>
      </c>
      <c r="C51" s="353">
        <f t="shared" si="9"/>
        <v>42723.596812411524</v>
      </c>
      <c r="D51" s="73">
        <v>25445.132743702183</v>
      </c>
      <c r="E51" s="215">
        <f t="shared" si="10"/>
        <v>64321.676898298196</v>
      </c>
      <c r="F51" s="74">
        <v>208347.63068221122</v>
      </c>
      <c r="G51" s="73">
        <v>303547.26942241413</v>
      </c>
      <c r="H51" s="346">
        <v>772343.07152567245</v>
      </c>
      <c r="I51" s="73">
        <v>1162801.3002765446</v>
      </c>
      <c r="J51" s="346">
        <v>3063180.6799209616</v>
      </c>
      <c r="K51" s="346">
        <v>12356590.646588231</v>
      </c>
      <c r="L51" s="359"/>
      <c r="O51" s="649"/>
    </row>
    <row r="52" spans="1:15">
      <c r="A52" s="78">
        <v>2002</v>
      </c>
      <c r="B52" s="644">
        <v>59144.803742808159</v>
      </c>
      <c r="C52" s="353">
        <f t="shared" si="9"/>
        <v>42408.222397165162</v>
      </c>
      <c r="D52" s="73">
        <v>25104.14327623196</v>
      </c>
      <c r="E52" s="215">
        <f t="shared" si="10"/>
        <v>64038.321298331663</v>
      </c>
      <c r="F52" s="74">
        <v>209774.03585359512</v>
      </c>
      <c r="G52" s="73">
        <v>306702.48173798923</v>
      </c>
      <c r="H52" s="346">
        <v>782490.70509361592</v>
      </c>
      <c r="I52" s="73">
        <v>1177375.2314149656</v>
      </c>
      <c r="J52" s="346">
        <v>3108786.9780912758</v>
      </c>
      <c r="K52" s="346">
        <v>12709071.514627488</v>
      </c>
      <c r="L52" s="359"/>
      <c r="O52" s="649"/>
    </row>
    <row r="53" spans="1:15">
      <c r="A53" s="78">
        <v>2003</v>
      </c>
      <c r="B53" s="644">
        <v>59792.786757746093</v>
      </c>
      <c r="C53" s="353">
        <f t="shared" si="9"/>
        <v>42738.502067172303</v>
      </c>
      <c r="D53" s="73">
        <v>24971.331844898203</v>
      </c>
      <c r="E53" s="215">
        <f t="shared" si="10"/>
        <v>64947.464845014925</v>
      </c>
      <c r="F53" s="74">
        <v>213281.3489729102</v>
      </c>
      <c r="G53" s="73">
        <v>311506.57838666055</v>
      </c>
      <c r="H53" s="346">
        <v>800412.79989981733</v>
      </c>
      <c r="I53" s="73">
        <v>1209820.4803501626</v>
      </c>
      <c r="J53" s="346">
        <v>3233932.1732713059</v>
      </c>
      <c r="K53" s="346">
        <v>13505394.199012341</v>
      </c>
      <c r="L53" s="359"/>
      <c r="O53" s="649"/>
    </row>
    <row r="54" spans="1:15">
      <c r="A54" s="78">
        <v>2004</v>
      </c>
      <c r="B54" s="644">
        <v>61463.630545199754</v>
      </c>
      <c r="C54" s="353">
        <f t="shared" si="9"/>
        <v>43536.484939881644</v>
      </c>
      <c r="D54" s="73">
        <v>25408.207048828699</v>
      </c>
      <c r="E54" s="215">
        <f t="shared" si="10"/>
        <v>66196.832303697825</v>
      </c>
      <c r="F54" s="74">
        <v>222807.94099306274</v>
      </c>
      <c r="G54" s="73">
        <v>328304.69915573037</v>
      </c>
      <c r="H54" s="346">
        <v>862887.29423925024</v>
      </c>
      <c r="I54" s="73">
        <v>1319719.6856465023</v>
      </c>
      <c r="J54" s="346">
        <v>3585552.6233630721</v>
      </c>
      <c r="K54" s="346">
        <v>15414422.600510767</v>
      </c>
      <c r="L54" s="359"/>
      <c r="O54" s="649"/>
    </row>
    <row r="55" spans="1:15">
      <c r="A55" s="78">
        <v>2005</v>
      </c>
      <c r="B55" s="644">
        <v>62887.501243758394</v>
      </c>
      <c r="C55" s="353">
        <f t="shared" si="9"/>
        <v>44244.304238688419</v>
      </c>
      <c r="D55" s="73">
        <v>25910.582340430468</v>
      </c>
      <c r="E55" s="215">
        <f t="shared" si="10"/>
        <v>67161.456611510846</v>
      </c>
      <c r="F55" s="74">
        <v>230676.27428938815</v>
      </c>
      <c r="G55" s="73">
        <v>341730.49284680071</v>
      </c>
      <c r="H55" s="346">
        <v>910228.76800530578</v>
      </c>
      <c r="I55" s="73">
        <v>1406459.458694513</v>
      </c>
      <c r="J55" s="346">
        <v>3935618.5717837727</v>
      </c>
      <c r="K55" s="346">
        <v>17105249.096956264</v>
      </c>
      <c r="L55" s="359"/>
      <c r="O55" s="649"/>
    </row>
    <row r="56" spans="1:15">
      <c r="A56" s="78">
        <v>2006</v>
      </c>
      <c r="B56" s="644">
        <v>64462.132434072322</v>
      </c>
      <c r="C56" s="353">
        <f t="shared" si="9"/>
        <v>44885.750106386615</v>
      </c>
      <c r="D56" s="73">
        <v>26279.785379363704</v>
      </c>
      <c r="E56" s="215">
        <f t="shared" si="10"/>
        <v>68143.20601516524</v>
      </c>
      <c r="F56" s="74">
        <v>240649.57338324364</v>
      </c>
      <c r="G56" s="73">
        <v>358749.12802211998</v>
      </c>
      <c r="H56" s="346">
        <v>964254.31219583307</v>
      </c>
      <c r="I56" s="73">
        <v>1490615.6376530775</v>
      </c>
      <c r="J56" s="346">
        <v>4150865.5249695168</v>
      </c>
      <c r="K56" s="346">
        <v>17794320.750813764</v>
      </c>
      <c r="L56" s="359"/>
      <c r="O56" s="649"/>
    </row>
    <row r="57" spans="1:15">
      <c r="A57" s="78">
        <v>2007</v>
      </c>
      <c r="B57" s="644">
        <v>63638.915244497075</v>
      </c>
      <c r="C57" s="353">
        <f t="shared" si="9"/>
        <v>44705.590022546887</v>
      </c>
      <c r="D57" s="73">
        <v>26418.938048551136</v>
      </c>
      <c r="E57" s="215">
        <f t="shared" si="10"/>
        <v>67563.90499004157</v>
      </c>
      <c r="F57" s="74">
        <v>234038.84224204873</v>
      </c>
      <c r="G57" s="73">
        <v>346720.02864139911</v>
      </c>
      <c r="H57" s="346">
        <v>919799.35250972619</v>
      </c>
      <c r="I57" s="73">
        <v>1415136.8528386634</v>
      </c>
      <c r="J57" s="346">
        <v>3938447.739889374</v>
      </c>
      <c r="K57" s="346">
        <v>17490474.826806188</v>
      </c>
      <c r="L57" s="359"/>
      <c r="O57" s="649"/>
    </row>
    <row r="58" spans="1:15">
      <c r="A58" s="78">
        <v>2008</v>
      </c>
      <c r="B58" s="644">
        <v>62226.527348965654</v>
      </c>
      <c r="C58" s="353">
        <f t="shared" si="9"/>
        <v>43959.219577805437</v>
      </c>
      <c r="D58" s="73">
        <v>26029.655627440297</v>
      </c>
      <c r="E58" s="215">
        <f t="shared" si="10"/>
        <v>66371.174515761857</v>
      </c>
      <c r="F58" s="74">
        <v>226632.29728940758</v>
      </c>
      <c r="G58" s="73">
        <v>336137.16736219288</v>
      </c>
      <c r="H58" s="346">
        <v>903796.40965534933</v>
      </c>
      <c r="I58" s="73">
        <v>1401385.7821347648</v>
      </c>
      <c r="J58" s="346">
        <v>3965513.176611606</v>
      </c>
      <c r="K58" s="346">
        <v>18109268.241298389</v>
      </c>
      <c r="L58" s="359"/>
      <c r="O58" s="649"/>
    </row>
    <row r="59" spans="1:15">
      <c r="A59" s="83">
        <v>2009</v>
      </c>
      <c r="B59" s="647">
        <v>59384.799060039062</v>
      </c>
      <c r="C59" s="354">
        <f t="shared" si="9"/>
        <v>42009.359431588542</v>
      </c>
      <c r="D59" s="79">
        <v>24341.746176171873</v>
      </c>
      <c r="E59" s="216">
        <f t="shared" si="10"/>
        <v>64093.876000859374</v>
      </c>
      <c r="F59" s="80">
        <v>215763.75571609376</v>
      </c>
      <c r="G59" s="81">
        <v>318386.88418281247</v>
      </c>
      <c r="H59" s="349">
        <v>852074.678888125</v>
      </c>
      <c r="I59" s="79">
        <v>1327017.3052675</v>
      </c>
      <c r="J59" s="347">
        <v>3848440.591215</v>
      </c>
      <c r="K59" s="347">
        <v>18930635.166079998</v>
      </c>
      <c r="L59" s="360"/>
      <c r="O59" s="649"/>
    </row>
    <row r="60" spans="1:15">
      <c r="A60" s="78">
        <v>2010</v>
      </c>
      <c r="B60" s="648">
        <v>60741.104482546922</v>
      </c>
      <c r="C60" s="353">
        <f t="shared" si="9"/>
        <v>42410.281247419778</v>
      </c>
      <c r="D60" s="73">
        <v>24704.003340502924</v>
      </c>
      <c r="E60" s="215">
        <f t="shared" si="10"/>
        <v>64543.12863106584</v>
      </c>
      <c r="F60" s="74">
        <v>225718.51359869118</v>
      </c>
      <c r="G60" s="75">
        <v>336285.96086929506</v>
      </c>
      <c r="H60" s="350">
        <v>921095.31955086556</v>
      </c>
      <c r="I60" s="73">
        <v>1448250.4085491283</v>
      </c>
      <c r="J60" s="346">
        <v>4305647.057920197</v>
      </c>
      <c r="K60" s="346">
        <v>21439548.573045541</v>
      </c>
      <c r="L60" s="359"/>
      <c r="O60" s="649"/>
    </row>
    <row r="61" spans="1:15">
      <c r="A61" s="78">
        <v>2011</v>
      </c>
      <c r="B61" s="648">
        <v>61721.85523534895</v>
      </c>
      <c r="C61" s="353">
        <f t="shared" ref="C61:C64" si="11">(B61-0.1*F61)/0.9</f>
        <v>42932.339125499631</v>
      </c>
      <c r="D61" s="73">
        <v>24748.613710343649</v>
      </c>
      <c r="E61" s="215">
        <f t="shared" ref="E61:E64" si="12">(C61-0.5/0.9*D61)/(0.4/0.9)</f>
        <v>65661.995894444597</v>
      </c>
      <c r="F61" s="74">
        <v>230827.50022399277</v>
      </c>
      <c r="G61" s="75">
        <v>343358.68189235346</v>
      </c>
      <c r="H61" s="350">
        <v>930552.01048912317</v>
      </c>
      <c r="I61" s="73">
        <v>1452683.8618229639</v>
      </c>
      <c r="J61" s="346">
        <v>4206043.9190061465</v>
      </c>
      <c r="K61" s="346">
        <v>19656086.134819556</v>
      </c>
      <c r="L61" s="359"/>
      <c r="O61" s="649"/>
    </row>
    <row r="62" spans="1:15">
      <c r="A62" s="78">
        <v>2012</v>
      </c>
      <c r="B62" s="648">
        <v>63190.589383784936</v>
      </c>
      <c r="C62" s="353">
        <f t="shared" si="11"/>
        <v>43190.114621322144</v>
      </c>
      <c r="D62" s="73">
        <v>24648.8232903998</v>
      </c>
      <c r="E62" s="215">
        <f t="shared" si="12"/>
        <v>66366.728784975072</v>
      </c>
      <c r="F62" s="74">
        <v>243194.86224595006</v>
      </c>
      <c r="G62" s="75">
        <v>364754.16327618313</v>
      </c>
      <c r="H62" s="350">
        <v>1004155.483527379</v>
      </c>
      <c r="I62" s="73">
        <v>1573765.21366782</v>
      </c>
      <c r="J62" s="346">
        <v>4599057.0734915948</v>
      </c>
      <c r="K62" s="346">
        <v>21807532.057802483</v>
      </c>
      <c r="L62" s="359"/>
      <c r="O62" s="649"/>
    </row>
    <row r="63" spans="1:15">
      <c r="A63" s="78">
        <v>2013</v>
      </c>
      <c r="B63" s="648">
        <v>63277.433061167081</v>
      </c>
      <c r="C63" s="353">
        <f t="shared" si="11"/>
        <v>43993.447546567077</v>
      </c>
      <c r="D63" s="73">
        <v>25196.667503648423</v>
      </c>
      <c r="E63" s="215">
        <f t="shared" si="12"/>
        <v>67489.422600215388</v>
      </c>
      <c r="F63" s="74">
        <v>236833.30269256706</v>
      </c>
      <c r="G63" s="75">
        <v>350744.26075515134</v>
      </c>
      <c r="H63" s="350">
        <v>924183.48098109209</v>
      </c>
      <c r="I63" s="73">
        <v>1421436.7318677611</v>
      </c>
      <c r="J63" s="346">
        <v>3990309.7473859247</v>
      </c>
      <c r="K63" s="346">
        <v>18475426.968193866</v>
      </c>
      <c r="L63" s="359"/>
      <c r="O63" s="649"/>
    </row>
    <row r="64" spans="1:15">
      <c r="A64" s="78">
        <v>2014</v>
      </c>
      <c r="B64" s="648">
        <v>64632.6953125</v>
      </c>
      <c r="C64" s="353">
        <f t="shared" si="11"/>
        <v>44673.298611111109</v>
      </c>
      <c r="D64" s="73">
        <v>25620.8828125</v>
      </c>
      <c r="E64" s="215">
        <f t="shared" si="12"/>
        <v>68488.818359374985</v>
      </c>
      <c r="F64" s="74">
        <v>244267.265625</v>
      </c>
      <c r="G64" s="75">
        <v>362901.375</v>
      </c>
      <c r="H64" s="350">
        <v>963950.25</v>
      </c>
      <c r="I64" s="73">
        <v>1485494.875</v>
      </c>
      <c r="J64" s="346">
        <v>4185267.5</v>
      </c>
      <c r="K64" s="346">
        <v>19203684</v>
      </c>
      <c r="L64" s="359"/>
      <c r="O64" s="649"/>
    </row>
    <row r="65" spans="1:12">
      <c r="A65" s="78">
        <v>2015</v>
      </c>
      <c r="B65" s="77"/>
      <c r="C65" s="337"/>
      <c r="D65" s="73"/>
      <c r="E65" s="215"/>
      <c r="F65" s="74"/>
      <c r="G65" s="75"/>
      <c r="H65" s="72"/>
      <c r="I65" s="73"/>
      <c r="J65" s="74"/>
      <c r="K65" s="74"/>
      <c r="L65" s="359"/>
    </row>
    <row r="66" spans="1:12">
      <c r="A66" s="78">
        <v>2016</v>
      </c>
      <c r="B66" s="77"/>
      <c r="C66" s="337"/>
      <c r="D66" s="73"/>
      <c r="E66" s="215"/>
      <c r="F66" s="74"/>
      <c r="G66" s="75"/>
      <c r="H66" s="72"/>
      <c r="I66" s="73"/>
      <c r="J66" s="74"/>
      <c r="K66" s="74"/>
      <c r="L66" s="359"/>
    </row>
    <row r="67" spans="1:12">
      <c r="A67" s="78">
        <v>2017</v>
      </c>
      <c r="B67" s="77"/>
      <c r="C67" s="337"/>
      <c r="D67" s="73"/>
      <c r="E67" s="215"/>
      <c r="F67" s="74"/>
      <c r="G67" s="75"/>
      <c r="H67" s="72"/>
      <c r="I67" s="73"/>
      <c r="J67" s="74"/>
      <c r="K67" s="74"/>
      <c r="L67" s="359"/>
    </row>
    <row r="68" spans="1:12">
      <c r="A68" s="78">
        <v>2018</v>
      </c>
      <c r="B68" s="77"/>
      <c r="C68" s="337"/>
      <c r="D68" s="73"/>
      <c r="E68" s="215"/>
      <c r="F68" s="74"/>
      <c r="G68" s="75"/>
      <c r="H68" s="72"/>
      <c r="I68" s="73"/>
      <c r="J68" s="74"/>
      <c r="K68" s="74"/>
      <c r="L68" s="359"/>
    </row>
    <row r="69" spans="1:12">
      <c r="A69" s="78">
        <v>2019</v>
      </c>
      <c r="B69" s="77"/>
      <c r="C69" s="337"/>
      <c r="D69" s="73"/>
      <c r="E69" s="215"/>
      <c r="F69" s="74"/>
      <c r="G69" s="75"/>
      <c r="H69" s="72"/>
      <c r="I69" s="73"/>
      <c r="J69" s="74"/>
      <c r="K69" s="74"/>
      <c r="L69" s="359"/>
    </row>
    <row r="70" spans="1:12" ht="16" thickBot="1">
      <c r="A70" s="71">
        <v>2020</v>
      </c>
      <c r="B70" s="70"/>
      <c r="C70" s="338"/>
      <c r="D70" s="66"/>
      <c r="E70" s="219"/>
      <c r="F70" s="67"/>
      <c r="G70" s="68"/>
      <c r="H70" s="65"/>
      <c r="I70" s="66"/>
      <c r="J70" s="67"/>
      <c r="K70" s="67"/>
      <c r="L70" s="362"/>
    </row>
    <row r="71" spans="1:12" ht="16" thickTop="1">
      <c r="A71" s="64"/>
      <c r="B71" s="61"/>
      <c r="F71" s="61"/>
      <c r="G71" s="61"/>
      <c r="H71" s="61"/>
      <c r="I71" s="61"/>
    </row>
    <row r="74" spans="1:12">
      <c r="A74" s="223"/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</row>
    <row r="75" spans="1:12">
      <c r="A75" s="223"/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O75"/>
  <sheetViews>
    <sheetView workbookViewId="0">
      <pane xSplit="1" ySplit="9" topLeftCell="B51" activePane="bottomRight" state="frozen"/>
      <selection activeCell="D32" sqref="D32"/>
      <selection pane="topRight" activeCell="D32" sqref="D32"/>
      <selection pane="bottomLeft" activeCell="D32" sqref="D32"/>
      <selection pane="bottomRight" activeCell="G64" sqref="G64"/>
    </sheetView>
  </sheetViews>
  <sheetFormatPr baseColWidth="10" defaultColWidth="10.83203125" defaultRowHeight="15" x14ac:dyDescent="0"/>
  <cols>
    <col min="1" max="1" width="10.83203125" style="59"/>
    <col min="2" max="2" width="12" style="59" customWidth="1"/>
    <col min="3" max="5" width="10.83203125" style="59"/>
    <col min="6" max="9" width="12" style="59" customWidth="1"/>
    <col min="10" max="11" width="10.83203125" style="59"/>
    <col min="12" max="12" width="12" style="59" customWidth="1"/>
    <col min="13" max="16384" width="10.83203125" style="59"/>
  </cols>
  <sheetData>
    <row r="1" spans="1:15">
      <c r="A1" s="55" t="s">
        <v>37</v>
      </c>
      <c r="B1" s="110"/>
      <c r="F1" s="110"/>
      <c r="G1" s="110"/>
      <c r="H1" s="110"/>
      <c r="I1" s="110"/>
    </row>
    <row r="3" spans="1:15" ht="16" thickBot="1"/>
    <row r="4" spans="1:15" ht="25" customHeight="1" thickTop="1">
      <c r="A4" s="1245" t="s">
        <v>1265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7"/>
    </row>
    <row r="5" spans="1:15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5">
      <c r="A6" s="107"/>
      <c r="B6" s="48" t="s">
        <v>36</v>
      </c>
      <c r="C6" s="506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51" t="s">
        <v>27</v>
      </c>
      <c r="L6" s="244" t="s">
        <v>26</v>
      </c>
    </row>
    <row r="7" spans="1:15" ht="31" customHeight="1">
      <c r="A7" s="107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3"/>
    </row>
    <row r="8" spans="1:15" ht="20" customHeight="1">
      <c r="A8" s="107"/>
      <c r="B8" s="1264" t="s">
        <v>1270</v>
      </c>
      <c r="C8" s="1272"/>
      <c r="D8" s="1272"/>
      <c r="E8" s="1272"/>
      <c r="F8" s="1272"/>
      <c r="G8" s="1272"/>
      <c r="H8" s="1272"/>
      <c r="I8" s="1272"/>
      <c r="J8" s="1272"/>
      <c r="K8" s="1272"/>
      <c r="L8" s="1273"/>
    </row>
    <row r="9" spans="1:15" s="98" customFormat="1" ht="31" customHeight="1">
      <c r="A9" s="106"/>
      <c r="B9" s="640" t="s">
        <v>38</v>
      </c>
      <c r="C9" s="351" t="s">
        <v>16</v>
      </c>
      <c r="D9" s="105" t="s">
        <v>58</v>
      </c>
      <c r="E9" s="211" t="s">
        <v>59</v>
      </c>
      <c r="F9" s="105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625" t="s">
        <v>284</v>
      </c>
      <c r="O9" s="576"/>
    </row>
    <row r="10" spans="1:15">
      <c r="A10" s="78">
        <v>1960</v>
      </c>
      <c r="B10" s="641"/>
      <c r="C10" s="353"/>
      <c r="D10" s="95"/>
      <c r="E10" s="215"/>
      <c r="F10" s="96"/>
      <c r="G10" s="95"/>
      <c r="H10" s="344"/>
      <c r="I10" s="95"/>
      <c r="J10" s="344"/>
      <c r="K10" s="344"/>
      <c r="L10" s="222"/>
      <c r="O10" s="649"/>
    </row>
    <row r="11" spans="1:15">
      <c r="A11" s="78">
        <v>1961</v>
      </c>
      <c r="B11" s="644"/>
      <c r="C11" s="353"/>
      <c r="D11" s="95"/>
      <c r="E11" s="215"/>
      <c r="F11" s="96"/>
      <c r="G11" s="95"/>
      <c r="H11" s="344"/>
      <c r="I11" s="95"/>
      <c r="J11" s="344"/>
      <c r="K11" s="344"/>
      <c r="L11" s="222"/>
      <c r="O11" s="649"/>
    </row>
    <row r="12" spans="1:15">
      <c r="A12" s="78">
        <v>1962</v>
      </c>
      <c r="B12" s="644">
        <v>23308.702546913217</v>
      </c>
      <c r="C12" s="353">
        <f>(B12-0.1*F12)/0.9</f>
        <v>17605.118447442543</v>
      </c>
      <c r="D12" s="73">
        <v>10522.563895721134</v>
      </c>
      <c r="E12" s="215">
        <f>(C12-0.5/0.9*D12)/(0.4/0.9)</f>
        <v>26458.311637094303</v>
      </c>
      <c r="F12" s="74">
        <v>74640.959442149295</v>
      </c>
      <c r="G12" s="73">
        <v>105081.62199727727</v>
      </c>
      <c r="H12" s="346">
        <v>237777.96590389471</v>
      </c>
      <c r="I12" s="73">
        <v>335771.77827438194</v>
      </c>
      <c r="J12" s="346">
        <v>790106.68144170602</v>
      </c>
      <c r="K12" s="346">
        <v>2993940.3917844906</v>
      </c>
      <c r="L12" s="358"/>
      <c r="O12" s="649"/>
    </row>
    <row r="13" spans="1:15">
      <c r="A13" s="78">
        <v>1963</v>
      </c>
      <c r="B13" s="644">
        <f>(B12+B14)/2</f>
        <v>24219.031407631432</v>
      </c>
      <c r="C13" s="353">
        <f>(C12+C14)/2</f>
        <v>18153.790276121723</v>
      </c>
      <c r="D13" s="73">
        <f t="shared" ref="D13:F13" si="0">(D12+D14)/2</f>
        <v>10652.680494671298</v>
      </c>
      <c r="E13" s="215">
        <f t="shared" si="0"/>
        <v>27530.177502934748</v>
      </c>
      <c r="F13" s="74">
        <f t="shared" si="0"/>
        <v>78806.201591218851</v>
      </c>
      <c r="G13" s="73">
        <f t="shared" ref="G13:K13" si="1">(G12+G14)/2</f>
        <v>111237.29408483849</v>
      </c>
      <c r="H13" s="346">
        <f t="shared" si="1"/>
        <v>252632.48403113766</v>
      </c>
      <c r="I13" s="73">
        <f t="shared" si="1"/>
        <v>358232.54836637352</v>
      </c>
      <c r="J13" s="346">
        <f t="shared" si="1"/>
        <v>854691.63517599739</v>
      </c>
      <c r="K13" s="346">
        <f t="shared" si="1"/>
        <v>3297051.4077495374</v>
      </c>
      <c r="L13" s="359"/>
      <c r="O13" s="649"/>
    </row>
    <row r="14" spans="1:15">
      <c r="A14" s="78">
        <v>1964</v>
      </c>
      <c r="B14" s="644">
        <v>25129.36026834965</v>
      </c>
      <c r="C14" s="353">
        <f>(B14-0.1*F14)/0.9</f>
        <v>18702.462104800903</v>
      </c>
      <c r="D14" s="73">
        <v>10782.797093621462</v>
      </c>
      <c r="E14" s="215">
        <f>(C14-0.5/0.9*D14)/(0.4/0.9)</f>
        <v>28602.043368775197</v>
      </c>
      <c r="F14" s="74">
        <v>82971.443740288392</v>
      </c>
      <c r="G14" s="73">
        <v>117392.96617239971</v>
      </c>
      <c r="H14" s="346">
        <v>267487.00215838058</v>
      </c>
      <c r="I14" s="73">
        <v>380693.31845836504</v>
      </c>
      <c r="J14" s="346">
        <v>919276.58891028888</v>
      </c>
      <c r="K14" s="346">
        <v>3600162.4237145837</v>
      </c>
      <c r="L14" s="359"/>
      <c r="O14" s="649"/>
    </row>
    <row r="15" spans="1:15">
      <c r="A15" s="78">
        <v>1965</v>
      </c>
      <c r="B15" s="644">
        <f>(B14+B16)/2</f>
        <v>26198.769978463566</v>
      </c>
      <c r="C15" s="353">
        <f>(C14+C16)/2</f>
        <v>19568.00076761586</v>
      </c>
      <c r="D15" s="73">
        <f t="shared" ref="D15:F15" si="2">(D14+D16)/2</f>
        <v>11470.612081241656</v>
      </c>
      <c r="E15" s="215">
        <f t="shared" si="2"/>
        <v>29689.736625583613</v>
      </c>
      <c r="F15" s="74">
        <f t="shared" si="2"/>
        <v>85875.69287609293</v>
      </c>
      <c r="G15" s="73">
        <f t="shared" ref="G15:K15" si="3">(G14+G16)/2</f>
        <v>121349.83476233431</v>
      </c>
      <c r="H15" s="346">
        <f t="shared" si="3"/>
        <v>275400.56390369497</v>
      </c>
      <c r="I15" s="73">
        <f t="shared" si="3"/>
        <v>392551.79661859653</v>
      </c>
      <c r="J15" s="346">
        <f t="shared" si="3"/>
        <v>952648.01179275545</v>
      </c>
      <c r="K15" s="346">
        <f t="shared" si="3"/>
        <v>3714967.9252503896</v>
      </c>
      <c r="L15" s="359"/>
      <c r="O15" s="649"/>
    </row>
    <row r="16" spans="1:15">
      <c r="A16" s="78">
        <v>1966</v>
      </c>
      <c r="B16" s="644">
        <v>27268.179688577482</v>
      </c>
      <c r="C16" s="353">
        <f>(B16-0.1*F16)/0.9</f>
        <v>20433.539430430817</v>
      </c>
      <c r="D16" s="73">
        <v>12158.427068861849</v>
      </c>
      <c r="E16" s="215">
        <f>(C16-0.5/0.9*D16)/(0.4/0.9)</f>
        <v>30777.429882392029</v>
      </c>
      <c r="F16" s="74">
        <v>88779.942011897467</v>
      </c>
      <c r="G16" s="73">
        <v>125306.70335226892</v>
      </c>
      <c r="H16" s="346">
        <v>283314.12564900937</v>
      </c>
      <c r="I16" s="73">
        <v>404410.27477882808</v>
      </c>
      <c r="J16" s="346">
        <v>986019.43467522215</v>
      </c>
      <c r="K16" s="346">
        <v>3829773.4267861955</v>
      </c>
      <c r="L16" s="359"/>
      <c r="O16" s="649"/>
    </row>
    <row r="17" spans="1:15">
      <c r="A17" s="78">
        <v>1967</v>
      </c>
      <c r="B17" s="644">
        <v>27543.167314245344</v>
      </c>
      <c r="C17" s="353">
        <f t="shared" ref="C17:C60" si="4">(B17-0.1*F17)/0.9</f>
        <v>21049.368865832254</v>
      </c>
      <c r="D17" s="73">
        <v>13157.772672647712</v>
      </c>
      <c r="E17" s="215">
        <f t="shared" ref="E17:E60" si="5">(C17-0.5/0.9*D17)/(0.4/0.9)</f>
        <v>30913.864107312929</v>
      </c>
      <c r="F17" s="90">
        <v>85987.353349963159</v>
      </c>
      <c r="G17" s="73">
        <v>120415.68376109653</v>
      </c>
      <c r="H17" s="346">
        <v>268275.72138486558</v>
      </c>
      <c r="I17" s="73">
        <v>377951.95918541547</v>
      </c>
      <c r="J17" s="346">
        <v>872267.55001078197</v>
      </c>
      <c r="K17" s="346">
        <v>3280319.203924669</v>
      </c>
      <c r="L17" s="359"/>
      <c r="O17" s="649"/>
    </row>
    <row r="18" spans="1:15">
      <c r="A18" s="78">
        <v>1968</v>
      </c>
      <c r="B18" s="644">
        <v>27793.832255680751</v>
      </c>
      <c r="C18" s="353">
        <f t="shared" si="4"/>
        <v>21303.709108504117</v>
      </c>
      <c r="D18" s="73">
        <v>13291.084385374903</v>
      </c>
      <c r="E18" s="215">
        <f t="shared" si="5"/>
        <v>31319.490012415634</v>
      </c>
      <c r="F18" s="90">
        <v>86204.940580270457</v>
      </c>
      <c r="G18" s="73">
        <v>120227.55519117233</v>
      </c>
      <c r="H18" s="346">
        <v>267694.43660501752</v>
      </c>
      <c r="I18" s="73">
        <v>377566.92422207783</v>
      </c>
      <c r="J18" s="346">
        <v>889267.00515848154</v>
      </c>
      <c r="K18" s="346">
        <v>3361649.0021266602</v>
      </c>
      <c r="L18" s="359"/>
      <c r="O18" s="649"/>
    </row>
    <row r="19" spans="1:15">
      <c r="A19" s="83">
        <v>1969</v>
      </c>
      <c r="B19" s="645">
        <v>27727.677188739413</v>
      </c>
      <c r="C19" s="354">
        <f t="shared" si="4"/>
        <v>21624.120278473903</v>
      </c>
      <c r="D19" s="79">
        <v>13658.450120961701</v>
      </c>
      <c r="E19" s="216">
        <f t="shared" si="5"/>
        <v>31581.207975364156</v>
      </c>
      <c r="F19" s="91">
        <v>82659.689381128977</v>
      </c>
      <c r="G19" s="79">
        <v>113571.68653654039</v>
      </c>
      <c r="H19" s="347">
        <v>248738.90899666655</v>
      </c>
      <c r="I19" s="79">
        <v>350699.6819074392</v>
      </c>
      <c r="J19" s="347">
        <v>841281.22188574343</v>
      </c>
      <c r="K19" s="347">
        <v>3413921.1330904118</v>
      </c>
      <c r="L19" s="360"/>
      <c r="O19" s="649"/>
    </row>
    <row r="20" spans="1:15">
      <c r="A20" s="78">
        <v>1970</v>
      </c>
      <c r="B20" s="644">
        <v>27896.89749181896</v>
      </c>
      <c r="C20" s="353">
        <f t="shared" si="4"/>
        <v>21793.624561815337</v>
      </c>
      <c r="D20" s="73">
        <v>13943.569764470325</v>
      </c>
      <c r="E20" s="215">
        <f t="shared" si="5"/>
        <v>31606.193058496603</v>
      </c>
      <c r="F20" s="90">
        <v>82826.353861851545</v>
      </c>
      <c r="G20" s="73">
        <v>113274.64516180733</v>
      </c>
      <c r="H20" s="346">
        <v>242316.64779941601</v>
      </c>
      <c r="I20" s="73">
        <v>335313.79584428982</v>
      </c>
      <c r="J20" s="346">
        <v>752244.92644554446</v>
      </c>
      <c r="K20" s="346">
        <v>2728080.5133347693</v>
      </c>
      <c r="L20" s="359"/>
      <c r="O20" s="649"/>
    </row>
    <row r="21" spans="1:15">
      <c r="A21" s="78">
        <v>1971</v>
      </c>
      <c r="B21" s="644">
        <v>28369.177030332263</v>
      </c>
      <c r="C21" s="353">
        <f t="shared" si="4"/>
        <v>22023.747960536693</v>
      </c>
      <c r="D21" s="73">
        <v>13930.265288537645</v>
      </c>
      <c r="E21" s="215">
        <f t="shared" si="5"/>
        <v>32140.601300535502</v>
      </c>
      <c r="F21" s="90">
        <v>85478.038658492354</v>
      </c>
      <c r="G21" s="73">
        <v>117943.15575573534</v>
      </c>
      <c r="H21" s="346">
        <v>255353.96019976892</v>
      </c>
      <c r="I21" s="73">
        <v>355135.04100719769</v>
      </c>
      <c r="J21" s="346">
        <v>803559.15125358675</v>
      </c>
      <c r="K21" s="346">
        <v>2913268.6318120039</v>
      </c>
      <c r="L21" s="359"/>
      <c r="O21" s="649"/>
    </row>
    <row r="22" spans="1:15">
      <c r="A22" s="78">
        <v>1972</v>
      </c>
      <c r="B22" s="644">
        <v>28938.34604744141</v>
      </c>
      <c r="C22" s="353">
        <f t="shared" si="4"/>
        <v>22401.651091936255</v>
      </c>
      <c r="D22" s="73">
        <v>14188.889620415735</v>
      </c>
      <c r="E22" s="215">
        <f t="shared" si="5"/>
        <v>32667.602931336904</v>
      </c>
      <c r="F22" s="90">
        <v>87768.60064698779</v>
      </c>
      <c r="G22" s="73">
        <v>121106.41405652417</v>
      </c>
      <c r="H22" s="346">
        <v>261942.45903185854</v>
      </c>
      <c r="I22" s="73">
        <v>364816.43003183656</v>
      </c>
      <c r="J22" s="346">
        <v>831459.86099460942</v>
      </c>
      <c r="K22" s="346">
        <v>3044996.5092512197</v>
      </c>
      <c r="L22" s="359"/>
      <c r="O22" s="649"/>
    </row>
    <row r="23" spans="1:15">
      <c r="A23" s="78">
        <v>1973</v>
      </c>
      <c r="B23" s="644">
        <v>30077.635309703805</v>
      </c>
      <c r="C23" s="353">
        <f t="shared" si="4"/>
        <v>23073.239064334186</v>
      </c>
      <c r="D23" s="73">
        <v>14766.922269162351</v>
      </c>
      <c r="E23" s="215">
        <f t="shared" si="5"/>
        <v>33456.135058298976</v>
      </c>
      <c r="F23" s="90">
        <v>93117.201518030401</v>
      </c>
      <c r="G23" s="73">
        <v>129529.23866530563</v>
      </c>
      <c r="H23" s="346">
        <v>279124.12152497034</v>
      </c>
      <c r="I23" s="73">
        <v>386288.92337753344</v>
      </c>
      <c r="J23" s="346">
        <v>855281.86818806594</v>
      </c>
      <c r="K23" s="346">
        <v>2928594.6477199225</v>
      </c>
      <c r="L23" s="359"/>
      <c r="O23" s="649"/>
    </row>
    <row r="24" spans="1:15">
      <c r="A24" s="78">
        <v>1974</v>
      </c>
      <c r="B24" s="644">
        <v>29025.202517718586</v>
      </c>
      <c r="C24" s="353">
        <f t="shared" si="4"/>
        <v>22628.967719319109</v>
      </c>
      <c r="D24" s="73">
        <v>14768.0643859958</v>
      </c>
      <c r="E24" s="215">
        <f t="shared" si="5"/>
        <v>32455.096885973242</v>
      </c>
      <c r="F24" s="90">
        <v>86591.315703313885</v>
      </c>
      <c r="G24" s="73">
        <v>118936.47245722337</v>
      </c>
      <c r="H24" s="346">
        <v>252517.9369273051</v>
      </c>
      <c r="I24" s="73">
        <v>348553.84635144158</v>
      </c>
      <c r="J24" s="346">
        <v>757724.26788758882</v>
      </c>
      <c r="K24" s="346">
        <v>2473721.8540463862</v>
      </c>
      <c r="L24" s="359"/>
      <c r="O24" s="649"/>
    </row>
    <row r="25" spans="1:15">
      <c r="A25" s="78">
        <v>1975</v>
      </c>
      <c r="B25" s="644">
        <v>28975.942554171885</v>
      </c>
      <c r="C25" s="353">
        <f t="shared" si="4"/>
        <v>22423.644946785949</v>
      </c>
      <c r="D25" s="73">
        <v>14481.889944964445</v>
      </c>
      <c r="E25" s="215">
        <f t="shared" si="5"/>
        <v>32350.838699062828</v>
      </c>
      <c r="F25" s="90">
        <v>87946.621020645282</v>
      </c>
      <c r="G25" s="73">
        <v>121601.34437132535</v>
      </c>
      <c r="H25" s="346">
        <v>262159.45225007244</v>
      </c>
      <c r="I25" s="73">
        <v>363188.4945610094</v>
      </c>
      <c r="J25" s="346">
        <v>808607.22515526658</v>
      </c>
      <c r="K25" s="346">
        <v>2784178.4672056143</v>
      </c>
      <c r="L25" s="359"/>
      <c r="O25" s="649"/>
    </row>
    <row r="26" spans="1:15">
      <c r="A26" s="78">
        <v>1976</v>
      </c>
      <c r="B26" s="644">
        <v>29439.029323868814</v>
      </c>
      <c r="C26" s="353">
        <f t="shared" si="4"/>
        <v>22875.892091282058</v>
      </c>
      <c r="D26" s="73">
        <v>14924.990154467188</v>
      </c>
      <c r="E26" s="215">
        <f t="shared" si="5"/>
        <v>32814.519512300642</v>
      </c>
      <c r="F26" s="90">
        <v>88507.264417149607</v>
      </c>
      <c r="G26" s="73">
        <v>121780.93731092062</v>
      </c>
      <c r="H26" s="346">
        <v>259626.99430332406</v>
      </c>
      <c r="I26" s="73">
        <v>358241.00840832706</v>
      </c>
      <c r="J26" s="346">
        <v>788693.78695305623</v>
      </c>
      <c r="K26" s="346">
        <v>2725581.0169324819</v>
      </c>
      <c r="L26" s="359"/>
      <c r="O26" s="649"/>
    </row>
    <row r="27" spans="1:15">
      <c r="A27" s="78">
        <v>1977</v>
      </c>
      <c r="B27" s="644">
        <v>29907.922426404235</v>
      </c>
      <c r="C27" s="353">
        <f t="shared" si="4"/>
        <v>23054.398820438084</v>
      </c>
      <c r="D27" s="73">
        <v>15038.261021779668</v>
      </c>
      <c r="E27" s="215">
        <f t="shared" si="5"/>
        <v>33074.571068761099</v>
      </c>
      <c r="F27" s="90">
        <v>91589.634880099577</v>
      </c>
      <c r="G27" s="73">
        <v>127459.52681447135</v>
      </c>
      <c r="H27" s="346">
        <v>276520.42533619318</v>
      </c>
      <c r="I27" s="73">
        <v>384223.96965376497</v>
      </c>
      <c r="J27" s="346">
        <v>864881.41724696429</v>
      </c>
      <c r="K27" s="346">
        <v>3062852.4065804086</v>
      </c>
      <c r="L27" s="359"/>
      <c r="O27" s="649"/>
    </row>
    <row r="28" spans="1:15">
      <c r="A28" s="78">
        <v>1978</v>
      </c>
      <c r="B28" s="644">
        <v>30707.984359010294</v>
      </c>
      <c r="C28" s="353">
        <f t="shared" si="4"/>
        <v>23559.41852180925</v>
      </c>
      <c r="D28" s="73">
        <v>15242.371337275115</v>
      </c>
      <c r="E28" s="215">
        <f t="shared" si="5"/>
        <v>33955.727502476911</v>
      </c>
      <c r="F28" s="90">
        <v>95045.0768938197</v>
      </c>
      <c r="G28" s="73">
        <v>132109.30291699854</v>
      </c>
      <c r="H28" s="346">
        <v>287020.24527635408</v>
      </c>
      <c r="I28" s="73">
        <v>401035.54295652098</v>
      </c>
      <c r="J28" s="346">
        <v>908842.62775921181</v>
      </c>
      <c r="K28" s="346">
        <v>3170546.3956036153</v>
      </c>
      <c r="L28" s="359"/>
      <c r="O28" s="649"/>
    </row>
    <row r="29" spans="1:15">
      <c r="A29" s="83">
        <v>1979</v>
      </c>
      <c r="B29" s="645">
        <v>30460.595272201073</v>
      </c>
      <c r="C29" s="354">
        <f t="shared" si="4"/>
        <v>23339.245826318689</v>
      </c>
      <c r="D29" s="79">
        <v>15250.032743841271</v>
      </c>
      <c r="E29" s="216">
        <f t="shared" si="5"/>
        <v>33450.762179415455</v>
      </c>
      <c r="F29" s="80">
        <v>94552.740285142558</v>
      </c>
      <c r="G29" s="79">
        <v>132874.93119942254</v>
      </c>
      <c r="H29" s="347">
        <v>298482.01191731862</v>
      </c>
      <c r="I29" s="79">
        <v>425963.90001944674</v>
      </c>
      <c r="J29" s="347">
        <v>1024260.9358290226</v>
      </c>
      <c r="K29" s="347">
        <v>3905357.4526748448</v>
      </c>
      <c r="L29" s="360"/>
      <c r="O29" s="649"/>
    </row>
    <row r="30" spans="1:15">
      <c r="A30" s="78">
        <v>1980</v>
      </c>
      <c r="B30" s="644">
        <v>29691.921919206536</v>
      </c>
      <c r="C30" s="353">
        <f t="shared" si="4"/>
        <v>23015.678667210668</v>
      </c>
      <c r="D30" s="73">
        <v>14876.799550769771</v>
      </c>
      <c r="E30" s="215">
        <f t="shared" si="5"/>
        <v>33189.277562761788</v>
      </c>
      <c r="F30" s="74">
        <v>89778.111187169314</v>
      </c>
      <c r="G30" s="73">
        <v>124141.97231499854</v>
      </c>
      <c r="H30" s="346">
        <v>272696.14555482072</v>
      </c>
      <c r="I30" s="73">
        <v>385568.26704071136</v>
      </c>
      <c r="J30" s="346">
        <v>897273.00901087606</v>
      </c>
      <c r="K30" s="346">
        <v>3169516.234794239</v>
      </c>
      <c r="L30" s="359"/>
      <c r="O30" s="649"/>
    </row>
    <row r="31" spans="1:15">
      <c r="A31" s="78">
        <v>1981</v>
      </c>
      <c r="B31" s="644">
        <v>29665.778031767877</v>
      </c>
      <c r="C31" s="353">
        <f t="shared" si="4"/>
        <v>22705.484320141106</v>
      </c>
      <c r="D31" s="73">
        <v>14596.511685364327</v>
      </c>
      <c r="E31" s="215">
        <f t="shared" si="5"/>
        <v>32841.700113612074</v>
      </c>
      <c r="F31" s="74">
        <v>92308.421436408811</v>
      </c>
      <c r="G31" s="73">
        <v>129248.89300382385</v>
      </c>
      <c r="H31" s="346">
        <v>294981.42159212462</v>
      </c>
      <c r="I31" s="73">
        <v>425356.88768806844</v>
      </c>
      <c r="J31" s="346">
        <v>1030406.0363807273</v>
      </c>
      <c r="K31" s="346">
        <v>3783543.6595282634</v>
      </c>
      <c r="L31" s="359"/>
      <c r="O31" s="649"/>
    </row>
    <row r="32" spans="1:15">
      <c r="A32" s="78">
        <v>1982</v>
      </c>
      <c r="B32" s="644">
        <v>28903.804323314784</v>
      </c>
      <c r="C32" s="353">
        <f t="shared" si="4"/>
        <v>22031.286797289737</v>
      </c>
      <c r="D32" s="73">
        <v>13833.840122117705</v>
      </c>
      <c r="E32" s="215">
        <f t="shared" si="5"/>
        <v>32278.095141254777</v>
      </c>
      <c r="F32" s="74">
        <v>90756.462057540179</v>
      </c>
      <c r="G32" s="73">
        <v>126893.89827152413</v>
      </c>
      <c r="H32" s="346">
        <v>292044.28158749209</v>
      </c>
      <c r="I32" s="73">
        <v>425339.49303550436</v>
      </c>
      <c r="J32" s="346">
        <v>1053899.8142792736</v>
      </c>
      <c r="K32" s="346">
        <v>3922410.9865484363</v>
      </c>
      <c r="L32" s="359"/>
      <c r="O32" s="649"/>
    </row>
    <row r="33" spans="1:15">
      <c r="A33" s="78">
        <v>1983</v>
      </c>
      <c r="B33" s="644">
        <v>29397.059555928994</v>
      </c>
      <c r="C33" s="353">
        <f t="shared" si="4"/>
        <v>22153.031257761326</v>
      </c>
      <c r="D33" s="73">
        <v>13590.86656432836</v>
      </c>
      <c r="E33" s="215">
        <f t="shared" si="5"/>
        <v>32855.737124552528</v>
      </c>
      <c r="F33" s="74">
        <v>94593.314239437997</v>
      </c>
      <c r="G33" s="73">
        <v>132488.24731234962</v>
      </c>
      <c r="H33" s="346">
        <v>305532.55894789891</v>
      </c>
      <c r="I33" s="73">
        <v>442713.01656707242</v>
      </c>
      <c r="J33" s="346">
        <v>1080819.9646718302</v>
      </c>
      <c r="K33" s="346">
        <v>3956262.3952301485</v>
      </c>
      <c r="L33" s="359"/>
      <c r="O33" s="649"/>
    </row>
    <row r="34" spans="1:15">
      <c r="A34" s="78">
        <v>1984</v>
      </c>
      <c r="B34" s="644">
        <v>31173.428529991255</v>
      </c>
      <c r="C34" s="353">
        <f t="shared" si="4"/>
        <v>22962.868783580445</v>
      </c>
      <c r="D34" s="73">
        <v>13902.325587958549</v>
      </c>
      <c r="E34" s="215">
        <f t="shared" si="5"/>
        <v>34288.547778107815</v>
      </c>
      <c r="F34" s="74">
        <v>105068.46624768856</v>
      </c>
      <c r="G34" s="73">
        <v>149774.50915339924</v>
      </c>
      <c r="H34" s="346">
        <v>358513.40293634898</v>
      </c>
      <c r="I34" s="73">
        <v>527731.63338043774</v>
      </c>
      <c r="J34" s="346">
        <v>1340135.4349200567</v>
      </c>
      <c r="K34" s="346">
        <v>5011509.7815803727</v>
      </c>
      <c r="L34" s="359"/>
      <c r="O34" s="649"/>
    </row>
    <row r="35" spans="1:15">
      <c r="A35" s="78">
        <v>1985</v>
      </c>
      <c r="B35" s="644">
        <v>31320.486353679771</v>
      </c>
      <c r="C35" s="353">
        <f t="shared" si="4"/>
        <v>23149.242634937666</v>
      </c>
      <c r="D35" s="73">
        <v>14032.31796213043</v>
      </c>
      <c r="E35" s="215">
        <f t="shared" si="5"/>
        <v>34545.398475946713</v>
      </c>
      <c r="F35" s="74">
        <v>104861.67982235871</v>
      </c>
      <c r="G35" s="73">
        <v>149127.96339921787</v>
      </c>
      <c r="H35" s="346">
        <v>357734.78038149013</v>
      </c>
      <c r="I35" s="73">
        <v>528176.60581664741</v>
      </c>
      <c r="J35" s="346">
        <v>1320890.3825763385</v>
      </c>
      <c r="K35" s="346">
        <v>5087079.1301456382</v>
      </c>
      <c r="L35" s="359"/>
      <c r="O35" s="649"/>
    </row>
    <row r="36" spans="1:15">
      <c r="A36" s="78">
        <v>1986</v>
      </c>
      <c r="B36" s="644">
        <v>31621.541027403091</v>
      </c>
      <c r="C36" s="353">
        <f t="shared" si="4"/>
        <v>23650.389956331495</v>
      </c>
      <c r="D36" s="73">
        <v>14109.49978623286</v>
      </c>
      <c r="E36" s="215">
        <f t="shared" si="5"/>
        <v>35576.502668954781</v>
      </c>
      <c r="F36" s="74">
        <v>103361.90066704743</v>
      </c>
      <c r="G36" s="73">
        <v>144739.23501094774</v>
      </c>
      <c r="H36" s="346">
        <v>330213.66704135499</v>
      </c>
      <c r="I36" s="73">
        <v>474740.22857562074</v>
      </c>
      <c r="J36" s="346">
        <v>1101390.143784153</v>
      </c>
      <c r="K36" s="346">
        <v>3825758.2591561005</v>
      </c>
      <c r="L36" s="359"/>
      <c r="O36" s="649"/>
    </row>
    <row r="37" spans="1:15">
      <c r="A37" s="78">
        <v>1987</v>
      </c>
      <c r="B37" s="644">
        <v>32465.521734423473</v>
      </c>
      <c r="C37" s="353">
        <f t="shared" si="4"/>
        <v>24017.175101736946</v>
      </c>
      <c r="D37" s="73">
        <v>14243.8741787584</v>
      </c>
      <c r="E37" s="215">
        <f t="shared" si="5"/>
        <v>36233.801255460123</v>
      </c>
      <c r="F37" s="74">
        <v>108500.6414286022</v>
      </c>
      <c r="G37" s="73">
        <v>154777.3044830985</v>
      </c>
      <c r="H37" s="346">
        <v>369327.40137102507</v>
      </c>
      <c r="I37" s="73">
        <v>537313.12211252586</v>
      </c>
      <c r="J37" s="346">
        <v>1300742.5841003102</v>
      </c>
      <c r="K37" s="346">
        <v>4697876.8988796966</v>
      </c>
      <c r="L37" s="359"/>
      <c r="O37" s="649"/>
    </row>
    <row r="38" spans="1:15">
      <c r="A38" s="78">
        <v>1988</v>
      </c>
      <c r="B38" s="644">
        <v>34077.867617747688</v>
      </c>
      <c r="C38" s="353">
        <f t="shared" si="4"/>
        <v>24631.993854002609</v>
      </c>
      <c r="D38" s="73">
        <v>14551.644429512548</v>
      </c>
      <c r="E38" s="215">
        <f t="shared" si="5"/>
        <v>37232.430634615186</v>
      </c>
      <c r="F38" s="74">
        <v>119090.73149145341</v>
      </c>
      <c r="G38" s="73">
        <v>173613.43648009104</v>
      </c>
      <c r="H38" s="346">
        <v>441908.15901221556</v>
      </c>
      <c r="I38" s="73">
        <v>666144.97548631218</v>
      </c>
      <c r="J38" s="346">
        <v>1725075.7894331871</v>
      </c>
      <c r="K38" s="346">
        <v>6662584.1659720838</v>
      </c>
      <c r="L38" s="359"/>
      <c r="O38" s="649"/>
    </row>
    <row r="39" spans="1:15">
      <c r="A39" s="83">
        <v>1989</v>
      </c>
      <c r="B39" s="645">
        <v>34245.28024156102</v>
      </c>
      <c r="C39" s="354">
        <f t="shared" si="4"/>
        <v>24903.513741224167</v>
      </c>
      <c r="D39" s="79">
        <v>14743.921814430003</v>
      </c>
      <c r="E39" s="216">
        <f t="shared" si="5"/>
        <v>37603.003649716869</v>
      </c>
      <c r="F39" s="80">
        <v>118321.1787445927</v>
      </c>
      <c r="G39" s="79">
        <v>171448.69595833035</v>
      </c>
      <c r="H39" s="347">
        <v>428642.42561941798</v>
      </c>
      <c r="I39" s="79">
        <v>638806.21064554073</v>
      </c>
      <c r="J39" s="347">
        <v>1592869.7827493651</v>
      </c>
      <c r="K39" s="347">
        <v>5972973.190784323</v>
      </c>
      <c r="L39" s="360"/>
      <c r="O39" s="649"/>
    </row>
    <row r="40" spans="1:15">
      <c r="A40" s="78">
        <v>1990</v>
      </c>
      <c r="B40" s="644">
        <v>34517.172699738796</v>
      </c>
      <c r="C40" s="353">
        <f t="shared" si="4"/>
        <v>25114.183941891031</v>
      </c>
      <c r="D40" s="73">
        <v>14813.125401522702</v>
      </c>
      <c r="E40" s="215">
        <f t="shared" si="5"/>
        <v>37990.507117351437</v>
      </c>
      <c r="F40" s="74">
        <v>119144.07152036864</v>
      </c>
      <c r="G40" s="73">
        <v>172352.23687691073</v>
      </c>
      <c r="H40" s="346">
        <v>432487.2923913399</v>
      </c>
      <c r="I40" s="73">
        <v>645215.82665693085</v>
      </c>
      <c r="J40" s="346">
        <v>1603864.3285239425</v>
      </c>
      <c r="K40" s="346">
        <v>6043183.2125157472</v>
      </c>
      <c r="L40" s="359"/>
      <c r="O40" s="649"/>
    </row>
    <row r="41" spans="1:15">
      <c r="A41" s="78">
        <v>1991</v>
      </c>
      <c r="B41" s="644">
        <v>34271.878342962758</v>
      </c>
      <c r="C41" s="353">
        <f t="shared" si="4"/>
        <v>24985.314445886157</v>
      </c>
      <c r="D41" s="73">
        <v>14642.874587318591</v>
      </c>
      <c r="E41" s="215">
        <f t="shared" si="5"/>
        <v>37913.364269095611</v>
      </c>
      <c r="F41" s="74">
        <v>117850.95341665215</v>
      </c>
      <c r="G41" s="73">
        <v>169463.19401947406</v>
      </c>
      <c r="H41" s="346">
        <v>410758.02608114068</v>
      </c>
      <c r="I41" s="73">
        <v>603383.22539044544</v>
      </c>
      <c r="J41" s="346">
        <v>1489758.0620587559</v>
      </c>
      <c r="K41" s="346">
        <v>5693202.5022099279</v>
      </c>
      <c r="L41" s="359"/>
      <c r="O41" s="649"/>
    </row>
    <row r="42" spans="1:15">
      <c r="A42" s="78">
        <v>1992</v>
      </c>
      <c r="B42" s="644">
        <v>35281.523395236545</v>
      </c>
      <c r="C42" s="353">
        <f t="shared" si="4"/>
        <v>25339.976896962566</v>
      </c>
      <c r="D42" s="73">
        <v>14603.422411071137</v>
      </c>
      <c r="E42" s="215">
        <f t="shared" si="5"/>
        <v>38760.67000432685</v>
      </c>
      <c r="F42" s="74">
        <v>124755.44187970234</v>
      </c>
      <c r="G42" s="73">
        <v>181408.15074383683</v>
      </c>
      <c r="H42" s="346">
        <v>453928.66635935084</v>
      </c>
      <c r="I42" s="73">
        <v>675557.19184006448</v>
      </c>
      <c r="J42" s="346">
        <v>1715741.2712142784</v>
      </c>
      <c r="K42" s="346">
        <v>6902286.1434064265</v>
      </c>
      <c r="L42" s="359"/>
      <c r="O42" s="649"/>
    </row>
    <row r="43" spans="1:15">
      <c r="A43" s="78">
        <v>1993</v>
      </c>
      <c r="B43" s="644">
        <v>35255.138621182035</v>
      </c>
      <c r="C43" s="353">
        <f t="shared" si="4"/>
        <v>25482.814722768533</v>
      </c>
      <c r="D43" s="73">
        <v>14734.488545260981</v>
      </c>
      <c r="E43" s="215">
        <f t="shared" si="5"/>
        <v>38918.222444652973</v>
      </c>
      <c r="F43" s="74">
        <v>123206.05370690355</v>
      </c>
      <c r="G43" s="73">
        <v>177677.59781204624</v>
      </c>
      <c r="H43" s="346">
        <v>432919.04190956708</v>
      </c>
      <c r="I43" s="73">
        <v>638935.7897996821</v>
      </c>
      <c r="J43" s="346">
        <v>1607764.2535809451</v>
      </c>
      <c r="K43" s="346">
        <v>6573019.37435677</v>
      </c>
      <c r="L43" s="359"/>
      <c r="O43" s="649"/>
    </row>
    <row r="44" spans="1:15">
      <c r="A44" s="78">
        <v>1994</v>
      </c>
      <c r="B44" s="644">
        <v>35817.711364273724</v>
      </c>
      <c r="C44" s="353">
        <f t="shared" si="4"/>
        <v>25847.929644825919</v>
      </c>
      <c r="D44" s="73">
        <v>14917.491383799854</v>
      </c>
      <c r="E44" s="215">
        <f t="shared" si="5"/>
        <v>39510.977471108497</v>
      </c>
      <c r="F44" s="74">
        <v>125545.74683930395</v>
      </c>
      <c r="G44" s="73">
        <v>180594.02619650765</v>
      </c>
      <c r="H44" s="346">
        <v>439316.90141982358</v>
      </c>
      <c r="I44" s="73">
        <v>647585.93509612069</v>
      </c>
      <c r="J44" s="346">
        <v>1636304.4638814547</v>
      </c>
      <c r="K44" s="346">
        <v>6646383.4081214564</v>
      </c>
      <c r="L44" s="359"/>
      <c r="O44" s="649"/>
    </row>
    <row r="45" spans="1:15">
      <c r="A45" s="78">
        <v>1995</v>
      </c>
      <c r="B45" s="644">
        <v>36305.120165867796</v>
      </c>
      <c r="C45" s="353">
        <f t="shared" si="4"/>
        <v>25959.045398564031</v>
      </c>
      <c r="D45" s="73">
        <v>14873.745528224441</v>
      </c>
      <c r="E45" s="215">
        <f t="shared" si="5"/>
        <v>39815.67023648852</v>
      </c>
      <c r="F45" s="74">
        <v>129419.79307160164</v>
      </c>
      <c r="G45" s="73">
        <v>187316.29102312241</v>
      </c>
      <c r="H45" s="346">
        <v>461039.03939914377</v>
      </c>
      <c r="I45" s="73">
        <v>684037.7356337182</v>
      </c>
      <c r="J45" s="346">
        <v>1747111.8378602131</v>
      </c>
      <c r="K45" s="346">
        <v>7037161.1940757474</v>
      </c>
      <c r="L45" s="359"/>
      <c r="O45" s="649"/>
    </row>
    <row r="46" spans="1:15">
      <c r="A46" s="78">
        <v>1996</v>
      </c>
      <c r="B46" s="644">
        <v>36930.215576346447</v>
      </c>
      <c r="C46" s="353">
        <f t="shared" si="4"/>
        <v>26160.417880850146</v>
      </c>
      <c r="D46" s="73">
        <v>14936.689039471545</v>
      </c>
      <c r="E46" s="215">
        <f t="shared" si="5"/>
        <v>40190.078932573393</v>
      </c>
      <c r="F46" s="74">
        <v>133858.39483581315</v>
      </c>
      <c r="G46" s="73">
        <v>194827.55626949036</v>
      </c>
      <c r="H46" s="346">
        <v>486300.48253396538</v>
      </c>
      <c r="I46" s="73">
        <v>724485.53455095133</v>
      </c>
      <c r="J46" s="346">
        <v>1884705.4203103895</v>
      </c>
      <c r="K46" s="346">
        <v>7735308.2750867335</v>
      </c>
      <c r="L46" s="359"/>
      <c r="O46" s="649"/>
    </row>
    <row r="47" spans="1:15">
      <c r="A47" s="78">
        <v>1997</v>
      </c>
      <c r="B47" s="644">
        <v>37730.398648498485</v>
      </c>
      <c r="C47" s="353">
        <f t="shared" si="4"/>
        <v>26543.178444995621</v>
      </c>
      <c r="D47" s="73">
        <v>15077.434086020607</v>
      </c>
      <c r="E47" s="215">
        <f t="shared" si="5"/>
        <v>40875.358893714387</v>
      </c>
      <c r="F47" s="74">
        <v>138415.38048002424</v>
      </c>
      <c r="G47" s="73">
        <v>202519.15865564154</v>
      </c>
      <c r="H47" s="346">
        <v>514057.83550753701</v>
      </c>
      <c r="I47" s="73">
        <v>772894.12361827318</v>
      </c>
      <c r="J47" s="346">
        <v>2036605.7372413524</v>
      </c>
      <c r="K47" s="346">
        <v>8327913.7639861275</v>
      </c>
      <c r="L47" s="359"/>
      <c r="O47" s="649"/>
    </row>
    <row r="48" spans="1:15">
      <c r="A48" s="78">
        <v>1998</v>
      </c>
      <c r="B48" s="644">
        <v>38991.102062408041</v>
      </c>
      <c r="C48" s="353">
        <f t="shared" si="4"/>
        <v>27406.983949364825</v>
      </c>
      <c r="D48" s="73">
        <v>15481.820033457101</v>
      </c>
      <c r="E48" s="215">
        <f t="shared" si="5"/>
        <v>42313.438844249482</v>
      </c>
      <c r="F48" s="74">
        <v>143248.16507979698</v>
      </c>
      <c r="G48" s="73">
        <v>209582.59569583714</v>
      </c>
      <c r="H48" s="346">
        <v>528706.57973163796</v>
      </c>
      <c r="I48" s="73">
        <v>790324.30244944675</v>
      </c>
      <c r="J48" s="346">
        <v>2067288.7385077002</v>
      </c>
      <c r="K48" s="346">
        <v>8367789.1718363324</v>
      </c>
      <c r="L48" s="359"/>
      <c r="O48" s="649"/>
    </row>
    <row r="49" spans="1:15">
      <c r="A49" s="83">
        <v>1999</v>
      </c>
      <c r="B49" s="645">
        <v>40026.247824171413</v>
      </c>
      <c r="C49" s="354">
        <f t="shared" si="4"/>
        <v>27927.526139150334</v>
      </c>
      <c r="D49" s="79">
        <v>15666.548211763911</v>
      </c>
      <c r="E49" s="216">
        <f t="shared" si="5"/>
        <v>43253.748548383359</v>
      </c>
      <c r="F49" s="80">
        <v>148914.74298936111</v>
      </c>
      <c r="G49" s="79">
        <v>218812.7943241527</v>
      </c>
      <c r="H49" s="347">
        <v>562068.29829194024</v>
      </c>
      <c r="I49" s="79">
        <v>847740.28016125981</v>
      </c>
      <c r="J49" s="347">
        <v>2257318.4271254102</v>
      </c>
      <c r="K49" s="347">
        <v>9386289.1255932841</v>
      </c>
      <c r="L49" s="360"/>
      <c r="O49" s="649"/>
    </row>
    <row r="50" spans="1:15">
      <c r="A50" s="88">
        <v>2000</v>
      </c>
      <c r="B50" s="646">
        <v>41123.033456253004</v>
      </c>
      <c r="C50" s="356">
        <f t="shared" si="4"/>
        <v>28471.777508369782</v>
      </c>
      <c r="D50" s="85">
        <v>15805.700819943013</v>
      </c>
      <c r="E50" s="218">
        <f t="shared" si="5"/>
        <v>44304.373368903238</v>
      </c>
      <c r="F50" s="86">
        <v>154984.336987202</v>
      </c>
      <c r="G50" s="85">
        <v>228569.63161153297</v>
      </c>
      <c r="H50" s="348">
        <v>594076.48611946113</v>
      </c>
      <c r="I50" s="85">
        <v>902966.60398168</v>
      </c>
      <c r="J50" s="348">
        <v>2426037.7778343013</v>
      </c>
      <c r="K50" s="348">
        <v>10081144.16912082</v>
      </c>
      <c r="L50" s="361"/>
      <c r="O50" s="649"/>
    </row>
    <row r="51" spans="1:15">
      <c r="A51" s="78">
        <v>2001</v>
      </c>
      <c r="B51" s="644">
        <v>41888.540119420606</v>
      </c>
      <c r="C51" s="353">
        <f t="shared" si="4"/>
        <v>29038.165944926564</v>
      </c>
      <c r="D51" s="73">
        <v>16148.916656845118</v>
      </c>
      <c r="E51" s="215">
        <f t="shared" si="5"/>
        <v>45149.727555028367</v>
      </c>
      <c r="F51" s="74">
        <v>157541.90768986696</v>
      </c>
      <c r="G51" s="73">
        <v>232271.0190697783</v>
      </c>
      <c r="H51" s="346">
        <v>604933.92619572871</v>
      </c>
      <c r="I51" s="73">
        <v>921342.75453840045</v>
      </c>
      <c r="J51" s="346">
        <v>2492122.826665584</v>
      </c>
      <c r="K51" s="346">
        <v>10355250.549456233</v>
      </c>
      <c r="L51" s="359"/>
      <c r="O51" s="649"/>
    </row>
    <row r="52" spans="1:15">
      <c r="A52" s="78">
        <v>2002</v>
      </c>
      <c r="B52" s="644">
        <v>43057.144073633142</v>
      </c>
      <c r="C52" s="353">
        <f t="shared" si="4"/>
        <v>29646.264020039653</v>
      </c>
      <c r="D52" s="73">
        <v>16422.929903356999</v>
      </c>
      <c r="E52" s="215">
        <f t="shared" si="5"/>
        <v>46175.431665892967</v>
      </c>
      <c r="F52" s="74">
        <v>163755.06455597453</v>
      </c>
      <c r="G52" s="73">
        <v>242527.95296247239</v>
      </c>
      <c r="H52" s="346">
        <v>636411.58128006768</v>
      </c>
      <c r="I52" s="73">
        <v>969801.59991386044</v>
      </c>
      <c r="J52" s="346">
        <v>2632913.4666493307</v>
      </c>
      <c r="K52" s="346">
        <v>11107762.671044078</v>
      </c>
      <c r="L52" s="359"/>
      <c r="O52" s="649"/>
    </row>
    <row r="53" spans="1:15">
      <c r="A53" s="78">
        <v>2003</v>
      </c>
      <c r="B53" s="644">
        <v>43619.320067599852</v>
      </c>
      <c r="C53" s="353">
        <f t="shared" si="4"/>
        <v>29866.29659983682</v>
      </c>
      <c r="D53" s="73">
        <v>16374.280211760706</v>
      </c>
      <c r="E53" s="215">
        <f t="shared" si="5"/>
        <v>46731.317084931958</v>
      </c>
      <c r="F53" s="74">
        <v>167396.53127746715</v>
      </c>
      <c r="G53" s="73">
        <v>248152.93069520019</v>
      </c>
      <c r="H53" s="346">
        <v>658087.47864141816</v>
      </c>
      <c r="I53" s="73">
        <v>1009102.8354596263</v>
      </c>
      <c r="J53" s="346">
        <v>2773635.0563625433</v>
      </c>
      <c r="K53" s="346">
        <v>11961361.923566217</v>
      </c>
      <c r="L53" s="359"/>
      <c r="O53" s="649"/>
    </row>
    <row r="54" spans="1:15">
      <c r="A54" s="78">
        <v>2004</v>
      </c>
      <c r="B54" s="644">
        <v>44587.196386734133</v>
      </c>
      <c r="C54" s="353">
        <f t="shared" si="4"/>
        <v>30194.962370183279</v>
      </c>
      <c r="D54" s="73">
        <v>16464.015845788424</v>
      </c>
      <c r="E54" s="215">
        <f t="shared" si="5"/>
        <v>47358.645525676839</v>
      </c>
      <c r="F54" s="74">
        <v>174117.30253569179</v>
      </c>
      <c r="G54" s="73">
        <v>260185.05417174107</v>
      </c>
      <c r="H54" s="346">
        <v>705456.25786541193</v>
      </c>
      <c r="I54" s="73">
        <v>1094987.9011676474</v>
      </c>
      <c r="J54" s="346">
        <v>3079012.5897385417</v>
      </c>
      <c r="K54" s="346">
        <v>13537139.806257453</v>
      </c>
      <c r="L54" s="359"/>
      <c r="O54" s="649"/>
    </row>
    <row r="55" spans="1:15">
      <c r="A55" s="78">
        <v>2005</v>
      </c>
      <c r="B55" s="644">
        <v>44518.30896787969</v>
      </c>
      <c r="C55" s="353">
        <f t="shared" si="4"/>
        <v>29920.062508178471</v>
      </c>
      <c r="D55" s="73">
        <v>16375.457149207679</v>
      </c>
      <c r="E55" s="215">
        <f t="shared" si="5"/>
        <v>46850.81920689196</v>
      </c>
      <c r="F55" s="74">
        <v>175902.52710519062</v>
      </c>
      <c r="G55" s="73">
        <v>264358.81140298507</v>
      </c>
      <c r="H55" s="346">
        <v>727847.44813410228</v>
      </c>
      <c r="I55" s="73">
        <v>1139568.1008796589</v>
      </c>
      <c r="J55" s="346">
        <v>3280381.0716691413</v>
      </c>
      <c r="K55" s="346">
        <v>14540544.462269919</v>
      </c>
      <c r="L55" s="359"/>
      <c r="O55" s="649"/>
    </row>
    <row r="56" spans="1:15">
      <c r="A56" s="78">
        <v>2006</v>
      </c>
      <c r="B56" s="644">
        <v>44778.210584378146</v>
      </c>
      <c r="C56" s="353">
        <f t="shared" si="4"/>
        <v>29738.283420106673</v>
      </c>
      <c r="D56" s="73">
        <v>16235.385086048089</v>
      </c>
      <c r="E56" s="215">
        <f t="shared" si="5"/>
        <v>46616.906337679895</v>
      </c>
      <c r="F56" s="74">
        <v>180137.5550628214</v>
      </c>
      <c r="G56" s="73">
        <v>272121.55480835499</v>
      </c>
      <c r="H56" s="346">
        <v>757017.84831416002</v>
      </c>
      <c r="I56" s="73">
        <v>1189071.2551304139</v>
      </c>
      <c r="J56" s="346">
        <v>3424208.3328182152</v>
      </c>
      <c r="K56" s="346">
        <v>15151785.400858823</v>
      </c>
      <c r="L56" s="359"/>
      <c r="O56" s="649"/>
    </row>
    <row r="57" spans="1:15">
      <c r="A57" s="78">
        <v>2007</v>
      </c>
      <c r="B57" s="644">
        <v>44136.743667435156</v>
      </c>
      <c r="C57" s="353">
        <f t="shared" si="4"/>
        <v>29586.709707729999</v>
      </c>
      <c r="D57" s="73">
        <v>16246.94390556794</v>
      </c>
      <c r="E57" s="215">
        <f t="shared" si="5"/>
        <v>46261.416960432573</v>
      </c>
      <c r="F57" s="74">
        <v>175087.04930478157</v>
      </c>
      <c r="G57" s="73">
        <v>262846.79715733777</v>
      </c>
      <c r="H57" s="346">
        <v>721343.87020525674</v>
      </c>
      <c r="I57" s="73">
        <v>1128308.1292439345</v>
      </c>
      <c r="J57" s="346">
        <v>3252361.7046505269</v>
      </c>
      <c r="K57" s="346">
        <v>14887078.519798148</v>
      </c>
      <c r="L57" s="359"/>
      <c r="O57" s="649"/>
    </row>
    <row r="58" spans="1:15">
      <c r="A58" s="78">
        <v>2008</v>
      </c>
      <c r="B58" s="644">
        <v>44864.308283299906</v>
      </c>
      <c r="C58" s="353">
        <f t="shared" si="4"/>
        <v>30236.996922745202</v>
      </c>
      <c r="D58" s="73">
        <v>17050.862463537822</v>
      </c>
      <c r="E58" s="215">
        <f t="shared" si="5"/>
        <v>46719.664996754429</v>
      </c>
      <c r="F58" s="74">
        <v>176510.11052829222</v>
      </c>
      <c r="G58" s="73">
        <v>265838.17752655875</v>
      </c>
      <c r="H58" s="346">
        <v>739551.31494788127</v>
      </c>
      <c r="I58" s="73">
        <v>1164232.2319127361</v>
      </c>
      <c r="J58" s="346">
        <v>3407980.2546403534</v>
      </c>
      <c r="K58" s="346">
        <v>16036066.813839633</v>
      </c>
      <c r="L58" s="359"/>
      <c r="O58" s="649"/>
    </row>
    <row r="59" spans="1:15">
      <c r="A59" s="83">
        <v>2009</v>
      </c>
      <c r="B59" s="647">
        <v>45123.762765898435</v>
      </c>
      <c r="C59" s="354">
        <f t="shared" si="4"/>
        <v>30344.673736189234</v>
      </c>
      <c r="D59" s="79">
        <v>16511.693450312494</v>
      </c>
      <c r="E59" s="216">
        <f t="shared" si="5"/>
        <v>47635.899093535147</v>
      </c>
      <c r="F59" s="80">
        <v>178135.56403328123</v>
      </c>
      <c r="G59" s="81">
        <v>267313.85036124999</v>
      </c>
      <c r="H59" s="349">
        <v>740542.12643812504</v>
      </c>
      <c r="I59" s="79">
        <v>1169284.2286950001</v>
      </c>
      <c r="J59" s="347">
        <v>3484482.7371199997</v>
      </c>
      <c r="K59" s="347">
        <v>17407325.43462</v>
      </c>
      <c r="L59" s="360"/>
      <c r="O59" s="649"/>
    </row>
    <row r="60" spans="1:15">
      <c r="A60" s="78">
        <v>2010</v>
      </c>
      <c r="B60" s="648">
        <v>45983.317042777933</v>
      </c>
      <c r="C60" s="353">
        <f t="shared" si="4"/>
        <v>30560.33699984942</v>
      </c>
      <c r="D60" s="73">
        <v>17033.339273081714</v>
      </c>
      <c r="E60" s="215">
        <f t="shared" si="5"/>
        <v>47469.084158309051</v>
      </c>
      <c r="F60" s="74">
        <v>184790.13742913454</v>
      </c>
      <c r="G60" s="75">
        <v>280227.27447256917</v>
      </c>
      <c r="H60" s="350">
        <v>796981.94531365333</v>
      </c>
      <c r="I60" s="73">
        <v>1273836.4730046948</v>
      </c>
      <c r="J60" s="346">
        <v>3911945.8957908875</v>
      </c>
      <c r="K60" s="346">
        <v>19938701.496953767</v>
      </c>
      <c r="L60" s="359"/>
      <c r="O60" s="649"/>
    </row>
    <row r="61" spans="1:15">
      <c r="A61" s="78">
        <v>2011</v>
      </c>
      <c r="B61" s="648">
        <v>46532.366780497039</v>
      </c>
      <c r="C61" s="353">
        <f t="shared" ref="C61:C64" si="6">(B61-0.1*F61)/0.9</f>
        <v>30817.581473258491</v>
      </c>
      <c r="D61" s="73">
        <v>16990.93323826688</v>
      </c>
      <c r="E61" s="215">
        <f t="shared" ref="E61:E64" si="7">(C61-0.5/0.9*D61)/(0.4/0.9)</f>
        <v>48100.891766998007</v>
      </c>
      <c r="F61" s="74">
        <v>187965.43454564395</v>
      </c>
      <c r="G61" s="75">
        <v>284625.79841284273</v>
      </c>
      <c r="H61" s="350">
        <v>800589.58274244214</v>
      </c>
      <c r="I61" s="73">
        <v>1270003.7286833562</v>
      </c>
      <c r="J61" s="346">
        <v>3804021.9174333806</v>
      </c>
      <c r="K61" s="346">
        <v>18247643.400662828</v>
      </c>
      <c r="L61" s="359"/>
      <c r="O61" s="649"/>
    </row>
    <row r="62" spans="1:15">
      <c r="A62" s="78">
        <v>2012</v>
      </c>
      <c r="B62" s="648">
        <v>47260.759802813656</v>
      </c>
      <c r="C62" s="353">
        <f t="shared" si="6"/>
        <v>30673.281023248855</v>
      </c>
      <c r="D62" s="73">
        <v>16593.471689714032</v>
      </c>
      <c r="E62" s="215">
        <f t="shared" si="7"/>
        <v>48273.042690167378</v>
      </c>
      <c r="F62" s="74">
        <v>196548.06881889686</v>
      </c>
      <c r="G62" s="75">
        <v>299813.24433225556</v>
      </c>
      <c r="H62" s="350">
        <v>856227.45860750275</v>
      </c>
      <c r="I62" s="73">
        <v>1365751.7223762455</v>
      </c>
      <c r="J62" s="346">
        <v>4131534.0962736588</v>
      </c>
      <c r="K62" s="346">
        <v>20101700.291659575</v>
      </c>
      <c r="L62" s="359"/>
      <c r="O62" s="649"/>
    </row>
    <row r="63" spans="1:15">
      <c r="A63" s="78">
        <v>2013</v>
      </c>
      <c r="B63" s="648">
        <v>45678.740603887098</v>
      </c>
      <c r="C63" s="353">
        <f t="shared" si="6"/>
        <v>30185.387256456699</v>
      </c>
      <c r="D63" s="73">
        <v>16348.258062875029</v>
      </c>
      <c r="E63" s="215">
        <f t="shared" si="7"/>
        <v>47481.798748433779</v>
      </c>
      <c r="F63" s="74">
        <v>185118.9207307607</v>
      </c>
      <c r="G63" s="75">
        <v>278528.36240348383</v>
      </c>
      <c r="H63" s="350">
        <v>761501.42505174654</v>
      </c>
      <c r="I63" s="73">
        <v>1190683.6911542397</v>
      </c>
      <c r="J63" s="346">
        <v>3474292.4544048556</v>
      </c>
      <c r="K63" s="346">
        <v>16566437.951141912</v>
      </c>
      <c r="L63" s="359"/>
      <c r="O63" s="649"/>
    </row>
    <row r="64" spans="1:15">
      <c r="A64" s="78">
        <v>2014</v>
      </c>
      <c r="B64" s="648">
        <v>46457.26953125</v>
      </c>
      <c r="C64" s="353">
        <f t="shared" si="6"/>
        <v>30474.822048611109</v>
      </c>
      <c r="D64" s="73">
        <v>16556.6015625</v>
      </c>
      <c r="E64" s="215">
        <f t="shared" si="7"/>
        <v>47872.597656249993</v>
      </c>
      <c r="F64" s="74">
        <v>190299.296875</v>
      </c>
      <c r="G64" s="75">
        <v>287453.78125</v>
      </c>
      <c r="H64" s="350">
        <v>792833.25</v>
      </c>
      <c r="I64" s="73">
        <v>1243733.125</v>
      </c>
      <c r="J64" s="346">
        <v>3651448.75</v>
      </c>
      <c r="K64" s="346">
        <v>17286692</v>
      </c>
      <c r="L64" s="359">
        <f>K64*'TC3'!L111/'TC3'!K111</f>
        <v>75376294.249671727</v>
      </c>
      <c r="O64" s="649"/>
    </row>
    <row r="65" spans="1:12">
      <c r="A65" s="78">
        <v>2015</v>
      </c>
      <c r="B65" s="77"/>
      <c r="C65" s="337"/>
      <c r="D65" s="73"/>
      <c r="E65" s="215"/>
      <c r="F65" s="74"/>
      <c r="G65" s="75"/>
      <c r="H65" s="72"/>
      <c r="I65" s="73"/>
      <c r="J65" s="74"/>
      <c r="K65" s="74"/>
      <c r="L65" s="359"/>
    </row>
    <row r="66" spans="1:12">
      <c r="A66" s="78">
        <v>2016</v>
      </c>
      <c r="B66" s="77"/>
      <c r="C66" s="337"/>
      <c r="D66" s="73"/>
      <c r="E66" s="215"/>
      <c r="F66" s="74"/>
      <c r="G66" s="75"/>
      <c r="H66" s="72"/>
      <c r="I66" s="73"/>
      <c r="J66" s="74"/>
      <c r="K66" s="74"/>
      <c r="L66" s="359"/>
    </row>
    <row r="67" spans="1:12">
      <c r="A67" s="78">
        <v>2017</v>
      </c>
      <c r="B67" s="77"/>
      <c r="C67" s="337"/>
      <c r="D67" s="73"/>
      <c r="E67" s="215"/>
      <c r="F67" s="74"/>
      <c r="G67" s="75"/>
      <c r="H67" s="72"/>
      <c r="I67" s="73"/>
      <c r="J67" s="74"/>
      <c r="K67" s="74"/>
      <c r="L67" s="359"/>
    </row>
    <row r="68" spans="1:12">
      <c r="A68" s="78">
        <v>2018</v>
      </c>
      <c r="B68" s="77"/>
      <c r="C68" s="337"/>
      <c r="D68" s="73"/>
      <c r="E68" s="215"/>
      <c r="F68" s="74"/>
      <c r="G68" s="75"/>
      <c r="H68" s="72"/>
      <c r="I68" s="73"/>
      <c r="J68" s="74"/>
      <c r="K68" s="74"/>
      <c r="L68" s="359"/>
    </row>
    <row r="69" spans="1:12">
      <c r="A69" s="78">
        <v>2019</v>
      </c>
      <c r="B69" s="77"/>
      <c r="C69" s="337"/>
      <c r="D69" s="73"/>
      <c r="E69" s="215"/>
      <c r="F69" s="74"/>
      <c r="G69" s="75"/>
      <c r="H69" s="72"/>
      <c r="I69" s="73"/>
      <c r="J69" s="74"/>
      <c r="K69" s="74"/>
      <c r="L69" s="359"/>
    </row>
    <row r="70" spans="1:12" ht="16" thickBot="1">
      <c r="A70" s="71">
        <v>2020</v>
      </c>
      <c r="B70" s="70"/>
      <c r="C70" s="338"/>
      <c r="D70" s="66"/>
      <c r="E70" s="219"/>
      <c r="F70" s="67"/>
      <c r="G70" s="68"/>
      <c r="H70" s="65"/>
      <c r="I70" s="66"/>
      <c r="J70" s="67"/>
      <c r="K70" s="67"/>
      <c r="L70" s="362"/>
    </row>
    <row r="71" spans="1:12" ht="16" thickTop="1">
      <c r="A71" s="64"/>
      <c r="B71" s="61"/>
      <c r="F71" s="61"/>
      <c r="G71" s="61"/>
      <c r="H71" s="61"/>
      <c r="I71" s="61"/>
    </row>
    <row r="74" spans="1:12">
      <c r="A74" s="223"/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</row>
    <row r="75" spans="1:12">
      <c r="A75" s="223"/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BM141"/>
  <sheetViews>
    <sheetView workbookViewId="0">
      <pane xSplit="1" ySplit="8" topLeftCell="B62" activePane="bottomRight" state="frozen"/>
      <selection activeCell="D32" sqref="D32"/>
      <selection pane="topRight" activeCell="D32" sqref="D32"/>
      <selection pane="bottomLeft" activeCell="D32" sqref="D32"/>
      <selection pane="bottomRight" activeCell="C1" sqref="C1:AW1048576"/>
    </sheetView>
  </sheetViews>
  <sheetFormatPr baseColWidth="10" defaultColWidth="10.83203125" defaultRowHeight="15" x14ac:dyDescent="0"/>
  <cols>
    <col min="1" max="1" width="10.83203125" style="59"/>
    <col min="2" max="2" width="11.1640625" style="59" customWidth="1"/>
    <col min="3" max="45" width="11.1640625" style="59" hidden="1" customWidth="1"/>
    <col min="46" max="49" width="12.83203125" style="59" hidden="1" customWidth="1"/>
    <col min="50" max="54" width="12.83203125" style="59" customWidth="1"/>
    <col min="55" max="59" width="12.83203125" style="59" hidden="1" customWidth="1"/>
    <col min="60" max="60" width="12.83203125" style="59" customWidth="1"/>
    <col min="61" max="62" width="10.83203125" style="59"/>
    <col min="63" max="63" width="13" style="59" bestFit="1" customWidth="1"/>
    <col min="64" max="64" width="11.83203125" style="59" bestFit="1" customWidth="1"/>
    <col min="65" max="65" width="11.83203125" style="59" customWidth="1"/>
    <col min="66" max="66" width="10.83203125" style="59"/>
    <col min="67" max="67" width="12.83203125" style="59" bestFit="1" customWidth="1"/>
    <col min="68" max="16384" width="10.83203125" style="59"/>
  </cols>
  <sheetData>
    <row r="1" spans="1:65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5">
      <c r="I2" s="109"/>
    </row>
    <row r="3" spans="1:65" ht="16" thickBot="1"/>
    <row r="4" spans="1:65" ht="25" customHeight="1" thickTop="1">
      <c r="A4" s="1245" t="s">
        <v>272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6"/>
      <c r="N4" s="1246"/>
      <c r="O4" s="1246"/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1246"/>
      <c r="AA4" s="1246"/>
      <c r="AB4" s="1246"/>
      <c r="AC4" s="1246"/>
      <c r="AD4" s="1246"/>
      <c r="AE4" s="1246"/>
      <c r="AF4" s="1246"/>
      <c r="AG4" s="1246"/>
      <c r="AH4" s="1246"/>
      <c r="AI4" s="1246"/>
      <c r="AJ4" s="1246"/>
      <c r="AK4" s="1246"/>
      <c r="AL4" s="1246"/>
      <c r="AM4" s="1246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246"/>
      <c r="BD4" s="1246"/>
      <c r="BE4" s="1246"/>
      <c r="BF4" s="1246"/>
      <c r="BG4" s="1246"/>
      <c r="BH4" s="1247"/>
    </row>
    <row r="5" spans="1:65">
      <c r="A5" s="107"/>
      <c r="B5" s="108"/>
      <c r="C5" s="108"/>
      <c r="D5" s="108"/>
      <c r="E5" s="108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5" ht="31" customHeight="1" thickBot="1">
      <c r="A6" s="107"/>
      <c r="B6" s="1251" t="s">
        <v>1072</v>
      </c>
      <c r="C6" s="1251"/>
      <c r="D6" s="1251"/>
      <c r="E6" s="1251"/>
      <c r="F6" s="1251"/>
      <c r="G6" s="1251"/>
      <c r="H6" s="1251"/>
      <c r="I6" s="1251"/>
      <c r="J6" s="1251"/>
      <c r="K6" s="1251"/>
      <c r="L6" s="1251"/>
      <c r="M6" s="1251"/>
      <c r="N6" s="1251"/>
      <c r="O6" s="1251"/>
      <c r="P6" s="1251"/>
      <c r="Q6" s="1251"/>
      <c r="R6" s="1251"/>
      <c r="S6" s="1251"/>
      <c r="T6" s="1251"/>
      <c r="U6" s="1251"/>
      <c r="V6" s="1251"/>
      <c r="W6" s="1251"/>
      <c r="X6" s="1251"/>
      <c r="Y6" s="1251"/>
      <c r="Z6" s="1251"/>
      <c r="AA6" s="1251"/>
      <c r="AB6" s="1251"/>
      <c r="AC6" s="1251"/>
      <c r="AD6" s="1251"/>
      <c r="AE6" s="1251"/>
      <c r="AF6" s="1251"/>
      <c r="AG6" s="1251"/>
      <c r="AH6" s="1251"/>
      <c r="AI6" s="1251"/>
      <c r="AJ6" s="1251"/>
      <c r="AK6" s="1251"/>
      <c r="AL6" s="1251"/>
      <c r="AM6" s="125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2"/>
    </row>
    <row r="7" spans="1:65" ht="20" customHeight="1">
      <c r="A7" s="507"/>
      <c r="B7" s="1248" t="s">
        <v>1216</v>
      </c>
      <c r="C7" s="1249"/>
      <c r="D7" s="1249"/>
      <c r="E7" s="1249"/>
      <c r="F7" s="1249"/>
      <c r="G7" s="1249"/>
      <c r="H7" s="1249"/>
      <c r="I7" s="1249"/>
      <c r="J7" s="1249"/>
      <c r="K7" s="1249"/>
      <c r="L7" s="1249"/>
      <c r="M7" s="1249"/>
      <c r="N7" s="1249"/>
      <c r="O7" s="1249"/>
      <c r="P7" s="1249"/>
      <c r="Q7" s="1249"/>
      <c r="R7" s="1249"/>
      <c r="S7" s="1249"/>
      <c r="T7" s="1249"/>
      <c r="U7" s="1249"/>
      <c r="V7" s="1249"/>
      <c r="W7" s="1249"/>
      <c r="X7" s="1249"/>
      <c r="Y7" s="1249"/>
      <c r="Z7" s="1249"/>
      <c r="AA7" s="1249"/>
      <c r="AB7" s="1249"/>
      <c r="AC7" s="1249"/>
      <c r="AD7" s="1249"/>
      <c r="AE7" s="1249"/>
      <c r="AF7" s="1249"/>
      <c r="AG7" s="1249"/>
      <c r="AH7" s="1249"/>
      <c r="AI7" s="1249"/>
      <c r="AJ7" s="1249"/>
      <c r="AK7" s="1249"/>
      <c r="AL7" s="1249"/>
      <c r="AM7" s="1249"/>
      <c r="AN7" s="1249"/>
      <c r="AO7" s="1249"/>
      <c r="AP7" s="1249"/>
      <c r="AQ7" s="1249"/>
      <c r="AR7" s="1249"/>
      <c r="AS7" s="1249"/>
      <c r="AT7" s="1249"/>
      <c r="AU7" s="1249"/>
      <c r="AV7" s="1249"/>
      <c r="AW7" s="1249"/>
      <c r="AX7" s="1249"/>
      <c r="AY7" s="1249"/>
      <c r="AZ7" s="1249"/>
      <c r="BA7" s="1249"/>
      <c r="BB7" s="1249"/>
      <c r="BC7" s="1249"/>
      <c r="BD7" s="1249"/>
      <c r="BE7" s="1249"/>
      <c r="BF7" s="1249"/>
      <c r="BG7" s="1249"/>
      <c r="BH7" s="1250"/>
      <c r="BL7" s="738"/>
      <c r="BM7" s="738"/>
    </row>
    <row r="8" spans="1:65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5" s="98" customFormat="1" ht="15" customHeight="1">
      <c r="A9" s="509">
        <v>0</v>
      </c>
      <c r="B9" s="386">
        <v>-596.85251422598992</v>
      </c>
      <c r="C9" s="386">
        <f t="shared" ref="C9:C40" si="0">(B9+D9)/2</f>
        <v>-681.07452441178714</v>
      </c>
      <c r="D9" s="386">
        <v>-765.29653459758435</v>
      </c>
      <c r="E9" s="386">
        <f t="shared" ref="E9:E40" si="1">(D9+F9)/2</f>
        <v>-400.30451057112805</v>
      </c>
      <c r="F9" s="386">
        <v>-35.312486544671692</v>
      </c>
      <c r="G9" s="386">
        <v>703.12995974698094</v>
      </c>
      <c r="H9" s="404">
        <v>641.14592833876225</v>
      </c>
      <c r="I9" s="394">
        <v>678.7771570453134</v>
      </c>
      <c r="J9" s="386">
        <v>768.43655075486242</v>
      </c>
      <c r="K9" s="386">
        <v>891.75608387987575</v>
      </c>
      <c r="L9" s="386">
        <v>705.3153063755891</v>
      </c>
      <c r="M9" s="386">
        <v>801.62440707201381</v>
      </c>
      <c r="N9" s="386">
        <v>674.73824558871286</v>
      </c>
      <c r="O9" s="406">
        <v>796.86054985094404</v>
      </c>
      <c r="P9" s="406">
        <v>855.27073124764422</v>
      </c>
      <c r="Q9" s="406">
        <v>974.81566711091364</v>
      </c>
      <c r="R9" s="406">
        <v>1535.9733204044883</v>
      </c>
      <c r="S9" s="407">
        <v>1554.1961381853569</v>
      </c>
      <c r="T9" s="406">
        <v>969.43743680188129</v>
      </c>
      <c r="U9" s="406">
        <v>496.09884108452127</v>
      </c>
      <c r="V9" s="406">
        <v>-250.37308775555687</v>
      </c>
      <c r="W9" s="406">
        <v>-1116.1729798959871</v>
      </c>
      <c r="X9" s="406">
        <v>-902.78198662632155</v>
      </c>
      <c r="Y9" s="406">
        <v>-659.1332767861976</v>
      </c>
      <c r="Z9" s="406">
        <v>-1552.8472421171768</v>
      </c>
      <c r="AA9" s="406">
        <v>-1643.4690106859703</v>
      </c>
      <c r="AB9" s="406">
        <v>-1366.2507652891463</v>
      </c>
      <c r="AC9" s="407">
        <v>-2028.415712026075</v>
      </c>
      <c r="AD9" s="406">
        <v>-5019.5223522905344</v>
      </c>
      <c r="AE9" s="406">
        <v>-3151.2835827536596</v>
      </c>
      <c r="AF9" s="406">
        <v>-2712.3966985154884</v>
      </c>
      <c r="AG9" s="406">
        <v>-2170.6476434845135</v>
      </c>
      <c r="AH9" s="406">
        <v>-1704.6729758439444</v>
      </c>
      <c r="AI9" s="406">
        <v>-1529.7670442257788</v>
      </c>
      <c r="AJ9" s="406">
        <v>-1542.1332000317805</v>
      </c>
      <c r="AK9" s="406">
        <v>-2173.1854728720432</v>
      </c>
      <c r="AL9" s="406">
        <v>-3764.8253555079696</v>
      </c>
      <c r="AM9" s="407">
        <v>-5060.3479676849283</v>
      </c>
      <c r="AN9" s="406">
        <v>-8357.0504149863718</v>
      </c>
      <c r="AO9" s="406">
        <v>-8074.640753572975</v>
      </c>
      <c r="AP9" s="406">
        <v>-4803.1148095176186</v>
      </c>
      <c r="AQ9" s="406">
        <v>-4132.8954167485863</v>
      </c>
      <c r="AR9" s="406">
        <v>-3946.6058546902773</v>
      </c>
      <c r="AS9" s="406">
        <v>-4902.9952291534746</v>
      </c>
      <c r="AT9" s="406">
        <v>-5096.8244287759107</v>
      </c>
      <c r="AU9" s="406">
        <v>-5504.619856970372</v>
      </c>
      <c r="AV9" s="406">
        <v>-6082.4910632099609</v>
      </c>
      <c r="AW9" s="407">
        <v>-4001.1530899999998</v>
      </c>
      <c r="AX9" s="406">
        <v>-3368.7525713329592</v>
      </c>
      <c r="AY9" s="406">
        <v>-3725.1694252297734</v>
      </c>
      <c r="AZ9" s="406">
        <v>-3406.428281052054</v>
      </c>
      <c r="BA9" s="406">
        <v>-4860.4965626308194</v>
      </c>
      <c r="BB9" s="406">
        <v>-3884</v>
      </c>
      <c r="BC9" s="406"/>
      <c r="BD9" s="406"/>
      <c r="BE9" s="406"/>
      <c r="BF9" s="406"/>
      <c r="BG9" s="406"/>
      <c r="BH9" s="408"/>
    </row>
    <row r="10" spans="1:65" s="98" customFormat="1" ht="15" customHeight="1">
      <c r="A10" s="510">
        <v>1</v>
      </c>
      <c r="B10" s="344">
        <v>977.82220415747292</v>
      </c>
      <c r="C10" s="344">
        <f t="shared" si="0"/>
        <v>1127.6868386178492</v>
      </c>
      <c r="D10" s="405">
        <v>1277.5514730782254</v>
      </c>
      <c r="E10" s="405">
        <f t="shared" si="1"/>
        <v>1830.5721574217823</v>
      </c>
      <c r="F10" s="344">
        <v>2383.5928417653395</v>
      </c>
      <c r="G10" s="344">
        <v>3166.9430707303045</v>
      </c>
      <c r="H10" s="405">
        <v>3293.4077173640694</v>
      </c>
      <c r="I10" s="395">
        <v>3790.7093539607504</v>
      </c>
      <c r="J10" s="344">
        <v>3296.8406854966679</v>
      </c>
      <c r="K10" s="344">
        <v>3123.5054366586128</v>
      </c>
      <c r="L10" s="344">
        <v>3268.8651699330189</v>
      </c>
      <c r="M10" s="344">
        <v>3948.1073738680466</v>
      </c>
      <c r="N10" s="344">
        <v>4636.3592898639627</v>
      </c>
      <c r="O10" s="381">
        <v>4252.3376614773106</v>
      </c>
      <c r="P10" s="381">
        <v>4496.1822779243621</v>
      </c>
      <c r="Q10" s="381">
        <v>4657.092788390345</v>
      </c>
      <c r="R10" s="381">
        <v>5204.7379969524864</v>
      </c>
      <c r="S10" s="409">
        <v>5334.6732310686575</v>
      </c>
      <c r="T10" s="381">
        <v>4970.6168841857734</v>
      </c>
      <c r="U10" s="381">
        <v>4730.5728353651975</v>
      </c>
      <c r="V10" s="381">
        <v>3768.8904625858604</v>
      </c>
      <c r="W10" s="381">
        <v>3083.2687068229452</v>
      </c>
      <c r="X10" s="381">
        <v>3572.3205760394485</v>
      </c>
      <c r="Y10" s="381">
        <v>3494.9851293064553</v>
      </c>
      <c r="Z10" s="381">
        <v>3279.7371390171011</v>
      </c>
      <c r="AA10" s="381">
        <v>3494.2563598759048</v>
      </c>
      <c r="AB10" s="381">
        <v>3884.0817362081589</v>
      </c>
      <c r="AC10" s="409">
        <v>3965.9807633929286</v>
      </c>
      <c r="AD10" s="381">
        <v>3877.194641595232</v>
      </c>
      <c r="AE10" s="381">
        <v>3589.1871171558664</v>
      </c>
      <c r="AF10" s="381">
        <v>3248.2373050404012</v>
      </c>
      <c r="AG10" s="381">
        <v>3054.0149018059806</v>
      </c>
      <c r="AH10" s="381">
        <v>3063.8856760522576</v>
      </c>
      <c r="AI10" s="381">
        <v>3170.3867728157443</v>
      </c>
      <c r="AJ10" s="381">
        <v>3430.3413623242136</v>
      </c>
      <c r="AK10" s="381">
        <v>3404.657240832868</v>
      </c>
      <c r="AL10" s="381">
        <v>3142.262056496596</v>
      </c>
      <c r="AM10" s="409">
        <v>2792.4396995708157</v>
      </c>
      <c r="AN10" s="381">
        <v>2442.2492014749587</v>
      </c>
      <c r="AO10" s="381">
        <v>2512.6366632982049</v>
      </c>
      <c r="AP10" s="381">
        <v>1945.2873488493044</v>
      </c>
      <c r="AQ10" s="381">
        <v>1556.7913886222491</v>
      </c>
      <c r="AR10" s="381">
        <v>1649.7501406295705</v>
      </c>
      <c r="AS10" s="381">
        <v>2098.725496189873</v>
      </c>
      <c r="AT10" s="381">
        <v>1676.5259608757885</v>
      </c>
      <c r="AU10" s="381">
        <v>3138.2426859849538</v>
      </c>
      <c r="AV10" s="381">
        <v>1525.3237272534163</v>
      </c>
      <c r="AW10" s="409">
        <v>558.78360999999995</v>
      </c>
      <c r="AX10" s="381">
        <v>610.2500664363539</v>
      </c>
      <c r="AY10" s="381">
        <v>569.94249407503037</v>
      </c>
      <c r="AZ10" s="381">
        <v>525.17923119102988</v>
      </c>
      <c r="BA10" s="381">
        <v>651.05018838085482</v>
      </c>
      <c r="BB10" s="381">
        <v>558</v>
      </c>
      <c r="BC10" s="381"/>
      <c r="BD10" s="381"/>
      <c r="BE10" s="381"/>
      <c r="BF10" s="381"/>
      <c r="BG10" s="381"/>
      <c r="BH10" s="410"/>
    </row>
    <row r="11" spans="1:65" s="98" customFormat="1" ht="15" customHeight="1">
      <c r="A11" s="510">
        <v>2</v>
      </c>
      <c r="B11" s="344">
        <v>2171.5272326094528</v>
      </c>
      <c r="C11" s="344">
        <f t="shared" si="0"/>
        <v>2279.9965150517633</v>
      </c>
      <c r="D11" s="405">
        <v>2388.4657974940737</v>
      </c>
      <c r="E11" s="405">
        <f t="shared" si="1"/>
        <v>2912.7739105877263</v>
      </c>
      <c r="F11" s="344">
        <v>3437.0820236813784</v>
      </c>
      <c r="G11" s="344">
        <v>4973.35825186889</v>
      </c>
      <c r="H11" s="405">
        <v>5085.3283888749684</v>
      </c>
      <c r="I11" s="395">
        <v>5743.4990211526519</v>
      </c>
      <c r="J11" s="344">
        <v>5121.2577866436959</v>
      </c>
      <c r="K11" s="344">
        <v>4798.4970227821887</v>
      </c>
      <c r="L11" s="344">
        <v>4720.187050359712</v>
      </c>
      <c r="M11" s="344">
        <v>5568.5032341526521</v>
      </c>
      <c r="N11" s="344">
        <v>6281.7736080539817</v>
      </c>
      <c r="O11" s="381">
        <v>5817.0820139118914</v>
      </c>
      <c r="P11" s="381">
        <v>6065.8960296519663</v>
      </c>
      <c r="Q11" s="381">
        <v>6266.6721457130161</v>
      </c>
      <c r="R11" s="381">
        <v>6755.858983238676</v>
      </c>
      <c r="S11" s="409">
        <v>6838.4630080155703</v>
      </c>
      <c r="T11" s="381">
        <v>6606.0604115226342</v>
      </c>
      <c r="U11" s="381">
        <v>6381.1007331914252</v>
      </c>
      <c r="V11" s="381">
        <v>5229.030859319595</v>
      </c>
      <c r="W11" s="381">
        <v>4778.7481952961271</v>
      </c>
      <c r="X11" s="381">
        <v>5134.8278605850055</v>
      </c>
      <c r="Y11" s="381">
        <v>5150.7121329699876</v>
      </c>
      <c r="Z11" s="381">
        <v>4952.4804322068367</v>
      </c>
      <c r="AA11" s="381">
        <v>5165.9960530851431</v>
      </c>
      <c r="AB11" s="381">
        <v>5299.4520363345982</v>
      </c>
      <c r="AC11" s="409">
        <v>5536.648915943696</v>
      </c>
      <c r="AD11" s="381">
        <v>5533.5698221034199</v>
      </c>
      <c r="AE11" s="381">
        <v>5334.3137949957727</v>
      </c>
      <c r="AF11" s="381">
        <v>5250.9218137928046</v>
      </c>
      <c r="AG11" s="381">
        <v>5139.8716217168803</v>
      </c>
      <c r="AH11" s="381">
        <v>5329.7430297846513</v>
      </c>
      <c r="AI11" s="381">
        <v>5176.0813419117658</v>
      </c>
      <c r="AJ11" s="381">
        <v>5432.9425037739338</v>
      </c>
      <c r="AK11" s="381">
        <v>5489.7789886604232</v>
      </c>
      <c r="AL11" s="381">
        <v>5361.8965212150752</v>
      </c>
      <c r="AM11" s="409">
        <v>5100.3779979803085</v>
      </c>
      <c r="AN11" s="381">
        <v>4981.5950028981215</v>
      </c>
      <c r="AO11" s="381">
        <v>4987.1233458447623</v>
      </c>
      <c r="AP11" s="381">
        <v>4753.9979196463401</v>
      </c>
      <c r="AQ11" s="381">
        <v>4436.4128280153127</v>
      </c>
      <c r="AR11" s="381">
        <v>4585.0997569921019</v>
      </c>
      <c r="AS11" s="381">
        <v>5041.4776851022953</v>
      </c>
      <c r="AT11" s="381">
        <v>4780.3018925939668</v>
      </c>
      <c r="AU11" s="381">
        <v>5624.2364426281947</v>
      </c>
      <c r="AV11" s="381">
        <v>4596.9872447173302</v>
      </c>
      <c r="AW11" s="409">
        <v>3530.9437899999998</v>
      </c>
      <c r="AX11" s="381">
        <v>3657.1952835109887</v>
      </c>
      <c r="AY11" s="381">
        <v>3572.4121948399779</v>
      </c>
      <c r="AZ11" s="381">
        <v>3483.9645848696273</v>
      </c>
      <c r="BA11" s="381">
        <v>3667.2436392390341</v>
      </c>
      <c r="BB11" s="381">
        <v>3645</v>
      </c>
      <c r="BC11" s="381"/>
      <c r="BD11" s="381"/>
      <c r="BE11" s="381"/>
      <c r="BF11" s="381"/>
      <c r="BG11" s="381"/>
      <c r="BH11" s="410"/>
    </row>
    <row r="12" spans="1:65" s="98" customFormat="1" ht="15" customHeight="1">
      <c r="A12" s="510">
        <v>3</v>
      </c>
      <c r="B12" s="344">
        <v>3111.2524677737774</v>
      </c>
      <c r="C12" s="344">
        <f t="shared" si="0"/>
        <v>3138.6791461794724</v>
      </c>
      <c r="D12" s="405">
        <v>3166.1058245851673</v>
      </c>
      <c r="E12" s="405">
        <f t="shared" si="1"/>
        <v>3675.3177400643817</v>
      </c>
      <c r="F12" s="344">
        <v>4184.5296555435962</v>
      </c>
      <c r="G12" s="344">
        <v>6042.3444508338125</v>
      </c>
      <c r="H12" s="405">
        <v>6197.7439739413685</v>
      </c>
      <c r="I12" s="395">
        <v>6782.5502077066321</v>
      </c>
      <c r="J12" s="344">
        <v>6316.052681688353</v>
      </c>
      <c r="K12" s="344">
        <v>6015.8148515705907</v>
      </c>
      <c r="L12" s="344">
        <v>5796.2450177788796</v>
      </c>
      <c r="M12" s="344">
        <v>6828.8111254851228</v>
      </c>
      <c r="N12" s="344">
        <v>7552.3333453613832</v>
      </c>
      <c r="O12" s="381">
        <v>7077.5705200397479</v>
      </c>
      <c r="P12" s="381">
        <v>7347.0847154165094</v>
      </c>
      <c r="Q12" s="381">
        <v>7545.9152969050792</v>
      </c>
      <c r="R12" s="381">
        <v>8085.8240476520295</v>
      </c>
      <c r="S12" s="409">
        <v>8042.6149709339552</v>
      </c>
      <c r="T12" s="381">
        <v>7845.500317460318</v>
      </c>
      <c r="U12" s="381">
        <v>7610.7675288653809</v>
      </c>
      <c r="V12" s="381">
        <v>6465.386460802787</v>
      </c>
      <c r="W12" s="381">
        <v>6049.8273111852832</v>
      </c>
      <c r="X12" s="381">
        <v>6419.5560723224626</v>
      </c>
      <c r="Y12" s="381">
        <v>6411.7485517316054</v>
      </c>
      <c r="Z12" s="381">
        <v>6284.8736449325343</v>
      </c>
      <c r="AA12" s="381">
        <v>6366.5577042399173</v>
      </c>
      <c r="AB12" s="381">
        <v>6431.0205796233449</v>
      </c>
      <c r="AC12" s="409">
        <v>6759.638578663983</v>
      </c>
      <c r="AD12" s="381">
        <v>6771.6514732540645</v>
      </c>
      <c r="AE12" s="381">
        <v>6508.54401317058</v>
      </c>
      <c r="AF12" s="381">
        <v>6526.5069744583052</v>
      </c>
      <c r="AG12" s="381">
        <v>6550.4842593506373</v>
      </c>
      <c r="AH12" s="381">
        <v>6805.1148619752512</v>
      </c>
      <c r="AI12" s="381">
        <v>6726.5408872188591</v>
      </c>
      <c r="AJ12" s="381">
        <v>6892.5389973251404</v>
      </c>
      <c r="AK12" s="381">
        <v>7131.7413459415229</v>
      </c>
      <c r="AL12" s="381">
        <v>7145.4562427071187</v>
      </c>
      <c r="AM12" s="409">
        <v>6897.5883236556429</v>
      </c>
      <c r="AN12" s="381">
        <v>6825.0818380258233</v>
      </c>
      <c r="AO12" s="381">
        <v>6876.2051513401666</v>
      </c>
      <c r="AP12" s="381">
        <v>6734.1841112989214</v>
      </c>
      <c r="AQ12" s="381">
        <v>6516.7717510726643</v>
      </c>
      <c r="AR12" s="381">
        <v>6586.6981751906942</v>
      </c>
      <c r="AS12" s="381">
        <v>7134.2341099150635</v>
      </c>
      <c r="AT12" s="381">
        <v>6911.3217515771612</v>
      </c>
      <c r="AU12" s="381">
        <v>7407.2006439429115</v>
      </c>
      <c r="AV12" s="381">
        <v>6689.7446718119372</v>
      </c>
      <c r="AW12" s="409">
        <v>5822.9407499999998</v>
      </c>
      <c r="AX12" s="381">
        <v>6016.3983622208434</v>
      </c>
      <c r="AY12" s="381">
        <v>5890.1081042023934</v>
      </c>
      <c r="AZ12" s="381">
        <v>5907.2325335148516</v>
      </c>
      <c r="BA12" s="381">
        <v>5981.5236057491038</v>
      </c>
      <c r="BB12" s="381">
        <v>6118</v>
      </c>
      <c r="BC12" s="381"/>
      <c r="BD12" s="381"/>
      <c r="BE12" s="381"/>
      <c r="BF12" s="381"/>
      <c r="BG12" s="381"/>
      <c r="BH12" s="410"/>
    </row>
    <row r="13" spans="1:65" s="98" customFormat="1" ht="15" customHeight="1">
      <c r="A13" s="510">
        <v>4</v>
      </c>
      <c r="B13" s="344">
        <v>3949.3857856230397</v>
      </c>
      <c r="C13" s="344">
        <f t="shared" si="0"/>
        <v>3860.1613711950845</v>
      </c>
      <c r="D13" s="344">
        <v>3770.9369567671292</v>
      </c>
      <c r="E13" s="344">
        <f t="shared" si="1"/>
        <v>4289.660270633296</v>
      </c>
      <c r="F13" s="344">
        <v>4808.3835844994628</v>
      </c>
      <c r="G13" s="344">
        <v>6859.8044853363999</v>
      </c>
      <c r="H13" s="344">
        <v>7074.5247306439487</v>
      </c>
      <c r="I13" s="395">
        <v>7591.8614334145059</v>
      </c>
      <c r="J13" s="344">
        <v>7312.5413700865938</v>
      </c>
      <c r="K13" s="344">
        <v>7016.0915170866419</v>
      </c>
      <c r="L13" s="344">
        <v>6885.8667410898861</v>
      </c>
      <c r="M13" s="344">
        <v>7951.9426476929711</v>
      </c>
      <c r="N13" s="344">
        <v>8759.7596795727641</v>
      </c>
      <c r="O13" s="381">
        <v>8099.000861212322</v>
      </c>
      <c r="P13" s="381">
        <v>8521.7939125518278</v>
      </c>
      <c r="Q13" s="381">
        <v>8659.9903450318379</v>
      </c>
      <c r="R13" s="381">
        <v>9237.0466546613097</v>
      </c>
      <c r="S13" s="409">
        <v>9137.5531511690442</v>
      </c>
      <c r="T13" s="381">
        <v>8881.7955085243975</v>
      </c>
      <c r="U13" s="381">
        <v>8654.6911565503451</v>
      </c>
      <c r="V13" s="381">
        <v>7517.8397057929596</v>
      </c>
      <c r="W13" s="381">
        <v>7117.1942482341074</v>
      </c>
      <c r="X13" s="381">
        <v>7547.0123090141587</v>
      </c>
      <c r="Y13" s="381">
        <v>7447.8113370991314</v>
      </c>
      <c r="Z13" s="381">
        <v>7443.2242028754845</v>
      </c>
      <c r="AA13" s="381">
        <v>7444.61306446053</v>
      </c>
      <c r="AB13" s="381">
        <v>7438.8806648033542</v>
      </c>
      <c r="AC13" s="409">
        <v>7834.1223537682345</v>
      </c>
      <c r="AD13" s="381">
        <v>7887.1008848741831</v>
      </c>
      <c r="AE13" s="381">
        <v>7635.7401480207045</v>
      </c>
      <c r="AF13" s="381">
        <v>7674.0594238302428</v>
      </c>
      <c r="AG13" s="381">
        <v>7702.0991667959006</v>
      </c>
      <c r="AH13" s="381">
        <v>7916.9236966628505</v>
      </c>
      <c r="AI13" s="381">
        <v>7817.3313013624575</v>
      </c>
      <c r="AJ13" s="381">
        <v>8023.4366773484462</v>
      </c>
      <c r="AK13" s="381">
        <v>8397.3022977905366</v>
      </c>
      <c r="AL13" s="381">
        <v>8383.5719927680257</v>
      </c>
      <c r="AM13" s="409">
        <v>8236.5238197424896</v>
      </c>
      <c r="AN13" s="381">
        <v>8330.0791372229814</v>
      </c>
      <c r="AO13" s="381">
        <v>8394.311281940234</v>
      </c>
      <c r="AP13" s="381">
        <v>8184.4249122350802</v>
      </c>
      <c r="AQ13" s="381">
        <v>8114.0321278638103</v>
      </c>
      <c r="AR13" s="381">
        <v>8206.9225862340536</v>
      </c>
      <c r="AS13" s="381">
        <v>8763.7905958645388</v>
      </c>
      <c r="AT13" s="381">
        <v>8613.3550230610181</v>
      </c>
      <c r="AU13" s="381">
        <v>8804.2320877578604</v>
      </c>
      <c r="AV13" s="381">
        <v>8378.772468415249</v>
      </c>
      <c r="AW13" s="409">
        <v>7494.9175399999995</v>
      </c>
      <c r="AX13" s="381">
        <v>7807.326246788909</v>
      </c>
      <c r="AY13" s="381">
        <v>7623.1125455211086</v>
      </c>
      <c r="AZ13" s="381">
        <v>7627.5046608807452</v>
      </c>
      <c r="BA13" s="381">
        <v>7751.566305409553</v>
      </c>
      <c r="BB13" s="381">
        <v>8018</v>
      </c>
      <c r="BC13" s="381"/>
      <c r="BD13" s="381"/>
      <c r="BE13" s="381"/>
      <c r="BF13" s="381"/>
      <c r="BG13" s="381"/>
      <c r="BH13" s="410"/>
    </row>
    <row r="14" spans="1:65" s="98" customFormat="1" ht="15" customHeight="1">
      <c r="A14" s="510">
        <v>5</v>
      </c>
      <c r="B14" s="344">
        <v>4660.5292068284743</v>
      </c>
      <c r="C14" s="344">
        <f t="shared" si="0"/>
        <v>4493.4616629017637</v>
      </c>
      <c r="D14" s="381">
        <v>4326.3941189750531</v>
      </c>
      <c r="E14" s="381">
        <f t="shared" si="1"/>
        <v>4814.5762575499593</v>
      </c>
      <c r="F14" s="381">
        <v>5302.7583961248665</v>
      </c>
      <c r="G14" s="344">
        <v>7522.9189189189183</v>
      </c>
      <c r="H14" s="381">
        <v>7797.8688549235785</v>
      </c>
      <c r="I14" s="395">
        <v>8328.0735806713456</v>
      </c>
      <c r="J14" s="344">
        <v>8120.6391621707398</v>
      </c>
      <c r="K14" s="344">
        <v>7988.0584656541259</v>
      </c>
      <c r="L14" s="344">
        <v>7866.9784172661866</v>
      </c>
      <c r="M14" s="344">
        <v>9057.9271237602406</v>
      </c>
      <c r="N14" s="344">
        <v>9718.598239093566</v>
      </c>
      <c r="O14" s="381">
        <v>9015.3904935409064</v>
      </c>
      <c r="P14" s="381">
        <v>9511.0227101394648</v>
      </c>
      <c r="Q14" s="381">
        <v>9660.71473419221</v>
      </c>
      <c r="R14" s="381">
        <v>10206.497271090178</v>
      </c>
      <c r="S14" s="409">
        <v>10145.680375937925</v>
      </c>
      <c r="T14" s="381">
        <v>9874.376014109348</v>
      </c>
      <c r="U14" s="381">
        <v>9599.8652518867311</v>
      </c>
      <c r="V14" s="381">
        <v>8443.9985613843128</v>
      </c>
      <c r="W14" s="381">
        <v>8074.2170884110847</v>
      </c>
      <c r="X14" s="381">
        <v>8441.6243229108295</v>
      </c>
      <c r="Y14" s="381">
        <v>8393.0952879392171</v>
      </c>
      <c r="Z14" s="381">
        <v>8369.5178877747712</v>
      </c>
      <c r="AA14" s="381">
        <v>8405.8162702516365</v>
      </c>
      <c r="AB14" s="381">
        <v>8353.9594064018111</v>
      </c>
      <c r="AC14" s="409">
        <v>8793.2956749588593</v>
      </c>
      <c r="AD14" s="381">
        <v>8905.1164623467612</v>
      </c>
      <c r="AE14" s="381">
        <v>8665.6243863370073</v>
      </c>
      <c r="AF14" s="381">
        <v>8612.9659733163735</v>
      </c>
      <c r="AG14" s="381">
        <v>8755.0482722645957</v>
      </c>
      <c r="AH14" s="381">
        <v>8965.3730048146572</v>
      </c>
      <c r="AI14" s="381">
        <v>8856.3904628027685</v>
      </c>
      <c r="AJ14" s="381">
        <v>9063.109576524801</v>
      </c>
      <c r="AK14" s="381">
        <v>9383.0478652239981</v>
      </c>
      <c r="AL14" s="381">
        <v>9415.5688127508438</v>
      </c>
      <c r="AM14" s="409">
        <v>9346.3219010350931</v>
      </c>
      <c r="AN14" s="381">
        <v>9367.1247672253248</v>
      </c>
      <c r="AO14" s="381">
        <v>9459.8797098310952</v>
      </c>
      <c r="AP14" s="381">
        <v>9261.1188402028347</v>
      </c>
      <c r="AQ14" s="381">
        <v>9171.2844437762396</v>
      </c>
      <c r="AR14" s="381">
        <v>9433.4706027945904</v>
      </c>
      <c r="AS14" s="381">
        <v>10078.180113102906</v>
      </c>
      <c r="AT14" s="381">
        <v>10066.112304511476</v>
      </c>
      <c r="AU14" s="381">
        <v>10027.480944862387</v>
      </c>
      <c r="AV14" s="381">
        <v>9839.9418982207335</v>
      </c>
      <c r="AW14" s="409">
        <v>8935.0702099999999</v>
      </c>
      <c r="AX14" s="381">
        <v>9237.7007411344366</v>
      </c>
      <c r="AY14" s="381">
        <v>9133.8288791691557</v>
      </c>
      <c r="AZ14" s="381">
        <v>9128.6075027889638</v>
      </c>
      <c r="BA14" s="381">
        <v>9236.7745476533782</v>
      </c>
      <c r="BB14" s="381">
        <v>9592</v>
      </c>
      <c r="BC14" s="381"/>
      <c r="BD14" s="381"/>
      <c r="BE14" s="381"/>
      <c r="BF14" s="381"/>
      <c r="BG14" s="381"/>
      <c r="BH14" s="410"/>
    </row>
    <row r="15" spans="1:65" s="98" customFormat="1" ht="15" customHeight="1">
      <c r="A15" s="510">
        <v>6</v>
      </c>
      <c r="B15" s="344">
        <v>5333.5756590407609</v>
      </c>
      <c r="C15" s="344">
        <f t="shared" si="0"/>
        <v>5055.2536270144537</v>
      </c>
      <c r="D15" s="381">
        <v>4776.9315949881475</v>
      </c>
      <c r="E15" s="381">
        <f t="shared" si="1"/>
        <v>5275.2615725209853</v>
      </c>
      <c r="F15" s="381">
        <v>5773.5915500538222</v>
      </c>
      <c r="G15" s="344">
        <v>8146.0178263369744</v>
      </c>
      <c r="H15" s="381">
        <v>8482.8538210974693</v>
      </c>
      <c r="I15" s="395">
        <v>9074.7284534211904</v>
      </c>
      <c r="J15" s="344">
        <v>8998.1441265811318</v>
      </c>
      <c r="K15" s="344">
        <v>8917.5608387987577</v>
      </c>
      <c r="L15" s="344">
        <v>8929.4726287935155</v>
      </c>
      <c r="M15" s="344">
        <v>9975.2940922811558</v>
      </c>
      <c r="N15" s="344">
        <v>10606.411720131346</v>
      </c>
      <c r="O15" s="381">
        <v>9920.9138456442524</v>
      </c>
      <c r="P15" s="381">
        <v>10438.424707877874</v>
      </c>
      <c r="Q15" s="381">
        <v>10612.860269509847</v>
      </c>
      <c r="R15" s="381">
        <v>11130.504889873944</v>
      </c>
      <c r="S15" s="409">
        <v>11103.401239468361</v>
      </c>
      <c r="T15" s="381">
        <v>10787.24150499706</v>
      </c>
      <c r="U15" s="381">
        <v>10502.718119073726</v>
      </c>
      <c r="V15" s="381">
        <v>9310.3337588393806</v>
      </c>
      <c r="W15" s="381">
        <v>8899.6758130870148</v>
      </c>
      <c r="X15" s="381">
        <v>9232.0691845044639</v>
      </c>
      <c r="Y15" s="381">
        <v>9235.7596867048051</v>
      </c>
      <c r="Z15" s="381">
        <v>9206.8564380073221</v>
      </c>
      <c r="AA15" s="381">
        <v>9278.4380041365039</v>
      </c>
      <c r="AB15" s="381">
        <v>9254.4842117521803</v>
      </c>
      <c r="AC15" s="409">
        <v>9707.0436658198723</v>
      </c>
      <c r="AD15" s="381">
        <v>9832.4177804405954</v>
      </c>
      <c r="AE15" s="381">
        <v>9573.8687539860275</v>
      </c>
      <c r="AF15" s="381">
        <v>9518.6788569115797</v>
      </c>
      <c r="AG15" s="381">
        <v>9718.5814946920254</v>
      </c>
      <c r="AH15" s="381">
        <v>9962.5312676755839</v>
      </c>
      <c r="AI15" s="381">
        <v>9815.6356915008655</v>
      </c>
      <c r="AJ15" s="381">
        <v>10098.438438517969</v>
      </c>
      <c r="AK15" s="381">
        <v>10316.23927416317</v>
      </c>
      <c r="AL15" s="381">
        <v>10524.6849603139</v>
      </c>
      <c r="AM15" s="409">
        <v>10456.119982327695</v>
      </c>
      <c r="AN15" s="381">
        <v>10510.706944393058</v>
      </c>
      <c r="AO15" s="381">
        <v>10709.620458591982</v>
      </c>
      <c r="AP15" s="381">
        <v>10424.413600312053</v>
      </c>
      <c r="AQ15" s="381">
        <v>10281.652306660346</v>
      </c>
      <c r="AR15" s="381">
        <v>10473.02233197579</v>
      </c>
      <c r="AS15" s="381">
        <v>11063.076890325116</v>
      </c>
      <c r="AT15" s="381">
        <v>11348.434374171658</v>
      </c>
      <c r="AU15" s="381">
        <v>11173.994633809067</v>
      </c>
      <c r="AV15" s="381">
        <v>11163.953864516847</v>
      </c>
      <c r="AW15" s="409">
        <v>10193.700220000001</v>
      </c>
      <c r="AX15" s="381">
        <v>10528.158994498084</v>
      </c>
      <c r="AY15" s="381">
        <v>10485.466993583692</v>
      </c>
      <c r="AZ15" s="381">
        <v>10425.014502618789</v>
      </c>
      <c r="BA15" s="381">
        <v>10558.202976882645</v>
      </c>
      <c r="BB15" s="381">
        <v>10934</v>
      </c>
      <c r="BC15" s="381"/>
      <c r="BD15" s="381"/>
      <c r="BE15" s="381"/>
      <c r="BF15" s="381"/>
      <c r="BG15" s="381"/>
      <c r="BH15" s="410"/>
    </row>
    <row r="16" spans="1:65" s="98" customFormat="1" ht="15" customHeight="1">
      <c r="A16" s="510">
        <v>7</v>
      </c>
      <c r="B16" s="344">
        <v>5898.6806991057947</v>
      </c>
      <c r="C16" s="344">
        <f t="shared" si="0"/>
        <v>5538.3879000664992</v>
      </c>
      <c r="D16" s="381">
        <v>5178.0951010272038</v>
      </c>
      <c r="E16" s="381">
        <f t="shared" si="1"/>
        <v>5684.7755375964871</v>
      </c>
      <c r="F16" s="381">
        <v>6191.4559741657704</v>
      </c>
      <c r="G16" s="344">
        <v>8769.1167337550305</v>
      </c>
      <c r="H16" s="381">
        <v>9173.3186670007526</v>
      </c>
      <c r="I16" s="395">
        <v>9774.3910614525139</v>
      </c>
      <c r="J16" s="344">
        <v>9811.1995738314363</v>
      </c>
      <c r="K16" s="344">
        <v>9776.2889195719727</v>
      </c>
      <c r="L16" s="344">
        <v>9815.638013726948</v>
      </c>
      <c r="M16" s="344">
        <v>10854.080206985769</v>
      </c>
      <c r="N16" s="344">
        <v>11427.145960379605</v>
      </c>
      <c r="O16" s="381">
        <v>10757.617422987743</v>
      </c>
      <c r="P16" s="381">
        <v>11266.21686141475</v>
      </c>
      <c r="Q16" s="381">
        <v>11438.700784836368</v>
      </c>
      <c r="R16" s="381">
        <v>11942.419781133121</v>
      </c>
      <c r="S16" s="409">
        <v>11979.91185433686</v>
      </c>
      <c r="T16" s="381">
        <v>11635.820693709584</v>
      </c>
      <c r="U16" s="381">
        <v>11344.44032337827</v>
      </c>
      <c r="V16" s="381">
        <v>10081.394241484812</v>
      </c>
      <c r="W16" s="381">
        <v>9703.9145191337429</v>
      </c>
      <c r="X16" s="381">
        <v>9981.6641824498492</v>
      </c>
      <c r="Y16" s="381">
        <v>10025.140856508635</v>
      </c>
      <c r="Z16" s="381">
        <v>9912.6960935151292</v>
      </c>
      <c r="AA16" s="381">
        <v>10086.979524301963</v>
      </c>
      <c r="AB16" s="381">
        <v>10162.285985226592</v>
      </c>
      <c r="AC16" s="409">
        <v>10592.83760724728</v>
      </c>
      <c r="AD16" s="381">
        <v>10690.843457154271</v>
      </c>
      <c r="AE16" s="381">
        <v>10402.64173946576</v>
      </c>
      <c r="AF16" s="381">
        <v>10402.262629912837</v>
      </c>
      <c r="AG16" s="381">
        <v>10618.906937728216</v>
      </c>
      <c r="AH16" s="381">
        <v>10912.924165712473</v>
      </c>
      <c r="AI16" s="381">
        <v>10811.831814987025</v>
      </c>
      <c r="AJ16" s="381">
        <v>11122.183201355967</v>
      </c>
      <c r="AK16" s="381">
        <v>11307.666372244665</v>
      </c>
      <c r="AL16" s="381">
        <v>11602.95337684486</v>
      </c>
      <c r="AM16" s="409">
        <v>11549.353913153245</v>
      </c>
      <c r="AN16" s="381">
        <v>11634.06066323825</v>
      </c>
      <c r="AO16" s="381">
        <v>11871.221596650787</v>
      </c>
      <c r="AP16" s="381">
        <v>11521.788324015084</v>
      </c>
      <c r="AQ16" s="381">
        <v>11389.490857783896</v>
      </c>
      <c r="AR16" s="381">
        <v>11567.934804131135</v>
      </c>
      <c r="AS16" s="381">
        <v>12148.254066682679</v>
      </c>
      <c r="AT16" s="381">
        <v>12176.262545724434</v>
      </c>
      <c r="AU16" s="381">
        <v>12221.203987492647</v>
      </c>
      <c r="AV16" s="381">
        <v>12153.921040653036</v>
      </c>
      <c r="AW16" s="409">
        <v>11103.500539999999</v>
      </c>
      <c r="AX16" s="381">
        <v>11433.309445773171</v>
      </c>
      <c r="AY16" s="381">
        <v>11429.401327578567</v>
      </c>
      <c r="AZ16" s="381">
        <v>11324.435626902641</v>
      </c>
      <c r="BA16" s="381">
        <v>11644.642978743195</v>
      </c>
      <c r="BB16" s="381">
        <v>11929</v>
      </c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>
        <v>6482.8342236674016</v>
      </c>
      <c r="C17" s="344">
        <f t="shared" si="0"/>
        <v>6052.6475272304724</v>
      </c>
      <c r="D17" s="381">
        <v>5622.4608307935432</v>
      </c>
      <c r="E17" s="381">
        <f t="shared" si="1"/>
        <v>6145.3176866561907</v>
      </c>
      <c r="F17" s="381">
        <v>6668.1745425188383</v>
      </c>
      <c r="G17" s="344">
        <v>9380.7826336975268</v>
      </c>
      <c r="H17" s="381">
        <v>9776.1054372337767</v>
      </c>
      <c r="I17" s="395">
        <v>10374.847777300291</v>
      </c>
      <c r="J17" s="344">
        <v>10515.186607426214</v>
      </c>
      <c r="K17" s="344">
        <v>10507.623274076632</v>
      </c>
      <c r="L17" s="344">
        <v>10602.335855453568</v>
      </c>
      <c r="M17" s="344">
        <v>11574.256144890038</v>
      </c>
      <c r="N17" s="344">
        <v>12105.830043661819</v>
      </c>
      <c r="O17" s="381">
        <v>11442.193077177873</v>
      </c>
      <c r="P17" s="381">
        <v>11990.964348536249</v>
      </c>
      <c r="Q17" s="381">
        <v>12209.485265807789</v>
      </c>
      <c r="R17" s="381">
        <v>12699.803075218175</v>
      </c>
      <c r="S17" s="409">
        <v>12744.408333119927</v>
      </c>
      <c r="T17" s="381">
        <v>12358.398730158731</v>
      </c>
      <c r="U17" s="381">
        <v>12085.061815992603</v>
      </c>
      <c r="V17" s="381">
        <v>10819.219358498975</v>
      </c>
      <c r="W17" s="381">
        <v>10457.225180470388</v>
      </c>
      <c r="X17" s="381">
        <v>10716.961728118345</v>
      </c>
      <c r="Y17" s="381">
        <v>10810.575120463445</v>
      </c>
      <c r="Z17" s="381">
        <v>10661.079509080942</v>
      </c>
      <c r="AA17" s="381">
        <v>10859.711513271284</v>
      </c>
      <c r="AB17" s="381">
        <v>10993.67959339855</v>
      </c>
      <c r="AC17" s="409">
        <v>11443.68898688268</v>
      </c>
      <c r="AD17" s="381">
        <v>11513.991366331767</v>
      </c>
      <c r="AE17" s="381">
        <v>11233.036589887724</v>
      </c>
      <c r="AF17" s="381">
        <v>11216.297769618826</v>
      </c>
      <c r="AG17" s="381">
        <v>11513.06576814087</v>
      </c>
      <c r="AH17" s="381">
        <v>11831.637300481467</v>
      </c>
      <c r="AI17" s="381">
        <v>11745.950435229241</v>
      </c>
      <c r="AJ17" s="381">
        <v>12131.447840250006</v>
      </c>
      <c r="AK17" s="381">
        <v>12270.685817086001</v>
      </c>
      <c r="AL17" s="381">
        <v>12647.569723158989</v>
      </c>
      <c r="AM17" s="409">
        <v>12609.459543044686</v>
      </c>
      <c r="AN17" s="381">
        <v>12710.214645997507</v>
      </c>
      <c r="AO17" s="381">
        <v>12972.308972138011</v>
      </c>
      <c r="AP17" s="381">
        <v>12593.31205304902</v>
      </c>
      <c r="AQ17" s="381">
        <v>12479.624226583554</v>
      </c>
      <c r="AR17" s="381">
        <v>12673.919424881309</v>
      </c>
      <c r="AS17" s="381">
        <v>13240.594128692766</v>
      </c>
      <c r="AT17" s="381">
        <v>13195.395546837724</v>
      </c>
      <c r="AU17" s="381">
        <v>13283.08329979464</v>
      </c>
      <c r="AV17" s="381">
        <v>13306.486177562436</v>
      </c>
      <c r="AW17" s="409">
        <v>12057.04126</v>
      </c>
      <c r="AX17" s="381">
        <v>12503.130549896161</v>
      </c>
      <c r="AY17" s="381">
        <v>12399.673115088923</v>
      </c>
      <c r="AZ17" s="381">
        <v>12269.344716092801</v>
      </c>
      <c r="BA17" s="381">
        <v>12610.028336201682</v>
      </c>
      <c r="BB17" s="381">
        <v>12905</v>
      </c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>
        <v>7035.2402740680518</v>
      </c>
      <c r="C18" s="343">
        <f t="shared" si="0"/>
        <v>6554.1192904373438</v>
      </c>
      <c r="D18" s="382">
        <v>6072.9983068066367</v>
      </c>
      <c r="E18" s="382">
        <f t="shared" si="1"/>
        <v>6626.6019521116068</v>
      </c>
      <c r="F18" s="382">
        <v>7180.2055974165778</v>
      </c>
      <c r="G18" s="343">
        <v>9958.1495112133398</v>
      </c>
      <c r="H18" s="382">
        <v>10417.251365572538</v>
      </c>
      <c r="I18" s="396">
        <v>11058.846297092106</v>
      </c>
      <c r="J18" s="343">
        <v>11159.681779027067</v>
      </c>
      <c r="K18" s="343">
        <v>11220.084483948913</v>
      </c>
      <c r="L18" s="343">
        <v>11343.821177540725</v>
      </c>
      <c r="M18" s="343">
        <v>12315.86589047003</v>
      </c>
      <c r="N18" s="343">
        <v>12812.134990798542</v>
      </c>
      <c r="O18" s="382">
        <v>12126.768731368002</v>
      </c>
      <c r="P18" s="382">
        <v>12636.710924739289</v>
      </c>
      <c r="Q18" s="382">
        <v>12928.452302680289</v>
      </c>
      <c r="R18" s="382">
        <v>13387.507106247403</v>
      </c>
      <c r="S18" s="411">
        <v>13427.694563241057</v>
      </c>
      <c r="T18" s="382">
        <v>13016.690464432688</v>
      </c>
      <c r="U18" s="382">
        <v>12785.713259799179</v>
      </c>
      <c r="V18" s="382">
        <v>11521.593418839786</v>
      </c>
      <c r="W18" s="382">
        <v>11187.193821314911</v>
      </c>
      <c r="X18" s="382">
        <v>11376.687026037582</v>
      </c>
      <c r="Y18" s="382">
        <v>11536.805796682967</v>
      </c>
      <c r="Z18" s="382">
        <v>11364.985357313386</v>
      </c>
      <c r="AA18" s="382">
        <v>11624.904653567735</v>
      </c>
      <c r="AB18" s="382">
        <v>11801.423055167366</v>
      </c>
      <c r="AC18" s="411">
        <v>12250.862164278069</v>
      </c>
      <c r="AD18" s="382">
        <v>12280.0228899745</v>
      </c>
      <c r="AE18" s="382">
        <v>12022.884816753927</v>
      </c>
      <c r="AF18" s="382">
        <v>12000.300544947313</v>
      </c>
      <c r="AG18" s="382">
        <v>12271.559120835744</v>
      </c>
      <c r="AH18" s="382">
        <v>12690.008029025894</v>
      </c>
      <c r="AI18" s="382">
        <v>12638.684053308825</v>
      </c>
      <c r="AJ18" s="382">
        <v>12985.775152943668</v>
      </c>
      <c r="AK18" s="382">
        <v>13253.590619195449</v>
      </c>
      <c r="AL18" s="382">
        <v>13619.273250669985</v>
      </c>
      <c r="AM18" s="411">
        <v>13604.688916940167</v>
      </c>
      <c r="AN18" s="382">
        <v>13801.202831526631</v>
      </c>
      <c r="AO18" s="382">
        <v>14027.353267407729</v>
      </c>
      <c r="AP18" s="382">
        <v>13649.325185281499</v>
      </c>
      <c r="AQ18" s="382">
        <v>13564.698971862099</v>
      </c>
      <c r="AR18" s="382">
        <v>13740.536406183201</v>
      </c>
      <c r="AS18" s="382">
        <v>14288.763062512282</v>
      </c>
      <c r="AT18" s="382">
        <v>14256.26778349149</v>
      </c>
      <c r="AU18" s="382">
        <v>14324.650361701908</v>
      </c>
      <c r="AV18" s="382">
        <v>14402.63977706072</v>
      </c>
      <c r="AW18" s="411">
        <v>13024.79761</v>
      </c>
      <c r="AX18" s="382">
        <v>13525.595387840669</v>
      </c>
      <c r="AY18" s="382">
        <v>13406.817337520955</v>
      </c>
      <c r="AZ18" s="382">
        <v>13254.572683268099</v>
      </c>
      <c r="BA18" s="382">
        <v>13648.656839853014</v>
      </c>
      <c r="BB18" s="382">
        <v>13966</v>
      </c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>
        <v>7517.8018813145973</v>
      </c>
      <c r="C19" s="388">
        <f t="shared" si="0"/>
        <v>6995.9818470801456</v>
      </c>
      <c r="D19" s="384">
        <v>6474.161812845693</v>
      </c>
      <c r="E19" s="384">
        <f t="shared" si="1"/>
        <v>7106.7408902764528</v>
      </c>
      <c r="F19" s="384">
        <v>7739.3199677072134</v>
      </c>
      <c r="G19" s="388">
        <v>10546.949396204715</v>
      </c>
      <c r="H19" s="384">
        <v>11009.078376346781</v>
      </c>
      <c r="I19" s="397">
        <v>11695.852552165401</v>
      </c>
      <c r="J19" s="388">
        <v>11824.007571292561</v>
      </c>
      <c r="K19" s="388">
        <v>11861.771401449776</v>
      </c>
      <c r="L19" s="388">
        <v>12012.966468204746</v>
      </c>
      <c r="M19" s="388">
        <v>12933.159551530833</v>
      </c>
      <c r="N19" s="388">
        <v>13419.793995597734</v>
      </c>
      <c r="O19" s="384">
        <v>12764.257171248757</v>
      </c>
      <c r="P19" s="384">
        <v>13296.196789797714</v>
      </c>
      <c r="Q19" s="384">
        <v>13585.886124685325</v>
      </c>
      <c r="R19" s="384">
        <v>13999.472807868126</v>
      </c>
      <c r="S19" s="413">
        <v>14150.185740992089</v>
      </c>
      <c r="T19" s="384">
        <v>13680.12510288066</v>
      </c>
      <c r="U19" s="384">
        <v>13479.311165580855</v>
      </c>
      <c r="V19" s="384">
        <v>12223.967479180596</v>
      </c>
      <c r="W19" s="384">
        <v>11832.28238764263</v>
      </c>
      <c r="X19" s="384">
        <v>12020.072378497516</v>
      </c>
      <c r="Y19" s="384">
        <v>12243.301943657396</v>
      </c>
      <c r="Z19" s="384">
        <v>12094.030700125559</v>
      </c>
      <c r="AA19" s="384">
        <v>12365.596535677352</v>
      </c>
      <c r="AB19" s="384">
        <v>12581.87788647102</v>
      </c>
      <c r="AC19" s="413">
        <v>13044.058316956654</v>
      </c>
      <c r="AD19" s="384">
        <v>13039.334838848436</v>
      </c>
      <c r="AE19" s="384">
        <v>12778.673879833292</v>
      </c>
      <c r="AF19" s="384">
        <v>12790.625923302641</v>
      </c>
      <c r="AG19" s="384">
        <v>13023.885860907079</v>
      </c>
      <c r="AH19" s="384">
        <v>13474.459309945232</v>
      </c>
      <c r="AI19" s="384">
        <v>13516.637313473186</v>
      </c>
      <c r="AJ19" s="384">
        <v>13900.918986201963</v>
      </c>
      <c r="AK19" s="384">
        <v>14151.272461584424</v>
      </c>
      <c r="AL19" s="384">
        <v>14550.31386000231</v>
      </c>
      <c r="AM19" s="413">
        <v>14555.747222923505</v>
      </c>
      <c r="AN19" s="384">
        <v>14827.459950423618</v>
      </c>
      <c r="AO19" s="384">
        <v>14949.530388335499</v>
      </c>
      <c r="AP19" s="384">
        <v>14622.615134572878</v>
      </c>
      <c r="AQ19" s="384">
        <v>14519.514161472007</v>
      </c>
      <c r="AR19" s="384">
        <v>14708.734288864389</v>
      </c>
      <c r="AS19" s="384">
        <v>15265.303139806547</v>
      </c>
      <c r="AT19" s="384">
        <v>15306.705211260138</v>
      </c>
      <c r="AU19" s="384">
        <v>15342.519798148664</v>
      </c>
      <c r="AV19" s="384">
        <v>15476.671205025237</v>
      </c>
      <c r="AW19" s="413">
        <v>13920.382299999999</v>
      </c>
      <c r="AX19" s="384">
        <v>14506.085353490615</v>
      </c>
      <c r="AY19" s="384">
        <v>14351.805169656449</v>
      </c>
      <c r="AZ19" s="384">
        <v>14150.892355399246</v>
      </c>
      <c r="BA19" s="384">
        <v>14629.301186101677</v>
      </c>
      <c r="BB19" s="384">
        <v>14936</v>
      </c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>
        <v>8032.1109627220985</v>
      </c>
      <c r="C20" s="344">
        <f t="shared" si="0"/>
        <v>7462.9757601735564</v>
      </c>
      <c r="D20" s="381">
        <v>6893.8405576250134</v>
      </c>
      <c r="E20" s="381">
        <f t="shared" si="1"/>
        <v>7584.3666189632067</v>
      </c>
      <c r="F20" s="381">
        <v>8274.8926803014001</v>
      </c>
      <c r="G20" s="344">
        <v>11095.733755031626</v>
      </c>
      <c r="H20" s="381">
        <v>11524.187070909547</v>
      </c>
      <c r="I20" s="395">
        <v>12285.866542520173</v>
      </c>
      <c r="J20" s="344">
        <v>12438.75681189645</v>
      </c>
      <c r="K20" s="344">
        <v>12479.866888160166</v>
      </c>
      <c r="L20" s="344">
        <v>12691.154262796659</v>
      </c>
      <c r="M20" s="344">
        <v>13494.725312634757</v>
      </c>
      <c r="N20" s="344">
        <v>13995.886298848916</v>
      </c>
      <c r="O20" s="381">
        <v>13347.414210003311</v>
      </c>
      <c r="P20" s="381">
        <v>13969.421943711521</v>
      </c>
      <c r="Q20" s="381">
        <v>14311.33034207019</v>
      </c>
      <c r="R20" s="381">
        <v>14578.113644549107</v>
      </c>
      <c r="S20" s="409">
        <v>14858.675151732439</v>
      </c>
      <c r="T20" s="381">
        <v>14374.417166372723</v>
      </c>
      <c r="U20" s="381">
        <v>14118.831946504977</v>
      </c>
      <c r="V20" s="381">
        <v>12897.537555974306</v>
      </c>
      <c r="W20" s="381">
        <v>12454.028933478228</v>
      </c>
      <c r="X20" s="381">
        <v>12681.840169599163</v>
      </c>
      <c r="Y20" s="381">
        <v>12945.851184782803</v>
      </c>
      <c r="Z20" s="381">
        <v>12749.591366473907</v>
      </c>
      <c r="AA20" s="381">
        <v>13076.133023095483</v>
      </c>
      <c r="AB20" s="381">
        <v>13311.39394090637</v>
      </c>
      <c r="AC20" s="409">
        <v>13781.346370768028</v>
      </c>
      <c r="AD20" s="381">
        <v>13802.00657510677</v>
      </c>
      <c r="AE20" s="381">
        <v>13523.109888317043</v>
      </c>
      <c r="AF20" s="381">
        <v>13512.983319119412</v>
      </c>
      <c r="AG20" s="381">
        <v>13797.795745160791</v>
      </c>
      <c r="AH20" s="381">
        <v>14304.167395532993</v>
      </c>
      <c r="AI20" s="381">
        <v>14331.035034602079</v>
      </c>
      <c r="AJ20" s="381">
        <v>14691.5337535422</v>
      </c>
      <c r="AK20" s="381">
        <v>14936.744073674776</v>
      </c>
      <c r="AL20" s="381">
        <v>15383.202597868878</v>
      </c>
      <c r="AM20" s="409">
        <v>15483.339649078516</v>
      </c>
      <c r="AN20" s="381">
        <v>15752.574777707892</v>
      </c>
      <c r="AO20" s="381">
        <v>15849.343727443338</v>
      </c>
      <c r="AP20" s="381">
        <v>15557.128591860617</v>
      </c>
      <c r="AQ20" s="381">
        <v>15454.094856997468</v>
      </c>
      <c r="AR20" s="381">
        <v>15699.076468735235</v>
      </c>
      <c r="AS20" s="381">
        <v>16234.680331448284</v>
      </c>
      <c r="AT20" s="381">
        <v>16292.214939299156</v>
      </c>
      <c r="AU20" s="381">
        <v>16287.039441503359</v>
      </c>
      <c r="AV20" s="381">
        <v>16464.426164008051</v>
      </c>
      <c r="AW20" s="409">
        <v>14796.283809999999</v>
      </c>
      <c r="AX20" s="381">
        <v>15434.913937854941</v>
      </c>
      <c r="AY20" s="381">
        <v>15287.311518526369</v>
      </c>
      <c r="AZ20" s="381">
        <v>15005.859332161021</v>
      </c>
      <c r="BA20" s="381">
        <v>15575.358491092607</v>
      </c>
      <c r="BB20" s="381">
        <v>15920</v>
      </c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>
        <v>8508.3230751364517</v>
      </c>
      <c r="C21" s="344">
        <f t="shared" si="0"/>
        <v>7920.1788081405248</v>
      </c>
      <c r="D21" s="381">
        <v>7332.0345411445987</v>
      </c>
      <c r="E21" s="381">
        <f t="shared" si="1"/>
        <v>8065.3645525959819</v>
      </c>
      <c r="F21" s="381">
        <v>8798.6945640473641</v>
      </c>
      <c r="G21" s="344">
        <v>11621.652098907418</v>
      </c>
      <c r="H21" s="381">
        <v>12050.255524931095</v>
      </c>
      <c r="I21" s="395">
        <v>12823.666905409922</v>
      </c>
      <c r="J21" s="344">
        <v>12979.141225007934</v>
      </c>
      <c r="K21" s="344">
        <v>13022.469796341044</v>
      </c>
      <c r="L21" s="344">
        <v>13283.438270073595</v>
      </c>
      <c r="M21" s="344">
        <v>14069.151358344114</v>
      </c>
      <c r="N21" s="344">
        <v>14635.112005196117</v>
      </c>
      <c r="O21" s="381">
        <v>13955.92590261676</v>
      </c>
      <c r="P21" s="381">
        <v>14611.733697700716</v>
      </c>
      <c r="Q21" s="381">
        <v>14965.525573819043</v>
      </c>
      <c r="R21" s="381">
        <v>15247.640476520293</v>
      </c>
      <c r="S21" s="409">
        <v>15544.761735255706</v>
      </c>
      <c r="T21" s="381">
        <v>15040.423256907703</v>
      </c>
      <c r="U21" s="381">
        <v>14793.620417553591</v>
      </c>
      <c r="V21" s="381">
        <v>13533.440885052578</v>
      </c>
      <c r="W21" s="381">
        <v>13080.019483039665</v>
      </c>
      <c r="X21" s="381">
        <v>13339.522974335987</v>
      </c>
      <c r="Y21" s="381">
        <v>13616.825179116058</v>
      </c>
      <c r="Z21" s="381">
        <v>13447.695792880259</v>
      </c>
      <c r="AA21" s="381">
        <v>13745.205842812822</v>
      </c>
      <c r="AB21" s="381">
        <v>14029.994543155653</v>
      </c>
      <c r="AC21" s="409">
        <v>14600.749444790619</v>
      </c>
      <c r="AD21" s="381">
        <v>14484.043414139554</v>
      </c>
      <c r="AE21" s="381">
        <v>14205.91502899604</v>
      </c>
      <c r="AF21" s="381">
        <v>14208.469652072101</v>
      </c>
      <c r="AG21" s="381">
        <v>14523.914381582103</v>
      </c>
      <c r="AH21" s="381">
        <v>15053.921792873205</v>
      </c>
      <c r="AI21" s="381">
        <v>15115.872039900521</v>
      </c>
      <c r="AJ21" s="381">
        <v>15451.74026060012</v>
      </c>
      <c r="AK21" s="381">
        <v>15703.750711159028</v>
      </c>
      <c r="AL21" s="381">
        <v>16206.27614858887</v>
      </c>
      <c r="AM21" s="409">
        <v>16358.478932087857</v>
      </c>
      <c r="AN21" s="381">
        <v>16641.27838001159</v>
      </c>
      <c r="AO21" s="381">
        <v>16697.851920023099</v>
      </c>
      <c r="AP21" s="381">
        <v>16482.594201014173</v>
      </c>
      <c r="AQ21" s="381">
        <v>16357.059155515979</v>
      </c>
      <c r="AR21" s="381">
        <v>16594.69026618365</v>
      </c>
      <c r="AS21" s="381">
        <v>17174.212166204503</v>
      </c>
      <c r="AT21" s="381">
        <v>17223.231776493663</v>
      </c>
      <c r="AU21" s="381">
        <v>17206.733001042277</v>
      </c>
      <c r="AV21" s="381">
        <v>17452.181122990864</v>
      </c>
      <c r="AW21" s="409">
        <v>15664.53075</v>
      </c>
      <c r="AX21" s="381">
        <v>16370.20019487997</v>
      </c>
      <c r="AY21" s="381">
        <v>16207.015395287001</v>
      </c>
      <c r="AZ21" s="381">
        <v>15871.16448276514</v>
      </c>
      <c r="BA21" s="381">
        <v>16455.293511326105</v>
      </c>
      <c r="BB21" s="381">
        <v>16863</v>
      </c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>
        <v>8952.7877133898492</v>
      </c>
      <c r="C22" s="344">
        <f t="shared" si="0"/>
        <v>8392.3668502607907</v>
      </c>
      <c r="D22" s="381">
        <v>7831.9459871317304</v>
      </c>
      <c r="E22" s="381">
        <f t="shared" si="1"/>
        <v>8594.8774607348641</v>
      </c>
      <c r="F22" s="381">
        <v>9357.8089343379997</v>
      </c>
      <c r="G22" s="344">
        <v>12159.003450258768</v>
      </c>
      <c r="H22" s="381">
        <v>12559.88433976447</v>
      </c>
      <c r="I22" s="395">
        <v>13335.360454567159</v>
      </c>
      <c r="J22" s="344">
        <v>13534.398603617899</v>
      </c>
      <c r="K22" s="344">
        <v>13560.354418363826</v>
      </c>
      <c r="L22" s="344">
        <v>13857.637269494748</v>
      </c>
      <c r="M22" s="344">
        <v>14699.30530401035</v>
      </c>
      <c r="N22" s="344">
        <v>15191.475119979794</v>
      </c>
      <c r="O22" s="381">
        <v>14499.239913878768</v>
      </c>
      <c r="P22" s="381">
        <v>15233.436518406836</v>
      </c>
      <c r="Q22" s="381">
        <v>15597.050673774618</v>
      </c>
      <c r="R22" s="381">
        <v>15871.724310846377</v>
      </c>
      <c r="S22" s="409">
        <v>16174.841250736255</v>
      </c>
      <c r="T22" s="381">
        <v>15667.857566137567</v>
      </c>
      <c r="U22" s="381">
        <v>15430.79001913608</v>
      </c>
      <c r="V22" s="381">
        <v>14175.991287257106</v>
      </c>
      <c r="W22" s="381">
        <v>13689.034017697742</v>
      </c>
      <c r="X22" s="381">
        <v>13968.610874519034</v>
      </c>
      <c r="Y22" s="381">
        <v>14264.117738355199</v>
      </c>
      <c r="Z22" s="381">
        <v>14155.469255663431</v>
      </c>
      <c r="AA22" s="381">
        <v>14451.972905894518</v>
      </c>
      <c r="AB22" s="381">
        <v>14735.860451187862</v>
      </c>
      <c r="AC22" s="409">
        <v>15294.359296361981</v>
      </c>
      <c r="AD22" s="381">
        <v>15213.117276553909</v>
      </c>
      <c r="AE22" s="381">
        <v>14914.670008750723</v>
      </c>
      <c r="AF22" s="381">
        <v>14897.633381997948</v>
      </c>
      <c r="AG22" s="381">
        <v>15245.408058535761</v>
      </c>
      <c r="AH22" s="381">
        <v>15768.979306634294</v>
      </c>
      <c r="AI22" s="381">
        <v>15894.796902032875</v>
      </c>
      <c r="AJ22" s="381">
        <v>16198.914656108476</v>
      </c>
      <c r="AK22" s="381">
        <v>16442.349695403122</v>
      </c>
      <c r="AL22" s="381">
        <v>16980.273763575984</v>
      </c>
      <c r="AM22" s="409">
        <v>17214.293372885637</v>
      </c>
      <c r="AN22" s="381">
        <v>17477.387990676678</v>
      </c>
      <c r="AO22" s="381">
        <v>17512.15668158414</v>
      </c>
      <c r="AP22" s="381">
        <v>17333.091925627359</v>
      </c>
      <c r="AQ22" s="381">
        <v>17198.055315900863</v>
      </c>
      <c r="AR22" s="381">
        <v>17460.778334045855</v>
      </c>
      <c r="AS22" s="381">
        <v>17995.556387694054</v>
      </c>
      <c r="AT22" s="381">
        <v>18125.263033451731</v>
      </c>
      <c r="AU22" s="381">
        <v>18071.132101173338</v>
      </c>
      <c r="AV22" s="381">
        <v>18365.82680733555</v>
      </c>
      <c r="AW22" s="409">
        <v>16478.102190000001</v>
      </c>
      <c r="AX22" s="381">
        <v>17247.367397958682</v>
      </c>
      <c r="AY22" s="381">
        <v>17070.883870594811</v>
      </c>
      <c r="AZ22" s="381">
        <v>16694.083120615651</v>
      </c>
      <c r="BA22" s="381">
        <v>17304.710553979254</v>
      </c>
      <c r="BB22" s="381">
        <v>17776</v>
      </c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>
        <v>9352.8058878179072</v>
      </c>
      <c r="C23" s="344">
        <f t="shared" si="0"/>
        <v>8857.7610260852707</v>
      </c>
      <c r="D23" s="381">
        <v>8362.716164352636</v>
      </c>
      <c r="E23" s="381">
        <f t="shared" si="1"/>
        <v>9142.7624417026909</v>
      </c>
      <c r="F23" s="381">
        <v>9922.8087190527458</v>
      </c>
      <c r="G23" s="344">
        <v>12644.906267970096</v>
      </c>
      <c r="H23" s="381">
        <v>13069.513154597846</v>
      </c>
      <c r="I23" s="395">
        <v>13878.382180203409</v>
      </c>
      <c r="J23" s="344">
        <v>14124.359568390988</v>
      </c>
      <c r="K23" s="344">
        <v>14084.084181912323</v>
      </c>
      <c r="L23" s="344">
        <v>14490.6125444472</v>
      </c>
      <c r="M23" s="344">
        <v>15278.018111254851</v>
      </c>
      <c r="N23" s="344">
        <v>15724.16320860246</v>
      </c>
      <c r="O23" s="381">
        <v>15031.687644915535</v>
      </c>
      <c r="P23" s="381">
        <v>15786.442894836035</v>
      </c>
      <c r="Q23" s="381">
        <v>16235.052954242559</v>
      </c>
      <c r="R23" s="381">
        <v>16465.512813409059</v>
      </c>
      <c r="S23" s="409">
        <v>16810.521473021076</v>
      </c>
      <c r="T23" s="381">
        <v>16272.148806584362</v>
      </c>
      <c r="U23" s="381">
        <v>16049.150185985507</v>
      </c>
      <c r="V23" s="381">
        <v>14743.208194030756</v>
      </c>
      <c r="W23" s="381">
        <v>14255.608515097416</v>
      </c>
      <c r="X23" s="381">
        <v>14548.678938324181</v>
      </c>
      <c r="Y23" s="381">
        <v>14913.383750518849</v>
      </c>
      <c r="Z23" s="381">
        <v>14772.3537765045</v>
      </c>
      <c r="AA23" s="381">
        <v>15139.892847294035</v>
      </c>
      <c r="AB23" s="381">
        <v>15416.25697078592</v>
      </c>
      <c r="AC23" s="409">
        <v>15940.796689514133</v>
      </c>
      <c r="AD23" s="381">
        <v>15891.794328202293</v>
      </c>
      <c r="AE23" s="381">
        <v>15553.684795989499</v>
      </c>
      <c r="AF23" s="381">
        <v>15588.377762680506</v>
      </c>
      <c r="AG23" s="381">
        <v>15925.277100280557</v>
      </c>
      <c r="AH23" s="381">
        <v>16459.899857905555</v>
      </c>
      <c r="AI23" s="381">
        <v>16639.726940960209</v>
      </c>
      <c r="AJ23" s="381">
        <v>16927.264890489681</v>
      </c>
      <c r="AK23" s="381">
        <v>17115.611077194852</v>
      </c>
      <c r="AL23" s="381">
        <v>17712.206290792055</v>
      </c>
      <c r="AM23" s="409">
        <v>18023.176054026761</v>
      </c>
      <c r="AN23" s="381">
        <v>18221.79525694624</v>
      </c>
      <c r="AO23" s="381">
        <v>18342.247642076898</v>
      </c>
      <c r="AP23" s="381">
        <v>18104.744116499805</v>
      </c>
      <c r="AQ23" s="381">
        <v>18006.170423398522</v>
      </c>
      <c r="AR23" s="381">
        <v>18297.34067232185</v>
      </c>
      <c r="AS23" s="381">
        <v>18803.768652153976</v>
      </c>
      <c r="AT23" s="381">
        <v>18984.395631659863</v>
      </c>
      <c r="AU23" s="381">
        <v>18965.999576896484</v>
      </c>
      <c r="AV23" s="381">
        <v>19249.607560109649</v>
      </c>
      <c r="AW23" s="409">
        <v>17321.198400000001</v>
      </c>
      <c r="AX23" s="381">
        <v>18123.458322260605</v>
      </c>
      <c r="AY23" s="381">
        <v>17888.398427715372</v>
      </c>
      <c r="AZ23" s="381">
        <v>17534.576653998145</v>
      </c>
      <c r="BA23" s="381">
        <v>18137.851341922877</v>
      </c>
      <c r="BB23" s="381">
        <v>18664</v>
      </c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>
        <v>9803.6200209034942</v>
      </c>
      <c r="C24" s="344">
        <f t="shared" si="0"/>
        <v>9345.4673081151413</v>
      </c>
      <c r="D24" s="381">
        <v>8887.3145953267867</v>
      </c>
      <c r="E24" s="381">
        <f t="shared" si="1"/>
        <v>9672.8480134868605</v>
      </c>
      <c r="F24" s="381">
        <v>10458.381431646934</v>
      </c>
      <c r="G24" s="344">
        <v>13165.108108108107</v>
      </c>
      <c r="H24" s="381">
        <v>13617.501127536958</v>
      </c>
      <c r="I24" s="395">
        <v>14410.961180346654</v>
      </c>
      <c r="J24" s="344">
        <v>14620.125085007028</v>
      </c>
      <c r="K24" s="344">
        <v>14579.504228512254</v>
      </c>
      <c r="L24" s="344">
        <v>15069.332795832299</v>
      </c>
      <c r="M24" s="344">
        <v>15843.870633893919</v>
      </c>
      <c r="N24" s="344">
        <v>16268.688810305634</v>
      </c>
      <c r="O24" s="381">
        <v>15553.269095727061</v>
      </c>
      <c r="P24" s="381">
        <v>16370.362671189849</v>
      </c>
      <c r="Q24" s="381">
        <v>16782.37470753739</v>
      </c>
      <c r="R24" s="381">
        <v>17098.685247264166</v>
      </c>
      <c r="S24" s="409">
        <v>17376.192860252504</v>
      </c>
      <c r="T24" s="381">
        <v>16879.011499118165</v>
      </c>
      <c r="U24" s="381">
        <v>16625.189124685545</v>
      </c>
      <c r="V24" s="381">
        <v>15361.385994772352</v>
      </c>
      <c r="W24" s="381">
        <v>14860.379046029651</v>
      </c>
      <c r="X24" s="381">
        <v>15196.149277148941</v>
      </c>
      <c r="Y24" s="381">
        <v>15521.207251267797</v>
      </c>
      <c r="Z24" s="381">
        <v>15400.841140997754</v>
      </c>
      <c r="AA24" s="381">
        <v>15825.928076525335</v>
      </c>
      <c r="AB24" s="381">
        <v>16087.557280228923</v>
      </c>
      <c r="AC24" s="409">
        <v>16632.659412995894</v>
      </c>
      <c r="AD24" s="381">
        <v>16536.873506006701</v>
      </c>
      <c r="AE24" s="381">
        <v>16213.783827477269</v>
      </c>
      <c r="AF24" s="381">
        <v>16219.057414608058</v>
      </c>
      <c r="AG24" s="381">
        <v>16561.979853660599</v>
      </c>
      <c r="AH24" s="381">
        <v>17120.649206064536</v>
      </c>
      <c r="AI24" s="381">
        <v>17331.447691392736</v>
      </c>
      <c r="AJ24" s="381">
        <v>17587.558542334278</v>
      </c>
      <c r="AK24" s="381">
        <v>17820.120877550755</v>
      </c>
      <c r="AL24" s="381">
        <v>18393.660712682886</v>
      </c>
      <c r="AM24" s="409">
        <v>18761.66109568291</v>
      </c>
      <c r="AN24" s="381">
        <v>18921.69991490621</v>
      </c>
      <c r="AO24" s="381">
        <v>19103.931740532218</v>
      </c>
      <c r="AP24" s="381">
        <v>18847.960213236252</v>
      </c>
      <c r="AQ24" s="381">
        <v>18767.493263325894</v>
      </c>
      <c r="AR24" s="381">
        <v>19065.009641563352</v>
      </c>
      <c r="AS24" s="381">
        <v>19586.910816830063</v>
      </c>
      <c r="AT24" s="381">
        <v>19822.658612097755</v>
      </c>
      <c r="AU24" s="381">
        <v>19816.857176764392</v>
      </c>
      <c r="AV24" s="381">
        <v>20096.886729853024</v>
      </c>
      <c r="AW24" s="409">
        <v>18094.309969999998</v>
      </c>
      <c r="AX24" s="381">
        <v>18925.286010964457</v>
      </c>
      <c r="AY24" s="381">
        <v>18685.896520164166</v>
      </c>
      <c r="AZ24" s="381">
        <v>18313.04114432658</v>
      </c>
      <c r="BA24" s="381">
        <v>18949.629545560256</v>
      </c>
      <c r="BB24" s="381">
        <v>19461</v>
      </c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>
        <v>10286.18162815004</v>
      </c>
      <c r="C25" s="344">
        <f t="shared" si="0"/>
        <v>9830.5320884852226</v>
      </c>
      <c r="D25" s="381">
        <v>9374.8825488204075</v>
      </c>
      <c r="E25" s="381">
        <f t="shared" si="1"/>
        <v>10193.246468166932</v>
      </c>
      <c r="F25" s="381">
        <v>11011.610387513456</v>
      </c>
      <c r="G25" s="344">
        <v>13685.309948246118</v>
      </c>
      <c r="H25" s="381">
        <v>14138.089701829116</v>
      </c>
      <c r="I25" s="395">
        <v>14917.433366757388</v>
      </c>
      <c r="J25" s="344">
        <v>15135.72122228771</v>
      </c>
      <c r="K25" s="344">
        <v>15098.515705902659</v>
      </c>
      <c r="L25" s="344">
        <v>15566.670511866369</v>
      </c>
      <c r="M25" s="344">
        <v>16409.723156532989</v>
      </c>
      <c r="N25" s="344">
        <v>16797.431061234798</v>
      </c>
      <c r="O25" s="381">
        <v>16071.228453130176</v>
      </c>
      <c r="P25" s="381">
        <v>16933.673514260587</v>
      </c>
      <c r="Q25" s="381">
        <v>17381.51390493114</v>
      </c>
      <c r="R25" s="381">
        <v>17659.148884887105</v>
      </c>
      <c r="S25" s="409">
        <v>17958.666367896745</v>
      </c>
      <c r="T25" s="381">
        <v>17424.159341563787</v>
      </c>
      <c r="U25" s="381">
        <v>17196.525704702315</v>
      </c>
      <c r="V25" s="381">
        <v>15979.563795513948</v>
      </c>
      <c r="W25" s="381">
        <v>15418.465535977646</v>
      </c>
      <c r="X25" s="381">
        <v>15786.429806866152</v>
      </c>
      <c r="Y25" s="381">
        <v>16136.924563714785</v>
      </c>
      <c r="Z25" s="381">
        <v>16008.056625462006</v>
      </c>
      <c r="AA25" s="381">
        <v>16432.805394691484</v>
      </c>
      <c r="AB25" s="381">
        <v>16724.291991082719</v>
      </c>
      <c r="AC25" s="409">
        <v>17286.085318506448</v>
      </c>
      <c r="AD25" s="381">
        <v>17156.754278428121</v>
      </c>
      <c r="AE25" s="381">
        <v>16830.092505524819</v>
      </c>
      <c r="AF25" s="381">
        <v>16826.027305184951</v>
      </c>
      <c r="AG25" s="381">
        <v>17158.599624987666</v>
      </c>
      <c r="AH25" s="381">
        <v>17751.227351111233</v>
      </c>
      <c r="AI25" s="381">
        <v>17972.915224913497</v>
      </c>
      <c r="AJ25" s="381">
        <v>18197.171760375008</v>
      </c>
      <c r="AK25" s="381">
        <v>18455.031927468273</v>
      </c>
      <c r="AL25" s="381">
        <v>19089.136830497391</v>
      </c>
      <c r="AM25" s="409">
        <v>19505.667520828076</v>
      </c>
      <c r="AN25" s="381">
        <v>19664.758617287604</v>
      </c>
      <c r="AO25" s="381">
        <v>19876.139971608682</v>
      </c>
      <c r="AP25" s="381">
        <v>19602.80925757379</v>
      </c>
      <c r="AQ25" s="381">
        <v>19570.549747302441</v>
      </c>
      <c r="AR25" s="381">
        <v>19849.901953063476</v>
      </c>
      <c r="AS25" s="381">
        <v>20321.106596213893</v>
      </c>
      <c r="AT25" s="381">
        <v>20631.936012299211</v>
      </c>
      <c r="AU25" s="381">
        <v>20613.548775579704</v>
      </c>
      <c r="AV25" s="381">
        <v>20946.37811674978</v>
      </c>
      <c r="AW25" s="409">
        <v>18824.774649999999</v>
      </c>
      <c r="AX25" s="381">
        <v>19710.969518016555</v>
      </c>
      <c r="AY25" s="381">
        <v>19486.555107034819</v>
      </c>
      <c r="AZ25" s="381">
        <v>19116.317251876641</v>
      </c>
      <c r="BA25" s="381">
        <v>19732.924303455973</v>
      </c>
      <c r="BB25" s="381">
        <v>20225</v>
      </c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>
        <v>10743.34525606782</v>
      </c>
      <c r="C26" s="344">
        <f t="shared" si="0"/>
        <v>10321.413117931188</v>
      </c>
      <c r="D26" s="381">
        <v>9899.4809797945582</v>
      </c>
      <c r="E26" s="381">
        <f t="shared" si="1"/>
        <v>10764.529940919885</v>
      </c>
      <c r="F26" s="381">
        <v>11629.578902045212</v>
      </c>
      <c r="G26" s="344">
        <v>14182.645773433007</v>
      </c>
      <c r="H26" s="381">
        <v>14658.678276121273</v>
      </c>
      <c r="I26" s="395">
        <v>15423.905553168122</v>
      </c>
      <c r="J26" s="344">
        <v>15671.147980233032</v>
      </c>
      <c r="K26" s="344">
        <v>15612.808897134968</v>
      </c>
      <c r="L26" s="344">
        <v>16104.699495575951</v>
      </c>
      <c r="M26" s="344">
        <v>17035.590340664079</v>
      </c>
      <c r="N26" s="344">
        <v>17322.227474470466</v>
      </c>
      <c r="O26" s="381">
        <v>16578.321530308047</v>
      </c>
      <c r="P26" s="381">
        <v>17469.505779620555</v>
      </c>
      <c r="Q26" s="381">
        <v>17951.505790019251</v>
      </c>
      <c r="R26" s="381">
        <v>18162.051392159578</v>
      </c>
      <c r="S26" s="409">
        <v>18532.738815334582</v>
      </c>
      <c r="T26" s="381">
        <v>17961.592827748384</v>
      </c>
      <c r="U26" s="381">
        <v>17758.457567352554</v>
      </c>
      <c r="V26" s="381">
        <v>16524.623791866754</v>
      </c>
      <c r="W26" s="381">
        <v>15951.088003570598</v>
      </c>
      <c r="X26" s="381">
        <v>16384.880309313012</v>
      </c>
      <c r="Y26" s="381">
        <v>16693.438288426485</v>
      </c>
      <c r="Z26" s="381">
        <v>16601.735458998708</v>
      </c>
      <c r="AA26" s="381">
        <v>17052.875698035161</v>
      </c>
      <c r="AB26" s="381">
        <v>17333.738071471351</v>
      </c>
      <c r="AC26" s="409">
        <v>17913.304302672994</v>
      </c>
      <c r="AD26" s="381">
        <v>17781.674731926141</v>
      </c>
      <c r="AE26" s="381">
        <v>17433.42626403453</v>
      </c>
      <c r="AF26" s="381">
        <v>17417.190688194736</v>
      </c>
      <c r="AG26" s="381">
        <v>17759.844355782381</v>
      </c>
      <c r="AH26" s="381">
        <v>18324.480210244597</v>
      </c>
      <c r="AI26" s="381">
        <v>18571.519720480108</v>
      </c>
      <c r="AJ26" s="381">
        <v>18790.856842077384</v>
      </c>
      <c r="AK26" s="381">
        <v>19064.37608946965</v>
      </c>
      <c r="AL26" s="381">
        <v>19729.928334209551</v>
      </c>
      <c r="AM26" s="409">
        <v>20199.981494572079</v>
      </c>
      <c r="AN26" s="381">
        <v>20363.314711359402</v>
      </c>
      <c r="AO26" s="381">
        <v>20585.203406958281</v>
      </c>
      <c r="AP26" s="381">
        <v>20318.881809907685</v>
      </c>
      <c r="AQ26" s="381">
        <v>20350.842425433981</v>
      </c>
      <c r="AR26" s="381">
        <v>20548.677553270481</v>
      </c>
      <c r="AS26" s="381">
        <v>21089.922989584924</v>
      </c>
      <c r="AT26" s="381">
        <v>21380.923405608864</v>
      </c>
      <c r="AU26" s="381">
        <v>21354.945914987151</v>
      </c>
      <c r="AV26" s="381">
        <v>21750.519052002306</v>
      </c>
      <c r="AW26" s="409">
        <v>19595.699199999999</v>
      </c>
      <c r="AX26" s="381">
        <v>20423.466068247359</v>
      </c>
      <c r="AY26" s="381">
        <v>20229.27129617141</v>
      </c>
      <c r="AZ26" s="381">
        <v>19852.395229451471</v>
      </c>
      <c r="BA26" s="381">
        <v>20443.993181078189</v>
      </c>
      <c r="BB26" s="381">
        <v>21011</v>
      </c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>
        <v>11156.062420160259</v>
      </c>
      <c r="C27" s="344">
        <f t="shared" si="0"/>
        <v>10814.757900451503</v>
      </c>
      <c r="D27" s="381">
        <v>10473.453380742747</v>
      </c>
      <c r="E27" s="381">
        <f t="shared" si="1"/>
        <v>11354.614984235744</v>
      </c>
      <c r="F27" s="381">
        <v>12235.776587728742</v>
      </c>
      <c r="G27" s="344">
        <v>14725.713628522139</v>
      </c>
      <c r="H27" s="381">
        <v>15223.105888248559</v>
      </c>
      <c r="I27" s="395">
        <v>15966.927278804373</v>
      </c>
      <c r="J27" s="344">
        <v>16216.490048510677</v>
      </c>
      <c r="K27" s="344">
        <v>16065.764368312048</v>
      </c>
      <c r="L27" s="344">
        <v>16733.153518564457</v>
      </c>
      <c r="M27" s="344">
        <v>17532.854678740838</v>
      </c>
      <c r="N27" s="344">
        <v>17807.565510771117</v>
      </c>
      <c r="O27" s="381">
        <v>17074.548327260683</v>
      </c>
      <c r="P27" s="381">
        <v>17995.033578338986</v>
      </c>
      <c r="Q27" s="381">
        <v>18450.248689471344</v>
      </c>
      <c r="R27" s="381">
        <v>18704.337830724478</v>
      </c>
      <c r="S27" s="409">
        <v>19056.404901533973</v>
      </c>
      <c r="T27" s="381">
        <v>18514.455026455027</v>
      </c>
      <c r="U27" s="381">
        <v>18278.068201853403</v>
      </c>
      <c r="V27" s="381">
        <v>17067.468097177476</v>
      </c>
      <c r="W27" s="381">
        <v>16470.978459986029</v>
      </c>
      <c r="X27" s="381">
        <v>16920.013523105084</v>
      </c>
      <c r="Y27" s="381">
        <v>17273.6334482323</v>
      </c>
      <c r="Z27" s="381">
        <v>17160.605761578863</v>
      </c>
      <c r="AA27" s="381">
        <v>17644.675318855567</v>
      </c>
      <c r="AB27" s="381">
        <v>17930.44945764291</v>
      </c>
      <c r="AC27" s="409">
        <v>18510.822109316334</v>
      </c>
      <c r="AD27" s="381">
        <v>18440.193059268138</v>
      </c>
      <c r="AE27" s="381">
        <v>17991.347804161785</v>
      </c>
      <c r="AF27" s="381">
        <v>17990.966912880704</v>
      </c>
      <c r="AG27" s="381">
        <v>18288.631388250556</v>
      </c>
      <c r="AH27" s="381">
        <v>18923.378592023397</v>
      </c>
      <c r="AI27" s="381">
        <v>19133.173321258651</v>
      </c>
      <c r="AJ27" s="381">
        <v>19378.749874202174</v>
      </c>
      <c r="AK27" s="381">
        <v>19672.299868809019</v>
      </c>
      <c r="AL27" s="381">
        <v>20348.285124443821</v>
      </c>
      <c r="AM27" s="409">
        <v>20859.786821509722</v>
      </c>
      <c r="AN27" s="381">
        <v>21051.082294325846</v>
      </c>
      <c r="AO27" s="381">
        <v>21287.689259419662</v>
      </c>
      <c r="AP27" s="381">
        <v>20983.252372903396</v>
      </c>
      <c r="AQ27" s="381">
        <v>20992.022956734942</v>
      </c>
      <c r="AR27" s="381">
        <v>21232.690288684382</v>
      </c>
      <c r="AS27" s="381">
        <v>21789.498154981549</v>
      </c>
      <c r="AT27" s="381">
        <v>22124.11368287123</v>
      </c>
      <c r="AU27" s="381">
        <v>22105.370721236701</v>
      </c>
      <c r="AV27" s="381">
        <v>22460.64075823631</v>
      </c>
      <c r="AW27" s="409">
        <v>20345.84706</v>
      </c>
      <c r="AX27" s="381">
        <v>21079.996122085409</v>
      </c>
      <c r="AY27" s="381">
        <v>20936.168548526948</v>
      </c>
      <c r="AZ27" s="381">
        <v>20564.695407188912</v>
      </c>
      <c r="BA27" s="381">
        <v>21171.338313409924</v>
      </c>
      <c r="BB27" s="381">
        <v>21741</v>
      </c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>
        <v>11568.779584252699</v>
      </c>
      <c r="C28" s="343">
        <f t="shared" si="0"/>
        <v>11280.329824861421</v>
      </c>
      <c r="D28" s="382">
        <v>10991.880065470143</v>
      </c>
      <c r="E28" s="382">
        <f t="shared" si="1"/>
        <v>11893.38551174476</v>
      </c>
      <c r="F28" s="382">
        <v>12794.890958019378</v>
      </c>
      <c r="G28" s="343">
        <v>15217.332949971247</v>
      </c>
      <c r="H28" s="382">
        <v>15732.734703081935</v>
      </c>
      <c r="I28" s="396">
        <v>16452.514014229098</v>
      </c>
      <c r="J28" s="343">
        <v>16776.705082286804</v>
      </c>
      <c r="K28" s="343">
        <v>16537.592984121507</v>
      </c>
      <c r="L28" s="343">
        <v>17262.139998346149</v>
      </c>
      <c r="M28" s="343">
        <v>18068.699870633893</v>
      </c>
      <c r="N28" s="343">
        <v>18296.849384765272</v>
      </c>
      <c r="O28" s="382">
        <v>17545.42047035442</v>
      </c>
      <c r="P28" s="382">
        <v>18499.952443774342</v>
      </c>
      <c r="Q28" s="382">
        <v>18948.99158892344</v>
      </c>
      <c r="R28" s="382">
        <v>19207.240337996951</v>
      </c>
      <c r="S28" s="411">
        <v>19563.268867320548</v>
      </c>
      <c r="T28" s="382">
        <v>19018.459635508527</v>
      </c>
      <c r="U28" s="382">
        <v>18776.518222279559</v>
      </c>
      <c r="V28" s="382">
        <v>17610.312402488194</v>
      </c>
      <c r="W28" s="382">
        <v>17001.478925716059</v>
      </c>
      <c r="X28" s="382">
        <v>17418.381859613732</v>
      </c>
      <c r="Y28" s="382">
        <v>17824.22681417047</v>
      </c>
      <c r="Z28" s="382">
        <v>17763.953631492386</v>
      </c>
      <c r="AA28" s="382">
        <v>18228.936091003103</v>
      </c>
      <c r="AB28" s="382">
        <v>18536.257053969523</v>
      </c>
      <c r="AC28" s="411">
        <v>19076.891610346865</v>
      </c>
      <c r="AD28" s="382">
        <v>19024.796064153379</v>
      </c>
      <c r="AE28" s="382">
        <v>18549.269344289041</v>
      </c>
      <c r="AF28" s="382">
        <v>18555.259233026409</v>
      </c>
      <c r="AG28" s="382">
        <v>18832.834952277568</v>
      </c>
      <c r="AH28" s="382">
        <v>19540.37969566957</v>
      </c>
      <c r="AI28" s="382">
        <v>19687.436743079586</v>
      </c>
      <c r="AJ28" s="382">
        <v>19927.546571678275</v>
      </c>
      <c r="AK28" s="382">
        <v>20258.917908218271</v>
      </c>
      <c r="AL28" s="382">
        <v>20935.794183645994</v>
      </c>
      <c r="AM28" s="411">
        <v>21530.634915425399</v>
      </c>
      <c r="AN28" s="382">
        <v>21725.364238410595</v>
      </c>
      <c r="AO28" s="382">
        <v>21983.597528992828</v>
      </c>
      <c r="AP28" s="382">
        <v>21665.718632167471</v>
      </c>
      <c r="AQ28" s="382">
        <v>21601.587091028949</v>
      </c>
      <c r="AR28" s="382">
        <v>21948.689231150012</v>
      </c>
      <c r="AS28" s="382">
        <v>22487.879506102752</v>
      </c>
      <c r="AT28" s="382">
        <v>22844.115495944439</v>
      </c>
      <c r="AU28" s="382">
        <v>22853.538610775722</v>
      </c>
      <c r="AV28" s="382">
        <v>23179.611333083823</v>
      </c>
      <c r="AW28" s="411">
        <v>21026.010279999999</v>
      </c>
      <c r="AX28" s="382">
        <v>21764.509424119839</v>
      </c>
      <c r="AY28" s="382">
        <v>21617.781845507623</v>
      </c>
      <c r="AZ28" s="382">
        <v>21264.589776315537</v>
      </c>
      <c r="BA28" s="382">
        <v>21882.40719103214</v>
      </c>
      <c r="BB28" s="382">
        <v>22382</v>
      </c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>
        <v>11956.098769016373</v>
      </c>
      <c r="C29" s="344">
        <f t="shared" si="0"/>
        <v>11742.460378977088</v>
      </c>
      <c r="D29" s="381">
        <v>11528.821988937803</v>
      </c>
      <c r="E29" s="381">
        <f t="shared" si="1"/>
        <v>12450.241780260076</v>
      </c>
      <c r="F29" s="381">
        <v>13371.661571582348</v>
      </c>
      <c r="G29" s="344">
        <v>15766.117308798159</v>
      </c>
      <c r="H29" s="381">
        <v>16258.803157103483</v>
      </c>
      <c r="I29" s="395">
        <v>17011.199828104855</v>
      </c>
      <c r="J29" s="344">
        <v>17371.62370222605</v>
      </c>
      <c r="K29" s="344">
        <v>17080.195892302385</v>
      </c>
      <c r="L29" s="344">
        <v>17877.030265442816</v>
      </c>
      <c r="M29" s="344">
        <v>18604.545062526951</v>
      </c>
      <c r="N29" s="344">
        <v>18786.133258759426</v>
      </c>
      <c r="O29" s="381">
        <v>18027.158893673401</v>
      </c>
      <c r="P29" s="381">
        <v>18984.262375926624</v>
      </c>
      <c r="Q29" s="381">
        <v>19415.34858581371</v>
      </c>
      <c r="R29" s="381">
        <v>19707.113312093086</v>
      </c>
      <c r="S29" s="409">
        <v>20067.332479704986</v>
      </c>
      <c r="T29" s="381">
        <v>19507.035532039979</v>
      </c>
      <c r="U29" s="381">
        <v>19270.265884022447</v>
      </c>
      <c r="V29" s="381">
        <v>18115.48996008348</v>
      </c>
      <c r="W29" s="381">
        <v>17506.515369091052</v>
      </c>
      <c r="X29" s="381">
        <v>17929.005155216855</v>
      </c>
      <c r="Y29" s="381">
        <v>18374.82018010864</v>
      </c>
      <c r="Z29" s="381">
        <v>18330.559163173999</v>
      </c>
      <c r="AA29" s="381">
        <v>18800.003877973111</v>
      </c>
      <c r="AB29" s="381">
        <v>19111.13753576895</v>
      </c>
      <c r="AC29" s="409">
        <v>19625.489830481394</v>
      </c>
      <c r="AD29" s="381">
        <v>19600.99960057763</v>
      </c>
      <c r="AE29" s="381">
        <v>19103.947154531837</v>
      </c>
      <c r="AF29" s="381">
        <v>19064.22877668724</v>
      </c>
      <c r="AG29" s="381">
        <v>19407.871579422259</v>
      </c>
      <c r="AH29" s="381">
        <v>20124.192475892229</v>
      </c>
      <c r="AI29" s="381">
        <v>20286.041238646198</v>
      </c>
      <c r="AJ29" s="381">
        <v>20489.375380703936</v>
      </c>
      <c r="AK29" s="381">
        <v>20815.707911725356</v>
      </c>
      <c r="AL29" s="381">
        <v>21538.727108364215</v>
      </c>
      <c r="AM29" s="409">
        <v>22200.102663468821</v>
      </c>
      <c r="AN29" s="381">
        <v>22357.840701962086</v>
      </c>
      <c r="AO29" s="381">
        <v>22634.778234926136</v>
      </c>
      <c r="AP29" s="381">
        <v>22301.653101027176</v>
      </c>
      <c r="AQ29" s="381">
        <v>22228.85640764685</v>
      </c>
      <c r="AR29" s="381">
        <v>22611.787908107013</v>
      </c>
      <c r="AS29" s="381">
        <v>23148.05880041049</v>
      </c>
      <c r="AT29" s="381">
        <v>23531.65345915284</v>
      </c>
      <c r="AU29" s="381">
        <v>23555.439707748985</v>
      </c>
      <c r="AV29" s="381">
        <v>23870.929193514123</v>
      </c>
      <c r="AW29" s="409">
        <v>21708.360519999998</v>
      </c>
      <c r="AX29" s="381">
        <v>22405.97157508292</v>
      </c>
      <c r="AY29" s="381">
        <v>22312.037120175726</v>
      </c>
      <c r="AZ29" s="381">
        <v>21968.619414979104</v>
      </c>
      <c r="BA29" s="381">
        <v>22533.457379412994</v>
      </c>
      <c r="BB29" s="381">
        <v>23073</v>
      </c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>
        <v>12330.718964115666</v>
      </c>
      <c r="C30" s="344">
        <f t="shared" si="0"/>
        <v>12204.413184507319</v>
      </c>
      <c r="D30" s="381">
        <v>12078.107404898972</v>
      </c>
      <c r="E30" s="381">
        <f t="shared" si="1"/>
        <v>13039.75415993065</v>
      </c>
      <c r="F30" s="381">
        <v>14001.400914962327</v>
      </c>
      <c r="G30" s="344">
        <v>16246.303622771708</v>
      </c>
      <c r="H30" s="381">
        <v>16779.391731395641</v>
      </c>
      <c r="I30" s="395">
        <v>17569.885641980614</v>
      </c>
      <c r="J30" s="344">
        <v>17877.304529174413</v>
      </c>
      <c r="K30" s="344">
        <v>17575.615938902312</v>
      </c>
      <c r="L30" s="344">
        <v>18424.101753080293</v>
      </c>
      <c r="M30" s="344">
        <v>19127.529969814575</v>
      </c>
      <c r="N30" s="344">
        <v>19318.821347382094</v>
      </c>
      <c r="O30" s="381">
        <v>18498.031036767141</v>
      </c>
      <c r="P30" s="381">
        <v>19451.398197009676</v>
      </c>
      <c r="Q30" s="381">
        <v>19910.852895009626</v>
      </c>
      <c r="R30" s="381">
        <v>20185.779553954842</v>
      </c>
      <c r="S30" s="409">
        <v>20582.59750569797</v>
      </c>
      <c r="T30" s="381">
        <v>20011.040141093476</v>
      </c>
      <c r="U30" s="381">
        <v>19766.364725106967</v>
      </c>
      <c r="V30" s="381">
        <v>18571.922314752901</v>
      </c>
      <c r="W30" s="381">
        <v>17988.209791973921</v>
      </c>
      <c r="X30" s="381">
        <v>18443.713437184804</v>
      </c>
      <c r="Y30" s="381">
        <v>18848.448881990938</v>
      </c>
      <c r="Z30" s="381">
        <v>18873.959007551242</v>
      </c>
      <c r="AA30" s="381">
        <v>19327.723285074113</v>
      </c>
      <c r="AB30" s="381">
        <v>19678.741049444336</v>
      </c>
      <c r="AC30" s="409">
        <v>20153.122513540719</v>
      </c>
      <c r="AD30" s="381">
        <v>20182.242818078474</v>
      </c>
      <c r="AE30" s="381">
        <v>19632.675125698945</v>
      </c>
      <c r="AF30" s="381">
        <v>19574.778971104784</v>
      </c>
      <c r="AG30" s="381">
        <v>19945.908530825734</v>
      </c>
      <c r="AH30" s="381">
        <v>20676.325492846994</v>
      </c>
      <c r="AI30" s="381">
        <v>20829.958409926472</v>
      </c>
      <c r="AJ30" s="381">
        <v>21080.164437617521</v>
      </c>
      <c r="AK30" s="381">
        <v>21406.587099120632</v>
      </c>
      <c r="AL30" s="381">
        <v>22157.083898598488</v>
      </c>
      <c r="AM30" s="409">
        <v>22800.553117899522</v>
      </c>
      <c r="AN30" s="381">
        <v>23021.33413494148</v>
      </c>
      <c r="AO30" s="381">
        <v>23267.541708772435</v>
      </c>
      <c r="AP30" s="381">
        <v>22953.098166688338</v>
      </c>
      <c r="AQ30" s="381">
        <v>22873.830906588642</v>
      </c>
      <c r="AR30" s="381">
        <v>23257.663242805393</v>
      </c>
      <c r="AS30" s="381">
        <v>23842.858708705429</v>
      </c>
      <c r="AT30" s="381">
        <v>24211.075459895033</v>
      </c>
      <c r="AU30" s="381">
        <v>24228.000887485425</v>
      </c>
      <c r="AV30" s="381">
        <v>24529.063796643772</v>
      </c>
      <c r="AW30" s="409">
        <v>22331.661219999998</v>
      </c>
      <c r="AX30" s="381">
        <v>23023.755592956761</v>
      </c>
      <c r="AY30" s="381">
        <v>22951.51049153163</v>
      </c>
      <c r="AZ30" s="381">
        <v>22627.16108873636</v>
      </c>
      <c r="BA30" s="381">
        <v>23173.317642681053</v>
      </c>
      <c r="BB30" s="381">
        <v>23724</v>
      </c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>
        <v>12698.989664382765</v>
      </c>
      <c r="C31" s="344">
        <f t="shared" si="0"/>
        <v>12675.534735114963</v>
      </c>
      <c r="D31" s="381">
        <v>12652.079805847161</v>
      </c>
      <c r="E31" s="381">
        <f t="shared" si="1"/>
        <v>13641.610032094733</v>
      </c>
      <c r="F31" s="381">
        <v>14631.140258342306</v>
      </c>
      <c r="G31" s="344">
        <v>16766.505462909718</v>
      </c>
      <c r="H31" s="381">
        <v>17272.580907040843</v>
      </c>
      <c r="I31" s="395">
        <v>18170.342357828391</v>
      </c>
      <c r="J31" s="344">
        <v>18333.408804461171</v>
      </c>
      <c r="K31" s="344">
        <v>18089.909130134623</v>
      </c>
      <c r="L31" s="344">
        <v>18948.566980898038</v>
      </c>
      <c r="M31" s="344">
        <v>19616.220784821042</v>
      </c>
      <c r="N31" s="344">
        <v>19851.509436004762</v>
      </c>
      <c r="O31" s="381">
        <v>18954.414806227225</v>
      </c>
      <c r="P31" s="381">
        <v>19915.09919587888</v>
      </c>
      <c r="Q31" s="381">
        <v>20403.118613949355</v>
      </c>
      <c r="R31" s="381">
        <v>20688.682061227319</v>
      </c>
      <c r="S31" s="409">
        <v>21061.45793746319</v>
      </c>
      <c r="T31" s="381">
        <v>20502.187489711934</v>
      </c>
      <c r="U31" s="381">
        <v>20269.517104216389</v>
      </c>
      <c r="V31" s="381">
        <v>19008.413450043561</v>
      </c>
      <c r="W31" s="381">
        <v>18455.050201816346</v>
      </c>
      <c r="X31" s="381">
        <v>18899.189416862788</v>
      </c>
      <c r="Y31" s="381">
        <v>19298.39614877912</v>
      </c>
      <c r="Z31" s="381">
        <v>19423.160273754576</v>
      </c>
      <c r="AA31" s="381">
        <v>19844.134419165803</v>
      </c>
      <c r="AB31" s="381">
        <v>20213.598206561524</v>
      </c>
      <c r="AC31" s="409">
        <v>20682.502324689642</v>
      </c>
      <c r="AD31" s="381">
        <v>20729.88816173534</v>
      </c>
      <c r="AE31" s="381">
        <v>20167.890556634975</v>
      </c>
      <c r="AF31" s="381">
        <v>20056.877451901535</v>
      </c>
      <c r="AG31" s="381">
        <v>20496.278707476282</v>
      </c>
      <c r="AH31" s="381">
        <v>21210.35578793439</v>
      </c>
      <c r="AI31" s="381">
        <v>21342.836829584779</v>
      </c>
      <c r="AJ31" s="381">
        <v>21620.273060727242</v>
      </c>
      <c r="AK31" s="381">
        <v>21988.943990543859</v>
      </c>
      <c r="AL31" s="381">
        <v>22792.266723941171</v>
      </c>
      <c r="AM31" s="409">
        <v>23454.837061348146</v>
      </c>
      <c r="AN31" s="381">
        <v>23682.130440144534</v>
      </c>
      <c r="AO31" s="381">
        <v>23954.241362302102</v>
      </c>
      <c r="AP31" s="381">
        <v>23601.958132882592</v>
      </c>
      <c r="AQ31" s="381">
        <v>23527.657996692382</v>
      </c>
      <c r="AR31" s="381">
        <v>23926.913113426188</v>
      </c>
      <c r="AS31" s="381">
        <v>24510.200888665691</v>
      </c>
      <c r="AT31" s="381">
        <v>24895.135153475057</v>
      </c>
      <c r="AU31" s="381">
        <v>24897.176692156074</v>
      </c>
      <c r="AV31" s="381">
        <v>25171.712879699779</v>
      </c>
      <c r="AW31" s="409">
        <v>22954.961919999998</v>
      </c>
      <c r="AX31" s="381">
        <v>23637.234495723467</v>
      </c>
      <c r="AY31" s="381">
        <v>23614.160821981157</v>
      </c>
      <c r="AZ31" s="381">
        <v>23324.987823094521</v>
      </c>
      <c r="BA31" s="381">
        <v>23854.885808642259</v>
      </c>
      <c r="BB31" s="381">
        <v>24405</v>
      </c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>
        <v>13079.959354314247</v>
      </c>
      <c r="C32" s="344">
        <f t="shared" si="0"/>
        <v>13125.232922444402</v>
      </c>
      <c r="D32" s="381">
        <v>13170.506490574557</v>
      </c>
      <c r="E32" s="381">
        <f t="shared" si="1"/>
        <v>14248.062825481036</v>
      </c>
      <c r="F32" s="381">
        <v>15325.619160387516</v>
      </c>
      <c r="G32" s="344">
        <v>17246.691776883265</v>
      </c>
      <c r="H32" s="381">
        <v>17793.169481333</v>
      </c>
      <c r="I32" s="395">
        <v>18713.364083464643</v>
      </c>
      <c r="J32" s="344">
        <v>18779.597769415606</v>
      </c>
      <c r="K32" s="344">
        <v>18608.920607525026</v>
      </c>
      <c r="L32" s="344">
        <v>19454.947200859999</v>
      </c>
      <c r="M32" s="344">
        <v>20164.926261319535</v>
      </c>
      <c r="N32" s="344">
        <v>20340.793309998917</v>
      </c>
      <c r="O32" s="381">
        <v>19360.089267969524</v>
      </c>
      <c r="P32" s="381">
        <v>20337.582328181932</v>
      </c>
      <c r="Q32" s="381">
        <v>20888.90715237672</v>
      </c>
      <c r="R32" s="381">
        <v>21140.08250450201</v>
      </c>
      <c r="S32" s="409">
        <v>21543.118722630541</v>
      </c>
      <c r="T32" s="381">
        <v>20970.191769547328</v>
      </c>
      <c r="U32" s="381">
        <v>20744.455331226214</v>
      </c>
      <c r="V32" s="381">
        <v>19462.630113670901</v>
      </c>
      <c r="W32" s="381">
        <v>18915.524606070016</v>
      </c>
      <c r="X32" s="381">
        <v>19346.495423811124</v>
      </c>
      <c r="Y32" s="381">
        <v>19730.582339246717</v>
      </c>
      <c r="Z32" s="381">
        <v>19941.420623552091</v>
      </c>
      <c r="AA32" s="381">
        <v>20349.237280248188</v>
      </c>
      <c r="AB32" s="381">
        <v>20717.528249151528</v>
      </c>
      <c r="AC32" s="409">
        <v>21229.353416734572</v>
      </c>
      <c r="AD32" s="381">
        <v>21284.253080161001</v>
      </c>
      <c r="AE32" s="381">
        <v>20727.433961704461</v>
      </c>
      <c r="AF32" s="381">
        <v>20580.072852372763</v>
      </c>
      <c r="AG32" s="381">
        <v>21065.148721997437</v>
      </c>
      <c r="AH32" s="381">
        <v>21753.43744395547</v>
      </c>
      <c r="AI32" s="381">
        <v>21877.885786115919</v>
      </c>
      <c r="AJ32" s="381">
        <v>22177.757832569718</v>
      </c>
      <c r="AK32" s="381">
        <v>22568.460116643069</v>
      </c>
      <c r="AL32" s="381">
        <v>23378.373613550979</v>
      </c>
      <c r="AM32" s="409">
        <v>24077.373049734917</v>
      </c>
      <c r="AN32" s="381">
        <v>24384.732225880842</v>
      </c>
      <c r="AO32" s="381">
        <v>24611.999651123624</v>
      </c>
      <c r="AP32" s="381">
        <v>24226.259654141206</v>
      </c>
      <c r="AQ32" s="381">
        <v>24149.868689789171</v>
      </c>
      <c r="AR32" s="381">
        <v>24559.255822064217</v>
      </c>
      <c r="AS32" s="381">
        <v>25141.728640363326</v>
      </c>
      <c r="AT32" s="381">
        <v>25554.846959656468</v>
      </c>
      <c r="AU32" s="381">
        <v>25566.352496826723</v>
      </c>
      <c r="AV32" s="381">
        <v>25791.13368264533</v>
      </c>
      <c r="AW32" s="409">
        <v>23602.31984</v>
      </c>
      <c r="AX32" s="381">
        <v>24270.086416472277</v>
      </c>
      <c r="AY32" s="381">
        <v>24226.243241680957</v>
      </c>
      <c r="AZ32" s="381">
        <v>23960.78551439862</v>
      </c>
      <c r="BA32" s="381">
        <v>24505.935997023116</v>
      </c>
      <c r="BB32" s="381">
        <v>25024</v>
      </c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>
        <v>13460.929044245731</v>
      </c>
      <c r="C33" s="344">
        <f t="shared" si="0"/>
        <v>13578.016982897219</v>
      </c>
      <c r="D33" s="381">
        <v>13695.104921548707</v>
      </c>
      <c r="E33" s="381">
        <f t="shared" si="1"/>
        <v>14825.2317126581</v>
      </c>
      <c r="F33" s="381">
        <v>15955.358503767493</v>
      </c>
      <c r="G33" s="344">
        <v>17726.878090856811</v>
      </c>
      <c r="H33" s="381">
        <v>18286.358656978202</v>
      </c>
      <c r="I33" s="395">
        <v>19298.156711072912</v>
      </c>
      <c r="J33" s="344">
        <v>19275.363286031647</v>
      </c>
      <c r="K33" s="344">
        <v>19090.185795650676</v>
      </c>
      <c r="L33" s="344">
        <v>19902.551145290661</v>
      </c>
      <c r="M33" s="344">
        <v>20602.175937904271</v>
      </c>
      <c r="N33" s="344">
        <v>20802.456320138564</v>
      </c>
      <c r="O33" s="381">
        <v>19780.25210334548</v>
      </c>
      <c r="P33" s="381">
        <v>20794.413682623446</v>
      </c>
      <c r="Q33" s="381">
        <v>21326.116836961352</v>
      </c>
      <c r="R33" s="381">
        <v>21621.778279540104</v>
      </c>
      <c r="S33" s="409">
        <v>22002.376680580812</v>
      </c>
      <c r="T33" s="381">
        <v>21481.910734861849</v>
      </c>
      <c r="U33" s="381">
        <v>21181.774688769914</v>
      </c>
      <c r="V33" s="381">
        <v>19857.023119161953</v>
      </c>
      <c r="W33" s="381">
        <v>19378.121012186602</v>
      </c>
      <c r="X33" s="381">
        <v>19759.079046658448</v>
      </c>
      <c r="Y33" s="381">
        <v>20210.131399902544</v>
      </c>
      <c r="Z33" s="381">
        <v>20451.945744248147</v>
      </c>
      <c r="AA33" s="381">
        <v>20869.417838676316</v>
      </c>
      <c r="AB33" s="381">
        <v>21214.181323617489</v>
      </c>
      <c r="AC33" s="409">
        <v>21736.020562718692</v>
      </c>
      <c r="AD33" s="381">
        <v>21830.218530125669</v>
      </c>
      <c r="AE33" s="381">
        <v>21241.565148391499</v>
      </c>
      <c r="AF33" s="381">
        <v>21077.977840736618</v>
      </c>
      <c r="AG33" s="381">
        <v>21606.26897971268</v>
      </c>
      <c r="AH33" s="381">
        <v>22267.85645701988</v>
      </c>
      <c r="AI33" s="381">
        <v>22387.808134191178</v>
      </c>
      <c r="AJ33" s="381">
        <v>22748.274715961754</v>
      </c>
      <c r="AK33" s="381">
        <v>23165.020834686376</v>
      </c>
      <c r="AL33" s="381">
        <v>23991.121725415778</v>
      </c>
      <c r="AM33" s="409">
        <v>24615.707939914166</v>
      </c>
      <c r="AN33" s="381">
        <v>25061.711297741927</v>
      </c>
      <c r="AO33" s="381">
        <v>25238.185542081708</v>
      </c>
      <c r="AP33" s="381">
        <v>24891.922766870368</v>
      </c>
      <c r="AQ33" s="381">
        <v>24783.461285808462</v>
      </c>
      <c r="AR33" s="381">
        <v>25218.663782822943</v>
      </c>
      <c r="AS33" s="381">
        <v>25794.745049018537</v>
      </c>
      <c r="AT33" s="381">
        <v>26215.71818904734</v>
      </c>
      <c r="AU33" s="381">
        <v>26224.243717944748</v>
      </c>
      <c r="AV33" s="381">
        <v>26399.493399823994</v>
      </c>
      <c r="AW33" s="409">
        <v>24207.030869999999</v>
      </c>
      <c r="AX33" s="381">
        <v>24913.701124988926</v>
      </c>
      <c r="AY33" s="381">
        <v>24854.128133490049</v>
      </c>
      <c r="AZ33" s="381">
        <v>24631.732996766688</v>
      </c>
      <c r="BA33" s="381">
        <v>25128.502739662308</v>
      </c>
      <c r="BB33" s="381">
        <v>25642</v>
      </c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>
        <v>13822.85024968064</v>
      </c>
      <c r="C34" s="344">
        <f t="shared" si="0"/>
        <v>14033.620293595257</v>
      </c>
      <c r="D34" s="381">
        <v>14244.390337509876</v>
      </c>
      <c r="E34" s="381">
        <f t="shared" si="1"/>
        <v>15394.145141844281</v>
      </c>
      <c r="F34" s="381">
        <v>16543.899946178688</v>
      </c>
      <c r="G34" s="344">
        <v>18189.91489361702</v>
      </c>
      <c r="H34" s="381">
        <v>18768.588073164621</v>
      </c>
      <c r="I34" s="395">
        <v>19820.292985723154</v>
      </c>
      <c r="J34" s="344">
        <v>19761.213492315364</v>
      </c>
      <c r="K34" s="344">
        <v>19505.394977562999</v>
      </c>
      <c r="L34" s="344">
        <v>20404.410113288679</v>
      </c>
      <c r="M34" s="344">
        <v>21103.727037516172</v>
      </c>
      <c r="N34" s="344">
        <v>21256.227654891205</v>
      </c>
      <c r="O34" s="381">
        <v>20193.170751904603</v>
      </c>
      <c r="P34" s="381">
        <v>21237.505748209573</v>
      </c>
      <c r="Q34" s="381">
        <v>21779.519472826891</v>
      </c>
      <c r="R34" s="381">
        <v>22085.296855520155</v>
      </c>
      <c r="S34" s="409">
        <v>22453.233578324671</v>
      </c>
      <c r="T34" s="381">
        <v>21949.915014697239</v>
      </c>
      <c r="U34" s="381">
        <v>21619.094046313618</v>
      </c>
      <c r="V34" s="381">
        <v>20295.729945494699</v>
      </c>
      <c r="W34" s="381">
        <v>19823.741403399828</v>
      </c>
      <c r="X34" s="381">
        <v>20202.300067241958</v>
      </c>
      <c r="Y34" s="381">
        <v>20683.760101784843</v>
      </c>
      <c r="Z34" s="381">
        <v>20941.198984915205</v>
      </c>
      <c r="AA34" s="381">
        <v>21359.443002412962</v>
      </c>
      <c r="AB34" s="381">
        <v>21698.099703866374</v>
      </c>
      <c r="AC34" s="409">
        <v>22228.710683986006</v>
      </c>
      <c r="AD34" s="381">
        <v>22381.223661166932</v>
      </c>
      <c r="AE34" s="381">
        <v>21767.049389674146</v>
      </c>
      <c r="AF34" s="381">
        <v>21594.850638181004</v>
      </c>
      <c r="AG34" s="381">
        <v>22138.13931849262</v>
      </c>
      <c r="AH34" s="381">
        <v>22792.83539117359</v>
      </c>
      <c r="AI34" s="381">
        <v>22900.686553849482</v>
      </c>
      <c r="AJ34" s="381">
        <v>23265.215140761142</v>
      </c>
      <c r="AK34" s="381">
        <v>23751.638874095624</v>
      </c>
      <c r="AL34" s="381">
        <v>24589.848141356895</v>
      </c>
      <c r="AM34" s="409">
        <v>25221.679777833881</v>
      </c>
      <c r="AN34" s="381">
        <v>25737.341805714845</v>
      </c>
      <c r="AO34" s="381">
        <v>25905.152446946729</v>
      </c>
      <c r="AP34" s="381">
        <v>25498.128591860619</v>
      </c>
      <c r="AQ34" s="381">
        <v>25415.789225947472</v>
      </c>
      <c r="AR34" s="381">
        <v>25851.006491460972</v>
      </c>
      <c r="AS34" s="381">
        <v>26420.30372933907</v>
      </c>
      <c r="AT34" s="381">
        <v>26856.879223877429</v>
      </c>
      <c r="AU34" s="381">
        <v>26874.235730575936</v>
      </c>
      <c r="AV34" s="381">
        <v>27047.673025763444</v>
      </c>
      <c r="AW34" s="409">
        <v>24831.425080000001</v>
      </c>
      <c r="AX34" s="381">
        <v>25472.28981013966</v>
      </c>
      <c r="AY34" s="381">
        <v>25454.62207364304</v>
      </c>
      <c r="AZ34" s="381">
        <v>25266.496870686555</v>
      </c>
      <c r="BA34" s="381">
        <v>25794.81191683334</v>
      </c>
      <c r="BB34" s="381">
        <v>26278</v>
      </c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>
        <v>14235.56741377308</v>
      </c>
      <c r="C35" s="344">
        <f t="shared" si="0"/>
        <v>14489.934598635045</v>
      </c>
      <c r="D35" s="381">
        <v>14744.301783497009</v>
      </c>
      <c r="E35" s="381">
        <f t="shared" si="1"/>
        <v>15950.14241489167</v>
      </c>
      <c r="F35" s="381">
        <v>17155.983046286332</v>
      </c>
      <c r="G35" s="344">
        <v>18704.400230017251</v>
      </c>
      <c r="H35" s="381">
        <v>19316.576046103735</v>
      </c>
      <c r="I35" s="395">
        <v>20279.772907415365</v>
      </c>
      <c r="J35" s="344">
        <v>20217.317767602122</v>
      </c>
      <c r="K35" s="344">
        <v>19944.195590265794</v>
      </c>
      <c r="L35" s="344">
        <v>20874.620317539069</v>
      </c>
      <c r="M35" s="344">
        <v>21596.704614057784</v>
      </c>
      <c r="N35" s="344">
        <v>21713.944827337349</v>
      </c>
      <c r="O35" s="381">
        <v>20620.577774097383</v>
      </c>
      <c r="P35" s="381">
        <v>21649.684413871088</v>
      </c>
      <c r="Q35" s="381">
        <v>22194.059025618244</v>
      </c>
      <c r="R35" s="381">
        <v>22530.638232442168</v>
      </c>
      <c r="S35" s="409">
        <v>22915.291889677075</v>
      </c>
      <c r="T35" s="381">
        <v>22376.776061140506</v>
      </c>
      <c r="U35" s="381">
        <v>22042.306327807521</v>
      </c>
      <c r="V35" s="381">
        <v>20723.358316617021</v>
      </c>
      <c r="W35" s="381">
        <v>20231.165761080494</v>
      </c>
      <c r="X35" s="381">
        <v>20639.393608278231</v>
      </c>
      <c r="Y35" s="381">
        <v>21175.149879987726</v>
      </c>
      <c r="Z35" s="381">
        <v>21430.452225582259</v>
      </c>
      <c r="AA35" s="381">
        <v>21832.505756635641</v>
      </c>
      <c r="AB35" s="381">
        <v>22205.6682305184</v>
      </c>
      <c r="AC35" s="409">
        <v>22738.872086149324</v>
      </c>
      <c r="AD35" s="381">
        <v>22908.710280517407</v>
      </c>
      <c r="AE35" s="381">
        <v>22287.668036130104</v>
      </c>
      <c r="AF35" s="381">
        <v>22114.884737138811</v>
      </c>
      <c r="AG35" s="381">
        <v>22686.967841987287</v>
      </c>
      <c r="AH35" s="381">
        <v>23308.762964393616</v>
      </c>
      <c r="AI35" s="381">
        <v>23425.389259839969</v>
      </c>
      <c r="AJ35" s="381">
        <v>23841.524073730765</v>
      </c>
      <c r="AK35" s="381">
        <v>24348.199592138932</v>
      </c>
      <c r="AL35" s="381">
        <v>25178.759370151438</v>
      </c>
      <c r="AM35" s="409">
        <v>25882.865450643778</v>
      </c>
      <c r="AN35" s="381">
        <v>26419.715133128611</v>
      </c>
      <c r="AO35" s="381">
        <v>26547.124536836534</v>
      </c>
      <c r="AP35" s="381">
        <v>26095.286568716685</v>
      </c>
      <c r="AQ35" s="381">
        <v>26013.971457318978</v>
      </c>
      <c r="AR35" s="381">
        <v>26477.19800643521</v>
      </c>
      <c r="AS35" s="381">
        <v>27060.188180964651</v>
      </c>
      <c r="AT35" s="381">
        <v>27507.315644383183</v>
      </c>
      <c r="AU35" s="381">
        <v>27512.9431596545</v>
      </c>
      <c r="AV35" s="381">
        <v>27662.669394402241</v>
      </c>
      <c r="AW35" s="409">
        <v>25427.388029999998</v>
      </c>
      <c r="AX35" s="381">
        <v>26095.45522189742</v>
      </c>
      <c r="AY35" s="381">
        <v>26073.025482186556</v>
      </c>
      <c r="AZ35" s="381">
        <v>25905.39601414336</v>
      </c>
      <c r="BA35" s="381">
        <v>26411.275063956458</v>
      </c>
      <c r="BB35" s="381">
        <v>26875</v>
      </c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>
        <v>14673.682557194285</v>
      </c>
      <c r="C36" s="344">
        <f t="shared" si="0"/>
        <v>14971.291385832721</v>
      </c>
      <c r="D36" s="381">
        <v>15268.900214471158</v>
      </c>
      <c r="E36" s="381">
        <f t="shared" si="1"/>
        <v>16489.056108312005</v>
      </c>
      <c r="F36" s="381">
        <v>17709.212002152854</v>
      </c>
      <c r="G36" s="344">
        <v>19213.169062679699</v>
      </c>
      <c r="H36" s="381">
        <v>19837.164620395892</v>
      </c>
      <c r="I36" s="395">
        <v>20739.252829107576</v>
      </c>
      <c r="J36" s="344">
        <v>20698.210318719681</v>
      </c>
      <c r="K36" s="344">
        <v>20439.615636865725</v>
      </c>
      <c r="L36" s="344">
        <v>21313.181758041839</v>
      </c>
      <c r="M36" s="344">
        <v>22033.954290642519</v>
      </c>
      <c r="N36" s="344">
        <v>22183.499512864</v>
      </c>
      <c r="O36" s="381">
        <v>21040.740609473334</v>
      </c>
      <c r="P36" s="381">
        <v>22075.602368387987</v>
      </c>
      <c r="Q36" s="381">
        <v>22615.075758921961</v>
      </c>
      <c r="R36" s="381">
        <v>22979.009142540519</v>
      </c>
      <c r="S36" s="409">
        <v>23321.343132986764</v>
      </c>
      <c r="T36" s="381">
        <v>22798.494203409762</v>
      </c>
      <c r="U36" s="381">
        <v>22444.357995226728</v>
      </c>
      <c r="V36" s="381">
        <v>21104.457175855568</v>
      </c>
      <c r="W36" s="381">
        <v>20657.688135527442</v>
      </c>
      <c r="X36" s="381">
        <v>21096.912081138631</v>
      </c>
      <c r="Y36" s="381">
        <v>21615.229882153362</v>
      </c>
      <c r="Z36" s="381">
        <v>21915.837851698587</v>
      </c>
      <c r="AA36" s="381">
        <v>22290.490813512581</v>
      </c>
      <c r="AB36" s="381">
        <v>22704.140547015373</v>
      </c>
      <c r="AC36" s="409">
        <v>23278.734665835851</v>
      </c>
      <c r="AD36" s="381">
        <v>23384.12019540972</v>
      </c>
      <c r="AE36" s="381">
        <v>22787.202438337066</v>
      </c>
      <c r="AF36" s="381">
        <v>22620.692979286221</v>
      </c>
      <c r="AG36" s="381">
        <v>23189.546770805431</v>
      </c>
      <c r="AH36" s="381">
        <v>23835.25045870294</v>
      </c>
      <c r="AI36" s="381">
        <v>23936.78964370675</v>
      </c>
      <c r="AJ36" s="381">
        <v>24378.736672051695</v>
      </c>
      <c r="AK36" s="381">
        <v>24904.989595646017</v>
      </c>
      <c r="AL36" s="381">
        <v>25776.083616500189</v>
      </c>
      <c r="AM36" s="409">
        <v>26506.781784902803</v>
      </c>
      <c r="AN36" s="381">
        <v>27141.196813299292</v>
      </c>
      <c r="AO36" s="381">
        <v>27191.727659881624</v>
      </c>
      <c r="AP36" s="381">
        <v>26711.832791574569</v>
      </c>
      <c r="AQ36" s="381">
        <v>26680.445106225499</v>
      </c>
      <c r="AR36" s="381">
        <v>27131.6850122629</v>
      </c>
      <c r="AS36" s="381">
        <v>27698.87881831481</v>
      </c>
      <c r="AT36" s="381">
        <v>28143.838986375442</v>
      </c>
      <c r="AU36" s="381">
        <v>28162.935172285688</v>
      </c>
      <c r="AV36" s="381">
        <v>28308.636803188314</v>
      </c>
      <c r="AW36" s="409">
        <v>26028.81853</v>
      </c>
      <c r="AX36" s="381">
        <v>26692.789943012369</v>
      </c>
      <c r="AY36" s="381">
        <v>26677.733414902024</v>
      </c>
      <c r="AZ36" s="381">
        <v>26479.164662393403</v>
      </c>
      <c r="BA36" s="381">
        <v>27002.306563095954</v>
      </c>
      <c r="BB36" s="381">
        <v>27511</v>
      </c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>
        <v>15130.846185112065</v>
      </c>
      <c r="C37" s="343">
        <f t="shared" si="0"/>
        <v>15459.08654215531</v>
      </c>
      <c r="D37" s="382">
        <v>15787.326899198555</v>
      </c>
      <c r="E37" s="382">
        <f t="shared" si="1"/>
        <v>17033.712050245136</v>
      </c>
      <c r="F37" s="382">
        <v>18280.097201291715</v>
      </c>
      <c r="G37" s="343">
        <v>19716.221391604369</v>
      </c>
      <c r="H37" s="382">
        <v>20363.23307441744</v>
      </c>
      <c r="I37" s="396">
        <v>21282.274554743828</v>
      </c>
      <c r="J37" s="343">
        <v>21154.314594006439</v>
      </c>
      <c r="K37" s="343">
        <v>20868.979677252333</v>
      </c>
      <c r="L37" s="343">
        <v>21774.349458364341</v>
      </c>
      <c r="M37" s="343">
        <v>22492.637774902974</v>
      </c>
      <c r="N37" s="343">
        <v>22609.649983762134</v>
      </c>
      <c r="O37" s="382">
        <v>21421.060417356741</v>
      </c>
      <c r="P37" s="382">
        <v>22525.564078401811</v>
      </c>
      <c r="Q37" s="382">
        <v>23016.660950688583</v>
      </c>
      <c r="R37" s="382">
        <v>23412.232386757169</v>
      </c>
      <c r="S37" s="411">
        <v>23735.795436502856</v>
      </c>
      <c r="T37" s="382">
        <v>23222.78379776602</v>
      </c>
      <c r="U37" s="382">
        <v>22853.463200670838</v>
      </c>
      <c r="V37" s="382">
        <v>21505.497254472877</v>
      </c>
      <c r="W37" s="382">
        <v>21075.722502522705</v>
      </c>
      <c r="X37" s="382">
        <v>21536.048115357316</v>
      </c>
      <c r="Y37" s="382">
        <v>22041.495713847431</v>
      </c>
      <c r="Z37" s="382">
        <v>22387.68682688737</v>
      </c>
      <c r="AA37" s="382">
        <v>22769.207704239918</v>
      </c>
      <c r="AB37" s="382">
        <v>23229.901493977508</v>
      </c>
      <c r="AC37" s="411">
        <v>23785.401811819971</v>
      </c>
      <c r="AD37" s="382">
        <v>23889.768196761608</v>
      </c>
      <c r="AE37" s="382">
        <v>23289.980570428488</v>
      </c>
      <c r="AF37" s="382">
        <v>23126.501221433631</v>
      </c>
      <c r="AG37" s="382">
        <v>23685.959087000043</v>
      </c>
      <c r="AH37" s="382">
        <v>24343.635231144897</v>
      </c>
      <c r="AI37" s="382">
        <v>24451.146099156576</v>
      </c>
      <c r="AJ37" s="382">
        <v>24875.404923329534</v>
      </c>
      <c r="AK37" s="382">
        <v>25434.792328574953</v>
      </c>
      <c r="AL37" s="382">
        <v>26387.429558772619</v>
      </c>
      <c r="AM37" s="411">
        <v>27154.163998990156</v>
      </c>
      <c r="AN37" s="382">
        <v>27814.130193495872</v>
      </c>
      <c r="AO37" s="382">
        <v>27828.437683460852</v>
      </c>
      <c r="AP37" s="382">
        <v>27351.64490963464</v>
      </c>
      <c r="AQ37" s="382">
        <v>27306.44976696312</v>
      </c>
      <c r="AR37" s="382">
        <v>27773.869630763002</v>
      </c>
      <c r="AS37" s="382">
        <v>28300.561213126923</v>
      </c>
      <c r="AT37" s="382">
        <v>28738.623092827227</v>
      </c>
      <c r="AU37" s="382">
        <v>28818.569476693188</v>
      </c>
      <c r="AV37" s="382">
        <v>28957.922537704453</v>
      </c>
      <c r="AW37" s="411">
        <v>26646.651679999999</v>
      </c>
      <c r="AX37" s="382">
        <v>27267.522809814862</v>
      </c>
      <c r="AY37" s="382">
        <v>27246.622410836433</v>
      </c>
      <c r="AZ37" s="382">
        <v>27104.62417985516</v>
      </c>
      <c r="BA37" s="382">
        <v>27635.045964928599</v>
      </c>
      <c r="BB37" s="382">
        <v>28151</v>
      </c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>
        <v>15581.660318197653</v>
      </c>
      <c r="C38" s="344">
        <f t="shared" si="0"/>
        <v>15952.964570431934</v>
      </c>
      <c r="D38" s="381">
        <v>16324.268822666214</v>
      </c>
      <c r="E38" s="381">
        <f t="shared" si="1"/>
        <v>17596.45373318456</v>
      </c>
      <c r="F38" s="381">
        <v>18868.638643702907</v>
      </c>
      <c r="G38" s="344">
        <v>20230.706728004599</v>
      </c>
      <c r="H38" s="381">
        <v>20905.741167627162</v>
      </c>
      <c r="I38" s="395">
        <v>21804.41082939407</v>
      </c>
      <c r="J38" s="344">
        <v>21630.249489957838</v>
      </c>
      <c r="K38" s="344">
        <v>21350.244865377979</v>
      </c>
      <c r="L38" s="344">
        <v>22267.165922434466</v>
      </c>
      <c r="M38" s="344">
        <v>22942.747736093144</v>
      </c>
      <c r="N38" s="344">
        <v>23023.962941579764</v>
      </c>
      <c r="O38" s="381">
        <v>21808.624412056972</v>
      </c>
      <c r="P38" s="381">
        <v>22954.916855132553</v>
      </c>
      <c r="Q38" s="381">
        <v>23463.586406041759</v>
      </c>
      <c r="R38" s="381">
        <v>23836.367031444799</v>
      </c>
      <c r="S38" s="409">
        <v>24141.846679812545</v>
      </c>
      <c r="T38" s="381">
        <v>23654.787748383304</v>
      </c>
      <c r="U38" s="381">
        <v>23246.110150723514</v>
      </c>
      <c r="V38" s="381">
        <v>21979.655137478974</v>
      </c>
      <c r="W38" s="381">
        <v>21470.414849025849</v>
      </c>
      <c r="X38" s="381">
        <v>21960.886697299116</v>
      </c>
      <c r="Y38" s="381">
        <v>22459.867733843461</v>
      </c>
      <c r="Z38" s="381">
        <v>22863.403416626876</v>
      </c>
      <c r="AA38" s="381">
        <v>23232.846897621508</v>
      </c>
      <c r="AB38" s="381">
        <v>23746.566230784589</v>
      </c>
      <c r="AC38" s="409">
        <v>24278.091933087286</v>
      </c>
      <c r="AD38" s="381">
        <v>24413.895028727689</v>
      </c>
      <c r="AE38" s="381">
        <v>23821.952271480059</v>
      </c>
      <c r="AF38" s="381">
        <v>23651.277272661569</v>
      </c>
      <c r="AG38" s="381">
        <v>24191.621322129959</v>
      </c>
      <c r="AH38" s="381">
        <v>24861.071364520536</v>
      </c>
      <c r="AI38" s="381">
        <v>24935.941838775954</v>
      </c>
      <c r="AJ38" s="381">
        <v>25408.273484467278</v>
      </c>
      <c r="AK38" s="381">
        <v>25971.696974813931</v>
      </c>
      <c r="AL38" s="381">
        <v>27004.384179414519</v>
      </c>
      <c r="AM38" s="409">
        <v>27743.571686442818</v>
      </c>
      <c r="AN38" s="381">
        <v>28508.640595903162</v>
      </c>
      <c r="AO38" s="381">
        <v>28441.468408642511</v>
      </c>
      <c r="AP38" s="381">
        <v>27924.244441555067</v>
      </c>
      <c r="AQ38" s="381">
        <v>27893.250095412124</v>
      </c>
      <c r="AR38" s="381">
        <v>28468.954514771729</v>
      </c>
      <c r="AS38" s="381">
        <v>28946.414736129609</v>
      </c>
      <c r="AT38" s="381">
        <v>29380.943550866774</v>
      </c>
      <c r="AU38" s="381">
        <v>29471.946864390164</v>
      </c>
      <c r="AV38" s="381">
        <v>29570.706689189872</v>
      </c>
      <c r="AW38" s="409">
        <v>27246.988669999999</v>
      </c>
      <c r="AX38" s="381">
        <v>27868.086367260163</v>
      </c>
      <c r="AY38" s="381">
        <v>27860.811826817473</v>
      </c>
      <c r="AZ38" s="381">
        <v>27712.508801784934</v>
      </c>
      <c r="BA38" s="381">
        <v>28241.336452858268</v>
      </c>
      <c r="BB38" s="381">
        <v>28798</v>
      </c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>
        <v>16038.823946115432</v>
      </c>
      <c r="C39" s="344">
        <f t="shared" si="0"/>
        <v>16450.017346124652</v>
      </c>
      <c r="D39" s="381">
        <v>16861.210746133875</v>
      </c>
      <c r="E39" s="381">
        <f t="shared" si="1"/>
        <v>18144.481880063708</v>
      </c>
      <c r="F39" s="381">
        <v>19427.753013993544</v>
      </c>
      <c r="G39" s="344">
        <v>20705.176538240368</v>
      </c>
      <c r="H39" s="381">
        <v>21426.329741919319</v>
      </c>
      <c r="I39" s="395">
        <v>22269.112113832784</v>
      </c>
      <c r="J39" s="344">
        <v>22026.861903250669</v>
      </c>
      <c r="K39" s="344">
        <v>21756.017474974113</v>
      </c>
      <c r="L39" s="344">
        <v>22696.684859009343</v>
      </c>
      <c r="M39" s="344">
        <v>23405.717981888745</v>
      </c>
      <c r="N39" s="344">
        <v>23418.546710929888</v>
      </c>
      <c r="O39" s="381">
        <v>22217.920967207683</v>
      </c>
      <c r="P39" s="381">
        <v>23380.834809649452</v>
      </c>
      <c r="Q39" s="381">
        <v>23891.08031985784</v>
      </c>
      <c r="R39" s="381">
        <v>24257.472142956089</v>
      </c>
      <c r="S39" s="409">
        <v>24536.696509513691</v>
      </c>
      <c r="T39" s="381">
        <v>24076.505890652559</v>
      </c>
      <c r="U39" s="381">
        <v>23648.161818142726</v>
      </c>
      <c r="V39" s="381">
        <v>22413.930581727553</v>
      </c>
      <c r="W39" s="381">
        <v>21862.985193666071</v>
      </c>
      <c r="X39" s="381">
        <v>22418.405170159513</v>
      </c>
      <c r="Y39" s="381">
        <v>22890.080471386547</v>
      </c>
      <c r="Z39" s="381">
        <v>23341.053813641749</v>
      </c>
      <c r="AA39" s="381">
        <v>23711.563788348845</v>
      </c>
      <c r="AB39" s="381">
        <v>24246.857789312573</v>
      </c>
      <c r="AC39" s="409">
        <v>24755.057901548196</v>
      </c>
      <c r="AD39" s="381">
        <v>24875.865794082409</v>
      </c>
      <c r="AE39" s="381">
        <v>24327.97413345594</v>
      </c>
      <c r="AF39" s="381">
        <v>24166.569419349245</v>
      </c>
      <c r="AG39" s="381">
        <v>24732.741579845202</v>
      </c>
      <c r="AH39" s="381">
        <v>25373.981817429332</v>
      </c>
      <c r="AI39" s="381">
        <v>25454.732401600348</v>
      </c>
      <c r="AJ39" s="381">
        <v>25923.765896872268</v>
      </c>
      <c r="AK39" s="381">
        <v>26566.837310195227</v>
      </c>
      <c r="AL39" s="381">
        <v>27577.871542693018</v>
      </c>
      <c r="AM39" s="409">
        <v>28341.261449129008</v>
      </c>
      <c r="AN39" s="381">
        <v>29139.768495566488</v>
      </c>
      <c r="AO39" s="381">
        <v>29087.387048265242</v>
      </c>
      <c r="AP39" s="381">
        <v>28548.545962813681</v>
      </c>
      <c r="AQ39" s="381">
        <v>28542.018561994752</v>
      </c>
      <c r="AR39" s="381">
        <v>29112.369372004592</v>
      </c>
      <c r="AS39" s="381">
        <v>29587.493002030613</v>
      </c>
      <c r="AT39" s="381">
        <v>30027.901701744155</v>
      </c>
      <c r="AU39" s="381">
        <v>30146.764960837125</v>
      </c>
      <c r="AV39" s="381">
        <v>30183.490840675291</v>
      </c>
      <c r="AW39" s="409">
        <v>27861.541290000001</v>
      </c>
      <c r="AX39" s="381">
        <v>28449.276906723357</v>
      </c>
      <c r="AY39" s="381">
        <v>28456.038276267369</v>
      </c>
      <c r="AZ39" s="381">
        <v>28327.63014540435</v>
      </c>
      <c r="BA39" s="381">
        <v>28889.334843481091</v>
      </c>
      <c r="BB39" s="381">
        <v>29454</v>
      </c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>
        <v>16502.337068865403</v>
      </c>
      <c r="C40" s="344">
        <f t="shared" si="0"/>
        <v>16953.330742356848</v>
      </c>
      <c r="D40" s="381">
        <v>17404.324415848288</v>
      </c>
      <c r="E40" s="381">
        <f t="shared" si="1"/>
        <v>18713.25214333857</v>
      </c>
      <c r="F40" s="381">
        <v>20022.179870828852</v>
      </c>
      <c r="G40" s="344">
        <v>21133.91431857389</v>
      </c>
      <c r="H40" s="381">
        <v>21930.478677023304</v>
      </c>
      <c r="I40" s="395">
        <v>22749.477486511005</v>
      </c>
      <c r="J40" s="344">
        <v>22448.262592374303</v>
      </c>
      <c r="K40" s="344">
        <v>22157.071798412151</v>
      </c>
      <c r="L40" s="344">
        <v>23126.203795584221</v>
      </c>
      <c r="M40" s="344">
        <v>23825.820612332904</v>
      </c>
      <c r="N40" s="344">
        <v>23797.347129506008</v>
      </c>
      <c r="O40" s="381">
        <v>22601.862868499502</v>
      </c>
      <c r="P40" s="381">
        <v>23803.317941952508</v>
      </c>
      <c r="Q40" s="381">
        <v>24315.33564341774</v>
      </c>
      <c r="R40" s="381">
        <v>24669.488654938359</v>
      </c>
      <c r="S40" s="409">
        <v>24965.150580040463</v>
      </c>
      <c r="T40" s="381">
        <v>24523.93855379189</v>
      </c>
      <c r="U40" s="381">
        <v>24061.969382270097</v>
      </c>
      <c r="V40" s="381">
        <v>22830.480497639452</v>
      </c>
      <c r="W40" s="381">
        <v>22297.995575564699</v>
      </c>
      <c r="X40" s="381">
        <v>22900.433561208862</v>
      </c>
      <c r="Y40" s="381">
        <v>23353.841908646296</v>
      </c>
      <c r="Z40" s="381">
        <v>23820.638017931986</v>
      </c>
      <c r="AA40" s="381">
        <v>24201.588952085487</v>
      </c>
      <c r="AB40" s="381">
        <v>24728.956927530446</v>
      </c>
      <c r="AC40" s="409">
        <v>25242.506638546711</v>
      </c>
      <c r="AD40" s="381">
        <v>25381.513795434297</v>
      </c>
      <c r="AE40" s="381">
        <v>24833.995995431826</v>
      </c>
      <c r="AF40" s="381">
        <v>24678.700264523497</v>
      </c>
      <c r="AG40" s="381">
        <v>25292.361675431053</v>
      </c>
      <c r="AH40" s="381">
        <v>25886.892270338132</v>
      </c>
      <c r="AI40" s="381">
        <v>25945.440284385815</v>
      </c>
      <c r="AJ40" s="381">
        <v>26500.074829841891</v>
      </c>
      <c r="AK40" s="381">
        <v>27170.499941548573</v>
      </c>
      <c r="AL40" s="381">
        <v>28169.587110672295</v>
      </c>
      <c r="AM40" s="409">
        <v>28983.122279727344</v>
      </c>
      <c r="AN40" s="381">
        <v>29785.730597999675</v>
      </c>
      <c r="AO40" s="381">
        <v>29783.295317838409</v>
      </c>
      <c r="AP40" s="381">
        <v>29225.842023143938</v>
      </c>
      <c r="AQ40" s="381">
        <v>29188.257716816821</v>
      </c>
      <c r="AR40" s="381">
        <v>29791.461152487456</v>
      </c>
      <c r="AS40" s="381">
        <v>30267.967139020504</v>
      </c>
      <c r="AT40" s="381">
        <v>30699.207740020145</v>
      </c>
      <c r="AU40" s="381">
        <v>30826.096890705139</v>
      </c>
      <c r="AV40" s="381">
        <v>30813.972729387722</v>
      </c>
      <c r="AW40" s="409">
        <v>28473.906889999998</v>
      </c>
      <c r="AX40" s="381">
        <v>29093.967894016791</v>
      </c>
      <c r="AY40" s="381">
        <v>29103.939632748225</v>
      </c>
      <c r="AZ40" s="381">
        <v>28916.906054417908</v>
      </c>
      <c r="BA40" s="381">
        <v>29501.728926926829</v>
      </c>
      <c r="BB40" s="381">
        <v>30093</v>
      </c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>
        <v>16940.452212286607</v>
      </c>
      <c r="C41" s="344">
        <f t="shared" ref="C41:C72" si="2">(B41+D41)/2</f>
        <v>17443.945148924657</v>
      </c>
      <c r="D41" s="381">
        <v>17947.438085562702</v>
      </c>
      <c r="E41" s="381">
        <f t="shared" ref="E41:E72" si="3">(D41+F41)/2</f>
        <v>19261.423456129036</v>
      </c>
      <c r="F41" s="381">
        <v>20575.408826695373</v>
      </c>
      <c r="G41" s="344">
        <v>21585.518113858539</v>
      </c>
      <c r="H41" s="381">
        <v>22423.667852668503</v>
      </c>
      <c r="I41" s="395">
        <v>23208.957408203216</v>
      </c>
      <c r="J41" s="344">
        <v>22884.53624699642</v>
      </c>
      <c r="K41" s="344">
        <v>22576.99926648257</v>
      </c>
      <c r="L41" s="344">
        <v>23533.116472339367</v>
      </c>
      <c r="M41" s="344">
        <v>24215.915912031047</v>
      </c>
      <c r="N41" s="344">
        <v>24152.472521921121</v>
      </c>
      <c r="O41" s="381">
        <v>23014.781517058629</v>
      </c>
      <c r="P41" s="381">
        <v>24208.626963186329</v>
      </c>
      <c r="Q41" s="381">
        <v>24736.352376721457</v>
      </c>
      <c r="R41" s="381">
        <v>25111.800498684028</v>
      </c>
      <c r="S41" s="409">
        <v>25399.205357371509</v>
      </c>
      <c r="T41" s="381">
        <v>24958.513956496179</v>
      </c>
      <c r="U41" s="381">
        <v>24468.723408372571</v>
      </c>
      <c r="V41" s="381">
        <v>23231.52057625676</v>
      </c>
      <c r="W41" s="381">
        <v>22733.005957463323</v>
      </c>
      <c r="X41" s="381">
        <v>23359.994527251671</v>
      </c>
      <c r="Y41" s="381">
        <v>23789.975004962911</v>
      </c>
      <c r="Z41" s="381">
        <v>24278.95034219322</v>
      </c>
      <c r="AA41" s="381">
        <v>24668.997569803516</v>
      </c>
      <c r="AB41" s="381">
        <v>25214.694549810341</v>
      </c>
      <c r="AC41" s="409">
        <v>25759.656553068431</v>
      </c>
      <c r="AD41" s="381">
        <v>25907.320521092577</v>
      </c>
      <c r="AE41" s="381">
        <v>25351.370912003324</v>
      </c>
      <c r="AF41" s="381">
        <v>25217.702172561832</v>
      </c>
      <c r="AG41" s="381">
        <v>25810.357135808041</v>
      </c>
      <c r="AH41" s="381">
        <v>26410.362644336226</v>
      </c>
      <c r="AI41" s="381">
        <v>26459.796739835645</v>
      </c>
      <c r="AJ41" s="381">
        <v>27064.799663656344</v>
      </c>
      <c r="AK41" s="381">
        <v>27755.697598295817</v>
      </c>
      <c r="AL41" s="381">
        <v>28803.367766422612</v>
      </c>
      <c r="AM41" s="409">
        <v>29627.743802070185</v>
      </c>
      <c r="AN41" s="381">
        <v>30418.207061551169</v>
      </c>
      <c r="AO41" s="381">
        <v>30441.053606659931</v>
      </c>
      <c r="AP41" s="381">
        <v>29877.2870888051</v>
      </c>
      <c r="AQ41" s="381">
        <v>29788.969259948884</v>
      </c>
      <c r="AR41" s="381">
        <v>30498.848423823776</v>
      </c>
      <c r="AS41" s="381">
        <v>30944.859833184131</v>
      </c>
      <c r="AT41" s="381">
        <v>31378.629740762339</v>
      </c>
      <c r="AU41" s="381">
        <v>31500.9149871521</v>
      </c>
      <c r="AV41" s="381">
        <v>31453.303486713667</v>
      </c>
      <c r="AW41" s="409">
        <v>29117.984280000001</v>
      </c>
      <c r="AX41" s="381">
        <v>29700.989124122792</v>
      </c>
      <c r="AY41" s="381">
        <v>29767.643461338372</v>
      </c>
      <c r="AZ41" s="381">
        <v>29530.993580653088</v>
      </c>
      <c r="BA41" s="381">
        <v>30145.658253872269</v>
      </c>
      <c r="BB41" s="381">
        <v>30755</v>
      </c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>
        <v>17397.615840204387</v>
      </c>
      <c r="C42" s="344">
        <f t="shared" si="2"/>
        <v>17928.654432123865</v>
      </c>
      <c r="D42" s="381">
        <v>18459.693024043343</v>
      </c>
      <c r="E42" s="381">
        <f t="shared" si="3"/>
        <v>19773.566452818228</v>
      </c>
      <c r="F42" s="381">
        <v>21087.439881593113</v>
      </c>
      <c r="G42" s="344">
        <v>22059.987924094305</v>
      </c>
      <c r="H42" s="381">
        <v>22883.977749937359</v>
      </c>
      <c r="I42" s="395">
        <v>23642.330516162918</v>
      </c>
      <c r="J42" s="344">
        <v>23340.640522283175</v>
      </c>
      <c r="K42" s="344">
        <v>22996.926734552988</v>
      </c>
      <c r="L42" s="344">
        <v>23894.816629455054</v>
      </c>
      <c r="M42" s="344">
        <v>24636.018542475205</v>
      </c>
      <c r="N42" s="344">
        <v>24570.731317432252</v>
      </c>
      <c r="O42" s="381">
        <v>23405.967605167272</v>
      </c>
      <c r="P42" s="381">
        <v>24624.240451061691</v>
      </c>
      <c r="Q42" s="381">
        <v>25167.084880793722</v>
      </c>
      <c r="R42" s="381">
        <v>25520.787477489957</v>
      </c>
      <c r="S42" s="409">
        <v>25844.461548311097</v>
      </c>
      <c r="T42" s="381">
        <v>25346.803221634334</v>
      </c>
      <c r="U42" s="381">
        <v>24915.447483282805</v>
      </c>
      <c r="V42" s="381">
        <v>23652.50187425283</v>
      </c>
      <c r="W42" s="381">
        <v>23197.724365442831</v>
      </c>
      <c r="X42" s="381">
        <v>23797.088068287947</v>
      </c>
      <c r="Y42" s="381">
        <v>24249.789536373642</v>
      </c>
      <c r="Z42" s="381">
        <v>24764.335968309548</v>
      </c>
      <c r="AA42" s="381">
        <v>25153.368597035504</v>
      </c>
      <c r="AB42" s="381">
        <v>25722.263076462368</v>
      </c>
      <c r="AC42" s="409">
        <v>26290.783492306957</v>
      </c>
      <c r="AD42" s="381">
        <v>26381.050542292687</v>
      </c>
      <c r="AE42" s="381">
        <v>25878.477018228201</v>
      </c>
      <c r="AF42" s="381">
        <v>25725.091065465953</v>
      </c>
      <c r="AG42" s="381">
        <v>26328.352596185028</v>
      </c>
      <c r="AH42" s="381">
        <v>26945.901499579235</v>
      </c>
      <c r="AI42" s="381">
        <v>27003.713911115919</v>
      </c>
      <c r="AJ42" s="381">
        <v>27615.044373526838</v>
      </c>
      <c r="AK42" s="381">
        <v>28301.12454050684</v>
      </c>
      <c r="AL42" s="381">
        <v>29428.735404618721</v>
      </c>
      <c r="AM42" s="409">
        <v>30232.335294117649</v>
      </c>
      <c r="AN42" s="381">
        <v>31096.534697300427</v>
      </c>
      <c r="AO42" s="381">
        <v>31084.341213127376</v>
      </c>
      <c r="AP42" s="381">
        <v>30526.14705499935</v>
      </c>
      <c r="AQ42" s="381">
        <v>30452.913597094848</v>
      </c>
      <c r="AR42" s="381">
        <v>31139.802803591116</v>
      </c>
      <c r="AS42" s="381">
        <v>31589.519541911395</v>
      </c>
      <c r="AT42" s="381">
        <v>32009.35596670731</v>
      </c>
      <c r="AU42" s="381">
        <v>32175.733083599062</v>
      </c>
      <c r="AV42" s="381">
        <v>32092.634244039607</v>
      </c>
      <c r="AW42" s="409">
        <v>29739.097959999999</v>
      </c>
      <c r="AX42" s="381">
        <v>30305.857796675227</v>
      </c>
      <c r="AY42" s="381">
        <v>30403.956338272415</v>
      </c>
      <c r="AZ42" s="381">
        <v>30151.284011193675</v>
      </c>
      <c r="BA42" s="381">
        <v>30812.984696962645</v>
      </c>
      <c r="BB42" s="381">
        <v>31414</v>
      </c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>
        <v>17829.381488793402</v>
      </c>
      <c r="C43" s="344">
        <f t="shared" si="2"/>
        <v>18397.578852535316</v>
      </c>
      <c r="D43" s="381">
        <v>18965.776216277231</v>
      </c>
      <c r="E43" s="381">
        <f t="shared" si="3"/>
        <v>20264.967333111708</v>
      </c>
      <c r="F43" s="381">
        <v>21564.158449946182</v>
      </c>
      <c r="G43" s="344">
        <v>22500.15871190339</v>
      </c>
      <c r="H43" s="381">
        <v>23322.36812828865</v>
      </c>
      <c r="I43" s="395">
        <v>24060.039535883108</v>
      </c>
      <c r="J43" s="344">
        <v>23791.787142403773</v>
      </c>
      <c r="K43" s="344">
        <v>23421.572488781501</v>
      </c>
      <c r="L43" s="344">
        <v>24256.516786570741</v>
      </c>
      <c r="M43" s="344">
        <v>25026.113842173352</v>
      </c>
      <c r="N43" s="344">
        <v>24969.260924475879</v>
      </c>
      <c r="O43" s="381">
        <v>23815.264160317984</v>
      </c>
      <c r="P43" s="381">
        <v>25036.419116723206</v>
      </c>
      <c r="Q43" s="381">
        <v>25578.385843328891</v>
      </c>
      <c r="R43" s="381">
        <v>25993.394652999032</v>
      </c>
      <c r="S43" s="409">
        <v>26267.314912033602</v>
      </c>
      <c r="T43" s="381">
        <v>25742.806843033512</v>
      </c>
      <c r="U43" s="381">
        <v>25357.469199509771</v>
      </c>
      <c r="V43" s="381">
        <v>24066.836099122644</v>
      </c>
      <c r="W43" s="381">
        <v>23664.56477528526</v>
      </c>
      <c r="X43" s="381">
        <v>24254.606541148343</v>
      </c>
      <c r="Y43" s="381">
        <v>24739.205861652015</v>
      </c>
      <c r="Z43" s="381">
        <v>25255.523016251969</v>
      </c>
      <c r="AA43" s="381">
        <v>25666.010306790762</v>
      </c>
      <c r="AB43" s="381">
        <v>26237.108571238437</v>
      </c>
      <c r="AC43" s="409">
        <v>26821.910431545479</v>
      </c>
      <c r="AD43" s="381">
        <v>26879.978968875785</v>
      </c>
      <c r="AE43" s="381">
        <v>26390.986339973006</v>
      </c>
      <c r="AF43" s="381">
        <v>26246.70581518047</v>
      </c>
      <c r="AG43" s="381">
        <v>26878.722772835576</v>
      </c>
      <c r="AH43" s="381">
        <v>27487.474595444703</v>
      </c>
      <c r="AI43" s="381">
        <v>27541.718939230108</v>
      </c>
      <c r="AJ43" s="381">
        <v>28172.529145369313</v>
      </c>
      <c r="AK43" s="381">
        <v>28911.889085170224</v>
      </c>
      <c r="AL43" s="381">
        <v>30076.537756292717</v>
      </c>
      <c r="AM43" s="409">
        <v>30897.662004544309</v>
      </c>
      <c r="AN43" s="381">
        <v>31808.576430253921</v>
      </c>
      <c r="AO43" s="381">
        <v>31744.730535104183</v>
      </c>
      <c r="AP43" s="381">
        <v>31196.980366662334</v>
      </c>
      <c r="AQ43" s="381">
        <v>31154.797610649151</v>
      </c>
      <c r="AR43" s="381">
        <v>31769.685034763632</v>
      </c>
      <c r="AS43" s="381">
        <v>32244.923579117447</v>
      </c>
      <c r="AT43" s="381">
        <v>32653.995271165772</v>
      </c>
      <c r="AU43" s="381">
        <v>32862.964221953909</v>
      </c>
      <c r="AV43" s="381">
        <v>32770.67880154965</v>
      </c>
      <c r="AW43" s="409">
        <v>30380.98833</v>
      </c>
      <c r="AX43" s="381">
        <v>30921.489256995501</v>
      </c>
      <c r="AY43" s="381">
        <v>31060.285679878227</v>
      </c>
      <c r="AZ43" s="381">
        <v>30797.419876340118</v>
      </c>
      <c r="BA43" s="381">
        <v>31481.328405972366</v>
      </c>
      <c r="BB43" s="381">
        <v>32073</v>
      </c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>
        <v>18248.448147718034</v>
      </c>
      <c r="C44" s="344">
        <f t="shared" si="2"/>
        <v>18860.153778114574</v>
      </c>
      <c r="D44" s="381">
        <v>19471.859408511118</v>
      </c>
      <c r="E44" s="381">
        <f t="shared" si="3"/>
        <v>20753.425506193125</v>
      </c>
      <c r="F44" s="381">
        <v>22034.991603875136</v>
      </c>
      <c r="G44" s="344">
        <v>22923.179988499134</v>
      </c>
      <c r="H44" s="381">
        <v>23771.718266098724</v>
      </c>
      <c r="I44" s="395">
        <v>24493.41264384281</v>
      </c>
      <c r="J44" s="344">
        <v>24178.484245364285</v>
      </c>
      <c r="K44" s="344">
        <v>23860.373101484296</v>
      </c>
      <c r="L44" s="344">
        <v>24645.344455470105</v>
      </c>
      <c r="M44" s="344">
        <v>25437.642949547218</v>
      </c>
      <c r="N44" s="344">
        <v>25375.682206906506</v>
      </c>
      <c r="O44" s="381">
        <v>24228.182808877111</v>
      </c>
      <c r="P44" s="381">
        <v>25469.206715667799</v>
      </c>
      <c r="Q44" s="381">
        <v>26041.504249962978</v>
      </c>
      <c r="R44" s="381">
        <v>26432.676963568363</v>
      </c>
      <c r="S44" s="409">
        <v>26709.770749571053</v>
      </c>
      <c r="T44" s="381">
        <v>26131.096108171667</v>
      </c>
      <c r="U44" s="381">
        <v>25778.330301662045</v>
      </c>
      <c r="V44" s="381">
        <v>24472.307559824123</v>
      </c>
      <c r="W44" s="381">
        <v>24163.23521307149</v>
      </c>
      <c r="X44" s="381">
        <v>24732.549945832867</v>
      </c>
      <c r="Y44" s="381">
        <v>25254.277074949016</v>
      </c>
      <c r="Z44" s="381">
        <v>25760.246715121935</v>
      </c>
      <c r="AA44" s="381">
        <v>26182.421440882452</v>
      </c>
      <c r="AB44" s="381">
        <v>26793.796632727757</v>
      </c>
      <c r="AC44" s="409">
        <v>27367.01439550081</v>
      </c>
      <c r="AD44" s="381">
        <v>27404.105800841862</v>
      </c>
      <c r="AE44" s="381">
        <v>26926.201770909036</v>
      </c>
      <c r="AF44" s="381">
        <v>26790.449675488937</v>
      </c>
      <c r="AG44" s="381">
        <v>27442.967827889079</v>
      </c>
      <c r="AH44" s="381">
        <v>28042.624732710694</v>
      </c>
      <c r="AI44" s="381">
        <v>28112.24075475779</v>
      </c>
      <c r="AJ44" s="381">
        <v>28754.63012791652</v>
      </c>
      <c r="AK44" s="381">
        <v>29525.494395157624</v>
      </c>
      <c r="AL44" s="381">
        <v>30722.937938374347</v>
      </c>
      <c r="AM44" s="409">
        <v>31568.510098459985</v>
      </c>
      <c r="AN44" s="381">
        <v>32512.526779878397</v>
      </c>
      <c r="AO44" s="381">
        <v>32440.63880467735</v>
      </c>
      <c r="AP44" s="381">
        <v>31919.515667663505</v>
      </c>
      <c r="AQ44" s="381">
        <v>31831.388506597894</v>
      </c>
      <c r="AR44" s="381">
        <v>32491.835170893053</v>
      </c>
      <c r="AS44" s="381">
        <v>32903.909059149766</v>
      </c>
      <c r="AT44" s="381">
        <v>33302.11284525261</v>
      </c>
      <c r="AU44" s="381">
        <v>33517.470068006151</v>
      </c>
      <c r="AV44" s="381">
        <v>33424.388970372544</v>
      </c>
      <c r="AW44" s="409">
        <v>31030.53327</v>
      </c>
      <c r="AX44" s="381">
        <v>31582.324425940686</v>
      </c>
      <c r="AY44" s="381">
        <v>31744.005973140138</v>
      </c>
      <c r="AZ44" s="381">
        <v>31471.46881086089</v>
      </c>
      <c r="BA44" s="381">
        <v>32179.172826643095</v>
      </c>
      <c r="BB44" s="381">
        <v>32755</v>
      </c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>
        <v>18661.165311810473</v>
      </c>
      <c r="C45" s="344">
        <f t="shared" si="2"/>
        <v>19313.382210030984</v>
      </c>
      <c r="D45" s="381">
        <v>19965.599108251496</v>
      </c>
      <c r="E45" s="381">
        <f t="shared" si="3"/>
        <v>21250.425469088073</v>
      </c>
      <c r="F45" s="381">
        <v>22535.251829924651</v>
      </c>
      <c r="G45" s="344">
        <v>23329.05175388154</v>
      </c>
      <c r="H45" s="381">
        <v>24248.467802555751</v>
      </c>
      <c r="I45" s="395">
        <v>24879.793487083989</v>
      </c>
      <c r="J45" s="344">
        <v>24530.477762161674</v>
      </c>
      <c r="K45" s="344">
        <v>24256.709138764239</v>
      </c>
      <c r="L45" s="344">
        <v>25047.735880261305</v>
      </c>
      <c r="M45" s="344">
        <v>25814.877964639931</v>
      </c>
      <c r="N45" s="344">
        <v>25738.699274708619</v>
      </c>
      <c r="O45" s="381">
        <v>24666.456111295131</v>
      </c>
      <c r="P45" s="381">
        <v>25871.080914687776</v>
      </c>
      <c r="Q45" s="381">
        <v>26436.612261217237</v>
      </c>
      <c r="R45" s="381">
        <v>26865.900207785013</v>
      </c>
      <c r="S45" s="409">
        <v>27138.224820097828</v>
      </c>
      <c r="T45" s="381">
        <v>26560.528606701941</v>
      </c>
      <c r="U45" s="381">
        <v>26229.756735255542</v>
      </c>
      <c r="V45" s="381">
        <v>24939.818369703968</v>
      </c>
      <c r="W45" s="381">
        <v>24676.759663898159</v>
      </c>
      <c r="X45" s="381">
        <v>25224.790802794276</v>
      </c>
      <c r="Y45" s="381">
        <v>25753.560664849938</v>
      </c>
      <c r="Z45" s="381">
        <v>26264.970413991901</v>
      </c>
      <c r="AA45" s="381">
        <v>26719.564408824543</v>
      </c>
      <c r="AB45" s="381">
        <v>27323.196063751915</v>
      </c>
      <c r="AC45" s="409">
        <v>27934.83102462094</v>
      </c>
      <c r="AD45" s="381">
        <v>27943.351676037735</v>
      </c>
      <c r="AE45" s="381">
        <v>27456.551607018377</v>
      </c>
      <c r="AF45" s="381">
        <v>27293.096616122926</v>
      </c>
      <c r="AG45" s="381">
        <v>28007.212882942582</v>
      </c>
      <c r="AH45" s="381">
        <v>28576.65502779809</v>
      </c>
      <c r="AI45" s="381">
        <v>28712.323286115919</v>
      </c>
      <c r="AJ45" s="381">
        <v>29328.043036097351</v>
      </c>
      <c r="AK45" s="381">
        <v>30156.144297089118</v>
      </c>
      <c r="AL45" s="381">
        <v>31372.142459640712</v>
      </c>
      <c r="AM45" s="409">
        <v>32247.640267609189</v>
      </c>
      <c r="AN45" s="381">
        <v>33228.6142044964</v>
      </c>
      <c r="AO45" s="381">
        <v>33153.648789759878</v>
      </c>
      <c r="AP45" s="381">
        <v>32653.683916265767</v>
      </c>
      <c r="AQ45" s="381">
        <v>32524.419928990254</v>
      </c>
      <c r="AR45" s="381">
        <v>33207.834113358687</v>
      </c>
      <c r="AS45" s="381">
        <v>33596.32133889386</v>
      </c>
      <c r="AT45" s="381">
        <v>34011.679849440705</v>
      </c>
      <c r="AU45" s="381">
        <v>34213.728873203101</v>
      </c>
      <c r="AV45" s="381">
        <v>34076.993030618745</v>
      </c>
      <c r="AW45" s="409">
        <v>31693.20033</v>
      </c>
      <c r="AX45" s="381">
        <v>32256.07494020728</v>
      </c>
      <c r="AY45" s="381">
        <v>32418.244783136477</v>
      </c>
      <c r="AZ45" s="381">
        <v>32177.566084292925</v>
      </c>
      <c r="BA45" s="381">
        <v>32904.48342713614</v>
      </c>
      <c r="BB45" s="381">
        <v>33514</v>
      </c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>
        <v>19086.581465567295</v>
      </c>
      <c r="C46" s="344">
        <f t="shared" si="2"/>
        <v>19739.015532422432</v>
      </c>
      <c r="D46" s="381">
        <v>20391.44959927757</v>
      </c>
      <c r="E46" s="381">
        <f t="shared" si="3"/>
        <v>21716.423534837926</v>
      </c>
      <c r="F46" s="381">
        <v>23041.397470398282</v>
      </c>
      <c r="G46" s="344">
        <v>23752.073030477284</v>
      </c>
      <c r="H46" s="381">
        <v>24681.37830117765</v>
      </c>
      <c r="I46" s="395">
        <v>25292.281144057681</v>
      </c>
      <c r="J46" s="344">
        <v>24941.963140952987</v>
      </c>
      <c r="K46" s="344">
        <v>24629.453745253712</v>
      </c>
      <c r="L46" s="344">
        <v>25454.648557016455</v>
      </c>
      <c r="M46" s="344">
        <v>26243.554118154378</v>
      </c>
      <c r="N46" s="344">
        <v>26129.337206365242</v>
      </c>
      <c r="O46" s="381">
        <v>25082.99685326267</v>
      </c>
      <c r="P46" s="381">
        <v>26303.868513632366</v>
      </c>
      <c r="Q46" s="381">
        <v>26854.39040426477</v>
      </c>
      <c r="R46" s="381">
        <v>27311.241584707022</v>
      </c>
      <c r="S46" s="409">
        <v>27577.880304233146</v>
      </c>
      <c r="T46" s="381">
        <v>27005.389817754265</v>
      </c>
      <c r="U46" s="381">
        <v>26655.320196091077</v>
      </c>
      <c r="V46" s="381">
        <v>25380.740887078795</v>
      </c>
      <c r="W46" s="381">
        <v>25164.820092369791</v>
      </c>
      <c r="X46" s="381">
        <v>25739.499084762225</v>
      </c>
      <c r="Y46" s="381">
        <v>26282.446048618502</v>
      </c>
      <c r="Z46" s="381">
        <v>26760.02507648505</v>
      </c>
      <c r="AA46" s="381">
        <v>27258.592088934849</v>
      </c>
      <c r="AB46" s="381">
        <v>27888.980335396289</v>
      </c>
      <c r="AC46" s="409">
        <v>28453.728067232263</v>
      </c>
      <c r="AD46" s="381">
        <v>28522.91499984638</v>
      </c>
      <c r="AE46" s="381">
        <v>28024.204336799015</v>
      </c>
      <c r="AF46" s="381">
        <v>27805.227461297178</v>
      </c>
      <c r="AG46" s="381">
        <v>28600.749347957877</v>
      </c>
      <c r="AH46" s="381">
        <v>29166.502048643208</v>
      </c>
      <c r="AI46" s="381">
        <v>29291.713316392736</v>
      </c>
      <c r="AJ46" s="381">
        <v>29930.416192166103</v>
      </c>
      <c r="AK46" s="381">
        <v>30778.271903048568</v>
      </c>
      <c r="AL46" s="381">
        <v>32036.770846423125</v>
      </c>
      <c r="AM46" s="409">
        <v>32924.009745013886</v>
      </c>
      <c r="AN46" s="381">
        <v>33929.867426344543</v>
      </c>
      <c r="AO46" s="381">
        <v>33829.824310668402</v>
      </c>
      <c r="AP46" s="381">
        <v>33402.070211936028</v>
      </c>
      <c r="AQ46" s="381">
        <v>33273.096210114847</v>
      </c>
      <c r="AR46" s="381">
        <v>33955.819262876044</v>
      </c>
      <c r="AS46" s="381">
        <v>34295.896504290489</v>
      </c>
      <c r="AT46" s="381">
        <v>34759.507819540901</v>
      </c>
      <c r="AU46" s="381">
        <v>34913.373053465839</v>
      </c>
      <c r="AV46" s="381">
        <v>34748.400936668651</v>
      </c>
      <c r="AW46" s="409">
        <v>32381.018120000001</v>
      </c>
      <c r="AX46" s="381">
        <v>32927.672896920303</v>
      </c>
      <c r="AY46" s="381">
        <v>33125.142035492012</v>
      </c>
      <c r="AZ46" s="381">
        <v>32876.426636035321</v>
      </c>
      <c r="BA46" s="381">
        <v>33621.655900274425</v>
      </c>
      <c r="BB46" s="381">
        <v>34235</v>
      </c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>
        <v>19486.599639995351</v>
      </c>
      <c r="C47" s="344">
        <f t="shared" si="2"/>
        <v>20148.863992026119</v>
      </c>
      <c r="D47" s="381">
        <v>20811.128344056891</v>
      </c>
      <c r="E47" s="381">
        <f t="shared" si="3"/>
        <v>22149.908655343839</v>
      </c>
      <c r="F47" s="381">
        <v>23488.688966630787</v>
      </c>
      <c r="G47" s="344">
        <v>24135.078780908567</v>
      </c>
      <c r="H47" s="381">
        <v>25059.490002505638</v>
      </c>
      <c r="I47" s="395">
        <v>25699.547438284866</v>
      </c>
      <c r="J47" s="344">
        <v>25333.617899079658</v>
      </c>
      <c r="K47" s="344">
        <v>24997.480065585089</v>
      </c>
      <c r="L47" s="344">
        <v>25888.688745555279</v>
      </c>
      <c r="M47" s="344">
        <v>26702.237602414833</v>
      </c>
      <c r="N47" s="344">
        <v>26575.216865730883</v>
      </c>
      <c r="O47" s="381">
        <v>25517.648062272274</v>
      </c>
      <c r="P47" s="381">
        <v>26757.265045860033</v>
      </c>
      <c r="Q47" s="381">
        <v>27262.452776543756</v>
      </c>
      <c r="R47" s="381">
        <v>27753.553428452695</v>
      </c>
      <c r="S47" s="409">
        <v>28025.936848574871</v>
      </c>
      <c r="T47" s="381">
        <v>27437.393768371549</v>
      </c>
      <c r="U47" s="381">
        <v>27090.288374293148</v>
      </c>
      <c r="V47" s="381">
        <v>25806.153567159035</v>
      </c>
      <c r="W47" s="381">
        <v>25625.294496623457</v>
      </c>
      <c r="X47" s="381">
        <v>26280.759778101536</v>
      </c>
      <c r="Y47" s="381">
        <v>26789.623450217463</v>
      </c>
      <c r="Z47" s="381">
        <v>27316.961571789838</v>
      </c>
      <c r="AA47" s="381">
        <v>27818.351602895553</v>
      </c>
      <c r="AB47" s="381">
        <v>28471.137785319759</v>
      </c>
      <c r="AC47" s="409">
        <v>29000.579159277189</v>
      </c>
      <c r="AD47" s="381">
        <v>29073.920130887644</v>
      </c>
      <c r="AE47" s="381">
        <v>28585.369606810731</v>
      </c>
      <c r="AF47" s="381">
        <v>28380.584336739856</v>
      </c>
      <c r="AG47" s="381">
        <v>29200.452425596708</v>
      </c>
      <c r="AH47" s="381">
        <v>29760.874749955165</v>
      </c>
      <c r="AI47" s="381">
        <v>29909.532277249138</v>
      </c>
      <c r="AJ47" s="381">
        <v>30571.885682883549</v>
      </c>
      <c r="AK47" s="381">
        <v>31394.717978359982</v>
      </c>
      <c r="AL47" s="381">
        <v>32699.997063613169</v>
      </c>
      <c r="AM47" s="409">
        <v>33614.18268114113</v>
      </c>
      <c r="AN47" s="381">
        <v>34658.091925956069</v>
      </c>
      <c r="AO47" s="381">
        <v>34525.732580241565</v>
      </c>
      <c r="AP47" s="381">
        <v>34137.531010271749</v>
      </c>
      <c r="AQ47" s="381">
        <v>33992.685405993041</v>
      </c>
      <c r="AR47" s="381">
        <v>34705.03465112616</v>
      </c>
      <c r="AS47" s="381">
        <v>35012.185069543004</v>
      </c>
      <c r="AT47" s="381">
        <v>35502.698096803266</v>
      </c>
      <c r="AU47" s="381">
        <v>35640.100234254875</v>
      </c>
      <c r="AV47" s="381">
        <v>35426.44549417869</v>
      </c>
      <c r="AW47" s="409">
        <v>33083.05154</v>
      </c>
      <c r="AX47" s="381">
        <v>33611.109920177951</v>
      </c>
      <c r="AY47" s="381">
        <v>33816.236815738266</v>
      </c>
      <c r="AZ47" s="381">
        <v>33578.388639930417</v>
      </c>
      <c r="BA47" s="381">
        <v>34356.121894041578</v>
      </c>
      <c r="BB47" s="381">
        <v>34984</v>
      </c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>
        <v>19886.617814423411</v>
      </c>
      <c r="C48" s="343">
        <f t="shared" si="2"/>
        <v>20555.626578506432</v>
      </c>
      <c r="D48" s="382">
        <v>21224.635342589456</v>
      </c>
      <c r="E48" s="382">
        <f t="shared" si="3"/>
        <v>22583.250609938434</v>
      </c>
      <c r="F48" s="382">
        <v>23941.865877287408</v>
      </c>
      <c r="G48" s="343">
        <v>24580.966072455434</v>
      </c>
      <c r="H48" s="382">
        <v>25443.081583563016</v>
      </c>
      <c r="I48" s="396">
        <v>26169.470085470086</v>
      </c>
      <c r="J48" s="343">
        <v>25750.06093303713</v>
      </c>
      <c r="K48" s="343">
        <v>25374.942958232656</v>
      </c>
      <c r="L48" s="343">
        <v>26327.250186058049</v>
      </c>
      <c r="M48" s="343">
        <v>27160.921086675291</v>
      </c>
      <c r="N48" s="343">
        <v>27028.988200483527</v>
      </c>
      <c r="O48" s="382">
        <v>25919.700430606161</v>
      </c>
      <c r="P48" s="382">
        <v>27162.574067093858</v>
      </c>
      <c r="Q48" s="382">
        <v>27673.753739078926</v>
      </c>
      <c r="R48" s="382">
        <v>28180.717606316666</v>
      </c>
      <c r="S48" s="411">
        <v>28471.193039514459</v>
      </c>
      <c r="T48" s="382">
        <v>27869.397718988832</v>
      </c>
      <c r="U48" s="382">
        <v>27525.256552495215</v>
      </c>
      <c r="V48" s="382">
        <v>26244.860393491781</v>
      </c>
      <c r="W48" s="382">
        <v>26070.914887836683</v>
      </c>
      <c r="X48" s="382">
        <v>26760.745675968472</v>
      </c>
      <c r="Y48" s="382">
        <v>27306.668116438974</v>
      </c>
      <c r="Z48" s="382">
        <v>27839.089536138079</v>
      </c>
      <c r="AA48" s="382">
        <v>28364.918131678729</v>
      </c>
      <c r="AB48" s="382">
        <v>29026.006604778067</v>
      </c>
      <c r="AC48" s="411">
        <v>29585.867069293326</v>
      </c>
      <c r="AD48" s="382">
        <v>29601.406750238122</v>
      </c>
      <c r="AE48" s="382">
        <v>29143.291146937987</v>
      </c>
      <c r="AF48" s="382">
        <v>28968.58641823622</v>
      </c>
      <c r="AG48" s="382">
        <v>29772.405746429631</v>
      </c>
      <c r="AH48" s="382">
        <v>30335.636169244142</v>
      </c>
      <c r="AI48" s="382">
        <v>30502.22462964966</v>
      </c>
      <c r="AJ48" s="382">
        <v>31182.946913318676</v>
      </c>
      <c r="AK48" s="382">
        <v>32001.221375037345</v>
      </c>
      <c r="AL48" s="382">
        <v>33347.799415287169</v>
      </c>
      <c r="AM48" s="411">
        <v>34311.257346629638</v>
      </c>
      <c r="AN48" s="382">
        <v>35384.967861679426</v>
      </c>
      <c r="AO48" s="382">
        <v>35216.378783504166</v>
      </c>
      <c r="AP48" s="382">
        <v>34830.337667403459</v>
      </c>
      <c r="AQ48" s="382">
        <v>34689.510796026232</v>
      </c>
      <c r="AR48" s="382">
        <v>35396.428818936613</v>
      </c>
      <c r="AS48" s="382">
        <v>35734.442706172624</v>
      </c>
      <c r="AT48" s="382">
        <v>36233.134718761597</v>
      </c>
      <c r="AU48" s="382">
        <v>36358.928206557073</v>
      </c>
      <c r="AV48" s="382">
        <v>36092.322857345156</v>
      </c>
      <c r="AW48" s="411">
        <v>33811.3292</v>
      </c>
      <c r="AX48" s="382">
        <v>34301.004616096296</v>
      </c>
      <c r="AY48" s="382">
        <v>34518.920075531321</v>
      </c>
      <c r="AZ48" s="382">
        <v>34314.466617505241</v>
      </c>
      <c r="BA48" s="382">
        <v>35109.915940276289</v>
      </c>
      <c r="BB48" s="382">
        <v>35719</v>
      </c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>
        <v>20286.635988851467</v>
      </c>
      <c r="C49" s="344">
        <f t="shared" si="2"/>
        <v>20962.389164986744</v>
      </c>
      <c r="D49" s="381">
        <v>21638.14234112202</v>
      </c>
      <c r="E49" s="381">
        <f t="shared" si="3"/>
        <v>23031.306100593305</v>
      </c>
      <c r="F49" s="381">
        <v>24424.46986006459</v>
      </c>
      <c r="G49" s="344">
        <v>24998.270845313396</v>
      </c>
      <c r="H49" s="381">
        <v>25815.713405161612</v>
      </c>
      <c r="I49" s="395">
        <v>26618.507281669292</v>
      </c>
      <c r="J49" s="344">
        <v>26141.715691163805</v>
      </c>
      <c r="K49" s="344">
        <v>25771.278995512603</v>
      </c>
      <c r="L49" s="344">
        <v>26765.811626560819</v>
      </c>
      <c r="M49" s="344">
        <v>27662.472186287192</v>
      </c>
      <c r="N49" s="344">
        <v>27443.301158301158</v>
      </c>
      <c r="O49" s="381">
        <v>26292.776051672739</v>
      </c>
      <c r="P49" s="381">
        <v>27561.013443899988</v>
      </c>
      <c r="Q49" s="381">
        <v>28088.293291870279</v>
      </c>
      <c r="R49" s="381">
        <v>28644.236182296718</v>
      </c>
      <c r="S49" s="409">
        <v>28941.652411073268</v>
      </c>
      <c r="T49" s="381">
        <v>28296.2587654321</v>
      </c>
      <c r="U49" s="381">
        <v>27967.278268722181</v>
      </c>
      <c r="V49" s="381">
        <v>26679.135837740356</v>
      </c>
      <c r="W49" s="381">
        <v>26501.681266009469</v>
      </c>
      <c r="X49" s="381">
        <v>27244.816560200234</v>
      </c>
      <c r="Y49" s="381">
        <v>27809.898612188914</v>
      </c>
      <c r="Z49" s="381">
        <v>28409.562682370419</v>
      </c>
      <c r="AA49" s="381">
        <v>28926.562357807652</v>
      </c>
      <c r="AB49" s="381">
        <v>29589.97163439143</v>
      </c>
      <c r="AC49" s="409">
        <v>30118.741136621451</v>
      </c>
      <c r="AD49" s="381">
        <v>30180.970074046767</v>
      </c>
      <c r="AE49" s="381">
        <v>29691.481497411864</v>
      </c>
      <c r="AF49" s="381">
        <v>29581.878911839958</v>
      </c>
      <c r="AG49" s="381">
        <v>30301.192778897806</v>
      </c>
      <c r="AH49" s="381">
        <v>30970.739994757681</v>
      </c>
      <c r="AI49" s="381">
        <v>31124.477697880626</v>
      </c>
      <c r="AJ49" s="381">
        <v>31799.80019333139</v>
      </c>
      <c r="AK49" s="381">
        <v>32620.508215672777</v>
      </c>
      <c r="AL49" s="381">
        <v>34011.025632477213</v>
      </c>
      <c r="AM49" s="409">
        <v>35008.332012118153</v>
      </c>
      <c r="AN49" s="381">
        <v>36111.843797402784</v>
      </c>
      <c r="AO49" s="381">
        <v>35974.116332226557</v>
      </c>
      <c r="AP49" s="381">
        <v>35521.851774801718</v>
      </c>
      <c r="AQ49" s="381">
        <v>35409.099991904426</v>
      </c>
      <c r="AR49" s="381">
        <v>36101.35561280742</v>
      </c>
      <c r="AS49" s="381">
        <v>36435.211685844668</v>
      </c>
      <c r="AT49" s="381">
        <v>36967.049610348302</v>
      </c>
      <c r="AU49" s="381">
        <v>37089.040762411896</v>
      </c>
      <c r="AV49" s="381">
        <v>36754.88189478156</v>
      </c>
      <c r="AW49" s="409">
        <v>34505.708050000001</v>
      </c>
      <c r="AX49" s="381">
        <v>35024.263954094939</v>
      </c>
      <c r="AY49" s="381">
        <v>35205.800863215096</v>
      </c>
      <c r="AZ49" s="381">
        <v>35029.868247395389</v>
      </c>
      <c r="BA49" s="381">
        <v>35847.433731801473</v>
      </c>
      <c r="BB49" s="381">
        <v>36440</v>
      </c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>
        <v>20667.605678782951</v>
      </c>
      <c r="C50" s="344">
        <f t="shared" si="2"/>
        <v>21368.885128588903</v>
      </c>
      <c r="D50" s="381">
        <v>22070.164578394852</v>
      </c>
      <c r="E50" s="381">
        <f t="shared" si="3"/>
        <v>23491.561917830368</v>
      </c>
      <c r="F50" s="381">
        <v>24912.95925726588</v>
      </c>
      <c r="G50" s="344">
        <v>25409.859114433581</v>
      </c>
      <c r="H50" s="381">
        <v>26221.224505136557</v>
      </c>
      <c r="I50" s="395">
        <v>27062.323115121995</v>
      </c>
      <c r="J50" s="344">
        <v>26543.285759622795</v>
      </c>
      <c r="K50" s="344">
        <v>26191.206463583017</v>
      </c>
      <c r="L50" s="344">
        <v>27186.288059207804</v>
      </c>
      <c r="M50" s="344">
        <v>28095.435101336781</v>
      </c>
      <c r="N50" s="344">
        <v>27849.722440731788</v>
      </c>
      <c r="O50" s="381">
        <v>26698.450513415039</v>
      </c>
      <c r="P50" s="381">
        <v>27956.017998492272</v>
      </c>
      <c r="Q50" s="381">
        <v>28493.117073893085</v>
      </c>
      <c r="R50" s="381">
        <v>29107.754758276769</v>
      </c>
      <c r="S50" s="409">
        <v>29395.309662219264</v>
      </c>
      <c r="T50" s="381">
        <v>28707.691099353324</v>
      </c>
      <c r="U50" s="381">
        <v>28402.246446924251</v>
      </c>
      <c r="V50" s="381">
        <v>27077.960225315579</v>
      </c>
      <c r="W50" s="381">
        <v>26949.423659085616</v>
      </c>
      <c r="X50" s="381">
        <v>27763.609828533004</v>
      </c>
      <c r="Y50" s="381">
        <v>28307.208749165326</v>
      </c>
      <c r="Z50" s="381">
        <v>28964.565370399843</v>
      </c>
      <c r="AA50" s="381">
        <v>29491.976008273006</v>
      </c>
      <c r="AB50" s="381">
        <v>30173.948326345911</v>
      </c>
      <c r="AC50" s="409">
        <v>30639.385307322376</v>
      </c>
      <c r="AD50" s="381">
        <v>30799.170952775989</v>
      </c>
      <c r="AE50" s="381">
        <v>30259.134227192499</v>
      </c>
      <c r="AF50" s="381">
        <v>30169.880993336323</v>
      </c>
      <c r="AG50" s="381">
        <v>30874.68775288661</v>
      </c>
      <c r="AH50" s="381">
        <v>31614.895181204905</v>
      </c>
      <c r="AI50" s="381">
        <v>31742.296658737028</v>
      </c>
      <c r="AJ50" s="381">
        <v>32423.893535316081</v>
      </c>
      <c r="AK50" s="381">
        <v>33289.508449478482</v>
      </c>
      <c r="AL50" s="381">
        <v>34713.512598253561</v>
      </c>
      <c r="AM50" s="409">
        <v>35681.940797778341</v>
      </c>
      <c r="AN50" s="381">
        <v>36853.553935896009</v>
      </c>
      <c r="AO50" s="381">
        <v>36737.115947259517</v>
      </c>
      <c r="AP50" s="381">
        <v>36262.482772071256</v>
      </c>
      <c r="AQ50" s="381">
        <v>36140.071090705125</v>
      </c>
      <c r="AR50" s="381">
        <v>36851.801239790293</v>
      </c>
      <c r="AS50" s="381">
        <v>37151.500251097183</v>
      </c>
      <c r="AT50" s="381">
        <v>37678.935460955305</v>
      </c>
      <c r="AU50" s="381">
        <v>37808.997193069357</v>
      </c>
      <c r="AV50" s="381">
        <v>37448.41197236524</v>
      </c>
      <c r="AW50" s="409">
        <v>35221.9571</v>
      </c>
      <c r="AX50" s="381">
        <v>35714.158650013283</v>
      </c>
      <c r="AY50" s="381">
        <v>35961.159030039118</v>
      </c>
      <c r="AZ50" s="381">
        <v>35762.844772817516</v>
      </c>
      <c r="BA50" s="381">
        <v>36605.296841713563</v>
      </c>
      <c r="BB50" s="381">
        <v>37164</v>
      </c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>
        <v>21048.575368714432</v>
      </c>
      <c r="C51" s="344">
        <f t="shared" si="2"/>
        <v>21778.466965314434</v>
      </c>
      <c r="D51" s="381">
        <v>22508.358561914436</v>
      </c>
      <c r="E51" s="381">
        <f t="shared" si="3"/>
        <v>23925.476536070244</v>
      </c>
      <c r="F51" s="381">
        <v>25342.594510226052</v>
      </c>
      <c r="G51" s="344">
        <v>25804.297872340423</v>
      </c>
      <c r="H51" s="381">
        <v>26610.295965923327</v>
      </c>
      <c r="I51" s="395">
        <v>27474.810772095687</v>
      </c>
      <c r="J51" s="344">
        <v>26984.517069411071</v>
      </c>
      <c r="K51" s="344">
        <v>26625.288790127721</v>
      </c>
      <c r="L51" s="344">
        <v>27683.625775241875</v>
      </c>
      <c r="M51" s="344">
        <v>28545.545062526951</v>
      </c>
      <c r="N51" s="344">
        <v>28319.277126258436</v>
      </c>
      <c r="O51" s="381">
        <v>27071.526134481617</v>
      </c>
      <c r="P51" s="381">
        <v>28351.02255308456</v>
      </c>
      <c r="Q51" s="381">
        <v>28910.895216940618</v>
      </c>
      <c r="R51" s="381">
        <v>29540.978002493419</v>
      </c>
      <c r="S51" s="409">
        <v>29832.164792952448</v>
      </c>
      <c r="T51" s="381">
        <v>29142.266502057613</v>
      </c>
      <c r="U51" s="381">
        <v>28853.672880517748</v>
      </c>
      <c r="V51" s="381">
        <v>27552.11810832168</v>
      </c>
      <c r="W51" s="381">
        <v>27418.386070790966</v>
      </c>
      <c r="X51" s="381">
        <v>28237.468246852703</v>
      </c>
      <c r="Y51" s="381">
        <v>28802.54543321723</v>
      </c>
      <c r="Z51" s="381">
        <v>29511.832829327817</v>
      </c>
      <c r="AA51" s="381">
        <v>30080.006204756977</v>
      </c>
      <c r="AB51" s="381">
        <v>30754.286534238374</v>
      </c>
      <c r="AC51" s="409">
        <v>31172.259374650501</v>
      </c>
      <c r="AD51" s="381">
        <v>31419.051725197412</v>
      </c>
      <c r="AE51" s="381">
        <v>30794.349658128533</v>
      </c>
      <c r="AF51" s="381">
        <v>30742.07656726558</v>
      </c>
      <c r="AG51" s="381">
        <v>31435.849501628345</v>
      </c>
      <c r="AH51" s="381">
        <v>32204.742202050023</v>
      </c>
      <c r="AI51" s="381">
        <v>32314.296510056232</v>
      </c>
      <c r="AJ51" s="381">
        <v>33078.395137583087</v>
      </c>
      <c r="AK51" s="381">
        <v>33908.795290113914</v>
      </c>
      <c r="AL51" s="381">
        <v>35431.423429545954</v>
      </c>
      <c r="AM51" s="409">
        <v>36373.494079777833</v>
      </c>
      <c r="AN51" s="381">
        <v>37592.566946612889</v>
      </c>
      <c r="AO51" s="381">
        <v>37436.97076656561</v>
      </c>
      <c r="AP51" s="381">
        <v>37010.869067741522</v>
      </c>
      <c r="AQ51" s="381">
        <v>36874.836157146659</v>
      </c>
      <c r="AR51" s="381">
        <v>37596.095673109376</v>
      </c>
      <c r="AS51" s="381">
        <v>37919.122830192799</v>
      </c>
      <c r="AT51" s="381">
        <v>38424.444584636592</v>
      </c>
      <c r="AU51" s="381">
        <v>38518.797498529457</v>
      </c>
      <c r="AV51" s="381">
        <v>38154.109244292486</v>
      </c>
      <c r="AW51" s="409">
        <v>35985.227079999997</v>
      </c>
      <c r="AX51" s="381">
        <v>36432.036594128011</v>
      </c>
      <c r="AY51" s="381">
        <v>36708.089211738188</v>
      </c>
      <c r="AZ51" s="381">
        <v>36512.362376387391</v>
      </c>
      <c r="BA51" s="381">
        <v>37409.954183915528</v>
      </c>
      <c r="BB51" s="381">
        <v>37918</v>
      </c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>
        <v>21448.593543142491</v>
      </c>
      <c r="C52" s="344">
        <f t="shared" si="2"/>
        <v>22200.658917411631</v>
      </c>
      <c r="D52" s="381">
        <v>22952.724291680774</v>
      </c>
      <c r="E52" s="381">
        <f t="shared" si="3"/>
        <v>24380.133270705835</v>
      </c>
      <c r="F52" s="381">
        <v>25807.542249730897</v>
      </c>
      <c r="G52" s="344">
        <v>26204.453133985047</v>
      </c>
      <c r="H52" s="381">
        <v>27004.847306439489</v>
      </c>
      <c r="I52" s="395">
        <v>27929.069331041395</v>
      </c>
      <c r="J52" s="344">
        <v>27376.171827537743</v>
      </c>
      <c r="K52" s="344">
        <v>27068.807688988611</v>
      </c>
      <c r="L52" s="344">
        <v>28126.708467708591</v>
      </c>
      <c r="M52" s="344">
        <v>28944.213885295387</v>
      </c>
      <c r="N52" s="344">
        <v>28733.590084076066</v>
      </c>
      <c r="O52" s="381">
        <v>27480.822689632329</v>
      </c>
      <c r="P52" s="381">
        <v>28756.331574318381</v>
      </c>
      <c r="Q52" s="381">
        <v>29312.480408707241</v>
      </c>
      <c r="R52" s="381">
        <v>30004.496578473474</v>
      </c>
      <c r="S52" s="409">
        <v>30266.219570283491</v>
      </c>
      <c r="T52" s="381">
        <v>29566.556096413875</v>
      </c>
      <c r="U52" s="381">
        <v>29279.236341353284</v>
      </c>
      <c r="V52" s="381">
        <v>28017.413227159439</v>
      </c>
      <c r="W52" s="381">
        <v>27885.226480633395</v>
      </c>
      <c r="X52" s="381">
        <v>28727.666610631702</v>
      </c>
      <c r="Y52" s="381">
        <v>29315.64319358972</v>
      </c>
      <c r="Z52" s="381">
        <v>30070.703131907972</v>
      </c>
      <c r="AA52" s="381">
        <v>30660.497552568078</v>
      </c>
      <c r="AB52" s="381">
        <v>31310.974595727694</v>
      </c>
      <c r="AC52" s="409">
        <v>31743.570259949833</v>
      </c>
      <c r="AD52" s="381">
        <v>31988.535686852862</v>
      </c>
      <c r="AE52" s="381">
        <v>31344.161873544635</v>
      </c>
      <c r="AF52" s="381">
        <v>31317.433442708258</v>
      </c>
      <c r="AG52" s="381">
        <v>32006.261169305384</v>
      </c>
      <c r="AH52" s="381">
        <v>32791.572102583916</v>
      </c>
      <c r="AI52" s="381">
        <v>32927.681363538068</v>
      </c>
      <c r="AJ52" s="381">
        <v>33727.104690272514</v>
      </c>
      <c r="AK52" s="381">
        <v>34552.228636003478</v>
      </c>
      <c r="AL52" s="381">
        <v>36136.714734507033</v>
      </c>
      <c r="AM52" s="409">
        <v>37087.132895733404</v>
      </c>
      <c r="AN52" s="381">
        <v>38315.397190671742</v>
      </c>
      <c r="AO52" s="381">
        <v>38184.184182666861</v>
      </c>
      <c r="AP52" s="381">
        <v>37765.718112079056</v>
      </c>
      <c r="AQ52" s="381">
        <v>37598.219320665688</v>
      </c>
      <c r="AR52" s="381">
        <v>38347.771538825014</v>
      </c>
      <c r="AS52" s="381">
        <v>38716.590766173933</v>
      </c>
      <c r="AT52" s="381">
        <v>39193.142172507025</v>
      </c>
      <c r="AU52" s="381">
        <v>39242.139304252705</v>
      </c>
      <c r="AV52" s="381">
        <v>38842.108778992726</v>
      </c>
      <c r="AW52" s="409">
        <v>36726.626859999997</v>
      </c>
      <c r="AX52" s="381">
        <v>37121.931290046356</v>
      </c>
      <c r="AY52" s="381">
        <v>37468.714869265306</v>
      </c>
      <c r="AZ52" s="381">
        <v>37264.981432109969</v>
      </c>
      <c r="BA52" s="381">
        <v>38189.179878133866</v>
      </c>
      <c r="BB52" s="381">
        <v>38692</v>
      </c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>
        <v>21848.611717570548</v>
      </c>
      <c r="C53" s="344">
        <f t="shared" si="2"/>
        <v>22625.936742632206</v>
      </c>
      <c r="D53" s="381">
        <v>23403.261767693868</v>
      </c>
      <c r="E53" s="381">
        <f t="shared" si="3"/>
        <v>24858.474828949198</v>
      </c>
      <c r="F53" s="381">
        <v>26313.687890204525</v>
      </c>
      <c r="G53" s="344">
        <v>26621.757906843013</v>
      </c>
      <c r="H53" s="381">
        <v>27448.717564520171</v>
      </c>
      <c r="I53" s="395">
        <v>28393.770615480113</v>
      </c>
      <c r="J53" s="344">
        <v>27787.657206329059</v>
      </c>
      <c r="K53" s="344">
        <v>27531.19973248188</v>
      </c>
      <c r="L53" s="344">
        <v>28515.536136607952</v>
      </c>
      <c r="M53" s="344">
        <v>29411.47089262613</v>
      </c>
      <c r="N53" s="344">
        <v>29151.848879587196</v>
      </c>
      <c r="O53" s="381">
        <v>27900.98552500828</v>
      </c>
      <c r="P53" s="381">
        <v>29147.901306696822</v>
      </c>
      <c r="Q53" s="381">
        <v>29730.258551754774</v>
      </c>
      <c r="R53" s="381">
        <v>30449.837955395484</v>
      </c>
      <c r="S53" s="409">
        <v>30683.472227201724</v>
      </c>
      <c r="T53" s="381">
        <v>30013.988759553205</v>
      </c>
      <c r="U53" s="381">
        <v>29704.799802188823</v>
      </c>
      <c r="V53" s="381">
        <v>28487.139728081369</v>
      </c>
      <c r="W53" s="381">
        <v>28358.432896064583</v>
      </c>
      <c r="X53" s="381">
        <v>29275.054783518248</v>
      </c>
      <c r="Y53" s="381">
        <v>29834.661312735738</v>
      </c>
      <c r="Z53" s="381">
        <v>30610.235361734489</v>
      </c>
      <c r="AA53" s="381">
        <v>31231.565339538087</v>
      </c>
      <c r="AB53" s="381">
        <v>31898.589771744195</v>
      </c>
      <c r="AC53" s="409">
        <v>32328.85816996597</v>
      </c>
      <c r="AD53" s="381">
        <v>32556.339754816116</v>
      </c>
      <c r="AE53" s="381">
        <v>31916.680198151964</v>
      </c>
      <c r="AF53" s="381">
        <v>31895.95161966436</v>
      </c>
      <c r="AG53" s="381">
        <v>32568.964571203003</v>
      </c>
      <c r="AH53" s="381">
        <v>33410.081766385694</v>
      </c>
      <c r="AI53" s="381">
        <v>33541.066217019899</v>
      </c>
      <c r="AJ53" s="381">
        <v>34342.509957890834</v>
      </c>
      <c r="AK53" s="381">
        <v>35224.069635133201</v>
      </c>
      <c r="AL53" s="381">
        <v>36802.745290881816</v>
      </c>
      <c r="AM53" s="409">
        <v>37756.600643776823</v>
      </c>
      <c r="AN53" s="381">
        <v>39031.484615289744</v>
      </c>
      <c r="AO53" s="381">
        <v>38949.81483085511</v>
      </c>
      <c r="AP53" s="381">
        <v>38490.838512547132</v>
      </c>
      <c r="AQ53" s="381">
        <v>38349.424913550836</v>
      </c>
      <c r="AR53" s="381">
        <v>39108.05907566996</v>
      </c>
      <c r="AS53" s="381">
        <v>39455.561802659446</v>
      </c>
      <c r="AT53" s="381">
        <v>39973.433992472033</v>
      </c>
      <c r="AU53" s="381">
        <v>39994.821027212776</v>
      </c>
      <c r="AV53" s="381">
        <v>39585.413742527388</v>
      </c>
      <c r="AW53" s="409">
        <v>37474.587699999996</v>
      </c>
      <c r="AX53" s="381">
        <v>37821.512494955758</v>
      </c>
      <c r="AY53" s="381">
        <v>38213.538054683137</v>
      </c>
      <c r="AZ53" s="381">
        <v>38035.175383364527</v>
      </c>
      <c r="BA53" s="381">
        <v>38966.371040513506</v>
      </c>
      <c r="BB53" s="381">
        <v>39454</v>
      </c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>
        <v>22254.979386830797</v>
      </c>
      <c r="C54" s="344">
        <f t="shared" si="2"/>
        <v>23051.303442145501</v>
      </c>
      <c r="D54" s="381">
        <v>23847.627497460209</v>
      </c>
      <c r="E54" s="381">
        <f t="shared" si="3"/>
        <v>25330.787806857123</v>
      </c>
      <c r="F54" s="381">
        <v>26813.94811625404</v>
      </c>
      <c r="G54" s="344">
        <v>27079.078205865437</v>
      </c>
      <c r="H54" s="381">
        <v>27876.148183412679</v>
      </c>
      <c r="I54" s="395">
        <v>28827.143723439811</v>
      </c>
      <c r="J54" s="344">
        <v>28199.142585120371</v>
      </c>
      <c r="K54" s="344">
        <v>27941.690628236109</v>
      </c>
      <c r="L54" s="344">
        <v>28931.491317290991</v>
      </c>
      <c r="M54" s="344">
        <v>29831.573523070289</v>
      </c>
      <c r="N54" s="344">
        <v>29566.161837404827</v>
      </c>
      <c r="O54" s="381">
        <v>28270.439052666447</v>
      </c>
      <c r="P54" s="381">
        <v>29549.7755057168</v>
      </c>
      <c r="Q54" s="381">
        <v>30186.899777876497</v>
      </c>
      <c r="R54" s="381">
        <v>30898.208865493834</v>
      </c>
      <c r="S54" s="409">
        <v>31117.527004532767</v>
      </c>
      <c r="T54" s="381">
        <v>30458.849970605526</v>
      </c>
      <c r="U54" s="381">
        <v>30139.76798039089</v>
      </c>
      <c r="V54" s="381">
        <v>28932.493627540371</v>
      </c>
      <c r="W54" s="381">
        <v>28861.347337576652</v>
      </c>
      <c r="X54" s="381">
        <v>29783.635585938959</v>
      </c>
      <c r="Y54" s="381">
        <v>30373.413961126851</v>
      </c>
      <c r="Z54" s="381">
        <v>31134.297133358094</v>
      </c>
      <c r="AA54" s="381">
        <v>31787.555429162356</v>
      </c>
      <c r="AB54" s="381">
        <v>32468.012527450592</v>
      </c>
      <c r="AC54" s="409">
        <v>32884.444902458898</v>
      </c>
      <c r="AD54" s="381">
        <v>33144.302547085754</v>
      </c>
      <c r="AE54" s="381">
        <v>32510.282767008292</v>
      </c>
      <c r="AF54" s="381">
        <v>32517.147367051646</v>
      </c>
      <c r="AG54" s="381">
        <v>33204.125671427166</v>
      </c>
      <c r="AH54" s="381">
        <v>34039.151351276785</v>
      </c>
      <c r="AI54" s="381">
        <v>34178.099643166097</v>
      </c>
      <c r="AJ54" s="381">
        <v>34973.843361847503</v>
      </c>
      <c r="AK54" s="381">
        <v>35900.171782248952</v>
      </c>
      <c r="AL54" s="381">
        <v>37512.243104620007</v>
      </c>
      <c r="AM54" s="409">
        <v>38493.705339560722</v>
      </c>
      <c r="AN54" s="381">
        <v>39781.286137111987</v>
      </c>
      <c r="AO54" s="381">
        <v>39686.504114335206</v>
      </c>
      <c r="AP54" s="381">
        <v>39241.809907684306</v>
      </c>
      <c r="AQ54" s="381">
        <v>39098.10119467543</v>
      </c>
      <c r="AR54" s="381">
        <v>39859.734941385599</v>
      </c>
      <c r="AS54" s="381">
        <v>40207.664796174591</v>
      </c>
      <c r="AT54" s="381">
        <v>40764.16062132216</v>
      </c>
      <c r="AU54" s="381">
        <v>40752.016583593904</v>
      </c>
      <c r="AV54" s="381">
        <v>40336.461466098866</v>
      </c>
      <c r="AW54" s="409">
        <v>38254.260329999997</v>
      </c>
      <c r="AX54" s="381">
        <v>38558.763457052584</v>
      </c>
      <c r="AY54" s="381">
        <v>38952.040251257255</v>
      </c>
      <c r="AZ54" s="381">
        <v>38844.654395219994</v>
      </c>
      <c r="BA54" s="381">
        <v>39756.786659844642</v>
      </c>
      <c r="BB54" s="381">
        <v>40233</v>
      </c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>
        <v>22629.599581930088</v>
      </c>
      <c r="C55" s="344">
        <f t="shared" si="2"/>
        <v>23470.054023948451</v>
      </c>
      <c r="D55" s="381">
        <v>24310.508465966814</v>
      </c>
      <c r="E55" s="381">
        <f t="shared" si="3"/>
        <v>25788.816746438737</v>
      </c>
      <c r="F55" s="381">
        <v>27267.12502691066</v>
      </c>
      <c r="G55" s="344">
        <v>27530.682001150086</v>
      </c>
      <c r="H55" s="381">
        <v>28287.139163117015</v>
      </c>
      <c r="I55" s="395">
        <v>29260.516831399513</v>
      </c>
      <c r="J55" s="344">
        <v>28630.458584576325</v>
      </c>
      <c r="K55" s="344">
        <v>28432.392388677945</v>
      </c>
      <c r="L55" s="344">
        <v>29392.659017613492</v>
      </c>
      <c r="M55" s="344">
        <v>30260.249676584735</v>
      </c>
      <c r="N55" s="344">
        <v>29944.962255980947</v>
      </c>
      <c r="O55" s="381">
        <v>28686.979794633982</v>
      </c>
      <c r="P55" s="381">
        <v>29968.823815806005</v>
      </c>
      <c r="Q55" s="381">
        <v>30598.200740411667</v>
      </c>
      <c r="R55" s="381">
        <v>31334.461642886828</v>
      </c>
      <c r="S55" s="409">
        <v>31548.78142846168</v>
      </c>
      <c r="T55" s="381">
        <v>30895.996825396825</v>
      </c>
      <c r="U55" s="381">
        <v>30595.896772667656</v>
      </c>
      <c r="V55" s="381">
        <v>29391.141673251877</v>
      </c>
      <c r="W55" s="381">
        <v>29364.261779088723</v>
      </c>
      <c r="X55" s="381">
        <v>30310.598827001384</v>
      </c>
      <c r="Y55" s="381">
        <v>30927.954232914039</v>
      </c>
      <c r="Z55" s="381">
        <v>31658.358904981698</v>
      </c>
      <c r="AA55" s="381">
        <v>32368.046776973457</v>
      </c>
      <c r="AB55" s="381">
        <v>33035.616041125977</v>
      </c>
      <c r="AC55" s="409">
        <v>33487.204093371038</v>
      </c>
      <c r="AD55" s="381">
        <v>33722.185977202207</v>
      </c>
      <c r="AE55" s="381">
        <v>33103.885335864616</v>
      </c>
      <c r="AF55" s="381">
        <v>33125.697908385249</v>
      </c>
      <c r="AG55" s="381">
        <v>33845.453384274864</v>
      </c>
      <c r="AH55" s="381">
        <v>34662.18669554541</v>
      </c>
      <c r="AI55" s="381">
        <v>34840.259677768168</v>
      </c>
      <c r="AJ55" s="381">
        <v>35644.273100452869</v>
      </c>
      <c r="AK55" s="381">
        <v>36579.114694688717</v>
      </c>
      <c r="AL55" s="381">
        <v>38235.76261428187</v>
      </c>
      <c r="AM55" s="409">
        <v>39183.878275687959</v>
      </c>
      <c r="AN55" s="381">
        <v>40524.34483949338</v>
      </c>
      <c r="AO55" s="381">
        <v>40425.824430970599</v>
      </c>
      <c r="AP55" s="381">
        <v>39952.712261084387</v>
      </c>
      <c r="AQ55" s="381">
        <v>39853.100755201405</v>
      </c>
      <c r="AR55" s="381">
        <v>40643.397014152957</v>
      </c>
      <c r="AS55" s="381">
        <v>40996.776032227775</v>
      </c>
      <c r="AT55" s="381">
        <v>41561.84378942904</v>
      </c>
      <c r="AU55" s="381">
        <v>41481.000681093465</v>
      </c>
      <c r="AV55" s="381">
        <v>41065.387018136571</v>
      </c>
      <c r="AW55" s="409">
        <v>38996.753619999996</v>
      </c>
      <c r="AX55" s="381">
        <v>39304.624649363686</v>
      </c>
      <c r="AY55" s="381">
        <v>39734.78936973738</v>
      </c>
      <c r="AZ55" s="381">
        <v>39640.693781080416</v>
      </c>
      <c r="BA55" s="381">
        <v>40581.789320433505</v>
      </c>
      <c r="BB55" s="381">
        <v>41042</v>
      </c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>
        <v>23023.268261525951</v>
      </c>
      <c r="C56" s="344">
        <f t="shared" si="2"/>
        <v>23898.328847999685</v>
      </c>
      <c r="D56" s="381">
        <v>24773.389434473414</v>
      </c>
      <c r="E56" s="381">
        <f t="shared" si="3"/>
        <v>26232.132149960067</v>
      </c>
      <c r="F56" s="381">
        <v>27690.87486544672</v>
      </c>
      <c r="G56" s="344">
        <v>27947.986774008048</v>
      </c>
      <c r="H56" s="381">
        <v>28747.449060385869</v>
      </c>
      <c r="I56" s="395">
        <v>29683.447213866206</v>
      </c>
      <c r="J56" s="344">
        <v>29032.028653035319</v>
      </c>
      <c r="K56" s="344">
        <v>28866.474715222645</v>
      </c>
      <c r="L56" s="344">
        <v>29826.699206152316</v>
      </c>
      <c r="M56" s="344">
        <v>30684.639068564036</v>
      </c>
      <c r="N56" s="344">
        <v>30343.491863024574</v>
      </c>
      <c r="O56" s="415">
        <v>29103.520536601522</v>
      </c>
      <c r="P56" s="415">
        <v>30381.00248146752</v>
      </c>
      <c r="Q56" s="415">
        <v>31019.217473715384</v>
      </c>
      <c r="R56" s="415">
        <v>31758.596287574455</v>
      </c>
      <c r="S56" s="416">
        <v>31966.03408537991</v>
      </c>
      <c r="T56" s="415">
        <v>31340.85803644915</v>
      </c>
      <c r="U56" s="415">
        <v>31054.376744286052</v>
      </c>
      <c r="V56" s="415">
        <v>29863.083865215889</v>
      </c>
      <c r="W56" s="415">
        <v>29835.346192656991</v>
      </c>
      <c r="X56" s="415">
        <v>30831.434588516568</v>
      </c>
      <c r="Y56" s="415">
        <v>31486.441410550251</v>
      </c>
      <c r="Z56" s="415">
        <v>32159.214989300937</v>
      </c>
      <c r="AA56" s="415">
        <v>32967.385246466736</v>
      </c>
      <c r="AB56" s="415">
        <v>33585.027134491254</v>
      </c>
      <c r="AC56" s="416">
        <v>34103.940308999983</v>
      </c>
      <c r="AD56" s="415">
        <v>34266.471533474672</v>
      </c>
      <c r="AE56" s="415">
        <v>33712.084689201016</v>
      </c>
      <c r="AF56" s="415">
        <v>33743.732354259118</v>
      </c>
      <c r="AG56" s="415">
        <v>34431.281583510739</v>
      </c>
      <c r="AH56" s="415">
        <v>35304.833321837017</v>
      </c>
      <c r="AI56" s="415">
        <v>35449.21042387544</v>
      </c>
      <c r="AJ56" s="415">
        <v>36348.007124129341</v>
      </c>
      <c r="AK56" s="415">
        <v>37253.796459142453</v>
      </c>
      <c r="AL56" s="415">
        <v>38948.064767204793</v>
      </c>
      <c r="AM56" s="416">
        <v>39934.786430194399</v>
      </c>
      <c r="AN56" s="415">
        <v>41251.220775216738</v>
      </c>
      <c r="AO56" s="415">
        <v>41167.775780761272</v>
      </c>
      <c r="AP56" s="415">
        <v>40734.704849824469</v>
      </c>
      <c r="AQ56" s="415">
        <v>40599.247724565445</v>
      </c>
      <c r="AR56" s="415">
        <v>41455.354577773782</v>
      </c>
      <c r="AS56" s="415">
        <v>41789.468711107227</v>
      </c>
      <c r="AT56" s="415">
        <v>42367.642920002116</v>
      </c>
      <c r="AU56" s="415">
        <v>42223.526278856174</v>
      </c>
      <c r="AV56" s="415">
        <v>41796.52478732766</v>
      </c>
      <c r="AW56" s="416">
        <v>39743.620949999997</v>
      </c>
      <c r="AX56" s="415">
        <v>40055.867235558704</v>
      </c>
      <c r="AY56" s="415">
        <v>40503.84301238945</v>
      </c>
      <c r="AZ56" s="415">
        <v>40453.274245088578</v>
      </c>
      <c r="BA56" s="415">
        <v>41417.981906135166</v>
      </c>
      <c r="BB56" s="415">
        <v>41864</v>
      </c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>
        <v>23416.936941121818</v>
      </c>
      <c r="C57" s="344">
        <f t="shared" si="2"/>
        <v>24298.83081394052</v>
      </c>
      <c r="D57" s="381">
        <v>25180.724686759226</v>
      </c>
      <c r="E57" s="381">
        <f t="shared" si="3"/>
        <v>26653.560109795115</v>
      </c>
      <c r="F57" s="381">
        <v>28126.395532831004</v>
      </c>
      <c r="G57" s="344">
        <v>28359.575043128232</v>
      </c>
      <c r="H57" s="381">
        <v>29191.319318466551</v>
      </c>
      <c r="I57" s="395">
        <v>30101.1562335864</v>
      </c>
      <c r="J57" s="344">
        <v>29413.768100829668</v>
      </c>
      <c r="K57" s="344">
        <v>29258.092466344497</v>
      </c>
      <c r="L57" s="344">
        <v>30278.824402546925</v>
      </c>
      <c r="M57" s="344">
        <v>31113.315222078483</v>
      </c>
      <c r="N57" s="344">
        <v>30742.021470068201</v>
      </c>
      <c r="O57" s="415">
        <v>29512.817091752237</v>
      </c>
      <c r="P57" s="415">
        <v>30793.181147129035</v>
      </c>
      <c r="Q57" s="415">
        <v>31433.757026506737</v>
      </c>
      <c r="R57" s="415">
        <v>32216.055797201829</v>
      </c>
      <c r="S57" s="416">
        <v>32397.288509308819</v>
      </c>
      <c r="T57" s="415">
        <v>31801.147960023518</v>
      </c>
      <c r="U57" s="415">
        <v>31503.451998537916</v>
      </c>
      <c r="V57" s="415">
        <v>30339.457439264075</v>
      </c>
      <c r="W57" s="415">
        <v>30317.04061553986</v>
      </c>
      <c r="X57" s="415">
        <v>31362.482815943815</v>
      </c>
      <c r="Y57" s="415">
        <v>32080.450740827629</v>
      </c>
      <c r="Z57" s="415">
        <v>32681.342953649179</v>
      </c>
      <c r="AA57" s="415">
        <v>33589.340261978628</v>
      </c>
      <c r="AB57" s="415">
        <v>34121.703533639447</v>
      </c>
      <c r="AC57" s="416">
        <v>34706.699499912123</v>
      </c>
      <c r="AD57" s="415">
        <v>34834.275601437927</v>
      </c>
      <c r="AE57" s="415">
        <v>34344.612016670872</v>
      </c>
      <c r="AF57" s="415">
        <v>34338.057038782325</v>
      </c>
      <c r="AG57" s="415">
        <v>35044.859539552526</v>
      </c>
      <c r="AH57" s="415">
        <v>35945.971387973019</v>
      </c>
      <c r="AI57" s="415">
        <v>36077.375635272496</v>
      </c>
      <c r="AJ57" s="415">
        <v>37011.196800762729</v>
      </c>
      <c r="AK57" s="415">
        <v>37982.452764752488</v>
      </c>
      <c r="AL57" s="415">
        <v>39625.312680318515</v>
      </c>
      <c r="AM57" s="416">
        <v>40645.664554405455</v>
      </c>
      <c r="AN57" s="415">
        <v>41945.731177624031</v>
      </c>
      <c r="AO57" s="415">
        <v>41916.304713440164</v>
      </c>
      <c r="AP57" s="415">
        <v>41512.819789364192</v>
      </c>
      <c r="AQ57" s="415">
        <v>41356.776596851982</v>
      </c>
      <c r="AR57" s="415">
        <v>42245.167844204938</v>
      </c>
      <c r="AS57" s="415">
        <v>42588.130461363784</v>
      </c>
      <c r="AT57" s="415">
        <v>43175.760896994114</v>
      </c>
      <c r="AU57" s="415">
        <v>42988.621043724139</v>
      </c>
      <c r="AV57" s="415">
        <v>42555.315270935957</v>
      </c>
      <c r="AW57" s="416">
        <v>40502.516889999999</v>
      </c>
      <c r="AX57" s="415">
        <v>40836.169348726879</v>
      </c>
      <c r="AY57" s="415">
        <v>41272.896655041528</v>
      </c>
      <c r="AZ57" s="415">
        <v>41259.651804791341</v>
      </c>
      <c r="BA57" s="415">
        <v>42257.226289594859</v>
      </c>
      <c r="BB57" s="415">
        <v>42690</v>
      </c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>
        <v>23816.955115549874</v>
      </c>
      <c r="C58" s="389">
        <f t="shared" si="2"/>
        <v>24711.765146667589</v>
      </c>
      <c r="D58" s="390">
        <v>25606.5751777853</v>
      </c>
      <c r="E58" s="390">
        <f t="shared" si="3"/>
        <v>27090.131103424406</v>
      </c>
      <c r="F58" s="390">
        <v>28573.687029063512</v>
      </c>
      <c r="G58" s="389">
        <v>28799.745830937318</v>
      </c>
      <c r="H58" s="390">
        <v>29585.870658982712</v>
      </c>
      <c r="I58" s="398">
        <v>30513.643890560092</v>
      </c>
      <c r="J58" s="389">
        <v>29825.253479620984</v>
      </c>
      <c r="K58" s="389">
        <v>29701.611365205386</v>
      </c>
      <c r="L58" s="389">
        <v>30726.428346977587</v>
      </c>
      <c r="M58" s="389">
        <v>31537.704614057784</v>
      </c>
      <c r="N58" s="389">
        <v>31132.659401724821</v>
      </c>
      <c r="O58" s="418">
        <v>29896.758993044052</v>
      </c>
      <c r="P58" s="418">
        <v>31215.664279432091</v>
      </c>
      <c r="Q58" s="418">
        <v>31880.682481859913</v>
      </c>
      <c r="R58" s="418">
        <v>32655.33810777116</v>
      </c>
      <c r="S58" s="419">
        <v>32822.942226433457</v>
      </c>
      <c r="T58" s="418">
        <v>32230.580458553795</v>
      </c>
      <c r="U58" s="418">
        <v>31961.931970156314</v>
      </c>
      <c r="V58" s="418">
        <v>30851.282069985609</v>
      </c>
      <c r="W58" s="418">
        <v>30809.34504773733</v>
      </c>
      <c r="X58" s="418">
        <v>31913.955975195189</v>
      </c>
      <c r="Y58" s="418">
        <v>32676.433524029522</v>
      </c>
      <c r="Z58" s="418">
        <v>33236.345641678607</v>
      </c>
      <c r="AA58" s="418">
        <v>34188.678731471904</v>
      </c>
      <c r="AB58" s="418">
        <v>34683.849321221802</v>
      </c>
      <c r="AC58" s="419">
        <v>35312.952947003469</v>
      </c>
      <c r="AD58" s="418">
        <v>35430.637862168558</v>
      </c>
      <c r="AE58" s="418">
        <v>34965.786289545111</v>
      </c>
      <c r="AF58" s="418">
        <v>34956.091484656194</v>
      </c>
      <c r="AG58" s="418">
        <v>35689.270558711993</v>
      </c>
      <c r="AH58" s="418">
        <v>36561.463931463571</v>
      </c>
      <c r="AI58" s="418">
        <v>36715.887097210216</v>
      </c>
      <c r="AJ58" s="418">
        <v>37680.178526973701</v>
      </c>
      <c r="AK58" s="418">
        <v>38659.975294530246</v>
      </c>
      <c r="AL58" s="418">
        <v>40308.169271801715</v>
      </c>
      <c r="AM58" s="419">
        <v>41320.653685937898</v>
      </c>
      <c r="AN58" s="418">
        <v>42661.818602242034</v>
      </c>
      <c r="AO58" s="418">
        <v>42721.400858957699</v>
      </c>
      <c r="AP58" s="418">
        <v>42278.009231569369</v>
      </c>
      <c r="AQ58" s="418">
        <v>42138.333930863802</v>
      </c>
      <c r="AR58" s="418">
        <v>43018.988007110231</v>
      </c>
      <c r="AS58" s="418">
        <v>43403.505611476234</v>
      </c>
      <c r="AT58" s="418">
        <v>43957.21214016858</v>
      </c>
      <c r="AU58" s="418">
        <v>43751.458891881572</v>
      </c>
      <c r="AV58" s="418">
        <v>43308.575211660813</v>
      </c>
      <c r="AW58" s="419">
        <v>41275.62846</v>
      </c>
      <c r="AX58" s="418">
        <v>41629.386807216462</v>
      </c>
      <c r="AY58" s="418">
        <v>42065.127256787222</v>
      </c>
      <c r="AZ58" s="418">
        <v>42059.826460188699</v>
      </c>
      <c r="BA58" s="418">
        <v>43061.883631796823</v>
      </c>
      <c r="BB58" s="418">
        <v>43527</v>
      </c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>
        <v>24204.274300313551</v>
      </c>
      <c r="C59" s="346">
        <f t="shared" si="2"/>
        <v>25115.264111439086</v>
      </c>
      <c r="D59" s="381">
        <v>26026.253922564621</v>
      </c>
      <c r="E59" s="381">
        <f t="shared" si="3"/>
        <v>27511.845395082099</v>
      </c>
      <c r="F59" s="381">
        <v>28997.436867599572</v>
      </c>
      <c r="G59" s="346">
        <v>29239.916618746403</v>
      </c>
      <c r="H59" s="381">
        <v>30035.220796792782</v>
      </c>
      <c r="I59" s="399">
        <v>30988.78790049181</v>
      </c>
      <c r="J59" s="346">
        <v>30251.611823910778</v>
      </c>
      <c r="K59" s="346">
        <v>30164.003408698656</v>
      </c>
      <c r="L59" s="346">
        <v>31142.38352766063</v>
      </c>
      <c r="M59" s="346">
        <v>32030.682190599397</v>
      </c>
      <c r="N59" s="346">
        <v>31527.243171074948</v>
      </c>
      <c r="O59" s="415">
        <v>30295.189267969527</v>
      </c>
      <c r="P59" s="415">
        <v>31655.321522804374</v>
      </c>
      <c r="Q59" s="415">
        <v>32308.176395675993</v>
      </c>
      <c r="R59" s="415">
        <v>33115.827150574871</v>
      </c>
      <c r="S59" s="416">
        <v>33265.398063970912</v>
      </c>
      <c r="T59" s="415">
        <v>32657.441504997063</v>
      </c>
      <c r="U59" s="415">
        <v>32441.572555849405</v>
      </c>
      <c r="V59" s="415">
        <v>31316.577188823372</v>
      </c>
      <c r="W59" s="415">
        <v>31320.747496701078</v>
      </c>
      <c r="X59" s="415">
        <v>32453.174175352087</v>
      </c>
      <c r="Y59" s="415">
        <v>33254.65523091083</v>
      </c>
      <c r="Z59" s="415">
        <v>33799.083558809485</v>
      </c>
      <c r="AA59" s="415">
        <v>34776.708927955879</v>
      </c>
      <c r="AB59" s="415">
        <v>35273.283739269318</v>
      </c>
      <c r="AC59" s="416">
        <v>35948.907571618016</v>
      </c>
      <c r="AD59" s="415">
        <v>36052.198528282184</v>
      </c>
      <c r="AE59" s="415">
        <v>35601.557346899426</v>
      </c>
      <c r="AF59" s="415">
        <v>35629.448707014933</v>
      </c>
      <c r="AG59" s="415">
        <v>36272.0154516361</v>
      </c>
      <c r="AH59" s="415">
        <v>37237.298881178693</v>
      </c>
      <c r="AI59" s="415">
        <v>37431.256420307102</v>
      </c>
      <c r="AJ59" s="415">
        <v>38378.12050107259</v>
      </c>
      <c r="AK59" s="415">
        <v>39355.962798914101</v>
      </c>
      <c r="AL59" s="415">
        <v>41021.873594317003</v>
      </c>
      <c r="AM59" s="416">
        <v>42061.899419338552</v>
      </c>
      <c r="AN59" s="415">
        <v>43400.831612958915</v>
      </c>
      <c r="AO59" s="415">
        <v>43502.817706077665</v>
      </c>
      <c r="AP59" s="415">
        <v>43027.688076973085</v>
      </c>
      <c r="AQ59" s="415">
        <v>42941.390414840345</v>
      </c>
      <c r="AR59" s="415">
        <v>43837.096764394846</v>
      </c>
      <c r="AS59" s="415">
        <v>44221.268390139521</v>
      </c>
      <c r="AT59" s="415">
        <v>44773.446079626781</v>
      </c>
      <c r="AU59" s="415">
        <v>44549.278949052146</v>
      </c>
      <c r="AV59" s="415">
        <v>44087.275649649506</v>
      </c>
      <c r="AW59" s="416">
        <v>42078.264799999997</v>
      </c>
      <c r="AX59" s="415">
        <v>42398.926132616805</v>
      </c>
      <c r="AY59" s="415">
        <v>42872.106832501595</v>
      </c>
      <c r="AZ59" s="415">
        <v>42891.015637113087</v>
      </c>
      <c r="BA59" s="415">
        <v>43906.214344853244</v>
      </c>
      <c r="BB59" s="415">
        <v>44368</v>
      </c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>
        <v>24585.243990245031</v>
      </c>
      <c r="C60" s="346">
        <f t="shared" si="2"/>
        <v>25512.502455671111</v>
      </c>
      <c r="D60" s="381">
        <v>26439.76092109719</v>
      </c>
      <c r="E60" s="381">
        <f t="shared" si="3"/>
        <v>27915.760277556132</v>
      </c>
      <c r="F60" s="381">
        <v>29391.759634015074</v>
      </c>
      <c r="G60" s="346">
        <v>29680.087406555489</v>
      </c>
      <c r="H60" s="381">
        <v>30495.530694061639</v>
      </c>
      <c r="I60" s="399">
        <v>31453.489184930524</v>
      </c>
      <c r="J60" s="346">
        <v>30727.546719862177</v>
      </c>
      <c r="K60" s="346">
        <v>30612.240593717641</v>
      </c>
      <c r="L60" s="346">
        <v>31567.381212271561</v>
      </c>
      <c r="M60" s="346">
        <v>32472.218628719274</v>
      </c>
      <c r="N60" s="346">
        <v>31925.772778118571</v>
      </c>
      <c r="O60" s="415">
        <v>30708.10791652865</v>
      </c>
      <c r="P60" s="415">
        <v>32088.109121748963</v>
      </c>
      <c r="Q60" s="415">
        <v>32761.579031541536</v>
      </c>
      <c r="R60" s="415">
        <v>33588.434326083945</v>
      </c>
      <c r="S60" s="416">
        <v>33710.6542549105</v>
      </c>
      <c r="T60" s="415">
        <v>33120.302880658441</v>
      </c>
      <c r="U60" s="415">
        <v>32916.51078285923</v>
      </c>
      <c r="V60" s="415">
        <v>31766.362470366541</v>
      </c>
      <c r="W60" s="415">
        <v>31808.80792517271</v>
      </c>
      <c r="X60" s="415">
        <v>32986.264895961751</v>
      </c>
      <c r="Y60" s="415">
        <v>33821.036220245078</v>
      </c>
      <c r="Z60" s="415">
        <v>34371.490512317185</v>
      </c>
      <c r="AA60" s="415">
        <v>35393.009806963113</v>
      </c>
      <c r="AB60" s="415">
        <v>35917.295418247159</v>
      </c>
      <c r="AC60" s="416">
        <v>36563.896659157363</v>
      </c>
      <c r="AD60" s="415">
        <v>36680.478769164598</v>
      </c>
      <c r="AE60" s="415">
        <v>36206.512970351367</v>
      </c>
      <c r="AF60" s="415">
        <v>36268.031612726038</v>
      </c>
      <c r="AG60" s="415">
        <v>36890.218367145542</v>
      </c>
      <c r="AH60" s="415">
        <v>37926.710872294345</v>
      </c>
      <c r="AI60" s="415">
        <v>38068.289846453292</v>
      </c>
      <c r="AJ60" s="415">
        <v>39051.446264466744</v>
      </c>
      <c r="AK60" s="415">
        <v>40101.663696468233</v>
      </c>
      <c r="AL60" s="415">
        <v>41749.599612755977</v>
      </c>
      <c r="AM60" s="416">
        <v>42752.072355465796</v>
      </c>
      <c r="AN60" s="415">
        <v>44166.815901439193</v>
      </c>
      <c r="AO60" s="415">
        <v>44235.56043982484</v>
      </c>
      <c r="AP60" s="415">
        <v>43782.537121310626</v>
      </c>
      <c r="AQ60" s="415">
        <v>43698.919287126882</v>
      </c>
      <c r="AR60" s="415">
        <v>44653.975282946696</v>
      </c>
      <c r="AS60" s="415">
        <v>45047.387868730759</v>
      </c>
      <c r="AT60" s="415">
        <v>45608.230790436304</v>
      </c>
      <c r="AU60" s="415">
        <v>45351.612839643763</v>
      </c>
      <c r="AV60" s="415">
        <v>44854.915001871312</v>
      </c>
      <c r="AW60" s="416">
        <v>42875.433590000001</v>
      </c>
      <c r="AX60" s="415">
        <v>43192.143591106382</v>
      </c>
      <c r="AY60" s="415">
        <v>43668.551426809769</v>
      </c>
      <c r="AZ60" s="415">
        <v>43717.035727116301</v>
      </c>
      <c r="BA60" s="415">
        <v>44746.475994232285</v>
      </c>
      <c r="BB60" s="415">
        <v>45211</v>
      </c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>
        <v>25004.310649169664</v>
      </c>
      <c r="C61" s="346">
        <f t="shared" si="2"/>
        <v>25928.789284399711</v>
      </c>
      <c r="D61" s="381">
        <v>26853.267919629754</v>
      </c>
      <c r="E61" s="381">
        <f t="shared" si="3"/>
        <v>28346.159524938666</v>
      </c>
      <c r="F61" s="381">
        <v>29839.051130247582</v>
      </c>
      <c r="G61" s="346">
        <v>30143.124209315698</v>
      </c>
      <c r="H61" s="381">
        <v>30977.760110248058</v>
      </c>
      <c r="I61" s="399">
        <v>31886.862292890226</v>
      </c>
      <c r="J61" s="346">
        <v>31178.693339982772</v>
      </c>
      <c r="K61" s="346">
        <v>31046.322920262344</v>
      </c>
      <c r="L61" s="346">
        <v>32024.027660630116</v>
      </c>
      <c r="M61" s="346">
        <v>32960.909443725744</v>
      </c>
      <c r="N61" s="346">
        <v>32340.085735936202</v>
      </c>
      <c r="O61" s="415">
        <v>31142.759125538258</v>
      </c>
      <c r="P61" s="415">
        <v>32514.027076265862</v>
      </c>
      <c r="Q61" s="415">
        <v>33224.697438175623</v>
      </c>
      <c r="R61" s="415">
        <v>34067.100567945701</v>
      </c>
      <c r="S61" s="416">
        <v>34164.311506056496</v>
      </c>
      <c r="T61" s="415">
        <v>33598.592968841862</v>
      </c>
      <c r="U61" s="415">
        <v>33389.097830527426</v>
      </c>
      <c r="V61" s="415">
        <v>32231.6575892043</v>
      </c>
      <c r="W61" s="415">
        <v>32292.6243499185</v>
      </c>
      <c r="X61" s="415">
        <v>33560.205480219658</v>
      </c>
      <c r="Y61" s="415">
        <v>34389.390662503829</v>
      </c>
      <c r="Z61" s="415">
        <v>34972.904574955348</v>
      </c>
      <c r="AA61" s="415">
        <v>36039.466080661841</v>
      </c>
      <c r="AB61" s="415">
        <v>36559.487855193984</v>
      </c>
      <c r="AC61" s="416">
        <v>37196.357027592712</v>
      </c>
      <c r="AD61" s="415">
        <v>37295.319860509422</v>
      </c>
      <c r="AE61" s="415">
        <v>36792.006214496534</v>
      </c>
      <c r="AF61" s="415">
        <v>36912.937121463983</v>
      </c>
      <c r="AG61" s="415">
        <v>37514.587895278513</v>
      </c>
      <c r="AH61" s="415">
        <v>38591.985900920168</v>
      </c>
      <c r="AI61" s="415">
        <v>38739.318095804505</v>
      </c>
      <c r="AJ61" s="415">
        <v>39787.036560819935</v>
      </c>
      <c r="AK61" s="415">
        <v>40828.899619416268</v>
      </c>
      <c r="AL61" s="415">
        <v>42452.086578532326</v>
      </c>
      <c r="AM61" s="416">
        <v>43514.023276950269</v>
      </c>
      <c r="AN61" s="415">
        <v>44919.314551037765</v>
      </c>
      <c r="AO61" s="415">
        <v>44944.623875174439</v>
      </c>
      <c r="AP61" s="415">
        <v>44541.263814848528</v>
      </c>
      <c r="AQ61" s="415">
        <v>44503.240426983706</v>
      </c>
      <c r="AR61" s="415">
        <v>45422.874490920956</v>
      </c>
      <c r="AS61" s="415">
        <v>45860.375390292364</v>
      </c>
      <c r="AT61" s="415">
        <v>46433.740115570159</v>
      </c>
      <c r="AU61" s="415">
        <v>46161.845938722225</v>
      </c>
      <c r="AV61" s="415">
        <v>45645.782634203577</v>
      </c>
      <c r="AW61" s="416">
        <v>43683.537479999999</v>
      </c>
      <c r="AX61" s="415">
        <v>43967.06431039064</v>
      </c>
      <c r="AY61" s="415">
        <v>44467.103017399182</v>
      </c>
      <c r="AZ61" s="415">
        <v>44563.732164804198</v>
      </c>
      <c r="BA61" s="415">
        <v>45593.858505046745</v>
      </c>
      <c r="BB61" s="415">
        <v>46060</v>
      </c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>
        <v>25391.629833933337</v>
      </c>
      <c r="C62" s="346">
        <f t="shared" si="2"/>
        <v>26338.459995417961</v>
      </c>
      <c r="D62" s="381">
        <v>27285.290156902585</v>
      </c>
      <c r="E62" s="381">
        <f t="shared" si="3"/>
        <v>28779.930977267228</v>
      </c>
      <c r="F62" s="381">
        <v>30274.571797631867</v>
      </c>
      <c r="G62" s="346">
        <v>30566.145485911442</v>
      </c>
      <c r="H62" s="381">
        <v>31421.630368328741</v>
      </c>
      <c r="I62" s="399">
        <v>32304.571312610416</v>
      </c>
      <c r="J62" s="346">
        <v>31619.924649771048</v>
      </c>
      <c r="K62" s="346">
        <v>31480.405246807044</v>
      </c>
      <c r="L62" s="346">
        <v>32503.280368808399</v>
      </c>
      <c r="M62" s="346">
        <v>33402.445881845626</v>
      </c>
      <c r="N62" s="346">
        <v>32742.561180673329</v>
      </c>
      <c r="O62" s="415">
        <v>31602.764988406758</v>
      </c>
      <c r="P62" s="415">
        <v>32950.249497424302</v>
      </c>
      <c r="Q62" s="415">
        <v>33720.201747371539</v>
      </c>
      <c r="R62" s="415">
        <v>34570.003075218177</v>
      </c>
      <c r="S62" s="416">
        <v>34665.5747650388</v>
      </c>
      <c r="T62" s="415">
        <v>34082.025961199295</v>
      </c>
      <c r="U62" s="415">
        <v>33852.280160829083</v>
      </c>
      <c r="V62" s="415">
        <v>32719.109618462906</v>
      </c>
      <c r="W62" s="415">
        <v>32804.026798882252</v>
      </c>
      <c r="X62" s="415">
        <v>34146.401023572042</v>
      </c>
      <c r="Y62" s="415">
        <v>34989.320351554743</v>
      </c>
      <c r="Z62" s="415">
        <v>35582.053866694965</v>
      </c>
      <c r="AA62" s="415">
        <v>36680.268217855912</v>
      </c>
      <c r="AB62" s="415">
        <v>37241.703616823055</v>
      </c>
      <c r="AC62" s="416">
        <v>37858.518573551264</v>
      </c>
      <c r="AD62" s="415">
        <v>37920.240314007438</v>
      </c>
      <c r="AE62" s="415">
        <v>37380.743188526169</v>
      </c>
      <c r="AF62" s="415">
        <v>37557.842630201936</v>
      </c>
      <c r="AG62" s="415">
        <v>38117.374279229116</v>
      </c>
      <c r="AH62" s="415">
        <v>39258.769489701604</v>
      </c>
      <c r="AI62" s="415">
        <v>39448.775275735301</v>
      </c>
      <c r="AJ62" s="415">
        <v>40493.666609285203</v>
      </c>
      <c r="AK62" s="415">
        <v>41576.020899632407</v>
      </c>
      <c r="AL62" s="415">
        <v>43192.432123302606</v>
      </c>
      <c r="AM62" s="416">
        <v>44230.422784650342</v>
      </c>
      <c r="AN62" s="415">
        <v>45673.161764524521</v>
      </c>
      <c r="AO62" s="415">
        <v>45703.67694047447</v>
      </c>
      <c r="AP62" s="415">
        <v>45323.25640358861</v>
      </c>
      <c r="AQ62" s="415">
        <v>45316.414158002481</v>
      </c>
      <c r="AR62" s="415">
        <v>46236.062293274532</v>
      </c>
      <c r="AS62" s="415">
        <v>46700.820640188649</v>
      </c>
      <c r="AT62" s="415">
        <v>47299.829253035037</v>
      </c>
      <c r="AU62" s="415">
        <v>47000.290496682246</v>
      </c>
      <c r="AV62" s="415">
        <v>46469.833523836496</v>
      </c>
      <c r="AW62" s="416">
        <v>44531.007729999998</v>
      </c>
      <c r="AX62" s="415">
        <v>44791.493853406952</v>
      </c>
      <c r="AY62" s="415">
        <v>45289.885065222843</v>
      </c>
      <c r="AZ62" s="415">
        <v>45387.684620038948</v>
      </c>
      <c r="BA62" s="415">
        <v>46452.430940973994</v>
      </c>
      <c r="BB62" s="415">
        <v>46949</v>
      </c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>
        <v>25766.250029032632</v>
      </c>
      <c r="C63" s="346">
        <f t="shared" si="2"/>
        <v>26738.695338480647</v>
      </c>
      <c r="D63" s="381">
        <v>27711.14064792866</v>
      </c>
      <c r="E63" s="381">
        <f t="shared" si="3"/>
        <v>29210.616556472407</v>
      </c>
      <c r="F63" s="381">
        <v>30710.092465016151</v>
      </c>
      <c r="G63" s="346">
        <v>30994.883266244968</v>
      </c>
      <c r="H63" s="381">
        <v>31881.940265597594</v>
      </c>
      <c r="I63" s="400">
        <v>32722.280332330611</v>
      </c>
      <c r="J63" s="346">
        <v>32085.944235390125</v>
      </c>
      <c r="K63" s="346">
        <v>31942.797290300314</v>
      </c>
      <c r="L63" s="346">
        <v>32950.884313239061</v>
      </c>
      <c r="M63" s="346">
        <v>33856.842604570935</v>
      </c>
      <c r="N63" s="346">
        <v>33184.495002345473</v>
      </c>
      <c r="O63" s="415">
        <v>32030.172010599534</v>
      </c>
      <c r="P63" s="415">
        <v>33407.080851865809</v>
      </c>
      <c r="Q63" s="415">
        <v>34202.75169554272</v>
      </c>
      <c r="R63" s="415">
        <v>35057.757916608949</v>
      </c>
      <c r="S63" s="416">
        <v>35172.438730825379</v>
      </c>
      <c r="T63" s="415">
        <v>34555.173145208704</v>
      </c>
      <c r="U63" s="415">
        <v>34364.837257305036</v>
      </c>
      <c r="V63" s="415">
        <v>33235.365631268614</v>
      </c>
      <c r="W63" s="415">
        <v>33376.967301870682</v>
      </c>
      <c r="X63" s="415">
        <v>34728.511580559607</v>
      </c>
      <c r="Y63" s="415">
        <v>35547.807529190955</v>
      </c>
      <c r="Z63" s="415">
        <v>36224.077882115766</v>
      </c>
      <c r="AA63" s="415">
        <v>37364.418734918989</v>
      </c>
      <c r="AB63" s="415">
        <v>37889.353779862919</v>
      </c>
      <c r="AC63" s="416">
        <v>38536.40427231622</v>
      </c>
      <c r="AD63" s="415">
        <v>38553.560235966455</v>
      </c>
      <c r="AE63" s="415">
        <v>38026.24543553387</v>
      </c>
      <c r="AF63" s="415">
        <v>38198.006186669751</v>
      </c>
      <c r="AG63" s="415">
        <v>38717.077356867943</v>
      </c>
      <c r="AH63" s="415">
        <v>39979.86124408515</v>
      </c>
      <c r="AI63" s="415">
        <v>40164.144598832187</v>
      </c>
      <c r="AJ63" s="415">
        <v>41224.912868455198</v>
      </c>
      <c r="AK63" s="415">
        <v>42246.441516100123</v>
      </c>
      <c r="AL63" s="415">
        <v>43958.016720735512</v>
      </c>
      <c r="AM63" s="416">
        <v>44982.711285029036</v>
      </c>
      <c r="AN63" s="415">
        <v>46467.46589465635</v>
      </c>
      <c r="AO63" s="415">
        <v>46477.200688128578</v>
      </c>
      <c r="AP63" s="415">
        <v>46097.493693927972</v>
      </c>
      <c r="AQ63" s="415">
        <v>46120.735297859304</v>
      </c>
      <c r="AR63" s="415">
        <v>47072.624631550527</v>
      </c>
      <c r="AS63" s="415">
        <v>47583.049389724663</v>
      </c>
      <c r="AT63" s="415">
        <v>48160.121274452627</v>
      </c>
      <c r="AU63" s="415">
        <v>47840.991971352792</v>
      </c>
      <c r="AV63" s="415">
        <v>47281.717219125843</v>
      </c>
      <c r="AW63" s="416">
        <v>45366.449370000002</v>
      </c>
      <c r="AX63" s="415">
        <v>45630.991299298235</v>
      </c>
      <c r="AY63" s="415">
        <v>46156.914034952504</v>
      </c>
      <c r="AZ63" s="415">
        <v>46235.414875111084</v>
      </c>
      <c r="BA63" s="415">
        <v>47312.020642820593</v>
      </c>
      <c r="BB63" s="415">
        <v>47832</v>
      </c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>
        <v>26153.569213796305</v>
      </c>
      <c r="C64" s="346">
        <f t="shared" si="2"/>
        <v>27142.194303252141</v>
      </c>
      <c r="D64" s="381">
        <v>28130.819392707977</v>
      </c>
      <c r="E64" s="381">
        <f t="shared" si="3"/>
        <v>29655.872505826541</v>
      </c>
      <c r="F64" s="381">
        <v>31180.925618945104</v>
      </c>
      <c r="G64" s="346">
        <v>31395.038527889588</v>
      </c>
      <c r="H64" s="381">
        <v>32369.649561513404</v>
      </c>
      <c r="I64" s="400">
        <v>33181.760254022825</v>
      </c>
      <c r="J64" s="346">
        <v>32517.260234846082</v>
      </c>
      <c r="K64" s="346">
        <v>32395.752761477394</v>
      </c>
      <c r="L64" s="346">
        <v>33425.615769453398</v>
      </c>
      <c r="M64" s="346">
        <v>34366.967227253124</v>
      </c>
      <c r="N64" s="346">
        <v>33610.645473243603</v>
      </c>
      <c r="O64" s="415">
        <v>32446.712752567073</v>
      </c>
      <c r="P64" s="415">
        <v>33860.477384093479</v>
      </c>
      <c r="Q64" s="415">
        <v>34669.108692432994</v>
      </c>
      <c r="R64" s="415">
        <v>35542.48322482338</v>
      </c>
      <c r="S64" s="416">
        <v>35659.700222797001</v>
      </c>
      <c r="T64" s="415">
        <v>35030.891781305116</v>
      </c>
      <c r="U64" s="415">
        <v>34889.150250489154</v>
      </c>
      <c r="V64" s="415">
        <v>33771.56286345308</v>
      </c>
      <c r="W64" s="415">
        <v>33956.273810447878</v>
      </c>
      <c r="X64" s="415">
        <v>35290.197205723038</v>
      </c>
      <c r="Y64" s="415">
        <v>36116.161971449706</v>
      </c>
      <c r="Z64" s="415">
        <v>36813.88910110174</v>
      </c>
      <c r="AA64" s="415">
        <v>38003.336159944847</v>
      </c>
      <c r="AB64" s="415">
        <v>38571.569541491983</v>
      </c>
      <c r="AC64" s="416">
        <v>39200.312946364378</v>
      </c>
      <c r="AD64" s="415">
        <v>39203.679094847459</v>
      </c>
      <c r="AE64" s="415">
        <v>38694.453791732791</v>
      </c>
      <c r="AF64" s="415">
        <v>38823.943886327172</v>
      </c>
      <c r="AG64" s="415">
        <v>39364.571682339178</v>
      </c>
      <c r="AH64" s="415">
        <v>40682.850276601326</v>
      </c>
      <c r="AI64" s="415">
        <v>40926.81106725779</v>
      </c>
      <c r="AJ64" s="415">
        <v>41883.758507905397</v>
      </c>
      <c r="AK64" s="415">
        <v>42979.358969696179</v>
      </c>
      <c r="AL64" s="415">
        <v>44730.61216613026</v>
      </c>
      <c r="AM64" s="416">
        <v>45747.422898258017</v>
      </c>
      <c r="AN64" s="415">
        <v>47209.176033149575</v>
      </c>
      <c r="AO64" s="415">
        <v>47219.152037919252</v>
      </c>
      <c r="AP64" s="415">
        <v>46891.119230269149</v>
      </c>
      <c r="AQ64" s="415">
        <v>46978.171984687804</v>
      </c>
      <c r="AR64" s="415">
        <v>47917.798640955829</v>
      </c>
      <c r="AS64" s="415">
        <v>48429.463710998054</v>
      </c>
      <c r="AT64" s="415">
        <v>49029.688681545878</v>
      </c>
      <c r="AU64" s="415">
        <v>48697.49186299702</v>
      </c>
      <c r="AV64" s="415">
        <v>48113.51086879558</v>
      </c>
      <c r="AW64" s="416">
        <v>46228.135249999999</v>
      </c>
      <c r="AX64" s="415">
        <v>46474.793860296646</v>
      </c>
      <c r="AY64" s="415">
        <v>47009.194030713501</v>
      </c>
      <c r="AZ64" s="415">
        <v>47118.294921247187</v>
      </c>
      <c r="BA64" s="415">
        <v>48179.748472021951</v>
      </c>
      <c r="BB64" s="415">
        <v>48750</v>
      </c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>
        <v>26572.635872720937</v>
      </c>
      <c r="C65" s="346">
        <f t="shared" si="2"/>
        <v>27573.91049759763</v>
      </c>
      <c r="D65" s="381">
        <v>28575.185122474319</v>
      </c>
      <c r="E65" s="381">
        <f t="shared" si="3"/>
        <v>30095.815704401855</v>
      </c>
      <c r="F65" s="381">
        <v>31616.446286329392</v>
      </c>
      <c r="G65" s="346">
        <v>31840.925819436456</v>
      </c>
      <c r="H65" s="381">
        <v>32818.999699323482</v>
      </c>
      <c r="I65" s="400">
        <v>33662.125626701047</v>
      </c>
      <c r="J65" s="346">
        <v>32938.660923969714</v>
      </c>
      <c r="K65" s="346">
        <v>32919.482525025895</v>
      </c>
      <c r="L65" s="346">
        <v>33927.474737451419</v>
      </c>
      <c r="M65" s="346">
        <v>34838.510996119017</v>
      </c>
      <c r="N65" s="346">
        <v>34048.63345722224</v>
      </c>
      <c r="O65" s="415">
        <v>32921.206989069229</v>
      </c>
      <c r="P65" s="415">
        <v>34307.004271893456</v>
      </c>
      <c r="Q65" s="415">
        <v>35151.658640604175</v>
      </c>
      <c r="R65" s="415">
        <v>36030.238066214159</v>
      </c>
      <c r="S65" s="416">
        <v>36172.164895387847</v>
      </c>
      <c r="T65" s="415">
        <v>35542.610746619641</v>
      </c>
      <c r="U65" s="415">
        <v>35425.219140381429</v>
      </c>
      <c r="V65" s="415">
        <v>34307.760095637546</v>
      </c>
      <c r="W65" s="415">
        <v>34550.434332065517</v>
      </c>
      <c r="X65" s="415">
        <v>35847.79784452165</v>
      </c>
      <c r="Y65" s="415">
        <v>36680.569507859451</v>
      </c>
      <c r="Z65" s="415">
        <v>37440.442658319625</v>
      </c>
      <c r="AA65" s="415">
        <v>38621.521751120301</v>
      </c>
      <c r="AB65" s="415">
        <v>39241.050608903977</v>
      </c>
      <c r="AC65" s="416">
        <v>39878.198645129341</v>
      </c>
      <c r="AD65" s="415">
        <v>39877.316465419244</v>
      </c>
      <c r="AE65" s="415">
        <v>39312.38433472257</v>
      </c>
      <c r="AF65" s="415">
        <v>39513.107616253015</v>
      </c>
      <c r="AG65" s="415">
        <v>40058.315602486924</v>
      </c>
      <c r="AH65" s="415">
        <v>41396.3992302068</v>
      </c>
      <c r="AI65" s="415">
        <v>41620.009853481839</v>
      </c>
      <c r="AJ65" s="415">
        <v>42584.596506793081</v>
      </c>
      <c r="AK65" s="415">
        <v>43713.696805954249</v>
      </c>
      <c r="AL65" s="415">
        <v>45515.827137856315</v>
      </c>
      <c r="AM65" s="416">
        <v>46513.514857359252</v>
      </c>
      <c r="AN65" s="415">
        <v>47950.8861716428</v>
      </c>
      <c r="AO65" s="415">
        <v>48020.301633703864</v>
      </c>
      <c r="AP65" s="415">
        <v>47718.35105968015</v>
      </c>
      <c r="AQ65" s="415">
        <v>47835.608671516304</v>
      </c>
      <c r="AR65" s="415">
        <v>48823.254348266317</v>
      </c>
      <c r="AS65" s="415">
        <v>49297.36668922902</v>
      </c>
      <c r="AT65" s="415">
        <v>49896.937242220221</v>
      </c>
      <c r="AU65" s="415">
        <v>49593.487797075424</v>
      </c>
      <c r="AV65" s="415">
        <v>48954.153387078826</v>
      </c>
      <c r="AW65" s="416">
        <v>47120.439409999999</v>
      </c>
      <c r="AX65" s="415">
        <v>47306.757354750443</v>
      </c>
      <c r="AY65" s="415">
        <v>47870.955509740073</v>
      </c>
      <c r="AZ65" s="415">
        <v>48009.445506457159</v>
      </c>
      <c r="BA65" s="415">
        <v>49076.977012884316</v>
      </c>
      <c r="BB65" s="415">
        <v>49629</v>
      </c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>
        <v>26985.353036813376</v>
      </c>
      <c r="C66" s="346">
        <f t="shared" si="2"/>
        <v>27990.108452033506</v>
      </c>
      <c r="D66" s="381">
        <v>28994.86386725364</v>
      </c>
      <c r="E66" s="381">
        <f t="shared" si="3"/>
        <v>30546.957068180105</v>
      </c>
      <c r="F66" s="381">
        <v>32099.05026910657</v>
      </c>
      <c r="G66" s="346">
        <v>32281.096607245541</v>
      </c>
      <c r="H66" s="381">
        <v>33290.269356051118</v>
      </c>
      <c r="I66" s="400">
        <v>34147.712362125771</v>
      </c>
      <c r="J66" s="346">
        <v>33369.976923425667</v>
      </c>
      <c r="K66" s="346">
        <v>33405.465999309636</v>
      </c>
      <c r="L66" s="346">
        <v>34402.206193665756</v>
      </c>
      <c r="M66" s="346">
        <v>35327.201811125487</v>
      </c>
      <c r="N66" s="346">
        <v>34506.350629668384</v>
      </c>
      <c r="O66" s="415">
        <v>33377.59075852931</v>
      </c>
      <c r="P66" s="415">
        <v>34774.140092976508</v>
      </c>
      <c r="Q66" s="415">
        <v>35621.254227750629</v>
      </c>
      <c r="R66" s="415">
        <v>36551.317772544673</v>
      </c>
      <c r="S66" s="416">
        <v>36690.230274782967</v>
      </c>
      <c r="T66" s="415">
        <v>36067.1869723692</v>
      </c>
      <c r="U66" s="415">
        <v>35930.722698832484</v>
      </c>
      <c r="V66" s="415">
        <v>34786.349360727814</v>
      </c>
      <c r="W66" s="415">
        <v>35119.130831328112</v>
      </c>
      <c r="X66" s="415">
        <v>36499.353169711234</v>
      </c>
      <c r="Y66" s="415">
        <v>37250.897403042713</v>
      </c>
      <c r="Z66" s="415">
        <v>38146.28231382744</v>
      </c>
      <c r="AA66" s="415">
        <v>39267.978024819029</v>
      </c>
      <c r="AB66" s="415">
        <v>39926.904854595065</v>
      </c>
      <c r="AC66" s="416">
        <v>40521.141782102291</v>
      </c>
      <c r="AD66" s="415">
        <v>40564.392985528626</v>
      </c>
      <c r="AE66" s="415">
        <v>39928.69301277012</v>
      </c>
      <c r="AF66" s="415">
        <v>40202.271346178866</v>
      </c>
      <c r="AG66" s="415">
        <v>40759.767788414094</v>
      </c>
      <c r="AH66" s="415">
        <v>42081.285540855606</v>
      </c>
      <c r="AI66" s="415">
        <v>42404.846858780285</v>
      </c>
      <c r="AJ66" s="415">
        <v>43270.954381736803</v>
      </c>
      <c r="AK66" s="415">
        <v>44430.990050268229</v>
      </c>
      <c r="AL66" s="415">
        <v>46296.835600805265</v>
      </c>
      <c r="AM66" s="416">
        <v>47298.931658672052</v>
      </c>
      <c r="AN66" s="415">
        <v>48723.613279563921</v>
      </c>
      <c r="AO66" s="415">
        <v>48810.92709686733</v>
      </c>
      <c r="AP66" s="415">
        <v>48552.04563775842</v>
      </c>
      <c r="AQ66" s="415">
        <v>48706.956573027863</v>
      </c>
      <c r="AR66" s="415">
        <v>49702.875042188869</v>
      </c>
      <c r="AS66" s="415">
        <v>50178.401624489619</v>
      </c>
      <c r="AT66" s="415">
        <v>50772.30176536076</v>
      </c>
      <c r="AU66" s="415">
        <v>50480.456064311737</v>
      </c>
      <c r="AV66" s="415">
        <v>49820.236402625902</v>
      </c>
      <c r="AW66" s="416">
        <v>48018.21112</v>
      </c>
      <c r="AX66" s="415">
        <v>48165.627818623827</v>
      </c>
      <c r="AY66" s="415">
        <v>48764.321932985222</v>
      </c>
      <c r="AZ66" s="415">
        <v>48907.832813356777</v>
      </c>
      <c r="BA66" s="415">
        <v>50007.775329085067</v>
      </c>
      <c r="BB66" s="415">
        <v>50532</v>
      </c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>
        <v>27372.67222157705</v>
      </c>
      <c r="C67" s="346">
        <f t="shared" si="2"/>
        <v>28421.380274915398</v>
      </c>
      <c r="D67" s="381">
        <v>29470.088328253751</v>
      </c>
      <c r="E67" s="381">
        <f t="shared" si="3"/>
        <v>31014.100461220529</v>
      </c>
      <c r="F67" s="381">
        <v>32558.112594187303</v>
      </c>
      <c r="G67" s="346">
        <v>32766.99942495687</v>
      </c>
      <c r="H67" s="381">
        <v>33783.45853169632</v>
      </c>
      <c r="I67" s="400">
        <v>34675.069999522515</v>
      </c>
      <c r="J67" s="346">
        <v>33801.292922881628</v>
      </c>
      <c r="K67" s="346">
        <v>33910.322618225757</v>
      </c>
      <c r="L67" s="346">
        <v>34922.150169519555</v>
      </c>
      <c r="M67" s="346">
        <v>35811.605864596808</v>
      </c>
      <c r="N67" s="346">
        <v>34987.742828275535</v>
      </c>
      <c r="O67" s="415">
        <v>33852.084995031466</v>
      </c>
      <c r="P67" s="415">
        <v>35237.841091845708</v>
      </c>
      <c r="Q67" s="415">
        <v>36087.611224640903</v>
      </c>
      <c r="R67" s="415">
        <v>37120.870009696635</v>
      </c>
      <c r="S67" s="416">
        <v>37208.295654178088</v>
      </c>
      <c r="T67" s="415">
        <v>36576.334485596708</v>
      </c>
      <c r="U67" s="415">
        <v>36447.982153991703</v>
      </c>
      <c r="V67" s="415">
        <v>35280.448463112676</v>
      </c>
      <c r="W67" s="415">
        <v>35709.047349219902</v>
      </c>
      <c r="X67" s="415">
        <v>37118.228603982221</v>
      </c>
      <c r="Y67" s="415">
        <v>37862.667809640683</v>
      </c>
      <c r="Z67" s="415">
        <v>38823.114860204783</v>
      </c>
      <c r="AA67" s="415">
        <v>39938.935556704586</v>
      </c>
      <c r="AB67" s="415">
        <v>40627.313036534244</v>
      </c>
      <c r="AC67" s="416">
        <v>41202.521737046445</v>
      </c>
      <c r="AD67" s="415">
        <v>41212.831950717431</v>
      </c>
      <c r="AE67" s="415">
        <v>40609.876288506886</v>
      </c>
      <c r="AF67" s="415">
        <v>40911.983535941952</v>
      </c>
      <c r="AG67" s="415">
        <v>41439.636830158888</v>
      </c>
      <c r="AH67" s="415">
        <v>42755.611930415107</v>
      </c>
      <c r="AI67" s="415">
        <v>43180.81564932959</v>
      </c>
      <c r="AJ67" s="415">
        <v>44044.193000344283</v>
      </c>
      <c r="AK67" s="415">
        <v>45202.257835738499</v>
      </c>
      <c r="AL67" s="415">
        <v>47062.420198238171</v>
      </c>
      <c r="AM67" s="416">
        <v>48089.869843473869</v>
      </c>
      <c r="AN67" s="415">
        <v>49512.523154143077</v>
      </c>
      <c r="AO67" s="415">
        <v>49618.654275540153</v>
      </c>
      <c r="AP67" s="415">
        <v>49368.937069301785</v>
      </c>
      <c r="AQ67" s="415">
        <v>49574.510506898587</v>
      </c>
      <c r="AR67" s="415">
        <v>50628.014569223502</v>
      </c>
      <c r="AS67" s="415">
        <v>51092.863359461997</v>
      </c>
      <c r="AT67" s="415">
        <v>51640.709749244554</v>
      </c>
      <c r="AU67" s="415">
        <v>51361.78203977173</v>
      </c>
      <c r="AV67" s="415">
        <v>50695.168286786495</v>
      </c>
      <c r="AW67" s="416">
        <v>48918.169849999998</v>
      </c>
      <c r="AX67" s="415">
        <v>49058.939203354297</v>
      </c>
      <c r="AY67" s="415">
        <v>49622.922917589938</v>
      </c>
      <c r="AZ67" s="415">
        <v>49816.558294098737</v>
      </c>
      <c r="BA67" s="415">
        <v>50915.176529140881</v>
      </c>
      <c r="BB67" s="415">
        <v>51455</v>
      </c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>
        <v>27779.039890837299</v>
      </c>
      <c r="C68" s="347">
        <f t="shared" si="2"/>
        <v>28859.090466922204</v>
      </c>
      <c r="D68" s="382">
        <v>29939.141043007108</v>
      </c>
      <c r="E68" s="382">
        <f t="shared" si="3"/>
        <v>31469.329859501406</v>
      </c>
      <c r="F68" s="382">
        <v>32999.5186759957</v>
      </c>
      <c r="G68" s="347">
        <v>33247.18573893042</v>
      </c>
      <c r="H68" s="382">
        <v>34249.248308694565</v>
      </c>
      <c r="I68" s="401">
        <v>35191.984911426247</v>
      </c>
      <c r="J68" s="347">
        <v>34247.48188783606</v>
      </c>
      <c r="K68" s="347">
        <v>34415.179237141871</v>
      </c>
      <c r="L68" s="347">
        <v>35455.657901265193</v>
      </c>
      <c r="M68" s="347">
        <v>36300.296679603278</v>
      </c>
      <c r="N68" s="347">
        <v>35492.8100530437</v>
      </c>
      <c r="O68" s="418">
        <v>34330.201324942034</v>
      </c>
      <c r="P68" s="418">
        <v>35732.455490639528</v>
      </c>
      <c r="Q68" s="418">
        <v>36602.547075373906</v>
      </c>
      <c r="R68" s="418">
        <v>37651.038315556172</v>
      </c>
      <c r="S68" s="419">
        <v>37723.560680171067</v>
      </c>
      <c r="T68" s="418">
        <v>37121.48232804233</v>
      </c>
      <c r="U68" s="418">
        <v>37007.562837300306</v>
      </c>
      <c r="V68" s="418">
        <v>35783.410329665872</v>
      </c>
      <c r="W68" s="418">
        <v>36286.23185593418</v>
      </c>
      <c r="X68" s="418">
        <v>37716.679106429081</v>
      </c>
      <c r="Y68" s="418">
        <v>38506.013463030802</v>
      </c>
      <c r="Z68" s="418">
        <v>39503.815021132861</v>
      </c>
      <c r="AA68" s="418">
        <v>40606.123664253704</v>
      </c>
      <c r="AB68" s="418">
        <v>41327.721218473416</v>
      </c>
      <c r="AC68" s="419">
        <v>41936.315534678622</v>
      </c>
      <c r="AD68" s="418">
        <v>41928.46666359419</v>
      </c>
      <c r="AE68" s="418">
        <v>41297.54702401258</v>
      </c>
      <c r="AF68" s="418">
        <v>41632.760281002011</v>
      </c>
      <c r="AG68" s="418">
        <v>42154.963894489018</v>
      </c>
      <c r="AH68" s="418">
        <v>43478.212244954266</v>
      </c>
      <c r="AI68" s="418">
        <v>43887.316757677341</v>
      </c>
      <c r="AJ68" s="418">
        <v>44818.879631346164</v>
      </c>
      <c r="AK68" s="418">
        <v>45990.570213152867</v>
      </c>
      <c r="AL68" s="418">
        <v>47863.059035480277</v>
      </c>
      <c r="AM68" s="419">
        <v>48919.457712698815</v>
      </c>
      <c r="AN68" s="418">
        <v>50309.524412051251</v>
      </c>
      <c r="AO68" s="418">
        <v>50468.477984697558</v>
      </c>
      <c r="AP68" s="418">
        <v>50207.80184631388</v>
      </c>
      <c r="AQ68" s="418">
        <v>50439.535129008756</v>
      </c>
      <c r="AR68" s="418">
        <v>51567.916961051233</v>
      </c>
      <c r="AS68" s="418">
        <v>51997.774580231009</v>
      </c>
      <c r="AT68" s="418">
        <v>52596.074473837667</v>
      </c>
      <c r="AU68" s="418">
        <v>52262.291807271191</v>
      </c>
      <c r="AV68" s="418">
        <v>51578.94903956059</v>
      </c>
      <c r="AW68" s="419">
        <v>49815.941559999999</v>
      </c>
      <c r="AX68" s="418">
        <v>49940.41152154014</v>
      </c>
      <c r="AY68" s="418">
        <v>50532.091812944374</v>
      </c>
      <c r="AZ68" s="418">
        <v>50762.501200673127</v>
      </c>
      <c r="BA68" s="418">
        <v>51844.957579422291</v>
      </c>
      <c r="BB68" s="418">
        <v>52431</v>
      </c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>
        <v>28236.203518755079</v>
      </c>
      <c r="C69" s="346">
        <f t="shared" si="2"/>
        <v>29328.370384504527</v>
      </c>
      <c r="D69" s="381">
        <v>30420.537250253976</v>
      </c>
      <c r="E69" s="381">
        <f t="shared" si="3"/>
        <v>31954.272661725481</v>
      </c>
      <c r="F69" s="381">
        <v>33488.008073196987</v>
      </c>
      <c r="G69" s="346">
        <v>33664.490511788383</v>
      </c>
      <c r="H69" s="381">
        <v>34736.957604610376</v>
      </c>
      <c r="I69" s="400">
        <v>35735.006637062499</v>
      </c>
      <c r="J69" s="346">
        <v>34728.374438953622</v>
      </c>
      <c r="K69" s="346">
        <v>34882.289566793239</v>
      </c>
      <c r="L69" s="346">
        <v>35925.868105515583</v>
      </c>
      <c r="M69" s="346">
        <v>36814.70806382061</v>
      </c>
      <c r="N69" s="346">
        <v>36021.552303972865</v>
      </c>
      <c r="O69" s="415">
        <v>34808.317654852603</v>
      </c>
      <c r="P69" s="415">
        <v>36206.460956150273</v>
      </c>
      <c r="Q69" s="415">
        <v>37111.00574559455</v>
      </c>
      <c r="R69" s="415">
        <v>38196.354287297407</v>
      </c>
      <c r="S69" s="416">
        <v>38238.825706164054</v>
      </c>
      <c r="T69" s="415">
        <v>37646.058553791889</v>
      </c>
      <c r="U69" s="415">
        <v>37529.52465114279</v>
      </c>
      <c r="V69" s="415">
        <v>36297.450651429492</v>
      </c>
      <c r="W69" s="415">
        <v>36850.684351470933</v>
      </c>
      <c r="X69" s="415">
        <v>38296.74717023423</v>
      </c>
      <c r="Y69" s="415">
        <v>39147.385663496418</v>
      </c>
      <c r="Z69" s="415">
        <v>40153.574265655123</v>
      </c>
      <c r="AA69" s="415">
        <v>41299.697742157878</v>
      </c>
      <c r="AB69" s="415">
        <v>42022.671674319557</v>
      </c>
      <c r="AC69" s="416">
        <v>42678.844972758794</v>
      </c>
      <c r="AD69" s="415">
        <v>42652.50084493195</v>
      </c>
      <c r="AE69" s="415">
        <v>41957.64605550035</v>
      </c>
      <c r="AF69" s="415">
        <v>42332.988566224834</v>
      </c>
      <c r="AG69" s="415">
        <v>42870.29095881914</v>
      </c>
      <c r="AH69" s="415">
        <v>44226.458082138866</v>
      </c>
      <c r="AI69" s="415">
        <v>44617.466438689451</v>
      </c>
      <c r="AJ69" s="415">
        <v>45595.01427474244</v>
      </c>
      <c r="AK69" s="415">
        <v>46837.118279709561</v>
      </c>
      <c r="AL69" s="415">
        <v>48673.513059868957</v>
      </c>
      <c r="AM69" s="416">
        <v>49728.340393839942</v>
      </c>
      <c r="AN69" s="415">
        <v>51125.40556439379</v>
      </c>
      <c r="AO69" s="415">
        <v>51348.558575140756</v>
      </c>
      <c r="AP69" s="415">
        <v>51053.129371993244</v>
      </c>
      <c r="AQ69" s="415">
        <v>51356.410642210329</v>
      </c>
      <c r="AR69" s="415">
        <v>52515.20078527552</v>
      </c>
      <c r="AS69" s="415">
        <v>52936.112600711807</v>
      </c>
      <c r="AT69" s="415">
        <v>53569.989969782109</v>
      </c>
      <c r="AU69" s="415">
        <v>53179.728450099581</v>
      </c>
      <c r="AV69" s="415">
        <v>52468.260335218132</v>
      </c>
      <c r="AW69" s="416">
        <v>50718.087310000003</v>
      </c>
      <c r="AX69" s="415">
        <v>50867.087548350901</v>
      </c>
      <c r="AY69" s="415">
        <v>51471.81215437677</v>
      </c>
      <c r="AZ69" s="415">
        <v>51747.729167848425</v>
      </c>
      <c r="BA69" s="415">
        <v>52797.11847992929</v>
      </c>
      <c r="BB69" s="415">
        <v>53457</v>
      </c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>
        <v>28655.270177679708</v>
      </c>
      <c r="C70" s="346">
        <f t="shared" si="2"/>
        <v>29778.601817590275</v>
      </c>
      <c r="D70" s="381">
        <v>30901.933457500843</v>
      </c>
      <c r="E70" s="381">
        <f t="shared" si="3"/>
        <v>32400.960270192838</v>
      </c>
      <c r="F70" s="381">
        <v>33899.987082884829</v>
      </c>
      <c r="G70" s="346">
        <v>34156.10983323749</v>
      </c>
      <c r="H70" s="381">
        <v>35230.146780255578</v>
      </c>
      <c r="I70" s="400">
        <v>36236.257460726731</v>
      </c>
      <c r="J70" s="346">
        <v>35214.224645237344</v>
      </c>
      <c r="K70" s="346">
        <v>35377.70961339317</v>
      </c>
      <c r="L70" s="346">
        <v>36427.727073513597</v>
      </c>
      <c r="M70" s="346">
        <v>37363.413540319103</v>
      </c>
      <c r="N70" s="346">
        <v>36502.944502580016</v>
      </c>
      <c r="O70" s="415">
        <v>35293.678171579995</v>
      </c>
      <c r="P70" s="415">
        <v>36707.944999371779</v>
      </c>
      <c r="Q70" s="415">
        <v>37603.271464534278</v>
      </c>
      <c r="R70" s="415">
        <v>38768.93605762571</v>
      </c>
      <c r="S70" s="416">
        <v>38751.2903787549</v>
      </c>
      <c r="T70" s="415">
        <v>38193.77784832452</v>
      </c>
      <c r="U70" s="415">
        <v>38072.647079059963</v>
      </c>
      <c r="V70" s="415">
        <v>36793.765444856435</v>
      </c>
      <c r="W70" s="415">
        <v>37383.306819063881</v>
      </c>
      <c r="X70" s="415">
        <v>38848.220329485601</v>
      </c>
      <c r="Y70" s="415">
        <v>39767.049881792424</v>
      </c>
      <c r="Z70" s="415">
        <v>40807.201124728104</v>
      </c>
      <c r="AA70" s="415">
        <v>41976.309410548085</v>
      </c>
      <c r="AB70" s="415">
        <v>42684.875773607506</v>
      </c>
      <c r="AC70" s="416">
        <v>43412.638770390964</v>
      </c>
      <c r="AD70" s="415">
        <v>43426.931837035678</v>
      </c>
      <c r="AE70" s="415">
        <v>42625.854411699271</v>
      </c>
      <c r="AF70" s="415">
        <v>43006.345788583574</v>
      </c>
      <c r="AG70" s="415">
        <v>43567.118185278654</v>
      </c>
      <c r="AH70" s="415">
        <v>44991.298081035224</v>
      </c>
      <c r="AI70" s="415">
        <v>45411.171658737032</v>
      </c>
      <c r="AJ70" s="415">
        <v>46398.661153632245</v>
      </c>
      <c r="AK70" s="415">
        <v>47636.793718419991</v>
      </c>
      <c r="AL70" s="415">
        <v>49516.216984882099</v>
      </c>
      <c r="AM70" s="416">
        <v>50560.688954809397</v>
      </c>
      <c r="AN70" s="415">
        <v>51933.195333407319</v>
      </c>
      <c r="AO70" s="415">
        <v>52240.478814782735</v>
      </c>
      <c r="AP70" s="415">
        <v>51902.334546872975</v>
      </c>
      <c r="AQ70" s="415">
        <v>52280.874090693564</v>
      </c>
      <c r="AR70" s="415">
        <v>53400.97267286187</v>
      </c>
      <c r="AS70" s="415">
        <v>53887.582578222231</v>
      </c>
      <c r="AT70" s="415">
        <v>54545.064888936009</v>
      </c>
      <c r="AU70" s="415">
        <v>54151.331093980574</v>
      </c>
      <c r="AV70" s="415">
        <v>53377.481585256064</v>
      </c>
      <c r="AW70" s="416">
        <v>51656.318890000002</v>
      </c>
      <c r="AX70" s="415">
        <v>51742.102193876039</v>
      </c>
      <c r="AY70" s="415">
        <v>52406.265005106077</v>
      </c>
      <c r="AZ70" s="415">
        <v>52721.585143797151</v>
      </c>
      <c r="BA70" s="415">
        <v>53771.659230661884</v>
      </c>
      <c r="BB70" s="415">
        <v>54441</v>
      </c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>
        <v>29093.385321100915</v>
      </c>
      <c r="C71" s="346">
        <f t="shared" si="2"/>
        <v>30247.615112294447</v>
      </c>
      <c r="D71" s="381">
        <v>31401.844903487978</v>
      </c>
      <c r="E71" s="381">
        <f t="shared" si="3"/>
        <v>32895.160691787045</v>
      </c>
      <c r="F71" s="381">
        <v>34388.476480086116</v>
      </c>
      <c r="G71" s="346">
        <v>34693.461184588843</v>
      </c>
      <c r="H71" s="381">
        <v>35739.775595088948</v>
      </c>
      <c r="I71" s="400">
        <v>36737.508284390962</v>
      </c>
      <c r="J71" s="346">
        <v>35724.863127351862</v>
      </c>
      <c r="K71" s="346">
        <v>35877.847946151196</v>
      </c>
      <c r="L71" s="346">
        <v>36925.064789547672</v>
      </c>
      <c r="M71" s="346">
        <v>37912.119016817596</v>
      </c>
      <c r="N71" s="346">
        <v>37023.795078122181</v>
      </c>
      <c r="O71" s="415">
        <v>35808.015435574693</v>
      </c>
      <c r="P71" s="415">
        <v>37219.733509234829</v>
      </c>
      <c r="Q71" s="415">
        <v>38137.638856804384</v>
      </c>
      <c r="R71" s="415">
        <v>39329.399695248649</v>
      </c>
      <c r="S71" s="416">
        <v>39314.161412584195</v>
      </c>
      <c r="T71" s="415">
        <v>38751.782951205176</v>
      </c>
      <c r="U71" s="415">
        <v>38629.87658302694</v>
      </c>
      <c r="V71" s="415">
        <v>37329.962677040901</v>
      </c>
      <c r="W71" s="415">
        <v>37956.247322052317</v>
      </c>
      <c r="X71" s="415">
        <v>39489.563188763124</v>
      </c>
      <c r="Y71" s="415">
        <v>40445.917687823712</v>
      </c>
      <c r="Z71" s="415">
        <v>41466.62940562718</v>
      </c>
      <c r="AA71" s="415">
        <v>42666.11406411582</v>
      </c>
      <c r="AB71" s="415">
        <v>43388.922439608708</v>
      </c>
      <c r="AC71" s="416">
        <v>44109.742878141529</v>
      </c>
      <c r="AD71" s="415">
        <v>44208.0824039082</v>
      </c>
      <c r="AE71" s="415">
        <v>43334.609391453952</v>
      </c>
      <c r="AF71" s="415">
        <v>43749.251644237578</v>
      </c>
      <c r="AG71" s="415">
        <v>44276.27863698524</v>
      </c>
      <c r="AH71" s="415">
        <v>45787.817843199475</v>
      </c>
      <c r="AI71" s="415">
        <v>46179.750270328725</v>
      </c>
      <c r="AJ71" s="415">
        <v>47245.748404353923</v>
      </c>
      <c r="AK71" s="415">
        <v>48481.921402314678</v>
      </c>
      <c r="AL71" s="415">
        <v>50335.084026824989</v>
      </c>
      <c r="AM71" s="416">
        <v>51422.024779096188</v>
      </c>
      <c r="AN71" s="415">
        <v>52801.670477388478</v>
      </c>
      <c r="AO71" s="415">
        <v>53079.778391318992</v>
      </c>
      <c r="AP71" s="415">
        <v>52787.731114289432</v>
      </c>
      <c r="AQ71" s="415">
        <v>53260.982397909029</v>
      </c>
      <c r="AR71" s="415">
        <v>54360.558884413746</v>
      </c>
      <c r="AS71" s="415">
        <v>54854.572141313132</v>
      </c>
      <c r="AT71" s="415">
        <v>55487.675958225096</v>
      </c>
      <c r="AU71" s="415">
        <v>55120.67682115105</v>
      </c>
      <c r="AV71" s="415">
        <v>54309.931115404455</v>
      </c>
      <c r="AW71" s="416">
        <v>52562.838680000001</v>
      </c>
      <c r="AX71" s="415">
        <v>52650.481481481474</v>
      </c>
      <c r="AY71" s="415">
        <v>53357.573826085281</v>
      </c>
      <c r="AZ71" s="415">
        <v>53697.50875451434</v>
      </c>
      <c r="BA71" s="415">
        <v>54770.614363458757</v>
      </c>
      <c r="BB71" s="415">
        <v>55451</v>
      </c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>
        <v>29569.597433515268</v>
      </c>
      <c r="C72" s="346">
        <f t="shared" si="2"/>
        <v>30729.505145248433</v>
      </c>
      <c r="D72" s="381">
        <v>31889.412856981598</v>
      </c>
      <c r="E72" s="381">
        <f t="shared" si="3"/>
        <v>33403.788317618899</v>
      </c>
      <c r="F72" s="381">
        <v>34918.163778256196</v>
      </c>
      <c r="G72" s="346">
        <v>35167.930994824608</v>
      </c>
      <c r="H72" s="381">
        <v>36282.283688298674</v>
      </c>
      <c r="I72" s="400">
        <v>37264.865921787707</v>
      </c>
      <c r="J72" s="346">
        <v>36215.670988801743</v>
      </c>
      <c r="K72" s="346">
        <v>36420.45085433207</v>
      </c>
      <c r="L72" s="346">
        <v>37426.923757545686</v>
      </c>
      <c r="M72" s="346">
        <v>38456.53773178094</v>
      </c>
      <c r="N72" s="346">
        <v>37517.024789809839</v>
      </c>
      <c r="O72" s="415">
        <v>36307.864325935741</v>
      </c>
      <c r="P72" s="415">
        <v>37748.696130167104</v>
      </c>
      <c r="Q72" s="415">
        <v>38668.767658818302</v>
      </c>
      <c r="R72" s="415">
        <v>39880.774733342565</v>
      </c>
      <c r="S72" s="416">
        <v>39868.631386207075</v>
      </c>
      <c r="T72" s="415">
        <v>39314.930958259851</v>
      </c>
      <c r="U72" s="415">
        <v>39222.373777118402</v>
      </c>
      <c r="V72" s="415">
        <v>37906.042347982897</v>
      </c>
      <c r="W72" s="415">
        <v>38573.749864162077</v>
      </c>
      <c r="X72" s="415">
        <v>40210.563282154733</v>
      </c>
      <c r="Y72" s="415">
        <v>41101.104058760895</v>
      </c>
      <c r="Z72" s="415">
        <v>42147.329566555258</v>
      </c>
      <c r="AA72" s="415">
        <v>43355.918717683555</v>
      </c>
      <c r="AB72" s="415">
        <v>44109.342283889004</v>
      </c>
      <c r="AC72" s="416">
        <v>44871.49072520731</v>
      </c>
      <c r="AD72" s="415">
        <v>44880.039880787786</v>
      </c>
      <c r="AE72" s="415">
        <v>44061.20488557317</v>
      </c>
      <c r="AF72" s="415">
        <v>44511.125308972114</v>
      </c>
      <c r="AG72" s="415">
        <v>45084.104890668401</v>
      </c>
      <c r="AH72" s="415">
        <v>46554.166402251438</v>
      </c>
      <c r="AI72" s="415">
        <v>47008.928349372844</v>
      </c>
      <c r="AJ72" s="415">
        <v>48079.803543526039</v>
      </c>
      <c r="AK72" s="415">
        <v>49310.004494265268</v>
      </c>
      <c r="AL72" s="415">
        <v>51239.483413902322</v>
      </c>
      <c r="AM72" s="416">
        <v>52281.980257510731</v>
      </c>
      <c r="AN72" s="415">
        <v>53730.830996337259</v>
      </c>
      <c r="AO72" s="415">
        <v>53942.757266252826</v>
      </c>
      <c r="AP72" s="415">
        <v>53698.978676374987</v>
      </c>
      <c r="AQ72" s="415">
        <v>54217.062243399218</v>
      </c>
      <c r="AR72" s="415">
        <v>55290.619366379411</v>
      </c>
      <c r="AS72" s="415">
        <v>55831.112218607392</v>
      </c>
      <c r="AT72" s="415">
        <v>56472.026263054657</v>
      </c>
      <c r="AU72" s="415">
        <v>56095.66484009783</v>
      </c>
      <c r="AV72" s="415">
        <v>55218.046256865695</v>
      </c>
      <c r="AW72" s="416">
        <v>53504.350789999997</v>
      </c>
      <c r="AX72" s="415">
        <v>53622.361216917154</v>
      </c>
      <c r="AY72" s="415">
        <v>54329.952609876877</v>
      </c>
      <c r="AZ72" s="415">
        <v>54669.297095694586</v>
      </c>
      <c r="BA72" s="415">
        <v>55733.965189078554</v>
      </c>
      <c r="BB72" s="415">
        <v>56444</v>
      </c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>
        <v>30014.062071768665</v>
      </c>
      <c r="C73" s="346">
        <f t="shared" ref="C73:C104" si="4">(B73+D73)/2</f>
        <v>31192.435567998567</v>
      </c>
      <c r="D73" s="381">
        <v>32370.809064228466</v>
      </c>
      <c r="E73" s="381">
        <f t="shared" ref="E73:E104" si="5">(D73+F73)/2</f>
        <v>33891.673827055027</v>
      </c>
      <c r="F73" s="381">
        <v>35412.538589881595</v>
      </c>
      <c r="G73" s="346">
        <v>35636.684301322595</v>
      </c>
      <c r="H73" s="381">
        <v>36846.711300425959</v>
      </c>
      <c r="I73" s="400">
        <v>37781.780833691446</v>
      </c>
      <c r="J73" s="346">
        <v>36676.73291925466</v>
      </c>
      <c r="K73" s="346">
        <v>36953.617190196761</v>
      </c>
      <c r="L73" s="346">
        <v>37978.516497147109</v>
      </c>
      <c r="M73" s="346">
        <v>38996.669685209141</v>
      </c>
      <c r="N73" s="346">
        <v>38065.49622920651</v>
      </c>
      <c r="O73" s="415">
        <v>36800.469029479958</v>
      </c>
      <c r="P73" s="415">
        <v>38263.919462243997</v>
      </c>
      <c r="Q73" s="415">
        <v>39212.850821856948</v>
      </c>
      <c r="R73" s="415">
        <v>40462.445103199891</v>
      </c>
      <c r="S73" s="416">
        <v>40431.50242003637</v>
      </c>
      <c r="T73" s="415">
        <v>39898.650582010581</v>
      </c>
      <c r="U73" s="415">
        <v>39814.870971209872</v>
      </c>
      <c r="V73" s="415">
        <v>38484.337709966967</v>
      </c>
      <c r="W73" s="415">
        <v>39176.398393231393</v>
      </c>
      <c r="X73" s="415">
        <v>40927.478389181517</v>
      </c>
      <c r="Y73" s="415">
        <v>41801.679846961793</v>
      </c>
      <c r="Z73" s="415">
        <v>42882.176331193521</v>
      </c>
      <c r="AA73" s="415">
        <v>44075.878765942776</v>
      </c>
      <c r="AB73" s="415">
        <v>44902.531809409731</v>
      </c>
      <c r="AC73" s="416">
        <v>45607.031650929079</v>
      </c>
      <c r="AD73" s="415">
        <v>45622.552892739739</v>
      </c>
      <c r="AE73" s="415">
        <v>44781.312919923468</v>
      </c>
      <c r="AF73" s="415">
        <v>45268.257021436526</v>
      </c>
      <c r="AG73" s="415">
        <v>45858.014774922114</v>
      </c>
      <c r="AH73" s="415">
        <v>47278.275276946209</v>
      </c>
      <c r="AI73" s="415">
        <v>47798.199462045857</v>
      </c>
      <c r="AJ73" s="415">
        <v>48916.754707486951</v>
      </c>
      <c r="AK73" s="415">
        <v>50190.641744710148</v>
      </c>
      <c r="AL73" s="415">
        <v>52093.404695654412</v>
      </c>
      <c r="AM73" s="416">
        <v>53148.837465286546</v>
      </c>
      <c r="AN73" s="415">
        <v>54685.614229161263</v>
      </c>
      <c r="AO73" s="415">
        <v>54810.998207497236</v>
      </c>
      <c r="AP73" s="415">
        <v>54589.54544272527</v>
      </c>
      <c r="AQ73" s="415">
        <v>55154.172250685238</v>
      </c>
      <c r="AR73" s="415">
        <v>56237.903190603698</v>
      </c>
      <c r="AS73" s="415">
        <v>56784.96982466866</v>
      </c>
      <c r="AT73" s="415">
        <v>57495.796957005776</v>
      </c>
      <c r="AU73" s="415">
        <v>57099.992776281433</v>
      </c>
      <c r="AV73" s="415">
        <v>56156.026329897526</v>
      </c>
      <c r="AW73" s="416">
        <v>54427.273229999999</v>
      </c>
      <c r="AX73" s="415">
        <v>54586.707000915339</v>
      </c>
      <c r="AY73" s="415">
        <v>55298.117401105999</v>
      </c>
      <c r="AZ73" s="415">
        <v>55692.776306086555</v>
      </c>
      <c r="BA73" s="415">
        <v>56753.265640262332</v>
      </c>
      <c r="BB73" s="415">
        <v>57472</v>
      </c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>
        <v>30471.225699686445</v>
      </c>
      <c r="C74" s="346">
        <f t="shared" si="4"/>
        <v>31658.629612457513</v>
      </c>
      <c r="D74" s="381">
        <v>32846.03352522858</v>
      </c>
      <c r="E74" s="381">
        <f t="shared" si="5"/>
        <v>34400.015121064236</v>
      </c>
      <c r="F74" s="381">
        <v>35953.996716899899</v>
      </c>
      <c r="G74" s="346">
        <v>36134.020126509487</v>
      </c>
      <c r="H74" s="381">
        <v>37372.779754447511</v>
      </c>
      <c r="I74" s="400">
        <v>38288.25302010218</v>
      </c>
      <c r="J74" s="346">
        <v>37187.371401369179</v>
      </c>
      <c r="K74" s="346">
        <v>37505.656670693825</v>
      </c>
      <c r="L74" s="346">
        <v>38484.89671710907</v>
      </c>
      <c r="M74" s="346">
        <v>39605.389823199657</v>
      </c>
      <c r="N74" s="346">
        <v>38669.209396312202</v>
      </c>
      <c r="O74" s="415">
        <v>37332.916760516724</v>
      </c>
      <c r="P74" s="415">
        <v>38786.012438748585</v>
      </c>
      <c r="Q74" s="415">
        <v>39769.888345920328</v>
      </c>
      <c r="R74" s="415">
        <v>41065.322205291595</v>
      </c>
      <c r="S74" s="416">
        <v>41030.778048093423</v>
      </c>
      <c r="T74" s="415">
        <v>40479.798753674309</v>
      </c>
      <c r="U74" s="415">
        <v>40430.879958717669</v>
      </c>
      <c r="V74" s="415">
        <v>39078.142909245631</v>
      </c>
      <c r="W74" s="415">
        <v>39772.68091671195</v>
      </c>
      <c r="X74" s="415">
        <v>41583.118700735926</v>
      </c>
      <c r="Y74" s="415">
        <v>42535.804334879351</v>
      </c>
      <c r="Z74" s="415">
        <v>43622.824517657878</v>
      </c>
      <c r="AA74" s="415">
        <v>44771.337556015162</v>
      </c>
      <c r="AB74" s="415">
        <v>45612.036201503965</v>
      </c>
      <c r="AC74" s="416">
        <v>46351.308217098856</v>
      </c>
      <c r="AD74" s="415">
        <v>46381.864841613671</v>
      </c>
      <c r="AE74" s="415">
        <v>45507.908414042686</v>
      </c>
      <c r="AF74" s="415">
        <v>46019.066130874082</v>
      </c>
      <c r="AG74" s="415">
        <v>46645.79953757878</v>
      </c>
      <c r="AH74" s="415">
        <v>48006.909832107827</v>
      </c>
      <c r="AI74" s="415">
        <v>48637.723791630626</v>
      </c>
      <c r="AJ74" s="415">
        <v>49731.985685531923</v>
      </c>
      <c r="AK74" s="415">
        <v>51084.062439113099</v>
      </c>
      <c r="AL74" s="415">
        <v>52985.184556400432</v>
      </c>
      <c r="AM74" s="416">
        <v>54073.669199697048</v>
      </c>
      <c r="AN74" s="415">
        <v>55564.877884247777</v>
      </c>
      <c r="AO74" s="415">
        <v>55713.442579760354</v>
      </c>
      <c r="AP74" s="415">
        <v>55536.984397347551</v>
      </c>
      <c r="AQ74" s="415">
        <v>56163.367643147103</v>
      </c>
      <c r="AR74" s="415">
        <v>57195.02892469005</v>
      </c>
      <c r="AS74" s="415">
        <v>57794.936701674706</v>
      </c>
      <c r="AT74" s="415">
        <v>58513.770534909607</v>
      </c>
      <c r="AU74" s="415">
        <v>58111.091462596618</v>
      </c>
      <c r="AV74" s="415">
        <v>57121.659117346571</v>
      </c>
      <c r="AW74" s="416">
        <v>55399.403619999997</v>
      </c>
      <c r="AX74" s="415">
        <v>55553.205342467096</v>
      </c>
      <c r="AY74" s="415">
        <v>56275.76367560069</v>
      </c>
      <c r="AZ74" s="415">
        <v>56735.898046778973</v>
      </c>
      <c r="BA74" s="415">
        <v>57732.892720591648</v>
      </c>
      <c r="BB74" s="415">
        <v>58502</v>
      </c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>
        <v>30934.738822436415</v>
      </c>
      <c r="C75" s="346">
        <f t="shared" si="4"/>
        <v>32137.256023702685</v>
      </c>
      <c r="D75" s="381">
        <v>33339.773224968958</v>
      </c>
      <c r="E75" s="381">
        <f t="shared" si="5"/>
        <v>34905.843205595353</v>
      </c>
      <c r="F75" s="381">
        <v>36471.913186221747</v>
      </c>
      <c r="G75" s="346">
        <v>36659.938470385277</v>
      </c>
      <c r="H75" s="381">
        <v>37898.848208469055</v>
      </c>
      <c r="I75" s="399">
        <v>38867.82428496395</v>
      </c>
      <c r="J75" s="346">
        <v>37732.713469646827</v>
      </c>
      <c r="K75" s="346">
        <v>38048.259578874698</v>
      </c>
      <c r="L75" s="346">
        <v>39059.095716530224</v>
      </c>
      <c r="M75" s="346">
        <v>40209.823199655024</v>
      </c>
      <c r="N75" s="346">
        <v>39276.868401111395</v>
      </c>
      <c r="O75" s="415">
        <v>37876.230771778733</v>
      </c>
      <c r="P75" s="415">
        <v>39342.453637391634</v>
      </c>
      <c r="Q75" s="415">
        <v>40333.403050496076</v>
      </c>
      <c r="R75" s="415">
        <v>41671.228840559634</v>
      </c>
      <c r="S75" s="416">
        <v>41616.051909139802</v>
      </c>
      <c r="T75" s="415">
        <v>41078.947089947091</v>
      </c>
      <c r="U75" s="415">
        <v>41044.537766883826</v>
      </c>
      <c r="V75" s="415">
        <v>39674.163799566384</v>
      </c>
      <c r="W75" s="415">
        <v>40411.403477450905</v>
      </c>
      <c r="X75" s="415">
        <v>42255.098957749637</v>
      </c>
      <c r="Y75" s="415">
        <v>43262.035011098873</v>
      </c>
      <c r="Z75" s="415">
        <v>44330.597980441053</v>
      </c>
      <c r="AA75" s="415">
        <v>45519.56828679765</v>
      </c>
      <c r="AB75" s="415">
        <v>46326.998319691222</v>
      </c>
      <c r="AC75" s="416">
        <v>47072.87211810382</v>
      </c>
      <c r="AD75" s="415">
        <v>47157.975727409597</v>
      </c>
      <c r="AE75" s="415">
        <v>46247.478827699742</v>
      </c>
      <c r="AF75" s="415">
        <v>46774.617192581776</v>
      </c>
      <c r="AG75" s="415">
        <v>47425.876034456021</v>
      </c>
      <c r="AH75" s="415">
        <v>48797.395353649619</v>
      </c>
      <c r="AI75" s="415">
        <v>49465.423834883222</v>
      </c>
      <c r="AJ75" s="415">
        <v>50579.072936253608</v>
      </c>
      <c r="AK75" s="415">
        <v>52008.731552080222</v>
      </c>
      <c r="AL75" s="415">
        <v>53868.551399592245</v>
      </c>
      <c r="AM75" s="416">
        <v>54981.9367836405</v>
      </c>
      <c r="AN75" s="415">
        <v>56479.204200426699</v>
      </c>
      <c r="AO75" s="415">
        <v>56663.245548818632</v>
      </c>
      <c r="AP75" s="415">
        <v>56528.3700429073</v>
      </c>
      <c r="AQ75" s="415">
        <v>57197.856153214525</v>
      </c>
      <c r="AR75" s="415">
        <v>58203.824685552281</v>
      </c>
      <c r="AS75" s="415">
        <v>58833.555121290861</v>
      </c>
      <c r="AT75" s="415">
        <v>59568.845655516088</v>
      </c>
      <c r="AU75" s="415">
        <v>59154.915441214413</v>
      </c>
      <c r="AV75" s="415">
        <v>58085.079687642239</v>
      </c>
      <c r="AW75" s="416">
        <v>56344.196259999997</v>
      </c>
      <c r="AX75" s="415">
        <v>56539.076702000959</v>
      </c>
      <c r="AY75" s="415">
        <v>57288.175388735821</v>
      </c>
      <c r="AZ75" s="415">
        <v>57803.831404693017</v>
      </c>
      <c r="BA75" s="415">
        <v>58758.296767291497</v>
      </c>
      <c r="BB75" s="415">
        <v>59547</v>
      </c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>
        <v>31404.601440018578</v>
      </c>
      <c r="C76" s="346">
        <f t="shared" si="4"/>
        <v>32649.915913597732</v>
      </c>
      <c r="D76" s="381">
        <v>33895.230387176882</v>
      </c>
      <c r="E76" s="381">
        <f t="shared" si="5"/>
        <v>35448.415435784351</v>
      </c>
      <c r="F76" s="381">
        <v>37001.600484391827</v>
      </c>
      <c r="G76" s="346">
        <v>37203.006325474409</v>
      </c>
      <c r="H76" s="381">
        <v>38441.356301678781</v>
      </c>
      <c r="I76" s="399">
        <v>39473.502363558226</v>
      </c>
      <c r="J76" s="346">
        <v>38263.182572425991</v>
      </c>
      <c r="K76" s="346">
        <v>38642.763634794617</v>
      </c>
      <c r="L76" s="346">
        <v>39664.943479698995</v>
      </c>
      <c r="M76" s="346">
        <v>40831.403622250968</v>
      </c>
      <c r="N76" s="346">
        <v>39766.152275105545</v>
      </c>
      <c r="O76" s="415">
        <v>38452.14362371646</v>
      </c>
      <c r="P76" s="415">
        <v>39912.634124890064</v>
      </c>
      <c r="Q76" s="415">
        <v>40880.724803790908</v>
      </c>
      <c r="R76" s="415">
        <v>42298.342208062058</v>
      </c>
      <c r="S76" s="416">
        <v>42246.131424620355</v>
      </c>
      <c r="T76" s="415">
        <v>41685.809782480894</v>
      </c>
      <c r="U76" s="415">
        <v>41653.493216366725</v>
      </c>
      <c r="V76" s="415">
        <v>40279.047454055471</v>
      </c>
      <c r="W76" s="415">
        <v>41031.028021423583</v>
      </c>
      <c r="X76" s="415">
        <v>43002.651462512607</v>
      </c>
      <c r="Y76" s="415">
        <v>43988.265687318402</v>
      </c>
      <c r="Z76" s="415">
        <v>45080.915203282224</v>
      </c>
      <c r="AA76" s="415">
        <v>46226.335349879351</v>
      </c>
      <c r="AB76" s="415">
        <v>47105.633908963871</v>
      </c>
      <c r="AC76" s="416">
        <v>47832.872837080002</v>
      </c>
      <c r="AD76" s="415">
        <v>47895.449058284947</v>
      </c>
      <c r="AE76" s="415">
        <v>47118.42030167747</v>
      </c>
      <c r="AF76" s="415">
        <v>47606.039490611583</v>
      </c>
      <c r="AG76" s="415">
        <v>48250.660472853902</v>
      </c>
      <c r="AH76" s="415">
        <v>49613.526397836853</v>
      </c>
      <c r="AI76" s="415">
        <v>50403.976562500007</v>
      </c>
      <c r="AJ76" s="415">
        <v>51476.840620779149</v>
      </c>
      <c r="AK76" s="415">
        <v>52983.114058217623</v>
      </c>
      <c r="AL76" s="415">
        <v>54831.841909549032</v>
      </c>
      <c r="AM76" s="416">
        <v>55920.571976773543</v>
      </c>
      <c r="AN76" s="415">
        <v>57429.94174158619</v>
      </c>
      <c r="AO76" s="415">
        <v>57614.364034454549</v>
      </c>
      <c r="AP76" s="415">
        <v>57548.191782603048</v>
      </c>
      <c r="AQ76" s="415">
        <v>58236.138630922782</v>
      </c>
      <c r="AR76" s="415">
        <v>59211.390207681754</v>
      </c>
      <c r="AS76" s="415">
        <v>59870.979726631587</v>
      </c>
      <c r="AT76" s="415">
        <v>60654.065779568467</v>
      </c>
      <c r="AU76" s="415">
        <v>60240.492378976916</v>
      </c>
      <c r="AV76" s="415">
        <v>59076.152972355121</v>
      </c>
      <c r="AW76" s="416">
        <v>57378.656719999999</v>
      </c>
      <c r="AX76" s="415">
        <v>57561.541539945465</v>
      </c>
      <c r="AY76" s="415">
        <v>58351.155012620671</v>
      </c>
      <c r="AZ76" s="415">
        <v>58873.832397375532</v>
      </c>
      <c r="BA76" s="415">
        <v>59842.702237313359</v>
      </c>
      <c r="BB76" s="415">
        <v>60596</v>
      </c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>
        <v>31906.211531761695</v>
      </c>
      <c r="C77" s="346">
        <f t="shared" si="4"/>
        <v>33172.277794326495</v>
      </c>
      <c r="D77" s="381">
        <v>34438.344056891292</v>
      </c>
      <c r="E77" s="381">
        <f t="shared" si="5"/>
        <v>36011.300284635101</v>
      </c>
      <c r="F77" s="381">
        <v>37584.25651237891</v>
      </c>
      <c r="G77" s="346">
        <v>37768.94019551466</v>
      </c>
      <c r="H77" s="381">
        <v>39044.1430719118</v>
      </c>
      <c r="I77" s="399">
        <v>40073.959079406006</v>
      </c>
      <c r="J77" s="346">
        <v>38793.651675205154</v>
      </c>
      <c r="K77" s="346">
        <v>39218.394546082156</v>
      </c>
      <c r="L77" s="346">
        <v>40288.876250723559</v>
      </c>
      <c r="M77" s="346">
        <v>41470.131090987496</v>
      </c>
      <c r="N77" s="346">
        <v>40338.298740663224</v>
      </c>
      <c r="O77" s="415">
        <v>39053.411129513086</v>
      </c>
      <c r="P77" s="415">
        <v>40496.553901243875</v>
      </c>
      <c r="Q77" s="415">
        <v>41470.148230416111</v>
      </c>
      <c r="R77" s="415">
        <v>43001.193904972992</v>
      </c>
      <c r="S77" s="416">
        <v>42873.410586698767</v>
      </c>
      <c r="T77" s="415">
        <v>42326.101352145801</v>
      </c>
      <c r="U77" s="415">
        <v>42276.555741899414</v>
      </c>
      <c r="V77" s="415">
        <v>40970.343059185863</v>
      </c>
      <c r="W77" s="415">
        <v>41697.336606380501</v>
      </c>
      <c r="X77" s="415">
        <v>43709.354103627331</v>
      </c>
      <c r="Y77" s="415">
        <v>44722.39017523596</v>
      </c>
      <c r="Z77" s="415">
        <v>45852.504306152405</v>
      </c>
      <c r="AA77" s="415">
        <v>46955.718958979662</v>
      </c>
      <c r="AB77" s="415">
        <v>47887.90798229853</v>
      </c>
      <c r="AC77" s="416">
        <v>48638.29888638579</v>
      </c>
      <c r="AD77" s="415">
        <v>48648.041432390091</v>
      </c>
      <c r="AE77" s="415">
        <v>47841.772065912228</v>
      </c>
      <c r="AF77" s="415">
        <v>48426.397233344418</v>
      </c>
      <c r="AG77" s="415">
        <v>49093.944749122391</v>
      </c>
      <c r="AH77" s="415">
        <v>50447.760163891457</v>
      </c>
      <c r="AI77" s="415">
        <v>51225.764462586514</v>
      </c>
      <c r="AJ77" s="415">
        <v>52402.120540798212</v>
      </c>
      <c r="AK77" s="415">
        <v>53917.725849818802</v>
      </c>
      <c r="AL77" s="415">
        <v>55795.132419505819</v>
      </c>
      <c r="AM77" s="416">
        <v>56903.378237818732</v>
      </c>
      <c r="AN77" s="415">
        <v>58473.730191029383</v>
      </c>
      <c r="AO77" s="415">
        <v>58656.25316394784</v>
      </c>
      <c r="AP77" s="415">
        <v>58618.422961903525</v>
      </c>
      <c r="AQ77" s="415">
        <v>59299.714226236603</v>
      </c>
      <c r="AR77" s="415">
        <v>60292.770053776745</v>
      </c>
      <c r="AS77" s="415">
        <v>60963.319788641675</v>
      </c>
      <c r="AT77" s="415">
        <v>61755.517828553253</v>
      </c>
      <c r="AU77" s="415">
        <v>61354.28077562098</v>
      </c>
      <c r="AV77" s="415">
        <v>60114.788925865607</v>
      </c>
      <c r="AW77" s="416">
        <v>58420.77175</v>
      </c>
      <c r="AX77" s="415">
        <v>58596.921723211381</v>
      </c>
      <c r="AY77" s="415">
        <v>59424.669617911713</v>
      </c>
      <c r="AZ77" s="415">
        <v>59986.219902811652</v>
      </c>
      <c r="BA77" s="415">
        <v>60933.21130285129</v>
      </c>
      <c r="BB77" s="415">
        <v>61715</v>
      </c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>
        <v>32407.821623504817</v>
      </c>
      <c r="C78" s="347">
        <f t="shared" si="4"/>
        <v>33697.725548178641</v>
      </c>
      <c r="D78" s="382">
        <v>34987.629472852466</v>
      </c>
      <c r="E78" s="382">
        <f t="shared" si="5"/>
        <v>36571.385592185121</v>
      </c>
      <c r="F78" s="382">
        <v>38155.141711517768</v>
      </c>
      <c r="G78" s="347">
        <v>38357.740080506039</v>
      </c>
      <c r="H78" s="382">
        <v>39608.570684039085</v>
      </c>
      <c r="I78" s="402">
        <v>40663.973069760774</v>
      </c>
      <c r="J78" s="347">
        <v>39373.697329645918</v>
      </c>
      <c r="K78" s="347">
        <v>39827.05346047636</v>
      </c>
      <c r="L78" s="347">
        <v>40899.245265856276</v>
      </c>
      <c r="M78" s="347">
        <v>42065.990944372577</v>
      </c>
      <c r="N78" s="347">
        <v>40973.57860931693</v>
      </c>
      <c r="O78" s="418">
        <v>39658.300728718117</v>
      </c>
      <c r="P78" s="418">
        <v>41135.430833019222</v>
      </c>
      <c r="Q78" s="418">
        <v>42085.480379090775</v>
      </c>
      <c r="R78" s="418">
        <v>43658.602604238811</v>
      </c>
      <c r="S78" s="419">
        <v>43514.691515787861</v>
      </c>
      <c r="T78" s="418">
        <v>42994.678894767785</v>
      </c>
      <c r="U78" s="418">
        <v>42909.022984798641</v>
      </c>
      <c r="V78" s="418">
        <v>41681.579883695005</v>
      </c>
      <c r="W78" s="418">
        <v>42403.963226732907</v>
      </c>
      <c r="X78" s="418">
        <v>44436.481676566182</v>
      </c>
      <c r="Y78" s="418">
        <v>45492.036815794694</v>
      </c>
      <c r="Z78" s="418">
        <v>46689.842856384952</v>
      </c>
      <c r="AA78" s="418">
        <v>47688.871992416403</v>
      </c>
      <c r="AB78" s="418">
        <v>48659.266603447133</v>
      </c>
      <c r="AC78" s="419">
        <v>49429.747910974773</v>
      </c>
      <c r="AD78" s="418">
        <v>49462.789873106587</v>
      </c>
      <c r="AE78" s="418">
        <v>48672.166916334187</v>
      </c>
      <c r="AF78" s="418">
        <v>49265.722785157777</v>
      </c>
      <c r="AG78" s="418">
        <v>49903.312655961432</v>
      </c>
      <c r="AH78" s="418">
        <v>51272.942569012375</v>
      </c>
      <c r="AI78" s="418">
        <v>52109.629865916962</v>
      </c>
      <c r="AJ78" s="418">
        <v>53317.264374056511</v>
      </c>
      <c r="AK78" s="418">
        <v>54882.165677322148</v>
      </c>
      <c r="AL78" s="418">
        <v>56769.640286201553</v>
      </c>
      <c r="AM78" s="419">
        <v>57884.804152991674</v>
      </c>
      <c r="AN78" s="418">
        <v>59486.501671044673</v>
      </c>
      <c r="AO78" s="418">
        <v>59682.356094509407</v>
      </c>
      <c r="AP78" s="418">
        <v>59701.579638538555</v>
      </c>
      <c r="AQ78" s="418">
        <v>60358.231198029309</v>
      </c>
      <c r="AR78" s="418">
        <v>61386.452287199332</v>
      </c>
      <c r="AS78" s="418">
        <v>62142.808292757487</v>
      </c>
      <c r="AT78" s="418">
        <v>62920.738154058206</v>
      </c>
      <c r="AU78" s="418">
        <v>62442.114630094009</v>
      </c>
      <c r="AV78" s="418">
        <v>61222.003611130778</v>
      </c>
      <c r="AW78" s="419">
        <v>59511.001219999998</v>
      </c>
      <c r="AX78" s="418">
        <v>59673.200499995073</v>
      </c>
      <c r="AY78" s="418">
        <v>60496.077226921523</v>
      </c>
      <c r="AZ78" s="418">
        <v>61116.182303779751</v>
      </c>
      <c r="BA78" s="418">
        <v>62095.946248662724</v>
      </c>
      <c r="BB78" s="418">
        <v>62860</v>
      </c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>
        <v>32934.8296945767</v>
      </c>
      <c r="C79" s="346">
        <f t="shared" si="4"/>
        <v>34205.01356046139</v>
      </c>
      <c r="D79" s="381">
        <v>35475.197426346087</v>
      </c>
      <c r="E79" s="381">
        <f t="shared" si="5"/>
        <v>37082.95592522902</v>
      </c>
      <c r="F79" s="381">
        <v>38690.714424111953</v>
      </c>
      <c r="G79" s="346">
        <v>38940.823461759632</v>
      </c>
      <c r="H79" s="381">
        <v>40194.917815083936</v>
      </c>
      <c r="I79" s="399">
        <v>41248.765697369046</v>
      </c>
      <c r="J79" s="346">
        <v>39963.658294419009</v>
      </c>
      <c r="K79" s="346">
        <v>40402.684371763899</v>
      </c>
      <c r="L79" s="346">
        <v>41568.390556520295</v>
      </c>
      <c r="M79" s="346">
        <v>42623.269943941355</v>
      </c>
      <c r="N79" s="346">
        <v>41628.587666438136</v>
      </c>
      <c r="O79" s="415">
        <v>40266.812421331568</v>
      </c>
      <c r="P79" s="415">
        <v>41757.133653725345</v>
      </c>
      <c r="Q79" s="415">
        <v>42720.244069302535</v>
      </c>
      <c r="R79" s="415">
        <v>44352.365701620722</v>
      </c>
      <c r="S79" s="416">
        <v>44181.175625496173</v>
      </c>
      <c r="T79" s="415">
        <v>43660.684985302767</v>
      </c>
      <c r="U79" s="415">
        <v>43550.894945064392</v>
      </c>
      <c r="V79" s="415">
        <v>42357.365651530803</v>
      </c>
      <c r="W79" s="415">
        <v>43106.345843359464</v>
      </c>
      <c r="X79" s="415">
        <v>45190.161660876387</v>
      </c>
      <c r="Y79" s="415">
        <v>46265.63036220245</v>
      </c>
      <c r="Z79" s="415">
        <v>47488.505261110229</v>
      </c>
      <c r="AA79" s="415">
        <v>48508.721785591173</v>
      </c>
      <c r="AB79" s="415">
        <v>49521.587326146269</v>
      </c>
      <c r="AC79" s="416">
        <v>50273.610778251772</v>
      </c>
      <c r="AD79" s="415">
        <v>50260.739376901103</v>
      </c>
      <c r="AE79" s="415">
        <v>49531.755335716298</v>
      </c>
      <c r="AF79" s="415">
        <v>50090.822480160736</v>
      </c>
      <c r="AG79" s="415">
        <v>50717.305522268121</v>
      </c>
      <c r="AH79" s="415">
        <v>52169.02730144716</v>
      </c>
      <c r="AI79" s="415">
        <v>53051.138665116792</v>
      </c>
      <c r="AJ79" s="415">
        <v>54197.655909849302</v>
      </c>
      <c r="AK79" s="415">
        <v>55839.503591515451</v>
      </c>
      <c r="AL79" s="415">
        <v>57783.408901483584</v>
      </c>
      <c r="AM79" s="416">
        <v>58893.836985609698</v>
      </c>
      <c r="AN79" s="415">
        <v>60555.912834363087</v>
      </c>
      <c r="AO79" s="415">
        <v>60747.924522400266</v>
      </c>
      <c r="AP79" s="415">
        <v>60775.688467039399</v>
      </c>
      <c r="AQ79" s="415">
        <v>61474.922340314806</v>
      </c>
      <c r="AR79" s="415">
        <v>62471.522849492612</v>
      </c>
      <c r="AS79" s="415">
        <v>63329.45968252582</v>
      </c>
      <c r="AT79" s="415">
        <v>64095.233865238828</v>
      </c>
      <c r="AU79" s="415">
        <v>63588.62831904069</v>
      </c>
      <c r="AV79" s="415">
        <v>62402.221462457383</v>
      </c>
      <c r="AW79" s="416">
        <v>60646.064599999998</v>
      </c>
      <c r="AX79" s="415">
        <v>60779.615082528711</v>
      </c>
      <c r="AY79" s="415">
        <v>61647.550694618396</v>
      </c>
      <c r="AZ79" s="415">
        <v>62326.782460718132</v>
      </c>
      <c r="BA79" s="415">
        <v>63308.527224522062</v>
      </c>
      <c r="BB79" s="415">
        <v>64071</v>
      </c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>
        <v>33480.886250145159</v>
      </c>
      <c r="C80" s="346">
        <f t="shared" si="4"/>
        <v>34743.426926856075</v>
      </c>
      <c r="D80" s="381">
        <v>36005.967603566991</v>
      </c>
      <c r="E80" s="381">
        <f t="shared" si="5"/>
        <v>37622.012784560677</v>
      </c>
      <c r="F80" s="381">
        <v>39238.057965554362</v>
      </c>
      <c r="G80" s="346">
        <v>39615.370902817711</v>
      </c>
      <c r="H80" s="381">
        <v>40863.463142069661</v>
      </c>
      <c r="I80" s="399">
        <v>41828.336962230816</v>
      </c>
      <c r="J80" s="346">
        <v>40578.407535022896</v>
      </c>
      <c r="K80" s="346">
        <v>40978.315283051437</v>
      </c>
      <c r="L80" s="346">
        <v>42255.620855040106</v>
      </c>
      <c r="M80" s="346">
        <v>43266.284174213026</v>
      </c>
      <c r="N80" s="346">
        <v>42271.759210478835</v>
      </c>
      <c r="O80" s="415">
        <v>40893.434580987079</v>
      </c>
      <c r="P80" s="415">
        <v>42368.532007789923</v>
      </c>
      <c r="Q80" s="415">
        <v>43361.484940026654</v>
      </c>
      <c r="R80" s="415">
        <v>45024.922066768253</v>
      </c>
      <c r="S80" s="416">
        <v>44864.461855617308</v>
      </c>
      <c r="T80" s="415">
        <v>44324.119623750739</v>
      </c>
      <c r="U80" s="415">
        <v>44220.981057429744</v>
      </c>
      <c r="V80" s="415">
        <v>43053.092638745358</v>
      </c>
      <c r="W80" s="415">
        <v>43844.802491655675</v>
      </c>
      <c r="X80" s="415">
        <v>45945.884138369009</v>
      </c>
      <c r="Y80" s="415">
        <v>47100.400949269999</v>
      </c>
      <c r="Z80" s="415">
        <v>48349.049498647146</v>
      </c>
      <c r="AA80" s="415">
        <v>49354.957549120991</v>
      </c>
      <c r="AB80" s="415">
        <v>50382.088806814405</v>
      </c>
      <c r="AC80" s="416">
        <v>51113.979389349566</v>
      </c>
      <c r="AD80" s="415">
        <v>51102.366116692792</v>
      </c>
      <c r="AE80" s="415">
        <v>50357.284591311567</v>
      </c>
      <c r="AF80" s="415">
        <v>50920.664127433833</v>
      </c>
      <c r="AG80" s="415">
        <v>51605.297740057242</v>
      </c>
      <c r="AH80" s="415">
        <v>53062.094913570712</v>
      </c>
      <c r="AI80" s="415">
        <v>54007.427822231839</v>
      </c>
      <c r="AJ80" s="415">
        <v>55143.208003389918</v>
      </c>
      <c r="AK80" s="415">
        <v>56843.714133555019</v>
      </c>
      <c r="AL80" s="415">
        <v>58826.623078205346</v>
      </c>
      <c r="AM80" s="416">
        <v>60005.015412774555</v>
      </c>
      <c r="AN80" s="415">
        <v>61672.523733767426</v>
      </c>
      <c r="AO80" s="415">
        <v>61908.210143881428</v>
      </c>
      <c r="AP80" s="415">
        <v>61848.504745806793</v>
      </c>
      <c r="AQ80" s="415">
        <v>62667.492835416982</v>
      </c>
      <c r="AR80" s="415">
        <v>63642.710123078999</v>
      </c>
      <c r="AS80" s="415">
        <v>64523.27395794668</v>
      </c>
      <c r="AT80" s="415">
        <v>65347.410931453109</v>
      </c>
      <c r="AU80" s="415">
        <v>64779.151883842605</v>
      </c>
      <c r="AV80" s="415">
        <v>63583.545422360687</v>
      </c>
      <c r="AW80" s="416">
        <v>61864.23474</v>
      </c>
      <c r="AX80" s="415">
        <v>61893.563616499836</v>
      </c>
      <c r="AY80" s="415">
        <v>62851.699069346236</v>
      </c>
      <c r="AZ80" s="415">
        <v>63654.203982074985</v>
      </c>
      <c r="BA80" s="415">
        <v>64554.677975719795</v>
      </c>
      <c r="BB80" s="415">
        <v>65369</v>
      </c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>
        <v>34058.690279874572</v>
      </c>
      <c r="C81" s="346">
        <f t="shared" si="4"/>
        <v>35316.229269071497</v>
      </c>
      <c r="D81" s="381">
        <v>36573.768258268428</v>
      </c>
      <c r="E81" s="381">
        <f t="shared" si="5"/>
        <v>38185.470297056716</v>
      </c>
      <c r="F81" s="381">
        <v>39797.172335844996</v>
      </c>
      <c r="G81" s="346">
        <v>40284.201840138005</v>
      </c>
      <c r="H81" s="381">
        <v>41542.968228514161</v>
      </c>
      <c r="I81" s="399">
        <v>42501.892756529625</v>
      </c>
      <c r="J81" s="346">
        <v>41193.156775626783</v>
      </c>
      <c r="K81" s="346">
        <v>41572.819338971356</v>
      </c>
      <c r="L81" s="346">
        <v>42893.117381956501</v>
      </c>
      <c r="M81" s="346">
        <v>44025.040965933593</v>
      </c>
      <c r="N81" s="346">
        <v>42934.659942987048</v>
      </c>
      <c r="O81" s="415">
        <v>41552.655581318315</v>
      </c>
      <c r="P81" s="415">
        <v>43028.017872848344</v>
      </c>
      <c r="Q81" s="415">
        <v>44057.781845105877</v>
      </c>
      <c r="R81" s="415">
        <v>45685.360299210421</v>
      </c>
      <c r="S81" s="416">
        <v>45581.352326564062</v>
      </c>
      <c r="T81" s="415">
        <v>45023.554591416818</v>
      </c>
      <c r="U81" s="415">
        <v>44900.471887161621</v>
      </c>
      <c r="V81" s="415">
        <v>43748.819625959914</v>
      </c>
      <c r="W81" s="415">
        <v>44642.675192113638</v>
      </c>
      <c r="X81" s="415">
        <v>46777.178863610898</v>
      </c>
      <c r="Y81" s="415">
        <v>47921.357365865981</v>
      </c>
      <c r="Z81" s="415">
        <v>49197.990892531874</v>
      </c>
      <c r="AA81" s="415">
        <v>50135.228386763185</v>
      </c>
      <c r="AB81" s="415">
        <v>51258.963465761633</v>
      </c>
      <c r="AC81" s="416">
        <v>51973.56640943297</v>
      </c>
      <c r="AD81" s="415">
        <v>51999.429348327038</v>
      </c>
      <c r="AE81" s="415">
        <v>51168.217062426767</v>
      </c>
      <c r="AF81" s="415">
        <v>51802.667249678379</v>
      </c>
      <c r="AG81" s="415">
        <v>52500.998223625778</v>
      </c>
      <c r="AH81" s="415">
        <v>53986.842288962158</v>
      </c>
      <c r="AI81" s="415">
        <v>55028.750554173879</v>
      </c>
      <c r="AJ81" s="415">
        <v>56129.304443973619</v>
      </c>
      <c r="AK81" s="415">
        <v>57950.192227259147</v>
      </c>
      <c r="AL81" s="415">
        <v>59893.674137997368</v>
      </c>
      <c r="AM81" s="416">
        <v>61150.702486745773</v>
      </c>
      <c r="AN81" s="415">
        <v>62776.997558178242</v>
      </c>
      <c r="AO81" s="415">
        <v>63039.554400654444</v>
      </c>
      <c r="AP81" s="415">
        <v>62962.682616044731</v>
      </c>
      <c r="AQ81" s="415">
        <v>63876.50385696278</v>
      </c>
      <c r="AR81" s="415">
        <v>64884.021004432645</v>
      </c>
      <c r="AS81" s="415">
        <v>65714.700604816695</v>
      </c>
      <c r="AT81" s="415">
        <v>66627.414154694372</v>
      </c>
      <c r="AU81" s="415">
        <v>66076.878992394457</v>
      </c>
      <c r="AV81" s="415">
        <v>64801.3709652947</v>
      </c>
      <c r="AW81" s="416">
        <v>63132.706339999997</v>
      </c>
      <c r="AX81" s="415">
        <v>63098.995846497572</v>
      </c>
      <c r="AY81" s="415">
        <v>64134.859804620515</v>
      </c>
      <c r="AZ81" s="415">
        <v>64978.524051279135</v>
      </c>
      <c r="BA81" s="415">
        <v>65901.538052932694</v>
      </c>
      <c r="BB81" s="415">
        <v>66713</v>
      </c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>
        <v>34649.193299268372</v>
      </c>
      <c r="C82" s="346">
        <f t="shared" si="4"/>
        <v>35929.325710476267</v>
      </c>
      <c r="D82" s="381">
        <v>37209.458121684162</v>
      </c>
      <c r="E82" s="381">
        <f t="shared" si="5"/>
        <v>38838.783850938962</v>
      </c>
      <c r="F82" s="381">
        <v>40468.109580193763</v>
      </c>
      <c r="G82" s="346">
        <v>40930.166762507186</v>
      </c>
      <c r="H82" s="381">
        <v>42260.832473064394</v>
      </c>
      <c r="I82" s="399">
        <v>43258.990354772475</v>
      </c>
      <c r="J82" s="346">
        <v>41857.482567892279</v>
      </c>
      <c r="K82" s="346">
        <v>42271.12569036935</v>
      </c>
      <c r="L82" s="346">
        <v>43553.220168692627</v>
      </c>
      <c r="M82" s="346">
        <v>44788.084519189302</v>
      </c>
      <c r="N82" s="346">
        <v>43708.044130913288</v>
      </c>
      <c r="O82" s="415">
        <v>42255.341702550511</v>
      </c>
      <c r="P82" s="415">
        <v>43732.156426686772</v>
      </c>
      <c r="Q82" s="415">
        <v>44783.226062490743</v>
      </c>
      <c r="R82" s="415">
        <v>46376.093863415983</v>
      </c>
      <c r="S82" s="416">
        <v>46315.044917923638</v>
      </c>
      <c r="T82" s="415">
        <v>45730.703915343918</v>
      </c>
      <c r="U82" s="415">
        <v>45624.635124384527</v>
      </c>
      <c r="V82" s="415">
        <v>44519.88010860535</v>
      </c>
      <c r="W82" s="415">
        <v>45474.499922378331</v>
      </c>
      <c r="X82" s="415">
        <v>47639.110986588967</v>
      </c>
      <c r="Y82" s="415">
        <v>48779.809388027643</v>
      </c>
      <c r="Z82" s="415">
        <v>50083.674624648527</v>
      </c>
      <c r="AA82" s="415">
        <v>51005.965408479831</v>
      </c>
      <c r="AB82" s="415">
        <v>52214.065532042325</v>
      </c>
      <c r="AC82" s="416">
        <v>52854.118966591574</v>
      </c>
      <c r="AD82" s="415">
        <v>52883.053430423701</v>
      </c>
      <c r="AE82" s="415">
        <v>52092.680079498095</v>
      </c>
      <c r="AF82" s="415">
        <v>52752.638354461487</v>
      </c>
      <c r="AG82" s="415">
        <v>53409.031932441394</v>
      </c>
      <c r="AH82" s="415">
        <v>55056.411439292562</v>
      </c>
      <c r="AI82" s="415">
        <v>56067.809715614196</v>
      </c>
      <c r="AJ82" s="415">
        <v>57195.0415662491</v>
      </c>
      <c r="AK82" s="415">
        <v>59134.791367373713</v>
      </c>
      <c r="AL82" s="415">
        <v>61046.257542923828</v>
      </c>
      <c r="AM82" s="416">
        <v>62346.082012118153</v>
      </c>
      <c r="AN82" s="415">
        <v>63998.796440859813</v>
      </c>
      <c r="AO82" s="415">
        <v>64141.957292719308</v>
      </c>
      <c r="AP82" s="415">
        <v>64164.75386815759</v>
      </c>
      <c r="AQ82" s="415">
        <v>65158.864919564694</v>
      </c>
      <c r="AR82" s="415">
        <v>66135.173795648356</v>
      </c>
      <c r="AS82" s="415">
        <v>67011.18290792375</v>
      </c>
      <c r="AT82" s="415">
        <v>67992.055272226047</v>
      </c>
      <c r="AU82" s="415">
        <v>67469.396602788358</v>
      </c>
      <c r="AV82" s="415">
        <v>66073.395828486449</v>
      </c>
      <c r="AW82" s="416">
        <v>64396.803899999999</v>
      </c>
      <c r="AX82" s="415">
        <v>64380.843869646946</v>
      </c>
      <c r="AY82" s="415">
        <v>65489.658413456913</v>
      </c>
      <c r="AZ82" s="415">
        <v>66352.467354926543</v>
      </c>
      <c r="BA82" s="415">
        <v>67297.22689427415</v>
      </c>
      <c r="BB82" s="415">
        <v>68103</v>
      </c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>
        <v>35271.443792823127</v>
      </c>
      <c r="C83" s="346">
        <f t="shared" si="4"/>
        <v>36576.811127701774</v>
      </c>
      <c r="D83" s="381">
        <v>37882.178462580421</v>
      </c>
      <c r="E83" s="381">
        <f t="shared" si="5"/>
        <v>39510.612643561471</v>
      </c>
      <c r="F83" s="381">
        <v>41139.046824542522</v>
      </c>
      <c r="G83" s="346">
        <v>41530.39965497412</v>
      </c>
      <c r="H83" s="381">
        <v>42989.656477073419</v>
      </c>
      <c r="I83" s="399">
        <v>43979.538413789807</v>
      </c>
      <c r="J83" s="346">
        <v>42561.469601487057</v>
      </c>
      <c r="K83" s="346">
        <v>42964.713755609257</v>
      </c>
      <c r="L83" s="346">
        <v>44276.620482924001</v>
      </c>
      <c r="M83" s="346">
        <v>45585.422164726173</v>
      </c>
      <c r="N83" s="346">
        <v>44461.699130372028</v>
      </c>
      <c r="O83" s="415">
        <v>42947.161543557471</v>
      </c>
      <c r="P83" s="415">
        <v>44474.078024877497</v>
      </c>
      <c r="Q83" s="415">
        <v>45518.386050644156</v>
      </c>
      <c r="R83" s="415">
        <v>47094.093226208613</v>
      </c>
      <c r="S83" s="416">
        <v>47040.336449076807</v>
      </c>
      <c r="T83" s="415">
        <v>46471.282116402122</v>
      </c>
      <c r="U83" s="415">
        <v>46407.577845148247</v>
      </c>
      <c r="V83" s="415">
        <v>45326.391647924131</v>
      </c>
      <c r="W83" s="415">
        <v>46295.714643328422</v>
      </c>
      <c r="X83" s="415">
        <v>48545.977959580116</v>
      </c>
      <c r="Y83" s="415">
        <v>49699.438450849106</v>
      </c>
      <c r="Z83" s="415">
        <v>50975.15977859126</v>
      </c>
      <c r="AA83" s="415">
        <v>51906.857824887964</v>
      </c>
      <c r="AB83" s="415">
        <v>53209.190923005262</v>
      </c>
      <c r="AC83" s="416">
        <v>53830.763568678201</v>
      </c>
      <c r="AD83" s="415">
        <v>53781.796555750152</v>
      </c>
      <c r="AE83" s="415">
        <v>53093.37074885425</v>
      </c>
      <c r="AF83" s="415">
        <v>53724.738569838541</v>
      </c>
      <c r="AG83" s="415">
        <v>54380.273420648242</v>
      </c>
      <c r="AH83" s="415">
        <v>56118.437788844902</v>
      </c>
      <c r="AI83" s="415">
        <v>57180.770666630633</v>
      </c>
      <c r="AJ83" s="415">
        <v>58315.803159511634</v>
      </c>
      <c r="AK83" s="415">
        <v>60273.938262304022</v>
      </c>
      <c r="AL83" s="415">
        <v>62226.884339697652</v>
      </c>
      <c r="AM83" s="416">
        <v>63588.393297147188</v>
      </c>
      <c r="AN83" s="415">
        <v>65319.040487377744</v>
      </c>
      <c r="AO83" s="415">
        <v>65383.804942014336</v>
      </c>
      <c r="AP83" s="415">
        <v>65373.287868937725</v>
      </c>
      <c r="AQ83" s="415">
        <v>66469.048411532727</v>
      </c>
      <c r="AR83" s="415">
        <v>67465.061865760639</v>
      </c>
      <c r="AS83" s="415">
        <v>68415.108495818684</v>
      </c>
      <c r="AT83" s="415">
        <v>69449.450246514345</v>
      </c>
      <c r="AU83" s="415">
        <v>68885.61183864277</v>
      </c>
      <c r="AV83" s="415">
        <v>67398.513903359257</v>
      </c>
      <c r="AW83" s="416">
        <v>65707.922389999992</v>
      </c>
      <c r="AX83" s="415">
        <v>65674.530959340947</v>
      </c>
      <c r="AY83" s="415">
        <v>66898.185427464894</v>
      </c>
      <c r="AZ83" s="415">
        <v>67727.444475958167</v>
      </c>
      <c r="BA83" s="415">
        <v>68722.416447276613</v>
      </c>
      <c r="BB83" s="415">
        <v>69534</v>
      </c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>
        <v>35919.092265706648</v>
      </c>
      <c r="C84" s="346">
        <f t="shared" si="4"/>
        <v>37246.253153961799</v>
      </c>
      <c r="D84" s="381">
        <v>38573.414042216951</v>
      </c>
      <c r="E84" s="381">
        <f t="shared" si="5"/>
        <v>40227.011542098786</v>
      </c>
      <c r="F84" s="381">
        <v>41880.609041980628</v>
      </c>
      <c r="G84" s="346">
        <v>42239.246118458883</v>
      </c>
      <c r="H84" s="381">
        <v>43795.19879729391</v>
      </c>
      <c r="I84" s="399">
        <v>44653.094208088616</v>
      </c>
      <c r="J84" s="346">
        <v>43285.287255746473</v>
      </c>
      <c r="K84" s="346">
        <v>43672.456679323441</v>
      </c>
      <c r="L84" s="346">
        <v>45022.627056975107</v>
      </c>
      <c r="M84" s="346">
        <v>46352.752479517032</v>
      </c>
      <c r="N84" s="346">
        <v>45164.058239815247</v>
      </c>
      <c r="O84" s="415">
        <v>43660.713945014904</v>
      </c>
      <c r="P84" s="415">
        <v>45174.781756502074</v>
      </c>
      <c r="Q84" s="415">
        <v>46285.931941359391</v>
      </c>
      <c r="R84" s="415">
        <v>47930.244382878518</v>
      </c>
      <c r="S84" s="416">
        <v>47838.437168685501</v>
      </c>
      <c r="T84" s="415">
        <v>47263.289359200477</v>
      </c>
      <c r="U84" s="415">
        <v>47218.734718011568</v>
      </c>
      <c r="V84" s="415">
        <v>46157.275788705847</v>
      </c>
      <c r="W84" s="415">
        <v>47114.807362415588</v>
      </c>
      <c r="X84" s="415">
        <v>49489.609809854686</v>
      </c>
      <c r="Y84" s="415">
        <v>50613.147154897037</v>
      </c>
      <c r="Z84" s="415">
        <v>51901.45346349055</v>
      </c>
      <c r="AA84" s="415">
        <v>52851.098621165111</v>
      </c>
      <c r="AB84" s="415">
        <v>54144.281326944838</v>
      </c>
      <c r="AC84" s="416">
        <v>54913.982984230461</v>
      </c>
      <c r="AD84" s="415">
        <v>54835.089900758911</v>
      </c>
      <c r="AE84" s="415">
        <v>54110.280067632702</v>
      </c>
      <c r="AF84" s="415">
        <v>54728.451800349809</v>
      </c>
      <c r="AG84" s="415">
        <v>55399.306156687489</v>
      </c>
      <c r="AH84" s="415">
        <v>57144.258694662494</v>
      </c>
      <c r="AI84" s="415">
        <v>58293.731617647063</v>
      </c>
      <c r="AJ84" s="415">
        <v>59513.30940967716</v>
      </c>
      <c r="AK84" s="415">
        <v>61452.85587177056</v>
      </c>
      <c r="AL84" s="415">
        <v>63472.010937720399</v>
      </c>
      <c r="AM84" s="416">
        <v>64867.97392072709</v>
      </c>
      <c r="AN84" s="415">
        <v>66606.919000579612</v>
      </c>
      <c r="AO84" s="415">
        <v>66784.830097204176</v>
      </c>
      <c r="AP84" s="415">
        <v>66673.592900793141</v>
      </c>
      <c r="AQ84" s="415">
        <v>67769.114656458536</v>
      </c>
      <c r="AR84" s="415">
        <v>68835.547814053964</v>
      </c>
      <c r="AS84" s="415">
        <v>69834.553669294095</v>
      </c>
      <c r="AT84" s="415">
        <v>70908.004644012079</v>
      </c>
      <c r="AU84" s="415">
        <v>70317.625491470855</v>
      </c>
      <c r="AV84" s="415">
        <v>68788.892384256673</v>
      </c>
      <c r="AW84" s="416">
        <v>67090.119030000002</v>
      </c>
      <c r="AX84" s="415">
        <v>67050.015236070511</v>
      </c>
      <c r="AY84" s="415">
        <v>68302.498448910381</v>
      </c>
      <c r="AZ84" s="415">
        <v>69212.006239718641</v>
      </c>
      <c r="BA84" s="415">
        <v>70210.67648727847</v>
      </c>
      <c r="BB84" s="415">
        <v>71119</v>
      </c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>
        <v>36579.439728254554</v>
      </c>
      <c r="C85" s="346">
        <f t="shared" si="4"/>
        <v>37952.903406287791</v>
      </c>
      <c r="D85" s="381">
        <v>39326.367084321028</v>
      </c>
      <c r="E85" s="381">
        <f t="shared" si="5"/>
        <v>40968.383757445772</v>
      </c>
      <c r="F85" s="381">
        <v>42610.400430570509</v>
      </c>
      <c r="G85" s="346">
        <v>42982.391604370328</v>
      </c>
      <c r="H85" s="381">
        <v>44534.982560761717</v>
      </c>
      <c r="I85" s="399">
        <v>45404.970443584964</v>
      </c>
      <c r="J85" s="346">
        <v>44014.062565172055</v>
      </c>
      <c r="K85" s="346">
        <v>44441.53732309286</v>
      </c>
      <c r="L85" s="346">
        <v>45782.197386918051</v>
      </c>
      <c r="M85" s="346">
        <v>47162.950409659337</v>
      </c>
      <c r="N85" s="346">
        <v>45925.604914660988</v>
      </c>
      <c r="O85" s="415">
        <v>44450.330308049022</v>
      </c>
      <c r="P85" s="415">
        <v>45940.747110189724</v>
      </c>
      <c r="Q85" s="415">
        <v>47102.05668591737</v>
      </c>
      <c r="R85" s="415">
        <v>48814.868070369856</v>
      </c>
      <c r="S85" s="416">
        <v>48670.142129119828</v>
      </c>
      <c r="T85" s="415">
        <v>48086.154027042918</v>
      </c>
      <c r="U85" s="415">
        <v>48011.08215614182</v>
      </c>
      <c r="V85" s="415">
        <v>47010.31683990841</v>
      </c>
      <c r="W85" s="415">
        <v>48016.658154156641</v>
      </c>
      <c r="X85" s="415">
        <v>50480.219003324746</v>
      </c>
      <c r="Y85" s="415">
        <v>51568.298370359669</v>
      </c>
      <c r="Z85" s="415">
        <v>52914.768475781209</v>
      </c>
      <c r="AA85" s="415">
        <v>53889.575025853148</v>
      </c>
      <c r="AB85" s="415">
        <v>55143.045201969791</v>
      </c>
      <c r="AC85" s="416">
        <v>55965.754094169904</v>
      </c>
      <c r="AD85" s="415">
        <v>55869.904415153476</v>
      </c>
      <c r="AE85" s="415">
        <v>55175.845334678073</v>
      </c>
      <c r="AF85" s="415">
        <v>55823.842774750294</v>
      </c>
      <c r="AG85" s="415">
        <v>56447.630302688536</v>
      </c>
      <c r="AH85" s="415">
        <v>58310.375694952199</v>
      </c>
      <c r="AI85" s="415">
        <v>59459.901857158315</v>
      </c>
      <c r="AJ85" s="415">
        <v>60712.263672237081</v>
      </c>
      <c r="AK85" s="415">
        <v>62697.111083689451</v>
      </c>
      <c r="AL85" s="415">
        <v>64785.843845769174</v>
      </c>
      <c r="AM85" s="416">
        <v>66240.03771774804</v>
      </c>
      <c r="AN85" s="415">
        <v>67983.802730400668</v>
      </c>
      <c r="AO85" s="415">
        <v>68200.325934748093</v>
      </c>
      <c r="AP85" s="415">
        <v>67994.578728383829</v>
      </c>
      <c r="AQ85" s="415">
        <v>69105.855921912414</v>
      </c>
      <c r="AR85" s="415">
        <v>70284.769041243839</v>
      </c>
      <c r="AS85" s="415">
        <v>71365.023570383637</v>
      </c>
      <c r="AT85" s="415">
        <v>72423.370778773256</v>
      </c>
      <c r="AU85" s="415">
        <v>71769.951394693664</v>
      </c>
      <c r="AV85" s="415">
        <v>70190.331950920983</v>
      </c>
      <c r="AW85" s="416">
        <v>68534.645739999993</v>
      </c>
      <c r="AX85" s="415">
        <v>68500.839027174923</v>
      </c>
      <c r="AY85" s="415">
        <v>69777.395845777384</v>
      </c>
      <c r="AZ85" s="415">
        <v>70726.5487076219</v>
      </c>
      <c r="BA85" s="415">
        <v>71842.37102190798</v>
      </c>
      <c r="BB85" s="415">
        <v>72759</v>
      </c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>
        <v>37277.884159795605</v>
      </c>
      <c r="C86" s="346">
        <f t="shared" si="4"/>
        <v>38690.945635603865</v>
      </c>
      <c r="D86" s="381">
        <v>40104.007111412124</v>
      </c>
      <c r="E86" s="381">
        <f t="shared" si="5"/>
        <v>41763.297366255043</v>
      </c>
      <c r="F86" s="381">
        <v>43422.587621097962</v>
      </c>
      <c r="G86" s="346">
        <v>43839.867165037373</v>
      </c>
      <c r="H86" s="381">
        <v>45400.803558005515</v>
      </c>
      <c r="I86" s="399">
        <v>46224.724394785844</v>
      </c>
      <c r="J86" s="346">
        <v>44797.372081425397</v>
      </c>
      <c r="K86" s="346">
        <v>45248.364256127032</v>
      </c>
      <c r="L86" s="346">
        <v>46636.71400810386</v>
      </c>
      <c r="M86" s="346">
        <v>48033.163001293658</v>
      </c>
      <c r="N86" s="346">
        <v>46754.230830296248</v>
      </c>
      <c r="O86" s="415">
        <v>45301.522259026169</v>
      </c>
      <c r="P86" s="415">
        <v>46768.539263726598</v>
      </c>
      <c r="Q86" s="415">
        <v>47947.328742780985</v>
      </c>
      <c r="R86" s="415">
        <v>49702.521291037541</v>
      </c>
      <c r="S86" s="416">
        <v>49510.248149760562</v>
      </c>
      <c r="T86" s="415">
        <v>48968.162092886538</v>
      </c>
      <c r="U86" s="415">
        <v>48850.453181104727</v>
      </c>
      <c r="V86" s="415">
        <v>47898.808947784324</v>
      </c>
      <c r="W86" s="415">
        <v>48973.680994333619</v>
      </c>
      <c r="X86" s="415">
        <v>51509.635567260637</v>
      </c>
      <c r="Y86" s="415">
        <v>52610.281514500726</v>
      </c>
      <c r="Z86" s="415">
        <v>53978.362477231334</v>
      </c>
      <c r="AA86" s="415">
        <v>54920.512581868315</v>
      </c>
      <c r="AB86" s="415">
        <v>56229.132694483269</v>
      </c>
      <c r="AC86" s="416">
        <v>57015.778076019749</v>
      </c>
      <c r="AD86" s="415">
        <v>56970.234783543805</v>
      </c>
      <c r="AE86" s="415">
        <v>56259.25111608798</v>
      </c>
      <c r="AF86" s="415">
        <v>56979.298477905788</v>
      </c>
      <c r="AG86" s="415">
        <v>57539.120737054327</v>
      </c>
      <c r="AH86" s="415">
        <v>59562.480624111915</v>
      </c>
      <c r="AI86" s="415">
        <v>60735.446745242225</v>
      </c>
      <c r="AJ86" s="415">
        <v>62011.13079001032</v>
      </c>
      <c r="AK86" s="415">
        <v>64030.850403314842</v>
      </c>
      <c r="AL86" s="415">
        <v>66147.350519958462</v>
      </c>
      <c r="AM86" s="416">
        <v>67636.947740469579</v>
      </c>
      <c r="AN86" s="415">
        <v>69502.285668479526</v>
      </c>
      <c r="AO86" s="415">
        <v>69527.68216158991</v>
      </c>
      <c r="AP86" s="415">
        <v>69377.606943180348</v>
      </c>
      <c r="AQ86" s="415">
        <v>70653.794719372716</v>
      </c>
      <c r="AR86" s="415">
        <v>71848.402470580288</v>
      </c>
      <c r="AS86" s="415">
        <v>72957.571813795061</v>
      </c>
      <c r="AT86" s="415">
        <v>74025.693654243762</v>
      </c>
      <c r="AU86" s="415">
        <v>73365.591509034813</v>
      </c>
      <c r="AV86" s="415">
        <v>71672.517443683551</v>
      </c>
      <c r="AW86" s="416">
        <v>70024.006359999999</v>
      </c>
      <c r="AX86" s="415">
        <v>70013.010708556016</v>
      </c>
      <c r="AY86" s="415">
        <v>71367.124539971875</v>
      </c>
      <c r="AZ86" s="415">
        <v>72388.927061470677</v>
      </c>
      <c r="BA86" s="415">
        <v>73544.25690497231</v>
      </c>
      <c r="BB86" s="415">
        <v>74475</v>
      </c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>
        <v>38001.726570665422</v>
      </c>
      <c r="C87" s="346">
        <f t="shared" si="4"/>
        <v>39447.858600831074</v>
      </c>
      <c r="D87" s="381">
        <v>40893.990630996726</v>
      </c>
      <c r="E87" s="381">
        <f t="shared" si="5"/>
        <v>42584.98167179546</v>
      </c>
      <c r="F87" s="381">
        <v>44275.972712594194</v>
      </c>
      <c r="G87" s="346">
        <v>44691.626221966646</v>
      </c>
      <c r="H87" s="381">
        <v>46222.785517414181</v>
      </c>
      <c r="I87" s="399">
        <v>47128.020149930759</v>
      </c>
      <c r="J87" s="346">
        <v>45625.300494174189</v>
      </c>
      <c r="K87" s="346">
        <v>46130.683767690716</v>
      </c>
      <c r="L87" s="346">
        <v>47540.964400893077</v>
      </c>
      <c r="M87" s="346">
        <v>48856.221216041398</v>
      </c>
      <c r="N87" s="346">
        <v>47642.04431133403</v>
      </c>
      <c r="O87" s="415">
        <v>46181.690957270621</v>
      </c>
      <c r="P87" s="415">
        <v>47654.723394898858</v>
      </c>
      <c r="Q87" s="415">
        <v>48799.077980156966</v>
      </c>
      <c r="R87" s="415">
        <v>50684.090040171766</v>
      </c>
      <c r="S87" s="416">
        <v>50389.559118031197</v>
      </c>
      <c r="T87" s="415">
        <v>49860.455967078189</v>
      </c>
      <c r="U87" s="415">
        <v>49767.413124341525</v>
      </c>
      <c r="V87" s="415">
        <v>48878.144388385706</v>
      </c>
      <c r="W87" s="415">
        <v>50004.973899712801</v>
      </c>
      <c r="X87" s="415">
        <v>52561.519556203071</v>
      </c>
      <c r="Y87" s="415">
        <v>53739.0965873202</v>
      </c>
      <c r="Z87" s="415">
        <v>55128.977806072828</v>
      </c>
      <c r="AA87" s="415">
        <v>55985.374956911408</v>
      </c>
      <c r="AB87" s="415">
        <v>57275.1968623145</v>
      </c>
      <c r="AC87" s="416">
        <v>58179.365383693621</v>
      </c>
      <c r="AD87" s="415">
        <v>58142.800580698691</v>
      </c>
      <c r="AE87" s="415">
        <v>57388.069115880338</v>
      </c>
      <c r="AF87" s="415">
        <v>58136.334831817985</v>
      </c>
      <c r="AG87" s="415">
        <v>58772.443261761437</v>
      </c>
      <c r="AH87" s="415">
        <v>60737.648985335305</v>
      </c>
      <c r="AI87" s="415">
        <v>62052.376635488763</v>
      </c>
      <c r="AJ87" s="415">
        <v>63404.11871341931</v>
      </c>
      <c r="AK87" s="415">
        <v>65503.787223817009</v>
      </c>
      <c r="AL87" s="415">
        <v>67566.34614743483</v>
      </c>
      <c r="AM87" s="416">
        <v>69163.610275183033</v>
      </c>
      <c r="AN87" s="415">
        <v>70997.843020459492</v>
      </c>
      <c r="AO87" s="415">
        <v>70985.2745296184</v>
      </c>
      <c r="AP87" s="415">
        <v>70817.507346248865</v>
      </c>
      <c r="AQ87" s="415">
        <v>72192.880925671067</v>
      </c>
      <c r="AR87" s="415">
        <v>73441.561629502961</v>
      </c>
      <c r="AS87" s="415">
        <v>74565.639642786962</v>
      </c>
      <c r="AT87" s="415">
        <v>75694.103652653343</v>
      </c>
      <c r="AU87" s="415">
        <v>75048.122916731169</v>
      </c>
      <c r="AV87" s="415">
        <v>73287.435965648736</v>
      </c>
      <c r="AW87" s="416">
        <v>71610.689369999993</v>
      </c>
      <c r="AX87" s="415">
        <v>71571.462377338801</v>
      </c>
      <c r="AY87" s="415">
        <v>73068.524037072013</v>
      </c>
      <c r="AZ87" s="415">
        <v>74119.537362678908</v>
      </c>
      <c r="BA87" s="415">
        <v>75303.10967951997</v>
      </c>
      <c r="BB87" s="415">
        <v>76244</v>
      </c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>
        <v>38776.364940192776</v>
      </c>
      <c r="C88" s="347">
        <f t="shared" si="4"/>
        <v>40239.427164757188</v>
      </c>
      <c r="D88" s="382">
        <v>41702.489389321592</v>
      </c>
      <c r="E88" s="382">
        <f t="shared" si="5"/>
        <v>43468.892326523011</v>
      </c>
      <c r="F88" s="382">
        <v>45235.295263724438</v>
      </c>
      <c r="G88" s="347">
        <v>45543.385278895912</v>
      </c>
      <c r="H88" s="382">
        <v>47017.368078175896</v>
      </c>
      <c r="I88" s="402">
        <v>48057.422718808193</v>
      </c>
      <c r="J88" s="347">
        <v>46482.974837919937</v>
      </c>
      <c r="K88" s="347">
        <v>47017.721565412496</v>
      </c>
      <c r="L88" s="347">
        <v>48494.948565285697</v>
      </c>
      <c r="M88" s="347">
        <v>49769.301423027166</v>
      </c>
      <c r="N88" s="347">
        <v>48592.991195467832</v>
      </c>
      <c r="O88" s="418">
        <v>47105.324776416033</v>
      </c>
      <c r="P88" s="418">
        <v>48588.99503706496</v>
      </c>
      <c r="Q88" s="418">
        <v>49773.893647267876</v>
      </c>
      <c r="R88" s="418">
        <v>51683.835988364037</v>
      </c>
      <c r="S88" s="419">
        <v>51338.878921355223</v>
      </c>
      <c r="T88" s="418">
        <v>50796.464526748976</v>
      </c>
      <c r="U88" s="418">
        <v>50646.75419811219</v>
      </c>
      <c r="V88" s="418">
        <v>49930.597633375881</v>
      </c>
      <c r="W88" s="418">
        <v>51055.364821858268</v>
      </c>
      <c r="X88" s="418">
        <v>53750.25058836714</v>
      </c>
      <c r="Y88" s="418">
        <v>54933.035606648496</v>
      </c>
      <c r="Z88" s="418">
        <v>56322.136894972326</v>
      </c>
      <c r="AA88" s="418">
        <v>57157.665925542911</v>
      </c>
      <c r="AB88" s="418">
        <v>58464.981150595595</v>
      </c>
      <c r="AC88" s="419">
        <v>59376.148125069907</v>
      </c>
      <c r="AD88" s="418">
        <v>59404.400743540122</v>
      </c>
      <c r="AE88" s="418">
        <v>58578.517983477446</v>
      </c>
      <c r="AF88" s="418">
        <v>59348.69396221506</v>
      </c>
      <c r="AG88" s="418">
        <v>60030.43223696269</v>
      </c>
      <c r="AH88" s="418">
        <v>62060.65624180888</v>
      </c>
      <c r="AI88" s="418">
        <v>63475.725102724922</v>
      </c>
      <c r="AJ88" s="418">
        <v>64807.242723589072</v>
      </c>
      <c r="AK88" s="418">
        <v>66962.520217699086</v>
      </c>
      <c r="AL88" s="418">
        <v>69104.526190262492</v>
      </c>
      <c r="AM88" s="419">
        <v>70699.93523100228</v>
      </c>
      <c r="AN88" s="418">
        <v>72661.970858460656</v>
      </c>
      <c r="AO88" s="418">
        <v>72591.520270920548</v>
      </c>
      <c r="AP88" s="418">
        <v>72421.561565466138</v>
      </c>
      <c r="AQ88" s="418">
        <v>73828.080978870552</v>
      </c>
      <c r="AR88" s="418">
        <v>75112.225828589435</v>
      </c>
      <c r="AS88" s="418">
        <v>76361.136313019932</v>
      </c>
      <c r="AT88" s="418">
        <v>77426.281927583099</v>
      </c>
      <c r="AU88" s="418">
        <v>76820.930992848516</v>
      </c>
      <c r="AV88" s="418">
        <v>74970.933219368599</v>
      </c>
      <c r="AW88" s="419">
        <v>73230.177679999993</v>
      </c>
      <c r="AX88" s="418">
        <v>73249.38099034458</v>
      </c>
      <c r="AY88" s="418">
        <v>74762.549047187815</v>
      </c>
      <c r="AZ88" s="418">
        <v>75836.708037892109</v>
      </c>
      <c r="BA88" s="418">
        <v>77101.635824922079</v>
      </c>
      <c r="BB88" s="418">
        <v>78133</v>
      </c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>
        <v>39551.003309720123</v>
      </c>
      <c r="C89" s="348">
        <f t="shared" si="4"/>
        <v>41040.253348053418</v>
      </c>
      <c r="D89" s="384">
        <v>42529.503386386721</v>
      </c>
      <c r="E89" s="384">
        <f t="shared" si="5"/>
        <v>44367.946015044814</v>
      </c>
      <c r="F89" s="384">
        <v>46206.388643702914</v>
      </c>
      <c r="G89" s="348">
        <v>46412.293847038527</v>
      </c>
      <c r="H89" s="384">
        <v>47927.028113254826</v>
      </c>
      <c r="I89" s="403">
        <v>49012.932101418133</v>
      </c>
      <c r="J89" s="348">
        <v>47365.43745749649</v>
      </c>
      <c r="K89" s="348">
        <v>47885.886218501902</v>
      </c>
      <c r="L89" s="348">
        <v>49498.666501281732</v>
      </c>
      <c r="M89" s="348">
        <v>50750.969814575248</v>
      </c>
      <c r="N89" s="348">
        <v>49622.854833471654</v>
      </c>
      <c r="O89" s="421">
        <v>48065.179529645575</v>
      </c>
      <c r="P89" s="421">
        <v>49585.093479080286</v>
      </c>
      <c r="Q89" s="421">
        <v>50794.04957796535</v>
      </c>
      <c r="R89" s="421">
        <v>52719.936334672391</v>
      </c>
      <c r="S89" s="422">
        <v>52361.007913134781</v>
      </c>
      <c r="T89" s="421">
        <v>51737.615990593775</v>
      </c>
      <c r="U89" s="421">
        <v>51664.814853039192</v>
      </c>
      <c r="V89" s="421">
        <v>50894.423236682669</v>
      </c>
      <c r="W89" s="421">
        <v>52109.999747729569</v>
      </c>
      <c r="X89" s="421">
        <v>54928.769154619149</v>
      </c>
      <c r="Y89" s="421">
        <v>56180.257854938543</v>
      </c>
      <c r="Z89" s="421">
        <v>57540.435478451553</v>
      </c>
      <c r="AA89" s="421">
        <v>58386.498259220956</v>
      </c>
      <c r="AB89" s="421">
        <v>59692.969521527921</v>
      </c>
      <c r="AC89" s="422">
        <v>60672.517167553407</v>
      </c>
      <c r="AD89" s="421">
        <v>60677.760162226943</v>
      </c>
      <c r="AE89" s="421">
        <v>59793.294825208017</v>
      </c>
      <c r="AF89" s="421">
        <v>60679.601899365436</v>
      </c>
      <c r="AG89" s="421">
        <v>61282.254599540407</v>
      </c>
      <c r="AH89" s="421">
        <v>63401.766220149824</v>
      </c>
      <c r="AI89" s="421">
        <v>64879.85910467129</v>
      </c>
      <c r="AJ89" s="421">
        <v>66320.415675732933</v>
      </c>
      <c r="AK89" s="421">
        <v>68478.068518061496</v>
      </c>
      <c r="AL89" s="421">
        <v>70704.401695154331</v>
      </c>
      <c r="AM89" s="422">
        <v>72302.516788689725</v>
      </c>
      <c r="AN89" s="421">
        <v>74351.721410337035</v>
      </c>
      <c r="AO89" s="421">
        <v>74324.055603676432</v>
      </c>
      <c r="AP89" s="421">
        <v>74110.924067091415</v>
      </c>
      <c r="AQ89" s="421">
        <v>75599.863867140069</v>
      </c>
      <c r="AR89" s="421">
        <v>76900.99294602075</v>
      </c>
      <c r="AS89" s="421">
        <v>78254.525753837414</v>
      </c>
      <c r="AT89" s="421">
        <v>79283.677909134276</v>
      </c>
      <c r="AU89" s="421">
        <v>78693.043404228971</v>
      </c>
      <c r="AV89" s="421">
        <v>76771.677982217458</v>
      </c>
      <c r="AW89" s="422">
        <v>75002.757389999999</v>
      </c>
      <c r="AX89" s="421">
        <v>74920.841930689654</v>
      </c>
      <c r="AY89" s="421">
        <v>76562.977369506159</v>
      </c>
      <c r="AZ89" s="421">
        <v>77699.646964282336</v>
      </c>
      <c r="BA89" s="421">
        <v>79002.905828178045</v>
      </c>
      <c r="BB89" s="421">
        <v>80100</v>
      </c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>
        <v>40338.340668911849</v>
      </c>
      <c r="C90" s="346">
        <f t="shared" si="4"/>
        <v>41893.717123032511</v>
      </c>
      <c r="D90" s="381">
        <v>43449.093577153173</v>
      </c>
      <c r="E90" s="381">
        <f t="shared" si="5"/>
        <v>45313.287800417282</v>
      </c>
      <c r="F90" s="381">
        <v>47177.482023681383</v>
      </c>
      <c r="G90" s="346">
        <v>47424.115008625646</v>
      </c>
      <c r="H90" s="381">
        <v>48875.04730643949</v>
      </c>
      <c r="I90" s="399">
        <v>50036.319199732607</v>
      </c>
      <c r="J90" s="346">
        <v>48307.391939066962</v>
      </c>
      <c r="K90" s="346">
        <v>48838.980022437005</v>
      </c>
      <c r="L90" s="346">
        <v>50565.681964773008</v>
      </c>
      <c r="M90" s="346">
        <v>51809.799913755931</v>
      </c>
      <c r="N90" s="346">
        <v>50625.09760762097</v>
      </c>
      <c r="O90" s="415">
        <v>49108.342431268633</v>
      </c>
      <c r="P90" s="415">
        <v>50612.10532102023</v>
      </c>
      <c r="Q90" s="415">
        <v>51846.591411224639</v>
      </c>
      <c r="R90" s="415">
        <v>53865.099875328997</v>
      </c>
      <c r="S90" s="416">
        <v>53455.946093369872</v>
      </c>
      <c r="T90" s="415">
        <v>52804.768606701946</v>
      </c>
      <c r="U90" s="415">
        <v>52793.380937022943</v>
      </c>
      <c r="V90" s="415">
        <v>51942.445099588673</v>
      </c>
      <c r="W90" s="415">
        <v>53241.026740665999</v>
      </c>
      <c r="X90" s="415">
        <v>56229.837311815907</v>
      </c>
      <c r="Y90" s="415">
        <v>57427.480103228598</v>
      </c>
      <c r="Z90" s="415">
        <v>58787.741171061243</v>
      </c>
      <c r="AA90" s="415">
        <v>59692.603791795926</v>
      </c>
      <c r="AB90" s="415">
        <v>60942.78879683237</v>
      </c>
      <c r="AC90" s="416">
        <v>62030.035693172926</v>
      </c>
      <c r="AD90" s="415">
        <v>62078.791501520886</v>
      </c>
      <c r="AE90" s="415">
        <v>61108.627293356862</v>
      </c>
      <c r="AF90" s="415">
        <v>62084.800422081207</v>
      </c>
      <c r="AG90" s="415">
        <v>62692.867237174163</v>
      </c>
      <c r="AH90" s="415">
        <v>64960.108860899199</v>
      </c>
      <c r="AI90" s="415">
        <v>66422.928471020772</v>
      </c>
      <c r="AJ90" s="415">
        <v>67892.957136047029</v>
      </c>
      <c r="AK90" s="415">
        <v>70226.559574993182</v>
      </c>
      <c r="AL90" s="415">
        <v>72283.244656160648</v>
      </c>
      <c r="AM90" s="416">
        <v>74048.654317091641</v>
      </c>
      <c r="AN90" s="415">
        <v>76102.157337181037</v>
      </c>
      <c r="AO90" s="415">
        <v>76094.740917183968</v>
      </c>
      <c r="AP90" s="415">
        <v>75867.499154856327</v>
      </c>
      <c r="AQ90" s="415">
        <v>77450.05541998682</v>
      </c>
      <c r="AR90" s="415">
        <v>78759.883671219315</v>
      </c>
      <c r="AS90" s="415">
        <v>80242.226522413155</v>
      </c>
      <c r="AT90" s="415">
        <v>81320.784488151403</v>
      </c>
      <c r="AU90" s="415">
        <v>80621.578733372546</v>
      </c>
      <c r="AV90" s="415">
        <v>78617.773196710521</v>
      </c>
      <c r="AW90" s="416">
        <v>76825.638559999992</v>
      </c>
      <c r="AX90" s="415">
        <v>76755.897245105851</v>
      </c>
      <c r="AY90" s="415">
        <v>78536.17938688607</v>
      </c>
      <c r="AZ90" s="415">
        <v>79683.542524627977</v>
      </c>
      <c r="BA90" s="415">
        <v>81022.178678078039</v>
      </c>
      <c r="BB90" s="415">
        <v>82181</v>
      </c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>
        <v>41195.522471257689</v>
      </c>
      <c r="C91" s="346">
        <f t="shared" si="4"/>
        <v>42825.305343315937</v>
      </c>
      <c r="D91" s="381">
        <v>44455.088215374191</v>
      </c>
      <c r="E91" s="381">
        <f t="shared" si="5"/>
        <v>46345.972417697863</v>
      </c>
      <c r="F91" s="381">
        <v>48236.856620021535</v>
      </c>
      <c r="G91" s="346">
        <v>48538.833237492807</v>
      </c>
      <c r="H91" s="381">
        <v>49839.506138812329</v>
      </c>
      <c r="I91" s="399">
        <v>51127.584013751606</v>
      </c>
      <c r="J91" s="346">
        <v>49338.584213628325</v>
      </c>
      <c r="K91" s="346">
        <v>49924.18583879876</v>
      </c>
      <c r="L91" s="346">
        <v>51569.399900769036</v>
      </c>
      <c r="M91" s="346">
        <v>52954.365243639499</v>
      </c>
      <c r="N91" s="346">
        <v>51706.257135640313</v>
      </c>
      <c r="O91" s="415">
        <v>50184.104173567408</v>
      </c>
      <c r="P91" s="415">
        <v>51676.900207312479</v>
      </c>
      <c r="Q91" s="415">
        <v>52918.564786021023</v>
      </c>
      <c r="R91" s="415">
        <v>55058.735946807035</v>
      </c>
      <c r="S91" s="416">
        <v>54626.493815462629</v>
      </c>
      <c r="T91" s="415">
        <v>53964.493497942392</v>
      </c>
      <c r="U91" s="415">
        <v>53961.917069814444</v>
      </c>
      <c r="V91" s="415">
        <v>53076.878913135974</v>
      </c>
      <c r="W91" s="415">
        <v>54425.103780175428</v>
      </c>
      <c r="X91" s="415">
        <v>57639.157607680529</v>
      </c>
      <c r="Y91" s="415">
        <v>58844.419303026472</v>
      </c>
      <c r="Z91" s="415">
        <v>60182.016216598582</v>
      </c>
      <c r="AA91" s="415">
        <v>61126.869751809718</v>
      </c>
      <c r="AB91" s="415">
        <v>62334.508950555668</v>
      </c>
      <c r="AC91" s="416">
        <v>63539.554362587682</v>
      </c>
      <c r="AD91" s="415">
        <v>63513.420714658809</v>
      </c>
      <c r="AE91" s="415">
        <v>62519.649793097313</v>
      </c>
      <c r="AF91" s="415">
        <v>63488.418294040275</v>
      </c>
      <c r="AG91" s="415">
        <v>64117.354753210871</v>
      </c>
      <c r="AH91" s="415">
        <v>66557.674065694548</v>
      </c>
      <c r="AI91" s="415">
        <v>68171.44481239187</v>
      </c>
      <c r="AJ91" s="415">
        <v>69610.299835800732</v>
      </c>
      <c r="AK91" s="415">
        <v>72057.432826321325</v>
      </c>
      <c r="AL91" s="415">
        <v>74136.912857271091</v>
      </c>
      <c r="AM91" s="416">
        <v>75884.514327190103</v>
      </c>
      <c r="AN91" s="415">
        <v>77982.055397289325</v>
      </c>
      <c r="AO91" s="415">
        <v>77925.939993263077</v>
      </c>
      <c r="AP91" s="415">
        <v>77829.589650240552</v>
      </c>
      <c r="AQ91" s="415">
        <v>79516.503128361117</v>
      </c>
      <c r="AR91" s="415">
        <v>80752.870418288599</v>
      </c>
      <c r="AS91" s="415">
        <v>82293.199447586187</v>
      </c>
      <c r="AT91" s="415">
        <v>83459.920309600799</v>
      </c>
      <c r="AU91" s="415">
        <v>82763.392691660731</v>
      </c>
      <c r="AV91" s="415">
        <v>80655.225194970713</v>
      </c>
      <c r="AW91" s="416">
        <v>78764.431790000002</v>
      </c>
      <c r="AX91" s="415">
        <v>78756.699491146734</v>
      </c>
      <c r="AY91" s="415">
        <v>80559.949315015707</v>
      </c>
      <c r="AZ91" s="415">
        <v>81720.162771569565</v>
      </c>
      <c r="BA91" s="415">
        <v>83122.832801525641</v>
      </c>
      <c r="BB91" s="415">
        <v>84414</v>
      </c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>
        <v>42103.50023226106</v>
      </c>
      <c r="C92" s="346">
        <f t="shared" si="4"/>
        <v>43797.720908545023</v>
      </c>
      <c r="D92" s="381">
        <v>45491.941584828986</v>
      </c>
      <c r="E92" s="381">
        <f t="shared" si="5"/>
        <v>47429.398887140007</v>
      </c>
      <c r="F92" s="381">
        <v>49366.856189451028</v>
      </c>
      <c r="G92" s="346">
        <v>49584.953421506609</v>
      </c>
      <c r="H92" s="381">
        <v>50902.602806314208</v>
      </c>
      <c r="I92" s="399">
        <v>52297.169268968151</v>
      </c>
      <c r="J92" s="346">
        <v>50483.802557011382</v>
      </c>
      <c r="K92" s="346">
        <v>51037.701372109084</v>
      </c>
      <c r="L92" s="346">
        <v>52708.755395683453</v>
      </c>
      <c r="M92" s="346">
        <v>54146.084950409662</v>
      </c>
      <c r="N92" s="346">
        <v>53020.221087576225</v>
      </c>
      <c r="O92" s="415">
        <v>51299.708943358724</v>
      </c>
      <c r="P92" s="415">
        <v>52913.436204297024</v>
      </c>
      <c r="Q92" s="415">
        <v>54123.32036132089</v>
      </c>
      <c r="R92" s="415">
        <v>56373.553345338689</v>
      </c>
      <c r="S92" s="416">
        <v>55872.651079413052</v>
      </c>
      <c r="T92" s="415">
        <v>55191.076143445032</v>
      </c>
      <c r="U92" s="415">
        <v>55217.44683824636</v>
      </c>
      <c r="V92" s="415">
        <v>54333.175733997923</v>
      </c>
      <c r="W92" s="415">
        <v>55810.770996662272</v>
      </c>
      <c r="X92" s="415">
        <v>59093.412753558223</v>
      </c>
      <c r="Y92" s="415">
        <v>60302.801014239049</v>
      </c>
      <c r="Z92" s="415">
        <v>61787.076255150583</v>
      </c>
      <c r="AA92" s="415">
        <v>62610.138228197167</v>
      </c>
      <c r="AB92" s="415">
        <v>63897.237855193991</v>
      </c>
      <c r="AC92" s="416">
        <v>65103.234002780046</v>
      </c>
      <c r="AD92" s="415">
        <v>65037.084293483276</v>
      </c>
      <c r="AE92" s="415">
        <v>64100.968111771945</v>
      </c>
      <c r="AF92" s="415">
        <v>65059.585146210666</v>
      </c>
      <c r="AG92" s="415">
        <v>65711.424116394817</v>
      </c>
      <c r="AH92" s="415">
        <v>68292.518244650768</v>
      </c>
      <c r="AI92" s="415">
        <v>69956.91204855105</v>
      </c>
      <c r="AJ92" s="415">
        <v>71528.916258375481</v>
      </c>
      <c r="AK92" s="415">
        <v>73905.350669593565</v>
      </c>
      <c r="AL92" s="415">
        <v>76133.602356803065</v>
      </c>
      <c r="AM92" s="416">
        <v>77913.622759404199</v>
      </c>
      <c r="AN92" s="415">
        <v>79981.97564344469</v>
      </c>
      <c r="AO92" s="415">
        <v>80091.280280063525</v>
      </c>
      <c r="AP92" s="415">
        <v>79870.525679365499</v>
      </c>
      <c r="AQ92" s="415">
        <v>81571.568933812901</v>
      </c>
      <c r="AR92" s="415">
        <v>82958.688466125153</v>
      </c>
      <c r="AS92" s="415">
        <v>84445.646586169998</v>
      </c>
      <c r="AT92" s="415">
        <v>85756.737687536443</v>
      </c>
      <c r="AU92" s="415">
        <v>84961.629567712036</v>
      </c>
      <c r="AV92" s="415">
        <v>82777.847553635904</v>
      </c>
      <c r="AW92" s="416">
        <v>80806.01496</v>
      </c>
      <c r="AX92" s="415">
        <v>80879.121238964173</v>
      </c>
      <c r="AY92" s="415">
        <v>82768.081417753725</v>
      </c>
      <c r="AZ92" s="415">
        <v>84027.64317318055</v>
      </c>
      <c r="BA92" s="415">
        <v>85375.059546955657</v>
      </c>
      <c r="BB92" s="415">
        <v>86753</v>
      </c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>
        <v>43074.97294158634</v>
      </c>
      <c r="C93" s="346">
        <f t="shared" si="4"/>
        <v>44832.742679168834</v>
      </c>
      <c r="D93" s="381">
        <v>46590.51241675132</v>
      </c>
      <c r="E93" s="381">
        <f t="shared" si="5"/>
        <v>48567.225745512369</v>
      </c>
      <c r="F93" s="381">
        <v>50543.939074273418</v>
      </c>
      <c r="G93" s="346">
        <v>50819.718228867161</v>
      </c>
      <c r="H93" s="381">
        <v>52130.095865697818</v>
      </c>
      <c r="I93" s="399">
        <v>53508.52542615671</v>
      </c>
      <c r="J93" s="346">
        <v>51624.063245228273</v>
      </c>
      <c r="K93" s="346">
        <v>52236.146056265105</v>
      </c>
      <c r="L93" s="346">
        <v>53983.748449516243</v>
      </c>
      <c r="M93" s="346">
        <v>55384.959034066407</v>
      </c>
      <c r="N93" s="346">
        <v>54298.67250027063</v>
      </c>
      <c r="O93" s="415">
        <v>52516.732328585626</v>
      </c>
      <c r="P93" s="415">
        <v>54263.321334338485</v>
      </c>
      <c r="Q93" s="415">
        <v>55392.847741744408</v>
      </c>
      <c r="R93" s="415">
        <v>57809.55207092395</v>
      </c>
      <c r="S93" s="416">
        <v>57247.624599861716</v>
      </c>
      <c r="T93" s="415">
        <v>56512.802516166965</v>
      </c>
      <c r="U93" s="415">
        <v>56583.482035735018</v>
      </c>
      <c r="V93" s="415">
        <v>55733.492472595375</v>
      </c>
      <c r="W93" s="415">
        <v>57319.514321198483</v>
      </c>
      <c r="X93" s="415">
        <v>60678.387463110317</v>
      </c>
      <c r="Y93" s="415">
        <v>61968.395282525125</v>
      </c>
      <c r="Z93" s="415">
        <v>63454.018126514231</v>
      </c>
      <c r="AA93" s="415">
        <v>64202.720010341262</v>
      </c>
      <c r="AB93" s="415">
        <v>65578.217491848016</v>
      </c>
      <c r="AC93" s="416">
        <v>66817.166658678048</v>
      </c>
      <c r="AD93" s="415">
        <v>66753.935646910628</v>
      </c>
      <c r="AE93" s="415">
        <v>65773.110867211479</v>
      </c>
      <c r="AF93" s="415">
        <v>66739.816900594102</v>
      </c>
      <c r="AG93" s="415">
        <v>67484.325245661283</v>
      </c>
      <c r="AH93" s="415">
        <v>70125.418833721909</v>
      </c>
      <c r="AI93" s="415">
        <v>71862.100183823539</v>
      </c>
      <c r="AJ93" s="415">
        <v>73537.30944940279</v>
      </c>
      <c r="AK93" s="415">
        <v>75828.548793952228</v>
      </c>
      <c r="AL93" s="415">
        <v>78309.769564158138</v>
      </c>
      <c r="AM93" s="416">
        <v>80047.637477909622</v>
      </c>
      <c r="AN93" s="415">
        <v>82126.192225634179</v>
      </c>
      <c r="AO93" s="415">
        <v>82443.423920889269</v>
      </c>
      <c r="AP93" s="415">
        <v>82101.466519308291</v>
      </c>
      <c r="AQ93" s="415">
        <v>83818.862433066955</v>
      </c>
      <c r="AR93" s="415">
        <v>85292.451342168628</v>
      </c>
      <c r="AS93" s="415">
        <v>86748.514323456839</v>
      </c>
      <c r="AT93" s="415">
        <v>88257.613550336639</v>
      </c>
      <c r="AU93" s="415">
        <v>87397.971156723739</v>
      </c>
      <c r="AV93" s="415">
        <v>85120.585519062108</v>
      </c>
      <c r="AW93" s="416">
        <v>83035.681849999994</v>
      </c>
      <c r="AX93" s="415">
        <v>83227.56152990619</v>
      </c>
      <c r="AY93" s="415">
        <v>85230.106572380973</v>
      </c>
      <c r="AZ93" s="415">
        <v>86511.906347495591</v>
      </c>
      <c r="BA93" s="415">
        <v>87885.671835899338</v>
      </c>
      <c r="BB93" s="415">
        <v>89335</v>
      </c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>
        <v>44122.639588897917</v>
      </c>
      <c r="C94" s="346">
        <f t="shared" si="4"/>
        <v>45952.149515636454</v>
      </c>
      <c r="D94" s="381">
        <v>47781.659442374985</v>
      </c>
      <c r="E94" s="381">
        <f t="shared" si="5"/>
        <v>49771.939651219785</v>
      </c>
      <c r="F94" s="381">
        <v>51762.219860064593</v>
      </c>
      <c r="G94" s="346">
        <v>52043.05002875215</v>
      </c>
      <c r="H94" s="381">
        <v>53368.548684540219</v>
      </c>
      <c r="I94" s="399">
        <v>54730.324308838273</v>
      </c>
      <c r="J94" s="346">
        <v>52908.095933263816</v>
      </c>
      <c r="K94" s="346">
        <v>53429.872454263037</v>
      </c>
      <c r="L94" s="346">
        <v>55439.591581906883</v>
      </c>
      <c r="M94" s="346">
        <v>56795.303579128937</v>
      </c>
      <c r="N94" s="346">
        <v>55640.257316061055</v>
      </c>
      <c r="O94" s="415">
        <v>53929.348757866843</v>
      </c>
      <c r="P94" s="415">
        <v>55602.901997738409</v>
      </c>
      <c r="Q94" s="415">
        <v>56798.395912927583</v>
      </c>
      <c r="R94" s="415">
        <v>59342.495858152099</v>
      </c>
      <c r="S94" s="416">
        <v>58731.811902993679</v>
      </c>
      <c r="T94" s="415">
        <v>58004.244726631397</v>
      </c>
      <c r="U94" s="415">
        <v>58015.350254789395</v>
      </c>
      <c r="V94" s="415">
        <v>57244.59376329706</v>
      </c>
      <c r="W94" s="415">
        <v>59000.139796631222</v>
      </c>
      <c r="X94" s="415">
        <v>62510.503847734319</v>
      </c>
      <c r="Y94" s="415">
        <v>63785.945425998441</v>
      </c>
      <c r="Z94" s="415">
        <v>65225.385590747523</v>
      </c>
      <c r="AA94" s="415">
        <v>65974.349448466048</v>
      </c>
      <c r="AB94" s="415">
        <v>67393.821038796843</v>
      </c>
      <c r="AC94" s="416">
        <v>68676.110946012879</v>
      </c>
      <c r="AD94" s="415">
        <v>68598.458920945108</v>
      </c>
      <c r="AE94" s="415">
        <v>67631.768091007514</v>
      </c>
      <c r="AF94" s="415">
        <v>68525.952255677141</v>
      </c>
      <c r="AG94" s="415">
        <v>69352.808870592547</v>
      </c>
      <c r="AH94" s="415">
        <v>72036.764550884982</v>
      </c>
      <c r="AI94" s="415">
        <v>73903.267611916104</v>
      </c>
      <c r="AJ94" s="415">
        <v>75689.055867475297</v>
      </c>
      <c r="AK94" s="415">
        <v>78027.301154740417</v>
      </c>
      <c r="AL94" s="415">
        <v>80671.023157705786</v>
      </c>
      <c r="AM94" s="416">
        <v>82450.81964150467</v>
      </c>
      <c r="AN94" s="415">
        <v>84638.566749293954</v>
      </c>
      <c r="AO94" s="415">
        <v>85007.365730715552</v>
      </c>
      <c r="AP94" s="415">
        <v>84625.816148745289</v>
      </c>
      <c r="AQ94" s="415">
        <v>86247.001723200767</v>
      </c>
      <c r="AR94" s="415">
        <v>87859.959577436268</v>
      </c>
      <c r="AS94" s="415">
        <v>89392.812943514044</v>
      </c>
      <c r="AT94" s="415">
        <v>90988.055208609439</v>
      </c>
      <c r="AU94" s="415">
        <v>90157.051835340491</v>
      </c>
      <c r="AV94" s="415">
        <v>87635.876422451722</v>
      </c>
      <c r="AW94" s="416">
        <v>85586.840679999994</v>
      </c>
      <c r="AX94" s="415">
        <v>85783.723624767459</v>
      </c>
      <c r="AY94" s="415">
        <v>87845.94245553865</v>
      </c>
      <c r="AZ94" s="415">
        <v>89250.488598332289</v>
      </c>
      <c r="BA94" s="415">
        <v>90568.202065212332</v>
      </c>
      <c r="BB94" s="415">
        <v>92094</v>
      </c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>
        <v>45316.344617349896</v>
      </c>
      <c r="C95" s="346">
        <f t="shared" si="4"/>
        <v>47181.606020154795</v>
      </c>
      <c r="D95" s="381">
        <v>49046.867422959702</v>
      </c>
      <c r="E95" s="381">
        <f t="shared" si="5"/>
        <v>51099.022543557352</v>
      </c>
      <c r="F95" s="381">
        <v>53151.17766415501</v>
      </c>
      <c r="G95" s="346">
        <v>53312.113858539386</v>
      </c>
      <c r="H95" s="381">
        <v>54711.119218241045</v>
      </c>
      <c r="I95" s="399">
        <v>55957.344554266339</v>
      </c>
      <c r="J95" s="346">
        <v>54360.688896948814</v>
      </c>
      <c r="K95" s="346">
        <v>54802.893726268558</v>
      </c>
      <c r="L95" s="346">
        <v>56967.774745720664</v>
      </c>
      <c r="M95" s="346">
        <v>58415.69943941354</v>
      </c>
      <c r="N95" s="346">
        <v>57052.867210334502</v>
      </c>
      <c r="O95" s="415">
        <v>55389.052401457433</v>
      </c>
      <c r="P95" s="415">
        <v>57100.484482975247</v>
      </c>
      <c r="Q95" s="415">
        <v>58391.782318969344</v>
      </c>
      <c r="R95" s="415">
        <v>60996.620972433855</v>
      </c>
      <c r="S95" s="416">
        <v>60423.22535788369</v>
      </c>
      <c r="T95" s="415">
        <v>59608.830828924169</v>
      </c>
      <c r="U95" s="415">
        <v>59731.711174181342</v>
      </c>
      <c r="V95" s="415">
        <v>58813.303021092936</v>
      </c>
      <c r="W95" s="415">
        <v>60791.109368935809</v>
      </c>
      <c r="X95" s="415">
        <v>64407.980014195527</v>
      </c>
      <c r="Y95" s="415">
        <v>65712.035480319784</v>
      </c>
      <c r="Z95" s="415">
        <v>67362.242630024586</v>
      </c>
      <c r="AA95" s="415">
        <v>67972.144346776971</v>
      </c>
      <c r="AB95" s="415">
        <v>69562.357539761768</v>
      </c>
      <c r="AC95" s="416">
        <v>70749.951988368572</v>
      </c>
      <c r="AD95" s="415">
        <v>70651.289012812253</v>
      </c>
      <c r="AE95" s="415">
        <v>69699.645892351269</v>
      </c>
      <c r="AF95" s="415">
        <v>70522.314161402697</v>
      </c>
      <c r="AG95" s="415">
        <v>71373.916157956337</v>
      </c>
      <c r="AH95" s="415">
        <v>74242.279498392818</v>
      </c>
      <c r="AI95" s="415">
        <v>76220.827733023369</v>
      </c>
      <c r="AJ95" s="415">
        <v>78031.939921608093</v>
      </c>
      <c r="AK95" s="415">
        <v>80517.231961240206</v>
      </c>
      <c r="AL95" s="415">
        <v>83173.895880082593</v>
      </c>
      <c r="AM95" s="416">
        <v>85070.716107043685</v>
      </c>
      <c r="AN95" s="415">
        <v>87585.178844944312</v>
      </c>
      <c r="AO95" s="415">
        <v>87872.5608368221</v>
      </c>
      <c r="AP95" s="415">
        <v>87315.612144064493</v>
      </c>
      <c r="AQ95" s="415">
        <v>89082.360206784098</v>
      </c>
      <c r="AR95" s="415">
        <v>90661.213171928088</v>
      </c>
      <c r="AS95" s="415">
        <v>92330.789875324786</v>
      </c>
      <c r="AT95" s="415">
        <v>93902.845157186021</v>
      </c>
      <c r="AU95" s="415">
        <v>93119.255017904507</v>
      </c>
      <c r="AV95" s="415">
        <v>90364.64628114221</v>
      </c>
      <c r="AW95" s="416">
        <v>88199.236069999999</v>
      </c>
      <c r="AX95" s="415">
        <v>88645.548892235311</v>
      </c>
      <c r="AY95" s="415">
        <v>90801.004739975731</v>
      </c>
      <c r="AZ95" s="415">
        <v>92290.945525365387</v>
      </c>
      <c r="BA95" s="415">
        <v>93654.586864505312</v>
      </c>
      <c r="BB95" s="415">
        <v>95202</v>
      </c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>
        <v>46548.146614795027</v>
      </c>
      <c r="C96" s="346">
        <f t="shared" si="4"/>
        <v>48504.171964130779</v>
      </c>
      <c r="D96" s="381">
        <v>50460.197313466531</v>
      </c>
      <c r="E96" s="381">
        <f t="shared" si="5"/>
        <v>52570.791363945325</v>
      </c>
      <c r="F96" s="381">
        <v>54681.38541442412</v>
      </c>
      <c r="G96" s="346">
        <v>54826.987349051175</v>
      </c>
      <c r="H96" s="381">
        <v>56267.405061388126</v>
      </c>
      <c r="I96" s="399">
        <v>57408.883397794008</v>
      </c>
      <c r="J96" s="346">
        <v>55996.715101781745</v>
      </c>
      <c r="K96" s="346">
        <v>56416.547592336901</v>
      </c>
      <c r="L96" s="346">
        <v>58514.042917390223</v>
      </c>
      <c r="M96" s="346">
        <v>60121.830530401036</v>
      </c>
      <c r="N96" s="346">
        <v>58725.90239237903</v>
      </c>
      <c r="O96" s="415">
        <v>57058.837462736003</v>
      </c>
      <c r="P96" s="415">
        <v>58790.417012187463</v>
      </c>
      <c r="Q96" s="415">
        <v>60104.996564489855</v>
      </c>
      <c r="R96" s="415">
        <v>62877.961074941129</v>
      </c>
      <c r="S96" s="416">
        <v>62302.262490716799</v>
      </c>
      <c r="T96" s="415">
        <v>61388.275673133452</v>
      </c>
      <c r="U96" s="415">
        <v>61701.999462469626</v>
      </c>
      <c r="V96" s="415">
        <v>60670.052114359809</v>
      </c>
      <c r="W96" s="415">
        <v>62630.884984087563</v>
      </c>
      <c r="X96" s="415">
        <v>66552.597855728643</v>
      </c>
      <c r="Y96" s="415">
        <v>67845.338091714642</v>
      </c>
      <c r="Z96" s="415">
        <v>69678.943745910481</v>
      </c>
      <c r="AA96" s="415">
        <v>70169.718734918992</v>
      </c>
      <c r="AB96" s="415">
        <v>71887.348855393633</v>
      </c>
      <c r="AC96" s="416">
        <v>72904.160922845869</v>
      </c>
      <c r="AD96" s="415">
        <v>73011.539650351813</v>
      </c>
      <c r="AE96" s="415">
        <v>71918.357133322454</v>
      </c>
      <c r="AF96" s="415">
        <v>72738.386522311033</v>
      </c>
      <c r="AG96" s="415">
        <v>73609.313233987967</v>
      </c>
      <c r="AH96" s="415">
        <v>76658.992867686626</v>
      </c>
      <c r="AI96" s="415">
        <v>78835.47304822666</v>
      </c>
      <c r="AJ96" s="415">
        <v>80652.84235546492</v>
      </c>
      <c r="AK96" s="415">
        <v>83081.022666164412</v>
      </c>
      <c r="AL96" s="415">
        <v>86010.484965442971</v>
      </c>
      <c r="AM96" s="416">
        <v>87977.724514011614</v>
      </c>
      <c r="AN96" s="415">
        <v>90810.943665445739</v>
      </c>
      <c r="AO96" s="415">
        <v>90833.788653096577</v>
      </c>
      <c r="AP96" s="415">
        <v>90389.29541021974</v>
      </c>
      <c r="AQ96" s="415">
        <v>92321.143916176123</v>
      </c>
      <c r="AR96" s="415">
        <v>93763.875255945823</v>
      </c>
      <c r="AS96" s="415">
        <v>95597.065732876261</v>
      </c>
      <c r="AT96" s="415">
        <v>97171.259184647191</v>
      </c>
      <c r="AU96" s="415">
        <v>96436.922582376195</v>
      </c>
      <c r="AV96" s="415">
        <v>93406.444867035534</v>
      </c>
      <c r="AW96" s="416">
        <v>91104.692139999999</v>
      </c>
      <c r="AX96" s="415">
        <v>91703.256897077779</v>
      </c>
      <c r="AY96" s="415">
        <v>94111.095897801511</v>
      </c>
      <c r="AZ96" s="415">
        <v>95687.035632575105</v>
      </c>
      <c r="BA96" s="415">
        <v>97047.168705521181</v>
      </c>
      <c r="BB96" s="415">
        <v>98673</v>
      </c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>
        <v>47919.637498548364</v>
      </c>
      <c r="C97" s="346">
        <f t="shared" si="4"/>
        <v>50007.673783702441</v>
      </c>
      <c r="D97" s="381">
        <v>52095.710068856526</v>
      </c>
      <c r="E97" s="381">
        <f t="shared" si="5"/>
        <v>54253.703661984779</v>
      </c>
      <c r="F97" s="381">
        <v>56411.697255113031</v>
      </c>
      <c r="G97" s="346">
        <v>56524.788959171936</v>
      </c>
      <c r="H97" s="381">
        <v>58075.765372087197</v>
      </c>
      <c r="I97" s="399">
        <v>59064.05538843527</v>
      </c>
      <c r="J97" s="346">
        <v>57801.301582264132</v>
      </c>
      <c r="K97" s="346">
        <v>58049.074603037632</v>
      </c>
      <c r="L97" s="346">
        <v>60408.44749028363</v>
      </c>
      <c r="M97" s="346">
        <v>62119.461405778355</v>
      </c>
      <c r="N97" s="346">
        <v>60379.208385956052</v>
      </c>
      <c r="O97" s="415">
        <v>58804.68648559125</v>
      </c>
      <c r="P97" s="415">
        <v>60762.00496293504</v>
      </c>
      <c r="Q97" s="415">
        <v>62158.262786909523</v>
      </c>
      <c r="R97" s="415">
        <v>65098.608893198507</v>
      </c>
      <c r="S97" s="416">
        <v>64366.122948090866</v>
      </c>
      <c r="T97" s="415">
        <v>63345.150711346272</v>
      </c>
      <c r="U97" s="415">
        <v>63709.906620224043</v>
      </c>
      <c r="V97" s="415">
        <v>62743.93892975097</v>
      </c>
      <c r="W97" s="415">
        <v>64744.398839556008</v>
      </c>
      <c r="X97" s="415">
        <v>69009.717154170867</v>
      </c>
      <c r="Y97" s="415">
        <v>70296.366623955531</v>
      </c>
      <c r="Z97" s="415">
        <v>72047.857658231209</v>
      </c>
      <c r="AA97" s="415">
        <v>72533.147793864176</v>
      </c>
      <c r="AB97" s="415">
        <v>74336.048629134224</v>
      </c>
      <c r="AC97" s="416">
        <v>75390.324194347253</v>
      </c>
      <c r="AD97" s="415">
        <v>75472.583909423309</v>
      </c>
      <c r="AE97" s="415">
        <v>74338.179627130201</v>
      </c>
      <c r="AF97" s="415">
        <v>75114.104609647155</v>
      </c>
      <c r="AG97" s="415">
        <v>76163.832513287562</v>
      </c>
      <c r="AH97" s="415">
        <v>79362.33266654711</v>
      </c>
      <c r="AI97" s="415">
        <v>81750.15962910901</v>
      </c>
      <c r="AJ97" s="415">
        <v>83579.275404539309</v>
      </c>
      <c r="AK97" s="415">
        <v>86072.348552352996</v>
      </c>
      <c r="AL97" s="415">
        <v>89193.409940118232</v>
      </c>
      <c r="AM97" s="416">
        <v>91232.58008078768</v>
      </c>
      <c r="AN97" s="415">
        <v>94198.536152527522</v>
      </c>
      <c r="AO97" s="415">
        <v>94091.007699340742</v>
      </c>
      <c r="AP97" s="415">
        <v>93826.185151475758</v>
      </c>
      <c r="AQ97" s="415">
        <v>95970.940786658495</v>
      </c>
      <c r="AR97" s="415">
        <v>97258.983495713619</v>
      </c>
      <c r="AS97" s="415">
        <v>99093.747745583969</v>
      </c>
      <c r="AT97" s="415">
        <v>100925.47153687112</v>
      </c>
      <c r="AU97" s="415">
        <v>100062.65927783454</v>
      </c>
      <c r="AV97" s="415">
        <v>96931.61290094172</v>
      </c>
      <c r="AW97" s="416">
        <v>94380.848100000003</v>
      </c>
      <c r="AX97" s="415">
        <v>95259.281975571095</v>
      </c>
      <c r="AY97" s="415">
        <v>97657.170639125994</v>
      </c>
      <c r="AZ97" s="415">
        <v>99578.324266833049</v>
      </c>
      <c r="BA97" s="415">
        <v>100903.6238057584</v>
      </c>
      <c r="BB97" s="415">
        <v>102650</v>
      </c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>
        <v>49430.817268609913</v>
      </c>
      <c r="C98" s="347">
        <f t="shared" si="4"/>
        <v>51651.995128265902</v>
      </c>
      <c r="D98" s="382">
        <v>53873.172987921884</v>
      </c>
      <c r="E98" s="382">
        <f t="shared" si="5"/>
        <v>56169.439938524993</v>
      </c>
      <c r="F98" s="382">
        <v>58465.706889128101</v>
      </c>
      <c r="G98" s="347">
        <v>58502.699252443927</v>
      </c>
      <c r="H98" s="382">
        <v>60032.082435479831</v>
      </c>
      <c r="I98" s="402">
        <v>60964.631428162153</v>
      </c>
      <c r="J98" s="347">
        <v>59709.998821235888</v>
      </c>
      <c r="K98" s="347">
        <v>59983.571927856407</v>
      </c>
      <c r="L98" s="347">
        <v>62501.787149590666</v>
      </c>
      <c r="M98" s="347">
        <v>64425.739111686074</v>
      </c>
      <c r="N98" s="347">
        <v>62474.44820120521</v>
      </c>
      <c r="O98" s="418">
        <v>60927.233222921495</v>
      </c>
      <c r="P98" s="418">
        <v>62967.160824224149</v>
      </c>
      <c r="Q98" s="418">
        <v>64444.707507774321</v>
      </c>
      <c r="R98" s="418">
        <v>67604.032830031865</v>
      </c>
      <c r="S98" s="419">
        <v>66640.009910625115</v>
      </c>
      <c r="T98" s="418">
        <v>65636.314520870073</v>
      </c>
      <c r="U98" s="418">
        <v>66065.788320540101</v>
      </c>
      <c r="V98" s="418">
        <v>64970.708427045967</v>
      </c>
      <c r="W98" s="418">
        <v>67261.093048979281</v>
      </c>
      <c r="X98" s="418">
        <v>71628.193414023684</v>
      </c>
      <c r="Y98" s="418">
        <v>73076.961794589515</v>
      </c>
      <c r="Z98" s="418">
        <v>74751.320229189878</v>
      </c>
      <c r="AA98" s="418">
        <v>75085.048069631157</v>
      </c>
      <c r="AB98" s="418">
        <v>77017.611382844218</v>
      </c>
      <c r="AC98" s="419">
        <v>78327.246512965547</v>
      </c>
      <c r="AD98" s="418">
        <v>78224.249777245219</v>
      </c>
      <c r="AE98" s="418">
        <v>77006.147457099214</v>
      </c>
      <c r="AF98" s="418">
        <v>78008.276145184369</v>
      </c>
      <c r="AG98" s="418">
        <v>79157.722942014079</v>
      </c>
      <c r="AH98" s="418">
        <v>82370.401616841642</v>
      </c>
      <c r="AI98" s="418">
        <v>84797.869431228391</v>
      </c>
      <c r="AJ98" s="418">
        <v>86689.606027702001</v>
      </c>
      <c r="AK98" s="418">
        <v>89533.82109966618</v>
      </c>
      <c r="AL98" s="418">
        <v>92795.583622911523</v>
      </c>
      <c r="AM98" s="419">
        <v>95045.095379954553</v>
      </c>
      <c r="AN98" s="418">
        <v>97890.904078335603</v>
      </c>
      <c r="AO98" s="418">
        <v>97875.748893219774</v>
      </c>
      <c r="AP98" s="418">
        <v>97600.430373163443</v>
      </c>
      <c r="AQ98" s="418">
        <v>99823.082597985369</v>
      </c>
      <c r="AR98" s="418">
        <v>101212.97078280045</v>
      </c>
      <c r="AS98" s="418">
        <v>103104.96371099805</v>
      </c>
      <c r="AT98" s="418">
        <v>105172.43875311456</v>
      </c>
      <c r="AU98" s="418">
        <v>104391.4255286214</v>
      </c>
      <c r="AV98" s="418">
        <v>100984.39472592832</v>
      </c>
      <c r="AW98" s="419">
        <v>98106.436669999996</v>
      </c>
      <c r="AX98" s="418">
        <v>99143.572080983446</v>
      </c>
      <c r="AY98" s="418">
        <v>101782.66935779111</v>
      </c>
      <c r="AZ98" s="418">
        <v>103944.13508045455</v>
      </c>
      <c r="BA98" s="418">
        <v>105310.4197683613</v>
      </c>
      <c r="BB98" s="418">
        <v>107193</v>
      </c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>
        <v>51322.966728602943</v>
      </c>
      <c r="C99" s="346">
        <f t="shared" si="4"/>
        <v>53641.094973963962</v>
      </c>
      <c r="D99" s="381">
        <v>55959.22321932498</v>
      </c>
      <c r="E99" s="381">
        <f t="shared" si="5"/>
        <v>58398.376060685099</v>
      </c>
      <c r="F99" s="381">
        <v>60837.528902045218</v>
      </c>
      <c r="G99" s="346">
        <v>60772.151236342725</v>
      </c>
      <c r="H99" s="381">
        <v>62361.031320471062</v>
      </c>
      <c r="I99" s="399">
        <v>63298.580575848726</v>
      </c>
      <c r="J99" s="346">
        <v>62020.266128666641</v>
      </c>
      <c r="K99" s="346">
        <v>62333.278434587512</v>
      </c>
      <c r="L99" s="346">
        <v>64843.795666914739</v>
      </c>
      <c r="M99" s="346">
        <v>67096.391548081068</v>
      </c>
      <c r="N99" s="346">
        <v>64948.488435030493</v>
      </c>
      <c r="O99" s="415">
        <v>63335.925339516391</v>
      </c>
      <c r="P99" s="415">
        <v>65529.538195753237</v>
      </c>
      <c r="Q99" s="415">
        <v>67129.498830149561</v>
      </c>
      <c r="R99" s="415">
        <v>70476.030281202387</v>
      </c>
      <c r="S99" s="416">
        <v>69294.744935849842</v>
      </c>
      <c r="T99" s="415">
        <v>68292.624526748972</v>
      </c>
      <c r="U99" s="415">
        <v>68722.620976585182</v>
      </c>
      <c r="V99" s="415">
        <v>67507.674670232809</v>
      </c>
      <c r="W99" s="415">
        <v>69987.865442831637</v>
      </c>
      <c r="X99" s="415">
        <v>74696.018174007244</v>
      </c>
      <c r="Y99" s="415">
        <v>76299.610420313649</v>
      </c>
      <c r="Z99" s="415">
        <v>77769.99338603286</v>
      </c>
      <c r="AA99" s="415">
        <v>78108.126387452605</v>
      </c>
      <c r="AB99" s="415">
        <v>80161.261612430957</v>
      </c>
      <c r="AC99" s="416">
        <v>81611.847321414316</v>
      </c>
      <c r="AD99" s="415">
        <v>81343.812363658726</v>
      </c>
      <c r="AE99" s="415">
        <v>80129.859335834946</v>
      </c>
      <c r="AF99" s="415">
        <v>81264.416704008327</v>
      </c>
      <c r="AG99" s="415">
        <v>82752.858101535297</v>
      </c>
      <c r="AH99" s="415">
        <v>85945.68918564709</v>
      </c>
      <c r="AI99" s="415">
        <v>88207.698002270772</v>
      </c>
      <c r="AJ99" s="415">
        <v>90371.901546651119</v>
      </c>
      <c r="AK99" s="415">
        <v>93535.039058542345</v>
      </c>
      <c r="AL99" s="415">
        <v>96777.745265236517</v>
      </c>
      <c r="AM99" s="416">
        <v>99493.95012623076</v>
      </c>
      <c r="AN99" s="415">
        <v>102318.23932319606</v>
      </c>
      <c r="AO99" s="415">
        <v>102294.56907752274</v>
      </c>
      <c r="AP99" s="415">
        <v>102142.45013652321</v>
      </c>
      <c r="AQ99" s="415">
        <v>104145.67639677566</v>
      </c>
      <c r="AR99" s="415">
        <v>105846.04985037014</v>
      </c>
      <c r="AS99" s="415">
        <v>107702.34248564379</v>
      </c>
      <c r="AT99" s="415">
        <v>110043.17565604622</v>
      </c>
      <c r="AU99" s="415">
        <v>109270.87945677637</v>
      </c>
      <c r="AV99" s="415">
        <v>105553.72925622843</v>
      </c>
      <c r="AW99" s="416">
        <v>102403.93097</v>
      </c>
      <c r="AX99" s="415">
        <v>103668.24805858209</v>
      </c>
      <c r="AY99" s="415">
        <v>106346.42330295382</v>
      </c>
      <c r="AZ99" s="415">
        <v>108986.06246336528</v>
      </c>
      <c r="BA99" s="415">
        <v>110396.74936508674</v>
      </c>
      <c r="BB99" s="415">
        <v>112458</v>
      </c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>
        <v>53545.289919869931</v>
      </c>
      <c r="C100" s="346">
        <f t="shared" si="4"/>
        <v>56020.550423305547</v>
      </c>
      <c r="D100" s="381">
        <v>58495.810926741164</v>
      </c>
      <c r="E100" s="381">
        <f t="shared" si="5"/>
        <v>61096.825619452393</v>
      </c>
      <c r="F100" s="381">
        <v>63697.840312163622</v>
      </c>
      <c r="G100" s="346">
        <v>63241.680851063829</v>
      </c>
      <c r="H100" s="381">
        <v>65199.609020295669</v>
      </c>
      <c r="I100" s="399">
        <v>65830.941507902404</v>
      </c>
      <c r="J100" s="346">
        <v>64746.976470054862</v>
      </c>
      <c r="K100" s="346">
        <v>64900.026104590965</v>
      </c>
      <c r="L100" s="346">
        <v>67642.450632597363</v>
      </c>
      <c r="M100" s="346">
        <v>70268.595084087967</v>
      </c>
      <c r="N100" s="346">
        <v>67911.812542849933</v>
      </c>
      <c r="O100" s="415">
        <v>66110.448890361047</v>
      </c>
      <c r="P100" s="415">
        <v>68672.400521422285</v>
      </c>
      <c r="Q100" s="415">
        <v>70348.6575447949</v>
      </c>
      <c r="R100" s="415">
        <v>73705.512647181051</v>
      </c>
      <c r="S100" s="416">
        <v>72545.955235729474</v>
      </c>
      <c r="T100" s="415">
        <v>71278.080399764847</v>
      </c>
      <c r="U100" s="415">
        <v>71924.927239889046</v>
      </c>
      <c r="V100" s="415">
        <v>70514.36741434157</v>
      </c>
      <c r="W100" s="415">
        <v>73270.602324769075</v>
      </c>
      <c r="X100" s="415">
        <v>78403.143300085925</v>
      </c>
      <c r="Y100" s="415">
        <v>79914.976178015189</v>
      </c>
      <c r="Z100" s="415">
        <v>81303.05927812263</v>
      </c>
      <c r="AA100" s="415">
        <v>81692.848931402958</v>
      </c>
      <c r="AB100" s="415">
        <v>84021.693202235983</v>
      </c>
      <c r="AC100" s="416">
        <v>85209.184057901555</v>
      </c>
      <c r="AD100" s="415">
        <v>85078.216041417036</v>
      </c>
      <c r="AE100" s="415">
        <v>83871.501757560472</v>
      </c>
      <c r="AF100" s="415">
        <v>85124.365851895753</v>
      </c>
      <c r="AG100" s="415">
        <v>86906.071703486494</v>
      </c>
      <c r="AH100" s="415">
        <v>90162.114820588526</v>
      </c>
      <c r="AI100" s="415">
        <v>92378.715005947248</v>
      </c>
      <c r="AJ100" s="415">
        <v>94840.4677957573</v>
      </c>
      <c r="AK100" s="415">
        <v>98314.626716198836</v>
      </c>
      <c r="AL100" s="415">
        <v>101759.65382691988</v>
      </c>
      <c r="AM100" s="416">
        <v>104540.49463519314</v>
      </c>
      <c r="AN100" s="415">
        <v>107777.22594250618</v>
      </c>
      <c r="AO100" s="415">
        <v>107601.36295173476</v>
      </c>
      <c r="AP100" s="415">
        <v>107361.76596021325</v>
      </c>
      <c r="AQ100" s="415">
        <v>109348.47068823945</v>
      </c>
      <c r="AR100" s="415">
        <v>111268.942184371</v>
      </c>
      <c r="AS100" s="415">
        <v>113159.26753859254</v>
      </c>
      <c r="AT100" s="415">
        <v>115880.87151566558</v>
      </c>
      <c r="AU100" s="415">
        <v>115009.09019328607</v>
      </c>
      <c r="AV100" s="415">
        <v>110946.00856758478</v>
      </c>
      <c r="AW100" s="416">
        <v>107410.01974999999</v>
      </c>
      <c r="AX100" s="415">
        <v>108967.84475546499</v>
      </c>
      <c r="AY100" s="415">
        <v>111969.99637757953</v>
      </c>
      <c r="AZ100" s="415">
        <v>114949.12113562878</v>
      </c>
      <c r="BA100" s="415">
        <v>116356.91038652959</v>
      </c>
      <c r="BB100" s="415">
        <v>118558</v>
      </c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>
        <v>56300.97067704099</v>
      </c>
      <c r="C101" s="346">
        <f t="shared" si="4"/>
        <v>59006.130699170681</v>
      </c>
      <c r="D101" s="381">
        <v>61711.290721300371</v>
      </c>
      <c r="E101" s="381">
        <f t="shared" si="5"/>
        <v>64378.965920391842</v>
      </c>
      <c r="F101" s="381">
        <v>67046.64111948332</v>
      </c>
      <c r="G101" s="346">
        <v>66254.278320874058</v>
      </c>
      <c r="H101" s="381">
        <v>68454.657579553997</v>
      </c>
      <c r="I101" s="399">
        <v>68880.217351859814</v>
      </c>
      <c r="J101" s="346">
        <v>68098.351362379297</v>
      </c>
      <c r="K101" s="346">
        <v>68165.080125992405</v>
      </c>
      <c r="L101" s="346">
        <v>71051.47461341272</v>
      </c>
      <c r="M101" s="346">
        <v>74212.415696420867</v>
      </c>
      <c r="N101" s="346">
        <v>71589.333273193086</v>
      </c>
      <c r="O101" s="415">
        <v>69366.710864524677</v>
      </c>
      <c r="P101" s="415">
        <v>72278.963845960548</v>
      </c>
      <c r="Q101" s="415">
        <v>74141.046734784541</v>
      </c>
      <c r="R101" s="415">
        <v>77607.551378307238</v>
      </c>
      <c r="S101" s="416">
        <v>76368.437629644817</v>
      </c>
      <c r="T101" s="415">
        <v>74906.399294532632</v>
      </c>
      <c r="U101" s="415">
        <v>75759.700746092145</v>
      </c>
      <c r="V101" s="415">
        <v>74057.257390634812</v>
      </c>
      <c r="W101" s="415">
        <v>77015.935612823101</v>
      </c>
      <c r="X101" s="415">
        <v>82814.928574096906</v>
      </c>
      <c r="Y101" s="415">
        <v>84177.63449495587</v>
      </c>
      <c r="Z101" s="415">
        <v>85298.305109024353</v>
      </c>
      <c r="AA101" s="415">
        <v>85886.333505687682</v>
      </c>
      <c r="AB101" s="415">
        <v>88506.12480867772</v>
      </c>
      <c r="AC101" s="416">
        <v>89442.475419003342</v>
      </c>
      <c r="AD101" s="415">
        <v>89583.690923894683</v>
      </c>
      <c r="AE101" s="415">
        <v>88432.185975112356</v>
      </c>
      <c r="AF101" s="415">
        <v>89621.317254737573</v>
      </c>
      <c r="AG101" s="415">
        <v>91679.029874103013</v>
      </c>
      <c r="AH101" s="415">
        <v>95158.466055982455</v>
      </c>
      <c r="AI101" s="415">
        <v>97327.178835964543</v>
      </c>
      <c r="AJ101" s="415">
        <v>100379.11520432214</v>
      </c>
      <c r="AK101" s="415">
        <v>104121.15103848702</v>
      </c>
      <c r="AL101" s="415">
        <v>107542.20122584535</v>
      </c>
      <c r="AM101" s="416">
        <v>110437.33220146428</v>
      </c>
      <c r="AN101" s="415">
        <v>114085.80781136309</v>
      </c>
      <c r="AO101" s="415">
        <v>113836.91152976276</v>
      </c>
      <c r="AP101" s="415">
        <v>113326.88298010663</v>
      </c>
      <c r="AQ101" s="415">
        <v>115384.67320480646</v>
      </c>
      <c r="AR101" s="415">
        <v>117831.03558490651</v>
      </c>
      <c r="AS101" s="415">
        <v>119936.55118015678</v>
      </c>
      <c r="AT101" s="415">
        <v>122897.7007793034</v>
      </c>
      <c r="AU101" s="415">
        <v>121925.4114526898</v>
      </c>
      <c r="AV101" s="415">
        <v>117507.44464450085</v>
      </c>
      <c r="AW101" s="416">
        <v>113470.25216999999</v>
      </c>
      <c r="AX101" s="415">
        <v>115510.54343953307</v>
      </c>
      <c r="AY101" s="415">
        <v>118539.61078248137</v>
      </c>
      <c r="AZ101" s="415">
        <v>121827.10819293965</v>
      </c>
      <c r="BA101" s="415">
        <v>123346.54451834968</v>
      </c>
      <c r="BB101" s="415">
        <v>125689</v>
      </c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>
        <v>59786.843339914056</v>
      </c>
      <c r="C102" s="346">
        <f t="shared" si="4"/>
        <v>62788.829165159652</v>
      </c>
      <c r="D102" s="381">
        <v>65790.814990405241</v>
      </c>
      <c r="E102" s="381">
        <f t="shared" si="5"/>
        <v>68652.24282889477</v>
      </c>
      <c r="F102" s="381">
        <v>71513.6706673843</v>
      </c>
      <c r="G102" s="346">
        <v>70495.924094307062</v>
      </c>
      <c r="H102" s="381">
        <v>72581.007015785523</v>
      </c>
      <c r="I102" s="399">
        <v>72843.231676455136</v>
      </c>
      <c r="J102" s="346">
        <v>71955.407081652083</v>
      </c>
      <c r="K102" s="346">
        <v>72057.666206420443</v>
      </c>
      <c r="L102" s="346">
        <v>75238.153932026791</v>
      </c>
      <c r="M102" s="346">
        <v>79137.90470030185</v>
      </c>
      <c r="N102" s="346">
        <v>75949.483924511966</v>
      </c>
      <c r="O102" s="415">
        <v>73568.339218284193</v>
      </c>
      <c r="P102" s="415">
        <v>76685.840746324917</v>
      </c>
      <c r="Q102" s="415">
        <v>78788.423752406336</v>
      </c>
      <c r="R102" s="415">
        <v>82397.243330101119</v>
      </c>
      <c r="S102" s="416">
        <v>81255.054316371738</v>
      </c>
      <c r="T102" s="415">
        <v>79275.296390358621</v>
      </c>
      <c r="U102" s="415">
        <v>80452.654711991228</v>
      </c>
      <c r="V102" s="415">
        <v>78927.346301136698</v>
      </c>
      <c r="W102" s="415">
        <v>81658.875688892338</v>
      </c>
      <c r="X102" s="415">
        <v>88196.89810975382</v>
      </c>
      <c r="Y102" s="415">
        <v>89381.629856887608</v>
      </c>
      <c r="Z102" s="415">
        <v>90533.121403434314</v>
      </c>
      <c r="AA102" s="415">
        <v>90946.785677352629</v>
      </c>
      <c r="AB102" s="415">
        <v>93963.850901710262</v>
      </c>
      <c r="AC102" s="416">
        <v>94993.101359663837</v>
      </c>
      <c r="AD102" s="415">
        <v>94866.956585860462</v>
      </c>
      <c r="AE102" s="415">
        <v>94290.362146448533</v>
      </c>
      <c r="AF102" s="415">
        <v>95243.691996357389</v>
      </c>
      <c r="AG102" s="415">
        <v>97094.857410723111</v>
      </c>
      <c r="AH102" s="415">
        <v>101428.0420627147</v>
      </c>
      <c r="AI102" s="415">
        <v>103367.91111591697</v>
      </c>
      <c r="AJ102" s="415">
        <v>107286.13432559124</v>
      </c>
      <c r="AK102" s="415">
        <v>111196.07707794823</v>
      </c>
      <c r="AL102" s="415">
        <v>114460.50599458885</v>
      </c>
      <c r="AM102" s="416">
        <v>117776.63120424136</v>
      </c>
      <c r="AN102" s="415">
        <v>121962.76948216112</v>
      </c>
      <c r="AO102" s="415">
        <v>121305.0991410423</v>
      </c>
      <c r="AP102" s="415">
        <v>120740.94825120272</v>
      </c>
      <c r="AQ102" s="415">
        <v>123009.28350700268</v>
      </c>
      <c r="AR102" s="415">
        <v>125727.93801048535</v>
      </c>
      <c r="AS102" s="415">
        <v>128192.97070896745</v>
      </c>
      <c r="AT102" s="415">
        <v>131413.66425276996</v>
      </c>
      <c r="AU102" s="415">
        <v>130393.36295057944</v>
      </c>
      <c r="AV102" s="415">
        <v>125337.58725887862</v>
      </c>
      <c r="AW102" s="416">
        <v>120988.13342</v>
      </c>
      <c r="AX102" s="415">
        <v>123222.08087518823</v>
      </c>
      <c r="AY102" s="415">
        <v>126610.46003776568</v>
      </c>
      <c r="AZ102" s="415">
        <v>130329.22236088263</v>
      </c>
      <c r="BA102" s="415">
        <v>131827.49048792967</v>
      </c>
      <c r="BB102" s="415">
        <v>134761</v>
      </c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>
        <v>64123.548310300772</v>
      </c>
      <c r="C103" s="346">
        <f t="shared" si="4"/>
        <v>67533.885708373098</v>
      </c>
      <c r="D103" s="381">
        <v>70944.223106445424</v>
      </c>
      <c r="E103" s="381">
        <f t="shared" si="5"/>
        <v>74165.768684546725</v>
      </c>
      <c r="F103" s="381">
        <v>77387.314262648011</v>
      </c>
      <c r="G103" s="346">
        <v>75840.855089131685</v>
      </c>
      <c r="H103" s="381">
        <v>77693.734803307438</v>
      </c>
      <c r="I103" s="399">
        <v>77840.075824857937</v>
      </c>
      <c r="J103" s="346">
        <v>76655.26417917214</v>
      </c>
      <c r="K103" s="346">
        <v>77191.161546427349</v>
      </c>
      <c r="L103" s="346">
        <v>80618.443769122634</v>
      </c>
      <c r="M103" s="346">
        <v>85083.642949547211</v>
      </c>
      <c r="N103" s="346">
        <v>81572.302637751243</v>
      </c>
      <c r="O103" s="415">
        <v>78968.880490228548</v>
      </c>
      <c r="P103" s="415">
        <v>82157.512532981535</v>
      </c>
      <c r="Q103" s="415">
        <v>84527.205686361616</v>
      </c>
      <c r="R103" s="415">
        <v>88619.904474303927</v>
      </c>
      <c r="S103" s="416">
        <v>87586.653358600743</v>
      </c>
      <c r="T103" s="415">
        <v>84896.490652557331</v>
      </c>
      <c r="U103" s="415">
        <v>86481.078543937736</v>
      </c>
      <c r="V103" s="415">
        <v>84579.574149494452</v>
      </c>
      <c r="W103" s="415">
        <v>87547.430858495689</v>
      </c>
      <c r="X103" s="415">
        <v>94841.128432141661</v>
      </c>
      <c r="Y103" s="415">
        <v>96117.024688238787</v>
      </c>
      <c r="Z103" s="415">
        <v>97069.389994164143</v>
      </c>
      <c r="AA103" s="415">
        <v>97575.318372974827</v>
      </c>
      <c r="AB103" s="415">
        <v>100906.07849204766</v>
      </c>
      <c r="AC103" s="416">
        <v>102137.10811803992</v>
      </c>
      <c r="AD103" s="415">
        <v>101999.7852029373</v>
      </c>
      <c r="AE103" s="415">
        <v>101218.96917965679</v>
      </c>
      <c r="AF103" s="415">
        <v>102541.55654009049</v>
      </c>
      <c r="AG103" s="415">
        <v>104303.62756763617</v>
      </c>
      <c r="AH103" s="415">
        <v>109065.88213058894</v>
      </c>
      <c r="AI103" s="415">
        <v>111525.1906493296</v>
      </c>
      <c r="AJ103" s="415">
        <v>116350.69191451043</v>
      </c>
      <c r="AK103" s="415">
        <v>120215.50698169821</v>
      </c>
      <c r="AL103" s="415">
        <v>124101.82411171094</v>
      </c>
      <c r="AM103" s="416">
        <v>127415.58643019439</v>
      </c>
      <c r="AN103" s="415">
        <v>131939.44512683907</v>
      </c>
      <c r="AO103" s="415">
        <v>131306.97168086233</v>
      </c>
      <c r="AP103" s="415">
        <v>130865.49031335328</v>
      </c>
      <c r="AQ103" s="415">
        <v>133345.31601651499</v>
      </c>
      <c r="AR103" s="415">
        <v>135571.07811128863</v>
      </c>
      <c r="AS103" s="415">
        <v>138865.67033122995</v>
      </c>
      <c r="AT103" s="415">
        <v>142799.20016964426</v>
      </c>
      <c r="AU103" s="415">
        <v>141262.67382846764</v>
      </c>
      <c r="AV103" s="415">
        <v>135533.69611879304</v>
      </c>
      <c r="AW103" s="416">
        <v>130614.30194999999</v>
      </c>
      <c r="AX103" s="415">
        <v>133482.24645426718</v>
      </c>
      <c r="AY103" s="415">
        <v>137022.182161506</v>
      </c>
      <c r="AZ103" s="415">
        <v>141348.68185943615</v>
      </c>
      <c r="BA103" s="415">
        <v>142876.01563793662</v>
      </c>
      <c r="BB103" s="415">
        <v>146293</v>
      </c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>
        <v>70365.101730344904</v>
      </c>
      <c r="C104" s="346">
        <f t="shared" si="4"/>
        <v>74120.097935947939</v>
      </c>
      <c r="D104" s="381">
        <v>77875.094141550959</v>
      </c>
      <c r="E104" s="381">
        <f t="shared" si="5"/>
        <v>81509.692307589256</v>
      </c>
      <c r="F104" s="381">
        <v>85144.290473627567</v>
      </c>
      <c r="G104" s="346">
        <v>82940.75273145485</v>
      </c>
      <c r="H104" s="381">
        <v>84538.104585316963</v>
      </c>
      <c r="I104" s="399">
        <v>84455.542424676503</v>
      </c>
      <c r="J104" s="346">
        <v>82986.189826358983</v>
      </c>
      <c r="K104" s="346">
        <v>84301.618786675885</v>
      </c>
      <c r="L104" s="346">
        <v>87920.265690895554</v>
      </c>
      <c r="M104" s="346">
        <v>93348.519189305734</v>
      </c>
      <c r="N104" s="346">
        <v>88651.135459892466</v>
      </c>
      <c r="O104" s="415">
        <v>86296.375455448826</v>
      </c>
      <c r="P104" s="415">
        <v>89483.98831511497</v>
      </c>
      <c r="Q104" s="415">
        <v>92484.421945801863</v>
      </c>
      <c r="R104" s="415">
        <v>97045.036237706052</v>
      </c>
      <c r="S104" s="416">
        <v>95867.298368716234</v>
      </c>
      <c r="T104" s="415">
        <v>92415.416554967669</v>
      </c>
      <c r="U104" s="415">
        <v>94477.439484830888</v>
      </c>
      <c r="V104" s="415">
        <v>92150.590440297441</v>
      </c>
      <c r="W104" s="415">
        <v>95394.593747574327</v>
      </c>
      <c r="X104" s="415">
        <v>103895.50070977624</v>
      </c>
      <c r="Y104" s="415">
        <v>104784.42993268484</v>
      </c>
      <c r="Z104" s="415">
        <v>105904.95543530161</v>
      </c>
      <c r="AA104" s="415">
        <v>106770.82904170975</v>
      </c>
      <c r="AB104" s="415">
        <v>110335.20993877687</v>
      </c>
      <c r="AC104" s="416">
        <v>111789.99081308217</v>
      </c>
      <c r="AD104" s="415">
        <v>111397.11051709836</v>
      </c>
      <c r="AE104" s="415">
        <v>110653.35754861101</v>
      </c>
      <c r="AF104" s="415">
        <v>112498.07565661092</v>
      </c>
      <c r="AG104" s="415">
        <v>114694.36983829357</v>
      </c>
      <c r="AH104" s="415">
        <v>119853.59580338544</v>
      </c>
      <c r="AI104" s="415">
        <v>123000.66053471023</v>
      </c>
      <c r="AJ104" s="415">
        <v>127889.90268545247</v>
      </c>
      <c r="AK104" s="415">
        <v>132721.97632067752</v>
      </c>
      <c r="AL104" s="415">
        <v>137499.5545667868</v>
      </c>
      <c r="AM104" s="416">
        <v>140842.21072961373</v>
      </c>
      <c r="AN104" s="415">
        <v>145976.64663879536</v>
      </c>
      <c r="AO104" s="415">
        <v>144625.26151292046</v>
      </c>
      <c r="AP104" s="415">
        <v>144622.09712651151</v>
      </c>
      <c r="AQ104" s="415">
        <v>146765.84421802539</v>
      </c>
      <c r="AR104" s="415">
        <v>149759.42141619604</v>
      </c>
      <c r="AS104" s="415">
        <v>153514.96530491931</v>
      </c>
      <c r="AT104" s="415">
        <v>158379.52925833641</v>
      </c>
      <c r="AU104" s="415">
        <v>156228.28853595862</v>
      </c>
      <c r="AV104" s="415">
        <v>149558.0467626263</v>
      </c>
      <c r="AW104" s="416">
        <v>143809.68711999999</v>
      </c>
      <c r="AX104" s="415">
        <v>147198.34318559855</v>
      </c>
      <c r="AY104" s="415">
        <v>151142.21774022622</v>
      </c>
      <c r="AZ104" s="415">
        <v>156011.31382003138</v>
      </c>
      <c r="BA104" s="415">
        <v>158285.559784176</v>
      </c>
      <c r="BB104" s="415">
        <v>162052</v>
      </c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>
        <v>79882.994483799775</v>
      </c>
      <c r="C105" s="350">
        <f t="shared" ref="C105:C135" si="6">(B105+D105)/2</f>
        <v>83878.158772546682</v>
      </c>
      <c r="D105" s="381">
        <v>87873.323061293602</v>
      </c>
      <c r="E105" s="381">
        <f t="shared" ref="E105:E135" si="7">(D105+F105)/2</f>
        <v>91817.450578009564</v>
      </c>
      <c r="F105" s="381">
        <v>95761.578094725526</v>
      </c>
      <c r="G105" s="346">
        <v>93893.573893041976</v>
      </c>
      <c r="H105" s="381">
        <v>95053.993786018546</v>
      </c>
      <c r="I105" s="399">
        <v>94167.277133170981</v>
      </c>
      <c r="J105" s="385">
        <v>92866.796572516658</v>
      </c>
      <c r="K105" s="350">
        <v>93974.105410769771</v>
      </c>
      <c r="L105" s="346">
        <v>98857.17419168113</v>
      </c>
      <c r="M105" s="346">
        <v>104755.59163432514</v>
      </c>
      <c r="N105" s="346">
        <v>98693.292389853144</v>
      </c>
      <c r="O105" s="415">
        <v>96528.789334216621</v>
      </c>
      <c r="P105" s="415">
        <v>100011.71840055284</v>
      </c>
      <c r="Q105" s="415">
        <v>103414.66406041759</v>
      </c>
      <c r="R105" s="415">
        <v>108872.33375813825</v>
      </c>
      <c r="S105" s="416">
        <v>107527.96993520962</v>
      </c>
      <c r="T105" s="415">
        <v>102984.08463256908</v>
      </c>
      <c r="U105" s="415">
        <v>105450.39347223118</v>
      </c>
      <c r="V105" s="415">
        <v>102996.39809130142</v>
      </c>
      <c r="W105" s="415">
        <v>106288.95131180626</v>
      </c>
      <c r="X105" s="415">
        <v>116132.07736560948</v>
      </c>
      <c r="Y105" s="415">
        <v>117246.78515096279</v>
      </c>
      <c r="Z105" s="415">
        <v>118670.01725997843</v>
      </c>
      <c r="AA105" s="415">
        <v>120412.37571527059</v>
      </c>
      <c r="AB105" s="415">
        <v>125269.36777134491</v>
      </c>
      <c r="AC105" s="416">
        <v>126116.44114780553</v>
      </c>
      <c r="AD105" s="415">
        <v>124995.84995544906</v>
      </c>
      <c r="AE105" s="415">
        <v>124804.12916957121</v>
      </c>
      <c r="AF105" s="415">
        <v>127452.61246585046</v>
      </c>
      <c r="AG105" s="415">
        <v>130087.77659979418</v>
      </c>
      <c r="AH105" s="415">
        <v>135406.85100776691</v>
      </c>
      <c r="AI105" s="415">
        <v>140067.53981942043</v>
      </c>
      <c r="AJ105" s="415">
        <v>145297.90769088164</v>
      </c>
      <c r="AK105" s="415">
        <v>150972.47314481664</v>
      </c>
      <c r="AL105" s="415">
        <v>157330.43911164682</v>
      </c>
      <c r="AM105" s="416">
        <v>160229.16850542792</v>
      </c>
      <c r="AN105" s="415">
        <v>166559.77726392637</v>
      </c>
      <c r="AO105" s="415">
        <v>164711.88413695202</v>
      </c>
      <c r="AP105" s="415">
        <v>165028.87231829413</v>
      </c>
      <c r="AQ105" s="415">
        <v>166161.87145384945</v>
      </c>
      <c r="AR105" s="415">
        <v>170209.67987084581</v>
      </c>
      <c r="AS105" s="415">
        <v>175219.70264634598</v>
      </c>
      <c r="AT105" s="415">
        <v>180843.35394157874</v>
      </c>
      <c r="AU105" s="415">
        <v>178531.13946936626</v>
      </c>
      <c r="AV105" s="415">
        <v>170213.51832370702</v>
      </c>
      <c r="AW105" s="416">
        <v>163002.97464</v>
      </c>
      <c r="AX105" s="415">
        <v>167112.72939242722</v>
      </c>
      <c r="AY105" s="415">
        <v>172285.92542245516</v>
      </c>
      <c r="AZ105" s="415">
        <v>178450.32014483708</v>
      </c>
      <c r="BA105" s="415">
        <v>181267.63143402018</v>
      </c>
      <c r="BB105" s="415">
        <v>185370</v>
      </c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>
        <v>95064.636627569373</v>
      </c>
      <c r="C106" s="350">
        <f t="shared" si="6"/>
        <v>100325.4357085245</v>
      </c>
      <c r="D106" s="381">
        <v>105586.23478947963</v>
      </c>
      <c r="E106" s="381">
        <f t="shared" si="7"/>
        <v>109887.52272304983</v>
      </c>
      <c r="F106" s="381">
        <v>114188.81065662003</v>
      </c>
      <c r="G106" s="346">
        <v>111300.32777458309</v>
      </c>
      <c r="H106" s="381">
        <v>112622.4881984465</v>
      </c>
      <c r="I106" s="399">
        <v>110160.31122570788</v>
      </c>
      <c r="J106" s="385">
        <v>108369.38427710024</v>
      </c>
      <c r="K106" s="350">
        <v>110011.56006213326</v>
      </c>
      <c r="L106" s="346">
        <v>115138.20251385098</v>
      </c>
      <c r="M106" s="346">
        <v>123895.98188874515</v>
      </c>
      <c r="N106" s="346">
        <v>114938.30617399776</v>
      </c>
      <c r="O106" s="415">
        <v>112915.13991387877</v>
      </c>
      <c r="P106" s="415">
        <v>116007.68545043348</v>
      </c>
      <c r="Q106" s="415">
        <v>121298.15945505702</v>
      </c>
      <c r="R106" s="415">
        <v>127201.00947499654</v>
      </c>
      <c r="S106" s="416">
        <v>126231.53030807448</v>
      </c>
      <c r="T106" s="415">
        <v>119711.3804585538</v>
      </c>
      <c r="U106" s="415">
        <v>122658.67507364166</v>
      </c>
      <c r="V106" s="415">
        <v>119314.96261625431</v>
      </c>
      <c r="W106" s="415">
        <v>123328.62627105488</v>
      </c>
      <c r="X106" s="415">
        <v>135221.21864843662</v>
      </c>
      <c r="Y106" s="415">
        <v>137190.50040605656</v>
      </c>
      <c r="Z106" s="415">
        <v>137857.25304613862</v>
      </c>
      <c r="AA106" s="415">
        <v>141971.59820751465</v>
      </c>
      <c r="AB106" s="415">
        <v>148462.88442470221</v>
      </c>
      <c r="AC106" s="416">
        <v>149749.84281583026</v>
      </c>
      <c r="AD106" s="415">
        <v>148529.48068946449</v>
      </c>
      <c r="AE106" s="415">
        <v>149177.5155214096</v>
      </c>
      <c r="AF106" s="415">
        <v>153378.44617741866</v>
      </c>
      <c r="AG106" s="415">
        <v>154291.7311471712</v>
      </c>
      <c r="AH106" s="415">
        <v>160197.02004497359</v>
      </c>
      <c r="AI106" s="415">
        <v>166196.25654195505</v>
      </c>
      <c r="AJ106" s="415">
        <v>174032.26564527661</v>
      </c>
      <c r="AK106" s="415">
        <v>180861.58550144828</v>
      </c>
      <c r="AL106" s="415">
        <v>188503.4734891713</v>
      </c>
      <c r="AM106" s="416">
        <v>193190.44758899268</v>
      </c>
      <c r="AN106" s="415">
        <v>200025.73871274063</v>
      </c>
      <c r="AO106" s="415">
        <v>197092.00917905779</v>
      </c>
      <c r="AP106" s="415">
        <v>198796.73410479783</v>
      </c>
      <c r="AQ106" s="415">
        <v>199557.63928435126</v>
      </c>
      <c r="AR106" s="415">
        <v>205248.10921854959</v>
      </c>
      <c r="AS106" s="415">
        <v>210678.37425489639</v>
      </c>
      <c r="AT106" s="415">
        <v>218880.55117425648</v>
      </c>
      <c r="AU106" s="415">
        <v>215819.91736065963</v>
      </c>
      <c r="AV106" s="415">
        <v>205159.91269560289</v>
      </c>
      <c r="AW106" s="416">
        <v>195625.65846999999</v>
      </c>
      <c r="AX106" s="415">
        <v>200132.96226415093</v>
      </c>
      <c r="AY106" s="415">
        <v>207049.25706661015</v>
      </c>
      <c r="AZ106" s="415">
        <v>215403.08872690829</v>
      </c>
      <c r="BA106" s="415">
        <v>218930.88483185263</v>
      </c>
      <c r="BB106" s="415">
        <v>224242</v>
      </c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>
        <v>125535.86232725582</v>
      </c>
      <c r="C107" s="350">
        <f t="shared" si="6"/>
        <v>132311.16787206</v>
      </c>
      <c r="D107" s="381">
        <v>139086.4734168642</v>
      </c>
      <c r="E107" s="381">
        <f t="shared" si="7"/>
        <v>144479.27586343751</v>
      </c>
      <c r="F107" s="381">
        <v>149872.07831001078</v>
      </c>
      <c r="G107" s="346">
        <v>144490.3484761357</v>
      </c>
      <c r="H107" s="381">
        <v>147129.29085442246</v>
      </c>
      <c r="I107" s="399">
        <v>140365.89471422433</v>
      </c>
      <c r="J107" s="385">
        <v>138462.3511356939</v>
      </c>
      <c r="K107" s="350">
        <v>140774.78581290992</v>
      </c>
      <c r="L107" s="346">
        <v>147673.13164640701</v>
      </c>
      <c r="M107" s="346">
        <v>160213.42561448901</v>
      </c>
      <c r="N107" s="346">
        <v>147345.47115072349</v>
      </c>
      <c r="O107" s="415">
        <v>144430.9746604836</v>
      </c>
      <c r="P107" s="415">
        <v>147134.04435230556</v>
      </c>
      <c r="Q107" s="415">
        <v>156754.24557974233</v>
      </c>
      <c r="R107" s="415">
        <v>161498.3545643441</v>
      </c>
      <c r="S107" s="416">
        <v>161605.59448385364</v>
      </c>
      <c r="T107" s="415">
        <v>150882.52265726044</v>
      </c>
      <c r="U107" s="415">
        <v>155471.73396546903</v>
      </c>
      <c r="V107" s="415">
        <v>150879.69720179116</v>
      </c>
      <c r="W107" s="415">
        <v>156622.83550027167</v>
      </c>
      <c r="X107" s="415">
        <v>174473.85262803989</v>
      </c>
      <c r="Y107" s="415">
        <v>175189.33646748838</v>
      </c>
      <c r="Z107" s="415">
        <v>176378.69397138664</v>
      </c>
      <c r="AA107" s="415">
        <v>185570.64479489831</v>
      </c>
      <c r="AB107" s="415">
        <v>197542.39593731286</v>
      </c>
      <c r="AC107" s="416">
        <v>198456.27969771047</v>
      </c>
      <c r="AD107" s="415">
        <v>197674.77065474546</v>
      </c>
      <c r="AE107" s="415">
        <v>198185.4084807855</v>
      </c>
      <c r="AF107" s="415">
        <v>205508.30813373614</v>
      </c>
      <c r="AG107" s="415">
        <v>204731.53910138024</v>
      </c>
      <c r="AH107" s="415">
        <v>212112.60924027758</v>
      </c>
      <c r="AI107" s="415">
        <v>219773.57594885383</v>
      </c>
      <c r="AJ107" s="415">
        <v>231117.25826955162</v>
      </c>
      <c r="AK107" s="415">
        <v>241814.4666761921</v>
      </c>
      <c r="AL107" s="415">
        <v>255037.82281662332</v>
      </c>
      <c r="AM107" s="416">
        <v>263132.57293612725</v>
      </c>
      <c r="AN107" s="415">
        <v>272190.08949646674</v>
      </c>
      <c r="AO107" s="415">
        <v>266751.242998412</v>
      </c>
      <c r="AP107" s="415">
        <v>269177.35964113899</v>
      </c>
      <c r="AQ107" s="415">
        <v>270608.53595013131</v>
      </c>
      <c r="AR107" s="415">
        <v>279652.94777580269</v>
      </c>
      <c r="AS107" s="415">
        <v>286615.70650014194</v>
      </c>
      <c r="AT107" s="415">
        <v>300219.88643375918</v>
      </c>
      <c r="AU107" s="415">
        <v>292626.17839488975</v>
      </c>
      <c r="AV107" s="415">
        <v>278595.56721052789</v>
      </c>
      <c r="AW107" s="416">
        <v>262197.45376</v>
      </c>
      <c r="AX107" s="415">
        <v>270433.33940610819</v>
      </c>
      <c r="AY107" s="415">
        <v>280868.92527794372</v>
      </c>
      <c r="AZ107" s="415">
        <v>295325.44306729437</v>
      </c>
      <c r="BA107" s="415">
        <v>298047.72444299731</v>
      </c>
      <c r="BB107" s="415">
        <v>306320</v>
      </c>
      <c r="BC107" s="415"/>
      <c r="BD107" s="415"/>
      <c r="BE107" s="415"/>
      <c r="BF107" s="415"/>
      <c r="BG107" s="415"/>
      <c r="BH107" s="417"/>
    </row>
    <row r="108" spans="1:60">
      <c r="A108" s="991">
        <v>99</v>
      </c>
      <c r="B108" s="391">
        <v>156273.7668098943</v>
      </c>
      <c r="C108" s="391">
        <f t="shared" si="6"/>
        <v>164337.66323337023</v>
      </c>
      <c r="D108" s="384">
        <v>172401.55965684613</v>
      </c>
      <c r="E108" s="384">
        <f t="shared" si="7"/>
        <v>177351.13572185687</v>
      </c>
      <c r="F108" s="384">
        <v>182300.71178686761</v>
      </c>
      <c r="G108" s="348">
        <v>179132.36112708453</v>
      </c>
      <c r="H108" s="384">
        <v>182797.82801302933</v>
      </c>
      <c r="I108" s="403">
        <v>171015.29403619346</v>
      </c>
      <c r="J108" s="392">
        <v>167667.89771954482</v>
      </c>
      <c r="K108" s="391">
        <v>172439.20421988264</v>
      </c>
      <c r="L108" s="348">
        <v>179353.54415777721</v>
      </c>
      <c r="M108" s="348">
        <v>193470.12160413971</v>
      </c>
      <c r="N108" s="348">
        <v>179180.48966189154</v>
      </c>
      <c r="O108" s="421">
        <v>176117.04779728386</v>
      </c>
      <c r="P108" s="421">
        <v>179651.50625078529</v>
      </c>
      <c r="Q108" s="421">
        <v>189975.70442766178</v>
      </c>
      <c r="R108" s="421">
        <v>195638.16392852197</v>
      </c>
      <c r="S108" s="422">
        <v>195951.92896104895</v>
      </c>
      <c r="T108" s="421">
        <v>182683.67061728396</v>
      </c>
      <c r="U108" s="421">
        <v>188588.09499236706</v>
      </c>
      <c r="V108" s="421">
        <v>182251.66666666666</v>
      </c>
      <c r="W108" s="421">
        <v>191268.75991616861</v>
      </c>
      <c r="X108" s="421">
        <v>217437.69672008668</v>
      </c>
      <c r="Y108" s="421">
        <v>217075.87479020411</v>
      </c>
      <c r="Z108" s="421">
        <v>217365.73917272358</v>
      </c>
      <c r="AA108" s="421">
        <v>232910.8450361944</v>
      </c>
      <c r="AB108" s="421">
        <v>248806.81712916752</v>
      </c>
      <c r="AC108" s="422">
        <v>252400.60659221272</v>
      </c>
      <c r="AD108" s="421">
        <v>249753.15500660587</v>
      </c>
      <c r="AE108" s="421">
        <v>250029.94322412234</v>
      </c>
      <c r="AF108" s="421">
        <v>261145.63411919458</v>
      </c>
      <c r="AG108" s="421">
        <v>257197.07930242069</v>
      </c>
      <c r="AH108" s="421">
        <v>265268.23488349636</v>
      </c>
      <c r="AI108" s="421">
        <v>277304.64109807531</v>
      </c>
      <c r="AJ108" s="421">
        <v>294344.71947085462</v>
      </c>
      <c r="AK108" s="421">
        <v>305383.69271435437</v>
      </c>
      <c r="AL108" s="421">
        <v>325666.50735378976</v>
      </c>
      <c r="AM108" s="422">
        <v>338129.52486745775</v>
      </c>
      <c r="AN108" s="421">
        <v>352344.6813175971</v>
      </c>
      <c r="AO108" s="421">
        <v>343523.47495308216</v>
      </c>
      <c r="AP108" s="421">
        <v>347716.55909504619</v>
      </c>
      <c r="AQ108" s="421">
        <v>351202.52588848927</v>
      </c>
      <c r="AR108" s="421">
        <v>363081.58743784175</v>
      </c>
      <c r="AS108" s="421">
        <v>370641.13046136376</v>
      </c>
      <c r="AT108" s="421">
        <v>390311.70750145789</v>
      </c>
      <c r="AU108" s="421">
        <v>377120.62620352308</v>
      </c>
      <c r="AV108" s="421">
        <v>360439.85912543873</v>
      </c>
      <c r="AW108" s="422">
        <v>336901.68291999999</v>
      </c>
      <c r="AX108" s="421">
        <v>349204.03052135312</v>
      </c>
      <c r="AY108" s="421">
        <v>362413.89535443846</v>
      </c>
      <c r="AZ108" s="421">
        <v>384282.32752850413</v>
      </c>
      <c r="BA108" s="421">
        <v>380642.59623238287</v>
      </c>
      <c r="BB108" s="421">
        <v>394887</v>
      </c>
      <c r="BC108" s="421"/>
      <c r="BD108" s="421"/>
      <c r="BE108" s="421"/>
      <c r="BF108" s="421"/>
      <c r="BG108" s="421"/>
      <c r="BH108" s="423"/>
    </row>
    <row r="109" spans="1:60">
      <c r="A109" s="992">
        <v>99.1</v>
      </c>
      <c r="B109" s="350">
        <v>165017.02119382183</v>
      </c>
      <c r="C109" s="350">
        <f t="shared" si="6"/>
        <v>173189.9782004779</v>
      </c>
      <c r="D109" s="381">
        <v>181362.93520713397</v>
      </c>
      <c r="E109" s="381">
        <f t="shared" si="7"/>
        <v>187296.43078978872</v>
      </c>
      <c r="F109" s="381">
        <v>193229.9263724435</v>
      </c>
      <c r="G109" s="346">
        <v>188290.2001150086</v>
      </c>
      <c r="H109" s="381">
        <v>192738.32984214483</v>
      </c>
      <c r="I109" s="399">
        <v>179682.75619538748</v>
      </c>
      <c r="J109" s="385">
        <v>176690.83012195677</v>
      </c>
      <c r="K109" s="350">
        <v>181441.69420952711</v>
      </c>
      <c r="L109" s="346">
        <v>187980.09290498635</v>
      </c>
      <c r="M109" s="346">
        <v>203359.68046571797</v>
      </c>
      <c r="N109" s="346">
        <v>187190.54017969905</v>
      </c>
      <c r="O109" s="415">
        <v>184187.07191122888</v>
      </c>
      <c r="P109" s="415">
        <v>188187.03945219249</v>
      </c>
      <c r="Q109" s="415">
        <v>199364.37758033467</v>
      </c>
      <c r="R109" s="415">
        <v>206065.81712148499</v>
      </c>
      <c r="S109" s="416">
        <v>205921.18707265233</v>
      </c>
      <c r="T109" s="415">
        <v>191979.46991181659</v>
      </c>
      <c r="U109" s="415">
        <v>198037.4847663893</v>
      </c>
      <c r="V109" s="415">
        <v>191903.21684598704</v>
      </c>
      <c r="W109" s="415">
        <v>201728.1070985019</v>
      </c>
      <c r="X109" s="415">
        <v>230172.64171242857</v>
      </c>
      <c r="Y109" s="415">
        <v>229121.83144141053</v>
      </c>
      <c r="Z109" s="415">
        <v>231026.15376589386</v>
      </c>
      <c r="AA109" s="415">
        <v>247773.68519476042</v>
      </c>
      <c r="AB109" s="415">
        <v>264359.51725227927</v>
      </c>
      <c r="AC109" s="416">
        <v>268970.36939398298</v>
      </c>
      <c r="AD109" s="415">
        <v>266662.96491228073</v>
      </c>
      <c r="AE109" s="415">
        <v>265421.4415258888</v>
      </c>
      <c r="AF109" s="415">
        <v>278336.79174917971</v>
      </c>
      <c r="AG109" s="415">
        <v>273981.05721052858</v>
      </c>
      <c r="AH109" s="415">
        <v>281559.17600397312</v>
      </c>
      <c r="AI109" s="415">
        <v>295778.61045631493</v>
      </c>
      <c r="AJ109" s="415">
        <v>313296.30568870995</v>
      </c>
      <c r="AK109" s="415">
        <v>323192.45053060906</v>
      </c>
      <c r="AL109" s="415">
        <v>347466.03800633445</v>
      </c>
      <c r="AM109" s="416">
        <v>360010.76763443579</v>
      </c>
      <c r="AN109" s="415">
        <v>375794.85876897647</v>
      </c>
      <c r="AO109" s="415">
        <v>366685.77533564315</v>
      </c>
      <c r="AP109" s="415">
        <v>372446.91314523469</v>
      </c>
      <c r="AQ109" s="415">
        <v>374644.18728532275</v>
      </c>
      <c r="AR109" s="415">
        <v>387223.79232950072</v>
      </c>
      <c r="AS109" s="415">
        <v>395084.4777506059</v>
      </c>
      <c r="AT109" s="415">
        <v>418187.71972644859</v>
      </c>
      <c r="AU109" s="415">
        <v>404738.51599021704</v>
      </c>
      <c r="AV109" s="415">
        <v>386972.08555446536</v>
      </c>
      <c r="AW109" s="416">
        <v>359069.31764000002</v>
      </c>
      <c r="AX109" s="415">
        <v>374224.2832452436</v>
      </c>
      <c r="AY109" s="415">
        <v>388113.98249484575</v>
      </c>
      <c r="AZ109" s="415">
        <v>412433.17490120442</v>
      </c>
      <c r="BA109" s="415">
        <v>405426.24582538719</v>
      </c>
      <c r="BB109" s="415">
        <v>421182</v>
      </c>
      <c r="BC109" s="415"/>
      <c r="BD109" s="415"/>
      <c r="BE109" s="415"/>
      <c r="BF109" s="415"/>
      <c r="BG109" s="415"/>
      <c r="BH109" s="417"/>
    </row>
    <row r="110" spans="1:60">
      <c r="A110" s="992">
        <v>99.2</v>
      </c>
      <c r="B110" s="350">
        <v>175696.87150156774</v>
      </c>
      <c r="C110" s="350">
        <f t="shared" si="6"/>
        <v>184087.5608495535</v>
      </c>
      <c r="D110" s="381">
        <v>192478.25019753922</v>
      </c>
      <c r="E110" s="381">
        <f t="shared" si="7"/>
        <v>199298.61707939394</v>
      </c>
      <c r="F110" s="381">
        <v>206118.98396124868</v>
      </c>
      <c r="G110" s="346">
        <v>199969.01725129384</v>
      </c>
      <c r="H110" s="381">
        <v>204394.03402655976</v>
      </c>
      <c r="I110" s="399">
        <v>190490.97708064746</v>
      </c>
      <c r="J110" s="385">
        <v>186863.93852291789</v>
      </c>
      <c r="K110" s="350">
        <v>191996.5003451847</v>
      </c>
      <c r="L110" s="346">
        <v>198591.47126436781</v>
      </c>
      <c r="M110" s="346">
        <v>214612.4294954722</v>
      </c>
      <c r="N110" s="346">
        <v>198148.13145455203</v>
      </c>
      <c r="O110" s="415">
        <v>194843.27071878104</v>
      </c>
      <c r="P110" s="415">
        <v>198161.76316120115</v>
      </c>
      <c r="Q110" s="415">
        <v>210443.59484673478</v>
      </c>
      <c r="R110" s="415">
        <v>217317.50333841253</v>
      </c>
      <c r="S110" s="416">
        <v>217595.8604061564</v>
      </c>
      <c r="T110" s="415">
        <v>202869.56950029396</v>
      </c>
      <c r="U110" s="415">
        <v>210515.19353243458</v>
      </c>
      <c r="V110" s="415">
        <v>202633.80856280265</v>
      </c>
      <c r="W110" s="415">
        <v>214099.37795932626</v>
      </c>
      <c r="X110" s="415">
        <v>245166.58416451866</v>
      </c>
      <c r="Y110" s="415">
        <v>242501.84226958544</v>
      </c>
      <c r="Z110" s="415">
        <v>245904.86694254339</v>
      </c>
      <c r="AA110" s="415">
        <v>265927.2327990348</v>
      </c>
      <c r="AB110" s="415">
        <v>283075.87926731881</v>
      </c>
      <c r="AC110" s="416">
        <v>288017.55982680665</v>
      </c>
      <c r="AD110" s="415">
        <v>285647.44352782134</v>
      </c>
      <c r="AE110" s="415">
        <v>283229.51859157853</v>
      </c>
      <c r="AF110" s="415">
        <v>298588.08924415661</v>
      </c>
      <c r="AG110" s="415">
        <v>292628.89378410007</v>
      </c>
      <c r="AH110" s="415">
        <v>301075.41873715288</v>
      </c>
      <c r="AI110" s="415">
        <v>318249.18859483133</v>
      </c>
      <c r="AJ110" s="415">
        <v>336332.73487115651</v>
      </c>
      <c r="AK110" s="415">
        <v>345779.37562185823</v>
      </c>
      <c r="AL110" s="415">
        <v>372756.97094387532</v>
      </c>
      <c r="AM110" s="416">
        <v>384905.30544054531</v>
      </c>
      <c r="AN110" s="415">
        <v>403257.01378766011</v>
      </c>
      <c r="AO110" s="415">
        <v>394823.35941485013</v>
      </c>
      <c r="AP110" s="415">
        <v>398512.47107008193</v>
      </c>
      <c r="AQ110" s="415">
        <v>401271.51684457657</v>
      </c>
      <c r="AR110" s="415">
        <v>417306.82006165199</v>
      </c>
      <c r="AS110" s="415">
        <v>425316.63046136376</v>
      </c>
      <c r="AT110" s="415">
        <v>449998.81432433863</v>
      </c>
      <c r="AU110" s="415">
        <v>438307.89514256525</v>
      </c>
      <c r="AV110" s="415">
        <v>418593.51754483563</v>
      </c>
      <c r="AW110" s="416">
        <v>386917.73680999997</v>
      </c>
      <c r="AX110" s="415">
        <v>403389.28553852811</v>
      </c>
      <c r="AY110" s="415">
        <v>418036.49018285517</v>
      </c>
      <c r="AZ110" s="415">
        <v>445131.78494715143</v>
      </c>
      <c r="BA110" s="415">
        <v>438276.81415879802</v>
      </c>
      <c r="BB110" s="415">
        <v>452711</v>
      </c>
      <c r="BC110" s="415"/>
      <c r="BD110" s="415"/>
      <c r="BE110" s="415"/>
      <c r="BF110" s="415"/>
      <c r="BG110" s="415"/>
      <c r="BH110" s="417"/>
    </row>
    <row r="111" spans="1:60">
      <c r="A111" s="992">
        <v>99.3</v>
      </c>
      <c r="B111" s="350">
        <v>187773.61067239576</v>
      </c>
      <c r="C111" s="350">
        <f t="shared" si="6"/>
        <v>196970.39702261845</v>
      </c>
      <c r="D111" s="381">
        <v>206167.18337284116</v>
      </c>
      <c r="E111" s="381">
        <f t="shared" si="7"/>
        <v>212837.74257447227</v>
      </c>
      <c r="F111" s="381">
        <v>219508.30177610336</v>
      </c>
      <c r="G111" s="346">
        <v>211613.53536515238</v>
      </c>
      <c r="H111" s="381">
        <v>217973.17599599098</v>
      </c>
      <c r="I111" s="399">
        <v>204322.36699613236</v>
      </c>
      <c r="J111" s="385">
        <v>200314.05698871106</v>
      </c>
      <c r="K111" s="350">
        <v>204415.02951328963</v>
      </c>
      <c r="L111" s="346">
        <v>212593.78859670882</v>
      </c>
      <c r="M111" s="346">
        <v>229165.98490728761</v>
      </c>
      <c r="N111" s="346">
        <v>210751.137047595</v>
      </c>
      <c r="O111" s="415">
        <v>207027.99294468368</v>
      </c>
      <c r="P111" s="415">
        <v>211014.86788541274</v>
      </c>
      <c r="Q111" s="415">
        <v>222863.58847919441</v>
      </c>
      <c r="R111" s="415">
        <v>231074.61349217343</v>
      </c>
      <c r="S111" s="416">
        <v>231438.00727291353</v>
      </c>
      <c r="T111" s="415">
        <v>215783.40188124633</v>
      </c>
      <c r="U111" s="415">
        <v>226115.26846416821</v>
      </c>
      <c r="V111" s="415">
        <v>216087.48457034017</v>
      </c>
      <c r="W111" s="415">
        <v>229356.57135372196</v>
      </c>
      <c r="X111" s="415">
        <v>261441.16984198141</v>
      </c>
      <c r="Y111" s="415">
        <v>262342.9379726047</v>
      </c>
      <c r="Z111" s="415">
        <v>264645.39324809454</v>
      </c>
      <c r="AA111" s="415">
        <v>287631.57812823163</v>
      </c>
      <c r="AB111" s="415">
        <v>308892.74292939377</v>
      </c>
      <c r="AC111" s="416">
        <v>313149.99739570852</v>
      </c>
      <c r="AD111" s="415">
        <v>311529.56564353092</v>
      </c>
      <c r="AE111" s="415">
        <v>307228.25414176169</v>
      </c>
      <c r="AF111" s="415">
        <v>322628.20660296903</v>
      </c>
      <c r="AG111" s="415">
        <v>316950.01397132425</v>
      </c>
      <c r="AH111" s="415">
        <v>326859.72891690925</v>
      </c>
      <c r="AI111" s="415">
        <v>344651.34193879762</v>
      </c>
      <c r="AJ111" s="415">
        <v>363367.12627453054</v>
      </c>
      <c r="AK111" s="415">
        <v>374523.65955291153</v>
      </c>
      <c r="AL111" s="415">
        <v>401816.93574570125</v>
      </c>
      <c r="AM111" s="416">
        <v>415822.29228730121</v>
      </c>
      <c r="AN111" s="415">
        <v>436184.89824509469</v>
      </c>
      <c r="AO111" s="415">
        <v>428655.81475867378</v>
      </c>
      <c r="AP111" s="415">
        <v>433010.62345598754</v>
      </c>
      <c r="AQ111" s="415">
        <v>436188.66569905286</v>
      </c>
      <c r="AR111" s="415">
        <v>454056.51148662332</v>
      </c>
      <c r="AS111" s="415">
        <v>463186.80690626433</v>
      </c>
      <c r="AT111" s="415">
        <v>490795.43879552564</v>
      </c>
      <c r="AU111" s="415">
        <v>476365.15317379235</v>
      </c>
      <c r="AV111" s="415">
        <v>456140.37318052613</v>
      </c>
      <c r="AW111" s="416">
        <v>421083.36324999999</v>
      </c>
      <c r="AX111" s="415">
        <v>439836.39003553113</v>
      </c>
      <c r="AY111" s="415">
        <v>455640.05281411979</v>
      </c>
      <c r="AZ111" s="415">
        <v>484545.0389037003</v>
      </c>
      <c r="BA111" s="415">
        <v>476393.76815665839</v>
      </c>
      <c r="BB111" s="415">
        <v>493006</v>
      </c>
      <c r="BC111" s="415"/>
      <c r="BD111" s="415"/>
      <c r="BE111" s="415"/>
      <c r="BF111" s="415"/>
      <c r="BG111" s="415"/>
      <c r="BH111" s="417"/>
    </row>
    <row r="112" spans="1:60">
      <c r="A112" s="992">
        <v>99.4</v>
      </c>
      <c r="B112" s="350">
        <v>202961.60231099755</v>
      </c>
      <c r="C112" s="350">
        <f t="shared" si="6"/>
        <v>213121.51901304477</v>
      </c>
      <c r="D112" s="381">
        <v>223281.435715092</v>
      </c>
      <c r="E112" s="381">
        <f t="shared" si="7"/>
        <v>229566.76667347713</v>
      </c>
      <c r="F112" s="381">
        <v>235852.09763186224</v>
      </c>
      <c r="G112" s="346">
        <v>228122.79815986197</v>
      </c>
      <c r="H112" s="381">
        <v>234873.12508143322</v>
      </c>
      <c r="I112" s="399">
        <v>220075.21840233012</v>
      </c>
      <c r="J112" s="385">
        <v>216456.18220972933</v>
      </c>
      <c r="K112" s="350">
        <v>219315.37720055232</v>
      </c>
      <c r="L112" s="346">
        <v>228020.30029769285</v>
      </c>
      <c r="M112" s="346">
        <v>247054.64079344546</v>
      </c>
      <c r="N112" s="346">
        <v>228961.17800310324</v>
      </c>
      <c r="O112" s="415">
        <v>223334.65746936071</v>
      </c>
      <c r="P112" s="415">
        <v>225856.73467144114</v>
      </c>
      <c r="Q112" s="415">
        <v>238794.21394935582</v>
      </c>
      <c r="R112" s="415">
        <v>248406.57279401578</v>
      </c>
      <c r="S112" s="416">
        <v>248690.98458347208</v>
      </c>
      <c r="T112" s="415">
        <v>232376.98219870665</v>
      </c>
      <c r="U112" s="415">
        <v>245150.41641402739</v>
      </c>
      <c r="V112" s="415">
        <v>234951.87810264825</v>
      </c>
      <c r="W112" s="415">
        <v>250147.94560661339</v>
      </c>
      <c r="X112" s="415">
        <v>284319.13597818371</v>
      </c>
      <c r="Y112" s="415">
        <v>287522.22383642237</v>
      </c>
      <c r="Z112" s="415">
        <v>288437.02415689605</v>
      </c>
      <c r="AA112" s="415">
        <v>314986.29053774558</v>
      </c>
      <c r="AB112" s="415">
        <v>341331.64758434822</v>
      </c>
      <c r="AC112" s="416">
        <v>348027.91544840147</v>
      </c>
      <c r="AD112" s="415">
        <v>345722.12185454887</v>
      </c>
      <c r="AE112" s="415">
        <v>337190.58708452602</v>
      </c>
      <c r="AF112" s="415">
        <v>354881.38529364998</v>
      </c>
      <c r="AG112" s="415">
        <v>346753.25278087158</v>
      </c>
      <c r="AH112" s="415">
        <v>358485.18401920347</v>
      </c>
      <c r="AI112" s="415">
        <v>378031.30225454154</v>
      </c>
      <c r="AJ112" s="415">
        <v>397776.24480256357</v>
      </c>
      <c r="AK112" s="415">
        <v>413105.51380103134</v>
      </c>
      <c r="AL112" s="415">
        <v>440082.14392142283</v>
      </c>
      <c r="AM112" s="416">
        <v>459220.3665109821</v>
      </c>
      <c r="AN112" s="415">
        <v>480361.1540937511</v>
      </c>
      <c r="AO112" s="415">
        <v>470765.5004090275</v>
      </c>
      <c r="AP112" s="415">
        <v>477372.22285788588</v>
      </c>
      <c r="AQ112" s="415">
        <v>480975.18904321885</v>
      </c>
      <c r="AR112" s="415">
        <v>502491.01039533783</v>
      </c>
      <c r="AS112" s="415">
        <v>511865.77780082537</v>
      </c>
      <c r="AT112" s="415">
        <v>542233.24948311504</v>
      </c>
      <c r="AU112" s="415">
        <v>527272.16649639327</v>
      </c>
      <c r="AV112" s="415">
        <v>503402.1804452716</v>
      </c>
      <c r="AW112" s="416">
        <v>464887.18683000002</v>
      </c>
      <c r="AX112" s="415">
        <v>486444.64246414893</v>
      </c>
      <c r="AY112" s="415">
        <v>503731.18943524925</v>
      </c>
      <c r="AZ112" s="415">
        <v>535904.05273507664</v>
      </c>
      <c r="BA112" s="415">
        <v>525634.52498255728</v>
      </c>
      <c r="BB112" s="415">
        <v>544205</v>
      </c>
      <c r="BC112" s="415"/>
      <c r="BD112" s="415"/>
      <c r="BE112" s="415"/>
      <c r="BF112" s="415"/>
      <c r="BG112" s="415"/>
      <c r="BH112" s="417"/>
    </row>
    <row r="113" spans="1:60">
      <c r="A113" s="992">
        <v>99.5</v>
      </c>
      <c r="B113" s="350">
        <v>221165.60399489023</v>
      </c>
      <c r="C113" s="350">
        <f t="shared" si="6"/>
        <v>232342.09782654548</v>
      </c>
      <c r="D113" s="381">
        <v>243518.59165820069</v>
      </c>
      <c r="E113" s="381">
        <f t="shared" si="7"/>
        <v>250149.61149110249</v>
      </c>
      <c r="F113" s="381">
        <v>256780.63132400432</v>
      </c>
      <c r="G113" s="346">
        <v>250645.82288671649</v>
      </c>
      <c r="H113" s="381">
        <v>257822.86138812327</v>
      </c>
      <c r="I113" s="399">
        <v>239592.67234875614</v>
      </c>
      <c r="J113" s="385">
        <v>234616.07308337491</v>
      </c>
      <c r="K113" s="350">
        <v>239372.81165861237</v>
      </c>
      <c r="L113" s="346">
        <v>247760.08637228145</v>
      </c>
      <c r="M113" s="346">
        <v>268569.8969383355</v>
      </c>
      <c r="N113" s="346">
        <v>247325.10662865802</v>
      </c>
      <c r="O113" s="415">
        <v>242683.880457105</v>
      </c>
      <c r="P113" s="415">
        <v>245771.83386732001</v>
      </c>
      <c r="Q113" s="415">
        <v>260654.69817858728</v>
      </c>
      <c r="R113" s="415">
        <v>271421.93633467238</v>
      </c>
      <c r="S113" s="416">
        <v>272958.84716638073</v>
      </c>
      <c r="T113" s="415">
        <v>254141.75266313934</v>
      </c>
      <c r="U113" s="415">
        <v>269807.23416973057</v>
      </c>
      <c r="V113" s="415">
        <v>259182.67533888514</v>
      </c>
      <c r="W113" s="415">
        <v>275985.44028952887</v>
      </c>
      <c r="X113" s="415">
        <v>314478.59030968661</v>
      </c>
      <c r="Y113" s="415">
        <v>320861.7375430871</v>
      </c>
      <c r="Z113" s="415">
        <v>319012.450987674</v>
      </c>
      <c r="AA113" s="415">
        <v>351841.83698724577</v>
      </c>
      <c r="AB113" s="415">
        <v>381356.79150861787</v>
      </c>
      <c r="AC113" s="416">
        <v>390907.68015146436</v>
      </c>
      <c r="AD113" s="415">
        <v>393288.31174916279</v>
      </c>
      <c r="AE113" s="415">
        <v>375195.74827581091</v>
      </c>
      <c r="AF113" s="415">
        <v>401467.90504618321</v>
      </c>
      <c r="AG113" s="415">
        <v>387841.39269148896</v>
      </c>
      <c r="AH113" s="415">
        <v>399795.59532054025</v>
      </c>
      <c r="AI113" s="415">
        <v>417423.91217019904</v>
      </c>
      <c r="AJ113" s="415">
        <v>438927.30903890461</v>
      </c>
      <c r="AK113" s="415">
        <v>463438.1938119423</v>
      </c>
      <c r="AL113" s="415">
        <v>494208.69452601078</v>
      </c>
      <c r="AM113" s="416">
        <v>519226.76226962887</v>
      </c>
      <c r="AN113" s="415">
        <v>542118.63735247322</v>
      </c>
      <c r="AO113" s="415">
        <v>528239.10416967422</v>
      </c>
      <c r="AP113" s="415">
        <v>537439.59407099208</v>
      </c>
      <c r="AQ113" s="415">
        <v>538836.98953357933</v>
      </c>
      <c r="AR113" s="415">
        <v>567659.21654703782</v>
      </c>
      <c r="AS113" s="415">
        <v>580717.82232144801</v>
      </c>
      <c r="AT113" s="415">
        <v>616357.49411016272</v>
      </c>
      <c r="AU113" s="415">
        <v>592483.51793030137</v>
      </c>
      <c r="AV113" s="415">
        <v>570133.71087688766</v>
      </c>
      <c r="AW113" s="416">
        <v>522490.01309999998</v>
      </c>
      <c r="AX113" s="415">
        <v>549797.6401019675</v>
      </c>
      <c r="AY113" s="415">
        <v>567402.51005799731</v>
      </c>
      <c r="AZ113" s="415">
        <v>607167.15266511613</v>
      </c>
      <c r="BA113" s="415">
        <v>592626.57210102794</v>
      </c>
      <c r="BB113" s="415">
        <v>612197</v>
      </c>
      <c r="BC113" s="415"/>
      <c r="BD113" s="415"/>
      <c r="BE113" s="415"/>
      <c r="BF113" s="415"/>
      <c r="BG113" s="415"/>
      <c r="BH113" s="417"/>
    </row>
    <row r="114" spans="1:60">
      <c r="A114" s="992">
        <v>99.6</v>
      </c>
      <c r="B114" s="350">
        <v>246950.90250841944</v>
      </c>
      <c r="C114" s="350">
        <f t="shared" si="6"/>
        <v>259219.92407845624</v>
      </c>
      <c r="D114" s="381">
        <v>271488.94564849307</v>
      </c>
      <c r="E114" s="381">
        <f t="shared" si="7"/>
        <v>279478.06388990855</v>
      </c>
      <c r="F114" s="381">
        <v>287467.18213132402</v>
      </c>
      <c r="G114" s="346">
        <v>282075.16043703275</v>
      </c>
      <c r="H114" s="381">
        <v>288537.58727136056</v>
      </c>
      <c r="I114" s="399">
        <v>263788.46731604834</v>
      </c>
      <c r="J114" s="385">
        <v>258898.66808722855</v>
      </c>
      <c r="K114" s="350">
        <v>266101.90274421818</v>
      </c>
      <c r="L114" s="346">
        <v>274738.39684114774</v>
      </c>
      <c r="M114" s="346">
        <v>298641.52910737385</v>
      </c>
      <c r="N114" s="346">
        <v>274728.94941002416</v>
      </c>
      <c r="O114" s="415">
        <v>269679.34263000992</v>
      </c>
      <c r="P114" s="415">
        <v>273058.06153411232</v>
      </c>
      <c r="Q114" s="415">
        <v>290770.34897082776</v>
      </c>
      <c r="R114" s="415">
        <v>302950.28810084501</v>
      </c>
      <c r="S114" s="416">
        <v>306339.05971983919</v>
      </c>
      <c r="T114" s="415">
        <v>285621.46911228693</v>
      </c>
      <c r="U114" s="415">
        <v>303821.74570513231</v>
      </c>
      <c r="V114" s="415">
        <v>294358.98632301984</v>
      </c>
      <c r="W114" s="415">
        <v>314622.85020957852</v>
      </c>
      <c r="X114" s="415">
        <v>357710.00100862939</v>
      </c>
      <c r="Y114" s="415">
        <v>368502.86459367268</v>
      </c>
      <c r="Z114" s="415">
        <v>361496.26302014256</v>
      </c>
      <c r="AA114" s="415">
        <v>401159.10029300238</v>
      </c>
      <c r="AB114" s="415">
        <v>446318.28595195315</v>
      </c>
      <c r="AC114" s="416">
        <v>451295.41544041288</v>
      </c>
      <c r="AD114" s="415">
        <v>454632.98970719276</v>
      </c>
      <c r="AE114" s="415">
        <v>429813.67207036173</v>
      </c>
      <c r="AF114" s="415">
        <v>463397.80169410678</v>
      </c>
      <c r="AG114" s="415">
        <v>445212.4732345519</v>
      </c>
      <c r="AH114" s="415">
        <v>459386.73858760885</v>
      </c>
      <c r="AI114" s="415">
        <v>479273.79790224921</v>
      </c>
      <c r="AJ114" s="415">
        <v>501863.71974893397</v>
      </c>
      <c r="AK114" s="415">
        <v>533038.36463298998</v>
      </c>
      <c r="AL114" s="415">
        <v>570861.09963198996</v>
      </c>
      <c r="AM114" s="416">
        <v>599833.43982580164</v>
      </c>
      <c r="AN114" s="415">
        <v>627265.61268760706</v>
      </c>
      <c r="AO114" s="415">
        <v>609901.11124344356</v>
      </c>
      <c r="AP114" s="415">
        <v>620820.6848264205</v>
      </c>
      <c r="AQ114" s="415">
        <v>618077.79768003977</v>
      </c>
      <c r="AR114" s="415">
        <v>657314.09443556913</v>
      </c>
      <c r="AS114" s="415">
        <v>677075.34774776746</v>
      </c>
      <c r="AT114" s="415">
        <v>719708.47900121927</v>
      </c>
      <c r="AU114" s="415">
        <v>687394.76481636276</v>
      </c>
      <c r="AV114" s="415">
        <v>665582.03217649017</v>
      </c>
      <c r="AW114" s="416">
        <v>609661.34976999997</v>
      </c>
      <c r="AX114" s="415">
        <v>640201.82851546735</v>
      </c>
      <c r="AY114" s="415">
        <v>664772.07570473419</v>
      </c>
      <c r="AZ114" s="415">
        <v>708019.13994932582</v>
      </c>
      <c r="BA114" s="415">
        <v>687576.13848085946</v>
      </c>
      <c r="BB114" s="415">
        <v>710571</v>
      </c>
      <c r="BC114" s="415"/>
      <c r="BD114" s="415"/>
      <c r="BE114" s="415"/>
      <c r="BF114" s="415"/>
      <c r="BG114" s="415"/>
      <c r="BH114" s="417"/>
    </row>
    <row r="115" spans="1:60">
      <c r="A115" s="992">
        <v>99.7</v>
      </c>
      <c r="B115" s="350">
        <v>289727.44919289276</v>
      </c>
      <c r="C115" s="350">
        <f t="shared" si="6"/>
        <v>302946.83296082157</v>
      </c>
      <c r="D115" s="381">
        <v>316166.21672875038</v>
      </c>
      <c r="E115" s="381">
        <f t="shared" si="7"/>
        <v>327294.65847201785</v>
      </c>
      <c r="F115" s="381">
        <v>338423.10021528532</v>
      </c>
      <c r="G115" s="346">
        <v>331482.90224266821</v>
      </c>
      <c r="H115" s="381">
        <v>332436.90378351288</v>
      </c>
      <c r="I115" s="399">
        <v>305345.29341546103</v>
      </c>
      <c r="J115" s="385">
        <v>297612.99727977515</v>
      </c>
      <c r="K115" s="350">
        <v>307231.20318432862</v>
      </c>
      <c r="L115" s="346">
        <v>317654.12048292399</v>
      </c>
      <c r="M115" s="346">
        <v>347377.72100043122</v>
      </c>
      <c r="N115" s="346">
        <v>317233.51304441958</v>
      </c>
      <c r="O115" s="415">
        <v>311014.67260682344</v>
      </c>
      <c r="P115" s="415">
        <v>316010.51331825607</v>
      </c>
      <c r="Q115" s="415">
        <v>337616.55702650675</v>
      </c>
      <c r="R115" s="415">
        <v>352937.58551045851</v>
      </c>
      <c r="S115" s="416">
        <v>359587.779661451</v>
      </c>
      <c r="T115" s="415">
        <v>335204.20825396827</v>
      </c>
      <c r="U115" s="415">
        <v>358585.41493044357</v>
      </c>
      <c r="V115" s="415">
        <v>349979.47855246888</v>
      </c>
      <c r="W115" s="415">
        <v>372706.28520142823</v>
      </c>
      <c r="X115" s="415">
        <v>428529.36712241772</v>
      </c>
      <c r="Y115" s="415">
        <v>444202.54532493546</v>
      </c>
      <c r="Z115" s="415">
        <v>433683.35480219993</v>
      </c>
      <c r="AA115" s="415">
        <v>485959.83958979661</v>
      </c>
      <c r="AB115" s="415">
        <v>548485.09917149134</v>
      </c>
      <c r="AC115" s="416">
        <v>548245.30026042915</v>
      </c>
      <c r="AD115" s="415">
        <v>557504.63973638136</v>
      </c>
      <c r="AE115" s="415">
        <v>517117.04004568176</v>
      </c>
      <c r="AF115" s="415">
        <v>558943.39798499586</v>
      </c>
      <c r="AG115" s="415">
        <v>531967.46292876184</v>
      </c>
      <c r="AH115" s="415">
        <v>548770.43636790046</v>
      </c>
      <c r="AI115" s="415">
        <v>576812.33585640148</v>
      </c>
      <c r="AJ115" s="415">
        <v>606560.80791334517</v>
      </c>
      <c r="AK115" s="415">
        <v>645812.48684842896</v>
      </c>
      <c r="AL115" s="415">
        <v>688920.97497018741</v>
      </c>
      <c r="AM115" s="416">
        <v>730421.06107043673</v>
      </c>
      <c r="AN115" s="415">
        <v>769575.51411446952</v>
      </c>
      <c r="AO115" s="415">
        <v>745911.05468937976</v>
      </c>
      <c r="AP115" s="415">
        <v>745783.10050708626</v>
      </c>
      <c r="AQ115" s="415">
        <v>755214.55202562828</v>
      </c>
      <c r="AR115" s="415">
        <v>808662.98429448961</v>
      </c>
      <c r="AS115" s="415">
        <v>833995.07136618707</v>
      </c>
      <c r="AT115" s="415">
        <v>889141.94913852517</v>
      </c>
      <c r="AU115" s="415">
        <v>847690.01726468734</v>
      </c>
      <c r="AV115" s="415">
        <v>818230.54630238411</v>
      </c>
      <c r="AW115" s="416">
        <v>755250.17766000004</v>
      </c>
      <c r="AX115" s="415">
        <v>787620.80885030655</v>
      </c>
      <c r="AY115" s="415">
        <v>823662.7722692152</v>
      </c>
      <c r="AZ115" s="415">
        <v>875325.94250950136</v>
      </c>
      <c r="BA115" s="415">
        <v>838619.78218521783</v>
      </c>
      <c r="BB115" s="415">
        <v>868684</v>
      </c>
      <c r="BC115" s="415"/>
      <c r="BD115" s="415"/>
      <c r="BE115" s="415"/>
      <c r="BF115" s="415"/>
      <c r="BG115" s="415"/>
      <c r="BH115" s="417"/>
    </row>
    <row r="116" spans="1:60">
      <c r="A116" s="992">
        <v>99.8</v>
      </c>
      <c r="B116" s="350">
        <v>368467.53460689809</v>
      </c>
      <c r="C116" s="350">
        <f t="shared" si="6"/>
        <v>388808.64014462748</v>
      </c>
      <c r="D116" s="381">
        <v>409149.74568235688</v>
      </c>
      <c r="E116" s="381">
        <f t="shared" si="7"/>
        <v>423297.47179166286</v>
      </c>
      <c r="F116" s="381">
        <v>437445.19790096884</v>
      </c>
      <c r="G116" s="346">
        <v>420208.75675675675</v>
      </c>
      <c r="H116" s="381">
        <v>419671.10919569031</v>
      </c>
      <c r="I116" s="399">
        <v>386485.27049610845</v>
      </c>
      <c r="J116" s="385">
        <v>371566.33939338988</v>
      </c>
      <c r="K116" s="350">
        <v>382086.81308249914</v>
      </c>
      <c r="L116" s="346">
        <v>401347.01558752992</v>
      </c>
      <c r="M116" s="346">
        <v>436760.98576972832</v>
      </c>
      <c r="N116" s="346">
        <v>399389.79966080899</v>
      </c>
      <c r="O116" s="415">
        <v>388719.4424975157</v>
      </c>
      <c r="P116" s="415">
        <v>396144.9155672823</v>
      </c>
      <c r="Q116" s="415">
        <v>426473.75788538426</v>
      </c>
      <c r="R116" s="415">
        <v>451697.33752597315</v>
      </c>
      <c r="S116" s="416">
        <v>464447.01280442526</v>
      </c>
      <c r="T116" s="415">
        <v>431453.65987066436</v>
      </c>
      <c r="U116" s="415">
        <v>469076.73691113549</v>
      </c>
      <c r="V116" s="415">
        <v>455373.25435130583</v>
      </c>
      <c r="W116" s="415">
        <v>485011.11179461307</v>
      </c>
      <c r="X116" s="415">
        <v>573719.99499420973</v>
      </c>
      <c r="Y116" s="415">
        <v>587062.77598310797</v>
      </c>
      <c r="Z116" s="415">
        <v>566483.70182326203</v>
      </c>
      <c r="AA116" s="415">
        <v>631567.04756980343</v>
      </c>
      <c r="AB116" s="415">
        <v>753339.02883143676</v>
      </c>
      <c r="AC116" s="416">
        <v>748198.86873092724</v>
      </c>
      <c r="AD116" s="415">
        <v>751129.186699235</v>
      </c>
      <c r="AE116" s="415">
        <v>679866.32140367525</v>
      </c>
      <c r="AF116" s="415">
        <v>752844.98761220567</v>
      </c>
      <c r="AG116" s="415">
        <v>713040.79269994795</v>
      </c>
      <c r="AH116" s="415">
        <v>727316.07358560851</v>
      </c>
      <c r="AI116" s="415">
        <v>771688.39889705891</v>
      </c>
      <c r="AJ116" s="415">
        <v>813730.83720437507</v>
      </c>
      <c r="AK116" s="415">
        <v>879143.00788444804</v>
      </c>
      <c r="AL116" s="415">
        <v>922187.31052611338</v>
      </c>
      <c r="AM116" s="416">
        <v>995382.5922873012</v>
      </c>
      <c r="AN116" s="415">
        <v>1052006.5977776954</v>
      </c>
      <c r="AO116" s="415">
        <v>1016907.4696838458</v>
      </c>
      <c r="AP116" s="415">
        <v>1017623.1125991419</v>
      </c>
      <c r="AQ116" s="415">
        <v>1045832.4733135186</v>
      </c>
      <c r="AR116" s="415">
        <v>1123226.4165897891</v>
      </c>
      <c r="AS116" s="415">
        <v>1164992.0173693749</v>
      </c>
      <c r="AT116" s="415">
        <v>1250327.7861951969</v>
      </c>
      <c r="AU116" s="415">
        <v>1176558.8926555421</v>
      </c>
      <c r="AV116" s="415">
        <v>1144558.01692275</v>
      </c>
      <c r="AW116" s="416">
        <v>1037160.3361899999</v>
      </c>
      <c r="AX116" s="415">
        <v>1098983.9538587218</v>
      </c>
      <c r="AY116" s="415">
        <v>1145189.3512880788</v>
      </c>
      <c r="AZ116" s="415">
        <v>1229783.6723202299</v>
      </c>
      <c r="BA116" s="415">
        <v>1147462.7325643052</v>
      </c>
      <c r="BB116" s="415">
        <v>1201592</v>
      </c>
      <c r="BC116" s="415"/>
      <c r="BD116" s="415"/>
      <c r="BE116" s="415"/>
      <c r="BF116" s="415"/>
      <c r="BG116" s="415"/>
      <c r="BH116" s="417"/>
    </row>
    <row r="117" spans="1:60">
      <c r="A117" s="991">
        <v>99.9</v>
      </c>
      <c r="B117" s="424">
        <v>450312.52299384505</v>
      </c>
      <c r="C117" s="424">
        <f t="shared" si="6"/>
        <v>477463.41981050192</v>
      </c>
      <c r="D117" s="424">
        <v>504614.31662715878</v>
      </c>
      <c r="E117" s="424">
        <f t="shared" si="7"/>
        <v>521179.37357192172</v>
      </c>
      <c r="F117" s="424">
        <v>537744.43051668466</v>
      </c>
      <c r="G117" s="421">
        <v>494912.02760207013</v>
      </c>
      <c r="H117" s="421">
        <v>509617.85507391632</v>
      </c>
      <c r="I117" s="425">
        <v>469672.02177338488</v>
      </c>
      <c r="J117" s="424">
        <v>443640.73019902979</v>
      </c>
      <c r="K117" s="424">
        <v>458914.66659475322</v>
      </c>
      <c r="L117" s="424">
        <v>488955.31489291321</v>
      </c>
      <c r="M117" s="421">
        <v>530229.53428201808</v>
      </c>
      <c r="N117" s="421">
        <v>482098.50355428859</v>
      </c>
      <c r="O117" s="421">
        <v>470643.95120900957</v>
      </c>
      <c r="P117" s="421">
        <v>479233.26492021611</v>
      </c>
      <c r="Q117" s="421">
        <v>520133.78809418035</v>
      </c>
      <c r="R117" s="421">
        <v>546030.94157085475</v>
      </c>
      <c r="S117" s="422">
        <v>574094.85026505159</v>
      </c>
      <c r="T117" s="421">
        <v>529423.41293356847</v>
      </c>
      <c r="U117" s="421">
        <v>586332.40185770497</v>
      </c>
      <c r="V117" s="421">
        <v>571273.83707170782</v>
      </c>
      <c r="W117" s="421">
        <v>604770.53093223635</v>
      </c>
      <c r="X117" s="421">
        <v>748739.19330195372</v>
      </c>
      <c r="Y117" s="421">
        <v>742004.48544512817</v>
      </c>
      <c r="Z117" s="421">
        <v>699906.73478699138</v>
      </c>
      <c r="AA117" s="421">
        <v>784641.48516028957</v>
      </c>
      <c r="AB117" s="421">
        <v>972892.43410194991</v>
      </c>
      <c r="AC117" s="422">
        <v>962134.70330249728</v>
      </c>
      <c r="AD117" s="421">
        <v>961186.4537591791</v>
      </c>
      <c r="AE117" s="421">
        <v>862452.6328700888</v>
      </c>
      <c r="AF117" s="421">
        <v>954238.86182622402</v>
      </c>
      <c r="AG117" s="421">
        <v>906723.30363310827</v>
      </c>
      <c r="AH117" s="421">
        <v>903110.09707947634</v>
      </c>
      <c r="AI117" s="421">
        <v>978224.68629703729</v>
      </c>
      <c r="AJ117" s="421">
        <v>1020059.5712942609</v>
      </c>
      <c r="AK117" s="421">
        <v>1128873.2671360099</v>
      </c>
      <c r="AL117" s="421">
        <v>1168059.1507174275</v>
      </c>
      <c r="AM117" s="422">
        <v>1254064.9301312801</v>
      </c>
      <c r="AN117" s="421">
        <v>1357788.0651645761</v>
      </c>
      <c r="AO117" s="421">
        <v>1319167.1361459987</v>
      </c>
      <c r="AP117" s="421">
        <v>1321483.4592380705</v>
      </c>
      <c r="AQ117" s="421">
        <v>1362552.8919703471</v>
      </c>
      <c r="AR117" s="421">
        <v>1454567.8447224535</v>
      </c>
      <c r="AS117" s="421">
        <v>1533430.5604925873</v>
      </c>
      <c r="AT117" s="421">
        <v>1630743.8166039335</v>
      </c>
      <c r="AU117" s="421">
        <v>1531241.252923026</v>
      </c>
      <c r="AV117" s="421">
        <v>1488516.8582555305</v>
      </c>
      <c r="AW117" s="422">
        <v>1340814.9410699999</v>
      </c>
      <c r="AX117" s="421">
        <v>1454607.9872835896</v>
      </c>
      <c r="AY117" s="421">
        <v>1507813.9462706412</v>
      </c>
      <c r="AZ117" s="421">
        <v>1627126.214863766</v>
      </c>
      <c r="BA117" s="421">
        <v>1488791.0528117586</v>
      </c>
      <c r="BB117" s="421">
        <v>1565810</v>
      </c>
      <c r="BC117" s="421"/>
      <c r="BD117" s="421"/>
      <c r="BE117" s="421"/>
      <c r="BF117" s="421"/>
      <c r="BG117" s="421"/>
      <c r="BH117" s="423"/>
    </row>
    <row r="118" spans="1:60">
      <c r="A118" s="992">
        <v>99.91</v>
      </c>
      <c r="B118" s="415">
        <v>473221.50034839154</v>
      </c>
      <c r="C118" s="415">
        <f t="shared" si="6"/>
        <v>503606.66455505136</v>
      </c>
      <c r="D118" s="426">
        <v>533991.82876171125</v>
      </c>
      <c r="E118" s="426">
        <f t="shared" si="7"/>
        <v>553703.87805146922</v>
      </c>
      <c r="F118" s="426">
        <v>573415.92734122719</v>
      </c>
      <c r="G118" s="415">
        <v>521562.36802760203</v>
      </c>
      <c r="H118" s="415">
        <v>542814.96647456777</v>
      </c>
      <c r="I118" s="427">
        <v>497136.38981998758</v>
      </c>
      <c r="J118" s="426">
        <v>466059.24686040712</v>
      </c>
      <c r="K118" s="426">
        <v>485879.67198826378</v>
      </c>
      <c r="L118" s="426">
        <v>514364.7509302902</v>
      </c>
      <c r="M118" s="415">
        <v>558865.10133678315</v>
      </c>
      <c r="N118" s="415">
        <v>507513.64413813013</v>
      </c>
      <c r="O118" s="415">
        <v>499247.62285525008</v>
      </c>
      <c r="P118" s="415">
        <v>503349.15168362862</v>
      </c>
      <c r="Q118" s="415">
        <v>547642.37373019394</v>
      </c>
      <c r="R118" s="415">
        <v>577029.12503116776</v>
      </c>
      <c r="S118" s="416">
        <v>609953.37557940034</v>
      </c>
      <c r="T118" s="415">
        <v>560309.12395061727</v>
      </c>
      <c r="U118" s="415">
        <v>622949.66892429418</v>
      </c>
      <c r="V118" s="415">
        <v>610176.94038862875</v>
      </c>
      <c r="W118" s="415">
        <v>643927.83130870142</v>
      </c>
      <c r="X118" s="415">
        <v>809740.29468788521</v>
      </c>
      <c r="Y118" s="415">
        <v>791177.01196513325</v>
      </c>
      <c r="Z118" s="415">
        <v>746379.99122853554</v>
      </c>
      <c r="AA118" s="415">
        <v>829088.6522233712</v>
      </c>
      <c r="AB118" s="415">
        <v>1035765.4386936848</v>
      </c>
      <c r="AC118" s="416">
        <v>1034644.0132770934</v>
      </c>
      <c r="AD118" s="415">
        <v>1024721.7130918365</v>
      </c>
      <c r="AE118" s="415">
        <v>918848.1206413242</v>
      </c>
      <c r="AF118" s="415">
        <v>1014080.7188245328</v>
      </c>
      <c r="AG118" s="415">
        <v>939192.06074917887</v>
      </c>
      <c r="AH118" s="415">
        <v>960992.04169023409</v>
      </c>
      <c r="AI118" s="415">
        <v>1032984.4343371541</v>
      </c>
      <c r="AJ118" s="415">
        <v>1085454.7070499747</v>
      </c>
      <c r="AK118" s="415">
        <v>1203559.828269708</v>
      </c>
      <c r="AL118" s="415">
        <v>1246199.2577609089</v>
      </c>
      <c r="AM118" s="416">
        <v>1340357.252335269</v>
      </c>
      <c r="AN118" s="415">
        <v>1447540.3861778087</v>
      </c>
      <c r="AO118" s="415">
        <v>1406679.2454405467</v>
      </c>
      <c r="AP118" s="415">
        <v>1408186.4028084776</v>
      </c>
      <c r="AQ118" s="415">
        <v>1455139.6136213816</v>
      </c>
      <c r="AR118" s="415">
        <v>1556205.2478680557</v>
      </c>
      <c r="AS118" s="415">
        <v>1643259.0862027556</v>
      </c>
      <c r="AT118" s="415">
        <v>1749616</v>
      </c>
      <c r="AU118" s="415">
        <v>1645528.1297689441</v>
      </c>
      <c r="AV118" s="415">
        <v>1602371.9323798059</v>
      </c>
      <c r="AW118" s="416">
        <v>1440061.90867</v>
      </c>
      <c r="AX118" s="415">
        <v>1571143.1481186207</v>
      </c>
      <c r="AY118" s="415">
        <v>1628064.4380334881</v>
      </c>
      <c r="AZ118" s="415">
        <v>1755589.3968461058</v>
      </c>
      <c r="BA118" s="415">
        <v>1597816.527717568</v>
      </c>
      <c r="BB118" s="415">
        <v>1682439</v>
      </c>
      <c r="BC118" s="415"/>
      <c r="BD118" s="415"/>
      <c r="BE118" s="415"/>
      <c r="BF118" s="415"/>
      <c r="BG118" s="415"/>
      <c r="BH118" s="417"/>
    </row>
    <row r="119" spans="1:60">
      <c r="A119" s="992">
        <v>99.92</v>
      </c>
      <c r="B119" s="415">
        <v>505788.05934270116</v>
      </c>
      <c r="C119" s="415">
        <f t="shared" si="6"/>
        <v>537997.84754018451</v>
      </c>
      <c r="D119" s="415">
        <v>570207.63573766791</v>
      </c>
      <c r="E119" s="415">
        <f t="shared" si="7"/>
        <v>593102.2682186726</v>
      </c>
      <c r="F119" s="415">
        <v>615996.90069967718</v>
      </c>
      <c r="G119" s="415">
        <v>555907.12248418631</v>
      </c>
      <c r="H119" s="415">
        <v>579590.43933851167</v>
      </c>
      <c r="I119" s="416">
        <v>530171.95191710826</v>
      </c>
      <c r="J119" s="415">
        <v>492230.70848256792</v>
      </c>
      <c r="K119" s="415">
        <v>515538.81877804629</v>
      </c>
      <c r="L119" s="415">
        <v>546651.01120482921</v>
      </c>
      <c r="M119" s="415">
        <v>595186.83182406204</v>
      </c>
      <c r="N119" s="415">
        <v>541791.13618157548</v>
      </c>
      <c r="O119" s="415">
        <v>530850.38784365682</v>
      </c>
      <c r="P119" s="415">
        <v>530216.33104033174</v>
      </c>
      <c r="Q119" s="415">
        <v>580180.49003405892</v>
      </c>
      <c r="R119" s="415">
        <v>616840.22050145455</v>
      </c>
      <c r="S119" s="416">
        <v>651986.68014545832</v>
      </c>
      <c r="T119" s="415">
        <v>599253.76580834808</v>
      </c>
      <c r="U119" s="415">
        <v>666084.40512588958</v>
      </c>
      <c r="V119" s="415">
        <v>653261.05270196334</v>
      </c>
      <c r="W119" s="415">
        <v>691099.93272141588</v>
      </c>
      <c r="X119" s="415">
        <v>874095.16987933801</v>
      </c>
      <c r="Y119" s="415">
        <v>852326.42428398691</v>
      </c>
      <c r="Z119" s="415">
        <v>813927.87935699511</v>
      </c>
      <c r="AA119" s="415">
        <v>895899.81387452595</v>
      </c>
      <c r="AB119" s="415">
        <v>1111491.3882345113</v>
      </c>
      <c r="AC119" s="416">
        <v>1115389.2850660661</v>
      </c>
      <c r="AD119" s="415">
        <v>1101262.7093894985</v>
      </c>
      <c r="AE119" s="415">
        <v>989987.98260237603</v>
      </c>
      <c r="AF119" s="415">
        <v>1073704.4460184155</v>
      </c>
      <c r="AG119" s="415">
        <v>996527.6832696565</v>
      </c>
      <c r="AH119" s="415">
        <v>1027281.1920482294</v>
      </c>
      <c r="AI119" s="415">
        <v>1092929.1319339317</v>
      </c>
      <c r="AJ119" s="415">
        <v>1166789.5632432003</v>
      </c>
      <c r="AK119" s="415">
        <v>1298241.1161364906</v>
      </c>
      <c r="AL119" s="415">
        <v>1342226.8422942287</v>
      </c>
      <c r="AM119" s="416">
        <v>1445524.4239964655</v>
      </c>
      <c r="AN119" s="415">
        <v>1552527.4334356925</v>
      </c>
      <c r="AO119" s="415">
        <v>1514823.916738848</v>
      </c>
      <c r="AP119" s="415">
        <v>1529316.4085294502</v>
      </c>
      <c r="AQ119" s="415">
        <v>1562445.6650629721</v>
      </c>
      <c r="AR119" s="415">
        <v>1681601.0214206963</v>
      </c>
      <c r="AS119" s="415">
        <v>1775829.7738596913</v>
      </c>
      <c r="AT119" s="415">
        <v>1897978.112728622</v>
      </c>
      <c r="AU119" s="415">
        <v>1779236.9033672847</v>
      </c>
      <c r="AV119" s="415">
        <v>1750714.3658166516</v>
      </c>
      <c r="AW119" s="416">
        <v>1562279.1473300001</v>
      </c>
      <c r="AX119" s="415">
        <v>1706415.2461786792</v>
      </c>
      <c r="AY119" s="415">
        <v>1772323.0989229081</v>
      </c>
      <c r="AZ119" s="415">
        <v>1904723.7574262104</v>
      </c>
      <c r="BA119" s="415">
        <v>1727214.7871901016</v>
      </c>
      <c r="BB119" s="415">
        <v>1819578</v>
      </c>
      <c r="BC119" s="415"/>
      <c r="BD119" s="415"/>
      <c r="BE119" s="415"/>
      <c r="BF119" s="415"/>
      <c r="BG119" s="415"/>
      <c r="BH119" s="417"/>
    </row>
    <row r="120" spans="1:60">
      <c r="A120" s="992">
        <v>99.93</v>
      </c>
      <c r="B120" s="428">
        <v>544043.76570665417</v>
      </c>
      <c r="C120" s="428">
        <f t="shared" si="6"/>
        <v>580427.12867678353</v>
      </c>
      <c r="D120" s="428">
        <v>616810.49164691276</v>
      </c>
      <c r="E120" s="428">
        <f t="shared" si="7"/>
        <v>645206.91436489881</v>
      </c>
      <c r="F120" s="428">
        <v>673603.33708288486</v>
      </c>
      <c r="G120" s="428">
        <v>595316.69925244385</v>
      </c>
      <c r="H120" s="428">
        <v>628049.0157855174</v>
      </c>
      <c r="I120" s="429">
        <v>565724.21085804328</v>
      </c>
      <c r="J120" s="428">
        <v>526235.26526726212</v>
      </c>
      <c r="K120" s="428">
        <v>552223.49365723168</v>
      </c>
      <c r="L120" s="428">
        <v>584109.58372612251</v>
      </c>
      <c r="M120" s="428">
        <v>633429.0314790858</v>
      </c>
      <c r="N120" s="428">
        <v>580902.27939955983</v>
      </c>
      <c r="O120" s="415">
        <v>571015.78164955287</v>
      </c>
      <c r="P120" s="415">
        <v>566388.44377434347</v>
      </c>
      <c r="Q120" s="415">
        <v>621822.28354805266</v>
      </c>
      <c r="R120" s="415">
        <v>659965.62526665744</v>
      </c>
      <c r="S120" s="416">
        <v>702054.19862224394</v>
      </c>
      <c r="T120" s="415">
        <v>645177.32863021758</v>
      </c>
      <c r="U120" s="415">
        <v>714398.789417102</v>
      </c>
      <c r="V120" s="415">
        <v>705945.75430065033</v>
      </c>
      <c r="W120" s="415">
        <v>749957.89839323144</v>
      </c>
      <c r="X120" s="415">
        <v>914902.14117075724</v>
      </c>
      <c r="Y120" s="415">
        <v>940488.46023352758</v>
      </c>
      <c r="Z120" s="415">
        <v>890744.50575627352</v>
      </c>
      <c r="AA120" s="415">
        <v>990527.4424164081</v>
      </c>
      <c r="AB120" s="415">
        <v>1202420.7434284955</v>
      </c>
      <c r="AC120" s="416">
        <v>1200652.6300947452</v>
      </c>
      <c r="AD120" s="415">
        <v>1190893.4373367745</v>
      </c>
      <c r="AE120" s="415">
        <v>1079017.0148762292</v>
      </c>
      <c r="AF120" s="415">
        <v>1149450.8109307468</v>
      </c>
      <c r="AG120" s="415">
        <v>1069023.9229250962</v>
      </c>
      <c r="AH120" s="415">
        <v>1118359.0028832757</v>
      </c>
      <c r="AI120" s="415">
        <v>1170919.1685094077</v>
      </c>
      <c r="AJ120" s="415">
        <v>1266244.8465398976</v>
      </c>
      <c r="AK120" s="415">
        <v>1418267.7122241417</v>
      </c>
      <c r="AL120" s="415">
        <v>1466028.6021131729</v>
      </c>
      <c r="AM120" s="416">
        <v>1568626.4295758647</v>
      </c>
      <c r="AN120" s="415">
        <v>1695873.031928669</v>
      </c>
      <c r="AO120" s="415">
        <v>1660206.9158004909</v>
      </c>
      <c r="AP120" s="415">
        <v>1664607.5891301522</v>
      </c>
      <c r="AQ120" s="415">
        <v>1709711.0483537074</v>
      </c>
      <c r="AR120" s="415">
        <v>1816929.7425016314</v>
      </c>
      <c r="AS120" s="415">
        <v>1944630.3371470992</v>
      </c>
      <c r="AT120" s="415">
        <v>2087419.7491915389</v>
      </c>
      <c r="AU120" s="415">
        <v>1953836.4939269165</v>
      </c>
      <c r="AV120" s="415">
        <v>1921655.7035838196</v>
      </c>
      <c r="AW120" s="416">
        <v>1719821.1330299999</v>
      </c>
      <c r="AX120" s="415">
        <v>1874546.1352939438</v>
      </c>
      <c r="AY120" s="415">
        <v>1944767.049066456</v>
      </c>
      <c r="AZ120" s="415">
        <v>2101658.7324011568</v>
      </c>
      <c r="BA120" s="415">
        <v>1887242.9234941157</v>
      </c>
      <c r="BB120" s="415">
        <v>1989295</v>
      </c>
      <c r="BC120" s="415"/>
      <c r="BD120" s="415"/>
      <c r="BE120" s="415"/>
      <c r="BF120" s="415"/>
      <c r="BG120" s="415"/>
      <c r="BH120" s="417"/>
    </row>
    <row r="121" spans="1:60">
      <c r="A121" s="992">
        <v>99.94</v>
      </c>
      <c r="B121" s="428">
        <v>596350.90413424687</v>
      </c>
      <c r="C121" s="428">
        <f t="shared" si="6"/>
        <v>633045.14579666406</v>
      </c>
      <c r="D121" s="428">
        <v>669739.38745908113</v>
      </c>
      <c r="E121" s="428">
        <f t="shared" si="7"/>
        <v>695495.51985978824</v>
      </c>
      <c r="F121" s="428">
        <v>721251.65226049523</v>
      </c>
      <c r="G121" s="428">
        <v>652556.05117883836</v>
      </c>
      <c r="H121" s="428">
        <v>682814.93380105239</v>
      </c>
      <c r="I121" s="429">
        <v>616460.1926658072</v>
      </c>
      <c r="J121" s="428">
        <v>572301.79707122454</v>
      </c>
      <c r="K121" s="428">
        <v>605271.18493268907</v>
      </c>
      <c r="L121" s="428">
        <v>632233.78963036463</v>
      </c>
      <c r="M121" s="428">
        <v>678881.56403622252</v>
      </c>
      <c r="N121" s="428">
        <v>626531.94648720813</v>
      </c>
      <c r="O121" s="415">
        <v>620859.40904272941</v>
      </c>
      <c r="P121" s="415">
        <v>616608.97936298535</v>
      </c>
      <c r="Q121" s="415">
        <v>673740.12394491339</v>
      </c>
      <c r="R121" s="415">
        <v>715524.23418756062</v>
      </c>
      <c r="S121" s="416">
        <v>764404.067120797</v>
      </c>
      <c r="T121" s="415">
        <v>701044.69667254563</v>
      </c>
      <c r="U121" s="415">
        <v>780372.88174331852</v>
      </c>
      <c r="V121" s="415">
        <v>779985.28616294847</v>
      </c>
      <c r="W121" s="415">
        <v>823812.05123030348</v>
      </c>
      <c r="X121" s="415">
        <v>992531.17955470888</v>
      </c>
      <c r="Y121" s="415">
        <v>1055430.2523686632</v>
      </c>
      <c r="Z121" s="415">
        <v>934895.2596601058</v>
      </c>
      <c r="AA121" s="415">
        <v>1081681.5464322646</v>
      </c>
      <c r="AB121" s="415">
        <v>1323960.6650362681</v>
      </c>
      <c r="AC121" s="416">
        <v>1316139.5439454217</v>
      </c>
      <c r="AD121" s="415">
        <v>1294529.4389959138</v>
      </c>
      <c r="AE121" s="415">
        <v>1174228.5963098647</v>
      </c>
      <c r="AF121" s="415">
        <v>1256938.223688585</v>
      </c>
      <c r="AG121" s="415">
        <v>1178282.4237357434</v>
      </c>
      <c r="AH121" s="415">
        <v>1226608.7539696773</v>
      </c>
      <c r="AI121" s="415">
        <v>1292313.2041387327</v>
      </c>
      <c r="AJ121" s="415">
        <v>1387844.5833840938</v>
      </c>
      <c r="AK121" s="415">
        <v>1559227.9079844649</v>
      </c>
      <c r="AL121" s="415">
        <v>1614742.7090797187</v>
      </c>
      <c r="AM121" s="416">
        <v>1745804.8650467054</v>
      </c>
      <c r="AN121" s="415">
        <v>1878557.5876034379</v>
      </c>
      <c r="AO121" s="415">
        <v>1848353.4122515758</v>
      </c>
      <c r="AP121" s="415">
        <v>1838078.1037576389</v>
      </c>
      <c r="AQ121" s="415">
        <v>1891392.7767703286</v>
      </c>
      <c r="AR121" s="415">
        <v>2028613.2305312422</v>
      </c>
      <c r="AS121" s="415">
        <v>2184629.9838206074</v>
      </c>
      <c r="AT121" s="415">
        <v>2338999.5131421299</v>
      </c>
      <c r="AU121" s="415">
        <v>2178085.995201387</v>
      </c>
      <c r="AV121" s="415">
        <v>2114046.6988701308</v>
      </c>
      <c r="AW121" s="416">
        <v>1910988.5512299999</v>
      </c>
      <c r="AX121" s="415">
        <v>2088485.601706676</v>
      </c>
      <c r="AY121" s="415">
        <v>2174648.7713347077</v>
      </c>
      <c r="AZ121" s="415">
        <v>2349427.5419762889</v>
      </c>
      <c r="BA121" s="415">
        <v>2099464.9395878874</v>
      </c>
      <c r="BB121" s="415">
        <v>2222095</v>
      </c>
      <c r="BC121" s="415"/>
      <c r="BD121" s="415"/>
      <c r="BE121" s="415"/>
      <c r="BF121" s="415"/>
      <c r="BG121" s="415"/>
      <c r="BH121" s="417"/>
    </row>
    <row r="122" spans="1:60">
      <c r="A122" s="992">
        <v>99.95</v>
      </c>
      <c r="B122" s="415">
        <v>677472.05011032394</v>
      </c>
      <c r="C122" s="415">
        <f t="shared" si="6"/>
        <v>712799.39332471834</v>
      </c>
      <c r="D122" s="415">
        <v>748126.73653911275</v>
      </c>
      <c r="E122" s="415">
        <f t="shared" si="7"/>
        <v>779724.38557310868</v>
      </c>
      <c r="F122" s="415">
        <v>811322.03460710449</v>
      </c>
      <c r="G122" s="415">
        <v>729728.85163887287</v>
      </c>
      <c r="H122" s="415">
        <v>737767.16772738658</v>
      </c>
      <c r="I122" s="416">
        <v>688024.19046936918</v>
      </c>
      <c r="J122" s="415">
        <v>635868.8516117332</v>
      </c>
      <c r="K122" s="415">
        <v>675512.31096824305</v>
      </c>
      <c r="L122" s="415">
        <v>698329.97209129238</v>
      </c>
      <c r="M122" s="415">
        <v>752258.06123329024</v>
      </c>
      <c r="N122" s="415">
        <v>692095.98560242483</v>
      </c>
      <c r="O122" s="415">
        <v>690979.51533620397</v>
      </c>
      <c r="P122" s="415">
        <v>678789.5659002387</v>
      </c>
      <c r="Q122" s="415">
        <v>742764.19807492965</v>
      </c>
      <c r="R122" s="415">
        <v>793468.06374844164</v>
      </c>
      <c r="S122" s="416">
        <v>849663.62680222292</v>
      </c>
      <c r="T122" s="415">
        <v>778741.12148148147</v>
      </c>
      <c r="U122" s="415">
        <v>876667.78285923146</v>
      </c>
      <c r="V122" s="415">
        <v>879079.8523291389</v>
      </c>
      <c r="W122" s="415">
        <v>919773.21947527758</v>
      </c>
      <c r="X122" s="415">
        <v>1117037.4789682096</v>
      </c>
      <c r="Y122" s="415">
        <v>1236376.151016946</v>
      </c>
      <c r="Z122" s="415">
        <v>1002611.3890215219</v>
      </c>
      <c r="AA122" s="415">
        <v>1217141.4640985867</v>
      </c>
      <c r="AB122" s="415">
        <v>1498000.2731749518</v>
      </c>
      <c r="AC122" s="416">
        <v>1476223.6494112385</v>
      </c>
      <c r="AD122" s="415">
        <v>1444162.609841153</v>
      </c>
      <c r="AE122" s="415">
        <v>1293339.9795322071</v>
      </c>
      <c r="AF122" s="415">
        <v>1403489.8392477704</v>
      </c>
      <c r="AG122" s="415">
        <v>1315942.8006372391</v>
      </c>
      <c r="AH122" s="415">
        <v>1357820.2991846814</v>
      </c>
      <c r="AI122" s="415">
        <v>1450668.4808066611</v>
      </c>
      <c r="AJ122" s="415">
        <v>1565326.0145528216</v>
      </c>
      <c r="AK122" s="415">
        <v>1739294.0791951888</v>
      </c>
      <c r="AL122" s="415">
        <v>1799880.9755472068</v>
      </c>
      <c r="AM122" s="416">
        <v>1978553.2646427671</v>
      </c>
      <c r="AN122" s="415">
        <v>2132647.2525928938</v>
      </c>
      <c r="AO122" s="415">
        <v>2097501.7279245462</v>
      </c>
      <c r="AP122" s="415">
        <v>2087536.3246651932</v>
      </c>
      <c r="AQ122" s="415">
        <v>2125954.8261648952</v>
      </c>
      <c r="AR122" s="415">
        <v>2314584.6844384945</v>
      </c>
      <c r="AS122" s="415">
        <v>2519621.4323893534</v>
      </c>
      <c r="AT122" s="415">
        <v>2684450.8178232517</v>
      </c>
      <c r="AU122" s="415">
        <v>2490378.9458117913</v>
      </c>
      <c r="AV122" s="415">
        <v>2401184.7426184239</v>
      </c>
      <c r="AW122" s="416">
        <v>2170019.2000299999</v>
      </c>
      <c r="AX122" s="415">
        <v>2387620.0672532748</v>
      </c>
      <c r="AY122" s="415">
        <v>2489306.5424767337</v>
      </c>
      <c r="AZ122" s="415">
        <v>2678589.828029572</v>
      </c>
      <c r="BA122" s="415">
        <v>2395531.0300200009</v>
      </c>
      <c r="BB122" s="415">
        <v>2528597</v>
      </c>
      <c r="BC122" s="415"/>
      <c r="BD122" s="415"/>
      <c r="BE122" s="415"/>
      <c r="BF122" s="415"/>
      <c r="BG122" s="415"/>
      <c r="BH122" s="417"/>
    </row>
    <row r="123" spans="1:60">
      <c r="A123" s="992">
        <v>99.96</v>
      </c>
      <c r="B123" s="415">
        <v>771146.14736964344</v>
      </c>
      <c r="C123" s="415">
        <f t="shared" si="6"/>
        <v>813784.2576502806</v>
      </c>
      <c r="D123" s="415">
        <v>856422.36793091765</v>
      </c>
      <c r="E123" s="415">
        <f t="shared" si="7"/>
        <v>904453.03375017364</v>
      </c>
      <c r="F123" s="415">
        <v>952483.69956942962</v>
      </c>
      <c r="G123" s="415">
        <v>837867.95284646342</v>
      </c>
      <c r="H123" s="415">
        <v>855458.54467551992</v>
      </c>
      <c r="I123" s="416">
        <v>798450.79119514872</v>
      </c>
      <c r="J123" s="415">
        <v>726142.79453234805</v>
      </c>
      <c r="K123" s="415">
        <v>768000.15623921307</v>
      </c>
      <c r="L123" s="415">
        <v>795817.20693789795</v>
      </c>
      <c r="M123" s="415">
        <v>854711.66192324273</v>
      </c>
      <c r="N123" s="415">
        <v>785154.62176595826</v>
      </c>
      <c r="O123" s="415">
        <v>787262.00231864851</v>
      </c>
      <c r="P123" s="415">
        <v>766552.70828621683</v>
      </c>
      <c r="Q123" s="415">
        <v>843458.44632015401</v>
      </c>
      <c r="R123" s="415">
        <v>900007.65696079785</v>
      </c>
      <c r="S123" s="416">
        <v>977449.3532484828</v>
      </c>
      <c r="T123" s="415">
        <v>891051.86283362738</v>
      </c>
      <c r="U123" s="415">
        <v>1012424.8780451096</v>
      </c>
      <c r="V123" s="415">
        <v>1027358.3282475228</v>
      </c>
      <c r="W123" s="415">
        <v>1063784.997904215</v>
      </c>
      <c r="X123" s="415">
        <v>1333717.4107176212</v>
      </c>
      <c r="Y123" s="415">
        <v>1417400.9877822092</v>
      </c>
      <c r="Z123" s="415">
        <v>1145488.8057545051</v>
      </c>
      <c r="AA123" s="415">
        <v>1402467.0963116167</v>
      </c>
      <c r="AB123" s="415">
        <v>1743013.9706694616</v>
      </c>
      <c r="AC123" s="416">
        <v>1706572.0052565148</v>
      </c>
      <c r="AD123" s="415">
        <v>1691367.366116693</v>
      </c>
      <c r="AE123" s="415">
        <v>1477901.7224982572</v>
      </c>
      <c r="AF123" s="415">
        <v>1619993.1540451858</v>
      </c>
      <c r="AG123" s="415">
        <v>1500882.596523382</v>
      </c>
      <c r="AH123" s="415">
        <v>1543744.304123498</v>
      </c>
      <c r="AI123" s="415">
        <v>1677357.7862240486</v>
      </c>
      <c r="AJ123" s="415">
        <v>1822462.6075372756</v>
      </c>
      <c r="AK123" s="415">
        <v>2053629.0234455168</v>
      </c>
      <c r="AL123" s="415">
        <v>2101650.3065382694</v>
      </c>
      <c r="AM123" s="416">
        <v>2311502.3514516535</v>
      </c>
      <c r="AN123" s="415">
        <v>2471719.3681231267</v>
      </c>
      <c r="AO123" s="415">
        <v>2463738.9121072134</v>
      </c>
      <c r="AP123" s="415">
        <v>2430875.0178130283</v>
      </c>
      <c r="AQ123" s="415">
        <v>2471570.1023743162</v>
      </c>
      <c r="AR123" s="415">
        <v>2700473.6677429518</v>
      </c>
      <c r="AS123" s="415">
        <v>2969869.6801786064</v>
      </c>
      <c r="AT123" s="415">
        <v>3177704.2338228277</v>
      </c>
      <c r="AU123" s="415">
        <v>2926767.3332920549</v>
      </c>
      <c r="AV123" s="415">
        <v>2847846.8714053063</v>
      </c>
      <c r="AW123" s="416">
        <v>2575240.1072200001</v>
      </c>
      <c r="AX123" s="415">
        <v>2836940.6258698241</v>
      </c>
      <c r="AY123" s="415">
        <v>2949321.7730688453</v>
      </c>
      <c r="AZ123" s="415">
        <v>3180744.91225632</v>
      </c>
      <c r="BA123" s="415">
        <v>2825985.0692590349</v>
      </c>
      <c r="BB123" s="415">
        <v>2993148</v>
      </c>
      <c r="BC123" s="415"/>
      <c r="BD123" s="415"/>
      <c r="BE123" s="415"/>
      <c r="BF123" s="415"/>
      <c r="BG123" s="415"/>
      <c r="BH123" s="417"/>
    </row>
    <row r="124" spans="1:60">
      <c r="A124" s="992">
        <v>99.97</v>
      </c>
      <c r="B124" s="415">
        <v>925089.64957612345</v>
      </c>
      <c r="C124" s="415">
        <f t="shared" si="6"/>
        <v>989361.99853792065</v>
      </c>
      <c r="D124" s="415">
        <v>1053634.3474997177</v>
      </c>
      <c r="E124" s="415">
        <f t="shared" si="7"/>
        <v>1102510.7564732174</v>
      </c>
      <c r="F124" s="415">
        <v>1151387.1654467171</v>
      </c>
      <c r="G124" s="415">
        <v>1016554.4266820011</v>
      </c>
      <c r="H124" s="415">
        <v>1061101.9912803809</v>
      </c>
      <c r="I124" s="416">
        <v>988931.32555030321</v>
      </c>
      <c r="J124" s="415">
        <v>887479.76660470606</v>
      </c>
      <c r="K124" s="415">
        <v>920952.83862616506</v>
      </c>
      <c r="L124" s="415">
        <v>965264.68804266921</v>
      </c>
      <c r="M124" s="415">
        <v>1025590.5502371712</v>
      </c>
      <c r="N124" s="415">
        <v>927670.38757983618</v>
      </c>
      <c r="O124" s="415">
        <v>937299.97757535602</v>
      </c>
      <c r="P124" s="415">
        <v>916826.18014197762</v>
      </c>
      <c r="Q124" s="415">
        <v>1009617.5580038502</v>
      </c>
      <c r="R124" s="415">
        <v>1080567.8342706745</v>
      </c>
      <c r="S124" s="416">
        <v>1193297.7931317063</v>
      </c>
      <c r="T124" s="415">
        <v>1072735.2385890654</v>
      </c>
      <c r="U124" s="415">
        <v>1238587.1700961103</v>
      </c>
      <c r="V124" s="415">
        <v>1262507.4028529166</v>
      </c>
      <c r="W124" s="415">
        <v>1292876.3190250718</v>
      </c>
      <c r="X124" s="415">
        <v>1690614.4994396504</v>
      </c>
      <c r="Y124" s="415">
        <v>1689593.4293010412</v>
      </c>
      <c r="Z124" s="415">
        <v>1353616.7475728155</v>
      </c>
      <c r="AA124" s="415">
        <v>1731277.7506032402</v>
      </c>
      <c r="AB124" s="415">
        <v>2149898.3663572236</v>
      </c>
      <c r="AC124" s="416">
        <v>2059750.4543130584</v>
      </c>
      <c r="AD124" s="415">
        <v>2052774.6553753037</v>
      </c>
      <c r="AE124" s="415">
        <v>1787209.2074959583</v>
      </c>
      <c r="AF124" s="415">
        <v>1978976.3280525</v>
      </c>
      <c r="AG124" s="415">
        <v>1847729.8901467626</v>
      </c>
      <c r="AH124" s="415">
        <v>1868970.2623918771</v>
      </c>
      <c r="AI124" s="415">
        <v>2053438.0812337806</v>
      </c>
      <c r="AJ124" s="415">
        <v>2236152.5085542519</v>
      </c>
      <c r="AK124" s="415">
        <v>2557967.1360099758</v>
      </c>
      <c r="AL124" s="415">
        <v>2585058.0886942698</v>
      </c>
      <c r="AM124" s="416">
        <v>2792033.8778843726</v>
      </c>
      <c r="AN124" s="415">
        <v>3024513.2372143497</v>
      </c>
      <c r="AO124" s="415">
        <v>2975377.5125836101</v>
      </c>
      <c r="AP124" s="415">
        <v>2995048.4180210638</v>
      </c>
      <c r="AQ124" s="415">
        <v>3058985.0535811353</v>
      </c>
      <c r="AR124" s="415">
        <v>3368974.3229754968</v>
      </c>
      <c r="AS124" s="415">
        <v>3707357.9993340466</v>
      </c>
      <c r="AT124" s="415">
        <v>3946678.9238403221</v>
      </c>
      <c r="AU124" s="415">
        <v>3632861.7815134721</v>
      </c>
      <c r="AV124" s="415">
        <v>3570456.5434701242</v>
      </c>
      <c r="AW124" s="416">
        <v>3235843.7138499999</v>
      </c>
      <c r="AX124" s="415">
        <v>3596191.8024428892</v>
      </c>
      <c r="AY124" s="415">
        <v>3732114.084972736</v>
      </c>
      <c r="AZ124" s="415">
        <v>4029249.4965492464</v>
      </c>
      <c r="BA124" s="415">
        <v>3530714.3456718912</v>
      </c>
      <c r="BB124" s="415">
        <v>3747672</v>
      </c>
      <c r="BC124" s="415"/>
      <c r="BD124" s="415"/>
      <c r="BE124" s="415"/>
      <c r="BF124" s="415"/>
      <c r="BG124" s="415"/>
      <c r="BH124" s="417"/>
    </row>
    <row r="125" spans="1:60">
      <c r="A125" s="992">
        <v>99.98</v>
      </c>
      <c r="B125" s="415">
        <v>1244215.2598420624</v>
      </c>
      <c r="C125" s="415">
        <f t="shared" si="6"/>
        <v>1350518.723074886</v>
      </c>
      <c r="D125" s="415">
        <v>1456822.1863077097</v>
      </c>
      <c r="E125" s="415">
        <f t="shared" si="7"/>
        <v>1515043.8142518098</v>
      </c>
      <c r="F125" s="415">
        <v>1573265.4421959098</v>
      </c>
      <c r="G125" s="415">
        <v>1404230.5606670498</v>
      </c>
      <c r="H125" s="415">
        <v>1459544.0464044099</v>
      </c>
      <c r="I125" s="416">
        <v>1367715.0859953205</v>
      </c>
      <c r="J125" s="415">
        <v>1189862.0281543275</v>
      </c>
      <c r="K125" s="415">
        <v>1230420.5094494305</v>
      </c>
      <c r="L125" s="415">
        <v>1290315.576738609</v>
      </c>
      <c r="M125" s="415">
        <v>1366456.680465718</v>
      </c>
      <c r="N125" s="415">
        <v>1215984.8561685851</v>
      </c>
      <c r="O125" s="415">
        <v>1260079.2095727061</v>
      </c>
      <c r="P125" s="415">
        <v>1205952.3399924613</v>
      </c>
      <c r="Q125" s="415">
        <v>1343205.308751666</v>
      </c>
      <c r="R125" s="415">
        <v>1453566.988474858</v>
      </c>
      <c r="S125" s="416">
        <v>1619914.8318266794</v>
      </c>
      <c r="T125" s="415">
        <v>1445477.5044091712</v>
      </c>
      <c r="U125" s="415">
        <v>1686592.6377475327</v>
      </c>
      <c r="V125" s="415">
        <v>1765174.5824975176</v>
      </c>
      <c r="W125" s="415">
        <v>1750974.081192269</v>
      </c>
      <c r="X125" s="415">
        <v>2181247.9142665025</v>
      </c>
      <c r="Y125" s="415">
        <v>2237266.0849109381</v>
      </c>
      <c r="Z125" s="415">
        <v>1832910.8807717473</v>
      </c>
      <c r="AA125" s="415">
        <v>2335859.4893485005</v>
      </c>
      <c r="AB125" s="415">
        <v>2954452.6968456781</v>
      </c>
      <c r="AC125" s="416">
        <v>2693943.9738132902</v>
      </c>
      <c r="AD125" s="415">
        <v>2761358.8544259076</v>
      </c>
      <c r="AE125" s="415">
        <v>2404268.8090117616</v>
      </c>
      <c r="AF125" s="415">
        <v>2715392.0316994549</v>
      </c>
      <c r="AG125" s="415">
        <v>2509550.7983956239</v>
      </c>
      <c r="AH125" s="415">
        <v>2593714.2409121636</v>
      </c>
      <c r="AI125" s="415">
        <v>2813615.5373864621</v>
      </c>
      <c r="AJ125" s="415">
        <v>3092042.2266214676</v>
      </c>
      <c r="AK125" s="415">
        <v>3559419.2949199216</v>
      </c>
      <c r="AL125" s="415">
        <v>3562025.3608550145</v>
      </c>
      <c r="AM125" s="416">
        <v>3868097.6864049486</v>
      </c>
      <c r="AN125" s="415">
        <v>4286318.6162023498</v>
      </c>
      <c r="AO125" s="415">
        <v>4115892.2354193735</v>
      </c>
      <c r="AP125" s="415">
        <v>4161169.984397348</v>
      </c>
      <c r="AQ125" s="415">
        <v>4260404.3458776185</v>
      </c>
      <c r="AR125" s="415">
        <v>4787899.6911324617</v>
      </c>
      <c r="AS125" s="415">
        <v>5263436.4104456427</v>
      </c>
      <c r="AT125" s="415">
        <v>5584465.0770185012</v>
      </c>
      <c r="AU125" s="415">
        <v>5085362.5957813486</v>
      </c>
      <c r="AV125" s="415">
        <v>5134112.46344868</v>
      </c>
      <c r="AW125" s="416">
        <v>4691636.8573799999</v>
      </c>
      <c r="AX125" s="415">
        <v>5278541.455172685</v>
      </c>
      <c r="AY125" s="415">
        <v>5401068.9998362204</v>
      </c>
      <c r="AZ125" s="415">
        <v>5830836.5302720889</v>
      </c>
      <c r="BA125" s="415">
        <v>5039392.9472068464</v>
      </c>
      <c r="BB125" s="415">
        <v>5361834</v>
      </c>
      <c r="BC125" s="415"/>
      <c r="BD125" s="415"/>
      <c r="BE125" s="415"/>
      <c r="BF125" s="415"/>
      <c r="BG125" s="415"/>
      <c r="BH125" s="417"/>
    </row>
    <row r="126" spans="1:60">
      <c r="A126" s="991">
        <v>99.99</v>
      </c>
      <c r="B126" s="421">
        <v>1608485.7783648819</v>
      </c>
      <c r="C126" s="421">
        <f t="shared" si="6"/>
        <v>1767729.625128936</v>
      </c>
      <c r="D126" s="421">
        <v>1926973.4718929902</v>
      </c>
      <c r="E126" s="421">
        <f t="shared" si="7"/>
        <v>2009145.3739712532</v>
      </c>
      <c r="F126" s="421">
        <v>2091317.2760495159</v>
      </c>
      <c r="G126" s="421">
        <v>1827520.5129384703</v>
      </c>
      <c r="H126" s="421">
        <v>1904691.1164620395</v>
      </c>
      <c r="I126" s="422">
        <v>1803730.203504751</v>
      </c>
      <c r="J126" s="421">
        <v>1504821.8608604979</v>
      </c>
      <c r="K126" s="421">
        <v>1576610.6014411461</v>
      </c>
      <c r="L126" s="421">
        <v>1643538.3864218968</v>
      </c>
      <c r="M126" s="421">
        <v>1733489.2031047866</v>
      </c>
      <c r="N126" s="421">
        <v>1509523.6138635299</v>
      </c>
      <c r="O126" s="421">
        <v>1639207.3487247434</v>
      </c>
      <c r="P126" s="421">
        <v>1521080.1040017591</v>
      </c>
      <c r="Q126" s="421">
        <v>1719280.1250703391</v>
      </c>
      <c r="R126" s="421">
        <v>1859797.0920903173</v>
      </c>
      <c r="S126" s="422">
        <v>2069659.9892698918</v>
      </c>
      <c r="T126" s="421">
        <v>1857244.1271017049</v>
      </c>
      <c r="U126" s="421">
        <v>2173785.2114859489</v>
      </c>
      <c r="V126" s="421">
        <v>2218223.5769456769</v>
      </c>
      <c r="W126" s="421">
        <v>2255354.8259916171</v>
      </c>
      <c r="X126" s="421">
        <v>2756266.9349247264</v>
      </c>
      <c r="Y126" s="421">
        <v>2671992.1092923786</v>
      </c>
      <c r="Z126" s="421">
        <v>2369621.6857835078</v>
      </c>
      <c r="AA126" s="421">
        <v>2876351.5908135124</v>
      </c>
      <c r="AB126" s="421">
        <v>3799712.5677779997</v>
      </c>
      <c r="AC126" s="422">
        <v>3445874.7081436035</v>
      </c>
      <c r="AD126" s="421">
        <v>3475572.3772390699</v>
      </c>
      <c r="AE126" s="421">
        <v>3059606.0450291443</v>
      </c>
      <c r="AF126" s="421">
        <v>3502717.334918547</v>
      </c>
      <c r="AG126" s="421">
        <v>3247228.7501797522</v>
      </c>
      <c r="AH126" s="421">
        <v>3369366.0904438039</v>
      </c>
      <c r="AI126" s="421">
        <v>3671757.2058012546</v>
      </c>
      <c r="AJ126" s="421">
        <v>4025655.4579702849</v>
      </c>
      <c r="AK126" s="421">
        <v>4490634.9515762404</v>
      </c>
      <c r="AL126" s="421">
        <v>4618648.485388591</v>
      </c>
      <c r="AM126" s="422">
        <v>5106942.9229487507</v>
      </c>
      <c r="AN126" s="421">
        <v>5624267.9580080649</v>
      </c>
      <c r="AO126" s="421">
        <v>5344755.7360930657</v>
      </c>
      <c r="AP126" s="421">
        <v>5449686.9626836563</v>
      </c>
      <c r="AQ126" s="421">
        <v>5553625.0085234838</v>
      </c>
      <c r="AR126" s="421">
        <v>6371102.5279909102</v>
      </c>
      <c r="AS126" s="421">
        <v>7098334.9208388831</v>
      </c>
      <c r="AT126" s="421">
        <v>7399837.7643428929</v>
      </c>
      <c r="AU126" s="421">
        <v>6786269.8193347985</v>
      </c>
      <c r="AV126" s="421">
        <v>6785864.4010175895</v>
      </c>
      <c r="AW126" s="422">
        <v>6320779.7671699999</v>
      </c>
      <c r="AX126" s="421">
        <v>7186398.4186080843</v>
      </c>
      <c r="AY126" s="421">
        <v>7270186.4544210872</v>
      </c>
      <c r="AZ126" s="421">
        <v>7899951.7252349341</v>
      </c>
      <c r="BA126" s="421">
        <v>6752410.7712265681</v>
      </c>
      <c r="BB126" s="421">
        <v>7129852</v>
      </c>
      <c r="BC126" s="421"/>
      <c r="BD126" s="421"/>
      <c r="BE126" s="421"/>
      <c r="BF126" s="421"/>
      <c r="BG126" s="421"/>
      <c r="BH126" s="423"/>
    </row>
    <row r="127" spans="1:60">
      <c r="A127" s="993">
        <v>99.991</v>
      </c>
      <c r="B127" s="415">
        <v>1724008.4873417721</v>
      </c>
      <c r="C127" s="415">
        <f t="shared" si="6"/>
        <v>1906282.2238605237</v>
      </c>
      <c r="D127" s="415">
        <v>2088555.9603792753</v>
      </c>
      <c r="E127" s="415">
        <f t="shared" si="7"/>
        <v>2165058.0479237605</v>
      </c>
      <c r="F127" s="415">
        <v>2241560.1354682455</v>
      </c>
      <c r="G127" s="415">
        <v>1935773.9442208165</v>
      </c>
      <c r="H127" s="415">
        <v>2047425.5437734905</v>
      </c>
      <c r="I127" s="416">
        <v>1932901.4964904741</v>
      </c>
      <c r="J127" s="415">
        <v>1604579.7981139775</v>
      </c>
      <c r="K127" s="415">
        <v>1680625.2197963411</v>
      </c>
      <c r="L127" s="415">
        <v>1758332.9737864879</v>
      </c>
      <c r="M127" s="415">
        <v>1847491.3393704183</v>
      </c>
      <c r="N127" s="415">
        <v>1599224.3421498935</v>
      </c>
      <c r="O127" s="415">
        <v>1721436.1132825438</v>
      </c>
      <c r="P127" s="415">
        <v>1618340.5298090212</v>
      </c>
      <c r="Q127" s="415">
        <v>1826458.0310084405</v>
      </c>
      <c r="R127" s="415">
        <v>1978824.4210555479</v>
      </c>
      <c r="S127" s="416">
        <v>2212917.668262952</v>
      </c>
      <c r="T127" s="415">
        <v>1972185.4639388595</v>
      </c>
      <c r="U127" s="415">
        <v>2314832.4601905006</v>
      </c>
      <c r="V127" s="415">
        <v>2346029.0676351991</v>
      </c>
      <c r="W127" s="415">
        <v>2422358.494605294</v>
      </c>
      <c r="X127" s="415">
        <v>2962950.9050394115</v>
      </c>
      <c r="Z127" s="415">
        <v>2524221.8422197467</v>
      </c>
      <c r="AA127" s="415">
        <v>3045611.9365046532</v>
      </c>
      <c r="AB127" s="415">
        <v>4042146.5800725361</v>
      </c>
      <c r="AC127" s="416">
        <v>3689770.2951956415</v>
      </c>
      <c r="AD127" s="415">
        <v>3719625.6529480447</v>
      </c>
      <c r="AE127" s="415">
        <v>3263364.1814514333</v>
      </c>
      <c r="AF127" s="415">
        <v>3736622.0338965901</v>
      </c>
      <c r="AG127" s="415">
        <v>3489360.7948428756</v>
      </c>
      <c r="AH127" s="415">
        <v>3578067.8451722381</v>
      </c>
      <c r="AI127" s="415">
        <v>3933308.9414332835</v>
      </c>
      <c r="AJ127" s="415">
        <v>4302445.9231838761</v>
      </c>
      <c r="AK127" s="415">
        <v>4795471.7969657211</v>
      </c>
      <c r="AL127" s="415">
        <v>4961696.2870093742</v>
      </c>
      <c r="AM127" s="416">
        <v>5525462.4110704372</v>
      </c>
      <c r="AN127" s="415">
        <v>6060880.3510057088</v>
      </c>
      <c r="AO127" s="415">
        <v>5739339.6714907847</v>
      </c>
      <c r="AP127" s="415">
        <v>5869832.8386425693</v>
      </c>
      <c r="AQ127" s="415">
        <v>5988614.7804480325</v>
      </c>
      <c r="AR127" s="415">
        <v>6885732.3039623788</v>
      </c>
      <c r="AS127" s="415">
        <v>7698945.2704316685</v>
      </c>
      <c r="AT127" s="415">
        <v>7989155.1903620847</v>
      </c>
      <c r="AU127" s="415">
        <v>7322216.4452080941</v>
      </c>
      <c r="AV127" s="415">
        <v>7318241.0956292162</v>
      </c>
      <c r="AW127" s="416">
        <v>6833891.8385100001</v>
      </c>
      <c r="AX127" s="415">
        <v>7767661.0687493226</v>
      </c>
      <c r="AY127" s="415">
        <v>7869780.7071619881</v>
      </c>
      <c r="AZ127" s="415">
        <v>8562618.3303552847</v>
      </c>
      <c r="BA127" s="415">
        <v>7314223.3413647134</v>
      </c>
      <c r="BB127" s="415">
        <v>7708871</v>
      </c>
      <c r="BC127" s="415"/>
      <c r="BD127" s="415"/>
      <c r="BE127" s="415"/>
      <c r="BF127" s="415"/>
      <c r="BG127" s="415"/>
      <c r="BH127" s="417"/>
    </row>
    <row r="128" spans="1:60">
      <c r="A128" s="993">
        <v>99.992000000000004</v>
      </c>
      <c r="B128" s="415">
        <v>1859398.7656485888</v>
      </c>
      <c r="C128" s="415">
        <f t="shared" si="6"/>
        <v>2059054.8850254458</v>
      </c>
      <c r="D128" s="415">
        <v>2258711.0044023027</v>
      </c>
      <c r="E128" s="415">
        <f t="shared" si="7"/>
        <v>2346032.5125617543</v>
      </c>
      <c r="F128" s="415">
        <v>2433354.020721206</v>
      </c>
      <c r="G128" s="415">
        <v>2071077.8711903391</v>
      </c>
      <c r="H128" s="415">
        <v>2203476.0788273616</v>
      </c>
      <c r="I128" s="416">
        <v>2100345.3784080599</v>
      </c>
      <c r="J128" s="415">
        <v>1726523.2422360249</v>
      </c>
      <c r="K128" s="415">
        <v>1797190.4793320678</v>
      </c>
      <c r="L128" s="415">
        <v>1894657.7630033903</v>
      </c>
      <c r="M128" s="415">
        <v>1984299.0470030184</v>
      </c>
      <c r="N128" s="415">
        <v>1701812.1763432324</v>
      </c>
      <c r="O128" s="415">
        <v>1756983.3379927129</v>
      </c>
      <c r="P128" s="415">
        <v>1726592.3867005906</v>
      </c>
      <c r="Q128" s="415">
        <v>1952717.7107359692</v>
      </c>
      <c r="R128" s="415">
        <v>2119455.3511012606</v>
      </c>
      <c r="S128" s="416">
        <v>2376564.7203769623</v>
      </c>
      <c r="T128" s="415">
        <v>2121003.1105702529</v>
      </c>
      <c r="U128" s="415">
        <v>2492576.9160592575</v>
      </c>
      <c r="V128" s="415">
        <v>2518303.4775393591</v>
      </c>
      <c r="W128" s="415">
        <v>2598790.2174959248</v>
      </c>
      <c r="X128" s="415">
        <v>3207686.5231424412</v>
      </c>
      <c r="Z128" s="415">
        <v>2694661.8140484905</v>
      </c>
      <c r="AA128" s="415">
        <v>3300915.0468114442</v>
      </c>
      <c r="AB128" s="415">
        <v>4355567.4164171163</v>
      </c>
      <c r="AC128" s="416">
        <v>3971478.9754909012</v>
      </c>
      <c r="AD128" s="415">
        <v>3930986.5175131354</v>
      </c>
      <c r="AE128" s="415">
        <v>3533495.5187695595</v>
      </c>
      <c r="AF128" s="415">
        <v>4064377.8715543286</v>
      </c>
      <c r="AG128" s="415">
        <v>3805691.0642455346</v>
      </c>
      <c r="AH128" s="415">
        <v>3858575.5547477482</v>
      </c>
      <c r="AI128" s="415">
        <v>4251076.2903600782</v>
      </c>
      <c r="AJ128" s="415">
        <v>4652821.4822558854</v>
      </c>
      <c r="AK128" s="415">
        <v>5183401.0280826632</v>
      </c>
      <c r="AL128" s="415">
        <v>5361663.7610627422</v>
      </c>
      <c r="AM128" s="416">
        <v>5981928.9875662718</v>
      </c>
      <c r="AN128" s="415">
        <v>6573806.6258709775</v>
      </c>
      <c r="AO128" s="415">
        <v>6181700.5379553437</v>
      </c>
      <c r="AP128" s="415">
        <v>6247527.5037056301</v>
      </c>
      <c r="AQ128" s="415">
        <v>6495805.0212335344</v>
      </c>
      <c r="AR128" s="415">
        <v>7490297.4522534488</v>
      </c>
      <c r="AS128" s="415">
        <v>8422621.1584204901</v>
      </c>
      <c r="AT128" s="415">
        <v>8721747.1800667979</v>
      </c>
      <c r="AU128" s="415">
        <v>7967326.7469944172</v>
      </c>
      <c r="AV128" s="415">
        <v>8012324.2275012387</v>
      </c>
      <c r="AW128" s="416">
        <v>7477281.41072</v>
      </c>
      <c r="AX128" s="415">
        <v>8503520.4023877718</v>
      </c>
      <c r="AY128" s="415">
        <v>8597136.8934083506</v>
      </c>
      <c r="AZ128" s="415">
        <v>9353953.8471174389</v>
      </c>
      <c r="BA128" s="415">
        <v>7953288.102683845</v>
      </c>
      <c r="BB128" s="415">
        <v>8415087</v>
      </c>
      <c r="BC128" s="415"/>
      <c r="BD128" s="415"/>
      <c r="BE128" s="415"/>
      <c r="BF128" s="415"/>
      <c r="BG128" s="415"/>
      <c r="BH128" s="417"/>
    </row>
    <row r="129" spans="1:60">
      <c r="A129" s="993">
        <v>99.992999999999995</v>
      </c>
      <c r="B129" s="415">
        <v>2043159.4955870395</v>
      </c>
      <c r="C129" s="415">
        <f t="shared" si="6"/>
        <v>2204672.6445651646</v>
      </c>
      <c r="D129" s="415">
        <v>2366185.7935432894</v>
      </c>
      <c r="E129" s="415">
        <f t="shared" si="7"/>
        <v>2521424.3659858536</v>
      </c>
      <c r="F129" s="415">
        <v>2676662.9384284178</v>
      </c>
      <c r="G129" s="415">
        <v>2279816.005175388</v>
      </c>
      <c r="H129" s="415">
        <v>2399502.3365071411</v>
      </c>
      <c r="I129" s="416">
        <v>2326952.5216062646</v>
      </c>
      <c r="J129" s="415">
        <v>1883661.0803826449</v>
      </c>
      <c r="K129" s="415">
        <v>1959018.2579823958</v>
      </c>
      <c r="L129" s="415">
        <v>2055338.5365500702</v>
      </c>
      <c r="M129" s="415">
        <v>2142596.290211298</v>
      </c>
      <c r="N129" s="415">
        <v>1833887.2556201061</v>
      </c>
      <c r="O129" s="415">
        <v>1905123.3363034118</v>
      </c>
      <c r="P129" s="415">
        <v>1877642.1283766804</v>
      </c>
      <c r="Q129" s="415">
        <v>2118844.4365171036</v>
      </c>
      <c r="R129" s="415">
        <v>2298515.9094888489</v>
      </c>
      <c r="S129" s="416">
        <v>2600094.5296422443</v>
      </c>
      <c r="T129" s="415">
        <v>2319516.6402351558</v>
      </c>
      <c r="U129" s="415">
        <v>2702755.8909458383</v>
      </c>
      <c r="V129" s="415">
        <v>2741968.6254736283</v>
      </c>
      <c r="W129" s="415">
        <v>2835881.4856399908</v>
      </c>
      <c r="X129" s="415">
        <v>3494934.5943442043</v>
      </c>
      <c r="Y129" s="415">
        <v>2864650.4510476259</v>
      </c>
      <c r="Z129" s="415">
        <v>2903669.6381770917</v>
      </c>
      <c r="AA129" s="415">
        <v>3467734.6902447431</v>
      </c>
      <c r="AB129" s="415">
        <v>4735232.3128368938</v>
      </c>
      <c r="AC129" s="416">
        <v>4336593.8036555946</v>
      </c>
      <c r="AD129" s="415">
        <v>4235877.1432850957</v>
      </c>
      <c r="AE129" s="415">
        <v>3864330.0171454842</v>
      </c>
      <c r="AF129" s="415">
        <v>4466049.6805481277</v>
      </c>
      <c r="AG129" s="415">
        <v>4180470.0297472193</v>
      </c>
      <c r="AH129" s="415">
        <v>4206613.9596893238</v>
      </c>
      <c r="AI129" s="415">
        <v>4659645.290103266</v>
      </c>
      <c r="AJ129" s="415">
        <v>5078317.0283243721</v>
      </c>
      <c r="AK129" s="415">
        <v>5703251.1396989105</v>
      </c>
      <c r="AL129" s="415">
        <v>5901664.5101363054</v>
      </c>
      <c r="AM129" s="416">
        <v>6625420.0066397376</v>
      </c>
      <c r="AN129" s="415">
        <v>7235487.5889846701</v>
      </c>
      <c r="AO129" s="415">
        <v>6742668.3790601995</v>
      </c>
      <c r="AP129" s="415">
        <v>6821701.3612014046</v>
      </c>
      <c r="AQ129" s="415">
        <v>7140010.6094001187</v>
      </c>
      <c r="AR129" s="415">
        <v>8243639.0612132391</v>
      </c>
      <c r="AS129" s="415">
        <v>9321193.2253870163</v>
      </c>
      <c r="AT129" s="415">
        <v>9645761.1010761801</v>
      </c>
      <c r="AU129" s="415">
        <v>8789595.9828901067</v>
      </c>
      <c r="AV129" s="415">
        <v>8845209.6063361689</v>
      </c>
      <c r="AW129" s="416">
        <v>8278685.3649500003</v>
      </c>
      <c r="AX129" s="415">
        <v>9489990.1729215253</v>
      </c>
      <c r="AY129" s="415">
        <v>9532932.954266943</v>
      </c>
      <c r="AZ129" s="415">
        <v>10344338.495405298</v>
      </c>
      <c r="BA129" s="415">
        <v>8813009.031834038</v>
      </c>
      <c r="BB129" s="415">
        <v>9273479</v>
      </c>
      <c r="BC129" s="415"/>
      <c r="BD129" s="415"/>
      <c r="BE129" s="415"/>
      <c r="BF129" s="415"/>
      <c r="BG129" s="415"/>
      <c r="BH129" s="417"/>
    </row>
    <row r="130" spans="1:60">
      <c r="A130" s="993">
        <v>99.994</v>
      </c>
      <c r="B130" s="415">
        <v>2276706.6145047029</v>
      </c>
      <c r="C130" s="415">
        <f t="shared" si="6"/>
        <v>2447315.8828534349</v>
      </c>
      <c r="D130" s="415">
        <v>2617925.1512021669</v>
      </c>
      <c r="E130" s="415">
        <f t="shared" si="7"/>
        <v>2806035.4426624402</v>
      </c>
      <c r="F130" s="415">
        <v>2994145.7341227131</v>
      </c>
      <c r="G130" s="415">
        <v>2535600.964922369</v>
      </c>
      <c r="H130" s="415">
        <v>2666821.8294662992</v>
      </c>
      <c r="I130" s="416">
        <v>2603434.1217590603</v>
      </c>
      <c r="J130" s="415">
        <v>2072200.7063517252</v>
      </c>
      <c r="K130" s="415">
        <v>2173374.7164307907</v>
      </c>
      <c r="L130" s="415">
        <v>2269659.4433970065</v>
      </c>
      <c r="M130" s="415">
        <v>2345737.3458387237</v>
      </c>
      <c r="N130" s="415">
        <v>1999557.1970194494</v>
      </c>
      <c r="O130" s="415">
        <v>2074061.3949652202</v>
      </c>
      <c r="P130" s="415">
        <v>2067168.7484922728</v>
      </c>
      <c r="Q130" s="415">
        <v>2333164.6239004885</v>
      </c>
      <c r="R130" s="415">
        <v>2524873.5398254604</v>
      </c>
      <c r="S130" s="416">
        <v>2892748.2622858463</v>
      </c>
      <c r="T130" s="415">
        <v>2552793.6306643151</v>
      </c>
      <c r="U130" s="415">
        <v>2978777.2921155044</v>
      </c>
      <c r="V130" s="415">
        <v>3031466.3856503149</v>
      </c>
      <c r="W130" s="415">
        <v>3146546.8023752235</v>
      </c>
      <c r="X130" s="415">
        <v>3835048.5165863498</v>
      </c>
      <c r="Y130" s="415">
        <v>3076196.7107433542</v>
      </c>
      <c r="Z130" s="415">
        <v>3168750.1380621432</v>
      </c>
      <c r="AA130" s="415">
        <v>3721927.7050844533</v>
      </c>
      <c r="AB130" s="415">
        <v>5198436.8033206901</v>
      </c>
      <c r="AC130" s="416">
        <v>4789671.2897474002</v>
      </c>
      <c r="AD130" s="415">
        <v>4682350.8893292779</v>
      </c>
      <c r="AE130" s="415">
        <v>4296618.6551176896</v>
      </c>
      <c r="AF130" s="415">
        <v>4939784.9381911224</v>
      </c>
      <c r="AG130" s="415">
        <v>4644692.6280469755</v>
      </c>
      <c r="AH130" s="415">
        <v>4688897.6243188437</v>
      </c>
      <c r="AI130" s="415">
        <v>5156618.5666089971</v>
      </c>
      <c r="AJ130" s="415">
        <v>5652374.30202071</v>
      </c>
      <c r="AK130" s="415">
        <v>6379523.7327340981</v>
      </c>
      <c r="AL130" s="415">
        <v>6622437.1695667235</v>
      </c>
      <c r="AM130" s="416">
        <v>7396529.5229866197</v>
      </c>
      <c r="AN130" s="415">
        <v>8080257.6769395825</v>
      </c>
      <c r="AO130" s="415">
        <v>7546841.0319402339</v>
      </c>
      <c r="AP130" s="415">
        <v>7627292.0304251723</v>
      </c>
      <c r="AQ130" s="415">
        <v>7976727.1742861448</v>
      </c>
      <c r="AR130" s="415">
        <v>9243292.9180523362</v>
      </c>
      <c r="AS130" s="415">
        <v>10511454.709524225</v>
      </c>
      <c r="AT130" s="415">
        <v>10680997.331145629</v>
      </c>
      <c r="AU130" s="415">
        <v>9855354.9350174908</v>
      </c>
      <c r="AV130" s="415">
        <v>9817617.3088174295</v>
      </c>
      <c r="AW130" s="416">
        <v>9343475.4183099996</v>
      </c>
      <c r="AX130" s="415">
        <v>10756558.266276905</v>
      </c>
      <c r="AY130" s="415">
        <v>10710374.097631939</v>
      </c>
      <c r="AZ130" s="415">
        <v>11625329.210401421</v>
      </c>
      <c r="BA130" s="415">
        <v>9923592.8230243251</v>
      </c>
      <c r="BB130" s="415">
        <v>10394841</v>
      </c>
      <c r="BC130" s="415"/>
      <c r="BD130" s="415"/>
      <c r="BE130" s="415"/>
      <c r="BF130" s="415"/>
      <c r="BG130" s="415"/>
      <c r="BH130" s="417"/>
    </row>
    <row r="131" spans="1:60">
      <c r="A131" s="993">
        <v>99.995000000000005</v>
      </c>
      <c r="B131" s="415">
        <v>2571646.9989548251</v>
      </c>
      <c r="C131" s="415">
        <f t="shared" si="6"/>
        <v>2754967.5771667678</v>
      </c>
      <c r="D131" s="415">
        <v>2938288.1553787109</v>
      </c>
      <c r="E131" s="415">
        <f t="shared" si="7"/>
        <v>3147396.4850897864</v>
      </c>
      <c r="F131" s="415">
        <v>3356504.8148008618</v>
      </c>
      <c r="G131" s="415">
        <v>2848676.7251293845</v>
      </c>
      <c r="H131" s="415">
        <v>3027244.4790278128</v>
      </c>
      <c r="I131" s="416">
        <v>2954231.3778828247</v>
      </c>
      <c r="J131" s="415">
        <v>2322249.9599673576</v>
      </c>
      <c r="K131" s="415">
        <v>2452187.6820849157</v>
      </c>
      <c r="L131" s="415">
        <v>2556437.9342181426</v>
      </c>
      <c r="M131" s="415">
        <v>2627090.3656748598</v>
      </c>
      <c r="N131" s="415">
        <v>2213634.6752426657</v>
      </c>
      <c r="O131" s="415">
        <v>2315318.1706194105</v>
      </c>
      <c r="P131" s="415">
        <v>2299269.989948486</v>
      </c>
      <c r="Q131" s="415">
        <v>2630940.0435954388</v>
      </c>
      <c r="R131" s="415">
        <v>2809737.5148635544</v>
      </c>
      <c r="S131" s="416">
        <v>3251669.5578375887</v>
      </c>
      <c r="T131" s="415">
        <v>2845694.8806349207</v>
      </c>
      <c r="U131" s="415">
        <v>3343496.9339482682</v>
      </c>
      <c r="V131" s="415">
        <v>3414670.1513788416</v>
      </c>
      <c r="W131" s="415">
        <v>3523588.3373825974</v>
      </c>
      <c r="X131" s="415">
        <v>4330306.1359781837</v>
      </c>
      <c r="Y131" s="415">
        <v>3330533.3502012235</v>
      </c>
      <c r="Z131" s="415">
        <v>3523998.2697755848</v>
      </c>
      <c r="AA131" s="415">
        <v>4161529.2794725955</v>
      </c>
      <c r="AB131" s="415">
        <v>5830694.3595361682</v>
      </c>
      <c r="AC131" s="416">
        <v>5341728.8234993368</v>
      </c>
      <c r="AD131" s="415">
        <v>5168345.8143761335</v>
      </c>
      <c r="AE131" s="415">
        <v>4795217.2412529849</v>
      </c>
      <c r="AF131" s="415">
        <v>5570904.0110290395</v>
      </c>
      <c r="AG131" s="415">
        <v>5287413.995347592</v>
      </c>
      <c r="AH131" s="415">
        <v>5361223.6631120062</v>
      </c>
      <c r="AI131" s="415">
        <v>5809764.0609185779</v>
      </c>
      <c r="AJ131" s="415">
        <v>6399738.3871527314</v>
      </c>
      <c r="AK131" s="415">
        <v>7216837.8916050764</v>
      </c>
      <c r="AL131" s="415">
        <v>7607363.1563337483</v>
      </c>
      <c r="AM131" s="416">
        <v>8441797.8150971979</v>
      </c>
      <c r="AN131" s="415">
        <v>9197830.1023961902</v>
      </c>
      <c r="AO131" s="415">
        <v>8620622.2298253216</v>
      </c>
      <c r="AP131" s="415">
        <v>8702452.9944090508</v>
      </c>
      <c r="AQ131" s="415">
        <v>9160995.2035342976</v>
      </c>
      <c r="AR131" s="415">
        <v>10605340.658877663</v>
      </c>
      <c r="AS131" s="415">
        <v>12216216.719568113</v>
      </c>
      <c r="AT131" s="415">
        <v>11915401.598982135</v>
      </c>
      <c r="AU131" s="415">
        <v>11311666.55315109</v>
      </c>
      <c r="AV131" s="415">
        <v>11309358.473574007</v>
      </c>
      <c r="AW131" s="416">
        <v>10856506.15577</v>
      </c>
      <c r="AX131" s="415">
        <v>12466283.069694195</v>
      </c>
      <c r="AY131" s="415">
        <v>12420162.600425828</v>
      </c>
      <c r="AZ131" s="415">
        <v>13509509.982585512</v>
      </c>
      <c r="BA131" s="415">
        <v>11429643.826689612</v>
      </c>
      <c r="BB131" s="415">
        <v>11991739</v>
      </c>
      <c r="BC131" s="415"/>
      <c r="BD131" s="415"/>
      <c r="BE131" s="415"/>
      <c r="BF131" s="415"/>
      <c r="BG131" s="415"/>
      <c r="BH131" s="417"/>
    </row>
    <row r="132" spans="1:60">
      <c r="A132" s="993">
        <v>99.995999999999995</v>
      </c>
      <c r="B132" s="415">
        <v>3004930.1768087326</v>
      </c>
      <c r="C132" s="415">
        <f t="shared" si="6"/>
        <v>3228060.6520119971</v>
      </c>
      <c r="D132" s="415">
        <v>3451191.1272152611</v>
      </c>
      <c r="E132" s="415">
        <f t="shared" si="7"/>
        <v>3553958.4086022489</v>
      </c>
      <c r="F132" s="415">
        <v>3656725.6899892362</v>
      </c>
      <c r="G132" s="415">
        <v>3320894.2328924667</v>
      </c>
      <c r="H132" s="415">
        <v>3538752.8926083688</v>
      </c>
      <c r="I132" s="416">
        <v>3474378.3133266484</v>
      </c>
      <c r="J132" s="415">
        <v>2673098.2584213628</v>
      </c>
      <c r="K132" s="415">
        <v>2839247.5687780464</v>
      </c>
      <c r="L132" s="415">
        <v>2980671.5272471677</v>
      </c>
      <c r="M132" s="415">
        <v>3035155.7697283314</v>
      </c>
      <c r="N132" s="415">
        <v>2512650.2556561902</v>
      </c>
      <c r="O132" s="415">
        <v>2686093.7623716462</v>
      </c>
      <c r="P132" s="415">
        <v>2664786.5958349039</v>
      </c>
      <c r="Q132" s="415">
        <v>3062786.6227158299</v>
      </c>
      <c r="R132" s="415">
        <v>3256893.5821581935</v>
      </c>
      <c r="S132" s="416">
        <v>3768522.384209583</v>
      </c>
      <c r="T132" s="415">
        <v>3300299.3236449151</v>
      </c>
      <c r="U132" s="415">
        <v>3834032.884710486</v>
      </c>
      <c r="V132" s="415">
        <v>3952061.6410349924</v>
      </c>
      <c r="W132" s="415">
        <v>4047584.8674027789</v>
      </c>
      <c r="X132" s="415">
        <v>5058832.8167469837</v>
      </c>
      <c r="Y132" s="415">
        <v>3664719.8418905991</v>
      </c>
      <c r="Z132" s="415">
        <v>3989630.0545740714</v>
      </c>
      <c r="AA132" s="415">
        <v>4795806.5431402959</v>
      </c>
      <c r="AB132" s="415">
        <v>6752617.0896552876</v>
      </c>
      <c r="AC132" s="416">
        <v>6088290.6332103088</v>
      </c>
      <c r="AD132" s="415">
        <v>5943611.7136448836</v>
      </c>
      <c r="AE132" s="415">
        <v>5489866.8616050901</v>
      </c>
      <c r="AF132" s="415">
        <v>6562409.8757462306</v>
      </c>
      <c r="AG132" s="415">
        <v>6336974.5471796542</v>
      </c>
      <c r="AH132" s="415">
        <v>6325492.2974602347</v>
      </c>
      <c r="AI132" s="415">
        <v>6788616.9124270119</v>
      </c>
      <c r="AJ132" s="415">
        <v>7500954.7091157073</v>
      </c>
      <c r="AK132" s="415">
        <v>8460439.7274994478</v>
      </c>
      <c r="AL132" s="415">
        <v>8929604.8754279576</v>
      </c>
      <c r="AM132" s="416">
        <v>9941023.2149078511</v>
      </c>
      <c r="AN132" s="415">
        <v>10812190.538668342</v>
      </c>
      <c r="AO132" s="415">
        <v>10156406.272195756</v>
      </c>
      <c r="AP132" s="415">
        <v>10186156.615394618</v>
      </c>
      <c r="AQ132" s="415">
        <v>10868390.666971216</v>
      </c>
      <c r="AR132" s="415">
        <v>12409350.434207862</v>
      </c>
      <c r="AS132" s="415">
        <v>13877584.774514727</v>
      </c>
      <c r="AT132" s="415">
        <v>14097022.165095689</v>
      </c>
      <c r="AU132" s="415">
        <v>13465904.837930715</v>
      </c>
      <c r="AV132" s="415">
        <v>13417012.970979456</v>
      </c>
      <c r="AW132" s="416">
        <v>13108861.19125</v>
      </c>
      <c r="AX132" s="415">
        <v>15125474.103020638</v>
      </c>
      <c r="AY132" s="415">
        <v>14933686.958159117</v>
      </c>
      <c r="AZ132" s="415">
        <v>16256213.902792746</v>
      </c>
      <c r="BA132" s="415">
        <v>13695751.165589096</v>
      </c>
      <c r="BB132" s="415">
        <v>14416576</v>
      </c>
      <c r="BC132" s="415"/>
      <c r="BD132" s="415"/>
      <c r="BE132" s="415"/>
      <c r="BF132" s="415"/>
      <c r="BG132" s="415"/>
      <c r="BH132" s="417"/>
    </row>
    <row r="133" spans="1:60">
      <c r="A133" s="993">
        <v>99.997</v>
      </c>
      <c r="B133" s="415">
        <v>3757992.9628962949</v>
      </c>
      <c r="C133" s="415">
        <f t="shared" si="6"/>
        <v>4039953.197048102</v>
      </c>
      <c r="D133" s="415">
        <v>4321913.4311999092</v>
      </c>
      <c r="E133" s="415">
        <f t="shared" si="7"/>
        <v>4438765.1185063059</v>
      </c>
      <c r="F133" s="415">
        <v>4555616.8058127025</v>
      </c>
      <c r="G133" s="415">
        <v>4093188.1713628517</v>
      </c>
      <c r="H133" s="415">
        <v>4288120.9657228766</v>
      </c>
      <c r="I133" s="416">
        <v>4313294.6658071904</v>
      </c>
      <c r="J133" s="415">
        <v>3216263.916081063</v>
      </c>
      <c r="K133" s="415">
        <v>3505823.4457628583</v>
      </c>
      <c r="L133" s="415">
        <v>3626025.9900769037</v>
      </c>
      <c r="M133" s="415">
        <v>3661858.8723587752</v>
      </c>
      <c r="N133" s="415">
        <v>3014477.9476779853</v>
      </c>
      <c r="O133" s="415">
        <v>3227060.6571050016</v>
      </c>
      <c r="P133" s="415">
        <v>3239762.0951438621</v>
      </c>
      <c r="Q133" s="415">
        <v>3737501.5623278543</v>
      </c>
      <c r="R133" s="415">
        <v>3948084.6058733896</v>
      </c>
      <c r="S133" s="416">
        <v>4631888.1402084567</v>
      </c>
      <c r="T133" s="415">
        <v>4016801.0188124636</v>
      </c>
      <c r="U133" s="415">
        <v>4634463.6774172736</v>
      </c>
      <c r="V133" s="415">
        <v>4815751.3033858119</v>
      </c>
      <c r="W133" s="415">
        <v>4868370.9439765587</v>
      </c>
      <c r="X133" s="415">
        <v>6123198.4815271394</v>
      </c>
      <c r="Y133" s="415">
        <v>4113540.2670588871</v>
      </c>
      <c r="Z133" s="415">
        <v>4817535.4929173961</v>
      </c>
      <c r="AA133" s="415">
        <v>5784692.4012581864</v>
      </c>
      <c r="AB133" s="415">
        <v>8213188.2772842227</v>
      </c>
      <c r="AC133" s="416">
        <v>7411462.367716372</v>
      </c>
      <c r="AD133" s="415">
        <v>7328390.0814668024</v>
      </c>
      <c r="AE133" s="415">
        <v>6762626.996885336</v>
      </c>
      <c r="AF133" s="415">
        <v>8223586.8852575133</v>
      </c>
      <c r="AG133" s="415">
        <v>7975270.8560995907</v>
      </c>
      <c r="AH133" s="415">
        <v>7730972.5376412328</v>
      </c>
      <c r="AI133" s="415">
        <v>8353119.2757893605</v>
      </c>
      <c r="AJ133" s="415">
        <v>9349420.7232315466</v>
      </c>
      <c r="AK133" s="415">
        <v>10497136.369231168</v>
      </c>
      <c r="AL133" s="415">
        <v>10972090.636016261</v>
      </c>
      <c r="AM133" s="416">
        <v>12021462.569073467</v>
      </c>
      <c r="AN133" s="415">
        <v>13482001.804888574</v>
      </c>
      <c r="AO133" s="415">
        <v>12546951.157439487</v>
      </c>
      <c r="AP133" s="415">
        <v>12735809.198413732</v>
      </c>
      <c r="AQ133" s="415">
        <v>13422359.423225047</v>
      </c>
      <c r="AR133" s="415">
        <v>15449149.779459083</v>
      </c>
      <c r="AS133" s="415">
        <v>16797715.376722198</v>
      </c>
      <c r="AT133" s="415">
        <v>17612518.553877961</v>
      </c>
      <c r="AU133" s="415">
        <v>16984380.438263007</v>
      </c>
      <c r="AV133" s="415">
        <v>16843351.309667107</v>
      </c>
      <c r="AW133" s="416">
        <v>16652461.26599</v>
      </c>
      <c r="AX133" s="415">
        <v>19665546.248521175</v>
      </c>
      <c r="AY133" s="415">
        <v>18944035.169560108</v>
      </c>
      <c r="AZ133" s="415">
        <v>20905435.414128233</v>
      </c>
      <c r="BA133" s="415">
        <v>17434440.442141492</v>
      </c>
      <c r="BB133" s="415">
        <v>18327228</v>
      </c>
      <c r="BC133" s="415"/>
      <c r="BD133" s="415"/>
      <c r="BE133" s="415"/>
      <c r="BF133" s="415"/>
      <c r="BG133" s="415"/>
      <c r="BH133" s="417"/>
    </row>
    <row r="134" spans="1:60">
      <c r="A134" s="993">
        <v>99.998000000000005</v>
      </c>
      <c r="B134" s="415">
        <v>5002246.3197073508</v>
      </c>
      <c r="C134" s="415">
        <f t="shared" si="6"/>
        <v>5492503.7623200938</v>
      </c>
      <c r="D134" s="415">
        <v>5982761.2049328359</v>
      </c>
      <c r="E134" s="415">
        <f t="shared" si="7"/>
        <v>6121452.9254212081</v>
      </c>
      <c r="F134" s="415">
        <v>6260144.6459095813</v>
      </c>
      <c r="G134" s="415">
        <v>5548215.5842438182</v>
      </c>
      <c r="H134" s="415">
        <v>5518167.6490603862</v>
      </c>
      <c r="I134" s="416">
        <v>5955439.3563959319</v>
      </c>
      <c r="J134" s="415">
        <v>4370063.960556739</v>
      </c>
      <c r="K134" s="415">
        <v>4776297.4864083538</v>
      </c>
      <c r="L134" s="415">
        <v>4911883.612379062</v>
      </c>
      <c r="M134" s="415">
        <v>4821226.3898231992</v>
      </c>
      <c r="N134" s="415">
        <v>4013591.672536355</v>
      </c>
      <c r="O134" s="415">
        <v>4292282.1075852932</v>
      </c>
      <c r="P134" s="415">
        <v>4391372.1128910668</v>
      </c>
      <c r="Q134" s="415">
        <v>5057055.4464386199</v>
      </c>
      <c r="R134" s="415">
        <v>5295078.6762709515</v>
      </c>
      <c r="S134" s="416">
        <v>6226263.7490076572</v>
      </c>
      <c r="T134" s="415">
        <v>5432472.8220811291</v>
      </c>
      <c r="U134" s="415">
        <v>6283230.5419166181</v>
      </c>
      <c r="V134" s="415">
        <v>6497833.0404230738</v>
      </c>
      <c r="W134" s="415">
        <v>6506696.4342738492</v>
      </c>
      <c r="X134" s="415">
        <v>8345549.5285965111</v>
      </c>
      <c r="Y134" s="415">
        <v>4743679.5734781902</v>
      </c>
      <c r="Z134" s="415">
        <v>6297364.1061241096</v>
      </c>
      <c r="AA134" s="415">
        <v>7743596.2639779383</v>
      </c>
      <c r="AB134" s="415">
        <v>11006376.083532974</v>
      </c>
      <c r="AC134" s="416">
        <v>10179082.733068112</v>
      </c>
      <c r="AD134" s="415">
        <v>10120784.971856086</v>
      </c>
      <c r="AE134" s="415">
        <v>9404213.571704017</v>
      </c>
      <c r="AF134" s="415">
        <v>11449114.980876252</v>
      </c>
      <c r="AG134" s="415">
        <v>11487210.703063542</v>
      </c>
      <c r="AH134" s="415">
        <v>10832557.131982287</v>
      </c>
      <c r="AI134" s="415">
        <v>11466612.01688203</v>
      </c>
      <c r="AJ134" s="415">
        <v>13024522.516605312</v>
      </c>
      <c r="AK134" s="415">
        <v>14413354.368464805</v>
      </c>
      <c r="AL134" s="415">
        <v>15028701.875017632</v>
      </c>
      <c r="AM134" s="416">
        <v>16895738.532832619</v>
      </c>
      <c r="AN134" s="415">
        <v>18888236.650585171</v>
      </c>
      <c r="AO134" s="415">
        <v>17557198.653686058</v>
      </c>
      <c r="AP134" s="415">
        <v>17818311.217917047</v>
      </c>
      <c r="AQ134" s="415">
        <v>18800101.150542982</v>
      </c>
      <c r="AR134" s="415">
        <v>21368272.438944265</v>
      </c>
      <c r="AS134" s="415">
        <v>23640779.378676388</v>
      </c>
      <c r="AT134" s="415">
        <v>24583491.47015851</v>
      </c>
      <c r="AU134" s="415">
        <v>24061765.430254996</v>
      </c>
      <c r="AV134" s="415">
        <v>24074652.271168608</v>
      </c>
      <c r="AW134" s="416">
        <v>24427062.578159999</v>
      </c>
      <c r="AX134" s="415">
        <v>29036240.605545219</v>
      </c>
      <c r="AY134" s="415">
        <v>27223776.250158966</v>
      </c>
      <c r="AZ134" s="415">
        <v>30239146.08304498</v>
      </c>
      <c r="BA134" s="415">
        <v>25539327.615721658</v>
      </c>
      <c r="BB134" s="415">
        <v>26520692</v>
      </c>
      <c r="BC134" s="415"/>
      <c r="BD134" s="415"/>
      <c r="BE134" s="415"/>
      <c r="BF134" s="415"/>
      <c r="BG134" s="415"/>
      <c r="BH134" s="417"/>
    </row>
    <row r="135" spans="1:60">
      <c r="A135" s="993">
        <v>99.998999999999995</v>
      </c>
      <c r="B135" s="415">
        <v>13672367.222157704</v>
      </c>
      <c r="C135" s="415">
        <f t="shared" si="6"/>
        <v>15275346.110316914</v>
      </c>
      <c r="D135" s="415">
        <v>16878324.998476125</v>
      </c>
      <c r="E135" s="415">
        <f t="shared" si="7"/>
        <v>17268202.260056145</v>
      </c>
      <c r="F135" s="415">
        <v>17658079.521636169</v>
      </c>
      <c r="G135" s="415">
        <v>14157070.135710178</v>
      </c>
      <c r="H135" s="415">
        <v>15056824.417739915</v>
      </c>
      <c r="I135" s="416">
        <v>16473305.48068567</v>
      </c>
      <c r="J135" s="415">
        <v>12008695.099197533</v>
      </c>
      <c r="K135" s="415">
        <v>12113576.897134969</v>
      </c>
      <c r="L135" s="415">
        <v>13547529.11853965</v>
      </c>
      <c r="M135" s="415">
        <v>11874046.526088832</v>
      </c>
      <c r="N135" s="415">
        <v>10122486.293724967</v>
      </c>
      <c r="O135" s="415">
        <v>11263095.046505464</v>
      </c>
      <c r="P135" s="415">
        <v>11194157.726190476</v>
      </c>
      <c r="Q135" s="415">
        <v>12727928.509788241</v>
      </c>
      <c r="R135" s="415">
        <v>12769661.080731403</v>
      </c>
      <c r="S135" s="416">
        <v>18216408.094675921</v>
      </c>
      <c r="T135" s="415">
        <v>12377988.052157555</v>
      </c>
      <c r="U135" s="415">
        <v>15858798.706486916</v>
      </c>
      <c r="V135" s="415">
        <v>15637984.001702022</v>
      </c>
      <c r="W135" s="415">
        <v>15212633.477276256</v>
      </c>
      <c r="X135" s="415">
        <v>20628707.283947852</v>
      </c>
      <c r="Y135" s="415">
        <v>5758294.872462146</v>
      </c>
      <c r="Z135" s="415">
        <v>15481997.230922949</v>
      </c>
      <c r="AA135" s="415">
        <v>20116151.156980351</v>
      </c>
      <c r="AB135" s="415">
        <v>30675244.106475014</v>
      </c>
      <c r="AC135" s="416">
        <v>26245854.346354794</v>
      </c>
      <c r="AD135" s="415">
        <v>27308027.640903927</v>
      </c>
      <c r="AE135" s="415">
        <v>25391656.415303383</v>
      </c>
      <c r="AF135" s="415">
        <v>30978383.855393823</v>
      </c>
      <c r="AG135" s="415">
        <v>30223363.960976161</v>
      </c>
      <c r="AH135" s="415">
        <v>30569586.695297088</v>
      </c>
      <c r="AI135" s="415">
        <v>31594002.371701993</v>
      </c>
      <c r="AJ135" s="415">
        <v>35723867.445748031</v>
      </c>
      <c r="AK135" s="415">
        <v>38606068.931741722</v>
      </c>
      <c r="AL135" s="415">
        <v>38416569.578878537</v>
      </c>
      <c r="AM135" s="416">
        <v>47830160.528300934</v>
      </c>
      <c r="AN135" s="415">
        <v>48283965.269254006</v>
      </c>
      <c r="AO135" s="415">
        <v>51209497.948751263</v>
      </c>
      <c r="AP135" s="415">
        <v>53498431.829931095</v>
      </c>
      <c r="AQ135" s="415">
        <v>57814411.305214711</v>
      </c>
      <c r="AR135" s="415">
        <v>65346910.630020477</v>
      </c>
      <c r="AS135" s="415">
        <v>71591179.74671936</v>
      </c>
      <c r="AT135" s="415">
        <v>76208943.2099666</v>
      </c>
      <c r="AU135" s="415">
        <v>79928615.026572958</v>
      </c>
      <c r="AV135" s="415">
        <v>86201908.414764151</v>
      </c>
      <c r="AW135" s="416">
        <v>97285236.904239997</v>
      </c>
      <c r="AX135" s="415">
        <v>106620911.25481048</v>
      </c>
      <c r="AY135" s="415">
        <v>89803931.959768012</v>
      </c>
      <c r="AZ135" s="415">
        <v>100893579.82521224</v>
      </c>
      <c r="BA135" s="415">
        <v>86577101.647890583</v>
      </c>
      <c r="BB135" s="415">
        <v>88679208</v>
      </c>
      <c r="BC135" s="415"/>
      <c r="BD135" s="415"/>
      <c r="BE135" s="415"/>
      <c r="BF135" s="415"/>
      <c r="BG135" s="415"/>
      <c r="BH135" s="417"/>
    </row>
    <row r="136" spans="1:60" ht="16" thickBot="1">
      <c r="A136" s="517">
        <v>100</v>
      </c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39" spans="1:60">
      <c r="A139" s="1219" t="s">
        <v>12</v>
      </c>
      <c r="B139" s="988" t="e">
        <f>SUMPRODUCT(B108:B135,#REF!)/SUM(#REF!)</f>
        <v>#REF!</v>
      </c>
      <c r="C139" s="988" t="e">
        <f>SUMPRODUCT(C108:C135,#REF!)/SUM(#REF!)</f>
        <v>#REF!</v>
      </c>
      <c r="D139" s="988" t="e">
        <f>SUMPRODUCT(D108:D135,#REF!)/SUM(#REF!)</f>
        <v>#REF!</v>
      </c>
      <c r="E139" s="988" t="e">
        <f>SUMPRODUCT(E108:E135,#REF!)/SUM(#REF!)</f>
        <v>#REF!</v>
      </c>
      <c r="F139" s="988" t="e">
        <f>SUMPRODUCT(F108:F135,#REF!)/SUM(#REF!)</f>
        <v>#REF!</v>
      </c>
      <c r="G139" s="988" t="e">
        <f>SUMPRODUCT(G108:G135,#REF!)/SUM(#REF!)</f>
        <v>#REF!</v>
      </c>
      <c r="H139" s="988" t="e">
        <f>SUMPRODUCT(H108:H135,#REF!)/SUM(#REF!)</f>
        <v>#REF!</v>
      </c>
      <c r="I139" s="988" t="e">
        <f>SUMPRODUCT(I108:I135,#REF!)/SUM(#REF!)</f>
        <v>#REF!</v>
      </c>
      <c r="J139" s="988" t="e">
        <f>SUMPRODUCT(J108:J135,#REF!)/SUM(#REF!)</f>
        <v>#REF!</v>
      </c>
      <c r="K139" s="988" t="e">
        <f>SUMPRODUCT(K108:K135,#REF!)/SUM(#REF!)</f>
        <v>#REF!</v>
      </c>
      <c r="L139" s="988" t="e">
        <f>SUMPRODUCT(L108:L135,#REF!)/SUM(#REF!)</f>
        <v>#REF!</v>
      </c>
      <c r="M139" s="988" t="e">
        <f>SUMPRODUCT(M108:M135,#REF!)/SUM(#REF!)</f>
        <v>#REF!</v>
      </c>
      <c r="N139" s="988" t="e">
        <f>SUMPRODUCT(N108:N135,#REF!)/SUM(#REF!)</f>
        <v>#REF!</v>
      </c>
      <c r="O139" s="988" t="e">
        <f>SUMPRODUCT(O108:O135,#REF!)/SUM(#REF!)</f>
        <v>#REF!</v>
      </c>
      <c r="P139" s="988" t="e">
        <f>SUMPRODUCT(P108:P135,#REF!)/SUM(#REF!)</f>
        <v>#REF!</v>
      </c>
      <c r="Q139" s="988" t="e">
        <f>SUMPRODUCT(Q108:Q135,#REF!)/SUM(#REF!)</f>
        <v>#REF!</v>
      </c>
      <c r="R139" s="988" t="e">
        <f>SUMPRODUCT(R108:R135,#REF!)/SUM(#REF!)</f>
        <v>#REF!</v>
      </c>
      <c r="S139" s="988" t="e">
        <f>SUMPRODUCT(S108:S135,#REF!)/SUM(#REF!)</f>
        <v>#REF!</v>
      </c>
      <c r="T139" s="988" t="e">
        <f>SUMPRODUCT(T108:T135,#REF!)/SUM(#REF!)</f>
        <v>#REF!</v>
      </c>
      <c r="U139" s="988" t="e">
        <f>SUMPRODUCT(U108:U135,#REF!)/SUM(#REF!)</f>
        <v>#REF!</v>
      </c>
      <c r="V139" s="988" t="e">
        <f>SUMPRODUCT(V108:V135,#REF!)/SUM(#REF!)</f>
        <v>#REF!</v>
      </c>
      <c r="W139" s="988" t="e">
        <f>SUMPRODUCT(W108:W135,#REF!)/SUM(#REF!)</f>
        <v>#REF!</v>
      </c>
      <c r="X139" s="988" t="e">
        <f>SUMPRODUCT(X108:X135,#REF!)/SUM(#REF!)</f>
        <v>#REF!</v>
      </c>
      <c r="Y139" s="988" t="e">
        <f>SUMPRODUCT(Y108:Y135,#REF!)/SUM(#REF!)</f>
        <v>#REF!</v>
      </c>
      <c r="Z139" s="988" t="e">
        <f>SUMPRODUCT(Z108:Z135,#REF!)/SUM(#REF!)</f>
        <v>#REF!</v>
      </c>
      <c r="AA139" s="988" t="e">
        <f>SUMPRODUCT(AA108:AA135,#REF!)/SUM(#REF!)</f>
        <v>#REF!</v>
      </c>
      <c r="AB139" s="988" t="e">
        <f>SUMPRODUCT(AB108:AB135,#REF!)/SUM(#REF!)</f>
        <v>#REF!</v>
      </c>
      <c r="AC139" s="988" t="e">
        <f>SUMPRODUCT(AC108:AC135,#REF!)/SUM(#REF!)</f>
        <v>#REF!</v>
      </c>
      <c r="AD139" s="988" t="e">
        <f>SUMPRODUCT(AD108:AD135,#REF!)/SUM(#REF!)</f>
        <v>#REF!</v>
      </c>
      <c r="AE139" s="988" t="e">
        <f>SUMPRODUCT(AE108:AE135,#REF!)/SUM(#REF!)</f>
        <v>#REF!</v>
      </c>
      <c r="AF139" s="988" t="e">
        <f>SUMPRODUCT(AF108:AF135,#REF!)/SUM(#REF!)</f>
        <v>#REF!</v>
      </c>
      <c r="AG139" s="988" t="e">
        <f>SUMPRODUCT(AG108:AG135,#REF!)/SUM(#REF!)</f>
        <v>#REF!</v>
      </c>
      <c r="AH139" s="988" t="e">
        <f>SUMPRODUCT(AH108:AH135,#REF!)/SUM(#REF!)</f>
        <v>#REF!</v>
      </c>
      <c r="AI139" s="988" t="e">
        <f>SUMPRODUCT(AI108:AI135,#REF!)/SUM(#REF!)</f>
        <v>#REF!</v>
      </c>
      <c r="AJ139" s="988" t="e">
        <f>SUMPRODUCT(AJ108:AJ135,#REF!)/SUM(#REF!)</f>
        <v>#REF!</v>
      </c>
      <c r="AK139" s="988" t="e">
        <f>SUMPRODUCT(AK108:AK135,#REF!)/SUM(#REF!)</f>
        <v>#REF!</v>
      </c>
      <c r="AL139" s="988" t="e">
        <f>SUMPRODUCT(AL108:AL135,#REF!)/SUM(#REF!)</f>
        <v>#REF!</v>
      </c>
      <c r="AM139" s="988" t="e">
        <f>SUMPRODUCT(AM108:AM135,#REF!)/SUM(#REF!)</f>
        <v>#REF!</v>
      </c>
      <c r="AN139" s="988" t="e">
        <f>SUMPRODUCT(AN108:AN135,#REF!)/SUM(#REF!)</f>
        <v>#REF!</v>
      </c>
      <c r="AO139" s="988" t="e">
        <f>SUMPRODUCT(AO108:AO135,#REF!)/SUM(#REF!)</f>
        <v>#REF!</v>
      </c>
      <c r="AP139" s="988" t="e">
        <f>SUMPRODUCT(AP108:AP135,#REF!)/SUM(#REF!)</f>
        <v>#REF!</v>
      </c>
      <c r="AQ139" s="988" t="e">
        <f>SUMPRODUCT(AQ108:AQ135,#REF!)/SUM(#REF!)</f>
        <v>#REF!</v>
      </c>
      <c r="AR139" s="988" t="e">
        <f>SUMPRODUCT(AR108:AR135,#REF!)/SUM(#REF!)</f>
        <v>#REF!</v>
      </c>
      <c r="AS139" s="988" t="e">
        <f>SUMPRODUCT(AS108:AS135,#REF!)/SUM(#REF!)</f>
        <v>#REF!</v>
      </c>
      <c r="AT139" s="988" t="e">
        <f>SUMPRODUCT(AT108:AT135,#REF!)/SUM(#REF!)</f>
        <v>#REF!</v>
      </c>
      <c r="AU139" s="988" t="e">
        <f>SUMPRODUCT(AU108:AU135,#REF!)/SUM(#REF!)</f>
        <v>#REF!</v>
      </c>
      <c r="AV139" s="988" t="e">
        <f>SUMPRODUCT(AV108:AV135,#REF!)/SUM(#REF!)</f>
        <v>#REF!</v>
      </c>
      <c r="AW139" s="988" t="e">
        <f>SUMPRODUCT(AW108:AW135,#REF!)/SUM(#REF!)</f>
        <v>#REF!</v>
      </c>
      <c r="AX139" s="988" t="e">
        <f>SUMPRODUCT(AX108:AX135,#REF!)/SUM(#REF!)</f>
        <v>#REF!</v>
      </c>
      <c r="AY139" s="988" t="e">
        <f>SUMPRODUCT(AY108:AY135,#REF!)/SUM(#REF!)</f>
        <v>#REF!</v>
      </c>
      <c r="AZ139" s="988" t="e">
        <f>SUMPRODUCT(AZ108:AZ135,#REF!)/SUM(#REF!)</f>
        <v>#REF!</v>
      </c>
      <c r="BA139" s="988" t="e">
        <f>SUMPRODUCT(BA108:BA135,#REF!)/SUM(#REF!)</f>
        <v>#REF!</v>
      </c>
      <c r="BB139" s="988" t="e">
        <f>SUMPRODUCT(BB108:BB135,#REF!)/SUM(#REF!)</f>
        <v>#REF!</v>
      </c>
    </row>
    <row r="140" spans="1:60" ht="16" thickBot="1"/>
    <row r="141" spans="1:60" ht="16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phoneticPr fontId="69" type="noConversion"/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K121"/>
  <sheetViews>
    <sheetView workbookViewId="0">
      <pane xSplit="1" ySplit="8" topLeftCell="B81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G120" sqref="G120:K120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45" t="s">
        <v>273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7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41" t="s">
        <v>1216</v>
      </c>
      <c r="C7" s="1241"/>
      <c r="D7" s="1241"/>
      <c r="E7" s="1241"/>
      <c r="F7" s="1241"/>
      <c r="G7" s="1253" t="s">
        <v>226</v>
      </c>
      <c r="H7" s="1241"/>
      <c r="I7" s="1241"/>
      <c r="J7" s="1241"/>
      <c r="K7" s="1244"/>
    </row>
    <row r="8" spans="1:11" s="98" customFormat="1" ht="52" customHeight="1">
      <c r="A8" s="106"/>
      <c r="B8" s="455" t="s">
        <v>1061</v>
      </c>
      <c r="C8" s="380" t="s">
        <v>123</v>
      </c>
      <c r="D8" s="380" t="s">
        <v>124</v>
      </c>
      <c r="E8" s="380" t="s">
        <v>125</v>
      </c>
      <c r="F8" s="380" t="s">
        <v>57</v>
      </c>
      <c r="G8" s="455" t="s">
        <v>1061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avgpoinc!B2</f>
        <v>11653.115469389279</v>
      </c>
      <c r="C9" s="344"/>
      <c r="D9" s="96"/>
      <c r="E9" s="96"/>
      <c r="F9" s="95">
        <f>avgpoinc!F2</f>
        <v>17521.55530657728</v>
      </c>
      <c r="G9" s="472">
        <f>B9/$B9</f>
        <v>1</v>
      </c>
      <c r="H9" s="480"/>
      <c r="I9" s="481"/>
      <c r="J9" s="480"/>
      <c r="K9" s="482">
        <f t="shared" ref="K9:K72" si="0">F9/$B9</f>
        <v>1.5035940691228349</v>
      </c>
    </row>
    <row r="10" spans="1:11" s="98" customFormat="1" ht="15" customHeight="1">
      <c r="A10" s="103">
        <v>1914</v>
      </c>
      <c r="B10" s="456">
        <f>avgpoinc!B3</f>
        <v>10529.00960452561</v>
      </c>
      <c r="C10" s="344"/>
      <c r="D10" s="96"/>
      <c r="E10" s="96"/>
      <c r="F10" s="95">
        <f>avgpoinc!F3</f>
        <v>15852.703007504531</v>
      </c>
      <c r="G10" s="472">
        <f t="shared" ref="G10:K73" si="1">B10/$B10</f>
        <v>1</v>
      </c>
      <c r="H10" s="480"/>
      <c r="I10" s="481"/>
      <c r="J10" s="480"/>
      <c r="K10" s="482">
        <f t="shared" si="0"/>
        <v>1.505621478461818</v>
      </c>
    </row>
    <row r="11" spans="1:11" s="98" customFormat="1" ht="15" customHeight="1">
      <c r="A11" s="103">
        <v>1915</v>
      </c>
      <c r="B11" s="456">
        <f>avgpoinc!B4</f>
        <v>10737.726374631529</v>
      </c>
      <c r="C11" s="344"/>
      <c r="D11" s="96"/>
      <c r="E11" s="96"/>
      <c r="F11" s="95">
        <f>avgpoinc!F4</f>
        <v>16188.039853954895</v>
      </c>
      <c r="G11" s="472">
        <f t="shared" si="1"/>
        <v>1</v>
      </c>
      <c r="H11" s="480"/>
      <c r="I11" s="481"/>
      <c r="J11" s="480"/>
      <c r="K11" s="482">
        <f t="shared" si="0"/>
        <v>1.5075854318843542</v>
      </c>
    </row>
    <row r="12" spans="1:11" s="98" customFormat="1" ht="15" customHeight="1">
      <c r="A12" s="103">
        <v>1916</v>
      </c>
      <c r="B12" s="456">
        <f>avgpoinc!B5</f>
        <v>12243.89049358933</v>
      </c>
      <c r="C12" s="344"/>
      <c r="D12" s="96"/>
      <c r="E12" s="96"/>
      <c r="F12" s="95">
        <f>avgpoinc!F5</f>
        <v>18482.151161509319</v>
      </c>
      <c r="G12" s="472">
        <f t="shared" si="1"/>
        <v>1</v>
      </c>
      <c r="H12" s="480"/>
      <c r="I12" s="481"/>
      <c r="J12" s="480"/>
      <c r="K12" s="482">
        <f t="shared" si="0"/>
        <v>1.5094998743402863</v>
      </c>
    </row>
    <row r="13" spans="1:11" s="98" customFormat="1" ht="15" customHeight="1">
      <c r="A13" s="103">
        <v>1917</v>
      </c>
      <c r="B13" s="456">
        <f>avgpoinc!B6</f>
        <v>12050.862350463867</v>
      </c>
      <c r="C13" s="344"/>
      <c r="D13" s="96"/>
      <c r="E13" s="96"/>
      <c r="F13" s="95">
        <f>avgpoinc!F6</f>
        <v>18175.804818782184</v>
      </c>
      <c r="G13" s="472">
        <f t="shared" si="1"/>
        <v>1</v>
      </c>
      <c r="H13" s="480"/>
      <c r="I13" s="481"/>
      <c r="J13" s="480"/>
      <c r="K13" s="482">
        <f t="shared" si="0"/>
        <v>1.5082576076460248</v>
      </c>
    </row>
    <row r="14" spans="1:11" s="98" customFormat="1" ht="15" customHeight="1">
      <c r="A14" s="103">
        <v>1918</v>
      </c>
      <c r="B14" s="456">
        <f>avgpoinc!B7</f>
        <v>12749.987126790185</v>
      </c>
      <c r="C14" s="381"/>
      <c r="D14" s="341"/>
      <c r="E14" s="341"/>
      <c r="F14" s="95">
        <f>avgpoinc!F7</f>
        <v>19062.099119104347</v>
      </c>
      <c r="G14" s="472">
        <f t="shared" si="1"/>
        <v>1</v>
      </c>
      <c r="H14" s="480"/>
      <c r="I14" s="481"/>
      <c r="J14" s="480"/>
      <c r="K14" s="482">
        <f t="shared" si="0"/>
        <v>1.4950681070925316</v>
      </c>
    </row>
    <row r="15" spans="1:11" s="98" customFormat="1" ht="15" customHeight="1">
      <c r="A15" s="102">
        <v>1919</v>
      </c>
      <c r="B15" s="457">
        <f>avgpoinc!B8</f>
        <v>12081.036081331002</v>
      </c>
      <c r="C15" s="382"/>
      <c r="D15" s="342"/>
      <c r="E15" s="342"/>
      <c r="F15" s="99">
        <f>avgpoinc!F8</f>
        <v>18174.525633607132</v>
      </c>
      <c r="G15" s="473">
        <f t="shared" si="1"/>
        <v>1</v>
      </c>
      <c r="H15" s="483"/>
      <c r="I15" s="484"/>
      <c r="J15" s="483"/>
      <c r="K15" s="485">
        <f t="shared" si="0"/>
        <v>1.5043846828412746</v>
      </c>
    </row>
    <row r="16" spans="1:11" s="98" customFormat="1" ht="15" customHeight="1">
      <c r="A16" s="103">
        <v>1920</v>
      </c>
      <c r="B16" s="456">
        <f>avgpoinc!B9</f>
        <v>11818.353545515016</v>
      </c>
      <c r="C16" s="381"/>
      <c r="D16" s="341"/>
      <c r="E16" s="341"/>
      <c r="F16" s="95">
        <f>avgpoinc!F9</f>
        <v>17799.017412304547</v>
      </c>
      <c r="G16" s="472">
        <f t="shared" si="1"/>
        <v>1</v>
      </c>
      <c r="H16" s="480"/>
      <c r="I16" s="481"/>
      <c r="J16" s="480"/>
      <c r="K16" s="482">
        <f t="shared" si="0"/>
        <v>1.5060488200625164</v>
      </c>
    </row>
    <row r="17" spans="1:11" s="98" customFormat="1" ht="15" customHeight="1">
      <c r="A17" s="103">
        <v>1921</v>
      </c>
      <c r="B17" s="456">
        <f>avgpoinc!B10</f>
        <v>10657.5731258367</v>
      </c>
      <c r="C17" s="381"/>
      <c r="D17" s="341"/>
      <c r="E17" s="341"/>
      <c r="F17" s="95">
        <f>avgpoinc!F10</f>
        <v>16013.106253737596</v>
      </c>
      <c r="G17" s="472">
        <f t="shared" si="1"/>
        <v>1</v>
      </c>
      <c r="H17" s="480"/>
      <c r="I17" s="481"/>
      <c r="J17" s="480"/>
      <c r="K17" s="482">
        <f t="shared" si="0"/>
        <v>1.5025096299754872</v>
      </c>
    </row>
    <row r="18" spans="1:11" s="98" customFormat="1" ht="15" customHeight="1">
      <c r="A18" s="103">
        <v>1922</v>
      </c>
      <c r="B18" s="456">
        <f>avgpoinc!B11</f>
        <v>11567.933210626014</v>
      </c>
      <c r="C18" s="381"/>
      <c r="D18" s="341"/>
      <c r="E18" s="341"/>
      <c r="F18" s="95">
        <f>avgpoinc!F11</f>
        <v>17331.310632285538</v>
      </c>
      <c r="G18" s="472">
        <f t="shared" si="1"/>
        <v>1</v>
      </c>
      <c r="H18" s="480"/>
      <c r="I18" s="481"/>
      <c r="J18" s="480"/>
      <c r="K18" s="482">
        <f t="shared" si="0"/>
        <v>1.4982201501963575</v>
      </c>
    </row>
    <row r="19" spans="1:11" s="98" customFormat="1" ht="15" customHeight="1">
      <c r="A19" s="103">
        <v>1923</v>
      </c>
      <c r="B19" s="456">
        <f>avgpoinc!B12</f>
        <v>13017.208961135675</v>
      </c>
      <c r="C19" s="381"/>
      <c r="D19" s="341"/>
      <c r="E19" s="341"/>
      <c r="F19" s="95">
        <f>avgpoinc!F12</f>
        <v>19491.957970177216</v>
      </c>
      <c r="G19" s="472">
        <f t="shared" si="1"/>
        <v>1</v>
      </c>
      <c r="H19" s="480"/>
      <c r="I19" s="481"/>
      <c r="J19" s="480"/>
      <c r="K19" s="482">
        <f t="shared" si="0"/>
        <v>1.4973991758427343</v>
      </c>
    </row>
    <row r="20" spans="1:11" s="98" customFormat="1" ht="15" customHeight="1">
      <c r="A20" s="103">
        <v>1924</v>
      </c>
      <c r="B20" s="456">
        <f>avgpoinc!B13</f>
        <v>12851.300497927885</v>
      </c>
      <c r="C20" s="381"/>
      <c r="D20" s="341"/>
      <c r="E20" s="341"/>
      <c r="F20" s="95">
        <f>avgpoinc!F13</f>
        <v>19239.855727386526</v>
      </c>
      <c r="G20" s="472">
        <f t="shared" si="1"/>
        <v>1</v>
      </c>
      <c r="H20" s="480"/>
      <c r="I20" s="481"/>
      <c r="J20" s="480"/>
      <c r="K20" s="482">
        <f t="shared" si="0"/>
        <v>1.4971135201833246</v>
      </c>
    </row>
    <row r="21" spans="1:11" s="98" customFormat="1" ht="15" customHeight="1">
      <c r="A21" s="103">
        <v>1925</v>
      </c>
      <c r="B21" s="456">
        <f>avgpoinc!B14</f>
        <v>13082.520991527865</v>
      </c>
      <c r="C21" s="381"/>
      <c r="D21" s="341"/>
      <c r="E21" s="341"/>
      <c r="F21" s="95">
        <f>avgpoinc!F14</f>
        <v>19581.863039429794</v>
      </c>
      <c r="G21" s="472">
        <f t="shared" si="1"/>
        <v>1</v>
      </c>
      <c r="H21" s="480"/>
      <c r="I21" s="481"/>
      <c r="J21" s="480"/>
      <c r="K21" s="482">
        <f t="shared" si="0"/>
        <v>1.4967958432561164</v>
      </c>
    </row>
    <row r="22" spans="1:11" s="98" customFormat="1" ht="15" customHeight="1">
      <c r="A22" s="103">
        <v>1926</v>
      </c>
      <c r="B22" s="456">
        <f>avgpoinc!B15</f>
        <v>13693.217580416789</v>
      </c>
      <c r="C22" s="381"/>
      <c r="D22" s="341"/>
      <c r="E22" s="341"/>
      <c r="F22" s="95">
        <f>avgpoinc!F15</f>
        <v>20521.739888094595</v>
      </c>
      <c r="G22" s="472">
        <f t="shared" si="1"/>
        <v>1</v>
      </c>
      <c r="H22" s="480"/>
      <c r="I22" s="481"/>
      <c r="J22" s="480"/>
      <c r="K22" s="482">
        <f t="shared" si="0"/>
        <v>1.4986791648913507</v>
      </c>
    </row>
    <row r="23" spans="1:11" s="98" customFormat="1" ht="15" customHeight="1">
      <c r="A23" s="103">
        <v>1927</v>
      </c>
      <c r="B23" s="456">
        <f>avgpoinc!B16</f>
        <v>13441.800641405565</v>
      </c>
      <c r="C23" s="381"/>
      <c r="D23" s="341"/>
      <c r="E23" s="341"/>
      <c r="F23" s="95">
        <f>avgpoinc!F16</f>
        <v>20171.291681877909</v>
      </c>
      <c r="G23" s="472">
        <f t="shared" si="1"/>
        <v>1</v>
      </c>
      <c r="H23" s="480"/>
      <c r="I23" s="481"/>
      <c r="J23" s="480"/>
      <c r="K23" s="482">
        <f t="shared" si="0"/>
        <v>1.5006391048341468</v>
      </c>
    </row>
    <row r="24" spans="1:11" s="98" customFormat="1" ht="15" customHeight="1">
      <c r="A24" s="103">
        <v>1928</v>
      </c>
      <c r="B24" s="456">
        <f>avgpoinc!B17</f>
        <v>13587.212835502158</v>
      </c>
      <c r="C24" s="381"/>
      <c r="D24" s="341"/>
      <c r="E24" s="341"/>
      <c r="F24" s="95">
        <f>avgpoinc!F17</f>
        <v>20440.979376139298</v>
      </c>
      <c r="G24" s="472">
        <f t="shared" si="1"/>
        <v>1</v>
      </c>
      <c r="H24" s="480"/>
      <c r="I24" s="481"/>
      <c r="J24" s="480"/>
      <c r="K24" s="482">
        <f t="shared" si="0"/>
        <v>1.5044277015171845</v>
      </c>
    </row>
    <row r="25" spans="1:11" s="98" customFormat="1" ht="15" customHeight="1">
      <c r="A25" s="102">
        <v>1929</v>
      </c>
      <c r="B25" s="457">
        <f>avgpoinc!B18</f>
        <v>14241.763968909874</v>
      </c>
      <c r="C25" s="382"/>
      <c r="D25" s="342"/>
      <c r="E25" s="342"/>
      <c r="F25" s="99">
        <f>avgpoinc!F18</f>
        <v>21503.221172738078</v>
      </c>
      <c r="G25" s="473">
        <f t="shared" si="1"/>
        <v>1</v>
      </c>
      <c r="H25" s="483"/>
      <c r="I25" s="484"/>
      <c r="J25" s="483"/>
      <c r="K25" s="485">
        <f t="shared" si="0"/>
        <v>1.5098706325761433</v>
      </c>
    </row>
    <row r="26" spans="1:11" s="98" customFormat="1" ht="15" customHeight="1">
      <c r="A26" s="103">
        <v>1930</v>
      </c>
      <c r="B26" s="456">
        <f>avgpoinc!B19</f>
        <v>12850.097604733979</v>
      </c>
      <c r="C26" s="381"/>
      <c r="D26" s="341"/>
      <c r="E26" s="341"/>
      <c r="F26" s="95">
        <f>avgpoinc!F19</f>
        <v>19502.444615988727</v>
      </c>
      <c r="G26" s="472">
        <f t="shared" si="1"/>
        <v>1</v>
      </c>
      <c r="H26" s="480"/>
      <c r="I26" s="481"/>
      <c r="J26" s="480"/>
      <c r="K26" s="482">
        <f t="shared" si="0"/>
        <v>1.5176884422110553</v>
      </c>
    </row>
    <row r="27" spans="1:11" s="98" customFormat="1" ht="15" customHeight="1">
      <c r="A27" s="103">
        <v>1931</v>
      </c>
      <c r="B27" s="456">
        <f>avgpoinc!B20</f>
        <v>11481.937000104412</v>
      </c>
      <c r="C27" s="381"/>
      <c r="D27" s="341"/>
      <c r="E27" s="341"/>
      <c r="F27" s="95">
        <f>avgpoinc!F20</f>
        <v>17433.831654472673</v>
      </c>
      <c r="G27" s="472">
        <f t="shared" si="1"/>
        <v>1</v>
      </c>
      <c r="H27" s="480"/>
      <c r="I27" s="481"/>
      <c r="J27" s="480"/>
      <c r="K27" s="482">
        <f t="shared" si="0"/>
        <v>1.5183702588086085</v>
      </c>
    </row>
    <row r="28" spans="1:11" s="98" customFormat="1" ht="15" customHeight="1">
      <c r="A28" s="103">
        <v>1932</v>
      </c>
      <c r="B28" s="456">
        <f>avgpoinc!B21</f>
        <v>9702.2979298343089</v>
      </c>
      <c r="C28" s="381"/>
      <c r="D28" s="341"/>
      <c r="E28" s="341"/>
      <c r="F28" s="95">
        <f>avgpoinc!F21</f>
        <v>14744.676136770913</v>
      </c>
      <c r="G28" s="472">
        <f t="shared" si="1"/>
        <v>1</v>
      </c>
      <c r="H28" s="480"/>
      <c r="I28" s="481"/>
      <c r="J28" s="480"/>
      <c r="K28" s="482">
        <f t="shared" si="0"/>
        <v>1.5197096856231784</v>
      </c>
    </row>
    <row r="29" spans="1:11" s="98" customFormat="1" ht="15" customHeight="1">
      <c r="A29" s="103">
        <v>1933</v>
      </c>
      <c r="B29" s="456">
        <f>avgpoinc!B22</f>
        <v>9406.5990349504173</v>
      </c>
      <c r="C29" s="381"/>
      <c r="D29" s="341"/>
      <c r="E29" s="341"/>
      <c r="F29" s="95">
        <f>avgpoinc!F22</f>
        <v>14314.998287938533</v>
      </c>
      <c r="G29" s="472">
        <f t="shared" si="1"/>
        <v>1</v>
      </c>
      <c r="H29" s="480"/>
      <c r="I29" s="481"/>
      <c r="J29" s="480"/>
      <c r="K29" s="482">
        <f t="shared" si="0"/>
        <v>1.5218038139768535</v>
      </c>
    </row>
    <row r="30" spans="1:11" s="98" customFormat="1" ht="15" customHeight="1">
      <c r="A30" s="103">
        <v>1934</v>
      </c>
      <c r="B30" s="456">
        <f>avgpoinc!B23</f>
        <v>10546.755866975129</v>
      </c>
      <c r="C30" s="381"/>
      <c r="D30" s="341"/>
      <c r="E30" s="341"/>
      <c r="F30" s="95">
        <f>avgpoinc!F23</f>
        <v>16075.605476050305</v>
      </c>
      <c r="G30" s="472">
        <f t="shared" si="1"/>
        <v>1</v>
      </c>
      <c r="H30" s="480"/>
      <c r="I30" s="481"/>
      <c r="J30" s="480"/>
      <c r="K30" s="482">
        <f t="shared" si="0"/>
        <v>1.5242227732214382</v>
      </c>
    </row>
    <row r="31" spans="1:11" s="98" customFormat="1" ht="15" customHeight="1">
      <c r="A31" s="103">
        <v>1935</v>
      </c>
      <c r="B31" s="456">
        <f>avgpoinc!B24</f>
        <v>11561.078571687223</v>
      </c>
      <c r="C31" s="381"/>
      <c r="D31" s="341"/>
      <c r="E31" s="341"/>
      <c r="F31" s="95">
        <f>avgpoinc!F24</f>
        <v>17633.869707325965</v>
      </c>
      <c r="G31" s="472">
        <f t="shared" si="1"/>
        <v>1</v>
      </c>
      <c r="H31" s="480"/>
      <c r="I31" s="481"/>
      <c r="J31" s="480"/>
      <c r="K31" s="482">
        <f t="shared" si="0"/>
        <v>1.5252789433081828</v>
      </c>
    </row>
    <row r="32" spans="1:11" s="98" customFormat="1" ht="15" customHeight="1">
      <c r="A32" s="103">
        <v>1936</v>
      </c>
      <c r="B32" s="456">
        <f>avgpoinc!B25</f>
        <v>12782.354381317889</v>
      </c>
      <c r="C32" s="381"/>
      <c r="D32" s="341"/>
      <c r="E32" s="341"/>
      <c r="F32" s="95">
        <f>avgpoinc!F25</f>
        <v>19503.512119299317</v>
      </c>
      <c r="G32" s="472">
        <f t="shared" si="1"/>
        <v>1</v>
      </c>
      <c r="H32" s="480"/>
      <c r="I32" s="481"/>
      <c r="J32" s="480"/>
      <c r="K32" s="482">
        <f t="shared" si="0"/>
        <v>1.5258153183270187</v>
      </c>
    </row>
    <row r="33" spans="1:11" s="98" customFormat="1" ht="15" customHeight="1">
      <c r="A33" s="103">
        <v>1937</v>
      </c>
      <c r="B33" s="456">
        <f>avgpoinc!B26</f>
        <v>13611.313847698484</v>
      </c>
      <c r="C33" s="381"/>
      <c r="D33" s="341"/>
      <c r="E33" s="341"/>
      <c r="F33" s="95">
        <f>avgpoinc!F26</f>
        <v>20768.240949597115</v>
      </c>
      <c r="G33" s="472">
        <f t="shared" si="1"/>
        <v>1</v>
      </c>
      <c r="H33" s="480"/>
      <c r="I33" s="481"/>
      <c r="J33" s="480"/>
      <c r="K33" s="482">
        <f t="shared" si="0"/>
        <v>1.5258072205210951</v>
      </c>
    </row>
    <row r="34" spans="1:11" s="98" customFormat="1" ht="15" customHeight="1">
      <c r="A34" s="103">
        <v>1938</v>
      </c>
      <c r="B34" s="456">
        <f>avgpoinc!B27</f>
        <v>12680.751339476117</v>
      </c>
      <c r="C34" s="381"/>
      <c r="D34" s="341"/>
      <c r="E34" s="341"/>
      <c r="F34" s="95">
        <f>avgpoinc!F27</f>
        <v>19326.104784373056</v>
      </c>
      <c r="G34" s="472">
        <f t="shared" si="1"/>
        <v>1</v>
      </c>
      <c r="H34" s="480"/>
      <c r="I34" s="481"/>
      <c r="J34" s="480"/>
      <c r="K34" s="482">
        <f t="shared" si="0"/>
        <v>1.5240504499295291</v>
      </c>
    </row>
    <row r="35" spans="1:11" s="98" customFormat="1" ht="15" customHeight="1">
      <c r="A35" s="102">
        <v>1939</v>
      </c>
      <c r="B35" s="457">
        <f>avgpoinc!B28</f>
        <v>13534.650685434561</v>
      </c>
      <c r="C35" s="382"/>
      <c r="D35" s="342"/>
      <c r="E35" s="342"/>
      <c r="F35" s="99">
        <f>avgpoinc!F28</f>
        <v>20594.563081736866</v>
      </c>
      <c r="G35" s="473">
        <f t="shared" si="1"/>
        <v>1</v>
      </c>
      <c r="H35" s="483"/>
      <c r="I35" s="484"/>
      <c r="J35" s="483"/>
      <c r="K35" s="485">
        <f t="shared" si="0"/>
        <v>1.5216176287356935</v>
      </c>
    </row>
    <row r="36" spans="1:11" s="98" customFormat="1" ht="15" customHeight="1">
      <c r="A36" s="103">
        <v>1940</v>
      </c>
      <c r="B36" s="456">
        <f>avgpoinc!B29</f>
        <v>14670.370902636807</v>
      </c>
      <c r="C36" s="381"/>
      <c r="D36" s="341"/>
      <c r="E36" s="341"/>
      <c r="F36" s="95">
        <f>avgpoinc!F29</f>
        <v>22303.381707393142</v>
      </c>
      <c r="G36" s="472">
        <f t="shared" si="1"/>
        <v>1</v>
      </c>
      <c r="H36" s="480"/>
      <c r="I36" s="481"/>
      <c r="J36" s="480"/>
      <c r="K36" s="482">
        <f t="shared" si="0"/>
        <v>1.5203011468090695</v>
      </c>
    </row>
    <row r="37" spans="1:11" s="98" customFormat="1" ht="15" customHeight="1">
      <c r="A37" s="103">
        <v>1941</v>
      </c>
      <c r="B37" s="456">
        <f>avgpoinc!B30</f>
        <v>17409.818977101837</v>
      </c>
      <c r="C37" s="381"/>
      <c r="D37" s="341"/>
      <c r="E37" s="341"/>
      <c r="F37" s="95">
        <f>avgpoinc!F30</f>
        <v>26747.211609074442</v>
      </c>
      <c r="G37" s="472">
        <f t="shared" si="1"/>
        <v>1</v>
      </c>
      <c r="H37" s="480"/>
      <c r="I37" s="481"/>
      <c r="J37" s="480"/>
      <c r="K37" s="482">
        <f t="shared" si="0"/>
        <v>1.5363291051017565</v>
      </c>
    </row>
    <row r="38" spans="1:11" s="98" customFormat="1" ht="15" customHeight="1">
      <c r="A38" s="103">
        <v>1942</v>
      </c>
      <c r="B38" s="456">
        <f>avgpoinc!B31</f>
        <v>20610.634305274059</v>
      </c>
      <c r="C38" s="381"/>
      <c r="D38" s="341"/>
      <c r="E38" s="341"/>
      <c r="F38" s="95">
        <f>avgpoinc!F31</f>
        <v>31971.186233551769</v>
      </c>
      <c r="G38" s="472">
        <f t="shared" si="1"/>
        <v>1</v>
      </c>
      <c r="H38" s="480"/>
      <c r="I38" s="481"/>
      <c r="J38" s="480"/>
      <c r="K38" s="482">
        <f t="shared" si="0"/>
        <v>1.5511985589580159</v>
      </c>
    </row>
    <row r="39" spans="1:11" s="98" customFormat="1" ht="15" customHeight="1">
      <c r="A39" s="103">
        <v>1943</v>
      </c>
      <c r="B39" s="456">
        <f>avgpoinc!B32</f>
        <v>23749.694674017512</v>
      </c>
      <c r="C39" s="381"/>
      <c r="D39" s="341"/>
      <c r="E39" s="341"/>
      <c r="F39" s="95">
        <f>avgpoinc!F32</f>
        <v>37102.119581818362</v>
      </c>
      <c r="G39" s="472">
        <f t="shared" si="1"/>
        <v>1</v>
      </c>
      <c r="H39" s="480"/>
      <c r="I39" s="481"/>
      <c r="J39" s="480"/>
      <c r="K39" s="482">
        <f t="shared" si="0"/>
        <v>1.5622145922746782</v>
      </c>
    </row>
    <row r="40" spans="1:11" s="98" customFormat="1" ht="15" customHeight="1">
      <c r="A40" s="103">
        <v>1944</v>
      </c>
      <c r="B40" s="456">
        <f>avgpoinc!B33</f>
        <v>24548.271420936879</v>
      </c>
      <c r="C40" s="381"/>
      <c r="D40" s="341"/>
      <c r="E40" s="341"/>
      <c r="F40" s="95">
        <f>avgpoinc!F33</f>
        <v>38660.514197702963</v>
      </c>
      <c r="G40" s="472">
        <f t="shared" si="1"/>
        <v>1</v>
      </c>
      <c r="H40" s="480"/>
      <c r="I40" s="481"/>
      <c r="J40" s="480"/>
      <c r="K40" s="482">
        <f t="shared" si="0"/>
        <v>1.5748772504091653</v>
      </c>
    </row>
    <row r="41" spans="1:11" s="98" customFormat="1" ht="15" customHeight="1">
      <c r="A41" s="103">
        <v>1945</v>
      </c>
      <c r="B41" s="456">
        <f>avgpoinc!B34</f>
        <v>23574.729690202334</v>
      </c>
      <c r="C41" s="381"/>
      <c r="D41" s="341"/>
      <c r="E41" s="341"/>
      <c r="F41" s="95">
        <f>avgpoinc!F34</f>
        <v>37440.572364406464</v>
      </c>
      <c r="G41" s="472">
        <f t="shared" si="1"/>
        <v>1</v>
      </c>
      <c r="H41" s="480"/>
      <c r="I41" s="481"/>
      <c r="J41" s="480"/>
      <c r="K41" s="482">
        <f t="shared" si="0"/>
        <v>1.5881654999406749</v>
      </c>
    </row>
    <row r="42" spans="1:11" s="98" customFormat="1" ht="15" customHeight="1">
      <c r="A42" s="103">
        <v>1946</v>
      </c>
      <c r="B42" s="456">
        <f>avgpoinc!B35</f>
        <v>20611.216244103765</v>
      </c>
      <c r="C42" s="381"/>
      <c r="D42" s="341"/>
      <c r="E42" s="341"/>
      <c r="F42" s="95">
        <f>avgpoinc!F35</f>
        <v>32998.036860237502</v>
      </c>
      <c r="G42" s="472">
        <f t="shared" si="1"/>
        <v>1</v>
      </c>
      <c r="H42" s="480"/>
      <c r="I42" s="481"/>
      <c r="J42" s="480"/>
      <c r="K42" s="482">
        <f t="shared" si="0"/>
        <v>1.6009747542034169</v>
      </c>
    </row>
    <row r="43" spans="1:11" s="98" customFormat="1" ht="15" customHeight="1">
      <c r="A43" s="103">
        <v>1947</v>
      </c>
      <c r="B43" s="456">
        <f>avgpoinc!B36</f>
        <v>19998.165522396015</v>
      </c>
      <c r="C43" s="381"/>
      <c r="D43" s="341"/>
      <c r="E43" s="341"/>
      <c r="F43" s="95">
        <f>avgpoinc!F36</f>
        <v>31995.135474244253</v>
      </c>
      <c r="G43" s="472">
        <f t="shared" si="1"/>
        <v>1</v>
      </c>
      <c r="H43" s="480"/>
      <c r="I43" s="481"/>
      <c r="J43" s="480"/>
      <c r="K43" s="482">
        <f t="shared" si="0"/>
        <v>1.5999035230712932</v>
      </c>
    </row>
    <row r="44" spans="1:11" s="98" customFormat="1" ht="15" customHeight="1">
      <c r="A44" s="103">
        <v>1948</v>
      </c>
      <c r="B44" s="456">
        <f>avgpoinc!B37</f>
        <v>20962.948839772736</v>
      </c>
      <c r="C44" s="381"/>
      <c r="D44" s="341"/>
      <c r="E44" s="341"/>
      <c r="F44" s="95">
        <f>avgpoinc!F37</f>
        <v>33620.67546596811</v>
      </c>
      <c r="G44" s="472">
        <f t="shared" si="1"/>
        <v>1</v>
      </c>
      <c r="H44" s="480"/>
      <c r="I44" s="481"/>
      <c r="J44" s="480"/>
      <c r="K44" s="482">
        <f t="shared" si="0"/>
        <v>1.6038142211261819</v>
      </c>
    </row>
    <row r="45" spans="1:11" s="98" customFormat="1" ht="15" customHeight="1">
      <c r="A45" s="102">
        <v>1949</v>
      </c>
      <c r="B45" s="457">
        <f>avgpoinc!B38</f>
        <v>20235.926089681383</v>
      </c>
      <c r="C45" s="382"/>
      <c r="D45" s="342"/>
      <c r="E45" s="342"/>
      <c r="F45" s="99">
        <f>avgpoinc!F38</f>
        <v>32535.917630680171</v>
      </c>
      <c r="G45" s="473">
        <f t="shared" si="1"/>
        <v>1</v>
      </c>
      <c r="H45" s="483"/>
      <c r="I45" s="484"/>
      <c r="J45" s="483"/>
      <c r="K45" s="485">
        <f t="shared" si="0"/>
        <v>1.6078294359491037</v>
      </c>
    </row>
    <row r="46" spans="1:11" s="98" customFormat="1" ht="15" customHeight="1">
      <c r="A46" s="103">
        <v>1950</v>
      </c>
      <c r="B46" s="456">
        <f>avgpoinc!B39</f>
        <v>22083.750973445578</v>
      </c>
      <c r="C46" s="381"/>
      <c r="D46" s="341"/>
      <c r="E46" s="341"/>
      <c r="F46" s="95">
        <f>avgpoinc!F39</f>
        <v>35443.773140995574</v>
      </c>
      <c r="G46" s="472">
        <f t="shared" si="1"/>
        <v>1</v>
      </c>
      <c r="H46" s="480"/>
      <c r="I46" s="481"/>
      <c r="J46" s="480"/>
      <c r="K46" s="482">
        <f t="shared" si="0"/>
        <v>1.6049706946802038</v>
      </c>
    </row>
    <row r="47" spans="1:11" s="98" customFormat="1" ht="15" customHeight="1">
      <c r="A47" s="103">
        <v>1951</v>
      </c>
      <c r="B47" s="456">
        <f>avgpoinc!B40</f>
        <v>23579.849433824824</v>
      </c>
      <c r="C47" s="381"/>
      <c r="D47" s="341"/>
      <c r="E47" s="341"/>
      <c r="F47" s="95">
        <f>avgpoinc!F40</f>
        <v>37935.66261909921</v>
      </c>
      <c r="G47" s="472">
        <f t="shared" si="1"/>
        <v>1</v>
      </c>
      <c r="H47" s="480"/>
      <c r="I47" s="481"/>
      <c r="J47" s="480"/>
      <c r="K47" s="482">
        <f t="shared" si="0"/>
        <v>1.6088169996828419</v>
      </c>
    </row>
    <row r="48" spans="1:11" s="98" customFormat="1" ht="15" customHeight="1">
      <c r="A48" s="103">
        <v>1952</v>
      </c>
      <c r="B48" s="456">
        <f>avgpoinc!B41</f>
        <v>24177.254075678855</v>
      </c>
      <c r="C48" s="381"/>
      <c r="D48" s="341"/>
      <c r="E48" s="341"/>
      <c r="F48" s="95">
        <f>avgpoinc!F41</f>
        <v>38961.354135585359</v>
      </c>
      <c r="G48" s="472">
        <f t="shared" si="1"/>
        <v>1</v>
      </c>
      <c r="H48" s="480"/>
      <c r="I48" s="481"/>
      <c r="J48" s="480"/>
      <c r="K48" s="482">
        <f t="shared" si="0"/>
        <v>1.611487971861064</v>
      </c>
    </row>
    <row r="49" spans="1:11" s="98" customFormat="1" ht="15" customHeight="1">
      <c r="A49" s="103">
        <v>1953</v>
      </c>
      <c r="B49" s="456">
        <f>avgpoinc!B42</f>
        <v>24934.673962420675</v>
      </c>
      <c r="C49" s="381"/>
      <c r="D49" s="341"/>
      <c r="E49" s="341"/>
      <c r="F49" s="95">
        <f>avgpoinc!F42</f>
        <v>40195.828791566739</v>
      </c>
      <c r="G49" s="472">
        <f t="shared" si="1"/>
        <v>1</v>
      </c>
      <c r="H49" s="480"/>
      <c r="I49" s="481"/>
      <c r="J49" s="480"/>
      <c r="K49" s="482">
        <f t="shared" si="0"/>
        <v>1.6120454934420365</v>
      </c>
    </row>
    <row r="50" spans="1:11" s="98" customFormat="1" ht="15" customHeight="1">
      <c r="A50" s="103">
        <v>1954</v>
      </c>
      <c r="B50" s="456">
        <f>avgpoinc!B43</f>
        <v>24409.539085711633</v>
      </c>
      <c r="C50" s="381"/>
      <c r="D50" s="341"/>
      <c r="E50" s="341"/>
      <c r="F50" s="95">
        <f>avgpoinc!F43</f>
        <v>39332.787206819994</v>
      </c>
      <c r="G50" s="472">
        <f t="shared" si="1"/>
        <v>1</v>
      </c>
      <c r="H50" s="480"/>
      <c r="I50" s="481"/>
      <c r="J50" s="480"/>
      <c r="K50" s="482">
        <f t="shared" si="0"/>
        <v>1.6113695170034503</v>
      </c>
    </row>
    <row r="51" spans="1:11" s="98" customFormat="1" ht="15" customHeight="1">
      <c r="A51" s="103">
        <v>1955</v>
      </c>
      <c r="B51" s="456">
        <f>avgpoinc!B44</f>
        <v>26145.412315258</v>
      </c>
      <c r="C51" s="381"/>
      <c r="D51" s="341"/>
      <c r="E51" s="341"/>
      <c r="F51" s="95">
        <f>avgpoinc!F44</f>
        <v>42095.991351113604</v>
      </c>
      <c r="G51" s="472">
        <f t="shared" si="1"/>
        <v>1</v>
      </c>
      <c r="H51" s="480"/>
      <c r="I51" s="481"/>
      <c r="J51" s="480"/>
      <c r="K51" s="482">
        <f t="shared" si="0"/>
        <v>1.6100718108219363</v>
      </c>
    </row>
    <row r="52" spans="1:11" s="98" customFormat="1" ht="15" customHeight="1">
      <c r="A52" s="103">
        <v>1956</v>
      </c>
      <c r="B52" s="456">
        <f>avgpoinc!B45</f>
        <v>26650.423180978683</v>
      </c>
      <c r="C52" s="381"/>
      <c r="D52" s="341"/>
      <c r="E52" s="341"/>
      <c r="F52" s="95">
        <f>avgpoinc!F45</f>
        <v>42912.502798331836</v>
      </c>
      <c r="G52" s="472">
        <f t="shared" si="1"/>
        <v>1</v>
      </c>
      <c r="H52" s="480"/>
      <c r="I52" s="481"/>
      <c r="J52" s="480"/>
      <c r="K52" s="482">
        <f t="shared" si="0"/>
        <v>1.6101996770152587</v>
      </c>
    </row>
    <row r="53" spans="1:11" s="98" customFormat="1" ht="15" customHeight="1">
      <c r="A53" s="103">
        <v>1957</v>
      </c>
      <c r="B53" s="456">
        <f>avgpoinc!B46</f>
        <v>26701.995767302476</v>
      </c>
      <c r="C53" s="381"/>
      <c r="D53" s="341"/>
      <c r="E53" s="341"/>
      <c r="F53" s="95">
        <f>avgpoinc!F46</f>
        <v>42975.587254623912</v>
      </c>
      <c r="G53" s="472">
        <f t="shared" si="1"/>
        <v>1</v>
      </c>
      <c r="H53" s="480"/>
      <c r="I53" s="481"/>
      <c r="J53" s="480"/>
      <c r="K53" s="482">
        <f t="shared" si="0"/>
        <v>1.6094522532749787</v>
      </c>
    </row>
    <row r="54" spans="1:11" s="98" customFormat="1" ht="15" customHeight="1">
      <c r="A54" s="103">
        <v>1958</v>
      </c>
      <c r="B54" s="456">
        <f>avgpoinc!B47</f>
        <v>25953.051410852528</v>
      </c>
      <c r="C54" s="381"/>
      <c r="D54" s="341"/>
      <c r="E54" s="341"/>
      <c r="F54" s="95">
        <f>avgpoinc!F47</f>
        <v>41769.404833354733</v>
      </c>
      <c r="G54" s="472">
        <f t="shared" si="1"/>
        <v>1</v>
      </c>
      <c r="H54" s="480"/>
      <c r="I54" s="481"/>
      <c r="J54" s="480"/>
      <c r="K54" s="482">
        <f t="shared" si="0"/>
        <v>1.6094217274153912</v>
      </c>
    </row>
    <row r="55" spans="1:11" s="98" customFormat="1" ht="15" customHeight="1">
      <c r="A55" s="102">
        <v>1959</v>
      </c>
      <c r="B55" s="457">
        <f>avgpoinc!B48</f>
        <v>27571.682169350366</v>
      </c>
      <c r="C55" s="382"/>
      <c r="D55" s="342"/>
      <c r="E55" s="342"/>
      <c r="F55" s="99">
        <f>avgpoinc!F48</f>
        <v>44597.228277651819</v>
      </c>
      <c r="G55" s="473">
        <f t="shared" si="1"/>
        <v>1</v>
      </c>
      <c r="H55" s="483"/>
      <c r="I55" s="484"/>
      <c r="J55" s="483"/>
      <c r="K55" s="485">
        <f t="shared" si="0"/>
        <v>1.6175011739845035</v>
      </c>
    </row>
    <row r="56" spans="1:11">
      <c r="A56" s="78">
        <v>1960</v>
      </c>
      <c r="B56" s="456">
        <f>avgpoinc!B49</f>
        <v>28086.668945799272</v>
      </c>
      <c r="C56" s="381"/>
      <c r="D56" s="341"/>
      <c r="E56" s="341"/>
      <c r="F56" s="95">
        <f>avgpoinc!F49</f>
        <v>45521.169858224253</v>
      </c>
      <c r="G56" s="472">
        <f t="shared" si="1"/>
        <v>1</v>
      </c>
      <c r="H56" s="480"/>
      <c r="I56" s="481"/>
      <c r="J56" s="480"/>
      <c r="K56" s="482">
        <f t="shared" si="0"/>
        <v>1.6207393602306313</v>
      </c>
    </row>
    <row r="57" spans="1:11">
      <c r="A57" s="78">
        <v>1961</v>
      </c>
      <c r="B57" s="456">
        <f>avgpoinc!B50</f>
        <v>28434.460109122039</v>
      </c>
      <c r="C57" s="381"/>
      <c r="D57" s="341"/>
      <c r="E57" s="341"/>
      <c r="F57" s="95">
        <f>avgpoinc!F50</f>
        <v>45679.886841875712</v>
      </c>
      <c r="G57" s="472">
        <f t="shared" si="1"/>
        <v>1</v>
      </c>
      <c r="H57" s="480"/>
      <c r="I57" s="481"/>
      <c r="J57" s="480"/>
      <c r="K57" s="482">
        <f t="shared" si="0"/>
        <v>1.606497421318057</v>
      </c>
    </row>
    <row r="58" spans="1:11">
      <c r="A58" s="78">
        <v>1962</v>
      </c>
      <c r="B58" s="458">
        <f>avgpoinc!B51</f>
        <v>29882.808803929373</v>
      </c>
      <c r="C58" s="560">
        <f>avgpoinc!C51</f>
        <v>30383.836554998052</v>
      </c>
      <c r="D58" s="560">
        <f>avgpoinc!D51</f>
        <v>42429.593118211553</v>
      </c>
      <c r="E58" s="560">
        <f>avgpoinc!E51</f>
        <v>18074.726845297813</v>
      </c>
      <c r="F58" s="561">
        <f>avgpoinc!F51</f>
        <v>47554.29038915706</v>
      </c>
      <c r="G58" s="474">
        <f t="shared" si="1"/>
        <v>1</v>
      </c>
      <c r="H58" s="486">
        <f t="shared" si="1"/>
        <v>1.0167664209330549</v>
      </c>
      <c r="I58" s="487">
        <f t="shared" si="1"/>
        <v>1.4198662982655221</v>
      </c>
      <c r="J58" s="486">
        <f t="shared" si="1"/>
        <v>0.60485367904643283</v>
      </c>
      <c r="K58" s="488">
        <f t="shared" si="0"/>
        <v>1.5913594569096869</v>
      </c>
    </row>
    <row r="59" spans="1:11">
      <c r="A59" s="78">
        <v>1963</v>
      </c>
      <c r="B59" s="459">
        <f>avgpoinc!B52</f>
        <v>30882.590992237852</v>
      </c>
      <c r="C59" s="562">
        <f>avgpoinc!C52</f>
        <v>31542.729703305486</v>
      </c>
      <c r="D59" s="562">
        <f>avgpoinc!D52</f>
        <v>44054.778542133237</v>
      </c>
      <c r="E59" s="562">
        <f>avgpoinc!E52</f>
        <v>18694.009698372778</v>
      </c>
      <c r="F59" s="563">
        <f>avgpoinc!F52</f>
        <v>49051.428196657755</v>
      </c>
      <c r="G59" s="475">
        <f t="shared" si="1"/>
        <v>1</v>
      </c>
      <c r="H59" s="489">
        <f t="shared" si="1"/>
        <v>1.0213757553967397</v>
      </c>
      <c r="I59" s="490">
        <f t="shared" si="1"/>
        <v>1.4265246900173023</v>
      </c>
      <c r="J59" s="489">
        <f t="shared" si="1"/>
        <v>0.60532517181189238</v>
      </c>
      <c r="K59" s="491">
        <f t="shared" si="0"/>
        <v>1.5883197173769041</v>
      </c>
    </row>
    <row r="60" spans="1:11">
      <c r="A60" s="78">
        <v>1964</v>
      </c>
      <c r="B60" s="459">
        <f>avgpoinc!B53</f>
        <v>32150.120226530595</v>
      </c>
      <c r="C60" s="562">
        <f>avgpoinc!C53</f>
        <v>32701.622851612923</v>
      </c>
      <c r="D60" s="562">
        <f>avgpoinc!D53</f>
        <v>45679.963966054929</v>
      </c>
      <c r="E60" s="562">
        <f>avgpoinc!E53</f>
        <v>19313.292551447743</v>
      </c>
      <c r="F60" s="563">
        <f>avgpoinc!F53</f>
        <v>50886.008825929173</v>
      </c>
      <c r="G60" s="475">
        <f t="shared" si="1"/>
        <v>1</v>
      </c>
      <c r="H60" s="489">
        <f t="shared" si="1"/>
        <v>1.0171539832882872</v>
      </c>
      <c r="I60" s="490">
        <f t="shared" si="1"/>
        <v>1.4208333792904255</v>
      </c>
      <c r="J60" s="489">
        <f t="shared" si="1"/>
        <v>0.60072224972615262</v>
      </c>
      <c r="K60" s="491">
        <f t="shared" si="0"/>
        <v>1.5827626294205126</v>
      </c>
    </row>
    <row r="61" spans="1:11">
      <c r="A61" s="78">
        <v>1965</v>
      </c>
      <c r="B61" s="459">
        <f>avgpoinc!B54</f>
        <v>33808.519975317751</v>
      </c>
      <c r="C61" s="562">
        <f>avgpoinc!C54</f>
        <v>34307.393751125404</v>
      </c>
      <c r="D61" s="562">
        <f>avgpoinc!D54</f>
        <v>48021.931815976859</v>
      </c>
      <c r="E61" s="562">
        <f>avgpoinc!E54</f>
        <v>20225.247240389348</v>
      </c>
      <c r="F61" s="563">
        <f>avgpoinc!F54</f>
        <v>53478.610978450597</v>
      </c>
      <c r="G61" s="475">
        <f t="shared" si="1"/>
        <v>1</v>
      </c>
      <c r="H61" s="489">
        <f t="shared" si="1"/>
        <v>1.0147558596522965</v>
      </c>
      <c r="I61" s="490">
        <f t="shared" si="1"/>
        <v>1.4204091705592481</v>
      </c>
      <c r="J61" s="489">
        <f t="shared" si="1"/>
        <v>0.59822930004492925</v>
      </c>
      <c r="K61" s="491">
        <f t="shared" si="0"/>
        <v>1.581808698443268</v>
      </c>
    </row>
    <row r="62" spans="1:11">
      <c r="A62" s="78">
        <v>1966</v>
      </c>
      <c r="B62" s="459">
        <f>avgpoinc!B55</f>
        <v>35382.13168981926</v>
      </c>
      <c r="C62" s="562">
        <f>avgpoinc!C55</f>
        <v>35913.164650637882</v>
      </c>
      <c r="D62" s="562">
        <f>avgpoinc!D55</f>
        <v>50363.899665898782</v>
      </c>
      <c r="E62" s="562">
        <f>avgpoinc!E55</f>
        <v>21137.201929330957</v>
      </c>
      <c r="F62" s="563">
        <f>avgpoinc!F55</f>
        <v>55728.711285261321</v>
      </c>
      <c r="G62" s="475">
        <f t="shared" si="1"/>
        <v>1</v>
      </c>
      <c r="H62" s="489">
        <f t="shared" si="1"/>
        <v>1.0150085067082439</v>
      </c>
      <c r="I62" s="490">
        <f t="shared" si="1"/>
        <v>1.4234275115874471</v>
      </c>
      <c r="J62" s="489">
        <f t="shared" si="1"/>
        <v>0.59739763885998165</v>
      </c>
      <c r="K62" s="491">
        <f t="shared" si="0"/>
        <v>1.5750523957632694</v>
      </c>
    </row>
    <row r="63" spans="1:11">
      <c r="A63" s="78">
        <v>1967</v>
      </c>
      <c r="B63" s="459">
        <f>avgpoinc!B56</f>
        <v>35873.134360430813</v>
      </c>
      <c r="C63" s="562">
        <f>avgpoinc!C56</f>
        <v>36522.570922190665</v>
      </c>
      <c r="D63" s="562">
        <f>avgpoinc!D56</f>
        <v>50346.708544290632</v>
      </c>
      <c r="E63" s="562">
        <f>avgpoinc!E56</f>
        <v>21909.039872537578</v>
      </c>
      <c r="F63" s="563">
        <f>avgpoinc!F56</f>
        <v>56508.042690395676</v>
      </c>
      <c r="G63" s="476">
        <f t="shared" si="1"/>
        <v>1</v>
      </c>
      <c r="H63" s="489">
        <f t="shared" si="1"/>
        <v>1.0181037027663855</v>
      </c>
      <c r="I63" s="490">
        <f t="shared" si="1"/>
        <v>1.4034655583322717</v>
      </c>
      <c r="J63" s="489">
        <f t="shared" si="1"/>
        <v>0.61073670486691378</v>
      </c>
      <c r="K63" s="491">
        <f t="shared" si="0"/>
        <v>1.5752189959939997</v>
      </c>
    </row>
    <row r="64" spans="1:11">
      <c r="A64" s="78">
        <v>1968</v>
      </c>
      <c r="B64" s="459">
        <f>avgpoinc!B57</f>
        <v>36911.835267646835</v>
      </c>
      <c r="C64" s="562">
        <f>avgpoinc!C57</f>
        <v>37519.515747150261</v>
      </c>
      <c r="D64" s="562">
        <f>avgpoinc!D57</f>
        <v>51486.40729002122</v>
      </c>
      <c r="E64" s="562">
        <f>avgpoinc!E57</f>
        <v>22827.153596532167</v>
      </c>
      <c r="F64" s="563">
        <f>avgpoinc!F57</f>
        <v>58429.701057467115</v>
      </c>
      <c r="G64" s="476">
        <f t="shared" si="1"/>
        <v>1</v>
      </c>
      <c r="H64" s="489">
        <f t="shared" si="1"/>
        <v>1.0164630253439622</v>
      </c>
      <c r="I64" s="490">
        <f t="shared" si="1"/>
        <v>1.3948482083509126</v>
      </c>
      <c r="J64" s="489">
        <f t="shared" si="1"/>
        <v>0.6184236961129953</v>
      </c>
      <c r="K64" s="491">
        <f t="shared" si="0"/>
        <v>1.5829530185588105</v>
      </c>
    </row>
    <row r="65" spans="1:11">
      <c r="A65" s="83">
        <v>1969</v>
      </c>
      <c r="B65" s="460">
        <f>avgpoinc!B58</f>
        <v>37405.266309932231</v>
      </c>
      <c r="C65" s="564">
        <f>avgpoinc!C58</f>
        <v>37950.925411551725</v>
      </c>
      <c r="D65" s="564">
        <f>avgpoinc!D58</f>
        <v>51929.898406063236</v>
      </c>
      <c r="E65" s="564">
        <f>avgpoinc!E58</f>
        <v>23296.44485180741</v>
      </c>
      <c r="F65" s="565">
        <f>avgpoinc!F58</f>
        <v>59429.779532125889</v>
      </c>
      <c r="G65" s="477">
        <f t="shared" si="1"/>
        <v>1</v>
      </c>
      <c r="H65" s="492">
        <f t="shared" si="1"/>
        <v>1.0145877614424204</v>
      </c>
      <c r="I65" s="493">
        <f t="shared" si="1"/>
        <v>1.3883044696375888</v>
      </c>
      <c r="J65" s="492">
        <f t="shared" si="1"/>
        <v>0.62281189655964297</v>
      </c>
      <c r="K65" s="494">
        <f t="shared" si="0"/>
        <v>1.5888078175865168</v>
      </c>
    </row>
    <row r="66" spans="1:11">
      <c r="A66" s="78">
        <v>1970</v>
      </c>
      <c r="B66" s="459">
        <f>avgpoinc!B59</f>
        <v>36502.103422603461</v>
      </c>
      <c r="C66" s="562">
        <f>avgpoinc!C59</f>
        <v>36770.832779516415</v>
      </c>
      <c r="D66" s="562">
        <f>avgpoinc!D59</f>
        <v>50504.588852172688</v>
      </c>
      <c r="E66" s="562">
        <f>avgpoinc!E59</f>
        <v>22957.490578162895</v>
      </c>
      <c r="F66" s="563">
        <f>avgpoinc!F59</f>
        <v>58066.147153223312</v>
      </c>
      <c r="G66" s="476">
        <f t="shared" si="1"/>
        <v>1</v>
      </c>
      <c r="H66" s="489">
        <f t="shared" si="1"/>
        <v>1.0073620238757679</v>
      </c>
      <c r="I66" s="490">
        <f t="shared" si="1"/>
        <v>1.3836076312495014</v>
      </c>
      <c r="J66" s="489">
        <f t="shared" si="1"/>
        <v>0.62893610026721813</v>
      </c>
      <c r="K66" s="491">
        <f t="shared" si="0"/>
        <v>1.5907616742235899</v>
      </c>
    </row>
    <row r="67" spans="1:11">
      <c r="A67" s="78">
        <v>1971</v>
      </c>
      <c r="B67" s="459">
        <f>avgpoinc!B60</f>
        <v>36688.326012485239</v>
      </c>
      <c r="C67" s="562">
        <f>avgpoinc!C60</f>
        <v>37007.132772791418</v>
      </c>
      <c r="D67" s="562">
        <f>avgpoinc!D60</f>
        <v>50663.626365963297</v>
      </c>
      <c r="E67" s="562">
        <f>avgpoinc!E60</f>
        <v>23132.316059085675</v>
      </c>
      <c r="F67" s="563">
        <f>avgpoinc!F60</f>
        <v>58347.662854488677</v>
      </c>
      <c r="G67" s="476">
        <f t="shared" si="1"/>
        <v>1</v>
      </c>
      <c r="H67" s="489">
        <f t="shared" si="1"/>
        <v>1.0086895967997473</v>
      </c>
      <c r="I67" s="490">
        <f t="shared" si="1"/>
        <v>1.380919542328592</v>
      </c>
      <c r="J67" s="489">
        <f t="shared" si="1"/>
        <v>0.63050889951243949</v>
      </c>
      <c r="K67" s="491">
        <f t="shared" si="0"/>
        <v>1.5903604551113246</v>
      </c>
    </row>
    <row r="68" spans="1:11">
      <c r="A68" s="78">
        <v>1972</v>
      </c>
      <c r="B68" s="459">
        <f>avgpoinc!B61</f>
        <v>38024.9122887005</v>
      </c>
      <c r="C68" s="562">
        <f>avgpoinc!C61</f>
        <v>38144.173781516671</v>
      </c>
      <c r="D68" s="562">
        <f>avgpoinc!D61</f>
        <v>52042.493228046536</v>
      </c>
      <c r="E68" s="562">
        <f>avgpoinc!E61</f>
        <v>24557.786453530509</v>
      </c>
      <c r="F68" s="563">
        <f>avgpoinc!F61</f>
        <v>60275.644044352215</v>
      </c>
      <c r="G68" s="476">
        <f t="shared" si="1"/>
        <v>1</v>
      </c>
      <c r="H68" s="489">
        <f t="shared" si="1"/>
        <v>1.0031364041529061</v>
      </c>
      <c r="I68" s="490">
        <f t="shared" si="1"/>
        <v>1.3686420321740362</v>
      </c>
      <c r="J68" s="489">
        <f t="shared" si="1"/>
        <v>0.64583413807973755</v>
      </c>
      <c r="K68" s="491">
        <f t="shared" si="0"/>
        <v>1.5851619482173993</v>
      </c>
    </row>
    <row r="69" spans="1:11">
      <c r="A69" s="78">
        <v>1973</v>
      </c>
      <c r="B69" s="459">
        <f>avgpoinc!B62</f>
        <v>39617.622201153419</v>
      </c>
      <c r="C69" s="562">
        <f>avgpoinc!C62</f>
        <v>39725.097939426501</v>
      </c>
      <c r="D69" s="562">
        <f>avgpoinc!D62</f>
        <v>54136.381057532868</v>
      </c>
      <c r="E69" s="562">
        <f>avgpoinc!E62</f>
        <v>25690.244862345848</v>
      </c>
      <c r="F69" s="563">
        <f>avgpoinc!F62</f>
        <v>62660.022235660937</v>
      </c>
      <c r="G69" s="476">
        <f t="shared" si="1"/>
        <v>1</v>
      </c>
      <c r="H69" s="489">
        <f t="shared" si="1"/>
        <v>1.0027128265731695</v>
      </c>
      <c r="I69" s="490">
        <f t="shared" si="1"/>
        <v>1.366472242646525</v>
      </c>
      <c r="J69" s="489">
        <f t="shared" si="1"/>
        <v>0.64845499136487572</v>
      </c>
      <c r="K69" s="491">
        <f t="shared" si="0"/>
        <v>1.5816199649113891</v>
      </c>
    </row>
    <row r="70" spans="1:11">
      <c r="A70" s="78">
        <v>1974</v>
      </c>
      <c r="B70" s="459">
        <f>avgpoinc!B63</f>
        <v>38503.033772186558</v>
      </c>
      <c r="C70" s="562">
        <f>avgpoinc!C63</f>
        <v>38618.601670175318</v>
      </c>
      <c r="D70" s="562">
        <f>avgpoinc!D63</f>
        <v>52458.972607781332</v>
      </c>
      <c r="E70" s="562">
        <f>avgpoinc!E63</f>
        <v>25191.016125549122</v>
      </c>
      <c r="F70" s="563">
        <f>avgpoinc!F63</f>
        <v>60641.758796651375</v>
      </c>
      <c r="G70" s="476">
        <f t="shared" si="1"/>
        <v>1</v>
      </c>
      <c r="H70" s="489">
        <f t="shared" si="1"/>
        <v>1.0030015270659591</v>
      </c>
      <c r="I70" s="490">
        <f t="shared" si="1"/>
        <v>1.3624633559570605</v>
      </c>
      <c r="J70" s="489">
        <f t="shared" si="1"/>
        <v>0.65426055189828602</v>
      </c>
      <c r="K70" s="491">
        <f t="shared" si="0"/>
        <v>1.5749865102956424</v>
      </c>
    </row>
    <row r="71" spans="1:11">
      <c r="A71" s="78">
        <v>1975</v>
      </c>
      <c r="B71" s="459">
        <f>avgpoinc!B64</f>
        <v>37268.689863245068</v>
      </c>
      <c r="C71" s="562">
        <f>avgpoinc!C64</f>
        <v>36922.823529071415</v>
      </c>
      <c r="D71" s="562">
        <f>avgpoinc!D64</f>
        <v>49801.109824872561</v>
      </c>
      <c r="E71" s="562">
        <f>avgpoinc!E64</f>
        <v>25330.932267883149</v>
      </c>
      <c r="F71" s="563">
        <f>avgpoinc!F64</f>
        <v>58419.250988964624</v>
      </c>
      <c r="G71" s="476">
        <f t="shared" si="1"/>
        <v>1</v>
      </c>
      <c r="H71" s="489">
        <f t="shared" si="1"/>
        <v>0.9907196540730896</v>
      </c>
      <c r="I71" s="490">
        <f t="shared" si="1"/>
        <v>1.3362720827486654</v>
      </c>
      <c r="J71" s="489">
        <f t="shared" si="1"/>
        <v>0.67968400179435573</v>
      </c>
      <c r="K71" s="491">
        <f t="shared" si="0"/>
        <v>1.5675155526886002</v>
      </c>
    </row>
    <row r="72" spans="1:11">
      <c r="A72" s="78">
        <v>1976</v>
      </c>
      <c r="B72" s="459">
        <f>avgpoinc!B65</f>
        <v>38623.493339150024</v>
      </c>
      <c r="C72" s="562">
        <f>avgpoinc!C65</f>
        <v>38346.678515013438</v>
      </c>
      <c r="D72" s="562">
        <f>avgpoinc!D65</f>
        <v>51204.910997042687</v>
      </c>
      <c r="E72" s="562">
        <f>avgpoinc!E65</f>
        <v>26624.867744596915</v>
      </c>
      <c r="F72" s="563">
        <f>avgpoinc!F65</f>
        <v>60363.768834988427</v>
      </c>
      <c r="G72" s="476">
        <f t="shared" si="1"/>
        <v>1</v>
      </c>
      <c r="H72" s="489">
        <f t="shared" si="1"/>
        <v>0.99283299359522204</v>
      </c>
      <c r="I72" s="490">
        <f t="shared" si="1"/>
        <v>1.3257452024708425</v>
      </c>
      <c r="J72" s="489">
        <f t="shared" si="1"/>
        <v>0.68934385377329621</v>
      </c>
      <c r="K72" s="491">
        <f t="shared" si="0"/>
        <v>1.5628769853865536</v>
      </c>
    </row>
    <row r="73" spans="1:11">
      <c r="A73" s="78">
        <v>1977</v>
      </c>
      <c r="B73" s="459">
        <f>avgpoinc!B66</f>
        <v>39814.792420654732</v>
      </c>
      <c r="C73" s="562">
        <f>avgpoinc!C66</f>
        <v>39323.199792101492</v>
      </c>
      <c r="D73" s="562">
        <f>avgpoinc!D66</f>
        <v>52548.757067870458</v>
      </c>
      <c r="E73" s="562">
        <f>avgpoinc!E66</f>
        <v>27743.378768686031</v>
      </c>
      <c r="F73" s="563">
        <f>avgpoinc!F66</f>
        <v>61941.548797890769</v>
      </c>
      <c r="G73" s="476">
        <f t="shared" si="1"/>
        <v>1</v>
      </c>
      <c r="H73" s="489">
        <f t="shared" si="1"/>
        <v>0.98765301540795636</v>
      </c>
      <c r="I73" s="490">
        <f t="shared" si="1"/>
        <v>1.319829989634951</v>
      </c>
      <c r="J73" s="489">
        <f t="shared" si="1"/>
        <v>0.69681083541939026</v>
      </c>
      <c r="K73" s="491">
        <f t="shared" si="1"/>
        <v>1.5557421006609928</v>
      </c>
    </row>
    <row r="74" spans="1:11">
      <c r="A74" s="78">
        <v>1978</v>
      </c>
      <c r="B74" s="459">
        <f>avgpoinc!B67</f>
        <v>41224.106250944234</v>
      </c>
      <c r="C74" s="562">
        <f>avgpoinc!C67</f>
        <v>40826.344394266729</v>
      </c>
      <c r="D74" s="562">
        <f>avgpoinc!D67</f>
        <v>54263.020841440084</v>
      </c>
      <c r="E74" s="562">
        <f>avgpoinc!E67</f>
        <v>28855.330639854597</v>
      </c>
      <c r="F74" s="563">
        <f>avgpoinc!F67</f>
        <v>63871.002845910072</v>
      </c>
      <c r="G74" s="476">
        <f t="shared" ref="G74:K109" si="2">B74/$B74</f>
        <v>1</v>
      </c>
      <c r="H74" s="489">
        <f t="shared" si="2"/>
        <v>0.99035123152807236</v>
      </c>
      <c r="I74" s="490">
        <f t="shared" si="2"/>
        <v>1.3162934451780188</v>
      </c>
      <c r="J74" s="489">
        <f t="shared" si="2"/>
        <v>0.69996255259490725</v>
      </c>
      <c r="K74" s="491">
        <f t="shared" si="2"/>
        <v>1.5493605236001233</v>
      </c>
    </row>
    <row r="75" spans="1:11">
      <c r="A75" s="83">
        <v>1979</v>
      </c>
      <c r="B75" s="460">
        <f>avgpoinc!B68</f>
        <v>41365.283221519865</v>
      </c>
      <c r="C75" s="564">
        <f>avgpoinc!C68</f>
        <v>40825.508133426199</v>
      </c>
      <c r="D75" s="564">
        <f>avgpoinc!D68</f>
        <v>53640.799131868509</v>
      </c>
      <c r="E75" s="564">
        <f>avgpoinc!E68</f>
        <v>29313.155062328336</v>
      </c>
      <c r="F75" s="565">
        <f>avgpoinc!F68</f>
        <v>63831.027578515197</v>
      </c>
      <c r="G75" s="478">
        <f t="shared" si="2"/>
        <v>1</v>
      </c>
      <c r="H75" s="492">
        <f t="shared" si="2"/>
        <v>0.98695101191008272</v>
      </c>
      <c r="I75" s="493">
        <f t="shared" si="2"/>
        <v>1.2967588991137968</v>
      </c>
      <c r="J75" s="492">
        <f t="shared" si="2"/>
        <v>0.70864146887016766</v>
      </c>
      <c r="K75" s="494">
        <f t="shared" si="2"/>
        <v>1.5431062622413705</v>
      </c>
    </row>
    <row r="76" spans="1:11">
      <c r="A76" s="78">
        <v>1980</v>
      </c>
      <c r="B76" s="459">
        <f>avgpoinc!B69</f>
        <v>40185.044477528383</v>
      </c>
      <c r="C76" s="562">
        <f>avgpoinc!C69</f>
        <v>39469.785518083554</v>
      </c>
      <c r="D76" s="562">
        <f>avgpoinc!D69</f>
        <v>51857.540371966657</v>
      </c>
      <c r="E76" s="562">
        <f>avgpoinc!E69</f>
        <v>28929.712125968206</v>
      </c>
      <c r="F76" s="563">
        <f>avgpoinc!F69</f>
        <v>61890.76275392501</v>
      </c>
      <c r="G76" s="475">
        <f t="shared" si="2"/>
        <v>1</v>
      </c>
      <c r="H76" s="489">
        <f t="shared" si="2"/>
        <v>0.98220086679648189</v>
      </c>
      <c r="I76" s="490">
        <f t="shared" si="2"/>
        <v>1.2904686568398742</v>
      </c>
      <c r="J76" s="489">
        <f t="shared" si="2"/>
        <v>0.71991240776517751</v>
      </c>
      <c r="K76" s="491">
        <f t="shared" si="2"/>
        <v>1.5401441894268535</v>
      </c>
    </row>
    <row r="77" spans="1:11">
      <c r="A77" s="78">
        <v>1981</v>
      </c>
      <c r="B77" s="459">
        <f>avgpoinc!B70</f>
        <v>40492.588510581001</v>
      </c>
      <c r="C77" s="562">
        <f>avgpoinc!C70</f>
        <v>39360.35342875879</v>
      </c>
      <c r="D77" s="562">
        <f>avgpoinc!D70</f>
        <v>51609.088829240958</v>
      </c>
      <c r="E77" s="562">
        <f>avgpoinc!E70</f>
        <v>29783.088745695797</v>
      </c>
      <c r="F77" s="563">
        <f>avgpoinc!F70</f>
        <v>62295.818021626437</v>
      </c>
      <c r="G77" s="475">
        <f t="shared" si="2"/>
        <v>1</v>
      </c>
      <c r="H77" s="489">
        <f t="shared" si="2"/>
        <v>0.97203846127233007</v>
      </c>
      <c r="I77" s="490">
        <f t="shared" si="2"/>
        <v>1.2745317285842355</v>
      </c>
      <c r="J77" s="489">
        <f t="shared" si="2"/>
        <v>0.73551950717878323</v>
      </c>
      <c r="K77" s="491">
        <f t="shared" si="2"/>
        <v>1.5384498821394956</v>
      </c>
    </row>
    <row r="78" spans="1:11">
      <c r="A78" s="78">
        <v>1982</v>
      </c>
      <c r="B78" s="459">
        <f>avgpoinc!B71</f>
        <v>39166.796940534077</v>
      </c>
      <c r="C78" s="562">
        <f>avgpoinc!C71</f>
        <v>37696.913593418118</v>
      </c>
      <c r="D78" s="562">
        <f>avgpoinc!D71</f>
        <v>49546.898010035831</v>
      </c>
      <c r="E78" s="562">
        <f>avgpoinc!E71</f>
        <v>29379.550233421356</v>
      </c>
      <c r="F78" s="563">
        <f>avgpoinc!F71</f>
        <v>60240.189409608472</v>
      </c>
      <c r="G78" s="475">
        <f t="shared" si="2"/>
        <v>1</v>
      </c>
      <c r="H78" s="489">
        <f t="shared" si="2"/>
        <v>0.96247118830402079</v>
      </c>
      <c r="I78" s="490">
        <f t="shared" si="2"/>
        <v>1.2650229755897984</v>
      </c>
      <c r="J78" s="489">
        <f t="shared" si="2"/>
        <v>0.75011368118836874</v>
      </c>
      <c r="K78" s="491">
        <f t="shared" si="2"/>
        <v>1.538042273435573</v>
      </c>
    </row>
    <row r="79" spans="1:11">
      <c r="A79" s="78">
        <v>1983</v>
      </c>
      <c r="B79" s="459">
        <f>avgpoinc!B72</f>
        <v>39804.904727078254</v>
      </c>
      <c r="C79" s="562">
        <f>avgpoinc!C72</f>
        <v>38070.922659725533</v>
      </c>
      <c r="D79" s="562">
        <f>avgpoinc!D72</f>
        <v>49670.799520050685</v>
      </c>
      <c r="E79" s="562">
        <f>avgpoinc!E72</f>
        <v>30471.827008243137</v>
      </c>
      <c r="F79" s="563">
        <f>avgpoinc!F72</f>
        <v>61112.766778270299</v>
      </c>
      <c r="G79" s="475">
        <f t="shared" si="2"/>
        <v>1</v>
      </c>
      <c r="H79" s="489">
        <f t="shared" si="2"/>
        <v>0.95643797971024569</v>
      </c>
      <c r="I79" s="490">
        <f t="shared" si="2"/>
        <v>1.2478562594388254</v>
      </c>
      <c r="J79" s="489">
        <f t="shared" si="2"/>
        <v>0.76552945465320854</v>
      </c>
      <c r="K79" s="491">
        <f t="shared" si="2"/>
        <v>1.5353074501066915</v>
      </c>
    </row>
    <row r="80" spans="1:11">
      <c r="A80" s="78">
        <v>1984</v>
      </c>
      <c r="B80" s="459">
        <f>avgpoinc!B73</f>
        <v>42457.830754479153</v>
      </c>
      <c r="C80" s="562">
        <f>avgpoinc!C73</f>
        <v>40430.595380342143</v>
      </c>
      <c r="D80" s="562">
        <f>avgpoinc!D73</f>
        <v>52688.339307829759</v>
      </c>
      <c r="E80" s="562">
        <f>avgpoinc!E73</f>
        <v>32705.45141142343</v>
      </c>
      <c r="F80" s="563">
        <f>avgpoinc!F73</f>
        <v>65104.967886842103</v>
      </c>
      <c r="G80" s="475">
        <f t="shared" si="2"/>
        <v>1</v>
      </c>
      <c r="H80" s="489">
        <f t="shared" si="2"/>
        <v>0.95225296869593024</v>
      </c>
      <c r="I80" s="490">
        <f t="shared" si="2"/>
        <v>1.240956930006871</v>
      </c>
      <c r="J80" s="489">
        <f t="shared" si="2"/>
        <v>0.77030434269120351</v>
      </c>
      <c r="K80" s="491">
        <f t="shared" si="2"/>
        <v>1.5334030667587453</v>
      </c>
    </row>
    <row r="81" spans="1:11">
      <c r="A81" s="78">
        <v>1985</v>
      </c>
      <c r="B81" s="459">
        <f>avgpoinc!B74</f>
        <v>43219.196409064127</v>
      </c>
      <c r="C81" s="562">
        <f>avgpoinc!C74</f>
        <v>41061.827786544702</v>
      </c>
      <c r="D81" s="562">
        <f>avgpoinc!D74</f>
        <v>53810.22697044041</v>
      </c>
      <c r="E81" s="562">
        <f>avgpoinc!E74</f>
        <v>33120.59878415725</v>
      </c>
      <c r="F81" s="563">
        <f>avgpoinc!F74</f>
        <v>66101.293011961825</v>
      </c>
      <c r="G81" s="475">
        <f t="shared" si="2"/>
        <v>1</v>
      </c>
      <c r="H81" s="489">
        <f t="shared" si="2"/>
        <v>0.95008309265863689</v>
      </c>
      <c r="I81" s="490">
        <f t="shared" si="2"/>
        <v>1.2450538520229193</v>
      </c>
      <c r="J81" s="489">
        <f t="shared" si="2"/>
        <v>0.76633999555834054</v>
      </c>
      <c r="K81" s="491">
        <f t="shared" si="2"/>
        <v>1.5294428981585313</v>
      </c>
    </row>
    <row r="82" spans="1:11">
      <c r="A82" s="78">
        <v>1986</v>
      </c>
      <c r="B82" s="459">
        <f>avgpoinc!B75</f>
        <v>43622.651686193894</v>
      </c>
      <c r="C82" s="562">
        <f>avgpoinc!C75</f>
        <v>41864.31199763318</v>
      </c>
      <c r="D82" s="562">
        <f>avgpoinc!D75</f>
        <v>54409.380514183031</v>
      </c>
      <c r="E82" s="562">
        <f>avgpoinc!E75</f>
        <v>33450.643937339752</v>
      </c>
      <c r="F82" s="563">
        <f>avgpoinc!F75</f>
        <v>66433.503266885935</v>
      </c>
      <c r="G82" s="475">
        <f t="shared" si="2"/>
        <v>1</v>
      </c>
      <c r="H82" s="489">
        <f t="shared" si="2"/>
        <v>0.95969204941484076</v>
      </c>
      <c r="I82" s="490">
        <f t="shared" si="2"/>
        <v>1.2472735702906164</v>
      </c>
      <c r="J82" s="489">
        <f t="shared" si="2"/>
        <v>0.76681821586573851</v>
      </c>
      <c r="K82" s="491">
        <f t="shared" si="2"/>
        <v>1.5229129981548424</v>
      </c>
    </row>
    <row r="83" spans="1:11">
      <c r="A83" s="78">
        <v>1987</v>
      </c>
      <c r="B83" s="459">
        <f>avgpoinc!B76</f>
        <v>44983.240349476189</v>
      </c>
      <c r="C83" s="562">
        <f>avgpoinc!C76</f>
        <v>43587.701230870618</v>
      </c>
      <c r="D83" s="562">
        <f>avgpoinc!D76</f>
        <v>55971.324965200183</v>
      </c>
      <c r="E83" s="562">
        <f>avgpoinc!E76</f>
        <v>34629.377741146018</v>
      </c>
      <c r="F83" s="563">
        <f>avgpoinc!F76</f>
        <v>68062.174843818997</v>
      </c>
      <c r="G83" s="475">
        <f t="shared" si="2"/>
        <v>1</v>
      </c>
      <c r="H83" s="489">
        <f t="shared" si="2"/>
        <v>0.96897646528432402</v>
      </c>
      <c r="I83" s="490">
        <f t="shared" si="2"/>
        <v>1.2442706334705376</v>
      </c>
      <c r="J83" s="489">
        <f t="shared" si="2"/>
        <v>0.76982843992805561</v>
      </c>
      <c r="K83" s="491">
        <f t="shared" si="2"/>
        <v>1.5130562919665602</v>
      </c>
    </row>
    <row r="84" spans="1:11">
      <c r="A84" s="78">
        <v>1988</v>
      </c>
      <c r="B84" s="459">
        <f>avgpoinc!B77</f>
        <v>46878.50996600389</v>
      </c>
      <c r="C84" s="562">
        <f>avgpoinc!C77</f>
        <v>45630.030556075151</v>
      </c>
      <c r="D84" s="562">
        <f>avgpoinc!D77</f>
        <v>58369.672857080746</v>
      </c>
      <c r="E84" s="562">
        <f>avgpoinc!E77</f>
        <v>36010.440411803327</v>
      </c>
      <c r="F84" s="563">
        <f>avgpoinc!F77</f>
        <v>70484.51040360544</v>
      </c>
      <c r="G84" s="475">
        <f t="shared" si="2"/>
        <v>1</v>
      </c>
      <c r="H84" s="489">
        <f t="shared" si="2"/>
        <v>0.97336776679049464</v>
      </c>
      <c r="I84" s="490">
        <f t="shared" si="2"/>
        <v>1.2451264534519164</v>
      </c>
      <c r="J84" s="489">
        <f t="shared" si="2"/>
        <v>0.76816520913138997</v>
      </c>
      <c r="K84" s="491">
        <f t="shared" si="2"/>
        <v>1.5035569700214559</v>
      </c>
    </row>
    <row r="85" spans="1:11">
      <c r="A85" s="83">
        <v>1989</v>
      </c>
      <c r="B85" s="460">
        <f>avgpoinc!B78</f>
        <v>47448.19293499292</v>
      </c>
      <c r="C85" s="564">
        <f>avgpoinc!C78</f>
        <v>46158.331311074609</v>
      </c>
      <c r="D85" s="564">
        <f>avgpoinc!D78</f>
        <v>58664.764477234843</v>
      </c>
      <c r="E85" s="564">
        <f>avgpoinc!E78</f>
        <v>36789.0437906644</v>
      </c>
      <c r="F85" s="565">
        <f>avgpoinc!F78</f>
        <v>70763.868829714032</v>
      </c>
      <c r="G85" s="478">
        <f t="shared" si="2"/>
        <v>1</v>
      </c>
      <c r="H85" s="492">
        <f t="shared" si="2"/>
        <v>0.97281536884480502</v>
      </c>
      <c r="I85" s="493">
        <f t="shared" si="2"/>
        <v>1.2363961796734673</v>
      </c>
      <c r="J85" s="492">
        <f t="shared" si="2"/>
        <v>0.77535184197779161</v>
      </c>
      <c r="K85" s="494">
        <f t="shared" si="2"/>
        <v>1.4913922839309199</v>
      </c>
    </row>
    <row r="86" spans="1:11">
      <c r="A86" s="78">
        <v>1990</v>
      </c>
      <c r="B86" s="459">
        <f>avgpoinc!B79</f>
        <v>47419.640037080586</v>
      </c>
      <c r="C86" s="562">
        <f>avgpoinc!C79</f>
        <v>46110.059765546743</v>
      </c>
      <c r="D86" s="562">
        <f>avgpoinc!D79</f>
        <v>58022.060973487984</v>
      </c>
      <c r="E86" s="562">
        <f>avgpoinc!E79</f>
        <v>37341.522041605371</v>
      </c>
      <c r="F86" s="563">
        <f>avgpoinc!F79</f>
        <v>70292.065736861827</v>
      </c>
      <c r="G86" s="475">
        <f t="shared" si="2"/>
        <v>1</v>
      </c>
      <c r="H86" s="489">
        <f t="shared" si="2"/>
        <v>0.97238316717482898</v>
      </c>
      <c r="I86" s="490">
        <f t="shared" si="2"/>
        <v>1.2235871239873743</v>
      </c>
      <c r="J86" s="489">
        <f t="shared" si="2"/>
        <v>0.78746953819990073</v>
      </c>
      <c r="K86" s="491">
        <f t="shared" si="2"/>
        <v>1.4823407702356188</v>
      </c>
    </row>
    <row r="87" spans="1:11">
      <c r="A87" s="78">
        <v>1991</v>
      </c>
      <c r="B87" s="459">
        <f>avgpoinc!B80</f>
        <v>46469.248055819124</v>
      </c>
      <c r="C87" s="562">
        <f>avgpoinc!C80</f>
        <v>44908.913779266746</v>
      </c>
      <c r="D87" s="562">
        <f>avgpoinc!D80</f>
        <v>56156.197447224476</v>
      </c>
      <c r="E87" s="562">
        <f>avgpoinc!E80</f>
        <v>37261.596469388118</v>
      </c>
      <c r="F87" s="563">
        <f>avgpoinc!F80</f>
        <v>68997.423358044209</v>
      </c>
      <c r="G87" s="475">
        <f t="shared" si="2"/>
        <v>1</v>
      </c>
      <c r="H87" s="489">
        <f t="shared" si="2"/>
        <v>0.96642221809403728</v>
      </c>
      <c r="I87" s="490">
        <f t="shared" si="2"/>
        <v>1.2084593531569381</v>
      </c>
      <c r="J87" s="489">
        <f t="shared" si="2"/>
        <v>0.80185494769851406</v>
      </c>
      <c r="K87" s="491">
        <f t="shared" si="2"/>
        <v>1.484797500384859</v>
      </c>
    </row>
    <row r="88" spans="1:11">
      <c r="A88" s="78">
        <v>1992</v>
      </c>
      <c r="B88" s="459">
        <f>avgpoinc!B81</f>
        <v>47379.198894637637</v>
      </c>
      <c r="C88" s="562">
        <f>avgpoinc!C81</f>
        <v>45905.337063902858</v>
      </c>
      <c r="D88" s="562">
        <f>avgpoinc!D81</f>
        <v>57290.879274433675</v>
      </c>
      <c r="E88" s="562">
        <f>avgpoinc!E81</f>
        <v>38052.040860609872</v>
      </c>
      <c r="F88" s="563">
        <f>avgpoinc!F81</f>
        <v>70372.561846128199</v>
      </c>
      <c r="G88" s="475">
        <f t="shared" si="2"/>
        <v>1</v>
      </c>
      <c r="H88" s="489">
        <f t="shared" si="2"/>
        <v>0.96889221715182716</v>
      </c>
      <c r="I88" s="490">
        <f t="shared" si="2"/>
        <v>1.2091989862858961</v>
      </c>
      <c r="J88" s="489">
        <f t="shared" si="2"/>
        <v>0.80313812281272212</v>
      </c>
      <c r="K88" s="491">
        <f t="shared" si="2"/>
        <v>1.4853050175589386</v>
      </c>
    </row>
    <row r="89" spans="1:11">
      <c r="A89" s="78">
        <v>1993</v>
      </c>
      <c r="B89" s="459">
        <f>avgpoinc!B82</f>
        <v>47767.582134941193</v>
      </c>
      <c r="C89" s="562">
        <f>avgpoinc!C82</f>
        <v>46370.715412546182</v>
      </c>
      <c r="D89" s="562">
        <f>avgpoinc!D82</f>
        <v>57928.788626930807</v>
      </c>
      <c r="E89" s="562">
        <f>avgpoinc!E82</f>
        <v>38313.976795610732</v>
      </c>
      <c r="F89" s="563">
        <f>avgpoinc!F82</f>
        <v>70967.772801226398</v>
      </c>
      <c r="G89" s="475">
        <f t="shared" si="2"/>
        <v>1</v>
      </c>
      <c r="H89" s="489">
        <f t="shared" si="2"/>
        <v>0.97075701427698546</v>
      </c>
      <c r="I89" s="490">
        <f t="shared" si="2"/>
        <v>1.2127218091818983</v>
      </c>
      <c r="J89" s="489">
        <f t="shared" si="2"/>
        <v>0.80209160864319096</v>
      </c>
      <c r="K89" s="491">
        <f t="shared" si="2"/>
        <v>1.4856890307059241</v>
      </c>
    </row>
    <row r="90" spans="1:11">
      <c r="A90" s="78">
        <v>1994</v>
      </c>
      <c r="B90" s="459">
        <f>avgpoinc!B83</f>
        <v>49327.47839683546</v>
      </c>
      <c r="C90" s="562">
        <f>avgpoinc!C83</f>
        <v>47824.447710596716</v>
      </c>
      <c r="D90" s="562">
        <f>avgpoinc!D83</f>
        <v>59541.949013897756</v>
      </c>
      <c r="E90" s="562">
        <f>avgpoinc!E83</f>
        <v>39777.061070144729</v>
      </c>
      <c r="F90" s="563">
        <f>avgpoinc!F83</f>
        <v>73255.436383773471</v>
      </c>
      <c r="G90" s="475">
        <f t="shared" si="2"/>
        <v>1</v>
      </c>
      <c r="H90" s="489">
        <f t="shared" si="2"/>
        <v>0.96952954549699488</v>
      </c>
      <c r="I90" s="490">
        <f t="shared" si="2"/>
        <v>1.2070746559329006</v>
      </c>
      <c r="J90" s="489">
        <f t="shared" si="2"/>
        <v>0.80638748143867367</v>
      </c>
      <c r="K90" s="491">
        <f t="shared" si="2"/>
        <v>1.4850837457053769</v>
      </c>
    </row>
    <row r="91" spans="1:11">
      <c r="A91" s="78">
        <v>1995</v>
      </c>
      <c r="B91" s="459">
        <f>avgpoinc!B84</f>
        <v>50417.893997998399</v>
      </c>
      <c r="C91" s="562">
        <f>avgpoinc!C84</f>
        <v>48605.808505663146</v>
      </c>
      <c r="D91" s="562">
        <f>avgpoinc!D84</f>
        <v>60744.802020792122</v>
      </c>
      <c r="E91" s="562">
        <f>avgpoinc!E84</f>
        <v>40830.04230653277</v>
      </c>
      <c r="F91" s="563">
        <f>avgpoinc!F84</f>
        <v>74959.543988734906</v>
      </c>
      <c r="G91" s="475">
        <f t="shared" si="2"/>
        <v>1</v>
      </c>
      <c r="H91" s="489">
        <f t="shared" si="2"/>
        <v>0.96405868336334732</v>
      </c>
      <c r="I91" s="490">
        <f t="shared" si="2"/>
        <v>1.2048262472685531</v>
      </c>
      <c r="J91" s="489">
        <f t="shared" si="2"/>
        <v>0.80983236444096085</v>
      </c>
      <c r="K91" s="491">
        <f t="shared" si="2"/>
        <v>1.4867646790584077</v>
      </c>
    </row>
    <row r="92" spans="1:11">
      <c r="A92" s="78">
        <v>1996</v>
      </c>
      <c r="B92" s="459">
        <f>avgpoinc!B85</f>
        <v>52012.857529872199</v>
      </c>
      <c r="C92" s="562">
        <f>avgpoinc!C85</f>
        <v>50200.227597554484</v>
      </c>
      <c r="D92" s="562">
        <f>avgpoinc!D85</f>
        <v>62551.096140695263</v>
      </c>
      <c r="E92" s="562">
        <f>avgpoinc!E85</f>
        <v>42242.478416099308</v>
      </c>
      <c r="F92" s="563">
        <f>avgpoinc!F85</f>
        <v>77143.467788108232</v>
      </c>
      <c r="G92" s="475">
        <f t="shared" si="2"/>
        <v>1</v>
      </c>
      <c r="H92" s="489">
        <f t="shared" si="2"/>
        <v>0.96515034900213514</v>
      </c>
      <c r="I92" s="490">
        <f t="shared" si="2"/>
        <v>1.202608337847439</v>
      </c>
      <c r="J92" s="489">
        <f t="shared" si="2"/>
        <v>0.81215454066984238</v>
      </c>
      <c r="K92" s="491">
        <f t="shared" si="2"/>
        <v>1.4831614999003455</v>
      </c>
    </row>
    <row r="93" spans="1:11">
      <c r="A93" s="78">
        <v>1997</v>
      </c>
      <c r="B93" s="459">
        <f>avgpoinc!B86</f>
        <v>53909.549035806442</v>
      </c>
      <c r="C93" s="562">
        <f>avgpoinc!C86</f>
        <v>52214.440094876467</v>
      </c>
      <c r="D93" s="562">
        <f>avgpoinc!D86</f>
        <v>64904.96616864542</v>
      </c>
      <c r="E93" s="562">
        <f>avgpoinc!E86</f>
        <v>43750.139386441857</v>
      </c>
      <c r="F93" s="563">
        <f>avgpoinc!F86</f>
        <v>79906.230776065189</v>
      </c>
      <c r="G93" s="475">
        <f t="shared" si="2"/>
        <v>1</v>
      </c>
      <c r="H93" s="489">
        <f t="shared" si="2"/>
        <v>0.9685564251371479</v>
      </c>
      <c r="I93" s="490">
        <f t="shared" si="2"/>
        <v>1.2039604732277742</v>
      </c>
      <c r="J93" s="489">
        <f t="shared" si="2"/>
        <v>0.81154712233603077</v>
      </c>
      <c r="K93" s="491">
        <f t="shared" si="2"/>
        <v>1.4822277723560975</v>
      </c>
    </row>
    <row r="94" spans="1:11">
      <c r="A94" s="78">
        <v>1998</v>
      </c>
      <c r="B94" s="459">
        <f>avgpoinc!B87</f>
        <v>55974.315657348576</v>
      </c>
      <c r="C94" s="562">
        <f>avgpoinc!C87</f>
        <v>54657.894115303723</v>
      </c>
      <c r="D94" s="562">
        <f>avgpoinc!D87</f>
        <v>67549.03024940769</v>
      </c>
      <c r="E94" s="562">
        <f>avgpoinc!E87</f>
        <v>45269.326405282671</v>
      </c>
      <c r="F94" s="563">
        <f>avgpoinc!F87</f>
        <v>82902.800696376828</v>
      </c>
      <c r="G94" s="475">
        <f t="shared" si="2"/>
        <v>1</v>
      </c>
      <c r="H94" s="489">
        <f t="shared" si="2"/>
        <v>0.97648168581276751</v>
      </c>
      <c r="I94" s="490">
        <f t="shared" si="2"/>
        <v>1.2067861742681176</v>
      </c>
      <c r="J94" s="489">
        <f t="shared" si="2"/>
        <v>0.80875176183309883</v>
      </c>
      <c r="K94" s="491">
        <f t="shared" si="2"/>
        <v>1.4810864540778526</v>
      </c>
    </row>
    <row r="95" spans="1:11">
      <c r="A95" s="83">
        <v>1999</v>
      </c>
      <c r="B95" s="460">
        <f>avgpoinc!B88</f>
        <v>57660.396162477111</v>
      </c>
      <c r="C95" s="564">
        <f>avgpoinc!C88</f>
        <v>56818.69857258867</v>
      </c>
      <c r="D95" s="564">
        <f>avgpoinc!D88</f>
        <v>70252.876153025427</v>
      </c>
      <c r="E95" s="564">
        <f>avgpoinc!E88</f>
        <v>46079.611424411334</v>
      </c>
      <c r="F95" s="565">
        <f>avgpoinc!F88</f>
        <v>85536.760920782865</v>
      </c>
      <c r="G95" s="478">
        <f t="shared" si="2"/>
        <v>1</v>
      </c>
      <c r="H95" s="492">
        <f t="shared" si="2"/>
        <v>0.98540250074736424</v>
      </c>
      <c r="I95" s="493">
        <f t="shared" si="2"/>
        <v>1.2183904521756124</v>
      </c>
      <c r="J95" s="492">
        <f t="shared" si="2"/>
        <v>0.79915530400739687</v>
      </c>
      <c r="K95" s="494">
        <f t="shared" si="2"/>
        <v>1.4834577389956694</v>
      </c>
    </row>
    <row r="96" spans="1:11">
      <c r="A96" s="88">
        <v>2000</v>
      </c>
      <c r="B96" s="461">
        <f>avgpoinc!B89</f>
        <v>59561.320967468149</v>
      </c>
      <c r="C96" s="566">
        <f>avgpoinc!C89</f>
        <v>58851.367127356585</v>
      </c>
      <c r="D96" s="566">
        <f>avgpoinc!D89</f>
        <v>72594.54015530461</v>
      </c>
      <c r="E96" s="566">
        <f>avgpoinc!E89</f>
        <v>47550.254127927517</v>
      </c>
      <c r="F96" s="567">
        <f>avgpoinc!F89</f>
        <v>88010.993597158886</v>
      </c>
      <c r="G96" s="479">
        <f t="shared" si="2"/>
        <v>1</v>
      </c>
      <c r="H96" s="495">
        <f t="shared" si="2"/>
        <v>0.98808028719679786</v>
      </c>
      <c r="I96" s="496">
        <f t="shared" si="2"/>
        <v>1.2188201835710644</v>
      </c>
      <c r="J96" s="495">
        <f t="shared" si="2"/>
        <v>0.79834116093393959</v>
      </c>
      <c r="K96" s="497">
        <f t="shared" si="2"/>
        <v>1.477653486651676</v>
      </c>
    </row>
    <row r="97" spans="1:11">
      <c r="A97" s="78">
        <v>2001</v>
      </c>
      <c r="B97" s="459">
        <f>avgpoinc!B90</f>
        <v>59285.998046296081</v>
      </c>
      <c r="C97" s="562">
        <f>avgpoinc!C90</f>
        <v>58119.173720390303</v>
      </c>
      <c r="D97" s="562">
        <f>avgpoinc!D90</f>
        <v>71528.442453865806</v>
      </c>
      <c r="E97" s="562">
        <f>avgpoinc!E90</f>
        <v>47987.243653811369</v>
      </c>
      <c r="F97" s="563">
        <f>avgpoinc!F90</f>
        <v>87006.616317374021</v>
      </c>
      <c r="G97" s="475">
        <f t="shared" si="2"/>
        <v>1</v>
      </c>
      <c r="H97" s="489">
        <f t="shared" si="2"/>
        <v>0.98031872002905962</v>
      </c>
      <c r="I97" s="490">
        <f t="shared" si="2"/>
        <v>1.2064980739298623</v>
      </c>
      <c r="J97" s="489">
        <f t="shared" si="2"/>
        <v>0.80941951278847357</v>
      </c>
      <c r="K97" s="491">
        <f t="shared" si="2"/>
        <v>1.4675744557666226</v>
      </c>
    </row>
    <row r="98" spans="1:11">
      <c r="A98" s="78">
        <v>2002</v>
      </c>
      <c r="B98" s="459">
        <f>avgpoinc!B91</f>
        <v>59144.806971329148</v>
      </c>
      <c r="C98" s="562">
        <f>avgpoinc!C91</f>
        <v>57847.580925787704</v>
      </c>
      <c r="D98" s="562">
        <f>avgpoinc!D91</f>
        <v>70727.755423736788</v>
      </c>
      <c r="E98" s="562">
        <f>avgpoinc!E91</f>
        <v>48514.424483518844</v>
      </c>
      <c r="F98" s="563">
        <f>avgpoinc!F91</f>
        <v>86285.596915397764</v>
      </c>
      <c r="G98" s="475">
        <f t="shared" si="2"/>
        <v>1</v>
      </c>
      <c r="H98" s="489">
        <f t="shared" si="2"/>
        <v>0.97806694937443484</v>
      </c>
      <c r="I98" s="490">
        <f t="shared" si="2"/>
        <v>1.1958404980173925</v>
      </c>
      <c r="J98" s="489">
        <f t="shared" si="2"/>
        <v>0.82026515881667417</v>
      </c>
      <c r="K98" s="491">
        <f t="shared" si="2"/>
        <v>1.4588871167882127</v>
      </c>
    </row>
    <row r="99" spans="1:11">
      <c r="A99" s="78">
        <v>2003</v>
      </c>
      <c r="B99" s="459">
        <f>avgpoinc!B92</f>
        <v>59792.785643694755</v>
      </c>
      <c r="C99" s="562">
        <f>avgpoinc!C92</f>
        <v>58462.513611403803</v>
      </c>
      <c r="D99" s="562">
        <f>avgpoinc!D92</f>
        <v>71075.969472171433</v>
      </c>
      <c r="E99" s="562">
        <f>avgpoinc!E92</f>
        <v>49382.43658427606</v>
      </c>
      <c r="F99" s="563">
        <f>avgpoinc!F92</f>
        <v>87006.785464431465</v>
      </c>
      <c r="G99" s="475">
        <f t="shared" si="2"/>
        <v>1</v>
      </c>
      <c r="H99" s="489">
        <f t="shared" si="2"/>
        <v>0.97775196425505173</v>
      </c>
      <c r="I99" s="490">
        <f t="shared" si="2"/>
        <v>1.1887047694300978</v>
      </c>
      <c r="J99" s="489">
        <f t="shared" si="2"/>
        <v>0.82589289080033879</v>
      </c>
      <c r="K99" s="491">
        <f t="shared" si="2"/>
        <v>1.4551385175948308</v>
      </c>
    </row>
    <row r="100" spans="1:11">
      <c r="A100" s="78">
        <v>2004</v>
      </c>
      <c r="B100" s="459">
        <f>avgpoinc!B93</f>
        <v>61463.781728647737</v>
      </c>
      <c r="C100" s="562">
        <f>avgpoinc!C93</f>
        <v>60244.90707373176</v>
      </c>
      <c r="D100" s="562">
        <f>avgpoinc!D93</f>
        <v>73335.022248373964</v>
      </c>
      <c r="E100" s="562">
        <f>avgpoinc!E93</f>
        <v>50531.900728193694</v>
      </c>
      <c r="F100" s="563">
        <f>avgpoinc!F93</f>
        <v>89163.541106084973</v>
      </c>
      <c r="G100" s="475">
        <f t="shared" si="2"/>
        <v>1</v>
      </c>
      <c r="H100" s="489">
        <f t="shared" si="2"/>
        <v>0.98016922127738404</v>
      </c>
      <c r="I100" s="490">
        <f t="shared" si="2"/>
        <v>1.193142045377809</v>
      </c>
      <c r="J100" s="489">
        <f t="shared" si="2"/>
        <v>0.8221410936164576</v>
      </c>
      <c r="K100" s="491">
        <f t="shared" si="2"/>
        <v>1.4506679966378739</v>
      </c>
    </row>
    <row r="101" spans="1:11">
      <c r="A101" s="78">
        <v>2005</v>
      </c>
      <c r="B101" s="459">
        <f>avgpoinc!B94</f>
        <v>62887.678038724807</v>
      </c>
      <c r="C101" s="562">
        <f>avgpoinc!C94</f>
        <v>61325.199220241338</v>
      </c>
      <c r="D101" s="562">
        <f>avgpoinc!D94</f>
        <v>74898.947694238959</v>
      </c>
      <c r="E101" s="562">
        <f>avgpoinc!E94</f>
        <v>51827.432604202411</v>
      </c>
      <c r="F101" s="563">
        <f>avgpoinc!F94</f>
        <v>91034.328703986364</v>
      </c>
      <c r="G101" s="475">
        <f t="shared" si="2"/>
        <v>1</v>
      </c>
      <c r="H101" s="489">
        <f t="shared" si="2"/>
        <v>0.97515445207690243</v>
      </c>
      <c r="I101" s="490">
        <f t="shared" si="2"/>
        <v>1.1909955977086304</v>
      </c>
      <c r="J101" s="489">
        <f t="shared" si="2"/>
        <v>0.8241269867252573</v>
      </c>
      <c r="K101" s="491">
        <f t="shared" si="2"/>
        <v>1.447570200444187</v>
      </c>
    </row>
    <row r="102" spans="1:11">
      <c r="A102" s="78">
        <v>2006</v>
      </c>
      <c r="B102" s="459">
        <f>avgpoinc!B95</f>
        <v>64462.134731584578</v>
      </c>
      <c r="C102" s="562">
        <f>avgpoinc!C95</f>
        <v>62704.663441284058</v>
      </c>
      <c r="D102" s="562">
        <f>avgpoinc!D95</f>
        <v>76971.000476771951</v>
      </c>
      <c r="E102" s="562">
        <f>avgpoinc!E95</f>
        <v>52947.879715551426</v>
      </c>
      <c r="F102" s="563">
        <f>avgpoinc!F95</f>
        <v>92934.547647246116</v>
      </c>
      <c r="G102" s="475">
        <f t="shared" si="2"/>
        <v>1</v>
      </c>
      <c r="H102" s="489">
        <f t="shared" si="2"/>
        <v>0.97273637775698096</v>
      </c>
      <c r="I102" s="490">
        <f t="shared" si="2"/>
        <v>1.1940498216088149</v>
      </c>
      <c r="J102" s="489">
        <f t="shared" si="2"/>
        <v>0.82137955772054971</v>
      </c>
      <c r="K102" s="491">
        <f t="shared" si="2"/>
        <v>1.4416920574259369</v>
      </c>
    </row>
    <row r="103" spans="1:11">
      <c r="A103" s="78">
        <v>2007</v>
      </c>
      <c r="B103" s="459">
        <f>avgpoinc!B96</f>
        <v>63639.101287029007</v>
      </c>
      <c r="C103" s="562">
        <f>avgpoinc!C96</f>
        <v>61426.100270082876</v>
      </c>
      <c r="D103" s="562">
        <f>avgpoinc!D96</f>
        <v>75634.51925509896</v>
      </c>
      <c r="E103" s="562">
        <f>avgpoinc!E96</f>
        <v>52536.526816199927</v>
      </c>
      <c r="F103" s="563">
        <f>avgpoinc!F96</f>
        <v>91760.245385770264</v>
      </c>
      <c r="G103" s="475">
        <f t="shared" si="2"/>
        <v>1</v>
      </c>
      <c r="H103" s="489">
        <f t="shared" si="2"/>
        <v>0.96522576572907726</v>
      </c>
      <c r="I103" s="490">
        <f t="shared" si="2"/>
        <v>1.1884913162737398</v>
      </c>
      <c r="J103" s="489">
        <f t="shared" si="2"/>
        <v>0.82553847797514357</v>
      </c>
      <c r="K103" s="491">
        <f t="shared" si="2"/>
        <v>1.4418846830018472</v>
      </c>
    </row>
    <row r="104" spans="1:11">
      <c r="A104" s="78">
        <v>2008</v>
      </c>
      <c r="B104" s="459">
        <f>avgpoinc!B97</f>
        <v>62226.749129858552</v>
      </c>
      <c r="C104" s="562">
        <f>avgpoinc!C97</f>
        <v>59827.913258436012</v>
      </c>
      <c r="D104" s="562">
        <f>avgpoinc!D97</f>
        <v>73191.039591448876</v>
      </c>
      <c r="E104" s="562">
        <f>avgpoinc!E97</f>
        <v>52054.368286182464</v>
      </c>
      <c r="F104" s="563">
        <f>avgpoinc!F97</f>
        <v>89267.632461664893</v>
      </c>
      <c r="G104" s="475">
        <f t="shared" si="2"/>
        <v>1</v>
      </c>
      <c r="H104" s="489">
        <f t="shared" si="2"/>
        <v>0.96145008529344023</v>
      </c>
      <c r="I104" s="490">
        <f t="shared" si="2"/>
        <v>1.1761989918308182</v>
      </c>
      <c r="J104" s="489">
        <f t="shared" si="2"/>
        <v>0.83652720114869339</v>
      </c>
      <c r="K104" s="491">
        <f t="shared" si="2"/>
        <v>1.4345540094883598</v>
      </c>
    </row>
    <row r="105" spans="1:11">
      <c r="A105" s="83">
        <v>2009</v>
      </c>
      <c r="B105" s="462">
        <f>avgpoinc!B98</f>
        <v>59385.276584934647</v>
      </c>
      <c r="C105" s="564">
        <f>avgpoinc!C98</f>
        <v>56381.0744759753</v>
      </c>
      <c r="D105" s="564">
        <f>avgpoinc!D98</f>
        <v>68751.188435010772</v>
      </c>
      <c r="E105" s="564">
        <f>avgpoinc!E98</f>
        <v>50689.550538176845</v>
      </c>
      <c r="F105" s="565">
        <f>avgpoinc!F98</f>
        <v>85457.564867901499</v>
      </c>
      <c r="G105" s="478">
        <f t="shared" si="2"/>
        <v>1</v>
      </c>
      <c r="H105" s="498">
        <f t="shared" si="2"/>
        <v>0.9494116676435338</v>
      </c>
      <c r="I105" s="499">
        <f t="shared" si="2"/>
        <v>1.1577143761666364</v>
      </c>
      <c r="J105" s="492">
        <f t="shared" si="2"/>
        <v>0.85357101041163108</v>
      </c>
      <c r="K105" s="494">
        <f t="shared" si="2"/>
        <v>1.4390362356177202</v>
      </c>
    </row>
    <row r="106" spans="1:11">
      <c r="A106" s="78">
        <v>2010</v>
      </c>
      <c r="B106" s="463">
        <f>avgpoinc!B99</f>
        <v>60741.714651956165</v>
      </c>
      <c r="C106" s="562">
        <f>avgpoinc!C99</f>
        <v>57623.02293954078</v>
      </c>
      <c r="D106" s="562">
        <f>avgpoinc!D99</f>
        <v>69832.052307464008</v>
      </c>
      <c r="E106" s="562">
        <f>avgpoinc!E99</f>
        <v>52237.43054016876</v>
      </c>
      <c r="F106" s="563">
        <f>avgpoinc!F99</f>
        <v>86921.529065112685</v>
      </c>
      <c r="G106" s="475">
        <f t="shared" si="2"/>
        <v>1</v>
      </c>
      <c r="H106" s="500">
        <f t="shared" si="2"/>
        <v>0.94865650845905203</v>
      </c>
      <c r="I106" s="501">
        <f t="shared" si="2"/>
        <v>1.1496555984234977</v>
      </c>
      <c r="J106" s="489">
        <f t="shared" si="2"/>
        <v>0.85999268936486095</v>
      </c>
      <c r="K106" s="491">
        <f t="shared" si="2"/>
        <v>1.4310022290803641</v>
      </c>
    </row>
    <row r="107" spans="1:11">
      <c r="A107" s="78">
        <v>2011</v>
      </c>
      <c r="B107" s="463">
        <f>avgpoinc!B100</f>
        <v>61721.985131199639</v>
      </c>
      <c r="C107" s="562">
        <f>avgpoinc!C100</f>
        <v>58241.099975089171</v>
      </c>
      <c r="D107" s="562">
        <f>avgpoinc!D100</f>
        <v>71386.058846544518</v>
      </c>
      <c r="E107" s="562">
        <f>avgpoinc!E100</f>
        <v>52751.247072169601</v>
      </c>
      <c r="F107" s="563">
        <f>avgpoinc!F100</f>
        <v>87960.950912822242</v>
      </c>
      <c r="G107" s="475">
        <f t="shared" si="2"/>
        <v>1</v>
      </c>
      <c r="H107" s="500">
        <f t="shared" si="2"/>
        <v>0.94360380424072055</v>
      </c>
      <c r="I107" s="501">
        <f t="shared" si="2"/>
        <v>1.1565742529959526</v>
      </c>
      <c r="J107" s="489">
        <f t="shared" si="2"/>
        <v>0.85465895110208545</v>
      </c>
      <c r="K107" s="491">
        <f t="shared" si="2"/>
        <v>1.4251153900161768</v>
      </c>
    </row>
    <row r="108" spans="1:11">
      <c r="A108" s="78">
        <v>2012</v>
      </c>
      <c r="B108" s="463">
        <f>avgpoinc!B101</f>
        <v>63190.612507866885</v>
      </c>
      <c r="C108" s="562">
        <f>avgpoinc!C101</f>
        <v>59614.674094025424</v>
      </c>
      <c r="D108" s="562">
        <f>avgpoinc!D101</f>
        <v>73649.895047690195</v>
      </c>
      <c r="E108" s="562">
        <f>avgpoinc!E101</f>
        <v>53513.981599013583</v>
      </c>
      <c r="F108" s="563">
        <f>avgpoinc!F101</f>
        <v>89694.680546005649</v>
      </c>
      <c r="G108" s="475">
        <f t="shared" si="2"/>
        <v>1</v>
      </c>
      <c r="H108" s="500">
        <f t="shared" si="2"/>
        <v>0.94341029035924795</v>
      </c>
      <c r="I108" s="501">
        <f t="shared" si="2"/>
        <v>1.1655195625540296</v>
      </c>
      <c r="J108" s="489">
        <f t="shared" si="2"/>
        <v>0.846866005490157</v>
      </c>
      <c r="K108" s="491">
        <f t="shared" si="2"/>
        <v>1.4194304657964687</v>
      </c>
    </row>
    <row r="109" spans="1:11">
      <c r="A109" s="78">
        <v>2013</v>
      </c>
      <c r="B109" s="463">
        <f>avgpoinc!B102</f>
        <v>63277.568596870871</v>
      </c>
      <c r="C109" s="562">
        <f>avgpoinc!C102</f>
        <v>59528.29733521169</v>
      </c>
      <c r="D109" s="562">
        <f>avgpoinc!D102</f>
        <v>73350.6603826098</v>
      </c>
      <c r="E109" s="562">
        <f>avgpoinc!E102</f>
        <v>53963.022267996181</v>
      </c>
      <c r="F109" s="563">
        <f>avgpoinc!F102</f>
        <v>89408.504386552362</v>
      </c>
      <c r="G109" s="475">
        <f t="shared" si="2"/>
        <v>1</v>
      </c>
      <c r="H109" s="500">
        <f t="shared" si="2"/>
        <v>0.94074880965251584</v>
      </c>
      <c r="I109" s="501">
        <f t="shared" si="2"/>
        <v>1.1591889829066071</v>
      </c>
      <c r="J109" s="489">
        <f t="shared" si="2"/>
        <v>0.85279860564466592</v>
      </c>
      <c r="K109" s="491">
        <f t="shared" si="2"/>
        <v>1.4129573302058525</v>
      </c>
    </row>
    <row r="110" spans="1:11">
      <c r="A110" s="78">
        <v>2014</v>
      </c>
      <c r="B110" s="463">
        <f>avgpoinc!B103</f>
        <v>64632.829094455396</v>
      </c>
      <c r="C110" s="562">
        <f>avgpoinc!C103</f>
        <v>61022.249323637399</v>
      </c>
      <c r="D110" s="562">
        <f>avgpoinc!D103</f>
        <v>75013.965322715274</v>
      </c>
      <c r="E110" s="562">
        <f>avgpoinc!E103</f>
        <v>55060.249344519092</v>
      </c>
      <c r="F110" s="563">
        <f>avgpoinc!F103</f>
        <v>91069.533327791985</v>
      </c>
      <c r="G110" s="475">
        <f t="shared" ref="G110" si="3">B110/$B110</f>
        <v>1</v>
      </c>
      <c r="H110" s="500">
        <f t="shared" ref="H110" si="4">C110/$B110</f>
        <v>0.94413706128287467</v>
      </c>
      <c r="I110" s="501">
        <f t="shared" ref="I110" si="5">D110/$B110</f>
        <v>1.1606170791795101</v>
      </c>
      <c r="J110" s="489">
        <f t="shared" ref="J110" si="6">E110/$B110</f>
        <v>0.85189291751492435</v>
      </c>
      <c r="K110" s="491">
        <f t="shared" ref="K110" si="7">F110/$B110</f>
        <v>1.40902904303789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1067" t="s">
        <v>1220</v>
      </c>
      <c r="B120" s="224">
        <f>(B110/B76)^(1/34)-1</f>
        <v>1.4075420480022194E-2</v>
      </c>
      <c r="C120" s="224">
        <f t="shared" ref="C120:F120" si="8">(C110/C76)^(1/34)-1</f>
        <v>1.2897257991338229E-2</v>
      </c>
      <c r="D120" s="224">
        <f t="shared" si="8"/>
        <v>1.0917219986806392E-2</v>
      </c>
      <c r="E120" s="224">
        <f t="shared" si="8"/>
        <v>1.910847580261632E-2</v>
      </c>
      <c r="F120" s="224">
        <f t="shared" si="8"/>
        <v>1.1425138024330872E-2</v>
      </c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P120"/>
  <sheetViews>
    <sheetView workbookViewId="0">
      <pane xSplit="1" ySplit="8" topLeftCell="B42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43" activeCellId="1" sqref="B58 B43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274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avgpoinc!BC2</f>
        <v>7597.6670709727277</v>
      </c>
      <c r="C9" s="344">
        <f>avgpoinc!BD2</f>
        <v>6837.6128757486304</v>
      </c>
      <c r="D9" s="344"/>
      <c r="E9" s="96"/>
      <c r="F9" s="96"/>
      <c r="G9" s="95">
        <f>avgpoinc!BH2</f>
        <v>10942.464904452296</v>
      </c>
      <c r="H9" s="568">
        <f>B9*0.9/'TC5'!B9</f>
        <v>0.58678731724897415</v>
      </c>
      <c r="I9" s="579">
        <f>C9*0.9/'TC5'!B9</f>
        <v>0.52808638207858427</v>
      </c>
      <c r="J9" s="480"/>
      <c r="K9" s="481"/>
      <c r="L9" s="480"/>
      <c r="M9" s="599">
        <f>G9*0.9/'TC5'!F9</f>
        <v>0.56206302703677335</v>
      </c>
      <c r="P9" s="577">
        <f>H9-'TC2'!G10</f>
        <v>0</v>
      </c>
    </row>
    <row r="10" spans="1:16" s="98" customFormat="1" ht="15" customHeight="1">
      <c r="A10" s="103">
        <v>1914</v>
      </c>
      <c r="B10" s="456">
        <f>avgpoinc!BC3</f>
        <v>6815.4839791750546</v>
      </c>
      <c r="C10" s="344">
        <f>avgpoinc!BD3</f>
        <v>6126.5933828245297</v>
      </c>
      <c r="D10" s="344"/>
      <c r="E10" s="96"/>
      <c r="F10" s="96"/>
      <c r="G10" s="95">
        <f>avgpoinc!BH3</f>
        <v>9824.7270470409476</v>
      </c>
      <c r="H10" s="568">
        <f>B10*0.9/'TC5'!B10</f>
        <v>0.58257479208880603</v>
      </c>
      <c r="I10" s="579">
        <f>C10*0.9/'TC5'!B10</f>
        <v>0.52368971552386667</v>
      </c>
      <c r="J10" s="480"/>
      <c r="K10" s="481"/>
      <c r="L10" s="480"/>
      <c r="M10" s="599">
        <f>G10*0.9/'TC5'!F10</f>
        <v>0.55777581514969454</v>
      </c>
      <c r="P10" s="577">
        <f>H10-'TC2'!G11</f>
        <v>1.3186655056118823E-5</v>
      </c>
    </row>
    <row r="11" spans="1:16" s="98" customFormat="1" ht="15" customHeight="1">
      <c r="A11" s="103">
        <v>1915</v>
      </c>
      <c r="B11" s="456">
        <f>avgpoinc!BC4</f>
        <v>7046.7184049025191</v>
      </c>
      <c r="C11" s="344">
        <f>avgpoinc!BD4</f>
        <v>6338.3778319069888</v>
      </c>
      <c r="D11" s="344"/>
      <c r="E11" s="96"/>
      <c r="F11" s="96"/>
      <c r="G11" s="95">
        <f>avgpoinc!BH4</f>
        <v>10173.775263109455</v>
      </c>
      <c r="H11" s="568">
        <f>B11*0.9/'TC5'!B11</f>
        <v>0.59063216393702311</v>
      </c>
      <c r="I11" s="579">
        <f>C11*0.9/'TC5'!B11</f>
        <v>0.53126144676153975</v>
      </c>
      <c r="J11" s="480"/>
      <c r="K11" s="481"/>
      <c r="L11" s="480"/>
      <c r="M11" s="599">
        <f>G11*0.9/'TC5'!F11</f>
        <v>0.56562732853425202</v>
      </c>
      <c r="P11" s="577">
        <f>H11-'TC2'!G12</f>
        <v>0</v>
      </c>
    </row>
    <row r="12" spans="1:16" s="98" customFormat="1" ht="15" customHeight="1">
      <c r="A12" s="103">
        <v>1916</v>
      </c>
      <c r="B12" s="456">
        <f>avgpoinc!BC5</f>
        <v>7694.2763124908688</v>
      </c>
      <c r="C12" s="344">
        <f>avgpoinc!BD5</f>
        <v>6928.7207361901301</v>
      </c>
      <c r="D12" s="344"/>
      <c r="E12" s="96"/>
      <c r="F12" s="96"/>
      <c r="G12" s="95">
        <f>avgpoinc!BH5</f>
        <v>11140.877972767619</v>
      </c>
      <c r="H12" s="568">
        <f>B12*0.9/'TC5'!B12</f>
        <v>0.56557584248793324</v>
      </c>
      <c r="I12" s="579">
        <f>C12*0.9/'TC5'!B12</f>
        <v>0.50930287769529548</v>
      </c>
      <c r="J12" s="480"/>
      <c r="K12" s="481"/>
      <c r="L12" s="480"/>
      <c r="M12" s="599">
        <f>G12*0.9/'TC5'!F12</f>
        <v>0.54251207491325559</v>
      </c>
      <c r="P12" s="577">
        <f>H12-'TC2'!G13</f>
        <v>-2.5893697630507972E-8</v>
      </c>
    </row>
    <row r="13" spans="1:16" s="98" customFormat="1" ht="15" customHeight="1">
      <c r="A13" s="103">
        <v>1917</v>
      </c>
      <c r="B13" s="456">
        <f>avgpoinc!BC6</f>
        <v>7476.644678892605</v>
      </c>
      <c r="C13" s="344">
        <f>avgpoinc!BD6</f>
        <v>6549.5336645197358</v>
      </c>
      <c r="D13" s="344"/>
      <c r="E13" s="96"/>
      <c r="F13" s="96"/>
      <c r="G13" s="95">
        <f>avgpoinc!BH6</f>
        <v>10765.985614662921</v>
      </c>
      <c r="H13" s="568">
        <f>B13*0.9/'TC5'!B13</f>
        <v>0.55838163405329488</v>
      </c>
      <c r="I13" s="579">
        <f>C13*0.9/'TC5'!B13</f>
        <v>0.48914178310574313</v>
      </c>
      <c r="J13" s="480"/>
      <c r="K13" s="481"/>
      <c r="L13" s="480"/>
      <c r="M13" s="599">
        <f>G13*0.9/'TC5'!F13</f>
        <v>0.53309260028936856</v>
      </c>
      <c r="P13" s="577">
        <f>H13-'TC2'!G14</f>
        <v>-8.6864269234210312E-6</v>
      </c>
    </row>
    <row r="14" spans="1:16" s="98" customFormat="1" ht="15" customHeight="1">
      <c r="A14" s="103">
        <v>1918</v>
      </c>
      <c r="B14" s="456">
        <f>avgpoinc!BC7</f>
        <v>8319.0949859982702</v>
      </c>
      <c r="C14" s="344">
        <f>avgpoinc!BD7</f>
        <v>7191.7459112301058</v>
      </c>
      <c r="D14" s="381"/>
      <c r="E14" s="341"/>
      <c r="F14" s="341"/>
      <c r="G14" s="95">
        <f>avgpoinc!BH7</f>
        <v>11847.005566038311</v>
      </c>
      <c r="H14" s="568">
        <f>B14*0.9/'TC5'!B14</f>
        <v>0.58723082721130127</v>
      </c>
      <c r="I14" s="579">
        <f>C14*0.9/'TC5'!B14</f>
        <v>0.50765316511629832</v>
      </c>
      <c r="J14" s="480"/>
      <c r="K14" s="481"/>
      <c r="L14" s="480"/>
      <c r="M14" s="599">
        <f>G14*0.9/'TC5'!F14</f>
        <v>0.5593457962218098</v>
      </c>
      <c r="P14" s="577">
        <f>H14-'TC2'!G15</f>
        <v>0</v>
      </c>
    </row>
    <row r="15" spans="1:16" s="98" customFormat="1" ht="15" customHeight="1">
      <c r="A15" s="102">
        <v>1919</v>
      </c>
      <c r="B15" s="457">
        <f>avgpoinc!BC8</f>
        <v>7605.053657912521</v>
      </c>
      <c r="C15" s="343">
        <f>avgpoinc!BD8</f>
        <v>6724.4761556106023</v>
      </c>
      <c r="D15" s="382"/>
      <c r="E15" s="342"/>
      <c r="F15" s="342"/>
      <c r="G15" s="99">
        <f>avgpoinc!BH8</f>
        <v>10941.852504021988</v>
      </c>
      <c r="H15" s="569">
        <f>B15*0.9/'TC5'!B15</f>
        <v>0.56655308750366595</v>
      </c>
      <c r="I15" s="580">
        <f>C15*0.9/'TC5'!B15</f>
        <v>0.50095277419143125</v>
      </c>
      <c r="J15" s="483"/>
      <c r="K15" s="484"/>
      <c r="L15" s="483"/>
      <c r="M15" s="600">
        <f>G15*0.9/'TC5'!F15</f>
        <v>0.54183902524587124</v>
      </c>
      <c r="P15" s="577">
        <f>H15-'TC2'!G16</f>
        <v>0</v>
      </c>
    </row>
    <row r="16" spans="1:16" s="98" customFormat="1" ht="15" customHeight="1">
      <c r="A16" s="103">
        <v>1920</v>
      </c>
      <c r="B16" s="456">
        <f>avgpoinc!BC9</f>
        <v>7656.006337873926</v>
      </c>
      <c r="C16" s="344">
        <f>avgpoinc!BD9</f>
        <v>6841.6156859254779</v>
      </c>
      <c r="D16" s="381"/>
      <c r="E16" s="341"/>
      <c r="F16" s="341"/>
      <c r="G16" s="95">
        <f>avgpoinc!BH9</f>
        <v>11034.025408364852</v>
      </c>
      <c r="H16" s="568">
        <f>B16*0.9/'TC5'!B16</f>
        <v>0.58302585699015541</v>
      </c>
      <c r="I16" s="579">
        <f>C16*0.9/'TC5'!B16</f>
        <v>0.52100777774325779</v>
      </c>
      <c r="J16" s="480"/>
      <c r="K16" s="481"/>
      <c r="L16" s="480"/>
      <c r="M16" s="599">
        <f>G16*0.9/'TC5'!F16</f>
        <v>0.55793095975417606</v>
      </c>
      <c r="P16" s="577">
        <f>H16-'TC2'!G17</f>
        <v>-5.2192550917817826E-6</v>
      </c>
    </row>
    <row r="17" spans="1:16" s="98" customFormat="1" ht="15" customHeight="1">
      <c r="A17" s="103">
        <v>1921</v>
      </c>
      <c r="B17" s="456">
        <f>avgpoinc!BC10</f>
        <v>6532.1229875235003</v>
      </c>
      <c r="C17" s="344">
        <f>avgpoinc!BD10</f>
        <v>5874.5426428738892</v>
      </c>
      <c r="D17" s="381"/>
      <c r="E17" s="341"/>
      <c r="F17" s="341"/>
      <c r="G17" s="95">
        <f>avgpoinc!BH10</f>
        <v>9394.6240087603583</v>
      </c>
      <c r="H17" s="568">
        <f>B17*0.9/'TC5'!B17</f>
        <v>0.55161814226910233</v>
      </c>
      <c r="I17" s="579">
        <f>C17*0.9/'TC5'!B17</f>
        <v>0.49608745970217538</v>
      </c>
      <c r="J17" s="480"/>
      <c r="K17" s="481"/>
      <c r="L17" s="480"/>
      <c r="M17" s="599">
        <f>G17*0.9/'TC5'!F17</f>
        <v>0.52801508176533929</v>
      </c>
      <c r="P17" s="577">
        <f>H17-'TC2'!G18</f>
        <v>0</v>
      </c>
    </row>
    <row r="18" spans="1:16" s="98" customFormat="1" ht="15" customHeight="1">
      <c r="A18" s="103">
        <v>1922</v>
      </c>
      <c r="B18" s="456">
        <f>avgpoinc!BC11</f>
        <v>7223.3595816074258</v>
      </c>
      <c r="C18" s="344">
        <f>avgpoinc!BD11</f>
        <v>6481.4401988363088</v>
      </c>
      <c r="D18" s="381"/>
      <c r="E18" s="341"/>
      <c r="F18" s="341"/>
      <c r="G18" s="95">
        <f>avgpoinc!BH11</f>
        <v>10358.215188047956</v>
      </c>
      <c r="H18" s="568">
        <f>B18*0.9/'TC5'!B18</f>
        <v>0.5619866146421908</v>
      </c>
      <c r="I18" s="579">
        <f>C18*0.9/'TC5'!B18</f>
        <v>0.50426433769468504</v>
      </c>
      <c r="J18" s="480"/>
      <c r="K18" s="481"/>
      <c r="L18" s="480"/>
      <c r="M18" s="599">
        <f>G18*0.9/'TC5'!F18</f>
        <v>0.53789317305737916</v>
      </c>
      <c r="P18" s="577">
        <f>H18-'TC2'!G19</f>
        <v>-6.7096614859707415E-6</v>
      </c>
    </row>
    <row r="19" spans="1:16" s="98" customFormat="1" ht="15" customHeight="1">
      <c r="A19" s="103">
        <v>1923</v>
      </c>
      <c r="B19" s="456">
        <f>avgpoinc!BC12</f>
        <v>8525.3244191462963</v>
      </c>
      <c r="C19" s="344">
        <f>avgpoinc!BD12</f>
        <v>7647.4697765488108</v>
      </c>
      <c r="D19" s="381"/>
      <c r="E19" s="341"/>
      <c r="F19" s="341"/>
      <c r="G19" s="95">
        <f>avgpoinc!BH12</f>
        <v>12245.393225438827</v>
      </c>
      <c r="H19" s="568">
        <f>B19*0.9/'TC5'!B19</f>
        <v>0.58943449399480652</v>
      </c>
      <c r="I19" s="579">
        <f>C19*0.9/'TC5'!B19</f>
        <v>0.52874028675755802</v>
      </c>
      <c r="J19" s="480"/>
      <c r="K19" s="481"/>
      <c r="L19" s="480"/>
      <c r="M19" s="599">
        <f>G19*0.9/'TC5'!F19</f>
        <v>0.56540517477807517</v>
      </c>
      <c r="P19" s="577">
        <f>H19-'TC2'!G20</f>
        <v>0</v>
      </c>
    </row>
    <row r="20" spans="1:16" s="98" customFormat="1" ht="15" customHeight="1">
      <c r="A20" s="103">
        <v>1924</v>
      </c>
      <c r="B20" s="456">
        <f>avgpoinc!BC13</f>
        <v>8111.115401606774</v>
      </c>
      <c r="C20" s="344">
        <f>avgpoinc!BD13</f>
        <v>7284.8812904009819</v>
      </c>
      <c r="D20" s="381"/>
      <c r="E20" s="341"/>
      <c r="F20" s="341"/>
      <c r="G20" s="95">
        <f>avgpoinc!BH13</f>
        <v>11654.214991407256</v>
      </c>
      <c r="H20" s="568">
        <f>B20*0.9/'TC5'!B20</f>
        <v>0.56803619700769836</v>
      </c>
      <c r="I20" s="579">
        <f>C20*0.9/'TC5'!B20</f>
        <v>0.51017351609029937</v>
      </c>
      <c r="J20" s="480"/>
      <c r="K20" s="481"/>
      <c r="L20" s="480"/>
      <c r="M20" s="599">
        <f>G20*0.9/'TC5'!F20</f>
        <v>0.54515967483771199</v>
      </c>
      <c r="P20" s="577">
        <f>H20-'TC2'!G21</f>
        <v>5.5613625911110631E-6</v>
      </c>
    </row>
    <row r="21" spans="1:16" s="98" customFormat="1" ht="15" customHeight="1">
      <c r="A21" s="103">
        <v>1925</v>
      </c>
      <c r="B21" s="456">
        <f>avgpoinc!BC14</f>
        <v>8018.4934730053646</v>
      </c>
      <c r="C21" s="344">
        <f>avgpoinc!BD14</f>
        <v>7181.767836547715</v>
      </c>
      <c r="D21" s="381"/>
      <c r="E21" s="341"/>
      <c r="F21" s="341"/>
      <c r="G21" s="95">
        <f>avgpoinc!BH14</f>
        <v>11539.697417986139</v>
      </c>
      <c r="H21" s="568">
        <f>B21*0.9/'TC5'!B21</f>
        <v>0.55162488410133403</v>
      </c>
      <c r="I21" s="579">
        <f>C21*0.9/'TC5'!B21</f>
        <v>0.49406311345334075</v>
      </c>
      <c r="J21" s="480"/>
      <c r="K21" s="481"/>
      <c r="L21" s="480"/>
      <c r="M21" s="599">
        <f>G21*0.9/'TC5'!F21</f>
        <v>0.53037485020066555</v>
      </c>
      <c r="P21" s="577">
        <f>H21-'TC2'!G22</f>
        <v>5.5053993389675426E-6</v>
      </c>
    </row>
    <row r="22" spans="1:16" s="98" customFormat="1" ht="15" customHeight="1">
      <c r="A22" s="103">
        <v>1926</v>
      </c>
      <c r="B22" s="456">
        <f>avgpoinc!BC15</f>
        <v>8341.9873481582326</v>
      </c>
      <c r="C22" s="344">
        <f>avgpoinc!BD15</f>
        <v>7475.9554642868588</v>
      </c>
      <c r="D22" s="381"/>
      <c r="E22" s="341"/>
      <c r="F22" s="341"/>
      <c r="G22" s="95">
        <f>avgpoinc!BH15</f>
        <v>12029.253049796693</v>
      </c>
      <c r="H22" s="568">
        <f>B22*0.9/'TC5'!B22</f>
        <v>0.54828520537638969</v>
      </c>
      <c r="I22" s="579">
        <f>C22*0.9/'TC5'!B22</f>
        <v>0.49136442025727151</v>
      </c>
      <c r="J22" s="480"/>
      <c r="K22" s="481"/>
      <c r="L22" s="480"/>
      <c r="M22" s="599">
        <f>G22*0.9/'TC5'!F22</f>
        <v>0.52755408673207904</v>
      </c>
      <c r="P22" s="577">
        <f>H22-'TC2'!G23</f>
        <v>-2.6924300011721414E-8</v>
      </c>
    </row>
    <row r="23" spans="1:16" s="98" customFormat="1" ht="15" customHeight="1">
      <c r="A23" s="103">
        <v>1927</v>
      </c>
      <c r="B23" s="456">
        <f>avgpoinc!BC16</f>
        <v>8288.6893953821564</v>
      </c>
      <c r="C23" s="344">
        <f>avgpoinc!BD16</f>
        <v>7429.8927934704652</v>
      </c>
      <c r="D23" s="381"/>
      <c r="E23" s="341"/>
      <c r="F23" s="341"/>
      <c r="G23" s="95">
        <f>avgpoinc!BH16</f>
        <v>11964.301982953217</v>
      </c>
      <c r="H23" s="568">
        <f>B23*0.9/'TC5'!B23</f>
        <v>0.55497181180213462</v>
      </c>
      <c r="I23" s="579">
        <f>C23*0.9/'TC5'!B23</f>
        <v>0.49747081455183606</v>
      </c>
      <c r="J23" s="480"/>
      <c r="K23" s="481"/>
      <c r="L23" s="480"/>
      <c r="M23" s="599">
        <f>G23*0.9/'TC5'!F23</f>
        <v>0.53382162900018237</v>
      </c>
      <c r="P23" s="577">
        <f>H23-'TC2'!G24</f>
        <v>5.1459949320653564E-6</v>
      </c>
    </row>
    <row r="24" spans="1:16" s="98" customFormat="1" ht="15" customHeight="1">
      <c r="A24" s="103">
        <v>1928</v>
      </c>
      <c r="B24" s="456">
        <f>avgpoinc!BC17</f>
        <v>8194.9529952697703</v>
      </c>
      <c r="C24" s="344">
        <f>avgpoinc!BD17</f>
        <v>7349.4519778847343</v>
      </c>
      <c r="D24" s="381"/>
      <c r="E24" s="341"/>
      <c r="F24" s="341"/>
      <c r="G24" s="95">
        <f>avgpoinc!BH17</f>
        <v>11855.047864653112</v>
      </c>
      <c r="H24" s="568">
        <f>B24*0.9/'TC5'!B24</f>
        <v>0.54282344620902601</v>
      </c>
      <c r="I24" s="579">
        <f>C24*0.9/'TC5'!B24</f>
        <v>0.48681851533326637</v>
      </c>
      <c r="J24" s="480"/>
      <c r="K24" s="481"/>
      <c r="L24" s="480"/>
      <c r="M24" s="599">
        <f>G24*0.9/'TC5'!F24</f>
        <v>0.52196829133550859</v>
      </c>
      <c r="P24" s="577">
        <f>H24-'TC2'!G25</f>
        <v>5.1774707567897593E-6</v>
      </c>
    </row>
    <row r="25" spans="1:16" s="98" customFormat="1" ht="15" customHeight="1">
      <c r="A25" s="102">
        <v>1929</v>
      </c>
      <c r="B25" s="457">
        <f>avgpoinc!BC18</f>
        <v>8837.6877057877828</v>
      </c>
      <c r="C25" s="343">
        <f>avgpoinc!BD18</f>
        <v>7934.310700059269</v>
      </c>
      <c r="D25" s="382"/>
      <c r="E25" s="342"/>
      <c r="F25" s="342"/>
      <c r="G25" s="99">
        <f>avgpoinc!BH18</f>
        <v>12830.989737962625</v>
      </c>
      <c r="H25" s="569">
        <f>B25*0.9/'TC5'!B25</f>
        <v>0.55849254014970395</v>
      </c>
      <c r="I25" s="580">
        <f>C25*0.9/'TC5'!B25</f>
        <v>0.50140415510621161</v>
      </c>
      <c r="J25" s="483"/>
      <c r="K25" s="484"/>
      <c r="L25" s="483"/>
      <c r="M25" s="600">
        <f>G25*0.9/'TC5'!F25</f>
        <v>0.5370307393204351</v>
      </c>
      <c r="P25" s="577">
        <f>H25-'TC2'!G26</f>
        <v>-4.6868609547212614E-4</v>
      </c>
    </row>
    <row r="26" spans="1:16" s="98" customFormat="1" ht="15" customHeight="1">
      <c r="A26" s="103">
        <v>1930</v>
      </c>
      <c r="B26" s="456">
        <f>avgpoinc!BC19</f>
        <v>8229.3005773846926</v>
      </c>
      <c r="C26" s="344">
        <f>avgpoinc!BD19</f>
        <v>7352.7562802789926</v>
      </c>
      <c r="D26" s="381"/>
      <c r="E26" s="341"/>
      <c r="F26" s="341"/>
      <c r="G26" s="95">
        <f>avgpoinc!BH19</f>
        <v>11995.908146973712</v>
      </c>
      <c r="H26" s="568">
        <f>B26*0.9/'TC5'!B26</f>
        <v>0.57636686875574505</v>
      </c>
      <c r="I26" s="579">
        <f>C26*0.9/'TC5'!B26</f>
        <v>0.51497512748955399</v>
      </c>
      <c r="J26" s="480"/>
      <c r="K26" s="481"/>
      <c r="L26" s="480"/>
      <c r="M26" s="599">
        <f>G26*0.9/'TC5'!F26</f>
        <v>0.55358789858709179</v>
      </c>
      <c r="P26" s="577">
        <f>H26-'TC2'!G27</f>
        <v>5.0975714049095178E-4</v>
      </c>
    </row>
    <row r="27" spans="1:16" s="98" customFormat="1" ht="15" customHeight="1">
      <c r="A27" s="103">
        <v>1931</v>
      </c>
      <c r="B27" s="456">
        <f>avgpoinc!BC20</f>
        <v>7552.9803218410116</v>
      </c>
      <c r="C27" s="344">
        <f>avgpoinc!BD20</f>
        <v>6739.0010111762213</v>
      </c>
      <c r="D27" s="381"/>
      <c r="E27" s="341"/>
      <c r="F27" s="341"/>
      <c r="G27" s="95">
        <f>avgpoinc!BH20</f>
        <v>11044.457167556628</v>
      </c>
      <c r="H27" s="568">
        <f>B27*0.9/'TC5'!B27</f>
        <v>0.59203271099598398</v>
      </c>
      <c r="I27" s="579">
        <f>C27*0.9/'TC5'!B27</f>
        <v>0.5282297673296279</v>
      </c>
      <c r="J27" s="480"/>
      <c r="K27" s="481"/>
      <c r="L27" s="480"/>
      <c r="M27" s="599">
        <f>G27*0.9/'TC5'!F27</f>
        <v>0.5701564433915387</v>
      </c>
      <c r="P27" s="577">
        <f>H27-'TC2'!G28</f>
        <v>0</v>
      </c>
    </row>
    <row r="28" spans="1:16" s="98" customFormat="1" ht="15" customHeight="1">
      <c r="A28" s="103">
        <v>1932</v>
      </c>
      <c r="B28" s="456">
        <f>avgpoinc!BC21</f>
        <v>6257.5565800858503</v>
      </c>
      <c r="C28" s="344">
        <f>avgpoinc!BD21</f>
        <v>5589.0990560771961</v>
      </c>
      <c r="D28" s="381"/>
      <c r="E28" s="341"/>
      <c r="F28" s="341"/>
      <c r="G28" s="95">
        <f>avgpoinc!BH21</f>
        <v>9181.9892125934457</v>
      </c>
      <c r="H28" s="568">
        <f>B28*0.9/'TC5'!B28</f>
        <v>0.58046052211606769</v>
      </c>
      <c r="I28" s="579">
        <f>C28*0.9/'TC5'!B28</f>
        <v>0.51845337948258408</v>
      </c>
      <c r="J28" s="480"/>
      <c r="K28" s="481"/>
      <c r="L28" s="480"/>
      <c r="M28" s="599">
        <f>G28*0.9/'TC5'!F28</f>
        <v>0.5604592610023833</v>
      </c>
      <c r="P28" s="577">
        <f>H28-'TC2'!G29</f>
        <v>8.2021325080727792E-6</v>
      </c>
    </row>
    <row r="29" spans="1:16" s="98" customFormat="1" ht="15" customHeight="1">
      <c r="A29" s="103">
        <v>1933</v>
      </c>
      <c r="B29" s="456">
        <f>avgpoinc!BC22</f>
        <v>6025.1940198556013</v>
      </c>
      <c r="C29" s="344">
        <f>avgpoinc!BD22</f>
        <v>5349.1651665407644</v>
      </c>
      <c r="D29" s="381"/>
      <c r="E29" s="341"/>
      <c r="F29" s="341"/>
      <c r="G29" s="95">
        <f>avgpoinc!BH22</f>
        <v>8844.4564844278029</v>
      </c>
      <c r="H29" s="568">
        <f>B29*0.9/'TC5'!B29</f>
        <v>0.57647557823204532</v>
      </c>
      <c r="I29" s="579">
        <f>C29*0.9/'TC5'!B29</f>
        <v>0.51179481893501</v>
      </c>
      <c r="J29" s="480"/>
      <c r="K29" s="481"/>
      <c r="L29" s="480"/>
      <c r="M29" s="599">
        <f>G29*0.9/'TC5'!F29</f>
        <v>0.55606090031403865</v>
      </c>
      <c r="P29" s="577">
        <f>H29-'TC2'!G30</f>
        <v>-2.5244022872072946E-8</v>
      </c>
    </row>
    <row r="30" spans="1:16" s="98" customFormat="1" ht="15" customHeight="1">
      <c r="A30" s="103">
        <v>1934</v>
      </c>
      <c r="B30" s="456">
        <f>avgpoinc!BC23</f>
        <v>6445.7215587482597</v>
      </c>
      <c r="C30" s="344">
        <f>avgpoinc!BD23</f>
        <v>5702.1350759114193</v>
      </c>
      <c r="D30" s="381"/>
      <c r="E30" s="341"/>
      <c r="F30" s="341"/>
      <c r="G30" s="95">
        <f>avgpoinc!BH23</f>
        <v>9450.3676551050521</v>
      </c>
      <c r="H30" s="568">
        <f>B30*0.9/'TC5'!B30</f>
        <v>0.55004111937761557</v>
      </c>
      <c r="I30" s="579">
        <f>C30*0.9/'TC5'!B30</f>
        <v>0.48658768943251762</v>
      </c>
      <c r="J30" s="480"/>
      <c r="K30" s="481"/>
      <c r="L30" s="480"/>
      <c r="M30" s="599">
        <f>G30*0.9/'TC5'!F30</f>
        <v>0.52908308195706377</v>
      </c>
      <c r="P30" s="577">
        <f>H30-'TC2'!G31</f>
        <v>7.6704168234797976E-6</v>
      </c>
    </row>
    <row r="31" spans="1:16" s="98" customFormat="1" ht="15" customHeight="1">
      <c r="A31" s="103">
        <v>1935</v>
      </c>
      <c r="B31" s="456">
        <f>avgpoinc!BC24</f>
        <v>7173.1646964334177</v>
      </c>
      <c r="C31" s="344">
        <f>avgpoinc!BD24</f>
        <v>6377.8051556650471</v>
      </c>
      <c r="D31" s="381"/>
      <c r="E31" s="341"/>
      <c r="F31" s="341"/>
      <c r="G31" s="95">
        <f>avgpoinc!BH24</f>
        <v>10490.439566608988</v>
      </c>
      <c r="H31" s="568">
        <f>B31*0.9/'TC5'!B31</f>
        <v>0.5584122784703045</v>
      </c>
      <c r="I31" s="579">
        <f>C31*0.9/'TC5'!B31</f>
        <v>0.49649559982713998</v>
      </c>
      <c r="J31" s="480"/>
      <c r="K31" s="481"/>
      <c r="L31" s="480"/>
      <c r="M31" s="599">
        <f>G31*0.9/'TC5'!F31</f>
        <v>0.53541257628923478</v>
      </c>
      <c r="P31" s="577">
        <f>H31-'TC2'!G32</f>
        <v>-6.5838547148366899E-4</v>
      </c>
    </row>
    <row r="32" spans="1:16" s="98" customFormat="1" ht="15" customHeight="1">
      <c r="A32" s="103">
        <v>1936</v>
      </c>
      <c r="B32" s="456">
        <f>avgpoinc!BC25</f>
        <v>7898.6615566561868</v>
      </c>
      <c r="C32" s="344">
        <f>avgpoinc!BD25</f>
        <v>7004.2878798168622</v>
      </c>
      <c r="D32" s="381"/>
      <c r="E32" s="341"/>
      <c r="F32" s="341"/>
      <c r="G32" s="95">
        <f>avgpoinc!BH25</f>
        <v>11569.021788604628</v>
      </c>
      <c r="H32" s="568">
        <f>B32*0.9/'TC5'!B32</f>
        <v>0.55614131707852366</v>
      </c>
      <c r="I32" s="579">
        <f>C32*0.9/'TC5'!B32</f>
        <v>0.49316885636096991</v>
      </c>
      <c r="J32" s="480"/>
      <c r="K32" s="481"/>
      <c r="L32" s="480"/>
      <c r="M32" s="599">
        <f>G32*0.9/'TC5'!F32</f>
        <v>0.53385869919505713</v>
      </c>
      <c r="P32" s="577">
        <f>H32-'TC2'!G33</f>
        <v>-5.9616038566545626E-4</v>
      </c>
    </row>
    <row r="33" spans="1:16" s="98" customFormat="1" ht="15" customHeight="1">
      <c r="A33" s="103">
        <v>1937</v>
      </c>
      <c r="B33" s="456">
        <f>avgpoinc!BC26</f>
        <v>8463.0645303892106</v>
      </c>
      <c r="C33" s="344">
        <f>avgpoinc!BD26</f>
        <v>7530.0538596013548</v>
      </c>
      <c r="D33" s="381"/>
      <c r="E33" s="341"/>
      <c r="F33" s="341"/>
      <c r="G33" s="95">
        <f>avgpoinc!BH26</f>
        <v>12373.913044143141</v>
      </c>
      <c r="H33" s="568">
        <f>B33*0.9/'TC5'!B33</f>
        <v>0.55959021756288396</v>
      </c>
      <c r="I33" s="579">
        <f>C33*0.9/'TC5'!B33</f>
        <v>0.49789818598497304</v>
      </c>
      <c r="J33" s="480"/>
      <c r="K33" s="481"/>
      <c r="L33" s="480"/>
      <c r="M33" s="599">
        <f>G33*0.9/'TC5'!F33</f>
        <v>0.53622845414574538</v>
      </c>
      <c r="P33" s="577">
        <f>H33-'TC2'!G34</f>
        <v>-5.2091429964795655E-4</v>
      </c>
    </row>
    <row r="34" spans="1:16" s="98" customFormat="1" ht="15" customHeight="1">
      <c r="A34" s="103">
        <v>1938</v>
      </c>
      <c r="B34" s="456">
        <f>avgpoinc!BC27</f>
        <v>7939.8299781867745</v>
      </c>
      <c r="C34" s="344">
        <f>avgpoinc!BD27</f>
        <v>7082.6883175011471</v>
      </c>
      <c r="D34" s="381"/>
      <c r="E34" s="341"/>
      <c r="F34" s="341"/>
      <c r="G34" s="95">
        <f>avgpoinc!BH27</f>
        <v>11621.445347192852</v>
      </c>
      <c r="H34" s="568">
        <f>B34*0.9/'TC5'!B34</f>
        <v>0.56351921026339713</v>
      </c>
      <c r="I34" s="579">
        <f>C34*0.9/'TC5'!B34</f>
        <v>0.5026846844561168</v>
      </c>
      <c r="J34" s="480"/>
      <c r="K34" s="481"/>
      <c r="L34" s="480"/>
      <c r="M34" s="599">
        <f>G34*0.9/'TC5'!F34</f>
        <v>0.54120066765501962</v>
      </c>
      <c r="P34" s="577">
        <f>H34-'TC2'!G35</f>
        <v>6.2272573608956883E-4</v>
      </c>
    </row>
    <row r="35" spans="1:16" s="98" customFormat="1" ht="15" customHeight="1">
      <c r="A35" s="102">
        <v>1939</v>
      </c>
      <c r="B35" s="457">
        <f>avgpoinc!BC28</f>
        <v>8180.6604849690648</v>
      </c>
      <c r="C35" s="343">
        <f>avgpoinc!BD28</f>
        <v>7297.8274752509815</v>
      </c>
      <c r="D35" s="382"/>
      <c r="E35" s="342"/>
      <c r="F35" s="342"/>
      <c r="G35" s="99">
        <f>avgpoinc!BH28</f>
        <v>11962.740019985207</v>
      </c>
      <c r="H35" s="569">
        <f>B35*0.9/'TC5'!B35</f>
        <v>0.54398111983750586</v>
      </c>
      <c r="I35" s="580">
        <f>C35*0.9/'TC5'!B35</f>
        <v>0.48527626463194545</v>
      </c>
      <c r="J35" s="483"/>
      <c r="K35" s="484"/>
      <c r="L35" s="483"/>
      <c r="M35" s="600">
        <f>G35*0.9/'TC5'!F35</f>
        <v>0.52278195828948293</v>
      </c>
      <c r="P35" s="577">
        <f>H35-'TC2'!G36</f>
        <v>-4.7536576957496468E-4</v>
      </c>
    </row>
    <row r="36" spans="1:16" s="98" customFormat="1" ht="15" customHeight="1">
      <c r="A36" s="103">
        <v>1940</v>
      </c>
      <c r="B36" s="456">
        <f>avgpoinc!BC29</f>
        <v>8844.2344033701847</v>
      </c>
      <c r="C36" s="344">
        <f>avgpoinc!BD29</f>
        <v>7955.6473029936633</v>
      </c>
      <c r="D36" s="381"/>
      <c r="E36" s="341"/>
      <c r="F36" s="341"/>
      <c r="G36" s="95">
        <f>avgpoinc!BH29</f>
        <v>12919.750028766503</v>
      </c>
      <c r="H36" s="568">
        <f>B36*0.9/'TC5'!B36</f>
        <v>0.54257734967031368</v>
      </c>
      <c r="I36" s="579">
        <f>C36*0.9/'TC5'!B36</f>
        <v>0.48806418189518069</v>
      </c>
      <c r="J36" s="480"/>
      <c r="K36" s="481"/>
      <c r="L36" s="480"/>
      <c r="M36" s="599">
        <f>G36*0.9/'TC5'!F36</f>
        <v>0.52134582900652537</v>
      </c>
      <c r="P36" s="577">
        <f>H36-'TC2'!G37</f>
        <v>-8.2396089527692062E-4</v>
      </c>
    </row>
    <row r="37" spans="1:16" s="98" customFormat="1" ht="15" customHeight="1">
      <c r="A37" s="103">
        <v>1941</v>
      </c>
      <c r="B37" s="456">
        <f>avgpoinc!BC30</f>
        <v>10842.813178036216</v>
      </c>
      <c r="C37" s="344">
        <f>avgpoinc!BD30</f>
        <v>9660.2112393543612</v>
      </c>
      <c r="D37" s="381"/>
      <c r="E37" s="341"/>
      <c r="F37" s="341"/>
      <c r="G37" s="95">
        <f>avgpoinc!BH30</f>
        <v>15949.245694594734</v>
      </c>
      <c r="H37" s="568">
        <f>B37*0.9/'TC5'!B37</f>
        <v>0.56051885852848027</v>
      </c>
      <c r="I37" s="579">
        <f>C37*0.9/'TC5'!B37</f>
        <v>0.49938429152272684</v>
      </c>
      <c r="J37" s="480"/>
      <c r="K37" s="481"/>
      <c r="L37" s="480"/>
      <c r="M37" s="599">
        <f>G37*0.9/'TC5'!F37</f>
        <v>0.53666607700764279</v>
      </c>
      <c r="P37" s="577">
        <f>H37-'TC2'!G38</f>
        <v>-4.192790478700914E-4</v>
      </c>
    </row>
    <row r="38" spans="1:16" s="98" customFormat="1" ht="15" customHeight="1">
      <c r="A38" s="103">
        <v>1942</v>
      </c>
      <c r="B38" s="456">
        <f>avgpoinc!BC31</f>
        <v>13848.172645713104</v>
      </c>
      <c r="C38" s="344">
        <f>avgpoinc!BD31</f>
        <v>11885.599960657752</v>
      </c>
      <c r="D38" s="381"/>
      <c r="E38" s="341"/>
      <c r="F38" s="341"/>
      <c r="G38" s="95">
        <f>avgpoinc!BH31</f>
        <v>20299.790248503916</v>
      </c>
      <c r="H38" s="568">
        <f>B38*0.9/'TC5'!B38</f>
        <v>0.60470508556607327</v>
      </c>
      <c r="I38" s="579">
        <f>C38*0.9/'TC5'!B38</f>
        <v>0.51900585911879038</v>
      </c>
      <c r="J38" s="480"/>
      <c r="K38" s="481"/>
      <c r="L38" s="480"/>
      <c r="M38" s="599">
        <f>G38*0.9/'TC5'!F38</f>
        <v>0.57144614810946537</v>
      </c>
      <c r="P38" s="577">
        <f>H38-'TC2'!G39</f>
        <v>7.7799785581977865E-5</v>
      </c>
    </row>
    <row r="39" spans="1:16" s="98" customFormat="1" ht="15" customHeight="1">
      <c r="A39" s="103">
        <v>1943</v>
      </c>
      <c r="B39" s="456">
        <f>avgpoinc!BC32</f>
        <v>16888.151550824754</v>
      </c>
      <c r="C39" s="344">
        <f>avgpoinc!BD32</f>
        <v>14339.008467984791</v>
      </c>
      <c r="D39" s="381"/>
      <c r="E39" s="341"/>
      <c r="F39" s="341"/>
      <c r="G39" s="95">
        <f>avgpoinc!BH32</f>
        <v>24863.917983006279</v>
      </c>
      <c r="H39" s="568">
        <f>B39*0.9/'TC5'!B39</f>
        <v>0.63998028624639791</v>
      </c>
      <c r="I39" s="579">
        <f>C39*0.9/'TC5'!B39</f>
        <v>0.54337993807156926</v>
      </c>
      <c r="J39" s="480"/>
      <c r="K39" s="481"/>
      <c r="L39" s="480"/>
      <c r="M39" s="599">
        <f>G39*0.9/'TC5'!F39</f>
        <v>0.60313336372490167</v>
      </c>
      <c r="P39" s="577">
        <f>H39-'TC2'!G40</f>
        <v>-4.5173019136357517E-4</v>
      </c>
    </row>
    <row r="40" spans="1:16" s="98" customFormat="1" ht="15" customHeight="1">
      <c r="A40" s="103">
        <v>1944</v>
      </c>
      <c r="B40" s="456">
        <f>avgpoinc!BC33</f>
        <v>17454.244800792916</v>
      </c>
      <c r="C40" s="344">
        <f>avgpoinc!BD33</f>
        <v>14723.760718998992</v>
      </c>
      <c r="D40" s="381"/>
      <c r="E40" s="341"/>
      <c r="F40" s="341"/>
      <c r="G40" s="95">
        <f>avgpoinc!BH33</f>
        <v>25820.267262573248</v>
      </c>
      <c r="H40" s="568">
        <f>B40*0.9/'TC5'!B40</f>
        <v>0.63991553830204884</v>
      </c>
      <c r="I40" s="579">
        <f>C40*0.9/'TC5'!B40</f>
        <v>0.53980927699036163</v>
      </c>
      <c r="J40" s="480"/>
      <c r="K40" s="481"/>
      <c r="L40" s="480"/>
      <c r="M40" s="599">
        <f>G40*0.9/'TC5'!F40</f>
        <v>0.60108462131361506</v>
      </c>
      <c r="P40" s="577">
        <f>H40-'TC2'!G41</f>
        <v>1.6139955234195646E-5</v>
      </c>
    </row>
    <row r="41" spans="1:16" s="98" customFormat="1" ht="15" customHeight="1">
      <c r="A41" s="103">
        <v>1945</v>
      </c>
      <c r="B41" s="456">
        <f>avgpoinc!BC34</f>
        <v>17333.305969607562</v>
      </c>
      <c r="C41" s="344">
        <f>avgpoinc!BD34</f>
        <v>14843.191055346111</v>
      </c>
      <c r="D41" s="381"/>
      <c r="E41" s="341"/>
      <c r="F41" s="341"/>
      <c r="G41" s="95">
        <f>avgpoinc!BH34</f>
        <v>26019.315796161729</v>
      </c>
      <c r="H41" s="568">
        <f>B41*0.9/'TC5'!B41</f>
        <v>0.66172446418887942</v>
      </c>
      <c r="I41" s="579">
        <f>C41*0.9/'TC5'!B41</f>
        <v>0.56666066272494542</v>
      </c>
      <c r="J41" s="480"/>
      <c r="K41" s="481"/>
      <c r="L41" s="480"/>
      <c r="M41" s="599">
        <f>G41*0.9/'TC5'!F41</f>
        <v>0.62545476037667902</v>
      </c>
      <c r="P41" s="577">
        <f>H41-'TC2'!G42</f>
        <v>-4.534612179030173E-5</v>
      </c>
    </row>
    <row r="42" spans="1:16" s="98" customFormat="1" ht="15" customHeight="1">
      <c r="A42" s="103">
        <v>1946</v>
      </c>
      <c r="B42" s="456">
        <f>avgpoinc!BC35</f>
        <v>15072.841524445019</v>
      </c>
      <c r="C42" s="344">
        <f>avgpoinc!BD35</f>
        <v>13371.552527217278</v>
      </c>
      <c r="D42" s="381"/>
      <c r="E42" s="341"/>
      <c r="F42" s="341"/>
      <c r="G42" s="95">
        <f>avgpoinc!BH35</f>
        <v>23067.530810651282</v>
      </c>
      <c r="H42" s="568">
        <f>B42*0.9/'TC5'!B42</f>
        <v>0.65816384687542184</v>
      </c>
      <c r="I42" s="579">
        <f>C42*0.9/'TC5'!B42</f>
        <v>0.58387613481752787</v>
      </c>
      <c r="J42" s="480"/>
      <c r="K42" s="481"/>
      <c r="L42" s="480"/>
      <c r="M42" s="599">
        <f>G42*0.9/'TC5'!F42</f>
        <v>0.62915190432442991</v>
      </c>
      <c r="P42" s="577">
        <f>H42-'TC2'!G43</f>
        <v>-2.0375022335983317E-8</v>
      </c>
    </row>
    <row r="43" spans="1:16" s="98" customFormat="1" ht="15" customHeight="1">
      <c r="A43" s="103">
        <v>1947</v>
      </c>
      <c r="B43" s="456">
        <f>avgpoinc!BC36</f>
        <v>14597.578324667555</v>
      </c>
      <c r="C43" s="344">
        <f>avgpoinc!BD36</f>
        <v>12961.183907701508</v>
      </c>
      <c r="D43" s="381"/>
      <c r="E43" s="341"/>
      <c r="F43" s="341"/>
      <c r="G43" s="95">
        <f>avgpoinc!BH36</f>
        <v>22339.043030194236</v>
      </c>
      <c r="H43" s="568">
        <f>B43*0.9/'TC5'!B43</f>
        <v>0.65695128273079384</v>
      </c>
      <c r="I43" s="579">
        <f>C43*0.9/'TC5'!B43</f>
        <v>0.58330677900768502</v>
      </c>
      <c r="J43" s="480"/>
      <c r="K43" s="481"/>
      <c r="L43" s="480"/>
      <c r="M43" s="599">
        <f>G43*0.9/'TC5'!F43</f>
        <v>0.6283811094770716</v>
      </c>
      <c r="P43" s="577">
        <f>H43-'TC2'!G44</f>
        <v>6.2658696722983631E-4</v>
      </c>
    </row>
    <row r="44" spans="1:16" s="98" customFormat="1" ht="15" customHeight="1">
      <c r="A44" s="103">
        <v>1948</v>
      </c>
      <c r="B44" s="456">
        <f>avgpoinc!BC37</f>
        <v>14808.987110599104</v>
      </c>
      <c r="C44" s="344">
        <f>avgpoinc!BD37</f>
        <v>13198.186290055501</v>
      </c>
      <c r="D44" s="381"/>
      <c r="E44" s="341"/>
      <c r="F44" s="341"/>
      <c r="G44" s="95">
        <f>avgpoinc!BH37</f>
        <v>22718.89822052926</v>
      </c>
      <c r="H44" s="568">
        <f>B44*0.9/'TC5'!B44</f>
        <v>0.63579263115177675</v>
      </c>
      <c r="I44" s="579">
        <f>C44*0.9/'TC5'!B44</f>
        <v>0.56663629491444811</v>
      </c>
      <c r="J44" s="480"/>
      <c r="K44" s="481"/>
      <c r="L44" s="480"/>
      <c r="M44" s="599">
        <f>G44*0.9/'TC5'!F44</f>
        <v>0.60816768595780979</v>
      </c>
      <c r="P44" s="577">
        <f>H44-'TC2'!G45</f>
        <v>1.1887547682600808E-3</v>
      </c>
    </row>
    <row r="45" spans="1:16" s="98" customFormat="1" ht="15" customHeight="1">
      <c r="A45" s="102">
        <v>1949</v>
      </c>
      <c r="B45" s="457">
        <f>avgpoinc!BC38</f>
        <v>14352.098847260122</v>
      </c>
      <c r="C45" s="343">
        <f>avgpoinc!BD38</f>
        <v>12792.568907639679</v>
      </c>
      <c r="D45" s="382"/>
      <c r="E45" s="342"/>
      <c r="F45" s="342"/>
      <c r="G45" s="99">
        <f>avgpoinc!BH38</f>
        <v>22089.82398220391</v>
      </c>
      <c r="H45" s="569">
        <f>B45*0.9/'TC5'!B45</f>
        <v>0.63831469364382765</v>
      </c>
      <c r="I45" s="580">
        <f>C45*0.9/'TC5'!B45</f>
        <v>0.56895404568346053</v>
      </c>
      <c r="J45" s="483"/>
      <c r="K45" s="484"/>
      <c r="L45" s="483"/>
      <c r="M45" s="600">
        <f>G45*0.9/'TC5'!F45</f>
        <v>0.61104290371194636</v>
      </c>
      <c r="P45" s="577">
        <f>H45-'TC2'!G46</f>
        <v>1.5090686943386444E-6</v>
      </c>
    </row>
    <row r="46" spans="1:16" s="98" customFormat="1" ht="15" customHeight="1">
      <c r="A46" s="103">
        <v>1950</v>
      </c>
      <c r="B46" s="456">
        <f>avgpoinc!BC39</f>
        <v>15665.379459648884</v>
      </c>
      <c r="C46" s="344">
        <f>avgpoinc!BD39</f>
        <v>13979.821025989917</v>
      </c>
      <c r="D46" s="381"/>
      <c r="E46" s="341"/>
      <c r="F46" s="341"/>
      <c r="G46" s="95">
        <f>avgpoinc!BH39</f>
        <v>24075.697087077471</v>
      </c>
      <c r="H46" s="568">
        <f>B46*0.9/'TC5'!B46</f>
        <v>0.63842603236366091</v>
      </c>
      <c r="I46" s="579">
        <f>C46*0.9/'TC5'!B46</f>
        <v>0.56973287457007882</v>
      </c>
      <c r="J46" s="480"/>
      <c r="K46" s="481"/>
      <c r="L46" s="480"/>
      <c r="M46" s="599">
        <f>G46*0.9/'TC5'!F46</f>
        <v>0.61133805625529103</v>
      </c>
      <c r="P46" s="577">
        <f>H46-'TC2'!G47</f>
        <v>8.1253419684290673E-4</v>
      </c>
    </row>
    <row r="47" spans="1:16" s="98" customFormat="1" ht="15" customHeight="1">
      <c r="A47" s="103">
        <v>1951</v>
      </c>
      <c r="B47" s="456">
        <f>avgpoinc!BC40</f>
        <v>17000.842734238264</v>
      </c>
      <c r="C47" s="344">
        <f>avgpoinc!BD40</f>
        <v>15101.387013250449</v>
      </c>
      <c r="D47" s="381"/>
      <c r="E47" s="341"/>
      <c r="F47" s="341"/>
      <c r="G47" s="95">
        <f>avgpoinc!BH40</f>
        <v>26160.766697161445</v>
      </c>
      <c r="H47" s="568">
        <f>B47*0.9/'TC5'!B47</f>
        <v>0.64889127064848018</v>
      </c>
      <c r="I47" s="579">
        <f>C47*0.9/'TC5'!B47</f>
        <v>0.57639249775823542</v>
      </c>
      <c r="J47" s="480"/>
      <c r="K47" s="481"/>
      <c r="L47" s="480"/>
      <c r="M47" s="599">
        <f>G47*0.9/'TC5'!F47</f>
        <v>0.62064791813050912</v>
      </c>
      <c r="P47" s="577">
        <f>H47-'TC2'!G48</f>
        <v>-2.0927711119611558E-8</v>
      </c>
    </row>
    <row r="48" spans="1:16" s="98" customFormat="1" ht="15" customHeight="1">
      <c r="A48" s="103">
        <v>1952</v>
      </c>
      <c r="B48" s="456">
        <f>avgpoinc!BC41</f>
        <v>17774.493231724933</v>
      </c>
      <c r="C48" s="344">
        <f>avgpoinc!BD41</f>
        <v>15808.248278075609</v>
      </c>
      <c r="D48" s="381"/>
      <c r="E48" s="341"/>
      <c r="F48" s="341"/>
      <c r="G48" s="95">
        <f>avgpoinc!BH41</f>
        <v>27435.025426653607</v>
      </c>
      <c r="H48" s="568">
        <f>B48*0.9/'TC5'!B48</f>
        <v>0.66165677286920233</v>
      </c>
      <c r="I48" s="579">
        <f>C48*0.9/'TC5'!B48</f>
        <v>0.58846316482979544</v>
      </c>
      <c r="J48" s="480"/>
      <c r="K48" s="481"/>
      <c r="L48" s="480"/>
      <c r="M48" s="599">
        <f>G48*0.9/'TC5'!F48</f>
        <v>0.63374396069658778</v>
      </c>
      <c r="P48" s="577">
        <f>H48-'TC2'!G49</f>
        <v>-1.0258865335088796E-4</v>
      </c>
    </row>
    <row r="49" spans="1:16" s="98" customFormat="1" ht="15" customHeight="1">
      <c r="A49" s="103">
        <v>1953</v>
      </c>
      <c r="B49" s="456">
        <f>avgpoinc!BC42</f>
        <v>18602.923506347539</v>
      </c>
      <c r="C49" s="344">
        <f>avgpoinc!BD42</f>
        <v>16563.697638881062</v>
      </c>
      <c r="D49" s="381"/>
      <c r="E49" s="341"/>
      <c r="F49" s="341"/>
      <c r="G49" s="95">
        <f>avgpoinc!BH42</f>
        <v>28740.50198481476</v>
      </c>
      <c r="H49" s="568">
        <f>B49*0.9/'TC5'!B49</f>
        <v>0.67145979854983429</v>
      </c>
      <c r="I49" s="579">
        <f>C49*0.9/'TC5'!B49</f>
        <v>0.59785533580507033</v>
      </c>
      <c r="J49" s="480"/>
      <c r="K49" s="481"/>
      <c r="L49" s="480"/>
      <c r="M49" s="599">
        <f>G49*0.9/'TC5'!F49</f>
        <v>0.64351084587563423</v>
      </c>
      <c r="P49" s="577">
        <f>H49-'TC2'!G50</f>
        <v>-9.6346008249148518E-5</v>
      </c>
    </row>
    <row r="50" spans="1:16" s="98" customFormat="1" ht="15" customHeight="1">
      <c r="A50" s="103">
        <v>1954</v>
      </c>
      <c r="B50" s="456">
        <f>avgpoinc!BC43</f>
        <v>18161.595951014657</v>
      </c>
      <c r="C50" s="344">
        <f>avgpoinc!BD43</f>
        <v>16268.472807784719</v>
      </c>
      <c r="D50" s="381"/>
      <c r="E50" s="341"/>
      <c r="F50" s="341"/>
      <c r="G50" s="95">
        <f>avgpoinc!BH43</f>
        <v>28101.486663388467</v>
      </c>
      <c r="H50" s="568">
        <f>B50*0.9/'TC5'!B50</f>
        <v>0.66963314213012548</v>
      </c>
      <c r="I50" s="579">
        <f>C50*0.9/'TC5'!B50</f>
        <v>0.59983211791069291</v>
      </c>
      <c r="J50" s="480"/>
      <c r="K50" s="481"/>
      <c r="L50" s="480"/>
      <c r="M50" s="599">
        <f>G50*0.9/'TC5'!F50</f>
        <v>0.64300904647470047</v>
      </c>
      <c r="P50" s="577">
        <f>H50-'TC2'!G51</f>
        <v>-2.8778979943799854E-4</v>
      </c>
    </row>
    <row r="51" spans="1:16" s="98" customFormat="1" ht="15" customHeight="1">
      <c r="A51" s="103">
        <v>1955</v>
      </c>
      <c r="B51" s="456">
        <f>avgpoinc!BC44</f>
        <v>19350.900894618022</v>
      </c>
      <c r="C51" s="344">
        <f>avgpoinc!BD44</f>
        <v>17431.386531143995</v>
      </c>
      <c r="D51" s="381"/>
      <c r="E51" s="341"/>
      <c r="F51" s="341"/>
      <c r="G51" s="95">
        <f>avgpoinc!BH44</f>
        <v>29972.74440581063</v>
      </c>
      <c r="H51" s="568">
        <f>B51*0.9/'TC5'!B51</f>
        <v>0.66611345023588175</v>
      </c>
      <c r="I51" s="579">
        <f>C51*0.9/'TC5'!B51</f>
        <v>0.60003826632614288</v>
      </c>
      <c r="J51" s="480"/>
      <c r="K51" s="481"/>
      <c r="L51" s="480"/>
      <c r="M51" s="599">
        <f>G51*0.9/'TC5'!F51</f>
        <v>0.64080852117801379</v>
      </c>
      <c r="P51" s="577">
        <f>H51-'TC2'!G52</f>
        <v>-2.65282851955706E-4</v>
      </c>
    </row>
    <row r="52" spans="1:16" s="98" customFormat="1" ht="15" customHeight="1">
      <c r="A52" s="103">
        <v>1956</v>
      </c>
      <c r="B52" s="456">
        <f>avgpoinc!BC45</f>
        <v>20043.237626554419</v>
      </c>
      <c r="C52" s="344">
        <f>avgpoinc!BD45</f>
        <v>18103.913618966941</v>
      </c>
      <c r="D52" s="381"/>
      <c r="E52" s="341"/>
      <c r="F52" s="341"/>
      <c r="G52" s="95">
        <f>avgpoinc!BH45</f>
        <v>31095.157485337124</v>
      </c>
      <c r="H52" s="568">
        <f>B52*0.9/'TC5'!B52</f>
        <v>0.67687157316038293</v>
      </c>
      <c r="I52" s="579">
        <f>C52*0.9/'TC5'!B52</f>
        <v>0.61137949466781782</v>
      </c>
      <c r="J52" s="480"/>
      <c r="K52" s="481"/>
      <c r="L52" s="480"/>
      <c r="M52" s="599">
        <f>G52*0.9/'TC5'!F52</f>
        <v>0.65215589657686701</v>
      </c>
      <c r="P52" s="577">
        <f>H52-'TC2'!G53</f>
        <v>-2.4180873626300503E-4</v>
      </c>
    </row>
    <row r="53" spans="1:16" s="98" customFormat="1" ht="15" customHeight="1">
      <c r="A53" s="103">
        <v>1957</v>
      </c>
      <c r="B53" s="456">
        <f>avgpoinc!BC46</f>
        <v>20191.8915773917</v>
      </c>
      <c r="C53" s="344">
        <f>avgpoinc!BD46</f>
        <v>18275.133971565356</v>
      </c>
      <c r="D53" s="381"/>
      <c r="E53" s="341"/>
      <c r="F53" s="341"/>
      <c r="G53" s="95">
        <f>avgpoinc!BH46</f>
        <v>31361.335918029821</v>
      </c>
      <c r="H53" s="568">
        <f>B53*0.9/'TC5'!B53</f>
        <v>0.68057468730130044</v>
      </c>
      <c r="I53" s="579">
        <f>C53*0.9/'TC5'!B53</f>
        <v>0.61596970944581997</v>
      </c>
      <c r="J53" s="480"/>
      <c r="K53" s="481"/>
      <c r="L53" s="480"/>
      <c r="M53" s="599">
        <f>G53*0.9/'TC5'!F53</f>
        <v>0.65677292922134489</v>
      </c>
      <c r="P53" s="577">
        <f>H53-'TC2'!G54</f>
        <v>-2.2772825748851311E-4</v>
      </c>
    </row>
    <row r="54" spans="1:16" s="98" customFormat="1" ht="15" customHeight="1">
      <c r="A54" s="103">
        <v>1958</v>
      </c>
      <c r="B54" s="456">
        <f>avgpoinc!BC47</f>
        <v>19669.6799297451</v>
      </c>
      <c r="C54" s="344">
        <f>avgpoinc!BD47</f>
        <v>17851.264668390286</v>
      </c>
      <c r="D54" s="381"/>
      <c r="E54" s="341"/>
      <c r="F54" s="341"/>
      <c r="G54" s="95">
        <f>avgpoinc!BH47</f>
        <v>30571.947989341785</v>
      </c>
      <c r="H54" s="568">
        <f>B54*0.9/'TC5'!B54</f>
        <v>0.68210522364117931</v>
      </c>
      <c r="I54" s="579">
        <f>C54*0.9/'TC5'!B54</f>
        <v>0.61904621338025179</v>
      </c>
      <c r="J54" s="480"/>
      <c r="K54" s="481"/>
      <c r="L54" s="480"/>
      <c r="M54" s="599">
        <f>G54*0.9/'TC5'!F54</f>
        <v>0.65872983587345368</v>
      </c>
      <c r="P54" s="577">
        <f>H54-'TC2'!G55</f>
        <v>-3.0161434710507251E-4</v>
      </c>
    </row>
    <row r="55" spans="1:16" s="98" customFormat="1" ht="15" customHeight="1">
      <c r="A55" s="102">
        <v>1959</v>
      </c>
      <c r="B55" s="457">
        <f>avgpoinc!BC48</f>
        <v>20819.219526365348</v>
      </c>
      <c r="C55" s="343">
        <f>avgpoinc!BD48</f>
        <v>18959.413432992576</v>
      </c>
      <c r="D55" s="382"/>
      <c r="E55" s="342"/>
      <c r="F55" s="342"/>
      <c r="G55" s="99">
        <f>avgpoinc!BH48</f>
        <v>32566.695677521879</v>
      </c>
      <c r="H55" s="569">
        <f>B55*0.9/'TC5'!B55</f>
        <v>0.67958485298941396</v>
      </c>
      <c r="I55" s="580">
        <f>C55*0.9/'TC5'!B55</f>
        <v>0.61887671506171871</v>
      </c>
      <c r="J55" s="483"/>
      <c r="K55" s="484"/>
      <c r="L55" s="483"/>
      <c r="M55" s="600">
        <f>G55*0.9/'TC5'!F55</f>
        <v>0.6572163168368309</v>
      </c>
      <c r="P55" s="577">
        <f>H55-'TC2'!G56</f>
        <v>6.9708543216639995E-5</v>
      </c>
    </row>
    <row r="56" spans="1:16">
      <c r="A56" s="78">
        <v>1960</v>
      </c>
      <c r="B56" s="456">
        <f>avgpoinc!BC49</f>
        <v>21418.13614995436</v>
      </c>
      <c r="C56" s="344">
        <f>avgpoinc!BD49</f>
        <v>19559.666114383119</v>
      </c>
      <c r="D56" s="381"/>
      <c r="E56" s="341"/>
      <c r="F56" s="341"/>
      <c r="G56" s="95">
        <f>avgpoinc!BH49</f>
        <v>33609.148404590524</v>
      </c>
      <c r="H56" s="568">
        <f>B56*0.9/'TC5'!B56</f>
        <v>0.68631572409521879</v>
      </c>
      <c r="I56" s="579">
        <f>C56*0.9/'TC5'!B56</f>
        <v>0.62676352033471272</v>
      </c>
      <c r="J56" s="480"/>
      <c r="K56" s="481"/>
      <c r="L56" s="480"/>
      <c r="M56" s="599">
        <f>G56*0.9/'TC5'!F56</f>
        <v>0.664487175051512</v>
      </c>
      <c r="P56" s="577">
        <f>H56-'TC2'!G57</f>
        <v>0</v>
      </c>
    </row>
    <row r="57" spans="1:16">
      <c r="A57" s="78">
        <v>1961</v>
      </c>
      <c r="B57" s="456">
        <f>avgpoinc!BC50</f>
        <v>21702.812430621754</v>
      </c>
      <c r="C57" s="344">
        <f>avgpoinc!BD50</f>
        <v>19890.199401919079</v>
      </c>
      <c r="D57" s="381"/>
      <c r="E57" s="341"/>
      <c r="F57" s="341"/>
      <c r="G57" s="95">
        <f>avgpoinc!BH50</f>
        <v>33793.996287017631</v>
      </c>
      <c r="H57" s="568">
        <f>B57*0.9/'TC5'!B57</f>
        <v>0.68693167067706562</v>
      </c>
      <c r="I57" s="579">
        <f>C57*0.9/'TC5'!B57</f>
        <v>0.62955932319545971</v>
      </c>
      <c r="J57" s="480"/>
      <c r="K57" s="481"/>
      <c r="L57" s="480"/>
      <c r="M57" s="599">
        <f>G57*0.9/'TC5'!F57</f>
        <v>0.66582031526475172</v>
      </c>
      <c r="P57" s="577">
        <f>H57-'TC2'!G58</f>
        <v>6.2997262465835924E-5</v>
      </c>
    </row>
    <row r="58" spans="1:16">
      <c r="A58" s="78">
        <v>1962</v>
      </c>
      <c r="B58" s="458">
        <f>avgpoinc!BC51</f>
        <v>22572.197138583058</v>
      </c>
      <c r="C58" s="345">
        <f>avgpoinc!BD51</f>
        <v>20800.315821624154</v>
      </c>
      <c r="D58" s="383">
        <f>avgpoinc!BE51</f>
        <v>21672.90459708088</v>
      </c>
      <c r="E58" s="560">
        <f>avgpoinc!BF51</f>
        <v>32205.677630874376</v>
      </c>
      <c r="F58" s="560">
        <f>avgpoinc!BG51</f>
        <v>11673.175139982703</v>
      </c>
      <c r="G58" s="92">
        <f>avgpoinc!BH51</f>
        <v>34751.212498174427</v>
      </c>
      <c r="H58" s="570">
        <f>B58*0.9/'TC5'!B58</f>
        <v>0.67982155084609985</v>
      </c>
      <c r="I58" s="581">
        <f>C58*0.9/'TC5'!B58</f>
        <v>0.62645664811134349</v>
      </c>
      <c r="J58" s="587">
        <f>D58*0.9/'TC5'!C58</f>
        <v>0.641973376274109</v>
      </c>
      <c r="K58" s="581">
        <f>E58*0.9/'TC5'!D58</f>
        <v>0.6831342875957489</v>
      </c>
      <c r="L58" s="587">
        <f>F58*0.9/'TC5'!E58</f>
        <v>0.58124572038650524</v>
      </c>
      <c r="M58" s="588">
        <f>G58*0.9/'TC5'!F58</f>
        <v>0.6576923131942749</v>
      </c>
      <c r="P58" s="577">
        <f>H58-'TC2'!G59</f>
        <v>0</v>
      </c>
    </row>
    <row r="59" spans="1:16">
      <c r="A59" s="78">
        <v>1963</v>
      </c>
      <c r="B59" s="459">
        <f>avgpoinc!BC52</f>
        <v>23164.335088903725</v>
      </c>
      <c r="C59" s="346">
        <f>avgpoinc!BD52</f>
        <v>21362.489296395783</v>
      </c>
      <c r="D59" s="381">
        <f>avgpoinc!BE52</f>
        <v>22453.009402300442</v>
      </c>
      <c r="E59" s="562">
        <f>avgpoinc!BF52</f>
        <v>33309.91236926648</v>
      </c>
      <c r="F59" s="562">
        <f>avgpoinc!BG52</f>
        <v>11864.308445657723</v>
      </c>
      <c r="G59" s="73">
        <f>avgpoinc!BH52</f>
        <v>35599.334512167683</v>
      </c>
      <c r="H59" s="571">
        <f>B59*0.9/'TC5'!B59</f>
        <v>0.67506970465183258</v>
      </c>
      <c r="I59" s="582">
        <f>C59*0.9/'TC5'!B59</f>
        <v>0.62255917489528656</v>
      </c>
      <c r="J59" s="589">
        <f>D59*0.9/'TC5'!C59</f>
        <v>0.64064551965370176</v>
      </c>
      <c r="K59" s="582">
        <f>E59*0.9/'TC5'!D59</f>
        <v>0.68049192674226033</v>
      </c>
      <c r="L59" s="589">
        <f>F59*0.9/'TC5'!E59</f>
        <v>0.5711924714589941</v>
      </c>
      <c r="M59" s="590">
        <f>G59*0.9/'TC5'!F59</f>
        <v>0.65317977964878104</v>
      </c>
      <c r="P59" s="577">
        <f>H59-'TC2'!G60</f>
        <v>0</v>
      </c>
    </row>
    <row r="60" spans="1:16">
      <c r="A60" s="78">
        <v>1964</v>
      </c>
      <c r="B60" s="459">
        <f>avgpoinc!BC53</f>
        <v>23945.147801784584</v>
      </c>
      <c r="C60" s="346">
        <f>avgpoinc!BD53</f>
        <v>22100.053431708042</v>
      </c>
      <c r="D60" s="381">
        <f>avgpoinc!BE53</f>
        <v>23233.114207520004</v>
      </c>
      <c r="E60" s="562">
        <f>avgpoinc!BF53</f>
        <v>34414.147107658588</v>
      </c>
      <c r="F60" s="562">
        <f>avgpoinc!BG53</f>
        <v>12055.441751332746</v>
      </c>
      <c r="G60" s="73">
        <f>avgpoinc!BH53</f>
        <v>36675.652455892247</v>
      </c>
      <c r="H60" s="571">
        <f>B60*0.9/'TC5'!B60</f>
        <v>0.67031267285346985</v>
      </c>
      <c r="I60" s="582">
        <f>C60*0.9/'TC5'!B60</f>
        <v>0.61866170167922963</v>
      </c>
      <c r="J60" s="589">
        <f>D60*0.9/'TC5'!C60</f>
        <v>0.6394117772579192</v>
      </c>
      <c r="K60" s="582">
        <f>E60*0.9/'TC5'!D60</f>
        <v>0.67803758382797241</v>
      </c>
      <c r="L60" s="589">
        <f>F60*0.9/'TC5'!E60</f>
        <v>0.56178393959999084</v>
      </c>
      <c r="M60" s="590">
        <f>G60*0.9/'TC5'!F60</f>
        <v>0.64866724610328674</v>
      </c>
      <c r="P60" s="577">
        <f>H60-'TC2'!G61</f>
        <v>0</v>
      </c>
    </row>
    <row r="61" spans="1:16">
      <c r="A61" s="78">
        <v>1965</v>
      </c>
      <c r="B61" s="459">
        <f>avgpoinc!BC54</f>
        <v>25291.483174295452</v>
      </c>
      <c r="C61" s="346">
        <f>avgpoinc!BD54</f>
        <v>23365.675318435668</v>
      </c>
      <c r="D61" s="381">
        <f>avgpoinc!BE54</f>
        <v>24478.458232726283</v>
      </c>
      <c r="E61" s="562">
        <f>avgpoinc!BF54</f>
        <v>36355.117938516676</v>
      </c>
      <c r="F61" s="562">
        <f>avgpoinc!BG54</f>
        <v>12689.901811176136</v>
      </c>
      <c r="G61" s="73">
        <f>avgpoinc!BH54</f>
        <v>38714.213973006568</v>
      </c>
      <c r="H61" s="571">
        <f>B61*0.9/'TC5'!B61</f>
        <v>0.67327214777469635</v>
      </c>
      <c r="I61" s="582">
        <f>C61*0.9/'TC5'!B61</f>
        <v>0.62200616300106037</v>
      </c>
      <c r="J61" s="589">
        <f>D61*0.9/'TC5'!C61</f>
        <v>0.64215348356885826</v>
      </c>
      <c r="K61" s="582">
        <f>E61*0.9/'TC5'!D61</f>
        <v>0.68134714509296812</v>
      </c>
      <c r="L61" s="589">
        <f>F61*0.9/'TC5'!E61</f>
        <v>0.56468588464279579</v>
      </c>
      <c r="M61" s="590">
        <f>G61*0.9/'TC5'!F61</f>
        <v>0.65152762830257394</v>
      </c>
      <c r="P61" s="577">
        <f>H61-'TC2'!G62</f>
        <v>0</v>
      </c>
    </row>
    <row r="62" spans="1:16">
      <c r="A62" s="78">
        <v>1966</v>
      </c>
      <c r="B62" s="459">
        <f>avgpoinc!BC55</f>
        <v>26584.815448655572</v>
      </c>
      <c r="C62" s="346">
        <f>avgpoinc!BD55</f>
        <v>24584.710218414362</v>
      </c>
      <c r="D62" s="381">
        <f>avgpoinc!BE55</f>
        <v>25723.802257932566</v>
      </c>
      <c r="E62" s="562">
        <f>avgpoinc!BF55</f>
        <v>38296.088769374757</v>
      </c>
      <c r="F62" s="562">
        <f>avgpoinc!BG55</f>
        <v>13324.361871019524</v>
      </c>
      <c r="G62" s="73">
        <f>avgpoinc!BH55</f>
        <v>40520.222784216436</v>
      </c>
      <c r="H62" s="571">
        <f>B62*0.9/'TC5'!B62</f>
        <v>0.67622646689414989</v>
      </c>
      <c r="I62" s="582">
        <f>C62*0.9/'TC5'!B62</f>
        <v>0.62535065412521362</v>
      </c>
      <c r="J62" s="589">
        <f>D62*0.9/'TC5'!C62</f>
        <v>0.64465001225471508</v>
      </c>
      <c r="K62" s="582">
        <f>E62*0.9/'TC5'!D62</f>
        <v>0.68434891104698181</v>
      </c>
      <c r="L62" s="589">
        <f>F62*0.9/'TC5'!E62</f>
        <v>0.56733742356300354</v>
      </c>
      <c r="M62" s="590">
        <f>G62*0.9/'TC5'!F62</f>
        <v>0.65438801050186146</v>
      </c>
      <c r="P62" s="577">
        <f>H62-'TC2'!G63</f>
        <v>0</v>
      </c>
    </row>
    <row r="63" spans="1:16">
      <c r="A63" s="78">
        <v>1967</v>
      </c>
      <c r="B63" s="459">
        <f>avgpoinc!BC56</f>
        <v>27423.663035360674</v>
      </c>
      <c r="C63" s="346">
        <f>avgpoinc!BD56</f>
        <v>25397.689038146262</v>
      </c>
      <c r="D63" s="381">
        <f>avgpoinc!BE56</f>
        <v>26379.173154470645</v>
      </c>
      <c r="E63" s="562">
        <f>avgpoinc!BF56</f>
        <v>38532.284334015698</v>
      </c>
      <c r="F63" s="562">
        <f>avgpoinc!BG56</f>
        <v>14497.901341689931</v>
      </c>
      <c r="G63" s="73">
        <f>avgpoinc!BH56</f>
        <v>41732.654708214432</v>
      </c>
      <c r="H63" s="572">
        <f>B63*0.9/'TC5'!B63</f>
        <v>0.68801617622375499</v>
      </c>
      <c r="I63" s="583">
        <f>C63*0.9/'TC5'!B63</f>
        <v>0.63718770444393158</v>
      </c>
      <c r="J63" s="589">
        <f>D63*0.9/'TC5'!C63</f>
        <v>0.65004339069128036</v>
      </c>
      <c r="K63" s="582">
        <f>E63*0.9/'TC5'!D63</f>
        <v>0.68880482763051976</v>
      </c>
      <c r="L63" s="589">
        <f>F63*0.9/'TC5'!E63</f>
        <v>0.59555833041667938</v>
      </c>
      <c r="M63" s="590">
        <f>G63*0.9/'TC5'!F63</f>
        <v>0.66467333585023869</v>
      </c>
      <c r="P63" s="577">
        <f>H63-'TC2'!G64</f>
        <v>0</v>
      </c>
    </row>
    <row r="64" spans="1:16">
      <c r="A64" s="78">
        <v>1968</v>
      </c>
      <c r="B64" s="459">
        <f>avgpoinc!BC57</f>
        <v>28497.797937717503</v>
      </c>
      <c r="C64" s="346">
        <f>avgpoinc!BD57</f>
        <v>26397.215157861236</v>
      </c>
      <c r="D64" s="381">
        <f>avgpoinc!BE57</f>
        <v>27248.796571532002</v>
      </c>
      <c r="E64" s="562">
        <f>avgpoinc!BF57</f>
        <v>39547.811047163283</v>
      </c>
      <c r="F64" s="562">
        <f>avgpoinc!BG57</f>
        <v>15498.987588184236</v>
      </c>
      <c r="G64" s="73">
        <f>avgpoinc!BH57</f>
        <v>43600.67801263585</v>
      </c>
      <c r="H64" s="572">
        <f>B64*0.9/'TC5'!B64</f>
        <v>0.69484537839889526</v>
      </c>
      <c r="I64" s="583">
        <f>C64*0.9/'TC5'!B64</f>
        <v>0.64362807944417</v>
      </c>
      <c r="J64" s="589">
        <f>D64*0.9/'TC5'!C64</f>
        <v>0.65363095514476299</v>
      </c>
      <c r="K64" s="582">
        <f>E64*0.9/'TC5'!D64</f>
        <v>0.6913092564791441</v>
      </c>
      <c r="L64" s="589">
        <f>F64*0.9/'TC5'!E64</f>
        <v>0.61107438430190075</v>
      </c>
      <c r="M64" s="590">
        <f>G64*0.9/'TC5'!F64</f>
        <v>0.67158670164644718</v>
      </c>
      <c r="P64" s="577">
        <f>H64-'TC2'!G65</f>
        <v>0</v>
      </c>
    </row>
    <row r="65" spans="1:16">
      <c r="A65" s="83">
        <v>1969</v>
      </c>
      <c r="B65" s="460">
        <f>avgpoinc!BC58</f>
        <v>29214.609788310947</v>
      </c>
      <c r="C65" s="347">
        <f>avgpoinc!BD58</f>
        <v>27037.390804350453</v>
      </c>
      <c r="D65" s="382">
        <f>avgpoinc!BE58</f>
        <v>27782.72093229416</v>
      </c>
      <c r="E65" s="564">
        <f>avgpoinc!BF58</f>
        <v>40137.552071067541</v>
      </c>
      <c r="F65" s="564">
        <f>avgpoinc!BG58</f>
        <v>16181.459954705108</v>
      </c>
      <c r="G65" s="79">
        <f>avgpoinc!BH58</f>
        <v>44925.686978857688</v>
      </c>
      <c r="H65" s="573">
        <f>B65*0.9/'TC5'!B65</f>
        <v>0.70292638987302769</v>
      </c>
      <c r="I65" s="584">
        <f>C65*0.9/'TC5'!B65</f>
        <v>0.65054079610854387</v>
      </c>
      <c r="J65" s="591">
        <f>D65*0.9/'TC5'!C65</f>
        <v>0.6588626909069718</v>
      </c>
      <c r="K65" s="585">
        <f>E65*0.9/'TC5'!D65</f>
        <v>0.69562618015333999</v>
      </c>
      <c r="L65" s="591">
        <f>F65*0.9/'TC5'!E65</f>
        <v>0.62513031717389833</v>
      </c>
      <c r="M65" s="592">
        <f>G65*0.9/'TC5'!F65</f>
        <v>0.68035114044323575</v>
      </c>
      <c r="P65" s="577">
        <f>H65-'TC2'!G66</f>
        <v>0</v>
      </c>
    </row>
    <row r="66" spans="1:16">
      <c r="A66" s="78">
        <v>1970</v>
      </c>
      <c r="B66" s="459">
        <f>avgpoinc!BC59</f>
        <v>28595.262353120175</v>
      </c>
      <c r="C66" s="346">
        <f>avgpoinc!BD59</f>
        <v>26472.920366300103</v>
      </c>
      <c r="D66" s="381">
        <f>avgpoinc!BE59</f>
        <v>26982.714842510781</v>
      </c>
      <c r="E66" s="562">
        <f>avgpoinc!BF59</f>
        <v>39033.871029714275</v>
      </c>
      <c r="F66" s="562">
        <f>avgpoinc!BG59</f>
        <v>16091.935553786188</v>
      </c>
      <c r="G66" s="73">
        <f>avgpoinc!BH59</f>
        <v>44044.639728607603</v>
      </c>
      <c r="H66" s="572">
        <f>B66*0.9/'TC5'!B66</f>
        <v>0.70504803024232388</v>
      </c>
      <c r="I66" s="583">
        <f>C66*0.9/'TC5'!B66</f>
        <v>0.6527193256188184</v>
      </c>
      <c r="J66" s="589">
        <f>D66*0.9/'TC5'!C66</f>
        <v>0.66042679816018779</v>
      </c>
      <c r="K66" s="582">
        <f>E66*0.9/'TC5'!D66</f>
        <v>0.69558993994723994</v>
      </c>
      <c r="L66" s="589">
        <f>F66*0.9/'TC5'!E66</f>
        <v>0.63085039495490491</v>
      </c>
      <c r="M66" s="590">
        <f>G66*0.9/'TC5'!F66</f>
        <v>0.68267273961100716</v>
      </c>
      <c r="P66" s="577">
        <f>H66-'TC2'!G67</f>
        <v>0</v>
      </c>
    </row>
    <row r="67" spans="1:16">
      <c r="A67" s="78">
        <v>1971</v>
      </c>
      <c r="B67" s="459">
        <f>avgpoinc!BC60</f>
        <v>28673.303608565049</v>
      </c>
      <c r="C67" s="346">
        <f>avgpoinc!BD60</f>
        <v>26583.002509399721</v>
      </c>
      <c r="D67" s="381">
        <f>avgpoinc!BE60</f>
        <v>27119.481012528955</v>
      </c>
      <c r="E67" s="562">
        <f>avgpoinc!BF60</f>
        <v>39067.63715432863</v>
      </c>
      <c r="F67" s="562">
        <f>avgpoinc!BG60</f>
        <v>16238.27731411376</v>
      </c>
      <c r="G67" s="73">
        <f>avgpoinc!BH60</f>
        <v>44139.331152049643</v>
      </c>
      <c r="H67" s="572">
        <f>B67*0.9/'TC5'!B67</f>
        <v>0.70338377496227633</v>
      </c>
      <c r="I67" s="583">
        <f>C67*0.9/'TC5'!B67</f>
        <v>0.65210667421342805</v>
      </c>
      <c r="J67" s="589">
        <f>D67*0.9/'TC5'!C67</f>
        <v>0.65953590787830763</v>
      </c>
      <c r="K67" s="582">
        <f>E67*0.9/'TC5'!D67</f>
        <v>0.69400625184061937</v>
      </c>
      <c r="L67" s="589">
        <f>F67*0.9/'TC5'!E67</f>
        <v>0.6317763230181298</v>
      </c>
      <c r="M67" s="590">
        <f>G67*0.9/'TC5'!F67</f>
        <v>0.68083957597264089</v>
      </c>
      <c r="P67" s="577">
        <f>H67-'TC2'!G68</f>
        <v>0</v>
      </c>
    </row>
    <row r="68" spans="1:16">
      <c r="A68" s="78">
        <v>1972</v>
      </c>
      <c r="B68" s="459">
        <f>avgpoinc!BC61</f>
        <v>29583.378896454971</v>
      </c>
      <c r="C68" s="346">
        <f>avgpoinc!BD61</f>
        <v>27501.661814391482</v>
      </c>
      <c r="D68" s="381">
        <f>avgpoinc!BE61</f>
        <v>27879.068889836173</v>
      </c>
      <c r="E68" s="562">
        <f>avgpoinc!BF61</f>
        <v>39918.580131433286</v>
      </c>
      <c r="F68" s="562">
        <f>avgpoinc!BG61</f>
        <v>17302.811444426225</v>
      </c>
      <c r="G68" s="73">
        <f>avgpoinc!BH61</f>
        <v>45400.417864051007</v>
      </c>
      <c r="H68" s="572">
        <f>B68*0.9/'TC5'!B68</f>
        <v>0.70019993220921606</v>
      </c>
      <c r="I68" s="583">
        <f>C68*0.9/'TC5'!B68</f>
        <v>0.65092840832949139</v>
      </c>
      <c r="J68" s="589">
        <f>D68*0.9/'TC5'!C68</f>
        <v>0.65779802033648593</v>
      </c>
      <c r="K68" s="582">
        <f>E68*0.9/'TC5'!D68</f>
        <v>0.69033437658072216</v>
      </c>
      <c r="L68" s="589">
        <f>F68*0.9/'TC5'!E68</f>
        <v>0.63411783181072667</v>
      </c>
      <c r="M68" s="590">
        <f>G68*0.9/'TC5'!F68</f>
        <v>0.67789198648097226</v>
      </c>
      <c r="P68" s="577">
        <f>H68-'TC2'!G69</f>
        <v>0</v>
      </c>
    </row>
    <row r="69" spans="1:16">
      <c r="A69" s="78">
        <v>1973</v>
      </c>
      <c r="B69" s="459">
        <f>avgpoinc!BC62</f>
        <v>30778.023983782514</v>
      </c>
      <c r="C69" s="346">
        <f>avgpoinc!BD62</f>
        <v>28673.250276131632</v>
      </c>
      <c r="D69" s="381">
        <f>avgpoinc!BE62</f>
        <v>29030.840419880442</v>
      </c>
      <c r="E69" s="562">
        <f>avgpoinc!BF62</f>
        <v>41375.656388140676</v>
      </c>
      <c r="F69" s="562">
        <f>avgpoinc!BG62</f>
        <v>18259.97584016906</v>
      </c>
      <c r="G69" s="73">
        <f>avgpoinc!BH62</f>
        <v>47111.928301533779</v>
      </c>
      <c r="H69" s="572">
        <f>B69*0.9/'TC5'!B69</f>
        <v>0.6991894022503401</v>
      </c>
      <c r="I69" s="583">
        <f>C69*0.9/'TC5'!B69</f>
        <v>0.65137491385758028</v>
      </c>
      <c r="J69" s="589">
        <f>D69*0.9/'TC5'!C69</f>
        <v>0.65771408336695458</v>
      </c>
      <c r="K69" s="582">
        <f>E69*0.9/'TC5'!D69</f>
        <v>0.68785703849971469</v>
      </c>
      <c r="L69" s="589">
        <f>F69*0.9/'TC5'!E69</f>
        <v>0.63969722142428509</v>
      </c>
      <c r="M69" s="590">
        <f>G69*0.9/'TC5'!F69</f>
        <v>0.67667922797591007</v>
      </c>
      <c r="P69" s="577">
        <f>H69-'TC2'!G70</f>
        <v>0</v>
      </c>
    </row>
    <row r="70" spans="1:16">
      <c r="A70" s="78">
        <v>1974</v>
      </c>
      <c r="B70" s="459">
        <f>avgpoinc!BC63</f>
        <v>30104.83740591419</v>
      </c>
      <c r="C70" s="346">
        <f>avgpoinc!BD63</f>
        <v>28101.224476729418</v>
      </c>
      <c r="D70" s="381">
        <f>avgpoinc!BE63</f>
        <v>28402.552923573967</v>
      </c>
      <c r="E70" s="562">
        <f>avgpoinc!BF63</f>
        <v>40211.490351071363</v>
      </c>
      <c r="F70" s="562">
        <f>avgpoinc!BG63</f>
        <v>18208.050293198456</v>
      </c>
      <c r="G70" s="73">
        <f>avgpoinc!BH63</f>
        <v>45854.349056547537</v>
      </c>
      <c r="H70" s="572">
        <f>B70*0.9/'TC5'!B70</f>
        <v>0.7036939952740795</v>
      </c>
      <c r="I70" s="583">
        <f>C70*0.9/'TC5'!B70</f>
        <v>0.65685998092249065</v>
      </c>
      <c r="J70" s="589">
        <f>D70*0.9/'TC5'!C70</f>
        <v>0.6619167066050976</v>
      </c>
      <c r="K70" s="582">
        <f>E70*0.9/'TC5'!D70</f>
        <v>0.68987895715281422</v>
      </c>
      <c r="L70" s="589">
        <f>F70*0.9/'TC5'!E70</f>
        <v>0.65051942256741313</v>
      </c>
      <c r="M70" s="590">
        <f>G70*0.9/'TC5'!F70</f>
        <v>0.68053623393871032</v>
      </c>
      <c r="P70" s="577">
        <f>H70-'TC2'!G71</f>
        <v>0</v>
      </c>
    </row>
    <row r="71" spans="1:16">
      <c r="A71" s="78">
        <v>1975</v>
      </c>
      <c r="B71" s="459">
        <f>avgpoinc!BC64</f>
        <v>29139.929808160607</v>
      </c>
      <c r="C71" s="346">
        <f>avgpoinc!BD64</f>
        <v>27299.080036558156</v>
      </c>
      <c r="D71" s="381">
        <f>avgpoinc!BE64</f>
        <v>27177.363461105528</v>
      </c>
      <c r="E71" s="562">
        <f>avgpoinc!BF64</f>
        <v>38072.830882700597</v>
      </c>
      <c r="F71" s="562">
        <f>avgpoinc!BG64</f>
        <v>18502.240754511771</v>
      </c>
      <c r="G71" s="73">
        <f>avgpoinc!BH64</f>
        <v>44140.351384744528</v>
      </c>
      <c r="H71" s="572">
        <f>B71*0.9/'TC5'!B71</f>
        <v>0.70369892055714445</v>
      </c>
      <c r="I71" s="583">
        <f>C71*0.9/'TC5'!B71</f>
        <v>0.65924431803364303</v>
      </c>
      <c r="J71" s="589">
        <f>D71*0.9/'TC5'!C71</f>
        <v>0.66245278061512647</v>
      </c>
      <c r="K71" s="582">
        <f>E71*0.9/'TC5'!D71</f>
        <v>0.68804787513624899</v>
      </c>
      <c r="L71" s="589">
        <f>F71*0.9/'TC5'!E71</f>
        <v>0.65737875349236674</v>
      </c>
      <c r="M71" s="590">
        <f>G71*0.9/'TC5'!F71</f>
        <v>0.68002097893679547</v>
      </c>
      <c r="P71" s="577">
        <f>H71-'TC2'!G72</f>
        <v>0</v>
      </c>
    </row>
    <row r="72" spans="1:16">
      <c r="A72" s="78">
        <v>1976</v>
      </c>
      <c r="B72" s="459">
        <f>avgpoinc!BC65</f>
        <v>30207.121118751853</v>
      </c>
      <c r="C72" s="346">
        <f>avgpoinc!BD65</f>
        <v>28367.126790569768</v>
      </c>
      <c r="D72" s="381">
        <f>avgpoinc!BE65</f>
        <v>28275.437104999532</v>
      </c>
      <c r="E72" s="562">
        <f>avgpoinc!BF65</f>
        <v>39110.520024488775</v>
      </c>
      <c r="F72" s="562">
        <f>avgpoinc!BG65</f>
        <v>19574.994971034339</v>
      </c>
      <c r="G72" s="73">
        <f>avgpoinc!BH65</f>
        <v>45621.744039329751</v>
      </c>
      <c r="H72" s="572">
        <f>B72*0.9/'TC5'!B72</f>
        <v>0.70388270600369651</v>
      </c>
      <c r="I72" s="583">
        <f>C72*0.9/'TC5'!B72</f>
        <v>0.66100737929974707</v>
      </c>
      <c r="J72" s="589">
        <f>D72*0.9/'TC5'!C72</f>
        <v>0.66362705663115662</v>
      </c>
      <c r="K72" s="582">
        <f>E72*0.9/'TC5'!D72</f>
        <v>0.68742367356273348</v>
      </c>
      <c r="L72" s="589">
        <f>F72*0.9/'TC5'!E72</f>
        <v>0.661693257706645</v>
      </c>
      <c r="M72" s="590">
        <f>G72*0.9/'TC5'!F72</f>
        <v>0.68020222109785788</v>
      </c>
      <c r="P72" s="577">
        <f>H72-'TC2'!G73</f>
        <v>0</v>
      </c>
    </row>
    <row r="73" spans="1:16">
      <c r="A73" s="78">
        <v>1977</v>
      </c>
      <c r="B73" s="459">
        <f>avgpoinc!BC66</f>
        <v>30990.632311713529</v>
      </c>
      <c r="C73" s="346">
        <f>avgpoinc!BD66</f>
        <v>29167.653231019853</v>
      </c>
      <c r="D73" s="381">
        <f>avgpoinc!BE66</f>
        <v>28913.11701435308</v>
      </c>
      <c r="E73" s="562">
        <f>avgpoinc!BF66</f>
        <v>39971.841359101432</v>
      </c>
      <c r="F73" s="562">
        <f>avgpoinc!BG66</f>
        <v>20353.494810272641</v>
      </c>
      <c r="G73" s="73">
        <f>avgpoinc!BH66</f>
        <v>46563.430095273856</v>
      </c>
      <c r="H73" s="572">
        <f>B73*0.9/'TC5'!B73</f>
        <v>0.70053282674086881</v>
      </c>
      <c r="I73" s="583">
        <f>C73*0.9/'TC5'!B73</f>
        <v>0.65932499736705119</v>
      </c>
      <c r="J73" s="589">
        <f>D73*0.9/'TC5'!C73</f>
        <v>0.66174180764772206</v>
      </c>
      <c r="K73" s="582">
        <f>E73*0.9/'TC5'!D73</f>
        <v>0.68459577791207238</v>
      </c>
      <c r="L73" s="589">
        <f>F73*0.9/'TC5'!E73</f>
        <v>0.66027088776660037</v>
      </c>
      <c r="M73" s="590">
        <f>G73*0.9/'TC5'!F73</f>
        <v>0.67655859272239394</v>
      </c>
      <c r="P73" s="577">
        <f>H73-'TC2'!G74</f>
        <v>0</v>
      </c>
    </row>
    <row r="74" spans="1:16">
      <c r="A74" s="78">
        <v>1978</v>
      </c>
      <c r="B74" s="459">
        <f>avgpoinc!BC67</f>
        <v>31966.395932285144</v>
      </c>
      <c r="C74" s="346">
        <f>avgpoinc!BD67</f>
        <v>30161.657324485954</v>
      </c>
      <c r="D74" s="381">
        <f>avgpoinc!BE67</f>
        <v>29968.386324479165</v>
      </c>
      <c r="E74" s="562">
        <f>avgpoinc!BF67</f>
        <v>41095.818439006136</v>
      </c>
      <c r="F74" s="562">
        <f>avgpoinc!BG67</f>
        <v>21217.226619531819</v>
      </c>
      <c r="G74" s="73">
        <f>avgpoinc!BH67</f>
        <v>47783.975331321373</v>
      </c>
      <c r="H74" s="572">
        <f>B74*0.9/'TC5'!B74</f>
        <v>0.69788672103467775</v>
      </c>
      <c r="I74" s="583">
        <f>C74*0.9/'TC5'!B74</f>
        <v>0.6584858729694254</v>
      </c>
      <c r="J74" s="589">
        <f>D74*0.9/'TC5'!C74</f>
        <v>0.66064077232981167</v>
      </c>
      <c r="K74" s="582">
        <f>E74*0.9/'TC5'!D74</f>
        <v>0.68161034939764231</v>
      </c>
      <c r="L74" s="589">
        <f>F74*0.9/'TC5'!E74</f>
        <v>0.661766943373859</v>
      </c>
      <c r="M74" s="590">
        <f>G74*0.9/'TC5'!F74</f>
        <v>0.67331928233444149</v>
      </c>
      <c r="P74" s="577">
        <f>H74-'TC2'!G75</f>
        <v>0</v>
      </c>
    </row>
    <row r="75" spans="1:16">
      <c r="A75" s="83">
        <v>1979</v>
      </c>
      <c r="B75" s="460">
        <f>avgpoinc!BC68</f>
        <v>32001.842238226483</v>
      </c>
      <c r="C75" s="347">
        <f>avgpoinc!BD68</f>
        <v>30255.803109941036</v>
      </c>
      <c r="D75" s="382">
        <f>avgpoinc!BE68</f>
        <v>29982.520339500603</v>
      </c>
      <c r="E75" s="564">
        <f>avgpoinc!BF68</f>
        <v>40362.571501234481</v>
      </c>
      <c r="F75" s="564">
        <f>avgpoinc!BG68</f>
        <v>21699.398439862463</v>
      </c>
      <c r="G75" s="79">
        <f>avgpoinc!BH68</f>
        <v>47604.434561987095</v>
      </c>
      <c r="H75" s="574">
        <f>B75*0.9/'TC5'!B75</f>
        <v>0.69627609848976124</v>
      </c>
      <c r="I75" s="585">
        <f>C75*0.9/'TC5'!B75</f>
        <v>0.65828686952590931</v>
      </c>
      <c r="J75" s="591">
        <f>D75*0.9/'TC5'!C75</f>
        <v>0.66096588969230652</v>
      </c>
      <c r="K75" s="585">
        <f>E75*0.9/'TC5'!D75</f>
        <v>0.67721426486968994</v>
      </c>
      <c r="L75" s="591">
        <f>F75*0.9/'TC5'!E75</f>
        <v>0.66623529791831959</v>
      </c>
      <c r="M75" s="592">
        <f>G75*0.9/'TC5'!F75</f>
        <v>0.67120948433876049</v>
      </c>
      <c r="P75" s="577">
        <f>H75-'TC2'!G76</f>
        <v>0</v>
      </c>
    </row>
    <row r="76" spans="1:16">
      <c r="A76" s="78">
        <v>1980</v>
      </c>
      <c r="B76" s="459">
        <f>avgpoinc!BC69</f>
        <v>31438.615338136347</v>
      </c>
      <c r="C76" s="346">
        <f>avgpoinc!BD69</f>
        <v>29739.353794735005</v>
      </c>
      <c r="D76" s="381">
        <f>avgpoinc!BE69</f>
        <v>29222.202838759313</v>
      </c>
      <c r="E76" s="562">
        <f>avgpoinc!BF69</f>
        <v>39243.50315891215</v>
      </c>
      <c r="F76" s="562">
        <f>avgpoinc!BG69</f>
        <v>21836.387406135651</v>
      </c>
      <c r="G76" s="73">
        <f>avgpoinc!BH69</f>
        <v>46696.227893944735</v>
      </c>
      <c r="H76" s="571">
        <f>B76*0.9/'TC5'!B76</f>
        <v>0.70411154627799999</v>
      </c>
      <c r="I76" s="582">
        <f>C76*0.9/'TC5'!B76</f>
        <v>0.66605421900749218</v>
      </c>
      <c r="J76" s="589">
        <f>D76*0.9/'TC5'!C76</f>
        <v>0.66633203625679016</v>
      </c>
      <c r="K76" s="582">
        <f>E76*0.9/'TC5'!D76</f>
        <v>0.68108037114143372</v>
      </c>
      <c r="L76" s="589">
        <f>F76*0.9/'TC5'!E76</f>
        <v>0.67932748794555642</v>
      </c>
      <c r="M76" s="590">
        <f>G76*0.9/'TC5'!F76</f>
        <v>0.67904487252235401</v>
      </c>
      <c r="P76" s="577">
        <f>H76-'TC2'!G77</f>
        <v>0</v>
      </c>
    </row>
    <row r="77" spans="1:16">
      <c r="A77" s="78">
        <v>1981</v>
      </c>
      <c r="B77" s="459">
        <f>avgpoinc!BC70</f>
        <v>31246.834402847813</v>
      </c>
      <c r="C77" s="346">
        <f>avgpoinc!BD70</f>
        <v>29651.342154229678</v>
      </c>
      <c r="D77" s="381">
        <f>avgpoinc!BE70</f>
        <v>28793.998441249161</v>
      </c>
      <c r="E77" s="562">
        <f>avgpoinc!BF70</f>
        <v>38591.644862277833</v>
      </c>
      <c r="F77" s="562">
        <f>avgpoinc!BG70</f>
        <v>22161.122387941621</v>
      </c>
      <c r="G77" s="73">
        <f>avgpoinc!BH70</f>
        <v>46385.146233244348</v>
      </c>
      <c r="H77" s="571">
        <f>B77*0.9/'TC5'!B77</f>
        <v>0.69450119137763977</v>
      </c>
      <c r="I77" s="582">
        <f>C77*0.9/'TC5'!B77</f>
        <v>0.65903931856155396</v>
      </c>
      <c r="J77" s="589">
        <f>D77*0.9/'TC5'!C77</f>
        <v>0.65839344263076782</v>
      </c>
      <c r="K77" s="582">
        <f>E77*0.9/'TC5'!D77</f>
        <v>0.67299154400825489</v>
      </c>
      <c r="L77" s="589">
        <f>F77*0.9/'TC5'!E77</f>
        <v>0.66967567801475525</v>
      </c>
      <c r="M77" s="590">
        <f>G77*0.9/'TC5'!F77</f>
        <v>0.67013537883758545</v>
      </c>
      <c r="P77" s="577">
        <f>H77-'TC2'!G78</f>
        <v>0</v>
      </c>
    </row>
    <row r="78" spans="1:16">
      <c r="A78" s="78">
        <v>1982</v>
      </c>
      <c r="B78" s="459">
        <f>avgpoinc!BC71</f>
        <v>30077.139877217673</v>
      </c>
      <c r="C78" s="346">
        <f>avgpoinc!BD71</f>
        <v>28544.416571079291</v>
      </c>
      <c r="D78" s="381">
        <f>avgpoinc!BE71</f>
        <v>27373.111100535702</v>
      </c>
      <c r="E78" s="562">
        <f>avgpoinc!BF71</f>
        <v>36670.045415613109</v>
      </c>
      <c r="F78" s="562">
        <f>avgpoinc!BG71</f>
        <v>21912.956634301794</v>
      </c>
      <c r="G78" s="73">
        <f>avgpoinc!BH71</f>
        <v>44639.522910470638</v>
      </c>
      <c r="H78" s="571">
        <f>B78*0.9/'TC5'!B78</f>
        <v>0.69113197922706593</v>
      </c>
      <c r="I78" s="582">
        <f>C78*0.9/'TC5'!B78</f>
        <v>0.65591207146644592</v>
      </c>
      <c r="J78" s="589">
        <f>D78*0.9/'TC5'!C78</f>
        <v>0.65352299809455872</v>
      </c>
      <c r="K78" s="582">
        <f>E78*0.9/'TC5'!D78</f>
        <v>0.66609701514244057</v>
      </c>
      <c r="L78" s="589">
        <f>F78*0.9/'TC5'!E78</f>
        <v>0.67127171158790599</v>
      </c>
      <c r="M78" s="590">
        <f>G78*0.9/'TC5'!F78</f>
        <v>0.66692304611206055</v>
      </c>
      <c r="P78" s="577">
        <f>H78-'TC2'!G79</f>
        <v>0</v>
      </c>
    </row>
    <row r="79" spans="1:16">
      <c r="A79" s="78">
        <v>1983</v>
      </c>
      <c r="B79" s="459">
        <f>avgpoinc!BC72</f>
        <v>30254.248450428509</v>
      </c>
      <c r="C79" s="346">
        <f>avgpoinc!BD72</f>
        <v>28781.996300420687</v>
      </c>
      <c r="D79" s="381">
        <f>avgpoinc!BE72</f>
        <v>27380.557471643984</v>
      </c>
      <c r="E79" s="562">
        <f>avgpoinc!BF72</f>
        <v>36407.318064342333</v>
      </c>
      <c r="F79" s="562">
        <f>avgpoinc!BG72</f>
        <v>22441.432779409832</v>
      </c>
      <c r="G79" s="73">
        <f>avgpoinc!BH72</f>
        <v>44778.38038407838</v>
      </c>
      <c r="H79" s="571">
        <f>B79*0.9/'TC5'!B79</f>
        <v>0.68405699729919445</v>
      </c>
      <c r="I79" s="582">
        <f>C79*0.9/'TC5'!B79</f>
        <v>0.65076896548271179</v>
      </c>
      <c r="J79" s="589">
        <f>D79*0.9/'TC5'!C79</f>
        <v>0.64727881550788879</v>
      </c>
      <c r="K79" s="582">
        <f>E79*0.9/'TC5'!D79</f>
        <v>0.65967503190040588</v>
      </c>
      <c r="L79" s="589">
        <f>F79*0.9/'TC5'!E79</f>
        <v>0.66281846165657032</v>
      </c>
      <c r="M79" s="590">
        <f>G79*0.9/'TC5'!F79</f>
        <v>0.65944555401802074</v>
      </c>
      <c r="P79" s="577">
        <f>H79-'TC2'!G80</f>
        <v>0</v>
      </c>
    </row>
    <row r="80" spans="1:16">
      <c r="A80" s="78">
        <v>1984</v>
      </c>
      <c r="B80" s="459">
        <f>avgpoinc!BC73</f>
        <v>31535.711354394996</v>
      </c>
      <c r="C80" s="346">
        <f>avgpoinc!BD73</f>
        <v>30110.492031782858</v>
      </c>
      <c r="D80" s="381">
        <f>avgpoinc!BE73</f>
        <v>28491.027666821588</v>
      </c>
      <c r="E80" s="562">
        <f>avgpoinc!BF73</f>
        <v>37843.7683543327</v>
      </c>
      <c r="F80" s="562">
        <f>avgpoinc!BG73</f>
        <v>23560.512773961444</v>
      </c>
      <c r="G80" s="73">
        <f>avgpoinc!BH73</f>
        <v>46579.606820926405</v>
      </c>
      <c r="H80" s="571">
        <f>B80*0.9/'TC5'!B80</f>
        <v>0.66847833991050709</v>
      </c>
      <c r="I80" s="582">
        <f>C80*0.9/'TC5'!B80</f>
        <v>0.63826724886894215</v>
      </c>
      <c r="J80" s="589">
        <f>D80*0.9/'TC5'!C80</f>
        <v>0.63422080874443054</v>
      </c>
      <c r="K80" s="582">
        <f>E80*0.9/'TC5'!D80</f>
        <v>0.64643129706382729</v>
      </c>
      <c r="L80" s="589">
        <f>F80*0.9/'TC5'!E80</f>
        <v>0.64834639430046082</v>
      </c>
      <c r="M80" s="590">
        <f>G80*0.9/'TC5'!F80</f>
        <v>0.64390856027603149</v>
      </c>
      <c r="P80" s="577">
        <f>H80-'TC2'!G81</f>
        <v>0</v>
      </c>
    </row>
    <row r="81" spans="1:16">
      <c r="A81" s="78">
        <v>1985</v>
      </c>
      <c r="B81" s="459">
        <f>avgpoinc!BC74</f>
        <v>32212.331352466867</v>
      </c>
      <c r="C81" s="346">
        <f>avgpoinc!BD74</f>
        <v>30768.07204380538</v>
      </c>
      <c r="D81" s="381">
        <f>avgpoinc!BE74</f>
        <v>29072.550370817553</v>
      </c>
      <c r="E81" s="562">
        <f>avgpoinc!BF74</f>
        <v>38687.912197136269</v>
      </c>
      <c r="F81" s="562">
        <f>avgpoinc!BG74</f>
        <v>24075.199886429069</v>
      </c>
      <c r="G81" s="73">
        <f>avgpoinc!BH74</f>
        <v>47426.61293554851</v>
      </c>
      <c r="H81" s="571">
        <f>B81*0.9/'TC5'!B81</f>
        <v>0.67079216241836548</v>
      </c>
      <c r="I81" s="582">
        <f>C81*0.9/'TC5'!B81</f>
        <v>0.6407167911529541</v>
      </c>
      <c r="J81" s="589">
        <f>D81*0.9/'TC5'!C81</f>
        <v>0.63721701502799988</v>
      </c>
      <c r="K81" s="582">
        <f>E81*0.9/'TC5'!D81</f>
        <v>0.64707255363464355</v>
      </c>
      <c r="L81" s="589">
        <f>F81*0.9/'TC5'!E81</f>
        <v>0.6542055606842041</v>
      </c>
      <c r="M81" s="590">
        <f>G81*0.9/'TC5'!F81</f>
        <v>0.64573550224304221</v>
      </c>
      <c r="P81" s="577">
        <f>H81-'TC2'!G82</f>
        <v>0</v>
      </c>
    </row>
    <row r="82" spans="1:16">
      <c r="A82" s="78">
        <v>1986</v>
      </c>
      <c r="B82" s="459">
        <f>avgpoinc!BC75</f>
        <v>32848.59982265679</v>
      </c>
      <c r="C82" s="346">
        <f>avgpoinc!BD75</f>
        <v>31294.207696036494</v>
      </c>
      <c r="D82" s="381">
        <f>avgpoinc!BE75</f>
        <v>29745.265269127405</v>
      </c>
      <c r="E82" s="562">
        <f>avgpoinc!BF75</f>
        <v>39260.938187052059</v>
      </c>
      <c r="F82" s="562">
        <f>avgpoinc!BG75</f>
        <v>24704.914175752227</v>
      </c>
      <c r="G82" s="73">
        <f>avgpoinc!BH75</f>
        <v>48073.660360541071</v>
      </c>
      <c r="H82" s="571">
        <f>B82*0.9/'TC5'!B82</f>
        <v>0.67771533131599426</v>
      </c>
      <c r="I82" s="582">
        <f>C82*0.9/'TC5'!B82</f>
        <v>0.64564591646194447</v>
      </c>
      <c r="J82" s="589">
        <f>D82*0.9/'TC5'!C82</f>
        <v>0.63946443796157837</v>
      </c>
      <c r="K82" s="582">
        <f>E82*0.9/'TC5'!D82</f>
        <v>0.64942559599876415</v>
      </c>
      <c r="L82" s="589">
        <f>F82*0.9/'TC5'!E82</f>
        <v>0.6646934151649474</v>
      </c>
      <c r="M82" s="590">
        <f>G82*0.9/'TC5'!F82</f>
        <v>0.65127220749855053</v>
      </c>
      <c r="P82" s="577">
        <f>H82-'TC2'!G83</f>
        <v>0</v>
      </c>
    </row>
    <row r="83" spans="1:16">
      <c r="A83" s="78">
        <v>1987</v>
      </c>
      <c r="B83" s="459">
        <f>avgpoinc!BC76</f>
        <v>33505.179973688413</v>
      </c>
      <c r="C83" s="346">
        <f>avgpoinc!BD76</f>
        <v>31941.918321845038</v>
      </c>
      <c r="D83" s="381">
        <f>avgpoinc!BE76</f>
        <v>30715.470173897673</v>
      </c>
      <c r="E83" s="562">
        <f>avgpoinc!BF76</f>
        <v>39893.133234342451</v>
      </c>
      <c r="F83" s="562">
        <f>avgpoinc!BG76</f>
        <v>25411.211707128805</v>
      </c>
      <c r="G83" s="73">
        <f>avgpoinc!BH76</f>
        <v>48626.368236458482</v>
      </c>
      <c r="H83" s="571">
        <f>B83*0.9/'TC5'!B83</f>
        <v>0.67035326361656189</v>
      </c>
      <c r="I83" s="582">
        <f>C83*0.9/'TC5'!B83</f>
        <v>0.63907638192176808</v>
      </c>
      <c r="J83" s="589">
        <f>D83*0.9/'TC5'!C83</f>
        <v>0.63421383500099182</v>
      </c>
      <c r="K83" s="582">
        <f>E83*0.9/'TC5'!D83</f>
        <v>0.6414681077003479</v>
      </c>
      <c r="L83" s="589">
        <f>F83*0.9/'TC5'!E83</f>
        <v>0.66042453050613403</v>
      </c>
      <c r="M83" s="590">
        <f>G83*0.9/'TC5'!F83</f>
        <v>0.6429963707923888</v>
      </c>
      <c r="P83" s="577">
        <f>H83-'TC2'!G84</f>
        <v>0</v>
      </c>
    </row>
    <row r="84" spans="1:16">
      <c r="A84" s="78">
        <v>1988</v>
      </c>
      <c r="B84" s="459">
        <f>avgpoinc!BC77</f>
        <v>34183.283800317826</v>
      </c>
      <c r="C84" s="346">
        <f>avgpoinc!BD77</f>
        <v>32604.40773424265</v>
      </c>
      <c r="D84" s="381">
        <f>avgpoinc!BE77</f>
        <v>31493.209351361787</v>
      </c>
      <c r="E84" s="562">
        <f>avgpoinc!BF77</f>
        <v>40315.038982029102</v>
      </c>
      <c r="F84" s="562">
        <f>avgpoinc!BG77</f>
        <v>26234.068099798686</v>
      </c>
      <c r="G84" s="73">
        <f>avgpoinc!BH77</f>
        <v>49191.027116827769</v>
      </c>
      <c r="H84" s="571">
        <f>B84*0.9/'TC5'!B84</f>
        <v>0.65626990795135487</v>
      </c>
      <c r="I84" s="582">
        <f>C84*0.9/'TC5'!B84</f>
        <v>0.62595775723457325</v>
      </c>
      <c r="J84" s="589">
        <f>D84*0.9/'TC5'!C84</f>
        <v>0.62116742134094238</v>
      </c>
      <c r="K84" s="582">
        <f>E84*0.9/'TC5'!D84</f>
        <v>0.6216162145137788</v>
      </c>
      <c r="L84" s="589">
        <f>F84*0.9/'TC5'!E84</f>
        <v>0.65566155314445507</v>
      </c>
      <c r="M84" s="590">
        <f>G84*0.9/'TC5'!F84</f>
        <v>0.62810856103897095</v>
      </c>
      <c r="P84" s="577">
        <f>H84-'TC2'!G85</f>
        <v>0</v>
      </c>
    </row>
    <row r="85" spans="1:16">
      <c r="A85" s="83">
        <v>1989</v>
      </c>
      <c r="B85" s="460">
        <f>avgpoinc!BC78</f>
        <v>34810.768760916646</v>
      </c>
      <c r="C85" s="347">
        <f>avgpoinc!BD78</f>
        <v>33197.545314667965</v>
      </c>
      <c r="D85" s="382">
        <f>avgpoinc!BE78</f>
        <v>32077.470568362183</v>
      </c>
      <c r="E85" s="564">
        <f>avgpoinc!BF78</f>
        <v>40828.418369074003</v>
      </c>
      <c r="F85" s="564">
        <f>avgpoinc!BG78</f>
        <v>26848.5466687769</v>
      </c>
      <c r="G85" s="79">
        <f>avgpoinc!BH78</f>
        <v>49623.514748473979</v>
      </c>
      <c r="H85" s="574">
        <f>B85*0.9/'TC5'!B85</f>
        <v>0.66029262542724598</v>
      </c>
      <c r="I85" s="585">
        <f>C85*0.9/'TC5'!B85</f>
        <v>0.62969291210174572</v>
      </c>
      <c r="J85" s="591">
        <f>D85*0.9/'TC5'!C85</f>
        <v>0.62544989585876454</v>
      </c>
      <c r="K85" s="585">
        <f>E85*0.9/'TC5'!D85</f>
        <v>0.62636536359786987</v>
      </c>
      <c r="L85" s="591">
        <f>F85*0.9/'TC5'!E85</f>
        <v>0.65681761503219593</v>
      </c>
      <c r="M85" s="592">
        <f>G85*0.9/'TC5'!F85</f>
        <v>0.63112947344779968</v>
      </c>
      <c r="P85" s="577">
        <f>H85-'TC2'!G86</f>
        <v>0</v>
      </c>
    </row>
    <row r="86" spans="1:16">
      <c r="A86" s="78">
        <v>1990</v>
      </c>
      <c r="B86" s="459">
        <f>avgpoinc!BC79</f>
        <v>34816.963842557168</v>
      </c>
      <c r="C86" s="346">
        <f>avgpoinc!BD79</f>
        <v>33244.161878750318</v>
      </c>
      <c r="D86" s="381">
        <f>avgpoinc!BE79</f>
        <v>32062.071432567074</v>
      </c>
      <c r="E86" s="562">
        <f>avgpoinc!BF79</f>
        <v>40216.707952303288</v>
      </c>
      <c r="F86" s="562">
        <f>avgpoinc!BG79</f>
        <v>27458.208558656232</v>
      </c>
      <c r="G86" s="73">
        <f>avgpoinc!BH79</f>
        <v>49250.860908878378</v>
      </c>
      <c r="H86" s="571">
        <f>B86*0.9/'TC5'!B86</f>
        <v>0.66080778837203979</v>
      </c>
      <c r="I86" s="582">
        <f>C86*0.9/'TC5'!B86</f>
        <v>0.63095682859420776</v>
      </c>
      <c r="J86" s="589">
        <f>D86*0.9/'TC5'!C86</f>
        <v>0.62580409646034241</v>
      </c>
      <c r="K86" s="582">
        <f>E86*0.9/'TC5'!D86</f>
        <v>0.62381508946418773</v>
      </c>
      <c r="L86" s="589">
        <f>F86*0.9/'TC5'!E86</f>
        <v>0.66179379820823669</v>
      </c>
      <c r="M86" s="590">
        <f>G86*0.9/'TC5'!F86</f>
        <v>0.63059428334236134</v>
      </c>
      <c r="P86" s="577">
        <f>H86-'TC2'!G87</f>
        <v>0</v>
      </c>
    </row>
    <row r="87" spans="1:16">
      <c r="A87" s="78">
        <v>1991</v>
      </c>
      <c r="B87" s="459">
        <f>avgpoinc!BC80</f>
        <v>34243.059871654441</v>
      </c>
      <c r="C87" s="346">
        <f>avgpoinc!BD80</f>
        <v>32785.45386177655</v>
      </c>
      <c r="D87" s="381">
        <f>avgpoinc!BE80</f>
        <v>31435.992548964285</v>
      </c>
      <c r="E87" s="562">
        <f>avgpoinc!BF80</f>
        <v>39101.729683827602</v>
      </c>
      <c r="F87" s="562">
        <f>avgpoinc!BG80</f>
        <v>27507.425387893363</v>
      </c>
      <c r="G87" s="73">
        <f>avgpoinc!BH80</f>
        <v>48568.535570876818</v>
      </c>
      <c r="H87" s="571">
        <f>B87*0.9/'TC5'!B87</f>
        <v>0.66320750117301952</v>
      </c>
      <c r="I87" s="582">
        <f>C87*0.9/'TC5'!B87</f>
        <v>0.63497710227966309</v>
      </c>
      <c r="J87" s="589">
        <f>D87*0.9/'TC5'!C87</f>
        <v>0.62999504804611206</v>
      </c>
      <c r="K87" s="582">
        <f>E87*0.9/'TC5'!D87</f>
        <v>0.62667271494865417</v>
      </c>
      <c r="L87" s="589">
        <f>F87*0.9/'TC5'!E87</f>
        <v>0.66440209746360779</v>
      </c>
      <c r="M87" s="590">
        <f>G87*0.9/'TC5'!F87</f>
        <v>0.63352629542350758</v>
      </c>
      <c r="P87" s="577">
        <f>H87-'TC2'!G88</f>
        <v>0</v>
      </c>
    </row>
    <row r="88" spans="1:16">
      <c r="A88" s="78">
        <v>1992</v>
      </c>
      <c r="B88" s="459">
        <f>avgpoinc!BC81</f>
        <v>34453.080849164704</v>
      </c>
      <c r="C88" s="346">
        <f>avgpoinc!BD81</f>
        <v>32998.98337306903</v>
      </c>
      <c r="D88" s="381">
        <f>avgpoinc!BE81</f>
        <v>31727.692439548395</v>
      </c>
      <c r="E88" s="562">
        <f>avgpoinc!BF81</f>
        <v>39334.863465284543</v>
      </c>
      <c r="F88" s="562">
        <f>avgpoinc!BG81</f>
        <v>27713.931956343469</v>
      </c>
      <c r="G88" s="73">
        <f>avgpoinc!BH81</f>
        <v>48872.831375130299</v>
      </c>
      <c r="H88" s="571">
        <f>B88*0.9/'TC5'!B88</f>
        <v>0.65445962548255932</v>
      </c>
      <c r="I88" s="582">
        <f>C88*0.9/'TC5'!B88</f>
        <v>0.62683805823326111</v>
      </c>
      <c r="J88" s="589">
        <f>D88*0.9/'TC5'!C88</f>
        <v>0.62203928828239452</v>
      </c>
      <c r="K88" s="582">
        <f>E88*0.9/'TC5'!D88</f>
        <v>0.61792343854904186</v>
      </c>
      <c r="L88" s="589">
        <f>F88*0.9/'TC5'!E88</f>
        <v>0.6554849147796632</v>
      </c>
      <c r="M88" s="590">
        <f>G88*0.9/'TC5'!F88</f>
        <v>0.62503832578659058</v>
      </c>
      <c r="P88" s="577">
        <f>H88-'TC2'!G89</f>
        <v>0</v>
      </c>
    </row>
    <row r="89" spans="1:16">
      <c r="A89" s="78">
        <v>1993</v>
      </c>
      <c r="B89" s="459">
        <f>avgpoinc!BC82</f>
        <v>35001.970967456698</v>
      </c>
      <c r="C89" s="346">
        <f>avgpoinc!BD82</f>
        <v>33411.502392740906</v>
      </c>
      <c r="D89" s="381">
        <f>avgpoinc!BE82</f>
        <v>32192.818542785422</v>
      </c>
      <c r="E89" s="562">
        <f>avgpoinc!BF82</f>
        <v>40039.313965601585</v>
      </c>
      <c r="F89" s="562">
        <f>avgpoinc!BG82</f>
        <v>28034.958359616401</v>
      </c>
      <c r="G89" s="73">
        <f>avgpoinc!BH82</f>
        <v>49673.765177134723</v>
      </c>
      <c r="H89" s="571">
        <f>B89*0.9/'TC5'!B89</f>
        <v>0.65948018431663524</v>
      </c>
      <c r="I89" s="582">
        <f>C89*0.9/'TC5'!B89</f>
        <v>0.62951380014419556</v>
      </c>
      <c r="J89" s="589">
        <f>D89*0.9/'TC5'!C89</f>
        <v>0.62482401728630055</v>
      </c>
      <c r="K89" s="582">
        <f>E89*0.9/'TC5'!D89</f>
        <v>0.62206345796585083</v>
      </c>
      <c r="L89" s="589">
        <f>F89*0.9/'TC5'!E89</f>
        <v>0.65854460000991832</v>
      </c>
      <c r="M89" s="590">
        <f>G89*0.9/'TC5'!F89</f>
        <v>0.62995338439941406</v>
      </c>
      <c r="P89" s="577">
        <f>H89-'TC2'!G90</f>
        <v>0</v>
      </c>
    </row>
    <row r="90" spans="1:16">
      <c r="A90" s="78">
        <v>1994</v>
      </c>
      <c r="B90" s="459">
        <f>avgpoinc!BC83</f>
        <v>36108.260071131059</v>
      </c>
      <c r="C90" s="346">
        <f>avgpoinc!BD83</f>
        <v>34480.79896428503</v>
      </c>
      <c r="D90" s="381">
        <f>avgpoinc!BE83</f>
        <v>33169.691417949442</v>
      </c>
      <c r="E90" s="562">
        <f>avgpoinc!BF83</f>
        <v>41095.009204051741</v>
      </c>
      <c r="F90" s="562">
        <f>avgpoinc!BG83</f>
        <v>29088.657190058075</v>
      </c>
      <c r="G90" s="73">
        <f>avgpoinc!BH83</f>
        <v>51172.321584922509</v>
      </c>
      <c r="H90" s="571">
        <f>B90*0.9/'TC5'!B90</f>
        <v>0.65880995988845814</v>
      </c>
      <c r="I90" s="582">
        <f>C90*0.9/'TC5'!B90</f>
        <v>0.62911626696586609</v>
      </c>
      <c r="J90" s="589">
        <f>D90*0.9/'TC5'!C90</f>
        <v>0.62421467900276184</v>
      </c>
      <c r="K90" s="582">
        <f>E90*0.9/'TC5'!D90</f>
        <v>0.62116724252700795</v>
      </c>
      <c r="L90" s="589">
        <f>F90*0.9/'TC5'!E90</f>
        <v>0.65816304087638855</v>
      </c>
      <c r="M90" s="590">
        <f>G90*0.9/'TC5'!F90</f>
        <v>0.62869176268577587</v>
      </c>
      <c r="P90" s="577">
        <f>H90-'TC2'!G91</f>
        <v>0</v>
      </c>
    </row>
    <row r="91" spans="1:16">
      <c r="A91" s="78">
        <v>1995</v>
      </c>
      <c r="B91" s="459">
        <f>avgpoinc!BC84</f>
        <v>36583.422101888718</v>
      </c>
      <c r="C91" s="346">
        <f>avgpoinc!BD84</f>
        <v>35114.854937443095</v>
      </c>
      <c r="D91" s="381">
        <f>avgpoinc!BE84</f>
        <v>33582.782605406006</v>
      </c>
      <c r="E91" s="562">
        <f>avgpoinc!BF84</f>
        <v>41764.725054673931</v>
      </c>
      <c r="F91" s="562">
        <f>avgpoinc!BG84</f>
        <v>29609.714566627437</v>
      </c>
      <c r="G91" s="73">
        <f>avgpoinc!BH84</f>
        <v>51854.253699856381</v>
      </c>
      <c r="H91" s="571">
        <f>B91*0.9/'TC5'!B91</f>
        <v>0.65304353833198547</v>
      </c>
      <c r="I91" s="582">
        <f>C91*0.9/'TC5'!B91</f>
        <v>0.62682843208312999</v>
      </c>
      <c r="J91" s="589">
        <f>D91*0.9/'TC5'!C91</f>
        <v>0.62182906270027172</v>
      </c>
      <c r="K91" s="582">
        <f>E91*0.9/'TC5'!D91</f>
        <v>0.61878961324691761</v>
      </c>
      <c r="L91" s="589">
        <f>F91*0.9/'TC5'!E91</f>
        <v>0.65267488360404946</v>
      </c>
      <c r="M91" s="590">
        <f>G91*0.9/'TC5'!F91</f>
        <v>0.6225868761539457</v>
      </c>
      <c r="P91" s="577">
        <f>H91-'TC2'!G92</f>
        <v>0</v>
      </c>
    </row>
    <row r="92" spans="1:16">
      <c r="A92" s="78">
        <v>1996</v>
      </c>
      <c r="B92" s="459">
        <f>avgpoinc!BC85</f>
        <v>37388.000868371855</v>
      </c>
      <c r="C92" s="346">
        <f>avgpoinc!BD85</f>
        <v>35901.590691201527</v>
      </c>
      <c r="D92" s="381">
        <f>avgpoinc!BE85</f>
        <v>34344.300882201052</v>
      </c>
      <c r="E92" s="562">
        <f>avgpoinc!BF85</f>
        <v>42518.424825690869</v>
      </c>
      <c r="F92" s="562">
        <f>avgpoinc!BG85</f>
        <v>30463.097883323942</v>
      </c>
      <c r="G92" s="73">
        <f>avgpoinc!BH85</f>
        <v>52868.410926145094</v>
      </c>
      <c r="H92" s="571">
        <f>B92*0.9/'TC5'!B92</f>
        <v>0.64694005250930797</v>
      </c>
      <c r="I92" s="582">
        <f>C92*0.9/'TC5'!B92</f>
        <v>0.62122008204460144</v>
      </c>
      <c r="J92" s="589">
        <f>D92*0.9/'TC5'!C92</f>
        <v>0.61573168635368358</v>
      </c>
      <c r="K92" s="582">
        <f>E92*0.9/'TC5'!D92</f>
        <v>0.61176517605781544</v>
      </c>
      <c r="L92" s="589">
        <f>F92*0.9/'TC5'!E92</f>
        <v>0.64903360605239857</v>
      </c>
      <c r="M92" s="590">
        <f>G92*0.9/'TC5'!F92</f>
        <v>0.6167932450771334</v>
      </c>
      <c r="P92" s="577">
        <f>H92-'TC2'!G93</f>
        <v>0</v>
      </c>
    </row>
    <row r="93" spans="1:16">
      <c r="A93" s="78">
        <v>1997</v>
      </c>
      <c r="B93" s="459">
        <f>avgpoinc!BC86</f>
        <v>38416.475868119502</v>
      </c>
      <c r="C93" s="346">
        <f>avgpoinc!BD86</f>
        <v>36915.241020244335</v>
      </c>
      <c r="D93" s="381">
        <f>avgpoinc!BE86</f>
        <v>35345.871078613774</v>
      </c>
      <c r="E93" s="562">
        <f>avgpoinc!BF86</f>
        <v>43694.45036494785</v>
      </c>
      <c r="F93" s="562">
        <f>avgpoinc!BG86</f>
        <v>31397.262449826529</v>
      </c>
      <c r="G93" s="73">
        <f>avgpoinc!BH86</f>
        <v>54307.235858215063</v>
      </c>
      <c r="H93" s="571">
        <f>B93*0.9/'TC5'!B93</f>
        <v>0.64134886860847473</v>
      </c>
      <c r="I93" s="582">
        <f>C93*0.9/'TC5'!B93</f>
        <v>0.61628630757331837</v>
      </c>
      <c r="J93" s="589">
        <f>D93*0.9/'TC5'!C93</f>
        <v>0.6092430353164674</v>
      </c>
      <c r="K93" s="582">
        <f>E93*0.9/'TC5'!D93</f>
        <v>0.60588592290878296</v>
      </c>
      <c r="L93" s="589">
        <f>F93*0.9/'TC5'!E93</f>
        <v>0.64588448405265819</v>
      </c>
      <c r="M93" s="590">
        <f>G93*0.9/'TC5'!F93</f>
        <v>0.61167335510253906</v>
      </c>
      <c r="P93" s="577">
        <f>H93-'TC2'!G94</f>
        <v>0</v>
      </c>
    </row>
    <row r="94" spans="1:16">
      <c r="A94" s="78">
        <v>1998</v>
      </c>
      <c r="B94" s="459">
        <f>avgpoinc!BC87</f>
        <v>39782.176241957583</v>
      </c>
      <c r="C94" s="346">
        <f>avgpoinc!BD87</f>
        <v>38141.842187394192</v>
      </c>
      <c r="D94" s="381">
        <f>avgpoinc!BE87</f>
        <v>36827.885167307351</v>
      </c>
      <c r="E94" s="562">
        <f>avgpoinc!BF87</f>
        <v>45153.896218942107</v>
      </c>
      <c r="F94" s="562">
        <f>avgpoinc!BG87</f>
        <v>32402.226069661243</v>
      </c>
      <c r="G94" s="73">
        <f>avgpoinc!BH87</f>
        <v>56155.719001431222</v>
      </c>
      <c r="H94" s="571">
        <f>B94*0.9/'TC5'!B94</f>
        <v>0.63964977860450734</v>
      </c>
      <c r="I94" s="582">
        <f>C94*0.9/'TC5'!B94</f>
        <v>0.6132751703262328</v>
      </c>
      <c r="J94" s="589">
        <f>D94*0.9/'TC5'!C94</f>
        <v>0.60641005635261547</v>
      </c>
      <c r="K94" s="582">
        <f>E94*0.9/'TC5'!D94</f>
        <v>0.60161495208740234</v>
      </c>
      <c r="L94" s="589">
        <f>F94*0.9/'TC5'!E94</f>
        <v>0.64418902993202221</v>
      </c>
      <c r="M94" s="590">
        <f>G94*0.9/'TC5'!F94</f>
        <v>0.60963135957717896</v>
      </c>
      <c r="P94" s="577">
        <f>H94-'TC2'!G95</f>
        <v>0</v>
      </c>
    </row>
    <row r="95" spans="1:16">
      <c r="A95" s="83">
        <v>1999</v>
      </c>
      <c r="B95" s="460">
        <f>avgpoinc!BC88</f>
        <v>40661.452836095668</v>
      </c>
      <c r="C95" s="347">
        <f>avgpoinc!BD88</f>
        <v>38948.778622468861</v>
      </c>
      <c r="D95" s="382">
        <f>avgpoinc!BE88</f>
        <v>37960.99318206009</v>
      </c>
      <c r="E95" s="564">
        <f>avgpoinc!BF88</f>
        <v>46561.243280450784</v>
      </c>
      <c r="F95" s="564">
        <f>avgpoinc!BG88</f>
        <v>32831.952752214638</v>
      </c>
      <c r="G95" s="79">
        <f>avgpoinc!BH88</f>
        <v>57476.728086926465</v>
      </c>
      <c r="H95" s="574">
        <f>B95*0.9/'TC5'!B95</f>
        <v>0.63466972112655629</v>
      </c>
      <c r="I95" s="585">
        <f>C95*0.9/'TC5'!B95</f>
        <v>0.60793721675872803</v>
      </c>
      <c r="J95" s="591">
        <f>D95*0.9/'TC5'!C95</f>
        <v>0.60129666328430176</v>
      </c>
      <c r="K95" s="585">
        <f>E95*0.9/'TC5'!D95</f>
        <v>0.59648972749710072</v>
      </c>
      <c r="L95" s="591">
        <f>F95*0.9/'TC5'!E95</f>
        <v>0.6412544846534729</v>
      </c>
      <c r="M95" s="592">
        <f>G95*0.9/'TC5'!F95</f>
        <v>0.60475817322731018</v>
      </c>
      <c r="P95" s="577">
        <f>H95-'TC2'!G96</f>
        <v>0</v>
      </c>
    </row>
    <row r="96" spans="1:16">
      <c r="A96" s="88">
        <v>2000</v>
      </c>
      <c r="B96" s="461">
        <f>avgpoinc!BC89</f>
        <v>41720.564106738224</v>
      </c>
      <c r="C96" s="348">
        <f>avgpoinc!BD89</f>
        <v>39965.1306439525</v>
      </c>
      <c r="D96" s="384">
        <f>avgpoinc!BE89</f>
        <v>39083.176418494317</v>
      </c>
      <c r="E96" s="566">
        <f>avgpoinc!BF89</f>
        <v>47521.78727912678</v>
      </c>
      <c r="F96" s="566">
        <f>avgpoinc!BG89</f>
        <v>33873.353038014444</v>
      </c>
      <c r="G96" s="85">
        <f>avgpoinc!BH89</f>
        <v>58705.138094569651</v>
      </c>
      <c r="H96" s="575">
        <f>B96*0.9/'TC5'!B96</f>
        <v>0.63041764497756947</v>
      </c>
      <c r="I96" s="586">
        <f>C96*0.9/'TC5'!B96</f>
        <v>0.6038922071456907</v>
      </c>
      <c r="J96" s="593">
        <f>D96*0.9/'TC5'!C96</f>
        <v>0.59768974781036366</v>
      </c>
      <c r="K96" s="586">
        <f>E96*0.9/'TC5'!D96</f>
        <v>0.58915737271308899</v>
      </c>
      <c r="L96" s="593">
        <f>F96*0.9/'TC5'!E96</f>
        <v>0.64113259315490723</v>
      </c>
      <c r="M96" s="594">
        <f>G96*0.9/'TC5'!F96</f>
        <v>0.60031846165657043</v>
      </c>
      <c r="P96" s="577">
        <f>H96-'TC2'!G97</f>
        <v>0</v>
      </c>
    </row>
    <row r="97" spans="1:16">
      <c r="A97" s="78">
        <v>2001</v>
      </c>
      <c r="B97" s="459">
        <f>avgpoinc!BC90</f>
        <v>41808.114974420998</v>
      </c>
      <c r="C97" s="346">
        <f>avgpoinc!BD90</f>
        <v>40133.83410757954</v>
      </c>
      <c r="D97" s="381">
        <f>avgpoinc!BE90</f>
        <v>38999.533133783581</v>
      </c>
      <c r="E97" s="562">
        <f>avgpoinc!BF90</f>
        <v>47356.924681742435</v>
      </c>
      <c r="F97" s="562">
        <f>avgpoinc!BG90</f>
        <v>34241.017310895761</v>
      </c>
      <c r="G97" s="73">
        <f>avgpoinc!BH90</f>
        <v>58441.898250893464</v>
      </c>
      <c r="H97" s="571">
        <f>B97*0.9/'TC5'!B97</f>
        <v>0.6346743702888491</v>
      </c>
      <c r="I97" s="582">
        <f>C97*0.9/'TC5'!B97</f>
        <v>0.60925769805908203</v>
      </c>
      <c r="J97" s="589">
        <f>D97*0.9/'TC5'!C97</f>
        <v>0.60392427444458019</v>
      </c>
      <c r="K97" s="582">
        <f>E97*0.9/'TC5'!D97</f>
        <v>0.59586411714553833</v>
      </c>
      <c r="L97" s="589">
        <f>F97*0.9/'TC5'!E97</f>
        <v>0.64218974113464344</v>
      </c>
      <c r="M97" s="590">
        <f>G97*0.9/'TC5'!F97</f>
        <v>0.60452538728714</v>
      </c>
      <c r="P97" s="577">
        <f>H97-'TC2'!G98</f>
        <v>0</v>
      </c>
    </row>
    <row r="98" spans="1:16">
      <c r="A98" s="78">
        <v>2002</v>
      </c>
      <c r="B98" s="459">
        <f>avgpoinc!BC91</f>
        <v>41531.133009846861</v>
      </c>
      <c r="C98" s="346">
        <f>avgpoinc!BD91</f>
        <v>39906.50197940303</v>
      </c>
      <c r="D98" s="381">
        <f>avgpoinc!BE91</f>
        <v>38820.650743757978</v>
      </c>
      <c r="E98" s="562">
        <f>avgpoinc!BF91</f>
        <v>46789.190020956135</v>
      </c>
      <c r="F98" s="562">
        <f>avgpoinc!BG91</f>
        <v>34258.305113933355</v>
      </c>
      <c r="G98" s="73">
        <f>avgpoinc!BH91</f>
        <v>57630.196982669062</v>
      </c>
      <c r="H98" s="571">
        <f>B98*0.9/'TC5'!B98</f>
        <v>0.63197466731071472</v>
      </c>
      <c r="I98" s="582">
        <f>C98*0.9/'TC5'!B98</f>
        <v>0.60725283622741699</v>
      </c>
      <c r="J98" s="589">
        <f>D98*0.9/'TC5'!C98</f>
        <v>0.60397660732269298</v>
      </c>
      <c r="K98" s="582">
        <f>E98*0.9/'TC5'!D98</f>
        <v>0.59538537263870217</v>
      </c>
      <c r="L98" s="589">
        <f>F98*0.9/'TC5'!E98</f>
        <v>0.63553211092948914</v>
      </c>
      <c r="M98" s="590">
        <f>G98*0.9/'TC5'!F98</f>
        <v>0.60111048817634594</v>
      </c>
      <c r="P98" s="577">
        <f>H98-'TC2'!G99</f>
        <v>0</v>
      </c>
    </row>
    <row r="99" spans="1:16">
      <c r="A99" s="78">
        <v>2003</v>
      </c>
      <c r="B99" s="459">
        <f>avgpoinc!BC92</f>
        <v>41868.44306024025</v>
      </c>
      <c r="C99" s="346">
        <f>avgpoinc!BD92</f>
        <v>40210.979062040089</v>
      </c>
      <c r="D99" s="381">
        <f>avgpoinc!BE92</f>
        <v>39123.678803992028</v>
      </c>
      <c r="E99" s="562">
        <f>avgpoinc!BF92</f>
        <v>46714.550573184664</v>
      </c>
      <c r="F99" s="562">
        <f>avgpoinc!BG92</f>
        <v>34851.928773657492</v>
      </c>
      <c r="G99" s="73">
        <f>avgpoinc!BH92</f>
        <v>57847.121945290528</v>
      </c>
      <c r="H99" s="571">
        <f>B99*0.9/'TC5'!B99</f>
        <v>0.63020309805870056</v>
      </c>
      <c r="I99" s="582">
        <f>C99*0.9/'TC5'!B99</f>
        <v>0.60525497794151295</v>
      </c>
      <c r="J99" s="589">
        <f>D99*0.9/'TC5'!C99</f>
        <v>0.60228869318962097</v>
      </c>
      <c r="K99" s="582">
        <f>E99*0.9/'TC5'!D99</f>
        <v>0.59152334928512573</v>
      </c>
      <c r="L99" s="589">
        <f>F99*0.9/'TC5'!E99</f>
        <v>0.6351799964904784</v>
      </c>
      <c r="M99" s="590">
        <f>G99*0.9/'TC5'!F99</f>
        <v>0.59837183356285117</v>
      </c>
      <c r="P99" s="577">
        <f>H99-'TC2'!G100</f>
        <v>0</v>
      </c>
    </row>
    <row r="100" spans="1:16">
      <c r="A100" s="78">
        <v>2004</v>
      </c>
      <c r="B100" s="459">
        <f>avgpoinc!BC93</f>
        <v>42627.111477160717</v>
      </c>
      <c r="C100" s="346">
        <f>avgpoinc!BD93</f>
        <v>40934.494895563766</v>
      </c>
      <c r="D100" s="381">
        <f>avgpoinc!BE93</f>
        <v>39887.008911395889</v>
      </c>
      <c r="E100" s="562">
        <f>avgpoinc!BF93</f>
        <v>47601.161598190913</v>
      </c>
      <c r="F100" s="562">
        <f>avgpoinc!BG93</f>
        <v>35448.403378695417</v>
      </c>
      <c r="G100" s="73">
        <f>avgpoinc!BH93</f>
        <v>58624.398985964886</v>
      </c>
      <c r="H100" s="571">
        <f>B100*0.9/'TC5'!B100</f>
        <v>0.62417897582054127</v>
      </c>
      <c r="I100" s="582">
        <f>C100*0.9/'TC5'!B100</f>
        <v>0.59939438104629505</v>
      </c>
      <c r="J100" s="589">
        <f>D100*0.9/'TC5'!C100</f>
        <v>0.59587290883064259</v>
      </c>
      <c r="K100" s="582">
        <f>E100*0.9/'TC5'!D100</f>
        <v>0.58418262004852295</v>
      </c>
      <c r="L100" s="589">
        <f>F100*0.9/'TC5'!E100</f>
        <v>0.63135489821434032</v>
      </c>
      <c r="M100" s="590">
        <f>G100*0.9/'TC5'!F100</f>
        <v>0.59174364805221558</v>
      </c>
      <c r="P100" s="577">
        <f>H100-'TC2'!G101</f>
        <v>0</v>
      </c>
    </row>
    <row r="101" spans="1:16">
      <c r="A101" s="78">
        <v>2005</v>
      </c>
      <c r="B101" s="459">
        <f>avgpoinc!BC94</f>
        <v>43281.157373642192</v>
      </c>
      <c r="C101" s="346">
        <f>avgpoinc!BD94</f>
        <v>41591.925285973855</v>
      </c>
      <c r="D101" s="381">
        <f>avgpoinc!BE94</f>
        <v>40308.494317073448</v>
      </c>
      <c r="E101" s="562">
        <f>avgpoinc!BF94</f>
        <v>48214.766414723621</v>
      </c>
      <c r="F101" s="562">
        <f>avgpoinc!BG94</f>
        <v>36123.267116702416</v>
      </c>
      <c r="G101" s="73">
        <f>avgpoinc!BH94</f>
        <v>59321.299279160994</v>
      </c>
      <c r="H101" s="571">
        <f>B101*0.9/'TC5'!B101</f>
        <v>0.61940658092498779</v>
      </c>
      <c r="I101" s="582">
        <f>C101*0.9/'TC5'!B101</f>
        <v>0.59523159265518188</v>
      </c>
      <c r="J101" s="589">
        <f>D101*0.9/'TC5'!C101</f>
        <v>0.59156179428100586</v>
      </c>
      <c r="K101" s="582">
        <f>E101*0.9/'TC5'!D101</f>
        <v>0.5793578028678894</v>
      </c>
      <c r="L101" s="589">
        <f>F101*0.9/'TC5'!E101</f>
        <v>0.62729212641715992</v>
      </c>
      <c r="M101" s="590">
        <f>G101*0.9/'TC5'!F101</f>
        <v>0.58647292852401733</v>
      </c>
      <c r="P101" s="577">
        <f>H101-'TC2'!G102</f>
        <v>0</v>
      </c>
    </row>
    <row r="102" spans="1:16">
      <c r="A102" s="78">
        <v>2006</v>
      </c>
      <c r="B102" s="459">
        <f>avgpoinc!BC95</f>
        <v>43864.211752090785</v>
      </c>
      <c r="C102" s="346">
        <f>avgpoinc!BD95</f>
        <v>42152.996415719623</v>
      </c>
      <c r="D102" s="381">
        <f>avgpoinc!BE95</f>
        <v>40660.647384605982</v>
      </c>
      <c r="E102" s="562">
        <f>avgpoinc!BF95</f>
        <v>48858.326028232244</v>
      </c>
      <c r="F102" s="562">
        <f>avgpoinc!BG95</f>
        <v>36636.97801544793</v>
      </c>
      <c r="G102" s="73">
        <f>avgpoinc!BH95</f>
        <v>59826.088688401964</v>
      </c>
      <c r="H102" s="571">
        <f>B102*0.9/'TC5'!B102</f>
        <v>0.61241829395294189</v>
      </c>
      <c r="I102" s="582">
        <f>C102*0.9/'TC5'!B102</f>
        <v>0.58852684497833252</v>
      </c>
      <c r="J102" s="589">
        <f>D102*0.9/'TC5'!C102</f>
        <v>0.58360224962234486</v>
      </c>
      <c r="K102" s="582">
        <f>E102*0.9/'TC5'!D102</f>
        <v>0.57128649950027466</v>
      </c>
      <c r="L102" s="589">
        <f>F102*0.9/'TC5'!E102</f>
        <v>0.62274977564811707</v>
      </c>
      <c r="M102" s="590">
        <f>G102*0.9/'TC5'!F102</f>
        <v>0.57936990261077881</v>
      </c>
      <c r="P102" s="577">
        <f>H102-'TC2'!G103</f>
        <v>0</v>
      </c>
    </row>
    <row r="103" spans="1:16">
      <c r="A103" s="78">
        <v>2007</v>
      </c>
      <c r="B103" s="459">
        <f>avgpoinc!BC96</f>
        <v>43682.522042485871</v>
      </c>
      <c r="C103" s="346">
        <f>avgpoinc!BD96</f>
        <v>41955.469693551568</v>
      </c>
      <c r="D103" s="381">
        <f>avgpoinc!BE96</f>
        <v>40054.081349377098</v>
      </c>
      <c r="E103" s="562">
        <f>avgpoinc!BF96</f>
        <v>48346.94807583707</v>
      </c>
      <c r="F103" s="562">
        <f>avgpoinc!BG96</f>
        <v>36688.499331568892</v>
      </c>
      <c r="G103" s="73">
        <f>avgpoinc!BH96</f>
        <v>59553.378475707803</v>
      </c>
      <c r="H103" s="571">
        <f>B103*0.9/'TC5'!B103</f>
        <v>0.61776909232139587</v>
      </c>
      <c r="I103" s="582">
        <f>C103*0.9/'TC5'!B103</f>
        <v>0.59334468841552734</v>
      </c>
      <c r="J103" s="589">
        <f>D103*0.9/'TC5'!C103</f>
        <v>0.5868624746799469</v>
      </c>
      <c r="K103" s="582">
        <f>E103*0.9/'TC5'!D103</f>
        <v>0.57529622316360463</v>
      </c>
      <c r="L103" s="589">
        <f>F103*0.9/'TC5'!E103</f>
        <v>0.62850841879844654</v>
      </c>
      <c r="M103" s="590">
        <f>G103*0.9/'TC5'!F103</f>
        <v>0.5841096043586731</v>
      </c>
      <c r="P103" s="577">
        <f>H103-'TC2'!G104</f>
        <v>0</v>
      </c>
    </row>
    <row r="104" spans="1:16">
      <c r="A104" s="78">
        <v>2008</v>
      </c>
      <c r="B104" s="459">
        <f>avgpoinc!BC97</f>
        <v>43008.268824253631</v>
      </c>
      <c r="C104" s="346">
        <f>avgpoinc!BD97</f>
        <v>41353.521738724536</v>
      </c>
      <c r="D104" s="381">
        <f>avgpoinc!BE97</f>
        <v>39443.373722960467</v>
      </c>
      <c r="E104" s="562">
        <f>avgpoinc!BF97</f>
        <v>47112.095244452124</v>
      </c>
      <c r="F104" s="562">
        <f>avgpoinc!BG97</f>
        <v>36590.874961744754</v>
      </c>
      <c r="G104" s="73">
        <f>avgpoinc!BH97</f>
        <v>58372.678988160595</v>
      </c>
      <c r="H104" s="571">
        <f>B104*0.9/'TC5'!B104</f>
        <v>0.62203863263130188</v>
      </c>
      <c r="I104" s="582">
        <f>C104*0.9/'TC5'!B104</f>
        <v>0.59810563921928417</v>
      </c>
      <c r="J104" s="589">
        <f>D104*0.9/'TC5'!C104</f>
        <v>0.59335240721702576</v>
      </c>
      <c r="K104" s="582">
        <f>E104*0.9/'TC5'!D104</f>
        <v>0.57931798696517944</v>
      </c>
      <c r="L104" s="589">
        <f>F104*0.9/'TC5'!E104</f>
        <v>0.63264214992523182</v>
      </c>
      <c r="M104" s="590">
        <f>G104*0.9/'TC5'!F104</f>
        <v>0.58851578831672668</v>
      </c>
      <c r="P104" s="577">
        <f>H104-'TC2'!G105</f>
        <v>0</v>
      </c>
    </row>
    <row r="105" spans="1:16">
      <c r="A105" s="83">
        <v>2009</v>
      </c>
      <c r="B105" s="462">
        <f>avgpoinc!BC98</f>
        <v>41140.584908269113</v>
      </c>
      <c r="C105" s="349">
        <f>avgpoinc!BD98</f>
        <v>39640.281677625295</v>
      </c>
      <c r="D105" s="382">
        <f>avgpoinc!BE98</f>
        <v>37365.353225914427</v>
      </c>
      <c r="E105" s="564">
        <f>avgpoinc!BF98</f>
        <v>44612.266364076677</v>
      </c>
      <c r="F105" s="564">
        <f>avgpoinc!BG98</f>
        <v>35482.085877184581</v>
      </c>
      <c r="G105" s="79">
        <f>avgpoinc!BH98</f>
        <v>55939.084222497528</v>
      </c>
      <c r="H105" s="574">
        <f>B105*0.9/'TC5'!B105</f>
        <v>0.62349674105644226</v>
      </c>
      <c r="I105" s="585">
        <f>C105*0.9/'TC5'!B105</f>
        <v>0.60075923800468434</v>
      </c>
      <c r="J105" s="595">
        <f>D105*0.9/'TC5'!C105</f>
        <v>0.59645578265190125</v>
      </c>
      <c r="K105" s="596">
        <f>E105*0.9/'TC5'!D105</f>
        <v>0.58400502800941467</v>
      </c>
      <c r="L105" s="591">
        <f>F105*0.9/'TC5'!E105</f>
        <v>0.62998935580253601</v>
      </c>
      <c r="M105" s="592">
        <f>G105*0.9/'TC5'!F105</f>
        <v>0.5891248583793639</v>
      </c>
      <c r="P105" s="577">
        <f>H105-'TC2'!G106</f>
        <v>0</v>
      </c>
    </row>
    <row r="106" spans="1:16">
      <c r="A106" s="78">
        <v>2010</v>
      </c>
      <c r="B106" s="463">
        <f>avgpoinc!BC99</f>
        <v>41516.081291286195</v>
      </c>
      <c r="C106" s="350">
        <f>avgpoinc!BD99</f>
        <v>40103.833387636238</v>
      </c>
      <c r="D106" s="381">
        <f>avgpoinc!BE99</f>
        <v>37773.141047334</v>
      </c>
      <c r="E106" s="562">
        <f>avgpoinc!BF99</f>
        <v>44596.600260840933</v>
      </c>
      <c r="F106" s="562">
        <f>avgpoinc!BG99</f>
        <v>36316.030783422873</v>
      </c>
      <c r="G106" s="73">
        <f>avgpoinc!BH99</f>
        <v>56118.766475750563</v>
      </c>
      <c r="H106" s="571">
        <f>B106*0.9/'TC5'!B106</f>
        <v>0.61513695120811462</v>
      </c>
      <c r="I106" s="582">
        <f>C106*0.9/'TC5'!B106</f>
        <v>0.59421190619468689</v>
      </c>
      <c r="J106" s="597">
        <f>D106*0.9/'TC5'!C106</f>
        <v>0.58996951580047607</v>
      </c>
      <c r="K106" s="598">
        <f>E106*0.9/'TC5'!D106</f>
        <v>0.57476386427879333</v>
      </c>
      <c r="L106" s="589">
        <f>F106*0.9/'TC5'!E106</f>
        <v>0.6256898045539856</v>
      </c>
      <c r="M106" s="590">
        <f>G106*0.9/'TC5'!F106</f>
        <v>0.58106306195259094</v>
      </c>
      <c r="P106" s="577">
        <f>H106-'TC2'!G107</f>
        <v>0</v>
      </c>
    </row>
    <row r="107" spans="1:16">
      <c r="A107" s="78">
        <v>2011</v>
      </c>
      <c r="B107" s="463">
        <f>avgpoinc!BC100</f>
        <v>42038.015761264185</v>
      </c>
      <c r="C107" s="350">
        <f>avgpoinc!BD100</f>
        <v>40580.093656212513</v>
      </c>
      <c r="D107" s="381">
        <f>avgpoinc!BE100</f>
        <v>38015.852122596945</v>
      </c>
      <c r="E107" s="562">
        <f>avgpoinc!BF100</f>
        <v>45521.58686890042</v>
      </c>
      <c r="F107" s="562">
        <f>avgpoinc!BG100</f>
        <v>36451.167168539512</v>
      </c>
      <c r="G107" s="73">
        <f>avgpoinc!BH100</f>
        <v>56477.88077095808</v>
      </c>
      <c r="H107" s="571">
        <f>B107*0.9/'TC5'!B107</f>
        <v>0.61297792196273804</v>
      </c>
      <c r="I107" s="582">
        <f>C107*0.9/'TC5'!B107</f>
        <v>0.59171921014785767</v>
      </c>
      <c r="J107" s="597">
        <f>D107*0.9/'TC5'!C107</f>
        <v>0.58745914697647106</v>
      </c>
      <c r="K107" s="598">
        <f>E107*0.9/'TC5'!D107</f>
        <v>0.57391357421875</v>
      </c>
      <c r="L107" s="589">
        <f>F107*0.9/'TC5'!E107</f>
        <v>0.62190094590187073</v>
      </c>
      <c r="M107" s="590">
        <f>G107*0.9/'TC5'!F107</f>
        <v>0.57787111401557922</v>
      </c>
      <c r="P107" s="577">
        <f>H107-'TC2'!G108</f>
        <v>0</v>
      </c>
    </row>
    <row r="108" spans="1:16">
      <c r="A108" s="78">
        <v>2012</v>
      </c>
      <c r="B108" s="463">
        <f>avgpoinc!BC101</f>
        <v>42256.51296380967</v>
      </c>
      <c r="C108" s="350">
        <f>avgpoinc!BD101</f>
        <v>40793.83565807074</v>
      </c>
      <c r="D108" s="381">
        <f>avgpoinc!BE101</f>
        <v>38148.312490474535</v>
      </c>
      <c r="E108" s="562">
        <f>avgpoinc!BF101</f>
        <v>45954.083552275923</v>
      </c>
      <c r="F108" s="562">
        <f>avgpoinc!BG101</f>
        <v>36510.858253369224</v>
      </c>
      <c r="G108" s="73">
        <f>avgpoinc!BH101</f>
        <v>56452.668982254429</v>
      </c>
      <c r="H108" s="571">
        <f>B108*0.9/'TC5'!B108</f>
        <v>0.60184353590011608</v>
      </c>
      <c r="I108" s="582">
        <f>C108*0.9/'TC5'!B108</f>
        <v>0.58101117610931396</v>
      </c>
      <c r="J108" s="597">
        <f>D108*0.9/'TC5'!C108</f>
        <v>0.57592332363128662</v>
      </c>
      <c r="K108" s="598">
        <f>E108*0.9/'TC5'!D108</f>
        <v>0.56155782938003551</v>
      </c>
      <c r="L108" s="589">
        <f>F108*0.9/'TC5'!E108</f>
        <v>0.61404088139533985</v>
      </c>
      <c r="M108" s="590">
        <f>G108*0.9/'TC5'!F108</f>
        <v>0.56644833087921154</v>
      </c>
      <c r="P108" s="577">
        <f>H108-'TC2'!G109</f>
        <v>0</v>
      </c>
    </row>
    <row r="109" spans="1:16">
      <c r="A109" s="78">
        <v>2013</v>
      </c>
      <c r="B109" s="463">
        <f>avgpoinc!BC102</f>
        <v>43060.815232512701</v>
      </c>
      <c r="C109" s="350">
        <f>avgpoinc!BD102</f>
        <v>41605.527001300354</v>
      </c>
      <c r="D109" s="381">
        <f>avgpoinc!BE102</f>
        <v>38807.520483257802</v>
      </c>
      <c r="E109" s="562">
        <f>avgpoinc!BF102</f>
        <v>46852.083138030415</v>
      </c>
      <c r="F109" s="562">
        <f>avgpoinc!BG102</f>
        <v>37224.476368666961</v>
      </c>
      <c r="G109" s="73">
        <f>avgpoinc!BH102</f>
        <v>57194.767887606315</v>
      </c>
      <c r="H109" s="571">
        <f>B109*0.9/'TC5'!B109</f>
        <v>0.61245611310005177</v>
      </c>
      <c r="I109" s="582">
        <f>C109*0.9/'TC5'!B109</f>
        <v>0.59175747632980324</v>
      </c>
      <c r="J109" s="597">
        <f>D109*0.9/'TC5'!C109</f>
        <v>0.58672547340393078</v>
      </c>
      <c r="K109" s="598">
        <f>E109*0.9/'TC5'!D109</f>
        <v>0.57486701011657726</v>
      </c>
      <c r="L109" s="589">
        <f>F109*0.9/'TC5'!E109</f>
        <v>0.62083306908607483</v>
      </c>
      <c r="M109" s="590">
        <f>G109*0.9/'TC5'!F109</f>
        <v>0.57573148608207692</v>
      </c>
      <c r="P109" s="577">
        <f>H109-'TC2'!G110</f>
        <v>0</v>
      </c>
    </row>
    <row r="110" spans="1:16">
      <c r="A110" s="78">
        <v>2014</v>
      </c>
      <c r="B110" s="463">
        <f>avgpoinc!BC103</f>
        <v>43722.874133155216</v>
      </c>
      <c r="C110" s="350">
        <f>avgpoinc!BD103</f>
        <v>42265.222339959444</v>
      </c>
      <c r="D110" s="381">
        <f>avgpoinc!BE103</f>
        <v>39587.873097561554</v>
      </c>
      <c r="E110" s="562">
        <f>avgpoinc!BF103</f>
        <v>47624.883668800241</v>
      </c>
      <c r="F110" s="562">
        <f>avgpoinc!BG103</f>
        <v>37800.376638423513</v>
      </c>
      <c r="G110" s="73">
        <f>avgpoinc!BH103</f>
        <v>57840.173180283782</v>
      </c>
      <c r="H110" s="571">
        <f>B110*0.9/'TC5'!B110</f>
        <v>0.60883280634880077</v>
      </c>
      <c r="I110" s="582">
        <f>C110*0.9/'TC5'!B110</f>
        <v>0.58853527903556824</v>
      </c>
      <c r="J110" s="597">
        <f>D110*0.9/'TC5'!C110</f>
        <v>0.58387041091918945</v>
      </c>
      <c r="K110" s="598">
        <f>E110*0.9/'TC5'!D110</f>
        <v>0.57139220833778381</v>
      </c>
      <c r="L110" s="589">
        <f>F110*0.9/'TC5'!E110</f>
        <v>0.61787477135658264</v>
      </c>
      <c r="M110" s="590">
        <f>G110*0.9/'TC5'!F110</f>
        <v>0.57160890102386486</v>
      </c>
      <c r="P110" s="577">
        <f>H110-'TC2'!G111</f>
        <v>0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9.7482213515283078E-3</v>
      </c>
      <c r="C120" s="224">
        <f t="shared" ref="C120:G120" si="0">(C110/C76)^(1/34)-1</f>
        <v>1.0391662416745495E-2</v>
      </c>
      <c r="D120" s="224">
        <f t="shared" si="0"/>
        <v>8.9692211705281188E-3</v>
      </c>
      <c r="E120" s="224">
        <f t="shared" si="0"/>
        <v>5.7094573206477595E-3</v>
      </c>
      <c r="F120" s="224">
        <f t="shared" si="0"/>
        <v>1.6270395662221215E-2</v>
      </c>
      <c r="G120" s="224">
        <f t="shared" si="0"/>
        <v>6.3145646157780622E-3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58" sqref="H5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275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B58*'TC6'!B42/'TC6'!B58</f>
        <v>8980.8537943306383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avgpoinc!AW51</f>
        <v>13449.196157848337</v>
      </c>
      <c r="C58" s="561">
        <f>avgpoinc!AX51</f>
        <v>7343.7842770471216</v>
      </c>
      <c r="D58" s="560">
        <f>avgpoinc!AY51</f>
        <v>7336.2772985907422</v>
      </c>
      <c r="E58" s="560">
        <f>avgpoinc!AZ51</f>
        <v>16402.249611701514</v>
      </c>
      <c r="F58" s="560">
        <f>avgpoinc!BA51</f>
        <v>3664.9260802567323</v>
      </c>
      <c r="G58" s="561">
        <f>avgpoinc!BB51</f>
        <v>17740.517969268953</v>
      </c>
      <c r="H58" s="570">
        <f>B58*0.5/'TC5'!B58</f>
        <v>0.22503232955932617</v>
      </c>
      <c r="I58" s="581">
        <f>C58*0.5/'TC5'!B58</f>
        <v>0.1228764057159424</v>
      </c>
      <c r="J58" s="587">
        <f>D58*0.5/'TC5'!C58</f>
        <v>0.12072664499282837</v>
      </c>
      <c r="K58" s="581">
        <f>E58*0.5/'TC5'!D58</f>
        <v>0.19328784942626956</v>
      </c>
      <c r="L58" s="587">
        <f>F58*0.5/'TC5'!E58</f>
        <v>0.10138261318206787</v>
      </c>
      <c r="M58" s="588">
        <f>G58*0.5/'TC5'!F58</f>
        <v>0.18652909994125366</v>
      </c>
    </row>
    <row r="59" spans="1:13">
      <c r="A59" s="78">
        <v>1963</v>
      </c>
      <c r="B59" s="602">
        <f>avgpoinc!AW52</f>
        <v>13620.803022045784</v>
      </c>
      <c r="C59" s="563">
        <f>avgpoinc!AX52</f>
        <v>7325.7828163008689</v>
      </c>
      <c r="D59" s="562">
        <f>avgpoinc!AY52</f>
        <v>7695.0820217223145</v>
      </c>
      <c r="E59" s="562">
        <f>avgpoinc!AZ52</f>
        <v>16876.312702856088</v>
      </c>
      <c r="F59" s="562">
        <f>avgpoinc!BA52</f>
        <v>3566.3212850500572</v>
      </c>
      <c r="G59" s="563">
        <f>avgpoinc!BB52</f>
        <v>17573.079995376971</v>
      </c>
      <c r="H59" s="571">
        <f>B59*0.5/'TC5'!B59</f>
        <v>0.22052558714178627</v>
      </c>
      <c r="I59" s="582">
        <f>C59*0.5/'TC5'!B59</f>
        <v>0.11860699800321416</v>
      </c>
      <c r="J59" s="589">
        <f>D59*0.5/'TC5'!C59</f>
        <v>0.12197869515579556</v>
      </c>
      <c r="K59" s="582">
        <f>E59*0.5/'TC5'!D59</f>
        <v>0.19153782247158355</v>
      </c>
      <c r="L59" s="589">
        <f>F59*0.5/'TC5'!E59</f>
        <v>9.5386739992985234E-2</v>
      </c>
      <c r="M59" s="590">
        <f>G59*0.5/'TC5'!F59</f>
        <v>0.17912913692260604</v>
      </c>
    </row>
    <row r="60" spans="1:13">
      <c r="A60" s="78">
        <v>1964</v>
      </c>
      <c r="B60" s="602">
        <f>avgpoinc!AW53</f>
        <v>13792.409886243231</v>
      </c>
      <c r="C60" s="563">
        <f>avgpoinc!AX53</f>
        <v>7307.7813555546172</v>
      </c>
      <c r="D60" s="562">
        <f>avgpoinc!AY53</f>
        <v>8053.8867448538867</v>
      </c>
      <c r="E60" s="562">
        <f>avgpoinc!AZ53</f>
        <v>17350.375794010663</v>
      </c>
      <c r="F60" s="562">
        <f>avgpoinc!BA53</f>
        <v>3467.7164898433821</v>
      </c>
      <c r="G60" s="563">
        <f>avgpoinc!BB53</f>
        <v>17405.64202148499</v>
      </c>
      <c r="H60" s="571">
        <f>B60*0.5/'TC5'!B60</f>
        <v>0.2145001292228699</v>
      </c>
      <c r="I60" s="582">
        <f>C60*0.5/'TC5'!B60</f>
        <v>0.11365091800689697</v>
      </c>
      <c r="J60" s="589">
        <f>D60*0.5/'TC5'!C60</f>
        <v>0.12314200401306154</v>
      </c>
      <c r="K60" s="582">
        <f>E60*0.5/'TC5'!D60</f>
        <v>0.18991231918334958</v>
      </c>
      <c r="L60" s="589">
        <f>F60*0.5/'TC5'!E60</f>
        <v>8.9775383472442627E-2</v>
      </c>
      <c r="M60" s="590">
        <f>G60*0.5/'TC5'!F60</f>
        <v>0.17102581262588504</v>
      </c>
    </row>
    <row r="61" spans="1:13">
      <c r="A61" s="78">
        <v>1965</v>
      </c>
      <c r="B61" s="602">
        <f>avgpoinc!AW54</f>
        <v>14825.321451651595</v>
      </c>
      <c r="C61" s="563">
        <f>avgpoinc!AX54</f>
        <v>7833.9245419455183</v>
      </c>
      <c r="D61" s="562">
        <f>avgpoinc!AY54</f>
        <v>8580.0883560845014</v>
      </c>
      <c r="E61" s="562">
        <f>avgpoinc!AZ54</f>
        <v>18692.932987374763</v>
      </c>
      <c r="F61" s="562">
        <f>avgpoinc!BA54</f>
        <v>3699.7502003987511</v>
      </c>
      <c r="G61" s="563">
        <f>avgpoinc!BB54</f>
        <v>18574.448668073623</v>
      </c>
      <c r="H61" s="571">
        <f>B61*0.5/'TC5'!B61</f>
        <v>0.21925422145771198</v>
      </c>
      <c r="I61" s="582">
        <f>C61*0.5/'TC5'!B61</f>
        <v>0.11585725355124615</v>
      </c>
      <c r="J61" s="589">
        <f>D61*0.5/'TC5'!C61</f>
        <v>0.12504721895120705</v>
      </c>
      <c r="K61" s="582">
        <f>E61*0.5/'TC5'!D61</f>
        <v>0.1946291234076889</v>
      </c>
      <c r="L61" s="589">
        <f>F61*0.5/'TC5'!E61</f>
        <v>9.1463658179921678E-2</v>
      </c>
      <c r="M61" s="590">
        <f>G61*0.5/'TC5'!F61</f>
        <v>0.17366240753296924</v>
      </c>
    </row>
    <row r="62" spans="1:13">
      <c r="A62" s="78">
        <v>1966</v>
      </c>
      <c r="B62" s="602">
        <f>avgpoinc!AW55</f>
        <v>15858.23301705996</v>
      </c>
      <c r="C62" s="563">
        <f>avgpoinc!AX55</f>
        <v>8360.0677283364203</v>
      </c>
      <c r="D62" s="562">
        <f>avgpoinc!AY55</f>
        <v>9106.2899673151151</v>
      </c>
      <c r="E62" s="562">
        <f>avgpoinc!AZ55</f>
        <v>20035.490180738863</v>
      </c>
      <c r="F62" s="562">
        <f>avgpoinc!BA55</f>
        <v>3931.7839109541196</v>
      </c>
      <c r="G62" s="563">
        <f>avgpoinc!BB55</f>
        <v>19743.255314662252</v>
      </c>
      <c r="H62" s="571">
        <f>B62*0.5/'TC5'!B62</f>
        <v>0.22409945726394653</v>
      </c>
      <c r="I62" s="582">
        <f>C62*0.5/'TC5'!B62</f>
        <v>0.11813968420028688</v>
      </c>
      <c r="J62" s="589">
        <f>D62*0.5/'TC5'!C62</f>
        <v>0.12678205966949463</v>
      </c>
      <c r="K62" s="582">
        <f>E62*0.5/'TC5'!D62</f>
        <v>0.19890725612640381</v>
      </c>
      <c r="L62" s="589">
        <f>F62*0.5/'TC5'!E62</f>
        <v>9.3006253242492676E-2</v>
      </c>
      <c r="M62" s="590">
        <f>G62*0.5/'TC5'!F62</f>
        <v>0.17713719606399536</v>
      </c>
    </row>
    <row r="63" spans="1:13">
      <c r="A63" s="78">
        <v>1967</v>
      </c>
      <c r="B63" s="602">
        <f>avgpoinc!AW56</f>
        <v>17085.899255321161</v>
      </c>
      <c r="C63" s="563">
        <f>avgpoinc!AX56</f>
        <v>9777.7098086578208</v>
      </c>
      <c r="D63" s="562">
        <f>avgpoinc!AY56</f>
        <v>10124.500151176966</v>
      </c>
      <c r="E63" s="562">
        <f>avgpoinc!AZ56</f>
        <v>21126.730778865614</v>
      </c>
      <c r="F63" s="562">
        <f>avgpoinc!BA56</f>
        <v>4874.7162404081837</v>
      </c>
      <c r="G63" s="563">
        <f>avgpoinc!BB56</f>
        <v>21719.720134394309</v>
      </c>
      <c r="H63" s="572">
        <f>B63*0.5/'TC5'!B63</f>
        <v>0.23814338445663449</v>
      </c>
      <c r="I63" s="583">
        <f>C63*0.5/'TC5'!B63</f>
        <v>0.13628178834915161</v>
      </c>
      <c r="J63" s="589">
        <f>D63*0.5/'TC5'!C63</f>
        <v>0.13860607147216797</v>
      </c>
      <c r="K63" s="582">
        <f>E63*0.5/'TC5'!D63</f>
        <v>0.20981243252754214</v>
      </c>
      <c r="L63" s="589">
        <f>F63*0.5/'TC5'!E63</f>
        <v>0.11124897003173827</v>
      </c>
      <c r="M63" s="590">
        <f>G63*0.5/'TC5'!F63</f>
        <v>0.19218255579471588</v>
      </c>
    </row>
    <row r="64" spans="1:13">
      <c r="A64" s="78">
        <v>1968</v>
      </c>
      <c r="B64" s="602">
        <f>avgpoinc!AW57</f>
        <v>18010.403876449145</v>
      </c>
      <c r="C64" s="563">
        <f>avgpoinc!AX57</f>
        <v>10626.614887413107</v>
      </c>
      <c r="D64" s="562">
        <f>avgpoinc!AY57</f>
        <v>10827.784410074295</v>
      </c>
      <c r="E64" s="562">
        <f>avgpoinc!AZ57</f>
        <v>21889.09580653159</v>
      </c>
      <c r="F64" s="562">
        <f>avgpoinc!BA57</f>
        <v>5451.6784791400105</v>
      </c>
      <c r="G64" s="563">
        <f>avgpoinc!BB57</f>
        <v>23250.734386633034</v>
      </c>
      <c r="H64" s="572">
        <f>B64*0.5/'TC5'!B64</f>
        <v>0.24396516382694247</v>
      </c>
      <c r="I64" s="583">
        <f>C64*0.5/'TC5'!B64</f>
        <v>0.14394590258598328</v>
      </c>
      <c r="J64" s="589">
        <f>D64*0.5/'TC5'!C64</f>
        <v>0.14429536461830139</v>
      </c>
      <c r="K64" s="582">
        <f>E64*0.5/'TC5'!D64</f>
        <v>0.21257159858942032</v>
      </c>
      <c r="L64" s="589">
        <f>F64*0.5/'TC5'!E64</f>
        <v>0.11941213905811308</v>
      </c>
      <c r="M64" s="590">
        <f>G64*0.5/'TC5'!F64</f>
        <v>0.19896331802010536</v>
      </c>
    </row>
    <row r="65" spans="1:13">
      <c r="A65" s="83">
        <v>1969</v>
      </c>
      <c r="B65" s="603">
        <f>avgpoinc!AW58</f>
        <v>18696.232459885505</v>
      </c>
      <c r="C65" s="565">
        <f>avgpoinc!AX58</f>
        <v>11274.954672513799</v>
      </c>
      <c r="D65" s="564">
        <f>avgpoinc!AY58</f>
        <v>11370.268799137817</v>
      </c>
      <c r="E65" s="564">
        <f>avgpoinc!AZ58</f>
        <v>22419.290639067021</v>
      </c>
      <c r="F65" s="564">
        <f>avgpoinc!BA58</f>
        <v>5932.4383909699263</v>
      </c>
      <c r="G65" s="565">
        <f>avgpoinc!BB58</f>
        <v>24435.504686451954</v>
      </c>
      <c r="H65" s="573">
        <f>B65*0.5/'TC5'!B65</f>
        <v>0.24991444125771523</v>
      </c>
      <c r="I65" s="584">
        <f>C65*0.5/'TC5'!B65</f>
        <v>0.15071346610784531</v>
      </c>
      <c r="J65" s="591">
        <f>D65*0.5/'TC5'!C65</f>
        <v>0.14980226010084155</v>
      </c>
      <c r="K65" s="585">
        <f>E65*0.5/'TC5'!D65</f>
        <v>0.21586110629141331</v>
      </c>
      <c r="L65" s="591">
        <f>F65*0.5/'TC5'!E65</f>
        <v>0.1273249723017216</v>
      </c>
      <c r="M65" s="592">
        <f>G65*0.5/'TC5'!F65</f>
        <v>0.20558299962431192</v>
      </c>
    </row>
    <row r="66" spans="1:13">
      <c r="A66" s="78">
        <v>1970</v>
      </c>
      <c r="B66" s="602">
        <f>avgpoinc!AW59</f>
        <v>18422.758165359926</v>
      </c>
      <c r="C66" s="563">
        <f>avgpoinc!AX59</f>
        <v>11238.981067417672</v>
      </c>
      <c r="D66" s="562">
        <f>avgpoinc!AY59</f>
        <v>11163.815861297055</v>
      </c>
      <c r="E66" s="562">
        <f>avgpoinc!AZ59</f>
        <v>21904.546475484029</v>
      </c>
      <c r="F66" s="562">
        <f>avgpoinc!BA59</f>
        <v>6051.0227330269172</v>
      </c>
      <c r="G66" s="563">
        <f>avgpoinc!BB59</f>
        <v>24274.044209610372</v>
      </c>
      <c r="H66" s="572">
        <f>B66*0.5/'TC5'!B66</f>
        <v>0.25235200766474009</v>
      </c>
      <c r="I66" s="583">
        <f>C66*0.5/'TC5'!B66</f>
        <v>0.15394977293908596</v>
      </c>
      <c r="J66" s="589">
        <f>D66*0.5/'TC5'!C66</f>
        <v>0.15180259756743908</v>
      </c>
      <c r="K66" s="582">
        <f>E66*0.5/'TC5'!D66</f>
        <v>0.21685699233785272</v>
      </c>
      <c r="L66" s="589">
        <f>F66*0.5/'TC5'!E66</f>
        <v>0.13178754691034555</v>
      </c>
      <c r="M66" s="590">
        <f>G66*0.5/'TC5'!F66</f>
        <v>0.20902062044478953</v>
      </c>
    </row>
    <row r="67" spans="1:13">
      <c r="A67" s="78">
        <v>1971</v>
      </c>
      <c r="B67" s="602">
        <f>avgpoinc!AW60</f>
        <v>18406.341385380369</v>
      </c>
      <c r="C67" s="563">
        <f>avgpoinc!AX60</f>
        <v>11380.959043972312</v>
      </c>
      <c r="D67" s="562">
        <f>avgpoinc!AY60</f>
        <v>11264.428444337202</v>
      </c>
      <c r="E67" s="562">
        <f>avgpoinc!AZ60</f>
        <v>21812.404314565705</v>
      </c>
      <c r="F67" s="562">
        <f>avgpoinc!BA60</f>
        <v>6208.4699918145898</v>
      </c>
      <c r="G67" s="563">
        <f>avgpoinc!BB60</f>
        <v>24323.891068005429</v>
      </c>
      <c r="H67" s="572">
        <f>B67*0.5/'TC5'!B67</f>
        <v>0.25084738642908633</v>
      </c>
      <c r="I67" s="583">
        <f>C67*0.5/'TC5'!B67</f>
        <v>0.15510327508673072</v>
      </c>
      <c r="J67" s="589">
        <f>D67*0.5/'TC5'!C67</f>
        <v>0.15219266666099426</v>
      </c>
      <c r="K67" s="582">
        <f>E67*0.5/'TC5'!D67</f>
        <v>0.21526690723840147</v>
      </c>
      <c r="L67" s="589">
        <f>F67*0.5/'TC5'!E67</f>
        <v>0.1341947338078171</v>
      </c>
      <c r="M67" s="590">
        <f>G67*0.5/'TC5'!F67</f>
        <v>0.20843929197872058</v>
      </c>
    </row>
    <row r="68" spans="1:13">
      <c r="A68" s="78">
        <v>1972</v>
      </c>
      <c r="B68" s="602">
        <f>avgpoinc!AW61</f>
        <v>19031.503242400777</v>
      </c>
      <c r="C68" s="563">
        <f>avgpoinc!AX61</f>
        <v>12009.053222138611</v>
      </c>
      <c r="D68" s="562">
        <f>avgpoinc!AY61</f>
        <v>11799.234802468751</v>
      </c>
      <c r="E68" s="562">
        <f>avgpoinc!AZ61</f>
        <v>22270.364700555332</v>
      </c>
      <c r="F68" s="562">
        <f>avgpoinc!BA61</f>
        <v>6854.1997379140621</v>
      </c>
      <c r="G68" s="563">
        <f>avgpoinc!BB61</f>
        <v>25173.836215939362</v>
      </c>
      <c r="H68" s="572">
        <f>B68*0.5/'TC5'!B68</f>
        <v>0.25025045551592484</v>
      </c>
      <c r="I68" s="583">
        <f>C68*0.5/'TC5'!B68</f>
        <v>0.1579103342955932</v>
      </c>
      <c r="J68" s="589">
        <f>D68*0.5/'TC5'!C68</f>
        <v>0.15466627839487043</v>
      </c>
      <c r="K68" s="582">
        <f>E68*0.5/'TC5'!D68</f>
        <v>0.21396327615366317</v>
      </c>
      <c r="L68" s="589">
        <f>F68*0.5/'TC5'!E68</f>
        <v>0.13955247454578057</v>
      </c>
      <c r="M68" s="590">
        <f>G68*0.5/'TC5'!F68</f>
        <v>0.20882262325903866</v>
      </c>
    </row>
    <row r="69" spans="1:13">
      <c r="A69" s="78">
        <v>1973</v>
      </c>
      <c r="B69" s="602">
        <f>avgpoinc!AW62</f>
        <v>20007.720724470339</v>
      </c>
      <c r="C69" s="563">
        <f>avgpoinc!AX62</f>
        <v>12922.244778712962</v>
      </c>
      <c r="D69" s="562">
        <f>avgpoinc!AY62</f>
        <v>12679.62245280292</v>
      </c>
      <c r="E69" s="562">
        <f>avgpoinc!AZ62</f>
        <v>23374.863749183049</v>
      </c>
      <c r="F69" s="562">
        <f>avgpoinc!BA62</f>
        <v>7568.9703855796452</v>
      </c>
      <c r="G69" s="563">
        <f>avgpoinc!BB62</f>
        <v>26396.096040333927</v>
      </c>
      <c r="H69" s="572">
        <f>B69*0.5/'TC5'!B69</f>
        <v>0.25251036802364979</v>
      </c>
      <c r="I69" s="583">
        <f>C69*0.5/'TC5'!B69</f>
        <v>0.16308708171709441</v>
      </c>
      <c r="J69" s="589">
        <f>D69*0.5/'TC5'!C69</f>
        <v>0.1595920854888391</v>
      </c>
      <c r="K69" s="582">
        <f>E69*0.5/'TC5'!D69</f>
        <v>0.21588868051912871</v>
      </c>
      <c r="L69" s="589">
        <f>F69*0.5/'TC5'!E69</f>
        <v>0.14731214953644667</v>
      </c>
      <c r="M69" s="590">
        <f>G69*0.5/'TC5'!F69</f>
        <v>0.21062948191320172</v>
      </c>
    </row>
    <row r="70" spans="1:13">
      <c r="A70" s="78">
        <v>1974</v>
      </c>
      <c r="B70" s="602">
        <f>avgpoinc!AW63</f>
        <v>19772.678110297864</v>
      </c>
      <c r="C70" s="563">
        <f>avgpoinc!AX63</f>
        <v>13065.20666508897</v>
      </c>
      <c r="D70" s="562">
        <f>avgpoinc!AY63</f>
        <v>12797.580936931852</v>
      </c>
      <c r="E70" s="562">
        <f>avgpoinc!AZ63</f>
        <v>22903.773506676847</v>
      </c>
      <c r="F70" s="562">
        <f>avgpoinc!BA63</f>
        <v>7854.726136209797</v>
      </c>
      <c r="G70" s="563">
        <f>avgpoinc!BB63</f>
        <v>26002.101582296345</v>
      </c>
      <c r="H70" s="572">
        <f>B70*0.5/'TC5'!B70</f>
        <v>0.25676779428977176</v>
      </c>
      <c r="I70" s="583">
        <f>C70*0.5/'TC5'!B70</f>
        <v>0.16966463918652153</v>
      </c>
      <c r="J70" s="589">
        <f>D70*0.5/'TC5'!C70</f>
        <v>0.16569192543829558</v>
      </c>
      <c r="K70" s="582">
        <f>E70*0.5/'TC5'!D70</f>
        <v>0.21830177344418189</v>
      </c>
      <c r="L70" s="589">
        <f>F70*0.5/'TC5'!E70</f>
        <v>0.15590332079227665</v>
      </c>
      <c r="M70" s="590">
        <f>G70*0.5/'TC5'!F70</f>
        <v>0.21439105740228115</v>
      </c>
    </row>
    <row r="71" spans="1:13">
      <c r="A71" s="78">
        <v>1975</v>
      </c>
      <c r="B71" s="602">
        <f>avgpoinc!AW64</f>
        <v>19135.397374493761</v>
      </c>
      <c r="C71" s="563">
        <f>avgpoinc!AX64</f>
        <v>12957.500766763966</v>
      </c>
      <c r="D71" s="562">
        <f>avgpoinc!AY64</f>
        <v>12437.301036106554</v>
      </c>
      <c r="E71" s="562">
        <f>avgpoinc!AZ64</f>
        <v>21557.491047856693</v>
      </c>
      <c r="F71" s="562">
        <f>avgpoinc!BA64</f>
        <v>8260.3841077183188</v>
      </c>
      <c r="G71" s="563">
        <f>avgpoinc!BB64</f>
        <v>25080.932957466623</v>
      </c>
      <c r="H71" s="572">
        <f>B71*0.5/'TC5'!B71</f>
        <v>0.25672216335897241</v>
      </c>
      <c r="I71" s="583">
        <f>C71*0.5/'TC5'!B71</f>
        <v>0.17383896260253093</v>
      </c>
      <c r="J71" s="589">
        <f>D71*0.5/'TC5'!C71</f>
        <v>0.16842294070920616</v>
      </c>
      <c r="K71" s="582">
        <f>E71*0.5/'TC5'!D71</f>
        <v>0.21643584975981867</v>
      </c>
      <c r="L71" s="589">
        <f>F71*0.5/'TC5'!E71</f>
        <v>0.16304935050084166</v>
      </c>
      <c r="M71" s="590">
        <f>G71*0.5/'TC5'!F71</f>
        <v>0.21466325340429648</v>
      </c>
    </row>
    <row r="72" spans="1:13">
      <c r="A72" s="78">
        <v>1976</v>
      </c>
      <c r="B72" s="602">
        <f>avgpoinc!AW65</f>
        <v>19909.110672242365</v>
      </c>
      <c r="C72" s="563">
        <f>avgpoinc!AX65</f>
        <v>13685.606202890076</v>
      </c>
      <c r="D72" s="562">
        <f>avgpoinc!AY65</f>
        <v>13150.924371801013</v>
      </c>
      <c r="E72" s="562">
        <f>avgpoinc!AZ65</f>
        <v>22155.60697377074</v>
      </c>
      <c r="F72" s="562">
        <f>avgpoinc!BA65</f>
        <v>8969.9179679211502</v>
      </c>
      <c r="G72" s="563">
        <f>avgpoinc!BB65</f>
        <v>26046.810391553296</v>
      </c>
      <c r="H72" s="572">
        <f>B72*0.5/'TC5'!B72</f>
        <v>0.25773316899926613</v>
      </c>
      <c r="I72" s="583">
        <f>C72*0.5/'TC5'!B72</f>
        <v>0.17716686166522777</v>
      </c>
      <c r="J72" s="589">
        <f>D72*0.5/'TC5'!C72</f>
        <v>0.17147409998824514</v>
      </c>
      <c r="K72" s="582">
        <f>E72*0.5/'TC5'!D72</f>
        <v>0.21634259822315019</v>
      </c>
      <c r="L72" s="589">
        <f>F72*0.5/'TC5'!E72</f>
        <v>0.16845000046509995</v>
      </c>
      <c r="M72" s="590">
        <f>G72*0.5/'TC5'!F72</f>
        <v>0.21574870898763265</v>
      </c>
    </row>
    <row r="73" spans="1:13">
      <c r="A73" s="78">
        <v>1977</v>
      </c>
      <c r="B73" s="602">
        <f>avgpoinc!AW66</f>
        <v>20390.38617283434</v>
      </c>
      <c r="C73" s="563">
        <f>avgpoinc!AX66</f>
        <v>14184.020163186566</v>
      </c>
      <c r="D73" s="562">
        <f>avgpoinc!AY66</f>
        <v>13566.418347342202</v>
      </c>
      <c r="E73" s="562">
        <f>avgpoinc!AZ66</f>
        <v>22630.595749074659</v>
      </c>
      <c r="F73" s="562">
        <f>avgpoinc!BA66</f>
        <v>9506.5109248748049</v>
      </c>
      <c r="G73" s="563">
        <f>avgpoinc!BB66</f>
        <v>26534.315975025282</v>
      </c>
      <c r="H73" s="572">
        <f>B73*0.5/'TC5'!B73</f>
        <v>0.25606545875467646</v>
      </c>
      <c r="I73" s="583">
        <f>C73*0.5/'TC5'!B73</f>
        <v>0.17812500456273028</v>
      </c>
      <c r="J73" s="589">
        <f>D73*0.5/'TC5'!C73</f>
        <v>0.17249891182643751</v>
      </c>
      <c r="K73" s="582">
        <f>E73*0.5/'TC5'!D73</f>
        <v>0.21532950550900409</v>
      </c>
      <c r="L73" s="589">
        <f>F73*0.5/'TC5'!E73</f>
        <v>0.17132936482136071</v>
      </c>
      <c r="M73" s="590">
        <f>G73*0.5/'TC5'!F73</f>
        <v>0.214188347643713</v>
      </c>
    </row>
    <row r="74" spans="1:13">
      <c r="A74" s="78">
        <v>1978</v>
      </c>
      <c r="B74" s="602">
        <f>avgpoinc!AW67</f>
        <v>20981.011757751508</v>
      </c>
      <c r="C74" s="563">
        <f>avgpoinc!AX67</f>
        <v>14863.291577643005</v>
      </c>
      <c r="D74" s="562">
        <f>avgpoinc!AY67</f>
        <v>14284.145968630713</v>
      </c>
      <c r="E74" s="562">
        <f>avgpoinc!AZ67</f>
        <v>23231.877212015486</v>
      </c>
      <c r="F74" s="562">
        <f>avgpoinc!BA67</f>
        <v>10163.410559359269</v>
      </c>
      <c r="G74" s="563">
        <f>avgpoinc!BB67</f>
        <v>27123.802851548855</v>
      </c>
      <c r="H74" s="572">
        <f>B74*0.5/'TC5'!B74</f>
        <v>0.25447503494719115</v>
      </c>
      <c r="I74" s="583">
        <f>C74*0.5/'TC5'!B74</f>
        <v>0.1802742731057094</v>
      </c>
      <c r="J74" s="589">
        <f>D74*0.5/'TC5'!C74</f>
        <v>0.1749378517788216</v>
      </c>
      <c r="K74" s="582">
        <f>E74*0.5/'TC5'!D74</f>
        <v>0.21406730450835454</v>
      </c>
      <c r="L74" s="589">
        <f>F74*0.5/'TC5'!E74</f>
        <v>0.1761097574345882</v>
      </c>
      <c r="M74" s="590">
        <f>G74*0.5/'TC5'!F74</f>
        <v>0.21233268340083458</v>
      </c>
    </row>
    <row r="75" spans="1:13">
      <c r="A75" s="83">
        <v>1979</v>
      </c>
      <c r="B75" s="603">
        <f>avgpoinc!AW68</f>
        <v>21121.368824321689</v>
      </c>
      <c r="C75" s="565">
        <f>avgpoinc!AX68</f>
        <v>15187.887881209144</v>
      </c>
      <c r="D75" s="564">
        <f>avgpoinc!AY68</f>
        <v>14611.966197396441</v>
      </c>
      <c r="E75" s="564">
        <f>avgpoinc!AZ68</f>
        <v>22806.327714318453</v>
      </c>
      <c r="F75" s="564">
        <f>avgpoinc!BA68</f>
        <v>10616.288901649577</v>
      </c>
      <c r="G75" s="565">
        <f>avgpoinc!BB68</f>
        <v>27208.681948246624</v>
      </c>
      <c r="H75" s="574">
        <f>B75*0.5/'TC5'!B75</f>
        <v>0.25530308485031128</v>
      </c>
      <c r="I75" s="585">
        <f>C75*0.5/'TC5'!B75</f>
        <v>0.18358254432678223</v>
      </c>
      <c r="J75" s="591">
        <f>D75*0.5/'TC5'!C75</f>
        <v>0.17895632982254031</v>
      </c>
      <c r="K75" s="585">
        <f>E75*0.5/'TC5'!D75</f>
        <v>0.21258378028869632</v>
      </c>
      <c r="L75" s="591">
        <f>F75*0.5/'TC5'!E75</f>
        <v>0.18108403682708743</v>
      </c>
      <c r="M75" s="592">
        <f>G75*0.5/'TC5'!F75</f>
        <v>0.21313053369522098</v>
      </c>
    </row>
    <row r="76" spans="1:13">
      <c r="A76" s="78">
        <v>1980</v>
      </c>
      <c r="B76" s="602">
        <f>avgpoinc!AW69</f>
        <v>20606.909096024425</v>
      </c>
      <c r="C76" s="563">
        <f>avgpoinc!AX69</f>
        <v>15053.885055212098</v>
      </c>
      <c r="D76" s="562">
        <f>avgpoinc!AY69</f>
        <v>14293.835143416234</v>
      </c>
      <c r="E76" s="562">
        <f>avgpoinc!AZ69</f>
        <v>22034.296480270586</v>
      </c>
      <c r="F76" s="562">
        <f>avgpoinc!BA69</f>
        <v>10827.936109899687</v>
      </c>
      <c r="G76" s="563">
        <f>avgpoinc!BB69</f>
        <v>26584.774552567109</v>
      </c>
      <c r="H76" s="571">
        <f>B76*0.5/'TC5'!B76</f>
        <v>0.25640022754669189</v>
      </c>
      <c r="I76" s="582">
        <f>C76*0.5/'TC5'!B76</f>
        <v>0.18730705976486206</v>
      </c>
      <c r="J76" s="589">
        <f>D76*0.5/'TC5'!C76</f>
        <v>0.18107312917709348</v>
      </c>
      <c r="K76" s="582">
        <f>E76*0.5/'TC5'!D76</f>
        <v>0.21245026588439941</v>
      </c>
      <c r="L76" s="589">
        <f>F76*0.5/'TC5'!E76</f>
        <v>0.18714213371276853</v>
      </c>
      <c r="M76" s="590">
        <f>G76*0.5/'TC5'!F76</f>
        <v>0.21477174758911133</v>
      </c>
    </row>
    <row r="77" spans="1:13">
      <c r="A77" s="78">
        <v>1981</v>
      </c>
      <c r="B77" s="602">
        <f>avgpoinc!AW70</f>
        <v>20306.869441688443</v>
      </c>
      <c r="C77" s="563">
        <f>avgpoinc!AX70</f>
        <v>15092.610108405832</v>
      </c>
      <c r="D77" s="562">
        <f>avgpoinc!AY70</f>
        <v>14079.427952458713</v>
      </c>
      <c r="E77" s="562">
        <f>avgpoinc!AZ70</f>
        <v>21546.832484270231</v>
      </c>
      <c r="F77" s="562">
        <f>avgpoinc!BA70</f>
        <v>11107.015872838185</v>
      </c>
      <c r="G77" s="563">
        <f>avgpoinc!BB70</f>
        <v>26309.676383876817</v>
      </c>
      <c r="H77" s="571">
        <f>B77*0.5/'TC5'!B77</f>
        <v>0.25074797868728638</v>
      </c>
      <c r="I77" s="582">
        <f>C77*0.5/'TC5'!B77</f>
        <v>0.18636262416839597</v>
      </c>
      <c r="J77" s="589">
        <f>D77*0.5/'TC5'!C77</f>
        <v>0.17885291576385498</v>
      </c>
      <c r="K77" s="582">
        <f>E77*0.5/'TC5'!D77</f>
        <v>0.20875036716461182</v>
      </c>
      <c r="L77" s="589">
        <f>F77*0.5/'TC5'!E77</f>
        <v>0.18646514415740967</v>
      </c>
      <c r="M77" s="590">
        <f>G77*0.5/'TC5'!F77</f>
        <v>0.21116727590560913</v>
      </c>
    </row>
    <row r="78" spans="1:13">
      <c r="A78" s="78">
        <v>1982</v>
      </c>
      <c r="B78" s="602">
        <f>avgpoinc!AW71</f>
        <v>19077.880855812811</v>
      </c>
      <c r="C78" s="563">
        <f>avgpoinc!AX71</f>
        <v>14260.354485521102</v>
      </c>
      <c r="D78" s="562">
        <f>avgpoinc!AY71</f>
        <v>13064.86257417952</v>
      </c>
      <c r="E78" s="562">
        <f>avgpoinc!AZ71</f>
        <v>19772.026186279443</v>
      </c>
      <c r="F78" s="562">
        <f>avgpoinc!BA71</f>
        <v>10809.927727151764</v>
      </c>
      <c r="G78" s="563">
        <f>avgpoinc!BB71</f>
        <v>24736.24152637296</v>
      </c>
      <c r="H78" s="571">
        <f>B78*0.5/'TC5'!B78</f>
        <v>0.24354660511016843</v>
      </c>
      <c r="I78" s="582">
        <f>C78*0.5/'TC5'!B78</f>
        <v>0.18204647302627561</v>
      </c>
      <c r="J78" s="589">
        <f>D78*0.5/'TC5'!C78</f>
        <v>0.17328822612762448</v>
      </c>
      <c r="K78" s="582">
        <f>E78*0.5/'TC5'!D78</f>
        <v>0.19952839612960813</v>
      </c>
      <c r="L78" s="589">
        <f>F78*0.5/'TC5'!E78</f>
        <v>0.18397027254104611</v>
      </c>
      <c r="M78" s="590">
        <f>G78*0.5/'TC5'!F78</f>
        <v>0.20531344413757324</v>
      </c>
    </row>
    <row r="79" spans="1:13">
      <c r="A79" s="78">
        <v>1983</v>
      </c>
      <c r="B79" s="602">
        <f>avgpoinc!AW72</f>
        <v>18690.080376093323</v>
      </c>
      <c r="C79" s="563">
        <f>avgpoinc!AX72</f>
        <v>14164.811858817515</v>
      </c>
      <c r="D79" s="562">
        <f>avgpoinc!AY72</f>
        <v>12828.104198895348</v>
      </c>
      <c r="E79" s="562">
        <f>avgpoinc!AZ72</f>
        <v>19175.61869636831</v>
      </c>
      <c r="F79" s="562">
        <f>avgpoinc!BA72</f>
        <v>10952.752599356727</v>
      </c>
      <c r="G79" s="563">
        <f>avgpoinc!BB72</f>
        <v>24270.813901946101</v>
      </c>
      <c r="H79" s="571">
        <f>B79*0.5/'TC5'!B79</f>
        <v>0.23477107286453247</v>
      </c>
      <c r="I79" s="582">
        <f>C79*0.5/'TC5'!B79</f>
        <v>0.17792797088623047</v>
      </c>
      <c r="J79" s="589">
        <f>D79*0.5/'TC5'!C79</f>
        <v>0.168476402759552</v>
      </c>
      <c r="K79" s="582">
        <f>E79*0.5/'TC5'!D79</f>
        <v>0.1930270791053772</v>
      </c>
      <c r="L79" s="589">
        <f>F79*0.5/'TC5'!E79</f>
        <v>0.17971932888031009</v>
      </c>
      <c r="M79" s="590">
        <f>G79*0.5/'TC5'!F79</f>
        <v>0.1985740065574646</v>
      </c>
    </row>
    <row r="80" spans="1:13">
      <c r="A80" s="78">
        <v>1984</v>
      </c>
      <c r="B80" s="602">
        <f>avgpoinc!AW73</f>
        <v>19209.966114027226</v>
      </c>
      <c r="C80" s="563">
        <f>avgpoinc!AX73</f>
        <v>14722.420730055108</v>
      </c>
      <c r="D80" s="562">
        <f>avgpoinc!AY73</f>
        <v>13282.11219265103</v>
      </c>
      <c r="E80" s="562">
        <f>avgpoinc!AZ73</f>
        <v>19760.155983893528</v>
      </c>
      <c r="F80" s="562">
        <f>avgpoinc!BA73</f>
        <v>11440.904631571048</v>
      </c>
      <c r="G80" s="563">
        <f>avgpoinc!BB73</f>
        <v>24869.164411891576</v>
      </c>
      <c r="H80" s="571">
        <f>B80*0.5/'TC5'!B80</f>
        <v>0.2262240648269653</v>
      </c>
      <c r="I80" s="582">
        <f>C80*0.5/'TC5'!B80</f>
        <v>0.17337697744369504</v>
      </c>
      <c r="J80" s="589">
        <f>D80*0.5/'TC5'!C80</f>
        <v>0.16425818204879758</v>
      </c>
      <c r="K80" s="582">
        <f>E80*0.5/'TC5'!D80</f>
        <v>0.18751925230026245</v>
      </c>
      <c r="L80" s="589">
        <f>F80*0.5/'TC5'!E80</f>
        <v>0.17490822076797485</v>
      </c>
      <c r="M80" s="590">
        <f>G80*0.5/'TC5'!F80</f>
        <v>0.19099283218383786</v>
      </c>
    </row>
    <row r="81" spans="1:13">
      <c r="A81" s="78">
        <v>1985</v>
      </c>
      <c r="B81" s="602">
        <f>avgpoinc!AW74</f>
        <v>19594.729082542486</v>
      </c>
      <c r="C81" s="563">
        <f>avgpoinc!AX74</f>
        <v>15031.693893432239</v>
      </c>
      <c r="D81" s="562">
        <f>avgpoinc!AY74</f>
        <v>13565.035941231998</v>
      </c>
      <c r="E81" s="562">
        <f>avgpoinc!AZ74</f>
        <v>20287.589580455588</v>
      </c>
      <c r="F81" s="562">
        <f>avgpoinc!BA74</f>
        <v>11658.004552866108</v>
      </c>
      <c r="G81" s="563">
        <f>avgpoinc!BB74</f>
        <v>25325.574490676849</v>
      </c>
      <c r="H81" s="571">
        <f>B81*0.5/'TC5'!B81</f>
        <v>0.22669011354446411</v>
      </c>
      <c r="I81" s="582">
        <f>C81*0.5/'TC5'!B81</f>
        <v>0.17390066385269168</v>
      </c>
      <c r="J81" s="589">
        <f>D81*0.5/'TC5'!C81</f>
        <v>0.16517817974090576</v>
      </c>
      <c r="K81" s="582">
        <f>E81*0.5/'TC5'!D81</f>
        <v>0.18851053714752194</v>
      </c>
      <c r="L81" s="589">
        <f>F81*0.5/'TC5'!E81</f>
        <v>0.17599326372146604</v>
      </c>
      <c r="M81" s="590">
        <f>G81*0.5/'TC5'!F81</f>
        <v>0.1915664076805115</v>
      </c>
    </row>
    <row r="82" spans="1:13">
      <c r="A82" s="78">
        <v>1986</v>
      </c>
      <c r="B82" s="602">
        <f>avgpoinc!AW75</f>
        <v>19809.93072646849</v>
      </c>
      <c r="C82" s="563">
        <f>avgpoinc!AX75</f>
        <v>15277.331137583951</v>
      </c>
      <c r="D82" s="562">
        <f>avgpoinc!AY75</f>
        <v>13776.198147394487</v>
      </c>
      <c r="E82" s="562">
        <f>avgpoinc!AZ75</f>
        <v>20344.357941919578</v>
      </c>
      <c r="F82" s="562">
        <f>avgpoinc!BA75</f>
        <v>11988.056388759098</v>
      </c>
      <c r="G82" s="563">
        <f>avgpoinc!BB75</f>
        <v>25446.242366180839</v>
      </c>
      <c r="H82" s="571">
        <f>B82*0.5/'TC5'!B82</f>
        <v>0.22706013917922971</v>
      </c>
      <c r="I82" s="582">
        <f>C82*0.5/'TC5'!B82</f>
        <v>0.17510777711868286</v>
      </c>
      <c r="J82" s="589">
        <f>D82*0.5/'TC5'!C82</f>
        <v>0.16453391313552856</v>
      </c>
      <c r="K82" s="582">
        <f>E82*0.5/'TC5'!D82</f>
        <v>0.18695634603500366</v>
      </c>
      <c r="L82" s="589">
        <f>F82*0.5/'TC5'!E82</f>
        <v>0.17919021844863892</v>
      </c>
      <c r="M82" s="590">
        <f>G82*0.5/'TC5'!F82</f>
        <v>0.19151663780212408</v>
      </c>
    </row>
    <row r="83" spans="1:13">
      <c r="A83" s="78">
        <v>1987</v>
      </c>
      <c r="B83" s="602">
        <f>avgpoinc!AW76</f>
        <v>20215.117322021317</v>
      </c>
      <c r="C83" s="563">
        <f>avgpoinc!AX76</f>
        <v>15803.089641641231</v>
      </c>
      <c r="D83" s="562">
        <f>avgpoinc!AY76</f>
        <v>14406.114860081509</v>
      </c>
      <c r="E83" s="562">
        <f>avgpoinc!AZ76</f>
        <v>20745.968062945969</v>
      </c>
      <c r="F83" s="562">
        <f>avgpoinc!BA76</f>
        <v>12568.446679786131</v>
      </c>
      <c r="G83" s="563">
        <f>avgpoinc!BB76</f>
        <v>25770.359783976273</v>
      </c>
      <c r="H83" s="571">
        <f>B83*0.5/'TC5'!B83</f>
        <v>0.22469609975814819</v>
      </c>
      <c r="I83" s="582">
        <f>C83*0.5/'TC5'!B83</f>
        <v>0.17565530538558957</v>
      </c>
      <c r="J83" s="589">
        <f>D83*0.5/'TC5'!C83</f>
        <v>0.16525435447692868</v>
      </c>
      <c r="K83" s="582">
        <f>E83*0.5/'TC5'!D83</f>
        <v>0.18532675504684445</v>
      </c>
      <c r="L83" s="589">
        <f>F83*0.5/'TC5'!E83</f>
        <v>0.18147087097167969</v>
      </c>
      <c r="M83" s="590">
        <f>G83*0.5/'TC5'!F83</f>
        <v>0.18931484222412109</v>
      </c>
    </row>
    <row r="84" spans="1:13">
      <c r="A84" s="78">
        <v>1988</v>
      </c>
      <c r="B84" s="602">
        <f>avgpoinc!AW77</f>
        <v>20614.537694988707</v>
      </c>
      <c r="C84" s="563">
        <f>avgpoinc!AX77</f>
        <v>16280.188081361217</v>
      </c>
      <c r="D84" s="562">
        <f>avgpoinc!AY77</f>
        <v>14957.520195560111</v>
      </c>
      <c r="E84" s="562">
        <f>avgpoinc!AZ77</f>
        <v>20954.063549786988</v>
      </c>
      <c r="F84" s="562">
        <f>avgpoinc!BA77</f>
        <v>13146.979164645747</v>
      </c>
      <c r="G84" s="563">
        <f>avgpoinc!BB77</f>
        <v>26102.258174838877</v>
      </c>
      <c r="H84" s="571">
        <f>B84*0.5/'TC5'!B84</f>
        <v>0.21987193822860718</v>
      </c>
      <c r="I84" s="582">
        <f>C84*0.5/'TC5'!B84</f>
        <v>0.17364233732223514</v>
      </c>
      <c r="J84" s="589">
        <f>D84*0.5/'TC5'!C84</f>
        <v>0.16389995813369751</v>
      </c>
      <c r="K84" s="582">
        <f>E84*0.5/'TC5'!D84</f>
        <v>0.17949444055557251</v>
      </c>
      <c r="L84" s="589">
        <f>F84*0.5/'TC5'!E84</f>
        <v>0.18254399299621582</v>
      </c>
      <c r="M84" s="590">
        <f>G84*0.5/'TC5'!F84</f>
        <v>0.18516308069229129</v>
      </c>
    </row>
    <row r="85" spans="1:13">
      <c r="A85" s="83">
        <v>1989</v>
      </c>
      <c r="B85" s="603">
        <f>avgpoinc!AW78</f>
        <v>21088.163679653069</v>
      </c>
      <c r="C85" s="565">
        <f>avgpoinc!AX78</f>
        <v>16815.72060103167</v>
      </c>
      <c r="D85" s="564">
        <f>avgpoinc!AY78</f>
        <v>15463.378402625427</v>
      </c>
      <c r="E85" s="564">
        <f>avgpoinc!AZ78</f>
        <v>21497.937909225766</v>
      </c>
      <c r="F85" s="564">
        <f>avgpoinc!BA78</f>
        <v>13629.699269660938</v>
      </c>
      <c r="G85" s="565">
        <f>avgpoinc!BB78</f>
        <v>26433.897878241041</v>
      </c>
      <c r="H85" s="574">
        <f>B85*0.5/'TC5'!B85</f>
        <v>0.22222304344177249</v>
      </c>
      <c r="I85" s="585">
        <f>C85*0.5/'TC5'!B85</f>
        <v>0.17720085382461551</v>
      </c>
      <c r="J85" s="591">
        <f>D85*0.5/'TC5'!C85</f>
        <v>0.16750365495681765</v>
      </c>
      <c r="K85" s="585">
        <f>E85*0.5/'TC5'!D85</f>
        <v>0.18322700262069705</v>
      </c>
      <c r="L85" s="591">
        <f>F85*0.5/'TC5'!E85</f>
        <v>0.18524128198623654</v>
      </c>
      <c r="M85" s="592">
        <f>G85*0.5/'TC5'!F85</f>
        <v>0.18677538633346558</v>
      </c>
    </row>
    <row r="86" spans="1:13">
      <c r="A86" s="78">
        <v>1990</v>
      </c>
      <c r="B86" s="602">
        <f>avgpoinc!AW79</f>
        <v>21091.86110168391</v>
      </c>
      <c r="C86" s="563">
        <f>avgpoinc!AX79</f>
        <v>16938.918493217556</v>
      </c>
      <c r="D86" s="562">
        <f>avgpoinc!AY79</f>
        <v>15552.205952104374</v>
      </c>
      <c r="E86" s="562">
        <f>avgpoinc!AZ79</f>
        <v>21096.614774380272</v>
      </c>
      <c r="F86" s="562">
        <f>avgpoinc!BA79</f>
        <v>14024.464464643852</v>
      </c>
      <c r="G86" s="563">
        <f>avgpoinc!BB79</f>
        <v>26076.751150599808</v>
      </c>
      <c r="H86" s="571">
        <f>B86*0.5/'TC5'!B86</f>
        <v>0.22239583730697632</v>
      </c>
      <c r="I86" s="582">
        <f>C86*0.5/'TC5'!B86</f>
        <v>0.17860656976699826</v>
      </c>
      <c r="J86" s="589">
        <f>D86*0.5/'TC5'!C86</f>
        <v>0.16864222288131711</v>
      </c>
      <c r="K86" s="582">
        <f>E86*0.5/'TC5'!D86</f>
        <v>0.18179821968078613</v>
      </c>
      <c r="L86" s="589">
        <f>F86*0.5/'TC5'!E86</f>
        <v>0.18778645992279053</v>
      </c>
      <c r="M86" s="590">
        <f>G86*0.5/'TC5'!F86</f>
        <v>0.18548858165740967</v>
      </c>
    </row>
    <row r="87" spans="1:13">
      <c r="A87" s="78">
        <v>1991</v>
      </c>
      <c r="B87" s="602">
        <f>avgpoinc!AW80</f>
        <v>20684.069330860835</v>
      </c>
      <c r="C87" s="563">
        <f>avgpoinc!AX80</f>
        <v>16831.677835876875</v>
      </c>
      <c r="D87" s="562">
        <f>avgpoinc!AY80</f>
        <v>15345.443541632914</v>
      </c>
      <c r="E87" s="562">
        <f>avgpoinc!AZ80</f>
        <v>20571.319782241448</v>
      </c>
      <c r="F87" s="562">
        <f>avgpoinc!BA80</f>
        <v>14141.230109503049</v>
      </c>
      <c r="G87" s="563">
        <f>avgpoinc!BB80</f>
        <v>25889.875367002642</v>
      </c>
      <c r="H87" s="571">
        <f>B87*0.5/'TC5'!B87</f>
        <v>0.22255653142929077</v>
      </c>
      <c r="I87" s="582">
        <f>C87*0.5/'TC5'!B87</f>
        <v>0.18110555410385132</v>
      </c>
      <c r="J87" s="589">
        <f>D87*0.5/'TC5'!C87</f>
        <v>0.17085075378417969</v>
      </c>
      <c r="K87" s="582">
        <f>E87*0.5/'TC5'!D87</f>
        <v>0.18316161632537842</v>
      </c>
      <c r="L87" s="589">
        <f>F87*0.5/'TC5'!E87</f>
        <v>0.18975609540939331</v>
      </c>
      <c r="M87" s="590">
        <f>G87*0.5/'TC5'!F87</f>
        <v>0.1876147985458374</v>
      </c>
    </row>
    <row r="88" spans="1:13">
      <c r="A88" s="78">
        <v>1992</v>
      </c>
      <c r="B88" s="602">
        <f>avgpoinc!AW81</f>
        <v>20617.18959620798</v>
      </c>
      <c r="C88" s="563">
        <f>avgpoinc!AX81</f>
        <v>16761.06327397094</v>
      </c>
      <c r="D88" s="562">
        <f>avgpoinc!AY81</f>
        <v>15339.014664587874</v>
      </c>
      <c r="E88" s="562">
        <f>avgpoinc!AZ81</f>
        <v>20452.645459969477</v>
      </c>
      <c r="F88" s="562">
        <f>avgpoinc!BA81</f>
        <v>14143.763985112517</v>
      </c>
      <c r="G88" s="563">
        <f>avgpoinc!BB81</f>
        <v>26006.984855479372</v>
      </c>
      <c r="H88" s="571">
        <f>B88*0.5/'TC5'!B88</f>
        <v>0.21757638454437256</v>
      </c>
      <c r="I88" s="582">
        <f>C88*0.5/'TC5'!B88</f>
        <v>0.17688208818435669</v>
      </c>
      <c r="J88" s="589">
        <f>D88*0.5/'TC5'!C88</f>
        <v>0.16707223653793335</v>
      </c>
      <c r="K88" s="582">
        <f>E88*0.5/'TC5'!D88</f>
        <v>0.17849826812744141</v>
      </c>
      <c r="L88" s="589">
        <f>F88*0.5/'TC5'!E88</f>
        <v>0.18584764003753662</v>
      </c>
      <c r="M88" s="590">
        <f>G88*0.5/'TC5'!F88</f>
        <v>0.18478071689605713</v>
      </c>
    </row>
    <row r="89" spans="1:13">
      <c r="A89" s="78">
        <v>1993</v>
      </c>
      <c r="B89" s="602">
        <f>avgpoinc!AW82</f>
        <v>21083.508494227041</v>
      </c>
      <c r="C89" s="563">
        <f>avgpoinc!AX82</f>
        <v>17178.222252194602</v>
      </c>
      <c r="D89" s="562">
        <f>avgpoinc!AY82</f>
        <v>15838.110977920587</v>
      </c>
      <c r="E89" s="562">
        <f>avgpoinc!AZ82</f>
        <v>20987.491849998198</v>
      </c>
      <c r="F89" s="562">
        <f>avgpoinc!BA82</f>
        <v>14571.789087134226</v>
      </c>
      <c r="G89" s="563">
        <f>avgpoinc!BB82</f>
        <v>26528.881443884577</v>
      </c>
      <c r="H89" s="571">
        <f>B89*0.5/'TC5'!B89</f>
        <v>0.22068846225738528</v>
      </c>
      <c r="I89" s="582">
        <f>C89*0.5/'TC5'!B89</f>
        <v>0.17981046438217163</v>
      </c>
      <c r="J89" s="589">
        <f>D89*0.5/'TC5'!C89</f>
        <v>0.1707770824432373</v>
      </c>
      <c r="K89" s="582">
        <f>E89*0.5/'TC5'!D89</f>
        <v>0.18114906549453735</v>
      </c>
      <c r="L89" s="589">
        <f>F89*0.5/'TC5'!E89</f>
        <v>0.19016283750534058</v>
      </c>
      <c r="M89" s="590">
        <f>G89*0.5/'TC5'!F89</f>
        <v>0.18690794706344602</v>
      </c>
    </row>
    <row r="90" spans="1:13">
      <c r="A90" s="78">
        <v>1994</v>
      </c>
      <c r="B90" s="602">
        <f>avgpoinc!AW83</f>
        <v>21662.643127174335</v>
      </c>
      <c r="C90" s="563">
        <f>avgpoinc!AX83</f>
        <v>17879.861979488393</v>
      </c>
      <c r="D90" s="562">
        <f>avgpoinc!AY83</f>
        <v>16457.156334112271</v>
      </c>
      <c r="E90" s="562">
        <f>avgpoinc!AZ83</f>
        <v>21601.066844101406</v>
      </c>
      <c r="F90" s="562">
        <f>avgpoinc!BA83</f>
        <v>15282.156273330431</v>
      </c>
      <c r="G90" s="563">
        <f>avgpoinc!BB83</f>
        <v>27272.293724495386</v>
      </c>
      <c r="H90" s="571">
        <f>B90*0.5/'TC5'!B90</f>
        <v>0.21957987546920779</v>
      </c>
      <c r="I90" s="582">
        <f>C90*0.5/'TC5'!B90</f>
        <v>0.18123632669448853</v>
      </c>
      <c r="J90" s="589">
        <f>D90*0.5/'TC5'!C90</f>
        <v>0.17205798625946048</v>
      </c>
      <c r="K90" s="582">
        <f>E90*0.5/'TC5'!D90</f>
        <v>0.18139368295669558</v>
      </c>
      <c r="L90" s="589">
        <f>F90*0.5/'TC5'!E90</f>
        <v>0.19209760427474973</v>
      </c>
      <c r="M90" s="590">
        <f>G90*0.5/'TC5'!F90</f>
        <v>0.18614518642425537</v>
      </c>
    </row>
    <row r="91" spans="1:13">
      <c r="A91" s="78">
        <v>1995</v>
      </c>
      <c r="B91" s="602">
        <f>avgpoinc!AW84</f>
        <v>21753.101350708672</v>
      </c>
      <c r="C91" s="563">
        <f>avgpoinc!AX84</f>
        <v>18163.334613953481</v>
      </c>
      <c r="D91" s="562">
        <f>avgpoinc!AY84</f>
        <v>16611.366581413684</v>
      </c>
      <c r="E91" s="562">
        <f>avgpoinc!AZ84</f>
        <v>22053.377676377775</v>
      </c>
      <c r="F91" s="562">
        <f>avgpoinc!BA84</f>
        <v>15467.725877140547</v>
      </c>
      <c r="G91" s="563">
        <f>avgpoinc!BB84</f>
        <v>27430.71150886955</v>
      </c>
      <c r="H91" s="571">
        <f>B91*0.5/'TC5'!B91</f>
        <v>0.21572798490524292</v>
      </c>
      <c r="I91" s="582">
        <f>C91*0.5/'TC5'!B91</f>
        <v>0.18012785911560059</v>
      </c>
      <c r="J91" s="589">
        <f>D91*0.5/'TC5'!C91</f>
        <v>0.17087841033935547</v>
      </c>
      <c r="K91" s="582">
        <f>E91*0.5/'TC5'!D91</f>
        <v>0.18152481317520142</v>
      </c>
      <c r="L91" s="589">
        <f>F91*0.5/'TC5'!E91</f>
        <v>0.18941599130630493</v>
      </c>
      <c r="M91" s="590">
        <f>G91*0.5/'TC5'!F91</f>
        <v>0.18297010660171506</v>
      </c>
    </row>
    <row r="92" spans="1:13">
      <c r="A92" s="78">
        <v>1996</v>
      </c>
      <c r="B92" s="602">
        <f>avgpoinc!AW85</f>
        <v>22213.46701273882</v>
      </c>
      <c r="C92" s="563">
        <f>avgpoinc!AX85</f>
        <v>18641.698893563924</v>
      </c>
      <c r="D92" s="562">
        <f>avgpoinc!AY85</f>
        <v>17065.930683067174</v>
      </c>
      <c r="E92" s="562">
        <f>avgpoinc!AZ85</f>
        <v>22460.926936415806</v>
      </c>
      <c r="F92" s="562">
        <f>avgpoinc!BA85</f>
        <v>15981.515962522019</v>
      </c>
      <c r="G92" s="563">
        <f>avgpoinc!BB85</f>
        <v>27976.072236931581</v>
      </c>
      <c r="H92" s="571">
        <f>B92*0.5/'TC5'!B92</f>
        <v>0.21353822946548465</v>
      </c>
      <c r="I92" s="582">
        <f>C92*0.5/'TC5'!B92</f>
        <v>0.17920279502868652</v>
      </c>
      <c r="J92" s="589">
        <f>D92*0.5/'TC5'!C92</f>
        <v>0.16997861862182617</v>
      </c>
      <c r="K92" s="582">
        <f>E92*0.5/'TC5'!D92</f>
        <v>0.17954063415527341</v>
      </c>
      <c r="L92" s="589">
        <f>F92*0.5/'TC5'!E92</f>
        <v>0.18916404247283936</v>
      </c>
      <c r="M92" s="590">
        <f>G92*0.5/'TC5'!F92</f>
        <v>0.18132495880126956</v>
      </c>
    </row>
    <row r="93" spans="1:13">
      <c r="A93" s="78">
        <v>1997</v>
      </c>
      <c r="B93" s="602">
        <f>avgpoinc!AW86</f>
        <v>22706.472693987726</v>
      </c>
      <c r="C93" s="563">
        <f>avgpoinc!AX86</f>
        <v>19126.888735356893</v>
      </c>
      <c r="D93" s="562">
        <f>avgpoinc!AY86</f>
        <v>17555.335000394363</v>
      </c>
      <c r="E93" s="562">
        <f>avgpoinc!AZ86</f>
        <v>23015.205085952119</v>
      </c>
      <c r="F93" s="562">
        <f>avgpoinc!BA86</f>
        <v>16450.508195551927</v>
      </c>
      <c r="G93" s="563">
        <f>avgpoinc!BB86</f>
        <v>28680.942787862878</v>
      </c>
      <c r="H93" s="571">
        <f>B93*0.5/'TC5'!B93</f>
        <v>0.21059787273406985</v>
      </c>
      <c r="I93" s="582">
        <f>C93*0.5/'TC5'!B93</f>
        <v>0.1773979663848877</v>
      </c>
      <c r="J93" s="589">
        <f>D93*0.5/'TC5'!C93</f>
        <v>0.16810804605484009</v>
      </c>
      <c r="K93" s="582">
        <f>E93*0.5/'TC5'!D93</f>
        <v>0.17729926109313965</v>
      </c>
      <c r="L93" s="589">
        <f>F93*0.5/'TC5'!E93</f>
        <v>0.18800520896911621</v>
      </c>
      <c r="M93" s="590">
        <f>G93*0.5/'TC5'!F93</f>
        <v>0.17946624755859375</v>
      </c>
    </row>
    <row r="94" spans="1:13">
      <c r="A94" s="78">
        <v>1998</v>
      </c>
      <c r="B94" s="602">
        <f>avgpoinc!AW87</f>
        <v>23523.429608985323</v>
      </c>
      <c r="C94" s="563">
        <f>avgpoinc!AX87</f>
        <v>19721.015218261608</v>
      </c>
      <c r="D94" s="562">
        <f>avgpoinc!AY87</f>
        <v>18251.377142861398</v>
      </c>
      <c r="E94" s="562">
        <f>avgpoinc!AZ87</f>
        <v>23795.33631838065</v>
      </c>
      <c r="F94" s="562">
        <f>avgpoinc!BA87</f>
        <v>16908.902416114826</v>
      </c>
      <c r="G94" s="563">
        <f>avgpoinc!BB87</f>
        <v>29640.989244295561</v>
      </c>
      <c r="H94" s="571">
        <f>B94*0.5/'TC5'!B94</f>
        <v>0.21012699604034421</v>
      </c>
      <c r="I94" s="582">
        <f>C94*0.5/'TC5'!B94</f>
        <v>0.17616128921508786</v>
      </c>
      <c r="J94" s="589">
        <f>D94*0.5/'TC5'!C94</f>
        <v>0.16696012020111084</v>
      </c>
      <c r="K94" s="582">
        <f>E94*0.5/'TC5'!D94</f>
        <v>0.17613381147384646</v>
      </c>
      <c r="L94" s="589">
        <f>F94*0.5/'TC5'!E94</f>
        <v>0.18675893545150757</v>
      </c>
      <c r="M94" s="590">
        <f>G94*0.5/'TC5'!F94</f>
        <v>0.17876952886581421</v>
      </c>
    </row>
    <row r="95" spans="1:13">
      <c r="A95" s="83">
        <v>1999</v>
      </c>
      <c r="B95" s="603">
        <f>avgpoinc!AW88</f>
        <v>24038.72449752273</v>
      </c>
      <c r="C95" s="565">
        <f>avgpoinc!AX88</f>
        <v>20363.683683761334</v>
      </c>
      <c r="D95" s="564">
        <f>avgpoinc!AY88</f>
        <v>18926.983626225028</v>
      </c>
      <c r="E95" s="564">
        <f>avgpoinc!AZ88</f>
        <v>24980.95961833949</v>
      </c>
      <c r="F95" s="564">
        <f>avgpoinc!BA88</f>
        <v>17183.537957689168</v>
      </c>
      <c r="G95" s="565">
        <f>avgpoinc!BB88</f>
        <v>30439.345829891514</v>
      </c>
      <c r="H95" s="574">
        <f>B95*0.5/'TC5'!B95</f>
        <v>0.20845091342926023</v>
      </c>
      <c r="I95" s="585">
        <f>C95*0.5/'TC5'!B95</f>
        <v>0.17658293247222898</v>
      </c>
      <c r="J95" s="591">
        <f>D95*0.5/'TC5'!C95</f>
        <v>0.16655594110488892</v>
      </c>
      <c r="K95" s="585">
        <f>E95*0.5/'TC5'!D95</f>
        <v>0.17779314517974856</v>
      </c>
      <c r="L95" s="591">
        <f>F95*0.5/'TC5'!E95</f>
        <v>0.18645489215850833</v>
      </c>
      <c r="M95" s="592">
        <f>G95*0.5/'TC5'!F95</f>
        <v>0.17793136835098269</v>
      </c>
    </row>
    <row r="96" spans="1:13">
      <c r="A96" s="88">
        <v>2000</v>
      </c>
      <c r="B96" s="604">
        <f>avgpoinc!AW89</f>
        <v>24541.20618886203</v>
      </c>
      <c r="C96" s="567">
        <f>avgpoinc!AX89</f>
        <v>20781.276246292204</v>
      </c>
      <c r="D96" s="566">
        <f>avgpoinc!AY89</f>
        <v>19402.762149934708</v>
      </c>
      <c r="E96" s="566">
        <f>avgpoinc!AZ89</f>
        <v>25327.626417950672</v>
      </c>
      <c r="F96" s="566">
        <f>avgpoinc!BA89</f>
        <v>17583.067975823156</v>
      </c>
      <c r="G96" s="567">
        <f>avgpoinc!BB89</f>
        <v>30900.027528104831</v>
      </c>
      <c r="H96" s="575">
        <f>B96*0.5/'TC5'!B96</f>
        <v>0.20601630210876462</v>
      </c>
      <c r="I96" s="586">
        <f>C96*0.5/'TC5'!B96</f>
        <v>0.17445278167724609</v>
      </c>
      <c r="J96" s="593">
        <f>D96*0.5/'TC5'!C96</f>
        <v>0.16484546661376953</v>
      </c>
      <c r="K96" s="586">
        <f>E96*0.5/'TC5'!D96</f>
        <v>0.1744458079338074</v>
      </c>
      <c r="L96" s="593">
        <f>F96*0.5/'TC5'!E96</f>
        <v>0.18488931655883786</v>
      </c>
      <c r="M96" s="594">
        <f>G96*0.5/'TC5'!F96</f>
        <v>0.17554640769958496</v>
      </c>
    </row>
    <row r="97" spans="1:13">
      <c r="A97" s="78">
        <v>2001</v>
      </c>
      <c r="B97" s="602">
        <f>avgpoinc!AW90</f>
        <v>24601.008367224418</v>
      </c>
      <c r="C97" s="563">
        <f>avgpoinc!AX90</f>
        <v>20892.325926611848</v>
      </c>
      <c r="D97" s="562">
        <f>avgpoinc!AY90</f>
        <v>19435.74788550122</v>
      </c>
      <c r="E97" s="562">
        <f>avgpoinc!AZ90</f>
        <v>25358.04761973874</v>
      </c>
      <c r="F97" s="562">
        <f>avgpoinc!BA90</f>
        <v>17732.609939270598</v>
      </c>
      <c r="G97" s="563">
        <f>avgpoinc!BB90</f>
        <v>30570.122926468255</v>
      </c>
      <c r="H97" s="571">
        <f>B97*0.5/'TC5'!B97</f>
        <v>0.2074773907661438</v>
      </c>
      <c r="I97" s="582">
        <f>C97*0.5/'TC5'!B97</f>
        <v>0.17619949579238892</v>
      </c>
      <c r="J97" s="589">
        <f>D97*0.5/'TC5'!C97</f>
        <v>0.16720598936080933</v>
      </c>
      <c r="K97" s="582">
        <f>E97*0.5/'TC5'!D97</f>
        <v>0.17725849151611328</v>
      </c>
      <c r="L97" s="589">
        <f>F97*0.5/'TC5'!E97</f>
        <v>0.18476378917694092</v>
      </c>
      <c r="M97" s="590">
        <f>G97*0.5/'TC5'!F97</f>
        <v>0.17567700147628787</v>
      </c>
    </row>
    <row r="98" spans="1:13">
      <c r="A98" s="78">
        <v>2002</v>
      </c>
      <c r="B98" s="602">
        <f>avgpoinc!AW91</f>
        <v>24288.626682890757</v>
      </c>
      <c r="C98" s="563">
        <f>avgpoinc!AX91</f>
        <v>20679.151285865613</v>
      </c>
      <c r="D98" s="562">
        <f>avgpoinc!AY91</f>
        <v>19297.617654144287</v>
      </c>
      <c r="E98" s="562">
        <f>avgpoinc!AZ91</f>
        <v>24947.188208785625</v>
      </c>
      <c r="F98" s="562">
        <f>avgpoinc!BA91</f>
        <v>17647.340748603641</v>
      </c>
      <c r="G98" s="563">
        <f>avgpoinc!BB91</f>
        <v>29952.890183742031</v>
      </c>
      <c r="H98" s="571">
        <f>B98*0.5/'TC5'!B98</f>
        <v>0.20533186197280884</v>
      </c>
      <c r="I98" s="582">
        <f>C98*0.5/'TC5'!B98</f>
        <v>0.17481797933578491</v>
      </c>
      <c r="J98" s="589">
        <f>D98*0.5/'TC5'!C98</f>
        <v>0.16679710149765017</v>
      </c>
      <c r="K98" s="582">
        <f>E98*0.5/'TC5'!D98</f>
        <v>0.17636066675186154</v>
      </c>
      <c r="L98" s="589">
        <f>F98*0.5/'TC5'!E98</f>
        <v>0.1818772554397583</v>
      </c>
      <c r="M98" s="590">
        <f>G98*0.5/'TC5'!F98</f>
        <v>0.17356830835342407</v>
      </c>
    </row>
    <row r="99" spans="1:13">
      <c r="A99" s="78">
        <v>2003</v>
      </c>
      <c r="B99" s="602">
        <f>avgpoinc!AW92</f>
        <v>24198.891215408159</v>
      </c>
      <c r="C99" s="563">
        <f>avgpoinc!AX92</f>
        <v>20588.703684810116</v>
      </c>
      <c r="D99" s="562">
        <f>avgpoinc!AY92</f>
        <v>19195.675450895335</v>
      </c>
      <c r="E99" s="562">
        <f>avgpoinc!AZ92</f>
        <v>24397.439147028654</v>
      </c>
      <c r="F99" s="562">
        <f>avgpoinc!BA92</f>
        <v>17843.628203329125</v>
      </c>
      <c r="G99" s="563">
        <f>avgpoinc!BB92</f>
        <v>29651.989172823738</v>
      </c>
      <c r="H99" s="571">
        <f>B99*0.5/'TC5'!B99</f>
        <v>0.20235627889633179</v>
      </c>
      <c r="I99" s="582">
        <f>C99*0.5/'TC5'!B99</f>
        <v>0.17216712236404416</v>
      </c>
      <c r="J99" s="589">
        <f>D99*0.5/'TC5'!C99</f>
        <v>0.16417080163955686</v>
      </c>
      <c r="K99" s="582">
        <f>E99*0.5/'TC5'!D99</f>
        <v>0.17162930965423587</v>
      </c>
      <c r="L99" s="589">
        <f>F99*0.5/'TC5'!E99</f>
        <v>0.18066775798797605</v>
      </c>
      <c r="M99" s="590">
        <f>G99*0.5/'TC5'!F99</f>
        <v>0.17040044069290164</v>
      </c>
    </row>
    <row r="100" spans="1:13">
      <c r="A100" s="78">
        <v>2004</v>
      </c>
      <c r="B100" s="602">
        <f>avgpoinc!AW93</f>
        <v>24658.789090631861</v>
      </c>
      <c r="C100" s="563">
        <f>avgpoinc!AX93</f>
        <v>20980.739993605268</v>
      </c>
      <c r="D100" s="562">
        <f>avgpoinc!AY93</f>
        <v>19570.51275466114</v>
      </c>
      <c r="E100" s="562">
        <f>avgpoinc!AZ93</f>
        <v>24874.698983967286</v>
      </c>
      <c r="F100" s="562">
        <f>avgpoinc!BA93</f>
        <v>18190.418759672943</v>
      </c>
      <c r="G100" s="563">
        <f>avgpoinc!BB93</f>
        <v>30021.46724834992</v>
      </c>
      <c r="H100" s="571">
        <f>B100*0.5/'TC5'!B100</f>
        <v>0.20059609413146973</v>
      </c>
      <c r="I100" s="582">
        <f>C100*0.5/'TC5'!B100</f>
        <v>0.17067563533782959</v>
      </c>
      <c r="J100" s="589">
        <f>D100*0.5/'TC5'!C100</f>
        <v>0.16242462396621704</v>
      </c>
      <c r="K100" s="582">
        <f>E100*0.5/'TC5'!D100</f>
        <v>0.16959631443023682</v>
      </c>
      <c r="L100" s="589">
        <f>F100*0.5/'TC5'!E100</f>
        <v>0.17998945713043213</v>
      </c>
      <c r="M100" s="590">
        <f>G100*0.5/'TC5'!F100</f>
        <v>0.16835057735443115</v>
      </c>
    </row>
    <row r="101" spans="1:13">
      <c r="A101" s="78">
        <v>2005</v>
      </c>
      <c r="B101" s="602">
        <f>avgpoinc!AW94</f>
        <v>25108.282215911531</v>
      </c>
      <c r="C101" s="563">
        <f>avgpoinc!AX94</f>
        <v>21439.313053144349</v>
      </c>
      <c r="D101" s="562">
        <f>avgpoinc!AY94</f>
        <v>19892.619412685213</v>
      </c>
      <c r="E101" s="562">
        <f>avgpoinc!AZ94</f>
        <v>25343.170419312097</v>
      </c>
      <c r="F101" s="562">
        <f>avgpoinc!BA94</f>
        <v>18584.465782617939</v>
      </c>
      <c r="G101" s="563">
        <f>avgpoinc!BB94</f>
        <v>30482.015984757352</v>
      </c>
      <c r="H101" s="571">
        <f>B101*0.5/'TC5'!B101</f>
        <v>0.19962799549102783</v>
      </c>
      <c r="I101" s="582">
        <f>C101*0.5/'TC5'!B101</f>
        <v>0.17045718431472781</v>
      </c>
      <c r="J101" s="589">
        <f>D101*0.5/'TC5'!C101</f>
        <v>0.16218960285186765</v>
      </c>
      <c r="K101" s="582">
        <f>E101*0.5/'TC5'!D101</f>
        <v>0.1691824197769165</v>
      </c>
      <c r="L101" s="589">
        <f>F101*0.5/'TC5'!E101</f>
        <v>0.17929178476333615</v>
      </c>
      <c r="M101" s="590">
        <f>G101*0.5/'TC5'!F101</f>
        <v>0.16742044687271118</v>
      </c>
    </row>
    <row r="102" spans="1:13">
      <c r="A102" s="78">
        <v>2006</v>
      </c>
      <c r="B102" s="602">
        <f>avgpoinc!AW95</f>
        <v>25407.067690191052</v>
      </c>
      <c r="C102" s="563">
        <f>avgpoinc!AX95</f>
        <v>21738.609682755552</v>
      </c>
      <c r="D102" s="562">
        <f>avgpoinc!AY95</f>
        <v>20020.705519746291</v>
      </c>
      <c r="E102" s="562">
        <f>avgpoinc!AZ95</f>
        <v>25707.056433409685</v>
      </c>
      <c r="F102" s="562">
        <f>avgpoinc!BA95</f>
        <v>18800.361178945372</v>
      </c>
      <c r="G102" s="563">
        <f>avgpoinc!BB95</f>
        <v>30653.448519019657</v>
      </c>
      <c r="H102" s="571">
        <f>B102*0.5/'TC5'!B102</f>
        <v>0.19706970453262329</v>
      </c>
      <c r="I102" s="582">
        <f>C102*0.5/'TC5'!B102</f>
        <v>0.16861534118652344</v>
      </c>
      <c r="J102" s="589">
        <f>D102*0.5/'TC5'!C102</f>
        <v>0.15964287519454956</v>
      </c>
      <c r="K102" s="582">
        <f>E102*0.5/'TC5'!D102</f>
        <v>0.16699182987213135</v>
      </c>
      <c r="L102" s="589">
        <f>F102*0.5/'TC5'!E102</f>
        <v>0.1775364875793457</v>
      </c>
      <c r="M102" s="590">
        <f>G102*0.5/'TC5'!F102</f>
        <v>0.16491955518722534</v>
      </c>
    </row>
    <row r="103" spans="1:13">
      <c r="A103" s="78">
        <v>2007</v>
      </c>
      <c r="B103" s="602">
        <f>avgpoinc!AW96</f>
        <v>25488.723166056301</v>
      </c>
      <c r="C103" s="563">
        <f>avgpoinc!AX96</f>
        <v>21810.243085445232</v>
      </c>
      <c r="D103" s="562">
        <f>avgpoinc!AY96</f>
        <v>19682.16733860378</v>
      </c>
      <c r="E103" s="562">
        <f>avgpoinc!AZ96</f>
        <v>25517.316536216815</v>
      </c>
      <c r="F103" s="562">
        <f>avgpoinc!BA96</f>
        <v>18990.183362430882</v>
      </c>
      <c r="G103" s="563">
        <f>avgpoinc!BB96</f>
        <v>30900.188863242962</v>
      </c>
      <c r="H103" s="571">
        <f>B103*0.5/'TC5'!B103</f>
        <v>0.20025992393493652</v>
      </c>
      <c r="I103" s="582">
        <f>C103*0.5/'TC5'!B103</f>
        <v>0.17135882377624509</v>
      </c>
      <c r="J103" s="589">
        <f>D103*0.5/'TC5'!C103</f>
        <v>0.16021013259887698</v>
      </c>
      <c r="K103" s="582">
        <f>E103*0.5/'TC5'!D103</f>
        <v>0.16868829727172852</v>
      </c>
      <c r="L103" s="589">
        <f>F103*0.5/'TC5'!E103</f>
        <v>0.18073314428329468</v>
      </c>
      <c r="M103" s="590">
        <f>G103*0.5/'TC5'!F103</f>
        <v>0.16837459802627563</v>
      </c>
    </row>
    <row r="104" spans="1:13">
      <c r="A104" s="78">
        <v>2008</v>
      </c>
      <c r="B104" s="602">
        <f>avgpoinc!AW97</f>
        <v>25392.555983802249</v>
      </c>
      <c r="C104" s="563">
        <f>avgpoinc!AX97</f>
        <v>21824.190692662614</v>
      </c>
      <c r="D104" s="562">
        <f>avgpoinc!AY97</f>
        <v>19896.189133873744</v>
      </c>
      <c r="E104" s="562">
        <f>avgpoinc!AZ97</f>
        <v>25108.980334924501</v>
      </c>
      <c r="F104" s="562">
        <f>avgpoinc!BA97</f>
        <v>19293.04838223739</v>
      </c>
      <c r="G104" s="563">
        <f>avgpoinc!BB97</f>
        <v>30724.50511476551</v>
      </c>
      <c r="H104" s="571">
        <f>B104*0.5/'TC5'!B104</f>
        <v>0.20403248071670532</v>
      </c>
      <c r="I104" s="582">
        <f>C104*0.5/'TC5'!B104</f>
        <v>0.17536020278930667</v>
      </c>
      <c r="J104" s="589">
        <f>D104*0.5/'TC5'!C104</f>
        <v>0.16627848148345947</v>
      </c>
      <c r="K104" s="582">
        <f>E104*0.5/'TC5'!D104</f>
        <v>0.17153042554855347</v>
      </c>
      <c r="L104" s="589">
        <f>F104*0.5/'TC5'!E104</f>
        <v>0.18531632423400882</v>
      </c>
      <c r="M104" s="590">
        <f>G104*0.5/'TC5'!F104</f>
        <v>0.17209208011627197</v>
      </c>
    </row>
    <row r="105" spans="1:13">
      <c r="A105" s="83">
        <v>2009</v>
      </c>
      <c r="B105" s="605">
        <f>avgpoinc!AW98</f>
        <v>23520.960321537808</v>
      </c>
      <c r="C105" s="606">
        <f>avgpoinc!AX98</f>
        <v>20433.213471020874</v>
      </c>
      <c r="D105" s="564">
        <f>avgpoinc!AY98</f>
        <v>18389.268825003765</v>
      </c>
      <c r="E105" s="564">
        <f>avgpoinc!AZ98</f>
        <v>23173.962278012968</v>
      </c>
      <c r="F105" s="564">
        <f>avgpoinc!BA98</f>
        <v>18291.274781182125</v>
      </c>
      <c r="G105" s="565">
        <f>avgpoinc!BB98</f>
        <v>28387.733935298103</v>
      </c>
      <c r="H105" s="574">
        <f>B105*0.5/'TC5'!B105</f>
        <v>0.19803696870803833</v>
      </c>
      <c r="I105" s="585">
        <f>C105*0.5/'TC5'!B105</f>
        <v>0.17203938961029056</v>
      </c>
      <c r="J105" s="595">
        <f>D105*0.5/'TC5'!C105</f>
        <v>0.16308015584945679</v>
      </c>
      <c r="K105" s="596">
        <f>E105*0.5/'TC5'!D105</f>
        <v>0.16853499412536618</v>
      </c>
      <c r="L105" s="591">
        <f>F105*0.5/'TC5'!E105</f>
        <v>0.18042451143264771</v>
      </c>
      <c r="M105" s="592">
        <f>G105*0.5/'TC5'!F105</f>
        <v>0.16609257459640503</v>
      </c>
    </row>
    <row r="106" spans="1:13">
      <c r="A106" s="78">
        <v>2010</v>
      </c>
      <c r="B106" s="607">
        <f>avgpoinc!AW99</f>
        <v>24056.72568739087</v>
      </c>
      <c r="C106" s="608">
        <f>avgpoinc!AX99</f>
        <v>21076.433831047761</v>
      </c>
      <c r="D106" s="562">
        <f>avgpoinc!AY99</f>
        <v>19070.704762363232</v>
      </c>
      <c r="E106" s="562">
        <f>avgpoinc!AZ99</f>
        <v>23395.4966836733</v>
      </c>
      <c r="F106" s="562">
        <f>avgpoinc!BA99</f>
        <v>19222.336092715868</v>
      </c>
      <c r="G106" s="563">
        <f>avgpoinc!BB99</f>
        <v>28929.767149902855</v>
      </c>
      <c r="H106" s="571">
        <f>B106*0.5/'TC5'!B106</f>
        <v>0.19802474975585935</v>
      </c>
      <c r="I106" s="582">
        <f>C106*0.5/'TC5'!B106</f>
        <v>0.17349225282669067</v>
      </c>
      <c r="J106" s="597">
        <f>D106*0.5/'TC5'!C106</f>
        <v>0.1654781699180603</v>
      </c>
      <c r="K106" s="598">
        <f>E106*0.5/'TC5'!D106</f>
        <v>0.16751259565353394</v>
      </c>
      <c r="L106" s="589">
        <f>F106*0.5/'TC5'!E106</f>
        <v>0.18399006128311157</v>
      </c>
      <c r="M106" s="590">
        <f>G106*0.5/'TC5'!F106</f>
        <v>0.16641312837600708</v>
      </c>
    </row>
    <row r="107" spans="1:13">
      <c r="A107" s="78">
        <v>2011</v>
      </c>
      <c r="B107" s="607">
        <f>avgpoinc!AW100</f>
        <v>24086.575941747979</v>
      </c>
      <c r="C107" s="608">
        <f>avgpoinc!AX100</f>
        <v>21098.772932689575</v>
      </c>
      <c r="D107" s="562">
        <f>avgpoinc!AY100</f>
        <v>18918.806865968698</v>
      </c>
      <c r="E107" s="562">
        <f>avgpoinc!AZ100</f>
        <v>23687.688766522147</v>
      </c>
      <c r="F107" s="562">
        <f>avgpoinc!BA100</f>
        <v>19078.871436963043</v>
      </c>
      <c r="G107" s="563">
        <f>avgpoinc!BB100</f>
        <v>28719.643563299807</v>
      </c>
      <c r="H107" s="571">
        <f>B107*0.5/'TC5'!B107</f>
        <v>0.19512152671813965</v>
      </c>
      <c r="I107" s="582">
        <f>C107*0.5/'TC5'!B107</f>
        <v>0.170917809009552</v>
      </c>
      <c r="J107" s="597">
        <f>D107*0.5/'TC5'!C107</f>
        <v>0.16241800785064697</v>
      </c>
      <c r="K107" s="598">
        <f>E107*0.5/'TC5'!D107</f>
        <v>0.16591256856918332</v>
      </c>
      <c r="L107" s="589">
        <f>F107*0.5/'TC5'!E107</f>
        <v>0.18083810806274414</v>
      </c>
      <c r="M107" s="590">
        <f>G107*0.5/'TC5'!F107</f>
        <v>0.16325223445892334</v>
      </c>
    </row>
    <row r="108" spans="1:13">
      <c r="A108" s="78">
        <v>2012</v>
      </c>
      <c r="B108" s="607">
        <f>avgpoinc!AW101</f>
        <v>23898.037710430632</v>
      </c>
      <c r="C108" s="608">
        <f>avgpoinc!AX101</f>
        <v>20979.834339636265</v>
      </c>
      <c r="D108" s="562">
        <f>avgpoinc!AY101</f>
        <v>18694.533081482325</v>
      </c>
      <c r="E108" s="562">
        <f>avgpoinc!AZ101</f>
        <v>23615.521413364495</v>
      </c>
      <c r="F108" s="562">
        <f>avgpoinc!BA101</f>
        <v>18956.757768403149</v>
      </c>
      <c r="G108" s="563">
        <f>avgpoinc!BB101</f>
        <v>28109.449498596092</v>
      </c>
      <c r="H108" s="571">
        <f>B108*0.5/'TC5'!B108</f>
        <v>0.18909484148025513</v>
      </c>
      <c r="I108" s="582">
        <f>C108*0.5/'TC5'!B108</f>
        <v>0.16600435972213745</v>
      </c>
      <c r="J108" s="597">
        <f>D108*0.5/'TC5'!C108</f>
        <v>0.15679472684860227</v>
      </c>
      <c r="K108" s="598">
        <f>E108*0.5/'TC5'!D108</f>
        <v>0.16032284498214722</v>
      </c>
      <c r="L108" s="589">
        <f>F108*0.5/'TC5'!E108</f>
        <v>0.17711967229843142</v>
      </c>
      <c r="M108" s="590">
        <f>G108*0.5/'TC5'!F108</f>
        <v>0.15669518709182739</v>
      </c>
    </row>
    <row r="109" spans="1:13">
      <c r="A109" s="78">
        <v>2013</v>
      </c>
      <c r="B109" s="607">
        <f>avgpoinc!AW102</f>
        <v>24451.130410813079</v>
      </c>
      <c r="C109" s="608">
        <f>avgpoinc!AX102</f>
        <v>21505.466828462439</v>
      </c>
      <c r="D109" s="562">
        <f>avgpoinc!AY102</f>
        <v>19138.202317284002</v>
      </c>
      <c r="E109" s="562">
        <f>avgpoinc!AZ102</f>
        <v>24350.208253905585</v>
      </c>
      <c r="F109" s="562">
        <f>avgpoinc!BA102</f>
        <v>19314.659947312146</v>
      </c>
      <c r="G109" s="563">
        <f>avgpoinc!BB102</f>
        <v>28540.732877761991</v>
      </c>
      <c r="H109" s="571">
        <f>B109*0.5/'TC5'!B109</f>
        <v>0.19320535659790039</v>
      </c>
      <c r="I109" s="582">
        <f>C109*0.5/'TC5'!B109</f>
        <v>0.16992962360382083</v>
      </c>
      <c r="J109" s="597">
        <f>D109*0.5/'TC5'!C109</f>
        <v>0.16074877977371216</v>
      </c>
      <c r="K109" s="598">
        <f>E109*0.5/'TC5'!D109</f>
        <v>0.1659849286079407</v>
      </c>
      <c r="L109" s="589">
        <f>F109*0.5/'TC5'!E109</f>
        <v>0.17896199226379395</v>
      </c>
      <c r="M109" s="590">
        <f>G109*0.5/'TC5'!F109</f>
        <v>0.15960860252380371</v>
      </c>
    </row>
    <row r="110" spans="1:13">
      <c r="A110" s="78">
        <v>2014</v>
      </c>
      <c r="B110" s="607">
        <f>avgpoinc!AW103</f>
        <v>24925.391078462995</v>
      </c>
      <c r="C110" s="608">
        <f>avgpoinc!AX103</f>
        <v>22000.104595954483</v>
      </c>
      <c r="D110" s="562">
        <f>avgpoinc!AY103</f>
        <v>19697.395309575921</v>
      </c>
      <c r="E110" s="562">
        <f>avgpoinc!AZ103</f>
        <v>24901.087657321063</v>
      </c>
      <c r="F110" s="562">
        <f>avgpoinc!BA103</f>
        <v>19769.46324482316</v>
      </c>
      <c r="G110" s="563">
        <f>avgpoinc!BB103</f>
        <v>29079.13671366659</v>
      </c>
      <c r="H110" s="571">
        <f>B110*0.5/'TC5'!B110</f>
        <v>0.19282299280166626</v>
      </c>
      <c r="I110" s="582">
        <f>C110*0.5/'TC5'!B110</f>
        <v>0.17019295692443848</v>
      </c>
      <c r="J110" s="597">
        <f>D110*0.5/'TC5'!C110</f>
        <v>0.16139519214630127</v>
      </c>
      <c r="K110" s="598">
        <f>E110*0.5/'TC5'!D110</f>
        <v>0.16597634553909302</v>
      </c>
      <c r="L110" s="589">
        <f>F110*0.5/'TC5'!E110</f>
        <v>0.17952573299407959</v>
      </c>
      <c r="M110" s="590">
        <f>G110*0.5/'TC5'!F110</f>
        <v>0.15965348482131958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19" spans="1:13">
      <c r="B119" s="1058"/>
    </row>
    <row r="120" spans="1:13">
      <c r="A120" s="59" t="s">
        <v>1220</v>
      </c>
      <c r="B120" s="224">
        <f>(B110/B76)^(1/34)-1</f>
        <v>5.6115860979863985E-3</v>
      </c>
      <c r="C120" s="224">
        <f t="shared" ref="C120:G120" si="0">(C110/C76)^(1/34)-1</f>
        <v>1.1221645760807863E-2</v>
      </c>
      <c r="D120" s="224">
        <f t="shared" si="0"/>
        <v>9.4757329671695256E-3</v>
      </c>
      <c r="E120" s="224">
        <f t="shared" si="0"/>
        <v>3.6038699416283126E-3</v>
      </c>
      <c r="F120" s="224">
        <f t="shared" si="0"/>
        <v>1.7863830624706756E-2</v>
      </c>
      <c r="G120" s="224">
        <f t="shared" si="0"/>
        <v>2.6411965051453823E-3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Q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F75" sqref="F75:F110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6" thickBot="1"/>
    <row r="3" spans="1:16" ht="25" customHeight="1" thickTop="1">
      <c r="A3" s="1245" t="s">
        <v>1071</v>
      </c>
      <c r="B3" s="1246"/>
      <c r="C3" s="1246"/>
      <c r="D3" s="1246"/>
      <c r="E3" s="1246"/>
      <c r="F3" s="1246"/>
      <c r="G3" s="1246"/>
      <c r="H3" s="1246"/>
      <c r="I3" s="1247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7" t="s">
        <v>31</v>
      </c>
      <c r="H5" s="977" t="s">
        <v>30</v>
      </c>
      <c r="I5" s="538" t="s">
        <v>29</v>
      </c>
    </row>
    <row r="6" spans="1:16" ht="25" customHeight="1">
      <c r="A6" s="107"/>
      <c r="B6" s="1264" t="s">
        <v>858</v>
      </c>
      <c r="C6" s="1253"/>
      <c r="D6" s="1253"/>
      <c r="E6" s="1253"/>
      <c r="F6" s="1253"/>
      <c r="G6" s="1253"/>
      <c r="H6" s="1253"/>
      <c r="I6" s="1263"/>
    </row>
    <row r="7" spans="1:16" ht="20" customHeight="1">
      <c r="A7" s="107"/>
      <c r="B7" s="1232" t="s">
        <v>1217</v>
      </c>
      <c r="C7" s="1233"/>
      <c r="D7" s="1241"/>
      <c r="E7" s="1241"/>
      <c r="F7" s="1233" t="s">
        <v>127</v>
      </c>
      <c r="G7" s="1233"/>
      <c r="H7" s="1241"/>
      <c r="I7" s="1244"/>
      <c r="L7" s="983" t="s">
        <v>1070</v>
      </c>
      <c r="M7" s="984"/>
      <c r="N7" s="984"/>
      <c r="O7" s="984"/>
      <c r="P7" s="983" t="s">
        <v>603</v>
      </c>
    </row>
    <row r="8" spans="1:16" s="98" customFormat="1" ht="52" customHeight="1">
      <c r="A8" s="106"/>
      <c r="B8" s="455" t="s">
        <v>1061</v>
      </c>
      <c r="C8" s="976" t="s">
        <v>1065</v>
      </c>
      <c r="D8" s="976" t="s">
        <v>1066</v>
      </c>
      <c r="E8" s="976" t="s">
        <v>1067</v>
      </c>
      <c r="F8" s="455" t="s">
        <v>1061</v>
      </c>
      <c r="G8" s="976" t="s">
        <v>1065</v>
      </c>
      <c r="H8" s="976" t="s">
        <v>1066</v>
      </c>
      <c r="I8" s="978" t="s">
        <v>1067</v>
      </c>
      <c r="L8" s="985" t="s">
        <v>1061</v>
      </c>
      <c r="M8" s="986" t="s">
        <v>1065</v>
      </c>
      <c r="N8" s="986" t="s">
        <v>1066</v>
      </c>
      <c r="O8" s="986" t="s">
        <v>1067</v>
      </c>
      <c r="P8" s="984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7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7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7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7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7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7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7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7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7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7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7">
      <c r="A75" s="83">
        <v>1979</v>
      </c>
      <c r="B75" s="603">
        <f>avgpoinc!AW68</f>
        <v>21121.368824321689</v>
      </c>
      <c r="C75" s="565">
        <v>19775.805845550225</v>
      </c>
      <c r="D75" s="564">
        <v>26675.072620697716</v>
      </c>
      <c r="E75" s="564">
        <v>19157.037132482987</v>
      </c>
      <c r="F75" s="574">
        <f>B75*0.5/'TC5'!B75</f>
        <v>0.25530308485031128</v>
      </c>
      <c r="G75" s="585">
        <v>0.27453482151031494</v>
      </c>
      <c r="H75" s="591">
        <v>0.25737243890762329</v>
      </c>
      <c r="I75" s="592">
        <v>0.22032135725021362</v>
      </c>
      <c r="L75" s="987">
        <v>152.10499572753906</v>
      </c>
      <c r="M75" s="59">
        <v>87.277374267578125</v>
      </c>
      <c r="N75" s="59">
        <v>39.680698394775391</v>
      </c>
      <c r="O75" s="59">
        <v>25.047883987426758</v>
      </c>
      <c r="P75" s="987">
        <f>L75-M75-N75-O75</f>
        <v>9.9039077758789062E-2</v>
      </c>
      <c r="Q75" s="988">
        <f>B75-TC3c!K76</f>
        <v>-12.992444787316344</v>
      </c>
    </row>
    <row r="76" spans="1:17">
      <c r="A76" s="78">
        <v>1980</v>
      </c>
      <c r="B76" s="602">
        <f>avgpoinc!AW69</f>
        <v>20606.909096024425</v>
      </c>
      <c r="C76" s="563">
        <v>19150.783948274911</v>
      </c>
      <c r="D76" s="562">
        <v>25561.780634002058</v>
      </c>
      <c r="E76" s="562">
        <v>19771.739403613683</v>
      </c>
      <c r="F76" s="571">
        <f>B76*0.5/'TC5'!B76</f>
        <v>0.25640022754669189</v>
      </c>
      <c r="G76" s="582">
        <v>0.27283859252929688</v>
      </c>
      <c r="H76" s="589">
        <v>0.25835025310516357</v>
      </c>
      <c r="I76" s="590">
        <v>0.22872048616409302</v>
      </c>
      <c r="L76" s="987">
        <v>155.26800537109375</v>
      </c>
      <c r="M76" s="59">
        <v>88.978179931640625</v>
      </c>
      <c r="N76" s="59">
        <v>40.632926940917969</v>
      </c>
      <c r="O76" s="59">
        <v>25.536548614501953</v>
      </c>
      <c r="P76" s="987">
        <f t="shared" ref="P76:P110" si="0">L76-M76-N76-O76</f>
        <v>0.12034988403320312</v>
      </c>
      <c r="Q76" s="988">
        <f>B76-TC3c!K77</f>
        <v>-3.1323895140885725</v>
      </c>
    </row>
    <row r="77" spans="1:17">
      <c r="A77" s="78">
        <v>1981</v>
      </c>
      <c r="B77" s="602">
        <f>avgpoinc!AW70</f>
        <v>20306.869441688443</v>
      </c>
      <c r="C77" s="563">
        <v>18559.690810221207</v>
      </c>
      <c r="D77" s="562">
        <v>24927.846280592195</v>
      </c>
      <c r="E77" s="562">
        <v>21103.074470885338</v>
      </c>
      <c r="F77" s="571">
        <f>B77*0.5/'TC5'!B77</f>
        <v>0.25074797868728638</v>
      </c>
      <c r="G77" s="582">
        <v>0.26729792356491089</v>
      </c>
      <c r="H77" s="589">
        <v>0.24946993589401245</v>
      </c>
      <c r="I77" s="590">
        <v>0.23111248016357422</v>
      </c>
      <c r="L77" s="987">
        <v>158.03300476074219</v>
      </c>
      <c r="M77" s="59">
        <v>90.56488037109375</v>
      </c>
      <c r="N77" s="59">
        <v>41.256359100341797</v>
      </c>
      <c r="O77" s="59">
        <v>26.078826904296875</v>
      </c>
      <c r="P77" s="987">
        <f t="shared" si="0"/>
        <v>0.13293838500976562</v>
      </c>
      <c r="Q77" s="988">
        <f>B77-TC3c!K78</f>
        <v>-3.084336809002707</v>
      </c>
    </row>
    <row r="78" spans="1:17">
      <c r="A78" s="78">
        <v>1982</v>
      </c>
      <c r="B78" s="602">
        <f>avgpoinc!AW71</f>
        <v>19077.880855812811</v>
      </c>
      <c r="C78" s="563">
        <v>17194.749161493473</v>
      </c>
      <c r="D78" s="562">
        <v>23078.412863231464</v>
      </c>
      <c r="E78" s="562">
        <v>21192.318846221668</v>
      </c>
      <c r="F78" s="571">
        <f>B78*0.5/'TC5'!B78</f>
        <v>0.24354660511016843</v>
      </c>
      <c r="G78" s="582">
        <v>0.25868064165115356</v>
      </c>
      <c r="H78" s="589">
        <v>0.24022328853607178</v>
      </c>
      <c r="I78" s="590">
        <v>0.23148268461227417</v>
      </c>
      <c r="L78" s="987">
        <v>160.66499328613281</v>
      </c>
      <c r="M78" s="59">
        <v>92.013618469238281</v>
      </c>
      <c r="N78" s="59">
        <v>41.766086578369141</v>
      </c>
      <c r="O78" s="59">
        <v>26.776784896850586</v>
      </c>
      <c r="P78" s="987">
        <f t="shared" si="0"/>
        <v>0.10850334167480469</v>
      </c>
      <c r="Q78" s="988">
        <f>B78-TC3c!K79</f>
        <v>-2.1214150806590624</v>
      </c>
    </row>
    <row r="79" spans="1:17">
      <c r="A79" s="78">
        <v>1983</v>
      </c>
      <c r="B79" s="602">
        <f>avgpoinc!AW72</f>
        <v>18690.080376093323</v>
      </c>
      <c r="C79" s="563">
        <v>16618.528046552081</v>
      </c>
      <c r="D79" s="562">
        <v>22782.466836822874</v>
      </c>
      <c r="E79" s="562">
        <v>21946.663353065207</v>
      </c>
      <c r="F79" s="571">
        <f>B79*0.5/'TC5'!B79</f>
        <v>0.23477107286453247</v>
      </c>
      <c r="G79" s="582">
        <v>0.24877756834030151</v>
      </c>
      <c r="H79" s="589">
        <v>0.23186099529266357</v>
      </c>
      <c r="I79" s="590">
        <v>0.22991341352462769</v>
      </c>
      <c r="L79" s="987">
        <v>163.13499450683594</v>
      </c>
      <c r="M79" s="59">
        <v>94.027366638183594</v>
      </c>
      <c r="N79" s="59">
        <v>41.594600677490234</v>
      </c>
      <c r="O79" s="59">
        <v>27.3553466796875</v>
      </c>
      <c r="P79" s="987">
        <f t="shared" si="0"/>
        <v>0.15768051147460938</v>
      </c>
      <c r="Q79" s="988">
        <f>B79-TC3c!K80</f>
        <v>-2.3874817439645994</v>
      </c>
    </row>
    <row r="80" spans="1:17">
      <c r="A80" s="78">
        <v>1984</v>
      </c>
      <c r="B80" s="602">
        <f>avgpoinc!AW73</f>
        <v>19209.966114027226</v>
      </c>
      <c r="C80" s="563">
        <v>16960.057559364959</v>
      </c>
      <c r="D80" s="562">
        <v>23626.515952089521</v>
      </c>
      <c r="E80" s="562">
        <v>23235.274787300608</v>
      </c>
      <c r="F80" s="571">
        <f>B80*0.5/'TC5'!B80</f>
        <v>0.2262240648269653</v>
      </c>
      <c r="G80" s="582">
        <v>0.24046444892883301</v>
      </c>
      <c r="H80" s="589">
        <v>0.22321915626525879</v>
      </c>
      <c r="I80" s="590">
        <v>0.22443550825119019</v>
      </c>
      <c r="L80" s="987">
        <v>165.64999389648438</v>
      </c>
      <c r="M80" s="59">
        <v>95.945991516113281</v>
      </c>
      <c r="N80" s="59">
        <v>41.560390472412109</v>
      </c>
      <c r="O80" s="59">
        <v>27.919864654541016</v>
      </c>
      <c r="P80" s="987">
        <f t="shared" si="0"/>
        <v>0.22374725341796875</v>
      </c>
      <c r="Q80" s="988">
        <f>B80-TC3c!K81</f>
        <v>-3.3195429133593279</v>
      </c>
    </row>
    <row r="81" spans="1:17">
      <c r="A81" s="78">
        <v>1985</v>
      </c>
      <c r="B81" s="602">
        <f>avgpoinc!AW74</f>
        <v>19594.729082542486</v>
      </c>
      <c r="C81" s="563">
        <v>17314.883239634841</v>
      </c>
      <c r="D81" s="562">
        <v>24059.513213968683</v>
      </c>
      <c r="E81" s="562">
        <v>23706.303684483901</v>
      </c>
      <c r="F81" s="571">
        <f>B81*0.5/'TC5'!B81</f>
        <v>0.22669011354446411</v>
      </c>
      <c r="G81" s="582">
        <v>0.2407880425453186</v>
      </c>
      <c r="H81" s="589">
        <v>0.22490572929382324</v>
      </c>
      <c r="I81" s="590">
        <v>0.2236177921295166</v>
      </c>
      <c r="L81" s="987">
        <v>168.20500183105469</v>
      </c>
      <c r="M81" s="59">
        <v>97.281532287597656</v>
      </c>
      <c r="N81" s="59">
        <v>42.257888793945312</v>
      </c>
      <c r="O81" s="59">
        <v>28.431512832641602</v>
      </c>
      <c r="P81" s="987">
        <f t="shared" si="0"/>
        <v>0.23406791687011719</v>
      </c>
      <c r="Q81" s="988">
        <f>B81-TC3c!K82</f>
        <v>-2.4537127418370801</v>
      </c>
    </row>
    <row r="82" spans="1:17">
      <c r="A82" s="78">
        <v>1986</v>
      </c>
      <c r="B82" s="602">
        <f>avgpoinc!AW75</f>
        <v>19809.93072646849</v>
      </c>
      <c r="C82" s="563">
        <v>17481.149425339761</v>
      </c>
      <c r="D82" s="562">
        <v>24468.682519284292</v>
      </c>
      <c r="E82" s="562">
        <v>23697.818594142373</v>
      </c>
      <c r="F82" s="571">
        <f>B82*0.5/'TC5'!B82</f>
        <v>0.22706013917922971</v>
      </c>
      <c r="G82" s="582">
        <v>0.23744362592697144</v>
      </c>
      <c r="H82" s="589">
        <v>0.22497338056564331</v>
      </c>
      <c r="I82" s="590">
        <v>0.23065948486328125</v>
      </c>
      <c r="L82" s="987">
        <v>170.55599975585938</v>
      </c>
      <c r="M82" s="59">
        <v>98.998512268066406</v>
      </c>
      <c r="N82" s="59">
        <v>42.299514770507812</v>
      </c>
      <c r="O82" s="59">
        <v>29.003484725952148</v>
      </c>
      <c r="P82" s="987">
        <f t="shared" si="0"/>
        <v>0.25448799133300781</v>
      </c>
      <c r="Q82" s="988">
        <f>B82-TC3c!K83</f>
        <v>-4.2092911427207582</v>
      </c>
    </row>
    <row r="83" spans="1:17">
      <c r="A83" s="78">
        <v>1987</v>
      </c>
      <c r="B83" s="602">
        <f>avgpoinc!AW76</f>
        <v>20215.117322021317</v>
      </c>
      <c r="C83" s="563">
        <v>17911.586636444059</v>
      </c>
      <c r="D83" s="562">
        <v>25041.854006363646</v>
      </c>
      <c r="E83" s="562">
        <v>23570.210375732506</v>
      </c>
      <c r="F83" s="571">
        <f>B83*0.5/'TC5'!B83</f>
        <v>0.22469609975814819</v>
      </c>
      <c r="G83" s="582">
        <v>0.23371666669845581</v>
      </c>
      <c r="H83" s="589">
        <v>0.22101950645446777</v>
      </c>
      <c r="I83" s="590">
        <v>0.23066562414169312</v>
      </c>
      <c r="L83" s="987">
        <v>172.552001953125</v>
      </c>
      <c r="M83" s="59">
        <v>100.43516540527344</v>
      </c>
      <c r="N83" s="59">
        <v>42.339183807373047</v>
      </c>
      <c r="O83" s="59">
        <v>29.553777694702148</v>
      </c>
      <c r="P83" s="987">
        <f t="shared" si="0"/>
        <v>0.22387504577636719</v>
      </c>
      <c r="Q83" s="988">
        <f>B83-TC3c!K84</f>
        <v>-4.1052211048081517</v>
      </c>
    </row>
    <row r="84" spans="1:17">
      <c r="A84" s="78">
        <v>1988</v>
      </c>
      <c r="B84" s="602">
        <f>avgpoinc!AW77</f>
        <v>20614.537694988707</v>
      </c>
      <c r="C84" s="563">
        <v>18259.384050960874</v>
      </c>
      <c r="D84" s="562">
        <v>25854.335784065246</v>
      </c>
      <c r="E84" s="562">
        <v>23475.470742507237</v>
      </c>
      <c r="F84" s="571">
        <f>B84*0.5/'TC5'!B84</f>
        <v>0.21987193822860718</v>
      </c>
      <c r="G84" s="582">
        <v>0.22980755567550659</v>
      </c>
      <c r="H84" s="589">
        <v>0.21482646465301514</v>
      </c>
      <c r="I84" s="590">
        <v>0.2245560884475708</v>
      </c>
      <c r="L84" s="987">
        <v>174.343994140625</v>
      </c>
      <c r="M84" s="59">
        <v>101.41527557373047</v>
      </c>
      <c r="N84" s="59">
        <v>42.76776123046875</v>
      </c>
      <c r="O84" s="59">
        <v>29.938999176025391</v>
      </c>
      <c r="P84" s="987">
        <f t="shared" si="0"/>
        <v>0.22195816040039062</v>
      </c>
      <c r="Q84" s="988">
        <f>B84-TC3c!K85</f>
        <v>-3.9762326417985605</v>
      </c>
    </row>
    <row r="85" spans="1:17">
      <c r="A85" s="83">
        <v>1989</v>
      </c>
      <c r="B85" s="603">
        <f>avgpoinc!AW78</f>
        <v>21088.163679653069</v>
      </c>
      <c r="C85" s="565">
        <v>18706.486805913381</v>
      </c>
      <c r="D85" s="564">
        <v>26334.413921513267</v>
      </c>
      <c r="E85" s="564">
        <v>23998.954097178121</v>
      </c>
      <c r="F85" s="574">
        <f>B85*0.5/'TC5'!B85</f>
        <v>0.22222304344177249</v>
      </c>
      <c r="G85" s="585">
        <v>0.23189204931259155</v>
      </c>
      <c r="H85" s="591">
        <v>0.21772736310958862</v>
      </c>
      <c r="I85" s="592">
        <v>0.22654205560684204</v>
      </c>
      <c r="L85" s="987">
        <v>176.05999755859375</v>
      </c>
      <c r="M85" s="59">
        <v>102.10797119140625</v>
      </c>
      <c r="N85" s="59">
        <v>43.21929931640625</v>
      </c>
      <c r="O85" s="59">
        <v>30.531305313110352</v>
      </c>
      <c r="P85" s="987">
        <f t="shared" si="0"/>
        <v>0.20142173767089844</v>
      </c>
      <c r="Q85" s="988">
        <f>B85-TC3c!K86</f>
        <v>-3.4776423180082929</v>
      </c>
    </row>
    <row r="86" spans="1:17">
      <c r="A86" s="78">
        <v>1990</v>
      </c>
      <c r="B86" s="602">
        <f>avgpoinc!AW79</f>
        <v>21091.86110168391</v>
      </c>
      <c r="C86" s="563">
        <v>18688.042999714839</v>
      </c>
      <c r="D86" s="562">
        <v>26310.344079271421</v>
      </c>
      <c r="E86" s="562">
        <v>24268.70234187771</v>
      </c>
      <c r="F86" s="571">
        <f>B86*0.5/'TC5'!B86</f>
        <v>0.22239583730697632</v>
      </c>
      <c r="G86" s="582">
        <v>0.23274248838424683</v>
      </c>
      <c r="H86" s="589">
        <v>0.21636843681335449</v>
      </c>
      <c r="I86" s="590">
        <v>0.22902905941009521</v>
      </c>
      <c r="L86" s="987">
        <v>178.36500549316406</v>
      </c>
      <c r="M86" s="59">
        <v>103.22177124023438</v>
      </c>
      <c r="N86" s="59">
        <v>43.754257202148438</v>
      </c>
      <c r="O86" s="59">
        <v>31.086124420166016</v>
      </c>
      <c r="P86" s="987">
        <f t="shared" si="0"/>
        <v>0.30285263061523438</v>
      </c>
      <c r="Q86" s="988">
        <f>B86-TC3c!K87</f>
        <v>-5.258070422714809</v>
      </c>
    </row>
    <row r="87" spans="1:17">
      <c r="A87" s="78">
        <v>1991</v>
      </c>
      <c r="B87" s="602">
        <f>avgpoinc!AW80</f>
        <v>20684.069330860835</v>
      </c>
      <c r="C87" s="563">
        <v>18010.753164779173</v>
      </c>
      <c r="D87" s="562">
        <v>25804.739182046094</v>
      </c>
      <c r="E87" s="562">
        <v>24841.021965044845</v>
      </c>
      <c r="F87" s="571">
        <f>B87*0.5/'TC5'!B87</f>
        <v>0.22255653142929077</v>
      </c>
      <c r="G87" s="582">
        <v>0.23083412647247314</v>
      </c>
      <c r="H87" s="589">
        <v>0.21864020824432373</v>
      </c>
      <c r="I87" s="590">
        <v>0.23356354236602783</v>
      </c>
      <c r="L87" s="987">
        <v>180.97799682617188</v>
      </c>
      <c r="M87" s="59">
        <v>103.67132568359375</v>
      </c>
      <c r="N87" s="59">
        <v>45.290485382080078</v>
      </c>
      <c r="O87" s="59">
        <v>31.675380706787109</v>
      </c>
      <c r="P87" s="987">
        <f t="shared" si="0"/>
        <v>0.3408050537109375</v>
      </c>
      <c r="Q87" s="988">
        <f>B87-TC3c!K88</f>
        <v>-3.0551804662645736</v>
      </c>
    </row>
    <row r="88" spans="1:17">
      <c r="A88" s="78">
        <v>1992</v>
      </c>
      <c r="B88" s="602">
        <f>avgpoinc!AW81</f>
        <v>20617.18959620798</v>
      </c>
      <c r="C88" s="563">
        <v>18050.284537176482</v>
      </c>
      <c r="D88" s="562">
        <v>25514.46317771724</v>
      </c>
      <c r="E88" s="562">
        <v>24262.61247607047</v>
      </c>
      <c r="F88" s="571">
        <f>B88*0.5/'TC5'!B88</f>
        <v>0.21757638454437256</v>
      </c>
      <c r="G88" s="582">
        <v>0.22802120447158813</v>
      </c>
      <c r="H88" s="589">
        <v>0.21085166931152344</v>
      </c>
      <c r="I88" s="590">
        <v>0.22581511735916138</v>
      </c>
      <c r="L88" s="987">
        <v>183.4429931640625</v>
      </c>
      <c r="M88" s="59">
        <v>103.94149017333984</v>
      </c>
      <c r="N88" s="59">
        <v>46.929916381835938</v>
      </c>
      <c r="O88" s="59">
        <v>32.178203582763672</v>
      </c>
      <c r="P88" s="987">
        <f t="shared" si="0"/>
        <v>0.39338302612304688</v>
      </c>
      <c r="Q88" s="988">
        <f>B88-TC3c!K89</f>
        <v>-4.0862127933032752</v>
      </c>
    </row>
    <row r="89" spans="1:17">
      <c r="A89" s="78">
        <v>1993</v>
      </c>
      <c r="B89" s="602">
        <f>avgpoinc!AW82</f>
        <v>21083.508494227041</v>
      </c>
      <c r="C89" s="563">
        <v>18534.34440413483</v>
      </c>
      <c r="D89" s="562">
        <v>26342.046812108776</v>
      </c>
      <c r="E89" s="562">
        <v>24023.569083973336</v>
      </c>
      <c r="F89" s="571">
        <f>B89*0.5/'TC5'!B89</f>
        <v>0.22068846225738528</v>
      </c>
      <c r="G89" s="582">
        <v>0.23211288452148438</v>
      </c>
      <c r="H89" s="589">
        <v>0.21592593193054199</v>
      </c>
      <c r="I89" s="590">
        <v>0.22420167922973633</v>
      </c>
      <c r="L89" s="987">
        <v>185.68499755859375</v>
      </c>
      <c r="M89" s="59">
        <v>104.13856506347656</v>
      </c>
      <c r="N89" s="59">
        <v>48.255149841308594</v>
      </c>
      <c r="O89" s="59">
        <v>32.782096862792969</v>
      </c>
      <c r="P89" s="987">
        <f t="shared" si="0"/>
        <v>0.509185791015625</v>
      </c>
      <c r="Q89" s="988">
        <f>B89-TC3c!K90</f>
        <v>-5.1868777164745552</v>
      </c>
    </row>
    <row r="90" spans="1:17">
      <c r="A90" s="78">
        <v>1994</v>
      </c>
      <c r="B90" s="602">
        <f>avgpoinc!AW83</f>
        <v>21662.643127174335</v>
      </c>
      <c r="C90" s="563">
        <v>18939.719362771513</v>
      </c>
      <c r="D90" s="562">
        <v>26960.003001346362</v>
      </c>
      <c r="E90" s="562">
        <v>25113.655012763065</v>
      </c>
      <c r="F90" s="571">
        <f>B90*0.5/'TC5'!B90</f>
        <v>0.21957987546920779</v>
      </c>
      <c r="G90" s="582">
        <v>0.23085290193557739</v>
      </c>
      <c r="H90" s="589">
        <v>0.21490925550460815</v>
      </c>
      <c r="I90" s="590">
        <v>0.22577053308486938</v>
      </c>
      <c r="L90" s="987">
        <v>187.75700378417969</v>
      </c>
      <c r="M90" s="59">
        <v>104.38778686523438</v>
      </c>
      <c r="N90" s="59">
        <v>49.854843139648438</v>
      </c>
      <c r="O90" s="59">
        <v>33.148159027099609</v>
      </c>
      <c r="P90" s="987">
        <f t="shared" si="0"/>
        <v>0.36621475219726562</v>
      </c>
      <c r="Q90" s="988">
        <f>B90-TC3c!K91</f>
        <v>-2.997884245844034</v>
      </c>
    </row>
    <row r="91" spans="1:17">
      <c r="A91" s="78">
        <v>1995</v>
      </c>
      <c r="B91" s="602">
        <f>avgpoinc!AW84</f>
        <v>21753.101350708672</v>
      </c>
      <c r="C91" s="563">
        <v>18673.775548228758</v>
      </c>
      <c r="D91" s="562">
        <v>27340.325015480546</v>
      </c>
      <c r="E91" s="562">
        <v>26272.750155703012</v>
      </c>
      <c r="F91" s="571">
        <f>B91*0.5/'TC5'!B91</f>
        <v>0.21572798490524292</v>
      </c>
      <c r="G91" s="582">
        <v>0.22635537385940552</v>
      </c>
      <c r="H91" s="589">
        <v>0.21232622861862183</v>
      </c>
      <c r="I91" s="590">
        <v>0.22574722766876221</v>
      </c>
      <c r="L91" s="987">
        <v>189.91099548339844</v>
      </c>
      <c r="M91" s="59">
        <v>104.96609497070312</v>
      </c>
      <c r="N91" s="59">
        <v>51.020641326904297</v>
      </c>
      <c r="O91" s="59">
        <v>33.535839080810547</v>
      </c>
      <c r="P91" s="987">
        <f t="shared" si="0"/>
        <v>0.38842010498046875</v>
      </c>
      <c r="Q91" s="988">
        <f>B91-TC3c!K92</f>
        <v>-4.589762490693829</v>
      </c>
    </row>
    <row r="92" spans="1:17">
      <c r="A92" s="78">
        <v>1996</v>
      </c>
      <c r="B92" s="602">
        <f>avgpoinc!AW85</f>
        <v>22213.46701273882</v>
      </c>
      <c r="C92" s="563">
        <v>19003.544975101133</v>
      </c>
      <c r="D92" s="562">
        <v>27593.674878112666</v>
      </c>
      <c r="E92" s="562">
        <v>26879.702954303939</v>
      </c>
      <c r="F92" s="571">
        <f>B92*0.5/'TC5'!B92</f>
        <v>0.21353822946548465</v>
      </c>
      <c r="G92" s="582">
        <v>0.22394037246704102</v>
      </c>
      <c r="H92" s="589">
        <v>0.20917677879333496</v>
      </c>
      <c r="I92" s="590">
        <v>0.22492516040802002</v>
      </c>
      <c r="L92" s="987">
        <v>192.04299926757812</v>
      </c>
      <c r="M92" s="59">
        <v>104.6376953125</v>
      </c>
      <c r="N92" s="59">
        <v>53.351863861083984</v>
      </c>
      <c r="O92" s="59">
        <v>33.896503448486328</v>
      </c>
      <c r="P92" s="987">
        <f t="shared" si="0"/>
        <v>0.1569366455078125</v>
      </c>
      <c r="Q92" s="988">
        <f>B92-TC3c!K93</f>
        <v>-3.8061678274316364</v>
      </c>
    </row>
    <row r="93" spans="1:17">
      <c r="A93" s="78">
        <v>1997</v>
      </c>
      <c r="B93" s="602">
        <f>avgpoinc!AW86</f>
        <v>22706.472693987726</v>
      </c>
      <c r="C93" s="563">
        <v>19495.612033372923</v>
      </c>
      <c r="D93" s="562">
        <v>28100.295748186381</v>
      </c>
      <c r="E93" s="562">
        <v>27419.754905251859</v>
      </c>
      <c r="F93" s="571">
        <f>B93*0.5/'TC5'!B93</f>
        <v>0.21059787273406985</v>
      </c>
      <c r="G93" s="582">
        <v>0.22258883714675903</v>
      </c>
      <c r="H93" s="589">
        <v>0.20339471101760864</v>
      </c>
      <c r="I93" s="590">
        <v>0.22446662187576294</v>
      </c>
      <c r="L93" s="987">
        <v>194.42599487304688</v>
      </c>
      <c r="M93" s="59">
        <v>105.69156646728516</v>
      </c>
      <c r="N93" s="59">
        <v>54.487079620361328</v>
      </c>
      <c r="O93" s="59">
        <v>34.167221069335938</v>
      </c>
      <c r="P93" s="987">
        <f t="shared" si="0"/>
        <v>8.0127716064453125E-2</v>
      </c>
      <c r="Q93" s="988">
        <f>B93-TC3c!K94</f>
        <v>-3.4103147710520716</v>
      </c>
    </row>
    <row r="94" spans="1:17">
      <c r="A94" s="78">
        <v>1998</v>
      </c>
      <c r="B94" s="602">
        <f>avgpoinc!AW87</f>
        <v>23523.429608985323</v>
      </c>
      <c r="C94" s="563">
        <v>20432.711070134286</v>
      </c>
      <c r="D94" s="562">
        <v>28925.093614160054</v>
      </c>
      <c r="E94" s="562">
        <v>27419.426378755437</v>
      </c>
      <c r="F94" s="571">
        <f>B94*0.5/'TC5'!B94</f>
        <v>0.21012699604034421</v>
      </c>
      <c r="G94" s="582">
        <v>0.22219079732894897</v>
      </c>
      <c r="H94" s="589">
        <v>0.20164072513580322</v>
      </c>
      <c r="I94" s="590">
        <v>0.22339630126953125</v>
      </c>
      <c r="L94" s="987">
        <v>196.79499816894531</v>
      </c>
      <c r="M94" s="59">
        <v>106.46766662597656</v>
      </c>
      <c r="N94" s="59">
        <v>55.883190155029297</v>
      </c>
      <c r="O94" s="59">
        <v>34.378044128417969</v>
      </c>
      <c r="P94" s="987">
        <f t="shared" si="0"/>
        <v>6.6097259521484375E-2</v>
      </c>
      <c r="Q94" s="988">
        <f>B94-TC3c!K95</f>
        <v>-3.8474895754661702</v>
      </c>
    </row>
    <row r="95" spans="1:17">
      <c r="A95" s="83">
        <v>1999</v>
      </c>
      <c r="B95" s="603">
        <f>avgpoinc!AW88</f>
        <v>24038.72449752273</v>
      </c>
      <c r="C95" s="565">
        <v>20791.610676162902</v>
      </c>
      <c r="D95" s="564">
        <v>29363.461487294087</v>
      </c>
      <c r="E95" s="564">
        <v>27969.247452604301</v>
      </c>
      <c r="F95" s="574">
        <f>B95*0.5/'TC5'!B95</f>
        <v>0.20845091342926023</v>
      </c>
      <c r="G95" s="585">
        <v>0.21753185987472534</v>
      </c>
      <c r="H95" s="591">
        <v>0.19875866174697876</v>
      </c>
      <c r="I95" s="592">
        <v>0.22827941179275513</v>
      </c>
      <c r="L95" s="987">
        <v>199.2550048828125</v>
      </c>
      <c r="M95" s="59">
        <v>106.99797821044922</v>
      </c>
      <c r="N95" s="59">
        <v>57.602535247802734</v>
      </c>
      <c r="O95" s="59">
        <v>34.588054656982422</v>
      </c>
      <c r="P95" s="987">
        <f t="shared" si="0"/>
        <v>6.6436767578125E-2</v>
      </c>
      <c r="Q95" s="988">
        <f>B95-TC3c!K96</f>
        <v>-2.9897788288144511</v>
      </c>
    </row>
    <row r="96" spans="1:17">
      <c r="A96" s="88">
        <v>2000</v>
      </c>
      <c r="B96" s="604">
        <f>avgpoinc!AW89</f>
        <v>24541.20618886203</v>
      </c>
      <c r="C96" s="567">
        <v>21165.778706580197</v>
      </c>
      <c r="D96" s="566">
        <v>30181.68159835269</v>
      </c>
      <c r="E96" s="566">
        <v>28116.798501146914</v>
      </c>
      <c r="F96" s="575">
        <f>B96*0.5/'TC5'!B96</f>
        <v>0.20601630210876462</v>
      </c>
      <c r="G96" s="586">
        <v>0.2139391303062439</v>
      </c>
      <c r="H96" s="593">
        <v>0.1986156702041626</v>
      </c>
      <c r="I96" s="594">
        <v>0.22503191232681274</v>
      </c>
      <c r="L96" s="987">
        <v>201.64599609375</v>
      </c>
      <c r="M96" s="59">
        <v>107.03324127197266</v>
      </c>
      <c r="N96" s="59">
        <v>59.715045928955078</v>
      </c>
      <c r="O96" s="59">
        <v>34.847557067871094</v>
      </c>
      <c r="P96" s="987">
        <f t="shared" si="0"/>
        <v>5.0151824951171875E-2</v>
      </c>
      <c r="Q96" s="988">
        <f>B96-TC3c!K97</f>
        <v>-2.7179929843296122</v>
      </c>
    </row>
    <row r="97" spans="1:17">
      <c r="A97" s="78">
        <v>2001</v>
      </c>
      <c r="B97" s="602">
        <f>avgpoinc!AW90</f>
        <v>24601.008367224418</v>
      </c>
      <c r="C97" s="563">
        <v>21185.042995207084</v>
      </c>
      <c r="D97" s="562">
        <v>29784.055850859859</v>
      </c>
      <c r="E97" s="562">
        <v>28808.888077788906</v>
      </c>
      <c r="F97" s="571">
        <f>B97*0.5/'TC5'!B97</f>
        <v>0.2074773907661438</v>
      </c>
      <c r="G97" s="582">
        <v>0.21727567911148071</v>
      </c>
      <c r="H97" s="589">
        <v>0.20034044981002808</v>
      </c>
      <c r="I97" s="590">
        <v>0.22362977266311646</v>
      </c>
      <c r="L97" s="987">
        <v>203.7760009765625</v>
      </c>
      <c r="M97" s="59">
        <v>106.19438934326172</v>
      </c>
      <c r="N97" s="59">
        <v>62.485443115234375</v>
      </c>
      <c r="O97" s="59">
        <v>35.05340576171875</v>
      </c>
      <c r="P97" s="987">
        <f t="shared" si="0"/>
        <v>4.276275634765625E-2</v>
      </c>
      <c r="Q97" s="988">
        <f>B97-TC3c!K98</f>
        <v>-2.9547727192948514</v>
      </c>
    </row>
    <row r="98" spans="1:17">
      <c r="A98" s="78">
        <v>2002</v>
      </c>
      <c r="B98" s="602">
        <f>avgpoinc!AW91</f>
        <v>24288.626682890757</v>
      </c>
      <c r="C98" s="563">
        <v>20760.938867771583</v>
      </c>
      <c r="D98" s="562">
        <v>29698.581990110197</v>
      </c>
      <c r="E98" s="562">
        <v>28246.664913738463</v>
      </c>
      <c r="F98" s="571">
        <f>B98*0.5/'TC5'!B98</f>
        <v>0.20533186197280884</v>
      </c>
      <c r="G98" s="582">
        <v>0.21730923652648926</v>
      </c>
      <c r="H98" s="589">
        <v>0.19917666912078857</v>
      </c>
      <c r="I98" s="590">
        <v>0.21724569797515869</v>
      </c>
      <c r="L98" s="987">
        <v>206.20100402832031</v>
      </c>
      <c r="M98" s="59">
        <v>105.95388793945312</v>
      </c>
      <c r="N98" s="59">
        <v>64.901527404785156</v>
      </c>
      <c r="O98" s="59">
        <v>35.291622161865234</v>
      </c>
      <c r="P98" s="987">
        <f t="shared" si="0"/>
        <v>5.3966522216796875E-2</v>
      </c>
      <c r="Q98" s="988">
        <f>B98-TC3c!K99</f>
        <v>-3.6523121718746552</v>
      </c>
    </row>
    <row r="99" spans="1:17">
      <c r="A99" s="78">
        <v>2003</v>
      </c>
      <c r="B99" s="602">
        <f>avgpoinc!AW92</f>
        <v>24198.891215408159</v>
      </c>
      <c r="C99" s="563">
        <v>20671.625353503721</v>
      </c>
      <c r="D99" s="562">
        <v>29349.570502420724</v>
      </c>
      <c r="E99" s="562">
        <v>28229.44107696072</v>
      </c>
      <c r="F99" s="571">
        <f>B99*0.5/'TC5'!B99</f>
        <v>0.20235627889633179</v>
      </c>
      <c r="G99" s="582">
        <v>0.21449083089828491</v>
      </c>
      <c r="H99" s="589">
        <v>0.19609576463699341</v>
      </c>
      <c r="I99" s="590">
        <v>0.2144474983215332</v>
      </c>
      <c r="L99" s="987">
        <v>208.60600280761719</v>
      </c>
      <c r="M99" s="59">
        <v>105.52609252929688</v>
      </c>
      <c r="N99" s="59">
        <v>67.390098571777344</v>
      </c>
      <c r="O99" s="59">
        <v>35.579177856445312</v>
      </c>
      <c r="P99" s="987">
        <f t="shared" si="0"/>
        <v>0.11063385009765625</v>
      </c>
      <c r="Q99" s="988">
        <f>B99-TC3c!K100</f>
        <v>-3.3016038862697314</v>
      </c>
    </row>
    <row r="100" spans="1:17">
      <c r="A100" s="78">
        <v>2004</v>
      </c>
      <c r="B100" s="602">
        <f>avgpoinc!AW93</f>
        <v>24658.789090631861</v>
      </c>
      <c r="C100" s="563">
        <v>21085.378811676615</v>
      </c>
      <c r="D100" s="562">
        <v>29590.989906488368</v>
      </c>
      <c r="E100" s="562">
        <v>28672.289910320524</v>
      </c>
      <c r="F100" s="571">
        <f>B100*0.5/'TC5'!B100</f>
        <v>0.20059609413146973</v>
      </c>
      <c r="G100" s="582">
        <v>0.2132713794708252</v>
      </c>
      <c r="H100" s="589">
        <v>0.19252634048461914</v>
      </c>
      <c r="I100" s="590">
        <v>0.21421879529953003</v>
      </c>
      <c r="L100" s="987">
        <v>210.95100402832031</v>
      </c>
      <c r="M100" s="59">
        <v>105.16681671142578</v>
      </c>
      <c r="N100" s="59">
        <v>69.709281921386719</v>
      </c>
      <c r="O100" s="59">
        <v>35.963958740234375</v>
      </c>
      <c r="P100" s="987">
        <f t="shared" si="0"/>
        <v>0.1109466552734375</v>
      </c>
      <c r="Q100" s="988">
        <f>B100-TC3c!K101</f>
        <v>-3.7698668330085638</v>
      </c>
    </row>
    <row r="101" spans="1:17">
      <c r="A101" s="78">
        <v>2005</v>
      </c>
      <c r="B101" s="602">
        <f>avgpoinc!AW94</f>
        <v>25108.282215911531</v>
      </c>
      <c r="C101" s="563">
        <v>21293.748123764984</v>
      </c>
      <c r="D101" s="562">
        <v>30106.04675124252</v>
      </c>
      <c r="E101" s="562">
        <v>30021.677657996763</v>
      </c>
      <c r="F101" s="571">
        <f>B101*0.5/'TC5'!B101</f>
        <v>0.19962799549102783</v>
      </c>
      <c r="G101" s="582">
        <v>0.21322435140609741</v>
      </c>
      <c r="H101" s="589">
        <v>0.19148337841033936</v>
      </c>
      <c r="I101" s="590">
        <v>0.21466904878616333</v>
      </c>
      <c r="L101" s="987">
        <v>213.3489990234375</v>
      </c>
      <c r="M101" s="59">
        <v>105.71769714355469</v>
      </c>
      <c r="N101" s="59">
        <v>71.148208618164062</v>
      </c>
      <c r="O101" s="59">
        <v>36.338478088378906</v>
      </c>
      <c r="P101" s="987">
        <f t="shared" si="0"/>
        <v>0.14461517333984375</v>
      </c>
      <c r="Q101" s="988">
        <f>B101-TC3c!K102</f>
        <v>-2.3116542153657065</v>
      </c>
    </row>
    <row r="102" spans="1:17">
      <c r="A102" s="78">
        <v>2006</v>
      </c>
      <c r="B102" s="602">
        <f>avgpoinc!AW95</f>
        <v>25407.067690191052</v>
      </c>
      <c r="C102" s="563">
        <v>21284.990193020065</v>
      </c>
      <c r="D102" s="562">
        <v>30382.703319825847</v>
      </c>
      <c r="E102" s="562">
        <v>31351.691267130096</v>
      </c>
      <c r="F102" s="571">
        <f>B102*0.5/'TC5'!B102</f>
        <v>0.19706970453262329</v>
      </c>
      <c r="G102" s="582">
        <v>0.21079921722412109</v>
      </c>
      <c r="H102" s="589">
        <v>0.18792861700057983</v>
      </c>
      <c r="I102" s="590">
        <v>0.21677201986312866</v>
      </c>
      <c r="L102" s="987">
        <v>215.89700317382812</v>
      </c>
      <c r="M102" s="59">
        <v>105.78789520263672</v>
      </c>
      <c r="N102" s="59">
        <v>73.06268310546875</v>
      </c>
      <c r="O102" s="59">
        <v>36.842510223388672</v>
      </c>
      <c r="P102" s="987">
        <f t="shared" si="0"/>
        <v>0.20391464233398438</v>
      </c>
      <c r="Q102" s="988">
        <f>B102-TC3c!K103</f>
        <v>-2.7156055683590239</v>
      </c>
    </row>
    <row r="103" spans="1:17">
      <c r="A103" s="78">
        <v>2007</v>
      </c>
      <c r="B103" s="602">
        <f>avgpoinc!AW96</f>
        <v>25488.723166056301</v>
      </c>
      <c r="C103" s="563">
        <v>21036.341567324413</v>
      </c>
      <c r="D103" s="562">
        <v>29435.122094468825</v>
      </c>
      <c r="E103" s="562">
        <v>33965.247633022838</v>
      </c>
      <c r="F103" s="571">
        <f>B103*0.5/'TC5'!B103</f>
        <v>0.20025992393493652</v>
      </c>
      <c r="G103" s="582">
        <v>0.2111198902130127</v>
      </c>
      <c r="H103" s="589">
        <v>0.18865352869033813</v>
      </c>
      <c r="I103" s="590">
        <v>0.23069125413894653</v>
      </c>
      <c r="L103" s="987">
        <v>218.45700073242188</v>
      </c>
      <c r="M103" s="59">
        <v>105.2841796875</v>
      </c>
      <c r="N103" s="59">
        <v>75.566436767578125</v>
      </c>
      <c r="O103" s="59">
        <v>37.436752319335938</v>
      </c>
      <c r="P103" s="987">
        <f t="shared" si="0"/>
        <v>0.1696319580078125</v>
      </c>
      <c r="Q103" s="988">
        <f>B103-TC3c!K104</f>
        <v>-3.3027141778256919</v>
      </c>
    </row>
    <row r="104" spans="1:17">
      <c r="A104" s="78">
        <v>2008</v>
      </c>
      <c r="B104" s="602">
        <f>avgpoinc!AW97</f>
        <v>25392.555983802249</v>
      </c>
      <c r="C104" s="563">
        <v>21234.035478474827</v>
      </c>
      <c r="D104" s="562">
        <v>29353.027977886879</v>
      </c>
      <c r="E104" s="562">
        <v>32852.867853681557</v>
      </c>
      <c r="F104" s="571">
        <f>B104*0.5/'TC5'!B104</f>
        <v>0.20403248071670532</v>
      </c>
      <c r="G104" s="582">
        <v>0.21946126222610474</v>
      </c>
      <c r="H104" s="589">
        <v>0.19260942935943604</v>
      </c>
      <c r="I104" s="590">
        <v>0.22516137361526489</v>
      </c>
      <c r="L104" s="987">
        <v>220.88400268554688</v>
      </c>
      <c r="M104" s="59">
        <v>106.15977478027344</v>
      </c>
      <c r="N104" s="59">
        <v>76.139549255371094</v>
      </c>
      <c r="O104" s="59">
        <v>38.410068511962891</v>
      </c>
      <c r="P104" s="987">
        <f t="shared" si="0"/>
        <v>0.17461013793945312</v>
      </c>
      <c r="Q104" s="988">
        <f>B104-TC3c!K105</f>
        <v>-2.9835492872771283</v>
      </c>
    </row>
    <row r="105" spans="1:17">
      <c r="A105" s="83">
        <v>2009</v>
      </c>
      <c r="B105" s="605">
        <f>avgpoinc!AW98</f>
        <v>23520.960321537808</v>
      </c>
      <c r="C105" s="606">
        <v>19020.572741328124</v>
      </c>
      <c r="D105" s="564">
        <v>27449.023185546874</v>
      </c>
      <c r="E105" s="564">
        <v>32516.425412968751</v>
      </c>
      <c r="F105" s="574">
        <f>B105*0.5/'TC5'!B105</f>
        <v>0.19803696870803833</v>
      </c>
      <c r="G105" s="585">
        <v>0.21139270067214966</v>
      </c>
      <c r="H105" s="595">
        <v>0.19099211692810059</v>
      </c>
      <c r="I105" s="979">
        <v>0.22299879789352417</v>
      </c>
      <c r="L105" s="987">
        <v>223.26199340820312</v>
      </c>
      <c r="M105" s="59">
        <v>104.92742156982422</v>
      </c>
      <c r="N105" s="59">
        <v>78.877578735351562</v>
      </c>
      <c r="O105" s="59">
        <v>39.294334411621094</v>
      </c>
      <c r="P105" s="987">
        <f t="shared" si="0"/>
        <v>0.16265869140625</v>
      </c>
      <c r="Q105" s="988">
        <f>B105-TC3c!K106</f>
        <v>-2.7430356446711812</v>
      </c>
    </row>
    <row r="106" spans="1:17">
      <c r="A106" s="78">
        <v>2010</v>
      </c>
      <c r="B106" s="607">
        <f>avgpoinc!AW99</f>
        <v>24056.72568739087</v>
      </c>
      <c r="C106" s="608">
        <v>19684.785673400114</v>
      </c>
      <c r="D106" s="562">
        <v>27723.6632089005</v>
      </c>
      <c r="E106" s="562">
        <v>32794.197511743238</v>
      </c>
      <c r="F106" s="571">
        <f>B106*0.5/'TC5'!B106</f>
        <v>0.19802474975585935</v>
      </c>
      <c r="G106" s="582">
        <v>0.21563643217086792</v>
      </c>
      <c r="H106" s="597">
        <v>0.18803995847702026</v>
      </c>
      <c r="I106" s="980">
        <v>0.21967756748199463</v>
      </c>
      <c r="L106" s="987">
        <v>225.7030029296875</v>
      </c>
      <c r="M106" s="59">
        <v>105.25898742675781</v>
      </c>
      <c r="N106" s="59">
        <v>80.097625732421875</v>
      </c>
      <c r="O106" s="59">
        <v>40.101490020751953</v>
      </c>
      <c r="P106" s="987">
        <f t="shared" si="0"/>
        <v>0.24489974975585938</v>
      </c>
      <c r="Q106" s="988">
        <f>B106-TC3c!K107</f>
        <v>-2.9708959867020894</v>
      </c>
    </row>
    <row r="107" spans="1:17">
      <c r="A107" s="78">
        <v>2011</v>
      </c>
      <c r="B107" s="607">
        <f>avgpoinc!AW100</f>
        <v>24086.575941747979</v>
      </c>
      <c r="C107" s="608">
        <v>19506.127127178512</v>
      </c>
      <c r="D107" s="562">
        <v>27598.367332989921</v>
      </c>
      <c r="E107" s="562">
        <v>33853.891143811175</v>
      </c>
      <c r="F107" s="571">
        <f>B107*0.5/'TC5'!B107</f>
        <v>0.19512152671813965</v>
      </c>
      <c r="G107" s="582">
        <v>0.21180832386016846</v>
      </c>
      <c r="H107" s="597">
        <v>0.18501895666122437</v>
      </c>
      <c r="I107" s="980">
        <v>0.21985322237014771</v>
      </c>
      <c r="L107" s="987">
        <v>227.8800048828125</v>
      </c>
      <c r="M107" s="59">
        <v>105.85843658447266</v>
      </c>
      <c r="N107" s="59">
        <v>80.833625793457031</v>
      </c>
      <c r="O107" s="59">
        <v>40.968849182128906</v>
      </c>
      <c r="P107" s="987">
        <f t="shared" si="0"/>
        <v>0.21909332275390625</v>
      </c>
      <c r="Q107" s="988">
        <f>B107-TC3c!K108</f>
        <v>-2.4020986573705159</v>
      </c>
    </row>
    <row r="108" spans="1:17">
      <c r="A108" s="78">
        <v>2012</v>
      </c>
      <c r="B108" s="607">
        <f>avgpoinc!AW101</f>
        <v>23898.037710430632</v>
      </c>
      <c r="C108" s="608">
        <v>19205.637458534824</v>
      </c>
      <c r="D108" s="562">
        <v>27504.582280380808</v>
      </c>
      <c r="E108" s="562">
        <v>33850.7672138829</v>
      </c>
      <c r="F108" s="571">
        <f>B108*0.5/'TC5'!B108</f>
        <v>0.18909484148025513</v>
      </c>
      <c r="G108" s="582">
        <v>0.20612418651580811</v>
      </c>
      <c r="H108" s="597">
        <v>0.17839813232421875</v>
      </c>
      <c r="I108" s="980">
        <v>0.2161974310874939</v>
      </c>
      <c r="L108" s="987">
        <v>230.03599548339844</v>
      </c>
      <c r="M108" s="59">
        <v>106.32468414306641</v>
      </c>
      <c r="N108" s="59">
        <v>80.850334167480469</v>
      </c>
      <c r="O108" s="59">
        <v>42.746433258056641</v>
      </c>
      <c r="P108" s="987">
        <f t="shared" si="0"/>
        <v>0.11454391479492188</v>
      </c>
      <c r="Q108" s="988">
        <f>B108-TC3c!K109</f>
        <v>-2.1963544975988043</v>
      </c>
    </row>
    <row r="109" spans="1:17">
      <c r="A109" s="78">
        <v>2013</v>
      </c>
      <c r="B109" s="607">
        <f>avgpoinc!AW102</f>
        <v>24451.130410813079</v>
      </c>
      <c r="C109" s="608">
        <v>19576.932932636399</v>
      </c>
      <c r="D109" s="562">
        <v>28099.610647079513</v>
      </c>
      <c r="E109" s="562">
        <v>34590.212266340874</v>
      </c>
      <c r="F109" s="571">
        <f>B109*0.5/'TC5'!B109</f>
        <v>0.19320535659790039</v>
      </c>
      <c r="G109" s="582">
        <v>0.20882326364517212</v>
      </c>
      <c r="H109" s="597">
        <v>0.18330055475234985</v>
      </c>
      <c r="I109" s="980">
        <v>0.21996051073074341</v>
      </c>
      <c r="L109" s="987">
        <v>232.18800354003906</v>
      </c>
      <c r="M109" s="59">
        <v>107.12945556640625</v>
      </c>
      <c r="N109" s="59">
        <v>80.721931457519531</v>
      </c>
      <c r="O109" s="59">
        <v>44.277462005615234</v>
      </c>
      <c r="P109" s="987">
        <f t="shared" si="0"/>
        <v>5.9154510498046875E-2</v>
      </c>
      <c r="Q109" s="988">
        <f>B109-TC3c!K110</f>
        <v>-3.1758974418880825</v>
      </c>
    </row>
    <row r="110" spans="1:17">
      <c r="A110" s="78">
        <v>2014</v>
      </c>
      <c r="B110" s="607">
        <f>avgpoinc!AW103</f>
        <v>24925.391078462995</v>
      </c>
      <c r="C110" s="608">
        <v>20263.703125</v>
      </c>
      <c r="D110" s="562">
        <v>28443.90625</v>
      </c>
      <c r="E110" s="562">
        <v>34194.1796875</v>
      </c>
      <c r="F110" s="571">
        <f>B110*0.5/'TC5'!B110</f>
        <v>0.19282299280166626</v>
      </c>
      <c r="G110" s="582">
        <v>0.21132141351699829</v>
      </c>
      <c r="H110" s="597">
        <v>0.1806797981262207</v>
      </c>
      <c r="I110" s="980">
        <v>0.21650707721710205</v>
      </c>
      <c r="L110" s="987">
        <v>234.44400024414062</v>
      </c>
      <c r="M110" s="59">
        <v>107.6041259765625</v>
      </c>
      <c r="N110" s="59">
        <v>81.026237487792969</v>
      </c>
      <c r="O110" s="59">
        <v>45.773227691650391</v>
      </c>
      <c r="P110" s="987">
        <f t="shared" si="0"/>
        <v>4.0409088134765625E-2</v>
      </c>
      <c r="Q110" s="988">
        <f>B110-TC3c!K111</f>
        <v>-1.8188976233504945</v>
      </c>
    </row>
    <row r="111" spans="1:17">
      <c r="A111" s="78">
        <v>2015</v>
      </c>
      <c r="B111" s="607"/>
      <c r="C111" s="608"/>
      <c r="D111" s="562"/>
      <c r="E111" s="562"/>
      <c r="F111" s="571"/>
      <c r="G111" s="582"/>
      <c r="H111" s="597"/>
      <c r="I111" s="980"/>
    </row>
    <row r="112" spans="1:17">
      <c r="A112" s="78">
        <v>2016</v>
      </c>
      <c r="B112" s="607"/>
      <c r="C112" s="608"/>
      <c r="D112" s="562"/>
      <c r="E112" s="562"/>
      <c r="F112" s="571"/>
      <c r="G112" s="582"/>
      <c r="H112" s="597"/>
      <c r="I112" s="980"/>
    </row>
    <row r="113" spans="1:9">
      <c r="A113" s="78">
        <v>2017</v>
      </c>
      <c r="B113" s="607"/>
      <c r="C113" s="608"/>
      <c r="D113" s="562"/>
      <c r="E113" s="562"/>
      <c r="F113" s="571"/>
      <c r="G113" s="582"/>
      <c r="H113" s="597"/>
      <c r="I113" s="980"/>
    </row>
    <row r="114" spans="1:9">
      <c r="A114" s="78">
        <v>2018</v>
      </c>
      <c r="B114" s="607"/>
      <c r="C114" s="608"/>
      <c r="D114" s="562"/>
      <c r="E114" s="562"/>
      <c r="F114" s="571"/>
      <c r="G114" s="582"/>
      <c r="H114" s="597"/>
      <c r="I114" s="980"/>
    </row>
    <row r="115" spans="1:9">
      <c r="A115" s="78">
        <v>2019</v>
      </c>
      <c r="B115" s="607"/>
      <c r="C115" s="608"/>
      <c r="D115" s="562"/>
      <c r="E115" s="562"/>
      <c r="F115" s="571"/>
      <c r="G115" s="582"/>
      <c r="H115" s="597"/>
      <c r="I115" s="980"/>
    </row>
    <row r="116" spans="1:9" ht="16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2"/>
    </row>
    <row r="117" spans="1:9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9">
      <c r="D118" s="60"/>
      <c r="E118" s="60"/>
      <c r="F118" s="60"/>
      <c r="G118" s="60"/>
      <c r="H118" s="60"/>
      <c r="I118" s="60"/>
    </row>
    <row r="120" spans="1:9">
      <c r="A120" s="59" t="s">
        <v>1220</v>
      </c>
      <c r="B120" s="224">
        <f>(B110/B76)^(1/34)-1</f>
        <v>5.6115860979863985E-3</v>
      </c>
      <c r="C120" s="224">
        <f t="shared" ref="C120:E120" si="1">(C110/C76)^(1/34)-1</f>
        <v>1.6627811898561884E-3</v>
      </c>
      <c r="D120" s="224">
        <f t="shared" si="1"/>
        <v>3.1471670853133737E-3</v>
      </c>
      <c r="E120" s="224">
        <f t="shared" si="1"/>
        <v>1.6242313765894023E-2</v>
      </c>
      <c r="F120" s="224"/>
      <c r="G120" s="224"/>
      <c r="H120" s="224"/>
      <c r="I120" s="224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P120"/>
  <sheetViews>
    <sheetView workbookViewId="0">
      <pane xSplit="1" ySplit="8" topLeftCell="B9" activePane="bottomRight" state="frozen"/>
      <selection activeCell="H120" sqref="H120:M120"/>
      <selection pane="topRight" activeCell="H120" sqref="H120:M120"/>
      <selection pane="bottomLeft" activeCell="H120" sqref="H120:M120"/>
      <selection pane="bottomRight" activeCell="I75" sqref="I75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F1" s="111"/>
      <c r="G1" s="111" t="s">
        <v>1219</v>
      </c>
      <c r="H1" s="111"/>
      <c r="I1" s="111"/>
    </row>
    <row r="2" spans="1:16" ht="16" thickBot="1"/>
    <row r="3" spans="1:16" ht="25" customHeight="1" thickTop="1">
      <c r="A3" s="1245" t="s">
        <v>1233</v>
      </c>
      <c r="B3" s="1246"/>
      <c r="C3" s="1246"/>
      <c r="D3" s="1246"/>
      <c r="E3" s="1246"/>
      <c r="F3" s="1246"/>
      <c r="G3" s="1246"/>
      <c r="H3" s="1246"/>
      <c r="I3" s="1247"/>
    </row>
    <row r="4" spans="1:16">
      <c r="A4" s="107"/>
      <c r="B4" s="62"/>
      <c r="C4" s="62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7" t="s">
        <v>31</v>
      </c>
      <c r="H5" s="977" t="s">
        <v>30</v>
      </c>
      <c r="I5" s="538" t="s">
        <v>29</v>
      </c>
    </row>
    <row r="6" spans="1:16" ht="25" customHeight="1">
      <c r="A6" s="107"/>
      <c r="B6" s="1254" t="s">
        <v>1234</v>
      </c>
      <c r="C6" s="1253"/>
      <c r="D6" s="1253"/>
      <c r="E6" s="1253"/>
      <c r="F6" s="1253"/>
      <c r="G6" s="1253"/>
      <c r="H6" s="1253"/>
      <c r="I6" s="1263"/>
    </row>
    <row r="7" spans="1:16" ht="20" customHeight="1">
      <c r="A7" s="107"/>
      <c r="B7" s="1232" t="s">
        <v>1217</v>
      </c>
      <c r="C7" s="1233"/>
      <c r="D7" s="1241"/>
      <c r="E7" s="1265"/>
      <c r="F7" s="1266" t="s">
        <v>1236</v>
      </c>
      <c r="G7" s="1233"/>
      <c r="H7" s="1241"/>
      <c r="I7" s="1244"/>
      <c r="L7" s="983"/>
      <c r="M7" s="984"/>
      <c r="N7" s="984"/>
      <c r="O7" s="984"/>
      <c r="P7" s="983"/>
    </row>
    <row r="8" spans="1:16" s="98" customFormat="1" ht="66" customHeight="1">
      <c r="A8" s="106"/>
      <c r="B8" s="1102" t="s">
        <v>1237</v>
      </c>
      <c r="C8" s="1121" t="s">
        <v>1235</v>
      </c>
      <c r="D8" s="1071" t="s">
        <v>1230</v>
      </c>
      <c r="E8" s="1103" t="s">
        <v>1231</v>
      </c>
      <c r="F8" s="1102" t="s">
        <v>1238</v>
      </c>
      <c r="G8" s="1121" t="s">
        <v>1235</v>
      </c>
      <c r="H8" s="1071" t="s">
        <v>1230</v>
      </c>
      <c r="I8" s="1072" t="s">
        <v>1231</v>
      </c>
      <c r="L8" s="1091" t="s">
        <v>1232</v>
      </c>
      <c r="M8" s="1091" t="s">
        <v>39</v>
      </c>
      <c r="N8" s="986"/>
      <c r="O8" s="986"/>
      <c r="P8" s="984"/>
    </row>
    <row r="9" spans="1:16" s="98" customFormat="1" ht="15" hidden="1" customHeight="1">
      <c r="A9" s="104">
        <v>1913</v>
      </c>
      <c r="B9" s="97"/>
      <c r="C9" s="96"/>
      <c r="D9" s="96"/>
      <c r="E9" s="1104"/>
      <c r="F9" s="1093"/>
      <c r="G9" s="481"/>
      <c r="H9" s="480"/>
      <c r="I9" s="1092"/>
    </row>
    <row r="10" spans="1:16" s="98" customFormat="1" ht="15" hidden="1" customHeight="1">
      <c r="A10" s="103">
        <v>1914</v>
      </c>
      <c r="B10" s="97"/>
      <c r="C10" s="96"/>
      <c r="D10" s="96"/>
      <c r="E10" s="1104"/>
      <c r="F10" s="1093"/>
      <c r="G10" s="481"/>
      <c r="H10" s="480"/>
      <c r="I10" s="1092"/>
    </row>
    <row r="11" spans="1:16" s="98" customFormat="1" ht="15" hidden="1" customHeight="1">
      <c r="A11" s="103">
        <v>1915</v>
      </c>
      <c r="B11" s="97"/>
      <c r="C11" s="96"/>
      <c r="D11" s="96"/>
      <c r="E11" s="1104"/>
      <c r="F11" s="1093"/>
      <c r="G11" s="481"/>
      <c r="H11" s="480"/>
      <c r="I11" s="1092"/>
    </row>
    <row r="12" spans="1:16" s="98" customFormat="1" ht="15" hidden="1" customHeight="1">
      <c r="A12" s="103">
        <v>1916</v>
      </c>
      <c r="B12" s="97"/>
      <c r="C12" s="96"/>
      <c r="D12" s="96"/>
      <c r="E12" s="1104"/>
      <c r="F12" s="1093"/>
      <c r="G12" s="481"/>
      <c r="H12" s="480"/>
      <c r="I12" s="1092"/>
    </row>
    <row r="13" spans="1:16" s="98" customFormat="1" ht="15" hidden="1" customHeight="1">
      <c r="A13" s="103">
        <v>1917</v>
      </c>
      <c r="B13" s="97"/>
      <c r="C13" s="96"/>
      <c r="D13" s="96"/>
      <c r="E13" s="1104"/>
      <c r="F13" s="1093"/>
      <c r="G13" s="481"/>
      <c r="H13" s="480"/>
      <c r="I13" s="1092"/>
    </row>
    <row r="14" spans="1:16" s="98" customFormat="1" ht="15" hidden="1" customHeight="1">
      <c r="A14" s="103">
        <v>1918</v>
      </c>
      <c r="B14" s="1105"/>
      <c r="C14" s="341"/>
      <c r="D14" s="341"/>
      <c r="E14" s="1106"/>
      <c r="F14" s="1093"/>
      <c r="G14" s="481"/>
      <c r="H14" s="480"/>
      <c r="I14" s="1092"/>
    </row>
    <row r="15" spans="1:16" s="98" customFormat="1" ht="15" hidden="1" customHeight="1">
      <c r="A15" s="102">
        <v>1919</v>
      </c>
      <c r="B15" s="1107"/>
      <c r="C15" s="342"/>
      <c r="D15" s="342"/>
      <c r="E15" s="1108"/>
      <c r="F15" s="1094"/>
      <c r="G15" s="484"/>
      <c r="H15" s="483"/>
      <c r="I15" s="1092"/>
    </row>
    <row r="16" spans="1:16" s="98" customFormat="1" ht="15" hidden="1" customHeight="1">
      <c r="A16" s="103">
        <v>1920</v>
      </c>
      <c r="B16" s="1105"/>
      <c r="C16" s="341"/>
      <c r="D16" s="341"/>
      <c r="E16" s="1106"/>
      <c r="F16" s="1093"/>
      <c r="G16" s="481"/>
      <c r="H16" s="480"/>
      <c r="I16" s="1092"/>
    </row>
    <row r="17" spans="1:9" s="98" customFormat="1" ht="15" hidden="1" customHeight="1">
      <c r="A17" s="103">
        <v>1921</v>
      </c>
      <c r="B17" s="1105"/>
      <c r="C17" s="341"/>
      <c r="D17" s="341"/>
      <c r="E17" s="1106"/>
      <c r="F17" s="1093"/>
      <c r="G17" s="481"/>
      <c r="H17" s="480"/>
      <c r="I17" s="1092"/>
    </row>
    <row r="18" spans="1:9" s="98" customFormat="1" ht="15" hidden="1" customHeight="1">
      <c r="A18" s="103">
        <v>1922</v>
      </c>
      <c r="B18" s="1105"/>
      <c r="C18" s="341"/>
      <c r="D18" s="341"/>
      <c r="E18" s="1106"/>
      <c r="F18" s="1093"/>
      <c r="G18" s="481"/>
      <c r="H18" s="480"/>
      <c r="I18" s="1092"/>
    </row>
    <row r="19" spans="1:9" s="98" customFormat="1" ht="15" hidden="1" customHeight="1">
      <c r="A19" s="103">
        <v>1923</v>
      </c>
      <c r="B19" s="1105"/>
      <c r="C19" s="341"/>
      <c r="D19" s="341"/>
      <c r="E19" s="1106"/>
      <c r="F19" s="1093"/>
      <c r="G19" s="481"/>
      <c r="H19" s="480"/>
      <c r="I19" s="1092"/>
    </row>
    <row r="20" spans="1:9" s="98" customFormat="1" ht="15" hidden="1" customHeight="1">
      <c r="A20" s="103">
        <v>1924</v>
      </c>
      <c r="B20" s="1105"/>
      <c r="C20" s="341"/>
      <c r="D20" s="341"/>
      <c r="E20" s="1106"/>
      <c r="F20" s="1093"/>
      <c r="G20" s="481"/>
      <c r="H20" s="480"/>
      <c r="I20" s="1092"/>
    </row>
    <row r="21" spans="1:9" s="98" customFormat="1" ht="15" hidden="1" customHeight="1">
      <c r="A21" s="103">
        <v>1925</v>
      </c>
      <c r="B21" s="1105"/>
      <c r="C21" s="341"/>
      <c r="D21" s="341"/>
      <c r="E21" s="1106"/>
      <c r="F21" s="1093"/>
      <c r="G21" s="481"/>
      <c r="H21" s="480"/>
      <c r="I21" s="1092"/>
    </row>
    <row r="22" spans="1:9" s="98" customFormat="1" ht="15" hidden="1" customHeight="1">
      <c r="A22" s="103">
        <v>1926</v>
      </c>
      <c r="B22" s="1105"/>
      <c r="C22" s="341"/>
      <c r="D22" s="341"/>
      <c r="E22" s="1106"/>
      <c r="F22" s="1093"/>
      <c r="G22" s="481"/>
      <c r="H22" s="480"/>
      <c r="I22" s="1092"/>
    </row>
    <row r="23" spans="1:9" s="98" customFormat="1" ht="15" hidden="1" customHeight="1">
      <c r="A23" s="103">
        <v>1927</v>
      </c>
      <c r="B23" s="1105"/>
      <c r="C23" s="341"/>
      <c r="D23" s="341"/>
      <c r="E23" s="1106"/>
      <c r="F23" s="1093"/>
      <c r="G23" s="481"/>
      <c r="H23" s="480"/>
      <c r="I23" s="1092"/>
    </row>
    <row r="24" spans="1:9" s="98" customFormat="1" ht="15" hidden="1" customHeight="1">
      <c r="A24" s="103">
        <v>1928</v>
      </c>
      <c r="B24" s="1105"/>
      <c r="C24" s="341"/>
      <c r="D24" s="341"/>
      <c r="E24" s="1106"/>
      <c r="F24" s="1093"/>
      <c r="G24" s="481"/>
      <c r="H24" s="480"/>
      <c r="I24" s="1092"/>
    </row>
    <row r="25" spans="1:9" s="98" customFormat="1" ht="15" hidden="1" customHeight="1">
      <c r="A25" s="102">
        <v>1929</v>
      </c>
      <c r="B25" s="1107"/>
      <c r="C25" s="342"/>
      <c r="D25" s="342"/>
      <c r="E25" s="1108"/>
      <c r="F25" s="1094"/>
      <c r="G25" s="484"/>
      <c r="H25" s="483"/>
      <c r="I25" s="1092"/>
    </row>
    <row r="26" spans="1:9" s="98" customFormat="1" ht="15" hidden="1" customHeight="1">
      <c r="A26" s="103">
        <v>1930</v>
      </c>
      <c r="B26" s="1105"/>
      <c r="C26" s="341"/>
      <c r="D26" s="341"/>
      <c r="E26" s="1106"/>
      <c r="F26" s="1093"/>
      <c r="G26" s="481"/>
      <c r="H26" s="480"/>
      <c r="I26" s="1092"/>
    </row>
    <row r="27" spans="1:9" s="98" customFormat="1" ht="15" hidden="1" customHeight="1">
      <c r="A27" s="103">
        <v>1931</v>
      </c>
      <c r="B27" s="1105"/>
      <c r="C27" s="341"/>
      <c r="D27" s="341"/>
      <c r="E27" s="1106"/>
      <c r="F27" s="1093"/>
      <c r="G27" s="481"/>
      <c r="H27" s="480"/>
      <c r="I27" s="1092"/>
    </row>
    <row r="28" spans="1:9" s="98" customFormat="1" ht="15" hidden="1" customHeight="1">
      <c r="A28" s="103">
        <v>1932</v>
      </c>
      <c r="B28" s="1105"/>
      <c r="C28" s="341"/>
      <c r="D28" s="341"/>
      <c r="E28" s="1106"/>
      <c r="F28" s="1093"/>
      <c r="G28" s="481"/>
      <c r="H28" s="480"/>
      <c r="I28" s="1092"/>
    </row>
    <row r="29" spans="1:9" s="98" customFormat="1" ht="15" hidden="1" customHeight="1">
      <c r="A29" s="103">
        <v>1933</v>
      </c>
      <c r="B29" s="1105"/>
      <c r="C29" s="341"/>
      <c r="D29" s="341"/>
      <c r="E29" s="1106"/>
      <c r="F29" s="1093"/>
      <c r="G29" s="481"/>
      <c r="H29" s="480"/>
      <c r="I29" s="1092"/>
    </row>
    <row r="30" spans="1:9" s="98" customFormat="1" ht="15" hidden="1" customHeight="1">
      <c r="A30" s="103">
        <v>1934</v>
      </c>
      <c r="B30" s="1105"/>
      <c r="C30" s="341"/>
      <c r="D30" s="341"/>
      <c r="E30" s="1106"/>
      <c r="F30" s="1093"/>
      <c r="G30" s="481"/>
      <c r="H30" s="480"/>
      <c r="I30" s="1092"/>
    </row>
    <row r="31" spans="1:9" s="98" customFormat="1" ht="15" hidden="1" customHeight="1">
      <c r="A31" s="103">
        <v>1935</v>
      </c>
      <c r="B31" s="1105"/>
      <c r="C31" s="341"/>
      <c r="D31" s="341"/>
      <c r="E31" s="1106"/>
      <c r="F31" s="1093"/>
      <c r="G31" s="481"/>
      <c r="H31" s="480"/>
      <c r="I31" s="1092"/>
    </row>
    <row r="32" spans="1:9" s="98" customFormat="1" ht="15" hidden="1" customHeight="1">
      <c r="A32" s="103">
        <v>1936</v>
      </c>
      <c r="B32" s="1105"/>
      <c r="C32" s="341"/>
      <c r="D32" s="341"/>
      <c r="E32" s="1106"/>
      <c r="F32" s="1093"/>
      <c r="G32" s="481"/>
      <c r="H32" s="480"/>
      <c r="I32" s="1092"/>
    </row>
    <row r="33" spans="1:9" s="98" customFormat="1" ht="15" hidden="1" customHeight="1">
      <c r="A33" s="103">
        <v>1937</v>
      </c>
      <c r="B33" s="1105"/>
      <c r="C33" s="341"/>
      <c r="D33" s="341"/>
      <c r="E33" s="1106"/>
      <c r="F33" s="1093"/>
      <c r="G33" s="481"/>
      <c r="H33" s="480"/>
      <c r="I33" s="1092"/>
    </row>
    <row r="34" spans="1:9" s="98" customFormat="1" ht="15" hidden="1" customHeight="1">
      <c r="A34" s="103">
        <v>1938</v>
      </c>
      <c r="B34" s="1105"/>
      <c r="C34" s="341"/>
      <c r="D34" s="341"/>
      <c r="E34" s="1106"/>
      <c r="F34" s="1093"/>
      <c r="G34" s="481"/>
      <c r="H34" s="480"/>
      <c r="I34" s="1092"/>
    </row>
    <row r="35" spans="1:9" s="98" customFormat="1" ht="15" hidden="1" customHeight="1">
      <c r="A35" s="102">
        <v>1939</v>
      </c>
      <c r="B35" s="1107"/>
      <c r="C35" s="342"/>
      <c r="D35" s="342"/>
      <c r="E35" s="1108"/>
      <c r="F35" s="1094"/>
      <c r="G35" s="484"/>
      <c r="H35" s="483"/>
      <c r="I35" s="1092"/>
    </row>
    <row r="36" spans="1:9" s="98" customFormat="1" ht="15" hidden="1" customHeight="1">
      <c r="A36" s="103">
        <v>1940</v>
      </c>
      <c r="B36" s="1105"/>
      <c r="C36" s="341"/>
      <c r="D36" s="341"/>
      <c r="E36" s="1106"/>
      <c r="F36" s="1093"/>
      <c r="G36" s="481"/>
      <c r="H36" s="480"/>
      <c r="I36" s="1092"/>
    </row>
    <row r="37" spans="1:9" s="98" customFormat="1" ht="15" hidden="1" customHeight="1">
      <c r="A37" s="103">
        <v>1941</v>
      </c>
      <c r="B37" s="1105"/>
      <c r="C37" s="341"/>
      <c r="D37" s="341"/>
      <c r="E37" s="1106"/>
      <c r="F37" s="1093"/>
      <c r="G37" s="481"/>
      <c r="H37" s="480"/>
      <c r="I37" s="1092"/>
    </row>
    <row r="38" spans="1:9" s="98" customFormat="1" ht="15" hidden="1" customHeight="1">
      <c r="A38" s="103">
        <v>1942</v>
      </c>
      <c r="B38" s="1105"/>
      <c r="C38" s="341"/>
      <c r="D38" s="341"/>
      <c r="E38" s="1106"/>
      <c r="F38" s="1093"/>
      <c r="G38" s="481"/>
      <c r="H38" s="480"/>
      <c r="I38" s="1092"/>
    </row>
    <row r="39" spans="1:9" s="98" customFormat="1" ht="15" hidden="1" customHeight="1">
      <c r="A39" s="103">
        <v>1943</v>
      </c>
      <c r="B39" s="1105"/>
      <c r="C39" s="341"/>
      <c r="D39" s="341"/>
      <c r="E39" s="1106"/>
      <c r="F39" s="1093"/>
      <c r="G39" s="481"/>
      <c r="H39" s="480"/>
      <c r="I39" s="1092"/>
    </row>
    <row r="40" spans="1:9" s="98" customFormat="1" ht="15" hidden="1" customHeight="1">
      <c r="A40" s="103">
        <v>1944</v>
      </c>
      <c r="B40" s="1105"/>
      <c r="C40" s="341"/>
      <c r="D40" s="341"/>
      <c r="E40" s="1106"/>
      <c r="F40" s="1093"/>
      <c r="G40" s="481"/>
      <c r="H40" s="480"/>
      <c r="I40" s="1092"/>
    </row>
    <row r="41" spans="1:9" s="98" customFormat="1" ht="15" hidden="1" customHeight="1">
      <c r="A41" s="103">
        <v>1945</v>
      </c>
      <c r="B41" s="1105"/>
      <c r="C41" s="341"/>
      <c r="D41" s="341"/>
      <c r="E41" s="1106"/>
      <c r="F41" s="1093"/>
      <c r="G41" s="481"/>
      <c r="H41" s="480"/>
      <c r="I41" s="1092"/>
    </row>
    <row r="42" spans="1:9" s="98" customFormat="1" ht="15" hidden="1" customHeight="1">
      <c r="A42" s="103">
        <v>1946</v>
      </c>
      <c r="B42" s="1105"/>
      <c r="C42" s="341"/>
      <c r="D42" s="341"/>
      <c r="E42" s="1106"/>
      <c r="F42" s="1093"/>
      <c r="G42" s="481"/>
      <c r="H42" s="480"/>
      <c r="I42" s="1092"/>
    </row>
    <row r="43" spans="1:9" s="98" customFormat="1" ht="15" hidden="1" customHeight="1">
      <c r="A43" s="103">
        <v>1947</v>
      </c>
      <c r="B43" s="1105"/>
      <c r="C43" s="341"/>
      <c r="D43" s="341"/>
      <c r="E43" s="1106"/>
      <c r="F43" s="1093"/>
      <c r="G43" s="481"/>
      <c r="H43" s="480"/>
      <c r="I43" s="1092"/>
    </row>
    <row r="44" spans="1:9" s="98" customFormat="1" ht="15" hidden="1" customHeight="1">
      <c r="A44" s="103">
        <v>1948</v>
      </c>
      <c r="B44" s="1105"/>
      <c r="C44" s="341"/>
      <c r="D44" s="341"/>
      <c r="E44" s="1106"/>
      <c r="F44" s="1093"/>
      <c r="G44" s="481"/>
      <c r="H44" s="480"/>
      <c r="I44" s="1092"/>
    </row>
    <row r="45" spans="1:9" s="98" customFormat="1" ht="15" hidden="1" customHeight="1">
      <c r="A45" s="102">
        <v>1949</v>
      </c>
      <c r="B45" s="1107"/>
      <c r="C45" s="342"/>
      <c r="D45" s="342"/>
      <c r="E45" s="1108"/>
      <c r="F45" s="1094"/>
      <c r="G45" s="484"/>
      <c r="H45" s="483"/>
      <c r="I45" s="1092"/>
    </row>
    <row r="46" spans="1:9" s="98" customFormat="1" ht="15" hidden="1" customHeight="1">
      <c r="A46" s="103">
        <v>1950</v>
      </c>
      <c r="B46" s="1105"/>
      <c r="C46" s="341"/>
      <c r="D46" s="341"/>
      <c r="E46" s="1106"/>
      <c r="F46" s="1093"/>
      <c r="G46" s="481"/>
      <c r="H46" s="480"/>
      <c r="I46" s="1092"/>
    </row>
    <row r="47" spans="1:9" s="98" customFormat="1" ht="15" hidden="1" customHeight="1">
      <c r="A47" s="103">
        <v>1951</v>
      </c>
      <c r="B47" s="1105"/>
      <c r="C47" s="341"/>
      <c r="D47" s="341"/>
      <c r="E47" s="1106"/>
      <c r="F47" s="1093"/>
      <c r="G47" s="481"/>
      <c r="H47" s="480"/>
      <c r="I47" s="1092"/>
    </row>
    <row r="48" spans="1:9" s="98" customFormat="1" ht="15" hidden="1" customHeight="1">
      <c r="A48" s="103">
        <v>1952</v>
      </c>
      <c r="B48" s="1105"/>
      <c r="C48" s="341"/>
      <c r="D48" s="341"/>
      <c r="E48" s="1106"/>
      <c r="F48" s="1093"/>
      <c r="G48" s="481"/>
      <c r="H48" s="480"/>
      <c r="I48" s="1092"/>
    </row>
    <row r="49" spans="1:9" s="98" customFormat="1" ht="15" hidden="1" customHeight="1">
      <c r="A49" s="103">
        <v>1953</v>
      </c>
      <c r="B49" s="1105"/>
      <c r="C49" s="341"/>
      <c r="D49" s="341"/>
      <c r="E49" s="1106"/>
      <c r="F49" s="1093"/>
      <c r="G49" s="481"/>
      <c r="H49" s="480"/>
      <c r="I49" s="1092"/>
    </row>
    <row r="50" spans="1:9" s="98" customFormat="1" ht="15" hidden="1" customHeight="1">
      <c r="A50" s="103">
        <v>1954</v>
      </c>
      <c r="B50" s="1105"/>
      <c r="C50" s="341"/>
      <c r="D50" s="341"/>
      <c r="E50" s="1106"/>
      <c r="F50" s="1093"/>
      <c r="G50" s="481"/>
      <c r="H50" s="480"/>
      <c r="I50" s="1092"/>
    </row>
    <row r="51" spans="1:9" s="98" customFormat="1" ht="15" hidden="1" customHeight="1">
      <c r="A51" s="103">
        <v>1955</v>
      </c>
      <c r="B51" s="1105"/>
      <c r="C51" s="341"/>
      <c r="D51" s="341"/>
      <c r="E51" s="1106"/>
      <c r="F51" s="1093"/>
      <c r="G51" s="481"/>
      <c r="H51" s="480"/>
      <c r="I51" s="1092"/>
    </row>
    <row r="52" spans="1:9" s="98" customFormat="1" ht="15" hidden="1" customHeight="1">
      <c r="A52" s="103">
        <v>1956</v>
      </c>
      <c r="B52" s="1105"/>
      <c r="C52" s="341"/>
      <c r="D52" s="341"/>
      <c r="E52" s="1106"/>
      <c r="F52" s="1093"/>
      <c r="G52" s="481"/>
      <c r="H52" s="480"/>
      <c r="I52" s="1092"/>
    </row>
    <row r="53" spans="1:9" s="98" customFormat="1" ht="15" hidden="1" customHeight="1">
      <c r="A53" s="103">
        <v>1957</v>
      </c>
      <c r="B53" s="1105"/>
      <c r="C53" s="341"/>
      <c r="D53" s="341"/>
      <c r="E53" s="1106"/>
      <c r="F53" s="1093"/>
      <c r="G53" s="481"/>
      <c r="H53" s="480"/>
      <c r="I53" s="1092"/>
    </row>
    <row r="54" spans="1:9" s="98" customFormat="1" ht="15" hidden="1" customHeight="1">
      <c r="A54" s="103">
        <v>1958</v>
      </c>
      <c r="B54" s="1105"/>
      <c r="C54" s="341"/>
      <c r="D54" s="341"/>
      <c r="E54" s="1106"/>
      <c r="F54" s="1093"/>
      <c r="G54" s="481"/>
      <c r="H54" s="480"/>
      <c r="I54" s="1092"/>
    </row>
    <row r="55" spans="1:9" s="98" customFormat="1" ht="15" hidden="1" customHeight="1">
      <c r="A55" s="102">
        <v>1959</v>
      </c>
      <c r="B55" s="1107"/>
      <c r="C55" s="342"/>
      <c r="D55" s="342"/>
      <c r="E55" s="1108"/>
      <c r="F55" s="1094"/>
      <c r="G55" s="484"/>
      <c r="H55" s="483"/>
      <c r="I55" s="1092"/>
    </row>
    <row r="56" spans="1:9" hidden="1">
      <c r="A56" s="78">
        <v>1960</v>
      </c>
      <c r="B56" s="1105"/>
      <c r="C56" s="341"/>
      <c r="D56" s="341"/>
      <c r="E56" s="1106"/>
      <c r="F56" s="1093"/>
      <c r="G56" s="481"/>
      <c r="H56" s="480"/>
      <c r="I56" s="220"/>
    </row>
    <row r="57" spans="1:9" hidden="1">
      <c r="A57" s="78">
        <v>1961</v>
      </c>
      <c r="B57" s="1105"/>
      <c r="C57" s="341"/>
      <c r="D57" s="341"/>
      <c r="E57" s="1106"/>
      <c r="F57" s="1093"/>
      <c r="G57" s="481"/>
      <c r="H57" s="480"/>
      <c r="I57" s="220"/>
    </row>
    <row r="58" spans="1:9" hidden="1">
      <c r="A58" s="78">
        <v>1962</v>
      </c>
      <c r="B58" s="1109"/>
      <c r="C58" s="560"/>
      <c r="D58" s="560"/>
      <c r="E58" s="1110"/>
      <c r="F58" s="1095"/>
      <c r="G58" s="581"/>
      <c r="H58" s="587"/>
      <c r="I58" s="220"/>
    </row>
    <row r="59" spans="1:9" hidden="1">
      <c r="A59" s="78">
        <v>1963</v>
      </c>
      <c r="B59" s="1111"/>
      <c r="C59" s="562"/>
      <c r="D59" s="562"/>
      <c r="E59" s="1112"/>
      <c r="F59" s="1096"/>
      <c r="G59" s="582"/>
      <c r="H59" s="589"/>
      <c r="I59" s="220"/>
    </row>
    <row r="60" spans="1:9" hidden="1">
      <c r="A60" s="78">
        <v>1964</v>
      </c>
      <c r="B60" s="1111"/>
      <c r="C60" s="562"/>
      <c r="D60" s="562"/>
      <c r="E60" s="1112"/>
      <c r="F60" s="1096"/>
      <c r="G60" s="582"/>
      <c r="H60" s="589"/>
      <c r="I60" s="220"/>
    </row>
    <row r="61" spans="1:9" hidden="1">
      <c r="A61" s="78">
        <v>1965</v>
      </c>
      <c r="B61" s="1111"/>
      <c r="C61" s="562"/>
      <c r="D61" s="562"/>
      <c r="E61" s="1112"/>
      <c r="F61" s="1096"/>
      <c r="G61" s="582"/>
      <c r="H61" s="589"/>
      <c r="I61" s="220"/>
    </row>
    <row r="62" spans="1:9" hidden="1">
      <c r="A62" s="78">
        <v>1966</v>
      </c>
      <c r="B62" s="1111"/>
      <c r="C62" s="562"/>
      <c r="D62" s="562"/>
      <c r="E62" s="1112"/>
      <c r="F62" s="1096"/>
      <c r="G62" s="582"/>
      <c r="H62" s="589"/>
      <c r="I62" s="220"/>
    </row>
    <row r="63" spans="1:9" hidden="1">
      <c r="A63" s="78">
        <v>1967</v>
      </c>
      <c r="B63" s="1111"/>
      <c r="C63" s="562"/>
      <c r="D63" s="562"/>
      <c r="E63" s="1112"/>
      <c r="F63" s="1096"/>
      <c r="G63" s="583"/>
      <c r="H63" s="589"/>
      <c r="I63" s="220"/>
    </row>
    <row r="64" spans="1:9" hidden="1">
      <c r="A64" s="78">
        <v>1968</v>
      </c>
      <c r="B64" s="1111"/>
      <c r="C64" s="562"/>
      <c r="D64" s="562"/>
      <c r="E64" s="1112"/>
      <c r="F64" s="1096"/>
      <c r="G64" s="583"/>
      <c r="H64" s="589"/>
      <c r="I64" s="220"/>
    </row>
    <row r="65" spans="1:16" hidden="1">
      <c r="A65" s="83">
        <v>1969</v>
      </c>
      <c r="B65" s="1113"/>
      <c r="C65" s="564"/>
      <c r="D65" s="564"/>
      <c r="E65" s="1114"/>
      <c r="F65" s="1097"/>
      <c r="G65" s="584"/>
      <c r="H65" s="591"/>
      <c r="I65" s="220"/>
    </row>
    <row r="66" spans="1:16" hidden="1">
      <c r="A66" s="78">
        <v>1970</v>
      </c>
      <c r="B66" s="1111"/>
      <c r="C66" s="562"/>
      <c r="D66" s="562"/>
      <c r="E66" s="1112"/>
      <c r="F66" s="1096"/>
      <c r="G66" s="583"/>
      <c r="H66" s="589"/>
      <c r="I66" s="220"/>
    </row>
    <row r="67" spans="1:16" hidden="1">
      <c r="A67" s="78">
        <v>1971</v>
      </c>
      <c r="B67" s="1111"/>
      <c r="C67" s="562"/>
      <c r="D67" s="562"/>
      <c r="E67" s="1112"/>
      <c r="F67" s="1096"/>
      <c r="G67" s="583"/>
      <c r="H67" s="589"/>
      <c r="I67" s="220"/>
    </row>
    <row r="68" spans="1:16" hidden="1">
      <c r="A68" s="78">
        <v>1972</v>
      </c>
      <c r="B68" s="1111"/>
      <c r="C68" s="562"/>
      <c r="D68" s="562"/>
      <c r="E68" s="1112"/>
      <c r="F68" s="1096"/>
      <c r="G68" s="583"/>
      <c r="H68" s="589"/>
      <c r="I68" s="220"/>
    </row>
    <row r="69" spans="1:16" hidden="1">
      <c r="A69" s="78">
        <v>1973</v>
      </c>
      <c r="B69" s="1111"/>
      <c r="C69" s="562"/>
      <c r="D69" s="562"/>
      <c r="E69" s="1112"/>
      <c r="F69" s="1096"/>
      <c r="G69" s="583"/>
      <c r="H69" s="589"/>
      <c r="I69" s="220"/>
    </row>
    <row r="70" spans="1:16" hidden="1">
      <c r="A70" s="78">
        <v>1974</v>
      </c>
      <c r="B70" s="1111"/>
      <c r="C70" s="562"/>
      <c r="D70" s="562"/>
      <c r="E70" s="1112"/>
      <c r="F70" s="1096"/>
      <c r="G70" s="583"/>
      <c r="H70" s="589"/>
      <c r="I70" s="220"/>
    </row>
    <row r="71" spans="1:16" hidden="1">
      <c r="A71" s="78">
        <v>1975</v>
      </c>
      <c r="B71" s="1111"/>
      <c r="C71" s="562"/>
      <c r="D71" s="562"/>
      <c r="E71" s="1112"/>
      <c r="F71" s="1096"/>
      <c r="G71" s="583"/>
      <c r="H71" s="589"/>
      <c r="I71" s="220"/>
    </row>
    <row r="72" spans="1:16" hidden="1">
      <c r="A72" s="78">
        <v>1976</v>
      </c>
      <c r="B72" s="1111"/>
      <c r="C72" s="562"/>
      <c r="D72" s="562"/>
      <c r="E72" s="1112"/>
      <c r="F72" s="1096"/>
      <c r="G72" s="583"/>
      <c r="H72" s="589"/>
      <c r="I72" s="220"/>
    </row>
    <row r="73" spans="1:16" hidden="1">
      <c r="A73" s="78">
        <v>1977</v>
      </c>
      <c r="B73" s="1111"/>
      <c r="C73" s="562"/>
      <c r="D73" s="562"/>
      <c r="E73" s="1112"/>
      <c r="F73" s="1096"/>
      <c r="G73" s="583"/>
      <c r="H73" s="589"/>
      <c r="I73" s="220"/>
    </row>
    <row r="74" spans="1:16" hidden="1">
      <c r="A74" s="78">
        <v>1978</v>
      </c>
      <c r="B74" s="1111"/>
      <c r="C74" s="562"/>
      <c r="D74" s="562"/>
      <c r="E74" s="1112"/>
      <c r="F74" s="1096"/>
      <c r="G74" s="583"/>
      <c r="H74" s="589"/>
      <c r="I74" s="220"/>
    </row>
    <row r="75" spans="1:16">
      <c r="A75" s="83">
        <v>1979</v>
      </c>
      <c r="B75" s="1113">
        <f>TC7b!E75</f>
        <v>19157.037132482987</v>
      </c>
      <c r="C75" s="564">
        <f>$L75*G75/0.5</f>
        <v>11217.001827267421</v>
      </c>
      <c r="D75" s="564">
        <f t="shared" ref="D75:E75" si="0">$L75*H75/0.5</f>
        <v>3843.1204857349467</v>
      </c>
      <c r="E75" s="1114">
        <f t="shared" si="0"/>
        <v>4096.9174628148558</v>
      </c>
      <c r="F75" s="1097">
        <f>TC7b!I75</f>
        <v>0.22032135725021362</v>
      </c>
      <c r="G75" s="585">
        <v>0.12900453805923462</v>
      </c>
      <c r="H75" s="591">
        <v>4.4198974967002869E-2</v>
      </c>
      <c r="I75" s="592">
        <f>F75-G75-H75</f>
        <v>4.7117844223976135E-2</v>
      </c>
      <c r="L75" s="1120">
        <v>43475.221864353887</v>
      </c>
      <c r="M75" s="1119">
        <f>L75*F75/0.5-B75</f>
        <v>2.643334235472139E-3</v>
      </c>
      <c r="O75" s="988"/>
      <c r="P75" s="987"/>
    </row>
    <row r="76" spans="1:16">
      <c r="A76" s="78">
        <v>1980</v>
      </c>
      <c r="B76" s="1111">
        <f>TC7b!E76</f>
        <v>19771.739403613683</v>
      </c>
      <c r="C76" s="562">
        <f t="shared" ref="C76:C110" si="1">$L76*G76/0.5</f>
        <v>11213.416191808528</v>
      </c>
      <c r="D76" s="562">
        <f t="shared" ref="D76:D110" si="2">$L76*H76/0.5</f>
        <v>4114.4864212641214</v>
      </c>
      <c r="E76" s="1112">
        <f t="shared" ref="E76:E110" si="3">$L76*I76/0.5</f>
        <v>4443.8395850996221</v>
      </c>
      <c r="F76" s="1096">
        <f>TC7b!I76</f>
        <v>0.22872048616409302</v>
      </c>
      <c r="G76" s="582">
        <v>0.12971735000610352</v>
      </c>
      <c r="H76" s="589">
        <v>4.7596581280231476E-2</v>
      </c>
      <c r="I76" s="590">
        <f t="shared" ref="I76:I110" si="4">F76-G76-H76</f>
        <v>5.1406554877758026E-2</v>
      </c>
      <c r="L76" s="1120">
        <v>43222.499500956925</v>
      </c>
      <c r="M76" s="1119">
        <f t="shared" ref="M76:M110" si="5">L76*F76/0.5-B76</f>
        <v>2.7945585898123682E-3</v>
      </c>
      <c r="O76" s="988"/>
      <c r="P76" s="987"/>
    </row>
    <row r="77" spans="1:16">
      <c r="A77" s="78">
        <v>1981</v>
      </c>
      <c r="B77" s="1111">
        <f>TC7b!E77</f>
        <v>21103.074470885338</v>
      </c>
      <c r="C77" s="562">
        <f t="shared" si="1"/>
        <v>12031.191044469451</v>
      </c>
      <c r="D77" s="562">
        <f t="shared" si="2"/>
        <v>4398.2565622452166</v>
      </c>
      <c r="E77" s="1112">
        <f t="shared" si="3"/>
        <v>4673.6243944845264</v>
      </c>
      <c r="F77" s="1096">
        <f>TC7b!I77</f>
        <v>0.23111248016357422</v>
      </c>
      <c r="G77" s="582">
        <v>0.13176083564758301</v>
      </c>
      <c r="H77" s="589">
        <v>4.8167962580919266E-2</v>
      </c>
      <c r="I77" s="590">
        <f t="shared" si="4"/>
        <v>5.1183681935071945E-2</v>
      </c>
      <c r="L77" s="1120">
        <v>45655.414165135298</v>
      </c>
      <c r="M77" s="1119">
        <f t="shared" si="5"/>
        <v>-2.469686143740546E-3</v>
      </c>
      <c r="O77" s="988"/>
      <c r="P77" s="987"/>
    </row>
    <row r="78" spans="1:16">
      <c r="A78" s="78">
        <v>1982</v>
      </c>
      <c r="B78" s="1111">
        <f>TC7b!E78</f>
        <v>21192.318846221668</v>
      </c>
      <c r="C78" s="562">
        <f t="shared" si="1"/>
        <v>11759.843300771585</v>
      </c>
      <c r="D78" s="562">
        <f t="shared" si="2"/>
        <v>4653.5004411317059</v>
      </c>
      <c r="E78" s="1112">
        <f t="shared" si="3"/>
        <v>4778.9691969242722</v>
      </c>
      <c r="F78" s="1096">
        <f>TC7b!I78</f>
        <v>0.23148268461227417</v>
      </c>
      <c r="G78" s="582">
        <v>0.12845224142074585</v>
      </c>
      <c r="H78" s="589">
        <v>5.0829976797103882E-2</v>
      </c>
      <c r="I78" s="590">
        <f t="shared" si="4"/>
        <v>5.2200466394424438E-2</v>
      </c>
      <c r="L78" s="1120">
        <v>45775.158030338178</v>
      </c>
      <c r="M78" s="1119">
        <f t="shared" si="5"/>
        <v>-5.9073941047245171E-3</v>
      </c>
      <c r="O78" s="988"/>
      <c r="P78" s="987"/>
    </row>
    <row r="79" spans="1:16">
      <c r="A79" s="78">
        <v>1983</v>
      </c>
      <c r="B79" s="1111">
        <f>TC7b!E79</f>
        <v>21946.663353065207</v>
      </c>
      <c r="C79" s="562">
        <f t="shared" si="1"/>
        <v>11874.775487262661</v>
      </c>
      <c r="D79" s="562">
        <f t="shared" si="2"/>
        <v>5004.9934972161518</v>
      </c>
      <c r="E79" s="1112">
        <f t="shared" si="3"/>
        <v>5066.891011231326</v>
      </c>
      <c r="F79" s="1096">
        <f>TC7b!I79</f>
        <v>0.22991341352462769</v>
      </c>
      <c r="G79" s="582">
        <v>0.12440025806427002</v>
      </c>
      <c r="H79" s="589">
        <v>5.2432358264923096E-2</v>
      </c>
      <c r="I79" s="590">
        <f t="shared" si="4"/>
        <v>5.308079719543457E-2</v>
      </c>
      <c r="L79" s="1120">
        <v>47728.09828548623</v>
      </c>
      <c r="M79" s="1119">
        <f t="shared" si="5"/>
        <v>-3.3573550681467168E-3</v>
      </c>
      <c r="O79" s="988"/>
      <c r="P79" s="987"/>
    </row>
    <row r="80" spans="1:16">
      <c r="A80" s="78">
        <v>1984</v>
      </c>
      <c r="B80" s="1111">
        <f>TC7b!E80</f>
        <v>23235.274787300608</v>
      </c>
      <c r="C80" s="562">
        <f t="shared" si="1"/>
        <v>13069.899787805323</v>
      </c>
      <c r="D80" s="562">
        <f t="shared" si="2"/>
        <v>5216.9013572654767</v>
      </c>
      <c r="E80" s="1112">
        <f t="shared" si="3"/>
        <v>4948.4686105871324</v>
      </c>
      <c r="F80" s="1096">
        <f>TC7b!I80</f>
        <v>0.22443550825119019</v>
      </c>
      <c r="G80" s="582">
        <v>0.12624555826187134</v>
      </c>
      <c r="H80" s="589">
        <v>5.0391405820846558E-2</v>
      </c>
      <c r="I80" s="590">
        <f t="shared" si="4"/>
        <v>4.779854416847229E-2</v>
      </c>
      <c r="L80" s="1120">
        <v>51763.800516032461</v>
      </c>
      <c r="M80" s="1119">
        <f t="shared" si="5"/>
        <v>-5.0316426750214305E-3</v>
      </c>
      <c r="O80" s="988"/>
      <c r="P80" s="987"/>
    </row>
    <row r="81" spans="1:16">
      <c r="A81" s="78">
        <v>1985</v>
      </c>
      <c r="B81" s="1111">
        <f>TC7b!E81</f>
        <v>23706.303684483901</v>
      </c>
      <c r="C81" s="562">
        <f t="shared" si="1"/>
        <v>13420.458564577117</v>
      </c>
      <c r="D81" s="562">
        <f t="shared" si="2"/>
        <v>5241.6380839031663</v>
      </c>
      <c r="E81" s="1112">
        <f t="shared" si="3"/>
        <v>5044.2066152117332</v>
      </c>
      <c r="F81" s="1096">
        <f>TC7b!I81</f>
        <v>0.2236177921295166</v>
      </c>
      <c r="G81" s="582">
        <v>0.12659305334091187</v>
      </c>
      <c r="H81" s="589">
        <v>4.944353923201561E-2</v>
      </c>
      <c r="I81" s="590">
        <f t="shared" si="4"/>
        <v>4.7581199556589127E-2</v>
      </c>
      <c r="L81" s="1120">
        <v>53006.299360029509</v>
      </c>
      <c r="M81" s="1119">
        <f t="shared" si="5"/>
        <v>-4.2079188642674126E-4</v>
      </c>
      <c r="O81" s="988"/>
      <c r="P81" s="987"/>
    </row>
    <row r="82" spans="1:16">
      <c r="A82" s="78">
        <v>1986</v>
      </c>
      <c r="B82" s="1111">
        <f>TC7b!E82</f>
        <v>23697.818594142373</v>
      </c>
      <c r="C82" s="562">
        <f t="shared" si="1"/>
        <v>13081.643480296298</v>
      </c>
      <c r="D82" s="562">
        <f t="shared" si="2"/>
        <v>5604.0708340638412</v>
      </c>
      <c r="E82" s="1112">
        <f t="shared" si="3"/>
        <v>5012.1036495040671</v>
      </c>
      <c r="F82" s="1096">
        <f>TC7b!I82</f>
        <v>0.23065948486328125</v>
      </c>
      <c r="G82" s="582">
        <v>0.12732839584350586</v>
      </c>
      <c r="H82" s="589">
        <v>5.4546460509300232E-2</v>
      </c>
      <c r="I82" s="590">
        <f t="shared" si="4"/>
        <v>4.8784628510475159E-2</v>
      </c>
      <c r="L82" s="1120">
        <v>51369.701917765509</v>
      </c>
      <c r="M82" s="1119">
        <f t="shared" si="5"/>
        <v>-6.3027816577232443E-4</v>
      </c>
      <c r="O82" s="988"/>
      <c r="P82" s="987"/>
    </row>
    <row r="83" spans="1:16">
      <c r="A83" s="78">
        <v>1987</v>
      </c>
      <c r="B83" s="1111">
        <f>TC7b!E83</f>
        <v>23570.210375732506</v>
      </c>
      <c r="C83" s="562">
        <f t="shared" si="1"/>
        <v>12799.000427378995</v>
      </c>
      <c r="D83" s="562">
        <f t="shared" si="2"/>
        <v>5942.6135682390095</v>
      </c>
      <c r="E83" s="1112">
        <f t="shared" si="3"/>
        <v>4828.5978061083943</v>
      </c>
      <c r="F83" s="1096">
        <f>TC7b!I83</f>
        <v>0.23066562414169312</v>
      </c>
      <c r="G83" s="582">
        <v>0.12525510787963867</v>
      </c>
      <c r="H83" s="589">
        <v>5.8156315237283707E-2</v>
      </c>
      <c r="I83" s="590">
        <f t="shared" si="4"/>
        <v>4.7254201024770737E-2</v>
      </c>
      <c r="L83" s="1120">
        <v>51091.730485266642</v>
      </c>
      <c r="M83" s="1119">
        <f t="shared" si="5"/>
        <v>1.4259938943723682E-3</v>
      </c>
      <c r="O83" s="988"/>
      <c r="P83" s="987"/>
    </row>
    <row r="84" spans="1:16">
      <c r="A84" s="78">
        <v>1988</v>
      </c>
      <c r="B84" s="1111">
        <f>TC7b!E84</f>
        <v>23475.470742507237</v>
      </c>
      <c r="C84" s="562">
        <f t="shared" si="1"/>
        <v>12765.191355260895</v>
      </c>
      <c r="D84" s="562">
        <f t="shared" si="2"/>
        <v>6060.5046086064667</v>
      </c>
      <c r="E84" s="1112">
        <f t="shared" si="3"/>
        <v>4649.7718582461139</v>
      </c>
      <c r="F84" s="1096">
        <f>TC7b!I84</f>
        <v>0.2245560884475708</v>
      </c>
      <c r="G84" s="582">
        <v>0.12210625410079956</v>
      </c>
      <c r="H84" s="589">
        <v>5.7972144335508347E-2</v>
      </c>
      <c r="I84" s="590">
        <f t="shared" si="4"/>
        <v>4.4477690011262894E-2</v>
      </c>
      <c r="L84" s="1120">
        <v>52270.833501792382</v>
      </c>
      <c r="M84" s="1119">
        <f t="shared" si="5"/>
        <v>-2.9203937629063148E-3</v>
      </c>
      <c r="O84" s="988"/>
      <c r="P84" s="987"/>
    </row>
    <row r="85" spans="1:16">
      <c r="A85" s="83">
        <v>1989</v>
      </c>
      <c r="B85" s="1113">
        <f>TC7b!E85</f>
        <v>23998.954097178121</v>
      </c>
      <c r="C85" s="564">
        <f t="shared" si="1"/>
        <v>12752.37469828141</v>
      </c>
      <c r="D85" s="564">
        <f t="shared" si="2"/>
        <v>6487.0656388493135</v>
      </c>
      <c r="E85" s="1114">
        <f t="shared" si="3"/>
        <v>4759.5121203336275</v>
      </c>
      <c r="F85" s="1097">
        <f>TC7b!I85</f>
        <v>0.22654205560684204</v>
      </c>
      <c r="G85" s="585">
        <v>0.12037813663482666</v>
      </c>
      <c r="H85" s="591">
        <v>6.1235722154378891E-2</v>
      </c>
      <c r="I85" s="592">
        <f t="shared" si="4"/>
        <v>4.492819681763649E-2</v>
      </c>
      <c r="L85" s="1120">
        <v>52967.985112472714</v>
      </c>
      <c r="M85" s="1119">
        <f t="shared" si="5"/>
        <v>-1.6397137696912978E-3</v>
      </c>
      <c r="O85" s="988"/>
      <c r="P85" s="987"/>
    </row>
    <row r="86" spans="1:16">
      <c r="A86" s="78">
        <v>1990</v>
      </c>
      <c r="B86" s="1111">
        <f>TC7b!E86</f>
        <v>24268.70234187771</v>
      </c>
      <c r="C86" s="562">
        <f t="shared" si="1"/>
        <v>12780.777592953194</v>
      </c>
      <c r="D86" s="562">
        <f t="shared" si="2"/>
        <v>6704.4976317074261</v>
      </c>
      <c r="E86" s="1112">
        <f t="shared" si="3"/>
        <v>4783.4254952476513</v>
      </c>
      <c r="F86" s="1096">
        <f>TC7b!I86</f>
        <v>0.22902905941009521</v>
      </c>
      <c r="G86" s="582">
        <v>0.12061500549316406</v>
      </c>
      <c r="H86" s="589">
        <v>6.3271816819906235E-2</v>
      </c>
      <c r="I86" s="590">
        <f t="shared" si="4"/>
        <v>4.5142237097024918E-2</v>
      </c>
      <c r="L86" s="1120">
        <v>52981.706300538011</v>
      </c>
      <c r="M86" s="1119">
        <f t="shared" si="5"/>
        <v>-1.6219694371102378E-3</v>
      </c>
      <c r="O86" s="988"/>
      <c r="P86" s="987"/>
    </row>
    <row r="87" spans="1:16">
      <c r="A87" s="78">
        <v>1991</v>
      </c>
      <c r="B87" s="1111">
        <f>TC7b!E87</f>
        <v>24841.021965044845</v>
      </c>
      <c r="C87" s="562">
        <f t="shared" si="1"/>
        <v>12666.187041962658</v>
      </c>
      <c r="D87" s="562">
        <f t="shared" si="2"/>
        <v>7024.4999797755881</v>
      </c>
      <c r="E87" s="1112">
        <f t="shared" si="3"/>
        <v>5150.3369326600696</v>
      </c>
      <c r="F87" s="1096">
        <f>TC7b!I87</f>
        <v>0.23356354236602783</v>
      </c>
      <c r="G87" s="582">
        <v>0.1190916895866394</v>
      </c>
      <c r="H87" s="589">
        <v>6.6046677529811859E-2</v>
      </c>
      <c r="I87" s="590">
        <f t="shared" si="4"/>
        <v>4.8425175249576569E-2</v>
      </c>
      <c r="L87" s="1120">
        <v>53178.29936717786</v>
      </c>
      <c r="M87" s="1119">
        <f t="shared" si="5"/>
        <v>1.989353469980415E-3</v>
      </c>
      <c r="O87" s="988"/>
      <c r="P87" s="987"/>
    </row>
    <row r="88" spans="1:16">
      <c r="A88" s="78">
        <v>1992</v>
      </c>
      <c r="B88" s="1111">
        <f>TC7b!E88</f>
        <v>24262.61247607047</v>
      </c>
      <c r="C88" s="562">
        <f t="shared" si="1"/>
        <v>11739.908348332299</v>
      </c>
      <c r="D88" s="562">
        <f t="shared" si="2"/>
        <v>7672.3685257322713</v>
      </c>
      <c r="E88" s="1112">
        <f t="shared" si="3"/>
        <v>4850.3310247407071</v>
      </c>
      <c r="F88" s="1096">
        <f>TC7b!I88</f>
        <v>0.22581511735916138</v>
      </c>
      <c r="G88" s="582">
        <v>0.1092647910118103</v>
      </c>
      <c r="H88" s="589">
        <v>7.1407690644264221E-2</v>
      </c>
      <c r="I88" s="590">
        <f t="shared" si="4"/>
        <v>4.5142635703086853E-2</v>
      </c>
      <c r="L88" s="1120">
        <v>53722.284368179251</v>
      </c>
      <c r="M88" s="1119">
        <f t="shared" si="5"/>
        <v>-4.5772651938023046E-3</v>
      </c>
      <c r="O88" s="988"/>
      <c r="P88" s="987"/>
    </row>
    <row r="89" spans="1:16">
      <c r="A89" s="78">
        <v>1993</v>
      </c>
      <c r="B89" s="1111">
        <f>TC7b!E89</f>
        <v>24023.569083973336</v>
      </c>
      <c r="C89" s="562">
        <f t="shared" si="1"/>
        <v>11201.437735640182</v>
      </c>
      <c r="D89" s="562">
        <f t="shared" si="2"/>
        <v>8119.8919478319467</v>
      </c>
      <c r="E89" s="1112">
        <f t="shared" si="3"/>
        <v>4702.2434716576035</v>
      </c>
      <c r="F89" s="1096">
        <f>TC7b!I89</f>
        <v>0.22420167922973633</v>
      </c>
      <c r="G89" s="582">
        <v>0.1045382022857666</v>
      </c>
      <c r="H89" s="589">
        <v>7.5779460370540619E-2</v>
      </c>
      <c r="I89" s="590">
        <f t="shared" si="4"/>
        <v>4.3884016573429108E-2</v>
      </c>
      <c r="L89" s="1120">
        <v>53575.810042245743</v>
      </c>
      <c r="M89" s="1119">
        <f t="shared" si="5"/>
        <v>4.0711563960940111E-3</v>
      </c>
      <c r="O89" s="988"/>
      <c r="P89" s="987"/>
    </row>
    <row r="90" spans="1:16">
      <c r="A90" s="78">
        <v>1994</v>
      </c>
      <c r="B90" s="1111">
        <f>TC7b!E90</f>
        <v>25113.655012763065</v>
      </c>
      <c r="C90" s="562">
        <f t="shared" si="1"/>
        <v>11752.655662913181</v>
      </c>
      <c r="D90" s="562">
        <f t="shared" si="2"/>
        <v>8697.8344021462381</v>
      </c>
      <c r="E90" s="1112">
        <f t="shared" si="3"/>
        <v>4663.1676896853978</v>
      </c>
      <c r="F90" s="1096">
        <f>TC7b!I90</f>
        <v>0.22577053308486938</v>
      </c>
      <c r="G90" s="582">
        <v>0.10565578937530518</v>
      </c>
      <c r="H90" s="589">
        <v>7.8193098306655884E-2</v>
      </c>
      <c r="I90" s="590">
        <f t="shared" si="4"/>
        <v>4.1921645402908325E-2</v>
      </c>
      <c r="L90" s="1120">
        <v>55617.660576866212</v>
      </c>
      <c r="M90" s="1119">
        <f t="shared" si="5"/>
        <v>2.7419817524787504E-3</v>
      </c>
      <c r="O90" s="988"/>
      <c r="P90" s="987"/>
    </row>
    <row r="91" spans="1:16">
      <c r="A91" s="78">
        <v>1995</v>
      </c>
      <c r="B91" s="1111">
        <f>TC7b!E91</f>
        <v>26272.750155703012</v>
      </c>
      <c r="C91" s="562">
        <f t="shared" si="1"/>
        <v>12446.192053423503</v>
      </c>
      <c r="D91" s="562">
        <f t="shared" si="2"/>
        <v>9232.540328219884</v>
      </c>
      <c r="E91" s="1112">
        <f t="shared" si="3"/>
        <v>4594.0184362969385</v>
      </c>
      <c r="F91" s="1096">
        <f>TC7b!I91</f>
        <v>0.22574722766876221</v>
      </c>
      <c r="G91" s="582">
        <v>0.10694324970245361</v>
      </c>
      <c r="H91" s="589">
        <v>7.9330116510391235E-2</v>
      </c>
      <c r="I91" s="590">
        <f t="shared" si="4"/>
        <v>3.9473861455917358E-2</v>
      </c>
      <c r="L91" s="1120">
        <v>58190.638904523345</v>
      </c>
      <c r="M91" s="1119">
        <f t="shared" si="5"/>
        <v>6.6223731482750736E-4</v>
      </c>
      <c r="O91" s="988"/>
      <c r="P91" s="987"/>
    </row>
    <row r="92" spans="1:16">
      <c r="A92" s="78">
        <v>1996</v>
      </c>
      <c r="B92" s="1111">
        <f>TC7b!E92</f>
        <v>26879.702954303939</v>
      </c>
      <c r="C92" s="562">
        <f t="shared" si="1"/>
        <v>12830.729048970459</v>
      </c>
      <c r="D92" s="562">
        <f t="shared" si="2"/>
        <v>9536.4758089936076</v>
      </c>
      <c r="E92" s="1112">
        <f t="shared" si="3"/>
        <v>4512.4956310273583</v>
      </c>
      <c r="F92" s="1096">
        <f>TC7b!I92</f>
        <v>0.22492516040802002</v>
      </c>
      <c r="G92" s="582">
        <v>0.10736554861068726</v>
      </c>
      <c r="H92" s="589">
        <v>7.9799748957157135E-2</v>
      </c>
      <c r="I92" s="590">
        <f t="shared" si="4"/>
        <v>3.7759862840175629E-2</v>
      </c>
      <c r="L92" s="1120">
        <v>59752.542668483504</v>
      </c>
      <c r="M92" s="1119">
        <f t="shared" si="5"/>
        <v>-2.465312514686957E-3</v>
      </c>
      <c r="O92" s="988"/>
      <c r="P92" s="987"/>
    </row>
    <row r="93" spans="1:16">
      <c r="A93" s="78">
        <v>1997</v>
      </c>
      <c r="B93" s="1111">
        <f>TC7b!E93</f>
        <v>27419.754905251859</v>
      </c>
      <c r="C93" s="562">
        <f t="shared" si="1"/>
        <v>13068.775276362107</v>
      </c>
      <c r="D93" s="562">
        <f t="shared" si="2"/>
        <v>9924.4995653089954</v>
      </c>
      <c r="E93" s="1112">
        <f t="shared" si="3"/>
        <v>4426.4844291974632</v>
      </c>
      <c r="F93" s="1096">
        <f>TC7b!I93</f>
        <v>0.22446662187576294</v>
      </c>
      <c r="G93" s="582">
        <v>0.10698503255844116</v>
      </c>
      <c r="H93" s="589">
        <v>8.1245020031929016E-2</v>
      </c>
      <c r="I93" s="590">
        <f t="shared" si="4"/>
        <v>3.6236569285392761E-2</v>
      </c>
      <c r="L93" s="1120">
        <v>61077.587041080798</v>
      </c>
      <c r="M93" s="1119">
        <f t="shared" si="5"/>
        <v>4.3656167072185781E-3</v>
      </c>
      <c r="O93" s="988"/>
      <c r="P93" s="987"/>
    </row>
    <row r="94" spans="1:16">
      <c r="A94" s="78">
        <v>1998</v>
      </c>
      <c r="B94" s="1111">
        <f>TC7b!E94</f>
        <v>27419.426378755437</v>
      </c>
      <c r="C94" s="562">
        <f t="shared" si="1"/>
        <v>13656.374396718198</v>
      </c>
      <c r="D94" s="562">
        <f t="shared" si="2"/>
        <v>9479.373327034089</v>
      </c>
      <c r="E94" s="1112">
        <f t="shared" si="3"/>
        <v>4283.6802351671022</v>
      </c>
      <c r="F94" s="1096">
        <f>TC7b!I94</f>
        <v>0.22339630126953125</v>
      </c>
      <c r="G94" s="582">
        <v>0.11126357316970825</v>
      </c>
      <c r="H94" s="589">
        <v>7.7231988310813904E-2</v>
      </c>
      <c r="I94" s="590">
        <f t="shared" si="4"/>
        <v>3.4900739789009094E-2</v>
      </c>
      <c r="L94" s="1120">
        <v>61369.476135232442</v>
      </c>
      <c r="M94" s="1119">
        <f t="shared" si="5"/>
        <v>1.5801639528945088E-3</v>
      </c>
      <c r="O94" s="988"/>
      <c r="P94" s="987"/>
    </row>
    <row r="95" spans="1:16">
      <c r="A95" s="83">
        <v>1999</v>
      </c>
      <c r="B95" s="1113">
        <f>TC7b!E95</f>
        <v>27969.247452604301</v>
      </c>
      <c r="C95" s="564">
        <f t="shared" si="1"/>
        <v>14003.158232089017</v>
      </c>
      <c r="D95" s="564">
        <f t="shared" si="2"/>
        <v>9581.1051891650804</v>
      </c>
      <c r="E95" s="1114">
        <f t="shared" si="3"/>
        <v>4384.9763334089657</v>
      </c>
      <c r="F95" s="1097">
        <f>TC7b!I95</f>
        <v>0.22827941179275513</v>
      </c>
      <c r="G95" s="585">
        <v>0.11429101228713989</v>
      </c>
      <c r="H95" s="591">
        <v>7.8199088573455811E-2</v>
      </c>
      <c r="I95" s="592">
        <f t="shared" si="4"/>
        <v>3.5789310932159424E-2</v>
      </c>
      <c r="L95" s="1120">
        <v>61260.977358867363</v>
      </c>
      <c r="M95" s="1119">
        <f t="shared" si="5"/>
        <v>-7.6979412369837519E-3</v>
      </c>
      <c r="O95" s="988"/>
      <c r="P95" s="987"/>
    </row>
    <row r="96" spans="1:16">
      <c r="A96" s="88">
        <v>2000</v>
      </c>
      <c r="B96" s="1115">
        <f>TC7b!E96</f>
        <v>28116.798501146914</v>
      </c>
      <c r="C96" s="566">
        <f t="shared" si="1"/>
        <v>14266.709945998056</v>
      </c>
      <c r="D96" s="566">
        <f t="shared" si="2"/>
        <v>9625.2811554605396</v>
      </c>
      <c r="E96" s="1116">
        <f t="shared" si="3"/>
        <v>4224.8016810947038</v>
      </c>
      <c r="F96" s="1098">
        <f>TC7b!I96</f>
        <v>0.22503191232681274</v>
      </c>
      <c r="G96" s="586">
        <v>0.11418318748474121</v>
      </c>
      <c r="H96" s="593">
        <v>7.7035650610923767E-2</v>
      </c>
      <c r="I96" s="594">
        <f t="shared" si="4"/>
        <v>3.3813074231147766E-2</v>
      </c>
      <c r="L96" s="1120">
        <v>62472.901047295505</v>
      </c>
      <c r="M96" s="1119">
        <f t="shared" si="5"/>
        <v>-5.7185936129826587E-3</v>
      </c>
      <c r="O96" s="988"/>
      <c r="P96" s="987"/>
    </row>
    <row r="97" spans="1:16">
      <c r="A97" s="78">
        <v>2001</v>
      </c>
      <c r="B97" s="1111">
        <f>TC7b!E97</f>
        <v>28808.888077788906</v>
      </c>
      <c r="C97" s="562">
        <f t="shared" si="1"/>
        <v>14175.956014219468</v>
      </c>
      <c r="D97" s="562">
        <f t="shared" si="2"/>
        <v>10285.215137528778</v>
      </c>
      <c r="E97" s="1112">
        <f t="shared" si="3"/>
        <v>4347.7119891756965</v>
      </c>
      <c r="F97" s="1096">
        <f>TC7b!I97</f>
        <v>0.22362977266311646</v>
      </c>
      <c r="G97" s="582">
        <v>0.11004126071929932</v>
      </c>
      <c r="H97" s="589">
        <v>7.9839274287223816E-2</v>
      </c>
      <c r="I97" s="590">
        <f t="shared" si="4"/>
        <v>3.3749237656593323E-2</v>
      </c>
      <c r="L97" s="1120">
        <v>64412.00292306926</v>
      </c>
      <c r="M97" s="1119">
        <f t="shared" si="5"/>
        <v>-4.9368649633834139E-3</v>
      </c>
      <c r="O97" s="988"/>
      <c r="P97" s="987"/>
    </row>
    <row r="98" spans="1:16">
      <c r="A98" s="78">
        <v>2002</v>
      </c>
      <c r="B98" s="1111">
        <f>TC7b!E98</f>
        <v>28246.664913738463</v>
      </c>
      <c r="C98" s="562">
        <f t="shared" si="1"/>
        <v>12968.307589217</v>
      </c>
      <c r="D98" s="562">
        <f t="shared" si="2"/>
        <v>10719.096301355774</v>
      </c>
      <c r="E98" s="1112">
        <f t="shared" si="3"/>
        <v>4559.2544326079787</v>
      </c>
      <c r="F98" s="1096">
        <f>TC7b!I98</f>
        <v>0.21724569797515869</v>
      </c>
      <c r="G98" s="582">
        <v>9.9739551544189453E-2</v>
      </c>
      <c r="H98" s="589">
        <v>8.24408158659935E-2</v>
      </c>
      <c r="I98" s="590">
        <f t="shared" si="4"/>
        <v>3.5065330564975739E-2</v>
      </c>
      <c r="L98" s="1120">
        <v>65010.857721128872</v>
      </c>
      <c r="M98" s="1119">
        <f t="shared" si="5"/>
        <v>-6.5905577102967072E-3</v>
      </c>
      <c r="O98" s="988"/>
      <c r="P98" s="987"/>
    </row>
    <row r="99" spans="1:16">
      <c r="A99" s="78">
        <v>2003</v>
      </c>
      <c r="B99" s="1111">
        <f>TC7b!E99</f>
        <v>28229.44107696072</v>
      </c>
      <c r="C99" s="562">
        <f t="shared" si="1"/>
        <v>12618.058985733369</v>
      </c>
      <c r="D99" s="562">
        <f t="shared" si="2"/>
        <v>11036.138005559433</v>
      </c>
      <c r="E99" s="1112">
        <f t="shared" si="3"/>
        <v>4575.2446007552007</v>
      </c>
      <c r="F99" s="1096">
        <f>TC7b!I99</f>
        <v>0.2144474983215332</v>
      </c>
      <c r="G99" s="582">
        <v>9.5854222774505615E-2</v>
      </c>
      <c r="H99" s="589">
        <v>8.3837017416954041E-2</v>
      </c>
      <c r="I99" s="590">
        <f t="shared" si="4"/>
        <v>3.4756258130073547E-2</v>
      </c>
      <c r="L99" s="1120">
        <v>65819.004215479377</v>
      </c>
      <c r="M99" s="1119">
        <f t="shared" si="5"/>
        <v>5.1508728211047128E-4</v>
      </c>
      <c r="O99" s="988"/>
      <c r="P99" s="987"/>
    </row>
    <row r="100" spans="1:16">
      <c r="A100" s="78">
        <v>2004</v>
      </c>
      <c r="B100" s="1111">
        <f>TC7b!E100</f>
        <v>28672.289910320524</v>
      </c>
      <c r="C100" s="562">
        <f t="shared" si="1"/>
        <v>12594.642464357343</v>
      </c>
      <c r="D100" s="562">
        <f t="shared" si="2"/>
        <v>11527.624455297666</v>
      </c>
      <c r="E100" s="1112">
        <f t="shared" si="3"/>
        <v>4550.0195706569675</v>
      </c>
      <c r="F100" s="1096">
        <f>TC7b!I100</f>
        <v>0.21421879529953003</v>
      </c>
      <c r="G100" s="582">
        <v>9.4098150730133057E-2</v>
      </c>
      <c r="H100" s="589">
        <v>8.6126156151294708E-2</v>
      </c>
      <c r="I100" s="590">
        <f t="shared" si="4"/>
        <v>3.3994488418102264E-2</v>
      </c>
      <c r="L100" s="1120">
        <v>66922.901069957792</v>
      </c>
      <c r="M100" s="1119">
        <f t="shared" si="5"/>
        <v>-3.4200085501652211E-3</v>
      </c>
      <c r="O100" s="988"/>
      <c r="P100" s="987"/>
    </row>
    <row r="101" spans="1:16">
      <c r="A101" s="78">
        <v>2005</v>
      </c>
      <c r="B101" s="1111">
        <f>TC7b!E101</f>
        <v>30021.677657996763</v>
      </c>
      <c r="C101" s="562">
        <f t="shared" si="1"/>
        <v>13328.541583067188</v>
      </c>
      <c r="D101" s="562">
        <f t="shared" si="2"/>
        <v>12093.719589236987</v>
      </c>
      <c r="E101" s="1112">
        <f t="shared" si="3"/>
        <v>4599.4126990258092</v>
      </c>
      <c r="F101" s="1096">
        <f>TC7b!I101</f>
        <v>0.21466904878616333</v>
      </c>
      <c r="G101" s="582">
        <v>9.5305323600769043E-2</v>
      </c>
      <c r="H101" s="589">
        <v>8.6475767195224762E-2</v>
      </c>
      <c r="I101" s="590">
        <f t="shared" si="4"/>
        <v>3.2887957990169525E-2</v>
      </c>
      <c r="L101" s="1120">
        <v>69925.483065877954</v>
      </c>
      <c r="M101" s="1119">
        <f t="shared" si="5"/>
        <v>-3.786666777159553E-3</v>
      </c>
      <c r="O101" s="988"/>
      <c r="P101" s="987"/>
    </row>
    <row r="102" spans="1:16">
      <c r="A102" s="78">
        <v>2006</v>
      </c>
      <c r="B102" s="1111">
        <f>TC7b!E102</f>
        <v>31351.691267130096</v>
      </c>
      <c r="C102" s="562">
        <f t="shared" si="1"/>
        <v>13747.331655634083</v>
      </c>
      <c r="D102" s="562">
        <f t="shared" si="2"/>
        <v>13223.184819743021</v>
      </c>
      <c r="E102" s="1112">
        <f t="shared" si="3"/>
        <v>4381.1696238106833</v>
      </c>
      <c r="F102" s="1096">
        <f>TC7b!I102</f>
        <v>0.21677201986312866</v>
      </c>
      <c r="G102" s="582">
        <v>9.5051884651184082E-2</v>
      </c>
      <c r="H102" s="589">
        <v>9.1427825391292572E-2</v>
      </c>
      <c r="I102" s="590">
        <f t="shared" si="4"/>
        <v>3.0292309820652008E-2</v>
      </c>
      <c r="L102" s="1120">
        <v>72314.882056695918</v>
      </c>
      <c r="M102" s="1119">
        <f t="shared" si="5"/>
        <v>-5.1679423086170573E-3</v>
      </c>
      <c r="O102" s="988"/>
      <c r="P102" s="987"/>
    </row>
    <row r="103" spans="1:16">
      <c r="A103" s="78">
        <v>2007</v>
      </c>
      <c r="B103" s="1111">
        <f>TC7b!E103</f>
        <v>33965.247633022838</v>
      </c>
      <c r="C103" s="562">
        <f t="shared" si="1"/>
        <v>15468.965573980511</v>
      </c>
      <c r="D103" s="562">
        <f t="shared" si="2"/>
        <v>13560.15719117689</v>
      </c>
      <c r="E103" s="1112">
        <f t="shared" si="3"/>
        <v>4936.1322714538401</v>
      </c>
      <c r="F103" s="1096">
        <f>TC7b!I103</f>
        <v>0.23069125413894653</v>
      </c>
      <c r="G103" s="582">
        <v>0.10506486892700195</v>
      </c>
      <c r="H103" s="589">
        <v>9.2100284993648529E-2</v>
      </c>
      <c r="I103" s="590">
        <f t="shared" si="4"/>
        <v>3.3526100218296051E-2</v>
      </c>
      <c r="L103" s="1120">
        <v>73616.260753764407</v>
      </c>
      <c r="M103" s="1119">
        <f t="shared" si="5"/>
        <v>7.4035884026670828E-3</v>
      </c>
      <c r="O103" s="988"/>
      <c r="P103" s="987"/>
    </row>
    <row r="104" spans="1:16">
      <c r="A104" s="78">
        <v>2008</v>
      </c>
      <c r="B104" s="1111">
        <f>TC7b!E104</f>
        <v>32852.867853681557</v>
      </c>
      <c r="C104" s="562">
        <f t="shared" si="1"/>
        <v>13660.622729740346</v>
      </c>
      <c r="D104" s="562">
        <f t="shared" si="2"/>
        <v>14075.380803535139</v>
      </c>
      <c r="E104" s="1112">
        <f t="shared" si="3"/>
        <v>5116.8686181331705</v>
      </c>
      <c r="F104" s="1096">
        <f>TC7b!I104</f>
        <v>0.22516137361526489</v>
      </c>
      <c r="G104" s="582">
        <v>9.362483024597168E-2</v>
      </c>
      <c r="H104" s="589">
        <v>9.6467427909374237E-2</v>
      </c>
      <c r="I104" s="590">
        <f t="shared" si="4"/>
        <v>3.5069115459918976E-2</v>
      </c>
      <c r="L104" s="1120">
        <v>72954.058735546336</v>
      </c>
      <c r="M104" s="1119">
        <f t="shared" si="5"/>
        <v>4.2977271004929207E-3</v>
      </c>
      <c r="O104" s="988"/>
      <c r="P104" s="987"/>
    </row>
    <row r="105" spans="1:16">
      <c r="A105" s="83">
        <v>2009</v>
      </c>
      <c r="B105" s="1113">
        <f>TC7b!E105</f>
        <v>32516.425412968751</v>
      </c>
      <c r="C105" s="564">
        <f t="shared" si="1"/>
        <v>12493.793438713739</v>
      </c>
      <c r="D105" s="564">
        <f t="shared" si="2"/>
        <v>14359.704664113424</v>
      </c>
      <c r="E105" s="1114">
        <f t="shared" si="3"/>
        <v>5662.9308153557322</v>
      </c>
      <c r="F105" s="1099">
        <f>TC7b!I105</f>
        <v>0.22299879789352417</v>
      </c>
      <c r="G105" s="585">
        <v>8.5682868957519531E-2</v>
      </c>
      <c r="H105" s="595">
        <v>9.847935289144516E-2</v>
      </c>
      <c r="I105" s="979">
        <f t="shared" si="4"/>
        <v>3.8836576044559479E-2</v>
      </c>
      <c r="L105" s="1120">
        <v>72907.184310716781</v>
      </c>
      <c r="M105" s="1119">
        <f t="shared" si="5"/>
        <v>3.5052141429332551E-3</v>
      </c>
      <c r="O105" s="988"/>
      <c r="P105" s="987"/>
    </row>
    <row r="106" spans="1:16">
      <c r="A106" s="78">
        <v>2010</v>
      </c>
      <c r="B106" s="1111">
        <f>TC7b!E106</f>
        <v>32794.197511743238</v>
      </c>
      <c r="C106" s="562">
        <f t="shared" si="1"/>
        <v>12713.30740079621</v>
      </c>
      <c r="D106" s="562">
        <f t="shared" si="2"/>
        <v>14514.178208709043</v>
      </c>
      <c r="E106" s="1112">
        <f t="shared" si="3"/>
        <v>5566.7089470005449</v>
      </c>
      <c r="F106" s="1100">
        <f>TC7b!I106</f>
        <v>0.21967756748199463</v>
      </c>
      <c r="G106" s="582">
        <v>8.516228199005127E-2</v>
      </c>
      <c r="H106" s="597">
        <v>9.7225725650787354E-2</v>
      </c>
      <c r="I106" s="980">
        <f t="shared" si="4"/>
        <v>3.7289559841156006E-2</v>
      </c>
      <c r="L106" s="1120">
        <v>74641.655341512509</v>
      </c>
      <c r="M106" s="1119">
        <f t="shared" si="5"/>
        <v>-2.9552374398917891E-3</v>
      </c>
      <c r="O106" s="988"/>
      <c r="P106" s="987"/>
    </row>
    <row r="107" spans="1:16">
      <c r="A107" s="78">
        <v>2011</v>
      </c>
      <c r="B107" s="1111">
        <f>TC7b!E107</f>
        <v>33853.891143811175</v>
      </c>
      <c r="C107" s="562">
        <f t="shared" si="1"/>
        <v>13747.672921287114</v>
      </c>
      <c r="D107" s="562">
        <f t="shared" si="2"/>
        <v>14574.515596993911</v>
      </c>
      <c r="E107" s="1112">
        <f t="shared" si="3"/>
        <v>5531.7085646980058</v>
      </c>
      <c r="F107" s="1100">
        <f>TC7b!I107</f>
        <v>0.21985322237014771</v>
      </c>
      <c r="G107" s="582">
        <v>8.9279830455780029E-2</v>
      </c>
      <c r="H107" s="597">
        <v>9.464949369430542E-2</v>
      </c>
      <c r="I107" s="980">
        <f t="shared" si="4"/>
        <v>3.5923898220062256E-2</v>
      </c>
      <c r="L107" s="1120">
        <v>76992.042049723008</v>
      </c>
      <c r="M107" s="1119">
        <f t="shared" si="5"/>
        <v>5.9391678514657542E-3</v>
      </c>
      <c r="O107" s="988"/>
      <c r="P107" s="987"/>
    </row>
    <row r="108" spans="1:16">
      <c r="A108" s="78">
        <v>2012</v>
      </c>
      <c r="B108" s="1111">
        <f>TC7b!E108</f>
        <v>33850.7672138829</v>
      </c>
      <c r="C108" s="562">
        <f t="shared" si="1"/>
        <v>14334.35788741664</v>
      </c>
      <c r="D108" s="562">
        <f t="shared" si="2"/>
        <v>14146.428144035366</v>
      </c>
      <c r="E108" s="1112">
        <f t="shared" si="3"/>
        <v>5369.9783564567033</v>
      </c>
      <c r="F108" s="1100">
        <f>TC7b!I108</f>
        <v>0.2161974310874939</v>
      </c>
      <c r="G108" s="582">
        <v>9.155040979385376E-2</v>
      </c>
      <c r="H108" s="597">
        <v>9.0350143611431122E-2</v>
      </c>
      <c r="I108" s="980">
        <f t="shared" si="4"/>
        <v>3.4296877682209015E-2</v>
      </c>
      <c r="L108" s="1120">
        <v>78286.694290575295</v>
      </c>
      <c r="M108" s="1119">
        <f t="shared" si="5"/>
        <v>-2.8259741884539835E-3</v>
      </c>
      <c r="O108" s="988"/>
      <c r="P108" s="987"/>
    </row>
    <row r="109" spans="1:16">
      <c r="A109" s="78">
        <v>2013</v>
      </c>
      <c r="B109" s="1111">
        <f>TC7b!E109</f>
        <v>34590.212266340874</v>
      </c>
      <c r="C109" s="562">
        <f t="shared" si="1"/>
        <v>15476.799645678553</v>
      </c>
      <c r="D109" s="562">
        <f t="shared" si="2"/>
        <v>13832.547914912097</v>
      </c>
      <c r="E109" s="1112">
        <f t="shared" si="3"/>
        <v>5280.8623401518571</v>
      </c>
      <c r="F109" s="1100">
        <f>TC7b!I109</f>
        <v>0.21996051073074341</v>
      </c>
      <c r="G109" s="582">
        <v>9.8417580127716064E-2</v>
      </c>
      <c r="H109" s="597">
        <v>8.7961718440055847E-2</v>
      </c>
      <c r="I109" s="980">
        <f t="shared" si="4"/>
        <v>3.3581212162971497E-2</v>
      </c>
      <c r="L109" s="1120">
        <v>78628.22691634146</v>
      </c>
      <c r="M109" s="1119">
        <f t="shared" si="5"/>
        <v>-2.3655983677599579E-3</v>
      </c>
      <c r="O109" s="988"/>
      <c r="P109" s="987"/>
    </row>
    <row r="110" spans="1:16">
      <c r="A110" s="78">
        <v>2014</v>
      </c>
      <c r="B110" s="1111">
        <f>TC7b!E110</f>
        <v>34194.1796875</v>
      </c>
      <c r="C110" s="562">
        <f t="shared" si="1"/>
        <v>15109.245266792568</v>
      </c>
      <c r="D110" s="562">
        <f t="shared" si="2"/>
        <v>13906.005503055803</v>
      </c>
      <c r="E110" s="1112">
        <f t="shared" si="3"/>
        <v>5178.925891034547</v>
      </c>
      <c r="F110" s="1100">
        <f>TC7b!I110</f>
        <v>0.21650707721710205</v>
      </c>
      <c r="G110" s="582">
        <v>9.5667123794555664E-2</v>
      </c>
      <c r="H110" s="597">
        <v>8.8048577308654785E-2</v>
      </c>
      <c r="I110" s="980">
        <f t="shared" si="4"/>
        <v>3.2791376113891602E-2</v>
      </c>
      <c r="L110" s="1120">
        <v>78967.803501856833</v>
      </c>
      <c r="M110" s="1119">
        <f t="shared" si="5"/>
        <v>-3.0266170797403902E-3</v>
      </c>
      <c r="O110" s="988"/>
      <c r="P110" s="987"/>
    </row>
    <row r="111" spans="1:16">
      <c r="A111" s="78">
        <v>2015</v>
      </c>
      <c r="B111" s="1117"/>
      <c r="C111" s="76"/>
      <c r="D111" s="76"/>
      <c r="E111" s="215"/>
      <c r="F111" s="84"/>
      <c r="G111" s="74"/>
      <c r="H111" s="75"/>
      <c r="I111" s="981"/>
    </row>
    <row r="112" spans="1:16">
      <c r="A112" s="78">
        <v>2016</v>
      </c>
      <c r="B112" s="1117"/>
      <c r="C112" s="76"/>
      <c r="D112" s="76"/>
      <c r="E112" s="215"/>
      <c r="F112" s="84"/>
      <c r="G112" s="74"/>
      <c r="H112" s="75"/>
      <c r="I112" s="981"/>
    </row>
    <row r="113" spans="1:11">
      <c r="A113" s="78">
        <v>2017</v>
      </c>
      <c r="B113" s="1117"/>
      <c r="C113" s="76"/>
      <c r="D113" s="76"/>
      <c r="E113" s="215"/>
      <c r="F113" s="84"/>
      <c r="G113" s="74"/>
      <c r="H113" s="75"/>
      <c r="I113" s="981"/>
    </row>
    <row r="114" spans="1:11">
      <c r="A114" s="78">
        <v>2018</v>
      </c>
      <c r="B114" s="1117"/>
      <c r="C114" s="76"/>
      <c r="D114" s="76"/>
      <c r="E114" s="215"/>
      <c r="F114" s="84"/>
      <c r="G114" s="74"/>
      <c r="H114" s="75"/>
      <c r="I114" s="981"/>
    </row>
    <row r="115" spans="1:11">
      <c r="A115" s="78">
        <v>2019</v>
      </c>
      <c r="B115" s="1117"/>
      <c r="C115" s="76"/>
      <c r="D115" s="76"/>
      <c r="E115" s="215"/>
      <c r="F115" s="84"/>
      <c r="G115" s="74"/>
      <c r="H115" s="75"/>
      <c r="I115" s="981"/>
    </row>
    <row r="116" spans="1:11" ht="16" thickBot="1">
      <c r="A116" s="71">
        <v>2020</v>
      </c>
      <c r="B116" s="1118"/>
      <c r="C116" s="69"/>
      <c r="D116" s="69"/>
      <c r="E116" s="219"/>
      <c r="F116" s="1101"/>
      <c r="G116" s="67"/>
      <c r="H116" s="68"/>
      <c r="I116" s="982"/>
    </row>
    <row r="117" spans="1:11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11">
      <c r="B118" s="60"/>
      <c r="C118" s="60"/>
      <c r="D118" s="60"/>
      <c r="E118" s="60"/>
      <c r="F118" s="60"/>
      <c r="G118" s="60"/>
      <c r="H118" s="60"/>
      <c r="I118" s="60"/>
    </row>
    <row r="120" spans="1:11">
      <c r="A120" s="59" t="s">
        <v>1220</v>
      </c>
      <c r="B120" s="1068">
        <f t="shared" ref="B120" si="6">(B110/B76)^(1/34)-1</f>
        <v>1.6242313765894023E-2</v>
      </c>
      <c r="C120" s="1068"/>
      <c r="D120" s="1068"/>
      <c r="E120" s="1068"/>
      <c r="F120" s="1068"/>
      <c r="G120" s="1068"/>
      <c r="H120" s="1068"/>
      <c r="I120" s="1068"/>
      <c r="J120" s="1069"/>
      <c r="K120" s="1069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Q120"/>
  <sheetViews>
    <sheetView workbookViewId="0">
      <pane xSplit="1" ySplit="8" topLeftCell="B9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I75" sqref="I75"/>
    </sheetView>
  </sheetViews>
  <sheetFormatPr baseColWidth="10" defaultColWidth="10.83203125" defaultRowHeight="15" x14ac:dyDescent="0"/>
  <cols>
    <col min="1" max="1" width="10.83203125" style="59"/>
    <col min="2" max="9" width="12" style="59" customWidth="1"/>
    <col min="10" max="16384" width="10.83203125" style="59"/>
  </cols>
  <sheetData>
    <row r="1" spans="1:16">
      <c r="A1" s="55" t="s">
        <v>37</v>
      </c>
      <c r="B1" s="55"/>
      <c r="C1" s="55"/>
      <c r="F1" s="111"/>
      <c r="G1" s="111"/>
      <c r="H1" s="111"/>
      <c r="I1" s="111"/>
    </row>
    <row r="2" spans="1:16" ht="16" thickBot="1"/>
    <row r="3" spans="1:16" ht="25" customHeight="1" thickTop="1">
      <c r="A3" s="1245" t="s">
        <v>1266</v>
      </c>
      <c r="B3" s="1246"/>
      <c r="C3" s="1246"/>
      <c r="D3" s="1246"/>
      <c r="E3" s="1246"/>
      <c r="F3" s="1246"/>
      <c r="G3" s="1246"/>
      <c r="H3" s="1246"/>
      <c r="I3" s="1247"/>
    </row>
    <row r="4" spans="1:16">
      <c r="A4" s="107"/>
      <c r="B4" s="108"/>
      <c r="C4" s="108"/>
      <c r="D4" s="62"/>
      <c r="E4" s="62"/>
      <c r="F4" s="62"/>
      <c r="G4" s="62"/>
      <c r="H4" s="62"/>
      <c r="I4" s="220"/>
    </row>
    <row r="5" spans="1:16">
      <c r="A5" s="107"/>
      <c r="B5" s="48" t="s">
        <v>36</v>
      </c>
      <c r="C5" s="48" t="s">
        <v>35</v>
      </c>
      <c r="D5" s="48" t="s">
        <v>34</v>
      </c>
      <c r="E5" s="48" t="s">
        <v>33</v>
      </c>
      <c r="F5" s="51" t="s">
        <v>32</v>
      </c>
      <c r="G5" s="977" t="s">
        <v>31</v>
      </c>
      <c r="H5" s="977" t="s">
        <v>30</v>
      </c>
      <c r="I5" s="538" t="s">
        <v>29</v>
      </c>
    </row>
    <row r="6" spans="1:16" ht="25" customHeight="1">
      <c r="A6" s="107"/>
      <c r="B6" s="1264" t="s">
        <v>858</v>
      </c>
      <c r="C6" s="1253"/>
      <c r="D6" s="1253"/>
      <c r="E6" s="1253"/>
      <c r="F6" s="1253"/>
      <c r="G6" s="1253"/>
      <c r="H6" s="1253"/>
      <c r="I6" s="1263"/>
    </row>
    <row r="7" spans="1:16" ht="20" customHeight="1">
      <c r="A7" s="107"/>
      <c r="B7" s="1232" t="s">
        <v>1217</v>
      </c>
      <c r="C7" s="1233"/>
      <c r="D7" s="1241"/>
      <c r="E7" s="1241"/>
      <c r="F7" s="1233" t="s">
        <v>127</v>
      </c>
      <c r="G7" s="1233"/>
      <c r="H7" s="1241"/>
      <c r="I7" s="1244"/>
      <c r="L7" s="983" t="s">
        <v>1070</v>
      </c>
      <c r="M7" s="984"/>
      <c r="N7" s="984"/>
      <c r="O7" s="984"/>
      <c r="P7" s="983" t="s">
        <v>603</v>
      </c>
    </row>
    <row r="8" spans="1:16" s="98" customFormat="1" ht="52" customHeight="1">
      <c r="A8" s="106"/>
      <c r="B8" s="455" t="s">
        <v>1061</v>
      </c>
      <c r="C8" s="976" t="s">
        <v>1065</v>
      </c>
      <c r="D8" s="976" t="s">
        <v>1066</v>
      </c>
      <c r="E8" s="976" t="s">
        <v>1067</v>
      </c>
      <c r="F8" s="455" t="s">
        <v>1061</v>
      </c>
      <c r="G8" s="976" t="s">
        <v>1065</v>
      </c>
      <c r="H8" s="976" t="s">
        <v>1066</v>
      </c>
      <c r="I8" s="978" t="s">
        <v>1067</v>
      </c>
      <c r="L8" s="985" t="s">
        <v>1061</v>
      </c>
      <c r="M8" s="986" t="s">
        <v>1065</v>
      </c>
      <c r="N8" s="986" t="s">
        <v>1066</v>
      </c>
      <c r="O8" s="986" t="s">
        <v>1067</v>
      </c>
      <c r="P8" s="984"/>
    </row>
    <row r="9" spans="1:16" s="98" customFormat="1" ht="15" hidden="1" customHeight="1">
      <c r="A9" s="104">
        <v>1913</v>
      </c>
      <c r="B9" s="456"/>
      <c r="C9" s="344"/>
      <c r="D9" s="344"/>
      <c r="E9" s="96"/>
      <c r="F9" s="472"/>
      <c r="G9" s="481"/>
      <c r="H9" s="480"/>
      <c r="I9" s="482"/>
    </row>
    <row r="10" spans="1:16" s="98" customFormat="1" ht="15" hidden="1" customHeight="1">
      <c r="A10" s="103">
        <v>1914</v>
      </c>
      <c r="B10" s="456"/>
      <c r="C10" s="344"/>
      <c r="D10" s="344"/>
      <c r="E10" s="96"/>
      <c r="F10" s="472"/>
      <c r="G10" s="481"/>
      <c r="H10" s="480"/>
      <c r="I10" s="482"/>
    </row>
    <row r="11" spans="1:16" s="98" customFormat="1" ht="15" hidden="1" customHeight="1">
      <c r="A11" s="103">
        <v>1915</v>
      </c>
      <c r="B11" s="456"/>
      <c r="C11" s="344"/>
      <c r="D11" s="344"/>
      <c r="E11" s="96"/>
      <c r="F11" s="472"/>
      <c r="G11" s="481"/>
      <c r="H11" s="480"/>
      <c r="I11" s="482"/>
    </row>
    <row r="12" spans="1:16" s="98" customFormat="1" ht="15" hidden="1" customHeight="1">
      <c r="A12" s="103">
        <v>1916</v>
      </c>
      <c r="B12" s="456"/>
      <c r="C12" s="344"/>
      <c r="D12" s="344"/>
      <c r="E12" s="96"/>
      <c r="F12" s="472"/>
      <c r="G12" s="481"/>
      <c r="H12" s="480"/>
      <c r="I12" s="482"/>
    </row>
    <row r="13" spans="1:16" s="98" customFormat="1" ht="15" hidden="1" customHeight="1">
      <c r="A13" s="103">
        <v>1917</v>
      </c>
      <c r="B13" s="456"/>
      <c r="C13" s="344"/>
      <c r="D13" s="344"/>
      <c r="E13" s="96"/>
      <c r="F13" s="472"/>
      <c r="G13" s="481"/>
      <c r="H13" s="480"/>
      <c r="I13" s="482"/>
    </row>
    <row r="14" spans="1:16" s="98" customFormat="1" ht="15" hidden="1" customHeight="1">
      <c r="A14" s="103">
        <v>1918</v>
      </c>
      <c r="B14" s="456"/>
      <c r="C14" s="344"/>
      <c r="D14" s="381"/>
      <c r="E14" s="341"/>
      <c r="F14" s="472"/>
      <c r="G14" s="481"/>
      <c r="H14" s="480"/>
      <c r="I14" s="482"/>
    </row>
    <row r="15" spans="1:16" s="98" customFormat="1" ht="15" hidden="1" customHeight="1">
      <c r="A15" s="102">
        <v>1919</v>
      </c>
      <c r="B15" s="457"/>
      <c r="C15" s="343"/>
      <c r="D15" s="382"/>
      <c r="E15" s="342"/>
      <c r="F15" s="473"/>
      <c r="G15" s="484"/>
      <c r="H15" s="483"/>
      <c r="I15" s="485"/>
    </row>
    <row r="16" spans="1:16" s="98" customFormat="1" ht="15" hidden="1" customHeight="1">
      <c r="A16" s="103">
        <v>1920</v>
      </c>
      <c r="B16" s="456"/>
      <c r="C16" s="344"/>
      <c r="D16" s="381"/>
      <c r="E16" s="341"/>
      <c r="F16" s="472"/>
      <c r="G16" s="481"/>
      <c r="H16" s="480"/>
      <c r="I16" s="482"/>
    </row>
    <row r="17" spans="1:9" s="98" customFormat="1" ht="15" hidden="1" customHeight="1">
      <c r="A17" s="103">
        <v>1921</v>
      </c>
      <c r="B17" s="456"/>
      <c r="C17" s="344"/>
      <c r="D17" s="381"/>
      <c r="E17" s="341"/>
      <c r="F17" s="472"/>
      <c r="G17" s="481"/>
      <c r="H17" s="480"/>
      <c r="I17" s="482"/>
    </row>
    <row r="18" spans="1:9" s="98" customFormat="1" ht="15" hidden="1" customHeight="1">
      <c r="A18" s="103">
        <v>1922</v>
      </c>
      <c r="B18" s="456"/>
      <c r="C18" s="344"/>
      <c r="D18" s="381"/>
      <c r="E18" s="341"/>
      <c r="F18" s="472"/>
      <c r="G18" s="481"/>
      <c r="H18" s="480"/>
      <c r="I18" s="482"/>
    </row>
    <row r="19" spans="1:9" s="98" customFormat="1" ht="15" hidden="1" customHeight="1">
      <c r="A19" s="103">
        <v>1923</v>
      </c>
      <c r="B19" s="456"/>
      <c r="C19" s="344"/>
      <c r="D19" s="381"/>
      <c r="E19" s="341"/>
      <c r="F19" s="472"/>
      <c r="G19" s="481"/>
      <c r="H19" s="480"/>
      <c r="I19" s="482"/>
    </row>
    <row r="20" spans="1:9" s="98" customFormat="1" ht="15" hidden="1" customHeight="1">
      <c r="A20" s="103">
        <v>1924</v>
      </c>
      <c r="B20" s="456"/>
      <c r="C20" s="344"/>
      <c r="D20" s="381"/>
      <c r="E20" s="341"/>
      <c r="F20" s="472"/>
      <c r="G20" s="481"/>
      <c r="H20" s="480"/>
      <c r="I20" s="482"/>
    </row>
    <row r="21" spans="1:9" s="98" customFormat="1" ht="15" hidden="1" customHeight="1">
      <c r="A21" s="103">
        <v>1925</v>
      </c>
      <c r="B21" s="456"/>
      <c r="C21" s="344"/>
      <c r="D21" s="381"/>
      <c r="E21" s="341"/>
      <c r="F21" s="472"/>
      <c r="G21" s="481"/>
      <c r="H21" s="480"/>
      <c r="I21" s="482"/>
    </row>
    <row r="22" spans="1:9" s="98" customFormat="1" ht="15" hidden="1" customHeight="1">
      <c r="A22" s="103">
        <v>1926</v>
      </c>
      <c r="B22" s="456"/>
      <c r="C22" s="344"/>
      <c r="D22" s="381"/>
      <c r="E22" s="341"/>
      <c r="F22" s="472"/>
      <c r="G22" s="481"/>
      <c r="H22" s="480"/>
      <c r="I22" s="482"/>
    </row>
    <row r="23" spans="1:9" s="98" customFormat="1" ht="15" hidden="1" customHeight="1">
      <c r="A23" s="103">
        <v>1927</v>
      </c>
      <c r="B23" s="456"/>
      <c r="C23" s="344"/>
      <c r="D23" s="381"/>
      <c r="E23" s="341"/>
      <c r="F23" s="472"/>
      <c r="G23" s="481"/>
      <c r="H23" s="480"/>
      <c r="I23" s="482"/>
    </row>
    <row r="24" spans="1:9" s="98" customFormat="1" ht="15" hidden="1" customHeight="1">
      <c r="A24" s="103">
        <v>1928</v>
      </c>
      <c r="B24" s="456"/>
      <c r="C24" s="344"/>
      <c r="D24" s="381"/>
      <c r="E24" s="341"/>
      <c r="F24" s="472"/>
      <c r="G24" s="481"/>
      <c r="H24" s="480"/>
      <c r="I24" s="482"/>
    </row>
    <row r="25" spans="1:9" s="98" customFormat="1" ht="15" hidden="1" customHeight="1">
      <c r="A25" s="102">
        <v>1929</v>
      </c>
      <c r="B25" s="457"/>
      <c r="C25" s="343"/>
      <c r="D25" s="382"/>
      <c r="E25" s="342"/>
      <c r="F25" s="473"/>
      <c r="G25" s="484"/>
      <c r="H25" s="483"/>
      <c r="I25" s="485"/>
    </row>
    <row r="26" spans="1:9" s="98" customFormat="1" ht="15" hidden="1" customHeight="1">
      <c r="A26" s="103">
        <v>1930</v>
      </c>
      <c r="B26" s="456"/>
      <c r="C26" s="344"/>
      <c r="D26" s="381"/>
      <c r="E26" s="341"/>
      <c r="F26" s="472"/>
      <c r="G26" s="481"/>
      <c r="H26" s="480"/>
      <c r="I26" s="482"/>
    </row>
    <row r="27" spans="1:9" s="98" customFormat="1" ht="15" hidden="1" customHeight="1">
      <c r="A27" s="103">
        <v>1931</v>
      </c>
      <c r="B27" s="456"/>
      <c r="C27" s="344"/>
      <c r="D27" s="381"/>
      <c r="E27" s="341"/>
      <c r="F27" s="472"/>
      <c r="G27" s="481"/>
      <c r="H27" s="480"/>
      <c r="I27" s="482"/>
    </row>
    <row r="28" spans="1:9" s="98" customFormat="1" ht="15" hidden="1" customHeight="1">
      <c r="A28" s="103">
        <v>1932</v>
      </c>
      <c r="B28" s="456"/>
      <c r="C28" s="344"/>
      <c r="D28" s="381"/>
      <c r="E28" s="341"/>
      <c r="F28" s="472"/>
      <c r="G28" s="481"/>
      <c r="H28" s="480"/>
      <c r="I28" s="482"/>
    </row>
    <row r="29" spans="1:9" s="98" customFormat="1" ht="15" hidden="1" customHeight="1">
      <c r="A29" s="103">
        <v>1933</v>
      </c>
      <c r="B29" s="456"/>
      <c r="C29" s="344"/>
      <c r="D29" s="381"/>
      <c r="E29" s="341"/>
      <c r="F29" s="472"/>
      <c r="G29" s="481"/>
      <c r="H29" s="480"/>
      <c r="I29" s="482"/>
    </row>
    <row r="30" spans="1:9" s="98" customFormat="1" ht="15" hidden="1" customHeight="1">
      <c r="A30" s="103">
        <v>1934</v>
      </c>
      <c r="B30" s="456"/>
      <c r="C30" s="344"/>
      <c r="D30" s="381"/>
      <c r="E30" s="341"/>
      <c r="F30" s="472"/>
      <c r="G30" s="481"/>
      <c r="H30" s="480"/>
      <c r="I30" s="482"/>
    </row>
    <row r="31" spans="1:9" s="98" customFormat="1" ht="15" hidden="1" customHeight="1">
      <c r="A31" s="103">
        <v>1935</v>
      </c>
      <c r="B31" s="456"/>
      <c r="C31" s="344"/>
      <c r="D31" s="381"/>
      <c r="E31" s="341"/>
      <c r="F31" s="472"/>
      <c r="G31" s="481"/>
      <c r="H31" s="480"/>
      <c r="I31" s="482"/>
    </row>
    <row r="32" spans="1:9" s="98" customFormat="1" ht="15" hidden="1" customHeight="1">
      <c r="A32" s="103">
        <v>1936</v>
      </c>
      <c r="B32" s="456"/>
      <c r="C32" s="344"/>
      <c r="D32" s="381"/>
      <c r="E32" s="341"/>
      <c r="F32" s="472"/>
      <c r="G32" s="481"/>
      <c r="H32" s="480"/>
      <c r="I32" s="482"/>
    </row>
    <row r="33" spans="1:9" s="98" customFormat="1" ht="15" hidden="1" customHeight="1">
      <c r="A33" s="103">
        <v>1937</v>
      </c>
      <c r="B33" s="456"/>
      <c r="C33" s="344"/>
      <c r="D33" s="381"/>
      <c r="E33" s="341"/>
      <c r="F33" s="472"/>
      <c r="G33" s="481"/>
      <c r="H33" s="480"/>
      <c r="I33" s="482"/>
    </row>
    <row r="34" spans="1:9" s="98" customFormat="1" ht="15" hidden="1" customHeight="1">
      <c r="A34" s="103">
        <v>1938</v>
      </c>
      <c r="B34" s="456"/>
      <c r="C34" s="344"/>
      <c r="D34" s="381"/>
      <c r="E34" s="341"/>
      <c r="F34" s="472"/>
      <c r="G34" s="481"/>
      <c r="H34" s="480"/>
      <c r="I34" s="482"/>
    </row>
    <row r="35" spans="1:9" s="98" customFormat="1" ht="15" hidden="1" customHeight="1">
      <c r="A35" s="102">
        <v>1939</v>
      </c>
      <c r="B35" s="457"/>
      <c r="C35" s="343"/>
      <c r="D35" s="382"/>
      <c r="E35" s="342"/>
      <c r="F35" s="473"/>
      <c r="G35" s="484"/>
      <c r="H35" s="483"/>
      <c r="I35" s="485"/>
    </row>
    <row r="36" spans="1:9" s="98" customFormat="1" ht="15" hidden="1" customHeight="1">
      <c r="A36" s="103">
        <v>1940</v>
      </c>
      <c r="B36" s="456"/>
      <c r="C36" s="344"/>
      <c r="D36" s="381"/>
      <c r="E36" s="341"/>
      <c r="F36" s="472"/>
      <c r="G36" s="481"/>
      <c r="H36" s="480"/>
      <c r="I36" s="482"/>
    </row>
    <row r="37" spans="1:9" s="98" customFormat="1" ht="15" hidden="1" customHeight="1">
      <c r="A37" s="103">
        <v>1941</v>
      </c>
      <c r="B37" s="456"/>
      <c r="C37" s="344"/>
      <c r="D37" s="381"/>
      <c r="E37" s="341"/>
      <c r="F37" s="472"/>
      <c r="G37" s="481"/>
      <c r="H37" s="480"/>
      <c r="I37" s="482"/>
    </row>
    <row r="38" spans="1:9" s="98" customFormat="1" ht="15" hidden="1" customHeight="1">
      <c r="A38" s="103">
        <v>1942</v>
      </c>
      <c r="B38" s="456"/>
      <c r="C38" s="344"/>
      <c r="D38" s="381"/>
      <c r="E38" s="341"/>
      <c r="F38" s="472"/>
      <c r="G38" s="481"/>
      <c r="H38" s="480"/>
      <c r="I38" s="482"/>
    </row>
    <row r="39" spans="1:9" s="98" customFormat="1" ht="15" hidden="1" customHeight="1">
      <c r="A39" s="103">
        <v>1943</v>
      </c>
      <c r="B39" s="456"/>
      <c r="C39" s="344"/>
      <c r="D39" s="381"/>
      <c r="E39" s="341"/>
      <c r="F39" s="472"/>
      <c r="G39" s="481"/>
      <c r="H39" s="480"/>
      <c r="I39" s="482"/>
    </row>
    <row r="40" spans="1:9" s="98" customFormat="1" ht="15" hidden="1" customHeight="1">
      <c r="A40" s="103">
        <v>1944</v>
      </c>
      <c r="B40" s="456"/>
      <c r="C40" s="344"/>
      <c r="D40" s="381"/>
      <c r="E40" s="341"/>
      <c r="F40" s="472"/>
      <c r="G40" s="481"/>
      <c r="H40" s="480"/>
      <c r="I40" s="482"/>
    </row>
    <row r="41" spans="1:9" s="98" customFormat="1" ht="15" hidden="1" customHeight="1">
      <c r="A41" s="103">
        <v>1945</v>
      </c>
      <c r="B41" s="456"/>
      <c r="C41" s="344"/>
      <c r="D41" s="381"/>
      <c r="E41" s="341"/>
      <c r="F41" s="472"/>
      <c r="G41" s="481"/>
      <c r="H41" s="480"/>
      <c r="I41" s="482"/>
    </row>
    <row r="42" spans="1:9" s="98" customFormat="1" ht="15" hidden="1" customHeight="1">
      <c r="A42" s="103">
        <v>1946</v>
      </c>
      <c r="B42" s="456"/>
      <c r="C42" s="344"/>
      <c r="D42" s="381"/>
      <c r="E42" s="341"/>
      <c r="F42" s="472"/>
      <c r="G42" s="481"/>
      <c r="H42" s="480"/>
      <c r="I42" s="482"/>
    </row>
    <row r="43" spans="1:9" s="98" customFormat="1" ht="15" hidden="1" customHeight="1">
      <c r="A43" s="103">
        <v>1947</v>
      </c>
      <c r="B43" s="456"/>
      <c r="C43" s="344"/>
      <c r="D43" s="381"/>
      <c r="E43" s="341"/>
      <c r="F43" s="472"/>
      <c r="G43" s="481"/>
      <c r="H43" s="480"/>
      <c r="I43" s="482"/>
    </row>
    <row r="44" spans="1:9" s="98" customFormat="1" ht="15" hidden="1" customHeight="1">
      <c r="A44" s="103">
        <v>1948</v>
      </c>
      <c r="B44" s="456"/>
      <c r="C44" s="344"/>
      <c r="D44" s="381"/>
      <c r="E44" s="341"/>
      <c r="F44" s="472"/>
      <c r="G44" s="481"/>
      <c r="H44" s="480"/>
      <c r="I44" s="482"/>
    </row>
    <row r="45" spans="1:9" s="98" customFormat="1" ht="15" hidden="1" customHeight="1">
      <c r="A45" s="102">
        <v>1949</v>
      </c>
      <c r="B45" s="457"/>
      <c r="C45" s="343"/>
      <c r="D45" s="382"/>
      <c r="E45" s="342"/>
      <c r="F45" s="473"/>
      <c r="G45" s="484"/>
      <c r="H45" s="483"/>
      <c r="I45" s="485"/>
    </row>
    <row r="46" spans="1:9" s="98" customFormat="1" ht="15" hidden="1" customHeight="1">
      <c r="A46" s="103">
        <v>1950</v>
      </c>
      <c r="B46" s="456"/>
      <c r="C46" s="344"/>
      <c r="D46" s="381"/>
      <c r="E46" s="341"/>
      <c r="F46" s="472"/>
      <c r="G46" s="481"/>
      <c r="H46" s="480"/>
      <c r="I46" s="482"/>
    </row>
    <row r="47" spans="1:9" s="98" customFormat="1" ht="15" hidden="1" customHeight="1">
      <c r="A47" s="103">
        <v>1951</v>
      </c>
      <c r="B47" s="456"/>
      <c r="C47" s="344"/>
      <c r="D47" s="381"/>
      <c r="E47" s="341"/>
      <c r="F47" s="472"/>
      <c r="G47" s="481"/>
      <c r="H47" s="480"/>
      <c r="I47" s="482"/>
    </row>
    <row r="48" spans="1:9" s="98" customFormat="1" ht="15" hidden="1" customHeight="1">
      <c r="A48" s="103">
        <v>1952</v>
      </c>
      <c r="B48" s="456"/>
      <c r="C48" s="344"/>
      <c r="D48" s="381"/>
      <c r="E48" s="341"/>
      <c r="F48" s="472"/>
      <c r="G48" s="481"/>
      <c r="H48" s="480"/>
      <c r="I48" s="482"/>
    </row>
    <row r="49" spans="1:9" s="98" customFormat="1" ht="15" hidden="1" customHeight="1">
      <c r="A49" s="103">
        <v>1953</v>
      </c>
      <c r="B49" s="456"/>
      <c r="C49" s="344"/>
      <c r="D49" s="381"/>
      <c r="E49" s="341"/>
      <c r="F49" s="472"/>
      <c r="G49" s="481"/>
      <c r="H49" s="480"/>
      <c r="I49" s="482"/>
    </row>
    <row r="50" spans="1:9" s="98" customFormat="1" ht="15" hidden="1" customHeight="1">
      <c r="A50" s="103">
        <v>1954</v>
      </c>
      <c r="B50" s="456"/>
      <c r="C50" s="344"/>
      <c r="D50" s="381"/>
      <c r="E50" s="341"/>
      <c r="F50" s="472"/>
      <c r="G50" s="481"/>
      <c r="H50" s="480"/>
      <c r="I50" s="482"/>
    </row>
    <row r="51" spans="1:9" s="98" customFormat="1" ht="15" hidden="1" customHeight="1">
      <c r="A51" s="103">
        <v>1955</v>
      </c>
      <c r="B51" s="456"/>
      <c r="C51" s="344"/>
      <c r="D51" s="381"/>
      <c r="E51" s="341"/>
      <c r="F51" s="472"/>
      <c r="G51" s="481"/>
      <c r="H51" s="480"/>
      <c r="I51" s="482"/>
    </row>
    <row r="52" spans="1:9" s="98" customFormat="1" ht="15" hidden="1" customHeight="1">
      <c r="A52" s="103">
        <v>1956</v>
      </c>
      <c r="B52" s="456"/>
      <c r="C52" s="344"/>
      <c r="D52" s="381"/>
      <c r="E52" s="341"/>
      <c r="F52" s="472"/>
      <c r="G52" s="481"/>
      <c r="H52" s="480"/>
      <c r="I52" s="482"/>
    </row>
    <row r="53" spans="1:9" s="98" customFormat="1" ht="15" hidden="1" customHeight="1">
      <c r="A53" s="103">
        <v>1957</v>
      </c>
      <c r="B53" s="456"/>
      <c r="C53" s="344"/>
      <c r="D53" s="381"/>
      <c r="E53" s="341"/>
      <c r="F53" s="472"/>
      <c r="G53" s="481"/>
      <c r="H53" s="480"/>
      <c r="I53" s="482"/>
    </row>
    <row r="54" spans="1:9" s="98" customFormat="1" ht="15" hidden="1" customHeight="1">
      <c r="A54" s="103">
        <v>1958</v>
      </c>
      <c r="B54" s="456"/>
      <c r="C54" s="344"/>
      <c r="D54" s="381"/>
      <c r="E54" s="341"/>
      <c r="F54" s="472"/>
      <c r="G54" s="481"/>
      <c r="H54" s="480"/>
      <c r="I54" s="482"/>
    </row>
    <row r="55" spans="1:9" s="98" customFormat="1" ht="15" hidden="1" customHeight="1">
      <c r="A55" s="102">
        <v>1959</v>
      </c>
      <c r="B55" s="457"/>
      <c r="C55" s="343"/>
      <c r="D55" s="382"/>
      <c r="E55" s="342"/>
      <c r="F55" s="473"/>
      <c r="G55" s="484"/>
      <c r="H55" s="483"/>
      <c r="I55" s="485"/>
    </row>
    <row r="56" spans="1:9" hidden="1">
      <c r="A56" s="78">
        <v>1960</v>
      </c>
      <c r="B56" s="456"/>
      <c r="C56" s="344"/>
      <c r="D56" s="381"/>
      <c r="E56" s="341"/>
      <c r="F56" s="472"/>
      <c r="G56" s="481"/>
      <c r="H56" s="480"/>
      <c r="I56" s="482"/>
    </row>
    <row r="57" spans="1:9" hidden="1">
      <c r="A57" s="78">
        <v>1961</v>
      </c>
      <c r="B57" s="456"/>
      <c r="C57" s="344"/>
      <c r="D57" s="381"/>
      <c r="E57" s="341"/>
      <c r="F57" s="472"/>
      <c r="G57" s="481"/>
      <c r="H57" s="480"/>
      <c r="I57" s="482"/>
    </row>
    <row r="58" spans="1:9" hidden="1">
      <c r="A58" s="78">
        <v>1962</v>
      </c>
      <c r="B58" s="601"/>
      <c r="C58" s="561"/>
      <c r="D58" s="560"/>
      <c r="E58" s="560"/>
      <c r="F58" s="570"/>
      <c r="G58" s="581"/>
      <c r="H58" s="587"/>
      <c r="I58" s="588"/>
    </row>
    <row r="59" spans="1:9" hidden="1">
      <c r="A59" s="78">
        <v>1963</v>
      </c>
      <c r="B59" s="602"/>
      <c r="C59" s="563"/>
      <c r="D59" s="562"/>
      <c r="E59" s="562"/>
      <c r="F59" s="571"/>
      <c r="G59" s="582"/>
      <c r="H59" s="589"/>
      <c r="I59" s="590"/>
    </row>
    <row r="60" spans="1:9" hidden="1">
      <c r="A60" s="78">
        <v>1964</v>
      </c>
      <c r="B60" s="602"/>
      <c r="C60" s="563"/>
      <c r="D60" s="562"/>
      <c r="E60" s="562"/>
      <c r="F60" s="571"/>
      <c r="G60" s="582"/>
      <c r="H60" s="589"/>
      <c r="I60" s="590"/>
    </row>
    <row r="61" spans="1:9" hidden="1">
      <c r="A61" s="78">
        <v>1965</v>
      </c>
      <c r="B61" s="602"/>
      <c r="C61" s="563"/>
      <c r="D61" s="562"/>
      <c r="E61" s="562"/>
      <c r="F61" s="571"/>
      <c r="G61" s="582"/>
      <c r="H61" s="589"/>
      <c r="I61" s="590"/>
    </row>
    <row r="62" spans="1:9" hidden="1">
      <c r="A62" s="78">
        <v>1966</v>
      </c>
      <c r="B62" s="602"/>
      <c r="C62" s="563"/>
      <c r="D62" s="562"/>
      <c r="E62" s="562"/>
      <c r="F62" s="571"/>
      <c r="G62" s="582"/>
      <c r="H62" s="589"/>
      <c r="I62" s="590"/>
    </row>
    <row r="63" spans="1:9" hidden="1">
      <c r="A63" s="78">
        <v>1967</v>
      </c>
      <c r="B63" s="602"/>
      <c r="C63" s="563"/>
      <c r="D63" s="562"/>
      <c r="E63" s="562"/>
      <c r="F63" s="572"/>
      <c r="G63" s="583"/>
      <c r="H63" s="589"/>
      <c r="I63" s="590"/>
    </row>
    <row r="64" spans="1:9" hidden="1">
      <c r="A64" s="78">
        <v>1968</v>
      </c>
      <c r="B64" s="602"/>
      <c r="C64" s="563"/>
      <c r="D64" s="562"/>
      <c r="E64" s="562"/>
      <c r="F64" s="572"/>
      <c r="G64" s="583"/>
      <c r="H64" s="589"/>
      <c r="I64" s="590"/>
    </row>
    <row r="65" spans="1:17" hidden="1">
      <c r="A65" s="83">
        <v>1969</v>
      </c>
      <c r="B65" s="603"/>
      <c r="C65" s="565"/>
      <c r="D65" s="564"/>
      <c r="E65" s="564"/>
      <c r="F65" s="573"/>
      <c r="G65" s="584"/>
      <c r="H65" s="591"/>
      <c r="I65" s="592"/>
    </row>
    <row r="66" spans="1:17" hidden="1">
      <c r="A66" s="78">
        <v>1970</v>
      </c>
      <c r="B66" s="602"/>
      <c r="C66" s="563"/>
      <c r="D66" s="562"/>
      <c r="E66" s="562"/>
      <c r="F66" s="572"/>
      <c r="G66" s="583"/>
      <c r="H66" s="589"/>
      <c r="I66" s="590"/>
    </row>
    <row r="67" spans="1:17" hidden="1">
      <c r="A67" s="78">
        <v>1971</v>
      </c>
      <c r="B67" s="602"/>
      <c r="C67" s="563"/>
      <c r="D67" s="562"/>
      <c r="E67" s="562"/>
      <c r="F67" s="572"/>
      <c r="G67" s="583"/>
      <c r="H67" s="589"/>
      <c r="I67" s="590"/>
    </row>
    <row r="68" spans="1:17" hidden="1">
      <c r="A68" s="78">
        <v>1972</v>
      </c>
      <c r="B68" s="602"/>
      <c r="C68" s="563"/>
      <c r="D68" s="562"/>
      <c r="E68" s="562"/>
      <c r="F68" s="572"/>
      <c r="G68" s="583"/>
      <c r="H68" s="589"/>
      <c r="I68" s="590"/>
    </row>
    <row r="69" spans="1:17" hidden="1">
      <c r="A69" s="78">
        <v>1973</v>
      </c>
      <c r="B69" s="602"/>
      <c r="C69" s="563"/>
      <c r="D69" s="562"/>
      <c r="E69" s="562"/>
      <c r="F69" s="572"/>
      <c r="G69" s="583"/>
      <c r="H69" s="589"/>
      <c r="I69" s="590"/>
    </row>
    <row r="70" spans="1:17" hidden="1">
      <c r="A70" s="78">
        <v>1974</v>
      </c>
      <c r="B70" s="602"/>
      <c r="C70" s="563"/>
      <c r="D70" s="562"/>
      <c r="E70" s="562"/>
      <c r="F70" s="572"/>
      <c r="G70" s="583"/>
      <c r="H70" s="589"/>
      <c r="I70" s="590"/>
    </row>
    <row r="71" spans="1:17" hidden="1">
      <c r="A71" s="78">
        <v>1975</v>
      </c>
      <c r="B71" s="602"/>
      <c r="C71" s="563"/>
      <c r="D71" s="562"/>
      <c r="E71" s="562"/>
      <c r="F71" s="572"/>
      <c r="G71" s="583"/>
      <c r="H71" s="589"/>
      <c r="I71" s="590"/>
    </row>
    <row r="72" spans="1:17" hidden="1">
      <c r="A72" s="78">
        <v>1976</v>
      </c>
      <c r="B72" s="602"/>
      <c r="C72" s="563"/>
      <c r="D72" s="562"/>
      <c r="E72" s="562"/>
      <c r="F72" s="572"/>
      <c r="G72" s="583"/>
      <c r="H72" s="589"/>
      <c r="I72" s="590"/>
    </row>
    <row r="73" spans="1:17" hidden="1">
      <c r="A73" s="78">
        <v>1977</v>
      </c>
      <c r="B73" s="602"/>
      <c r="C73" s="563"/>
      <c r="D73" s="562"/>
      <c r="E73" s="562"/>
      <c r="F73" s="572"/>
      <c r="G73" s="583"/>
      <c r="H73" s="589"/>
      <c r="I73" s="590"/>
    </row>
    <row r="74" spans="1:17" hidden="1">
      <c r="A74" s="78">
        <v>1978</v>
      </c>
      <c r="B74" s="602"/>
      <c r="C74" s="563"/>
      <c r="D74" s="562"/>
      <c r="E74" s="562"/>
      <c r="F74" s="572"/>
      <c r="G74" s="583"/>
      <c r="H74" s="589"/>
      <c r="I74" s="590"/>
    </row>
    <row r="75" spans="1:17">
      <c r="A75" s="83">
        <v>1979</v>
      </c>
      <c r="B75" s="603">
        <f>TC3e!D29</f>
        <v>15250.032743841271</v>
      </c>
      <c r="C75" s="565">
        <v>14670.586571369065</v>
      </c>
      <c r="D75" s="564">
        <v>19514.18611061983</v>
      </c>
      <c r="E75" s="564">
        <v>12098.866710085007</v>
      </c>
      <c r="F75" s="574">
        <f>B75*0.5/TC3e!B29</f>
        <v>0.2503239448796778</v>
      </c>
      <c r="G75" s="585">
        <v>0.27105796337127686</v>
      </c>
      <c r="H75" s="591">
        <v>0.25399094820022583</v>
      </c>
      <c r="I75" s="592">
        <v>0.203468918800354</v>
      </c>
      <c r="L75" s="987">
        <v>152.10499572753906</v>
      </c>
      <c r="M75" s="59">
        <v>87.277374267578125</v>
      </c>
      <c r="N75" s="59">
        <v>39.680698394775391</v>
      </c>
      <c r="O75" s="59">
        <v>25.047883987426758</v>
      </c>
      <c r="P75" s="987">
        <f>L75-M75-N75-O75</f>
        <v>9.9039077758789062E-2</v>
      </c>
      <c r="Q75" s="988">
        <f>B75-TC3c!K76</f>
        <v>-5884.3285252677342</v>
      </c>
    </row>
    <row r="76" spans="1:17">
      <c r="A76" s="78">
        <v>1980</v>
      </c>
      <c r="B76" s="602">
        <f>TC3e!D30</f>
        <v>14876.799550769771</v>
      </c>
      <c r="C76" s="563">
        <v>14192.607468033511</v>
      </c>
      <c r="D76" s="562">
        <v>18788.681306538434</v>
      </c>
      <c r="E76" s="562">
        <v>12477.509194407701</v>
      </c>
      <c r="F76" s="571">
        <f>B76*0.5/TC3e!B30</f>
        <v>0.25051930944804479</v>
      </c>
      <c r="G76" s="582">
        <v>0.26826769113540649</v>
      </c>
      <c r="H76" s="589">
        <v>0.25510907173156738</v>
      </c>
      <c r="I76" s="590">
        <v>0.21013367176055908</v>
      </c>
      <c r="L76" s="987">
        <v>155.26800537109375</v>
      </c>
      <c r="M76" s="59">
        <v>88.978179931640625</v>
      </c>
      <c r="N76" s="59">
        <v>40.632926940917969</v>
      </c>
      <c r="O76" s="59">
        <v>25.536548614501953</v>
      </c>
      <c r="P76" s="987">
        <f t="shared" ref="P76:P110" si="0">L76-M76-N76-O76</f>
        <v>0.12034988403320312</v>
      </c>
      <c r="Q76" s="988">
        <f>B76-TC3c!K77</f>
        <v>-5733.2419347687428</v>
      </c>
    </row>
    <row r="77" spans="1:17">
      <c r="A77" s="78">
        <v>1981</v>
      </c>
      <c r="B77" s="602">
        <f>TC3e!D31</f>
        <v>14596.511685364327</v>
      </c>
      <c r="C77" s="563">
        <v>13699.373745307528</v>
      </c>
      <c r="D77" s="562">
        <v>18217.929442755703</v>
      </c>
      <c r="E77" s="562">
        <v>13311.93658619837</v>
      </c>
      <c r="F77" s="571">
        <f>B77*0.5/TC3e!B31</f>
        <v>0.24601599307008762</v>
      </c>
      <c r="G77" s="582">
        <v>0.26331907510757446</v>
      </c>
      <c r="H77" s="589">
        <v>0.24756753444671631</v>
      </c>
      <c r="I77" s="590">
        <v>0.21374684572219849</v>
      </c>
      <c r="L77" s="987">
        <v>158.03300476074219</v>
      </c>
      <c r="M77" s="59">
        <v>90.56488037109375</v>
      </c>
      <c r="N77" s="59">
        <v>41.256359100341797</v>
      </c>
      <c r="O77" s="59">
        <v>26.078826904296875</v>
      </c>
      <c r="P77" s="987">
        <f t="shared" si="0"/>
        <v>0.13293838500976562</v>
      </c>
      <c r="Q77" s="988">
        <f>B77-TC3c!K78</f>
        <v>-5713.4420931331188</v>
      </c>
    </row>
    <row r="78" spans="1:17">
      <c r="A78" s="78">
        <v>1982</v>
      </c>
      <c r="B78" s="602">
        <f>TC3e!D32</f>
        <v>13833.840122117705</v>
      </c>
      <c r="C78" s="563">
        <v>12830.854776155007</v>
      </c>
      <c r="D78" s="562">
        <v>17011.915702827398</v>
      </c>
      <c r="E78" s="562">
        <v>13485.007263679512</v>
      </c>
      <c r="F78" s="571">
        <f>B78*0.5/TC3e!B32</f>
        <v>0.23930829255854846</v>
      </c>
      <c r="G78" s="582">
        <v>0.25561732053756714</v>
      </c>
      <c r="H78" s="589">
        <v>0.2391202449798584</v>
      </c>
      <c r="I78" s="590">
        <v>0.21318918466567993</v>
      </c>
      <c r="L78" s="987">
        <v>160.66499328613281</v>
      </c>
      <c r="M78" s="59">
        <v>92.013618469238281</v>
      </c>
      <c r="N78" s="59">
        <v>41.766086578369141</v>
      </c>
      <c r="O78" s="59">
        <v>26.776784896850586</v>
      </c>
      <c r="P78" s="987">
        <f t="shared" si="0"/>
        <v>0.10850334167480469</v>
      </c>
      <c r="Q78" s="988">
        <f>B78-TC3c!K79</f>
        <v>-5246.1621487757657</v>
      </c>
    </row>
    <row r="79" spans="1:17">
      <c r="A79" s="78">
        <v>1983</v>
      </c>
      <c r="B79" s="602">
        <f>TC3e!D33</f>
        <v>13590.86656432836</v>
      </c>
      <c r="C79" s="563">
        <v>12438.408181483412</v>
      </c>
      <c r="D79" s="562">
        <v>16788.686070934989</v>
      </c>
      <c r="E79" s="562">
        <v>13987.009498042478</v>
      </c>
      <c r="F79" s="571">
        <f>B79*0.5/TC3e!B33</f>
        <v>0.23116030599031909</v>
      </c>
      <c r="G79" s="582">
        <v>0.24583333730697632</v>
      </c>
      <c r="H79" s="589">
        <v>0.23057687282562256</v>
      </c>
      <c r="I79" s="590">
        <v>0.21260362863540649</v>
      </c>
      <c r="L79" s="987">
        <v>163.13499450683594</v>
      </c>
      <c r="M79" s="59">
        <v>94.027366638183594</v>
      </c>
      <c r="N79" s="59">
        <v>41.594600677490234</v>
      </c>
      <c r="O79" s="59">
        <v>27.3553466796875</v>
      </c>
      <c r="P79" s="987">
        <f t="shared" si="0"/>
        <v>0.15768051147460938</v>
      </c>
      <c r="Q79" s="988">
        <f>B79-TC3c!K80</f>
        <v>-5101.6012935089275</v>
      </c>
    </row>
    <row r="80" spans="1:17">
      <c r="A80" s="78">
        <v>1984</v>
      </c>
      <c r="B80" s="602">
        <f>TC3e!D34</f>
        <v>13902.325587958549</v>
      </c>
      <c r="C80" s="563">
        <v>12646.659022381007</v>
      </c>
      <c r="D80" s="562">
        <v>17294.607570608434</v>
      </c>
      <c r="E80" s="562">
        <v>14671.412034515788</v>
      </c>
      <c r="F80" s="571">
        <f>B80*0.5/TC3e!B34</f>
        <v>0.22298358319142589</v>
      </c>
      <c r="G80" s="582">
        <v>0.23748695850372314</v>
      </c>
      <c r="H80" s="589">
        <v>0.22243332862854004</v>
      </c>
      <c r="I80" s="590">
        <v>0.20688998699188232</v>
      </c>
      <c r="L80" s="987">
        <v>165.64999389648438</v>
      </c>
      <c r="M80" s="59">
        <v>95.945991516113281</v>
      </c>
      <c r="N80" s="59">
        <v>41.560390472412109</v>
      </c>
      <c r="O80" s="59">
        <v>27.919864654541016</v>
      </c>
      <c r="P80" s="987">
        <f t="shared" si="0"/>
        <v>0.22374725341796875</v>
      </c>
      <c r="Q80" s="988">
        <f>B80-TC3c!K81</f>
        <v>-5310.9600689820363</v>
      </c>
    </row>
    <row r="81" spans="1:17">
      <c r="A81" s="78">
        <v>1985</v>
      </c>
      <c r="B81" s="602">
        <f>TC3e!D35</f>
        <v>14032.31796213043</v>
      </c>
      <c r="C81" s="563">
        <v>12793.571539975139</v>
      </c>
      <c r="D81" s="562">
        <v>17325.062710677088</v>
      </c>
      <c r="E81" s="562">
        <v>14813.824592237439</v>
      </c>
      <c r="F81" s="571">
        <f>B81*0.5/TC3e!B35</f>
        <v>0.22401181456241667</v>
      </c>
      <c r="G81" s="582">
        <v>0.23838353157043457</v>
      </c>
      <c r="H81" s="589">
        <v>0.22358638048171997</v>
      </c>
      <c r="I81" s="590">
        <v>0.20702213048934937</v>
      </c>
      <c r="L81" s="987">
        <v>168.20500183105469</v>
      </c>
      <c r="M81" s="59">
        <v>97.281532287597656</v>
      </c>
      <c r="N81" s="59">
        <v>42.257888793945312</v>
      </c>
      <c r="O81" s="59">
        <v>28.431512832641602</v>
      </c>
      <c r="P81" s="987">
        <f t="shared" si="0"/>
        <v>0.23406791687011719</v>
      </c>
      <c r="Q81" s="988">
        <f>B81-TC3c!K82</f>
        <v>-5564.8648331538934</v>
      </c>
    </row>
    <row r="82" spans="1:17">
      <c r="A82" s="78">
        <v>1986</v>
      </c>
      <c r="B82" s="602">
        <f>TC3e!D36</f>
        <v>14109.49978623286</v>
      </c>
      <c r="C82" s="563">
        <v>12927.70936901079</v>
      </c>
      <c r="D82" s="562">
        <v>17592.358451542521</v>
      </c>
      <c r="E82" s="562">
        <v>14463.632020501198</v>
      </c>
      <c r="F82" s="571">
        <f>B82*0.5/TC3e!B36</f>
        <v>0.22309949685889166</v>
      </c>
      <c r="G82" s="582">
        <v>0.23481518030166626</v>
      </c>
      <c r="H82" s="589">
        <v>0.22324186563491821</v>
      </c>
      <c r="I82" s="590">
        <v>0.21028429269790649</v>
      </c>
      <c r="L82" s="987">
        <v>170.55599975585938</v>
      </c>
      <c r="M82" s="59">
        <v>98.998512268066406</v>
      </c>
      <c r="N82" s="59">
        <v>42.299514770507812</v>
      </c>
      <c r="O82" s="59">
        <v>29.003484725952148</v>
      </c>
      <c r="P82" s="987">
        <f t="shared" si="0"/>
        <v>0.25448799133300781</v>
      </c>
      <c r="Q82" s="988">
        <f>B82-TC3c!K83</f>
        <v>-5704.640231378351</v>
      </c>
    </row>
    <row r="83" spans="1:17">
      <c r="A83" s="78">
        <v>1987</v>
      </c>
      <c r="B83" s="602">
        <f>TC3e!D37</f>
        <v>14243.8741787584</v>
      </c>
      <c r="C83" s="563">
        <v>13186.318744445611</v>
      </c>
      <c r="D83" s="562">
        <v>17917.089848732117</v>
      </c>
      <c r="E83" s="562">
        <v>13829.035042435527</v>
      </c>
      <c r="F83" s="571">
        <f>B83*0.5/TC3e!B37</f>
        <v>0.21936924801758995</v>
      </c>
      <c r="G83" s="582">
        <v>0.23051214218139648</v>
      </c>
      <c r="H83" s="589">
        <v>0.21863710880279541</v>
      </c>
      <c r="I83" s="590">
        <v>0.20618647336959839</v>
      </c>
      <c r="L83" s="987">
        <v>172.552001953125</v>
      </c>
      <c r="M83" s="59">
        <v>100.43516540527344</v>
      </c>
      <c r="N83" s="59">
        <v>42.339183807373047</v>
      </c>
      <c r="O83" s="59">
        <v>29.553777694702148</v>
      </c>
      <c r="P83" s="987">
        <f t="shared" si="0"/>
        <v>0.22387504577636719</v>
      </c>
      <c r="Q83" s="988">
        <f>B83-TC3c!K84</f>
        <v>-5975.3483643677246</v>
      </c>
    </row>
    <row r="84" spans="1:17">
      <c r="A84" s="78">
        <v>1988</v>
      </c>
      <c r="B84" s="602">
        <f>TC3e!D38</f>
        <v>14551.644429512548</v>
      </c>
      <c r="C84" s="563">
        <v>13542.000634372453</v>
      </c>
      <c r="D84" s="562">
        <v>18514.9449178328</v>
      </c>
      <c r="E84" s="562">
        <v>13612.09830387984</v>
      </c>
      <c r="F84" s="571">
        <f>B84*0.5/TC3e!B38</f>
        <v>0.21350579491561378</v>
      </c>
      <c r="G84" s="582">
        <v>0.22624886035919189</v>
      </c>
      <c r="H84" s="589">
        <v>0.21073019504547119</v>
      </c>
      <c r="I84" s="590">
        <v>0.19907075166702271</v>
      </c>
      <c r="L84" s="987">
        <v>174.343994140625</v>
      </c>
      <c r="M84" s="59">
        <v>101.41527557373047</v>
      </c>
      <c r="N84" s="59">
        <v>42.76776123046875</v>
      </c>
      <c r="O84" s="59">
        <v>29.938999176025391</v>
      </c>
      <c r="P84" s="987">
        <f t="shared" si="0"/>
        <v>0.22195816040039062</v>
      </c>
      <c r="Q84" s="988">
        <f>B84-TC3c!K85</f>
        <v>-6066.8694981179578</v>
      </c>
    </row>
    <row r="85" spans="1:17">
      <c r="A85" s="83">
        <v>1989</v>
      </c>
      <c r="B85" s="603">
        <f>TC3e!D39</f>
        <v>14743.921814430003</v>
      </c>
      <c r="C85" s="565">
        <v>13739.794068527668</v>
      </c>
      <c r="D85" s="564">
        <v>18840.428742970013</v>
      </c>
      <c r="E85" s="564">
        <v>13650.956700002947</v>
      </c>
      <c r="F85" s="574">
        <f>B85*0.5/TC3e!B39</f>
        <v>0.21526939932201769</v>
      </c>
      <c r="G85" s="585">
        <v>0.22741943597793579</v>
      </c>
      <c r="H85" s="591">
        <v>0.21461379528045654</v>
      </c>
      <c r="I85" s="592">
        <v>0.19950920343399048</v>
      </c>
      <c r="L85" s="987">
        <v>176.05999755859375</v>
      </c>
      <c r="M85" s="59">
        <v>102.10797119140625</v>
      </c>
      <c r="N85" s="59">
        <v>43.21929931640625</v>
      </c>
      <c r="O85" s="59">
        <v>30.531305313110352</v>
      </c>
      <c r="P85" s="987">
        <f t="shared" si="0"/>
        <v>0.20142173767089844</v>
      </c>
      <c r="Q85" s="988">
        <f>B85-TC3c!K86</f>
        <v>-6347.7195075410746</v>
      </c>
    </row>
    <row r="86" spans="1:17">
      <c r="A86" s="78">
        <v>1990</v>
      </c>
      <c r="B86" s="602">
        <f>TC3e!D40</f>
        <v>14813.125401522702</v>
      </c>
      <c r="C86" s="563">
        <v>13803.722560265012</v>
      </c>
      <c r="D86" s="562">
        <v>19022.125295666174</v>
      </c>
      <c r="E86" s="562">
        <v>13776.102745614757</v>
      </c>
      <c r="F86" s="571">
        <f>B86*0.5/TC3e!B40</f>
        <v>0.21457616952553588</v>
      </c>
      <c r="G86" s="582">
        <v>0.22711539268493652</v>
      </c>
      <c r="H86" s="589">
        <v>0.21331685781478882</v>
      </c>
      <c r="I86" s="590">
        <v>0.20116919279098511</v>
      </c>
      <c r="L86" s="987">
        <v>178.36500549316406</v>
      </c>
      <c r="M86" s="59">
        <v>103.22177124023438</v>
      </c>
      <c r="N86" s="59">
        <v>43.754257202148438</v>
      </c>
      <c r="O86" s="59">
        <v>31.086124420166016</v>
      </c>
      <c r="P86" s="987">
        <f t="shared" si="0"/>
        <v>0.30285263061523438</v>
      </c>
      <c r="Q86" s="988">
        <f>B86-TC3c!K87</f>
        <v>-6283.993770583922</v>
      </c>
    </row>
    <row r="87" spans="1:17">
      <c r="A87" s="78">
        <v>1991</v>
      </c>
      <c r="B87" s="602">
        <f>TC3e!D41</f>
        <v>14642.874587318591</v>
      </c>
      <c r="C87" s="563">
        <v>13368.266134203554</v>
      </c>
      <c r="D87" s="562">
        <v>18909.228330315229</v>
      </c>
      <c r="E87" s="562">
        <v>14251.96712378148</v>
      </c>
      <c r="F87" s="571">
        <f>B87*0.5/TC3e!B41</f>
        <v>0.21362813034035669</v>
      </c>
      <c r="G87" s="582">
        <v>0.22345638275146484</v>
      </c>
      <c r="H87" s="589">
        <v>0.21472012996673584</v>
      </c>
      <c r="I87" s="590">
        <v>0.20489233732223511</v>
      </c>
      <c r="L87" s="987">
        <v>180.97799682617188</v>
      </c>
      <c r="M87" s="59">
        <v>103.67132568359375</v>
      </c>
      <c r="N87" s="59">
        <v>45.290485382080078</v>
      </c>
      <c r="O87" s="59">
        <v>31.675380706787109</v>
      </c>
      <c r="P87" s="987">
        <f t="shared" si="0"/>
        <v>0.3408050537109375</v>
      </c>
      <c r="Q87" s="988">
        <f>B87-TC3c!K88</f>
        <v>-6044.249924008509</v>
      </c>
    </row>
    <row r="88" spans="1:17">
      <c r="A88" s="78">
        <v>1992</v>
      </c>
      <c r="B88" s="602">
        <f>TC3e!D42</f>
        <v>14603.422411071137</v>
      </c>
      <c r="C88" s="563">
        <v>13467.471691276778</v>
      </c>
      <c r="D88" s="562">
        <v>18891.740262861189</v>
      </c>
      <c r="E88" s="562">
        <v>13620.263814814129</v>
      </c>
      <c r="F88" s="571">
        <f>B88*0.5/TC3e!B42</f>
        <v>0.2069556669574362</v>
      </c>
      <c r="G88" s="582">
        <v>0.21958398818969727</v>
      </c>
      <c r="H88" s="589">
        <v>0.20643037557601929</v>
      </c>
      <c r="I88" s="590">
        <v>0.19373506307601929</v>
      </c>
      <c r="L88" s="987">
        <v>183.4429931640625</v>
      </c>
      <c r="M88" s="59">
        <v>103.94149017333984</v>
      </c>
      <c r="N88" s="59">
        <v>46.929916381835938</v>
      </c>
      <c r="O88" s="59">
        <v>32.178203582763672</v>
      </c>
      <c r="P88" s="987">
        <f t="shared" si="0"/>
        <v>0.39338302612304688</v>
      </c>
      <c r="Q88" s="988">
        <f>B88-TC3c!K89</f>
        <v>-6017.8533979301465</v>
      </c>
    </row>
    <row r="89" spans="1:17">
      <c r="A89" s="78">
        <v>1993</v>
      </c>
      <c r="B89" s="602">
        <f>TC3e!D43</f>
        <v>14734.488545260981</v>
      </c>
      <c r="C89" s="563">
        <v>13699.319638787389</v>
      </c>
      <c r="D89" s="562">
        <v>19397.465420620039</v>
      </c>
      <c r="E89" s="562">
        <v>13057.001293345382</v>
      </c>
      <c r="F89" s="571">
        <f>B89*0.5/TC3e!B43</f>
        <v>0.2089693747000074</v>
      </c>
      <c r="G89" s="582">
        <v>0.22298699617385864</v>
      </c>
      <c r="H89" s="589">
        <v>0.2115967869758606</v>
      </c>
      <c r="I89" s="590">
        <v>0.18978923559188843</v>
      </c>
      <c r="L89" s="987">
        <v>185.68499755859375</v>
      </c>
      <c r="M89" s="59">
        <v>104.13856506347656</v>
      </c>
      <c r="N89" s="59">
        <v>48.255149841308594</v>
      </c>
      <c r="O89" s="59">
        <v>32.782096862792969</v>
      </c>
      <c r="P89" s="987">
        <f t="shared" si="0"/>
        <v>0.509185791015625</v>
      </c>
      <c r="Q89" s="988">
        <f>B89-TC3c!K90</f>
        <v>-6354.2068266825336</v>
      </c>
    </row>
    <row r="90" spans="1:17">
      <c r="A90" s="78">
        <v>1994</v>
      </c>
      <c r="B90" s="602">
        <f>TC3e!D44</f>
        <v>14917.491383799854</v>
      </c>
      <c r="C90" s="563">
        <v>13877.728082169044</v>
      </c>
      <c r="D90" s="562">
        <v>19523.826783649569</v>
      </c>
      <c r="E90" s="562">
        <v>13206.000423190108</v>
      </c>
      <c r="F90" s="571">
        <f>B90*0.5/TC3e!B44</f>
        <v>0.20824182807334898</v>
      </c>
      <c r="G90" s="582">
        <v>0.22274291515350342</v>
      </c>
      <c r="H90" s="589">
        <v>0.21019446849822998</v>
      </c>
      <c r="I90" s="590">
        <v>0.19006490707397461</v>
      </c>
      <c r="L90" s="987">
        <v>187.75700378417969</v>
      </c>
      <c r="M90" s="59">
        <v>104.38778686523438</v>
      </c>
      <c r="N90" s="59">
        <v>49.854843139648438</v>
      </c>
      <c r="O90" s="59">
        <v>33.148159027099609</v>
      </c>
      <c r="P90" s="987">
        <f t="shared" si="0"/>
        <v>0.36621475219726562</v>
      </c>
      <c r="Q90" s="988">
        <f>B90-TC3c!K91</f>
        <v>-6748.1496276203252</v>
      </c>
    </row>
    <row r="91" spans="1:17">
      <c r="A91" s="78">
        <v>1995</v>
      </c>
      <c r="B91" s="602">
        <f>TC3e!D45</f>
        <v>14873.745528224441</v>
      </c>
      <c r="C91" s="563">
        <v>13589.592236370365</v>
      </c>
      <c r="D91" s="562">
        <v>19709.878638086026</v>
      </c>
      <c r="E91" s="562">
        <v>13624.343398203077</v>
      </c>
      <c r="F91" s="571">
        <f>B91*0.5/TC3e!B45</f>
        <v>0.20484363445528506</v>
      </c>
      <c r="G91" s="582">
        <v>0.21821743249893188</v>
      </c>
      <c r="H91" s="589">
        <v>0.20787441730499268</v>
      </c>
      <c r="I91" s="590">
        <v>0.1901589035987854</v>
      </c>
      <c r="L91" s="987">
        <v>189.91099548339844</v>
      </c>
      <c r="M91" s="59">
        <v>104.96609497070312</v>
      </c>
      <c r="N91" s="59">
        <v>51.020641326904297</v>
      </c>
      <c r="O91" s="59">
        <v>33.535839080810547</v>
      </c>
      <c r="P91" s="987">
        <f t="shared" si="0"/>
        <v>0.38842010498046875</v>
      </c>
      <c r="Q91" s="988">
        <f>B91-TC3c!K92</f>
        <v>-6883.9455849749247</v>
      </c>
    </row>
    <row r="92" spans="1:17">
      <c r="A92" s="78">
        <v>1996</v>
      </c>
      <c r="B92" s="602">
        <f>TC3e!D46</f>
        <v>14936.689039471545</v>
      </c>
      <c r="C92" s="563">
        <v>13645.689832794415</v>
      </c>
      <c r="D92" s="562">
        <v>19607.343518370617</v>
      </c>
      <c r="E92" s="562">
        <v>13537.586657475285</v>
      </c>
      <c r="F92" s="571">
        <f>B92*0.5/TC3e!B46</f>
        <v>0.2022285655033976</v>
      </c>
      <c r="G92" s="582">
        <v>0.21565985679626465</v>
      </c>
      <c r="H92" s="589">
        <v>0.20433348417282104</v>
      </c>
      <c r="I92" s="590">
        <v>0.18824517726898193</v>
      </c>
      <c r="L92" s="987">
        <v>192.04299926757812</v>
      </c>
      <c r="M92" s="59">
        <v>104.6376953125</v>
      </c>
      <c r="N92" s="59">
        <v>53.351863861083984</v>
      </c>
      <c r="O92" s="59">
        <v>33.896503448486328</v>
      </c>
      <c r="P92" s="987">
        <f t="shared" si="0"/>
        <v>0.1569366455078125</v>
      </c>
      <c r="Q92" s="988">
        <f>B92-TC3c!K93</f>
        <v>-7280.5841410947069</v>
      </c>
    </row>
    <row r="93" spans="1:17">
      <c r="A93" s="78">
        <v>1997</v>
      </c>
      <c r="B93" s="602">
        <f>TC3e!D47</f>
        <v>15077.434086020607</v>
      </c>
      <c r="C93" s="563">
        <v>13820.650655153224</v>
      </c>
      <c r="D93" s="562">
        <v>19838.456898415072</v>
      </c>
      <c r="E93" s="562">
        <v>13323.9494962928</v>
      </c>
      <c r="F93" s="571">
        <f>B93*0.5/TC3e!B47</f>
        <v>0.19980486061761538</v>
      </c>
      <c r="G93" s="582">
        <v>0.21414786577224731</v>
      </c>
      <c r="H93" s="589">
        <v>0.20045512914657593</v>
      </c>
      <c r="I93" s="590">
        <v>0.18543368577957153</v>
      </c>
      <c r="L93" s="987">
        <v>194.42599487304688</v>
      </c>
      <c r="M93" s="59">
        <v>105.69156646728516</v>
      </c>
      <c r="N93" s="59">
        <v>54.487079620361328</v>
      </c>
      <c r="O93" s="59">
        <v>34.167221069335938</v>
      </c>
      <c r="P93" s="987">
        <f t="shared" si="0"/>
        <v>8.0127716064453125E-2</v>
      </c>
      <c r="Q93" s="988">
        <f>B93-TC3c!K94</f>
        <v>-7632.4489227381709</v>
      </c>
    </row>
    <row r="94" spans="1:17">
      <c r="A94" s="78">
        <v>1998</v>
      </c>
      <c r="B94" s="602">
        <f>TC3e!D48</f>
        <v>15481.820033457101</v>
      </c>
      <c r="C94" s="563">
        <v>14320.434728003547</v>
      </c>
      <c r="D94" s="562">
        <v>20331.261909236477</v>
      </c>
      <c r="E94" s="562">
        <v>13283.124999799647</v>
      </c>
      <c r="F94" s="571">
        <f>B94*0.5/TC3e!B48</f>
        <v>0.19853016732737308</v>
      </c>
      <c r="G94" s="582">
        <v>0.2130434513092041</v>
      </c>
      <c r="H94" s="589">
        <v>0.19885563850402832</v>
      </c>
      <c r="I94" s="590">
        <v>0.18459135293960571</v>
      </c>
      <c r="L94" s="987">
        <v>196.79499816894531</v>
      </c>
      <c r="M94" s="59">
        <v>106.46766662597656</v>
      </c>
      <c r="N94" s="59">
        <v>55.883190155029297</v>
      </c>
      <c r="O94" s="59">
        <v>34.378044128417969</v>
      </c>
      <c r="P94" s="987">
        <f t="shared" si="0"/>
        <v>6.6097259521484375E-2</v>
      </c>
      <c r="Q94" s="988">
        <f>B94-TC3c!K95</f>
        <v>-8045.4570651036884</v>
      </c>
    </row>
    <row r="95" spans="1:17">
      <c r="A95" s="83">
        <v>1999</v>
      </c>
      <c r="B95" s="603">
        <f>TC3e!D49</f>
        <v>15666.548211763911</v>
      </c>
      <c r="C95" s="565">
        <v>14461.829783849566</v>
      </c>
      <c r="D95" s="564">
        <v>20590.279681928096</v>
      </c>
      <c r="E95" s="564">
        <v>13373.356967888081</v>
      </c>
      <c r="F95" s="574">
        <f>B95*0.5/TC3e!B49</f>
        <v>0.19570343291462677</v>
      </c>
      <c r="G95" s="585">
        <v>0.20801037549972534</v>
      </c>
      <c r="H95" s="591">
        <v>0.19612997770309448</v>
      </c>
      <c r="I95" s="592">
        <v>0.18786036968231201</v>
      </c>
      <c r="L95" s="987">
        <v>199.2550048828125</v>
      </c>
      <c r="M95" s="59">
        <v>106.99797821044922</v>
      </c>
      <c r="N95" s="59">
        <v>57.602535247802734</v>
      </c>
      <c r="O95" s="59">
        <v>34.588054656982422</v>
      </c>
      <c r="P95" s="987">
        <f t="shared" si="0"/>
        <v>6.6436767578125E-2</v>
      </c>
      <c r="Q95" s="988">
        <f>B95-TC3c!K96</f>
        <v>-8375.1660645876327</v>
      </c>
    </row>
    <row r="96" spans="1:17">
      <c r="A96" s="88">
        <v>2000</v>
      </c>
      <c r="B96" s="604">
        <f>TC3e!D50</f>
        <v>15805.700819943013</v>
      </c>
      <c r="C96" s="567">
        <v>14551.394172597795</v>
      </c>
      <c r="D96" s="566">
        <v>21004.688535876201</v>
      </c>
      <c r="E96" s="566">
        <v>13134.085133097782</v>
      </c>
      <c r="F96" s="575">
        <f>B96*0.5/TC3e!B50</f>
        <v>0.19217576491234817</v>
      </c>
      <c r="G96" s="586">
        <v>0.20359450578689575</v>
      </c>
      <c r="H96" s="593">
        <v>0.19525045156478882</v>
      </c>
      <c r="I96" s="594">
        <v>0.18244743347167969</v>
      </c>
      <c r="L96" s="987">
        <v>201.64599609375</v>
      </c>
      <c r="M96" s="59">
        <v>107.03324127197266</v>
      </c>
      <c r="N96" s="59">
        <v>59.715045928955078</v>
      </c>
      <c r="O96" s="59">
        <v>34.847557067871094</v>
      </c>
      <c r="P96" s="987">
        <f t="shared" si="0"/>
        <v>5.0151824951171875E-2</v>
      </c>
      <c r="Q96" s="988">
        <f>B96-TC3c!K97</f>
        <v>-8738.2233619033468</v>
      </c>
    </row>
    <row r="97" spans="1:17">
      <c r="A97" s="78">
        <v>2001</v>
      </c>
      <c r="B97" s="602">
        <f>TC3e!D51</f>
        <v>16148.916656845118</v>
      </c>
      <c r="C97" s="563">
        <v>14731.725036212842</v>
      </c>
      <c r="D97" s="562">
        <v>21180.001894571666</v>
      </c>
      <c r="E97" s="562">
        <v>13789.455455056226</v>
      </c>
      <c r="F97" s="571">
        <f>B97*0.5/TC3e!B51</f>
        <v>0.1927605570736764</v>
      </c>
      <c r="G97" s="582">
        <v>0.20496684312820435</v>
      </c>
      <c r="H97" s="589">
        <v>0.19594430923461914</v>
      </c>
      <c r="I97" s="590">
        <v>0.18013209104537964</v>
      </c>
      <c r="L97" s="987">
        <v>203.7760009765625</v>
      </c>
      <c r="M97" s="59">
        <v>106.19438934326172</v>
      </c>
      <c r="N97" s="59">
        <v>62.485443115234375</v>
      </c>
      <c r="O97" s="59">
        <v>35.05340576171875</v>
      </c>
      <c r="P97" s="987">
        <f t="shared" si="0"/>
        <v>4.276275634765625E-2</v>
      </c>
      <c r="Q97" s="988">
        <f>B97-TC3c!K98</f>
        <v>-8455.0464830985948</v>
      </c>
    </row>
    <row r="98" spans="1:17">
      <c r="A98" s="78">
        <v>2002</v>
      </c>
      <c r="B98" s="602">
        <f>TC3e!D52</f>
        <v>16422.929903356999</v>
      </c>
      <c r="C98" s="563">
        <v>14900.109405473931</v>
      </c>
      <c r="D98" s="562">
        <v>21702.717868287611</v>
      </c>
      <c r="E98" s="562">
        <v>13924.370680320342</v>
      </c>
      <c r="F98" s="571">
        <f>B98*0.5/TC3e!B52</f>
        <v>0.19071085944845434</v>
      </c>
      <c r="G98" s="582">
        <v>0.20547342300415039</v>
      </c>
      <c r="H98" s="589">
        <v>0.19437998533248901</v>
      </c>
      <c r="I98" s="590">
        <v>0.17393273115158081</v>
      </c>
      <c r="L98" s="987">
        <v>206.20100402832031</v>
      </c>
      <c r="M98" s="59">
        <v>105.95388793945312</v>
      </c>
      <c r="N98" s="59">
        <v>64.901527404785156</v>
      </c>
      <c r="O98" s="59">
        <v>35.291622161865234</v>
      </c>
      <c r="P98" s="987">
        <f t="shared" si="0"/>
        <v>5.3966522216796875E-2</v>
      </c>
      <c r="Q98" s="988">
        <f>B98-TC3c!K99</f>
        <v>-7869.3490917056333</v>
      </c>
    </row>
    <row r="99" spans="1:17">
      <c r="A99" s="78">
        <v>2003</v>
      </c>
      <c r="B99" s="602">
        <f>TC3e!D53</f>
        <v>16374.280211760706</v>
      </c>
      <c r="C99" s="563">
        <v>14853.990941495384</v>
      </c>
      <c r="D99" s="562">
        <v>21405.40734760082</v>
      </c>
      <c r="E99" s="562">
        <v>13928.45549955113</v>
      </c>
      <c r="F99" s="571">
        <f>B99*0.5/TC3e!B53</f>
        <v>0.18769527111362994</v>
      </c>
      <c r="G99" s="582">
        <v>0.20267879962921143</v>
      </c>
      <c r="H99" s="589">
        <v>0.19040012359619141</v>
      </c>
      <c r="I99" s="590">
        <v>0.17181283235549927</v>
      </c>
      <c r="L99" s="987">
        <v>208.60600280761719</v>
      </c>
      <c r="M99" s="59">
        <v>105.52609252929688</v>
      </c>
      <c r="N99" s="59">
        <v>67.390098571777344</v>
      </c>
      <c r="O99" s="59">
        <v>35.579177856445312</v>
      </c>
      <c r="P99" s="987">
        <f t="shared" si="0"/>
        <v>0.11063385009765625</v>
      </c>
      <c r="Q99" s="988">
        <f>B99-TC3c!K100</f>
        <v>-7827.9126075337226</v>
      </c>
    </row>
    <row r="100" spans="1:17">
      <c r="A100" s="78">
        <v>2004</v>
      </c>
      <c r="B100" s="602">
        <f>TC3e!D54</f>
        <v>16464.015845788424</v>
      </c>
      <c r="C100" s="563">
        <v>15025.655319911179</v>
      </c>
      <c r="D100" s="562">
        <v>21454.229372981965</v>
      </c>
      <c r="E100" s="562">
        <v>13629.295913269525</v>
      </c>
      <c r="F100" s="571">
        <f>B100*0.5/TC3e!B54</f>
        <v>0.18462717080241114</v>
      </c>
      <c r="G100" s="582">
        <v>0.20073121786117554</v>
      </c>
      <c r="H100" s="589">
        <v>0.18663972616195679</v>
      </c>
      <c r="I100" s="590">
        <v>0.16775637865066528</v>
      </c>
      <c r="L100" s="987">
        <v>210.95100402832031</v>
      </c>
      <c r="M100" s="59">
        <v>105.16681671142578</v>
      </c>
      <c r="N100" s="59">
        <v>69.709281921386719</v>
      </c>
      <c r="O100" s="59">
        <v>35.963958740234375</v>
      </c>
      <c r="P100" s="987">
        <f t="shared" si="0"/>
        <v>0.1109466552734375</v>
      </c>
      <c r="Q100" s="988">
        <f>B100-TC3c!K101</f>
        <v>-8198.5431116764448</v>
      </c>
    </row>
    <row r="101" spans="1:17">
      <c r="A101" s="78">
        <v>2005</v>
      </c>
      <c r="B101" s="602">
        <f>TC3e!D55</f>
        <v>16375.457149207679</v>
      </c>
      <c r="C101" s="563">
        <v>14849.496695010057</v>
      </c>
      <c r="D101" s="562">
        <v>21349.745474621443</v>
      </c>
      <c r="E101" s="562">
        <v>13737.001690428217</v>
      </c>
      <c r="F101" s="571">
        <f>B101*0.5/TC3e!B55</f>
        <v>0.18391822969986013</v>
      </c>
      <c r="G101" s="582">
        <v>0.20087736845016479</v>
      </c>
      <c r="H101" s="589">
        <v>0.18566203117370605</v>
      </c>
      <c r="I101" s="590">
        <v>0.16673672199249268</v>
      </c>
      <c r="L101" s="987">
        <v>213.3489990234375</v>
      </c>
      <c r="M101" s="59">
        <v>105.71769714355469</v>
      </c>
      <c r="N101" s="59">
        <v>71.148208618164062</v>
      </c>
      <c r="O101" s="59">
        <v>36.338478088378906</v>
      </c>
      <c r="P101" s="987">
        <f t="shared" si="0"/>
        <v>0.14461517333984375</v>
      </c>
      <c r="Q101" s="988">
        <f>B101-TC3c!K102</f>
        <v>-8735.1367209192176</v>
      </c>
    </row>
    <row r="102" spans="1:17">
      <c r="A102" s="78">
        <v>2006</v>
      </c>
      <c r="B102" s="602">
        <f>TC3e!D56</f>
        <v>16235.385086048089</v>
      </c>
      <c r="C102" s="563">
        <v>14631.63104755341</v>
      </c>
      <c r="D102" s="562">
        <v>21295.606161781663</v>
      </c>
      <c r="E102" s="562">
        <v>13469.037540257381</v>
      </c>
      <c r="F102" s="571">
        <f>B102*0.5/TC3e!B56</f>
        <v>0.1812866668204039</v>
      </c>
      <c r="G102" s="582">
        <v>0.19865727424621582</v>
      </c>
      <c r="H102" s="589">
        <v>0.18305736780166626</v>
      </c>
      <c r="I102" s="590">
        <v>0.1634705662727356</v>
      </c>
      <c r="L102" s="987">
        <v>215.89700317382812</v>
      </c>
      <c r="M102" s="59">
        <v>105.78789520263672</v>
      </c>
      <c r="N102" s="59">
        <v>73.06268310546875</v>
      </c>
      <c r="O102" s="59">
        <v>36.842510223388672</v>
      </c>
      <c r="P102" s="987">
        <f t="shared" si="0"/>
        <v>0.20391464233398438</v>
      </c>
      <c r="Q102" s="988">
        <f>B102-TC3c!K103</f>
        <v>-9174.3982097113221</v>
      </c>
    </row>
    <row r="103" spans="1:17">
      <c r="A103" s="78">
        <v>2007</v>
      </c>
      <c r="B103" s="602">
        <f>TC3e!D57</f>
        <v>16246.94390556794</v>
      </c>
      <c r="C103" s="563">
        <v>14346.694971993578</v>
      </c>
      <c r="D103" s="562">
        <v>20613.751545440413</v>
      </c>
      <c r="E103" s="562">
        <v>15034.358098312552</v>
      </c>
      <c r="F103" s="571">
        <f>B103*0.5/TC3e!B57</f>
        <v>0.18405236267526473</v>
      </c>
      <c r="G103" s="582">
        <v>0.19760262966156006</v>
      </c>
      <c r="H103" s="589">
        <v>0.18341517448425293</v>
      </c>
      <c r="I103" s="590">
        <v>0.17930728197097778</v>
      </c>
      <c r="L103" s="987">
        <v>218.45700073242188</v>
      </c>
      <c r="M103" s="59">
        <v>105.2841796875</v>
      </c>
      <c r="N103" s="59">
        <v>75.566436767578125</v>
      </c>
      <c r="O103" s="59">
        <v>37.436752319335938</v>
      </c>
      <c r="P103" s="987">
        <f t="shared" si="0"/>
        <v>0.1696319580078125</v>
      </c>
      <c r="Q103" s="988">
        <f>B103-TC3c!K104</f>
        <v>-9245.0819746661873</v>
      </c>
    </row>
    <row r="104" spans="1:17">
      <c r="A104" s="78">
        <v>2008</v>
      </c>
      <c r="B104" s="602">
        <f>TC3e!D58</f>
        <v>17050.862463537822</v>
      </c>
      <c r="C104" s="563">
        <v>15399.921960307589</v>
      </c>
      <c r="D104" s="562">
        <v>21424.363926924543</v>
      </c>
      <c r="E104" s="562">
        <v>15034.767866428305</v>
      </c>
      <c r="F104" s="571">
        <f>B104*0.5/TC3e!B58</f>
        <v>0.19002702945812228</v>
      </c>
      <c r="G104" s="582">
        <v>0.21014165878295898</v>
      </c>
      <c r="H104" s="589">
        <v>0.18780076503753662</v>
      </c>
      <c r="I104" s="590">
        <v>0.17256993055343628</v>
      </c>
      <c r="L104" s="987">
        <v>220.88400268554688</v>
      </c>
      <c r="M104" s="59">
        <v>106.15977478027344</v>
      </c>
      <c r="N104" s="59">
        <v>76.139549255371094</v>
      </c>
      <c r="O104" s="59">
        <v>38.410068511962891</v>
      </c>
      <c r="P104" s="987">
        <f t="shared" si="0"/>
        <v>0.17461013793945312</v>
      </c>
      <c r="Q104" s="988">
        <f>B104-TC3c!K105</f>
        <v>-8344.6770695517043</v>
      </c>
    </row>
    <row r="105" spans="1:17">
      <c r="A105" s="83">
        <v>2009</v>
      </c>
      <c r="B105" s="605">
        <f>TC3e!D59</f>
        <v>16511.693450312494</v>
      </c>
      <c r="C105" s="606">
        <v>14236.445133710937</v>
      </c>
      <c r="D105" s="564">
        <v>20924.698287109375</v>
      </c>
      <c r="E105" s="564">
        <v>16156.96905796875</v>
      </c>
      <c r="F105" s="574">
        <f>B105*0.5/TC3e!B59</f>
        <v>0.18296006846741672</v>
      </c>
      <c r="G105" s="585">
        <v>0.19865024089813232</v>
      </c>
      <c r="H105" s="595">
        <v>0.18424725532531738</v>
      </c>
      <c r="I105" s="979">
        <v>0.17330151796340942</v>
      </c>
      <c r="L105" s="987">
        <v>223.26199340820312</v>
      </c>
      <c r="M105" s="59">
        <v>104.92742156982422</v>
      </c>
      <c r="N105" s="59">
        <v>78.877578735351562</v>
      </c>
      <c r="O105" s="59">
        <v>39.294334411621094</v>
      </c>
      <c r="P105" s="987">
        <f t="shared" si="0"/>
        <v>0.16265869140625</v>
      </c>
      <c r="Q105" s="988">
        <f>B105-TC3c!K106</f>
        <v>-7012.0099068699856</v>
      </c>
    </row>
    <row r="106" spans="1:17">
      <c r="A106" s="78">
        <v>2010</v>
      </c>
      <c r="B106" s="607">
        <f>TC3e!D60</f>
        <v>17033.339273081714</v>
      </c>
      <c r="C106" s="608">
        <v>15032.991082149782</v>
      </c>
      <c r="D106" s="562">
        <v>21182.040803609216</v>
      </c>
      <c r="E106" s="562">
        <v>16152.371460572484</v>
      </c>
      <c r="F106" s="571">
        <f>B106*0.5/TC3e!B60</f>
        <v>0.18521216354657197</v>
      </c>
      <c r="G106" s="582">
        <v>0.20651549100875854</v>
      </c>
      <c r="H106" s="597">
        <v>0.18243885040283203</v>
      </c>
      <c r="I106" s="980">
        <v>0.17118406295776367</v>
      </c>
      <c r="L106" s="987">
        <v>225.7030029296875</v>
      </c>
      <c r="M106" s="59">
        <v>105.25898742675781</v>
      </c>
      <c r="N106" s="59">
        <v>80.097625732421875</v>
      </c>
      <c r="O106" s="59">
        <v>40.101490020751953</v>
      </c>
      <c r="P106" s="987">
        <f t="shared" si="0"/>
        <v>0.24489974975585938</v>
      </c>
      <c r="Q106" s="988">
        <f>B106-TC3c!K107</f>
        <v>-7026.357310295858</v>
      </c>
    </row>
    <row r="107" spans="1:17">
      <c r="A107" s="78">
        <v>2011</v>
      </c>
      <c r="B107" s="607">
        <f>TC3e!D61</f>
        <v>16990.93323826688</v>
      </c>
      <c r="C107" s="608">
        <v>14818.48015458812</v>
      </c>
      <c r="D107" s="562">
        <v>21065.337297111939</v>
      </c>
      <c r="E107" s="562">
        <v>16727.229484943113</v>
      </c>
      <c r="F107" s="571">
        <f>B107*0.5/TC3e!B61</f>
        <v>0.18257112644212453</v>
      </c>
      <c r="G107" s="582">
        <v>0.20242065191268921</v>
      </c>
      <c r="H107" s="597">
        <v>0.17985367774963379</v>
      </c>
      <c r="I107" s="980">
        <v>0.17226618528366089</v>
      </c>
      <c r="L107" s="987">
        <v>227.8800048828125</v>
      </c>
      <c r="M107" s="59">
        <v>105.85843658447266</v>
      </c>
      <c r="N107" s="59">
        <v>80.833625793457031</v>
      </c>
      <c r="O107" s="59">
        <v>40.968849182128906</v>
      </c>
      <c r="P107" s="987">
        <f t="shared" si="0"/>
        <v>0.21909332275390625</v>
      </c>
      <c r="Q107" s="988">
        <f>B107-TC3c!K108</f>
        <v>-7098.0448021384691</v>
      </c>
    </row>
    <row r="108" spans="1:17">
      <c r="A108" s="78">
        <v>2012</v>
      </c>
      <c r="B108" s="607">
        <f>TC3e!D62</f>
        <v>16593.471689714032</v>
      </c>
      <c r="C108" s="608">
        <v>14337.18140201928</v>
      </c>
      <c r="D108" s="562">
        <v>20781.377069565769</v>
      </c>
      <c r="E108" s="562">
        <v>16743.229829858352</v>
      </c>
      <c r="F108" s="571">
        <f>B108*0.5/TC3e!B62</f>
        <v>0.17555231611750499</v>
      </c>
      <c r="G108" s="582">
        <v>0.1953158974647522</v>
      </c>
      <c r="H108" s="597">
        <v>0.1727595329284668</v>
      </c>
      <c r="I108" s="980">
        <v>0.1700969934463501</v>
      </c>
      <c r="L108" s="987">
        <v>230.03599548339844</v>
      </c>
      <c r="M108" s="59">
        <v>106.32468414306641</v>
      </c>
      <c r="N108" s="59">
        <v>80.850334167480469</v>
      </c>
      <c r="O108" s="59">
        <v>42.746433258056641</v>
      </c>
      <c r="P108" s="987">
        <f t="shared" si="0"/>
        <v>0.11454391479492188</v>
      </c>
      <c r="Q108" s="988">
        <f>B108-TC3c!K109</f>
        <v>-7306.762375214199</v>
      </c>
    </row>
    <row r="109" spans="1:17">
      <c r="A109" s="78">
        <v>2013</v>
      </c>
      <c r="B109" s="607">
        <f>TC3e!D63</f>
        <v>16348.258062875029</v>
      </c>
      <c r="C109" s="608">
        <v>14031.0971674918</v>
      </c>
      <c r="D109" s="562">
        <v>20535.515324259264</v>
      </c>
      <c r="E109" s="562">
        <v>16546.489811517393</v>
      </c>
      <c r="F109" s="571">
        <f>B109*0.5/TC3e!B63</f>
        <v>0.17894821361913654</v>
      </c>
      <c r="G109" s="582">
        <v>0.19729733467102051</v>
      </c>
      <c r="H109" s="597">
        <v>0.17745769023895264</v>
      </c>
      <c r="I109" s="980">
        <v>0.17240285873413086</v>
      </c>
      <c r="L109" s="987">
        <v>232.18800354003906</v>
      </c>
      <c r="M109" s="59">
        <v>107.12945556640625</v>
      </c>
      <c r="N109" s="59">
        <v>80.721931457519531</v>
      </c>
      <c r="O109" s="59">
        <v>44.277462005615234</v>
      </c>
      <c r="P109" s="987">
        <f t="shared" si="0"/>
        <v>5.9154510498046875E-2</v>
      </c>
      <c r="Q109" s="988">
        <f>B109-TC3c!K110</f>
        <v>-8106.0482453799377</v>
      </c>
    </row>
    <row r="110" spans="1:17">
      <c r="A110" s="78">
        <v>2014</v>
      </c>
      <c r="B110" s="607">
        <f>TC3e!D64</f>
        <v>16556.6015625</v>
      </c>
      <c r="C110" s="608">
        <v>14534.73828125</v>
      </c>
      <c r="D110" s="562">
        <v>20674.34375</v>
      </c>
      <c r="E110" s="562">
        <v>16104.546875</v>
      </c>
      <c r="F110" s="571">
        <f>B110*0.5/TC3e!B64</f>
        <v>0.17819172036534581</v>
      </c>
      <c r="G110" s="582">
        <v>0.20056015253067017</v>
      </c>
      <c r="H110" s="597">
        <v>0.17452222108840942</v>
      </c>
      <c r="I110" s="980">
        <v>0.16811031103134155</v>
      </c>
      <c r="L110" s="987">
        <v>234.44400024414062</v>
      </c>
      <c r="M110" s="59">
        <v>107.6041259765625</v>
      </c>
      <c r="N110" s="59">
        <v>81.026237487792969</v>
      </c>
      <c r="O110" s="59">
        <v>45.773227691650391</v>
      </c>
      <c r="P110" s="987">
        <f t="shared" si="0"/>
        <v>4.0409088134765625E-2</v>
      </c>
      <c r="Q110" s="988">
        <f>B110-TC3c!K111</f>
        <v>-8370.6084135863457</v>
      </c>
    </row>
    <row r="111" spans="1:17">
      <c r="A111" s="78">
        <v>2015</v>
      </c>
      <c r="B111" s="607"/>
      <c r="C111" s="608"/>
      <c r="D111" s="562"/>
      <c r="E111" s="562"/>
      <c r="F111" s="571"/>
      <c r="G111" s="582"/>
      <c r="H111" s="597"/>
      <c r="I111" s="980"/>
    </row>
    <row r="112" spans="1:17">
      <c r="A112" s="78">
        <v>2016</v>
      </c>
      <c r="B112" s="607"/>
      <c r="C112" s="608"/>
      <c r="D112" s="562"/>
      <c r="E112" s="562"/>
      <c r="F112" s="571"/>
      <c r="G112" s="582"/>
      <c r="H112" s="597"/>
      <c r="I112" s="980"/>
    </row>
    <row r="113" spans="1:9">
      <c r="A113" s="78">
        <v>2017</v>
      </c>
      <c r="B113" s="607"/>
      <c r="C113" s="608"/>
      <c r="D113" s="562"/>
      <c r="E113" s="562"/>
      <c r="F113" s="571"/>
      <c r="G113" s="582"/>
      <c r="H113" s="597"/>
      <c r="I113" s="980"/>
    </row>
    <row r="114" spans="1:9">
      <c r="A114" s="78">
        <v>2018</v>
      </c>
      <c r="B114" s="607"/>
      <c r="C114" s="608"/>
      <c r="D114" s="562"/>
      <c r="E114" s="562"/>
      <c r="F114" s="571"/>
      <c r="G114" s="582"/>
      <c r="H114" s="597"/>
      <c r="I114" s="980"/>
    </row>
    <row r="115" spans="1:9">
      <c r="A115" s="78">
        <v>2019</v>
      </c>
      <c r="B115" s="607"/>
      <c r="C115" s="608"/>
      <c r="D115" s="562"/>
      <c r="E115" s="562"/>
      <c r="F115" s="571"/>
      <c r="G115" s="582"/>
      <c r="H115" s="597"/>
      <c r="I115" s="980"/>
    </row>
    <row r="116" spans="1:9" ht="16" thickBot="1">
      <c r="A116" s="71">
        <v>2020</v>
      </c>
      <c r="B116" s="465"/>
      <c r="C116" s="65"/>
      <c r="D116" s="466"/>
      <c r="E116" s="69"/>
      <c r="F116" s="468"/>
      <c r="G116" s="67"/>
      <c r="H116" s="68"/>
      <c r="I116" s="982"/>
    </row>
    <row r="117" spans="1:9" ht="16" thickTop="1">
      <c r="A117" s="64"/>
      <c r="B117" s="63"/>
      <c r="C117" s="63"/>
      <c r="D117" s="63"/>
      <c r="E117" s="63"/>
      <c r="F117" s="63"/>
      <c r="G117" s="63"/>
      <c r="H117" s="63"/>
      <c r="I117" s="63"/>
    </row>
    <row r="118" spans="1:9">
      <c r="D118" s="60"/>
      <c r="E118" s="60"/>
      <c r="F118" s="60"/>
      <c r="G118" s="60"/>
      <c r="H118" s="60"/>
      <c r="I118" s="60"/>
    </row>
    <row r="120" spans="1:9">
      <c r="A120" s="59" t="s">
        <v>1220</v>
      </c>
      <c r="B120" s="224">
        <f>(B110/B76)^(1/34)-1</f>
        <v>3.1514845163131966E-3</v>
      </c>
      <c r="C120" s="224">
        <f t="shared" ref="C120:E120" si="1">(C110/C76)^(1/34)-1</f>
        <v>7.0084252066648922E-4</v>
      </c>
      <c r="D120" s="224">
        <f t="shared" si="1"/>
        <v>2.8168678437110461E-3</v>
      </c>
      <c r="E120" s="224">
        <f t="shared" si="1"/>
        <v>7.5333482969381915E-3</v>
      </c>
      <c r="F120" s="224"/>
      <c r="G120" s="224"/>
      <c r="H120" s="224"/>
      <c r="I120" s="224"/>
    </row>
  </sheetData>
  <mergeCells count="4">
    <mergeCell ref="A3:I3"/>
    <mergeCell ref="B6:I6"/>
    <mergeCell ref="B7:E7"/>
    <mergeCell ref="F7:I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91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43" sqref="B43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276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hidden="1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customHeight="1">
      <c r="A42" s="103">
        <v>1946</v>
      </c>
      <c r="B42" s="456">
        <f>B58*'TC6'!B42/'TC6'!B58</f>
        <v>22687.826187087998</v>
      </c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avgpoinc!BI51</f>
        <v>33975.948364501462</v>
      </c>
      <c r="C58" s="561">
        <f>avgpoinc!BJ51</f>
        <v>37620.980252345442</v>
      </c>
      <c r="D58" s="560">
        <f>avgpoinc!BK51</f>
        <v>39593.688720193546</v>
      </c>
      <c r="E58" s="560">
        <f>avgpoinc!BL51</f>
        <v>51959.962654840463</v>
      </c>
      <c r="F58" s="560">
        <f>avgpoinc!BM51</f>
        <v>21683.486464640162</v>
      </c>
      <c r="G58" s="561">
        <f>avgpoinc!BN51</f>
        <v>56014.580659306266</v>
      </c>
      <c r="H58" s="570">
        <f>B58*0.4/'TC5'!B58</f>
        <v>0.45478922128677374</v>
      </c>
      <c r="I58" s="587">
        <f>C58*0.4/'TC5'!B58</f>
        <v>0.503580242395401</v>
      </c>
      <c r="J58" s="587">
        <f>D58*0.4/'TC5'!C58</f>
        <v>0.52124673128128063</v>
      </c>
      <c r="K58" s="581">
        <f>E58*0.4/'TC5'!D58</f>
        <v>0.48984643816947943</v>
      </c>
      <c r="L58" s="587">
        <f>F58*0.4/'TC5'!E58</f>
        <v>0.47986310720443731</v>
      </c>
      <c r="M58" s="588">
        <f>G58*0.4/'TC5'!F58</f>
        <v>0.47116321325302124</v>
      </c>
    </row>
    <row r="59" spans="1:13">
      <c r="A59" s="78">
        <v>1963</v>
      </c>
      <c r="B59" s="602">
        <f>avgpoinc!BI52</f>
        <v>35306.009280356375</v>
      </c>
      <c r="C59" s="563">
        <f>avgpoinc!BJ52</f>
        <v>39105.686889622637</v>
      </c>
      <c r="D59" s="562">
        <f>avgpoinc!BK52</f>
        <v>40900.418628023101</v>
      </c>
      <c r="E59" s="562">
        <f>avgpoinc!BL52</f>
        <v>53851.911952279464</v>
      </c>
      <c r="F59" s="562">
        <f>avgpoinc!BM52</f>
        <v>22236.792396417306</v>
      </c>
      <c r="G59" s="563">
        <f>avgpoinc!BN52</f>
        <v>58388.873079103789</v>
      </c>
      <c r="H59" s="571">
        <f>B59*0.4/'TC5'!B59</f>
        <v>0.4572933571439044</v>
      </c>
      <c r="I59" s="582">
        <f>C59*0.4/'TC5'!B59</f>
        <v>0.50650784967429208</v>
      </c>
      <c r="J59" s="589">
        <f>D59*0.4/'TC5'!C59</f>
        <v>0.51866682449790624</v>
      </c>
      <c r="K59" s="582">
        <f>E59*0.4/'TC5'!D59</f>
        <v>0.48895410427067676</v>
      </c>
      <c r="L59" s="589">
        <f>F59*0.4/'TC5'!E59</f>
        <v>0.47580573146600885</v>
      </c>
      <c r="M59" s="590">
        <f>G59*0.4/'TC5'!F59</f>
        <v>0.47614412240973053</v>
      </c>
    </row>
    <row r="60" spans="1:13">
      <c r="A60" s="78">
        <v>1964</v>
      </c>
      <c r="B60" s="602">
        <f>avgpoinc!BI53</f>
        <v>36636.07019621128</v>
      </c>
      <c r="C60" s="563">
        <f>avgpoinc!BJ53</f>
        <v>40590.393526899832</v>
      </c>
      <c r="D60" s="562">
        <f>avgpoinc!BK53</f>
        <v>42207.148535852655</v>
      </c>
      <c r="E60" s="562">
        <f>avgpoinc!BL53</f>
        <v>55743.861249718473</v>
      </c>
      <c r="F60" s="562">
        <f>avgpoinc!BM53</f>
        <v>22790.09832819445</v>
      </c>
      <c r="G60" s="563">
        <f>avgpoinc!BN53</f>
        <v>60763.165498901311</v>
      </c>
      <c r="H60" s="571">
        <f>B60*0.4/'TC5'!B60</f>
        <v>0.45581254363059998</v>
      </c>
      <c r="I60" s="582">
        <f>C60*0.4/'TC5'!B60</f>
        <v>0.50501078367233276</v>
      </c>
      <c r="J60" s="589">
        <f>D60*0.4/'TC5'!C60</f>
        <v>0.51626977324485779</v>
      </c>
      <c r="K60" s="582">
        <f>E60*0.4/'TC5'!D60</f>
        <v>0.48812526464462269</v>
      </c>
      <c r="L60" s="589">
        <f>F60*0.4/'TC5'!E60</f>
        <v>0.47200855612754816</v>
      </c>
      <c r="M60" s="590">
        <f>G60*0.4/'TC5'!F60</f>
        <v>0.47764143347740173</v>
      </c>
    </row>
    <row r="61" spans="1:13">
      <c r="A61" s="78">
        <v>1965</v>
      </c>
      <c r="B61" s="602">
        <f>avgpoinc!BI54</f>
        <v>38314.556842180682</v>
      </c>
      <c r="C61" s="563">
        <f>avgpoinc!BJ54</f>
        <v>42727.953428955807</v>
      </c>
      <c r="D61" s="562">
        <f>avgpoinc!BK54</f>
        <v>44351.420578528516</v>
      </c>
      <c r="E61" s="562">
        <f>avgpoinc!BL54</f>
        <v>58432.849127444046</v>
      </c>
      <c r="F61" s="562">
        <f>avgpoinc!BM54</f>
        <v>23927.591324647867</v>
      </c>
      <c r="G61" s="563">
        <f>avgpoinc!BN54</f>
        <v>63627.298810030246</v>
      </c>
      <c r="H61" s="571">
        <f>B61*0.4/'TC5'!B61</f>
        <v>0.45331244159936734</v>
      </c>
      <c r="I61" s="582">
        <f>C61*0.4/'TC5'!B61</f>
        <v>0.50552882480688033</v>
      </c>
      <c r="J61" s="589">
        <f>D61*0.4/'TC5'!C61</f>
        <v>0.51710626461765119</v>
      </c>
      <c r="K61" s="582">
        <f>E61*0.4/'TC5'!D61</f>
        <v>0.48671802168527911</v>
      </c>
      <c r="L61" s="589">
        <f>F61*0.4/'TC5'!E61</f>
        <v>0.4732222264628741</v>
      </c>
      <c r="M61" s="590">
        <f>G61*0.4/'TC5'!F61</f>
        <v>0.4759083876405773</v>
      </c>
    </row>
    <row r="62" spans="1:13">
      <c r="A62" s="78">
        <v>1966</v>
      </c>
      <c r="B62" s="602">
        <f>avgpoinc!BI55</f>
        <v>39993.043488150077</v>
      </c>
      <c r="C62" s="563">
        <f>avgpoinc!BJ55</f>
        <v>44865.513331011782</v>
      </c>
      <c r="D62" s="562">
        <f>avgpoinc!BK55</f>
        <v>46495.692621204376</v>
      </c>
      <c r="E62" s="562">
        <f>avgpoinc!BL55</f>
        <v>61121.837005169626</v>
      </c>
      <c r="F62" s="562">
        <f>avgpoinc!BM55</f>
        <v>25065.08432110128</v>
      </c>
      <c r="G62" s="563">
        <f>avgpoinc!BN55</f>
        <v>66491.432121159174</v>
      </c>
      <c r="H62" s="571">
        <f>B62*0.4/'TC5'!B62</f>
        <v>0.45212700963020325</v>
      </c>
      <c r="I62" s="582">
        <f>C62*0.4/'TC5'!B62</f>
        <v>0.50721096992492665</v>
      </c>
      <c r="J62" s="589">
        <f>D62*0.4/'TC5'!C62</f>
        <v>0.51786795258522045</v>
      </c>
      <c r="K62" s="582">
        <f>E62*0.4/'TC5'!D62</f>
        <v>0.485441654920578</v>
      </c>
      <c r="L62" s="589">
        <f>F62*0.4/'TC5'!E62</f>
        <v>0.47433117032051081</v>
      </c>
      <c r="M62" s="590">
        <f>G62*0.4/'TC5'!F62</f>
        <v>0.47725081443786621</v>
      </c>
    </row>
    <row r="63" spans="1:13">
      <c r="A63" s="78">
        <v>1967</v>
      </c>
      <c r="B63" s="602">
        <f>avgpoinc!BI56</f>
        <v>40345.867760410052</v>
      </c>
      <c r="C63" s="563">
        <f>avgpoinc!BJ56</f>
        <v>44922.663075006807</v>
      </c>
      <c r="D63" s="562">
        <f>avgpoinc!BK56</f>
        <v>46697.51440858774</v>
      </c>
      <c r="E63" s="562">
        <f>avgpoinc!BL56</f>
        <v>60289.226277953305</v>
      </c>
      <c r="F63" s="562">
        <f>avgpoinc!BM56</f>
        <v>26526.882718292112</v>
      </c>
      <c r="G63" s="563">
        <f>avgpoinc!BN56</f>
        <v>66748.8229254896</v>
      </c>
      <c r="H63" s="572">
        <f>B63*0.4/'TC5'!B63</f>
        <v>0.44987279176712036</v>
      </c>
      <c r="I63" s="583">
        <f>C63*0.4/'TC5'!B63</f>
        <v>0.50090591609477997</v>
      </c>
      <c r="J63" s="589">
        <f>D63*0.4/'TC5'!C63</f>
        <v>0.51143731921911229</v>
      </c>
      <c r="K63" s="582">
        <f>E63*0.4/'TC5'!D63</f>
        <v>0.47899239510297775</v>
      </c>
      <c r="L63" s="589">
        <f>F63*0.4/'TC5'!E63</f>
        <v>0.48430936038494105</v>
      </c>
      <c r="M63" s="590">
        <f>G63*0.4/'TC5'!F63</f>
        <v>0.47249078005552286</v>
      </c>
    </row>
    <row r="64" spans="1:13">
      <c r="A64" s="78">
        <v>1968</v>
      </c>
      <c r="B64" s="602">
        <f>avgpoinc!BI57</f>
        <v>41607.040514302957</v>
      </c>
      <c r="C64" s="563">
        <f>avgpoinc!BJ57</f>
        <v>46110.465495921402</v>
      </c>
      <c r="D64" s="562">
        <f>avgpoinc!BK57</f>
        <v>47775.061773354129</v>
      </c>
      <c r="E64" s="562">
        <f>avgpoinc!BL57</f>
        <v>61621.205097952894</v>
      </c>
      <c r="F64" s="562">
        <f>avgpoinc!BM57</f>
        <v>28058.123974489517</v>
      </c>
      <c r="G64" s="563">
        <f>avgpoinc!BN57</f>
        <v>69038.10754513937</v>
      </c>
      <c r="H64" s="572">
        <f>B64*0.4/'TC5'!B64</f>
        <v>0.45088021457195293</v>
      </c>
      <c r="I64" s="583">
        <f>C64*0.4/'TC5'!B64</f>
        <v>0.49968217685818683</v>
      </c>
      <c r="J64" s="589">
        <f>D64*0.4/'TC5'!C64</f>
        <v>0.50933559052646149</v>
      </c>
      <c r="K64" s="582">
        <f>E64*0.4/'TC5'!D64</f>
        <v>0.47873765788972378</v>
      </c>
      <c r="L64" s="589">
        <f>F64*0.4/'TC5'!E64</f>
        <v>0.4916622452437876</v>
      </c>
      <c r="M64" s="590">
        <f>G64*0.4/'TC5'!F64</f>
        <v>0.47262338362634182</v>
      </c>
    </row>
    <row r="65" spans="1:13">
      <c r="A65" s="83">
        <v>1969</v>
      </c>
      <c r="B65" s="603">
        <f>avgpoinc!BI58</f>
        <v>42362.58144884275</v>
      </c>
      <c r="C65" s="565">
        <f>avgpoinc!BJ58</f>
        <v>46740.43596914626</v>
      </c>
      <c r="D65" s="564">
        <f>avgpoinc!BK58</f>
        <v>48298.286098739598</v>
      </c>
      <c r="E65" s="564">
        <f>avgpoinc!BL58</f>
        <v>62285.378861068202</v>
      </c>
      <c r="F65" s="564">
        <f>avgpoinc!BM58</f>
        <v>28992.736909374082</v>
      </c>
      <c r="G65" s="565">
        <f>avgpoinc!BN58</f>
        <v>70538.41484436483</v>
      </c>
      <c r="H65" s="573">
        <f>B65*0.4/'TC5'!B65</f>
        <v>0.45301194861531247</v>
      </c>
      <c r="I65" s="584">
        <f>C65*0.4/'TC5'!B65</f>
        <v>0.49982733000069846</v>
      </c>
      <c r="J65" s="591">
        <f>D65*0.4/'TC5'!C65</f>
        <v>0.50906043080613028</v>
      </c>
      <c r="K65" s="585">
        <f>E65*0.4/'TC5'!D65</f>
        <v>0.47976507386192674</v>
      </c>
      <c r="L65" s="591">
        <f>F65*0.4/'TC5'!E65</f>
        <v>0.49780534487217676</v>
      </c>
      <c r="M65" s="592">
        <f>G65*0.4/'TC5'!F65</f>
        <v>0.47476814081892371</v>
      </c>
    </row>
    <row r="66" spans="1:13">
      <c r="A66" s="78">
        <v>1970</v>
      </c>
      <c r="B66" s="602">
        <f>avgpoinc!BI59</f>
        <v>41310.892587820483</v>
      </c>
      <c r="C66" s="563">
        <f>avgpoinc!BJ59</f>
        <v>45515.344489903138</v>
      </c>
      <c r="D66" s="562">
        <f>avgpoinc!BK59</f>
        <v>46756.338569027947</v>
      </c>
      <c r="E66" s="562">
        <f>avgpoinc!BL59</f>
        <v>60445.526722502087</v>
      </c>
      <c r="F66" s="562">
        <f>avgpoinc!BM59</f>
        <v>28643.07657973528</v>
      </c>
      <c r="G66" s="563">
        <f>avgpoinc!BN59</f>
        <v>68757.884127354147</v>
      </c>
      <c r="H66" s="572">
        <f>B66*0.4/'TC5'!B66</f>
        <v>0.45269602257758373</v>
      </c>
      <c r="I66" s="583">
        <f>C66*0.4/'TC5'!B66</f>
        <v>0.49876955267973233</v>
      </c>
      <c r="J66" s="589">
        <f>D66*0.4/'TC5'!C66</f>
        <v>0.50862420059274882</v>
      </c>
      <c r="K66" s="582">
        <f>E66*0.4/'TC5'!D66</f>
        <v>0.47873294760938734</v>
      </c>
      <c r="L66" s="589">
        <f>F66*0.4/'TC5'!E66</f>
        <v>0.49906284804455936</v>
      </c>
      <c r="M66" s="590">
        <f>G66*0.4/'TC5'!F66</f>
        <v>0.47365211916621774</v>
      </c>
    </row>
    <row r="67" spans="1:13">
      <c r="A67" s="78">
        <v>1971</v>
      </c>
      <c r="B67" s="602">
        <f>avgpoinc!BI60</f>
        <v>41507.006387545895</v>
      </c>
      <c r="C67" s="563">
        <f>avgpoinc!BJ60</f>
        <v>45585.556841183985</v>
      </c>
      <c r="D67" s="562">
        <f>avgpoinc!BK60</f>
        <v>46938.296722768639</v>
      </c>
      <c r="E67" s="562">
        <f>avgpoinc!BL60</f>
        <v>60636.678204032287</v>
      </c>
      <c r="F67" s="562">
        <f>avgpoinc!BM60</f>
        <v>28775.536466987724</v>
      </c>
      <c r="G67" s="563">
        <f>avgpoinc!BN60</f>
        <v>68908.631257104906</v>
      </c>
      <c r="H67" s="572">
        <f>B67*0.4/'TC5'!B67</f>
        <v>0.45253638853318995</v>
      </c>
      <c r="I67" s="583">
        <f>C67*0.4/'TC5'!B67</f>
        <v>0.49700339912669739</v>
      </c>
      <c r="J67" s="589">
        <f>D67*0.4/'TC5'!C67</f>
        <v>0.50734324121731322</v>
      </c>
      <c r="K67" s="582">
        <f>E67*0.4/'TC5'!D67</f>
        <v>0.4787393446022179</v>
      </c>
      <c r="L67" s="589">
        <f>F67*0.4/'TC5'!E67</f>
        <v>0.49758158921031276</v>
      </c>
      <c r="M67" s="590">
        <f>G67*0.4/'TC5'!F67</f>
        <v>0.47240028399392026</v>
      </c>
    </row>
    <row r="68" spans="1:13">
      <c r="A68" s="78">
        <v>1972</v>
      </c>
      <c r="B68" s="602">
        <f>avgpoinc!BI61</f>
        <v>42773.223464022718</v>
      </c>
      <c r="C68" s="563">
        <f>avgpoinc!BJ61</f>
        <v>46867.422554707569</v>
      </c>
      <c r="D68" s="562">
        <f>avgpoinc!BK61</f>
        <v>47978.861499045444</v>
      </c>
      <c r="E68" s="562">
        <f>avgpoinc!BL61</f>
        <v>61978.849420030732</v>
      </c>
      <c r="F68" s="562">
        <f>avgpoinc!BM61</f>
        <v>30363.576077566428</v>
      </c>
      <c r="G68" s="563">
        <f>avgpoinc!BN61</f>
        <v>70683.644924190565</v>
      </c>
      <c r="H68" s="572">
        <f>B68*0.4/'TC5'!B68</f>
        <v>0.44994947669329122</v>
      </c>
      <c r="I68" s="583">
        <f>C68*0.4/'TC5'!B68</f>
        <v>0.49301807403389825</v>
      </c>
      <c r="J68" s="589">
        <f>D68*0.4/'TC5'!C68</f>
        <v>0.50313174194161536</v>
      </c>
      <c r="K68" s="582">
        <f>E68*0.4/'TC5'!D68</f>
        <v>0.47637110042705899</v>
      </c>
      <c r="L68" s="589">
        <f>F68*0.4/'TC5'!E68</f>
        <v>0.49456535726494621</v>
      </c>
      <c r="M68" s="590">
        <f>G68*0.4/'TC5'!F68</f>
        <v>0.4690693632219336</v>
      </c>
    </row>
    <row r="69" spans="1:13">
      <c r="A69" s="78">
        <v>1973</v>
      </c>
      <c r="B69" s="602">
        <f>avgpoinc!BI62</f>
        <v>44240.90305792274</v>
      </c>
      <c r="C69" s="563">
        <f>avgpoinc!BJ62</f>
        <v>48362.007147904973</v>
      </c>
      <c r="D69" s="562">
        <f>avgpoinc!BK62</f>
        <v>49469.862878727341</v>
      </c>
      <c r="E69" s="562">
        <f>avgpoinc!BL62</f>
        <v>63876.647186837712</v>
      </c>
      <c r="F69" s="562">
        <f>avgpoinc!BM62</f>
        <v>31623.732658405825</v>
      </c>
      <c r="G69" s="563">
        <f>avgpoinc!BN62</f>
        <v>73006.718628033617</v>
      </c>
      <c r="H69" s="572">
        <f>B69*0.4/'TC5'!B69</f>
        <v>0.44667903422669036</v>
      </c>
      <c r="I69" s="583">
        <f>C69*0.4/'TC5'!B69</f>
        <v>0.48828783214048599</v>
      </c>
      <c r="J69" s="589">
        <f>D69*0.4/'TC5'!C69</f>
        <v>0.49812199787811551</v>
      </c>
      <c r="K69" s="582">
        <f>E69*0.4/'TC5'!D69</f>
        <v>0.47196835798058601</v>
      </c>
      <c r="L69" s="589">
        <f>F69*0.4/'TC5'!E69</f>
        <v>0.49238507188783837</v>
      </c>
      <c r="M69" s="590">
        <f>G69*0.4/'TC5'!F69</f>
        <v>0.46604974606270849</v>
      </c>
    </row>
    <row r="70" spans="1:13">
      <c r="A70" s="78">
        <v>1974</v>
      </c>
      <c r="B70" s="602">
        <f>avgpoinc!BI63</f>
        <v>43020.036525434596</v>
      </c>
      <c r="C70" s="563">
        <f>avgpoinc!BJ63</f>
        <v>46896.246741279974</v>
      </c>
      <c r="D70" s="562">
        <f>avgpoinc!BK63</f>
        <v>47908.767906876616</v>
      </c>
      <c r="E70" s="562">
        <f>avgpoinc!BL63</f>
        <v>61846.13640656451</v>
      </c>
      <c r="F70" s="562">
        <f>avgpoinc!BM63</f>
        <v>31149.705489434269</v>
      </c>
      <c r="G70" s="563">
        <f>avgpoinc!BN63</f>
        <v>70669.658399361506</v>
      </c>
      <c r="H70" s="572">
        <f>B70*0.4/'TC5'!B70</f>
        <v>0.44692620098430774</v>
      </c>
      <c r="I70" s="583">
        <f>C70*0.4/'TC5'!B70</f>
        <v>0.48719534173596912</v>
      </c>
      <c r="J70" s="589">
        <f>D70*0.4/'TC5'!C70</f>
        <v>0.49622478116680219</v>
      </c>
      <c r="K70" s="582">
        <f>E70*0.4/'TC5'!D70</f>
        <v>0.47157718370863227</v>
      </c>
      <c r="L70" s="589">
        <f>F70*0.4/'TC5'!E70</f>
        <v>0.49461610177513649</v>
      </c>
      <c r="M70" s="590">
        <f>G70*0.4/'TC5'!F70</f>
        <v>0.46614517653642901</v>
      </c>
    </row>
    <row r="71" spans="1:13">
      <c r="A71" s="78">
        <v>1975</v>
      </c>
      <c r="B71" s="602">
        <f>avgpoinc!BI64</f>
        <v>41645.595350244163</v>
      </c>
      <c r="C71" s="563">
        <f>avgpoinc!BJ64</f>
        <v>45226.054123800895</v>
      </c>
      <c r="D71" s="562">
        <f>avgpoinc!BK64</f>
        <v>45602.441492354235</v>
      </c>
      <c r="E71" s="562">
        <f>avgpoinc!BL64</f>
        <v>58717.005676255467</v>
      </c>
      <c r="F71" s="562">
        <f>avgpoinc!BM64</f>
        <v>31304.561563003579</v>
      </c>
      <c r="G71" s="563">
        <f>avgpoinc!BN64</f>
        <v>67964.624418841922</v>
      </c>
      <c r="H71" s="572">
        <f>B71*0.4/'TC5'!B71</f>
        <v>0.44697675719817204</v>
      </c>
      <c r="I71" s="583">
        <f>C71*0.4/'TC5'!B71</f>
        <v>0.48540535543111213</v>
      </c>
      <c r="J71" s="589">
        <f>D71*0.4/'TC5'!C71</f>
        <v>0.4940298399059202</v>
      </c>
      <c r="K71" s="582">
        <f>E71*0.4/'TC5'!D71</f>
        <v>0.47161202537643021</v>
      </c>
      <c r="L71" s="589">
        <f>F71*0.4/'TC5'!E71</f>
        <v>0.49432940299152495</v>
      </c>
      <c r="M71" s="590">
        <f>G71*0.4/'TC5'!F71</f>
        <v>0.46535772553249899</v>
      </c>
    </row>
    <row r="72" spans="1:13">
      <c r="A72" s="78">
        <v>1976</v>
      </c>
      <c r="B72" s="602">
        <f>avgpoinc!BI65</f>
        <v>43079.634176888707</v>
      </c>
      <c r="C72" s="563">
        <f>avgpoinc!BJ65</f>
        <v>46719.027525169367</v>
      </c>
      <c r="D72" s="562">
        <f>avgpoinc!BK65</f>
        <v>47181.078021497684</v>
      </c>
      <c r="E72" s="562">
        <f>avgpoinc!BL65</f>
        <v>60304.161337886311</v>
      </c>
      <c r="F72" s="562">
        <f>avgpoinc!BM65</f>
        <v>32831.341224925833</v>
      </c>
      <c r="G72" s="563">
        <f>avgpoinc!BN65</f>
        <v>70090.41109905031</v>
      </c>
      <c r="H72" s="572">
        <f>B72*0.4/'TC5'!B72</f>
        <v>0.44614953700443039</v>
      </c>
      <c r="I72" s="583">
        <f>C72*0.4/'TC5'!B72</f>
        <v>0.48384051763451907</v>
      </c>
      <c r="J72" s="589">
        <f>D72*0.4/'TC5'!C72</f>
        <v>0.49215295664291153</v>
      </c>
      <c r="K72" s="582">
        <f>E72*0.4/'TC5'!D72</f>
        <v>0.47108107533958338</v>
      </c>
      <c r="L72" s="589">
        <f>F72*0.4/'TC5'!E72</f>
        <v>0.49324325724154516</v>
      </c>
      <c r="M72" s="590">
        <f>G72*0.4/'TC5'!F72</f>
        <v>0.46445351211022512</v>
      </c>
    </row>
    <row r="73" spans="1:13">
      <c r="A73" s="78">
        <v>1977</v>
      </c>
      <c r="B73" s="602">
        <f>avgpoinc!BI66</f>
        <v>44240.939985312507</v>
      </c>
      <c r="C73" s="563">
        <f>avgpoinc!BJ66</f>
        <v>47897.194565811456</v>
      </c>
      <c r="D73" s="562">
        <f>avgpoinc!BK66</f>
        <v>48096.490348116677</v>
      </c>
      <c r="E73" s="562">
        <f>avgpoinc!BL66</f>
        <v>61648.398371634888</v>
      </c>
      <c r="F73" s="562">
        <f>avgpoinc!BM66</f>
        <v>33912.224667019924</v>
      </c>
      <c r="G73" s="563">
        <f>avgpoinc!BN66</f>
        <v>71599.822745584563</v>
      </c>
      <c r="H73" s="572">
        <f>B73*0.4/'TC5'!B73</f>
        <v>0.44446736798619219</v>
      </c>
      <c r="I73" s="583">
        <f>C73*0.4/'TC5'!B73</f>
        <v>0.4811999928043208</v>
      </c>
      <c r="J73" s="589">
        <f>D73*0.4/'TC5'!C73</f>
        <v>0.48924289582128461</v>
      </c>
      <c r="K73" s="582">
        <f>E73*0.4/'TC5'!D73</f>
        <v>0.46926627240306829</v>
      </c>
      <c r="L73" s="589">
        <f>F73*0.4/'TC5'!E73</f>
        <v>0.48894152294523952</v>
      </c>
      <c r="M73" s="590">
        <f>G73*0.4/'TC5'!F73</f>
        <v>0.46237024507868091</v>
      </c>
    </row>
    <row r="74" spans="1:13">
      <c r="A74" s="78">
        <v>1978</v>
      </c>
      <c r="B74" s="602">
        <f>avgpoinc!BI67</f>
        <v>45698.126150452197</v>
      </c>
      <c r="C74" s="563">
        <f>avgpoinc!BJ67</f>
        <v>49284.614508039638</v>
      </c>
      <c r="D74" s="562">
        <f>avgpoinc!BK67</f>
        <v>49573.686769289714</v>
      </c>
      <c r="E74" s="562">
        <f>avgpoinc!BL67</f>
        <v>63425.744972744447</v>
      </c>
      <c r="F74" s="562">
        <f>avgpoinc!BM67</f>
        <v>35034.496694747511</v>
      </c>
      <c r="G74" s="563">
        <f>avgpoinc!BN67</f>
        <v>73609.19093103701</v>
      </c>
      <c r="H74" s="572">
        <f>B74*0.4/'TC5'!B74</f>
        <v>0.4434116860874866</v>
      </c>
      <c r="I74" s="583">
        <f>C74*0.4/'TC5'!B74</f>
        <v>0.47821159986371597</v>
      </c>
      <c r="J74" s="589">
        <f>D74*0.4/'TC5'!C74</f>
        <v>0.48570292055098996</v>
      </c>
      <c r="K74" s="582">
        <f>E74*0.4/'TC5'!D74</f>
        <v>0.46754304488928777</v>
      </c>
      <c r="L74" s="589">
        <f>F74*0.4/'TC5'!E74</f>
        <v>0.48565718593927093</v>
      </c>
      <c r="M74" s="590">
        <f>G74*0.4/'TC5'!F74</f>
        <v>0.46098659893360677</v>
      </c>
    </row>
    <row r="75" spans="1:13">
      <c r="A75" s="83">
        <v>1979</v>
      </c>
      <c r="B75" s="603">
        <f>avgpoinc!BI68</f>
        <v>45602.434005607487</v>
      </c>
      <c r="C75" s="565">
        <f>avgpoinc!BJ68</f>
        <v>49090.69714585592</v>
      </c>
      <c r="D75" s="564">
        <f>avgpoinc!BK68</f>
        <v>49195.713017130816</v>
      </c>
      <c r="E75" s="564">
        <f>avgpoinc!BL68</f>
        <v>62307.876234879528</v>
      </c>
      <c r="F75" s="564">
        <f>avgpoinc!BM68</f>
        <v>35553.28536262858</v>
      </c>
      <c r="G75" s="565">
        <f>avgpoinc!BN68</f>
        <v>73099.125329162678</v>
      </c>
      <c r="H75" s="574">
        <f>B75*0.4/'TC5'!B75</f>
        <v>0.44097301363945013</v>
      </c>
      <c r="I75" s="585">
        <f>C75*0.4/'TC5'!B75</f>
        <v>0.47470432519912725</v>
      </c>
      <c r="J75" s="591">
        <f>D75*0.4/'TC5'!C75</f>
        <v>0.48200955986976635</v>
      </c>
      <c r="K75" s="585">
        <f>E75*0.4/'TC5'!D75</f>
        <v>0.46463048458099371</v>
      </c>
      <c r="L75" s="591">
        <f>F75*0.4/'TC5'!E75</f>
        <v>0.4851512610912323</v>
      </c>
      <c r="M75" s="592">
        <f>G75*0.4/'TC5'!F75</f>
        <v>0.45807895064353948</v>
      </c>
    </row>
    <row r="76" spans="1:13">
      <c r="A76" s="78">
        <v>1980</v>
      </c>
      <c r="B76" s="602">
        <f>avgpoinc!BI69</f>
        <v>44978.248140776246</v>
      </c>
      <c r="C76" s="563">
        <f>avgpoinc!BJ69</f>
        <v>48096.189719138631</v>
      </c>
      <c r="D76" s="562">
        <f>avgpoinc!BK69</f>
        <v>47882.662457938146</v>
      </c>
      <c r="E76" s="562">
        <f>avgpoinc!BL69</f>
        <v>60755.011507214091</v>
      </c>
      <c r="F76" s="562">
        <f>avgpoinc!BM69</f>
        <v>35596.95152643061</v>
      </c>
      <c r="G76" s="563">
        <f>avgpoinc!BN69</f>
        <v>71835.544570666796</v>
      </c>
      <c r="H76" s="571">
        <f>B76*0.4/'TC5'!B76</f>
        <v>0.44771131873130804</v>
      </c>
      <c r="I76" s="582">
        <f>C76*0.4/'TC5'!B76</f>
        <v>0.47874715924263006</v>
      </c>
      <c r="J76" s="589">
        <f>D76*0.4/'TC5'!C76</f>
        <v>0.48525890707969654</v>
      </c>
      <c r="K76" s="582">
        <f>E76*0.4/'TC5'!D76</f>
        <v>0.46863010525703425</v>
      </c>
      <c r="L76" s="589">
        <f>F76*0.4/'TC5'!E76</f>
        <v>0.49218535423278803</v>
      </c>
      <c r="M76" s="590">
        <f>G76*0.4/'TC5'!F76</f>
        <v>0.46427312493324285</v>
      </c>
    </row>
    <row r="77" spans="1:13">
      <c r="A77" s="78">
        <v>1981</v>
      </c>
      <c r="B77" s="602">
        <f>avgpoinc!BI70</f>
        <v>44921.790604297028</v>
      </c>
      <c r="C77" s="563">
        <f>avgpoinc!BJ70</f>
        <v>47849.757211509488</v>
      </c>
      <c r="D77" s="562">
        <f>avgpoinc!BK70</f>
        <v>47187.211552237211</v>
      </c>
      <c r="E77" s="562">
        <f>avgpoinc!BL70</f>
        <v>59897.660334787346</v>
      </c>
      <c r="F77" s="562">
        <f>avgpoinc!BM70</f>
        <v>35978.755531820912</v>
      </c>
      <c r="G77" s="563">
        <f>avgpoinc!BN70</f>
        <v>71479.483544953764</v>
      </c>
      <c r="H77" s="571">
        <f>B77*0.4/'TC5'!B77</f>
        <v>0.44375321269035339</v>
      </c>
      <c r="I77" s="582">
        <f>C77*0.4/'TC5'!B77</f>
        <v>0.47267669439315796</v>
      </c>
      <c r="J77" s="589">
        <f>D77*0.4/'TC5'!C77</f>
        <v>0.47954052686691273</v>
      </c>
      <c r="K77" s="582">
        <f>E77*0.4/'TC5'!D77</f>
        <v>0.46424117684364319</v>
      </c>
      <c r="L77" s="589">
        <f>F77*0.4/'TC5'!E77</f>
        <v>0.48321053385734558</v>
      </c>
      <c r="M77" s="590">
        <f>G77*0.4/'TC5'!F77</f>
        <v>0.45896810293197626</v>
      </c>
    </row>
    <row r="78" spans="1:13">
      <c r="A78" s="78">
        <v>1982</v>
      </c>
      <c r="B78" s="602">
        <f>avgpoinc!BI71</f>
        <v>43826.213653973755</v>
      </c>
      <c r="C78" s="563">
        <f>avgpoinc!BJ71</f>
        <v>46399.494178027024</v>
      </c>
      <c r="D78" s="562">
        <f>avgpoinc!BK71</f>
        <v>45258.421758480916</v>
      </c>
      <c r="E78" s="562">
        <f>avgpoinc!BL71</f>
        <v>57792.5694522802</v>
      </c>
      <c r="F78" s="562">
        <f>avgpoinc!BM71</f>
        <v>35791.742768239332</v>
      </c>
      <c r="G78" s="563">
        <f>avgpoinc!BN71</f>
        <v>69518.624640592723</v>
      </c>
      <c r="H78" s="571">
        <f>B78*0.4/'TC5'!B78</f>
        <v>0.44758537411689753</v>
      </c>
      <c r="I78" s="582">
        <f>C78*0.4/'TC5'!B78</f>
        <v>0.47386559844017029</v>
      </c>
      <c r="J78" s="589">
        <f>D78*0.4/'TC5'!C78</f>
        <v>0.48023477196693409</v>
      </c>
      <c r="K78" s="582">
        <f>E78*0.4/'TC5'!D78</f>
        <v>0.46656861901283259</v>
      </c>
      <c r="L78" s="589">
        <f>F78*0.4/'TC5'!E78</f>
        <v>0.4873014390468598</v>
      </c>
      <c r="M78" s="590">
        <f>G78*0.4/'TC5'!F78</f>
        <v>0.46160960197448725</v>
      </c>
    </row>
    <row r="79" spans="1:13">
      <c r="A79" s="78">
        <v>1983</v>
      </c>
      <c r="B79" s="602">
        <f>avgpoinc!BI72</f>
        <v>44709.458543347493</v>
      </c>
      <c r="C79" s="563">
        <f>avgpoinc!BJ72</f>
        <v>47053.476852424668</v>
      </c>
      <c r="D79" s="562">
        <f>avgpoinc!BK72</f>
        <v>45571.124062579787</v>
      </c>
      <c r="E79" s="562">
        <f>avgpoinc!BL72</f>
        <v>57946.942274309855</v>
      </c>
      <c r="F79" s="562">
        <f>avgpoinc!BM72</f>
        <v>36802.283004476223</v>
      </c>
      <c r="G79" s="563">
        <f>avgpoinc!BN72</f>
        <v>70412.838486743727</v>
      </c>
      <c r="H79" s="571">
        <f>B79*0.4/'TC5'!B79</f>
        <v>0.44928592443466192</v>
      </c>
      <c r="I79" s="582">
        <f>C79*0.4/'TC5'!B79</f>
        <v>0.47284099459648149</v>
      </c>
      <c r="J79" s="589">
        <f>D79*0.4/'TC5'!C79</f>
        <v>0.4788024127483369</v>
      </c>
      <c r="K79" s="582">
        <f>E79*0.4/'TC5'!D79</f>
        <v>0.46664795279502863</v>
      </c>
      <c r="L79" s="589">
        <f>F79*0.4/'TC5'!E79</f>
        <v>0.48309913277626043</v>
      </c>
      <c r="M79" s="590">
        <f>G79*0.4/'TC5'!F79</f>
        <v>0.46087154746055603</v>
      </c>
    </row>
    <row r="80" spans="1:13">
      <c r="A80" s="78">
        <v>1984</v>
      </c>
      <c r="B80" s="602">
        <f>avgpoinc!BI73</f>
        <v>46942.892904854714</v>
      </c>
      <c r="C80" s="563">
        <f>avgpoinc!BJ73</f>
        <v>49345.58115894255</v>
      </c>
      <c r="D80" s="562">
        <f>avgpoinc!BK73</f>
        <v>47502.172009534785</v>
      </c>
      <c r="E80" s="562">
        <f>avgpoinc!BL73</f>
        <v>60448.283817381678</v>
      </c>
      <c r="F80" s="562">
        <f>avgpoinc!BM73</f>
        <v>38710.022951949431</v>
      </c>
      <c r="G80" s="563">
        <f>avgpoinc!BN73</f>
        <v>73717.659832219928</v>
      </c>
      <c r="H80" s="571">
        <f>B80*0.4/'TC5'!B80</f>
        <v>0.44225427508354187</v>
      </c>
      <c r="I80" s="582">
        <f>C80*0.4/'TC5'!B80</f>
        <v>0.46489027142524714</v>
      </c>
      <c r="J80" s="589">
        <f>D80*0.4/'TC5'!C80</f>
        <v>0.46996262669563293</v>
      </c>
      <c r="K80" s="582">
        <f>E80*0.4/'TC5'!D80</f>
        <v>0.45891204476356501</v>
      </c>
      <c r="L80" s="589">
        <f>F80*0.4/'TC5'!E80</f>
        <v>0.47343817353248591</v>
      </c>
      <c r="M80" s="590">
        <f>G80*0.4/'TC5'!F80</f>
        <v>0.4529157280921936</v>
      </c>
    </row>
    <row r="81" spans="1:13">
      <c r="A81" s="78">
        <v>1985</v>
      </c>
      <c r="B81" s="602">
        <f>avgpoinc!BI74</f>
        <v>47984.334189872345</v>
      </c>
      <c r="C81" s="563">
        <f>avgpoinc!BJ74</f>
        <v>50438.544731771814</v>
      </c>
      <c r="D81" s="562">
        <f>avgpoinc!BK74</f>
        <v>48456.943407799496</v>
      </c>
      <c r="E81" s="562">
        <f>avgpoinc!BL74</f>
        <v>61688.31546798713</v>
      </c>
      <c r="F81" s="562">
        <f>avgpoinc!BM74</f>
        <v>39596.694053382766</v>
      </c>
      <c r="G81" s="563">
        <f>avgpoinc!BN74</f>
        <v>75052.910991638069</v>
      </c>
      <c r="H81" s="571">
        <f>B81*0.4/'TC5'!B81</f>
        <v>0.44410204887390131</v>
      </c>
      <c r="I81" s="582">
        <f>C81*0.4/'TC5'!B81</f>
        <v>0.46681612730026251</v>
      </c>
      <c r="J81" s="589">
        <f>D81*0.4/'TC5'!C81</f>
        <v>0.47203883528709412</v>
      </c>
      <c r="K81" s="582">
        <f>E81*0.4/'TC5'!D81</f>
        <v>0.45856201648712164</v>
      </c>
      <c r="L81" s="589">
        <f>F81*0.4/'TC5'!E81</f>
        <v>0.47821229696273804</v>
      </c>
      <c r="M81" s="590">
        <f>G81*0.4/'TC5'!F81</f>
        <v>0.45416909456253052</v>
      </c>
    </row>
    <row r="82" spans="1:13">
      <c r="A82" s="78">
        <v>1986</v>
      </c>
      <c r="B82" s="602">
        <f>avgpoinc!BI75</f>
        <v>49146.936192892164</v>
      </c>
      <c r="C82" s="563">
        <f>avgpoinc!BJ75</f>
        <v>51315.303394102186</v>
      </c>
      <c r="D82" s="562">
        <f>avgpoinc!BK75</f>
        <v>49706.59917129355</v>
      </c>
      <c r="E82" s="562">
        <f>avgpoinc!BL75</f>
        <v>62906.663493467655</v>
      </c>
      <c r="F82" s="562">
        <f>avgpoinc!BM75</f>
        <v>40600.986409493635</v>
      </c>
      <c r="G82" s="563">
        <f>avgpoinc!BN75</f>
        <v>76357.932853491366</v>
      </c>
      <c r="H82" s="571">
        <f>B82*0.4/'TC5'!B82</f>
        <v>0.45065519213676453</v>
      </c>
      <c r="I82" s="582">
        <f>C82*0.4/'TC5'!B82</f>
        <v>0.47053813934326183</v>
      </c>
      <c r="J82" s="589">
        <f>D82*0.4/'TC5'!C82</f>
        <v>0.47493052482604986</v>
      </c>
      <c r="K82" s="582">
        <f>E82*0.4/'TC5'!D82</f>
        <v>0.46246924996376032</v>
      </c>
      <c r="L82" s="589">
        <f>F82*0.4/'TC5'!E82</f>
        <v>0.48550319671630848</v>
      </c>
      <c r="M82" s="590">
        <f>G82*0.4/'TC5'!F82</f>
        <v>0.45975556969642639</v>
      </c>
    </row>
    <row r="83" spans="1:13">
      <c r="A83" s="78">
        <v>1987</v>
      </c>
      <c r="B83" s="602">
        <f>avgpoinc!BI76</f>
        <v>50117.758288272285</v>
      </c>
      <c r="C83" s="563">
        <f>avgpoinc!BJ76</f>
        <v>52115.454172099802</v>
      </c>
      <c r="D83" s="562">
        <f>avgpoinc!BK76</f>
        <v>51102.164316167873</v>
      </c>
      <c r="E83" s="562">
        <f>avgpoinc!BL76</f>
        <v>63827.089698588032</v>
      </c>
      <c r="F83" s="562">
        <f>avgpoinc!BM76</f>
        <v>41464.667991307149</v>
      </c>
      <c r="G83" s="563">
        <f>avgpoinc!BN76</f>
        <v>77196.378802061256</v>
      </c>
      <c r="H83" s="571">
        <f>B83*0.4/'TC5'!B83</f>
        <v>0.4456571638584137</v>
      </c>
      <c r="I83" s="582">
        <f>C83*0.4/'TC5'!B83</f>
        <v>0.46342107653617859</v>
      </c>
      <c r="J83" s="589">
        <f>D83*0.4/'TC5'!C83</f>
        <v>0.46895948052406305</v>
      </c>
      <c r="K83" s="582">
        <f>E83*0.4/'TC5'!D83</f>
        <v>0.45614135265350336</v>
      </c>
      <c r="L83" s="589">
        <f>F83*0.4/'TC5'!E83</f>
        <v>0.47895365953445429</v>
      </c>
      <c r="M83" s="590">
        <f>G83*0.4/'TC5'!F83</f>
        <v>0.45368152856826777</v>
      </c>
    </row>
    <row r="84" spans="1:13">
      <c r="A84" s="78">
        <v>1988</v>
      </c>
      <c r="B84" s="602">
        <f>avgpoinc!BI77</f>
        <v>51144.216431979235</v>
      </c>
      <c r="C84" s="563">
        <f>avgpoinc!BJ77</f>
        <v>53009.682300344459</v>
      </c>
      <c r="D84" s="562">
        <f>avgpoinc!BK77</f>
        <v>52162.820796113883</v>
      </c>
      <c r="E84" s="562">
        <f>avgpoinc!BL77</f>
        <v>64516.258272331725</v>
      </c>
      <c r="F84" s="562">
        <f>avgpoinc!BM77</f>
        <v>42592.929268739856</v>
      </c>
      <c r="G84" s="563">
        <f>avgpoinc!BN77</f>
        <v>78051.98829431388</v>
      </c>
      <c r="H84" s="571">
        <f>B84*0.4/'TC5'!B84</f>
        <v>0.4363979697227478</v>
      </c>
      <c r="I84" s="582">
        <f>C84*0.4/'TC5'!B84</f>
        <v>0.45231541991233831</v>
      </c>
      <c r="J84" s="589">
        <f>D84*0.4/'TC5'!C84</f>
        <v>0.45726746320724487</v>
      </c>
      <c r="K84" s="582">
        <f>E84*0.4/'TC5'!D84</f>
        <v>0.44212177395820607</v>
      </c>
      <c r="L84" s="589">
        <f>F84*0.4/'TC5'!E84</f>
        <v>0.47311756014823914</v>
      </c>
      <c r="M84" s="590">
        <f>G84*0.4/'TC5'!F84</f>
        <v>0.44294548034667969</v>
      </c>
    </row>
    <row r="85" spans="1:13">
      <c r="A85" s="83">
        <v>1989</v>
      </c>
      <c r="B85" s="603">
        <f>avgpoinc!BI78</f>
        <v>51964.025112496136</v>
      </c>
      <c r="C85" s="565">
        <f>avgpoinc!BJ78</f>
        <v>53674.826206713333</v>
      </c>
      <c r="D85" s="564">
        <f>avgpoinc!BK78</f>
        <v>52845.085775533138</v>
      </c>
      <c r="E85" s="564">
        <f>avgpoinc!BL78</f>
        <v>64991.518943884315</v>
      </c>
      <c r="F85" s="564">
        <f>avgpoinc!BM78</f>
        <v>43372.105917671848</v>
      </c>
      <c r="G85" s="565">
        <f>avgpoinc!BN78</f>
        <v>78610.535836265146</v>
      </c>
      <c r="H85" s="574">
        <f>B85*0.4/'TC5'!B85</f>
        <v>0.43806958198547369</v>
      </c>
      <c r="I85" s="585">
        <f>C85*0.4/'TC5'!B85</f>
        <v>0.45249205827713018</v>
      </c>
      <c r="J85" s="591">
        <f>D85*0.4/'TC5'!C85</f>
        <v>0.45794624090194702</v>
      </c>
      <c r="K85" s="585">
        <f>E85*0.4/'TC5'!D85</f>
        <v>0.44313836097717296</v>
      </c>
      <c r="L85" s="591">
        <f>F85*0.4/'TC5'!E85</f>
        <v>0.47157633304595942</v>
      </c>
      <c r="M85" s="592">
        <f>G85*0.4/'TC5'!F85</f>
        <v>0.44435408711433411</v>
      </c>
    </row>
    <row r="86" spans="1:13">
      <c r="A86" s="78">
        <v>1990</v>
      </c>
      <c r="B86" s="602">
        <f>avgpoinc!BI79</f>
        <v>51973.342268648732</v>
      </c>
      <c r="C86" s="563">
        <f>avgpoinc!BJ79</f>
        <v>53625.716110666261</v>
      </c>
      <c r="D86" s="562">
        <f>avgpoinc!BK79</f>
        <v>52699.403283145446</v>
      </c>
      <c r="E86" s="562">
        <f>avgpoinc!BL79</f>
        <v>64116.824424707047</v>
      </c>
      <c r="F86" s="562">
        <f>avgpoinc!BM79</f>
        <v>44250.3886761717</v>
      </c>
      <c r="G86" s="563">
        <f>avgpoinc!BN79</f>
        <v>78218.498106726605</v>
      </c>
      <c r="H86" s="571">
        <f>B86*0.4/'TC5'!B86</f>
        <v>0.43841195106506342</v>
      </c>
      <c r="I86" s="582">
        <f>C86*0.4/'TC5'!B86</f>
        <v>0.45235025882720942</v>
      </c>
      <c r="J86" s="589">
        <f>D86*0.4/'TC5'!C86</f>
        <v>0.45716187357902527</v>
      </c>
      <c r="K86" s="582">
        <f>E86*0.4/'TC5'!D86</f>
        <v>0.44201686978340149</v>
      </c>
      <c r="L86" s="589">
        <f>F86*0.4/'TC5'!E86</f>
        <v>0.47400733828544617</v>
      </c>
      <c r="M86" s="590">
        <f>G86*0.4/'TC5'!F86</f>
        <v>0.44510570168495184</v>
      </c>
    </row>
    <row r="87" spans="1:13">
      <c r="A87" s="78">
        <v>1991</v>
      </c>
      <c r="B87" s="602">
        <f>avgpoinc!BI80</f>
        <v>51191.798047646429</v>
      </c>
      <c r="C87" s="563">
        <f>avgpoinc!BJ80</f>
        <v>52727.673894151136</v>
      </c>
      <c r="D87" s="562">
        <f>avgpoinc!BK80</f>
        <v>51549.17880812849</v>
      </c>
      <c r="E87" s="562">
        <f>avgpoinc!BL80</f>
        <v>62264.742060810298</v>
      </c>
      <c r="F87" s="562">
        <f>avgpoinc!BM80</f>
        <v>44215.169485881255</v>
      </c>
      <c r="G87" s="563">
        <f>avgpoinc!BN80</f>
        <v>76916.860825719559</v>
      </c>
      <c r="H87" s="571">
        <f>B87*0.4/'TC5'!B87</f>
        <v>0.44065096974372864</v>
      </c>
      <c r="I87" s="582">
        <f>C87*0.4/'TC5'!B87</f>
        <v>0.45387154817581177</v>
      </c>
      <c r="J87" s="589">
        <f>D87*0.4/'TC5'!C87</f>
        <v>0.45914429426193226</v>
      </c>
      <c r="K87" s="582">
        <f>E87*0.4/'TC5'!D87</f>
        <v>0.44351109862327576</v>
      </c>
      <c r="L87" s="589">
        <f>F87*0.4/'TC5'!E87</f>
        <v>0.47464600205421448</v>
      </c>
      <c r="M87" s="590">
        <f>G87*0.4/'TC5'!F87</f>
        <v>0.44591149687767029</v>
      </c>
    </row>
    <row r="88" spans="1:13">
      <c r="A88" s="78">
        <v>1992</v>
      </c>
      <c r="B88" s="602">
        <f>avgpoinc!BI81</f>
        <v>51747.944915360596</v>
      </c>
      <c r="C88" s="563">
        <f>avgpoinc!BJ81</f>
        <v>53296.383496941635</v>
      </c>
      <c r="D88" s="562">
        <f>avgpoinc!BK81</f>
        <v>52213.539658249036</v>
      </c>
      <c r="E88" s="562">
        <f>avgpoinc!BL81</f>
        <v>62937.635971928372</v>
      </c>
      <c r="F88" s="562">
        <f>avgpoinc!BM81</f>
        <v>44676.64192038215</v>
      </c>
      <c r="G88" s="563">
        <f>avgpoinc!BN81</f>
        <v>77455.139524693965</v>
      </c>
      <c r="H88" s="571">
        <f>B88*0.4/'TC5'!B88</f>
        <v>0.43688324093818665</v>
      </c>
      <c r="I88" s="582">
        <f>C88*0.4/'TC5'!B88</f>
        <v>0.44995597004890431</v>
      </c>
      <c r="J88" s="589">
        <f>D88*0.4/'TC5'!C88</f>
        <v>0.454967051744461</v>
      </c>
      <c r="K88" s="582">
        <f>E88*0.4/'TC5'!D88</f>
        <v>0.43942517042160034</v>
      </c>
      <c r="L88" s="589">
        <f>F88*0.4/'TC5'!E88</f>
        <v>0.46963727474212646</v>
      </c>
      <c r="M88" s="590">
        <f>G88*0.4/'TC5'!F88</f>
        <v>0.4402576088905335</v>
      </c>
    </row>
    <row r="89" spans="1:13">
      <c r="A89" s="78">
        <v>1993</v>
      </c>
      <c r="B89" s="602">
        <f>avgpoinc!BI82</f>
        <v>52400.049058993762</v>
      </c>
      <c r="C89" s="563">
        <f>avgpoinc!BJ82</f>
        <v>53703.102568423783</v>
      </c>
      <c r="D89" s="562">
        <f>avgpoinc!BK82</f>
        <v>52636.202998866465</v>
      </c>
      <c r="E89" s="562">
        <f>avgpoinc!BL82</f>
        <v>63854.091610105817</v>
      </c>
      <c r="F89" s="562">
        <f>avgpoinc!BM82</f>
        <v>44863.919950219111</v>
      </c>
      <c r="G89" s="563">
        <f>avgpoinc!BN82</f>
        <v>78604.869843697408</v>
      </c>
      <c r="H89" s="571">
        <f>B89*0.4/'TC5'!B89</f>
        <v>0.43879172205924988</v>
      </c>
      <c r="I89" s="582">
        <f>C89*0.4/'TC5'!B89</f>
        <v>0.44970333576202387</v>
      </c>
      <c r="J89" s="589">
        <f>D89*0.4/'TC5'!C89</f>
        <v>0.4540469348430633</v>
      </c>
      <c r="K89" s="582">
        <f>E89*0.4/'TC5'!D89</f>
        <v>0.44091439247131348</v>
      </c>
      <c r="L89" s="589">
        <f>F89*0.4/'TC5'!E89</f>
        <v>0.46838176250457769</v>
      </c>
      <c r="M89" s="590">
        <f>G89*0.4/'TC5'!F89</f>
        <v>0.44304543733596802</v>
      </c>
    </row>
    <row r="90" spans="1:13">
      <c r="A90" s="78">
        <v>1994</v>
      </c>
      <c r="B90" s="602">
        <f>avgpoinc!BI83</f>
        <v>54165.281251076995</v>
      </c>
      <c r="C90" s="563">
        <f>avgpoinc!BJ83</f>
        <v>55231.970195280839</v>
      </c>
      <c r="D90" s="562">
        <f>avgpoinc!BK83</f>
        <v>54060.360272745907</v>
      </c>
      <c r="E90" s="562">
        <f>avgpoinc!BL83</f>
        <v>65462.437153989689</v>
      </c>
      <c r="F90" s="562">
        <f>avgpoinc!BM83</f>
        <v>46346.783335967622</v>
      </c>
      <c r="G90" s="563">
        <f>avgpoinc!BN83</f>
        <v>81047.356410456399</v>
      </c>
      <c r="H90" s="571">
        <f>B90*0.4/'TC5'!B90</f>
        <v>0.43923008441925054</v>
      </c>
      <c r="I90" s="582">
        <f>C90*0.4/'TC5'!B90</f>
        <v>0.44787994027137767</v>
      </c>
      <c r="J90" s="589">
        <f>D90*0.4/'TC5'!C90</f>
        <v>0.45215669274330145</v>
      </c>
      <c r="K90" s="582">
        <f>E90*0.4/'TC5'!D90</f>
        <v>0.43977355957031256</v>
      </c>
      <c r="L90" s="589">
        <f>F90*0.4/'TC5'!E90</f>
        <v>0.46606543660163868</v>
      </c>
      <c r="M90" s="590">
        <f>G90*0.4/'TC5'!F90</f>
        <v>0.44254657626152039</v>
      </c>
    </row>
    <row r="91" spans="1:13">
      <c r="A91" s="78">
        <v>1995</v>
      </c>
      <c r="B91" s="602">
        <f>avgpoinc!BI84</f>
        <v>55121.323040863776</v>
      </c>
      <c r="C91" s="563">
        <f>avgpoinc!BJ84</f>
        <v>56304.255341805103</v>
      </c>
      <c r="D91" s="562">
        <f>avgpoinc!BK84</f>
        <v>54797.052635396401</v>
      </c>
      <c r="E91" s="562">
        <f>avgpoinc!BL84</f>
        <v>66403.909277544124</v>
      </c>
      <c r="F91" s="562">
        <f>avgpoinc!BM84</f>
        <v>47287.20042848606</v>
      </c>
      <c r="G91" s="563">
        <f>avgpoinc!BN84</f>
        <v>82383.681438589949</v>
      </c>
      <c r="H91" s="571">
        <f>B91*0.4/'TC5'!B91</f>
        <v>0.43731555342674255</v>
      </c>
      <c r="I91" s="582">
        <f>C91*0.4/'TC5'!B91</f>
        <v>0.44670057296752935</v>
      </c>
      <c r="J91" s="589">
        <f>D91*0.4/'TC5'!C91</f>
        <v>0.45095065236091614</v>
      </c>
      <c r="K91" s="582">
        <f>E91*0.4/'TC5'!D91</f>
        <v>0.4372648000717162</v>
      </c>
      <c r="L91" s="589">
        <f>F91*0.4/'TC5'!E91</f>
        <v>0.4632588922977447</v>
      </c>
      <c r="M91" s="590">
        <f>G91*0.4/'TC5'!F91</f>
        <v>0.43961676955223083</v>
      </c>
    </row>
    <row r="92" spans="1:13">
      <c r="A92" s="78">
        <v>1996</v>
      </c>
      <c r="B92" s="602">
        <f>avgpoinc!BI85</f>
        <v>56356.168187913143</v>
      </c>
      <c r="C92" s="563">
        <f>avgpoinc!BJ85</f>
        <v>57476.455438248522</v>
      </c>
      <c r="D92" s="562">
        <f>avgpoinc!BK85</f>
        <v>55942.263631118396</v>
      </c>
      <c r="E92" s="562">
        <f>avgpoinc!BL85</f>
        <v>67590.297187284712</v>
      </c>
      <c r="F92" s="562">
        <f>avgpoinc!BM85</f>
        <v>48565.075284326354</v>
      </c>
      <c r="G92" s="563">
        <f>avgpoinc!BN85</f>
        <v>83983.834287661957</v>
      </c>
      <c r="H92" s="571">
        <f>B92*0.4/'TC5'!B92</f>
        <v>0.43340182304382319</v>
      </c>
      <c r="I92" s="582">
        <f>C92*0.4/'TC5'!B92</f>
        <v>0.44201728701591486</v>
      </c>
      <c r="J92" s="589">
        <f>D92*0.4/'TC5'!C92</f>
        <v>0.44575306773185741</v>
      </c>
      <c r="K92" s="582">
        <f>E92*0.4/'TC5'!D92</f>
        <v>0.43222454190254223</v>
      </c>
      <c r="L92" s="589">
        <f>F92*0.4/'TC5'!E92</f>
        <v>0.45986956357955933</v>
      </c>
      <c r="M92" s="590">
        <f>G92*0.4/'TC5'!F92</f>
        <v>0.43546828627586365</v>
      </c>
    </row>
    <row r="93" spans="1:13">
      <c r="A93" s="78">
        <v>1997</v>
      </c>
      <c r="B93" s="602">
        <f>avgpoinc!BI86</f>
        <v>58053.979835784223</v>
      </c>
      <c r="C93" s="563">
        <f>avgpoinc!BJ86</f>
        <v>59150.681376353641</v>
      </c>
      <c r="D93" s="562">
        <f>avgpoinc!BK86</f>
        <v>57584.041176388018</v>
      </c>
      <c r="E93" s="562">
        <f>avgpoinc!BL86</f>
        <v>69543.506963692504</v>
      </c>
      <c r="F93" s="562">
        <f>avgpoinc!BM86</f>
        <v>50080.705267669764</v>
      </c>
      <c r="G93" s="563">
        <f>avgpoinc!BN86</f>
        <v>86340.102196155305</v>
      </c>
      <c r="H93" s="571">
        <f>B93*0.4/'TC5'!B93</f>
        <v>0.43075099587440496</v>
      </c>
      <c r="I93" s="582">
        <f>C93*0.4/'TC5'!B93</f>
        <v>0.43888834118843079</v>
      </c>
      <c r="J93" s="589">
        <f>D93*0.4/'TC5'!C93</f>
        <v>0.4411349892616272</v>
      </c>
      <c r="K93" s="582">
        <f>E93*0.4/'TC5'!D93</f>
        <v>0.42858666181564326</v>
      </c>
      <c r="L93" s="589">
        <f>F93*0.4/'TC5'!E93</f>
        <v>0.45787927508354176</v>
      </c>
      <c r="M93" s="590">
        <f>G93*0.4/'TC5'!F93</f>
        <v>0.43220710754394537</v>
      </c>
    </row>
    <row r="94" spans="1:13">
      <c r="A94" s="78">
        <v>1998</v>
      </c>
      <c r="B94" s="602">
        <f>avgpoinc!BI87</f>
        <v>60105.609533172908</v>
      </c>
      <c r="C94" s="563">
        <f>avgpoinc!BJ87</f>
        <v>61167.875898809907</v>
      </c>
      <c r="D94" s="562">
        <f>avgpoinc!BK87</f>
        <v>60048.520197864775</v>
      </c>
      <c r="E94" s="562">
        <f>avgpoinc!BL87</f>
        <v>71852.09609464393</v>
      </c>
      <c r="F94" s="562">
        <f>avgpoinc!BM87</f>
        <v>51768.880636594258</v>
      </c>
      <c r="G94" s="563">
        <f>avgpoinc!BN87</f>
        <v>89299.131197850817</v>
      </c>
      <c r="H94" s="571">
        <f>B94*0.4/'TC5'!B94</f>
        <v>0.42952278256416315</v>
      </c>
      <c r="I94" s="582">
        <f>C94*0.4/'TC5'!B94</f>
        <v>0.43711388111114491</v>
      </c>
      <c r="J94" s="589">
        <f>D94*0.4/'TC5'!C94</f>
        <v>0.43944993615150446</v>
      </c>
      <c r="K94" s="582">
        <f>E94*0.4/'TC5'!D94</f>
        <v>0.42548114061355585</v>
      </c>
      <c r="L94" s="589">
        <f>F94*0.4/'TC5'!E94</f>
        <v>0.45743009448051453</v>
      </c>
      <c r="M94" s="590">
        <f>G94*0.4/'TC5'!F94</f>
        <v>0.4308618307113648</v>
      </c>
    </row>
    <row r="95" spans="1:13">
      <c r="A95" s="83">
        <v>1999</v>
      </c>
      <c r="B95" s="603">
        <f>avgpoinc!BI88</f>
        <v>61439.86325931186</v>
      </c>
      <c r="C95" s="565">
        <f>avgpoinc!BJ88</f>
        <v>62180.147295853269</v>
      </c>
      <c r="D95" s="564">
        <f>avgpoinc!BK88</f>
        <v>61753.505126853917</v>
      </c>
      <c r="E95" s="564">
        <f>avgpoinc!BL88</f>
        <v>73536.597858089895</v>
      </c>
      <c r="F95" s="564">
        <f>avgpoinc!BM88</f>
        <v>52392.471245371475</v>
      </c>
      <c r="G95" s="565">
        <f>avgpoinc!BN88</f>
        <v>91273.455908220145</v>
      </c>
      <c r="H95" s="574">
        <f>B95*0.4/'TC5'!B95</f>
        <v>0.42621880769729614</v>
      </c>
      <c r="I95" s="585">
        <f>C95*0.4/'TC5'!B95</f>
        <v>0.43135428428649902</v>
      </c>
      <c r="J95" s="591">
        <f>D95*0.4/'TC5'!C95</f>
        <v>0.43474072217941279</v>
      </c>
      <c r="K95" s="585">
        <f>E95*0.4/'TC5'!D95</f>
        <v>0.41869658231735218</v>
      </c>
      <c r="L95" s="591">
        <f>F95*0.4/'TC5'!E95</f>
        <v>0.45479959249496466</v>
      </c>
      <c r="M95" s="592">
        <f>G95*0.4/'TC5'!F95</f>
        <v>0.42682680487632746</v>
      </c>
    </row>
    <row r="96" spans="1:13">
      <c r="A96" s="88">
        <v>2000</v>
      </c>
      <c r="B96" s="604">
        <f>avgpoinc!BI89</f>
        <v>63194.761504083472</v>
      </c>
      <c r="C96" s="567">
        <f>avgpoinc!BJ89</f>
        <v>63944.948641027884</v>
      </c>
      <c r="D96" s="566">
        <f>avgpoinc!BK89</f>
        <v>63683.694254193826</v>
      </c>
      <c r="E96" s="566">
        <f>avgpoinc!BL89</f>
        <v>75264.488355596928</v>
      </c>
      <c r="F96" s="566">
        <f>avgpoinc!BM89</f>
        <v>54236.209365753544</v>
      </c>
      <c r="G96" s="567">
        <f>avgpoinc!BN89</f>
        <v>93461.526302650687</v>
      </c>
      <c r="H96" s="575">
        <f>B96*0.4/'TC5'!B96</f>
        <v>0.42440134286880493</v>
      </c>
      <c r="I96" s="586">
        <f>C96*0.4/'TC5'!B96</f>
        <v>0.42943942546844477</v>
      </c>
      <c r="J96" s="593">
        <f>D96*0.4/'TC5'!C96</f>
        <v>0.43284428119659418</v>
      </c>
      <c r="K96" s="586">
        <f>E96*0.4/'TC5'!D96</f>
        <v>0.41471156477928167</v>
      </c>
      <c r="L96" s="593">
        <f>F96*0.4/'TC5'!E96</f>
        <v>0.45624327659606928</v>
      </c>
      <c r="M96" s="594">
        <f>G96*0.4/'TC5'!F96</f>
        <v>0.42477205395698547</v>
      </c>
    </row>
    <row r="97" spans="1:13">
      <c r="A97" s="78">
        <v>2001</v>
      </c>
      <c r="B97" s="602">
        <f>avgpoinc!BI90</f>
        <v>63316.998233416693</v>
      </c>
      <c r="C97" s="563">
        <f>avgpoinc!BJ90</f>
        <v>64185.719333789151</v>
      </c>
      <c r="D97" s="562">
        <f>avgpoinc!BK90</f>
        <v>63454.264694136531</v>
      </c>
      <c r="E97" s="562">
        <f>avgpoinc!BL90</f>
        <v>74855.521009247037</v>
      </c>
      <c r="F97" s="562">
        <f>avgpoinc!BM90</f>
        <v>54876.526525427216</v>
      </c>
      <c r="G97" s="563">
        <f>avgpoinc!BN90</f>
        <v>93281.617406424979</v>
      </c>
      <c r="H97" s="571">
        <f>B97*0.4/'TC5'!B97</f>
        <v>0.42719697952270508</v>
      </c>
      <c r="I97" s="582">
        <f>C97*0.4/'TC5'!B97</f>
        <v>0.43305820226669312</v>
      </c>
      <c r="J97" s="589">
        <f>D97*0.4/'TC5'!C97</f>
        <v>0.43671828508377086</v>
      </c>
      <c r="K97" s="582">
        <f>E97*0.4/'TC5'!D97</f>
        <v>0.41860562562942494</v>
      </c>
      <c r="L97" s="589">
        <f>F97*0.4/'TC5'!E97</f>
        <v>0.45742595195770258</v>
      </c>
      <c r="M97" s="590">
        <f>G97*0.4/'TC5'!F97</f>
        <v>0.42884838581085205</v>
      </c>
    </row>
    <row r="98" spans="1:13">
      <c r="A98" s="78">
        <v>2002</v>
      </c>
      <c r="B98" s="602">
        <f>avgpoinc!BI91</f>
        <v>63084.265918541991</v>
      </c>
      <c r="C98" s="563">
        <f>avgpoinc!BJ91</f>
        <v>63940.690346324802</v>
      </c>
      <c r="D98" s="562">
        <f>avgpoinc!BK91</f>
        <v>63224.442105775095</v>
      </c>
      <c r="E98" s="562">
        <f>avgpoinc!BL91</f>
        <v>74091.692286169287</v>
      </c>
      <c r="F98" s="562">
        <f>avgpoinc!BM91</f>
        <v>55022.010570595492</v>
      </c>
      <c r="G98" s="563">
        <f>avgpoinc!BN91</f>
        <v>92226.830481327837</v>
      </c>
      <c r="H98" s="571">
        <f>B98*0.4/'TC5'!B98</f>
        <v>0.42664280533790583</v>
      </c>
      <c r="I98" s="582">
        <f>C98*0.4/'TC5'!B98</f>
        <v>0.43243485689163208</v>
      </c>
      <c r="J98" s="589">
        <f>D98*0.4/'TC5'!C98</f>
        <v>0.43717950582504278</v>
      </c>
      <c r="K98" s="582">
        <f>E98*0.4/'TC5'!D98</f>
        <v>0.41902470588684082</v>
      </c>
      <c r="L98" s="589">
        <f>F98*0.4/'TC5'!E98</f>
        <v>0.45365485548973078</v>
      </c>
      <c r="M98" s="590">
        <f>G98*0.4/'TC5'!F98</f>
        <v>0.42754217982292175</v>
      </c>
    </row>
    <row r="99" spans="1:13">
      <c r="A99" s="78">
        <v>2003</v>
      </c>
      <c r="B99" s="602">
        <f>avgpoinc!BI92</f>
        <v>63955.382866280372</v>
      </c>
      <c r="C99" s="563">
        <f>avgpoinc!BJ92</f>
        <v>64738.823283577571</v>
      </c>
      <c r="D99" s="562">
        <f>avgpoinc!BK92</f>
        <v>64033.682995362884</v>
      </c>
      <c r="E99" s="562">
        <f>avgpoinc!BL92</f>
        <v>74610.939855879697</v>
      </c>
      <c r="F99" s="562">
        <f>avgpoinc!BM92</f>
        <v>56112.304486567962</v>
      </c>
      <c r="G99" s="563">
        <f>avgpoinc!BN92</f>
        <v>93091.037910874002</v>
      </c>
      <c r="H99" s="571">
        <f>B99*0.4/'TC5'!B99</f>
        <v>0.42784681916236883</v>
      </c>
      <c r="I99" s="582">
        <f>C99*0.4/'TC5'!B99</f>
        <v>0.43308785557746893</v>
      </c>
      <c r="J99" s="589">
        <f>D99*0.4/'TC5'!C99</f>
        <v>0.43811789155006403</v>
      </c>
      <c r="K99" s="582">
        <f>E99*0.4/'TC5'!D99</f>
        <v>0.41989403963089</v>
      </c>
      <c r="L99" s="589">
        <f>F99*0.4/'TC5'!E99</f>
        <v>0.4545122385025025</v>
      </c>
      <c r="M99" s="590">
        <f>G99*0.4/'TC5'!F99</f>
        <v>0.4279713928699494</v>
      </c>
    </row>
    <row r="100" spans="1:13">
      <c r="A100" s="78">
        <v>2004</v>
      </c>
      <c r="B100" s="602">
        <f>avgpoinc!BI93</f>
        <v>65087.514460321792</v>
      </c>
      <c r="C100" s="563">
        <f>avgpoinc!BJ93</f>
        <v>65876.688523011893</v>
      </c>
      <c r="D100" s="562">
        <f>avgpoinc!BK93</f>
        <v>65282.629107314344</v>
      </c>
      <c r="E100" s="562">
        <f>avgpoinc!BL93</f>
        <v>76009.239865970463</v>
      </c>
      <c r="F100" s="562">
        <f>avgpoinc!BM93</f>
        <v>57020.884152473503</v>
      </c>
      <c r="G100" s="563">
        <f>avgpoinc!BN93</f>
        <v>94378.063657983599</v>
      </c>
      <c r="H100" s="571">
        <f>B100*0.4/'TC5'!B100</f>
        <v>0.42358288168907166</v>
      </c>
      <c r="I100" s="582">
        <f>C100*0.4/'TC5'!B100</f>
        <v>0.42871874570846552</v>
      </c>
      <c r="J100" s="589">
        <f>D100*0.4/'TC5'!C100</f>
        <v>0.43344828486442571</v>
      </c>
      <c r="K100" s="582">
        <f>E100*0.4/'TC5'!D100</f>
        <v>0.41458630561828619</v>
      </c>
      <c r="L100" s="589">
        <f>F100*0.4/'TC5'!E100</f>
        <v>0.45136544108390808</v>
      </c>
      <c r="M100" s="590">
        <f>G100*0.4/'TC5'!F100</f>
        <v>0.42339307069778442</v>
      </c>
    </row>
    <row r="101" spans="1:13">
      <c r="A101" s="78">
        <v>2005</v>
      </c>
      <c r="B101" s="602">
        <f>avgpoinc!BI94</f>
        <v>65997.251320805517</v>
      </c>
      <c r="C101" s="563">
        <f>avgpoinc!BJ94</f>
        <v>66782.690577010755</v>
      </c>
      <c r="D101" s="562">
        <f>avgpoinc!BK94</f>
        <v>65828.337947558743</v>
      </c>
      <c r="E101" s="562">
        <f>avgpoinc!BL94</f>
        <v>76804.261408988008</v>
      </c>
      <c r="F101" s="562">
        <f>avgpoinc!BM94</f>
        <v>58046.768784308013</v>
      </c>
      <c r="G101" s="563">
        <f>avgpoinc!BN94</f>
        <v>95370.403397165544</v>
      </c>
      <c r="H101" s="571">
        <f>B101*0.4/'TC5'!B101</f>
        <v>0.41977858543395991</v>
      </c>
      <c r="I101" s="582">
        <f>C101*0.4/'TC5'!B101</f>
        <v>0.42477440834045421</v>
      </c>
      <c r="J101" s="589">
        <f>D101*0.4/'TC5'!C101</f>
        <v>0.42937219142913818</v>
      </c>
      <c r="K101" s="582">
        <f>E101*0.4/'TC5'!D101</f>
        <v>0.4101753830909729</v>
      </c>
      <c r="L101" s="589">
        <f>F101*0.4/'TC5'!E101</f>
        <v>0.4480003416538238</v>
      </c>
      <c r="M101" s="590">
        <f>G101*0.4/'TC5'!F101</f>
        <v>0.41905248165130621</v>
      </c>
    </row>
    <row r="102" spans="1:13">
      <c r="A102" s="78">
        <v>2006</v>
      </c>
      <c r="B102" s="602">
        <f>avgpoinc!BI95</f>
        <v>66935.641829465443</v>
      </c>
      <c r="C102" s="563">
        <f>avgpoinc!BJ95</f>
        <v>67670.979831924706</v>
      </c>
      <c r="D102" s="562">
        <f>avgpoinc!BK95</f>
        <v>66460.574715680603</v>
      </c>
      <c r="E102" s="562">
        <f>avgpoinc!BL95</f>
        <v>77797.41302176044</v>
      </c>
      <c r="F102" s="562">
        <f>avgpoinc!BM95</f>
        <v>58932.749061076116</v>
      </c>
      <c r="G102" s="563">
        <f>avgpoinc!BN95</f>
        <v>96291.888900129852</v>
      </c>
      <c r="H102" s="571">
        <f>B102*0.4/'TC5'!B102</f>
        <v>0.41534858942031855</v>
      </c>
      <c r="I102" s="582">
        <f>C102*0.4/'TC5'!B102</f>
        <v>0.41991150379180903</v>
      </c>
      <c r="J102" s="589">
        <f>D102*0.4/'TC5'!C102</f>
        <v>0.42395937442779541</v>
      </c>
      <c r="K102" s="582">
        <f>E102*0.4/'TC5'!D102</f>
        <v>0.40429466962814331</v>
      </c>
      <c r="L102" s="589">
        <f>F102*0.4/'TC5'!E102</f>
        <v>0.44521328806877125</v>
      </c>
      <c r="M102" s="590">
        <f>G102*0.4/'TC5'!F102</f>
        <v>0.41445034742355352</v>
      </c>
    </row>
    <row r="103" spans="1:13">
      <c r="A103" s="78">
        <v>2007</v>
      </c>
      <c r="B103" s="602">
        <f>avgpoinc!BI96</f>
        <v>66424.770638022834</v>
      </c>
      <c r="C103" s="563">
        <f>avgpoinc!BJ96</f>
        <v>67137.002953684467</v>
      </c>
      <c r="D103" s="562">
        <f>avgpoinc!BK96</f>
        <v>65518.973862843763</v>
      </c>
      <c r="E103" s="562">
        <f>avgpoinc!BL96</f>
        <v>76883.987500362404</v>
      </c>
      <c r="F103" s="562">
        <f>avgpoinc!BM96</f>
        <v>58811.394292991412</v>
      </c>
      <c r="G103" s="563">
        <f>avgpoinc!BN96</f>
        <v>95369.865491288831</v>
      </c>
      <c r="H103" s="571">
        <f>B103*0.4/'TC5'!B103</f>
        <v>0.41750916838645935</v>
      </c>
      <c r="I103" s="582">
        <f>C103*0.4/'TC5'!B103</f>
        <v>0.42198586463928212</v>
      </c>
      <c r="J103" s="589">
        <f>D103*0.4/'TC5'!C103</f>
        <v>0.42665234208107</v>
      </c>
      <c r="K103" s="582">
        <f>E103*0.4/'TC5'!D103</f>
        <v>0.40660792589187622</v>
      </c>
      <c r="L103" s="589">
        <f>F103*0.4/'TC5'!E103</f>
        <v>0.44777527451515203</v>
      </c>
      <c r="M103" s="590">
        <f>G103*0.4/'TC5'!F103</f>
        <v>0.41573500633239735</v>
      </c>
    </row>
    <row r="104" spans="1:13">
      <c r="A104" s="78">
        <v>2008</v>
      </c>
      <c r="B104" s="602">
        <f>avgpoinc!BI97</f>
        <v>65027.909874817851</v>
      </c>
      <c r="C104" s="563">
        <f>avgpoinc!BJ97</f>
        <v>65765.185546301931</v>
      </c>
      <c r="D104" s="562">
        <f>avgpoinc!BK97</f>
        <v>63877.354459318856</v>
      </c>
      <c r="E104" s="562">
        <f>avgpoinc!BL97</f>
        <v>74615.988881361627</v>
      </c>
      <c r="F104" s="562">
        <f>avgpoinc!BM97</f>
        <v>58213.158186128974</v>
      </c>
      <c r="G104" s="563">
        <f>avgpoinc!BN97</f>
        <v>92932.896329904441</v>
      </c>
      <c r="H104" s="571">
        <f>B104*0.4/'TC5'!B104</f>
        <v>0.4180061519145965</v>
      </c>
      <c r="I104" s="582">
        <f>C104*0.4/'TC5'!B104</f>
        <v>0.42274543642997747</v>
      </c>
      <c r="J104" s="589">
        <f>D104*0.4/'TC5'!C104</f>
        <v>0.42707392573356623</v>
      </c>
      <c r="K104" s="582">
        <f>E104*0.4/'TC5'!D104</f>
        <v>0.40778756141662581</v>
      </c>
      <c r="L104" s="589">
        <f>F104*0.4/'TC5'!E104</f>
        <v>0.44732582569122314</v>
      </c>
      <c r="M104" s="590">
        <f>G104*0.4/'TC5'!F104</f>
        <v>0.41642370820045471</v>
      </c>
    </row>
    <row r="105" spans="1:13">
      <c r="A105" s="83">
        <v>2009</v>
      </c>
      <c r="B105" s="605">
        <f>avgpoinc!BI98</f>
        <v>63165.115641683238</v>
      </c>
      <c r="C105" s="606">
        <f>avgpoinc!BJ98</f>
        <v>63649.116935880833</v>
      </c>
      <c r="D105" s="564">
        <f>avgpoinc!BK98</f>
        <v>61085.458727052734</v>
      </c>
      <c r="E105" s="564">
        <f>avgpoinc!BL98</f>
        <v>71410.146471656306</v>
      </c>
      <c r="F105" s="564">
        <f>avgpoinc!BM98</f>
        <v>56970.599747187654</v>
      </c>
      <c r="G105" s="565">
        <f>avgpoinc!BN98</f>
        <v>90378.27208149682</v>
      </c>
      <c r="H105" s="574">
        <f>B105*0.4/'TC5'!B105</f>
        <v>0.42545977234840393</v>
      </c>
      <c r="I105" s="585">
        <f>C105*0.4/'TC5'!B105</f>
        <v>0.42871984839439398</v>
      </c>
      <c r="J105" s="595">
        <f>D105*0.4/'TC5'!C105</f>
        <v>0.4333756268024444</v>
      </c>
      <c r="K105" s="596">
        <f>E105*0.4/'TC5'!D105</f>
        <v>0.41547003388404841</v>
      </c>
      <c r="L105" s="591">
        <f>F105*0.4/'TC5'!E105</f>
        <v>0.44956484436988836</v>
      </c>
      <c r="M105" s="592">
        <f>G105*0.4/'TC5'!F105</f>
        <v>0.42303228378295893</v>
      </c>
    </row>
    <row r="106" spans="1:13">
      <c r="A106" s="78">
        <v>2010</v>
      </c>
      <c r="B106" s="607">
        <f>avgpoinc!BI99</f>
        <v>63340.275796155351</v>
      </c>
      <c r="C106" s="608">
        <f>avgpoinc!BJ99</f>
        <v>63888.082833371831</v>
      </c>
      <c r="D106" s="562">
        <f>avgpoinc!BK99</f>
        <v>61151.18640354745</v>
      </c>
      <c r="E106" s="562">
        <f>avgpoinc!BL99</f>
        <v>71097.979732300475</v>
      </c>
      <c r="F106" s="562">
        <f>avgpoinc!BM99</f>
        <v>57683.149146806638</v>
      </c>
      <c r="G106" s="563">
        <f>avgpoinc!BN99</f>
        <v>90105.015633060189</v>
      </c>
      <c r="H106" s="571">
        <f>B106*0.4/'TC5'!B106</f>
        <v>0.41711220145225525</v>
      </c>
      <c r="I106" s="582">
        <f>C106*0.4/'TC5'!B106</f>
        <v>0.42071965336799622</v>
      </c>
      <c r="J106" s="597">
        <f>D106*0.4/'TC5'!C106</f>
        <v>0.42449134588241572</v>
      </c>
      <c r="K106" s="598">
        <f>E106*0.4/'TC5'!D106</f>
        <v>0.40725126862525945</v>
      </c>
      <c r="L106" s="589">
        <f>F106*0.4/'TC5'!E106</f>
        <v>0.44169974327087408</v>
      </c>
      <c r="M106" s="590">
        <f>G106*0.4/'TC5'!F106</f>
        <v>0.41464993357658386</v>
      </c>
    </row>
    <row r="107" spans="1:13">
      <c r="A107" s="78">
        <v>2011</v>
      </c>
      <c r="B107" s="607">
        <f>avgpoinc!BI100</f>
        <v>64477.315535659451</v>
      </c>
      <c r="C107" s="608">
        <f>avgpoinc!BJ100</f>
        <v>64931.744560616185</v>
      </c>
      <c r="D107" s="562">
        <f>avgpoinc!BK100</f>
        <v>61887.15869338224</v>
      </c>
      <c r="E107" s="562">
        <f>avgpoinc!BL100</f>
        <v>72813.959496873256</v>
      </c>
      <c r="F107" s="562">
        <f>avgpoinc!BM100</f>
        <v>58166.536833010097</v>
      </c>
      <c r="G107" s="563">
        <f>avgpoinc!BN100</f>
        <v>91175.67728053093</v>
      </c>
      <c r="H107" s="571">
        <f>B107*0.4/'TC5'!B107</f>
        <v>0.41785639524459839</v>
      </c>
      <c r="I107" s="582">
        <f>C107*0.4/'TC5'!B107</f>
        <v>0.42080140113830566</v>
      </c>
      <c r="J107" s="597">
        <f>D107*0.4/'TC5'!C107</f>
        <v>0.42504113912582392</v>
      </c>
      <c r="K107" s="598">
        <f>E107*0.4/'TC5'!D107</f>
        <v>0.40800100564956659</v>
      </c>
      <c r="L107" s="589">
        <f>F107*0.4/'TC5'!E107</f>
        <v>0.44106283783912659</v>
      </c>
      <c r="M107" s="590">
        <f>G107*0.4/'TC5'!F107</f>
        <v>0.41461887955665594</v>
      </c>
    </row>
    <row r="108" spans="1:13">
      <c r="A108" s="78">
        <v>2012</v>
      </c>
      <c r="B108" s="607">
        <f>avgpoinc!BI101</f>
        <v>65204.607030533451</v>
      </c>
      <c r="C108" s="608">
        <f>avgpoinc!BJ101</f>
        <v>65561.337306113826</v>
      </c>
      <c r="D108" s="562">
        <f>avgpoinc!BK101</f>
        <v>62465.536751714797</v>
      </c>
      <c r="E108" s="562">
        <f>avgpoinc!BL101</f>
        <v>73877.286225915188</v>
      </c>
      <c r="F108" s="562">
        <f>avgpoinc!BM101</f>
        <v>58453.483859576816</v>
      </c>
      <c r="G108" s="563">
        <f>avgpoinc!BN101</f>
        <v>91881.693336827317</v>
      </c>
      <c r="H108" s="571">
        <f>B108*0.4/'TC5'!B108</f>
        <v>0.41274869441986078</v>
      </c>
      <c r="I108" s="582">
        <f>C108*0.4/'TC5'!B108</f>
        <v>0.41500681638717651</v>
      </c>
      <c r="J108" s="597">
        <f>D108*0.4/'TC5'!C108</f>
        <v>0.41912859678268433</v>
      </c>
      <c r="K108" s="598">
        <f>E108*0.4/'TC5'!D108</f>
        <v>0.40123498439788818</v>
      </c>
      <c r="L108" s="589">
        <f>F108*0.4/'TC5'!E108</f>
        <v>0.43692120909690851</v>
      </c>
      <c r="M108" s="590">
        <f>G108*0.4/'TC5'!F108</f>
        <v>0.40975314378738403</v>
      </c>
    </row>
    <row r="109" spans="1:13">
      <c r="A109" s="78">
        <v>2013</v>
      </c>
      <c r="B109" s="607">
        <f>avgpoinc!BI102</f>
        <v>66322.921259637224</v>
      </c>
      <c r="C109" s="608">
        <f>avgpoinc!BJ102</f>
        <v>66730.602217347754</v>
      </c>
      <c r="D109" s="562">
        <f>avgpoinc!BK102</f>
        <v>63394.168190725053</v>
      </c>
      <c r="E109" s="562">
        <f>avgpoinc!BL102</f>
        <v>74979.426743186443</v>
      </c>
      <c r="F109" s="562">
        <f>avgpoinc!BM102</f>
        <v>59611.746895360477</v>
      </c>
      <c r="G109" s="563">
        <f>avgpoinc!BN102</f>
        <v>93012.311649911731</v>
      </c>
      <c r="H109" s="571">
        <f>B109*0.4/'TC5'!B109</f>
        <v>0.41925075650215138</v>
      </c>
      <c r="I109" s="582">
        <f>C109*0.4/'TC5'!B109</f>
        <v>0.42182785272598255</v>
      </c>
      <c r="J109" s="597">
        <f>D109*0.4/'TC5'!C109</f>
        <v>0.42597669363021851</v>
      </c>
      <c r="K109" s="598">
        <f>E109*0.4/'TC5'!D109</f>
        <v>0.40888208150863659</v>
      </c>
      <c r="L109" s="589">
        <f>F109*0.4/'TC5'!E109</f>
        <v>0.44187107682228088</v>
      </c>
      <c r="M109" s="590">
        <f>G109*0.4/'TC5'!F109</f>
        <v>0.41612288355827326</v>
      </c>
    </row>
    <row r="110" spans="1:13">
      <c r="A110" s="78">
        <v>2014</v>
      </c>
      <c r="B110" s="607">
        <f>avgpoinc!BI103</f>
        <v>67219.727951520472</v>
      </c>
      <c r="C110" s="608">
        <f>avgpoinc!BJ103</f>
        <v>67596.619519965636</v>
      </c>
      <c r="D110" s="562">
        <f>avgpoinc!BK103</f>
        <v>64450.970332543598</v>
      </c>
      <c r="E110" s="562">
        <f>avgpoinc!BL103</f>
        <v>76029.628683149203</v>
      </c>
      <c r="F110" s="562">
        <f>avgpoinc!BM103</f>
        <v>60339.01838042395</v>
      </c>
      <c r="G110" s="563">
        <f>avgpoinc!BN103</f>
        <v>93791.468763555269</v>
      </c>
      <c r="H110" s="571">
        <f>B110*0.4/'TC5'!B110</f>
        <v>0.41600981354713434</v>
      </c>
      <c r="I110" s="582">
        <f>C110*0.4/'TC5'!B110</f>
        <v>0.41834232211112976</v>
      </c>
      <c r="J110" s="597">
        <f>D110*0.4/'TC5'!C110</f>
        <v>0.42247521877288824</v>
      </c>
      <c r="K110" s="598">
        <f>E110*0.4/'TC5'!D110</f>
        <v>0.40541586279869074</v>
      </c>
      <c r="L110" s="589">
        <f>F110*0.4/'TC5'!E110</f>
        <v>0.438349038362503</v>
      </c>
      <c r="M110" s="590">
        <f>G110*0.4/'TC5'!F110</f>
        <v>0.41195541620254522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1068">
        <f>(B110/B76)^(1/34)-1</f>
        <v>1.1887387556808626E-2</v>
      </c>
      <c r="C120" s="1068">
        <f t="shared" ref="C120:G120" si="0">(C110/C76)^(1/34)-1</f>
        <v>1.0060713742681138E-2</v>
      </c>
      <c r="D120" s="1068">
        <f t="shared" si="0"/>
        <v>8.7780471513856373E-3</v>
      </c>
      <c r="E120" s="1068">
        <f t="shared" si="0"/>
        <v>6.6180840393406104E-3</v>
      </c>
      <c r="F120" s="1068">
        <f t="shared" si="0"/>
        <v>1.5642224558318096E-2</v>
      </c>
      <c r="G120" s="1068">
        <f t="shared" si="0"/>
        <v>7.8748002171382669E-3</v>
      </c>
      <c r="H120" s="1068"/>
      <c r="I120" s="1068"/>
      <c r="J120" s="1068"/>
      <c r="K120" s="1068"/>
      <c r="L120" s="1068"/>
      <c r="M120" s="1068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93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18" sqref="H118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277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>
        <f>avgpoinc!M2</f>
        <v>48152.151055138231</v>
      </c>
      <c r="C9" s="610">
        <f>avgpoinc!N2</f>
        <v>54992.638812155099</v>
      </c>
      <c r="D9" s="610"/>
      <c r="E9" s="610"/>
      <c r="F9" s="610"/>
      <c r="G9" s="610">
        <f>avgpoinc!R2</f>
        <v>76733.368925702132</v>
      </c>
      <c r="H9" s="568">
        <f>B9*0.1/'TC5'!B9</f>
        <v>0.41321268275102579</v>
      </c>
      <c r="I9" s="613">
        <f>C9*0.1/'TC5'!B9</f>
        <v>0.47191361792141562</v>
      </c>
      <c r="J9" s="613"/>
      <c r="K9" s="579"/>
      <c r="L9" s="613"/>
      <c r="M9" s="599">
        <f>G9*0.1/'TC5'!F9</f>
        <v>0.43793697296322659</v>
      </c>
    </row>
    <row r="10" spans="1:13" s="98" customFormat="1" ht="15" customHeight="1">
      <c r="A10" s="103">
        <v>1914</v>
      </c>
      <c r="B10" s="609">
        <f>avgpoinc!M3</f>
        <v>43950.740232680611</v>
      </c>
      <c r="C10" s="610">
        <f>avgpoinc!N3</f>
        <v>50150.755599835335</v>
      </c>
      <c r="D10" s="610"/>
      <c r="E10" s="610"/>
      <c r="F10" s="610"/>
      <c r="G10" s="610">
        <f>avgpoinc!R3</f>
        <v>70104.48665167678</v>
      </c>
      <c r="H10" s="568">
        <f>B10*0.1/'TC5'!B10</f>
        <v>0.41742520791119397</v>
      </c>
      <c r="I10" s="579">
        <f>C10*0.1/'TC5'!B10</f>
        <v>0.47631028447613333</v>
      </c>
      <c r="J10" s="613"/>
      <c r="K10" s="579"/>
      <c r="L10" s="613"/>
      <c r="M10" s="599">
        <f>G10*0.1/'TC5'!F10</f>
        <v>0.44222418485030551</v>
      </c>
    </row>
    <row r="11" spans="1:13" s="98" customFormat="1" ht="15" customHeight="1">
      <c r="A11" s="103">
        <v>1915</v>
      </c>
      <c r="B11" s="609">
        <f>avgpoinc!M4</f>
        <v>43956.798102192624</v>
      </c>
      <c r="C11" s="610">
        <f>avgpoinc!N4</f>
        <v>50331.863259152407</v>
      </c>
      <c r="D11" s="610"/>
      <c r="E11" s="610"/>
      <c r="F11" s="610"/>
      <c r="G11" s="610">
        <f>avgpoinc!R4</f>
        <v>70316.421171563867</v>
      </c>
      <c r="H11" s="568">
        <f>B11*0.1/'TC5'!B11</f>
        <v>0.40936783606297683</v>
      </c>
      <c r="I11" s="579">
        <f>C11*0.1/'TC5'!B11</f>
        <v>0.46873855323846042</v>
      </c>
      <c r="J11" s="613"/>
      <c r="K11" s="579"/>
      <c r="L11" s="613"/>
      <c r="M11" s="599">
        <f>G11*0.1/'TC5'!F11</f>
        <v>0.43437267146574815</v>
      </c>
    </row>
    <row r="12" spans="1:13" s="98" customFormat="1" ht="15" customHeight="1">
      <c r="A12" s="103">
        <v>1916</v>
      </c>
      <c r="B12" s="609">
        <f>avgpoinc!M5</f>
        <v>53190.418123475465</v>
      </c>
      <c r="C12" s="610">
        <f>avgpoinc!N5</f>
        <v>60080.418310182111</v>
      </c>
      <c r="D12" s="610"/>
      <c r="E12" s="610"/>
      <c r="F12" s="610"/>
      <c r="G12" s="610">
        <f>avgpoinc!R5</f>
        <v>84553.609860184646</v>
      </c>
      <c r="H12" s="568">
        <f>B12*0.1/'TC5'!B12</f>
        <v>0.43442415751206664</v>
      </c>
      <c r="I12" s="579">
        <f>C12*0.1/'TC5'!B12</f>
        <v>0.49069712230470441</v>
      </c>
      <c r="J12" s="613"/>
      <c r="K12" s="579"/>
      <c r="L12" s="613"/>
      <c r="M12" s="599">
        <f>G12*0.1/'TC5'!F12</f>
        <v>0.45748792508674457</v>
      </c>
    </row>
    <row r="13" spans="1:13" s="98" customFormat="1" ht="15" customHeight="1">
      <c r="A13" s="103">
        <v>1917</v>
      </c>
      <c r="B13" s="609">
        <f>avgpoinc!M6</f>
        <v>53218.82139460522</v>
      </c>
      <c r="C13" s="610">
        <f>avgpoinc!N6</f>
        <v>61562.820523961025</v>
      </c>
      <c r="D13" s="610"/>
      <c r="E13" s="610"/>
      <c r="F13" s="610"/>
      <c r="G13" s="610">
        <f>avgpoinc!R6</f>
        <v>84864.177655855528</v>
      </c>
      <c r="H13" s="568">
        <f>B13*0.1/'TC5'!B13</f>
        <v>0.441618365946705</v>
      </c>
      <c r="I13" s="579">
        <f>C13*0.1/'TC5'!B13</f>
        <v>0.5108582168942567</v>
      </c>
      <c r="J13" s="613"/>
      <c r="K13" s="579"/>
      <c r="L13" s="613"/>
      <c r="M13" s="599">
        <f>G13*0.1/'TC5'!F13</f>
        <v>0.46690739971063133</v>
      </c>
    </row>
    <row r="14" spans="1:13" s="98" customFormat="1" ht="15" customHeight="1">
      <c r="A14" s="103">
        <v>1918</v>
      </c>
      <c r="B14" s="609">
        <f>avgpoinc!M7</f>
        <v>52628.016393917387</v>
      </c>
      <c r="C14" s="610">
        <f>avgpoinc!N7</f>
        <v>62774.158066830874</v>
      </c>
      <c r="D14" s="562"/>
      <c r="E14" s="562"/>
      <c r="F14" s="562"/>
      <c r="G14" s="610">
        <f>avgpoinc!R7</f>
        <v>83997.941096698647</v>
      </c>
      <c r="H14" s="568">
        <f>B14*0.1/'TC5'!B14</f>
        <v>0.41276917278869846</v>
      </c>
      <c r="I14" s="579">
        <f>C14*0.1/'TC5'!B14</f>
        <v>0.49234683488370157</v>
      </c>
      <c r="J14" s="613"/>
      <c r="K14" s="579"/>
      <c r="L14" s="613"/>
      <c r="M14" s="599">
        <f>G14*0.1/'TC5'!F14</f>
        <v>0.44065420377819009</v>
      </c>
    </row>
    <row r="15" spans="1:13" s="98" customFormat="1" ht="15" customHeight="1">
      <c r="A15" s="102">
        <v>1919</v>
      </c>
      <c r="B15" s="611">
        <f>avgpoinc!M8</f>
        <v>52364.877892097327</v>
      </c>
      <c r="C15" s="612">
        <f>avgpoinc!N8</f>
        <v>60290.075412814593</v>
      </c>
      <c r="D15" s="564"/>
      <c r="E15" s="564"/>
      <c r="F15" s="564"/>
      <c r="G15" s="612">
        <f>avgpoinc!R8</f>
        <v>83268.583799873421</v>
      </c>
      <c r="H15" s="569">
        <f>B15*0.1/'TC5'!B15</f>
        <v>0.43344691249633405</v>
      </c>
      <c r="I15" s="580">
        <f>C15*0.1/'TC5'!B15</f>
        <v>0.49904722580856881</v>
      </c>
      <c r="J15" s="614"/>
      <c r="K15" s="580"/>
      <c r="L15" s="614"/>
      <c r="M15" s="600">
        <f>G15*0.1/'TC5'!F15</f>
        <v>0.45816097475412876</v>
      </c>
    </row>
    <row r="16" spans="1:13" s="98" customFormat="1" ht="15" customHeight="1">
      <c r="A16" s="103">
        <v>1920</v>
      </c>
      <c r="B16" s="609">
        <f>avgpoinc!M9</f>
        <v>49279.478414284793</v>
      </c>
      <c r="C16" s="610">
        <f>avgpoinc!N9</f>
        <v>56608.994281820822</v>
      </c>
      <c r="D16" s="562"/>
      <c r="E16" s="562"/>
      <c r="F16" s="562"/>
      <c r="G16" s="610">
        <f>avgpoinc!R9</f>
        <v>78683.945447761769</v>
      </c>
      <c r="H16" s="568">
        <f>B16*0.1/'TC5'!B16</f>
        <v>0.41697414300984437</v>
      </c>
      <c r="I16" s="579">
        <f>C16*0.1/'TC5'!B16</f>
        <v>0.47899222225674193</v>
      </c>
      <c r="J16" s="613"/>
      <c r="K16" s="579"/>
      <c r="L16" s="613"/>
      <c r="M16" s="599">
        <f>G16*0.1/'TC5'!F16</f>
        <v>0.44206904024582377</v>
      </c>
    </row>
    <row r="17" spans="1:13" s="98" customFormat="1" ht="15" customHeight="1">
      <c r="A17" s="103">
        <v>1921</v>
      </c>
      <c r="B17" s="609">
        <f>avgpoinc!M10</f>
        <v>47786.624370655503</v>
      </c>
      <c r="C17" s="610">
        <f>avgpoinc!N10</f>
        <v>53704.847472501999</v>
      </c>
      <c r="D17" s="562"/>
      <c r="E17" s="562"/>
      <c r="F17" s="562"/>
      <c r="G17" s="610">
        <f>avgpoinc!R10</f>
        <v>75579.446458532781</v>
      </c>
      <c r="H17" s="568">
        <f>B17*0.1/'TC5'!B17</f>
        <v>0.44838185773089784</v>
      </c>
      <c r="I17" s="579">
        <f>C17*0.1/'TC5'!B17</f>
        <v>0.50391254029782484</v>
      </c>
      <c r="J17" s="613"/>
      <c r="K17" s="579"/>
      <c r="L17" s="613"/>
      <c r="M17" s="599">
        <f>G17*0.1/'TC5'!F17</f>
        <v>0.47198491823466099</v>
      </c>
    </row>
    <row r="18" spans="1:13" s="98" customFormat="1" ht="15" customHeight="1">
      <c r="A18" s="103">
        <v>1922</v>
      </c>
      <c r="B18" s="609">
        <f>avgpoinc!M11</f>
        <v>50669.095871793317</v>
      </c>
      <c r="C18" s="610">
        <f>avgpoinc!N11</f>
        <v>57346.370316733359</v>
      </c>
      <c r="D18" s="562"/>
      <c r="E18" s="562"/>
      <c r="F18" s="562"/>
      <c r="G18" s="610">
        <f>avgpoinc!R11</f>
        <v>80089.169630423799</v>
      </c>
      <c r="H18" s="568">
        <f>B18*0.1/'TC5'!B18</f>
        <v>0.43801338535780932</v>
      </c>
      <c r="I18" s="579">
        <f>C18*0.1/'TC5'!B18</f>
        <v>0.49573566230531507</v>
      </c>
      <c r="J18" s="613"/>
      <c r="K18" s="579"/>
      <c r="L18" s="613"/>
      <c r="M18" s="599">
        <f>G18*0.1/'TC5'!F18</f>
        <v>0.46210682694262101</v>
      </c>
    </row>
    <row r="19" spans="1:13" s="98" customFormat="1" ht="15" customHeight="1">
      <c r="A19" s="103">
        <v>1923</v>
      </c>
      <c r="B19" s="609">
        <f>avgpoinc!M12</f>
        <v>53444.169839040042</v>
      </c>
      <c r="C19" s="610">
        <f>avgpoinc!N12</f>
        <v>61344.861622417418</v>
      </c>
      <c r="D19" s="562"/>
      <c r="E19" s="562"/>
      <c r="F19" s="562"/>
      <c r="G19" s="610">
        <f>avgpoinc!R12</f>
        <v>84711.040672822754</v>
      </c>
      <c r="H19" s="568">
        <f>B19*0.1/'TC5'!B19</f>
        <v>0.41056550600519326</v>
      </c>
      <c r="I19" s="579">
        <f>C19*0.1/'TC5'!B19</f>
        <v>0.47125971324244181</v>
      </c>
      <c r="J19" s="613"/>
      <c r="K19" s="579"/>
      <c r="L19" s="613"/>
      <c r="M19" s="599">
        <f>G19*0.1/'TC5'!F19</f>
        <v>0.43459482522192505</v>
      </c>
    </row>
    <row r="20" spans="1:13" s="98" customFormat="1" ht="15" customHeight="1">
      <c r="A20" s="103">
        <v>1924</v>
      </c>
      <c r="B20" s="609">
        <f>avgpoinc!M13</f>
        <v>55512.966364817876</v>
      </c>
      <c r="C20" s="610">
        <f>avgpoinc!N13</f>
        <v>62949.073365670003</v>
      </c>
      <c r="D20" s="562"/>
      <c r="E20" s="562"/>
      <c r="F20" s="562"/>
      <c r="G20" s="610">
        <f>avgpoinc!R13</f>
        <v>87510.622351199912</v>
      </c>
      <c r="H20" s="568">
        <f>B20*0.1/'TC5'!B20</f>
        <v>0.43196380299230153</v>
      </c>
      <c r="I20" s="579">
        <f>C20*0.1/'TC5'!B20</f>
        <v>0.48982648390970063</v>
      </c>
      <c r="J20" s="613"/>
      <c r="K20" s="579"/>
      <c r="L20" s="613"/>
      <c r="M20" s="599">
        <f>G20*0.1/'TC5'!F20</f>
        <v>0.45484032516228767</v>
      </c>
    </row>
    <row r="21" spans="1:13" s="98" customFormat="1" ht="15" customHeight="1">
      <c r="A21" s="103">
        <v>1925</v>
      </c>
      <c r="B21" s="609">
        <f>avgpoinc!M14</f>
        <v>58658.768658230372</v>
      </c>
      <c r="C21" s="610">
        <f>avgpoinc!N14</f>
        <v>66189.299386349216</v>
      </c>
      <c r="D21" s="562"/>
      <c r="E21" s="562"/>
      <c r="F21" s="562"/>
      <c r="G21" s="610">
        <f>avgpoinc!R14</f>
        <v>91961.353632422703</v>
      </c>
      <c r="H21" s="568">
        <f>B21*0.1/'TC5'!B21</f>
        <v>0.44837511589866602</v>
      </c>
      <c r="I21" s="579">
        <f>C21*0.1/'TC5'!B21</f>
        <v>0.50593688654665936</v>
      </c>
      <c r="J21" s="613"/>
      <c r="K21" s="579"/>
      <c r="L21" s="613"/>
      <c r="M21" s="599">
        <f>G21*0.1/'TC5'!F21</f>
        <v>0.46962514979933462</v>
      </c>
    </row>
    <row r="22" spans="1:13" s="98" customFormat="1" ht="15" customHeight="1">
      <c r="A22" s="103">
        <v>1926</v>
      </c>
      <c r="B22" s="609">
        <f>avgpoinc!M15</f>
        <v>61854.289670743776</v>
      </c>
      <c r="C22" s="610">
        <f>avgpoinc!N15</f>
        <v>69648.576625586153</v>
      </c>
      <c r="D22" s="562"/>
      <c r="E22" s="562"/>
      <c r="F22" s="562"/>
      <c r="G22" s="610">
        <f>avgpoinc!R15</f>
        <v>96954.121432775719</v>
      </c>
      <c r="H22" s="568">
        <f>B22*0.1/'TC5'!B22</f>
        <v>0.45171479462361019</v>
      </c>
      <c r="I22" s="579">
        <f>C22*0.1/'TC5'!B22</f>
        <v>0.50863557974272855</v>
      </c>
      <c r="J22" s="613"/>
      <c r="K22" s="579"/>
      <c r="L22" s="613"/>
      <c r="M22" s="599">
        <f>G22*0.1/'TC5'!F22</f>
        <v>0.4724459132679209</v>
      </c>
    </row>
    <row r="23" spans="1:13" s="98" customFormat="1" ht="15" customHeight="1">
      <c r="A23" s="103">
        <v>1927</v>
      </c>
      <c r="B23" s="609">
        <f>avgpoinc!M16</f>
        <v>59819.801855616228</v>
      </c>
      <c r="C23" s="610">
        <f>avgpoinc!N16</f>
        <v>67548.971272821465</v>
      </c>
      <c r="D23" s="562"/>
      <c r="E23" s="562"/>
      <c r="F23" s="562"/>
      <c r="G23" s="610">
        <f>avgpoinc!R16</f>
        <v>94034.198972200116</v>
      </c>
      <c r="H23" s="568">
        <f>B23*0.1/'TC5'!B23</f>
        <v>0.44502818819786538</v>
      </c>
      <c r="I23" s="579">
        <f>C23*0.1/'TC5'!B23</f>
        <v>0.50252918544816405</v>
      </c>
      <c r="J23" s="613"/>
      <c r="K23" s="579"/>
      <c r="L23" s="613"/>
      <c r="M23" s="599">
        <f>G23*0.1/'TC5'!F23</f>
        <v>0.46617837099981746</v>
      </c>
    </row>
    <row r="24" spans="1:13" s="98" customFormat="1" ht="15" customHeight="1">
      <c r="A24" s="103">
        <v>1928</v>
      </c>
      <c r="B24" s="609">
        <f>avgpoinc!M17</f>
        <v>62117.551397593626</v>
      </c>
      <c r="C24" s="610">
        <f>avgpoinc!N17</f>
        <v>69727.060554058946</v>
      </c>
      <c r="D24" s="562"/>
      <c r="E24" s="562"/>
      <c r="F24" s="562"/>
      <c r="G24" s="610">
        <f>avgpoinc!R17</f>
        <v>97714.362979514917</v>
      </c>
      <c r="H24" s="568">
        <f>B24*0.1/'TC5'!B24</f>
        <v>0.45717655379097388</v>
      </c>
      <c r="I24" s="579">
        <f>C24*0.1/'TC5'!B24</f>
        <v>0.51318148466673352</v>
      </c>
      <c r="J24" s="613"/>
      <c r="K24" s="579"/>
      <c r="L24" s="613"/>
      <c r="M24" s="599">
        <f>G24*0.1/'TC5'!F24</f>
        <v>0.47803170866449107</v>
      </c>
    </row>
    <row r="25" spans="1:13" s="98" customFormat="1" ht="15" customHeight="1">
      <c r="A25" s="102">
        <v>1929</v>
      </c>
      <c r="B25" s="611">
        <f>avgpoinc!M18</f>
        <v>62878.45033700869</v>
      </c>
      <c r="C25" s="612">
        <f>avgpoinc!N18</f>
        <v>71008.843388565307</v>
      </c>
      <c r="D25" s="564"/>
      <c r="E25" s="564"/>
      <c r="F25" s="564"/>
      <c r="G25" s="612">
        <f>avgpoinc!R18</f>
        <v>99553.304085717144</v>
      </c>
      <c r="H25" s="569">
        <f>B25*0.1/'TC5'!B25</f>
        <v>0.44150745985029605</v>
      </c>
      <c r="I25" s="580">
        <f>C25*0.1/'TC5'!B25</f>
        <v>0.49859584489378833</v>
      </c>
      <c r="J25" s="614"/>
      <c r="K25" s="580"/>
      <c r="L25" s="614"/>
      <c r="M25" s="600">
        <f>G25*0.1/'TC5'!F25</f>
        <v>0.46296926067956495</v>
      </c>
    </row>
    <row r="26" spans="1:13" s="98" customFormat="1" ht="15" customHeight="1">
      <c r="A26" s="103">
        <v>1930</v>
      </c>
      <c r="B26" s="609">
        <f>avgpoinc!M19</f>
        <v>54437.270850877554</v>
      </c>
      <c r="C26" s="610">
        <f>avgpoinc!N19</f>
        <v>62326.169524828852</v>
      </c>
      <c r="D26" s="562"/>
      <c r="E26" s="562"/>
      <c r="F26" s="562"/>
      <c r="G26" s="610">
        <f>avgpoinc!R19</f>
        <v>87061.272837123877</v>
      </c>
      <c r="H26" s="568">
        <f>B26*0.1/'TC5'!B26</f>
        <v>0.42363313124425495</v>
      </c>
      <c r="I26" s="579">
        <f>C26*0.1/'TC5'!B26</f>
        <v>0.48502487251044601</v>
      </c>
      <c r="J26" s="613"/>
      <c r="K26" s="579"/>
      <c r="L26" s="613"/>
      <c r="M26" s="599">
        <f>G26*0.1/'TC5'!F26</f>
        <v>0.44641210141290838</v>
      </c>
    </row>
    <row r="27" spans="1:13" s="98" customFormat="1" ht="15" customHeight="1">
      <c r="A27" s="103">
        <v>1931</v>
      </c>
      <c r="B27" s="609">
        <f>avgpoinc!M20</f>
        <v>46842.547104475016</v>
      </c>
      <c r="C27" s="610">
        <f>avgpoinc!N20</f>
        <v>54168.360900458116</v>
      </c>
      <c r="D27" s="562"/>
      <c r="E27" s="562"/>
      <c r="F27" s="562"/>
      <c r="G27" s="610">
        <f>avgpoinc!R20</f>
        <v>74938.202036717048</v>
      </c>
      <c r="H27" s="568">
        <f>B27*0.1/'TC5'!B27</f>
        <v>0.40796728900401602</v>
      </c>
      <c r="I27" s="579">
        <f>C27*0.1/'TC5'!B27</f>
        <v>0.47177023267037205</v>
      </c>
      <c r="J27" s="613"/>
      <c r="K27" s="579"/>
      <c r="L27" s="613"/>
      <c r="M27" s="599">
        <f>G27*0.1/'TC5'!F27</f>
        <v>0.42984355660846107</v>
      </c>
    </row>
    <row r="28" spans="1:13" s="98" customFormat="1" ht="15" customHeight="1">
      <c r="A28" s="103">
        <v>1932</v>
      </c>
      <c r="B28" s="609">
        <f>avgpoinc!M21</f>
        <v>40704.970077570448</v>
      </c>
      <c r="C28" s="610">
        <f>avgpoinc!N21</f>
        <v>46721.087793648323</v>
      </c>
      <c r="D28" s="562"/>
      <c r="E28" s="562"/>
      <c r="F28" s="562"/>
      <c r="G28" s="610">
        <f>avgpoinc!R21</f>
        <v>64808.858454368084</v>
      </c>
      <c r="H28" s="568">
        <f>B28*0.1/'TC5'!B28</f>
        <v>0.41953947788393248</v>
      </c>
      <c r="I28" s="579">
        <f>C28*0.1/'TC5'!B28</f>
        <v>0.48154662051741592</v>
      </c>
      <c r="J28" s="613"/>
      <c r="K28" s="579"/>
      <c r="L28" s="613"/>
      <c r="M28" s="599">
        <f>G28*0.1/'TC5'!F28</f>
        <v>0.43954073899761653</v>
      </c>
    </row>
    <row r="29" spans="1:13" s="98" customFormat="1" ht="15" customHeight="1">
      <c r="A29" s="103">
        <v>1933</v>
      </c>
      <c r="B29" s="609">
        <f>avgpoinc!M22</f>
        <v>39839.244170803737</v>
      </c>
      <c r="C29" s="610">
        <f>avgpoinc!N22</f>
        <v>45923.50385063728</v>
      </c>
      <c r="D29" s="562"/>
      <c r="E29" s="562"/>
      <c r="F29" s="562"/>
      <c r="G29" s="610">
        <f>avgpoinc!R22</f>
        <v>63549.8745195351</v>
      </c>
      <c r="H29" s="568">
        <f>B29*0.1/'TC5'!B29</f>
        <v>0.42352442176795446</v>
      </c>
      <c r="I29" s="579">
        <f>C29*0.1/'TC5'!B29</f>
        <v>0.48820518106498995</v>
      </c>
      <c r="J29" s="613"/>
      <c r="K29" s="579"/>
      <c r="L29" s="613"/>
      <c r="M29" s="599">
        <f>G29*0.1/'TC5'!F29</f>
        <v>0.44393909968596135</v>
      </c>
    </row>
    <row r="30" spans="1:13" s="98" customFormat="1" ht="15" customHeight="1">
      <c r="A30" s="103">
        <v>1934</v>
      </c>
      <c r="B30" s="609">
        <f>avgpoinc!M23</f>
        <v>47456.064641016936</v>
      </c>
      <c r="C30" s="610">
        <f>avgpoinc!N23</f>
        <v>54148.342986548516</v>
      </c>
      <c r="D30" s="562"/>
      <c r="E30" s="562"/>
      <c r="F30" s="562"/>
      <c r="G30" s="610">
        <f>avgpoinc!R23</f>
        <v>75702.745864557568</v>
      </c>
      <c r="H30" s="568">
        <f>B30*0.1/'TC5'!B30</f>
        <v>0.44995888062238437</v>
      </c>
      <c r="I30" s="579">
        <f>C30*0.1/'TC5'!B30</f>
        <v>0.51341231056748249</v>
      </c>
      <c r="J30" s="613"/>
      <c r="K30" s="579"/>
      <c r="L30" s="613"/>
      <c r="M30" s="599">
        <f>G30*0.1/'TC5'!F30</f>
        <v>0.47091691804293617</v>
      </c>
    </row>
    <row r="31" spans="1:13" s="98" customFormat="1" ht="15" customHeight="1">
      <c r="A31" s="103">
        <v>1935</v>
      </c>
      <c r="B31" s="609">
        <f>avgpoinc!M24</f>
        <v>51052.303448971477</v>
      </c>
      <c r="C31" s="610">
        <f>avgpoinc!N24</f>
        <v>58210.539315886803</v>
      </c>
      <c r="D31" s="562"/>
      <c r="E31" s="562"/>
      <c r="F31" s="562"/>
      <c r="G31" s="610">
        <f>avgpoinc!R24</f>
        <v>81924.740973778753</v>
      </c>
      <c r="H31" s="568">
        <f>B31*0.1/'TC5'!B31</f>
        <v>0.44158772152969555</v>
      </c>
      <c r="I31" s="579">
        <f>C31*0.1/'TC5'!B31</f>
        <v>0.50350440017286002</v>
      </c>
      <c r="J31" s="613"/>
      <c r="K31" s="579"/>
      <c r="L31" s="613"/>
      <c r="M31" s="599">
        <f>G31*0.1/'TC5'!F31</f>
        <v>0.46458742371076522</v>
      </c>
    </row>
    <row r="32" spans="1:13" s="98" customFormat="1" ht="15" customHeight="1">
      <c r="A32" s="103">
        <v>1936</v>
      </c>
      <c r="B32" s="609">
        <f>avgpoinc!M25</f>
        <v>56735.5898032732</v>
      </c>
      <c r="C32" s="610">
        <f>avgpoinc!N25</f>
        <v>64784.952894827111</v>
      </c>
      <c r="D32" s="562"/>
      <c r="E32" s="562"/>
      <c r="F32" s="562"/>
      <c r="G32" s="610">
        <f>avgpoinc!R25</f>
        <v>90913.925095551502</v>
      </c>
      <c r="H32" s="568">
        <f>B32*0.1/'TC5'!B32</f>
        <v>0.44385868292147629</v>
      </c>
      <c r="I32" s="579">
        <f>C32*0.1/'TC5'!B32</f>
        <v>0.50683114363902992</v>
      </c>
      <c r="J32" s="613"/>
      <c r="K32" s="579"/>
      <c r="L32" s="613"/>
      <c r="M32" s="599">
        <f>G32*0.1/'TC5'!F32</f>
        <v>0.46614130080494282</v>
      </c>
    </row>
    <row r="33" spans="1:13" s="98" customFormat="1" ht="15" customHeight="1">
      <c r="A33" s="103">
        <v>1937</v>
      </c>
      <c r="B33" s="609">
        <f>avgpoinc!M26</f>
        <v>59945.557703481929</v>
      </c>
      <c r="C33" s="610">
        <f>avgpoinc!N26</f>
        <v>68342.653740572627</v>
      </c>
      <c r="D33" s="562"/>
      <c r="E33" s="562"/>
      <c r="F33" s="562"/>
      <c r="G33" s="610">
        <f>avgpoinc!R26</f>
        <v>96317.192098682863</v>
      </c>
      <c r="H33" s="568">
        <f>B33*0.1/'TC5'!B33</f>
        <v>0.44040978243711598</v>
      </c>
      <c r="I33" s="579">
        <f>C33*0.1/'TC5'!B33</f>
        <v>0.50210181401502685</v>
      </c>
      <c r="J33" s="613"/>
      <c r="K33" s="579"/>
      <c r="L33" s="613"/>
      <c r="M33" s="599">
        <f>G33*0.1/'TC5'!F33</f>
        <v>0.46377154585425456</v>
      </c>
    </row>
    <row r="34" spans="1:13" s="98" customFormat="1" ht="15" customHeight="1">
      <c r="A34" s="103">
        <v>1938</v>
      </c>
      <c r="B34" s="609">
        <f>avgpoinc!M27</f>
        <v>55349.04359108019</v>
      </c>
      <c r="C34" s="610">
        <f>avgpoinc!N27</f>
        <v>63063.31853725086</v>
      </c>
      <c r="D34" s="562"/>
      <c r="E34" s="562"/>
      <c r="F34" s="562"/>
      <c r="G34" s="610">
        <f>avgpoinc!R27</f>
        <v>88668.039718994856</v>
      </c>
      <c r="H34" s="568">
        <f>B34*0.1/'TC5'!B34</f>
        <v>0.43648078973660276</v>
      </c>
      <c r="I34" s="579">
        <f>C34*0.1/'TC5'!B34</f>
        <v>0.49731531554388331</v>
      </c>
      <c r="J34" s="613"/>
      <c r="K34" s="579"/>
      <c r="L34" s="613"/>
      <c r="M34" s="599">
        <f>G34*0.1/'TC5'!F34</f>
        <v>0.45879933234498022</v>
      </c>
    </row>
    <row r="35" spans="1:13" s="98" customFormat="1" ht="15" customHeight="1">
      <c r="A35" s="102">
        <v>1939</v>
      </c>
      <c r="B35" s="611">
        <f>avgpoinc!M28</f>
        <v>61720.562489623982</v>
      </c>
      <c r="C35" s="612">
        <f>avgpoinc!N28</f>
        <v>69666.059577086751</v>
      </c>
      <c r="D35" s="564"/>
      <c r="E35" s="564"/>
      <c r="F35" s="564"/>
      <c r="G35" s="612">
        <f>avgpoinc!R28</f>
        <v>98280.970637501727</v>
      </c>
      <c r="H35" s="569">
        <f>B35*0.1/'TC5'!B35</f>
        <v>0.45601888016249392</v>
      </c>
      <c r="I35" s="580">
        <f>C35*0.1/'TC5'!B35</f>
        <v>0.51472373536805438</v>
      </c>
      <c r="J35" s="614"/>
      <c r="K35" s="580"/>
      <c r="L35" s="614"/>
      <c r="M35" s="600">
        <f>G35*0.1/'TC5'!F35</f>
        <v>0.47721804171051679</v>
      </c>
    </row>
    <row r="36" spans="1:13" s="98" customFormat="1" ht="15" customHeight="1">
      <c r="A36" s="103">
        <v>1940</v>
      </c>
      <c r="B36" s="609">
        <f>avgpoinc!M29</f>
        <v>67105.599396036399</v>
      </c>
      <c r="C36" s="610">
        <f>avgpoinc!N29</f>
        <v>75102.883299425099</v>
      </c>
      <c r="D36" s="562"/>
      <c r="E36" s="562"/>
      <c r="F36" s="562"/>
      <c r="G36" s="610">
        <f>avgpoinc!R29</f>
        <v>106756.06681503289</v>
      </c>
      <c r="H36" s="568">
        <f>B36*0.1/'TC5'!B36</f>
        <v>0.45742265032968632</v>
      </c>
      <c r="I36" s="579">
        <f>C36*0.1/'TC5'!B36</f>
        <v>0.51193581810481936</v>
      </c>
      <c r="J36" s="613"/>
      <c r="K36" s="579"/>
      <c r="L36" s="613"/>
      <c r="M36" s="599">
        <f>G36*0.1/'TC5'!F36</f>
        <v>0.47865417099347457</v>
      </c>
    </row>
    <row r="37" spans="1:13" s="98" customFormat="1" ht="15" customHeight="1">
      <c r="A37" s="103">
        <v>1941</v>
      </c>
      <c r="B37" s="609">
        <f>avgpoinc!M30</f>
        <v>76512.871168692436</v>
      </c>
      <c r="C37" s="610">
        <f>avgpoinc!N30</f>
        <v>87156.288616829101</v>
      </c>
      <c r="D37" s="562"/>
      <c r="E37" s="562"/>
      <c r="F37" s="562"/>
      <c r="G37" s="610">
        <f>avgpoinc!R30</f>
        <v>123928.90483939176</v>
      </c>
      <c r="H37" s="568">
        <f>B37*0.1/'TC5'!B37</f>
        <v>0.43948114147151984</v>
      </c>
      <c r="I37" s="579">
        <f>C37*0.1/'TC5'!B37</f>
        <v>0.5006157084772731</v>
      </c>
      <c r="J37" s="613"/>
      <c r="K37" s="579"/>
      <c r="L37" s="613"/>
      <c r="M37" s="599">
        <f>G37*0.1/'TC5'!F37</f>
        <v>0.46333392299235704</v>
      </c>
    </row>
    <row r="38" spans="1:13" s="98" customFormat="1" ht="15" customHeight="1">
      <c r="A38" s="103">
        <v>1942</v>
      </c>
      <c r="B38" s="609">
        <f>avgpoinc!M31</f>
        <v>81472.789241322665</v>
      </c>
      <c r="C38" s="610">
        <f>avgpoinc!N31</f>
        <v>99135.94340682085</v>
      </c>
      <c r="D38" s="562"/>
      <c r="E38" s="562"/>
      <c r="F38" s="562"/>
      <c r="G38" s="610">
        <f>avgpoinc!R31</f>
        <v>137013.75009898242</v>
      </c>
      <c r="H38" s="568">
        <f>B38*0.1/'TC5'!B38</f>
        <v>0.39529491443392689</v>
      </c>
      <c r="I38" s="579">
        <f>C38*0.1/'TC5'!B38</f>
        <v>0.48099414088120979</v>
      </c>
      <c r="J38" s="613"/>
      <c r="K38" s="579"/>
      <c r="L38" s="613"/>
      <c r="M38" s="599">
        <f>G38*0.1/'TC5'!F38</f>
        <v>0.42855385189053452</v>
      </c>
    </row>
    <row r="39" spans="1:13" s="98" customFormat="1" ht="15" customHeight="1">
      <c r="A39" s="103">
        <v>1943</v>
      </c>
      <c r="B39" s="609">
        <f>avgpoinc!M32</f>
        <v>85503.582782752332</v>
      </c>
      <c r="C39" s="610">
        <f>avgpoinc!N32</f>
        <v>108445.87052831198</v>
      </c>
      <c r="D39" s="562"/>
      <c r="E39" s="562"/>
      <c r="F39" s="562"/>
      <c r="G39" s="610">
        <f>avgpoinc!R32</f>
        <v>147245.93397112718</v>
      </c>
      <c r="H39" s="568">
        <f>B39*0.1/'TC5'!B39</f>
        <v>0.36001971375360209</v>
      </c>
      <c r="I39" s="579">
        <f>C39*0.1/'TC5'!B39</f>
        <v>0.4566200619284308</v>
      </c>
      <c r="J39" s="613"/>
      <c r="K39" s="579"/>
      <c r="L39" s="613"/>
      <c r="M39" s="599">
        <f>G39*0.1/'TC5'!F39</f>
        <v>0.39686663627509849</v>
      </c>
    </row>
    <row r="40" spans="1:13" s="98" customFormat="1" ht="15" customHeight="1">
      <c r="A40" s="103">
        <v>1944</v>
      </c>
      <c r="B40" s="609">
        <f>avgpoinc!M33</f>
        <v>88394.511002232524</v>
      </c>
      <c r="C40" s="610">
        <f>avgpoinc!N33</f>
        <v>112968.86773837781</v>
      </c>
      <c r="D40" s="562"/>
      <c r="E40" s="562"/>
      <c r="F40" s="562"/>
      <c r="G40" s="610">
        <f>avgpoinc!R33</f>
        <v>154222.73661387037</v>
      </c>
      <c r="H40" s="568">
        <f>B40*0.1/'TC5'!B40</f>
        <v>0.36008446169795105</v>
      </c>
      <c r="I40" s="579">
        <f>C40*0.1/'TC5'!B40</f>
        <v>0.4601907230096382</v>
      </c>
      <c r="J40" s="613"/>
      <c r="K40" s="579"/>
      <c r="L40" s="613"/>
      <c r="M40" s="599">
        <f>G40*0.1/'TC5'!F40</f>
        <v>0.39891537868638488</v>
      </c>
    </row>
    <row r="41" spans="1:13" s="98" customFormat="1" ht="15" customHeight="1">
      <c r="A41" s="103">
        <v>1945</v>
      </c>
      <c r="B41" s="609">
        <f>avgpoinc!M34</f>
        <v>79747.543175555285</v>
      </c>
      <c r="C41" s="610">
        <f>avgpoinc!N34</f>
        <v>102158.57740390832</v>
      </c>
      <c r="D41" s="562"/>
      <c r="E41" s="562"/>
      <c r="F41" s="562"/>
      <c r="G41" s="610">
        <f>avgpoinc!R34</f>
        <v>140231.88147860905</v>
      </c>
      <c r="H41" s="568">
        <f>B41*0.1/'TC5'!B41</f>
        <v>0.33827553581112069</v>
      </c>
      <c r="I41" s="579">
        <f>C41*0.1/'TC5'!B41</f>
        <v>0.43333933727505464</v>
      </c>
      <c r="J41" s="613"/>
      <c r="K41" s="579"/>
      <c r="L41" s="613"/>
      <c r="M41" s="599">
        <f>G41*0.1/'TC5'!F41</f>
        <v>0.37454523962332092</v>
      </c>
    </row>
    <row r="42" spans="1:13" s="98" customFormat="1" ht="15" customHeight="1">
      <c r="A42" s="103">
        <v>1946</v>
      </c>
      <c r="B42" s="609">
        <f>avgpoinc!M35</f>
        <v>70456.588721032516</v>
      </c>
      <c r="C42" s="610">
        <f>avgpoinc!N35</f>
        <v>85768.189696082176</v>
      </c>
      <c r="D42" s="562"/>
      <c r="E42" s="562"/>
      <c r="F42" s="562"/>
      <c r="G42" s="610">
        <f>avgpoinc!R35</f>
        <v>122372.59130651348</v>
      </c>
      <c r="H42" s="568">
        <f>B42*0.1/'TC5'!B42</f>
        <v>0.34183615312457838</v>
      </c>
      <c r="I42" s="579">
        <f>C42*0.1/'TC5'!B42</f>
        <v>0.41612386518247224</v>
      </c>
      <c r="J42" s="613"/>
      <c r="K42" s="579"/>
      <c r="L42" s="613"/>
      <c r="M42" s="599">
        <f>G42*0.1/'TC5'!F42</f>
        <v>0.3708480956755702</v>
      </c>
    </row>
    <row r="43" spans="1:13" s="98" customFormat="1" ht="15" customHeight="1">
      <c r="A43" s="103">
        <v>1947</v>
      </c>
      <c r="B43" s="609">
        <f>avgpoinc!M36</f>
        <v>68603.45030195218</v>
      </c>
      <c r="C43" s="610">
        <f>avgpoinc!N36</f>
        <v>83331.000054646589</v>
      </c>
      <c r="D43" s="562"/>
      <c r="E43" s="562"/>
      <c r="F43" s="562"/>
      <c r="G43" s="610">
        <f>avgpoinc!R36</f>
        <v>118899.96747069439</v>
      </c>
      <c r="H43" s="568">
        <f>B43*0.1/'TC5'!B43</f>
        <v>0.34304871726920622</v>
      </c>
      <c r="I43" s="579">
        <f>C43*0.1/'TC5'!B43</f>
        <v>0.41669322099231509</v>
      </c>
      <c r="J43" s="613"/>
      <c r="K43" s="579"/>
      <c r="L43" s="613"/>
      <c r="M43" s="599">
        <f>G43*0.1/'TC5'!F43</f>
        <v>0.37161889052292846</v>
      </c>
    </row>
    <row r="44" spans="1:13" s="98" customFormat="1" ht="15" customHeight="1">
      <c r="A44" s="103">
        <v>1948</v>
      </c>
      <c r="B44" s="609">
        <f>avgpoinc!M37</f>
        <v>76348.604402335448</v>
      </c>
      <c r="C44" s="610">
        <f>avgpoinc!N37</f>
        <v>90845.811787227882</v>
      </c>
      <c r="D44" s="562"/>
      <c r="E44" s="562"/>
      <c r="F44" s="562"/>
      <c r="G44" s="610">
        <f>avgpoinc!R37</f>
        <v>131736.67067491781</v>
      </c>
      <c r="H44" s="568">
        <f>B44*0.1/'TC5'!B44</f>
        <v>0.36420736884822336</v>
      </c>
      <c r="I44" s="579">
        <f>C44*0.1/'TC5'!B44</f>
        <v>0.43336370508555211</v>
      </c>
      <c r="J44" s="613"/>
      <c r="K44" s="579"/>
      <c r="L44" s="613"/>
      <c r="M44" s="599">
        <f>G44*0.1/'TC5'!F44</f>
        <v>0.39183231404219038</v>
      </c>
    </row>
    <row r="45" spans="1:13" s="98" customFormat="1" ht="15" customHeight="1">
      <c r="A45" s="102">
        <v>1949</v>
      </c>
      <c r="B45" s="611">
        <f>avgpoinc!M38</f>
        <v>73190.371271472686</v>
      </c>
      <c r="C45" s="612">
        <f>avgpoinc!N38</f>
        <v>87226.140728056707</v>
      </c>
      <c r="D45" s="564"/>
      <c r="E45" s="564"/>
      <c r="F45" s="564"/>
      <c r="G45" s="612">
        <f>avgpoinc!R38</f>
        <v>126550.76046696647</v>
      </c>
      <c r="H45" s="569">
        <f>B45*0.1/'TC5'!B45</f>
        <v>0.36168530635617219</v>
      </c>
      <c r="I45" s="580">
        <f>C45*0.1/'TC5'!B45</f>
        <v>0.43104595431653947</v>
      </c>
      <c r="J45" s="614"/>
      <c r="K45" s="580"/>
      <c r="L45" s="614"/>
      <c r="M45" s="600">
        <f>G45*0.1/'TC5'!F45</f>
        <v>0.38895709628805358</v>
      </c>
    </row>
    <row r="46" spans="1:13" s="98" customFormat="1" ht="15" customHeight="1">
      <c r="A46" s="103">
        <v>1950</v>
      </c>
      <c r="B46" s="609">
        <f>avgpoinc!M39</f>
        <v>79849.094597615738</v>
      </c>
      <c r="C46" s="610">
        <f>avgpoinc!N39</f>
        <v>95019.120500546444</v>
      </c>
      <c r="D46" s="562"/>
      <c r="E46" s="562"/>
      <c r="F46" s="562"/>
      <c r="G46" s="610">
        <f>avgpoinc!R39</f>
        <v>137756.45762625846</v>
      </c>
      <c r="H46" s="568">
        <f>B46*0.1/'TC5'!B46</f>
        <v>0.36157396763633864</v>
      </c>
      <c r="I46" s="579">
        <f>C46*0.1/'TC5'!B46</f>
        <v>0.43026712542992085</v>
      </c>
      <c r="J46" s="613"/>
      <c r="K46" s="579"/>
      <c r="L46" s="613"/>
      <c r="M46" s="599">
        <f>G46*0.1/'TC5'!F46</f>
        <v>0.38866194374470892</v>
      </c>
    </row>
    <row r="47" spans="1:13" s="98" customFormat="1" ht="15" customHeight="1">
      <c r="A47" s="103">
        <v>1951</v>
      </c>
      <c r="B47" s="609">
        <f>avgpoinc!M40</f>
        <v>82790.909730103886</v>
      </c>
      <c r="C47" s="610">
        <f>avgpoinc!N40</f>
        <v>99886.011218994201</v>
      </c>
      <c r="D47" s="562"/>
      <c r="E47" s="562"/>
      <c r="F47" s="562"/>
      <c r="G47" s="610">
        <f>avgpoinc!R40</f>
        <v>143909.72591653912</v>
      </c>
      <c r="H47" s="568">
        <f>B47*0.1/'TC5'!B47</f>
        <v>0.35110872935151982</v>
      </c>
      <c r="I47" s="579">
        <f>C47*0.1/'TC5'!B47</f>
        <v>0.42360750224176458</v>
      </c>
      <c r="J47" s="613"/>
      <c r="K47" s="579"/>
      <c r="L47" s="613"/>
      <c r="M47" s="599">
        <f>G47*0.1/'TC5'!F47</f>
        <v>0.37935208186949099</v>
      </c>
    </row>
    <row r="48" spans="1:13" s="98" customFormat="1" ht="15" customHeight="1">
      <c r="A48" s="103">
        <v>1952</v>
      </c>
      <c r="B48" s="609">
        <f>avgpoinc!M41</f>
        <v>81802.101671264099</v>
      </c>
      <c r="C48" s="610">
        <f>avgpoinc!N41</f>
        <v>99498.306254108014</v>
      </c>
      <c r="D48" s="562"/>
      <c r="E48" s="562"/>
      <c r="F48" s="562"/>
      <c r="G48" s="610">
        <f>avgpoinc!R41</f>
        <v>142698.31251597111</v>
      </c>
      <c r="H48" s="568">
        <f>B48*0.1/'TC5'!B48</f>
        <v>0.33834322713079751</v>
      </c>
      <c r="I48" s="579">
        <f>C48*0.1/'TC5'!B48</f>
        <v>0.41153683517020445</v>
      </c>
      <c r="J48" s="613"/>
      <c r="K48" s="579"/>
      <c r="L48" s="613"/>
      <c r="M48" s="599">
        <f>G48*0.1/'TC5'!F48</f>
        <v>0.36625603930341216</v>
      </c>
    </row>
    <row r="49" spans="1:13" s="98" customFormat="1" ht="15" customHeight="1">
      <c r="A49" s="103">
        <v>1953</v>
      </c>
      <c r="B49" s="609">
        <f>avgpoinc!M42</f>
        <v>81920.42806707893</v>
      </c>
      <c r="C49" s="610">
        <f>avgpoinc!N42</f>
        <v>100273.46087427717</v>
      </c>
      <c r="D49" s="562"/>
      <c r="E49" s="562"/>
      <c r="F49" s="562"/>
      <c r="G49" s="610">
        <f>avgpoinc!R42</f>
        <v>143293.77005233444</v>
      </c>
      <c r="H49" s="568">
        <f>B49*0.1/'TC5'!B49</f>
        <v>0.32854020145016588</v>
      </c>
      <c r="I49" s="579">
        <f>C49*0.1/'TC5'!B49</f>
        <v>0.40214466419492961</v>
      </c>
      <c r="J49" s="613"/>
      <c r="K49" s="579"/>
      <c r="L49" s="613"/>
      <c r="M49" s="599">
        <f>G49*0.1/'TC5'!F49</f>
        <v>0.35648915412436549</v>
      </c>
    </row>
    <row r="50" spans="1:13" s="98" customFormat="1" ht="15" customHeight="1">
      <c r="A50" s="103">
        <v>1954</v>
      </c>
      <c r="B50" s="609">
        <f>avgpoinc!M43</f>
        <v>80641.027297984416</v>
      </c>
      <c r="C50" s="610">
        <f>avgpoinc!N43</f>
        <v>97679.135587053854</v>
      </c>
      <c r="D50" s="562"/>
      <c r="E50" s="562"/>
      <c r="F50" s="562"/>
      <c r="G50" s="610">
        <f>avgpoinc!R43</f>
        <v>140414.49209770371</v>
      </c>
      <c r="H50" s="568">
        <f>B50*0.1/'TC5'!B50</f>
        <v>0.33036685786987452</v>
      </c>
      <c r="I50" s="579">
        <f>C50*0.1/'TC5'!B50</f>
        <v>0.40016788208930709</v>
      </c>
      <c r="J50" s="613"/>
      <c r="K50" s="579"/>
      <c r="L50" s="613"/>
      <c r="M50" s="599">
        <f>G50*0.1/'TC5'!F50</f>
        <v>0.35699095352529953</v>
      </c>
    </row>
    <row r="51" spans="1:13" s="98" customFormat="1" ht="15" customHeight="1">
      <c r="A51" s="103">
        <v>1955</v>
      </c>
      <c r="B51" s="609">
        <f>avgpoinc!M44</f>
        <v>87296.015101017765</v>
      </c>
      <c r="C51" s="610">
        <f>avgpoinc!N44</f>
        <v>104571.64437228402</v>
      </c>
      <c r="D51" s="562"/>
      <c r="E51" s="562"/>
      <c r="F51" s="562"/>
      <c r="G51" s="610">
        <f>avgpoinc!R44</f>
        <v>151205.21385884041</v>
      </c>
      <c r="H51" s="568">
        <f>B51*0.1/'TC5'!B51</f>
        <v>0.33388654976411813</v>
      </c>
      <c r="I51" s="579">
        <f>C51*0.1/'TC5'!B51</f>
        <v>0.39996173367385707</v>
      </c>
      <c r="J51" s="613"/>
      <c r="K51" s="579"/>
      <c r="L51" s="613"/>
      <c r="M51" s="599">
        <f>G51*0.1/'TC5'!F51</f>
        <v>0.35919147882198632</v>
      </c>
    </row>
    <row r="52" spans="1:13" s="98" customFormat="1" ht="15" customHeight="1">
      <c r="A52" s="103">
        <v>1956</v>
      </c>
      <c r="B52" s="609">
        <f>avgpoinc!M45</f>
        <v>86115.09317079703</v>
      </c>
      <c r="C52" s="610">
        <f>avgpoinc!N45</f>
        <v>103569.00923908439</v>
      </c>
      <c r="D52" s="562"/>
      <c r="E52" s="562"/>
      <c r="F52" s="562"/>
      <c r="G52" s="610">
        <f>avgpoinc!R45</f>
        <v>149268.61061528433</v>
      </c>
      <c r="H52" s="568">
        <f>B52*0.1/'TC5'!B52</f>
        <v>0.32312842683961696</v>
      </c>
      <c r="I52" s="579">
        <f>C52*0.1/'TC5'!B52</f>
        <v>0.38862050533218229</v>
      </c>
      <c r="J52" s="613"/>
      <c r="K52" s="579"/>
      <c r="L52" s="613"/>
      <c r="M52" s="599">
        <f>G52*0.1/'TC5'!F52</f>
        <v>0.34784410342313327</v>
      </c>
    </row>
    <row r="53" spans="1:13" s="98" customFormat="1" ht="15" customHeight="1">
      <c r="A53" s="103">
        <v>1957</v>
      </c>
      <c r="B53" s="609">
        <f>avgpoinc!M46</f>
        <v>85292.933476499456</v>
      </c>
      <c r="C53" s="610">
        <f>avgpoinc!N46</f>
        <v>102543.75192893653</v>
      </c>
      <c r="D53" s="562"/>
      <c r="E53" s="562"/>
      <c r="F53" s="562"/>
      <c r="G53" s="610">
        <f>avgpoinc!R46</f>
        <v>147503.84928397078</v>
      </c>
      <c r="H53" s="568">
        <f>B53*0.1/'TC5'!B53</f>
        <v>0.31942531269869956</v>
      </c>
      <c r="I53" s="579">
        <f>C53*0.1/'TC5'!B53</f>
        <v>0.38403029055417998</v>
      </c>
      <c r="J53" s="613"/>
      <c r="K53" s="579"/>
      <c r="L53" s="613"/>
      <c r="M53" s="599">
        <f>G53*0.1/'TC5'!F53</f>
        <v>0.34322707077865527</v>
      </c>
    </row>
    <row r="54" spans="1:13" s="98" customFormat="1" ht="15" customHeight="1">
      <c r="A54" s="103">
        <v>1958</v>
      </c>
      <c r="B54" s="609">
        <f>avgpoinc!M47</f>
        <v>82503.394740819393</v>
      </c>
      <c r="C54" s="610">
        <f>avgpoinc!N47</f>
        <v>98869.132093012755</v>
      </c>
      <c r="D54" s="562"/>
      <c r="E54" s="562"/>
      <c r="F54" s="562"/>
      <c r="G54" s="610">
        <f>avgpoinc!R47</f>
        <v>142546.51642947126</v>
      </c>
      <c r="H54" s="568">
        <f>B54*0.1/'TC5'!B54</f>
        <v>0.31789477635882069</v>
      </c>
      <c r="I54" s="579">
        <f>C54*0.1/'TC5'!B54</f>
        <v>0.38095378661974849</v>
      </c>
      <c r="J54" s="613"/>
      <c r="K54" s="579"/>
      <c r="L54" s="613"/>
      <c r="M54" s="599">
        <f>G54*0.1/'TC5'!F54</f>
        <v>0.34127016412654632</v>
      </c>
    </row>
    <row r="55" spans="1:13" s="98" customFormat="1" ht="15" customHeight="1">
      <c r="A55" s="102">
        <v>1959</v>
      </c>
      <c r="B55" s="611">
        <f>avgpoinc!M48</f>
        <v>88343.845956215533</v>
      </c>
      <c r="C55" s="612">
        <f>avgpoinc!N48</f>
        <v>105082.10079657051</v>
      </c>
      <c r="D55" s="564"/>
      <c r="E55" s="564"/>
      <c r="F55" s="564"/>
      <c r="G55" s="612">
        <f>avgpoinc!R48</f>
        <v>152872.02167882124</v>
      </c>
      <c r="H55" s="569">
        <f>B55*0.1/'TC5'!B55</f>
        <v>0.3204151470105861</v>
      </c>
      <c r="I55" s="580">
        <f>C55*0.1/'TC5'!B55</f>
        <v>0.3811232849382814</v>
      </c>
      <c r="J55" s="614"/>
      <c r="K55" s="580"/>
      <c r="L55" s="614"/>
      <c r="M55" s="600">
        <f>G55*0.1/'TC5'!F55</f>
        <v>0.3427836831631691</v>
      </c>
    </row>
    <row r="56" spans="1:13">
      <c r="A56" s="78">
        <v>1960</v>
      </c>
      <c r="B56" s="609">
        <f>avgpoinc!M49</f>
        <v>88103.464108403437</v>
      </c>
      <c r="C56" s="610">
        <f>avgpoinc!N49</f>
        <v>104829.69442854462</v>
      </c>
      <c r="D56" s="562"/>
      <c r="E56" s="562"/>
      <c r="F56" s="562"/>
      <c r="G56" s="610">
        <f>avgpoinc!R49</f>
        <v>152729.36294092785</v>
      </c>
      <c r="H56" s="568">
        <f>B56*0.1/'TC5'!B56</f>
        <v>0.31368427590478104</v>
      </c>
      <c r="I56" s="579">
        <f>C56*0.1/'TC5'!B56</f>
        <v>0.37323647966528717</v>
      </c>
      <c r="J56" s="613"/>
      <c r="K56" s="579"/>
      <c r="L56" s="613"/>
      <c r="M56" s="599">
        <f>G56*0.1/'TC5'!F56</f>
        <v>0.33551282494848805</v>
      </c>
    </row>
    <row r="57" spans="1:13">
      <c r="A57" s="78">
        <v>1961</v>
      </c>
      <c r="B57" s="609">
        <f>avgpoinc!M50</f>
        <v>89019.289215624667</v>
      </c>
      <c r="C57" s="610">
        <f>avgpoinc!N50</f>
        <v>105332.80647394872</v>
      </c>
      <c r="D57" s="562"/>
      <c r="E57" s="562"/>
      <c r="F57" s="562"/>
      <c r="G57" s="610">
        <f>avgpoinc!R50</f>
        <v>152652.90183559837</v>
      </c>
      <c r="H57" s="568">
        <f>B57*0.1/'TC5'!B57</f>
        <v>0.31306832932293466</v>
      </c>
      <c r="I57" s="579">
        <f>C57*0.1/'TC5'!B57</f>
        <v>0.37044067680454035</v>
      </c>
      <c r="J57" s="613"/>
      <c r="K57" s="579"/>
      <c r="L57" s="613"/>
      <c r="M57" s="599">
        <f>G57*0.1/'TC5'!F57</f>
        <v>0.33417968473524823</v>
      </c>
    </row>
    <row r="58" spans="1:13">
      <c r="A58" s="78">
        <v>1962</v>
      </c>
      <c r="B58" s="601">
        <f>avgpoinc!M51</f>
        <v>95678.313792046189</v>
      </c>
      <c r="C58" s="561">
        <f>avgpoinc!N51</f>
        <v>111625.24564467635</v>
      </c>
      <c r="D58" s="560">
        <f>avgpoinc!O51</f>
        <v>108782.22417625264</v>
      </c>
      <c r="E58" s="560">
        <f>avgpoinc!P51</f>
        <v>134444.83250424615</v>
      </c>
      <c r="F58" s="560">
        <f>avgpoinc!Q51</f>
        <v>75688.692193133829</v>
      </c>
      <c r="G58" s="561">
        <f>avgpoinc!R51</f>
        <v>162781.99140800076</v>
      </c>
      <c r="H58" s="570">
        <f>B58*0.1/'TC5'!B58</f>
        <v>0.32017844915390009</v>
      </c>
      <c r="I58" s="581">
        <f>C58*0.1/'TC5'!B58</f>
        <v>0.37354335188865662</v>
      </c>
      <c r="J58" s="581">
        <f>D58*0.1/'TC5'!C58</f>
        <v>0.35802662372589111</v>
      </c>
      <c r="K58" s="581">
        <f>E58*0.1/'TC5'!D58</f>
        <v>0.31686571240425115</v>
      </c>
      <c r="L58" s="581">
        <f>F58*0.1/'TC5'!E58</f>
        <v>0.41875427961349487</v>
      </c>
      <c r="M58" s="588">
        <f>G58*0.1/'TC5'!F58</f>
        <v>0.34230768680572504</v>
      </c>
    </row>
    <row r="59" spans="1:13">
      <c r="A59" s="78">
        <v>1963</v>
      </c>
      <c r="B59" s="602">
        <f>avgpoinc!M52</f>
        <v>100346.89412224501</v>
      </c>
      <c r="C59" s="563">
        <f>avgpoinc!N52</f>
        <v>116563.50625481647</v>
      </c>
      <c r="D59" s="562">
        <f>avgpoinc!O52</f>
        <v>113350.2124123509</v>
      </c>
      <c r="E59" s="562">
        <f>avgpoinc!P52</f>
        <v>140758.57409793406</v>
      </c>
      <c r="F59" s="562">
        <f>avgpoinc!Q52</f>
        <v>80161.320972808258</v>
      </c>
      <c r="G59" s="563">
        <f>avgpoinc!R52</f>
        <v>170120.2713570685</v>
      </c>
      <c r="H59" s="571">
        <f>B59*0.1/'TC5'!B59</f>
        <v>0.32493029534816747</v>
      </c>
      <c r="I59" s="582">
        <f>C59*0.1/'TC5'!B59</f>
        <v>0.3774408251047135</v>
      </c>
      <c r="J59" s="589">
        <f>D59*0.1/'TC5'!C59</f>
        <v>0.3593544803462983</v>
      </c>
      <c r="K59" s="582">
        <f>E59*0.1/'TC5'!D59</f>
        <v>0.31950807325773972</v>
      </c>
      <c r="L59" s="589">
        <f>F59*0.1/'TC5'!E59</f>
        <v>0.4288075285410059</v>
      </c>
      <c r="M59" s="590">
        <f>G59*0.1/'TC5'!F59</f>
        <v>0.34682022035121929</v>
      </c>
    </row>
    <row r="60" spans="1:13">
      <c r="A60" s="78">
        <v>1964</v>
      </c>
      <c r="B60" s="602">
        <f>avgpoinc!M53</f>
        <v>105994.87204924469</v>
      </c>
      <c r="C60" s="563">
        <f>avgpoinc!N53</f>
        <v>122600.72137993353</v>
      </c>
      <c r="D60" s="562">
        <f>avgpoinc!O53</f>
        <v>117918.20064844916</v>
      </c>
      <c r="E60" s="562">
        <f>avgpoinc!P53</f>
        <v>147072.31569162197</v>
      </c>
      <c r="F60" s="562">
        <f>avgpoinc!Q53</f>
        <v>84633.949752482687</v>
      </c>
      <c r="G60" s="563">
        <f>avgpoinc!R53</f>
        <v>178779.21615626151</v>
      </c>
      <c r="H60" s="571">
        <f>B60*0.1/'TC5'!B60</f>
        <v>0.32968732714653021</v>
      </c>
      <c r="I60" s="582">
        <f>C60*0.1/'TC5'!B60</f>
        <v>0.38133829832077021</v>
      </c>
      <c r="J60" s="589">
        <f>D60*0.1/'TC5'!C60</f>
        <v>0.36058822274208069</v>
      </c>
      <c r="K60" s="582">
        <f>E60*0.1/'TC5'!D60</f>
        <v>0.32196241617202753</v>
      </c>
      <c r="L60" s="589">
        <f>F60*0.1/'TC5'!E60</f>
        <v>0.4382160604000091</v>
      </c>
      <c r="M60" s="590">
        <f>G60*0.1/'TC5'!F60</f>
        <v>0.3513327538967132</v>
      </c>
    </row>
    <row r="61" spans="1:13">
      <c r="A61" s="78">
        <v>1965</v>
      </c>
      <c r="B61" s="602">
        <f>avgpoinc!M54</f>
        <v>110461.85118451845</v>
      </c>
      <c r="C61" s="563">
        <f>avgpoinc!N54</f>
        <v>127794.12188725648</v>
      </c>
      <c r="D61" s="562">
        <f>avgpoinc!O54</f>
        <v>122767.81341671746</v>
      </c>
      <c r="E61" s="562">
        <f>avgpoinc!P54</f>
        <v>153023.25671311849</v>
      </c>
      <c r="F61" s="562">
        <f>avgpoinc!Q54</f>
        <v>88043.356103308266</v>
      </c>
      <c r="G61" s="563">
        <f>avgpoinc!R54</f>
        <v>186358.1840274467</v>
      </c>
      <c r="H61" s="571">
        <f>B61*0.1/'TC5'!B61</f>
        <v>0.32672785222530365</v>
      </c>
      <c r="I61" s="582">
        <f>C61*0.1/'TC5'!B61</f>
        <v>0.37799383699893951</v>
      </c>
      <c r="J61" s="589">
        <f>D61*0.1/'TC5'!C61</f>
        <v>0.35784651643114174</v>
      </c>
      <c r="K61" s="582">
        <f>E61*0.1/'TC5'!D61</f>
        <v>0.31865285490703182</v>
      </c>
      <c r="L61" s="589">
        <f>F61*0.1/'TC5'!E61</f>
        <v>0.43531411535720432</v>
      </c>
      <c r="M61" s="590">
        <f>G61*0.1/'TC5'!F61</f>
        <v>0.34847237169742573</v>
      </c>
    </row>
    <row r="62" spans="1:13">
      <c r="A62" s="78">
        <v>1966</v>
      </c>
      <c r="B62" s="602">
        <f>avgpoinc!M55</f>
        <v>114557.97786029248</v>
      </c>
      <c r="C62" s="563">
        <f>avgpoinc!N55</f>
        <v>132558.92493246336</v>
      </c>
      <c r="D62" s="562">
        <f>avgpoinc!O55</f>
        <v>127617.42618498574</v>
      </c>
      <c r="E62" s="562">
        <f>avgpoinc!P55</f>
        <v>158974.19773461501</v>
      </c>
      <c r="F62" s="562">
        <f>avgpoinc!Q55</f>
        <v>91452.76245413383</v>
      </c>
      <c r="G62" s="563">
        <f>avgpoinc!R55</f>
        <v>192605.10779466524</v>
      </c>
      <c r="H62" s="571">
        <f>B62*0.1/'TC5'!B62</f>
        <v>0.32377353310585022</v>
      </c>
      <c r="I62" s="582">
        <f>C62*0.1/'TC5'!B62</f>
        <v>0.37464934587478638</v>
      </c>
      <c r="J62" s="589">
        <f>D62*0.1/'TC5'!C62</f>
        <v>0.35534998774528503</v>
      </c>
      <c r="K62" s="582">
        <f>E62*0.1/'TC5'!D62</f>
        <v>0.31565108895301824</v>
      </c>
      <c r="L62" s="589">
        <f>F62*0.1/'TC5'!E62</f>
        <v>0.4326625764369964</v>
      </c>
      <c r="M62" s="590">
        <f>G62*0.1/'TC5'!F62</f>
        <v>0.34561198949813843</v>
      </c>
    </row>
    <row r="63" spans="1:13">
      <c r="A63" s="78">
        <v>1967</v>
      </c>
      <c r="B63" s="602">
        <f>avgpoinc!M56</f>
        <v>111918.37628606211</v>
      </c>
      <c r="C63" s="563">
        <f>avgpoinc!N56</f>
        <v>130152.14226099176</v>
      </c>
      <c r="D63" s="562">
        <f>avgpoinc!O56</f>
        <v>127813.15083167082</v>
      </c>
      <c r="E63" s="562">
        <f>avgpoinc!P56</f>
        <v>156676.52643676501</v>
      </c>
      <c r="F63" s="562">
        <f>avgpoinc!Q56</f>
        <v>88609.286650166396</v>
      </c>
      <c r="G63" s="563">
        <f>avgpoinc!R56</f>
        <v>189486.53453002675</v>
      </c>
      <c r="H63" s="572">
        <f>B63*0.1/'TC5'!B63</f>
        <v>0.31198382377624517</v>
      </c>
      <c r="I63" s="583">
        <f>C63*0.1/'TC5'!B63</f>
        <v>0.36281229555606842</v>
      </c>
      <c r="J63" s="589">
        <f>D63*0.1/'TC5'!C63</f>
        <v>0.34995660930871964</v>
      </c>
      <c r="K63" s="582">
        <f>E63*0.1/'TC5'!D63</f>
        <v>0.31119517236948013</v>
      </c>
      <c r="L63" s="589">
        <f>F63*0.1/'TC5'!E63</f>
        <v>0.40444166958332062</v>
      </c>
      <c r="M63" s="590">
        <f>G63*0.1/'TC5'!F63</f>
        <v>0.33532666414976114</v>
      </c>
    </row>
    <row r="64" spans="1:13">
      <c r="A64" s="78">
        <v>1968</v>
      </c>
      <c r="B64" s="602">
        <f>avgpoinc!M57</f>
        <v>112638.17123701083</v>
      </c>
      <c r="C64" s="563">
        <f>avgpoinc!N57</f>
        <v>131543.41625571725</v>
      </c>
      <c r="D64" s="562">
        <f>avgpoinc!O57</f>
        <v>129955.9883277146</v>
      </c>
      <c r="E64" s="562">
        <f>avgpoinc!P57</f>
        <v>158933.77347574264</v>
      </c>
      <c r="F64" s="562">
        <f>avgpoinc!Q57</f>
        <v>88780.647671663493</v>
      </c>
      <c r="G64" s="563">
        <f>avgpoinc!R57</f>
        <v>191890.90846094847</v>
      </c>
      <c r="H64" s="572">
        <f>B64*0.1/'TC5'!B64</f>
        <v>0.30515462160110474</v>
      </c>
      <c r="I64" s="583">
        <f>C64*0.1/'TC5'!B64</f>
        <v>0.35637192055583011</v>
      </c>
      <c r="J64" s="589">
        <f>D64*0.1/'TC5'!C64</f>
        <v>0.34636904485523701</v>
      </c>
      <c r="K64" s="582">
        <f>E64*0.1/'TC5'!D64</f>
        <v>0.30869074352085585</v>
      </c>
      <c r="L64" s="589">
        <f>F64*0.1/'TC5'!E64</f>
        <v>0.38892561569809908</v>
      </c>
      <c r="M64" s="590">
        <f>G64*0.1/'TC5'!F64</f>
        <v>0.32841329835355282</v>
      </c>
    </row>
    <row r="65" spans="1:13">
      <c r="A65" s="83">
        <v>1969</v>
      </c>
      <c r="B65" s="603">
        <f>avgpoinc!M58</f>
        <v>111121.17500452374</v>
      </c>
      <c r="C65" s="565">
        <f>avgpoinc!N58</f>
        <v>130716.14586016821</v>
      </c>
      <c r="D65" s="564">
        <f>avgpoinc!O58</f>
        <v>129464.76572486985</v>
      </c>
      <c r="E65" s="564">
        <f>avgpoinc!P58</f>
        <v>158061.01542102441</v>
      </c>
      <c r="F65" s="564">
        <f>avgpoinc!Q58</f>
        <v>87331.308925728154</v>
      </c>
      <c r="G65" s="565">
        <f>avgpoinc!R58</f>
        <v>189966.61251153974</v>
      </c>
      <c r="H65" s="573">
        <f>B65*0.1/'TC5'!B65</f>
        <v>0.2970736101269722</v>
      </c>
      <c r="I65" s="584">
        <f>C65*0.1/'TC5'!B65</f>
        <v>0.34945920389145613</v>
      </c>
      <c r="J65" s="591">
        <f>D65*0.1/'TC5'!C65</f>
        <v>0.34113730909302842</v>
      </c>
      <c r="K65" s="585">
        <f>E65*0.1/'TC5'!D65</f>
        <v>0.3043738198466599</v>
      </c>
      <c r="L65" s="591">
        <f>F65*0.1/'TC5'!E65</f>
        <v>0.37486968282610178</v>
      </c>
      <c r="M65" s="592">
        <f>G65*0.1/'TC5'!F65</f>
        <v>0.31964885955676431</v>
      </c>
    </row>
    <row r="66" spans="1:13">
      <c r="A66" s="78">
        <v>1970</v>
      </c>
      <c r="B66" s="602">
        <f>avgpoinc!M59</f>
        <v>107663.67304795301</v>
      </c>
      <c r="C66" s="563">
        <f>avgpoinc!N59</f>
        <v>126764.75092933366</v>
      </c>
      <c r="D66" s="562">
        <f>avgpoinc!O59</f>
        <v>124863.89421256704</v>
      </c>
      <c r="E66" s="562">
        <f>avgpoinc!P59</f>
        <v>153741.04925429838</v>
      </c>
      <c r="F66" s="562">
        <f>avgpoinc!Q59</f>
        <v>84747.48579755325</v>
      </c>
      <c r="G66" s="563">
        <f>avgpoinc!R59</f>
        <v>184259.7139747646</v>
      </c>
      <c r="H66" s="572">
        <f>B66*0.1/'TC5'!B66</f>
        <v>0.29495196975767612</v>
      </c>
      <c r="I66" s="583">
        <f>C66*0.1/'TC5'!B66</f>
        <v>0.3472806743811816</v>
      </c>
      <c r="J66" s="589">
        <f>D66*0.1/'TC5'!C66</f>
        <v>0.33957320183981204</v>
      </c>
      <c r="K66" s="582">
        <f>E66*0.1/'TC5'!D66</f>
        <v>0.30441006005275995</v>
      </c>
      <c r="L66" s="589">
        <f>F66*0.1/'TC5'!E66</f>
        <v>0.36914960504509514</v>
      </c>
      <c r="M66" s="590">
        <f>G66*0.1/'TC5'!F66</f>
        <v>0.31732726038899267</v>
      </c>
    </row>
    <row r="67" spans="1:13">
      <c r="A67" s="78">
        <v>1971</v>
      </c>
      <c r="B67" s="602">
        <f>avgpoinc!M60</f>
        <v>108823.52764776697</v>
      </c>
      <c r="C67" s="563">
        <f>avgpoinc!N60</f>
        <v>127636.23754025491</v>
      </c>
      <c r="D67" s="562">
        <f>avgpoinc!O60</f>
        <v>125995.99861515358</v>
      </c>
      <c r="E67" s="562">
        <f>avgpoinc!P60</f>
        <v>155027.5292706753</v>
      </c>
      <c r="F67" s="562">
        <f>avgpoinc!Q60</f>
        <v>85178.664763832887</v>
      </c>
      <c r="G67" s="563">
        <f>avgpoinc!R60</f>
        <v>186222.64817643998</v>
      </c>
      <c r="H67" s="572">
        <f>B67*0.1/'TC5'!B67</f>
        <v>0.29661622503772378</v>
      </c>
      <c r="I67" s="583">
        <f>C67*0.1/'TC5'!B67</f>
        <v>0.34789332578657201</v>
      </c>
      <c r="J67" s="589">
        <f>D67*0.1/'TC5'!C67</f>
        <v>0.34046409212169237</v>
      </c>
      <c r="K67" s="582">
        <f>E67*0.1/'TC5'!D67</f>
        <v>0.30599374815938063</v>
      </c>
      <c r="L67" s="589">
        <f>F67*0.1/'TC5'!E67</f>
        <v>0.36822367698187009</v>
      </c>
      <c r="M67" s="590">
        <f>G67*0.1/'TC5'!F67</f>
        <v>0.31916042402735911</v>
      </c>
    </row>
    <row r="68" spans="1:13">
      <c r="A68" s="78">
        <v>1972</v>
      </c>
      <c r="B68" s="602">
        <f>avgpoinc!M61</f>
        <v>113998.71281891021</v>
      </c>
      <c r="C68" s="563">
        <f>avgpoinc!N61</f>
        <v>132734.1665574816</v>
      </c>
      <c r="D68" s="562">
        <f>avgpoinc!O61</f>
        <v>130530.11780664114</v>
      </c>
      <c r="E68" s="562">
        <f>avgpoinc!P61</f>
        <v>161157.71109756574</v>
      </c>
      <c r="F68" s="562">
        <f>avgpoinc!Q61</f>
        <v>89852.561535469038</v>
      </c>
      <c r="G68" s="563">
        <f>avgpoinc!R61</f>
        <v>194152.67966706306</v>
      </c>
      <c r="H68" s="572">
        <f>B68*0.1/'TC5'!B68</f>
        <v>0.29980006779078389</v>
      </c>
      <c r="I68" s="583">
        <f>C68*0.1/'TC5'!B68</f>
        <v>0.34907159167050844</v>
      </c>
      <c r="J68" s="589">
        <f>D68*0.1/'TC5'!C68</f>
        <v>0.34220197966351407</v>
      </c>
      <c r="K68" s="582">
        <f>E68*0.1/'TC5'!D68</f>
        <v>0.30966562341927784</v>
      </c>
      <c r="L68" s="589">
        <f>F68*0.1/'TC5'!E68</f>
        <v>0.36588216818927322</v>
      </c>
      <c r="M68" s="590">
        <f>G68*0.1/'TC5'!F68</f>
        <v>0.32210801351902774</v>
      </c>
    </row>
    <row r="69" spans="1:13">
      <c r="A69" s="78">
        <v>1973</v>
      </c>
      <c r="B69" s="602">
        <f>avgpoinc!M62</f>
        <v>119174.0061574915</v>
      </c>
      <c r="C69" s="563">
        <f>avgpoinc!N62</f>
        <v>138116.96952634945</v>
      </c>
      <c r="D69" s="562">
        <f>avgpoinc!O62</f>
        <v>135973.41561534101</v>
      </c>
      <c r="E69" s="562">
        <f>avgpoinc!P62</f>
        <v>168982.90308206255</v>
      </c>
      <c r="F69" s="562">
        <f>avgpoinc!Q62</f>
        <v>92562.666061936936</v>
      </c>
      <c r="G69" s="563">
        <f>avgpoinc!R62</f>
        <v>202592.8676428053</v>
      </c>
      <c r="H69" s="572">
        <f>B69*0.1/'TC5'!B69</f>
        <v>0.30081059774965974</v>
      </c>
      <c r="I69" s="583">
        <f>C69*0.1/'TC5'!B69</f>
        <v>0.3486250861424196</v>
      </c>
      <c r="J69" s="589">
        <f>D69*0.1/'TC5'!C69</f>
        <v>0.34228591663304536</v>
      </c>
      <c r="K69" s="582">
        <f>E69*0.1/'TC5'!D69</f>
        <v>0.31214296150028525</v>
      </c>
      <c r="L69" s="589">
        <f>F69*0.1/'TC5'!E69</f>
        <v>0.36030277857571497</v>
      </c>
      <c r="M69" s="590">
        <f>G69*0.1/'TC5'!F69</f>
        <v>0.32332077202408988</v>
      </c>
    </row>
    <row r="70" spans="1:13">
      <c r="A70" s="78">
        <v>1974</v>
      </c>
      <c r="B70" s="602">
        <f>avgpoinc!M63</f>
        <v>114086.80106863787</v>
      </c>
      <c r="C70" s="563">
        <f>avgpoinc!N63</f>
        <v>132119.31743130079</v>
      </c>
      <c r="D70" s="562">
        <f>avgpoinc!O63</f>
        <v>130563.04038958746</v>
      </c>
      <c r="E70" s="562">
        <f>avgpoinc!P63</f>
        <v>162686.31291817108</v>
      </c>
      <c r="F70" s="562">
        <f>avgpoinc!Q63</f>
        <v>88037.708616705146</v>
      </c>
      <c r="G70" s="563">
        <f>avgpoinc!R63</f>
        <v>193728.44645758596</v>
      </c>
      <c r="H70" s="572">
        <f>B70*0.1/'TC5'!B70</f>
        <v>0.2963060047259205</v>
      </c>
      <c r="I70" s="583">
        <f>C70*0.1/'TC5'!B70</f>
        <v>0.3431400190775093</v>
      </c>
      <c r="J70" s="589">
        <f>D70*0.1/'TC5'!C70</f>
        <v>0.33808329339490234</v>
      </c>
      <c r="K70" s="582">
        <f>E70*0.1/'TC5'!D70</f>
        <v>0.31012104284718595</v>
      </c>
      <c r="L70" s="589">
        <f>F70*0.1/'TC5'!E70</f>
        <v>0.34948057743258687</v>
      </c>
      <c r="M70" s="590">
        <f>G70*0.1/'TC5'!F70</f>
        <v>0.31946376606128979</v>
      </c>
    </row>
    <row r="71" spans="1:13">
      <c r="A71" s="78">
        <v>1975</v>
      </c>
      <c r="B71" s="602">
        <f>avgpoinc!M64</f>
        <v>110427.53035900522</v>
      </c>
      <c r="C71" s="563">
        <f>avgpoinc!N64</f>
        <v>126995.17830342725</v>
      </c>
      <c r="D71" s="562">
        <f>avgpoinc!O64</f>
        <v>124631.96414076445</v>
      </c>
      <c r="E71" s="562">
        <f>avgpoinc!P64</f>
        <v>155355.62030442027</v>
      </c>
      <c r="F71" s="562">
        <f>avgpoinc!Q64</f>
        <v>86789.155888225519</v>
      </c>
      <c r="G71" s="563">
        <f>avgpoinc!R64</f>
        <v>186929.34742694543</v>
      </c>
      <c r="H71" s="572">
        <f>B71*0.1/'TC5'!B71</f>
        <v>0.29630107944285555</v>
      </c>
      <c r="I71" s="583">
        <f>C71*0.1/'TC5'!B71</f>
        <v>0.34075568196635692</v>
      </c>
      <c r="J71" s="589">
        <f>D71*0.1/'TC5'!C71</f>
        <v>0.33754721938487375</v>
      </c>
      <c r="K71" s="582">
        <f>E71*0.1/'TC5'!D71</f>
        <v>0.31195212486375112</v>
      </c>
      <c r="L71" s="589">
        <f>F71*0.1/'TC5'!E71</f>
        <v>0.3426212465076332</v>
      </c>
      <c r="M71" s="590">
        <f>G71*0.1/'TC5'!F71</f>
        <v>0.31997902106320453</v>
      </c>
    </row>
    <row r="72" spans="1:13">
      <c r="A72" s="78">
        <v>1976</v>
      </c>
      <c r="B72" s="602">
        <f>avgpoinc!M65</f>
        <v>114370.84332273356</v>
      </c>
      <c r="C72" s="563">
        <f>avgpoinc!N65</f>
        <v>130930.79227637239</v>
      </c>
      <c r="D72" s="562">
        <f>avgpoinc!O65</f>
        <v>128987.85120513858</v>
      </c>
      <c r="E72" s="562">
        <f>avgpoinc!P65</f>
        <v>160054.42975002795</v>
      </c>
      <c r="F72" s="562">
        <f>avgpoinc!Q65</f>
        <v>90073.722706660075</v>
      </c>
      <c r="G72" s="563">
        <f>avgpoinc!R65</f>
        <v>193041.9919959165</v>
      </c>
      <c r="H72" s="572">
        <f>B72*0.1/'TC5'!B72</f>
        <v>0.29611729399630349</v>
      </c>
      <c r="I72" s="583">
        <f>C72*0.1/'TC5'!B72</f>
        <v>0.33899262070025321</v>
      </c>
      <c r="J72" s="589">
        <f>D72*0.1/'TC5'!C72</f>
        <v>0.33637294336884338</v>
      </c>
      <c r="K72" s="582">
        <f>E72*0.1/'TC5'!D72</f>
        <v>0.31257632643726657</v>
      </c>
      <c r="L72" s="589">
        <f>F72*0.1/'TC5'!E72</f>
        <v>0.338306742293355</v>
      </c>
      <c r="M72" s="590">
        <f>G72*0.1/'TC5'!F72</f>
        <v>0.31979777890214217</v>
      </c>
    </row>
    <row r="73" spans="1:13">
      <c r="A73" s="78">
        <v>1977</v>
      </c>
      <c r="B73" s="602">
        <f>avgpoinc!M66</f>
        <v>119232.23340112565</v>
      </c>
      <c r="C73" s="563">
        <f>avgpoinc!N66</f>
        <v>135639.04512736871</v>
      </c>
      <c r="D73" s="562">
        <f>avgpoinc!O66</f>
        <v>133013.94479183716</v>
      </c>
      <c r="E73" s="562">
        <f>avgpoinc!P66</f>
        <v>165740.99844679167</v>
      </c>
      <c r="F73" s="562">
        <f>avgpoinc!Q66</f>
        <v>94252.334394406498</v>
      </c>
      <c r="G73" s="563">
        <f>avgpoinc!R66</f>
        <v>200344.61712144307</v>
      </c>
      <c r="H73" s="572">
        <f>B73*0.1/'TC5'!B73</f>
        <v>0.29946717325913147</v>
      </c>
      <c r="I73" s="583">
        <f>C73*0.1/'TC5'!B73</f>
        <v>0.34067500263294909</v>
      </c>
      <c r="J73" s="589">
        <f>D73*0.1/'TC5'!C73</f>
        <v>0.33825819235227778</v>
      </c>
      <c r="K73" s="582">
        <f>E73*0.1/'TC5'!D73</f>
        <v>0.31540422208792757</v>
      </c>
      <c r="L73" s="589">
        <f>F73*0.1/'TC5'!E73</f>
        <v>0.33972911223339952</v>
      </c>
      <c r="M73" s="590">
        <f>G73*0.1/'TC5'!F73</f>
        <v>0.32344140727760623</v>
      </c>
    </row>
    <row r="74" spans="1:13">
      <c r="A74" s="78">
        <v>1978</v>
      </c>
      <c r="B74" s="602">
        <f>avgpoinc!M67</f>
        <v>124543.49911887599</v>
      </c>
      <c r="C74" s="563">
        <f>avgpoinc!N67</f>
        <v>140786.14658906873</v>
      </c>
      <c r="D74" s="562">
        <f>avgpoinc!O67</f>
        <v>138547.96702235483</v>
      </c>
      <c r="E74" s="562">
        <f>avgpoinc!P67</f>
        <v>172767.8424633455</v>
      </c>
      <c r="F74" s="562">
        <f>avgpoinc!Q67</f>
        <v>97598.266822759571</v>
      </c>
      <c r="G74" s="563">
        <f>avgpoinc!R67</f>
        <v>208654.25047720838</v>
      </c>
      <c r="H74" s="572">
        <f>B74*0.1/'TC5'!B74</f>
        <v>0.3021132789653222</v>
      </c>
      <c r="I74" s="583">
        <f>C74*0.1/'TC5'!B74</f>
        <v>0.3415141270305746</v>
      </c>
      <c r="J74" s="589">
        <f>D74*0.1/'TC5'!C74</f>
        <v>0.33935922767018845</v>
      </c>
      <c r="K74" s="582">
        <f>E74*0.1/'TC5'!D74</f>
        <v>0.31838965060235752</v>
      </c>
      <c r="L74" s="589">
        <f>F74*0.1/'TC5'!E74</f>
        <v>0.33823305662614089</v>
      </c>
      <c r="M74" s="590">
        <f>G74*0.1/'TC5'!F74</f>
        <v>0.32668071766555862</v>
      </c>
    </row>
    <row r="75" spans="1:13">
      <c r="A75" s="83">
        <v>1979</v>
      </c>
      <c r="B75" s="603">
        <f>avgpoinc!M68</f>
        <v>125636.25207116027</v>
      </c>
      <c r="C75" s="565">
        <f>avgpoinc!N68</f>
        <v>141350.60422572927</v>
      </c>
      <c r="D75" s="564">
        <f>avgpoinc!O68</f>
        <v>138412.39827875656</v>
      </c>
      <c r="E75" s="564">
        <f>avgpoinc!P68</f>
        <v>173144.84780757476</v>
      </c>
      <c r="F75" s="564">
        <f>avgpoinc!Q68</f>
        <v>97836.964664521147</v>
      </c>
      <c r="G75" s="565">
        <f>avgpoinc!R68</f>
        <v>209870.3647272682</v>
      </c>
      <c r="H75" s="574">
        <f>B75*0.1/'TC5'!B75</f>
        <v>0.30372390151023865</v>
      </c>
      <c r="I75" s="585">
        <f>C75*0.1/'TC5'!B75</f>
        <v>0.34171313047409058</v>
      </c>
      <c r="J75" s="591">
        <f>D75*0.1/'TC5'!C75</f>
        <v>0.33903411030769354</v>
      </c>
      <c r="K75" s="585">
        <f>E75*0.1/'TC5'!D75</f>
        <v>0.32278573513031011</v>
      </c>
      <c r="L75" s="591">
        <f>F75*0.1/'TC5'!E75</f>
        <v>0.33376470208168024</v>
      </c>
      <c r="M75" s="592">
        <f>G75*0.1/'TC5'!F75</f>
        <v>0.32879051566123962</v>
      </c>
    </row>
    <row r="76" spans="1:13">
      <c r="A76" s="78">
        <v>1980</v>
      </c>
      <c r="B76" s="602">
        <f>avgpoinc!M69</f>
        <v>118902.90673205674</v>
      </c>
      <c r="C76" s="563">
        <f>avgpoinc!N69</f>
        <v>134196.26062266884</v>
      </c>
      <c r="D76" s="562">
        <f>avgpoinc!O69</f>
        <v>131698.02963200168</v>
      </c>
      <c r="E76" s="562">
        <f>avgpoinc!P69</f>
        <v>165383.87528945724</v>
      </c>
      <c r="F76" s="562">
        <f>avgpoinc!Q69</f>
        <v>92769.634604461142</v>
      </c>
      <c r="G76" s="563">
        <f>avgpoinc!R69</f>
        <v>198641.57649374739</v>
      </c>
      <c r="H76" s="571">
        <f>B76*0.1/'TC5'!B76</f>
        <v>0.29588845372200012</v>
      </c>
      <c r="I76" s="582">
        <f>C76*0.1/'TC5'!B76</f>
        <v>0.33394578099250799</v>
      </c>
      <c r="J76" s="589">
        <f>D76*0.1/'TC5'!C76</f>
        <v>0.33366796374320978</v>
      </c>
      <c r="K76" s="582">
        <f>E76*0.1/'TC5'!D76</f>
        <v>0.31891962885856628</v>
      </c>
      <c r="L76" s="589">
        <f>F76*0.1/'TC5'!E76</f>
        <v>0.32067251205444336</v>
      </c>
      <c r="M76" s="590">
        <f>G76*0.1/'TC5'!F76</f>
        <v>0.32095512747764593</v>
      </c>
    </row>
    <row r="77" spans="1:13">
      <c r="A77" s="78">
        <v>1981</v>
      </c>
      <c r="B77" s="602">
        <f>avgpoinc!M70</f>
        <v>123704.37548017966</v>
      </c>
      <c r="C77" s="563">
        <f>avgpoinc!N70</f>
        <v>138063.80571774289</v>
      </c>
      <c r="D77" s="562">
        <f>avgpoinc!O70</f>
        <v>134457.5483163454</v>
      </c>
      <c r="E77" s="562">
        <f>avgpoinc!P70</f>
        <v>168766.08453190897</v>
      </c>
      <c r="F77" s="562">
        <f>avgpoinc!Q70</f>
        <v>98380.785965483359</v>
      </c>
      <c r="G77" s="563">
        <f>avgpoinc!R70</f>
        <v>205491.86411706518</v>
      </c>
      <c r="H77" s="571">
        <f>B77*0.1/'TC5'!B77</f>
        <v>0.30549880862236017</v>
      </c>
      <c r="I77" s="582">
        <f>C77*0.1/'TC5'!B77</f>
        <v>0.34096068143844604</v>
      </c>
      <c r="J77" s="589">
        <f>D77*0.1/'TC5'!C77</f>
        <v>0.34160655736923212</v>
      </c>
      <c r="K77" s="582">
        <f>E77*0.1/'TC5'!D77</f>
        <v>0.32700845599174494</v>
      </c>
      <c r="L77" s="589">
        <f>F77*0.1/'TC5'!E77</f>
        <v>0.33032432198524475</v>
      </c>
      <c r="M77" s="590">
        <f>G77*0.1/'TC5'!F77</f>
        <v>0.3298646211624145</v>
      </c>
    </row>
    <row r="78" spans="1:13">
      <c r="A78" s="78">
        <v>1982</v>
      </c>
      <c r="B78" s="602">
        <f>avgpoinc!M71</f>
        <v>120973.71051038163</v>
      </c>
      <c r="C78" s="563">
        <f>avgpoinc!N71</f>
        <v>134768.22026562711</v>
      </c>
      <c r="D78" s="562">
        <f>avgpoinc!O71</f>
        <v>130611.1360293598</v>
      </c>
      <c r="E78" s="562">
        <f>avgpoinc!P71</f>
        <v>165438.57135984022</v>
      </c>
      <c r="F78" s="562">
        <f>avgpoinc!Q71</f>
        <v>96578.892625497436</v>
      </c>
      <c r="G78" s="563">
        <f>avgpoinc!R71</f>
        <v>200646.18790184899</v>
      </c>
      <c r="H78" s="571">
        <f>B78*0.1/'TC5'!B78</f>
        <v>0.3088680207729339</v>
      </c>
      <c r="I78" s="582">
        <f>C78*0.1/'TC5'!B78</f>
        <v>0.34408792853355402</v>
      </c>
      <c r="J78" s="589">
        <f>D78*0.1/'TC5'!C78</f>
        <v>0.34647700190544117</v>
      </c>
      <c r="K78" s="582">
        <f>E78*0.1/'TC5'!D78</f>
        <v>0.3339029848575592</v>
      </c>
      <c r="L78" s="589">
        <f>F78*0.1/'TC5'!E78</f>
        <v>0.32872828841209417</v>
      </c>
      <c r="M78" s="590">
        <f>G78*0.1/'TC5'!F78</f>
        <v>0.33307695388793945</v>
      </c>
    </row>
    <row r="79" spans="1:13">
      <c r="A79" s="78">
        <v>1983</v>
      </c>
      <c r="B79" s="602">
        <f>avgpoinc!M72</f>
        <v>125760.81121692598</v>
      </c>
      <c r="C79" s="563">
        <f>avgpoinc!N72</f>
        <v>139011.08056699636</v>
      </c>
      <c r="D79" s="562">
        <f>avgpoinc!O72</f>
        <v>134284.20935245947</v>
      </c>
      <c r="E79" s="562">
        <f>avgpoinc!P72</f>
        <v>169042.13262142582</v>
      </c>
      <c r="F79" s="562">
        <f>avgpoinc!Q72</f>
        <v>102745.37506774286</v>
      </c>
      <c r="G79" s="563">
        <f>avgpoinc!R72</f>
        <v>208122.24432599751</v>
      </c>
      <c r="H79" s="571">
        <f>B79*0.1/'TC5'!B79</f>
        <v>0.31594300270080572</v>
      </c>
      <c r="I79" s="582">
        <f>C79*0.1/'TC5'!B79</f>
        <v>0.34923103451728826</v>
      </c>
      <c r="J79" s="589">
        <f>D79*0.1/'TC5'!C79</f>
        <v>0.35272118449211121</v>
      </c>
      <c r="K79" s="582">
        <f>E79*0.1/'TC5'!D79</f>
        <v>0.34032496809959406</v>
      </c>
      <c r="L79" s="589">
        <f>F79*0.1/'TC5'!E79</f>
        <v>0.33718153834342957</v>
      </c>
      <c r="M79" s="590">
        <f>G79*0.1/'TC5'!F79</f>
        <v>0.34055444598197931</v>
      </c>
    </row>
    <row r="80" spans="1:13">
      <c r="A80" s="78">
        <v>1984</v>
      </c>
      <c r="B80" s="602">
        <f>avgpoinc!M73</f>
        <v>140756.90535523652</v>
      </c>
      <c r="C80" s="563">
        <f>avgpoinc!N73</f>
        <v>153583.87925874576</v>
      </c>
      <c r="D80" s="562">
        <f>avgpoinc!O73</f>
        <v>147886.70480202712</v>
      </c>
      <c r="E80" s="562">
        <f>avgpoinc!P73</f>
        <v>186289.47788930318</v>
      </c>
      <c r="F80" s="562">
        <f>avgpoinc!Q73</f>
        <v>115009.8991485813</v>
      </c>
      <c r="G80" s="563">
        <f>avgpoinc!R73</f>
        <v>231833.21748008337</v>
      </c>
      <c r="H80" s="571">
        <f>B80*0.1/'TC5'!B80</f>
        <v>0.3315216600894928</v>
      </c>
      <c r="I80" s="582">
        <f>C80*0.1/'TC5'!B80</f>
        <v>0.36173275113105774</v>
      </c>
      <c r="J80" s="589">
        <f>D80*0.1/'TC5'!C80</f>
        <v>0.36577919125556946</v>
      </c>
      <c r="K80" s="582">
        <f>E80*0.1/'TC5'!D80</f>
        <v>0.35356870293617249</v>
      </c>
      <c r="L80" s="589">
        <f>F80*0.1/'TC5'!E80</f>
        <v>0.35165360569953918</v>
      </c>
      <c r="M80" s="590">
        <f>G80*0.1/'TC5'!F80</f>
        <v>0.35609143972396851</v>
      </c>
    </row>
    <row r="81" spans="1:13">
      <c r="A81" s="78">
        <v>1985</v>
      </c>
      <c r="B81" s="602">
        <f>avgpoinc!M74</f>
        <v>142280.98191843944</v>
      </c>
      <c r="C81" s="563">
        <f>avgpoinc!N74</f>
        <v>155279.31569639282</v>
      </c>
      <c r="D81" s="562">
        <f>avgpoinc!O74</f>
        <v>148965.32452808903</v>
      </c>
      <c r="E81" s="562">
        <f>avgpoinc!P74</f>
        <v>189911.05993017767</v>
      </c>
      <c r="F81" s="562">
        <f>avgpoinc!Q74</f>
        <v>114529.18886371086</v>
      </c>
      <c r="G81" s="563">
        <f>avgpoinc!R74</f>
        <v>234173.4136996817</v>
      </c>
      <c r="H81" s="571">
        <f>B81*0.1/'TC5'!B81</f>
        <v>0.32920783758163452</v>
      </c>
      <c r="I81" s="582">
        <f>C81*0.1/'TC5'!B81</f>
        <v>0.3592832088470459</v>
      </c>
      <c r="J81" s="589">
        <f>D81*0.1/'TC5'!C81</f>
        <v>0.36278298497200012</v>
      </c>
      <c r="K81" s="582">
        <f>E81*0.1/'TC5'!D81</f>
        <v>0.3529274463653565</v>
      </c>
      <c r="L81" s="589">
        <f>F81*0.1/'TC5'!E81</f>
        <v>0.3457944393157959</v>
      </c>
      <c r="M81" s="590">
        <f>G81*0.1/'TC5'!F81</f>
        <v>0.35426449775695795</v>
      </c>
    </row>
    <row r="82" spans="1:13">
      <c r="A82" s="78">
        <v>1986</v>
      </c>
      <c r="B82" s="602">
        <f>avgpoinc!M75</f>
        <v>140589.11845802784</v>
      </c>
      <c r="C82" s="563">
        <f>avgpoinc!N75</f>
        <v>154578.64759761046</v>
      </c>
      <c r="D82" s="562">
        <f>avgpoinc!O75</f>
        <v>150935.73255418518</v>
      </c>
      <c r="E82" s="562">
        <f>avgpoinc!P75</f>
        <v>190745.36145836173</v>
      </c>
      <c r="F82" s="562">
        <f>avgpoinc!Q75</f>
        <v>112162.21179162743</v>
      </c>
      <c r="G82" s="563">
        <f>avgpoinc!R75</f>
        <v>231672.08942398973</v>
      </c>
      <c r="H82" s="571">
        <f>B82*0.1/'TC5'!B82</f>
        <v>0.32228466868400574</v>
      </c>
      <c r="I82" s="582">
        <f>C82*0.1/'TC5'!B82</f>
        <v>0.35435408353805548</v>
      </c>
      <c r="J82" s="589">
        <f>D82*0.1/'TC5'!C82</f>
        <v>0.36053556203842169</v>
      </c>
      <c r="K82" s="582">
        <f>E82*0.1/'TC5'!D82</f>
        <v>0.35057440400123591</v>
      </c>
      <c r="L82" s="589">
        <f>F82*0.1/'TC5'!E82</f>
        <v>0.33530658483505243</v>
      </c>
      <c r="M82" s="590">
        <f>G82*0.1/'TC5'!F82</f>
        <v>0.34872779250144964</v>
      </c>
    </row>
    <row r="83" spans="1:13">
      <c r="A83" s="78">
        <v>1987</v>
      </c>
      <c r="B83" s="602">
        <f>avgpoinc!M76</f>
        <v>148285.78373156613</v>
      </c>
      <c r="C83" s="563">
        <f>avgpoinc!N76</f>
        <v>162355.13859815648</v>
      </c>
      <c r="D83" s="562">
        <f>avgpoinc!O76</f>
        <v>159437.78074362711</v>
      </c>
      <c r="E83" s="562">
        <f>avgpoinc!P76</f>
        <v>200675.05054291978</v>
      </c>
      <c r="F83" s="562">
        <f>avgpoinc!Q76</f>
        <v>117592.87204730092</v>
      </c>
      <c r="G83" s="563">
        <f>avgpoinc!R76</f>
        <v>242984.43431006349</v>
      </c>
      <c r="H83" s="571">
        <f>B83*0.1/'TC5'!B83</f>
        <v>0.32964673638343811</v>
      </c>
      <c r="I83" s="582">
        <f>C83*0.1/'TC5'!B83</f>
        <v>0.36092361807823176</v>
      </c>
      <c r="J83" s="589">
        <f>D83*0.1/'TC5'!C83</f>
        <v>0.36578616499900818</v>
      </c>
      <c r="K83" s="582">
        <f>E83*0.1/'TC5'!D83</f>
        <v>0.35853189229965204</v>
      </c>
      <c r="L83" s="589">
        <f>F83*0.1/'TC5'!E83</f>
        <v>0.33957546949386597</v>
      </c>
      <c r="M83" s="590">
        <f>G83*0.1/'TC5'!F83</f>
        <v>0.35700362920761108</v>
      </c>
    </row>
    <row r="84" spans="1:13">
      <c r="A84" s="78">
        <v>1988</v>
      </c>
      <c r="B84" s="602">
        <f>avgpoinc!M77</f>
        <v>161135.54545717838</v>
      </c>
      <c r="C84" s="563">
        <f>avgpoinc!N77</f>
        <v>175345.43005185499</v>
      </c>
      <c r="D84" s="562">
        <f>avgpoinc!O77</f>
        <v>172861.42139849541</v>
      </c>
      <c r="E84" s="562">
        <f>avgpoinc!P77</f>
        <v>220861.37773254552</v>
      </c>
      <c r="F84" s="562">
        <f>avgpoinc!Q77</f>
        <v>123997.79121984512</v>
      </c>
      <c r="G84" s="563">
        <f>avgpoinc!R77</f>
        <v>262125.8599846045</v>
      </c>
      <c r="H84" s="571">
        <f>B84*0.1/'TC5'!B84</f>
        <v>0.34373009204864496</v>
      </c>
      <c r="I84" s="582">
        <f>C84*0.1/'TC5'!B84</f>
        <v>0.37404224276542664</v>
      </c>
      <c r="J84" s="589">
        <f>D84*0.1/'TC5'!C84</f>
        <v>0.37883257865905756</v>
      </c>
      <c r="K84" s="582">
        <f>E84*0.1/'TC5'!D84</f>
        <v>0.37838378548622126</v>
      </c>
      <c r="L84" s="589">
        <f>F84*0.1/'TC5'!E84</f>
        <v>0.3443384468555451</v>
      </c>
      <c r="M84" s="590">
        <f>G84*0.1/'TC5'!F84</f>
        <v>0.37189143896102905</v>
      </c>
    </row>
    <row r="85" spans="1:13">
      <c r="A85" s="83">
        <v>1989</v>
      </c>
      <c r="B85" s="603">
        <f>avgpoinc!M78</f>
        <v>161185.01050167935</v>
      </c>
      <c r="C85" s="565">
        <f>avgpoinc!N78</f>
        <v>175704.02151791757</v>
      </c>
      <c r="D85" s="564">
        <f>avgpoinc!O78</f>
        <v>172886.07799548638</v>
      </c>
      <c r="E85" s="564">
        <f>avgpoinc!P78</f>
        <v>219191.87945068243</v>
      </c>
      <c r="F85" s="564">
        <f>avgpoinc!Q78</f>
        <v>126253.51788765186</v>
      </c>
      <c r="G85" s="565">
        <f>avgpoinc!R78</f>
        <v>261027.05556087446</v>
      </c>
      <c r="H85" s="574">
        <f>B85*0.1/'TC5'!B85</f>
        <v>0.33970737457275391</v>
      </c>
      <c r="I85" s="585">
        <f>C85*0.1/'TC5'!B85</f>
        <v>0.37030708789825439</v>
      </c>
      <c r="J85" s="591">
        <f>D85*0.1/'TC5'!C85</f>
        <v>0.3745501041412353</v>
      </c>
      <c r="K85" s="585">
        <f>E85*0.1/'TC5'!D85</f>
        <v>0.37363463640213024</v>
      </c>
      <c r="L85" s="591">
        <f>F85*0.1/'TC5'!E85</f>
        <v>0.34318238496780396</v>
      </c>
      <c r="M85" s="592">
        <f>G85*0.1/'TC5'!F85</f>
        <v>0.36887052655220026</v>
      </c>
    </row>
    <row r="86" spans="1:13">
      <c r="A86" s="78">
        <v>1990</v>
      </c>
      <c r="B86" s="602">
        <f>avgpoinc!M79</f>
        <v>160843.72578779128</v>
      </c>
      <c r="C86" s="563">
        <f>avgpoinc!N79</f>
        <v>174998.94346205294</v>
      </c>
      <c r="D86" s="562">
        <f>avgpoinc!O79</f>
        <v>172541.95476236375</v>
      </c>
      <c r="E86" s="562">
        <f>avgpoinc!P79</f>
        <v>218270.23816415027</v>
      </c>
      <c r="F86" s="562">
        <f>avgpoinc!Q79</f>
        <v>126291.34338814764</v>
      </c>
      <c r="G86" s="563">
        <f>avgpoinc!R79</f>
        <v>259662.90918871289</v>
      </c>
      <c r="H86" s="571">
        <f>B86*0.1/'TC5'!B86</f>
        <v>0.33919221162796009</v>
      </c>
      <c r="I86" s="582">
        <f>C86*0.1/'TC5'!B86</f>
        <v>0.36904317140579218</v>
      </c>
      <c r="J86" s="589">
        <f>D86*0.1/'TC5'!C86</f>
        <v>0.37419590353965759</v>
      </c>
      <c r="K86" s="582">
        <f>E86*0.1/'TC5'!D86</f>
        <v>0.37618491053581238</v>
      </c>
      <c r="L86" s="589">
        <f>F86*0.1/'TC5'!E86</f>
        <v>0.33820620179176336</v>
      </c>
      <c r="M86" s="590">
        <f>G86*0.1/'TC5'!F86</f>
        <v>0.36940571665763866</v>
      </c>
    </row>
    <row r="87" spans="1:13">
      <c r="A87" s="78">
        <v>1991</v>
      </c>
      <c r="B87" s="602">
        <f>avgpoinc!M80</f>
        <v>156504.94171330132</v>
      </c>
      <c r="C87" s="563">
        <f>avgpoinc!N80</f>
        <v>169623.39580220229</v>
      </c>
      <c r="D87" s="562">
        <f>avgpoinc!O80</f>
        <v>166165.20485198885</v>
      </c>
      <c r="E87" s="562">
        <f>avgpoinc!P80</f>
        <v>209646.40731779629</v>
      </c>
      <c r="F87" s="562">
        <f>avgpoinc!Q80</f>
        <v>125049.13620284089</v>
      </c>
      <c r="G87" s="563">
        <f>avgpoinc!R80</f>
        <v>252857.41344255063</v>
      </c>
      <c r="H87" s="571">
        <f>B87*0.1/'TC5'!B87</f>
        <v>0.33679249882698059</v>
      </c>
      <c r="I87" s="582">
        <f>C87*0.1/'TC5'!B87</f>
        <v>0.36502289772033691</v>
      </c>
      <c r="J87" s="589">
        <f>D87*0.1/'TC5'!C87</f>
        <v>0.37000495195388788</v>
      </c>
      <c r="K87" s="582">
        <f>E87*0.1/'TC5'!D87</f>
        <v>0.37332728505134577</v>
      </c>
      <c r="L87" s="589">
        <f>F87*0.1/'TC5'!E87</f>
        <v>0.33559790253639221</v>
      </c>
      <c r="M87" s="590">
        <f>G87*0.1/'TC5'!F87</f>
        <v>0.36647370457649231</v>
      </c>
    </row>
    <row r="88" spans="1:13">
      <c r="A88" s="78">
        <v>1992</v>
      </c>
      <c r="B88" s="602">
        <f>avgpoinc!M81</f>
        <v>163714.26130389405</v>
      </c>
      <c r="C88" s="563">
        <f>avgpoinc!N81</f>
        <v>176801.13858875507</v>
      </c>
      <c r="D88" s="562">
        <f>avgpoinc!O81</f>
        <v>173504.13868309301</v>
      </c>
      <c r="E88" s="562">
        <f>avgpoinc!P81</f>
        <v>218895.0215567759</v>
      </c>
      <c r="F88" s="562">
        <f>avgpoinc!Q81</f>
        <v>131095.02099900751</v>
      </c>
      <c r="G88" s="563">
        <f>avgpoinc!R81</f>
        <v>263870.13608510926</v>
      </c>
      <c r="H88" s="571">
        <f>B88*0.1/'TC5'!B88</f>
        <v>0.3455403745174408</v>
      </c>
      <c r="I88" s="582">
        <f>C88*0.1/'TC5'!B88</f>
        <v>0.37316194176673889</v>
      </c>
      <c r="J88" s="589">
        <f>D88*0.1/'TC5'!C88</f>
        <v>0.37796071171760554</v>
      </c>
      <c r="K88" s="582">
        <f>E88*0.1/'TC5'!D88</f>
        <v>0.38207656145095825</v>
      </c>
      <c r="L88" s="589">
        <f>F88*0.1/'TC5'!E88</f>
        <v>0.34451508522033691</v>
      </c>
      <c r="M88" s="590">
        <f>G88*0.1/'TC5'!F88</f>
        <v>0.37496167421340942</v>
      </c>
    </row>
    <row r="89" spans="1:13">
      <c r="A89" s="78">
        <v>1993</v>
      </c>
      <c r="B89" s="602">
        <f>avgpoinc!M82</f>
        <v>162658.08264230168</v>
      </c>
      <c r="C89" s="563">
        <f>avgpoinc!N82</f>
        <v>176972.29981474375</v>
      </c>
      <c r="D89" s="562">
        <f>avgpoinc!O82</f>
        <v>173971.78724039294</v>
      </c>
      <c r="E89" s="562">
        <f>avgpoinc!P82</f>
        <v>218934.06057889372</v>
      </c>
      <c r="F89" s="562">
        <f>avgpoinc!Q82</f>
        <v>130825.14271955975</v>
      </c>
      <c r="G89" s="563">
        <f>avgpoinc!R82</f>
        <v>262613.84141805139</v>
      </c>
      <c r="H89" s="571">
        <f>B89*0.1/'TC5'!B89</f>
        <v>0.34051981568336492</v>
      </c>
      <c r="I89" s="582">
        <f>C89*0.1/'TC5'!B89</f>
        <v>0.37048619985580439</v>
      </c>
      <c r="J89" s="589">
        <f>D89*0.1/'TC5'!C89</f>
        <v>0.37517598271369929</v>
      </c>
      <c r="K89" s="582">
        <f>E89*0.1/'TC5'!D89</f>
        <v>0.37793654203414911</v>
      </c>
      <c r="L89" s="589">
        <f>F89*0.1/'TC5'!E89</f>
        <v>0.34145539999008179</v>
      </c>
      <c r="M89" s="590">
        <f>G89*0.1/'TC5'!F89</f>
        <v>0.37004661560058594</v>
      </c>
    </row>
    <row r="90" spans="1:13">
      <c r="A90" s="78">
        <v>1994</v>
      </c>
      <c r="B90" s="602">
        <f>avgpoinc!M83</f>
        <v>168300.443328175</v>
      </c>
      <c r="C90" s="563">
        <f>avgpoinc!N83</f>
        <v>182947.59328978931</v>
      </c>
      <c r="D90" s="562">
        <f>avgpoinc!O83</f>
        <v>179717.2543444222</v>
      </c>
      <c r="E90" s="562">
        <f>avgpoinc!P83</f>
        <v>225564.4073025118</v>
      </c>
      <c r="F90" s="562">
        <f>avgpoinc!Q83</f>
        <v>135972.69599092458</v>
      </c>
      <c r="G90" s="563">
        <f>avgpoinc!R83</f>
        <v>272003.46957343217</v>
      </c>
      <c r="H90" s="571">
        <f>B90*0.1/'TC5'!B90</f>
        <v>0.34119004011154175</v>
      </c>
      <c r="I90" s="582">
        <f>C90*0.1/'TC5'!B90</f>
        <v>0.37088373303413397</v>
      </c>
      <c r="J90" s="589">
        <f>D90*0.1/'TC5'!C90</f>
        <v>0.37578532099723821</v>
      </c>
      <c r="K90" s="582">
        <f>E90*0.1/'TC5'!D90</f>
        <v>0.378832757472992</v>
      </c>
      <c r="L90" s="589">
        <f>F90*0.1/'TC5'!E90</f>
        <v>0.34183695912361139</v>
      </c>
      <c r="M90" s="590">
        <f>G90*0.1/'TC5'!F90</f>
        <v>0.3713082373142243</v>
      </c>
    </row>
    <row r="91" spans="1:13">
      <c r="A91" s="78">
        <v>1995</v>
      </c>
      <c r="B91" s="602">
        <f>avgpoinc!M84</f>
        <v>174928.14106298552</v>
      </c>
      <c r="C91" s="563">
        <f>avgpoinc!N84</f>
        <v>188145.24554299618</v>
      </c>
      <c r="D91" s="562">
        <f>avgpoinc!O84</f>
        <v>183813.04160797741</v>
      </c>
      <c r="E91" s="562">
        <f>avgpoinc!P84</f>
        <v>231565.49471585575</v>
      </c>
      <c r="F91" s="562">
        <f>avgpoinc!Q84</f>
        <v>141812.9919656807</v>
      </c>
      <c r="G91" s="563">
        <f>avgpoinc!R84</f>
        <v>282907.1565886414</v>
      </c>
      <c r="H91" s="571">
        <f>B91*0.1/'TC5'!B91</f>
        <v>0.34695646166801453</v>
      </c>
      <c r="I91" s="582">
        <f>C91*0.1/'TC5'!B91</f>
        <v>0.37317156791687017</v>
      </c>
      <c r="J91" s="589">
        <f>D91*0.1/'TC5'!C91</f>
        <v>0.37817093729972839</v>
      </c>
      <c r="K91" s="582">
        <f>E91*0.1/'TC5'!D91</f>
        <v>0.38121038675308222</v>
      </c>
      <c r="L91" s="589">
        <f>F91*0.1/'TC5'!E91</f>
        <v>0.34732511639595032</v>
      </c>
      <c r="M91" s="590">
        <f>G91*0.1/'TC5'!F91</f>
        <v>0.37741312384605402</v>
      </c>
    </row>
    <row r="92" spans="1:13">
      <c r="A92" s="78">
        <v>1996</v>
      </c>
      <c r="B92" s="602">
        <f>avgpoinc!M85</f>
        <v>183636.56748337529</v>
      </c>
      <c r="C92" s="563">
        <f>avgpoinc!N85</f>
        <v>197014.25907790824</v>
      </c>
      <c r="D92" s="562">
        <f>avgpoinc!O85</f>
        <v>192903.56803573543</v>
      </c>
      <c r="E92" s="562">
        <f>avgpoinc!P85</f>
        <v>242845.13797573477</v>
      </c>
      <c r="F92" s="562">
        <f>avgpoinc!Q85</f>
        <v>148256.90321107756</v>
      </c>
      <c r="G92" s="563">
        <f>avgpoinc!R85</f>
        <v>295618.97954577662</v>
      </c>
      <c r="H92" s="571">
        <f>B92*0.1/'TC5'!B92</f>
        <v>0.35305994749069214</v>
      </c>
      <c r="I92" s="582">
        <f>C92*0.1/'TC5'!B92</f>
        <v>0.37877991795539856</v>
      </c>
      <c r="J92" s="589">
        <f>D92*0.1/'TC5'!C92</f>
        <v>0.38426831364631658</v>
      </c>
      <c r="K92" s="582">
        <f>E92*0.1/'TC5'!D92</f>
        <v>0.38823482394218445</v>
      </c>
      <c r="L92" s="589">
        <f>F92*0.1/'TC5'!E92</f>
        <v>0.35096639394760137</v>
      </c>
      <c r="M92" s="590">
        <f>G92*0.1/'TC5'!F92</f>
        <v>0.38320675492286682</v>
      </c>
    </row>
    <row r="93" spans="1:13">
      <c r="A93" s="78">
        <v>1997</v>
      </c>
      <c r="B93" s="602">
        <f>avgpoinc!M86</f>
        <v>193347.20754498887</v>
      </c>
      <c r="C93" s="563">
        <f>avgpoinc!N86</f>
        <v>206858.32117586536</v>
      </c>
      <c r="D93" s="562">
        <f>avgpoinc!O86</f>
        <v>204031.56124124079</v>
      </c>
      <c r="E93" s="562">
        <f>avgpoinc!P86</f>
        <v>255799.6084019235</v>
      </c>
      <c r="F93" s="562">
        <f>avgpoinc!Q86</f>
        <v>154926.0318159798</v>
      </c>
      <c r="G93" s="563">
        <f>avgpoinc!R86</f>
        <v>310297.18503671634</v>
      </c>
      <c r="H93" s="571">
        <f>B93*0.1/'TC5'!B93</f>
        <v>0.35865113139152521</v>
      </c>
      <c r="I93" s="582">
        <f>C93*0.1/'TC5'!B93</f>
        <v>0.38371369242668152</v>
      </c>
      <c r="J93" s="589">
        <f>D93*0.1/'TC5'!C93</f>
        <v>0.39075696468353277</v>
      </c>
      <c r="K93" s="582">
        <f>E93*0.1/'TC5'!D93</f>
        <v>0.39411407709121699</v>
      </c>
      <c r="L93" s="589">
        <f>F93*0.1/'TC5'!E93</f>
        <v>0.35411551594734186</v>
      </c>
      <c r="M93" s="590">
        <f>G93*0.1/'TC5'!F93</f>
        <v>0.38832664489746099</v>
      </c>
    </row>
    <row r="94" spans="1:13">
      <c r="A94" s="78">
        <v>1998</v>
      </c>
      <c r="B94" s="602">
        <f>avgpoinc!M87</f>
        <v>201703.5703958674</v>
      </c>
      <c r="C94" s="563">
        <f>avgpoinc!N87</f>
        <v>216466.57688693798</v>
      </c>
      <c r="D94" s="562">
        <f>avgpoinc!O87</f>
        <v>215127.97464727107</v>
      </c>
      <c r="E94" s="562">
        <f>avgpoinc!P87</f>
        <v>269105.23652359791</v>
      </c>
      <c r="F94" s="562">
        <f>avgpoinc!Q87</f>
        <v>161073.22942587553</v>
      </c>
      <c r="G94" s="563">
        <f>avgpoinc!R87</f>
        <v>323626.53595088725</v>
      </c>
      <c r="H94" s="571">
        <f>B94*0.1/'TC5'!B94</f>
        <v>0.3603502213954925</v>
      </c>
      <c r="I94" s="582">
        <f>C94*0.1/'TC5'!B94</f>
        <v>0.38672482967376703</v>
      </c>
      <c r="J94" s="589">
        <f>D94*0.1/'TC5'!C94</f>
        <v>0.39358994364738464</v>
      </c>
      <c r="K94" s="582">
        <f>E94*0.1/'TC5'!D94</f>
        <v>0.39838504791259766</v>
      </c>
      <c r="L94" s="589">
        <f>F94*0.1/'TC5'!E94</f>
        <v>0.35581097006797791</v>
      </c>
      <c r="M94" s="590">
        <f>G94*0.1/'TC5'!F94</f>
        <v>0.3903686404228211</v>
      </c>
    </row>
    <row r="95" spans="1:13">
      <c r="A95" s="83">
        <v>1999</v>
      </c>
      <c r="B95" s="603">
        <f>avgpoinc!M88</f>
        <v>210650.88609990999</v>
      </c>
      <c r="C95" s="565">
        <f>avgpoinc!N88</f>
        <v>226064.9540225513</v>
      </c>
      <c r="D95" s="564">
        <f>avgpoinc!O88</f>
        <v>226538.0470873458</v>
      </c>
      <c r="E95" s="564">
        <f>avgpoinc!P88</f>
        <v>283477.57200619712</v>
      </c>
      <c r="F95" s="564">
        <f>avgpoinc!Q88</f>
        <v>165308.53947418163</v>
      </c>
      <c r="G95" s="565">
        <f>avgpoinc!R88</f>
        <v>338077.05642549042</v>
      </c>
      <c r="H95" s="574">
        <f>B95*0.1/'TC5'!B95</f>
        <v>0.36533027887344355</v>
      </c>
      <c r="I95" s="585">
        <f>C95*0.1/'TC5'!B95</f>
        <v>0.39206278324127192</v>
      </c>
      <c r="J95" s="591">
        <f>D95*0.1/'TC5'!C95</f>
        <v>0.39870333671569819</v>
      </c>
      <c r="K95" s="585">
        <f>E95*0.1/'TC5'!D95</f>
        <v>0.40351027250289917</v>
      </c>
      <c r="L95" s="591">
        <f>F95*0.1/'TC5'!E95</f>
        <v>0.35874551534652716</v>
      </c>
      <c r="M95" s="592">
        <f>G95*0.1/'TC5'!F95</f>
        <v>0.39524182677268982</v>
      </c>
    </row>
    <row r="96" spans="1:13">
      <c r="A96" s="88">
        <v>2000</v>
      </c>
      <c r="B96" s="604">
        <f>avgpoinc!M89</f>
        <v>220128.13271403741</v>
      </c>
      <c r="C96" s="567">
        <f>avgpoinc!N89</f>
        <v>235927.03387910887</v>
      </c>
      <c r="D96" s="566">
        <f>avgpoinc!O89</f>
        <v>236765.08350711691</v>
      </c>
      <c r="E96" s="566">
        <f>avgpoinc!P89</f>
        <v>298249.31604090513</v>
      </c>
      <c r="F96" s="566">
        <f>avgpoinc!Q89</f>
        <v>170642.36393714513</v>
      </c>
      <c r="G96" s="567">
        <f>avgpoinc!R89</f>
        <v>351763.69312046189</v>
      </c>
      <c r="H96" s="575">
        <f>B96*0.1/'TC5'!B96</f>
        <v>0.36958235502243042</v>
      </c>
      <c r="I96" s="586">
        <f>C96*0.1/'TC5'!B96</f>
        <v>0.39610779285430908</v>
      </c>
      <c r="J96" s="593">
        <f>D96*0.1/'TC5'!C96</f>
        <v>0.40231025218963623</v>
      </c>
      <c r="K96" s="586">
        <f>E96*0.1/'TC5'!D96</f>
        <v>0.41084262728691112</v>
      </c>
      <c r="L96" s="593">
        <f>F96*0.1/'TC5'!E96</f>
        <v>0.35886740684509272</v>
      </c>
      <c r="M96" s="594">
        <f>G96*0.1/'TC5'!F96</f>
        <v>0.39968153834342951</v>
      </c>
    </row>
    <row r="97" spans="1:13">
      <c r="A97" s="78">
        <v>2001</v>
      </c>
      <c r="B97" s="602">
        <f>avgpoinc!M90</f>
        <v>216586.9456931719</v>
      </c>
      <c r="C97" s="563">
        <f>avgpoinc!N90</f>
        <v>231655.47349474492</v>
      </c>
      <c r="D97" s="562">
        <f>avgpoinc!O90</f>
        <v>230195.93899985086</v>
      </c>
      <c r="E97" s="562">
        <f>avgpoinc!P90</f>
        <v>289072.10240297613</v>
      </c>
      <c r="F97" s="562">
        <f>avgpoinc!Q90</f>
        <v>171703.28074005176</v>
      </c>
      <c r="G97" s="563">
        <f>avgpoinc!R90</f>
        <v>344089.07891569904</v>
      </c>
      <c r="H97" s="571">
        <f>B97*0.1/'TC5'!B97</f>
        <v>0.36532562971115112</v>
      </c>
      <c r="I97" s="582">
        <f>C97*0.1/'TC5'!B97</f>
        <v>0.39074230194091797</v>
      </c>
      <c r="J97" s="589">
        <f>D97*0.1/'TC5'!C97</f>
        <v>0.39607572555541998</v>
      </c>
      <c r="K97" s="582">
        <f>E97*0.1/'TC5'!D97</f>
        <v>0.40413588285446167</v>
      </c>
      <c r="L97" s="589">
        <f>F97*0.1/'TC5'!E97</f>
        <v>0.35781025886535639</v>
      </c>
      <c r="M97" s="590">
        <f>G97*0.1/'TC5'!F97</f>
        <v>0.39547461271286011</v>
      </c>
    </row>
    <row r="98" spans="1:13">
      <c r="A98" s="78">
        <v>2002</v>
      </c>
      <c r="B98" s="602">
        <f>avgpoinc!M91</f>
        <v>217667.87262466966</v>
      </c>
      <c r="C98" s="563">
        <f>avgpoinc!N91</f>
        <v>232289.55189866415</v>
      </c>
      <c r="D98" s="562">
        <f>avgpoinc!O91</f>
        <v>229089.95256405527</v>
      </c>
      <c r="E98" s="562">
        <f>avgpoinc!P91</f>
        <v>286174.84404876252</v>
      </c>
      <c r="F98" s="562">
        <f>avgpoinc!Q91</f>
        <v>176819.4988097882</v>
      </c>
      <c r="G98" s="563">
        <f>avgpoinc!R91</f>
        <v>344184.19630995614</v>
      </c>
      <c r="H98" s="571">
        <f>B98*0.1/'TC5'!B98</f>
        <v>0.36802533268928528</v>
      </c>
      <c r="I98" s="582">
        <f>C98*0.1/'TC5'!B98</f>
        <v>0.39274716377258301</v>
      </c>
      <c r="J98" s="589">
        <f>D98*0.1/'TC5'!C98</f>
        <v>0.39602339267730713</v>
      </c>
      <c r="K98" s="582">
        <f>E98*0.1/'TC5'!D98</f>
        <v>0.40461462736129755</v>
      </c>
      <c r="L98" s="589">
        <f>F98*0.1/'TC5'!E98</f>
        <v>0.36446788907051081</v>
      </c>
      <c r="M98" s="590">
        <f>G98*0.1/'TC5'!F98</f>
        <v>0.39888951182365417</v>
      </c>
    </row>
    <row r="99" spans="1:13">
      <c r="A99" s="78">
        <v>2003</v>
      </c>
      <c r="B99" s="602">
        <f>avgpoinc!M92</f>
        <v>221111.86889478526</v>
      </c>
      <c r="C99" s="563">
        <f>avgpoinc!N92</f>
        <v>236029.04487858666</v>
      </c>
      <c r="D99" s="562">
        <f>avgpoinc!O92</f>
        <v>232512.02687810975</v>
      </c>
      <c r="E99" s="562">
        <f>avgpoinc!P92</f>
        <v>290328.73956305243</v>
      </c>
      <c r="F99" s="562">
        <f>avgpoinc!Q92</f>
        <v>180157.00687984313</v>
      </c>
      <c r="G99" s="563">
        <f>avgpoinc!R92</f>
        <v>349443.75713670009</v>
      </c>
      <c r="H99" s="571">
        <f>B99*0.1/'TC5'!B99</f>
        <v>0.36979690194129949</v>
      </c>
      <c r="I99" s="582">
        <f>C99*0.1/'TC5'!B99</f>
        <v>0.39474502205848694</v>
      </c>
      <c r="J99" s="589">
        <f>D99*0.1/'TC5'!C99</f>
        <v>0.39771130681037897</v>
      </c>
      <c r="K99" s="582">
        <f>E99*0.1/'TC5'!D99</f>
        <v>0.40847665071487438</v>
      </c>
      <c r="L99" s="589">
        <f>F99*0.1/'TC5'!E99</f>
        <v>0.36482000350952148</v>
      </c>
      <c r="M99" s="590">
        <f>G99*0.1/'TC5'!F99</f>
        <v>0.4016281664371491</v>
      </c>
    </row>
    <row r="100" spans="1:13">
      <c r="A100" s="78">
        <v>2004</v>
      </c>
      <c r="B100" s="602">
        <f>avgpoinc!M93</f>
        <v>230993.81399203086</v>
      </c>
      <c r="C100" s="563">
        <f>avgpoinc!N93</f>
        <v>246227.36322640339</v>
      </c>
      <c r="D100" s="562">
        <f>avgpoinc!O93</f>
        <v>243465.99053475453</v>
      </c>
      <c r="E100" s="562">
        <f>avgpoinc!P93</f>
        <v>304939.76810002141</v>
      </c>
      <c r="F100" s="562">
        <f>avgpoinc!Q93</f>
        <v>186283.37687367821</v>
      </c>
      <c r="G100" s="563">
        <f>avgpoinc!R93</f>
        <v>364015.82018716563</v>
      </c>
      <c r="H100" s="571">
        <f>B100*0.1/'TC5'!B100</f>
        <v>0.37582102417945862</v>
      </c>
      <c r="I100" s="582">
        <f>C100*0.1/'TC5'!B100</f>
        <v>0.40060561895370483</v>
      </c>
      <c r="J100" s="589">
        <f>D100*0.1/'TC5'!C100</f>
        <v>0.4041270911693573</v>
      </c>
      <c r="K100" s="582">
        <f>E100*0.1/'TC5'!D100</f>
        <v>0.41581737995147711</v>
      </c>
      <c r="L100" s="589">
        <f>F100*0.1/'TC5'!E100</f>
        <v>0.36864510178565979</v>
      </c>
      <c r="M100" s="590">
        <f>G100*0.1/'TC5'!F100</f>
        <v>0.40825635194778437</v>
      </c>
    </row>
    <row r="101" spans="1:13">
      <c r="A101" s="78">
        <v>2005</v>
      </c>
      <c r="B101" s="602">
        <f>avgpoinc!M94</f>
        <v>239346.36402446832</v>
      </c>
      <c r="C101" s="563">
        <f>avgpoinc!N94</f>
        <v>254549.45281348337</v>
      </c>
      <c r="D101" s="562">
        <f>avgpoinc!O94</f>
        <v>250475.54334875231</v>
      </c>
      <c r="E101" s="562">
        <f>avgpoinc!P94</f>
        <v>315056.579209877</v>
      </c>
      <c r="F101" s="562">
        <f>avgpoinc!Q94</f>
        <v>193164.92199170226</v>
      </c>
      <c r="G101" s="563">
        <f>avgpoinc!R94</f>
        <v>376451.59352741472</v>
      </c>
      <c r="H101" s="571">
        <f>B101*0.1/'TC5'!B101</f>
        <v>0.38059341907501226</v>
      </c>
      <c r="I101" s="582">
        <f>C101*0.1/'TC5'!B101</f>
        <v>0.40476840734481812</v>
      </c>
      <c r="J101" s="589">
        <f>D101*0.1/'TC5'!C101</f>
        <v>0.4084382057189942</v>
      </c>
      <c r="K101" s="582">
        <f>E101*0.1/'TC5'!D101</f>
        <v>0.42064219713211054</v>
      </c>
      <c r="L101" s="589">
        <f>F101*0.1/'TC5'!E101</f>
        <v>0.37270787358283985</v>
      </c>
      <c r="M101" s="590">
        <f>G101*0.1/'TC5'!F101</f>
        <v>0.41352707147598272</v>
      </c>
    </row>
    <row r="102" spans="1:13">
      <c r="A102" s="78">
        <v>2006</v>
      </c>
      <c r="B102" s="602">
        <f>avgpoinc!M95</f>
        <v>249843.44154702863</v>
      </c>
      <c r="C102" s="563">
        <f>avgpoinc!N95</f>
        <v>265244.37957436912</v>
      </c>
      <c r="D102" s="562">
        <f>avgpoinc!O95</f>
        <v>261100.80795138667</v>
      </c>
      <c r="E102" s="562">
        <f>avgpoinc!P95</f>
        <v>329985.0705136293</v>
      </c>
      <c r="F102" s="562">
        <f>avgpoinc!Q95</f>
        <v>199745.9950164828</v>
      </c>
      <c r="G102" s="563">
        <f>avgpoinc!R95</f>
        <v>390910.67827684351</v>
      </c>
      <c r="H102" s="571">
        <f>B102*0.1/'TC5'!B102</f>
        <v>0.38758170604705799</v>
      </c>
      <c r="I102" s="582">
        <f>C102*0.1/'TC5'!B102</f>
        <v>0.41147315502166742</v>
      </c>
      <c r="J102" s="589">
        <f>D102*0.1/'TC5'!C102</f>
        <v>0.41639775037765497</v>
      </c>
      <c r="K102" s="582">
        <f>E102*0.1/'TC5'!D102</f>
        <v>0.42871350049972534</v>
      </c>
      <c r="L102" s="589">
        <f>F102*0.1/'TC5'!E102</f>
        <v>0.37725022435188282</v>
      </c>
      <c r="M102" s="590">
        <f>G102*0.1/'TC5'!F102</f>
        <v>0.42063009738922125</v>
      </c>
    </row>
    <row r="103" spans="1:13">
      <c r="A103" s="78">
        <v>2007</v>
      </c>
      <c r="B103" s="602">
        <f>avgpoinc!M96</f>
        <v>243248.31448791717</v>
      </c>
      <c r="C103" s="563">
        <f>avgpoinc!N96</f>
        <v>258791.78562832592</v>
      </c>
      <c r="D103" s="562">
        <f>avgpoinc!O96</f>
        <v>253774.2705564349</v>
      </c>
      <c r="E103" s="562">
        <f>avgpoinc!P96</f>
        <v>321222.65986845584</v>
      </c>
      <c r="F103" s="562">
        <f>avgpoinc!Q96</f>
        <v>195168.77417787918</v>
      </c>
      <c r="G103" s="563">
        <f>avgpoinc!R96</f>
        <v>381622.04757633229</v>
      </c>
      <c r="H103" s="571">
        <f>B103*0.1/'TC5'!B103</f>
        <v>0.38223090767860413</v>
      </c>
      <c r="I103" s="582">
        <f>C103*0.1/'TC5'!B103</f>
        <v>0.4066553115844726</v>
      </c>
      <c r="J103" s="589">
        <f>D103*0.1/'TC5'!C103</f>
        <v>0.41313752532005321</v>
      </c>
      <c r="K103" s="582">
        <f>E103*0.1/'TC5'!D103</f>
        <v>0.42470377683639521</v>
      </c>
      <c r="L103" s="589">
        <f>F103*0.1/'TC5'!E103</f>
        <v>0.37149158120155334</v>
      </c>
      <c r="M103" s="590">
        <f>G103*0.1/'TC5'!F103</f>
        <v>0.41589039564132685</v>
      </c>
    </row>
    <row r="104" spans="1:13">
      <c r="A104" s="78">
        <v>2008</v>
      </c>
      <c r="B104" s="602">
        <f>avgpoinc!M97</f>
        <v>235193.07188030283</v>
      </c>
      <c r="C104" s="563">
        <f>avgpoinc!N97</f>
        <v>250085.79565006474</v>
      </c>
      <c r="D104" s="562">
        <f>avgpoinc!O97</f>
        <v>243288.76907771593</v>
      </c>
      <c r="E104" s="562">
        <f>avgpoinc!P97</f>
        <v>307901.53871441953</v>
      </c>
      <c r="F104" s="562">
        <f>avgpoinc!Q97</f>
        <v>191225.80820612179</v>
      </c>
      <c r="G104" s="563">
        <f>avgpoinc!R97</f>
        <v>367322.21372320357</v>
      </c>
      <c r="H104" s="571">
        <f>B104*0.1/'TC5'!B104</f>
        <v>0.37796136736869812</v>
      </c>
      <c r="I104" s="582">
        <f>C104*0.1/'TC5'!B104</f>
        <v>0.40189436078071594</v>
      </c>
      <c r="J104" s="589">
        <f>D104*0.1/'TC5'!C104</f>
        <v>0.4066475927829743</v>
      </c>
      <c r="K104" s="582">
        <f>E104*0.1/'TC5'!D104</f>
        <v>0.42068201303482045</v>
      </c>
      <c r="L104" s="589">
        <f>F104*0.1/'TC5'!E104</f>
        <v>0.36735785007476807</v>
      </c>
      <c r="M104" s="590">
        <f>G104*0.1/'TC5'!F104</f>
        <v>0.41148421168327337</v>
      </c>
    </row>
    <row r="105" spans="1:13">
      <c r="A105" s="83">
        <v>2009</v>
      </c>
      <c r="B105" s="605">
        <f>avgpoinc!M98</f>
        <v>223587.50167492445</v>
      </c>
      <c r="C105" s="606">
        <f>avgpoinc!N98</f>
        <v>237090.23075071879</v>
      </c>
      <c r="D105" s="564">
        <f>avgpoinc!O98</f>
        <v>227522.56572652317</v>
      </c>
      <c r="E105" s="564">
        <f>avgpoinc!P98</f>
        <v>286001.48707341758</v>
      </c>
      <c r="F105" s="564">
        <f>avgpoinc!Q98</f>
        <v>187556.73248710719</v>
      </c>
      <c r="G105" s="565">
        <f>avgpoinc!R98</f>
        <v>351123.89067653706</v>
      </c>
      <c r="H105" s="574">
        <f>B105*0.1/'TC5'!B105</f>
        <v>0.37650325894355774</v>
      </c>
      <c r="I105" s="585">
        <f>C105*0.1/'TC5'!B105</f>
        <v>0.39924076199531555</v>
      </c>
      <c r="J105" s="595">
        <f>D105*0.1/'TC5'!C105</f>
        <v>0.4035442173480987</v>
      </c>
      <c r="K105" s="596">
        <f>E105*0.1/'TC5'!D105</f>
        <v>0.41599497199058533</v>
      </c>
      <c r="L105" s="591">
        <f>F105*0.1/'TC5'!E105</f>
        <v>0.37001064419746393</v>
      </c>
      <c r="M105" s="592">
        <f>G105*0.1/'TC5'!F105</f>
        <v>0.41087514162063588</v>
      </c>
    </row>
    <row r="106" spans="1:13">
      <c r="A106" s="78">
        <v>2010</v>
      </c>
      <c r="B106" s="607">
        <f>avgpoinc!M99</f>
        <v>233772.41489798581</v>
      </c>
      <c r="C106" s="608">
        <f>avgpoinc!N99</f>
        <v>246482.64603083549</v>
      </c>
      <c r="D106" s="562">
        <f>avgpoinc!O99</f>
        <v>236271.95996940177</v>
      </c>
      <c r="E106" s="562">
        <f>avgpoinc!P99</f>
        <v>296951.12072707171</v>
      </c>
      <c r="F106" s="562">
        <f>avgpoinc!Q99</f>
        <v>195530.02835088168</v>
      </c>
      <c r="G106" s="563">
        <f>avgpoinc!R99</f>
        <v>364146.39236937172</v>
      </c>
      <c r="H106" s="571">
        <f>B106*0.1/'TC5'!B106</f>
        <v>0.38486304879188538</v>
      </c>
      <c r="I106" s="582">
        <f>C106*0.1/'TC5'!B106</f>
        <v>0.40578809380531311</v>
      </c>
      <c r="J106" s="597">
        <f>D106*0.1/'TC5'!C106</f>
        <v>0.41003048419952393</v>
      </c>
      <c r="K106" s="598">
        <f>E106*0.1/'TC5'!D106</f>
        <v>0.42523613572120672</v>
      </c>
      <c r="L106" s="589">
        <f>F106*0.1/'TC5'!E106</f>
        <v>0.3743101954460144</v>
      </c>
      <c r="M106" s="590">
        <f>G106*0.1/'TC5'!F106</f>
        <v>0.418936938047409</v>
      </c>
    </row>
    <row r="107" spans="1:13">
      <c r="A107" s="78">
        <v>2011</v>
      </c>
      <c r="B107" s="607">
        <f>avgpoinc!M100</f>
        <v>238877.7094606187</v>
      </c>
      <c r="C107" s="608">
        <f>avgpoinc!N100</f>
        <v>251999.00840608374</v>
      </c>
      <c r="D107" s="562">
        <f>avgpoinc!O100</f>
        <v>240268.33064751918</v>
      </c>
      <c r="E107" s="562">
        <f>avgpoinc!P100</f>
        <v>304166.30664534128</v>
      </c>
      <c r="F107" s="562">
        <f>avgpoinc!Q100</f>
        <v>199451.96620484034</v>
      </c>
      <c r="G107" s="563">
        <f>avgpoinc!R100</f>
        <v>371308.58218959975</v>
      </c>
      <c r="H107" s="571">
        <f>B107*0.1/'TC5'!B107</f>
        <v>0.38702207803726202</v>
      </c>
      <c r="I107" s="582">
        <f>C107*0.1/'TC5'!B107</f>
        <v>0.40828078985214233</v>
      </c>
      <c r="J107" s="597">
        <f>D107*0.1/'TC5'!C107</f>
        <v>0.41254085302352894</v>
      </c>
      <c r="K107" s="598">
        <f>E107*0.1/'TC5'!D107</f>
        <v>0.42608642578124989</v>
      </c>
      <c r="L107" s="589">
        <f>F107*0.1/'TC5'!E107</f>
        <v>0.37809905409812922</v>
      </c>
      <c r="M107" s="590">
        <f>G107*0.1/'TC5'!F107</f>
        <v>0.42212888598442083</v>
      </c>
    </row>
    <row r="108" spans="1:13">
      <c r="A108" s="78">
        <v>2012</v>
      </c>
      <c r="B108" s="607">
        <f>avgpoinc!M101</f>
        <v>251597.50840438181</v>
      </c>
      <c r="C108" s="608">
        <f>avgpoinc!N101</f>
        <v>264761.6041560322</v>
      </c>
      <c r="D108" s="562">
        <f>avgpoinc!O101</f>
        <v>252811.92852598344</v>
      </c>
      <c r="E108" s="562">
        <f>avgpoinc!P101</f>
        <v>322912.19850641867</v>
      </c>
      <c r="F108" s="562">
        <f>avgpoinc!Q101</f>
        <v>206542.09170981275</v>
      </c>
      <c r="G108" s="563">
        <f>avgpoinc!R101</f>
        <v>388872.78461976664</v>
      </c>
      <c r="H108" s="571">
        <f>B108*0.1/'TC5'!B108</f>
        <v>0.39815646409988398</v>
      </c>
      <c r="I108" s="582">
        <f>C108*0.1/'TC5'!B108</f>
        <v>0.41898882389068609</v>
      </c>
      <c r="J108" s="597">
        <f>D108*0.1/'TC5'!C108</f>
        <v>0.42407667636871343</v>
      </c>
      <c r="K108" s="598">
        <f>E108*0.1/'TC5'!D108</f>
        <v>0.43844217061996454</v>
      </c>
      <c r="L108" s="589">
        <f>F108*0.1/'TC5'!E108</f>
        <v>0.38595911860466003</v>
      </c>
      <c r="M108" s="590">
        <f>G108*0.1/'TC5'!F108</f>
        <v>0.43355166912078852</v>
      </c>
    </row>
    <row r="109" spans="1:13">
      <c r="A109" s="78">
        <v>2013</v>
      </c>
      <c r="B109" s="607">
        <f>avgpoinc!M102</f>
        <v>245228.3488760943</v>
      </c>
      <c r="C109" s="608">
        <f>avgpoinc!N102</f>
        <v>258325.94295700538</v>
      </c>
      <c r="D109" s="562">
        <f>avgpoinc!O102</f>
        <v>246015.28900279664</v>
      </c>
      <c r="E109" s="562">
        <f>avgpoinc!P102</f>
        <v>311837.85558382439</v>
      </c>
      <c r="F109" s="562">
        <f>avgpoinc!Q102</f>
        <v>204609.9353619591</v>
      </c>
      <c r="G109" s="563">
        <f>avgpoinc!R102</f>
        <v>379332.13287706662</v>
      </c>
      <c r="H109" s="571">
        <f>B109*0.1/'TC5'!B109</f>
        <v>0.38754388689994806</v>
      </c>
      <c r="I109" s="582">
        <f>C109*0.1/'TC5'!B109</f>
        <v>0.40824252367019648</v>
      </c>
      <c r="J109" s="597">
        <f>D109*0.1/'TC5'!C109</f>
        <v>0.41327452659606928</v>
      </c>
      <c r="K109" s="598">
        <f>E109*0.1/'TC5'!D109</f>
        <v>0.42513298988342291</v>
      </c>
      <c r="L109" s="589">
        <f>F109*0.1/'TC5'!E109</f>
        <v>0.37916693091392512</v>
      </c>
      <c r="M109" s="590">
        <f>G109*0.1/'TC5'!F109</f>
        <v>0.42426851391792292</v>
      </c>
    </row>
    <row r="110" spans="1:13">
      <c r="A110" s="78">
        <v>2014</v>
      </c>
      <c r="B110" s="607">
        <f>avgpoinc!M103</f>
        <v>252822.42374615703</v>
      </c>
      <c r="C110" s="608">
        <f>avgpoinc!N103</f>
        <v>265941.28988491895</v>
      </c>
      <c r="D110" s="562">
        <f>avgpoinc!O103</f>
        <v>253931.63535832</v>
      </c>
      <c r="E110" s="562">
        <f>avgpoinc!P103</f>
        <v>321515.70020795055</v>
      </c>
      <c r="F110" s="562">
        <f>avgpoinc!Q103</f>
        <v>210399.10369937925</v>
      </c>
      <c r="G110" s="563">
        <f>avgpoinc!R103</f>
        <v>390133.77465536585</v>
      </c>
      <c r="H110" s="571">
        <f>B110*0.1/'TC5'!B110</f>
        <v>0.39116719365119934</v>
      </c>
      <c r="I110" s="582">
        <f>C110*0.1/'TC5'!B110</f>
        <v>0.41146472096443176</v>
      </c>
      <c r="J110" s="597">
        <f>D110*0.1/'TC5'!C110</f>
        <v>0.41612958908081055</v>
      </c>
      <c r="K110" s="598">
        <f>E110*0.1/'TC5'!D110</f>
        <v>0.42860779166221619</v>
      </c>
      <c r="L110" s="589">
        <f>F110*0.1/'TC5'!E110</f>
        <v>0.3821252286434173</v>
      </c>
      <c r="M110" s="590">
        <f>G110*0.1/'TC5'!F110</f>
        <v>0.42839109897613525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2.2435626804454323E-2</v>
      </c>
      <c r="C120" s="224">
        <f t="shared" ref="C120:G120" si="0">(C110/C76)^(1/34)-1</f>
        <v>2.0320536804941947E-2</v>
      </c>
      <c r="D120" s="224">
        <f t="shared" si="0"/>
        <v>1.9498046638451338E-2</v>
      </c>
      <c r="E120" s="224">
        <f t="shared" si="0"/>
        <v>1.9744664764149933E-2</v>
      </c>
      <c r="F120" s="224">
        <f t="shared" si="0"/>
        <v>2.4377291300333059E-2</v>
      </c>
      <c r="G120" s="224">
        <f t="shared" si="0"/>
        <v>2.0050949869562906E-2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91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19" sqref="H119:M121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278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avgpoinc!Y2</f>
        <v>204506.33147404215</v>
      </c>
      <c r="C9" s="344">
        <f>avgpoinc!Z2</f>
        <v>225948.66740404008</v>
      </c>
      <c r="D9" s="344"/>
      <c r="E9" s="96"/>
      <c r="F9" s="96"/>
      <c r="G9" s="95">
        <f>avgpoinc!AD2</f>
        <v>326314.82398085267</v>
      </c>
      <c r="H9" s="568">
        <f>B9*0.01/'TC5'!B9</f>
        <v>0.17549498416217102</v>
      </c>
      <c r="I9" s="579">
        <f>C9*0.01/'TC5'!B9</f>
        <v>0.1938955020205268</v>
      </c>
      <c r="J9" s="613"/>
      <c r="K9" s="579"/>
      <c r="L9" s="613"/>
      <c r="M9" s="599">
        <f>G9*0.01/'TC5'!F9</f>
        <v>0.18623622062726355</v>
      </c>
    </row>
    <row r="10" spans="1:13" s="98" customFormat="1" ht="15" customHeight="1">
      <c r="A10" s="103">
        <v>1914</v>
      </c>
      <c r="B10" s="456">
        <f>avgpoinc!Y3</f>
        <v>187219.14985564636</v>
      </c>
      <c r="C10" s="344">
        <f>avgpoinc!Z3</f>
        <v>206655.97208100345</v>
      </c>
      <c r="D10" s="344"/>
      <c r="E10" s="96"/>
      <c r="F10" s="96"/>
      <c r="G10" s="95">
        <f>avgpoinc!AD3</f>
        <v>298990.58997857559</v>
      </c>
      <c r="H10" s="568">
        <f>B10*0.01/'TC5'!B10</f>
        <v>0.17781268788583426</v>
      </c>
      <c r="I10" s="579">
        <f>C10*0.01/'TC5'!B10</f>
        <v>0.19627294479072177</v>
      </c>
      <c r="J10" s="613"/>
      <c r="K10" s="579"/>
      <c r="L10" s="613"/>
      <c r="M10" s="599">
        <f>G10*0.01/'TC5'!F10</f>
        <v>0.18860543204337837</v>
      </c>
    </row>
    <row r="11" spans="1:13" s="98" customFormat="1" ht="15" customHeight="1">
      <c r="A11" s="103">
        <v>1915</v>
      </c>
      <c r="B11" s="456">
        <f>avgpoinc!Y4</f>
        <v>182965.78772624824</v>
      </c>
      <c r="C11" s="344">
        <f>avgpoinc!Z4</f>
        <v>202559.18679996039</v>
      </c>
      <c r="D11" s="344"/>
      <c r="E11" s="96"/>
      <c r="F11" s="96"/>
      <c r="G11" s="95">
        <f>avgpoinc!AD4</f>
        <v>293021.61178713606</v>
      </c>
      <c r="H11" s="568">
        <f>B11*0.01/'TC5'!B11</f>
        <v>0.17039527861178788</v>
      </c>
      <c r="I11" s="579">
        <f>C11*0.01/'TC5'!B11</f>
        <v>0.18864252983622085</v>
      </c>
      <c r="J11" s="613"/>
      <c r="K11" s="579"/>
      <c r="L11" s="613"/>
      <c r="M11" s="599">
        <f>G11*0.01/'TC5'!F11</f>
        <v>0.18101117518286075</v>
      </c>
    </row>
    <row r="12" spans="1:13" s="98" customFormat="1" ht="15" customHeight="1">
      <c r="A12" s="103">
        <v>1916</v>
      </c>
      <c r="B12" s="456">
        <f>avgpoinc!Y5</f>
        <v>236235.51133000775</v>
      </c>
      <c r="C12" s="344">
        <f>avgpoinc!Z5</f>
        <v>255937.72994819473</v>
      </c>
      <c r="D12" s="344"/>
      <c r="E12" s="96"/>
      <c r="F12" s="96"/>
      <c r="G12" s="95">
        <f>avgpoinc!AD5</f>
        <v>374164.37060955662</v>
      </c>
      <c r="H12" s="568">
        <f>B12*0.01/'TC5'!B12</f>
        <v>0.19294154211334721</v>
      </c>
      <c r="I12" s="579">
        <f>C12*0.01/'TC5'!B12</f>
        <v>0.20903301126565851</v>
      </c>
      <c r="J12" s="613"/>
      <c r="K12" s="579"/>
      <c r="L12" s="613"/>
      <c r="M12" s="599">
        <f>G12*0.01/'TC5'!F12</f>
        <v>0.20244633178240981</v>
      </c>
    </row>
    <row r="13" spans="1:13" s="98" customFormat="1" ht="15" customHeight="1">
      <c r="A13" s="103">
        <v>1917</v>
      </c>
      <c r="B13" s="456">
        <f>avgpoinc!Y6</f>
        <v>212143.85864646404</v>
      </c>
      <c r="C13" s="344">
        <f>avgpoinc!Z6</f>
        <v>238238.0727084222</v>
      </c>
      <c r="D13" s="344"/>
      <c r="E13" s="96"/>
      <c r="F13" s="96"/>
      <c r="G13" s="95">
        <f>avgpoinc!AD6</f>
        <v>341254.2888713188</v>
      </c>
      <c r="H13" s="568">
        <f>B13*0.01/'TC5'!B13</f>
        <v>0.17604039651012868</v>
      </c>
      <c r="I13" s="579">
        <f>C13*0.01/'TC5'!B13</f>
        <v>0.19769379632757306</v>
      </c>
      <c r="J13" s="613"/>
      <c r="K13" s="579"/>
      <c r="L13" s="613"/>
      <c r="M13" s="599">
        <f>G13*0.01/'TC5'!F13</f>
        <v>0.18775195501586792</v>
      </c>
    </row>
    <row r="14" spans="1:13" s="98" customFormat="1" ht="15" customHeight="1">
      <c r="A14" s="103">
        <v>1918</v>
      </c>
      <c r="B14" s="456">
        <f>avgpoinc!Y7</f>
        <v>186022.48162410446</v>
      </c>
      <c r="C14" s="344">
        <f>avgpoinc!Z7</f>
        <v>212259.55800928644</v>
      </c>
      <c r="D14" s="381"/>
      <c r="E14" s="341"/>
      <c r="F14" s="341"/>
      <c r="G14" s="95">
        <f>avgpoinc!AD7</f>
        <v>298535.16671416367</v>
      </c>
      <c r="H14" s="568">
        <f>B14*0.01/'TC5'!B14</f>
        <v>0.14590013289757392</v>
      </c>
      <c r="I14" s="579">
        <f>C14*0.01/'TC5'!B14</f>
        <v>0.16647825280018372</v>
      </c>
      <c r="J14" s="613"/>
      <c r="K14" s="579"/>
      <c r="L14" s="613"/>
      <c r="M14" s="599">
        <f>G14*0.01/'TC5'!F14</f>
        <v>0.15661190556656315</v>
      </c>
    </row>
    <row r="15" spans="1:13" s="98" customFormat="1" ht="15" customHeight="1">
      <c r="A15" s="102">
        <v>1919</v>
      </c>
      <c r="B15" s="457">
        <f>avgpoinc!Y8</f>
        <v>224667.60814079325</v>
      </c>
      <c r="C15" s="343">
        <f>avgpoinc!Z8</f>
        <v>245246.97913277085</v>
      </c>
      <c r="D15" s="382"/>
      <c r="E15" s="342"/>
      <c r="F15" s="342"/>
      <c r="G15" s="99">
        <f>avgpoinc!AD8</f>
        <v>356350.09170234116</v>
      </c>
      <c r="H15" s="569">
        <f>B15*0.01/'TC5'!B15</f>
        <v>0.18596716922977768</v>
      </c>
      <c r="I15" s="580">
        <f>C15*0.01/'TC5'!B15</f>
        <v>0.2030016113533131</v>
      </c>
      <c r="J15" s="614"/>
      <c r="K15" s="580"/>
      <c r="L15" s="614"/>
      <c r="M15" s="600">
        <f>G15*0.01/'TC5'!F15</f>
        <v>0.19607119266067782</v>
      </c>
    </row>
    <row r="16" spans="1:13" s="98" customFormat="1" ht="15" customHeight="1">
      <c r="A16" s="103">
        <v>1920</v>
      </c>
      <c r="B16" s="456">
        <f>avgpoinc!Y9</f>
        <v>196351.70644740027</v>
      </c>
      <c r="C16" s="344">
        <f>avgpoinc!Z9</f>
        <v>216099.15200696539</v>
      </c>
      <c r="D16" s="381"/>
      <c r="E16" s="341"/>
      <c r="F16" s="341"/>
      <c r="G16" s="95">
        <f>avgpoinc!AD9</f>
        <v>314223.7383501383</v>
      </c>
      <c r="H16" s="568">
        <f>B16*0.01/'TC5'!B16</f>
        <v>0.16614133744705448</v>
      </c>
      <c r="I16" s="579">
        <f>C16*0.01/'TC5'!B16</f>
        <v>0.18285047166233537</v>
      </c>
      <c r="J16" s="613"/>
      <c r="K16" s="579"/>
      <c r="L16" s="613"/>
      <c r="M16" s="599">
        <f>G16*0.01/'TC5'!F16</f>
        <v>0.17653993536346221</v>
      </c>
    </row>
    <row r="17" spans="1:13" s="98" customFormat="1" ht="15" customHeight="1">
      <c r="A17" s="103">
        <v>1921</v>
      </c>
      <c r="B17" s="456">
        <f>avgpoinc!Y10</f>
        <v>171624.74509877333</v>
      </c>
      <c r="C17" s="344">
        <f>avgpoinc!Z10</f>
        <v>189483.76561589784</v>
      </c>
      <c r="D17" s="381"/>
      <c r="E17" s="341"/>
      <c r="F17" s="341"/>
      <c r="G17" s="95">
        <f>avgpoinc!AD10</f>
        <v>274135.85754996125</v>
      </c>
      <c r="H17" s="568">
        <f>B17*0.01/'TC5'!B17</f>
        <v>0.16103548441315479</v>
      </c>
      <c r="I17" s="579">
        <f>C17*0.01/'TC5'!B17</f>
        <v>0.17779260191660373</v>
      </c>
      <c r="J17" s="613"/>
      <c r="K17" s="579"/>
      <c r="L17" s="613"/>
      <c r="M17" s="599">
        <f>G17*0.01/'TC5'!F17</f>
        <v>0.17119467841286296</v>
      </c>
    </row>
    <row r="18" spans="1:13" s="98" customFormat="1" ht="15" customHeight="1">
      <c r="A18" s="103">
        <v>1922</v>
      </c>
      <c r="B18" s="456">
        <f>avgpoinc!Y11</f>
        <v>181250.44940249939</v>
      </c>
      <c r="C18" s="344">
        <f>avgpoinc!Z11</f>
        <v>201441.3874660673</v>
      </c>
      <c r="D18" s="381"/>
      <c r="E18" s="341"/>
      <c r="F18" s="341"/>
      <c r="G18" s="95">
        <f>avgpoinc!AD11</f>
        <v>289598.66412976186</v>
      </c>
      <c r="H18" s="568">
        <f>B18*0.01/'TC5'!B18</f>
        <v>0.15668351995325083</v>
      </c>
      <c r="I18" s="579">
        <f>C18*0.01/'TC5'!B18</f>
        <v>0.17413775114212132</v>
      </c>
      <c r="J18" s="613"/>
      <c r="K18" s="579"/>
      <c r="L18" s="613"/>
      <c r="M18" s="599">
        <f>G18*0.01/'TC5'!F18</f>
        <v>0.16709565149117145</v>
      </c>
    </row>
    <row r="19" spans="1:13" s="98" customFormat="1" ht="15" customHeight="1">
      <c r="A19" s="103">
        <v>1923</v>
      </c>
      <c r="B19" s="456">
        <f>avgpoinc!Y12</f>
        <v>196383.98670713036</v>
      </c>
      <c r="C19" s="344">
        <f>avgpoinc!Z12</f>
        <v>217165.62880621271</v>
      </c>
      <c r="D19" s="381"/>
      <c r="E19" s="341"/>
      <c r="F19" s="341"/>
      <c r="G19" s="95">
        <f>avgpoinc!AD12</f>
        <v>313203.88206884003</v>
      </c>
      <c r="H19" s="568">
        <f>B19*0.01/'TC5'!B19</f>
        <v>0.15086489530394465</v>
      </c>
      <c r="I19" s="579">
        <f>C19*0.01/'TC5'!B19</f>
        <v>0.16682964025128955</v>
      </c>
      <c r="J19" s="613"/>
      <c r="K19" s="579"/>
      <c r="L19" s="613"/>
      <c r="M19" s="599">
        <f>G19*0.01/'TC5'!F19</f>
        <v>0.16068364324817619</v>
      </c>
    </row>
    <row r="20" spans="1:13" s="98" customFormat="1" ht="15" customHeight="1">
      <c r="A20" s="103">
        <v>1924</v>
      </c>
      <c r="B20" s="456">
        <f>avgpoinc!Y13</f>
        <v>204731.89074715285</v>
      </c>
      <c r="C20" s="344">
        <f>avgpoinc!Z13</f>
        <v>225346.19393362323</v>
      </c>
      <c r="D20" s="381"/>
      <c r="E20" s="341"/>
      <c r="F20" s="341"/>
      <c r="G20" s="95">
        <f>avgpoinc!AD13</f>
        <v>325573.06639811618</v>
      </c>
      <c r="H20" s="568">
        <f>B20*0.01/'TC5'!B20</f>
        <v>0.15930830563036275</v>
      </c>
      <c r="I20" s="579">
        <f>C20*0.01/'TC5'!B20</f>
        <v>0.1753489415098165</v>
      </c>
      <c r="J20" s="613"/>
      <c r="K20" s="579"/>
      <c r="L20" s="613"/>
      <c r="M20" s="599">
        <f>G20*0.01/'TC5'!F20</f>
        <v>0.16921803937161897</v>
      </c>
    </row>
    <row r="21" spans="1:13" s="98" customFormat="1" ht="15" customHeight="1">
      <c r="A21" s="103">
        <v>1925</v>
      </c>
      <c r="B21" s="456">
        <f>avgpoinc!Y14</f>
        <v>236342.18354614853</v>
      </c>
      <c r="C21" s="344">
        <f>avgpoinc!Z14</f>
        <v>256129.78844865778</v>
      </c>
      <c r="D21" s="381"/>
      <c r="E21" s="341"/>
      <c r="F21" s="341"/>
      <c r="G21" s="95">
        <f>avgpoinc!AD14</f>
        <v>372007.96949804539</v>
      </c>
      <c r="H21" s="568">
        <f>B21*0.01/'TC5'!B21</f>
        <v>0.18065492400065847</v>
      </c>
      <c r="I21" s="579">
        <f>C21*0.01/'TC5'!B21</f>
        <v>0.19578014712495045</v>
      </c>
      <c r="J21" s="613"/>
      <c r="K21" s="579"/>
      <c r="L21" s="613"/>
      <c r="M21" s="599">
        <f>G21*0.01/'TC5'!F21</f>
        <v>0.1899757795001297</v>
      </c>
    </row>
    <row r="22" spans="1:13" s="98" customFormat="1" ht="15" customHeight="1">
      <c r="A22" s="103">
        <v>1926</v>
      </c>
      <c r="B22" s="456">
        <f>avgpoinc!Y15</f>
        <v>265181.7188955241</v>
      </c>
      <c r="C22" s="344">
        <f>avgpoinc!Z15</f>
        <v>284524.98271948652</v>
      </c>
      <c r="D22" s="381"/>
      <c r="E22" s="341"/>
      <c r="F22" s="341"/>
      <c r="G22" s="95">
        <f>avgpoinc!AD15</f>
        <v>415430.86683662899</v>
      </c>
      <c r="H22" s="568">
        <f>B22*0.01/'TC5'!B22</f>
        <v>0.19365917275335706</v>
      </c>
      <c r="I22" s="579">
        <f>C22*0.01/'TC5'!B22</f>
        <v>0.20778533682718731</v>
      </c>
      <c r="J22" s="613"/>
      <c r="K22" s="579"/>
      <c r="L22" s="613"/>
      <c r="M22" s="599">
        <f>G22*0.01/'TC5'!F22</f>
        <v>0.20243452509484122</v>
      </c>
    </row>
    <row r="23" spans="1:13" s="98" customFormat="1" ht="15" customHeight="1">
      <c r="A23" s="103">
        <v>1927</v>
      </c>
      <c r="B23" s="456">
        <f>avgpoinc!Y16</f>
        <v>247788.60034345009</v>
      </c>
      <c r="C23" s="344">
        <f>avgpoinc!Z16</f>
        <v>267717.00133963849</v>
      </c>
      <c r="D23" s="381"/>
      <c r="E23" s="341"/>
      <c r="F23" s="341"/>
      <c r="G23" s="95">
        <f>avgpoinc!AD16</f>
        <v>390106.38641467574</v>
      </c>
      <c r="H23" s="568">
        <f>B23*0.01/'TC5'!B23</f>
        <v>0.18434182067852753</v>
      </c>
      <c r="I23" s="579">
        <f>C23*0.01/'TC5'!B23</f>
        <v>0.19916751369974506</v>
      </c>
      <c r="J23" s="613"/>
      <c r="K23" s="579"/>
      <c r="L23" s="613"/>
      <c r="M23" s="599">
        <f>G23*0.01/'TC5'!F23</f>
        <v>0.19339682979506526</v>
      </c>
    </row>
    <row r="24" spans="1:13" s="98" customFormat="1" ht="15" customHeight="1">
      <c r="A24" s="103">
        <v>1928</v>
      </c>
      <c r="B24" s="456">
        <f>avgpoinc!Y17</f>
        <v>261778.07996794026</v>
      </c>
      <c r="C24" s="344">
        <f>avgpoinc!Z17</f>
        <v>281570.57045578246</v>
      </c>
      <c r="D24" s="381"/>
      <c r="E24" s="341"/>
      <c r="F24" s="341"/>
      <c r="G24" s="95">
        <f>avgpoinc!AD17</f>
        <v>411855.39457846538</v>
      </c>
      <c r="H24" s="568">
        <f>B24*0.01/'TC5'!B24</f>
        <v>0.19266503228972598</v>
      </c>
      <c r="I24" s="579">
        <f>C24*0.01/'TC5'!B24</f>
        <v>0.20723203048682956</v>
      </c>
      <c r="J24" s="613"/>
      <c r="K24" s="579"/>
      <c r="L24" s="613"/>
      <c r="M24" s="599">
        <f>G24*0.01/'TC5'!F24</f>
        <v>0.2014851573399771</v>
      </c>
    </row>
    <row r="25" spans="1:13" s="98" customFormat="1" ht="15" customHeight="1">
      <c r="A25" s="102">
        <v>1929</v>
      </c>
      <c r="B25" s="457">
        <f>avgpoinc!Y18</f>
        <v>267534.42784013558</v>
      </c>
      <c r="C25" s="343">
        <f>avgpoinc!Z18</f>
        <v>288331.86298637354</v>
      </c>
      <c r="D25" s="382"/>
      <c r="E25" s="342"/>
      <c r="F25" s="342"/>
      <c r="G25" s="99">
        <f>avgpoinc!AD18</f>
        <v>423191.90995213803</v>
      </c>
      <c r="H25" s="569">
        <f>B25*0.01/'TC5'!B25</f>
        <v>0.18785203042556381</v>
      </c>
      <c r="I25" s="580">
        <f>C25*0.01/'TC5'!B25</f>
        <v>0.20245516188571108</v>
      </c>
      <c r="J25" s="614"/>
      <c r="K25" s="580"/>
      <c r="L25" s="614"/>
      <c r="M25" s="600">
        <f>G25*0.01/'TC5'!F25</f>
        <v>0.19680396092872982</v>
      </c>
    </row>
    <row r="26" spans="1:13" s="98" customFormat="1" ht="15" customHeight="1">
      <c r="A26" s="103">
        <v>1930</v>
      </c>
      <c r="B26" s="456">
        <f>avgpoinc!Y19</f>
        <v>199154.47872414286</v>
      </c>
      <c r="C26" s="344">
        <f>avgpoinc!Z19</f>
        <v>218097.76268159074</v>
      </c>
      <c r="D26" s="381"/>
      <c r="E26" s="341"/>
      <c r="F26" s="341"/>
      <c r="G26" s="95">
        <f>avgpoinc!AD19</f>
        <v>319352.95420560351</v>
      </c>
      <c r="H26" s="568">
        <f>B26*0.01/'TC5'!B26</f>
        <v>0.15498285293239664</v>
      </c>
      <c r="I26" s="579">
        <f>C26*0.01/'TC5'!B26</f>
        <v>0.16972459617835392</v>
      </c>
      <c r="J26" s="613"/>
      <c r="K26" s="579"/>
      <c r="L26" s="613"/>
      <c r="M26" s="599">
        <f>G26*0.01/'TC5'!F26</f>
        <v>0.16375021721317326</v>
      </c>
    </row>
    <row r="27" spans="1:13" s="98" customFormat="1" ht="15" customHeight="1">
      <c r="A27" s="103">
        <v>1931</v>
      </c>
      <c r="B27" s="456">
        <f>avgpoinc!Y20</f>
        <v>135923.91119860427</v>
      </c>
      <c r="C27" s="344">
        <f>avgpoinc!Z20</f>
        <v>154158.54921370384</v>
      </c>
      <c r="D27" s="381"/>
      <c r="E27" s="341"/>
      <c r="F27" s="341"/>
      <c r="G27" s="95">
        <f>avgpoinc!AD20</f>
        <v>221528.28348244209</v>
      </c>
      <c r="H27" s="568">
        <f>B27*0.01/'TC5'!B27</f>
        <v>0.11838064535397488</v>
      </c>
      <c r="I27" s="579">
        <f>C27*0.01/'TC5'!B27</f>
        <v>0.13426179677897729</v>
      </c>
      <c r="J27" s="613"/>
      <c r="K27" s="579"/>
      <c r="L27" s="613"/>
      <c r="M27" s="599">
        <f>G27*0.01/'TC5'!F27</f>
        <v>0.12706804096367921</v>
      </c>
    </row>
    <row r="28" spans="1:13" s="98" customFormat="1" ht="15" customHeight="1">
      <c r="A28" s="103">
        <v>1932</v>
      </c>
      <c r="B28" s="456">
        <f>avgpoinc!Y21</f>
        <v>100668.0399012774</v>
      </c>
      <c r="C28" s="344">
        <f>avgpoinc!Z21</f>
        <v>116390.86650919763</v>
      </c>
      <c r="D28" s="381"/>
      <c r="E28" s="341"/>
      <c r="F28" s="341"/>
      <c r="G28" s="95">
        <f>avgpoinc!AD21</f>
        <v>164973.1273378348</v>
      </c>
      <c r="H28" s="568">
        <f>B28*0.01/'TC5'!B28</f>
        <v>0.10375690442542056</v>
      </c>
      <c r="I28" s="579">
        <f>C28*0.01/'TC5'!B28</f>
        <v>0.11996216499526241</v>
      </c>
      <c r="J28" s="613"/>
      <c r="K28" s="579"/>
      <c r="L28" s="613"/>
      <c r="M28" s="599">
        <f>G28*0.01/'TC5'!F28</f>
        <v>0.111886572351642</v>
      </c>
    </row>
    <row r="29" spans="1:13" s="98" customFormat="1" ht="15" customHeight="1">
      <c r="A29" s="103">
        <v>1933</v>
      </c>
      <c r="B29" s="456">
        <f>avgpoinc!Y22</f>
        <v>108534.27680504712</v>
      </c>
      <c r="C29" s="344">
        <f>avgpoinc!Z22</f>
        <v>124146.4016094574</v>
      </c>
      <c r="D29" s="381"/>
      <c r="E29" s="341"/>
      <c r="F29" s="341"/>
      <c r="G29" s="95">
        <f>avgpoinc!AD22</f>
        <v>177106.00679258603</v>
      </c>
      <c r="H29" s="568">
        <f>B29*0.01/'TC5'!B29</f>
        <v>0.11538099625782466</v>
      </c>
      <c r="I29" s="579">
        <f>C29*0.01/'TC5'!B29</f>
        <v>0.13197798816361667</v>
      </c>
      <c r="J29" s="613"/>
      <c r="K29" s="579"/>
      <c r="L29" s="613"/>
      <c r="M29" s="599">
        <f>G29*0.01/'TC5'!F29</f>
        <v>0.12372059236766464</v>
      </c>
    </row>
    <row r="30" spans="1:13" s="98" customFormat="1" ht="15" customHeight="1">
      <c r="A30" s="103">
        <v>1934</v>
      </c>
      <c r="B30" s="456">
        <f>avgpoinc!Y23</f>
        <v>150222.81544529981</v>
      </c>
      <c r="C30" s="344">
        <f>avgpoinc!Z23</f>
        <v>167409.86402119667</v>
      </c>
      <c r="D30" s="381"/>
      <c r="E30" s="341"/>
      <c r="F30" s="341"/>
      <c r="G30" s="95">
        <f>avgpoinc!AD23</f>
        <v>242750.58078464121</v>
      </c>
      <c r="H30" s="568">
        <f>B30*0.01/'TC5'!B30</f>
        <v>0.14243509316043795</v>
      </c>
      <c r="I30" s="579">
        <f>C30*0.01/'TC5'!B30</f>
        <v>0.15873114551309966</v>
      </c>
      <c r="J30" s="613"/>
      <c r="K30" s="579"/>
      <c r="L30" s="613"/>
      <c r="M30" s="599">
        <f>G30*0.01/'TC5'!F30</f>
        <v>0.15100556003709778</v>
      </c>
    </row>
    <row r="31" spans="1:13" s="98" customFormat="1" ht="15" customHeight="1">
      <c r="A31" s="103">
        <v>1935</v>
      </c>
      <c r="B31" s="456">
        <f>avgpoinc!Y24</f>
        <v>165514.93092360807</v>
      </c>
      <c r="C31" s="344">
        <f>avgpoinc!Z24</f>
        <v>186191.6658080662</v>
      </c>
      <c r="D31" s="381"/>
      <c r="E31" s="341"/>
      <c r="F31" s="341"/>
      <c r="G31" s="95">
        <f>avgpoinc!AD24</f>
        <v>270229.89407988085</v>
      </c>
      <c r="H31" s="568">
        <f>B31*0.01/'TC5'!B31</f>
        <v>0.14316564834093404</v>
      </c>
      <c r="I31" s="579">
        <f>C31*0.01/'TC5'!B31</f>
        <v>0.16105042851628454</v>
      </c>
      <c r="J31" s="613"/>
      <c r="K31" s="579"/>
      <c r="L31" s="613"/>
      <c r="M31" s="599">
        <f>G31*0.01/'TC5'!F31</f>
        <v>0.15324480591325582</v>
      </c>
    </row>
    <row r="32" spans="1:13" s="98" customFormat="1" ht="15" customHeight="1">
      <c r="A32" s="103">
        <v>1936</v>
      </c>
      <c r="B32" s="456">
        <f>avgpoinc!Y25</f>
        <v>201853.94811338125</v>
      </c>
      <c r="C32" s="344">
        <f>avgpoinc!Z25</f>
        <v>222332.74929683455</v>
      </c>
      <c r="D32" s="381"/>
      <c r="E32" s="341"/>
      <c r="F32" s="341"/>
      <c r="G32" s="95">
        <f>avgpoinc!AD25</f>
        <v>325006.19311837363</v>
      </c>
      <c r="H32" s="568">
        <f>B32*0.01/'TC5'!B32</f>
        <v>0.15791609439995019</v>
      </c>
      <c r="I32" s="579">
        <f>C32*0.01/'TC5'!B32</f>
        <v>0.17393724400395755</v>
      </c>
      <c r="J32" s="613"/>
      <c r="K32" s="579"/>
      <c r="L32" s="613"/>
      <c r="M32" s="599">
        <f>G32*0.01/'TC5'!F32</f>
        <v>0.16663982934477228</v>
      </c>
    </row>
    <row r="33" spans="1:13" s="98" customFormat="1" ht="15" customHeight="1">
      <c r="A33" s="103">
        <v>1937</v>
      </c>
      <c r="B33" s="456">
        <f>avgpoinc!Y26</f>
        <v>220040.44272274562</v>
      </c>
      <c r="C33" s="344">
        <f>avgpoinc!Z26</f>
        <v>243169.38249504642</v>
      </c>
      <c r="D33" s="381"/>
      <c r="E33" s="341"/>
      <c r="F33" s="341"/>
      <c r="G33" s="95">
        <f>avgpoinc!AD26</f>
        <v>355661.20955766022</v>
      </c>
      <c r="H33" s="568">
        <f>B33*0.01/'TC5'!B33</f>
        <v>0.16165995816777962</v>
      </c>
      <c r="I33" s="579">
        <f>C33*0.01/'TC5'!B33</f>
        <v>0.1786523955115204</v>
      </c>
      <c r="J33" s="613"/>
      <c r="K33" s="579"/>
      <c r="L33" s="613"/>
      <c r="M33" s="599">
        <f>G33*0.01/'TC5'!F33</f>
        <v>0.1712524476294463</v>
      </c>
    </row>
    <row r="34" spans="1:13" s="98" customFormat="1" ht="15" customHeight="1">
      <c r="A34" s="103">
        <v>1938</v>
      </c>
      <c r="B34" s="456">
        <f>avgpoinc!Y27</f>
        <v>177563.25503342209</v>
      </c>
      <c r="C34" s="344">
        <f>avgpoinc!Z27</f>
        <v>198762.00968046172</v>
      </c>
      <c r="D34" s="381"/>
      <c r="E34" s="341"/>
      <c r="F34" s="341"/>
      <c r="G34" s="95">
        <f>avgpoinc!AD27</f>
        <v>288513.24534268875</v>
      </c>
      <c r="H34" s="568">
        <f>B34*0.01/'TC5'!B34</f>
        <v>0.14002581572643455</v>
      </c>
      <c r="I34" s="579">
        <f>C34*0.01/'TC5'!B34</f>
        <v>0.15674308592559566</v>
      </c>
      <c r="J34" s="613"/>
      <c r="K34" s="579"/>
      <c r="L34" s="613"/>
      <c r="M34" s="599">
        <f>G34*0.01/'TC5'!F34</f>
        <v>0.14928680588339685</v>
      </c>
    </row>
    <row r="35" spans="1:13" s="98" customFormat="1" ht="15" customHeight="1">
      <c r="A35" s="102">
        <v>1939</v>
      </c>
      <c r="B35" s="457">
        <f>avgpoinc!Y28</f>
        <v>213872.15028107425</v>
      </c>
      <c r="C35" s="343">
        <f>avgpoinc!Z28</f>
        <v>235506.01476320447</v>
      </c>
      <c r="D35" s="382"/>
      <c r="E35" s="342"/>
      <c r="F35" s="342"/>
      <c r="G35" s="99">
        <f>avgpoinc!AD28</f>
        <v>343540.72965919331</v>
      </c>
      <c r="H35" s="569">
        <f>B35*0.01/'TC5'!B35</f>
        <v>0.15801822688429981</v>
      </c>
      <c r="I35" s="580">
        <f>C35*0.01/'TC5'!B35</f>
        <v>0.17400228512483626</v>
      </c>
      <c r="J35" s="614"/>
      <c r="K35" s="580"/>
      <c r="L35" s="614"/>
      <c r="M35" s="600">
        <f>G35*0.01/'TC5'!F35</f>
        <v>0.16681137069804755</v>
      </c>
    </row>
    <row r="36" spans="1:13" s="98" customFormat="1" ht="15" customHeight="1">
      <c r="A36" s="103">
        <v>1940</v>
      </c>
      <c r="B36" s="456">
        <f>avgpoinc!Y29</f>
        <v>247208.74201704498</v>
      </c>
      <c r="C36" s="344">
        <f>avgpoinc!Z29</f>
        <v>269304.34546283283</v>
      </c>
      <c r="D36" s="381"/>
      <c r="E36" s="341"/>
      <c r="F36" s="341"/>
      <c r="G36" s="95">
        <f>avgpoinc!AD29</f>
        <v>394500.73757212824</v>
      </c>
      <c r="H36" s="568">
        <f>B36*0.01/'TC5'!B36</f>
        <v>0.16850885615483138</v>
      </c>
      <c r="I36" s="579">
        <f>C36*0.01/'TC5'!B36</f>
        <v>0.18357023639697403</v>
      </c>
      <c r="J36" s="613"/>
      <c r="K36" s="579"/>
      <c r="L36" s="613"/>
      <c r="M36" s="599">
        <f>G36*0.01/'TC5'!F36</f>
        <v>0.17687933728962674</v>
      </c>
    </row>
    <row r="37" spans="1:13" s="98" customFormat="1" ht="15" customHeight="1">
      <c r="A37" s="103">
        <v>1941</v>
      </c>
      <c r="B37" s="456">
        <f>avgpoinc!Y30</f>
        <v>291319.00292273721</v>
      </c>
      <c r="C37" s="344">
        <f>avgpoinc!Z30</f>
        <v>318171.16989262035</v>
      </c>
      <c r="D37" s="381"/>
      <c r="E37" s="341"/>
      <c r="F37" s="341"/>
      <c r="G37" s="95">
        <f>avgpoinc!AD30</f>
        <v>470016.48804632277</v>
      </c>
      <c r="H37" s="568">
        <f>B37*0.01/'TC5'!B37</f>
        <v>0.16733028833090846</v>
      </c>
      <c r="I37" s="579">
        <f>C37*0.01/'TC5'!B37</f>
        <v>0.1827538645353482</v>
      </c>
      <c r="J37" s="613"/>
      <c r="K37" s="579"/>
      <c r="L37" s="613"/>
      <c r="M37" s="599">
        <f>G37*0.01/'TC5'!F37</f>
        <v>0.17572541576141781</v>
      </c>
    </row>
    <row r="38" spans="1:13" s="98" customFormat="1" ht="15" customHeight="1">
      <c r="A38" s="103">
        <v>1942</v>
      </c>
      <c r="B38" s="456">
        <f>avgpoinc!Y31</f>
        <v>296236.39557421801</v>
      </c>
      <c r="C38" s="344">
        <f>avgpoinc!Z31</f>
        <v>334140.71147776663</v>
      </c>
      <c r="D38" s="381"/>
      <c r="E38" s="341"/>
      <c r="F38" s="341"/>
      <c r="G38" s="95">
        <f>avgpoinc!AD31</f>
        <v>488604.71560445725</v>
      </c>
      <c r="H38" s="568">
        <f>B38*0.01/'TC5'!B38</f>
        <v>0.14372987807484122</v>
      </c>
      <c r="I38" s="579">
        <f>C38*0.01/'TC5'!B38</f>
        <v>0.16212053764510453</v>
      </c>
      <c r="J38" s="613"/>
      <c r="K38" s="579"/>
      <c r="L38" s="613"/>
      <c r="M38" s="599">
        <f>G38*0.01/'TC5'!F38</f>
        <v>0.15282658329758719</v>
      </c>
    </row>
    <row r="39" spans="1:13" s="98" customFormat="1" ht="15" customHeight="1">
      <c r="A39" s="103">
        <v>1943</v>
      </c>
      <c r="B39" s="456">
        <f>avgpoinc!Y32</f>
        <v>297219.05710238125</v>
      </c>
      <c r="C39" s="344">
        <f>avgpoinc!Z32</f>
        <v>339265.00700588373</v>
      </c>
      <c r="D39" s="381"/>
      <c r="E39" s="341"/>
      <c r="F39" s="341"/>
      <c r="G39" s="95">
        <f>avgpoinc!AD32</f>
        <v>496649.8454669565</v>
      </c>
      <c r="H39" s="568">
        <f>B39*0.01/'TC5'!B39</f>
        <v>0.1251464750102842</v>
      </c>
      <c r="I39" s="579">
        <f>C39*0.01/'TC5'!B39</f>
        <v>0.14285026046126154</v>
      </c>
      <c r="J39" s="613"/>
      <c r="K39" s="579"/>
      <c r="L39" s="613"/>
      <c r="M39" s="599">
        <f>G39*0.01/'TC5'!F39</f>
        <v>0.13386023522772977</v>
      </c>
    </row>
    <row r="40" spans="1:13" s="98" customFormat="1" ht="15" customHeight="1">
      <c r="A40" s="103">
        <v>1944</v>
      </c>
      <c r="B40" s="456">
        <f>avgpoinc!Y33</f>
        <v>259374.5289350138</v>
      </c>
      <c r="C40" s="344">
        <f>avgpoinc!Z33</f>
        <v>304383.96248030505</v>
      </c>
      <c r="D40" s="381"/>
      <c r="E40" s="341"/>
      <c r="F40" s="341"/>
      <c r="G40" s="95">
        <f>avgpoinc!AD33</f>
        <v>443760.54293968552</v>
      </c>
      <c r="H40" s="568">
        <f>B40*0.01/'TC5'!B40</f>
        <v>0.1056589787881345</v>
      </c>
      <c r="I40" s="579">
        <f>C40*0.01/'TC5'!B40</f>
        <v>0.12399405125556019</v>
      </c>
      <c r="J40" s="613"/>
      <c r="K40" s="579"/>
      <c r="L40" s="613"/>
      <c r="M40" s="599">
        <f>G40*0.01/'TC5'!F40</f>
        <v>0.11478392156668517</v>
      </c>
    </row>
    <row r="41" spans="1:13" s="98" customFormat="1" ht="15" customHeight="1">
      <c r="A41" s="103">
        <v>1945</v>
      </c>
      <c r="B41" s="456">
        <f>avgpoinc!Y34</f>
        <v>224076.18105754082</v>
      </c>
      <c r="C41" s="344">
        <f>avgpoinc!Z34</f>
        <v>266411.74071206333</v>
      </c>
      <c r="D41" s="381"/>
      <c r="E41" s="341"/>
      <c r="F41" s="341"/>
      <c r="G41" s="95">
        <f>avgpoinc!AD34</f>
        <v>390438.71821095177</v>
      </c>
      <c r="H41" s="568">
        <f>B41*0.01/'TC5'!B41</f>
        <v>9.5049310851978486E-2</v>
      </c>
      <c r="I41" s="579">
        <f>C41*0.01/'TC5'!B41</f>
        <v>0.11300733633556111</v>
      </c>
      <c r="J41" s="613"/>
      <c r="K41" s="579"/>
      <c r="L41" s="613"/>
      <c r="M41" s="599">
        <f>G41*0.01/'TC5'!F41</f>
        <v>0.10428225145995075</v>
      </c>
    </row>
    <row r="42" spans="1:13" s="98" customFormat="1" ht="15" customHeight="1">
      <c r="A42" s="103">
        <v>1946</v>
      </c>
      <c r="B42" s="456">
        <f>avgpoinc!Y35</f>
        <v>217763.85157715314</v>
      </c>
      <c r="C42" s="344">
        <f>avgpoinc!Z35</f>
        <v>253741.56445169909</v>
      </c>
      <c r="D42" s="381"/>
      <c r="E42" s="341"/>
      <c r="F42" s="341"/>
      <c r="G42" s="95">
        <f>avgpoinc!AD35</f>
        <v>381191.73929804919</v>
      </c>
      <c r="H42" s="568">
        <f>B42*0.01/'TC5'!B42</f>
        <v>0.10565308179688264</v>
      </c>
      <c r="I42" s="579">
        <f>C42*0.01/'TC5'!B42</f>
        <v>0.12310848687752075</v>
      </c>
      <c r="J42" s="613"/>
      <c r="K42" s="579"/>
      <c r="L42" s="613"/>
      <c r="M42" s="599">
        <f>G42*0.01/'TC5'!F42</f>
        <v>0.11551952042255692</v>
      </c>
    </row>
    <row r="43" spans="1:13" s="98" customFormat="1" ht="15" customHeight="1">
      <c r="A43" s="103">
        <v>1947</v>
      </c>
      <c r="B43" s="456">
        <f>avgpoinc!Y36</f>
        <v>228811.97075447525</v>
      </c>
      <c r="C43" s="344">
        <f>avgpoinc!Z36</f>
        <v>260721.58393702962</v>
      </c>
      <c r="D43" s="381"/>
      <c r="E43" s="341"/>
      <c r="F43" s="341"/>
      <c r="G43" s="95">
        <f>avgpoinc!AD36</f>
        <v>394864.5243659977</v>
      </c>
      <c r="H43" s="568">
        <f>B43*0.01/'TC5'!B43</f>
        <v>0.11441648010075121</v>
      </c>
      <c r="I43" s="579">
        <f>C43*0.01/'TC5'!B43</f>
        <v>0.13037275026304118</v>
      </c>
      <c r="J43" s="613"/>
      <c r="K43" s="579"/>
      <c r="L43" s="613"/>
      <c r="M43" s="599">
        <f>G43*0.01/'TC5'!F43</f>
        <v>0.12341392480861958</v>
      </c>
    </row>
    <row r="44" spans="1:13" s="98" customFormat="1" ht="15" customHeight="1">
      <c r="A44" s="103">
        <v>1948</v>
      </c>
      <c r="B44" s="456">
        <f>avgpoinc!Y37</f>
        <v>270768.06421582843</v>
      </c>
      <c r="C44" s="344">
        <f>avgpoinc!Z37</f>
        <v>303844.73038002773</v>
      </c>
      <c r="D44" s="381"/>
      <c r="E44" s="341"/>
      <c r="F44" s="341"/>
      <c r="G44" s="95">
        <f>avgpoinc!AD37</f>
        <v>464900.79214642983</v>
      </c>
      <c r="H44" s="568">
        <f>B44*0.01/'TC5'!B44</f>
        <v>0.12916506465068675</v>
      </c>
      <c r="I44" s="579">
        <f>C44*0.01/'TC5'!B44</f>
        <v>0.14494369694951839</v>
      </c>
      <c r="J44" s="613"/>
      <c r="K44" s="579"/>
      <c r="L44" s="613"/>
      <c r="M44" s="599">
        <f>G44*0.01/'TC5'!F44</f>
        <v>0.13827824268938821</v>
      </c>
    </row>
    <row r="45" spans="1:13" s="98" customFormat="1" ht="15" customHeight="1">
      <c r="A45" s="102">
        <v>1949</v>
      </c>
      <c r="B45" s="457">
        <f>avgpoinc!Y38</f>
        <v>253707.33228186955</v>
      </c>
      <c r="C45" s="343">
        <f>avgpoinc!Z38</f>
        <v>284820.52142374386</v>
      </c>
      <c r="D45" s="382"/>
      <c r="E45" s="342"/>
      <c r="F45" s="342"/>
      <c r="G45" s="99">
        <f>avgpoinc!AD38</f>
        <v>435800.25920626032</v>
      </c>
      <c r="H45" s="569">
        <f>B45*0.01/'TC5'!B45</f>
        <v>0.12537470791180588</v>
      </c>
      <c r="I45" s="580">
        <f>C45*0.01/'TC5'!B45</f>
        <v>0.14074993166187652</v>
      </c>
      <c r="J45" s="614"/>
      <c r="K45" s="580"/>
      <c r="L45" s="614"/>
      <c r="M45" s="600">
        <f>G45*0.01/'TC5'!F45</f>
        <v>0.13394435778732017</v>
      </c>
    </row>
    <row r="46" spans="1:13" s="98" customFormat="1" ht="15" customHeight="1">
      <c r="A46" s="103">
        <v>1950</v>
      </c>
      <c r="B46" s="456">
        <f>avgpoinc!Y39</f>
        <v>280615.06441503181</v>
      </c>
      <c r="C46" s="344">
        <f>avgpoinc!Z39</f>
        <v>313659.40304160409</v>
      </c>
      <c r="D46" s="381"/>
      <c r="E46" s="341"/>
      <c r="F46" s="341"/>
      <c r="G46" s="95">
        <f>avgpoinc!AD39</f>
        <v>479697.52243765711</v>
      </c>
      <c r="H46" s="568">
        <f>B46*0.01/'TC5'!B46</f>
        <v>0.12706856944386624</v>
      </c>
      <c r="I46" s="579">
        <f>C46*0.01/'TC5'!B46</f>
        <v>0.14203176055497149</v>
      </c>
      <c r="J46" s="613"/>
      <c r="K46" s="579"/>
      <c r="L46" s="613"/>
      <c r="M46" s="599">
        <f>G46*0.01/'TC5'!F46</f>
        <v>0.13534042228783519</v>
      </c>
    </row>
    <row r="47" spans="1:13" s="98" customFormat="1" ht="15" customHeight="1">
      <c r="A47" s="103">
        <v>1951</v>
      </c>
      <c r="B47" s="456">
        <f>avgpoinc!Y40</f>
        <v>282161.00478054438</v>
      </c>
      <c r="C47" s="344">
        <f>avgpoinc!Z40</f>
        <v>318685.46386377729</v>
      </c>
      <c r="D47" s="381"/>
      <c r="E47" s="341"/>
      <c r="F47" s="341"/>
      <c r="G47" s="95">
        <f>avgpoinc!AD40</f>
        <v>486225.7227579449</v>
      </c>
      <c r="H47" s="568">
        <f>B47*0.01/'TC5'!B47</f>
        <v>0.1196619196286258</v>
      </c>
      <c r="I47" s="579">
        <f>C47*0.01/'TC5'!B47</f>
        <v>0.13515161102200651</v>
      </c>
      <c r="J47" s="613"/>
      <c r="K47" s="579"/>
      <c r="L47" s="613"/>
      <c r="M47" s="599">
        <f>G47*0.01/'TC5'!F47</f>
        <v>0.12817114271602262</v>
      </c>
    </row>
    <row r="48" spans="1:13" s="98" customFormat="1" ht="15" customHeight="1">
      <c r="A48" s="103">
        <v>1952</v>
      </c>
      <c r="B48" s="456">
        <f>avgpoinc!Y41</f>
        <v>275330.04063046892</v>
      </c>
      <c r="C48" s="344">
        <f>avgpoinc!Z41</f>
        <v>311858.37536263512</v>
      </c>
      <c r="D48" s="381"/>
      <c r="E48" s="341"/>
      <c r="F48" s="341"/>
      <c r="G48" s="95">
        <f>avgpoinc!AD41</f>
        <v>475438.66983108432</v>
      </c>
      <c r="H48" s="568">
        <f>B48*0.01/'TC5'!B48</f>
        <v>0.1138797812889089</v>
      </c>
      <c r="I48" s="579">
        <f>C48*0.01/'TC5'!B48</f>
        <v>0.12898833522883374</v>
      </c>
      <c r="J48" s="613"/>
      <c r="K48" s="579"/>
      <c r="L48" s="613"/>
      <c r="M48" s="599">
        <f>G48*0.01/'TC5'!F48</f>
        <v>0.12202827144471408</v>
      </c>
    </row>
    <row r="49" spans="1:13" s="98" customFormat="1" ht="15" customHeight="1">
      <c r="A49" s="103">
        <v>1953</v>
      </c>
      <c r="B49" s="456">
        <f>avgpoinc!Y42</f>
        <v>264897.99809834204</v>
      </c>
      <c r="C49" s="344">
        <f>avgpoinc!Z42</f>
        <v>301684.76067836425</v>
      </c>
      <c r="D49" s="381"/>
      <c r="E49" s="341"/>
      <c r="F49" s="341"/>
      <c r="G49" s="95">
        <f>avgpoinc!AD42</f>
        <v>458337.67281196296</v>
      </c>
      <c r="H49" s="568">
        <f>B49*0.01/'TC5'!B49</f>
        <v>0.10623680040796714</v>
      </c>
      <c r="I49" s="579">
        <f>C49*0.01/'TC5'!B49</f>
        <v>0.12099005630995487</v>
      </c>
      <c r="J49" s="613"/>
      <c r="K49" s="579"/>
      <c r="L49" s="613"/>
      <c r="M49" s="599">
        <f>G49*0.01/'TC5'!F49</f>
        <v>0.11402617798693684</v>
      </c>
    </row>
    <row r="50" spans="1:13" s="98" customFormat="1" ht="15" customHeight="1">
      <c r="A50" s="103">
        <v>1954</v>
      </c>
      <c r="B50" s="456">
        <f>avgpoinc!Y43</f>
        <v>262586.31384219893</v>
      </c>
      <c r="C50" s="344">
        <f>avgpoinc!Z43</f>
        <v>297523.80212416209</v>
      </c>
      <c r="D50" s="381"/>
      <c r="E50" s="341"/>
      <c r="F50" s="341"/>
      <c r="G50" s="95">
        <f>avgpoinc!AD43</f>
        <v>453263.06784343335</v>
      </c>
      <c r="H50" s="568">
        <f>B50*0.01/'TC5'!B50</f>
        <v>0.10757528559640295</v>
      </c>
      <c r="I50" s="579">
        <f>C50*0.01/'TC5'!B50</f>
        <v>0.12188833270445514</v>
      </c>
      <c r="J50" s="613"/>
      <c r="K50" s="579"/>
      <c r="L50" s="613"/>
      <c r="M50" s="599">
        <f>G50*0.01/'TC5'!F50</f>
        <v>0.11523797321051306</v>
      </c>
    </row>
    <row r="51" spans="1:13" s="98" customFormat="1" ht="15" customHeight="1">
      <c r="A51" s="103">
        <v>1955</v>
      </c>
      <c r="B51" s="456">
        <f>avgpoinc!Y44</f>
        <v>298801.39504256804</v>
      </c>
      <c r="C51" s="344">
        <f>avgpoinc!Z44</f>
        <v>333613.94536005042</v>
      </c>
      <c r="D51" s="381"/>
      <c r="E51" s="341"/>
      <c r="F51" s="341"/>
      <c r="G51" s="95">
        <f>avgpoinc!AD44</f>
        <v>511761.29875001742</v>
      </c>
      <c r="H51" s="568">
        <f>B51*0.01/'TC5'!B51</f>
        <v>0.11428444556148493</v>
      </c>
      <c r="I51" s="579">
        <f>C51*0.01/'TC5'!B51</f>
        <v>0.12759942024909632</v>
      </c>
      <c r="J51" s="613"/>
      <c r="K51" s="579"/>
      <c r="L51" s="613"/>
      <c r="M51" s="599">
        <f>G51*0.01/'TC5'!F51</f>
        <v>0.12157007884231222</v>
      </c>
    </row>
    <row r="52" spans="1:13" s="98" customFormat="1" ht="15" customHeight="1">
      <c r="A52" s="103">
        <v>1956</v>
      </c>
      <c r="B52" s="456">
        <f>avgpoinc!Y45</f>
        <v>283852.43796831637</v>
      </c>
      <c r="C52" s="344">
        <f>avgpoinc!Z45</f>
        <v>319725.79409003915</v>
      </c>
      <c r="D52" s="381"/>
      <c r="E52" s="341"/>
      <c r="F52" s="341"/>
      <c r="G52" s="95">
        <f>avgpoinc!AD45</f>
        <v>488592.06994339055</v>
      </c>
      <c r="H52" s="568">
        <f>B52*0.01/'TC5'!B52</f>
        <v>0.10650954247169761</v>
      </c>
      <c r="I52" s="579">
        <f>C52*0.01/'TC5'!B52</f>
        <v>0.11997025034793382</v>
      </c>
      <c r="J52" s="613"/>
      <c r="K52" s="579"/>
      <c r="L52" s="613"/>
      <c r="M52" s="599">
        <f>G52*0.01/'TC5'!F52</f>
        <v>0.11385774263494691</v>
      </c>
    </row>
    <row r="53" spans="1:13" s="98" customFormat="1" ht="15" customHeight="1">
      <c r="A53" s="103">
        <v>1957</v>
      </c>
      <c r="B53" s="456">
        <f>avgpoinc!Y46</f>
        <v>280644.15620315156</v>
      </c>
      <c r="C53" s="344">
        <f>avgpoinc!Z46</f>
        <v>316075.01755215897</v>
      </c>
      <c r="D53" s="381"/>
      <c r="E53" s="341"/>
      <c r="F53" s="341"/>
      <c r="G53" s="95">
        <f>avgpoinc!AD46</f>
        <v>482521.42801208736</v>
      </c>
      <c r="H53" s="568">
        <f>B53*0.01/'TC5'!B53</f>
        <v>0.10510231469170185</v>
      </c>
      <c r="I53" s="579">
        <f>C53*0.01/'TC5'!B53</f>
        <v>0.11837130838706965</v>
      </c>
      <c r="J53" s="613"/>
      <c r="K53" s="579"/>
      <c r="L53" s="613"/>
      <c r="M53" s="599">
        <f>G53*0.01/'TC5'!F53</f>
        <v>0.1122780301181739</v>
      </c>
    </row>
    <row r="54" spans="1:13" s="98" customFormat="1" ht="15" customHeight="1">
      <c r="A54" s="103">
        <v>1958</v>
      </c>
      <c r="B54" s="456">
        <f>avgpoinc!Y47</f>
        <v>251996.01456943166</v>
      </c>
      <c r="C54" s="344">
        <f>avgpoinc!Z47</f>
        <v>287519.65253306186</v>
      </c>
      <c r="D54" s="381"/>
      <c r="E54" s="341"/>
      <c r="F54" s="341"/>
      <c r="G54" s="95">
        <f>avgpoinc!AD47</f>
        <v>436432.9338474003</v>
      </c>
      <c r="H54" s="568">
        <f>B54*0.01/'TC5'!B54</f>
        <v>9.7096873342630147E-2</v>
      </c>
      <c r="I54" s="579">
        <f>C54*0.01/'TC5'!B54</f>
        <v>0.1107845270220644</v>
      </c>
      <c r="J54" s="613"/>
      <c r="K54" s="579"/>
      <c r="L54" s="613"/>
      <c r="M54" s="599">
        <f>G54*0.01/'TC5'!F54</f>
        <v>0.10448627065399053</v>
      </c>
    </row>
    <row r="55" spans="1:13" s="98" customFormat="1" ht="15" customHeight="1">
      <c r="A55" s="102">
        <v>1959</v>
      </c>
      <c r="B55" s="457">
        <f>avgpoinc!Y48</f>
        <v>285868.59107746452</v>
      </c>
      <c r="C55" s="343">
        <f>avgpoinc!Z48</f>
        <v>319586.45921202109</v>
      </c>
      <c r="D55" s="382"/>
      <c r="E55" s="342"/>
      <c r="F55" s="342"/>
      <c r="G55" s="99">
        <f>avgpoinc!AD48</f>
        <v>492093.48198861303</v>
      </c>
      <c r="H55" s="569">
        <f>B55*0.01/'TC5'!B55</f>
        <v>0.10368195502965936</v>
      </c>
      <c r="I55" s="580">
        <f>C55*0.01/'TC5'!B55</f>
        <v>0.11591112114562399</v>
      </c>
      <c r="J55" s="614"/>
      <c r="K55" s="580"/>
      <c r="L55" s="614"/>
      <c r="M55" s="600">
        <f>G55*0.01/'TC5'!F55</f>
        <v>0.11034171875546955</v>
      </c>
    </row>
    <row r="56" spans="1:13">
      <c r="A56" s="78">
        <v>1960</v>
      </c>
      <c r="B56" s="456">
        <f>avgpoinc!Y49</f>
        <v>281306.45159302244</v>
      </c>
      <c r="C56" s="344">
        <f>avgpoinc!Z49</f>
        <v>314709.87695445371</v>
      </c>
      <c r="D56" s="381"/>
      <c r="E56" s="341"/>
      <c r="F56" s="341"/>
      <c r="G56" s="95">
        <f>avgpoinc!AD49</f>
        <v>485294.07428768871</v>
      </c>
      <c r="H56" s="568">
        <f>B56*0.01/'TC5'!B56</f>
        <v>0.10015657326110061</v>
      </c>
      <c r="I56" s="579">
        <f>C56*0.01/'TC5'!B56</f>
        <v>0.11204955545343252</v>
      </c>
      <c r="J56" s="613"/>
      <c r="K56" s="579"/>
      <c r="L56" s="613"/>
      <c r="M56" s="599">
        <f>G56*0.01/'TC5'!F56</f>
        <v>0.10660843642620298</v>
      </c>
    </row>
    <row r="57" spans="1:13">
      <c r="A57" s="78">
        <v>1961</v>
      </c>
      <c r="B57" s="456">
        <f>avgpoinc!Y50</f>
        <v>274500.30686002376</v>
      </c>
      <c r="C57" s="344">
        <f>avgpoinc!Z50</f>
        <v>308313.54166591412</v>
      </c>
      <c r="D57" s="381"/>
      <c r="E57" s="341"/>
      <c r="F57" s="341"/>
      <c r="G57" s="95">
        <f>avgpoinc!AD50</f>
        <v>470604.84271839773</v>
      </c>
      <c r="H57" s="568">
        <f>B57*0.01/'TC5'!B57</f>
        <v>9.6537900071456448E-2</v>
      </c>
      <c r="I57" s="579">
        <f>C57*0.01/'TC5'!B57</f>
        <v>0.10842953953854192</v>
      </c>
      <c r="J57" s="613"/>
      <c r="K57" s="579"/>
      <c r="L57" s="613"/>
      <c r="M57" s="599">
        <f>G57*0.01/'TC5'!F57</f>
        <v>0.10302233110765599</v>
      </c>
    </row>
    <row r="58" spans="1:13">
      <c r="A58" s="78">
        <v>1962</v>
      </c>
      <c r="B58" s="458">
        <f>avgpoinc!Y51</f>
        <v>300825.90184027475</v>
      </c>
      <c r="C58" s="345">
        <f>avgpoinc!Z51</f>
        <v>333758.64154635539</v>
      </c>
      <c r="D58" s="561">
        <f>avgpoinc!AA51</f>
        <v>311502.9142708017</v>
      </c>
      <c r="E58" s="561">
        <f>avgpoinc!AB51</f>
        <v>383582.81771087303</v>
      </c>
      <c r="F58" s="561">
        <f>avgpoinc!AC51</f>
        <v>257325.03894746519</v>
      </c>
      <c r="G58" s="92">
        <f>avgpoinc!AD51</f>
        <v>507162.69142497104</v>
      </c>
      <c r="H58" s="570">
        <f>B58*0.01/'TC5'!B58</f>
        <v>0.10066854953765871</v>
      </c>
      <c r="I58" s="581">
        <f>C58*0.01/'TC5'!B58</f>
        <v>0.11168918013572691</v>
      </c>
      <c r="J58" s="581">
        <f>D58*0.01/'TC5'!C58</f>
        <v>0.10252257436513901</v>
      </c>
      <c r="K58" s="581">
        <f>E58*0.01/'TC5'!D58</f>
        <v>9.0404547750949873E-2</v>
      </c>
      <c r="L58" s="581">
        <f>F58*0.01/'TC5'!E58</f>
        <v>0.14236731827259064</v>
      </c>
      <c r="M58" s="588">
        <f>G58*0.01/'TC5'!F58</f>
        <v>0.10664919763803481</v>
      </c>
    </row>
    <row r="59" spans="1:13">
      <c r="A59" s="78">
        <v>1963</v>
      </c>
      <c r="B59" s="459">
        <f>avgpoinc!Y52</f>
        <v>317111.81345073244</v>
      </c>
      <c r="C59" s="346">
        <f>avgpoinc!Z52</f>
        <v>350883.70173934597</v>
      </c>
      <c r="D59" s="562">
        <f>avgpoinc!AA52</f>
        <v>327066.26213827555</v>
      </c>
      <c r="E59" s="562">
        <f>avgpoinc!AB52</f>
        <v>404322.14490081044</v>
      </c>
      <c r="F59" s="562">
        <f>avgpoinc!AC52</f>
        <v>273415.82394228445</v>
      </c>
      <c r="G59" s="73">
        <f>avgpoinc!AD52</f>
        <v>534919.0820287239</v>
      </c>
      <c r="H59" s="571">
        <f>B59*0.01/'TC5'!B59</f>
        <v>0.10268303379416466</v>
      </c>
      <c r="I59" s="582">
        <f>C59*0.01/'TC5'!B59</f>
        <v>0.11361860856413843</v>
      </c>
      <c r="J59" s="589">
        <f>D59*0.01/'TC5'!C59</f>
        <v>0.10368990420762506</v>
      </c>
      <c r="K59" s="582">
        <f>E59*0.01/'TC5'!D59</f>
        <v>9.1777137073592072E-2</v>
      </c>
      <c r="L59" s="589">
        <f>F59*0.01/'TC5'!E59</f>
        <v>0.14625852257158289</v>
      </c>
      <c r="M59" s="590">
        <f>G59*0.01/'TC5'!F59</f>
        <v>0.1090527027845383</v>
      </c>
    </row>
    <row r="60" spans="1:13">
      <c r="A60" s="78">
        <v>1964</v>
      </c>
      <c r="B60" s="459">
        <f>avgpoinc!Y53</f>
        <v>336603.77927484171</v>
      </c>
      <c r="C60" s="346">
        <f>avgpoinc!Z53</f>
        <v>371488.32812500832</v>
      </c>
      <c r="D60" s="562">
        <f>avgpoinc!AA53</f>
        <v>342629.61000574945</v>
      </c>
      <c r="E60" s="562">
        <f>avgpoinc!AB53</f>
        <v>425061.47209074791</v>
      </c>
      <c r="F60" s="562">
        <f>avgpoinc!AC53</f>
        <v>289506.60893710377</v>
      </c>
      <c r="G60" s="73">
        <f>avgpoinc!AD53</f>
        <v>567156.15804835863</v>
      </c>
      <c r="H60" s="571">
        <f>B60*0.01/'TC5'!B60</f>
        <v>0.10469751805067061</v>
      </c>
      <c r="I60" s="582">
        <f>C60*0.01/'TC5'!B60</f>
        <v>0.11554803699254988</v>
      </c>
      <c r="J60" s="589">
        <f>D60*0.01/'TC5'!C60</f>
        <v>0.10477449744939803</v>
      </c>
      <c r="K60" s="582">
        <f>E60*0.01/'TC5'!D60</f>
        <v>9.305205941200255E-2</v>
      </c>
      <c r="L60" s="589">
        <f>F60*0.01/'TC5'!E60</f>
        <v>0.14990018308162689</v>
      </c>
      <c r="M60" s="590">
        <f>G60*0.01/'TC5'!F60</f>
        <v>0.11145620793104172</v>
      </c>
    </row>
    <row r="61" spans="1:13">
      <c r="A61" s="78">
        <v>1965</v>
      </c>
      <c r="B61" s="459">
        <f>avgpoinc!Y54</f>
        <v>348959.45523421851</v>
      </c>
      <c r="C61" s="346">
        <f>avgpoinc!Z54</f>
        <v>385194.80706748314</v>
      </c>
      <c r="D61" s="562">
        <f>avgpoinc!AA54</f>
        <v>355791.52225682285</v>
      </c>
      <c r="E61" s="562">
        <f>avgpoinc!AB54</f>
        <v>440083.82357811369</v>
      </c>
      <c r="F61" s="562">
        <f>avgpoinc!AC54</f>
        <v>299823.3687896583</v>
      </c>
      <c r="G61" s="73">
        <f>avgpoinc!AD54</f>
        <v>587431.46591127571</v>
      </c>
      <c r="H61" s="571">
        <f>B61*0.01/'TC5'!B61</f>
        <v>0.10321642458438875</v>
      </c>
      <c r="I61" s="582">
        <f>C61*0.01/'TC5'!B61</f>
        <v>0.11393424123525622</v>
      </c>
      <c r="J61" s="589">
        <f>D61*0.01/'TC5'!C61</f>
        <v>0.10370695157954155</v>
      </c>
      <c r="K61" s="582">
        <f>E61*0.01/'TC5'!D61</f>
        <v>9.1642257388674681E-2</v>
      </c>
      <c r="L61" s="589">
        <f>F61*0.01/'TC5'!E61</f>
        <v>0.14824212788406266</v>
      </c>
      <c r="M61" s="590">
        <f>G61*0.01/'TC5'!F61</f>
        <v>0.10984418913722037</v>
      </c>
    </row>
    <row r="62" spans="1:13">
      <c r="A62" s="78">
        <v>1966</v>
      </c>
      <c r="B62" s="459">
        <f>avgpoinc!Y55</f>
        <v>359966.45521432976</v>
      </c>
      <c r="C62" s="346">
        <f>avgpoinc!Z55</f>
        <v>397413.65297430096</v>
      </c>
      <c r="D62" s="562">
        <f>avgpoinc!AA55</f>
        <v>368953.43450789625</v>
      </c>
      <c r="E62" s="562">
        <f>avgpoinc!AB55</f>
        <v>455106.17506547953</v>
      </c>
      <c r="F62" s="562">
        <f>avgpoinc!AC55</f>
        <v>310140.12864221289</v>
      </c>
      <c r="G62" s="73">
        <f>avgpoinc!AD55</f>
        <v>603163.93728445075</v>
      </c>
      <c r="H62" s="571">
        <f>B62*0.01/'TC5'!B62</f>
        <v>0.10173679143190385</v>
      </c>
      <c r="I62" s="582">
        <f>C62*0.01/'TC5'!B62</f>
        <v>0.11232043802738191</v>
      </c>
      <c r="J62" s="589">
        <f>D62*0.01/'TC5'!C62</f>
        <v>0.10273487120866776</v>
      </c>
      <c r="K62" s="582">
        <f>E62*0.01/'TC5'!D62</f>
        <v>9.0363569557666779E-2</v>
      </c>
      <c r="L62" s="589">
        <f>F62*0.01/'TC5'!E62</f>
        <v>0.14672714471817017</v>
      </c>
      <c r="M62" s="590">
        <f>G62*0.01/'TC5'!F62</f>
        <v>0.10823217034339903</v>
      </c>
    </row>
    <row r="63" spans="1:13">
      <c r="A63" s="78">
        <v>1967</v>
      </c>
      <c r="B63" s="459">
        <f>avgpoinc!Y56</f>
        <v>344583.81249031832</v>
      </c>
      <c r="C63" s="346">
        <f>avgpoinc!Z56</f>
        <v>383982.23875170224</v>
      </c>
      <c r="D63" s="562">
        <f>avgpoinc!AA56</f>
        <v>365523.60505504289</v>
      </c>
      <c r="E63" s="562">
        <f>avgpoinc!AB56</f>
        <v>441842.94640616048</v>
      </c>
      <c r="F63" s="562">
        <f>avgpoinc!AC56</f>
        <v>291146.62932489498</v>
      </c>
      <c r="G63" s="73">
        <f>avgpoinc!AD56</f>
        <v>580129.40871802892</v>
      </c>
      <c r="H63" s="572">
        <f>B63*0.01/'TC5'!B63</f>
        <v>9.605623222887516E-2</v>
      </c>
      <c r="I63" s="583">
        <f>C63*0.01/'TC5'!B63</f>
        <v>0.10703894309699535</v>
      </c>
      <c r="J63" s="589">
        <f>D63*0.01/'TC5'!C63</f>
        <v>0.10008156485855579</v>
      </c>
      <c r="K63" s="582">
        <f>E63*0.01/'TC5'!D63</f>
        <v>8.7760046124458313E-2</v>
      </c>
      <c r="L63" s="589">
        <f>F63*0.01/'TC5'!E63</f>
        <v>0.13288881257176399</v>
      </c>
      <c r="M63" s="590">
        <f>G63*0.01/'TC5'!F63</f>
        <v>0.1026631575077772</v>
      </c>
    </row>
    <row r="64" spans="1:13">
      <c r="A64" s="78">
        <v>1968</v>
      </c>
      <c r="B64" s="459">
        <f>avgpoinc!Y57</f>
        <v>342391.6087944982</v>
      </c>
      <c r="C64" s="346">
        <f>avgpoinc!Z57</f>
        <v>383650.47875798086</v>
      </c>
      <c r="D64" s="562">
        <f>avgpoinc!AA57</f>
        <v>368783.04734133289</v>
      </c>
      <c r="E64" s="562">
        <f>avgpoinc!AB57</f>
        <v>442793.79150237044</v>
      </c>
      <c r="F64" s="562">
        <f>avgpoinc!AC57</f>
        <v>286405.45986727637</v>
      </c>
      <c r="G64" s="73">
        <f>avgpoinc!AD57</f>
        <v>579074.47433640598</v>
      </c>
      <c r="H64" s="572">
        <f>B64*0.01/'TC5'!B64</f>
        <v>9.275930235162376E-2</v>
      </c>
      <c r="I64" s="583">
        <f>C64*0.01/'TC5'!B64</f>
        <v>0.10393698280677198</v>
      </c>
      <c r="J64" s="589">
        <f>D64*0.01/'TC5'!C64</f>
        <v>9.8290993366390467E-2</v>
      </c>
      <c r="K64" s="582">
        <f>E64*0.01/'TC5'!D64</f>
        <v>8.6002076044678702E-2</v>
      </c>
      <c r="L64" s="589">
        <f>F64*0.01/'TC5'!E64</f>
        <v>0.12546700518578288</v>
      </c>
      <c r="M64" s="590">
        <f>G64*0.01/'TC5'!F64</f>
        <v>9.9106184672564282E-2</v>
      </c>
    </row>
    <row r="65" spans="1:13">
      <c r="A65" s="83">
        <v>1969</v>
      </c>
      <c r="B65" s="460">
        <f>avgpoinc!Y58</f>
        <v>327349.37297617784</v>
      </c>
      <c r="C65" s="347">
        <f>avgpoinc!Z58</f>
        <v>370507.91964510753</v>
      </c>
      <c r="D65" s="564">
        <f>avgpoinc!AA58</f>
        <v>357596.73798603396</v>
      </c>
      <c r="E65" s="564">
        <f>avgpoinc!AB58</f>
        <v>430141.68033253943</v>
      </c>
      <c r="F65" s="564">
        <f>avgpoinc!AC58</f>
        <v>270143.25479577383</v>
      </c>
      <c r="G65" s="79">
        <f>avgpoinc!AD58</f>
        <v>557376.72684749914</v>
      </c>
      <c r="H65" s="573">
        <f>B65*0.01/'TC5'!B65</f>
        <v>8.7514247396029546E-2</v>
      </c>
      <c r="I65" s="584">
        <f>C65*0.01/'TC5'!B65</f>
        <v>9.9052341072820127E-2</v>
      </c>
      <c r="J65" s="591">
        <f>D65*0.01/'TC5'!C65</f>
        <v>9.4226091750897495E-2</v>
      </c>
      <c r="K65" s="585">
        <f>E65*0.01/'TC5'!D65</f>
        <v>8.2831219304352985E-2</v>
      </c>
      <c r="L65" s="591">
        <f>F65*0.01/'TC5'!E65</f>
        <v>0.11595900426618755</v>
      </c>
      <c r="M65" s="592">
        <f>G65*0.01/'TC5'!F65</f>
        <v>9.3787446501664817E-2</v>
      </c>
    </row>
    <row r="66" spans="1:13">
      <c r="A66" s="78">
        <v>1970</v>
      </c>
      <c r="B66" s="459">
        <f>avgpoinc!Y59</f>
        <v>309856.69269695989</v>
      </c>
      <c r="C66" s="346">
        <f>avgpoinc!Z59</f>
        <v>352938.82909044728</v>
      </c>
      <c r="D66" s="562">
        <f>avgpoinc!AA59</f>
        <v>338964.58611378336</v>
      </c>
      <c r="E66" s="562">
        <f>avgpoinc!AB59</f>
        <v>414238.21312638297</v>
      </c>
      <c r="F66" s="562">
        <f>avgpoinc!AC59</f>
        <v>253139.25602073187</v>
      </c>
      <c r="G66" s="73">
        <f>avgpoinc!AD59</f>
        <v>529554.70479292842</v>
      </c>
      <c r="H66" s="572">
        <f>B66*0.01/'TC5'!B66</f>
        <v>8.4887352684745593E-2</v>
      </c>
      <c r="I66" s="583">
        <f>C66*0.01/'TC5'!B66</f>
        <v>9.6689997561043128E-2</v>
      </c>
      <c r="J66" s="589">
        <f>D66*0.01/'TC5'!C66</f>
        <v>9.2183004977414371E-2</v>
      </c>
      <c r="K66" s="582">
        <f>E66*0.01/'TC5'!D66</f>
        <v>8.2019915920682251E-2</v>
      </c>
      <c r="L66" s="589">
        <f>F66*0.01/'TC5'!E66</f>
        <v>0.11026434059021993</v>
      </c>
      <c r="M66" s="590">
        <f>G66*0.01/'TC5'!F66</f>
        <v>9.11985262937378E-2</v>
      </c>
    </row>
    <row r="67" spans="1:13">
      <c r="A67" s="78">
        <v>1971</v>
      </c>
      <c r="B67" s="459">
        <f>avgpoinc!Y60</f>
        <v>313533.44188125251</v>
      </c>
      <c r="C67" s="346">
        <f>avgpoinc!Z60</f>
        <v>356395.77294191479</v>
      </c>
      <c r="D67" s="562">
        <f>avgpoinc!AA60</f>
        <v>343755.71652271843</v>
      </c>
      <c r="E67" s="562">
        <f>avgpoinc!AB60</f>
        <v>420908.53274758242</v>
      </c>
      <c r="F67" s="562">
        <f>avgpoinc!AC60</f>
        <v>254471.94872269189</v>
      </c>
      <c r="G67" s="73">
        <f>avgpoinc!AD60</f>
        <v>535563.08983108401</v>
      </c>
      <c r="H67" s="572">
        <f>B67*0.01/'TC5'!B67</f>
        <v>8.5458639288845006E-2</v>
      </c>
      <c r="I67" s="583">
        <f>C67*0.01/'TC5'!B67</f>
        <v>9.7141464786545825E-2</v>
      </c>
      <c r="J67" s="589">
        <f>D67*0.01/'TC5'!C67</f>
        <v>9.2889043480681735E-2</v>
      </c>
      <c r="K67" s="582">
        <f>E67*0.01/'TC5'!D67</f>
        <v>8.3079037751303986E-2</v>
      </c>
      <c r="L67" s="589">
        <f>F67*0.01/'TC5'!E67</f>
        <v>0.11000712080567608</v>
      </c>
      <c r="M67" s="590">
        <f>G67*0.01/'TC5'!F67</f>
        <v>9.1788267709489446E-2</v>
      </c>
    </row>
    <row r="68" spans="1:13">
      <c r="A68" s="78">
        <v>1972</v>
      </c>
      <c r="B68" s="459">
        <f>avgpoinc!Y61</f>
        <v>328869.43620206288</v>
      </c>
      <c r="C68" s="346">
        <f>avgpoinc!Z61</f>
        <v>373601.14895066671</v>
      </c>
      <c r="D68" s="562">
        <f>avgpoinc!AA61</f>
        <v>360489.13670349622</v>
      </c>
      <c r="E68" s="562">
        <f>avgpoinc!AB61</f>
        <v>442241.83594423917</v>
      </c>
      <c r="F68" s="562">
        <f>avgpoinc!AC61</f>
        <v>267080.56589641416</v>
      </c>
      <c r="G68" s="73">
        <f>avgpoinc!AD61</f>
        <v>560766.98210700811</v>
      </c>
      <c r="H68" s="572">
        <f>B68*0.01/'TC5'!B68</f>
        <v>8.6487888178453445E-2</v>
      </c>
      <c r="I68" s="583">
        <f>C68*0.01/'TC5'!B68</f>
        <v>9.8251679350141771E-2</v>
      </c>
      <c r="J68" s="589">
        <f>D68*0.01/'TC5'!C68</f>
        <v>9.4506998308133916E-2</v>
      </c>
      <c r="K68" s="582">
        <f>E68*0.01/'TC5'!D68</f>
        <v>8.4977065569546539E-2</v>
      </c>
      <c r="L68" s="589">
        <f>F68*0.01/'TC5'!E68</f>
        <v>0.10875596072219194</v>
      </c>
      <c r="M68" s="590">
        <f>G68*0.01/'TC5'!F68</f>
        <v>9.3033760318576242E-2</v>
      </c>
    </row>
    <row r="69" spans="1:13">
      <c r="A69" s="78">
        <v>1973</v>
      </c>
      <c r="B69" s="459">
        <f>avgpoinc!Y62</f>
        <v>342648.94521381514</v>
      </c>
      <c r="C69" s="346">
        <f>avgpoinc!Z62</f>
        <v>390687.01319062477</v>
      </c>
      <c r="D69" s="562">
        <f>avgpoinc!AA62</f>
        <v>378918.95402589365</v>
      </c>
      <c r="E69" s="562">
        <f>avgpoinc!AB62</f>
        <v>467539.95471764891</v>
      </c>
      <c r="F69" s="562">
        <f>avgpoinc!AC62</f>
        <v>272949.30309496634</v>
      </c>
      <c r="G69" s="73">
        <f>avgpoinc!AD62</f>
        <v>583561.95961721707</v>
      </c>
      <c r="H69" s="572">
        <f>B69*0.01/'TC5'!B69</f>
        <v>8.6489023362901207E-2</v>
      </c>
      <c r="I69" s="583">
        <f>C69*0.01/'TC5'!B69</f>
        <v>9.8614452731908386E-2</v>
      </c>
      <c r="J69" s="589">
        <f>D69*0.01/'TC5'!C69</f>
        <v>9.5385278748381097E-2</v>
      </c>
      <c r="K69" s="582">
        <f>E69*0.01/'TC5'!D69</f>
        <v>8.6363355951107224E-2</v>
      </c>
      <c r="L69" s="589">
        <f>F69*0.01/'TC5'!E69</f>
        <v>0.10624628319328623</v>
      </c>
      <c r="M69" s="590">
        <f>G69*0.01/'TC5'!F69</f>
        <v>9.3131463857844196E-2</v>
      </c>
    </row>
    <row r="70" spans="1:13">
      <c r="A70" s="78">
        <v>1974</v>
      </c>
      <c r="B70" s="459">
        <f>avgpoinc!Y63</f>
        <v>324231.43482203316</v>
      </c>
      <c r="C70" s="346">
        <f>avgpoinc!Z63</f>
        <v>371224.31654047628</v>
      </c>
      <c r="D70" s="562">
        <f>avgpoinc!AA63</f>
        <v>361874.30920654011</v>
      </c>
      <c r="E70" s="562">
        <f>avgpoinc!AB63</f>
        <v>450321.21071631485</v>
      </c>
      <c r="F70" s="562">
        <f>avgpoinc!AC63</f>
        <v>251938.00725262464</v>
      </c>
      <c r="G70" s="73">
        <f>avgpoinc!AD63</f>
        <v>552524.50102685904</v>
      </c>
      <c r="H70" s="572">
        <f>B70*0.01/'TC5'!B70</f>
        <v>8.4209321462935804E-2</v>
      </c>
      <c r="I70" s="583">
        <f>C70*0.01/'TC5'!B70</f>
        <v>9.6414303022697823E-2</v>
      </c>
      <c r="J70" s="589">
        <f>D70*0.01/'TC5'!C70</f>
        <v>9.3704663958874321E-2</v>
      </c>
      <c r="K70" s="582">
        <f>E70*0.01/'TC5'!D70</f>
        <v>8.584255244250015E-2</v>
      </c>
      <c r="L70" s="589">
        <f>F70*0.01/'TC5'!E70</f>
        <v>0.1000110539396246</v>
      </c>
      <c r="M70" s="590">
        <f>G70*0.01/'TC5'!F70</f>
        <v>9.1112875350404479E-2</v>
      </c>
    </row>
    <row r="71" spans="1:13">
      <c r="A71" s="78">
        <v>1975</v>
      </c>
      <c r="B71" s="459">
        <f>avgpoinc!Y64</f>
        <v>313558.03004862764</v>
      </c>
      <c r="C71" s="346">
        <f>avgpoinc!Z64</f>
        <v>357947.13148172339</v>
      </c>
      <c r="D71" s="562">
        <f>avgpoinc!AA64</f>
        <v>346323.88110655546</v>
      </c>
      <c r="E71" s="562">
        <f>avgpoinc!AB64</f>
        <v>433734.43855134718</v>
      </c>
      <c r="F71" s="562">
        <f>avgpoinc!AC64</f>
        <v>244570.09858443952</v>
      </c>
      <c r="G71" s="73">
        <f>avgpoinc!AD64</f>
        <v>533720.71013195324</v>
      </c>
      <c r="H71" s="572">
        <f>B71*0.01/'TC5'!B71</f>
        <v>8.4134438639836162E-2</v>
      </c>
      <c r="I71" s="583">
        <f>C71*0.01/'TC5'!B71</f>
        <v>9.6044999916870211E-2</v>
      </c>
      <c r="J71" s="589">
        <f>D71*0.01/'TC5'!C71</f>
        <v>9.3796694836697739E-2</v>
      </c>
      <c r="K71" s="582">
        <f>E71*0.01/'TC5'!D71</f>
        <v>8.7093327854859126E-2</v>
      </c>
      <c r="L71" s="589">
        <f>F71*0.01/'TC5'!E71</f>
        <v>9.6549979289363805E-2</v>
      </c>
      <c r="M71" s="590">
        <f>G71*0.01/'TC5'!F71</f>
        <v>9.1360416488868182E-2</v>
      </c>
    </row>
    <row r="72" spans="1:13">
      <c r="A72" s="78">
        <v>1976</v>
      </c>
      <c r="B72" s="459">
        <f>avgpoinc!Y65</f>
        <v>323974.74774919142</v>
      </c>
      <c r="C72" s="346">
        <f>avgpoinc!Z65</f>
        <v>368715.82710681279</v>
      </c>
      <c r="D72" s="562">
        <f>avgpoinc!AA65</f>
        <v>358115.18653307576</v>
      </c>
      <c r="E72" s="562">
        <f>avgpoinc!AB65</f>
        <v>446079.76631730696</v>
      </c>
      <c r="F72" s="562">
        <f>avgpoinc!AC65</f>
        <v>253271.11923487863</v>
      </c>
      <c r="G72" s="73">
        <f>avgpoinc!AD65</f>
        <v>549160.37991313299</v>
      </c>
      <c r="H72" s="572">
        <f>B72*0.01/'TC5'!B72</f>
        <v>8.3880229295779443E-2</v>
      </c>
      <c r="I72" s="583">
        <f>C72*0.01/'TC5'!B72</f>
        <v>9.5464132120092443E-2</v>
      </c>
      <c r="J72" s="589">
        <f>D72*0.01/'TC5'!C72</f>
        <v>9.3388841068168915E-2</v>
      </c>
      <c r="K72" s="582">
        <f>E72*0.01/'TC5'!D72</f>
        <v>8.7116598316725927E-2</v>
      </c>
      <c r="L72" s="589">
        <f>F72*0.01/'TC5'!E72</f>
        <v>9.5125775520998004E-2</v>
      </c>
      <c r="M72" s="590">
        <f>G72*0.01/'TC5'!F72</f>
        <v>9.0975164492185442E-2</v>
      </c>
    </row>
    <row r="73" spans="1:13">
      <c r="A73" s="78">
        <v>1977</v>
      </c>
      <c r="B73" s="459">
        <f>avgpoinc!Y66</f>
        <v>342347.77022691781</v>
      </c>
      <c r="C73" s="346">
        <f>avgpoinc!Z66</f>
        <v>387292.61580101668</v>
      </c>
      <c r="D73" s="562">
        <f>avgpoinc!AA66</f>
        <v>374905.21377032943</v>
      </c>
      <c r="E73" s="562">
        <f>avgpoinc!AB66</f>
        <v>467808.89825003757</v>
      </c>
      <c r="F73" s="562">
        <f>avgpoinc!AC66</f>
        <v>269185.60100889398</v>
      </c>
      <c r="G73" s="73">
        <f>avgpoinc!AD66</f>
        <v>577865.78653007105</v>
      </c>
      <c r="H73" s="572">
        <f>B73*0.01/'TC5'!B73</f>
        <v>8.5985069722307017E-2</v>
      </c>
      <c r="I73" s="583">
        <f>C73*0.01/'TC5'!B73</f>
        <v>9.7273548913468857E-2</v>
      </c>
      <c r="J73" s="589">
        <f>D73*0.01/'TC5'!C73</f>
        <v>9.533944738790899E-2</v>
      </c>
      <c r="K73" s="582">
        <f>E73*0.01/'TC5'!D73</f>
        <v>8.902377988614063E-2</v>
      </c>
      <c r="L73" s="589">
        <f>F73*0.01/'TC5'!E73</f>
        <v>9.7026971103002041E-2</v>
      </c>
      <c r="M73" s="590">
        <f>G73*0.01/'TC5'!F73</f>
        <v>9.3292111312164763E-2</v>
      </c>
    </row>
    <row r="74" spans="1:13">
      <c r="A74" s="78">
        <v>1978</v>
      </c>
      <c r="B74" s="459">
        <f>avgpoinc!Y67</f>
        <v>362871.97542116151</v>
      </c>
      <c r="C74" s="346">
        <f>avgpoinc!Z67</f>
        <v>409262.26580240513</v>
      </c>
      <c r="D74" s="562">
        <f>avgpoinc!AA67</f>
        <v>397098.02248360857</v>
      </c>
      <c r="E74" s="562">
        <f>avgpoinc!AB67</f>
        <v>498242.95967372734</v>
      </c>
      <c r="F74" s="562">
        <f>avgpoinc!AC67</f>
        <v>281220.19622690126</v>
      </c>
      <c r="G74" s="73">
        <f>avgpoinc!AD67</f>
        <v>609530.05854691949</v>
      </c>
      <c r="H74" s="572">
        <f>B74*0.01/'TC5'!B74</f>
        <v>8.8024218939337207E-2</v>
      </c>
      <c r="I74" s="583">
        <f>C74*0.01/'TC5'!B74</f>
        <v>9.9277413877961518E-2</v>
      </c>
      <c r="J74" s="589">
        <f>D74*0.01/'TC5'!C74</f>
        <v>9.7265142979436905E-2</v>
      </c>
      <c r="K74" s="582">
        <f>E74*0.01/'TC5'!D74</f>
        <v>9.1819981996509967E-2</v>
      </c>
      <c r="L74" s="589">
        <f>F74*0.01/'TC5'!E74</f>
        <v>9.7458663612914456E-2</v>
      </c>
      <c r="M74" s="590">
        <f>G74*0.01/'TC5'!F74</f>
        <v>9.5431421363059155E-2</v>
      </c>
    </row>
    <row r="75" spans="1:13">
      <c r="A75" s="83">
        <v>1979</v>
      </c>
      <c r="B75" s="460">
        <f>avgpoinc!Y68</f>
        <v>378056.11828914046</v>
      </c>
      <c r="C75" s="347">
        <f>avgpoinc!Z68</f>
        <v>424955.59561893984</v>
      </c>
      <c r="D75" s="564">
        <f>avgpoinc!AA68</f>
        <v>409877.94556613476</v>
      </c>
      <c r="E75" s="564">
        <f>avgpoinc!AB68</f>
        <v>520465.23793223884</v>
      </c>
      <c r="F75" s="564">
        <f>avgpoinc!AC68</f>
        <v>285877.59474278608</v>
      </c>
      <c r="G75" s="79">
        <f>avgpoinc!AD68</f>
        <v>631337.35750020202</v>
      </c>
      <c r="H75" s="574">
        <f>B75*0.01/'TC5'!B75</f>
        <v>9.1394543647766113E-2</v>
      </c>
      <c r="I75" s="585">
        <f>C75*0.01/'TC5'!B75</f>
        <v>0.10273242741823198</v>
      </c>
      <c r="J75" s="591">
        <f>D75*0.01/'TC5'!C75</f>
        <v>0.1003975123167038</v>
      </c>
      <c r="K75" s="585">
        <f>E75*0.01/'TC5'!D75</f>
        <v>9.7027868032455458E-2</v>
      </c>
      <c r="L75" s="591">
        <f>F75*0.01/'TC5'!E75</f>
        <v>9.7525358200073228E-2</v>
      </c>
      <c r="M75" s="592">
        <f>G75*0.01/'TC5'!F75</f>
        <v>9.8907597362995148E-2</v>
      </c>
    </row>
    <row r="76" spans="1:13">
      <c r="A76" s="78">
        <v>1980</v>
      </c>
      <c r="B76" s="459">
        <f>avgpoinc!Y69</f>
        <v>344324.11576753744</v>
      </c>
      <c r="C76" s="346">
        <f>avgpoinc!Z69</f>
        <v>389829.7034911199</v>
      </c>
      <c r="D76" s="562">
        <f>avgpoinc!AA69</f>
        <v>380144.63840148447</v>
      </c>
      <c r="E76" s="562">
        <f>avgpoinc!AB69</f>
        <v>488293.13980318396</v>
      </c>
      <c r="F76" s="562">
        <f>avgpoinc!AC69</f>
        <v>249091.53814304041</v>
      </c>
      <c r="G76" s="73">
        <f>avgpoinc!AD69</f>
        <v>575719.49271400517</v>
      </c>
      <c r="H76" s="571">
        <f>B76*0.01/'TC5'!B76</f>
        <v>8.5684642195701613E-2</v>
      </c>
      <c r="I76" s="582">
        <f>C76*0.01/'TC5'!B76</f>
        <v>9.7008652985096006E-2</v>
      </c>
      <c r="J76" s="589">
        <f>D76*0.01/'TC5'!C76</f>
        <v>9.6312820911407443E-2</v>
      </c>
      <c r="K76" s="582">
        <f>E76*0.01/'TC5'!D76</f>
        <v>9.4160489737987504E-2</v>
      </c>
      <c r="L76" s="589">
        <f>F76*0.01/'TC5'!E76</f>
        <v>8.6102321743965135E-2</v>
      </c>
      <c r="M76" s="590">
        <f>G76*0.01/'TC5'!F76</f>
        <v>9.3021877110004439E-2</v>
      </c>
    </row>
    <row r="77" spans="1:13">
      <c r="A77" s="78">
        <v>1981</v>
      </c>
      <c r="B77" s="459">
        <f>avgpoinc!Y70</f>
        <v>375611.43983072124</v>
      </c>
      <c r="C77" s="346">
        <f>avgpoinc!Z70</f>
        <v>417935.38869813445</v>
      </c>
      <c r="D77" s="562">
        <f>avgpoinc!AA70</f>
        <v>405158.23699216865</v>
      </c>
      <c r="E77" s="562">
        <f>avgpoinc!AB70</f>
        <v>517857.90851039201</v>
      </c>
      <c r="F77" s="562">
        <f>avgpoinc!AC70</f>
        <v>281487.72777903546</v>
      </c>
      <c r="G77" s="73">
        <f>avgpoinc!AD70</f>
        <v>622599.59492500429</v>
      </c>
      <c r="H77" s="571">
        <f>B77*0.01/'TC5'!B77</f>
        <v>9.2760540544986725E-2</v>
      </c>
      <c r="I77" s="582">
        <f>C77*0.01/'TC5'!B77</f>
        <v>0.1032128110527992</v>
      </c>
      <c r="J77" s="589">
        <f>D77*0.01/'TC5'!C77</f>
        <v>0.10293561965227128</v>
      </c>
      <c r="K77" s="582">
        <f>E77*0.01/'TC5'!D77</f>
        <v>0.10034238547086716</v>
      </c>
      <c r="L77" s="589">
        <f>F77*0.01/'TC5'!E77</f>
        <v>9.4512604176998125E-2</v>
      </c>
      <c r="M77" s="590">
        <f>G77*0.01/'TC5'!F77</f>
        <v>9.9942438304424286E-2</v>
      </c>
    </row>
    <row r="78" spans="1:13">
      <c r="A78" s="78">
        <v>1982</v>
      </c>
      <c r="B78" s="459">
        <f>avgpoinc!Y71</f>
        <v>368770.18557340262</v>
      </c>
      <c r="C78" s="346">
        <f>avgpoinc!Z71</f>
        <v>409287.3791832329</v>
      </c>
      <c r="D78" s="562">
        <f>avgpoinc!AA71</f>
        <v>396528.98052741558</v>
      </c>
      <c r="E78" s="562">
        <f>avgpoinc!AB71</f>
        <v>514270.06851289998</v>
      </c>
      <c r="F78" s="562">
        <f>avgpoinc!AC71</f>
        <v>272152.55523948808</v>
      </c>
      <c r="G78" s="73">
        <f>avgpoinc!AD71</f>
        <v>608205.11262346234</v>
      </c>
      <c r="H78" s="571">
        <f>B78*0.01/'TC5'!B78</f>
        <v>9.4153776764869676E-2</v>
      </c>
      <c r="I78" s="582">
        <f>C78*0.01/'TC5'!B78</f>
        <v>0.10449855774641037</v>
      </c>
      <c r="J78" s="589">
        <f>D78*0.01/'TC5'!C78</f>
        <v>0.10518871247768399</v>
      </c>
      <c r="K78" s="582">
        <f>E78*0.01/'TC5'!D78</f>
        <v>0.10379460453987119</v>
      </c>
      <c r="L78" s="589">
        <f>F78*0.01/'TC5'!E78</f>
        <v>9.2633329331874847E-2</v>
      </c>
      <c r="M78" s="590">
        <f>G78*0.01/'TC5'!F78</f>
        <v>0.10096334666013716</v>
      </c>
    </row>
    <row r="79" spans="1:13">
      <c r="A79" s="78">
        <v>1983</v>
      </c>
      <c r="B79" s="459">
        <f>avgpoinc!Y72</f>
        <v>386481.14637310908</v>
      </c>
      <c r="C79" s="346">
        <f>avgpoinc!Z72</f>
        <v>425984.40180438606</v>
      </c>
      <c r="D79" s="562">
        <f>avgpoinc!AA72</f>
        <v>410896.08196078549</v>
      </c>
      <c r="E79" s="562">
        <f>avgpoinc!AB72</f>
        <v>530069.64045611362</v>
      </c>
      <c r="F79" s="562">
        <f>avgpoinc!AC72</f>
        <v>293501.6962846063</v>
      </c>
      <c r="G79" s="73">
        <f>avgpoinc!AD72</f>
        <v>637359.94056533964</v>
      </c>
      <c r="H79" s="571">
        <f>B79*0.01/'TC5'!B79</f>
        <v>9.709385037422183E-2</v>
      </c>
      <c r="I79" s="582">
        <f>C79*0.01/'TC5'!B79</f>
        <v>0.10701806843280795</v>
      </c>
      <c r="J79" s="589">
        <f>D79*0.01/'TC5'!C79</f>
        <v>0.1079291105270386</v>
      </c>
      <c r="K79" s="582">
        <f>E79*0.01/'TC5'!D79</f>
        <v>0.10671655088663103</v>
      </c>
      <c r="L79" s="589">
        <f>F79*0.01/'TC5'!E79</f>
        <v>9.6319034695625305E-2</v>
      </c>
      <c r="M79" s="590">
        <f>G79*0.01/'TC5'!F79</f>
        <v>0.10429243743419649</v>
      </c>
    </row>
    <row r="80" spans="1:13">
      <c r="A80" s="78">
        <v>1984</v>
      </c>
      <c r="B80" s="459">
        <f>avgpoinc!Y73</f>
        <v>458823.59194477519</v>
      </c>
      <c r="C80" s="346">
        <f>avgpoinc!Z73</f>
        <v>501318.96286452445</v>
      </c>
      <c r="D80" s="562">
        <f>avgpoinc!AA73</f>
        <v>485764.32498903514</v>
      </c>
      <c r="E80" s="562">
        <f>avgpoinc!AB73</f>
        <v>617910.07360594056</v>
      </c>
      <c r="F80" s="562">
        <f>avgpoinc!AC73</f>
        <v>352010.06344142678</v>
      </c>
      <c r="G80" s="73">
        <f>avgpoinc!AD73</f>
        <v>754623.34673139604</v>
      </c>
      <c r="H80" s="571">
        <f>B80*0.01/'TC5'!B80</f>
        <v>0.10806571692228316</v>
      </c>
      <c r="I80" s="582">
        <f>C80*0.01/'TC5'!B80</f>
        <v>0.11807455867528914</v>
      </c>
      <c r="J80" s="589">
        <f>D80*0.01/'TC5'!C80</f>
        <v>0.12014770507812501</v>
      </c>
      <c r="K80" s="582">
        <f>E80*0.01/'TC5'!D80</f>
        <v>0.11727643758058549</v>
      </c>
      <c r="L80" s="589">
        <f>F80*0.01/'TC5'!E80</f>
        <v>0.10763039439916612</v>
      </c>
      <c r="M80" s="590">
        <f>G80*0.01/'TC5'!F80</f>
        <v>0.11590871959924698</v>
      </c>
    </row>
    <row r="81" spans="1:13">
      <c r="A81" s="78">
        <v>1985</v>
      </c>
      <c r="B81" s="459">
        <f>avgpoinc!Y74</f>
        <v>462451.36207583477</v>
      </c>
      <c r="C81" s="346">
        <f>avgpoinc!Z74</f>
        <v>504425.98813828616</v>
      </c>
      <c r="D81" s="562">
        <f>avgpoinc!AA74</f>
        <v>478198.93027851178</v>
      </c>
      <c r="E81" s="562">
        <f>avgpoinc!AB74</f>
        <v>637462.44697355537</v>
      </c>
      <c r="F81" s="562">
        <f>avgpoinc!AC74</f>
        <v>339702.32775018649</v>
      </c>
      <c r="G81" s="73">
        <f>avgpoinc!AD74</f>
        <v>756733.4876215033</v>
      </c>
      <c r="H81" s="571">
        <f>B81*0.01/'TC5'!B81</f>
        <v>0.10700137913227083</v>
      </c>
      <c r="I81" s="582">
        <f>C81*0.01/'TC5'!B81</f>
        <v>0.11671341210603714</v>
      </c>
      <c r="J81" s="589">
        <f>D81*0.01/'TC5'!C81</f>
        <v>0.11645826697349547</v>
      </c>
      <c r="K81" s="582">
        <f>E81*0.01/'TC5'!D81</f>
        <v>0.11846492439508439</v>
      </c>
      <c r="L81" s="589">
        <f>F81*0.01/'TC5'!E81</f>
        <v>0.10256527364253996</v>
      </c>
      <c r="M81" s="590">
        <f>G81*0.01/'TC5'!F81</f>
        <v>0.11448089033365252</v>
      </c>
    </row>
    <row r="82" spans="1:13">
      <c r="A82" s="78">
        <v>1986</v>
      </c>
      <c r="B82" s="459">
        <f>avgpoinc!Y75</f>
        <v>434952.76067251567</v>
      </c>
      <c r="C82" s="346">
        <f>avgpoinc!Z75</f>
        <v>479024.99523827719</v>
      </c>
      <c r="D82" s="562">
        <f>avgpoinc!AA75</f>
        <v>467394.41564523411</v>
      </c>
      <c r="E82" s="562">
        <f>avgpoinc!AB75</f>
        <v>606324.32881974825</v>
      </c>
      <c r="F82" s="562">
        <f>avgpoinc!AC75</f>
        <v>314387.04427150812</v>
      </c>
      <c r="G82" s="73">
        <f>avgpoinc!AD75</f>
        <v>714885.49835520203</v>
      </c>
      <c r="H82" s="571">
        <f>B82*0.01/'TC5'!B82</f>
        <v>9.9708005785942078E-2</v>
      </c>
      <c r="I82" s="582">
        <f>C82*0.01/'TC5'!B82</f>
        <v>0.10981106758117676</v>
      </c>
      <c r="J82" s="589">
        <f>D82*0.01/'TC5'!C82</f>
        <v>0.11164507269859314</v>
      </c>
      <c r="K82" s="582">
        <f>E82*0.01/'TC5'!D82</f>
        <v>0.11143746227025984</v>
      </c>
      <c r="L82" s="589">
        <f>F82*0.01/'TC5'!E82</f>
        <v>9.398534893989563E-2</v>
      </c>
      <c r="M82" s="590">
        <f>G82*0.01/'TC5'!F82</f>
        <v>0.10760918259620667</v>
      </c>
    </row>
    <row r="83" spans="1:13">
      <c r="A83" s="78">
        <v>1987</v>
      </c>
      <c r="B83" s="459">
        <f>avgpoinc!Y76</f>
        <v>493879.02745816292</v>
      </c>
      <c r="C83" s="346">
        <f>avgpoinc!Z76</f>
        <v>540495.98674435681</v>
      </c>
      <c r="D83" s="562">
        <f>avgpoinc!AA76</f>
        <v>529091.49005685002</v>
      </c>
      <c r="E83" s="562">
        <f>avgpoinc!AB76</f>
        <v>683694.59375393658</v>
      </c>
      <c r="F83" s="562">
        <f>avgpoinc!AC76</f>
        <v>361716.34614901087</v>
      </c>
      <c r="G83" s="73">
        <f>avgpoinc!AD76</f>
        <v>807795.36190300866</v>
      </c>
      <c r="H83" s="571">
        <f>B83*0.01/'TC5'!B83</f>
        <v>0.10979178547859191</v>
      </c>
      <c r="I83" s="582">
        <f>C83*0.01/'TC5'!B83</f>
        <v>0.12015496939420699</v>
      </c>
      <c r="J83" s="589">
        <f>D83*0.01/'TC5'!C83</f>
        <v>0.12138549983501436</v>
      </c>
      <c r="K83" s="582">
        <f>E83*0.01/'TC5'!D83</f>
        <v>0.12215086817741395</v>
      </c>
      <c r="L83" s="589">
        <f>F83*0.01/'TC5'!E83</f>
        <v>0.10445360839366913</v>
      </c>
      <c r="M83" s="590">
        <f>G83*0.01/'TC5'!F83</f>
        <v>0.11868491768836974</v>
      </c>
    </row>
    <row r="84" spans="1:13">
      <c r="A84" s="78">
        <v>1988</v>
      </c>
      <c r="B84" s="459">
        <f>avgpoinc!Y77</f>
        <v>582149.64989086206</v>
      </c>
      <c r="C84" s="346">
        <f>avgpoinc!Z77</f>
        <v>631605.95293503371</v>
      </c>
      <c r="D84" s="562">
        <f>avgpoinc!AA77</f>
        <v>621232.41112791013</v>
      </c>
      <c r="E84" s="562">
        <f>avgpoinc!AB77</f>
        <v>823622.20247924177</v>
      </c>
      <c r="F84" s="562">
        <f>avgpoinc!AC77</f>
        <v>402628.03451848979</v>
      </c>
      <c r="G84" s="73">
        <f>avgpoinc!AD77</f>
        <v>942695.71292677964</v>
      </c>
      <c r="H84" s="571">
        <f>B84*0.01/'TC5'!B84</f>
        <v>0.12418262660503389</v>
      </c>
      <c r="I84" s="582">
        <f>C84*0.01/'TC5'!B84</f>
        <v>0.13473251461982727</v>
      </c>
      <c r="J84" s="589">
        <f>D84*0.01/'TC5'!C84</f>
        <v>0.13614551723003387</v>
      </c>
      <c r="K84" s="582">
        <f>E84*0.01/'TC5'!D84</f>
        <v>0.14110447466373444</v>
      </c>
      <c r="L84" s="589">
        <f>F84*0.01/'TC5'!E84</f>
        <v>0.1118086948990822</v>
      </c>
      <c r="M84" s="590">
        <f>G84*0.01/'TC5'!F84</f>
        <v>0.13374508917331698</v>
      </c>
    </row>
    <row r="85" spans="1:13">
      <c r="A85" s="83">
        <v>1989</v>
      </c>
      <c r="B85" s="460">
        <f>avgpoinc!Y78</f>
        <v>572281.09788132971</v>
      </c>
      <c r="C85" s="347">
        <f>avgpoinc!Z78</f>
        <v>620917.6622721476</v>
      </c>
      <c r="D85" s="564">
        <f>avgpoinc!AA78</f>
        <v>605605.49474420003</v>
      </c>
      <c r="E85" s="564">
        <f>avgpoinc!AB78</f>
        <v>797535.22932946892</v>
      </c>
      <c r="F85" s="564">
        <f>avgpoinc!AC78</f>
        <v>406702.36296502838</v>
      </c>
      <c r="G85" s="79">
        <f>avgpoinc!AD78</f>
        <v>920616.71698774199</v>
      </c>
      <c r="H85" s="574">
        <f>B85*0.01/'TC5'!B85</f>
        <v>0.12061177939176559</v>
      </c>
      <c r="I85" s="585">
        <f>C85*0.01/'TC5'!B85</f>
        <v>0.13086223602294925</v>
      </c>
      <c r="J85" s="591">
        <f>D85*0.01/'TC5'!C85</f>
        <v>0.13120177388191223</v>
      </c>
      <c r="K85" s="585">
        <f>E85*0.01/'TC5'!D85</f>
        <v>0.13594791293144226</v>
      </c>
      <c r="L85" s="591">
        <f>F85*0.01/'TC5'!E85</f>
        <v>0.11054985970258714</v>
      </c>
      <c r="M85" s="592">
        <f>G85*0.01/'TC5'!F85</f>
        <v>0.13009700179100037</v>
      </c>
    </row>
    <row r="86" spans="1:13">
      <c r="A86" s="78">
        <v>1990</v>
      </c>
      <c r="B86" s="459">
        <f>avgpoinc!Y79</f>
        <v>572936.99015897443</v>
      </c>
      <c r="C86" s="346">
        <f>avgpoinc!Z79</f>
        <v>622400.41241487325</v>
      </c>
      <c r="D86" s="562">
        <f>avgpoinc!AA79</f>
        <v>612049.77554102975</v>
      </c>
      <c r="E86" s="562">
        <f>avgpoinc!AB79</f>
        <v>801240.47094719147</v>
      </c>
      <c r="F86" s="562">
        <f>avgpoinc!AC79</f>
        <v>405112.23798343138</v>
      </c>
      <c r="G86" s="73">
        <f>avgpoinc!AD79</f>
        <v>916769.43705676019</v>
      </c>
      <c r="H86" s="571">
        <f>B86*0.01/'TC5'!B86</f>
        <v>0.12082272022962569</v>
      </c>
      <c r="I86" s="582">
        <f>C86*0.01/'TC5'!B86</f>
        <v>0.13125371932983396</v>
      </c>
      <c r="J86" s="589">
        <f>D86*0.01/'TC5'!C86</f>
        <v>0.13273671269416809</v>
      </c>
      <c r="K86" s="582">
        <f>E86*0.01/'TC5'!D86</f>
        <v>0.13809238374233246</v>
      </c>
      <c r="L86" s="589">
        <f>F86*0.01/'TC5'!E86</f>
        <v>0.10848841071128845</v>
      </c>
      <c r="M86" s="590">
        <f>G86*0.01/'TC5'!F86</f>
        <v>0.13042289018630984</v>
      </c>
    </row>
    <row r="87" spans="1:13">
      <c r="A87" s="78">
        <v>1991</v>
      </c>
      <c r="B87" s="459">
        <f>avgpoinc!Y80</f>
        <v>534244.12813673983</v>
      </c>
      <c r="C87" s="346">
        <f>avgpoinc!Z80</f>
        <v>581120.14375758474</v>
      </c>
      <c r="D87" s="562">
        <f>avgpoinc!AA80</f>
        <v>565288.39212426869</v>
      </c>
      <c r="E87" s="562">
        <f>avgpoinc!AB80</f>
        <v>733766.40037690045</v>
      </c>
      <c r="F87" s="562">
        <f>avgpoinc!AC80</f>
        <v>392649.51171545888</v>
      </c>
      <c r="G87" s="73">
        <f>avgpoinc!AD80</f>
        <v>859408.96752231009</v>
      </c>
      <c r="H87" s="571">
        <f>B87*0.01/'TC5'!B87</f>
        <v>0.11496724188327789</v>
      </c>
      <c r="I87" s="582">
        <f>C87*0.01/'TC5'!B87</f>
        <v>0.12505477666854861</v>
      </c>
      <c r="J87" s="589">
        <f>D87*0.01/'TC5'!C87</f>
        <v>0.12587442994117737</v>
      </c>
      <c r="K87" s="582">
        <f>E87*0.01/'TC5'!D87</f>
        <v>0.13066525757312775</v>
      </c>
      <c r="L87" s="589">
        <f>F87*0.01/'TC5'!E87</f>
        <v>0.1053764596581459</v>
      </c>
      <c r="M87" s="590">
        <f>G87*0.01/'TC5'!F87</f>
        <v>0.12455667555332184</v>
      </c>
    </row>
    <row r="88" spans="1:13">
      <c r="A88" s="78">
        <v>1992</v>
      </c>
      <c r="B88" s="459">
        <f>avgpoinc!Y81</f>
        <v>584443.04258111399</v>
      </c>
      <c r="C88" s="346">
        <f>avgpoinc!Z81</f>
        <v>631885.34844582935</v>
      </c>
      <c r="D88" s="562">
        <f>avgpoinc!AA81</f>
        <v>618199.12203764741</v>
      </c>
      <c r="E88" s="562">
        <f>avgpoinc!AB81</f>
        <v>805794.87484093185</v>
      </c>
      <c r="F88" s="562">
        <f>avgpoinc!AC81</f>
        <v>427636.11366371351</v>
      </c>
      <c r="G88" s="73">
        <f>avgpoinc!AD81</f>
        <v>938133.09228921332</v>
      </c>
      <c r="H88" s="571">
        <f>B88*0.01/'TC5'!B88</f>
        <v>0.12335435301065444</v>
      </c>
      <c r="I88" s="582">
        <f>C88*0.01/'TC5'!B88</f>
        <v>0.13336767256259918</v>
      </c>
      <c r="J88" s="589">
        <f>D88*0.01/'TC5'!C88</f>
        <v>0.13466824591159823</v>
      </c>
      <c r="K88" s="582">
        <f>E88*0.01/'TC5'!D88</f>
        <v>0.14064976572990417</v>
      </c>
      <c r="L88" s="589">
        <f>F88*0.01/'TC5'!E88</f>
        <v>0.11238191276788713</v>
      </c>
      <c r="M88" s="590">
        <f>G88*0.01/'TC5'!F88</f>
        <v>0.13330949842929843</v>
      </c>
    </row>
    <row r="89" spans="1:13">
      <c r="A89" s="78">
        <v>1993</v>
      </c>
      <c r="B89" s="459">
        <f>avgpoinc!Y82</f>
        <v>560011.60054566967</v>
      </c>
      <c r="C89" s="346">
        <f>avgpoinc!Z82</f>
        <v>608742.61937434773</v>
      </c>
      <c r="D89" s="562">
        <f>avgpoinc!AA82</f>
        <v>594196.7772597227</v>
      </c>
      <c r="E89" s="562">
        <f>avgpoinc!AB82</f>
        <v>764812.27530879213</v>
      </c>
      <c r="F89" s="562">
        <f>avgpoinc!AC82</f>
        <v>421697.12683388323</v>
      </c>
      <c r="G89" s="73">
        <f>avgpoinc!AD82</f>
        <v>902265.6546381705</v>
      </c>
      <c r="H89" s="571">
        <f>B89*0.01/'TC5'!B89</f>
        <v>0.11723674833774568</v>
      </c>
      <c r="I89" s="582">
        <f>C89*0.01/'TC5'!B89</f>
        <v>0.12743844091892242</v>
      </c>
      <c r="J89" s="589">
        <f>D89*0.01/'TC5'!C89</f>
        <v>0.12814052402973175</v>
      </c>
      <c r="K89" s="582">
        <f>E89*0.01/'TC5'!D89</f>
        <v>0.13202628493309018</v>
      </c>
      <c r="L89" s="589">
        <f>F89*0.01/'TC5'!E89</f>
        <v>0.11006352305412292</v>
      </c>
      <c r="M89" s="590">
        <f>G89*0.01/'TC5'!F89</f>
        <v>0.1271373778581619</v>
      </c>
    </row>
    <row r="90" spans="1:13">
      <c r="A90" s="78">
        <v>1994</v>
      </c>
      <c r="B90" s="459">
        <f>avgpoinc!Y83</f>
        <v>573579.79340702086</v>
      </c>
      <c r="C90" s="346">
        <f>avgpoinc!Z83</f>
        <v>622611.07847230625</v>
      </c>
      <c r="D90" s="562">
        <f>avgpoinc!AA83</f>
        <v>604225.98217172036</v>
      </c>
      <c r="E90" s="562">
        <f>avgpoinc!AB83</f>
        <v>776793.19273889589</v>
      </c>
      <c r="F90" s="562">
        <f>avgpoinc!AC83</f>
        <v>435541.08985713642</v>
      </c>
      <c r="G90" s="73">
        <f>avgpoinc!AD83</f>
        <v>925900.42285421456</v>
      </c>
      <c r="H90" s="571">
        <f>B90*0.01/'TC5'!B90</f>
        <v>0.1162799745798111</v>
      </c>
      <c r="I90" s="582">
        <f>C90*0.01/'TC5'!B90</f>
        <v>0.12621992826461792</v>
      </c>
      <c r="J90" s="589">
        <f>D90*0.01/'TC5'!C90</f>
        <v>0.12634249031543732</v>
      </c>
      <c r="K90" s="582">
        <f>E90*0.01/'TC5'!D90</f>
        <v>0.13046149909496305</v>
      </c>
      <c r="L90" s="589">
        <f>F90*0.01/'TC5'!E90</f>
        <v>0.10949554294347763</v>
      </c>
      <c r="M90" s="590">
        <f>G90*0.01/'TC5'!F90</f>
        <v>0.12639340758323667</v>
      </c>
    </row>
    <row r="91" spans="1:13">
      <c r="A91" s="78">
        <v>1995</v>
      </c>
      <c r="B91" s="459">
        <f>avgpoinc!Y84</f>
        <v>607310.7170471889</v>
      </c>
      <c r="C91" s="346">
        <f>avgpoinc!Z84</f>
        <v>657023.74478490558</v>
      </c>
      <c r="D91" s="562">
        <f>avgpoinc!AA84</f>
        <v>635088.62401401228</v>
      </c>
      <c r="E91" s="562">
        <f>avgpoinc!AB84</f>
        <v>821273.94024577783</v>
      </c>
      <c r="F91" s="562">
        <f>avgpoinc!AC84</f>
        <v>462697.99669092812</v>
      </c>
      <c r="G91" s="73">
        <f>avgpoinc!AD84</f>
        <v>977132.12352500774</v>
      </c>
      <c r="H91" s="571">
        <f>B91*0.01/'TC5'!B91</f>
        <v>0.12045539170503616</v>
      </c>
      <c r="I91" s="582">
        <f>C91*0.01/'TC5'!B91</f>
        <v>0.13031558692455292</v>
      </c>
      <c r="J91" s="589">
        <f>D91*0.01/'TC5'!C91</f>
        <v>0.13066105544567108</v>
      </c>
      <c r="K91" s="582">
        <f>E91*0.01/'TC5'!D91</f>
        <v>0.13520069420337677</v>
      </c>
      <c r="L91" s="589">
        <f>F91*0.01/'TC5'!E91</f>
        <v>0.11332292854785921</v>
      </c>
      <c r="M91" s="590">
        <f>G91*0.01/'TC5'!F91</f>
        <v>0.13035459816455841</v>
      </c>
    </row>
    <row r="92" spans="1:13">
      <c r="A92" s="78">
        <v>1996</v>
      </c>
      <c r="B92" s="459">
        <f>avgpoinc!Y85</f>
        <v>648765.04428085231</v>
      </c>
      <c r="C92" s="346">
        <f>avgpoinc!Z85</f>
        <v>700914.68763344421</v>
      </c>
      <c r="D92" s="562">
        <f>avgpoinc!AA85</f>
        <v>682724.62851297529</v>
      </c>
      <c r="E92" s="562">
        <f>avgpoinc!AB85</f>
        <v>883346.97359012614</v>
      </c>
      <c r="F92" s="562">
        <f>avgpoinc!AC85</f>
        <v>486625.91534284368</v>
      </c>
      <c r="G92" s="73">
        <f>avgpoinc!AD85</f>
        <v>1042486.7197585548</v>
      </c>
      <c r="H92" s="571">
        <f>B92*0.01/'TC5'!B92</f>
        <v>0.12473166733980179</v>
      </c>
      <c r="I92" s="582">
        <f>C92*0.01/'TC5'!B92</f>
        <v>0.13475796580314636</v>
      </c>
      <c r="J92" s="589">
        <f>D92*0.01/'TC5'!C92</f>
        <v>0.13600030541419983</v>
      </c>
      <c r="K92" s="582">
        <f>E92*0.01/'TC5'!D92</f>
        <v>0.14122006297111514</v>
      </c>
      <c r="L92" s="589">
        <f>F92*0.01/'TC5'!E92</f>
        <v>0.11519823968410492</v>
      </c>
      <c r="M92" s="590">
        <f>G92*0.01/'TC5'!F92</f>
        <v>0.13513609766960147</v>
      </c>
    </row>
    <row r="93" spans="1:13">
      <c r="A93" s="78">
        <v>1997</v>
      </c>
      <c r="B93" s="459">
        <f>avgpoinc!Y86</f>
        <v>699626.69059917494</v>
      </c>
      <c r="C93" s="346">
        <f>avgpoinc!Z86</f>
        <v>754151.92907840293</v>
      </c>
      <c r="D93" s="562">
        <f>avgpoinc!AA86</f>
        <v>738660.80098343827</v>
      </c>
      <c r="E93" s="562">
        <f>avgpoinc!AB86</f>
        <v>955516.11845087353</v>
      </c>
      <c r="F93" s="562">
        <f>avgpoinc!AC86</f>
        <v>522071.44066373247</v>
      </c>
      <c r="G93" s="73">
        <f>avgpoinc!AD86</f>
        <v>1121561.0985886466</v>
      </c>
      <c r="H93" s="571">
        <f>B93*0.01/'TC5'!B93</f>
        <v>0.12977787852287292</v>
      </c>
      <c r="I93" s="582">
        <f>C93*0.01/'TC5'!B93</f>
        <v>0.1398920863866806</v>
      </c>
      <c r="J93" s="589">
        <f>D93*0.01/'TC5'!C93</f>
        <v>0.14146676659584045</v>
      </c>
      <c r="K93" s="582">
        <f>E93*0.01/'TC5'!D93</f>
        <v>0.14721772074699402</v>
      </c>
      <c r="L93" s="589">
        <f>F93*0.01/'TC5'!E93</f>
        <v>0.11933023482561111</v>
      </c>
      <c r="M93" s="590">
        <f>G93*0.01/'TC5'!F93</f>
        <v>0.14035965502262118</v>
      </c>
    </row>
    <row r="94" spans="1:13">
      <c r="A94" s="78">
        <v>1998</v>
      </c>
      <c r="B94" s="459">
        <f>avgpoinc!Y87</f>
        <v>734016.86289780587</v>
      </c>
      <c r="C94" s="346">
        <f>avgpoinc!Z87</f>
        <v>792343.32066903508</v>
      </c>
      <c r="D94" s="562">
        <f>avgpoinc!AA87</f>
        <v>782066.14095956786</v>
      </c>
      <c r="E94" s="562">
        <f>avgpoinc!AB87</f>
        <v>1010591.4648531806</v>
      </c>
      <c r="F94" s="562">
        <f>avgpoinc!AC87</f>
        <v>543246.94753252924</v>
      </c>
      <c r="G94" s="73">
        <f>avgpoinc!AD87</f>
        <v>1175810.2763672899</v>
      </c>
      <c r="H94" s="571">
        <f>B94*0.01/'TC5'!B94</f>
        <v>0.13113458454608917</v>
      </c>
      <c r="I94" s="582">
        <f>C94*0.01/'TC5'!B94</f>
        <v>0.14155480265617368</v>
      </c>
      <c r="J94" s="589">
        <f>D94*0.01/'TC5'!C94</f>
        <v>0.1430838406085968</v>
      </c>
      <c r="K94" s="582">
        <f>E94*0.01/'TC5'!D94</f>
        <v>0.14960858225822449</v>
      </c>
      <c r="L94" s="589">
        <f>F94*0.01/'TC5'!E94</f>
        <v>0.1200033202767372</v>
      </c>
      <c r="M94" s="590">
        <f>G94*0.01/'TC5'!F94</f>
        <v>0.14182998239994049</v>
      </c>
    </row>
    <row r="95" spans="1:13">
      <c r="A95" s="83">
        <v>1999</v>
      </c>
      <c r="B95" s="460">
        <f>avgpoinc!Y88</f>
        <v>789443.4709850722</v>
      </c>
      <c r="C95" s="347">
        <f>avgpoinc!Z88</f>
        <v>851427.77066977718</v>
      </c>
      <c r="D95" s="564">
        <f>avgpoinc!AA88</f>
        <v>846016.46451400733</v>
      </c>
      <c r="E95" s="564">
        <f>avgpoinc!AB88</f>
        <v>1097210.2175074671</v>
      </c>
      <c r="F95" s="564">
        <f>avgpoinc!AC88</f>
        <v>574638.75470702432</v>
      </c>
      <c r="G95" s="79">
        <f>avgpoinc!AD88</f>
        <v>1265200.6054758839</v>
      </c>
      <c r="H95" s="574">
        <f>B95*0.01/'TC5'!B95</f>
        <v>0.13691259920597074</v>
      </c>
      <c r="I95" s="585">
        <f>C95*0.01/'TC5'!B95</f>
        <v>0.14766249060630796</v>
      </c>
      <c r="J95" s="591">
        <f>D95*0.01/'TC5'!C95</f>
        <v>0.14889754354953763</v>
      </c>
      <c r="K95" s="585">
        <f>E95*0.01/'TC5'!D95</f>
        <v>0.15618011355400088</v>
      </c>
      <c r="L95" s="591">
        <f>F95*0.01/'TC5'!E95</f>
        <v>0.12470564246177675</v>
      </c>
      <c r="M95" s="592">
        <f>G95*0.01/'TC5'!F95</f>
        <v>0.14791308343410492</v>
      </c>
    </row>
    <row r="96" spans="1:13">
      <c r="A96" s="88">
        <v>2000</v>
      </c>
      <c r="B96" s="461">
        <f>avgpoinc!Y89</f>
        <v>838391.482345475</v>
      </c>
      <c r="C96" s="348">
        <f>avgpoinc!Z89</f>
        <v>904387.6258944415</v>
      </c>
      <c r="D96" s="566">
        <f>avgpoinc!AA89</f>
        <v>901428.17060396692</v>
      </c>
      <c r="E96" s="566">
        <f>avgpoinc!AB89</f>
        <v>1189296.6431848404</v>
      </c>
      <c r="F96" s="566">
        <f>avgpoinc!AC89</f>
        <v>589101.22067241115</v>
      </c>
      <c r="G96" s="85">
        <f>avgpoinc!AD89</f>
        <v>1341170.4450836154</v>
      </c>
      <c r="H96" s="575">
        <f>B96*0.01/'TC5'!B96</f>
        <v>0.14076106250286102</v>
      </c>
      <c r="I96" s="586">
        <f>C96*0.01/'TC5'!B96</f>
        <v>0.15184143185615542</v>
      </c>
      <c r="J96" s="593">
        <f>D96*0.01/'TC5'!C96</f>
        <v>0.15317030251026154</v>
      </c>
      <c r="K96" s="586">
        <f>E96*0.01/'TC5'!D96</f>
        <v>0.16382728517055514</v>
      </c>
      <c r="L96" s="593">
        <f>F96*0.01/'TC5'!E96</f>
        <v>0.12389023602008817</v>
      </c>
      <c r="M96" s="594">
        <f>G96*0.01/'TC5'!F96</f>
        <v>0.15238669514656067</v>
      </c>
    </row>
    <row r="97" spans="1:13">
      <c r="A97" s="78">
        <v>2001</v>
      </c>
      <c r="B97" s="459">
        <f>avgpoinc!Y90</f>
        <v>816308.77598427213</v>
      </c>
      <c r="C97" s="346">
        <f>avgpoinc!Z90</f>
        <v>878673.29509878159</v>
      </c>
      <c r="D97" s="562">
        <f>avgpoinc!AA90</f>
        <v>862928.79819533846</v>
      </c>
      <c r="E97" s="562">
        <f>avgpoinc!AB90</f>
        <v>1137525.1721934676</v>
      </c>
      <c r="F97" s="562">
        <f>avgpoinc!AC90</f>
        <v>592036.39064308687</v>
      </c>
      <c r="G97" s="73">
        <f>avgpoinc!AD90</f>
        <v>1294952.6313362143</v>
      </c>
      <c r="H97" s="571">
        <f>B97*0.01/'TC5'!B97</f>
        <v>0.1376899778842926</v>
      </c>
      <c r="I97" s="582">
        <f>C97*0.01/'TC5'!B97</f>
        <v>0.14820924401283267</v>
      </c>
      <c r="J97" s="589">
        <f>D97*0.01/'TC5'!C97</f>
        <v>0.14847575128078463</v>
      </c>
      <c r="K97" s="582">
        <f>E97*0.01/'TC5'!D97</f>
        <v>0.15903116762638095</v>
      </c>
      <c r="L97" s="589">
        <f>F97*0.01/'TC5'!E97</f>
        <v>0.12337370216846465</v>
      </c>
      <c r="M97" s="590">
        <f>G97*0.01/'TC5'!F97</f>
        <v>0.1488338112831116</v>
      </c>
    </row>
    <row r="98" spans="1:13">
      <c r="A98" s="78">
        <v>2002</v>
      </c>
      <c r="B98" s="459">
        <f>avgpoinc!Y91</f>
        <v>824510.80917710252</v>
      </c>
      <c r="C98" s="346">
        <f>avgpoinc!Z91</f>
        <v>883190.57198637107</v>
      </c>
      <c r="D98" s="562">
        <f>avgpoinc!AA91</f>
        <v>859661.75633493939</v>
      </c>
      <c r="E98" s="562">
        <f>avgpoinc!AB91</f>
        <v>1124260.6797106022</v>
      </c>
      <c r="F98" s="562">
        <f>avgpoinc!AC91</f>
        <v>619930.7159800682</v>
      </c>
      <c r="G98" s="73">
        <f>avgpoinc!AD91</f>
        <v>1296786.8569894598</v>
      </c>
      <c r="H98" s="571">
        <f>B98*0.01/'TC5'!B98</f>
        <v>0.1394054442644119</v>
      </c>
      <c r="I98" s="582">
        <f>C98*0.01/'TC5'!B98</f>
        <v>0.14932681620120999</v>
      </c>
      <c r="J98" s="589">
        <f>D98*0.01/'TC5'!C98</f>
        <v>0.148608073592186</v>
      </c>
      <c r="K98" s="582">
        <f>E98*0.01/'TC5'!D98</f>
        <v>0.15895608067512509</v>
      </c>
      <c r="L98" s="589">
        <f>F98*0.01/'TC5'!E98</f>
        <v>0.12778276205062866</v>
      </c>
      <c r="M98" s="590">
        <f>G98*0.01/'TC5'!F98</f>
        <v>0.15029007196426392</v>
      </c>
    </row>
    <row r="99" spans="1:13">
      <c r="A99" s="78">
        <v>2003</v>
      </c>
      <c r="B99" s="459">
        <f>avgpoinc!Y92</f>
        <v>842666.74870062899</v>
      </c>
      <c r="C99" s="346">
        <f>avgpoinc!Z92</f>
        <v>901215.75563547364</v>
      </c>
      <c r="D99" s="562">
        <f>avgpoinc!AA92</f>
        <v>875580.90834674949</v>
      </c>
      <c r="E99" s="562">
        <f>avgpoinc!AB92</f>
        <v>1149228.5980154492</v>
      </c>
      <c r="F99" s="562">
        <f>avgpoinc!AC92</f>
        <v>629394.11297567829</v>
      </c>
      <c r="G99" s="73">
        <f>avgpoinc!AD92</f>
        <v>1325854.0359526335</v>
      </c>
      <c r="H99" s="571">
        <f>B99*0.01/'TC5'!B99</f>
        <v>0.14093117415905002</v>
      </c>
      <c r="I99" s="582">
        <f>C99*0.01/'TC5'!B99</f>
        <v>0.1507231593132019</v>
      </c>
      <c r="J99" s="589">
        <f>D99*0.01/'TC5'!C99</f>
        <v>0.14976792037487027</v>
      </c>
      <c r="K99" s="582">
        <f>E99*0.01/'TC5'!D99</f>
        <v>0.16169017553329468</v>
      </c>
      <c r="L99" s="589">
        <f>F99*0.01/'TC5'!E99</f>
        <v>0.1274530291557312</v>
      </c>
      <c r="M99" s="590">
        <f>G99*0.01/'TC5'!F99</f>
        <v>0.15238513052463534</v>
      </c>
    </row>
    <row r="100" spans="1:13">
      <c r="A100" s="78">
        <v>2004</v>
      </c>
      <c r="B100" s="459">
        <f>avgpoinc!Y93</f>
        <v>908755.60981824726</v>
      </c>
      <c r="C100" s="346">
        <f>avgpoinc!Z93</f>
        <v>969147.20179006073</v>
      </c>
      <c r="D100" s="562">
        <f>avgpoinc!AA93</f>
        <v>948459.32036516478</v>
      </c>
      <c r="E100" s="562">
        <f>avgpoinc!AB93</f>
        <v>1250026.7219826158</v>
      </c>
      <c r="F100" s="562">
        <f>avgpoinc!AC93</f>
        <v>666182.86421105696</v>
      </c>
      <c r="G100" s="73">
        <f>avgpoinc!AD93</f>
        <v>1425304.3277870293</v>
      </c>
      <c r="H100" s="571">
        <f>B100*0.01/'TC5'!B100</f>
        <v>0.14785221219062805</v>
      </c>
      <c r="I100" s="582">
        <f>C100*0.01/'TC5'!B100</f>
        <v>0.15767776966094971</v>
      </c>
      <c r="J100" s="589">
        <f>D100*0.01/'TC5'!C100</f>
        <v>0.15743394196033478</v>
      </c>
      <c r="K100" s="582">
        <f>E100*0.01/'TC5'!D100</f>
        <v>0.17045426368713376</v>
      </c>
      <c r="L100" s="589">
        <f>F100*0.01/'TC5'!E100</f>
        <v>0.13183411955833435</v>
      </c>
      <c r="M100" s="590">
        <f>G100*0.01/'TC5'!F100</f>
        <v>0.15985281765460965</v>
      </c>
    </row>
    <row r="101" spans="1:13">
      <c r="A101" s="78">
        <v>2005</v>
      </c>
      <c r="B101" s="459">
        <f>avgpoinc!Y94</f>
        <v>959546.7072496477</v>
      </c>
      <c r="C101" s="346">
        <f>avgpoinc!Z94</f>
        <v>1020252.7578466452</v>
      </c>
      <c r="D101" s="562">
        <f>avgpoinc!AA94</f>
        <v>994360.57227899635</v>
      </c>
      <c r="E101" s="562">
        <f>avgpoinc!AB94</f>
        <v>1315808.0580880453</v>
      </c>
      <c r="F101" s="562">
        <f>avgpoinc!AC94</f>
        <v>706136.04808904405</v>
      </c>
      <c r="G101" s="73">
        <f>avgpoinc!AD94</f>
        <v>1496244.1758018367</v>
      </c>
      <c r="H101" s="571">
        <f>B101*0.01/'TC5'!B101</f>
        <v>0.15258103609085086</v>
      </c>
      <c r="I101" s="582">
        <f>C101*0.01/'TC5'!B101</f>
        <v>0.16223412752151489</v>
      </c>
      <c r="J101" s="589">
        <f>D101*0.01/'TC5'!C101</f>
        <v>0.16214551031589508</v>
      </c>
      <c r="K101" s="582">
        <f>E101*0.01/'TC5'!D101</f>
        <v>0.17567777633666998</v>
      </c>
      <c r="L101" s="589">
        <f>F101*0.01/'TC5'!E101</f>
        <v>0.13624754548072815</v>
      </c>
      <c r="M101" s="590">
        <f>G101*0.01/'TC5'!F101</f>
        <v>0.16436043381690985</v>
      </c>
    </row>
    <row r="102" spans="1:13">
      <c r="A102" s="78">
        <v>2006</v>
      </c>
      <c r="B102" s="459">
        <f>avgpoinc!Y95</f>
        <v>1017058.9174662069</v>
      </c>
      <c r="C102" s="346">
        <f>avgpoinc!Z95</f>
        <v>1078560.734878273</v>
      </c>
      <c r="D102" s="562">
        <f>avgpoinc!AA95</f>
        <v>1053474.118070109</v>
      </c>
      <c r="E102" s="562">
        <f>avgpoinc!AB95</f>
        <v>1402954.481184273</v>
      </c>
      <c r="F102" s="562">
        <f>avgpoinc!AC95</f>
        <v>735616.37454974791</v>
      </c>
      <c r="G102" s="73">
        <f>avgpoinc!AD95</f>
        <v>1582351.9133328183</v>
      </c>
      <c r="H102" s="571">
        <f>B102*0.01/'TC5'!B102</f>
        <v>0.15777617692947385</v>
      </c>
      <c r="I102" s="582">
        <f>C102*0.01/'TC5'!B102</f>
        <v>0.16731694340705872</v>
      </c>
      <c r="J102" s="589">
        <f>D102*0.01/'TC5'!C102</f>
        <v>0.16800570487976071</v>
      </c>
      <c r="K102" s="582">
        <f>E102*0.01/'TC5'!D102</f>
        <v>0.18227052688598636</v>
      </c>
      <c r="L102" s="589">
        <f>F102*0.01/'TC5'!E102</f>
        <v>0.13893216848373413</v>
      </c>
      <c r="M102" s="590">
        <f>G102*0.01/'TC5'!F102</f>
        <v>0.17026519775390625</v>
      </c>
    </row>
    <row r="103" spans="1:13">
      <c r="A103" s="78">
        <v>2007</v>
      </c>
      <c r="B103" s="459">
        <f>avgpoinc!Y96</f>
        <v>971384.20740535343</v>
      </c>
      <c r="C103" s="346">
        <f>avgpoinc!Z96</f>
        <v>1033982.0184372584</v>
      </c>
      <c r="D103" s="562">
        <f>avgpoinc!AA96</f>
        <v>1005659.4900165382</v>
      </c>
      <c r="E103" s="562">
        <f>avgpoinc!AB96</f>
        <v>1341763.8693912323</v>
      </c>
      <c r="F103" s="562">
        <f>avgpoinc!AC96</f>
        <v>705329.09878479899</v>
      </c>
      <c r="G103" s="73">
        <f>avgpoinc!AD96</f>
        <v>1515680.2611408245</v>
      </c>
      <c r="H103" s="571">
        <f>B103*0.01/'TC5'!B103</f>
        <v>0.15263952314853668</v>
      </c>
      <c r="I103" s="582">
        <f>C103*0.01/'TC5'!B103</f>
        <v>0.16247589886188504</v>
      </c>
      <c r="J103" s="589">
        <f>D103*0.01/'TC5'!C103</f>
        <v>0.16371859610080719</v>
      </c>
      <c r="K103" s="582">
        <f>E103*0.01/'TC5'!D103</f>
        <v>0.17740099132061002</v>
      </c>
      <c r="L103" s="589">
        <f>F103*0.01/'TC5'!E103</f>
        <v>0.13425499200820923</v>
      </c>
      <c r="M103" s="590">
        <f>G103*0.01/'TC5'!F103</f>
        <v>0.16517831385135648</v>
      </c>
    </row>
    <row r="104" spans="1:13">
      <c r="A104" s="78">
        <v>2008</v>
      </c>
      <c r="B104" s="459">
        <f>avgpoinc!Y97</f>
        <v>953496.93197017803</v>
      </c>
      <c r="C104" s="346">
        <f>avgpoinc!Z97</f>
        <v>1011153.3879175565</v>
      </c>
      <c r="D104" s="562">
        <f>avgpoinc!AA97</f>
        <v>974072.41751611291</v>
      </c>
      <c r="E104" s="562">
        <f>avgpoinc!AB97</f>
        <v>1296961.8317906472</v>
      </c>
      <c r="F104" s="562">
        <f>avgpoinc!AC97</f>
        <v>707093.26818124321</v>
      </c>
      <c r="G104" s="73">
        <f>avgpoinc!AD97</f>
        <v>1472378.8628663628</v>
      </c>
      <c r="H104" s="571">
        <f>B104*0.01/'TC5'!B104</f>
        <v>0.1532294303178787</v>
      </c>
      <c r="I104" s="582">
        <f>C104*0.01/'TC5'!B104</f>
        <v>0.16249497234821317</v>
      </c>
      <c r="J104" s="589">
        <f>D104*0.01/'TC5'!C104</f>
        <v>0.16281236708164215</v>
      </c>
      <c r="K104" s="582">
        <f>E104*0.01/'TC5'!D104</f>
        <v>0.17720226943492889</v>
      </c>
      <c r="L104" s="589">
        <f>F104*0.01/'TC5'!E104</f>
        <v>0.13583745062351224</v>
      </c>
      <c r="M104" s="590">
        <f>G104*0.01/'TC5'!F104</f>
        <v>0.16493983566761014</v>
      </c>
    </row>
    <row r="105" spans="1:13">
      <c r="A105" s="83">
        <v>2009</v>
      </c>
      <c r="B105" s="462">
        <f>avgpoinc!Y98</f>
        <v>896332.96517874638</v>
      </c>
      <c r="C105" s="349">
        <f>avgpoinc!Z98</f>
        <v>945163.5146176985</v>
      </c>
      <c r="D105" s="564">
        <f>avgpoinc!AA98</f>
        <v>890358.18267680355</v>
      </c>
      <c r="E105" s="564">
        <f>avgpoinc!AB98</f>
        <v>1181382.9069318285</v>
      </c>
      <c r="F105" s="564">
        <f>avgpoinc!AC98</f>
        <v>694079.64712602727</v>
      </c>
      <c r="G105" s="79">
        <f>avgpoinc!AD98</f>
        <v>1387212.7988065155</v>
      </c>
      <c r="H105" s="574">
        <f>B105*0.01/'TC5'!B105</f>
        <v>0.15093521773815155</v>
      </c>
      <c r="I105" s="585">
        <f>C105*0.01/'TC5'!B105</f>
        <v>0.1591578871011734</v>
      </c>
      <c r="J105" s="595">
        <f>D105*0.01/'TC5'!C105</f>
        <v>0.15791791677474976</v>
      </c>
      <c r="K105" s="596">
        <f>E105*0.01/'TC5'!D105</f>
        <v>0.1718345433473587</v>
      </c>
      <c r="L105" s="591">
        <f>F105*0.01/'TC5'!E105</f>
        <v>0.13692755997180939</v>
      </c>
      <c r="M105" s="592">
        <f>G105*0.01/'TC5'!F105</f>
        <v>0.16232767701148984</v>
      </c>
    </row>
    <row r="106" spans="1:13">
      <c r="A106" s="78">
        <v>2010</v>
      </c>
      <c r="B106" s="463">
        <f>avgpoinc!Y99</f>
        <v>967980.90900382027</v>
      </c>
      <c r="C106" s="350">
        <f>avgpoinc!Z99</f>
        <v>1015485.4268267524</v>
      </c>
      <c r="D106" s="562">
        <f>avgpoinc!AA99</f>
        <v>962633.49302331638</v>
      </c>
      <c r="E106" s="562">
        <f>avgpoinc!AB99</f>
        <v>1271460.2856717217</v>
      </c>
      <c r="F106" s="562">
        <f>avgpoinc!AC99</f>
        <v>745493.83897530567</v>
      </c>
      <c r="G106" s="73">
        <f>avgpoinc!AD99</f>
        <v>1490556.5442550012</v>
      </c>
      <c r="H106" s="571">
        <f>B106*0.01/'TC5'!B106</f>
        <v>0.15936015546321869</v>
      </c>
      <c r="I106" s="582">
        <f>C106*0.01/'TC5'!B106</f>
        <v>0.16718089580535886</v>
      </c>
      <c r="J106" s="597">
        <f>D106*0.01/'TC5'!C106</f>
        <v>0.1670570969581604</v>
      </c>
      <c r="K106" s="598">
        <f>E106*0.01/'TC5'!D106</f>
        <v>0.18207402527332303</v>
      </c>
      <c r="L106" s="589">
        <f>F106*0.01/'TC5'!E106</f>
        <v>0.14271257817745209</v>
      </c>
      <c r="M106" s="590">
        <f>G106*0.01/'TC5'!F106</f>
        <v>0.17148301005363462</v>
      </c>
    </row>
    <row r="107" spans="1:13">
      <c r="A107" s="78">
        <v>2011</v>
      </c>
      <c r="B107" s="463">
        <f>avgpoinc!Y100</f>
        <v>976891.43421184027</v>
      </c>
      <c r="C107" s="350">
        <f>avgpoinc!Z100</f>
        <v>1026802.841266911</v>
      </c>
      <c r="D107" s="562">
        <f>avgpoinc!AA100</f>
        <v>964637.69311623694</v>
      </c>
      <c r="E107" s="562">
        <f>avgpoinc!AB100</f>
        <v>1283133.5271091622</v>
      </c>
      <c r="F107" s="562">
        <f>avgpoinc!AC100</f>
        <v>755587.74339073652</v>
      </c>
      <c r="G107" s="73">
        <f>avgpoinc!AD100</f>
        <v>1502805.5830676227</v>
      </c>
      <c r="H107" s="571">
        <f>B107*0.01/'TC5'!B107</f>
        <v>0.15827284753322601</v>
      </c>
      <c r="I107" s="582">
        <f>C107*0.01/'TC5'!B107</f>
        <v>0.16635933518409729</v>
      </c>
      <c r="J107" s="597">
        <f>D107*0.01/'TC5'!C107</f>
        <v>0.16562834382057187</v>
      </c>
      <c r="K107" s="598">
        <f>E107*0.01/'TC5'!D107</f>
        <v>0.17974567413330075</v>
      </c>
      <c r="L107" s="589">
        <f>F107*0.01/'TC5'!E107</f>
        <v>0.14323599636554715</v>
      </c>
      <c r="M107" s="590">
        <f>G107*0.01/'TC5'!F107</f>
        <v>0.17084917426109314</v>
      </c>
    </row>
    <row r="108" spans="1:13">
      <c r="A108" s="78">
        <v>2012</v>
      </c>
      <c r="B108" s="463">
        <f>avgpoinc!Y101</f>
        <v>1053325.869774393</v>
      </c>
      <c r="C108" s="350">
        <f>avgpoinc!Z101</f>
        <v>1105957.1681972768</v>
      </c>
      <c r="D108" s="562">
        <f>avgpoinc!AA101</f>
        <v>1037635.0847978101</v>
      </c>
      <c r="E108" s="562">
        <f>avgpoinc!AB101</f>
        <v>1401818.7202117909</v>
      </c>
      <c r="F108" s="562">
        <f>avgpoinc!AC101</f>
        <v>795656.013666532</v>
      </c>
      <c r="G108" s="73">
        <f>avgpoinc!AD101</f>
        <v>1614575.4187030466</v>
      </c>
      <c r="H108" s="571">
        <f>B108*0.01/'TC5'!B108</f>
        <v>0.16669024527072906</v>
      </c>
      <c r="I108" s="582">
        <f>C108*0.01/'TC5'!B108</f>
        <v>0.17501921951770782</v>
      </c>
      <c r="J108" s="597">
        <f>D108*0.01/'TC5'!C108</f>
        <v>0.17405699193477631</v>
      </c>
      <c r="K108" s="598">
        <f>E108*0.01/'TC5'!D108</f>
        <v>0.1903354674577713</v>
      </c>
      <c r="L108" s="589">
        <f>F108*0.01/'TC5'!E108</f>
        <v>0.14868189394474027</v>
      </c>
      <c r="M108" s="590">
        <f>G108*0.01/'TC5'!F108</f>
        <v>0.1800079345703125</v>
      </c>
    </row>
    <row r="109" spans="1:13">
      <c r="A109" s="78">
        <v>2013</v>
      </c>
      <c r="B109" s="463">
        <f>avgpoinc!Y102</f>
        <v>970939.49004378135</v>
      </c>
      <c r="C109" s="350">
        <f>avgpoinc!Z102</f>
        <v>1023407.9581114789</v>
      </c>
      <c r="D109" s="562">
        <f>avgpoinc!AA102</f>
        <v>961823.16848941718</v>
      </c>
      <c r="E109" s="562">
        <f>avgpoinc!AB102</f>
        <v>1278842.9208169116</v>
      </c>
      <c r="F109" s="562">
        <f>avgpoinc!AC102</f>
        <v>753511.03515221295</v>
      </c>
      <c r="G109" s="73">
        <f>avgpoinc!AD102</f>
        <v>1493711.256989514</v>
      </c>
      <c r="H109" s="571">
        <f>B109*0.01/'TC5'!B109</f>
        <v>0.1534413397312164</v>
      </c>
      <c r="I109" s="582">
        <f>C109*0.01/'TC5'!B109</f>
        <v>0.16173313558101651</v>
      </c>
      <c r="J109" s="597">
        <f>D109*0.01/'TC5'!C109</f>
        <v>0.1615741103887558</v>
      </c>
      <c r="K109" s="598">
        <f>E109*0.01/'TC5'!D109</f>
        <v>0.17434647679328918</v>
      </c>
      <c r="L109" s="589">
        <f>F109*0.01/'TC5'!E109</f>
        <v>0.13963469862937927</v>
      </c>
      <c r="M109" s="590">
        <f>G109*0.01/'TC5'!F109</f>
        <v>0.16706590354442594</v>
      </c>
    </row>
    <row r="110" spans="1:13">
      <c r="A110" s="78">
        <v>2014</v>
      </c>
      <c r="B110" s="463">
        <f>avgpoinc!Y103</f>
        <v>1012429.3939763621</v>
      </c>
      <c r="C110" s="350">
        <f>avgpoinc!Z103</f>
        <v>1065383.4635349186</v>
      </c>
      <c r="D110" s="562">
        <f>avgpoinc!AA103</f>
        <v>1003554.6562325972</v>
      </c>
      <c r="E110" s="562">
        <f>avgpoinc!AB103</f>
        <v>1334612.4687523758</v>
      </c>
      <c r="F110" s="562">
        <f>avgpoinc!AC103</f>
        <v>784127.99892495072</v>
      </c>
      <c r="G110" s="73">
        <f>avgpoinc!AD103</f>
        <v>1553380.3671605925</v>
      </c>
      <c r="H110" s="571">
        <f>B110*0.01/'TC5'!B110</f>
        <v>0.15664321184158322</v>
      </c>
      <c r="I110" s="582">
        <f>C110*0.01/'TC5'!B110</f>
        <v>0.16483627259731293</v>
      </c>
      <c r="J110" s="597">
        <f>D110*0.01/'TC5'!C110</f>
        <v>0.16445717215538025</v>
      </c>
      <c r="K110" s="598">
        <f>E110*0.01/'TC5'!D110</f>
        <v>0.17791520059108734</v>
      </c>
      <c r="L110" s="589">
        <f>F110*0.01/'TC5'!E110</f>
        <v>0.14241272211074829</v>
      </c>
      <c r="M110" s="590">
        <f>G110*0.01/'TC5'!F110</f>
        <v>0.1705708056688309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3.222979647741564E-2</v>
      </c>
      <c r="C120" s="224">
        <f t="shared" ref="C120:G120" si="0">(C110/C76)^(1/34)-1</f>
        <v>3.0011536389855875E-2</v>
      </c>
      <c r="D120" s="224">
        <f t="shared" si="0"/>
        <v>2.8963026022479355E-2</v>
      </c>
      <c r="E120" s="224">
        <f t="shared" si="0"/>
        <v>3.0014572939240036E-2</v>
      </c>
      <c r="F120" s="224">
        <f t="shared" si="0"/>
        <v>3.4303232476428525E-2</v>
      </c>
      <c r="G120" s="224">
        <f t="shared" si="0"/>
        <v>2.96234793517407E-2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M120"/>
  <sheetViews>
    <sheetView workbookViewId="0">
      <pane xSplit="1" ySplit="8" topLeftCell="B80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H120" sqref="H120:M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279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>
        <f>avgpoinc!AK2</f>
        <v>963244.67024248012</v>
      </c>
      <c r="C9" s="344">
        <f>avgpoinc!AL2</f>
        <v>1011230.7732712858</v>
      </c>
      <c r="D9" s="344"/>
      <c r="E9" s="96"/>
      <c r="F9" s="96"/>
      <c r="G9" s="95">
        <f>avgpoinc!AP2</f>
        <v>1485892.6053756336</v>
      </c>
      <c r="H9" s="568">
        <f>B9*0.001/'TC5'!B9</f>
        <v>8.2659840861678366E-2</v>
      </c>
      <c r="I9" s="579">
        <f>C9*0.001/'TC5'!B9</f>
        <v>8.677771845028176E-2</v>
      </c>
      <c r="J9" s="613"/>
      <c r="K9" s="579"/>
      <c r="L9" s="613"/>
      <c r="M9" s="599">
        <f>G9*0.001/'TC5'!F9</f>
        <v>8.4803693472225952E-2</v>
      </c>
    </row>
    <row r="10" spans="1:13" s="98" customFormat="1" ht="15" customHeight="1">
      <c r="A10" s="103">
        <v>1914</v>
      </c>
      <c r="B10" s="456">
        <f>avgpoinc!AK3</f>
        <v>904110.8975749613</v>
      </c>
      <c r="C10" s="344">
        <f>avgpoinc!AL3</f>
        <v>949019.04591606627</v>
      </c>
      <c r="D10" s="344"/>
      <c r="E10" s="96"/>
      <c r="F10" s="96"/>
      <c r="G10" s="95">
        <f>avgpoinc!AP3</f>
        <v>1395746.9587723985</v>
      </c>
      <c r="H10" s="568">
        <f>B10*0.001/'TC5'!B10</f>
        <v>8.5868560437664873E-2</v>
      </c>
      <c r="I10" s="579">
        <f>C10*0.001/'TC5'!B10</f>
        <v>9.0133743016831899E-2</v>
      </c>
      <c r="J10" s="613"/>
      <c r="K10" s="579"/>
      <c r="L10" s="613"/>
      <c r="M10" s="599">
        <f>G10*0.001/'TC5'!F10</f>
        <v>8.8044730170726351E-2</v>
      </c>
    </row>
    <row r="11" spans="1:13" s="98" customFormat="1" ht="15" customHeight="1">
      <c r="A11" s="103">
        <v>1915</v>
      </c>
      <c r="B11" s="456">
        <f>avgpoinc!AK4</f>
        <v>979878.09123504162</v>
      </c>
      <c r="C11" s="344">
        <f>avgpoinc!AL4</f>
        <v>1024435.326749417</v>
      </c>
      <c r="D11" s="344"/>
      <c r="E11" s="96"/>
      <c r="F11" s="96"/>
      <c r="G11" s="95">
        <f>avgpoinc!AP4</f>
        <v>1511369.1731447564</v>
      </c>
      <c r="H11" s="568">
        <f>B11*0.001/'TC5'!B11</f>
        <v>9.125563988574506E-2</v>
      </c>
      <c r="I11" s="579">
        <f>C11*0.001/'TC5'!B11</f>
        <v>9.5405236733327639E-2</v>
      </c>
      <c r="J11" s="613"/>
      <c r="K11" s="579"/>
      <c r="L11" s="613"/>
      <c r="M11" s="599">
        <f>G11*0.001/'TC5'!F11</f>
        <v>9.3363321735059498E-2</v>
      </c>
    </row>
    <row r="12" spans="1:13" s="98" customFormat="1" ht="15" customHeight="1">
      <c r="A12" s="103">
        <v>1916</v>
      </c>
      <c r="B12" s="456">
        <f>avgpoinc!AK5</f>
        <v>1218738.4064692962</v>
      </c>
      <c r="C12" s="344">
        <f>avgpoinc!AL5</f>
        <v>1259473.5004547364</v>
      </c>
      <c r="D12" s="344"/>
      <c r="E12" s="96"/>
      <c r="F12" s="96"/>
      <c r="G12" s="95">
        <f>avgpoinc!AP5</f>
        <v>1876381.1161403547</v>
      </c>
      <c r="H12" s="568">
        <f>B12*0.001/'TC5'!B12</f>
        <v>9.9538492859553476E-2</v>
      </c>
      <c r="I12" s="579">
        <f>C12*0.001/'TC5'!B12</f>
        <v>0.10286546593292166</v>
      </c>
      <c r="J12" s="613"/>
      <c r="K12" s="579"/>
      <c r="L12" s="613"/>
      <c r="M12" s="599">
        <f>G12*0.001/'TC5'!F12</f>
        <v>0.1015239568026086</v>
      </c>
    </row>
    <row r="13" spans="1:13" s="98" customFormat="1" ht="15" customHeight="1">
      <c r="A13" s="103">
        <v>1917</v>
      </c>
      <c r="B13" s="456">
        <f>avgpoinc!AK6</f>
        <v>897130.14027866023</v>
      </c>
      <c r="C13" s="344">
        <f>avgpoinc!AL6</f>
        <v>949019.73656958924</v>
      </c>
      <c r="D13" s="344"/>
      <c r="E13" s="96"/>
      <c r="F13" s="96"/>
      <c r="G13" s="95">
        <f>avgpoinc!AP6</f>
        <v>1396053.0972755705</v>
      </c>
      <c r="H13" s="568">
        <f>B13*0.001/'TC5'!B13</f>
        <v>7.4445306417770807E-2</v>
      </c>
      <c r="I13" s="579">
        <f>C13*0.001/'TC5'!B13</f>
        <v>7.8751188833640531E-2</v>
      </c>
      <c r="J13" s="613"/>
      <c r="K13" s="579"/>
      <c r="L13" s="613"/>
      <c r="M13" s="599">
        <f>G13*0.001/'TC5'!F13</f>
        <v>7.6808323548508972E-2</v>
      </c>
    </row>
    <row r="14" spans="1:13" s="98" customFormat="1" ht="15" customHeight="1">
      <c r="A14" s="103">
        <v>1918</v>
      </c>
      <c r="B14" s="456">
        <f>avgpoinc!AK7</f>
        <v>581972.54587705375</v>
      </c>
      <c r="C14" s="344">
        <f>avgpoinc!AL7</f>
        <v>631393.23767881468</v>
      </c>
      <c r="D14" s="381"/>
      <c r="E14" s="341"/>
      <c r="F14" s="341"/>
      <c r="G14" s="95">
        <f>avgpoinc!AP7</f>
        <v>913729.61222645885</v>
      </c>
      <c r="H14" s="568">
        <f>B14*0.001/'TC5'!B14</f>
        <v>4.5644951645026924E-2</v>
      </c>
      <c r="I14" s="579">
        <f>C14*0.001/'TC5'!B14</f>
        <v>4.952108824895482E-2</v>
      </c>
      <c r="J14" s="613"/>
      <c r="K14" s="579"/>
      <c r="L14" s="613"/>
      <c r="M14" s="599">
        <f>G14*0.001/'TC5'!F14</f>
        <v>4.7934364757903504E-2</v>
      </c>
    </row>
    <row r="15" spans="1:13" s="98" customFormat="1" ht="15" customHeight="1">
      <c r="A15" s="102">
        <v>1919</v>
      </c>
      <c r="B15" s="457">
        <f>avgpoinc!AK8</f>
        <v>847775.74865211814</v>
      </c>
      <c r="C15" s="343">
        <f>avgpoinc!AL8</f>
        <v>885092.93690561363</v>
      </c>
      <c r="D15" s="382"/>
      <c r="E15" s="342"/>
      <c r="F15" s="342"/>
      <c r="G15" s="99">
        <f>avgpoinc!AP8</f>
        <v>1313920.1948054258</v>
      </c>
      <c r="H15" s="569">
        <f>B15*0.001/'TC5'!B15</f>
        <v>7.0174092929181642E-2</v>
      </c>
      <c r="I15" s="580">
        <f>C15*0.001/'TC5'!B15</f>
        <v>7.3262999211910346E-2</v>
      </c>
      <c r="J15" s="614"/>
      <c r="K15" s="580"/>
      <c r="L15" s="614"/>
      <c r="M15" s="600">
        <f>G15*0.001/'TC5'!F15</f>
        <v>7.2294607369328606E-2</v>
      </c>
    </row>
    <row r="16" spans="1:13" s="98" customFormat="1" ht="15" customHeight="1">
      <c r="A16" s="103">
        <v>1920</v>
      </c>
      <c r="B16" s="456">
        <f>avgpoinc!AK9</f>
        <v>663949.5601022921</v>
      </c>
      <c r="C16" s="344">
        <f>avgpoinc!AL9</f>
        <v>699105.05453089345</v>
      </c>
      <c r="D16" s="381"/>
      <c r="E16" s="341"/>
      <c r="F16" s="341"/>
      <c r="G16" s="95">
        <f>avgpoinc!AP9</f>
        <v>1037426.0106843131</v>
      </c>
      <c r="H16" s="568">
        <f>B16*0.001/'TC5'!B16</f>
        <v>5.6179531061182078E-2</v>
      </c>
      <c r="I16" s="579">
        <f>C16*0.001/'TC5'!B16</f>
        <v>5.9154183519598551E-2</v>
      </c>
      <c r="J16" s="613"/>
      <c r="K16" s="579"/>
      <c r="L16" s="613"/>
      <c r="M16" s="599">
        <f>G16*0.001/'TC5'!F16</f>
        <v>5.828557760537588E-2</v>
      </c>
    </row>
    <row r="17" spans="1:13" s="98" customFormat="1" ht="15" customHeight="1">
      <c r="A17" s="103">
        <v>1921</v>
      </c>
      <c r="B17" s="456">
        <f>avgpoinc!AK10</f>
        <v>560180.09027259995</v>
      </c>
      <c r="C17" s="344">
        <f>avgpoinc!AL10</f>
        <v>594728.21419289685</v>
      </c>
      <c r="D17" s="381"/>
      <c r="E17" s="341"/>
      <c r="F17" s="341"/>
      <c r="G17" s="95">
        <f>avgpoinc!AP10</f>
        <v>874316.88730398007</v>
      </c>
      <c r="H17" s="568">
        <f>B17*0.001/'TC5'!B17</f>
        <v>5.2561693329091899E-2</v>
      </c>
      <c r="I17" s="579">
        <f>C17*0.001/'TC5'!B17</f>
        <v>5.5803343516463676E-2</v>
      </c>
      <c r="J17" s="613"/>
      <c r="K17" s="579"/>
      <c r="L17" s="613"/>
      <c r="M17" s="599">
        <f>G17*0.001/'TC5'!F17</f>
        <v>5.4600080299842327E-2</v>
      </c>
    </row>
    <row r="18" spans="1:13" s="98" customFormat="1" ht="15" customHeight="1">
      <c r="A18" s="103">
        <v>1922</v>
      </c>
      <c r="B18" s="456">
        <f>avgpoinc!AK11</f>
        <v>597595.3216951912</v>
      </c>
      <c r="C18" s="344">
        <f>avgpoinc!AL11</f>
        <v>638536.5853946089</v>
      </c>
      <c r="D18" s="381"/>
      <c r="E18" s="341"/>
      <c r="F18" s="341"/>
      <c r="G18" s="95">
        <f>avgpoinc!AP11</f>
        <v>930672.05593319936</v>
      </c>
      <c r="H18" s="568">
        <f>B18*0.001/'TC5'!B18</f>
        <v>5.1659644883344853E-2</v>
      </c>
      <c r="I18" s="579">
        <f>C18*0.001/'TC5'!B18</f>
        <v>5.5198847864030301E-2</v>
      </c>
      <c r="J18" s="613"/>
      <c r="K18" s="579"/>
      <c r="L18" s="613"/>
      <c r="M18" s="599">
        <f>G18*0.001/'TC5'!F18</f>
        <v>5.3698884964850958E-2</v>
      </c>
    </row>
    <row r="19" spans="1:13" s="98" customFormat="1" ht="15" customHeight="1">
      <c r="A19" s="103">
        <v>1923</v>
      </c>
      <c r="B19" s="456">
        <f>avgpoinc!AK12</f>
        <v>674714.50468803477</v>
      </c>
      <c r="C19" s="344">
        <f>avgpoinc!AL12</f>
        <v>711380.49450936785</v>
      </c>
      <c r="D19" s="381"/>
      <c r="E19" s="341"/>
      <c r="F19" s="341"/>
      <c r="G19" s="95">
        <f>avgpoinc!AP12</f>
        <v>1048587.0456375543</v>
      </c>
      <c r="H19" s="568">
        <f>B19*0.001/'TC5'!B19</f>
        <v>5.1832501629379232E-2</v>
      </c>
      <c r="I19" s="579">
        <f>C19*0.001/'TC5'!B19</f>
        <v>5.4649233690053943E-2</v>
      </c>
      <c r="J19" s="613"/>
      <c r="K19" s="579"/>
      <c r="L19" s="613"/>
      <c r="M19" s="599">
        <f>G19*0.001/'TC5'!F19</f>
        <v>5.3795880703308367E-2</v>
      </c>
    </row>
    <row r="20" spans="1:13" s="98" customFormat="1" ht="15" customHeight="1">
      <c r="A20" s="103">
        <v>1924</v>
      </c>
      <c r="B20" s="456">
        <f>avgpoinc!AK13</f>
        <v>714803.66524116765</v>
      </c>
      <c r="C20" s="344">
        <f>avgpoinc!AL13</f>
        <v>753613.03265187796</v>
      </c>
      <c r="D20" s="381"/>
      <c r="E20" s="341"/>
      <c r="F20" s="341"/>
      <c r="G20" s="95">
        <f>avgpoinc!AP13</f>
        <v>1108478.0295919627</v>
      </c>
      <c r="H20" s="568">
        <f>B20*0.001/'TC5'!B20</f>
        <v>5.5621115182577903E-2</v>
      </c>
      <c r="I20" s="579">
        <f>C20*0.001/'TC5'!B20</f>
        <v>5.8640993786845848E-2</v>
      </c>
      <c r="J20" s="613"/>
      <c r="K20" s="579"/>
      <c r="L20" s="613"/>
      <c r="M20" s="599">
        <f>G20*0.001/'TC5'!F20</f>
        <v>5.7613635221501446E-2</v>
      </c>
    </row>
    <row r="21" spans="1:13" s="98" customFormat="1" ht="15" customHeight="1">
      <c r="A21" s="103">
        <v>1925</v>
      </c>
      <c r="B21" s="456">
        <f>avgpoinc!AK14</f>
        <v>854603.97849436093</v>
      </c>
      <c r="C21" s="344">
        <f>avgpoinc!AL14</f>
        <v>890985.86093782459</v>
      </c>
      <c r="D21" s="381"/>
      <c r="E21" s="341"/>
      <c r="F21" s="341"/>
      <c r="G21" s="95">
        <f>avgpoinc!AP14</f>
        <v>1317541.3582765397</v>
      </c>
      <c r="H21" s="568">
        <f>B21*0.001/'TC5'!B21</f>
        <v>6.5324105273578056E-2</v>
      </c>
      <c r="I21" s="579">
        <f>C21*0.001/'TC5'!B21</f>
        <v>6.8105058766182738E-2</v>
      </c>
      <c r="J21" s="613"/>
      <c r="K21" s="579"/>
      <c r="L21" s="613"/>
      <c r="M21" s="599">
        <f>G21*0.001/'TC5'!F21</f>
        <v>6.7283759243109559E-2</v>
      </c>
    </row>
    <row r="22" spans="1:13" s="98" customFormat="1" ht="15" customHeight="1">
      <c r="A22" s="103">
        <v>1926</v>
      </c>
      <c r="B22" s="456">
        <f>avgpoinc!AK15</f>
        <v>1025448.5797823252</v>
      </c>
      <c r="C22" s="344">
        <f>avgpoinc!AL15</f>
        <v>1058170.1431969223</v>
      </c>
      <c r="D22" s="381"/>
      <c r="E22" s="341"/>
      <c r="F22" s="341"/>
      <c r="G22" s="95">
        <f>avgpoinc!AP15</f>
        <v>1575693.6017023507</v>
      </c>
      <c r="H22" s="568">
        <f>B22*0.001/'TC5'!B22</f>
        <v>7.4887335555732321E-2</v>
      </c>
      <c r="I22" s="579">
        <f>C22*0.001/'TC5'!B22</f>
        <v>7.7276953862929418E-2</v>
      </c>
      <c r="J22" s="613"/>
      <c r="K22" s="579"/>
      <c r="L22" s="613"/>
      <c r="M22" s="599">
        <f>G22*0.001/'TC5'!F22</f>
        <v>7.678167690920143E-2</v>
      </c>
    </row>
    <row r="23" spans="1:13" s="98" customFormat="1" ht="15" customHeight="1">
      <c r="A23" s="103">
        <v>1927</v>
      </c>
      <c r="B23" s="456">
        <f>avgpoinc!AK16</f>
        <v>923145.0979380291</v>
      </c>
      <c r="C23" s="344">
        <f>avgpoinc!AL16</f>
        <v>959303.92186882766</v>
      </c>
      <c r="D23" s="381"/>
      <c r="E23" s="341"/>
      <c r="F23" s="341"/>
      <c r="G23" s="95">
        <f>avgpoinc!AP16</f>
        <v>1423488.3719612448</v>
      </c>
      <c r="H23" s="568">
        <f>B23*0.001/'TC5'!B23</f>
        <v>6.8677190100142629E-2</v>
      </c>
      <c r="I23" s="579">
        <f>C23*0.001/'TC5'!B23</f>
        <v>7.1367218385446643E-2</v>
      </c>
      <c r="J23" s="613"/>
      <c r="K23" s="579"/>
      <c r="L23" s="613"/>
      <c r="M23" s="599">
        <f>G23*0.001/'TC5'!F23</f>
        <v>7.0570015763547808E-2</v>
      </c>
    </row>
    <row r="24" spans="1:13" s="98" customFormat="1" ht="15" customHeight="1">
      <c r="A24" s="103">
        <v>1928</v>
      </c>
      <c r="B24" s="456">
        <f>avgpoinc!AK17</f>
        <v>1036506.3208783793</v>
      </c>
      <c r="C24" s="344">
        <f>avgpoinc!AL17</f>
        <v>1071996.6062225024</v>
      </c>
      <c r="D24" s="381"/>
      <c r="E24" s="341"/>
      <c r="F24" s="341"/>
      <c r="G24" s="95">
        <f>avgpoinc!AP17</f>
        <v>1597164.1385245214</v>
      </c>
      <c r="H24" s="568">
        <f>B24*0.001/'TC5'!B24</f>
        <v>7.6285426115507815E-2</v>
      </c>
      <c r="I24" s="579">
        <f>C24*0.001/'TC5'!B24</f>
        <v>7.8897461841583305E-2</v>
      </c>
      <c r="J24" s="613"/>
      <c r="K24" s="579"/>
      <c r="L24" s="613"/>
      <c r="M24" s="599">
        <f>G24*0.001/'TC5'!F24</f>
        <v>7.8135401887293468E-2</v>
      </c>
    </row>
    <row r="25" spans="1:13" s="98" customFormat="1" ht="15" customHeight="1">
      <c r="A25" s="102">
        <v>1929</v>
      </c>
      <c r="B25" s="457">
        <f>avgpoinc!AK18</f>
        <v>1076487.3575015899</v>
      </c>
      <c r="C25" s="343">
        <f>avgpoinc!AL18</f>
        <v>1112881.3041914136</v>
      </c>
      <c r="D25" s="382"/>
      <c r="E25" s="342"/>
      <c r="F25" s="342"/>
      <c r="G25" s="99">
        <f>avgpoinc!AP18</f>
        <v>1665451.6476560018</v>
      </c>
      <c r="H25" s="569">
        <f>B25*0.001/'TC5'!B25</f>
        <v>7.5586659057936129E-2</v>
      </c>
      <c r="I25" s="580">
        <f>C25*0.001/'TC5'!B25</f>
        <v>7.8142097188302048E-2</v>
      </c>
      <c r="J25" s="614"/>
      <c r="K25" s="580"/>
      <c r="L25" s="614"/>
      <c r="M25" s="600">
        <f>G25*0.001/'TC5'!F25</f>
        <v>7.7451263430591138E-2</v>
      </c>
    </row>
    <row r="26" spans="1:13" s="98" customFormat="1" ht="15" customHeight="1">
      <c r="A26" s="103">
        <v>1930</v>
      </c>
      <c r="B26" s="456">
        <f>avgpoinc!AK19</f>
        <v>643929.08951557497</v>
      </c>
      <c r="C26" s="344">
        <f>avgpoinc!AL19</f>
        <v>676761.65206138836</v>
      </c>
      <c r="D26" s="381"/>
      <c r="E26" s="341"/>
      <c r="F26" s="341"/>
      <c r="G26" s="95">
        <f>avgpoinc!AP19</f>
        <v>1012933.2561146761</v>
      </c>
      <c r="H26" s="568">
        <f>B26*0.001/'TC5'!B26</f>
        <v>5.0110832565065606E-2</v>
      </c>
      <c r="I26" s="579">
        <f>C26*0.001/'TC5'!B26</f>
        <v>5.2665876390858637E-2</v>
      </c>
      <c r="J26" s="613"/>
      <c r="K26" s="579"/>
      <c r="L26" s="613"/>
      <c r="M26" s="599">
        <f>G26*0.001/'TC5'!F26</f>
        <v>5.1938783883751741E-2</v>
      </c>
    </row>
    <row r="27" spans="1:13" s="98" customFormat="1" ht="15" customHeight="1">
      <c r="A27" s="103">
        <v>1931</v>
      </c>
      <c r="B27" s="456">
        <f>avgpoinc!AK20</f>
        <v>299403.57174943213</v>
      </c>
      <c r="C27" s="344">
        <f>avgpoinc!AL20</f>
        <v>335514.31568844622</v>
      </c>
      <c r="D27" s="381"/>
      <c r="E27" s="341"/>
      <c r="F27" s="341"/>
      <c r="G27" s="95">
        <f>avgpoinc!AP20</f>
        <v>485829.49649435276</v>
      </c>
      <c r="H27" s="568">
        <f>B27*0.001/'TC5'!B27</f>
        <v>2.6076050734881191E-2</v>
      </c>
      <c r="I27" s="579">
        <f>C27*0.001/'TC5'!B27</f>
        <v>2.92210552701513E-2</v>
      </c>
      <c r="J27" s="613"/>
      <c r="K27" s="579"/>
      <c r="L27" s="613"/>
      <c r="M27" s="599">
        <f>G27*0.001/'TC5'!F27</f>
        <v>2.786705218469358E-2</v>
      </c>
    </row>
    <row r="28" spans="1:13" s="98" customFormat="1" ht="15" customHeight="1">
      <c r="A28" s="103">
        <v>1932</v>
      </c>
      <c r="B28" s="456">
        <f>avgpoinc!AK21</f>
        <v>159324.29599469074</v>
      </c>
      <c r="C28" s="344">
        <f>avgpoinc!AL21</f>
        <v>194493.24809286563</v>
      </c>
      <c r="D28" s="381"/>
      <c r="E28" s="341"/>
      <c r="F28" s="341"/>
      <c r="G28" s="95">
        <f>avgpoinc!AP21</f>
        <v>266798.18400532595</v>
      </c>
      <c r="H28" s="568">
        <f>B28*0.001/'TC5'!B28</f>
        <v>1.6421294949598771E-2</v>
      </c>
      <c r="I28" s="579">
        <f>C28*0.001/'TC5'!B28</f>
        <v>2.0046101397773412E-2</v>
      </c>
      <c r="J28" s="613"/>
      <c r="K28" s="579"/>
      <c r="L28" s="613"/>
      <c r="M28" s="599">
        <f>G28*0.001/'TC5'!F28</f>
        <v>1.8094543517302022E-2</v>
      </c>
    </row>
    <row r="29" spans="1:13" s="98" customFormat="1" ht="15" customHeight="1">
      <c r="A29" s="103">
        <v>1933</v>
      </c>
      <c r="B29" s="456">
        <f>avgpoinc!AK22</f>
        <v>214041.45268070421</v>
      </c>
      <c r="C29" s="344">
        <f>avgpoinc!AL22</f>
        <v>248949.85849259712</v>
      </c>
      <c r="D29" s="381"/>
      <c r="E29" s="341"/>
      <c r="F29" s="341"/>
      <c r="G29" s="95">
        <f>avgpoinc!AP22</f>
        <v>350172.76232068567</v>
      </c>
      <c r="H29" s="568">
        <f>B29*0.001/'TC5'!B29</f>
        <v>2.2754393153724177E-2</v>
      </c>
      <c r="I29" s="579">
        <f>C29*0.001/'TC5'!B29</f>
        <v>2.6465448093154462E-2</v>
      </c>
      <c r="J29" s="613"/>
      <c r="K29" s="579"/>
      <c r="L29" s="613"/>
      <c r="M29" s="599">
        <f>G29*0.001/'TC5'!F29</f>
        <v>2.4461949298012327E-2</v>
      </c>
    </row>
    <row r="30" spans="1:13" s="98" customFormat="1" ht="15" customHeight="1">
      <c r="A30" s="103">
        <v>1934</v>
      </c>
      <c r="B30" s="456">
        <f>avgpoinc!AK23</f>
        <v>394092.39520553604</v>
      </c>
      <c r="C30" s="344">
        <f>avgpoinc!AL23</f>
        <v>429361.36581221863</v>
      </c>
      <c r="D30" s="381"/>
      <c r="E30" s="341"/>
      <c r="F30" s="341"/>
      <c r="G30" s="95">
        <f>avgpoinc!AP23</f>
        <v>629776.53627992352</v>
      </c>
      <c r="H30" s="568">
        <f>B30*0.001/'TC5'!B30</f>
        <v>3.7366219544300881E-2</v>
      </c>
      <c r="I30" s="579">
        <f>C30*0.001/'TC5'!B30</f>
        <v>4.0710278234150687E-2</v>
      </c>
      <c r="J30" s="613"/>
      <c r="K30" s="579"/>
      <c r="L30" s="613"/>
      <c r="M30" s="599">
        <f>G30*0.001/'TC5'!F30</f>
        <v>3.9175913916161653E-2</v>
      </c>
    </row>
    <row r="31" spans="1:13" s="98" customFormat="1" ht="15" customHeight="1">
      <c r="A31" s="103">
        <v>1935</v>
      </c>
      <c r="B31" s="456">
        <f>avgpoinc!AK24</f>
        <v>450065.68711806159</v>
      </c>
      <c r="C31" s="344">
        <f>avgpoinc!AL24</f>
        <v>492575.24546514032</v>
      </c>
      <c r="D31" s="381"/>
      <c r="E31" s="341"/>
      <c r="F31" s="341"/>
      <c r="G31" s="95">
        <f>avgpoinc!AP24</f>
        <v>722146.80243649695</v>
      </c>
      <c r="H31" s="568">
        <f>B31*0.001/'TC5'!B31</f>
        <v>3.8929385725330209E-2</v>
      </c>
      <c r="I31" s="579">
        <f>C31*0.001/'TC5'!B31</f>
        <v>4.2606340092821798E-2</v>
      </c>
      <c r="J31" s="613"/>
      <c r="K31" s="579"/>
      <c r="L31" s="613"/>
      <c r="M31" s="599">
        <f>G31*0.001/'TC5'!F31</f>
        <v>4.0952259170684589E-2</v>
      </c>
    </row>
    <row r="32" spans="1:13" s="98" customFormat="1" ht="15" customHeight="1">
      <c r="A32" s="103">
        <v>1936</v>
      </c>
      <c r="B32" s="456">
        <f>avgpoinc!AK25</f>
        <v>580946.68192366313</v>
      </c>
      <c r="C32" s="344">
        <f>avgpoinc!AL25</f>
        <v>620451.0198528195</v>
      </c>
      <c r="D32" s="381"/>
      <c r="E32" s="341"/>
      <c r="F32" s="341"/>
      <c r="G32" s="95">
        <f>avgpoinc!AP25</f>
        <v>922966.85437476053</v>
      </c>
      <c r="H32" s="568">
        <f>B32*0.001/'TC5'!B32</f>
        <v>4.5449114035889082E-2</v>
      </c>
      <c r="I32" s="579">
        <f>C32*0.001/'TC5'!B32</f>
        <v>4.8539650939395218E-2</v>
      </c>
      <c r="J32" s="613"/>
      <c r="K32" s="579"/>
      <c r="L32" s="613"/>
      <c r="M32" s="599">
        <f>G32*0.001/'TC5'!F32</f>
        <v>4.7323110254663153E-2</v>
      </c>
    </row>
    <row r="33" spans="1:13" s="98" customFormat="1" ht="15" customHeight="1">
      <c r="A33" s="103">
        <v>1937</v>
      </c>
      <c r="B33" s="456">
        <f>avgpoinc!AK26</f>
        <v>647074.74605731736</v>
      </c>
      <c r="C33" s="344">
        <f>avgpoinc!AL26</f>
        <v>690951.87285127596</v>
      </c>
      <c r="D33" s="381"/>
      <c r="E33" s="341"/>
      <c r="F33" s="341"/>
      <c r="G33" s="95">
        <f>avgpoinc!AP26</f>
        <v>1027848.5565279903</v>
      </c>
      <c r="H33" s="568">
        <f>B33*0.001/'TC5'!B33</f>
        <v>4.7539477327291975E-2</v>
      </c>
      <c r="I33" s="579">
        <f>C33*0.001/'TC5'!B33</f>
        <v>5.0763054954324482E-2</v>
      </c>
      <c r="J33" s="613"/>
      <c r="K33" s="579"/>
      <c r="L33" s="613"/>
      <c r="M33" s="599">
        <f>G33*0.001/'TC5'!F33</f>
        <v>4.949136323208584E-2</v>
      </c>
    </row>
    <row r="34" spans="1:13" s="98" customFormat="1" ht="15" customHeight="1">
      <c r="A34" s="103">
        <v>1938</v>
      </c>
      <c r="B34" s="456">
        <f>avgpoinc!AK27</f>
        <v>438984.17418865318</v>
      </c>
      <c r="C34" s="344">
        <f>avgpoinc!AL27</f>
        <v>481082.09523507941</v>
      </c>
      <c r="D34" s="381"/>
      <c r="E34" s="341"/>
      <c r="F34" s="341"/>
      <c r="G34" s="95">
        <f>avgpoinc!AP27</f>
        <v>705936.99346015672</v>
      </c>
      <c r="H34" s="568">
        <f>B34*0.001/'TC5'!B34</f>
        <v>3.4618151751155547E-2</v>
      </c>
      <c r="I34" s="579">
        <f>C34*0.001/'TC5'!B34</f>
        <v>3.793798035747576E-2</v>
      </c>
      <c r="J34" s="613"/>
      <c r="K34" s="579"/>
      <c r="L34" s="613"/>
      <c r="M34" s="599">
        <f>G34*0.001/'TC5'!F34</f>
        <v>3.6527639756510688E-2</v>
      </c>
    </row>
    <row r="35" spans="1:13" s="98" customFormat="1" ht="15" customHeight="1">
      <c r="A35" s="102">
        <v>1939</v>
      </c>
      <c r="B35" s="457">
        <f>avgpoinc!AK28</f>
        <v>594095.57647869794</v>
      </c>
      <c r="C35" s="343">
        <f>avgpoinc!AL28</f>
        <v>636036.76976176235</v>
      </c>
      <c r="D35" s="382"/>
      <c r="E35" s="342"/>
      <c r="F35" s="342"/>
      <c r="G35" s="99">
        <f>avgpoinc!AP28</f>
        <v>942830.5930132115</v>
      </c>
      <c r="H35" s="569">
        <f>B35*0.001/'TC5'!B35</f>
        <v>4.3894415178223949E-2</v>
      </c>
      <c r="I35" s="580">
        <f>C35*0.001/'TC5'!B35</f>
        <v>4.6993216488862857E-2</v>
      </c>
      <c r="J35" s="614"/>
      <c r="K35" s="580"/>
      <c r="L35" s="614"/>
      <c r="M35" s="600">
        <f>G35*0.001/'TC5'!F35</f>
        <v>4.5780558163397413E-2</v>
      </c>
    </row>
    <row r="36" spans="1:13" s="98" customFormat="1" ht="15" customHeight="1">
      <c r="A36" s="103">
        <v>1940</v>
      </c>
      <c r="B36" s="456">
        <f>avgpoinc!AK29</f>
        <v>780222.02196762885</v>
      </c>
      <c r="C36" s="344">
        <f>avgpoinc!AL29</f>
        <v>821241.65720066568</v>
      </c>
      <c r="D36" s="381"/>
      <c r="E36" s="341"/>
      <c r="F36" s="341"/>
      <c r="G36" s="95">
        <f>avgpoinc!AP29</f>
        <v>1227806.6896290139</v>
      </c>
      <c r="H36" s="568">
        <f>B36*0.001/'TC5'!B36</f>
        <v>5.3183523930359126E-2</v>
      </c>
      <c r="I36" s="579">
        <f>C36*0.001/'TC5'!B36</f>
        <v>5.5979611057622156E-2</v>
      </c>
      <c r="J36" s="613"/>
      <c r="K36" s="579"/>
      <c r="L36" s="613"/>
      <c r="M36" s="599">
        <f>G36*0.001/'TC5'!F36</f>
        <v>5.5050247793679626E-2</v>
      </c>
    </row>
    <row r="37" spans="1:13" s="98" customFormat="1" ht="15" customHeight="1">
      <c r="A37" s="103">
        <v>1941</v>
      </c>
      <c r="B37" s="456">
        <f>avgpoinc!AK30</f>
        <v>933337.0506189072</v>
      </c>
      <c r="C37" s="344">
        <f>avgpoinc!AL30</f>
        <v>985684.4098973989</v>
      </c>
      <c r="D37" s="381"/>
      <c r="E37" s="341"/>
      <c r="F37" s="341"/>
      <c r="G37" s="95">
        <f>avgpoinc!AP30</f>
        <v>1485719.5785662397</v>
      </c>
      <c r="H37" s="568">
        <f>B37*0.001/'TC5'!B37</f>
        <v>5.3609807881774843E-2</v>
      </c>
      <c r="I37" s="579">
        <f>C37*0.001/'TC5'!B37</f>
        <v>5.6616580057139862E-2</v>
      </c>
      <c r="J37" s="613"/>
      <c r="K37" s="579"/>
      <c r="L37" s="613"/>
      <c r="M37" s="599">
        <f>G37*0.001/'TC5'!F37</f>
        <v>5.5546708953474029E-2</v>
      </c>
    </row>
    <row r="38" spans="1:13" s="98" customFormat="1" ht="15" customHeight="1">
      <c r="A38" s="103">
        <v>1942</v>
      </c>
      <c r="B38" s="456">
        <f>avgpoinc!AK31</f>
        <v>935864.3352285329</v>
      </c>
      <c r="C38" s="344">
        <f>avgpoinc!AL31</f>
        <v>1008705.7546924371</v>
      </c>
      <c r="D38" s="381"/>
      <c r="E38" s="341"/>
      <c r="F38" s="341"/>
      <c r="G38" s="95">
        <f>avgpoinc!AP31</f>
        <v>1517319.2897290527</v>
      </c>
      <c r="H38" s="568">
        <f>B38*0.001/'TC5'!B38</f>
        <v>4.5406867220435541E-2</v>
      </c>
      <c r="I38" s="579">
        <f>C38*0.001/'TC5'!B38</f>
        <v>4.8941034019235365E-2</v>
      </c>
      <c r="J38" s="613"/>
      <c r="K38" s="579"/>
      <c r="L38" s="613"/>
      <c r="M38" s="599">
        <f>G38*0.001/'TC5'!F38</f>
        <v>4.7458961286107069E-2</v>
      </c>
    </row>
    <row r="39" spans="1:13" s="98" customFormat="1" ht="15" customHeight="1">
      <c r="A39" s="103">
        <v>1943</v>
      </c>
      <c r="B39" s="456">
        <f>avgpoinc!AK32</f>
        <v>895270.36285696446</v>
      </c>
      <c r="C39" s="344">
        <f>avgpoinc!AL32</f>
        <v>967754.85241370311</v>
      </c>
      <c r="D39" s="381"/>
      <c r="E39" s="341"/>
      <c r="F39" s="341"/>
      <c r="G39" s="95">
        <f>avgpoinc!AP32</f>
        <v>1469361.6545620393</v>
      </c>
      <c r="H39" s="568">
        <f>B39*0.001/'TC5'!B39</f>
        <v>3.7696078839969359E-2</v>
      </c>
      <c r="I39" s="579">
        <f>C39*0.001/'TC5'!B39</f>
        <v>4.0748096583845352E-2</v>
      </c>
      <c r="J39" s="613"/>
      <c r="K39" s="579"/>
      <c r="L39" s="613"/>
      <c r="M39" s="599">
        <f>G39*0.001/'TC5'!F39</f>
        <v>3.9603172840887775E-2</v>
      </c>
    </row>
    <row r="40" spans="1:13" s="98" customFormat="1" ht="15" customHeight="1">
      <c r="A40" s="103">
        <v>1944</v>
      </c>
      <c r="B40" s="456">
        <f>avgpoinc!AK33</f>
        <v>745630.63737775525</v>
      </c>
      <c r="C40" s="344">
        <f>avgpoinc!AL33</f>
        <v>816467.05787706596</v>
      </c>
      <c r="D40" s="381"/>
      <c r="E40" s="341"/>
      <c r="F40" s="341"/>
      <c r="G40" s="95">
        <f>avgpoinc!AP33</f>
        <v>1247494.8091141756</v>
      </c>
      <c r="H40" s="568">
        <f>B40*0.001/'TC5'!B40</f>
        <v>3.0374058710374911E-2</v>
      </c>
      <c r="I40" s="579">
        <f>C40*0.001/'TC5'!B40</f>
        <v>3.3259655797218887E-2</v>
      </c>
      <c r="J40" s="613"/>
      <c r="K40" s="579"/>
      <c r="L40" s="613"/>
      <c r="M40" s="599">
        <f>G40*0.001/'TC5'!F40</f>
        <v>3.2267931117902625E-2</v>
      </c>
    </row>
    <row r="41" spans="1:13" s="98" customFormat="1" ht="15" customHeight="1">
      <c r="A41" s="103">
        <v>1945</v>
      </c>
      <c r="B41" s="456">
        <f>avgpoinc!AK34</f>
        <v>547740.73799638567</v>
      </c>
      <c r="C41" s="344">
        <f>avgpoinc!AL34</f>
        <v>618230.40226929681</v>
      </c>
      <c r="D41" s="381"/>
      <c r="E41" s="341"/>
      <c r="F41" s="341"/>
      <c r="G41" s="95">
        <f>avgpoinc!AP34</f>
        <v>940317.00124815525</v>
      </c>
      <c r="H41" s="568">
        <f>B41*0.001/'TC5'!B41</f>
        <v>2.323423195914848E-2</v>
      </c>
      <c r="I41" s="579">
        <f>C41*0.001/'TC5'!B41</f>
        <v>2.6224283815488823E-2</v>
      </c>
      <c r="J41" s="613"/>
      <c r="K41" s="579"/>
      <c r="L41" s="613"/>
      <c r="M41" s="599">
        <f>G41*0.001/'TC5'!F41</f>
        <v>2.5114920575896007E-2</v>
      </c>
    </row>
    <row r="42" spans="1:13" s="98" customFormat="1" ht="15" customHeight="1">
      <c r="A42" s="103">
        <v>1946</v>
      </c>
      <c r="B42" s="456">
        <f>avgpoinc!AK35</f>
        <v>543591.21326153667</v>
      </c>
      <c r="C42" s="344">
        <f>avgpoinc!AL35</f>
        <v>611391.04839539982</v>
      </c>
      <c r="D42" s="381"/>
      <c r="E42" s="341"/>
      <c r="F42" s="341"/>
      <c r="G42" s="95">
        <f>avgpoinc!AP35</f>
        <v>935669.07399228436</v>
      </c>
      <c r="H42" s="568">
        <f>B42*0.001/'TC5'!B42</f>
        <v>2.6373563152394825E-2</v>
      </c>
      <c r="I42" s="579">
        <f>C42*0.001/'TC5'!B42</f>
        <v>2.9663026245251297E-2</v>
      </c>
      <c r="J42" s="613"/>
      <c r="K42" s="579"/>
      <c r="L42" s="613"/>
      <c r="M42" s="599">
        <f>G42*0.001/'TC5'!F42</f>
        <v>2.8355295133322366E-2</v>
      </c>
    </row>
    <row r="43" spans="1:13" s="98" customFormat="1" ht="15" customHeight="1">
      <c r="A43" s="103">
        <v>1947</v>
      </c>
      <c r="B43" s="456">
        <f>avgpoinc!AK36</f>
        <v>674488.38255108241</v>
      </c>
      <c r="C43" s="344">
        <f>avgpoinc!AL36</f>
        <v>729691.94476948516</v>
      </c>
      <c r="D43" s="381"/>
      <c r="E43" s="341"/>
      <c r="F43" s="341"/>
      <c r="G43" s="95">
        <f>avgpoinc!AP36</f>
        <v>1138427.6647362548</v>
      </c>
      <c r="H43" s="568">
        <f>B43*0.001/'TC5'!B43</f>
        <v>3.372751274589264E-2</v>
      </c>
      <c r="I43" s="579">
        <f>C43*0.001/'TC5'!B43</f>
        <v>3.6487944054283412E-2</v>
      </c>
      <c r="J43" s="613"/>
      <c r="K43" s="579"/>
      <c r="L43" s="613"/>
      <c r="M43" s="599">
        <f>G43*0.001/'TC5'!F43</f>
        <v>3.5581273461169655E-2</v>
      </c>
    </row>
    <row r="44" spans="1:13" s="98" customFormat="1" ht="15" customHeight="1">
      <c r="A44" s="103">
        <v>1948</v>
      </c>
      <c r="B44" s="456">
        <f>avgpoinc!AK37</f>
        <v>859262.58056188095</v>
      </c>
      <c r="C44" s="344">
        <f>avgpoinc!AL37</f>
        <v>914893.1499526205</v>
      </c>
      <c r="D44" s="381"/>
      <c r="E44" s="341"/>
      <c r="F44" s="341"/>
      <c r="G44" s="95">
        <f>avgpoinc!AP37</f>
        <v>1442505.5477418997</v>
      </c>
      <c r="H44" s="568">
        <f>B44*0.001/'TC5'!B44</f>
        <v>4.0989585345531779E-2</v>
      </c>
      <c r="I44" s="579">
        <f>C44*0.001/'TC5'!B44</f>
        <v>4.3643342210367149E-2</v>
      </c>
      <c r="J44" s="613"/>
      <c r="K44" s="579"/>
      <c r="L44" s="613"/>
      <c r="M44" s="599">
        <f>G44*0.001/'TC5'!F44</f>
        <v>4.2905311322553548E-2</v>
      </c>
    </row>
    <row r="45" spans="1:13" s="98" customFormat="1" ht="15" customHeight="1">
      <c r="A45" s="102">
        <v>1949</v>
      </c>
      <c r="B45" s="457">
        <f>avgpoinc!AK38</f>
        <v>823757.3930641599</v>
      </c>
      <c r="C45" s="343">
        <f>avgpoinc!AL38</f>
        <v>873597.29098452523</v>
      </c>
      <c r="D45" s="382"/>
      <c r="E45" s="342"/>
      <c r="F45" s="342"/>
      <c r="G45" s="99">
        <f>avgpoinc!AP38</f>
        <v>1383709.5159481021</v>
      </c>
      <c r="H45" s="569">
        <f>B45*0.001/'TC5'!B45</f>
        <v>4.0707669587912103E-2</v>
      </c>
      <c r="I45" s="580">
        <f>C45*0.001/'TC5'!B45</f>
        <v>4.3170610878539739E-2</v>
      </c>
      <c r="J45" s="614"/>
      <c r="K45" s="580"/>
      <c r="L45" s="614"/>
      <c r="M45" s="600">
        <f>G45*0.001/'TC5'!F45</f>
        <v>4.2528676512363521E-2</v>
      </c>
    </row>
    <row r="46" spans="1:13" s="98" customFormat="1" ht="15" customHeight="1">
      <c r="A46" s="103">
        <v>1950</v>
      </c>
      <c r="B46" s="456">
        <f>avgpoinc!AK39</f>
        <v>889395.03697026335</v>
      </c>
      <c r="C46" s="344">
        <f>avgpoinc!AL39</f>
        <v>944819.47746590711</v>
      </c>
      <c r="D46" s="381"/>
      <c r="E46" s="341"/>
      <c r="F46" s="341"/>
      <c r="G46" s="95">
        <f>avgpoinc!AP39</f>
        <v>1490627.3282924856</v>
      </c>
      <c r="H46" s="568">
        <f>B46*0.001/'TC5'!B46</f>
        <v>4.0273730583165378E-2</v>
      </c>
      <c r="I46" s="579">
        <f>C46*0.001/'TC5'!B46</f>
        <v>4.278346910368612E-2</v>
      </c>
      <c r="J46" s="613"/>
      <c r="K46" s="579"/>
      <c r="L46" s="613"/>
      <c r="M46" s="599">
        <f>G46*0.001/'TC5'!F46</f>
        <v>4.2056112997980205E-2</v>
      </c>
    </row>
    <row r="47" spans="1:13" s="98" customFormat="1" ht="15" customHeight="1">
      <c r="A47" s="103">
        <v>1951</v>
      </c>
      <c r="B47" s="456">
        <f>avgpoinc!AK40</f>
        <v>843635.8776528521</v>
      </c>
      <c r="C47" s="344">
        <f>avgpoinc!AL40</f>
        <v>904600.17733081395</v>
      </c>
      <c r="D47" s="381"/>
      <c r="E47" s="341"/>
      <c r="F47" s="341"/>
      <c r="G47" s="95">
        <f>avgpoinc!AP40</f>
        <v>1424877.3496910594</v>
      </c>
      <c r="H47" s="568">
        <f>B47*0.001/'TC5'!B47</f>
        <v>3.5777831407297844E-2</v>
      </c>
      <c r="I47" s="579">
        <f>C47*0.001/'TC5'!B47</f>
        <v>3.836327199075254E-2</v>
      </c>
      <c r="J47" s="613"/>
      <c r="K47" s="579"/>
      <c r="L47" s="613"/>
      <c r="M47" s="599">
        <f>G47*0.001/'TC5'!F47</f>
        <v>3.756036540070045E-2</v>
      </c>
    </row>
    <row r="48" spans="1:13" s="98" customFormat="1" ht="15" customHeight="1">
      <c r="A48" s="103">
        <v>1952</v>
      </c>
      <c r="B48" s="456">
        <f>avgpoinc!AK41</f>
        <v>861705.28782519849</v>
      </c>
      <c r="C48" s="344">
        <f>avgpoinc!AL41</f>
        <v>919816.03754924866</v>
      </c>
      <c r="D48" s="381"/>
      <c r="E48" s="341"/>
      <c r="F48" s="341"/>
      <c r="G48" s="95">
        <f>avgpoinc!AP41</f>
        <v>1454843.1780077294</v>
      </c>
      <c r="H48" s="568">
        <f>B48*0.001/'TC5'!B48</f>
        <v>3.5641156151476783E-2</v>
      </c>
      <c r="I48" s="579">
        <f>C48*0.001/'TC5'!B48</f>
        <v>3.8044685913051601E-2</v>
      </c>
      <c r="J48" s="613"/>
      <c r="K48" s="579"/>
      <c r="L48" s="613"/>
      <c r="M48" s="599">
        <f>G48*0.001/'TC5'!F48</f>
        <v>3.7340672835571395E-2</v>
      </c>
    </row>
    <row r="49" spans="1:13" s="98" customFormat="1" ht="15" customHeight="1">
      <c r="A49" s="103">
        <v>1953</v>
      </c>
      <c r="B49" s="456">
        <f>avgpoinc!AK42</f>
        <v>795664.92957294162</v>
      </c>
      <c r="C49" s="344">
        <f>avgpoinc!AL42</f>
        <v>852487.95825829927</v>
      </c>
      <c r="D49" s="381"/>
      <c r="E49" s="341"/>
      <c r="F49" s="341"/>
      <c r="G49" s="95">
        <f>avgpoinc!AP42</f>
        <v>1347766.4693865131</v>
      </c>
      <c r="H49" s="568">
        <f>B49*0.001/'TC5'!B49</f>
        <v>3.1909979283149925E-2</v>
      </c>
      <c r="I49" s="579">
        <f>C49*0.001/'TC5'!B49</f>
        <v>3.4188855227988681E-2</v>
      </c>
      <c r="J49" s="613"/>
      <c r="K49" s="579"/>
      <c r="L49" s="613"/>
      <c r="M49" s="599">
        <f>G49*0.001/'TC5'!F49</f>
        <v>3.3530008209938449E-2</v>
      </c>
    </row>
    <row r="50" spans="1:13" s="98" customFormat="1" ht="15" customHeight="1">
      <c r="A50" s="103">
        <v>1954</v>
      </c>
      <c r="B50" s="456">
        <f>avgpoinc!AK43</f>
        <v>781486.96251411608</v>
      </c>
      <c r="C50" s="344">
        <f>avgpoinc!AL43</f>
        <v>835193.63253794529</v>
      </c>
      <c r="D50" s="381"/>
      <c r="E50" s="341"/>
      <c r="F50" s="341"/>
      <c r="G50" s="95">
        <f>avgpoinc!AP43</f>
        <v>1322923.6541636663</v>
      </c>
      <c r="H50" s="568">
        <f>B50*0.001/'TC5'!B50</f>
        <v>3.2015637811513092E-2</v>
      </c>
      <c r="I50" s="579">
        <f>C50*0.001/'TC5'!B50</f>
        <v>3.4215870672741795E-2</v>
      </c>
      <c r="J50" s="613"/>
      <c r="K50" s="579"/>
      <c r="L50" s="613"/>
      <c r="M50" s="599">
        <f>G50*0.001/'TC5'!F50</f>
        <v>3.36341192198625E-2</v>
      </c>
    </row>
    <row r="51" spans="1:13" s="98" customFormat="1" ht="15" customHeight="1">
      <c r="A51" s="103">
        <v>1955</v>
      </c>
      <c r="B51" s="456">
        <f>avgpoinc!AK44</f>
        <v>950966.64535512042</v>
      </c>
      <c r="C51" s="344">
        <f>avgpoinc!AL44</f>
        <v>1001037.8042912376</v>
      </c>
      <c r="D51" s="381"/>
      <c r="E51" s="341"/>
      <c r="F51" s="341"/>
      <c r="G51" s="95">
        <f>avgpoinc!AP44</f>
        <v>1597818.98895483</v>
      </c>
      <c r="H51" s="568">
        <f>B51*0.001/'TC5'!B51</f>
        <v>3.6372218341347524E-2</v>
      </c>
      <c r="I51" s="579">
        <f>C51*0.001/'TC5'!B51</f>
        <v>3.8287321393935321E-2</v>
      </c>
      <c r="J51" s="613"/>
      <c r="K51" s="579"/>
      <c r="L51" s="613"/>
      <c r="M51" s="599">
        <f>G51*0.001/'TC5'!F51</f>
        <v>3.7956559227403999E-2</v>
      </c>
    </row>
    <row r="52" spans="1:13" s="98" customFormat="1" ht="15" customHeight="1">
      <c r="A52" s="103">
        <v>1956</v>
      </c>
      <c r="B52" s="456">
        <f>avgpoinc!AK45</f>
        <v>882165.68985590746</v>
      </c>
      <c r="C52" s="344">
        <f>avgpoinc!AL45</f>
        <v>934112.90919770801</v>
      </c>
      <c r="D52" s="381"/>
      <c r="E52" s="341"/>
      <c r="F52" s="341"/>
      <c r="G52" s="95">
        <f>avgpoinc!AP45</f>
        <v>1487146.4325022988</v>
      </c>
      <c r="H52" s="568">
        <f>B52*0.001/'TC5'!B52</f>
        <v>3.310137643463535E-2</v>
      </c>
      <c r="I52" s="579">
        <f>C52*0.001/'TC5'!B52</f>
        <v>3.5050584482441402E-2</v>
      </c>
      <c r="J52" s="613"/>
      <c r="K52" s="579"/>
      <c r="L52" s="613"/>
      <c r="M52" s="599">
        <f>G52*0.001/'TC5'!F52</f>
        <v>3.4655318043116091E-2</v>
      </c>
    </row>
    <row r="53" spans="1:13" s="98" customFormat="1" ht="15" customHeight="1">
      <c r="A53" s="103">
        <v>1957</v>
      </c>
      <c r="B53" s="456">
        <f>avgpoinc!AK46</f>
        <v>859689.72376725788</v>
      </c>
      <c r="C53" s="344">
        <f>avgpoinc!AL46</f>
        <v>911165.05781956052</v>
      </c>
      <c r="D53" s="381"/>
      <c r="E53" s="341"/>
      <c r="F53" s="341"/>
      <c r="G53" s="95">
        <f>avgpoinc!AP46</f>
        <v>1449329.0052355872</v>
      </c>
      <c r="H53" s="568">
        <f>B53*0.001/'TC5'!B53</f>
        <v>3.2195710435246862E-2</v>
      </c>
      <c r="I53" s="579">
        <f>C53*0.001/'TC5'!B53</f>
        <v>3.4123481471572764E-2</v>
      </c>
      <c r="J53" s="613"/>
      <c r="K53" s="579"/>
      <c r="L53" s="613"/>
      <c r="M53" s="599">
        <f>G53*0.001/'TC5'!F53</f>
        <v>3.3724472376573479E-2</v>
      </c>
    </row>
    <row r="54" spans="1:13" s="98" customFormat="1" ht="15" customHeight="1">
      <c r="A54" s="103">
        <v>1958</v>
      </c>
      <c r="B54" s="456">
        <f>avgpoinc!AK47</f>
        <v>717838.78095926647</v>
      </c>
      <c r="C54" s="344">
        <f>avgpoinc!AL47</f>
        <v>771493.97686375026</v>
      </c>
      <c r="D54" s="381"/>
      <c r="E54" s="341"/>
      <c r="F54" s="341"/>
      <c r="G54" s="95">
        <f>avgpoinc!AP47</f>
        <v>1219315.4033560762</v>
      </c>
      <c r="H54" s="568">
        <f>B54*0.001/'TC5'!B54</f>
        <v>2.7659128385153779E-2</v>
      </c>
      <c r="I54" s="579">
        <f>C54*0.001/'TC5'!B54</f>
        <v>2.9726522891298339E-2</v>
      </c>
      <c r="J54" s="613"/>
      <c r="K54" s="579"/>
      <c r="L54" s="613"/>
      <c r="M54" s="599">
        <f>G54*0.001/'TC5'!F54</f>
        <v>2.919159150628832E-2</v>
      </c>
    </row>
    <row r="55" spans="1:13" s="98" customFormat="1" ht="15" customHeight="1">
      <c r="A55" s="102">
        <v>1959</v>
      </c>
      <c r="B55" s="457">
        <f>avgpoinc!AK48</f>
        <v>885769.64605141268</v>
      </c>
      <c r="C55" s="343">
        <f>avgpoinc!AL48</f>
        <v>931177.97710839682</v>
      </c>
      <c r="D55" s="382"/>
      <c r="E55" s="342"/>
      <c r="F55" s="342"/>
      <c r="G55" s="99">
        <f>avgpoinc!AP48</f>
        <v>1497434.0532734883</v>
      </c>
      <c r="H55" s="569">
        <f>B55*0.001/'TC5'!B55</f>
        <v>3.2126064728689813E-2</v>
      </c>
      <c r="I55" s="580">
        <f>C55*0.001/'TC5'!B55</f>
        <v>3.3772983867612051E-2</v>
      </c>
      <c r="J55" s="614"/>
      <c r="K55" s="580"/>
      <c r="L55" s="614"/>
      <c r="M55" s="600">
        <f>G55*0.001/'TC5'!F55</f>
        <v>3.3576841232168454E-2</v>
      </c>
    </row>
    <row r="56" spans="1:13">
      <c r="A56" s="78">
        <v>1960</v>
      </c>
      <c r="B56" s="456">
        <f>avgpoinc!AK49</f>
        <v>893297.86097562232</v>
      </c>
      <c r="C56" s="344">
        <f>avgpoinc!AL49</f>
        <v>937036.78678880935</v>
      </c>
      <c r="D56" s="381"/>
      <c r="E56" s="341"/>
      <c r="F56" s="341"/>
      <c r="G56" s="95">
        <f>avgpoinc!AP49</f>
        <v>1511501.0991636913</v>
      </c>
      <c r="H56" s="568">
        <f>B56*0.001/'TC5'!B56</f>
        <v>3.1805048249028002E-2</v>
      </c>
      <c r="I56" s="579">
        <f>C56*0.001/'TC5'!B56</f>
        <v>3.3362332450212306E-2</v>
      </c>
      <c r="J56" s="613"/>
      <c r="K56" s="579"/>
      <c r="L56" s="613"/>
      <c r="M56" s="599">
        <f>G56*0.001/'TC5'!F56</f>
        <v>3.3204355333381452E-2</v>
      </c>
    </row>
    <row r="57" spans="1:13">
      <c r="A57" s="78">
        <v>1961</v>
      </c>
      <c r="B57" s="456">
        <f>avgpoinc!AK50</f>
        <v>867255.22677258949</v>
      </c>
      <c r="C57" s="344">
        <f>avgpoinc!AL50</f>
        <v>912125.5713906117</v>
      </c>
      <c r="D57" s="381"/>
      <c r="E57" s="341"/>
      <c r="F57" s="341"/>
      <c r="G57" s="95">
        <f>avgpoinc!AP50</f>
        <v>1456958.2677151144</v>
      </c>
      <c r="H57" s="568">
        <f>B57*0.001/'TC5'!B57</f>
        <v>3.0500147477544894E-2</v>
      </c>
      <c r="I57" s="579">
        <f>C57*0.001/'TC5'!B57</f>
        <v>3.2078174436587718E-2</v>
      </c>
      <c r="J57" s="613"/>
      <c r="K57" s="579"/>
      <c r="L57" s="613"/>
      <c r="M57" s="599">
        <f>G57*0.001/'TC5'!F57</f>
        <v>3.1894962278660691E-2</v>
      </c>
    </row>
    <row r="58" spans="1:13">
      <c r="A58" s="78">
        <v>1962</v>
      </c>
      <c r="B58" s="458">
        <f>avgpoinc!AK51</f>
        <v>994042.3457160613</v>
      </c>
      <c r="C58" s="345">
        <f>avgpoinc!AL51</f>
        <v>1033904.2428273157</v>
      </c>
      <c r="D58" s="561">
        <f>avgpoinc!AM51</f>
        <v>917523.29755989718</v>
      </c>
      <c r="E58" s="561">
        <f>avgpoinc!AN51</f>
        <v>1088065.9347778743</v>
      </c>
      <c r="F58" s="561">
        <f>avgpoinc!AO51</f>
        <v>958203.18179958791</v>
      </c>
      <c r="G58" s="92">
        <f>avgpoinc!AP51</f>
        <v>1643323.3286852555</v>
      </c>
      <c r="H58" s="570">
        <f>B58*0.001/'TC5'!B58</f>
        <v>3.3264689147472375E-2</v>
      </c>
      <c r="I58" s="581">
        <f>C58*0.001/'TC5'!B58</f>
        <v>3.4598629921674728E-2</v>
      </c>
      <c r="J58" s="581">
        <f>D58*0.001/'TC5'!C58</f>
        <v>3.0197743326425552E-2</v>
      </c>
      <c r="K58" s="581">
        <f>E58*0.001/'TC5'!D58</f>
        <v>2.5644034147262573E-2</v>
      </c>
      <c r="L58" s="581">
        <f>F58*0.001/'TC5'!E58</f>
        <v>5.30134253203869E-2</v>
      </c>
      <c r="M58" s="588">
        <f>G58*0.001/'TC5'!F58</f>
        <v>3.4556783735752113E-2</v>
      </c>
    </row>
    <row r="59" spans="1:13">
      <c r="A59" s="78">
        <v>1963</v>
      </c>
      <c r="B59" s="459">
        <f>avgpoinc!AK52</f>
        <v>1066435.6571856292</v>
      </c>
      <c r="C59" s="346">
        <f>avgpoinc!AL52</f>
        <v>1105046.6822809388</v>
      </c>
      <c r="D59" s="562">
        <f>avgpoinc!AM52</f>
        <v>986452.81908241031</v>
      </c>
      <c r="E59" s="562">
        <f>avgpoinc!AN52</f>
        <v>1171474.2040583114</v>
      </c>
      <c r="F59" s="562">
        <f>avgpoinc!AO52</f>
        <v>1030455.7112885159</v>
      </c>
      <c r="G59" s="73">
        <f>avgpoinc!AP52</f>
        <v>1765255.8193552194</v>
      </c>
      <c r="H59" s="571">
        <f>B59*0.001/'TC5'!B59</f>
        <v>3.4531936049461372E-2</v>
      </c>
      <c r="I59" s="582">
        <f>C59*0.001/'TC5'!B59</f>
        <v>3.5782188177108765E-2</v>
      </c>
      <c r="J59" s="589">
        <f>D59*0.001/'TC5'!C59</f>
        <v>3.1273539999901658E-2</v>
      </c>
      <c r="K59" s="582">
        <f>E59*0.001/'TC5'!D59</f>
        <v>2.659130843066056E-2</v>
      </c>
      <c r="L59" s="589">
        <f>F59*0.001/'TC5'!E59</f>
        <v>5.5122241183934551E-2</v>
      </c>
      <c r="M59" s="590">
        <f>G59*0.001/'TC5'!F59</f>
        <v>3.5987857729196555E-2</v>
      </c>
    </row>
    <row r="60" spans="1:13">
      <c r="A60" s="78">
        <v>1964</v>
      </c>
      <c r="B60" s="459">
        <f>avgpoinc!AK53</f>
        <v>1150889.4690890466</v>
      </c>
      <c r="C60" s="346">
        <f>avgpoinc!AL53</f>
        <v>1188386.7205350047</v>
      </c>
      <c r="D60" s="562">
        <f>avgpoinc!AM53</f>
        <v>1055382.3406049234</v>
      </c>
      <c r="E60" s="562">
        <f>avgpoinc!AN53</f>
        <v>1254882.4733387488</v>
      </c>
      <c r="F60" s="562">
        <f>avgpoinc!AO53</f>
        <v>1102708.2407774439</v>
      </c>
      <c r="G60" s="73">
        <f>avgpoinc!AP53</f>
        <v>1904100.0898951506</v>
      </c>
      <c r="H60" s="571">
        <f>B60*0.001/'TC5'!B60</f>
        <v>3.57973612844944E-2</v>
      </c>
      <c r="I60" s="582">
        <f>C60*0.001/'TC5'!B60</f>
        <v>3.6963678896427155E-2</v>
      </c>
      <c r="J60" s="589">
        <f>D60*0.001/'TC5'!C60</f>
        <v>3.2273087650537484E-2</v>
      </c>
      <c r="K60" s="582">
        <f>E60*0.001/'TC5'!D60</f>
        <v>2.7471179142594334E-2</v>
      </c>
      <c r="L60" s="589">
        <f>F60*0.001/'TC5'!E60</f>
        <v>5.7095818221569054E-2</v>
      </c>
      <c r="M60" s="590">
        <f>G60*0.001/'TC5'!F60</f>
        <v>3.7418931722640991E-2</v>
      </c>
    </row>
    <row r="61" spans="1:13">
      <c r="A61" s="78">
        <v>1965</v>
      </c>
      <c r="B61" s="459">
        <f>avgpoinc!AK54</f>
        <v>1198753.2944246216</v>
      </c>
      <c r="C61" s="346">
        <f>avgpoinc!AL54</f>
        <v>1240062.5038410723</v>
      </c>
      <c r="D61" s="562">
        <f>avgpoinc!AM54</f>
        <v>1107221.5131337536</v>
      </c>
      <c r="E61" s="562">
        <f>avgpoinc!AN54</f>
        <v>1295914.6056337298</v>
      </c>
      <c r="F61" s="562">
        <f>avgpoinc!AO54</f>
        <v>1155621.8651298853</v>
      </c>
      <c r="G61" s="73">
        <f>avgpoinc!AP54</f>
        <v>1980404.2216406702</v>
      </c>
      <c r="H61" s="571">
        <f>B61*0.001/'TC5'!B61</f>
        <v>3.5457136109471321E-2</v>
      </c>
      <c r="I61" s="582">
        <f>C61*0.001/'TC5'!B61</f>
        <v>3.6678994074463844E-2</v>
      </c>
      <c r="J61" s="589">
        <f>D61*0.001/'TC5'!C61</f>
        <v>3.2273553659185578E-2</v>
      </c>
      <c r="K61" s="582">
        <f>E61*0.001/'TC5'!D61</f>
        <v>2.6985890750912695E-2</v>
      </c>
      <c r="L61" s="589">
        <f>F61*0.001/'TC5'!E61</f>
        <v>5.7137589043763842E-2</v>
      </c>
      <c r="M61" s="590">
        <f>G61*0.001/'TC5'!F61</f>
        <v>3.7031706422567361E-2</v>
      </c>
    </row>
    <row r="62" spans="1:13">
      <c r="A62" s="78">
        <v>1966</v>
      </c>
      <c r="B62" s="459">
        <f>avgpoinc!AK55</f>
        <v>1242511.0354135898</v>
      </c>
      <c r="C62" s="346">
        <f>avgpoinc!AL55</f>
        <v>1287708.1109232695</v>
      </c>
      <c r="D62" s="562">
        <f>avgpoinc!AM55</f>
        <v>1159060.6856625834</v>
      </c>
      <c r="E62" s="562">
        <f>avgpoinc!AN55</f>
        <v>1336946.7379287109</v>
      </c>
      <c r="F62" s="562">
        <f>avgpoinc!AO55</f>
        <v>1208535.4894823267</v>
      </c>
      <c r="G62" s="73">
        <f>avgpoinc!AP55</f>
        <v>2042149.7086736627</v>
      </c>
      <c r="H62" s="571">
        <f>B62*0.001/'TC5'!B62</f>
        <v>3.5116907209157944E-2</v>
      </c>
      <c r="I62" s="582">
        <f>C62*0.001/'TC5'!B62</f>
        <v>3.6394305527210236E-2</v>
      </c>
      <c r="J62" s="589">
        <f>D62*0.001/'TC5'!C62</f>
        <v>3.2273977994918816E-2</v>
      </c>
      <c r="K62" s="582">
        <f>E62*0.001/'TC5'!D62</f>
        <v>2.6545735076069832E-2</v>
      </c>
      <c r="L62" s="589">
        <f>F62*0.001/'TC5'!E62</f>
        <v>5.7175755500793464E-2</v>
      </c>
      <c r="M62" s="590">
        <f>G62*0.001/'TC5'!F62</f>
        <v>3.6644481122493751E-2</v>
      </c>
    </row>
    <row r="63" spans="1:13">
      <c r="A63" s="78">
        <v>1967</v>
      </c>
      <c r="B63" s="459">
        <f>avgpoinc!AK56</f>
        <v>1135194.7453528342</v>
      </c>
      <c r="C63" s="346">
        <f>avgpoinc!AL56</f>
        <v>1188688.6026801362</v>
      </c>
      <c r="D63" s="562">
        <f>avgpoinc!AM56</f>
        <v>1097957.4555119632</v>
      </c>
      <c r="E63" s="562">
        <f>avgpoinc!AN56</f>
        <v>1246300.3062503142</v>
      </c>
      <c r="F63" s="562">
        <f>avgpoinc!AO56</f>
        <v>1098149.2857992498</v>
      </c>
      <c r="G63" s="73">
        <f>avgpoinc!AP56</f>
        <v>1872597.9598340909</v>
      </c>
      <c r="H63" s="572">
        <f>B63*0.001/'TC5'!B63</f>
        <v>3.1644704751670361E-2</v>
      </c>
      <c r="I63" s="583">
        <f>C63*0.001/'TC5'!B63</f>
        <v>3.3135900273919106E-2</v>
      </c>
      <c r="J63" s="589">
        <f>D63*0.001/'TC5'!C63</f>
        <v>3.0062436126172536E-2</v>
      </c>
      <c r="K63" s="582">
        <f>E63*0.001/'TC5'!D63</f>
        <v>2.4754355195909742E-2</v>
      </c>
      <c r="L63" s="589">
        <f>F63*0.001/'TC5'!E63</f>
        <v>5.0123113207519054E-2</v>
      </c>
      <c r="M63" s="590">
        <f>G63*0.001/'TC5'!F63</f>
        <v>3.3138609491288662E-2</v>
      </c>
    </row>
    <row r="64" spans="1:13">
      <c r="A64" s="78">
        <v>1968</v>
      </c>
      <c r="B64" s="459">
        <f>avgpoinc!AK57</f>
        <v>1130374.503298878</v>
      </c>
      <c r="C64" s="346">
        <f>avgpoinc!AL57</f>
        <v>1188201.1794411996</v>
      </c>
      <c r="D64" s="562">
        <f>avgpoinc!AM57</f>
        <v>1115624.1277909896</v>
      </c>
      <c r="E64" s="562">
        <f>avgpoinc!AN57</f>
        <v>1251743.1394387782</v>
      </c>
      <c r="F64" s="562">
        <f>avgpoinc!AO57</f>
        <v>1086241.415083322</v>
      </c>
      <c r="G64" s="73">
        <f>avgpoinc!AP57</f>
        <v>1867739.3964752913</v>
      </c>
      <c r="H64" s="572">
        <f>B64*0.001/'TC5'!B64</f>
        <v>3.0623633181676269E-2</v>
      </c>
      <c r="I64" s="583">
        <f>C64*0.001/'TC5'!B64</f>
        <v>3.2190249301493175E-2</v>
      </c>
      <c r="J64" s="589">
        <f>D64*0.001/'TC5'!C64</f>
        <v>2.9734502313658599E-2</v>
      </c>
      <c r="K64" s="582">
        <f>E64*0.001/'TC5'!D64</f>
        <v>2.4312108871527016E-2</v>
      </c>
      <c r="L64" s="589">
        <f>F64*0.001/'TC5'!E64</f>
        <v>4.758549551479517E-2</v>
      </c>
      <c r="M64" s="590">
        <f>G64*0.001/'TC5'!F64</f>
        <v>3.1965581933036447E-2</v>
      </c>
    </row>
    <row r="65" spans="1:13">
      <c r="A65" s="83">
        <v>1969</v>
      </c>
      <c r="B65" s="460">
        <f>avgpoinc!AK58</f>
        <v>1071068.2149021183</v>
      </c>
      <c r="C65" s="347">
        <f>avgpoinc!AL58</f>
        <v>1133331.9995299955</v>
      </c>
      <c r="D65" s="564">
        <f>avgpoinc!AM58</f>
        <v>1061917.6460968889</v>
      </c>
      <c r="E65" s="564">
        <f>avgpoinc!AN58</f>
        <v>1206855.2904042853</v>
      </c>
      <c r="F65" s="564">
        <f>avgpoinc!AO58</f>
        <v>1017981.64167078</v>
      </c>
      <c r="G65" s="79">
        <f>avgpoinc!AP58</f>
        <v>1782469.9351133599</v>
      </c>
      <c r="H65" s="573">
        <f>B65*0.001/'TC5'!B65</f>
        <v>2.8634155576583005E-2</v>
      </c>
      <c r="I65" s="584">
        <f>C65*0.001/'TC5'!B65</f>
        <v>3.0298728263005618E-2</v>
      </c>
      <c r="J65" s="591">
        <f>D65*0.001/'TC5'!C65</f>
        <v>2.7981337334495045E-2</v>
      </c>
      <c r="K65" s="585">
        <f>E65*0.001/'TC5'!D65</f>
        <v>2.3240085720317435E-2</v>
      </c>
      <c r="L65" s="591">
        <f>F65*0.001/'TC5'!E65</f>
        <v>4.3696866545360542E-2</v>
      </c>
      <c r="M65" s="592">
        <f>G65*0.001/'TC5'!F65</f>
        <v>2.9992874769959599E-2</v>
      </c>
    </row>
    <row r="66" spans="1:13">
      <c r="A66" s="78">
        <v>1970</v>
      </c>
      <c r="B66" s="459">
        <f>avgpoinc!AK59</f>
        <v>967163.80289730418</v>
      </c>
      <c r="C66" s="346">
        <f>avgpoinc!AL59</f>
        <v>1034309.0734498976</v>
      </c>
      <c r="D66" s="562">
        <f>avgpoinc!AM59</f>
        <v>961883.2721233021</v>
      </c>
      <c r="E66" s="562">
        <f>avgpoinc!AN59</f>
        <v>1119459.3281717389</v>
      </c>
      <c r="F66" s="562">
        <f>avgpoinc!AO59</f>
        <v>903491.05419483129</v>
      </c>
      <c r="G66" s="73">
        <f>avgpoinc!AP59</f>
        <v>1617575.0527870029</v>
      </c>
      <c r="H66" s="572">
        <f>B66*0.001/'TC5'!B66</f>
        <v>2.6496111517190005E-2</v>
      </c>
      <c r="I66" s="583">
        <f>C66*0.001/'TC5'!B66</f>
        <v>2.8335601964499801E-2</v>
      </c>
      <c r="J66" s="589">
        <f>D66*0.001/'TC5'!C66</f>
        <v>2.6158865584875454E-2</v>
      </c>
      <c r="K66" s="582">
        <f>E66*0.001/'TC5'!D66</f>
        <v>2.2165497306559704E-2</v>
      </c>
      <c r="L66" s="589">
        <f>F66*0.001/'TC5'!E66</f>
        <v>3.9354956985334873E-2</v>
      </c>
      <c r="M66" s="590">
        <f>G66*0.001/'TC5'!F66</f>
        <v>2.7857454508193758E-2</v>
      </c>
    </row>
    <row r="67" spans="1:13">
      <c r="A67" s="78">
        <v>1971</v>
      </c>
      <c r="B67" s="459">
        <f>avgpoinc!AK60</f>
        <v>975187.82146454195</v>
      </c>
      <c r="C67" s="346">
        <f>avgpoinc!AL60</f>
        <v>1045011.8140606981</v>
      </c>
      <c r="D67" s="562">
        <f>avgpoinc!AM60</f>
        <v>978754.48886515445</v>
      </c>
      <c r="E67" s="562">
        <f>avgpoinc!AN60</f>
        <v>1139051.2939064256</v>
      </c>
      <c r="F67" s="562">
        <f>avgpoinc!AO60</f>
        <v>899807.62394767953</v>
      </c>
      <c r="G67" s="73">
        <f>avgpoinc!AP60</f>
        <v>1627786.1467051606</v>
      </c>
      <c r="H67" s="572">
        <f>B67*0.001/'TC5'!B67</f>
        <v>2.6580330242722994E-2</v>
      </c>
      <c r="I67" s="583">
        <f>C67*0.001/'TC5'!B67</f>
        <v>2.8483496731496416E-2</v>
      </c>
      <c r="J67" s="589">
        <f>D67*0.001/'TC5'!C67</f>
        <v>2.6447725493198966E-2</v>
      </c>
      <c r="K67" s="582">
        <f>E67*0.001/'TC5'!D67</f>
        <v>2.2482624628537447E-2</v>
      </c>
      <c r="L67" s="589">
        <f>F67*0.001/'TC5'!E67</f>
        <v>3.8898293696547619E-2</v>
      </c>
      <c r="M67" s="590">
        <f>G67*0.001/'TC5'!F67</f>
        <v>2.7898052245291183E-2</v>
      </c>
    </row>
    <row r="68" spans="1:13">
      <c r="A68" s="78">
        <v>1972</v>
      </c>
      <c r="B68" s="459">
        <f>avgpoinc!AK61</f>
        <v>1019392.5921238926</v>
      </c>
      <c r="C68" s="346">
        <f>avgpoinc!AL61</f>
        <v>1093046.3851228899</v>
      </c>
      <c r="D68" s="562">
        <f>avgpoinc!AM61</f>
        <v>1027072.6840250745</v>
      </c>
      <c r="E68" s="562">
        <f>avgpoinc!AN61</f>
        <v>1200263.1174397916</v>
      </c>
      <c r="F68" s="562">
        <f>avgpoinc!AO61</f>
        <v>934716.06425107026</v>
      </c>
      <c r="G68" s="73">
        <f>avgpoinc!AP61</f>
        <v>1699423.9361573281</v>
      </c>
      <c r="H68" s="572">
        <f>B68*0.001/'TC5'!B68</f>
        <v>2.6808545523635981E-2</v>
      </c>
      <c r="I68" s="583">
        <f>C68*0.001/'TC5'!B68</f>
        <v>2.8745533370965855E-2</v>
      </c>
      <c r="J68" s="589">
        <f>D68*0.001/'TC5'!C68</f>
        <v>2.6926069755973007E-2</v>
      </c>
      <c r="K68" s="582">
        <f>E68*0.001/'TC5'!D68</f>
        <v>2.3063136352448051E-2</v>
      </c>
      <c r="L68" s="589">
        <f>F68*0.001/'TC5'!E68</f>
        <v>3.8061902118897706E-2</v>
      </c>
      <c r="M68" s="590">
        <f>G68*0.001/'TC5'!F68</f>
        <v>2.8194206185617073E-2</v>
      </c>
    </row>
    <row r="69" spans="1:13">
      <c r="A69" s="78">
        <v>1973</v>
      </c>
      <c r="B69" s="459">
        <f>avgpoinc!AK62</f>
        <v>1038849.2503931613</v>
      </c>
      <c r="C69" s="346">
        <f>avgpoinc!AL62</f>
        <v>1123492.5699077975</v>
      </c>
      <c r="D69" s="562">
        <f>avgpoinc!AM62</f>
        <v>1063320.6388121189</v>
      </c>
      <c r="E69" s="562">
        <f>avgpoinc!AN62</f>
        <v>1259346.3967990647</v>
      </c>
      <c r="F69" s="562">
        <f>avgpoinc!AO62</f>
        <v>923719.37804521632</v>
      </c>
      <c r="G69" s="73">
        <f>avgpoinc!AP62</f>
        <v>1734794.4310947277</v>
      </c>
      <c r="H69" s="572">
        <f>B69*0.001/'TC5'!B69</f>
        <v>2.6221898051289824E-2</v>
      </c>
      <c r="I69" s="583">
        <f>C69*0.001/'TC5'!B69</f>
        <v>2.8358404858408903E-2</v>
      </c>
      <c r="J69" s="589">
        <f>D69*0.001/'TC5'!C69</f>
        <v>2.6766973373696601E-2</v>
      </c>
      <c r="K69" s="582">
        <f>E69*0.001/'TC5'!D69</f>
        <v>2.3262478433139215E-2</v>
      </c>
      <c r="L69" s="589">
        <f>F69*0.001/'TC5'!E69</f>
        <v>3.5956036347442932E-2</v>
      </c>
      <c r="M69" s="590">
        <f>G69*0.001/'TC5'!F69</f>
        <v>2.7685825334856414E-2</v>
      </c>
    </row>
    <row r="70" spans="1:13">
      <c r="A70" s="78">
        <v>1974</v>
      </c>
      <c r="B70" s="459">
        <f>avgpoinc!AK63</f>
        <v>973980.93533155019</v>
      </c>
      <c r="C70" s="346">
        <f>avgpoinc!AL63</f>
        <v>1064310.3922406444</v>
      </c>
      <c r="D70" s="562">
        <f>avgpoinc!AM63</f>
        <v>1010637.2486052751</v>
      </c>
      <c r="E70" s="562">
        <f>avgpoinc!AN63</f>
        <v>1217384.5244227233</v>
      </c>
      <c r="F70" s="562">
        <f>avgpoinc!AO63</f>
        <v>837844.91336426535</v>
      </c>
      <c r="G70" s="73">
        <f>avgpoinc!AP63</f>
        <v>1629621.3028818853</v>
      </c>
      <c r="H70" s="572">
        <f>B70*0.001/'TC5'!B70</f>
        <v>2.5296212789214675E-2</v>
      </c>
      <c r="I70" s="583">
        <f>C70*0.001/'TC5'!B70</f>
        <v>2.7642247583344211E-2</v>
      </c>
      <c r="J70" s="589">
        <f>D70*0.001/'TC5'!C70</f>
        <v>2.6169700737398219E-2</v>
      </c>
      <c r="K70" s="582">
        <f>E70*0.001/'TC5'!D70</f>
        <v>2.3206411866368626E-2</v>
      </c>
      <c r="L70" s="589">
        <f>F70*0.001/'TC5'!E70</f>
        <v>3.3259671193434315E-2</v>
      </c>
      <c r="M70" s="590">
        <f>G70*0.001/'TC5'!F70</f>
        <v>2.687292280467091E-2</v>
      </c>
    </row>
    <row r="71" spans="1:13">
      <c r="A71" s="78">
        <v>1975</v>
      </c>
      <c r="B71" s="459">
        <f>avgpoinc!AK64</f>
        <v>948891.65095011517</v>
      </c>
      <c r="C71" s="346">
        <f>avgpoinc!AL64</f>
        <v>1039760.4345197888</v>
      </c>
      <c r="D71" s="562">
        <f>avgpoinc!AM64</f>
        <v>978380.69240830489</v>
      </c>
      <c r="E71" s="562">
        <f>avgpoinc!AN64</f>
        <v>1193178.5701638104</v>
      </c>
      <c r="F71" s="562">
        <f>avgpoinc!AO64</f>
        <v>814023.45060845255</v>
      </c>
      <c r="G71" s="73">
        <f>avgpoinc!AP64</f>
        <v>1583597.1689723085</v>
      </c>
      <c r="H71" s="572">
        <f>B71*0.001/'TC5'!B71</f>
        <v>2.5460826619664086E-2</v>
      </c>
      <c r="I71" s="583">
        <f>C71*0.001/'TC5'!B71</f>
        <v>2.7899033701885394E-2</v>
      </c>
      <c r="J71" s="589">
        <f>D71*0.001/'TC5'!C71</f>
        <v>2.6497992268602392E-2</v>
      </c>
      <c r="K71" s="582">
        <f>E71*0.001/'TC5'!D71</f>
        <v>2.3958875100568381E-2</v>
      </c>
      <c r="L71" s="589">
        <f>F71*0.001/'TC5'!E71</f>
        <v>3.2135550401378055E-2</v>
      </c>
      <c r="M71" s="590">
        <f>G71*0.001/'TC5'!F71</f>
        <v>2.7107454172451636E-2</v>
      </c>
    </row>
    <row r="72" spans="1:13">
      <c r="A72" s="78">
        <v>1976</v>
      </c>
      <c r="B72" s="459">
        <f>avgpoinc!AK65</f>
        <v>979712.63271210797</v>
      </c>
      <c r="C72" s="346">
        <f>avgpoinc!AL65</f>
        <v>1069383.7841539485</v>
      </c>
      <c r="D72" s="562">
        <f>avgpoinc!AM65</f>
        <v>1010585.7445272051</v>
      </c>
      <c r="E72" s="562">
        <f>avgpoinc!AN65</f>
        <v>1228013.5884188209</v>
      </c>
      <c r="F72" s="562">
        <f>avgpoinc!AO65</f>
        <v>841097.27429918421</v>
      </c>
      <c r="G72" s="73">
        <f>avgpoinc!AP65</f>
        <v>1631221.8473752213</v>
      </c>
      <c r="H72" s="572">
        <f>B72*0.001/'TC5'!B72</f>
        <v>2.5365717805723168E-2</v>
      </c>
      <c r="I72" s="583">
        <f>C72*0.001/'TC5'!B72</f>
        <v>2.7687391577032375E-2</v>
      </c>
      <c r="J72" s="589">
        <f>D72*0.001/'TC5'!C72</f>
        <v>2.6353931648383629E-2</v>
      </c>
      <c r="K72" s="582">
        <f>E72*0.001/'TC5'!D72</f>
        <v>2.3982340062845619E-2</v>
      </c>
      <c r="L72" s="589">
        <f>F72*0.001/'TC5'!E72</f>
        <v>3.1590664876443242E-2</v>
      </c>
      <c r="M72" s="590">
        <f>G72*0.001/'TC5'!F72</f>
        <v>2.7023194191773566E-2</v>
      </c>
    </row>
    <row r="73" spans="1:13">
      <c r="A73" s="78">
        <v>1977</v>
      </c>
      <c r="B73" s="459">
        <f>avgpoinc!AK66</f>
        <v>1054173.1349671145</v>
      </c>
      <c r="C73" s="346">
        <f>avgpoinc!AL66</f>
        <v>1142425.8411176645</v>
      </c>
      <c r="D73" s="562">
        <f>avgpoinc!AM66</f>
        <v>1075929.8925702886</v>
      </c>
      <c r="E73" s="562">
        <f>avgpoinc!AN66</f>
        <v>1308978.9947100033</v>
      </c>
      <c r="F73" s="562">
        <f>avgpoinc!AO66</f>
        <v>907996.31033078209</v>
      </c>
      <c r="G73" s="73">
        <f>avgpoinc!AP66</f>
        <v>1745888.9308321292</v>
      </c>
      <c r="H73" s="572">
        <f>B73*0.001/'TC5'!B73</f>
        <v>2.6476921537841317E-2</v>
      </c>
      <c r="I73" s="583">
        <f>C73*0.001/'TC5'!B73</f>
        <v>2.8693502380914282E-2</v>
      </c>
      <c r="J73" s="589">
        <f>D73*0.001/'TC5'!C73</f>
        <v>2.7361198942574383E-2</v>
      </c>
      <c r="K73" s="582">
        <f>E73*0.001/'TC5'!D73</f>
        <v>2.490979935109338E-2</v>
      </c>
      <c r="L73" s="589">
        <f>F73*0.001/'TC5'!E73</f>
        <v>3.2728396851058321E-2</v>
      </c>
      <c r="M73" s="590">
        <f>G73*0.001/'TC5'!F73</f>
        <v>2.8186071622600114E-2</v>
      </c>
    </row>
    <row r="74" spans="1:13">
      <c r="A74" s="78">
        <v>1978</v>
      </c>
      <c r="B74" s="459">
        <f>avgpoinc!AK67</f>
        <v>1153063.8096051926</v>
      </c>
      <c r="C74" s="346">
        <f>avgpoinc!AL67</f>
        <v>1246302.1370197516</v>
      </c>
      <c r="D74" s="562">
        <f>avgpoinc!AM67</f>
        <v>1172467.810387691</v>
      </c>
      <c r="E74" s="562">
        <f>avgpoinc!AN67</f>
        <v>1448853.6679560409</v>
      </c>
      <c r="F74" s="562">
        <f>avgpoinc!AO67</f>
        <v>967334.47414156655</v>
      </c>
      <c r="G74" s="73">
        <f>avgpoinc!AP67</f>
        <v>1904481.4883390809</v>
      </c>
      <c r="H74" s="572">
        <f>B74*0.001/'TC5'!B74</f>
        <v>2.7970619971385838E-2</v>
      </c>
      <c r="I74" s="583">
        <f>C74*0.001/'TC5'!B74</f>
        <v>3.0232362817840475E-2</v>
      </c>
      <c r="J74" s="589">
        <f>D74*0.001/'TC5'!C74</f>
        <v>2.8718412774481505E-2</v>
      </c>
      <c r="K74" s="582">
        <f>E74*0.001/'TC5'!D74</f>
        <v>2.6700571503191488E-2</v>
      </c>
      <c r="L74" s="589">
        <f>F74*0.001/'TC5'!E74</f>
        <v>3.3523596946953615E-2</v>
      </c>
      <c r="M74" s="590">
        <f>G74*0.001/'TC5'!F74</f>
        <v>2.9817623075899972E-2</v>
      </c>
    </row>
    <row r="75" spans="1:13">
      <c r="A75" s="83">
        <v>1979</v>
      </c>
      <c r="B75" s="460">
        <f>avgpoinc!AK68</f>
        <v>1277706.2216805723</v>
      </c>
      <c r="C75" s="347">
        <f>avgpoinc!AL68</f>
        <v>1378436.0280658619</v>
      </c>
      <c r="D75" s="564">
        <f>avgpoinc!AM68</f>
        <v>1280654.3275169334</v>
      </c>
      <c r="E75" s="564">
        <f>avgpoinc!AN68</f>
        <v>1626223.1676333791</v>
      </c>
      <c r="F75" s="564">
        <f>avgpoinc!AO68</f>
        <v>1030647.8420719324</v>
      </c>
      <c r="G75" s="79">
        <f>avgpoinc!AP68</f>
        <v>2103122.6724938275</v>
      </c>
      <c r="H75" s="574">
        <f>B75*0.001/'TC5'!B75</f>
        <v>3.0888371169567108E-2</v>
      </c>
      <c r="I75" s="585">
        <f>C75*0.001/'TC5'!B75</f>
        <v>3.3323500305414193E-2</v>
      </c>
      <c r="J75" s="591">
        <f>D75*0.001/'TC5'!C75</f>
        <v>3.1368974596261985E-2</v>
      </c>
      <c r="K75" s="585">
        <f>E75*0.001/'TC5'!D75</f>
        <v>3.0316907912492759E-2</v>
      </c>
      <c r="L75" s="591">
        <f>F75*0.001/'TC5'!E75</f>
        <v>3.515990823507309E-2</v>
      </c>
      <c r="M75" s="592">
        <f>G75*0.001/'TC5'!F75</f>
        <v>3.2948281615972526E-2</v>
      </c>
    </row>
    <row r="76" spans="1:13">
      <c r="A76" s="78">
        <v>1980</v>
      </c>
      <c r="B76" s="459">
        <f>avgpoinc!AK69</f>
        <v>1110941.7999852719</v>
      </c>
      <c r="C76" s="346">
        <f>avgpoinc!AL69</f>
        <v>1222047.0803097112</v>
      </c>
      <c r="D76" s="562">
        <f>avgpoinc!AM69</f>
        <v>1166603.0435893009</v>
      </c>
      <c r="E76" s="562">
        <f>avgpoinc!AN69</f>
        <v>1490541.9954125669</v>
      </c>
      <c r="F76" s="562">
        <f>avgpoinc!AO69</f>
        <v>845731.35293945798</v>
      </c>
      <c r="G76" s="73">
        <f>avgpoinc!AP69</f>
        <v>1838752.3358495727</v>
      </c>
      <c r="H76" s="571">
        <f>B76*0.001/'TC5'!B76</f>
        <v>2.7645653113722805E-2</v>
      </c>
      <c r="I76" s="582">
        <f>C76*0.001/'TC5'!B76</f>
        <v>3.0410494655370712E-2</v>
      </c>
      <c r="J76" s="589">
        <f>D76*0.001/'TC5'!C76</f>
        <v>2.9556863009929657E-2</v>
      </c>
      <c r="K76" s="582">
        <f>E76*0.001/'TC5'!D76</f>
        <v>2.874301373958588E-2</v>
      </c>
      <c r="L76" s="589">
        <f>F76*0.001/'TC5'!E76</f>
        <v>2.9234005138278004E-2</v>
      </c>
      <c r="M76" s="590">
        <f>G76*0.001/'TC5'!F76</f>
        <v>2.9709640890359882E-2</v>
      </c>
    </row>
    <row r="77" spans="1:13">
      <c r="A77" s="78">
        <v>1981</v>
      </c>
      <c r="B77" s="459">
        <f>avgpoinc!AK70</f>
        <v>1285818.0269781519</v>
      </c>
      <c r="C77" s="346">
        <f>avgpoinc!AL70</f>
        <v>1387593.9581089185</v>
      </c>
      <c r="D77" s="562">
        <f>avgpoinc!AM70</f>
        <v>1314180.6351197164</v>
      </c>
      <c r="E77" s="562">
        <f>avgpoinc!AN70</f>
        <v>1656662.1069410664</v>
      </c>
      <c r="F77" s="562">
        <f>avgpoinc!AO70</f>
        <v>1023491.0244459608</v>
      </c>
      <c r="G77" s="73">
        <f>avgpoinc!AP70</f>
        <v>2106540.5254889019</v>
      </c>
      <c r="H77" s="571">
        <f>B77*0.001/'TC5'!B77</f>
        <v>3.1754404306411743E-2</v>
      </c>
      <c r="I77" s="582">
        <f>C77*0.001/'TC5'!B77</f>
        <v>3.4267850220203393E-2</v>
      </c>
      <c r="J77" s="589">
        <f>D77*0.001/'TC5'!C77</f>
        <v>3.3388435840606689E-2</v>
      </c>
      <c r="K77" s="582">
        <f>E77*0.001/'TC5'!D77</f>
        <v>3.2100200653076165E-2</v>
      </c>
      <c r="L77" s="589">
        <f>F77*0.001/'TC5'!E77</f>
        <v>3.4364838153123863E-2</v>
      </c>
      <c r="M77" s="590">
        <f>G77*0.001/'TC5'!F77</f>
        <v>3.3815119415521622E-2</v>
      </c>
    </row>
    <row r="78" spans="1:13">
      <c r="A78" s="78">
        <v>1982</v>
      </c>
      <c r="B78" s="459">
        <f>avgpoinc!AK71</f>
        <v>1300850.7954564139</v>
      </c>
      <c r="C78" s="346">
        <f>avgpoinc!AL71</f>
        <v>1403780.9367016482</v>
      </c>
      <c r="D78" s="562">
        <f>avgpoinc!AM71</f>
        <v>1335349.6847625822</v>
      </c>
      <c r="E78" s="562">
        <f>avgpoinc!AN71</f>
        <v>1713291.8520062841</v>
      </c>
      <c r="F78" s="562">
        <f>avgpoinc!AO71</f>
        <v>1004136.7835069071</v>
      </c>
      <c r="G78" s="73">
        <f>avgpoinc!AP71</f>
        <v>2128418.5956400675</v>
      </c>
      <c r="H78" s="571">
        <f>B78*0.001/'TC5'!B78</f>
        <v>3.3213101327419281E-2</v>
      </c>
      <c r="I78" s="582">
        <f>C78*0.001/'TC5'!B78</f>
        <v>3.5841096192598343E-2</v>
      </c>
      <c r="J78" s="589">
        <f>D78*0.001/'TC5'!C78</f>
        <v>3.5423316061496728E-2</v>
      </c>
      <c r="K78" s="582">
        <f>E78*0.001/'TC5'!D78</f>
        <v>3.4579195082187646E-2</v>
      </c>
      <c r="L78" s="589">
        <f>F78*0.001/'TC5'!E78</f>
        <v>3.4178085625171654E-2</v>
      </c>
      <c r="M78" s="590">
        <f>G78*0.001/'TC5'!F78</f>
        <v>3.5332202911376953E-2</v>
      </c>
    </row>
    <row r="79" spans="1:13">
      <c r="A79" s="78">
        <v>1983</v>
      </c>
      <c r="B79" s="459">
        <f>avgpoinc!AK72</f>
        <v>1329391.6988430098</v>
      </c>
      <c r="C79" s="346">
        <f>avgpoinc!AL72</f>
        <v>1423485.983092376</v>
      </c>
      <c r="D79" s="562">
        <f>avgpoinc!AM72</f>
        <v>1352094.3182656066</v>
      </c>
      <c r="E79" s="562">
        <f>avgpoinc!AN72</f>
        <v>1728744.6139648806</v>
      </c>
      <c r="F79" s="562">
        <f>avgpoinc!AO72</f>
        <v>1034674.6424951673</v>
      </c>
      <c r="G79" s="73">
        <f>avgpoinc!AP72</f>
        <v>2177249.9736594153</v>
      </c>
      <c r="H79" s="571">
        <f>B79*0.001/'TC5'!B79</f>
        <v>3.3397685736417777E-2</v>
      </c>
      <c r="I79" s="582">
        <f>C79*0.001/'TC5'!B79</f>
        <v>3.5761572420597083E-2</v>
      </c>
      <c r="J79" s="589">
        <f>D79*0.001/'TC5'!C79</f>
        <v>3.5515144467353828E-2</v>
      </c>
      <c r="K79" s="582">
        <f>E79*0.001/'TC5'!D79</f>
        <v>3.4804042428731911E-2</v>
      </c>
      <c r="L79" s="589">
        <f>F79*0.001/'TC5'!E79</f>
        <v>3.3955123275518417E-2</v>
      </c>
      <c r="M79" s="590">
        <f>G79*0.001/'TC5'!F79</f>
        <v>3.5626761615276344E-2</v>
      </c>
    </row>
    <row r="80" spans="1:13">
      <c r="A80" s="78">
        <v>1984</v>
      </c>
      <c r="B80" s="459">
        <f>avgpoinc!AK73</f>
        <v>1674849.1654153978</v>
      </c>
      <c r="C80" s="346">
        <f>avgpoinc!AL73</f>
        <v>1776978.0783640926</v>
      </c>
      <c r="D80" s="562">
        <f>avgpoinc!AM73</f>
        <v>1697197.2541170958</v>
      </c>
      <c r="E80" s="562">
        <f>avgpoinc!AN73</f>
        <v>2116952.9716572966</v>
      </c>
      <c r="F80" s="562">
        <f>avgpoinc!AO73</f>
        <v>1374981.9439864513</v>
      </c>
      <c r="G80" s="73">
        <f>avgpoinc!AP73</f>
        <v>2697433.9255417143</v>
      </c>
      <c r="H80" s="571">
        <f>B80*0.001/'TC5'!B80</f>
        <v>3.9447356015443795E-2</v>
      </c>
      <c r="I80" s="582">
        <f>C80*0.001/'TC5'!B80</f>
        <v>4.1852775961160653E-2</v>
      </c>
      <c r="J80" s="589">
        <f>D80*0.001/'TC5'!C80</f>
        <v>4.197804257273674E-2</v>
      </c>
      <c r="K80" s="582">
        <f>E80*0.001/'TC5'!D80</f>
        <v>4.0178775787353509E-2</v>
      </c>
      <c r="L80" s="589">
        <f>F80*0.001/'TC5'!E80</f>
        <v>4.2041368782520294E-2</v>
      </c>
      <c r="M80" s="590">
        <f>G80*0.001/'TC5'!F80</f>
        <v>4.1432075202465057E-2</v>
      </c>
    </row>
    <row r="81" spans="1:13">
      <c r="A81" s="78">
        <v>1985</v>
      </c>
      <c r="B81" s="459">
        <f>avgpoinc!AK74</f>
        <v>1665072.6822705488</v>
      </c>
      <c r="C81" s="346">
        <f>avgpoinc!AL74</f>
        <v>1777183.1855222352</v>
      </c>
      <c r="D81" s="562">
        <f>avgpoinc!AM74</f>
        <v>1601117.4666698505</v>
      </c>
      <c r="E81" s="562">
        <f>avgpoinc!AN74</f>
        <v>2242766.198083282</v>
      </c>
      <c r="F81" s="562">
        <f>avgpoinc!AO74</f>
        <v>1250197.1770479202</v>
      </c>
      <c r="G81" s="73">
        <f>avgpoinc!AP74</f>
        <v>2707184.8329711929</v>
      </c>
      <c r="H81" s="571">
        <f>B81*0.001/'TC5'!B81</f>
        <v>3.8526229560375214E-2</v>
      </c>
      <c r="I81" s="582">
        <f>C81*0.001/'TC5'!B81</f>
        <v>4.1120227426290519E-2</v>
      </c>
      <c r="J81" s="589">
        <f>D81*0.001/'TC5'!C81</f>
        <v>3.8992844521999359E-2</v>
      </c>
      <c r="K81" s="582">
        <f>E81*0.001/'TC5'!D81</f>
        <v>4.1679181158542626E-2</v>
      </c>
      <c r="L81" s="589">
        <f>F81*0.001/'TC5'!E81</f>
        <v>3.7746816873550415E-2</v>
      </c>
      <c r="M81" s="590">
        <f>G81*0.001/'TC5'!F81</f>
        <v>4.0955096483230598E-2</v>
      </c>
    </row>
    <row r="82" spans="1:13">
      <c r="A82" s="78">
        <v>1986</v>
      </c>
      <c r="B82" s="459">
        <f>avgpoinc!AK75</f>
        <v>1420925.490988065</v>
      </c>
      <c r="C82" s="346">
        <f>avgpoinc!AL75</f>
        <v>1551959.630947121</v>
      </c>
      <c r="D82" s="562">
        <f>avgpoinc!AM75</f>
        <v>1484160.5219332734</v>
      </c>
      <c r="E82" s="562">
        <f>avgpoinc!AN75</f>
        <v>1936702.698749752</v>
      </c>
      <c r="F82" s="562">
        <f>avgpoinc!AO75</f>
        <v>1045286.3914855532</v>
      </c>
      <c r="G82" s="73">
        <f>avgpoinc!AP75</f>
        <v>2345883.824879589</v>
      </c>
      <c r="H82" s="571">
        <f>B82*0.001/'TC5'!B82</f>
        <v>3.2573111355304725E-2</v>
      </c>
      <c r="I82" s="582">
        <f>C82*0.001/'TC5'!B82</f>
        <v>3.5576920956373215E-2</v>
      </c>
      <c r="J82" s="589">
        <f>D82*0.001/'TC5'!C82</f>
        <v>3.5451687872409827E-2</v>
      </c>
      <c r="K82" s="582">
        <f>E82*0.001/'TC5'!D82</f>
        <v>3.5595014691352844E-2</v>
      </c>
      <c r="L82" s="589">
        <f>F82*0.001/'TC5'!E82</f>
        <v>3.1248617917299271E-2</v>
      </c>
      <c r="M82" s="590">
        <f>G82*0.001/'TC5'!F82</f>
        <v>3.5311758518219001E-2</v>
      </c>
    </row>
    <row r="83" spans="1:13">
      <c r="A83" s="78">
        <v>1987</v>
      </c>
      <c r="B83" s="459">
        <f>avgpoinc!AK76</f>
        <v>1718806.6353044759</v>
      </c>
      <c r="C83" s="346">
        <f>avgpoinc!AL76</f>
        <v>1857203.4929465018</v>
      </c>
      <c r="D83" s="562">
        <f>avgpoinc!AM76</f>
        <v>1782734.357891683</v>
      </c>
      <c r="E83" s="562">
        <f>avgpoinc!AN76</f>
        <v>2300625.7449390558</v>
      </c>
      <c r="F83" s="562">
        <f>avgpoinc!AO76</f>
        <v>1296786.7527961365</v>
      </c>
      <c r="G83" s="73">
        <f>avgpoinc!AP76</f>
        <v>2802183.4498131764</v>
      </c>
      <c r="H83" s="571">
        <f>B83*0.001/'TC5'!B83</f>
        <v>3.8209933787584305E-2</v>
      </c>
      <c r="I83" s="582">
        <f>C83*0.001/'TC5'!B83</f>
        <v>4.1286565363407135E-2</v>
      </c>
      <c r="J83" s="589">
        <f>D83*0.001/'TC5'!C83</f>
        <v>4.0899939835071564E-2</v>
      </c>
      <c r="K83" s="582">
        <f>E83*0.001/'TC5'!D83</f>
        <v>4.1103649884462364E-2</v>
      </c>
      <c r="L83" s="589">
        <f>F83*0.001/'TC5'!E83</f>
        <v>3.7447590380907059E-2</v>
      </c>
      <c r="M83" s="590">
        <f>G83*0.001/'TC5'!F83</f>
        <v>4.1170936077833169E-2</v>
      </c>
    </row>
    <row r="84" spans="1:13">
      <c r="A84" s="78">
        <v>1988</v>
      </c>
      <c r="B84" s="459">
        <f>avgpoinc!AK77</f>
        <v>2245035.7695354987</v>
      </c>
      <c r="C84" s="346">
        <f>avgpoinc!AL77</f>
        <v>2415314.4836254963</v>
      </c>
      <c r="D84" s="562">
        <f>avgpoinc!AM77</f>
        <v>2351459.9537932896</v>
      </c>
      <c r="E84" s="562">
        <f>avgpoinc!AN77</f>
        <v>3097654.2609227486</v>
      </c>
      <c r="F84" s="562">
        <f>avgpoinc!AO77</f>
        <v>1570123.6340035053</v>
      </c>
      <c r="G84" s="73">
        <f>avgpoinc!AP77</f>
        <v>3623351.1478801323</v>
      </c>
      <c r="H84" s="571">
        <f>B84*0.001/'TC5'!B84</f>
        <v>4.7890510410070412E-2</v>
      </c>
      <c r="I84" s="582">
        <f>C84*0.001/'TC5'!B84</f>
        <v>5.1522850990295403E-2</v>
      </c>
      <c r="J84" s="589">
        <f>D84*0.001/'TC5'!C84</f>
        <v>5.1533166319131858E-2</v>
      </c>
      <c r="K84" s="582">
        <f>E84*0.001/'TC5'!D84</f>
        <v>5.3069584071636207E-2</v>
      </c>
      <c r="L84" s="589">
        <f>F84*0.001/'TC5'!E84</f>
        <v>4.3601900339126594E-2</v>
      </c>
      <c r="M84" s="590">
        <f>G84*0.001/'TC5'!F84</f>
        <v>5.1406346261501305E-2</v>
      </c>
    </row>
    <row r="85" spans="1:13">
      <c r="A85" s="83">
        <v>1989</v>
      </c>
      <c r="B85" s="460">
        <f>avgpoinc!AK78</f>
        <v>2113420.7800866407</v>
      </c>
      <c r="C85" s="347">
        <f>avgpoinc!AL78</f>
        <v>2269968.7064641411</v>
      </c>
      <c r="D85" s="564">
        <f>avgpoinc!AM78</f>
        <v>2171804.6499420563</v>
      </c>
      <c r="E85" s="564">
        <f>avgpoinc!AN78</f>
        <v>2852382.2812174102</v>
      </c>
      <c r="F85" s="564">
        <f>avgpoinc!AO78</f>
        <v>1523621.755663594</v>
      </c>
      <c r="G85" s="79">
        <f>avgpoinc!AP78</f>
        <v>3408291.4605400683</v>
      </c>
      <c r="H85" s="574">
        <f>B85*0.001/'TC5'!B85</f>
        <v>4.4541649520397186E-2</v>
      </c>
      <c r="I85" s="585">
        <f>C85*0.001/'TC5'!B85</f>
        <v>4.784099385142327E-2</v>
      </c>
      <c r="J85" s="591">
        <f>D85*0.001/'TC5'!C85</f>
        <v>4.7051195055246346E-2</v>
      </c>
      <c r="K85" s="585">
        <f>E85*0.001/'TC5'!D85</f>
        <v>4.8621729016304016E-2</v>
      </c>
      <c r="L85" s="591">
        <f>F85*0.001/'TC5'!E85</f>
        <v>4.1415095329284661E-2</v>
      </c>
      <c r="M85" s="592">
        <f>G85*0.001/'TC5'!F85</f>
        <v>4.8164289444684982E-2</v>
      </c>
    </row>
    <row r="86" spans="1:13">
      <c r="A86" s="78">
        <v>1990</v>
      </c>
      <c r="B86" s="459">
        <f>avgpoinc!AK79</f>
        <v>2114028.2100930461</v>
      </c>
      <c r="C86" s="346">
        <f>avgpoinc!AL79</f>
        <v>2277097.7218713616</v>
      </c>
      <c r="D86" s="562">
        <f>avgpoinc!AM79</f>
        <v>2215391.4059580667</v>
      </c>
      <c r="E86" s="562">
        <f>avgpoinc!AN79</f>
        <v>2854947.062291794</v>
      </c>
      <c r="F86" s="562">
        <f>avgpoinc!AO79</f>
        <v>1547973.7622972152</v>
      </c>
      <c r="G86" s="73">
        <f>avgpoinc!AP79</f>
        <v>3376938.643447767</v>
      </c>
      <c r="H86" s="571">
        <f>B86*0.001/'TC5'!B86</f>
        <v>4.4581279158592224E-2</v>
      </c>
      <c r="I86" s="582">
        <f>C86*0.001/'TC5'!B86</f>
        <v>4.8020139336585992E-2</v>
      </c>
      <c r="J86" s="589">
        <f>D86*0.001/'TC5'!C86</f>
        <v>4.8045728355646126E-2</v>
      </c>
      <c r="K86" s="582">
        <f>E86*0.001/'TC5'!D86</f>
        <v>4.9204509705305099E-2</v>
      </c>
      <c r="L86" s="589">
        <f>F86*0.001/'TC5'!E86</f>
        <v>4.145449027419091E-2</v>
      </c>
      <c r="M86" s="590">
        <f>G86*0.001/'TC5'!F86</f>
        <v>4.8041533678770065E-2</v>
      </c>
    </row>
    <row r="87" spans="1:13">
      <c r="A87" s="78">
        <v>1991</v>
      </c>
      <c r="B87" s="459">
        <f>avgpoinc!AK80</f>
        <v>1896663.2822284247</v>
      </c>
      <c r="C87" s="346">
        <f>avgpoinc!AL80</f>
        <v>2034889.4771199762</v>
      </c>
      <c r="D87" s="562">
        <f>avgpoinc!AM80</f>
        <v>1935955.097422149</v>
      </c>
      <c r="E87" s="562">
        <f>avgpoinc!AN80</f>
        <v>2529216.7796626911</v>
      </c>
      <c r="F87" s="562">
        <f>avgpoinc!AO80</f>
        <v>1405915.7430529906</v>
      </c>
      <c r="G87" s="73">
        <f>avgpoinc!AP80</f>
        <v>3027438.113694049</v>
      </c>
      <c r="H87" s="571">
        <f>B87*0.001/'TC5'!B87</f>
        <v>4.0815450251102454E-2</v>
      </c>
      <c r="I87" s="582">
        <f>C87*0.001/'TC5'!B87</f>
        <v>4.3790023773908615E-2</v>
      </c>
      <c r="J87" s="589">
        <f>D87*0.001/'TC5'!C87</f>
        <v>4.3108481913805008E-2</v>
      </c>
      <c r="K87" s="582">
        <f>E87*0.001/'TC5'!D87</f>
        <v>4.5038960874080651E-2</v>
      </c>
      <c r="L87" s="589">
        <f>F87*0.001/'TC5'!E87</f>
        <v>3.7730958312749863E-2</v>
      </c>
      <c r="M87" s="590">
        <f>G87*0.001/'TC5'!F87</f>
        <v>4.3877553194761276E-2</v>
      </c>
    </row>
    <row r="88" spans="1:13">
      <c r="A88" s="78">
        <v>1992</v>
      </c>
      <c r="B88" s="459">
        <f>avgpoinc!AK81</f>
        <v>2151862.1824342036</v>
      </c>
      <c r="C88" s="346">
        <f>avgpoinc!AL81</f>
        <v>2307819.5871046819</v>
      </c>
      <c r="D88" s="562">
        <f>avgpoinc!AM81</f>
        <v>2207618.0857922146</v>
      </c>
      <c r="E88" s="562">
        <f>avgpoinc!AN81</f>
        <v>2927495.2503666375</v>
      </c>
      <c r="F88" s="562">
        <f>avgpoinc!AO81</f>
        <v>1598844.571367817</v>
      </c>
      <c r="G88" s="73">
        <f>avgpoinc!AP81</f>
        <v>3438039.9208441684</v>
      </c>
      <c r="H88" s="571">
        <f>B88*0.001/'TC5'!B88</f>
        <v>4.5417867600917809E-2</v>
      </c>
      <c r="I88" s="582">
        <f>C88*0.001/'TC5'!B88</f>
        <v>4.8709552735090256E-2</v>
      </c>
      <c r="J88" s="589">
        <f>D88*0.001/'TC5'!C88</f>
        <v>4.8090662807226174E-2</v>
      </c>
      <c r="K88" s="582">
        <f>E88*0.001/'TC5'!D88</f>
        <v>5.1098801195621484E-2</v>
      </c>
      <c r="L88" s="589">
        <f>F88*0.001/'TC5'!E88</f>
        <v>4.2017314583063126E-2</v>
      </c>
      <c r="M88" s="590">
        <f>G88*0.001/'TC5'!F88</f>
        <v>4.8854835331439972E-2</v>
      </c>
    </row>
    <row r="89" spans="1:13">
      <c r="A89" s="78">
        <v>1993</v>
      </c>
      <c r="B89" s="459">
        <f>avgpoinc!AK82</f>
        <v>2033384.4068469454</v>
      </c>
      <c r="C89" s="346">
        <f>avgpoinc!AL82</f>
        <v>2179630.7054075841</v>
      </c>
      <c r="D89" s="562">
        <f>avgpoinc!AM82</f>
        <v>2077474.6557385165</v>
      </c>
      <c r="E89" s="562">
        <f>avgpoinc!AN82</f>
        <v>2706657.1136320569</v>
      </c>
      <c r="F89" s="562">
        <f>avgpoinc!AO82</f>
        <v>1552728.3108150987</v>
      </c>
      <c r="G89" s="73">
        <f>avgpoinc!AP82</f>
        <v>3265855.8242634689</v>
      </c>
      <c r="H89" s="571">
        <f>B89*0.001/'TC5'!B89</f>
        <v>4.2568292468786247E-2</v>
      </c>
      <c r="I89" s="582">
        <f>C89*0.001/'TC5'!B89</f>
        <v>4.5629914849996574E-2</v>
      </c>
      <c r="J89" s="589">
        <f>D89*0.001/'TC5'!C89</f>
        <v>4.4801436364650726E-2</v>
      </c>
      <c r="K89" s="582">
        <f>E89*0.001/'TC5'!D89</f>
        <v>4.6723868697881685E-2</v>
      </c>
      <c r="L89" s="589">
        <f>F89*0.001/'TC5'!E89</f>
        <v>4.0526419878005981E-2</v>
      </c>
      <c r="M89" s="590">
        <f>G89*0.001/'TC5'!F89</f>
        <v>4.6018857508897781E-2</v>
      </c>
    </row>
    <row r="90" spans="1:13">
      <c r="A90" s="78">
        <v>1994</v>
      </c>
      <c r="B90" s="459">
        <f>avgpoinc!AK83</f>
        <v>2067353.2162124433</v>
      </c>
      <c r="C90" s="346">
        <f>avgpoinc!AL83</f>
        <v>2201240.8874068474</v>
      </c>
      <c r="D90" s="562">
        <f>avgpoinc!AM83</f>
        <v>2073378.2983470007</v>
      </c>
      <c r="E90" s="562">
        <f>avgpoinc!AN83</f>
        <v>2700045.7401498952</v>
      </c>
      <c r="F90" s="562">
        <f>avgpoinc!AO83</f>
        <v>1606661.4271599089</v>
      </c>
      <c r="G90" s="73">
        <f>avgpoinc!AP83</f>
        <v>3298414.6040478516</v>
      </c>
      <c r="H90" s="571">
        <f>B90*0.001/'TC5'!B90</f>
        <v>4.191078245639801E-2</v>
      </c>
      <c r="I90" s="582">
        <f>C90*0.001/'TC5'!B90</f>
        <v>4.4625043869018555E-2</v>
      </c>
      <c r="J90" s="589">
        <f>D90*0.001/'TC5'!C90</f>
        <v>4.3353941291570663E-2</v>
      </c>
      <c r="K90" s="582">
        <f>E90*0.001/'TC5'!D90</f>
        <v>4.5346949249505997E-2</v>
      </c>
      <c r="L90" s="589">
        <f>F90*0.001/'TC5'!E90</f>
        <v>4.0391657501459122E-2</v>
      </c>
      <c r="M90" s="590">
        <f>G90*0.001/'TC5'!F90</f>
        <v>4.502620920538903E-2</v>
      </c>
    </row>
    <row r="91" spans="1:13">
      <c r="A91" s="78">
        <v>1995</v>
      </c>
      <c r="B91" s="459">
        <f>avgpoinc!AK84</f>
        <v>2213815.7536591869</v>
      </c>
      <c r="C91" s="346">
        <f>avgpoinc!AL84</f>
        <v>2354793.851504859</v>
      </c>
      <c r="D91" s="562">
        <f>avgpoinc!AM84</f>
        <v>2219198.9090733672</v>
      </c>
      <c r="E91" s="562">
        <f>avgpoinc!AN84</f>
        <v>2915955.5429143426</v>
      </c>
      <c r="F91" s="562">
        <f>avgpoinc!AO84</f>
        <v>1689846.6172006067</v>
      </c>
      <c r="G91" s="73">
        <f>avgpoinc!AP84</f>
        <v>3536377.4348224495</v>
      </c>
      <c r="H91" s="571">
        <f>B91*0.001/'TC5'!B91</f>
        <v>4.3909326195716865E-2</v>
      </c>
      <c r="I91" s="582">
        <f>C91*0.001/'TC5'!B91</f>
        <v>4.6705517917871475E-2</v>
      </c>
      <c r="J91" s="589">
        <f>D91*0.001/'TC5'!C91</f>
        <v>4.5657072216272354E-2</v>
      </c>
      <c r="K91" s="582">
        <f>E91*0.001/'TC5'!D91</f>
        <v>4.8003375530242906E-2</v>
      </c>
      <c r="L91" s="589">
        <f>F91*0.001/'TC5'!E91</f>
        <v>4.1387334465980523E-2</v>
      </c>
      <c r="M91" s="590">
        <f>G91*0.001/'TC5'!F91</f>
        <v>4.7177147120237344E-2</v>
      </c>
    </row>
    <row r="92" spans="1:13">
      <c r="A92" s="78">
        <v>1996</v>
      </c>
      <c r="B92" s="459">
        <f>avgpoinc!AK85</f>
        <v>2420838.2202243437</v>
      </c>
      <c r="C92" s="346">
        <f>avgpoinc!AL85</f>
        <v>2579499.109863902</v>
      </c>
      <c r="D92" s="562">
        <f>avgpoinc!AM85</f>
        <v>2451032.6317834766</v>
      </c>
      <c r="E92" s="562">
        <f>avgpoinc!AN85</f>
        <v>3240080.224445974</v>
      </c>
      <c r="F92" s="562">
        <f>avgpoinc!AO85</f>
        <v>1816271.156470458</v>
      </c>
      <c r="G92" s="73">
        <f>avgpoinc!AP85</f>
        <v>3869914.2321412228</v>
      </c>
      <c r="H92" s="571">
        <f>B92*0.001/'TC5'!B92</f>
        <v>4.6543072909116745E-2</v>
      </c>
      <c r="I92" s="582">
        <f>C92*0.001/'TC5'!B92</f>
        <v>4.9593489617109299E-2</v>
      </c>
      <c r="J92" s="589">
        <f>D92*0.001/'TC5'!C92</f>
        <v>4.882512986660003E-2</v>
      </c>
      <c r="K92" s="582">
        <f>E92*0.001/'TC5'!D92</f>
        <v>5.1798935979604728E-2</v>
      </c>
      <c r="L92" s="589">
        <f>F92*0.001/'TC5'!E92</f>
        <v>4.2996320873498917E-2</v>
      </c>
      <c r="M92" s="590">
        <f>G92*0.001/'TC5'!F92</f>
        <v>5.0165157765150084E-2</v>
      </c>
    </row>
    <row r="93" spans="1:13">
      <c r="A93" s="78">
        <v>1997</v>
      </c>
      <c r="B93" s="459">
        <f>avgpoinc!AK86</f>
        <v>2712748.3602201352</v>
      </c>
      <c r="C93" s="346">
        <f>avgpoinc!AL86</f>
        <v>2890211.4619785203</v>
      </c>
      <c r="D93" s="562">
        <f>avgpoinc!AM86</f>
        <v>2767643.0582666043</v>
      </c>
      <c r="E93" s="562">
        <f>avgpoinc!AN86</f>
        <v>3640020.5641668853</v>
      </c>
      <c r="F93" s="562">
        <f>avgpoinc!AO86</f>
        <v>2029423.6181905083</v>
      </c>
      <c r="G93" s="73">
        <f>avgpoinc!AP86</f>
        <v>4332339.7810906423</v>
      </c>
      <c r="H93" s="571">
        <f>B93*0.001/'TC5'!B93</f>
        <v>5.0320368260145187E-2</v>
      </c>
      <c r="I93" s="582">
        <f>C93*0.001/'TC5'!B93</f>
        <v>5.3612235933542252E-2</v>
      </c>
      <c r="J93" s="589">
        <f>D93*0.001/'TC5'!C93</f>
        <v>5.3005319088697433E-2</v>
      </c>
      <c r="K93" s="582">
        <f>E93*0.001/'TC5'!D93</f>
        <v>5.6082312017679208E-2</v>
      </c>
      <c r="L93" s="589">
        <f>F93*0.001/'TC5'!E93</f>
        <v>4.6386677771806724E-2</v>
      </c>
      <c r="M93" s="590">
        <f>G93*0.001/'TC5'!F93</f>
        <v>5.4217796772718443E-2</v>
      </c>
    </row>
    <row r="94" spans="1:13">
      <c r="A94" s="78">
        <v>1998</v>
      </c>
      <c r="B94" s="459">
        <f>avgpoinc!AK87</f>
        <v>2779572.1761350487</v>
      </c>
      <c r="C94" s="346">
        <f>avgpoinc!AL87</f>
        <v>2975186.5787423286</v>
      </c>
      <c r="D94" s="562">
        <f>avgpoinc!AM87</f>
        <v>2875161.2036534278</v>
      </c>
      <c r="E94" s="562">
        <f>avgpoinc!AN87</f>
        <v>3846242.0681029768</v>
      </c>
      <c r="F94" s="562">
        <f>avgpoinc!AO87</f>
        <v>1984651.8936284222</v>
      </c>
      <c r="G94" s="73">
        <f>avgpoinc!AP87</f>
        <v>4419824.9738588221</v>
      </c>
      <c r="H94" s="571">
        <f>B94*0.001/'TC5'!B94</f>
        <v>4.9657993018627167E-2</v>
      </c>
      <c r="I94" s="582">
        <f>C94*0.001/'TC5'!B94</f>
        <v>5.3152710199356079E-2</v>
      </c>
      <c r="J94" s="589">
        <f>D94*0.001/'TC5'!C94</f>
        <v>5.2602853626012795E-2</v>
      </c>
      <c r="K94" s="582">
        <f>E94*0.001/'TC5'!D94</f>
        <v>5.6940004229545586E-2</v>
      </c>
      <c r="L94" s="589">
        <f>F94*0.001/'TC5'!E94</f>
        <v>4.3840985745191574E-2</v>
      </c>
      <c r="M94" s="590">
        <f>G94*0.001/'TC5'!F94</f>
        <v>5.3313337266445153E-2</v>
      </c>
    </row>
    <row r="95" spans="1:13">
      <c r="A95" s="83">
        <v>1999</v>
      </c>
      <c r="B95" s="460">
        <f>avgpoinc!AK88</f>
        <v>3090298.1354658497</v>
      </c>
      <c r="C95" s="347">
        <f>avgpoinc!AL88</f>
        <v>3321746.9827636858</v>
      </c>
      <c r="D95" s="564">
        <f>avgpoinc!AM88</f>
        <v>3219796.2066970225</v>
      </c>
      <c r="E95" s="564">
        <f>avgpoinc!AN88</f>
        <v>4360060.6237360546</v>
      </c>
      <c r="F95" s="564">
        <f>avgpoinc!AO88</f>
        <v>2174281.7442777073</v>
      </c>
      <c r="G95" s="79">
        <f>avgpoinc!AP88</f>
        <v>4926668.7979766633</v>
      </c>
      <c r="H95" s="574">
        <f>B95*0.001/'TC5'!B95</f>
        <v>5.3594812750816338E-2</v>
      </c>
      <c r="I95" s="585">
        <f>C95*0.001/'TC5'!B95</f>
        <v>5.7608813047409051E-2</v>
      </c>
      <c r="J95" s="591">
        <f>D95*0.001/'TC5'!C95</f>
        <v>5.6667897850275033E-2</v>
      </c>
      <c r="K95" s="585">
        <f>E95*0.001/'TC5'!D95</f>
        <v>6.2062378972768777E-2</v>
      </c>
      <c r="L95" s="591">
        <f>F95*0.001/'TC5'!E95</f>
        <v>4.7185331583023078E-2</v>
      </c>
      <c r="M95" s="592">
        <f>G95*0.001/'TC5'!F95</f>
        <v>5.7597093284130089E-2</v>
      </c>
    </row>
    <row r="96" spans="1:13">
      <c r="A96" s="88">
        <v>2000</v>
      </c>
      <c r="B96" s="461">
        <f>avgpoinc!AK89</f>
        <v>3344851.9100298686</v>
      </c>
      <c r="C96" s="348">
        <f>avgpoinc!AL89</f>
        <v>3613664.9735371522</v>
      </c>
      <c r="D96" s="566">
        <f>avgpoinc!AM89</f>
        <v>3531788.3349273899</v>
      </c>
      <c r="E96" s="566">
        <f>avgpoinc!AN89</f>
        <v>4878828.89138785</v>
      </c>
      <c r="F96" s="566">
        <f>avgpoinc!AO89</f>
        <v>2210833.2070490634</v>
      </c>
      <c r="G96" s="85">
        <f>avgpoinc!AP89</f>
        <v>5333318.7921928409</v>
      </c>
      <c r="H96" s="575">
        <f>B96*0.001/'TC5'!B96</f>
        <v>5.6158121675252907E-2</v>
      </c>
      <c r="I96" s="586">
        <f>C96*0.001/'TC5'!B96</f>
        <v>6.0671336948871619E-2</v>
      </c>
      <c r="J96" s="593">
        <f>D96*0.001/'TC5'!C96</f>
        <v>6.001200154423713E-2</v>
      </c>
      <c r="K96" s="586">
        <f>E96*0.001/'TC5'!D96</f>
        <v>6.7206554114818587E-2</v>
      </c>
      <c r="L96" s="593">
        <f>F96*0.001/'TC5'!E96</f>
        <v>4.6494666486978517E-2</v>
      </c>
      <c r="M96" s="594">
        <f>G96*0.001/'TC5'!F96</f>
        <v>6.0598324984312051E-2</v>
      </c>
    </row>
    <row r="97" spans="1:13">
      <c r="A97" s="78">
        <v>2001</v>
      </c>
      <c r="B97" s="459">
        <f>avgpoinc!AK90</f>
        <v>3257436.447042028</v>
      </c>
      <c r="C97" s="346">
        <f>avgpoinc!AL90</f>
        <v>3504044.0034019141</v>
      </c>
      <c r="D97" s="562">
        <f>avgpoinc!AM90</f>
        <v>3359237.283750915</v>
      </c>
      <c r="E97" s="562">
        <f>avgpoinc!AN90</f>
        <v>4570961.2127179224</v>
      </c>
      <c r="F97" s="562">
        <f>avgpoinc!AO90</f>
        <v>2278222.4098810814</v>
      </c>
      <c r="G97" s="73">
        <f>avgpoinc!AP90</f>
        <v>5155858.7321634004</v>
      </c>
      <c r="H97" s="571">
        <f>B97*0.001/'TC5'!B97</f>
        <v>5.4944448173046112E-2</v>
      </c>
      <c r="I97" s="582">
        <f>C97*0.001/'TC5'!B97</f>
        <v>5.9104073792695999E-2</v>
      </c>
      <c r="J97" s="589">
        <f>D97*0.001/'TC5'!C97</f>
        <v>5.779912322759629E-2</v>
      </c>
      <c r="K97" s="582">
        <f>E97*0.001/'TC5'!D97</f>
        <v>6.3904106616973905E-2</v>
      </c>
      <c r="L97" s="589">
        <f>F97*0.001/'TC5'!E97</f>
        <v>4.7475583851337433E-2</v>
      </c>
      <c r="M97" s="590">
        <f>G97*0.001/'TC5'!F97</f>
        <v>5.9258237481117242E-2</v>
      </c>
    </row>
    <row r="98" spans="1:13">
      <c r="A98" s="78">
        <v>2002</v>
      </c>
      <c r="B98" s="459">
        <f>avgpoinc!AK91</f>
        <v>3294098.0676480839</v>
      </c>
      <c r="C98" s="346">
        <f>avgpoinc!AL91</f>
        <v>3512699.820062628</v>
      </c>
      <c r="D98" s="562">
        <f>avgpoinc!AM91</f>
        <v>3333730.3734088144</v>
      </c>
      <c r="E98" s="562">
        <f>avgpoinc!AN91</f>
        <v>4491549.3419973599</v>
      </c>
      <c r="F98" s="562">
        <f>avgpoinc!AO91</f>
        <v>2408140.8996739327</v>
      </c>
      <c r="G98" s="73">
        <f>avgpoinc!AP91</f>
        <v>5176631.0401374381</v>
      </c>
      <c r="H98" s="571">
        <f>B98*0.001/'TC5'!B98</f>
        <v>5.5695474147796624E-2</v>
      </c>
      <c r="I98" s="582">
        <f>C98*0.001/'TC5'!B98</f>
        <v>5.9391517192125313E-2</v>
      </c>
      <c r="J98" s="589">
        <f>D98*0.001/'TC5'!C98</f>
        <v>5.7629555463790894E-2</v>
      </c>
      <c r="K98" s="582">
        <f>E98*0.001/'TC5'!D98</f>
        <v>6.3504762947559357E-2</v>
      </c>
      <c r="L98" s="589">
        <f>F98*0.001/'TC5'!E98</f>
        <v>4.9637626856565482E-2</v>
      </c>
      <c r="M98" s="590">
        <f>G98*0.001/'TC5'!F98</f>
        <v>5.9994149953126914E-2</v>
      </c>
    </row>
    <row r="99" spans="1:13">
      <c r="A99" s="78">
        <v>2003</v>
      </c>
      <c r="B99" s="459">
        <f>avgpoinc!AK92</f>
        <v>3424156.5162584083</v>
      </c>
      <c r="C99" s="346">
        <f>avgpoinc!AL92</f>
        <v>3635212.9857565006</v>
      </c>
      <c r="D99" s="562">
        <f>avgpoinc!AM92</f>
        <v>3457691.3091759752</v>
      </c>
      <c r="E99" s="562">
        <f>avgpoinc!AN92</f>
        <v>4664725.1497260649</v>
      </c>
      <c r="F99" s="562">
        <f>avgpoinc!AO92</f>
        <v>2485577.9898197278</v>
      </c>
      <c r="G99" s="73">
        <f>avgpoinc!AP92</f>
        <v>5373216.9664630657</v>
      </c>
      <c r="H99" s="571">
        <f>B99*0.001/'TC5'!B99</f>
        <v>5.726705119013787E-2</v>
      </c>
      <c r="I99" s="582">
        <f>C99*0.001/'TC5'!B99</f>
        <v>6.0796849429607391E-2</v>
      </c>
      <c r="J99" s="589">
        <f>D99*0.001/'TC5'!C99</f>
        <v>5.9143733233213425E-2</v>
      </c>
      <c r="K99" s="582">
        <f>E99*0.001/'TC5'!D99</f>
        <v>6.5630130469799042E-2</v>
      </c>
      <c r="L99" s="589">
        <f>F99*0.001/'TC5'!E99</f>
        <v>5.033323913812638E-2</v>
      </c>
      <c r="M99" s="590">
        <f>G99*0.001/'TC5'!F99</f>
        <v>6.1756297945976257E-2</v>
      </c>
    </row>
    <row r="100" spans="1:13">
      <c r="A100" s="78">
        <v>2004</v>
      </c>
      <c r="B100" s="459">
        <f>avgpoinc!AK93</f>
        <v>3806477.9241791922</v>
      </c>
      <c r="C100" s="346">
        <f>avgpoinc!AL93</f>
        <v>4042532.0121458238</v>
      </c>
      <c r="D100" s="562">
        <f>avgpoinc!AM93</f>
        <v>3887372.247405617</v>
      </c>
      <c r="E100" s="562">
        <f>avgpoinc!AN93</f>
        <v>5271020.1814434407</v>
      </c>
      <c r="F100" s="562">
        <f>avgpoinc!AO93</f>
        <v>2691220.1538274852</v>
      </c>
      <c r="G100" s="73">
        <f>avgpoinc!AP93</f>
        <v>5960810.5071604028</v>
      </c>
      <c r="H100" s="571">
        <f>B100*0.001/'TC5'!B100</f>
        <v>6.1930421739816666E-2</v>
      </c>
      <c r="I100" s="582">
        <f>C100*0.001/'TC5'!B100</f>
        <v>6.5770961344242096E-2</v>
      </c>
      <c r="J100" s="589">
        <f>D100*0.001/'TC5'!C100</f>
        <v>6.4526155591011033E-2</v>
      </c>
      <c r="K100" s="582">
        <f>E100*0.001/'TC5'!D100</f>
        <v>7.1875892579555525E-2</v>
      </c>
      <c r="L100" s="589">
        <f>F100*0.001/'TC5'!E100</f>
        <v>5.3257845342159271E-2</v>
      </c>
      <c r="M100" s="590">
        <f>G100*0.001/'TC5'!F100</f>
        <v>6.6852554678916931E-2</v>
      </c>
    </row>
    <row r="101" spans="1:13">
      <c r="A101" s="78">
        <v>2005</v>
      </c>
      <c r="B101" s="459">
        <f>avgpoinc!AK94</f>
        <v>4171603.5254770936</v>
      </c>
      <c r="C101" s="346">
        <f>avgpoinc!AL94</f>
        <v>4417506.8491641665</v>
      </c>
      <c r="D101" s="562">
        <f>avgpoinc!AM94</f>
        <v>4231730.1477144621</v>
      </c>
      <c r="E101" s="562">
        <f>avgpoinc!AN94</f>
        <v>5761183.1735744374</v>
      </c>
      <c r="F101" s="562">
        <f>avgpoinc!AO94</f>
        <v>2951867.2588581983</v>
      </c>
      <c r="G101" s="73">
        <f>avgpoinc!AP94</f>
        <v>6490176.5385095663</v>
      </c>
      <c r="H101" s="571">
        <f>B101*0.001/'TC5'!B101</f>
        <v>6.633419543504715E-2</v>
      </c>
      <c r="I101" s="582">
        <f>C101*0.001/'TC5'!B101</f>
        <v>7.0244394242763519E-2</v>
      </c>
      <c r="J101" s="589">
        <f>D101*0.001/'TC5'!C101</f>
        <v>6.9004751741886125E-2</v>
      </c>
      <c r="K101" s="582">
        <f>E101*0.001/'TC5'!D101</f>
        <v>7.6919414103031158E-2</v>
      </c>
      <c r="L101" s="589">
        <f>F101*0.001/'TC5'!E101</f>
        <v>5.6955691426992416E-2</v>
      </c>
      <c r="M101" s="590">
        <f>G101*0.001/'TC5'!F101</f>
        <v>7.1293726563453688E-2</v>
      </c>
    </row>
    <row r="102" spans="1:13">
      <c r="A102" s="78">
        <v>2006</v>
      </c>
      <c r="B102" s="459">
        <f>avgpoinc!AK95</f>
        <v>4403190.8566786209</v>
      </c>
      <c r="C102" s="346">
        <f>avgpoinc!AL95</f>
        <v>4659003.0492692944</v>
      </c>
      <c r="D102" s="562">
        <f>avgpoinc!AM95</f>
        <v>4473823.1480027288</v>
      </c>
      <c r="E102" s="562">
        <f>avgpoinc!AN95</f>
        <v>6147414.6328029446</v>
      </c>
      <c r="F102" s="562">
        <f>avgpoinc!AO95</f>
        <v>3031407.5676603997</v>
      </c>
      <c r="G102" s="73">
        <f>avgpoinc!AP95</f>
        <v>6828383.5001294352</v>
      </c>
      <c r="H102" s="571">
        <f>B102*0.001/'TC5'!B102</f>
        <v>6.8306624889373779E-2</v>
      </c>
      <c r="I102" s="582">
        <f>C102*0.001/'TC5'!B102</f>
        <v>7.2275035083293901E-2</v>
      </c>
      <c r="J102" s="589">
        <f>D102*0.001/'TC5'!C102</f>
        <v>7.1347534656524658E-2</v>
      </c>
      <c r="K102" s="582">
        <f>E102*0.001/'TC5'!D102</f>
        <v>7.986663281917572E-2</v>
      </c>
      <c r="L102" s="589">
        <f>F102*0.001/'TC5'!E102</f>
        <v>5.72526715695858E-2</v>
      </c>
      <c r="M102" s="590">
        <f>G102*0.001/'TC5'!F102</f>
        <v>7.3475189507007599E-2</v>
      </c>
    </row>
    <row r="103" spans="1:13">
      <c r="A103" s="78">
        <v>2007</v>
      </c>
      <c r="B103" s="459">
        <f>avgpoinc!AK96</f>
        <v>4186593.9439877812</v>
      </c>
      <c r="C103" s="346">
        <f>avgpoinc!AL96</f>
        <v>4453273.4134001629</v>
      </c>
      <c r="D103" s="562">
        <f>avgpoinc!AM96</f>
        <v>4258656.3913032217</v>
      </c>
      <c r="E103" s="562">
        <f>avgpoinc!AN96</f>
        <v>5911125.3893061476</v>
      </c>
      <c r="F103" s="562">
        <f>avgpoinc!AO96</f>
        <v>2868754.8792915964</v>
      </c>
      <c r="G103" s="73">
        <f>avgpoinc!AP96</f>
        <v>6492442.6006170446</v>
      </c>
      <c r="H103" s="571">
        <f>B103*0.001/'TC5'!B103</f>
        <v>6.5786503255367265E-2</v>
      </c>
      <c r="I103" s="582">
        <f>C103*0.001/'TC5'!B103</f>
        <v>6.997700035572052E-2</v>
      </c>
      <c r="J103" s="589">
        <f>D103*0.001/'TC5'!C103</f>
        <v>6.9329753518104553E-2</v>
      </c>
      <c r="K103" s="582">
        <f>E103*0.001/'TC5'!D103</f>
        <v>7.8153803944587708E-2</v>
      </c>
      <c r="L103" s="589">
        <f>F103*0.001/'TC5'!E103</f>
        <v>5.4604958742856979E-2</v>
      </c>
      <c r="M103" s="590">
        <f>G103*0.001/'TC5'!F103</f>
        <v>7.0754416286945343E-2</v>
      </c>
    </row>
    <row r="104" spans="1:13">
      <c r="A104" s="78">
        <v>2008</v>
      </c>
      <c r="B104" s="459">
        <f>avgpoinc!AK97</f>
        <v>4210531.9188318355</v>
      </c>
      <c r="C104" s="346">
        <f>avgpoinc!AL97</f>
        <v>4450707.9624352762</v>
      </c>
      <c r="D104" s="562">
        <f>avgpoinc!AM97</f>
        <v>4219210.1245208327</v>
      </c>
      <c r="E104" s="562">
        <f>avgpoinc!AN97</f>
        <v>5808319.8996430673</v>
      </c>
      <c r="F104" s="562">
        <f>avgpoinc!AO97</f>
        <v>2982947.4941873839</v>
      </c>
      <c r="G104" s="73">
        <f>avgpoinc!AP97</f>
        <v>6464100.2646046979</v>
      </c>
      <c r="H104" s="571">
        <f>B104*0.001/'TC5'!B104</f>
        <v>6.766434013843535E-2</v>
      </c>
      <c r="I104" s="582">
        <f>C104*0.001/'TC5'!B104</f>
        <v>7.1524031460285173E-2</v>
      </c>
      <c r="J104" s="589">
        <f>D104*0.001/'TC5'!C104</f>
        <v>7.0522435009479523E-2</v>
      </c>
      <c r="K104" s="582">
        <f>E104*0.001/'TC5'!D104</f>
        <v>7.9358346760272966E-2</v>
      </c>
      <c r="L104" s="589">
        <f>F104*0.001/'TC5'!E104</f>
        <v>5.7304460555315018E-2</v>
      </c>
      <c r="M104" s="590">
        <f>G104*0.001/'TC5'!F104</f>
        <v>7.2412587702274309E-2</v>
      </c>
    </row>
    <row r="105" spans="1:13">
      <c r="A105" s="83">
        <v>2009</v>
      </c>
      <c r="B105" s="462">
        <f>avgpoinc!AK98</f>
        <v>4069715.9667964214</v>
      </c>
      <c r="C105" s="349">
        <f>avgpoinc!AL98</f>
        <v>4254780.2042222768</v>
      </c>
      <c r="D105" s="564">
        <f>avgpoinc!AM98</f>
        <v>3908018.1282914062</v>
      </c>
      <c r="E105" s="564">
        <f>avgpoinc!AN98</f>
        <v>5361325.0238042148</v>
      </c>
      <c r="F105" s="564">
        <f>avgpoinc!AO98</f>
        <v>3068527.1915353253</v>
      </c>
      <c r="G105" s="79">
        <f>avgpoinc!AP98</f>
        <v>6237550.227731687</v>
      </c>
      <c r="H105" s="574">
        <f>B105*0.001/'TC5'!B105</f>
        <v>6.8530723452568054E-2</v>
      </c>
      <c r="I105" s="585">
        <f>C105*0.001/'TC5'!B105</f>
        <v>7.1647055447101593E-2</v>
      </c>
      <c r="J105" s="595">
        <f>D105*0.001/'TC5'!C105</f>
        <v>6.9314360618591322E-2</v>
      </c>
      <c r="K105" s="596">
        <f>E105*0.001/'TC5'!D105</f>
        <v>7.7981561422348009E-2</v>
      </c>
      <c r="L105" s="591">
        <f>F105*0.001/'TC5'!E105</f>
        <v>6.0535695403814316E-2</v>
      </c>
      <c r="M105" s="592">
        <f>G105*0.001/'TC5'!F105</f>
        <v>7.299003005027771E-2</v>
      </c>
    </row>
    <row r="106" spans="1:13">
      <c r="A106" s="78">
        <v>2010</v>
      </c>
      <c r="B106" s="463">
        <f>avgpoinc!AK99</f>
        <v>4549620.5795459934</v>
      </c>
      <c r="C106" s="350">
        <f>avgpoinc!AL99</f>
        <v>4732719.0830390071</v>
      </c>
      <c r="D106" s="562">
        <f>avgpoinc!AM99</f>
        <v>4426313.8911071653</v>
      </c>
      <c r="E106" s="562">
        <f>avgpoinc!AN99</f>
        <v>5948363.3770698467</v>
      </c>
      <c r="F106" s="562">
        <f>avgpoinc!AO99</f>
        <v>3423998.524053399</v>
      </c>
      <c r="G106" s="73">
        <f>avgpoinc!AP99</f>
        <v>6943695.1334532276</v>
      </c>
      <c r="H106" s="571">
        <f>B106*0.001/'TC5'!B106</f>
        <v>7.4901089072227478E-2</v>
      </c>
      <c r="I106" s="582">
        <f>C106*0.001/'TC5'!B106</f>
        <v>7.7915467321872711E-2</v>
      </c>
      <c r="J106" s="597">
        <f>D106*0.001/'TC5'!C106</f>
        <v>7.6815024018287659E-2</v>
      </c>
      <c r="K106" s="598">
        <f>E106*0.001/'TC5'!D106</f>
        <v>8.5180990397930145E-2</v>
      </c>
      <c r="L106" s="589">
        <f>F106*0.001/'TC5'!E106</f>
        <v>6.554684042930603E-2</v>
      </c>
      <c r="M106" s="590">
        <f>G106*0.001/'TC5'!F106</f>
        <v>7.9884640872478485E-2</v>
      </c>
    </row>
    <row r="107" spans="1:13">
      <c r="A107" s="78">
        <v>2011</v>
      </c>
      <c r="B107" s="463">
        <f>avgpoinc!AK100</f>
        <v>4439768.5387208192</v>
      </c>
      <c r="C107" s="350">
        <f>avgpoinc!AL100</f>
        <v>4638969.9377135243</v>
      </c>
      <c r="D107" s="562">
        <f>avgpoinc!AM100</f>
        <v>4291486.2143012621</v>
      </c>
      <c r="E107" s="562">
        <f>avgpoinc!AN100</f>
        <v>5802666.8417368764</v>
      </c>
      <c r="F107" s="562">
        <f>avgpoinc!AO100</f>
        <v>3384672.7314115763</v>
      </c>
      <c r="G107" s="73">
        <f>avgpoinc!AP100</f>
        <v>6773427.0320091965</v>
      </c>
      <c r="H107" s="571">
        <f>B107*0.001/'TC5'!B107</f>
        <v>7.1931719779968248E-2</v>
      </c>
      <c r="I107" s="582">
        <f>C107*0.001/'TC5'!B107</f>
        <v>7.5159117579460144E-2</v>
      </c>
      <c r="J107" s="597">
        <f>D107*0.001/'TC5'!C107</f>
        <v>7.3684841394424438E-2</v>
      </c>
      <c r="K107" s="598">
        <f>E107*0.001/'TC5'!D107</f>
        <v>8.1285715103149414E-2</v>
      </c>
      <c r="L107" s="589">
        <f>F107*0.001/'TC5'!E107</f>
        <v>6.4162895083427429E-2</v>
      </c>
      <c r="M107" s="590">
        <f>G107*0.001/'TC5'!F107</f>
        <v>7.700493186712265E-2</v>
      </c>
    </row>
    <row r="108" spans="1:13">
      <c r="A108" s="78">
        <v>2012</v>
      </c>
      <c r="B108" s="463">
        <f>avgpoinc!AK101</f>
        <v>4850668.2883108156</v>
      </c>
      <c r="C108" s="350">
        <f>avgpoinc!AL101</f>
        <v>5065456.9196208604</v>
      </c>
      <c r="D108" s="562">
        <f>avgpoinc!AM101</f>
        <v>4648253.7431762861</v>
      </c>
      <c r="E108" s="562">
        <f>avgpoinc!AN101</f>
        <v>6483331.3422803394</v>
      </c>
      <c r="F108" s="562">
        <f>avgpoinc!AO101</f>
        <v>3548701.2904204698</v>
      </c>
      <c r="G108" s="73">
        <f>avgpoinc!AP101</f>
        <v>7385752.8864450306</v>
      </c>
      <c r="H108" s="571">
        <f>B108*0.001/'TC5'!B108</f>
        <v>7.6762482523918166E-2</v>
      </c>
      <c r="I108" s="582">
        <f>C108*0.001/'TC5'!B108</f>
        <v>8.0161541700363145E-2</v>
      </c>
      <c r="J108" s="597">
        <f>D108*0.001/'TC5'!C108</f>
        <v>7.797163724899292E-2</v>
      </c>
      <c r="K108" s="598">
        <f>E108*0.001/'TC5'!D108</f>
        <v>8.8029064238071428E-2</v>
      </c>
      <c r="L108" s="589">
        <f>F108*0.001/'TC5'!E108</f>
        <v>6.631353497505188E-2</v>
      </c>
      <c r="M108" s="590">
        <f>G108*0.001/'TC5'!F108</f>
        <v>8.2343265414237976E-2</v>
      </c>
    </row>
    <row r="109" spans="1:13">
      <c r="A109" s="78">
        <v>2013</v>
      </c>
      <c r="B109" s="463">
        <f>avgpoinc!AK102</f>
        <v>4216465.7518845862</v>
      </c>
      <c r="C109" s="350">
        <f>avgpoinc!AL102</f>
        <v>4414301.3131836699</v>
      </c>
      <c r="D109" s="562">
        <f>avgpoinc!AM102</f>
        <v>4065160.971195492</v>
      </c>
      <c r="E109" s="562">
        <f>avgpoinc!AN102</f>
        <v>5569626.5358001916</v>
      </c>
      <c r="F109" s="562">
        <f>avgpoinc!AO102</f>
        <v>3169951.8290149532</v>
      </c>
      <c r="G109" s="73">
        <f>avgpoinc!AP102</f>
        <v>6413994.3679646831</v>
      </c>
      <c r="H109" s="571">
        <f>B109*0.001/'TC5'!B109</f>
        <v>6.6634446382522569E-2</v>
      </c>
      <c r="I109" s="582">
        <f>C109*0.001/'TC5'!B109</f>
        <v>6.9760918617248521E-2</v>
      </c>
      <c r="J109" s="597">
        <f>D109*0.001/'TC5'!C109</f>
        <v>6.8289555609226227E-2</v>
      </c>
      <c r="K109" s="598">
        <f>E109*0.001/'TC5'!D109</f>
        <v>7.5931511819362654E-2</v>
      </c>
      <c r="L109" s="589">
        <f>F109*0.001/'TC5'!E109</f>
        <v>5.8743037283420549E-2</v>
      </c>
      <c r="M109" s="590">
        <f>G109*0.001/'TC5'!F109</f>
        <v>7.1738079190254198E-2</v>
      </c>
    </row>
    <row r="110" spans="1:13">
      <c r="A110" s="78">
        <v>2014</v>
      </c>
      <c r="B110" s="463">
        <f>avgpoinc!AK103</f>
        <v>4425049.6860222807</v>
      </c>
      <c r="C110" s="350">
        <f>avgpoinc!AL103</f>
        <v>4633092.7146031335</v>
      </c>
      <c r="D110" s="562">
        <f>avgpoinc!AM103</f>
        <v>4284120.847085271</v>
      </c>
      <c r="E110" s="562">
        <f>avgpoinc!AN103</f>
        <v>5895819.6670768298</v>
      </c>
      <c r="F110" s="562">
        <f>avgpoinc!AO103</f>
        <v>3287498.968852655</v>
      </c>
      <c r="G110" s="73">
        <f>avgpoinc!AP103</f>
        <v>6727401.0348840952</v>
      </c>
      <c r="H110" s="571">
        <f>B110*0.001/'TC5'!B110</f>
        <v>6.846442818641664E-2</v>
      </c>
      <c r="I110" s="582">
        <f>C110*0.001/'TC5'!B110</f>
        <v>7.168327271938324E-2</v>
      </c>
      <c r="J110" s="597">
        <f>D110*0.001/'TC5'!C110</f>
        <v>7.020588219165802E-2</v>
      </c>
      <c r="K110" s="598">
        <f>E110*0.001/'TC5'!D110</f>
        <v>7.8596293926239014E-2</v>
      </c>
      <c r="L110" s="589">
        <f>F110*0.001/'TC5'!E110</f>
        <v>5.9707302600145333E-2</v>
      </c>
      <c r="M110" s="590">
        <f>G110*0.001/'TC5'!F110</f>
        <v>7.3871038854122176E-2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4.1486705778473798E-2</v>
      </c>
      <c r="C120" s="224">
        <f t="shared" ref="C120:G120" si="0">(C110/C76)^(1/34)-1</f>
        <v>3.997531508368013E-2</v>
      </c>
      <c r="D120" s="224">
        <f t="shared" si="0"/>
        <v>3.9000703001984105E-2</v>
      </c>
      <c r="E120" s="224">
        <f t="shared" si="0"/>
        <v>4.1273234426695948E-2</v>
      </c>
      <c r="F120" s="224">
        <f t="shared" si="0"/>
        <v>4.0739775055201655E-2</v>
      </c>
      <c r="G120" s="224">
        <f t="shared" si="0"/>
        <v>3.8887104045974619E-2</v>
      </c>
      <c r="H120" s="224"/>
      <c r="I120" s="224"/>
      <c r="J120" s="224"/>
      <c r="K120" s="224"/>
      <c r="L120" s="224"/>
      <c r="M120" s="224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P120"/>
  <sheetViews>
    <sheetView workbookViewId="0">
      <pane xSplit="1" ySplit="8" topLeftCell="B105" activePane="bottomRight" state="frozen"/>
      <selection activeCell="B120" sqref="B120:K120"/>
      <selection pane="topRight" activeCell="B120" sqref="B120:K120"/>
      <selection pane="bottomLeft" activeCell="B120" sqref="B120:K120"/>
      <selection pane="bottomRight" activeCell="B120" sqref="B120:G12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280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 t="s">
        <v>39</v>
      </c>
    </row>
    <row r="9" spans="1:16" s="98" customFormat="1" ht="15" customHeight="1">
      <c r="A9" s="104">
        <v>1913</v>
      </c>
      <c r="B9" s="456">
        <f>avgpoinc!AQ2</f>
        <v>2697388.4681696719</v>
      </c>
      <c r="C9" s="344">
        <f>avgpoinc!AR2</f>
        <v>2733645.6541141695</v>
      </c>
      <c r="D9" s="344"/>
      <c r="E9" s="96"/>
      <c r="F9" s="96"/>
      <c r="G9" s="95">
        <f>avgpoinc!AV2</f>
        <v>4113201.5557437288</v>
      </c>
      <c r="H9" s="568">
        <f>B9*0.0001/'TC5'!B9</f>
        <v>2.3147358963834571E-2</v>
      </c>
      <c r="I9" s="579">
        <f>C9*0.0001/'TC5'!B9</f>
        <v>2.3458496239009939E-2</v>
      </c>
      <c r="J9" s="613"/>
      <c r="K9" s="579"/>
      <c r="L9" s="613"/>
      <c r="M9" s="599">
        <f>G9*0.0001/'TC5'!F9</f>
        <v>2.3475093870232548E-2</v>
      </c>
      <c r="P9" s="578">
        <f>H9-'TC1'!J10</f>
        <v>0</v>
      </c>
    </row>
    <row r="10" spans="1:16" s="98" customFormat="1" ht="15" customHeight="1">
      <c r="A10" s="103">
        <v>1914</v>
      </c>
      <c r="B10" s="456">
        <f>avgpoinc!AQ3</f>
        <v>2511665.4824314993</v>
      </c>
      <c r="C10" s="344">
        <f>avgpoinc!AR3</f>
        <v>2545260.97686713</v>
      </c>
      <c r="D10" s="344"/>
      <c r="E10" s="96"/>
      <c r="F10" s="96"/>
      <c r="G10" s="95">
        <f>avgpoinc!AV3</f>
        <v>3832053.6175586036</v>
      </c>
      <c r="H10" s="568">
        <f>B10*0.0001/'TC5'!B10</f>
        <v>2.3854717364413153E-2</v>
      </c>
      <c r="I10" s="579">
        <f>C10*0.0001/'TC5'!B10</f>
        <v>2.4173792906154425E-2</v>
      </c>
      <c r="J10" s="613"/>
      <c r="K10" s="579"/>
      <c r="L10" s="613"/>
      <c r="M10" s="599">
        <f>G10*0.0001/'TC5'!F10</f>
        <v>2.4172872069479528E-2</v>
      </c>
      <c r="P10" s="578">
        <f>H10-'TC1'!J11</f>
        <v>-7.5358153599908162E-7</v>
      </c>
    </row>
    <row r="11" spans="1:16" s="98" customFormat="1" ht="15" customHeight="1">
      <c r="A11" s="103">
        <v>1915</v>
      </c>
      <c r="B11" s="456">
        <f>avgpoinc!AQ4</f>
        <v>4373980.3567035152</v>
      </c>
      <c r="C11" s="344">
        <f>avgpoinc!AR4</f>
        <v>4407759.2863961263</v>
      </c>
      <c r="D11" s="344"/>
      <c r="E11" s="96"/>
      <c r="F11" s="96"/>
      <c r="G11" s="95">
        <f>avgpoinc!AV4</f>
        <v>6639100.3105586795</v>
      </c>
      <c r="H11" s="568">
        <f>B11*0.0001/'TC5'!B11</f>
        <v>4.0734697496457771E-2</v>
      </c>
      <c r="I11" s="579">
        <f>C11*0.0001/'TC5'!B11</f>
        <v>4.104927926650935E-2</v>
      </c>
      <c r="J11" s="613"/>
      <c r="K11" s="579"/>
      <c r="L11" s="613"/>
      <c r="M11" s="599">
        <f>G11*0.0001/'TC5'!F11</f>
        <v>4.1012379327301222E-2</v>
      </c>
      <c r="P11" s="578">
        <f>H11-'TC1'!J12</f>
        <v>0</v>
      </c>
    </row>
    <row r="12" spans="1:16" s="98" customFormat="1" ht="15" customHeight="1">
      <c r="A12" s="103">
        <v>1916</v>
      </c>
      <c r="B12" s="456">
        <f>avgpoinc!AQ5</f>
        <v>5125718.9208635204</v>
      </c>
      <c r="C12" s="344">
        <f>avgpoinc!AR5</f>
        <v>5155597.3771824799</v>
      </c>
      <c r="D12" s="344"/>
      <c r="E12" s="96"/>
      <c r="F12" s="96"/>
      <c r="G12" s="95">
        <f>avgpoinc!AV5</f>
        <v>7814106.0572860651</v>
      </c>
      <c r="H12" s="568">
        <f>B12*0.0001/'TC5'!B12</f>
        <v>4.1863482228522465E-2</v>
      </c>
      <c r="I12" s="579">
        <f>C12*0.0001/'TC5'!B12</f>
        <v>4.2107509699485256E-2</v>
      </c>
      <c r="J12" s="613"/>
      <c r="K12" s="579"/>
      <c r="L12" s="613"/>
      <c r="M12" s="599">
        <f>G12*0.0001/'TC5'!F12</f>
        <v>4.2279202182696235E-2</v>
      </c>
      <c r="P12" s="578">
        <f>H12-'TC1'!J13</f>
        <v>2.4952579794068619E-9</v>
      </c>
    </row>
    <row r="13" spans="1:16" s="98" customFormat="1" ht="15" customHeight="1">
      <c r="A13" s="103">
        <v>1917</v>
      </c>
      <c r="B13" s="456">
        <f>avgpoinc!AQ6</f>
        <v>2751878.2419925821</v>
      </c>
      <c r="C13" s="344">
        <f>avgpoinc!AR6</f>
        <v>2786939.2254767278</v>
      </c>
      <c r="D13" s="344"/>
      <c r="E13" s="96"/>
      <c r="F13" s="96"/>
      <c r="G13" s="95">
        <f>avgpoinc!AV6</f>
        <v>4235127.6599838845</v>
      </c>
      <c r="H13" s="568">
        <f>B13*0.0001/'TC5'!B13</f>
        <v>2.2835529624041017E-2</v>
      </c>
      <c r="I13" s="579">
        <f>C13*0.0001/'TC5'!B13</f>
        <v>2.3126471321527061E-2</v>
      </c>
      <c r="J13" s="613"/>
      <c r="K13" s="579"/>
      <c r="L13" s="613"/>
      <c r="M13" s="599">
        <f>G13*0.0001/'TC5'!F13</f>
        <v>2.3300908555132949E-2</v>
      </c>
      <c r="P13" s="578">
        <f>H13-'TC1'!J14</f>
        <v>4.4916419838711419E-7</v>
      </c>
    </row>
    <row r="14" spans="1:16" s="98" customFormat="1" ht="15" customHeight="1">
      <c r="A14" s="103">
        <v>1918</v>
      </c>
      <c r="B14" s="456">
        <f>avgpoinc!AQ7</f>
        <v>897754.53903960157</v>
      </c>
      <c r="C14" s="344">
        <f>avgpoinc!AR7</f>
        <v>931346.97789974289</v>
      </c>
      <c r="D14" s="381"/>
      <c r="E14" s="341"/>
      <c r="F14" s="341"/>
      <c r="G14" s="95">
        <f>avgpoinc!AV7</f>
        <v>1436325.2033983429</v>
      </c>
      <c r="H14" s="568">
        <f>B14*0.0001/'TC5'!B14</f>
        <v>7.0412191801609422E-3</v>
      </c>
      <c r="I14" s="579">
        <f>C14*0.0001/'TC5'!B14</f>
        <v>7.3046895548843586E-3</v>
      </c>
      <c r="J14" s="613"/>
      <c r="K14" s="579"/>
      <c r="L14" s="613"/>
      <c r="M14" s="599">
        <f>G14*0.0001/'TC5'!F14</f>
        <v>7.5349791983760836E-3</v>
      </c>
      <c r="P14" s="578">
        <f>H14-'TC1'!J15</f>
        <v>0</v>
      </c>
    </row>
    <row r="15" spans="1:16" s="98" customFormat="1" ht="15" customHeight="1">
      <c r="A15" s="102">
        <v>1919</v>
      </c>
      <c r="B15" s="457">
        <f>avgpoinc!AQ8</f>
        <v>2339585.2482837504</v>
      </c>
      <c r="C15" s="343">
        <f>avgpoinc!AR8</f>
        <v>2365636.8732541227</v>
      </c>
      <c r="D15" s="382"/>
      <c r="E15" s="342"/>
      <c r="F15" s="342"/>
      <c r="G15" s="99">
        <f>avgpoinc!AV8</f>
        <v>3616794.3934449912</v>
      </c>
      <c r="H15" s="569">
        <f>B15*0.0001/'TC5'!B15</f>
        <v>1.9365766582711771E-2</v>
      </c>
      <c r="I15" s="580">
        <f>C15*0.0001/'TC5'!B15</f>
        <v>1.9581407234680603E-2</v>
      </c>
      <c r="J15" s="614"/>
      <c r="K15" s="580"/>
      <c r="L15" s="614"/>
      <c r="M15" s="600">
        <f>G15*0.0001/'TC5'!F15</f>
        <v>1.9900350998746586E-2</v>
      </c>
      <c r="P15" s="578">
        <f>H15-'TC1'!J16</f>
        <v>0</v>
      </c>
    </row>
    <row r="16" spans="1:16" s="98" customFormat="1" ht="15" customHeight="1">
      <c r="A16" s="103">
        <v>1920</v>
      </c>
      <c r="B16" s="456">
        <f>avgpoinc!AQ9</f>
        <v>1633392.9570659958</v>
      </c>
      <c r="C16" s="344">
        <f>avgpoinc!AR9</f>
        <v>1658492.5573015402</v>
      </c>
      <c r="D16" s="381"/>
      <c r="E16" s="341"/>
      <c r="F16" s="341"/>
      <c r="G16" s="95">
        <f>avgpoinc!AV9</f>
        <v>2552380.598971935</v>
      </c>
      <c r="H16" s="568">
        <f>B16*0.0001/'TC5'!B16</f>
        <v>1.3820816501854079E-2</v>
      </c>
      <c r="I16" s="579">
        <f>C16*0.0001/'TC5'!B16</f>
        <v>1.4033194648597451E-2</v>
      </c>
      <c r="J16" s="613"/>
      <c r="K16" s="579"/>
      <c r="L16" s="613"/>
      <c r="M16" s="599">
        <f>G16*0.0001/'TC5'!F16</f>
        <v>1.4340008438934737E-2</v>
      </c>
      <c r="P16" s="578">
        <f>H16-'TC1'!J17</f>
        <v>1.7299482019984824E-7</v>
      </c>
    </row>
    <row r="17" spans="1:16" s="98" customFormat="1" ht="15" customHeight="1">
      <c r="A17" s="103">
        <v>1921</v>
      </c>
      <c r="B17" s="456">
        <f>avgpoinc!AQ10</f>
        <v>1271351.2347312383</v>
      </c>
      <c r="C17" s="344">
        <f>avgpoinc!AR10</f>
        <v>1297042.48822088</v>
      </c>
      <c r="D17" s="381"/>
      <c r="E17" s="341"/>
      <c r="F17" s="341"/>
      <c r="G17" s="95">
        <f>avgpoinc!AV10</f>
        <v>1973516.9337472192</v>
      </c>
      <c r="H17" s="568">
        <f>B17*0.0001/'TC5'!B17</f>
        <v>1.1929087604842755E-2</v>
      </c>
      <c r="I17" s="579">
        <f>C17*0.0001/'TC5'!B17</f>
        <v>1.2170148615509054E-2</v>
      </c>
      <c r="J17" s="613"/>
      <c r="K17" s="579"/>
      <c r="L17" s="613"/>
      <c r="M17" s="599">
        <f>G17*0.0001/'TC5'!F17</f>
        <v>1.2324385428258701E-2</v>
      </c>
      <c r="P17" s="578">
        <f>H17-'TC1'!J18</f>
        <v>0</v>
      </c>
    </row>
    <row r="18" spans="1:16" s="98" customFormat="1" ht="15" customHeight="1">
      <c r="A18" s="103">
        <v>1922</v>
      </c>
      <c r="B18" s="456">
        <f>avgpoinc!AQ11</f>
        <v>1529633.6235835403</v>
      </c>
      <c r="C18" s="344">
        <f>avgpoinc!AR11</f>
        <v>1560926.8442655199</v>
      </c>
      <c r="D18" s="381"/>
      <c r="E18" s="341"/>
      <c r="F18" s="341"/>
      <c r="G18" s="95">
        <f>avgpoinc!AV11</f>
        <v>2347424.127379755</v>
      </c>
      <c r="H18" s="568">
        <f>B18*0.0001/'TC5'!B18</f>
        <v>1.3223050269502396E-2</v>
      </c>
      <c r="I18" s="579">
        <f>C18*0.0001/'TC5'!B18</f>
        <v>1.349356722453836E-2</v>
      </c>
      <c r="J18" s="613"/>
      <c r="K18" s="579"/>
      <c r="L18" s="613"/>
      <c r="M18" s="599">
        <f>G18*0.0001/'TC5'!F18</f>
        <v>1.3544412059679253E-2</v>
      </c>
      <c r="P18" s="578">
        <f>H18-'TC1'!J19</f>
        <v>2.0255589004009034E-7</v>
      </c>
    </row>
    <row r="19" spans="1:16" s="98" customFormat="1" ht="15" customHeight="1">
      <c r="A19" s="103">
        <v>1923</v>
      </c>
      <c r="B19" s="456">
        <f>avgpoinc!AQ12</f>
        <v>1848617.3615580064</v>
      </c>
      <c r="C19" s="344">
        <f>avgpoinc!AR12</f>
        <v>1874212.0330429638</v>
      </c>
      <c r="D19" s="381"/>
      <c r="E19" s="341"/>
      <c r="F19" s="341"/>
      <c r="G19" s="95">
        <f>avgpoinc!AV12</f>
        <v>2858501.3295458592</v>
      </c>
      <c r="H19" s="568">
        <f>B19*0.0001/'TC5'!B19</f>
        <v>1.4201334303515133E-2</v>
      </c>
      <c r="I19" s="579">
        <f>C19*0.0001/'TC5'!B19</f>
        <v>1.4397956110550522E-2</v>
      </c>
      <c r="J19" s="613"/>
      <c r="K19" s="579"/>
      <c r="L19" s="613"/>
      <c r="M19" s="599">
        <f>G19*0.0001/'TC5'!F19</f>
        <v>1.4665029208042513E-2</v>
      </c>
      <c r="P19" s="578">
        <f>H19-'TC1'!J20</f>
        <v>0</v>
      </c>
    </row>
    <row r="20" spans="1:16" s="98" customFormat="1" ht="15" customHeight="1">
      <c r="A20" s="103">
        <v>1924</v>
      </c>
      <c r="B20" s="456">
        <f>avgpoinc!AQ13</f>
        <v>2051645.2688164103</v>
      </c>
      <c r="C20" s="344">
        <f>avgpoinc!AR13</f>
        <v>2079308.7617602632</v>
      </c>
      <c r="D20" s="381"/>
      <c r="E20" s="341"/>
      <c r="F20" s="341"/>
      <c r="G20" s="95">
        <f>avgpoinc!AV13</f>
        <v>3154482.9737536707</v>
      </c>
      <c r="H20" s="568">
        <f>B20*0.0001/'TC5'!B20</f>
        <v>1.5964495337629163E-2</v>
      </c>
      <c r="I20" s="579">
        <f>C20*0.0001/'TC5'!B20</f>
        <v>1.6179753652912611E-2</v>
      </c>
      <c r="J20" s="613"/>
      <c r="K20" s="579"/>
      <c r="L20" s="613"/>
      <c r="M20" s="599">
        <f>G20*0.0001/'TC5'!F20</f>
        <v>1.6395564594923105E-2</v>
      </c>
      <c r="P20" s="578">
        <f>H20-'TC1'!J21</f>
        <v>-2.0553654390270681E-7</v>
      </c>
    </row>
    <row r="21" spans="1:16" s="98" customFormat="1" ht="15" customHeight="1">
      <c r="A21" s="103">
        <v>1925</v>
      </c>
      <c r="B21" s="456">
        <f>avgpoinc!AQ14</f>
        <v>2800879.4158509406</v>
      </c>
      <c r="C21" s="344">
        <f>avgpoinc!AR14</f>
        <v>2826277.3390938714</v>
      </c>
      <c r="D21" s="381"/>
      <c r="E21" s="341"/>
      <c r="F21" s="341"/>
      <c r="G21" s="95">
        <f>avgpoinc!AV14</f>
        <v>4286098.6963885203</v>
      </c>
      <c r="H21" s="568">
        <f>B21*0.0001/'TC5'!B21</f>
        <v>2.140932483628169E-2</v>
      </c>
      <c r="I21" s="579">
        <f>C21*0.0001/'TC5'!B21</f>
        <v>2.1603461144256108E-2</v>
      </c>
      <c r="J21" s="613"/>
      <c r="K21" s="579"/>
      <c r="L21" s="613"/>
      <c r="M21" s="599">
        <f>G21*0.0001/'TC5'!F21</f>
        <v>2.1888104761830302E-2</v>
      </c>
      <c r="P21" s="578">
        <f>H21-'TC1'!J22</f>
        <v>-2.6287561155635686E-7</v>
      </c>
    </row>
    <row r="22" spans="1:16" s="98" customFormat="1" ht="15" customHeight="1">
      <c r="A22" s="103">
        <v>1926</v>
      </c>
      <c r="B22" s="456">
        <f>avgpoinc!AQ15</f>
        <v>3691874.8659520657</v>
      </c>
      <c r="C22" s="344">
        <f>avgpoinc!AR15</f>
        <v>3712835.1052223621</v>
      </c>
      <c r="D22" s="381"/>
      <c r="E22" s="341"/>
      <c r="F22" s="341"/>
      <c r="G22" s="95">
        <f>avgpoinc!AV15</f>
        <v>5646648.3382649478</v>
      </c>
      <c r="H22" s="568">
        <f>B22*0.0001/'TC5'!B22</f>
        <v>2.6961339395000644E-2</v>
      </c>
      <c r="I22" s="579">
        <f>C22*0.0001/'TC5'!B22</f>
        <v>2.7114409622266092E-2</v>
      </c>
      <c r="J22" s="613"/>
      <c r="K22" s="579"/>
      <c r="L22" s="613"/>
      <c r="M22" s="599">
        <f>G22*0.0001/'TC5'!F22</f>
        <v>2.7515446395170291E-2</v>
      </c>
      <c r="P22" s="578">
        <f>H22-'TC1'!J23</f>
        <v>1.6070210544227859E-9</v>
      </c>
    </row>
    <row r="23" spans="1:16" s="98" customFormat="1" ht="15" customHeight="1">
      <c r="A23" s="103">
        <v>1927</v>
      </c>
      <c r="B23" s="456">
        <f>avgpoinc!AQ16</f>
        <v>3241520.5255161161</v>
      </c>
      <c r="C23" s="344">
        <f>avgpoinc!AR16</f>
        <v>3266491.6587710106</v>
      </c>
      <c r="D23" s="381"/>
      <c r="E23" s="341"/>
      <c r="F23" s="341"/>
      <c r="G23" s="95">
        <f>avgpoinc!AV16</f>
        <v>4959251.620201176</v>
      </c>
      <c r="H23" s="568">
        <f>B23*0.0001/'TC5'!B23</f>
        <v>2.4115225422485963E-2</v>
      </c>
      <c r="I23" s="579">
        <f>C23*0.0001/'TC5'!B23</f>
        <v>2.4300997655842666E-2</v>
      </c>
      <c r="J23" s="613"/>
      <c r="K23" s="579"/>
      <c r="L23" s="613"/>
      <c r="M23" s="599">
        <f>G23*0.0001/'TC5'!F23</f>
        <v>2.458569187543214E-2</v>
      </c>
      <c r="P23" s="578">
        <f>H23-'TC1'!J24</f>
        <v>-2.7885161232518718E-7</v>
      </c>
    </row>
    <row r="24" spans="1:16" s="98" customFormat="1" ht="15" customHeight="1">
      <c r="A24" s="103">
        <v>1928</v>
      </c>
      <c r="B24" s="456">
        <f>avgpoinc!AQ17</f>
        <v>4042825.0610346138</v>
      </c>
      <c r="C24" s="344">
        <f>avgpoinc!AR17</f>
        <v>4067100.2835640963</v>
      </c>
      <c r="D24" s="381"/>
      <c r="E24" s="341"/>
      <c r="F24" s="341"/>
      <c r="G24" s="95">
        <f>avgpoinc!AV17</f>
        <v>6178798.113958762</v>
      </c>
      <c r="H24" s="568">
        <f>B24*0.0001/'TC5'!B24</f>
        <v>2.9754631137234252E-2</v>
      </c>
      <c r="I24" s="579">
        <f>C24*0.0001/'TC5'!B24</f>
        <v>2.9933293404642423E-2</v>
      </c>
      <c r="J24" s="613"/>
      <c r="K24" s="579"/>
      <c r="L24" s="613"/>
      <c r="M24" s="599">
        <f>G24*0.0001/'TC5'!F24</f>
        <v>3.0227505249436615E-2</v>
      </c>
      <c r="P24" s="578">
        <f>H24-'TC1'!J25</f>
        <v>-3.3696770168276102E-7</v>
      </c>
    </row>
    <row r="25" spans="1:16" s="98" customFormat="1" ht="15" customHeight="1">
      <c r="A25" s="102">
        <v>1929</v>
      </c>
      <c r="B25" s="457">
        <f>avgpoinc!AQ18</f>
        <v>4402936.9660790619</v>
      </c>
      <c r="C25" s="343">
        <f>avgpoinc!AR18</f>
        <v>4427039.8441372318</v>
      </c>
      <c r="D25" s="382"/>
      <c r="E25" s="342"/>
      <c r="F25" s="342"/>
      <c r="G25" s="99">
        <f>avgpoinc!AV18</f>
        <v>6755375.0583661702</v>
      </c>
      <c r="H25" s="569">
        <f>B25*0.0001/'TC5'!B25</f>
        <v>3.0915671511554211E-2</v>
      </c>
      <c r="I25" s="580">
        <f>C25*0.0001/'TC5'!B25</f>
        <v>3.1084912331095858E-2</v>
      </c>
      <c r="J25" s="614"/>
      <c r="K25" s="580"/>
      <c r="L25" s="614"/>
      <c r="M25" s="600">
        <f>G25*0.0001/'TC5'!F25</f>
        <v>3.1415642354693712E-2</v>
      </c>
      <c r="P25" s="578">
        <f>H25-'TC1'!J26</f>
        <v>3.2818800784401025E-5</v>
      </c>
    </row>
    <row r="26" spans="1:16" s="98" customFormat="1" ht="15" customHeight="1">
      <c r="A26" s="103">
        <v>1930</v>
      </c>
      <c r="B26" s="456">
        <f>avgpoinc!AQ19</f>
        <v>1935664.0022289145</v>
      </c>
      <c r="C26" s="344">
        <f>avgpoinc!AR19</f>
        <v>1958243.7366006917</v>
      </c>
      <c r="D26" s="381"/>
      <c r="E26" s="341"/>
      <c r="F26" s="341"/>
      <c r="G26" s="95">
        <f>avgpoinc!AV19</f>
        <v>3025445.2995013781</v>
      </c>
      <c r="H26" s="568">
        <f>B26*0.0001/'TC5'!B26</f>
        <v>1.5063418674079298E-2</v>
      </c>
      <c r="I26" s="579">
        <f>C26*0.0001/'TC5'!B26</f>
        <v>1.5239135116602338E-2</v>
      </c>
      <c r="J26" s="613"/>
      <c r="K26" s="579"/>
      <c r="L26" s="613"/>
      <c r="M26" s="599">
        <f>G26*0.0001/'TC5'!F26</f>
        <v>1.5513159293994465E-2</v>
      </c>
      <c r="P26" s="578">
        <f>H26-'TC1'!J27</f>
        <v>-1.8125790130633576E-5</v>
      </c>
    </row>
    <row r="27" spans="1:16" s="98" customFormat="1" ht="15" customHeight="1">
      <c r="A27" s="103">
        <v>1931</v>
      </c>
      <c r="B27" s="456">
        <f>avgpoinc!AQ20</f>
        <v>703277.36373573728</v>
      </c>
      <c r="C27" s="344">
        <f>avgpoinc!AR20</f>
        <v>791187.48569631553</v>
      </c>
      <c r="D27" s="381"/>
      <c r="E27" s="341"/>
      <c r="F27" s="341"/>
      <c r="G27" s="95">
        <f>avgpoinc!AV20</f>
        <v>1149594.3417860181</v>
      </c>
      <c r="H27" s="568">
        <f>B27*0.0001/'TC5'!B27</f>
        <v>6.1250759669674373E-3</v>
      </c>
      <c r="I27" s="579">
        <f>C27*0.0001/'TC5'!B27</f>
        <v>6.8907143950460705E-3</v>
      </c>
      <c r="J27" s="613"/>
      <c r="K27" s="579"/>
      <c r="L27" s="613"/>
      <c r="M27" s="599">
        <f>G27*0.0001/'TC5'!F27</f>
        <v>6.5940429193664272E-3</v>
      </c>
      <c r="P27" s="578">
        <f>H27-'TC1'!J28</f>
        <v>0</v>
      </c>
    </row>
    <row r="28" spans="1:16" s="98" customFormat="1" ht="15" customHeight="1">
      <c r="A28" s="103">
        <v>1932</v>
      </c>
      <c r="B28" s="456">
        <f>avgpoinc!AQ21</f>
        <v>212239.02262010533</v>
      </c>
      <c r="C28" s="344">
        <f>avgpoinc!AR21</f>
        <v>287083.80755529884</v>
      </c>
      <c r="D28" s="381"/>
      <c r="E28" s="341"/>
      <c r="F28" s="341"/>
      <c r="G28" s="95">
        <f>avgpoinc!AV21</f>
        <v>373892.58568244945</v>
      </c>
      <c r="H28" s="568">
        <f>B28*0.0001/'TC5'!B28</f>
        <v>2.1875129392540708E-3</v>
      </c>
      <c r="I28" s="579">
        <f>C28*0.0001/'TC5'!B28</f>
        <v>2.9589259125152585E-3</v>
      </c>
      <c r="J28" s="613"/>
      <c r="K28" s="579"/>
      <c r="L28" s="613"/>
      <c r="M28" s="599">
        <f>G28*0.0001/'TC5'!F28</f>
        <v>2.5357802518972926E-3</v>
      </c>
      <c r="P28" s="578">
        <f>H28-'TC1'!J29</f>
        <v>-4.276658559275795E-8</v>
      </c>
    </row>
    <row r="29" spans="1:16" s="98" customFormat="1" ht="15" customHeight="1">
      <c r="A29" s="103">
        <v>1933</v>
      </c>
      <c r="B29" s="456">
        <f>avgpoinc!AQ22</f>
        <v>377423.33211303619</v>
      </c>
      <c r="C29" s="344">
        <f>avgpoinc!AR22</f>
        <v>456215.43607872835</v>
      </c>
      <c r="D29" s="381"/>
      <c r="E29" s="341"/>
      <c r="F29" s="341"/>
      <c r="G29" s="95">
        <f>avgpoinc!AV22</f>
        <v>627319.45042638213</v>
      </c>
      <c r="H29" s="568">
        <f>B29*0.0001/'TC5'!B29</f>
        <v>4.0123250784976786E-3</v>
      </c>
      <c r="I29" s="579">
        <f>C29*0.0001/'TC5'!B29</f>
        <v>4.8499509161988334E-3</v>
      </c>
      <c r="J29" s="613"/>
      <c r="K29" s="579"/>
      <c r="L29" s="613"/>
      <c r="M29" s="599">
        <f>G29*0.0001/'TC5'!F29</f>
        <v>4.3822530594009651E-3</v>
      </c>
      <c r="P29" s="578">
        <f>H29-'TC1'!J30</f>
        <v>2.3915321112344401E-10</v>
      </c>
    </row>
    <row r="30" spans="1:16" s="98" customFormat="1" ht="15" customHeight="1">
      <c r="A30" s="103">
        <v>1934</v>
      </c>
      <c r="B30" s="456">
        <f>avgpoinc!AQ23</f>
        <v>906885.85431768151</v>
      </c>
      <c r="C30" s="344">
        <f>avgpoinc!AR23</f>
        <v>979915.06262150384</v>
      </c>
      <c r="D30" s="381"/>
      <c r="E30" s="341"/>
      <c r="F30" s="341"/>
      <c r="G30" s="95">
        <f>avgpoinc!AV23</f>
        <v>1449000.3856151211</v>
      </c>
      <c r="H30" s="568">
        <f>B30*0.0001/'TC5'!B30</f>
        <v>8.5987185610069666E-3</v>
      </c>
      <c r="I30" s="579">
        <f>C30*0.0001/'TC5'!B30</f>
        <v>9.2911514685752299E-3</v>
      </c>
      <c r="J30" s="613"/>
      <c r="K30" s="579"/>
      <c r="L30" s="613"/>
      <c r="M30" s="599">
        <f>G30*0.0001/'TC5'!F30</f>
        <v>9.0136597826680001E-3</v>
      </c>
      <c r="P30" s="578">
        <f>H30-'TC1'!J31</f>
        <v>-1.4658173969062105E-7</v>
      </c>
    </row>
    <row r="31" spans="1:16" s="98" customFormat="1" ht="15" customHeight="1">
      <c r="A31" s="103">
        <v>1935</v>
      </c>
      <c r="B31" s="456">
        <f>avgpoinc!AQ24</f>
        <v>1109249.1351316317</v>
      </c>
      <c r="C31" s="344">
        <f>avgpoinc!AR24</f>
        <v>1200518.4979945454</v>
      </c>
      <c r="D31" s="381"/>
      <c r="E31" s="341"/>
      <c r="F31" s="341"/>
      <c r="G31" s="95">
        <f>avgpoinc!AV24</f>
        <v>1779492.2258260406</v>
      </c>
      <c r="H31" s="568">
        <f>B31*0.0001/'TC5'!B31</f>
        <v>9.5946855499118716E-3</v>
      </c>
      <c r="I31" s="579">
        <f>C31*0.0001/'TC5'!B31</f>
        <v>1.0384139252669587E-2</v>
      </c>
      <c r="J31" s="613"/>
      <c r="K31" s="579"/>
      <c r="L31" s="613"/>
      <c r="M31" s="599">
        <f>G31*0.0001/'TC5'!F31</f>
        <v>1.0091331371733757E-2</v>
      </c>
      <c r="P31" s="578">
        <f>H31-'TC1'!J32</f>
        <v>1.430520202788492E-5</v>
      </c>
    </row>
    <row r="32" spans="1:16" s="98" customFormat="1" ht="15" customHeight="1">
      <c r="A32" s="103">
        <v>1936</v>
      </c>
      <c r="B32" s="456">
        <f>avgpoinc!AQ25</f>
        <v>1480233.5608016937</v>
      </c>
      <c r="C32" s="344">
        <f>avgpoinc!AR25</f>
        <v>1566140.2719812379</v>
      </c>
      <c r="D32" s="381"/>
      <c r="E32" s="341"/>
      <c r="F32" s="341"/>
      <c r="G32" s="95">
        <f>avgpoinc!AV25</f>
        <v>2359083.2584353811</v>
      </c>
      <c r="H32" s="568">
        <f>B32*0.0001/'TC5'!B32</f>
        <v>1.1580288862630315E-2</v>
      </c>
      <c r="I32" s="579">
        <f>C32*0.0001/'TC5'!B32</f>
        <v>1.2252361538890189E-2</v>
      </c>
      <c r="J32" s="613"/>
      <c r="K32" s="579"/>
      <c r="L32" s="613"/>
      <c r="M32" s="599">
        <f>G32*0.0001/'TC5'!F32</f>
        <v>1.2095684326009142E-2</v>
      </c>
      <c r="P32" s="578">
        <f>H32-'TC1'!J33</f>
        <v>1.5553845717341391E-5</v>
      </c>
    </row>
    <row r="33" spans="1:16" s="98" customFormat="1" ht="15" customHeight="1">
      <c r="A33" s="103">
        <v>1937</v>
      </c>
      <c r="B33" s="456">
        <f>avgpoinc!AQ26</f>
        <v>1722955.5463766092</v>
      </c>
      <c r="C33" s="344">
        <f>avgpoinc!AR26</f>
        <v>1811154.1415704668</v>
      </c>
      <c r="D33" s="381"/>
      <c r="E33" s="341"/>
      <c r="F33" s="341"/>
      <c r="G33" s="95">
        <f>avgpoinc!AV26</f>
        <v>2737293.9114814643</v>
      </c>
      <c r="H33" s="568">
        <f>B33*0.0001/'TC5'!B33</f>
        <v>1.2658260368215234E-2</v>
      </c>
      <c r="I33" s="579">
        <f>C33*0.0001/'TC5'!B33</f>
        <v>1.3306240395571454E-2</v>
      </c>
      <c r="J33" s="613"/>
      <c r="K33" s="579"/>
      <c r="L33" s="613"/>
      <c r="M33" s="599">
        <f>G33*0.0001/'TC5'!F33</f>
        <v>1.3180191418833502E-2</v>
      </c>
      <c r="P33" s="578">
        <f>H33-'TC1'!J34</f>
        <v>1.4972121640853889E-5</v>
      </c>
    </row>
    <row r="34" spans="1:16" s="98" customFormat="1" ht="15" customHeight="1">
      <c r="A34" s="103">
        <v>1938</v>
      </c>
      <c r="B34" s="456">
        <f>avgpoinc!AQ27</f>
        <v>1122978.1685478543</v>
      </c>
      <c r="C34" s="344">
        <f>avgpoinc!AR27</f>
        <v>1222616.4922905222</v>
      </c>
      <c r="D34" s="381"/>
      <c r="E34" s="341"/>
      <c r="F34" s="341"/>
      <c r="G34" s="95">
        <f>avgpoinc!AV27</f>
        <v>1811021.0232463789</v>
      </c>
      <c r="H34" s="568">
        <f>B34*0.0001/'TC5'!B34</f>
        <v>8.8557699657112604E-3</v>
      </c>
      <c r="I34" s="579">
        <f>C34*0.0001/'TC5'!B34</f>
        <v>9.6415146039842813E-3</v>
      </c>
      <c r="J34" s="613"/>
      <c r="K34" s="579"/>
      <c r="L34" s="613"/>
      <c r="M34" s="599">
        <f>G34*0.0001/'TC5'!F34</f>
        <v>9.3708537931076353E-3</v>
      </c>
      <c r="P34" s="578">
        <f>H34-'TC1'!J35</f>
        <v>-1.2634498470977251E-5</v>
      </c>
    </row>
    <row r="35" spans="1:16" s="98" customFormat="1" ht="15" customHeight="1">
      <c r="A35" s="102">
        <v>1939</v>
      </c>
      <c r="B35" s="457">
        <f>avgpoinc!AQ28</f>
        <v>1551333.8176423172</v>
      </c>
      <c r="C35" s="343">
        <f>avgpoinc!AR28</f>
        <v>1637680.1563525135</v>
      </c>
      <c r="D35" s="382"/>
      <c r="E35" s="342"/>
      <c r="F35" s="342"/>
      <c r="G35" s="99">
        <f>avgpoinc!AV28</f>
        <v>2463812.4112015092</v>
      </c>
      <c r="H35" s="569">
        <f>B35*0.0001/'TC5'!B35</f>
        <v>1.1461942045625156E-2</v>
      </c>
      <c r="I35" s="580">
        <f>C35*0.0001/'TC5'!B35</f>
        <v>1.2099907078613548E-2</v>
      </c>
      <c r="J35" s="614"/>
      <c r="K35" s="580"/>
      <c r="L35" s="614"/>
      <c r="M35" s="600">
        <f>G35*0.0001/'TC5'!F35</f>
        <v>1.1963411903534886E-2</v>
      </c>
      <c r="P35" s="578">
        <f>H35-'TC1'!J36</f>
        <v>1.1948222186320898E-5</v>
      </c>
    </row>
    <row r="36" spans="1:16" s="98" customFormat="1" ht="15" customHeight="1">
      <c r="A36" s="103">
        <v>1940</v>
      </c>
      <c r="B36" s="456">
        <f>avgpoinc!AQ29</f>
        <v>2303557.0285265613</v>
      </c>
      <c r="C36" s="344">
        <f>avgpoinc!AR29</f>
        <v>2388889.0751569262</v>
      </c>
      <c r="D36" s="381"/>
      <c r="E36" s="341"/>
      <c r="F36" s="341"/>
      <c r="G36" s="95">
        <f>avgpoinc!AV29</f>
        <v>3624189.7067863899</v>
      </c>
      <c r="H36" s="568">
        <f>B36*0.0001/'TC5'!B36</f>
        <v>1.570210490119597E-2</v>
      </c>
      <c r="I36" s="579">
        <f>C36*0.0001/'TC5'!B36</f>
        <v>1.6283767404459793E-2</v>
      </c>
      <c r="J36" s="613"/>
      <c r="K36" s="579"/>
      <c r="L36" s="613"/>
      <c r="M36" s="599">
        <f>G36*0.0001/'TC5'!F36</f>
        <v>1.6249507605319964E-2</v>
      </c>
      <c r="P36" s="578">
        <f>H36-'TC1'!J37</f>
        <v>2.8284389508904245E-5</v>
      </c>
    </row>
    <row r="37" spans="1:16" s="98" customFormat="1" ht="15" customHeight="1">
      <c r="A37" s="103">
        <v>1941</v>
      </c>
      <c r="B37" s="456">
        <f>avgpoinc!AQ30</f>
        <v>2494005.6460580188</v>
      </c>
      <c r="C37" s="344">
        <f>avgpoinc!AR30</f>
        <v>2531815.6784166605</v>
      </c>
      <c r="D37" s="381"/>
      <c r="E37" s="341"/>
      <c r="F37" s="341"/>
      <c r="G37" s="95">
        <f>avgpoinc!AV30</f>
        <v>3946710.8292100797</v>
      </c>
      <c r="H37" s="568">
        <f>B37*0.0001/'TC5'!B37</f>
        <v>1.4325281896028013E-2</v>
      </c>
      <c r="I37" s="579">
        <f>C37*0.0001/'TC5'!B37</f>
        <v>1.4542458377922347E-2</v>
      </c>
      <c r="J37" s="613"/>
      <c r="K37" s="579"/>
      <c r="L37" s="613"/>
      <c r="M37" s="599">
        <f>G37*0.0001/'TC5'!F37</f>
        <v>1.4755597282040017E-2</v>
      </c>
      <c r="P37" s="578">
        <f>H37-'TC1'!J38</f>
        <v>1.3666776539550396E-5</v>
      </c>
    </row>
    <row r="38" spans="1:16" s="98" customFormat="1" ht="15" customHeight="1">
      <c r="A38" s="103">
        <v>1942</v>
      </c>
      <c r="B38" s="456">
        <f>avgpoinc!AQ31</f>
        <v>2467089.2322780895</v>
      </c>
      <c r="C38" s="344">
        <f>avgpoinc!AR31</f>
        <v>2520123.5143094277</v>
      </c>
      <c r="D38" s="381"/>
      <c r="E38" s="341"/>
      <c r="F38" s="341"/>
      <c r="G38" s="95">
        <f>avgpoinc!AV31</f>
        <v>3958517.663699551</v>
      </c>
      <c r="H38" s="568">
        <f>B38*0.0001/'TC5'!B38</f>
        <v>1.1969982076906704E-2</v>
      </c>
      <c r="I38" s="579">
        <f>C38*0.0001/'TC5'!B38</f>
        <v>1.2227297214547893E-2</v>
      </c>
      <c r="J38" s="613"/>
      <c r="K38" s="579"/>
      <c r="L38" s="613"/>
      <c r="M38" s="599">
        <f>G38*0.0001/'TC5'!F38</f>
        <v>1.2381516390359433E-2</v>
      </c>
      <c r="P38" s="578">
        <f>H38-'TC1'!J39</f>
        <v>-2.3558664809467805E-6</v>
      </c>
    </row>
    <row r="39" spans="1:16" s="98" customFormat="1" ht="15" customHeight="1">
      <c r="A39" s="103">
        <v>1943</v>
      </c>
      <c r="B39" s="456">
        <f>avgpoinc!AQ32</f>
        <v>1961964.2522341267</v>
      </c>
      <c r="C39" s="344">
        <f>avgpoinc!AR32</f>
        <v>2018938.466447972</v>
      </c>
      <c r="D39" s="381"/>
      <c r="E39" s="341"/>
      <c r="F39" s="341"/>
      <c r="G39" s="95">
        <f>avgpoinc!AV32</f>
        <v>3217081.5596334753</v>
      </c>
      <c r="H39" s="568">
        <f>B39*0.0001/'TC5'!B39</f>
        <v>8.2610083167955102E-3</v>
      </c>
      <c r="I39" s="579">
        <f>C39*0.0001/'TC5'!B39</f>
        <v>8.5009028291076014E-3</v>
      </c>
      <c r="J39" s="613"/>
      <c r="K39" s="579"/>
      <c r="L39" s="613"/>
      <c r="M39" s="599">
        <f>G39*0.0001/'TC5'!F39</f>
        <v>8.6708834856162355E-3</v>
      </c>
      <c r="P39" s="578">
        <f>H39-'TC1'!J40</f>
        <v>1.0365395908169123E-5</v>
      </c>
    </row>
    <row r="40" spans="1:16" s="98" customFormat="1" ht="15" customHeight="1">
      <c r="A40" s="103">
        <v>1944</v>
      </c>
      <c r="B40" s="456">
        <f>avgpoinc!AQ33</f>
        <v>2038452.5530830743</v>
      </c>
      <c r="C40" s="344">
        <f>avgpoinc!AR33</f>
        <v>2093962.7904084984</v>
      </c>
      <c r="D40" s="381"/>
      <c r="E40" s="341"/>
      <c r="F40" s="341"/>
      <c r="G40" s="95">
        <f>avgpoinc!AV33</f>
        <v>3376979.6410274408</v>
      </c>
      <c r="H40" s="568">
        <f>B40*0.0001/'TC5'!B40</f>
        <v>8.3038537342572574E-3</v>
      </c>
      <c r="I40" s="579">
        <f>C40*0.0001/'TC5'!B40</f>
        <v>8.529980602310706E-3</v>
      </c>
      <c r="J40" s="613"/>
      <c r="K40" s="579"/>
      <c r="L40" s="613"/>
      <c r="M40" s="599">
        <f>G40*0.0001/'TC5'!F40</f>
        <v>8.7349579050039795E-3</v>
      </c>
      <c r="P40" s="578">
        <f>H40-'TC1'!J41</f>
        <v>-3.7220108557896314E-7</v>
      </c>
    </row>
    <row r="41" spans="1:16" s="98" customFormat="1" ht="15" customHeight="1">
      <c r="A41" s="103">
        <v>1945</v>
      </c>
      <c r="B41" s="456">
        <f>avgpoinc!AQ34</f>
        <v>1034741.4168547047</v>
      </c>
      <c r="C41" s="344">
        <f>avgpoinc!AR34</f>
        <v>1092707.0307982641</v>
      </c>
      <c r="D41" s="381"/>
      <c r="E41" s="341"/>
      <c r="F41" s="341"/>
      <c r="G41" s="95">
        <f>avgpoinc!AV34</f>
        <v>1783683.3437068821</v>
      </c>
      <c r="H41" s="568">
        <f>B41*0.0001/'TC5'!B41</f>
        <v>4.3891973755471889E-3</v>
      </c>
      <c r="I41" s="579">
        <f>C41*0.0001/'TC5'!B41</f>
        <v>4.635077666457375E-3</v>
      </c>
      <c r="J41" s="613"/>
      <c r="K41" s="579"/>
      <c r="L41" s="613"/>
      <c r="M41" s="599">
        <f>G41*0.0001/'TC5'!F41</f>
        <v>4.7640386646507892E-3</v>
      </c>
      <c r="P41" s="578">
        <f>H41-'TC1'!J42</f>
        <v>5.8837562189138076E-7</v>
      </c>
    </row>
    <row r="42" spans="1:16" s="98" customFormat="1" ht="15" customHeight="1">
      <c r="A42" s="103">
        <v>1946</v>
      </c>
      <c r="B42" s="456">
        <f>avgpoinc!AQ35</f>
        <v>1290710.9033225945</v>
      </c>
      <c r="C42" s="344">
        <f>avgpoinc!AR35</f>
        <v>1345565.9065039712</v>
      </c>
      <c r="D42" s="381"/>
      <c r="E42" s="341"/>
      <c r="F42" s="341"/>
      <c r="G42" s="95">
        <f>avgpoinc!AV35</f>
        <v>2182593.590888462</v>
      </c>
      <c r="H42" s="568">
        <f>B42*0.0001/'TC5'!B42</f>
        <v>6.2621772923848055E-3</v>
      </c>
      <c r="I42" s="579">
        <f>C42*0.0001/'TC5'!B42</f>
        <v>6.5283188074303786E-3</v>
      </c>
      <c r="J42" s="613"/>
      <c r="K42" s="579"/>
      <c r="L42" s="613"/>
      <c r="M42" s="599">
        <f>G42*0.0001/'TC5'!F42</f>
        <v>6.6143134518359134E-3</v>
      </c>
      <c r="P42" s="578">
        <f>H42-'TC1'!J43</f>
        <v>3.7325485324063434E-10</v>
      </c>
    </row>
    <row r="43" spans="1:16" s="98" customFormat="1" ht="15" customHeight="1">
      <c r="A43" s="103">
        <v>1947</v>
      </c>
      <c r="B43" s="456">
        <f>avgpoinc!AQ36</f>
        <v>2061656.2641843783</v>
      </c>
      <c r="C43" s="344">
        <f>avgpoinc!AR36</f>
        <v>2104486.038785934</v>
      </c>
      <c r="D43" s="381"/>
      <c r="E43" s="341"/>
      <c r="F43" s="341"/>
      <c r="G43" s="95">
        <f>avgpoinc!AV36</f>
        <v>3427597.0742830844</v>
      </c>
      <c r="H43" s="568">
        <f>B43*0.0001/'TC5'!B43</f>
        <v>1.0309226923217145E-2</v>
      </c>
      <c r="I43" s="579">
        <f>C43*0.0001/'TC5'!B43</f>
        <v>1.0523395440592352E-2</v>
      </c>
      <c r="J43" s="613"/>
      <c r="K43" s="579"/>
      <c r="L43" s="613"/>
      <c r="M43" s="599">
        <f>G43*0.0001/'TC5'!F43</f>
        <v>1.0712869389292832E-2</v>
      </c>
      <c r="P43" s="578">
        <f>H43-'TC1'!J44</f>
        <v>-1.8830057968797359E-5</v>
      </c>
    </row>
    <row r="44" spans="1:16" s="98" customFormat="1" ht="15" customHeight="1">
      <c r="A44" s="103">
        <v>1948</v>
      </c>
      <c r="B44" s="456">
        <f>avgpoinc!AQ37</f>
        <v>2687063.9193430953</v>
      </c>
      <c r="C44" s="344">
        <f>avgpoinc!AR37</f>
        <v>2727871.5217481437</v>
      </c>
      <c r="D44" s="381"/>
      <c r="E44" s="341"/>
      <c r="F44" s="341"/>
      <c r="G44" s="95">
        <f>avgpoinc!AV37</f>
        <v>4471270.3082255619</v>
      </c>
      <c r="H44" s="568">
        <f>B44*0.0001/'TC5'!B44</f>
        <v>1.281815807442588E-2</v>
      </c>
      <c r="I44" s="579">
        <f>C44*0.0001/'TC5'!B44</f>
        <v>1.3012823446730871E-2</v>
      </c>
      <c r="J44" s="613"/>
      <c r="K44" s="579"/>
      <c r="L44" s="613"/>
      <c r="M44" s="599">
        <f>G44*0.0001/'TC5'!F44</f>
        <v>1.329916858080832E-2</v>
      </c>
      <c r="P44" s="578">
        <f>H44-'TC1'!J45</f>
        <v>-4.1837831506462073E-5</v>
      </c>
    </row>
    <row r="45" spans="1:16" s="98" customFormat="1" ht="15" customHeight="1">
      <c r="A45" s="102">
        <v>1949</v>
      </c>
      <c r="B45" s="457">
        <f>avgpoinc!AQ38</f>
        <v>2657708.5075513856</v>
      </c>
      <c r="C45" s="343">
        <f>avgpoinc!AR38</f>
        <v>2693536.2495410694</v>
      </c>
      <c r="D45" s="382"/>
      <c r="E45" s="342"/>
      <c r="F45" s="342"/>
      <c r="G45" s="99">
        <f>avgpoinc!AV38</f>
        <v>4428782.2157587577</v>
      </c>
      <c r="H45" s="569">
        <f>B45*0.0001/'TC5'!B45</f>
        <v>1.3133614423046312E-2</v>
      </c>
      <c r="I45" s="580">
        <f>C45*0.0001/'TC5'!B45</f>
        <v>1.3310664595254408E-2</v>
      </c>
      <c r="J45" s="614"/>
      <c r="K45" s="580"/>
      <c r="L45" s="614"/>
      <c r="M45" s="600">
        <f>G45*0.0001/'TC5'!F45</f>
        <v>1.3611978816858631E-2</v>
      </c>
      <c r="P45" s="578">
        <f>H45-'TC1'!J46</f>
        <v>-5.4797709560933106E-8</v>
      </c>
    </row>
    <row r="46" spans="1:16" s="98" customFormat="1" ht="15" customHeight="1">
      <c r="A46" s="103">
        <v>1950</v>
      </c>
      <c r="B46" s="456">
        <f>avgpoinc!AQ39</f>
        <v>2054011.5771630211</v>
      </c>
      <c r="C46" s="344">
        <f>avgpoinc!AR39</f>
        <v>2093753.6157990599</v>
      </c>
      <c r="D46" s="381"/>
      <c r="E46" s="341"/>
      <c r="F46" s="341"/>
      <c r="G46" s="95">
        <f>avgpoinc!AV39</f>
        <v>3455648.770763244</v>
      </c>
      <c r="H46" s="568">
        <f>B46*0.0001/'TC5'!B46</f>
        <v>9.3010085996389387E-3</v>
      </c>
      <c r="I46" s="579">
        <f>C46*0.0001/'TC5'!B46</f>
        <v>9.4809691447647476E-3</v>
      </c>
      <c r="J46" s="613"/>
      <c r="K46" s="579"/>
      <c r="L46" s="613"/>
      <c r="M46" s="599">
        <f>G46*0.0001/'TC5'!F46</f>
        <v>9.7496639452482933E-3</v>
      </c>
      <c r="P46" s="578">
        <f>H46-'TC1'!J47</f>
        <v>-2.0901359690643842E-5</v>
      </c>
    </row>
    <row r="47" spans="1:16" s="98" customFormat="1" ht="15" customHeight="1">
      <c r="A47" s="103">
        <v>1951</v>
      </c>
      <c r="B47" s="456">
        <f>avgpoinc!AQ40</f>
        <v>2538168.9549531918</v>
      </c>
      <c r="C47" s="344">
        <f>avgpoinc!AR40</f>
        <v>2584136.9141464182</v>
      </c>
      <c r="D47" s="381"/>
      <c r="E47" s="341"/>
      <c r="F47" s="341"/>
      <c r="G47" s="95">
        <f>avgpoinc!AV40</f>
        <v>4239347.0190183138</v>
      </c>
      <c r="H47" s="568">
        <f>B47*0.0001/'TC5'!B47</f>
        <v>1.0764144029317843E-2</v>
      </c>
      <c r="I47" s="579">
        <f>C47*0.0001/'TC5'!B47</f>
        <v>1.0959089969588718E-2</v>
      </c>
      <c r="J47" s="613"/>
      <c r="K47" s="579"/>
      <c r="L47" s="613"/>
      <c r="M47" s="599">
        <f>G47*0.0001/'TC5'!F47</f>
        <v>1.1175096798978698E-2</v>
      </c>
      <c r="P47" s="578">
        <f>H47-'TC1'!J48</f>
        <v>6.415929801328879E-10</v>
      </c>
    </row>
    <row r="48" spans="1:16" s="98" customFormat="1" ht="15" customHeight="1">
      <c r="A48" s="103">
        <v>1952</v>
      </c>
      <c r="B48" s="456">
        <f>avgpoinc!AQ41</f>
        <v>2564810.5582193136</v>
      </c>
      <c r="C48" s="344">
        <f>avgpoinc!AR41</f>
        <v>2609043.0018033804</v>
      </c>
      <c r="D48" s="381"/>
      <c r="E48" s="341"/>
      <c r="F48" s="341"/>
      <c r="G48" s="95">
        <f>avgpoinc!AV41</f>
        <v>4292321.4666590048</v>
      </c>
      <c r="H48" s="568">
        <f>B48*0.0001/'TC5'!B48</f>
        <v>1.0608361686529939E-2</v>
      </c>
      <c r="I48" s="579">
        <f>C48*0.0001/'TC5'!B48</f>
        <v>1.0791312336945457E-2</v>
      </c>
      <c r="J48" s="613"/>
      <c r="K48" s="579"/>
      <c r="L48" s="613"/>
      <c r="M48" s="599">
        <f>G48*0.0001/'TC5'!F48</f>
        <v>1.1016869310347229E-2</v>
      </c>
      <c r="P48" s="578">
        <f>H48-'TC1'!J49</f>
        <v>3.2165489136787295E-6</v>
      </c>
    </row>
    <row r="49" spans="1:16" s="98" customFormat="1" ht="15" customHeight="1">
      <c r="A49" s="103">
        <v>1953</v>
      </c>
      <c r="B49" s="456">
        <f>avgpoinc!AQ42</f>
        <v>2511833.1406876976</v>
      </c>
      <c r="C49" s="344">
        <f>avgpoinc!AR42</f>
        <v>2555509.4581254036</v>
      </c>
      <c r="D49" s="381"/>
      <c r="E49" s="341"/>
      <c r="F49" s="341"/>
      <c r="G49" s="95">
        <f>avgpoinc!AV42</f>
        <v>4203502.0728256833</v>
      </c>
      <c r="H49" s="568">
        <f>B49*0.0001/'TC5'!B49</f>
        <v>1.0073655442510735E-2</v>
      </c>
      <c r="I49" s="579">
        <f>C49*0.0001/'TC5'!B49</f>
        <v>1.0248818420392585E-2</v>
      </c>
      <c r="J49" s="613"/>
      <c r="K49" s="579"/>
      <c r="L49" s="613"/>
      <c r="M49" s="599">
        <f>G49*0.0001/'TC5'!F49</f>
        <v>1.0457557908863411E-2</v>
      </c>
      <c r="P49" s="578">
        <f>H49-'TC1'!J50</f>
        <v>2.9541483388632189E-6</v>
      </c>
    </row>
    <row r="50" spans="1:16" s="98" customFormat="1" ht="15" customHeight="1">
      <c r="A50" s="103">
        <v>1954</v>
      </c>
      <c r="B50" s="456">
        <f>avgpoinc!AQ43</f>
        <v>2451024.5248523243</v>
      </c>
      <c r="C50" s="344">
        <f>avgpoinc!AR43</f>
        <v>2491123.0434304532</v>
      </c>
      <c r="D50" s="381"/>
      <c r="E50" s="341"/>
      <c r="F50" s="341"/>
      <c r="G50" s="95">
        <f>avgpoinc!AV43</f>
        <v>4110306.3727503018</v>
      </c>
      <c r="H50" s="568">
        <f>B50*0.0001/'TC5'!B50</f>
        <v>1.004125688832468E-2</v>
      </c>
      <c r="I50" s="579">
        <f>C50*0.0001/'TC5'!B50</f>
        <v>1.0205530856945418E-2</v>
      </c>
      <c r="J50" s="613"/>
      <c r="K50" s="579"/>
      <c r="L50" s="613"/>
      <c r="M50" s="599">
        <f>G50*0.0001/'TC5'!F50</f>
        <v>1.045007655098901E-2</v>
      </c>
      <c r="P50" s="578">
        <f>H50-'TC1'!J51</f>
        <v>8.7471586121840722E-6</v>
      </c>
    </row>
    <row r="51" spans="1:16" s="98" customFormat="1" ht="15" customHeight="1">
      <c r="A51" s="103">
        <v>1955</v>
      </c>
      <c r="B51" s="456">
        <f>avgpoinc!AQ44</f>
        <v>3361257.4815932242</v>
      </c>
      <c r="C51" s="344">
        <f>avgpoinc!AR44</f>
        <v>3396233.1157452203</v>
      </c>
      <c r="D51" s="381"/>
      <c r="E51" s="341"/>
      <c r="F51" s="341"/>
      <c r="G51" s="95">
        <f>avgpoinc!AV44</f>
        <v>5607595.1614086078</v>
      </c>
      <c r="H51" s="568">
        <f>B51*0.0001/'TC5'!B51</f>
        <v>1.2856012523587758E-2</v>
      </c>
      <c r="I51" s="579">
        <f>C51*0.0001/'TC5'!B51</f>
        <v>1.2989786027444819E-2</v>
      </c>
      <c r="J51" s="613"/>
      <c r="K51" s="579"/>
      <c r="L51" s="613"/>
      <c r="M51" s="599">
        <f>G51*0.0001/'TC5'!F51</f>
        <v>1.3320971858429139E-2</v>
      </c>
      <c r="P51" s="578">
        <f>H51-'TC1'!J52</f>
        <v>1.0214486535754103E-5</v>
      </c>
    </row>
    <row r="52" spans="1:16" s="98" customFormat="1" ht="15" customHeight="1">
      <c r="A52" s="103">
        <v>1956</v>
      </c>
      <c r="B52" s="456">
        <f>avgpoinc!AQ45</f>
        <v>2992546.7056005704</v>
      </c>
      <c r="C52" s="344">
        <f>avgpoinc!AR45</f>
        <v>3029502.4611841859</v>
      </c>
      <c r="D52" s="381"/>
      <c r="E52" s="341"/>
      <c r="F52" s="341"/>
      <c r="G52" s="95">
        <f>avgpoinc!AV45</f>
        <v>5006107.4058626434</v>
      </c>
      <c r="H52" s="568">
        <f>B52*0.0001/'TC5'!B52</f>
        <v>1.122889000778214E-2</v>
      </c>
      <c r="I52" s="579">
        <f>C52*0.0001/'TC5'!B52</f>
        <v>1.1367558558493905E-2</v>
      </c>
      <c r="J52" s="613"/>
      <c r="K52" s="579"/>
      <c r="L52" s="613"/>
      <c r="M52" s="599">
        <f>G52*0.0001/'TC5'!F52</f>
        <v>1.1665848131461699E-2</v>
      </c>
      <c r="P52" s="578">
        <f>H52-'TC1'!J53</f>
        <v>8.4029861717026949E-6</v>
      </c>
    </row>
    <row r="53" spans="1:16" s="98" customFormat="1" ht="15" customHeight="1">
      <c r="A53" s="103">
        <v>1957</v>
      </c>
      <c r="B53" s="456">
        <f>avgpoinc!AQ46</f>
        <v>2800777.7141704173</v>
      </c>
      <c r="C53" s="344">
        <f>avgpoinc!AR46</f>
        <v>2838310.8613956165</v>
      </c>
      <c r="D53" s="381"/>
      <c r="E53" s="341"/>
      <c r="F53" s="341"/>
      <c r="G53" s="95">
        <f>avgpoinc!AV46</f>
        <v>4689448.9543776857</v>
      </c>
      <c r="H53" s="568">
        <f>B53*0.0001/'TC5'!B53</f>
        <v>1.0489020141333657E-2</v>
      </c>
      <c r="I53" s="579">
        <f>C53*0.0001/'TC5'!B53</f>
        <v>1.0629583219660408E-2</v>
      </c>
      <c r="J53" s="613"/>
      <c r="K53" s="579"/>
      <c r="L53" s="613"/>
      <c r="M53" s="599">
        <f>G53*0.0001/'TC5'!F53</f>
        <v>1.0911890340423749E-2</v>
      </c>
      <c r="P53" s="578">
        <f>H53-'TC1'!J54</f>
        <v>7.4779492563303157E-6</v>
      </c>
    </row>
    <row r="54" spans="1:16" s="98" customFormat="1" ht="15" customHeight="1">
      <c r="A54" s="103">
        <v>1958</v>
      </c>
      <c r="B54" s="456">
        <f>avgpoinc!AQ47</f>
        <v>2271569.9442260601</v>
      </c>
      <c r="C54" s="344">
        <f>avgpoinc!AR47</f>
        <v>2312051.9194856421</v>
      </c>
      <c r="D54" s="381"/>
      <c r="E54" s="341"/>
      <c r="F54" s="341"/>
      <c r="G54" s="95">
        <f>avgpoinc!AV47</f>
        <v>3817243.0101837418</v>
      </c>
      <c r="H54" s="568">
        <f>B54*0.0001/'TC5'!B54</f>
        <v>8.7526122006454325E-3</v>
      </c>
      <c r="I54" s="579">
        <f>C54*0.0001/'TC5'!B54</f>
        <v>8.9085937637330553E-3</v>
      </c>
      <c r="J54" s="613"/>
      <c r="K54" s="579"/>
      <c r="L54" s="613"/>
      <c r="M54" s="599">
        <f>G54*0.0001/'TC5'!F54</f>
        <v>9.1388494172066903E-3</v>
      </c>
      <c r="P54" s="578">
        <f>H54-'TC1'!J55</f>
        <v>8.3043623572490177E-6</v>
      </c>
    </row>
    <row r="55" spans="1:16" s="98" customFormat="1" ht="15" customHeight="1">
      <c r="A55" s="102">
        <v>1959</v>
      </c>
      <c r="B55" s="457">
        <f>avgpoinc!AQ48</f>
        <v>2968017.8960418976</v>
      </c>
      <c r="C55" s="343">
        <f>avgpoinc!AR48</f>
        <v>3000597.6914273836</v>
      </c>
      <c r="D55" s="382"/>
      <c r="E55" s="342"/>
      <c r="F55" s="342"/>
      <c r="G55" s="99">
        <f>avgpoinc!AV48</f>
        <v>4997129.1540868571</v>
      </c>
      <c r="H55" s="569">
        <f>B55*0.0001/'TC5'!B55</f>
        <v>1.076473273488278E-2</v>
      </c>
      <c r="I55" s="580">
        <f>C55*0.0001/'TC5'!B55</f>
        <v>1.0882896709011653E-2</v>
      </c>
      <c r="J55" s="614"/>
      <c r="K55" s="580"/>
      <c r="L55" s="614"/>
      <c r="M55" s="600">
        <f>G55*0.0001/'TC5'!F55</f>
        <v>1.1205021807579409E-2</v>
      </c>
      <c r="P55" s="578">
        <f>H55-'TC1'!J56</f>
        <v>-2.3419424582931531E-6</v>
      </c>
    </row>
    <row r="56" spans="1:16">
      <c r="A56" s="78">
        <v>1960</v>
      </c>
      <c r="B56" s="456">
        <f>avgpoinc!AQ49</f>
        <v>3259156.1778678917</v>
      </c>
      <c r="C56" s="344">
        <f>avgpoinc!AR49</f>
        <v>3290970.5719970921</v>
      </c>
      <c r="D56" s="381"/>
      <c r="E56" s="341"/>
      <c r="F56" s="341"/>
      <c r="G56" s="95">
        <f>avgpoinc!AV49</f>
        <v>5474540.931613354</v>
      </c>
      <c r="H56" s="568">
        <f>B56*0.0001/'TC5'!B56</f>
        <v>1.1603925635173413E-2</v>
      </c>
      <c r="I56" s="579">
        <f>C56*0.0001/'TC5'!B56</f>
        <v>1.171719785763096E-2</v>
      </c>
      <c r="J56" s="613"/>
      <c r="K56" s="579"/>
      <c r="L56" s="613"/>
      <c r="M56" s="599">
        <f>G56*0.0001/'TC5'!F56</f>
        <v>1.202636256639234E-2</v>
      </c>
      <c r="P56" s="578">
        <f>H56-'TC1'!J57</f>
        <v>0</v>
      </c>
    </row>
    <row r="57" spans="1:16">
      <c r="A57" s="78">
        <v>1961</v>
      </c>
      <c r="B57" s="456">
        <f>avgpoinc!AQ50</f>
        <v>3231153.1360405763</v>
      </c>
      <c r="C57" s="344">
        <f>avgpoinc!AR50</f>
        <v>3263946.7012726464</v>
      </c>
      <c r="D57" s="381"/>
      <c r="E57" s="341"/>
      <c r="F57" s="341"/>
      <c r="G57" s="95">
        <f>avgpoinc!AV50</f>
        <v>5380223.3843122339</v>
      </c>
      <c r="H57" s="568">
        <f>B57*0.0001/'TC5'!B57</f>
        <v>1.1363511470379535E-2</v>
      </c>
      <c r="I57" s="579">
        <f>C57*0.0001/'TC5'!B57</f>
        <v>1.1478841830464515E-2</v>
      </c>
      <c r="J57" s="613"/>
      <c r="K57" s="579"/>
      <c r="L57" s="613"/>
      <c r="M57" s="599">
        <f>G57*0.0001/'TC5'!F57</f>
        <v>1.1778101383955422E-2</v>
      </c>
      <c r="P57" s="578">
        <f>H57-'TC1'!J58</f>
        <v>-2.2866257860642419E-6</v>
      </c>
    </row>
    <row r="58" spans="1:16">
      <c r="A58" s="78">
        <v>1962</v>
      </c>
      <c r="B58" s="458">
        <f>avgpoinc!AQ51</f>
        <v>3750856.9384110384</v>
      </c>
      <c r="C58" s="345">
        <f>avgpoinc!AR51</f>
        <v>3777610.9877712266</v>
      </c>
      <c r="D58" s="561">
        <f>avgpoinc!AS51</f>
        <v>3267211.9100664924</v>
      </c>
      <c r="E58" s="561">
        <f>avgpoinc!AT51</f>
        <v>3788454.3013900998</v>
      </c>
      <c r="F58" s="561">
        <f>avgpoinc!AU51</f>
        <v>3761627.8424539589</v>
      </c>
      <c r="G58" s="92">
        <f>avgpoinc!AV51</f>
        <v>6166168.977439994</v>
      </c>
      <c r="H58" s="570">
        <f>B58*0.0001/'TC5'!B58</f>
        <v>1.2551888823509215E-2</v>
      </c>
      <c r="I58" s="581">
        <f>C58*0.0001/'TC5'!B58</f>
        <v>1.2641418725252155E-2</v>
      </c>
      <c r="J58" s="581">
        <f>D58*0.0001/'TC5'!C58</f>
        <v>1.0753124952316286E-2</v>
      </c>
      <c r="K58" s="581">
        <f>E58*0.0001/'TC5'!D58</f>
        <v>8.9288018643856049E-3</v>
      </c>
      <c r="L58" s="581">
        <f>F58*0.0001/'TC5'!E58</f>
        <v>2.0811533555388454E-2</v>
      </c>
      <c r="M58" s="588">
        <f>G58*0.0001/'TC5'!F58</f>
        <v>1.2966588139533995E-2</v>
      </c>
      <c r="P58" s="578">
        <f>H58-'TC1'!J59</f>
        <v>0</v>
      </c>
    </row>
    <row r="59" spans="1:16">
      <c r="A59" s="78">
        <v>1963</v>
      </c>
      <c r="B59" s="459">
        <f>avgpoinc!AQ52</f>
        <v>4090882.0969219361</v>
      </c>
      <c r="C59" s="346">
        <f>avgpoinc!AR52</f>
        <v>4117280.1183372736</v>
      </c>
      <c r="D59" s="562">
        <f>avgpoinc!AS52</f>
        <v>3605179.3482235409</v>
      </c>
      <c r="E59" s="562">
        <f>avgpoinc!AT52</f>
        <v>4121981.8261810299</v>
      </c>
      <c r="F59" s="562">
        <f>avgpoinc!AU52</f>
        <v>4156102.5870951889</v>
      </c>
      <c r="G59" s="73">
        <f>avgpoinc!AV52</f>
        <v>6747783.5197133031</v>
      </c>
      <c r="H59" s="571">
        <f>B59*0.0001/'TC5'!B59</f>
        <v>1.3246563728898764E-2</v>
      </c>
      <c r="I59" s="582">
        <f>C59*0.0001/'TC5'!B59</f>
        <v>1.3332042377442122E-2</v>
      </c>
      <c r="J59" s="589">
        <f>D59*0.0001/'TC5'!C59</f>
        <v>1.1429509690931221E-2</v>
      </c>
      <c r="K59" s="582">
        <f>E59*0.0001/'TC5'!D59</f>
        <v>9.3564919915301303E-3</v>
      </c>
      <c r="L59" s="589">
        <f>F59*0.0001/'TC5'!E59</f>
        <v>2.2232269342713336E-2</v>
      </c>
      <c r="M59" s="590">
        <f>G59*0.0001/'TC5'!F59</f>
        <v>1.3756548520177606E-2</v>
      </c>
      <c r="P59" s="578">
        <f>H59-'TC1'!J60</f>
        <v>0</v>
      </c>
    </row>
    <row r="60" spans="1:16">
      <c r="A60" s="78">
        <v>1964</v>
      </c>
      <c r="B60" s="459">
        <f>avgpoinc!AQ53</f>
        <v>4479980.2270228015</v>
      </c>
      <c r="C60" s="346">
        <f>avgpoinc!AR53</f>
        <v>4504616.0150015559</v>
      </c>
      <c r="D60" s="562">
        <f>avgpoinc!AS53</f>
        <v>3943146.7863805895</v>
      </c>
      <c r="E60" s="562">
        <f>avgpoinc!AT53</f>
        <v>4455509.3509719605</v>
      </c>
      <c r="F60" s="562">
        <f>avgpoinc!AU53</f>
        <v>4550577.3317364184</v>
      </c>
      <c r="G60" s="73">
        <f>avgpoinc!AV53</f>
        <v>7402137.803136454</v>
      </c>
      <c r="H60" s="571">
        <f>B60*0.0001/'TC5'!B60</f>
        <v>1.393456757068634E-2</v>
      </c>
      <c r="I60" s="582">
        <f>C60*0.0001/'TC5'!B60</f>
        <v>1.4011194929480553E-2</v>
      </c>
      <c r="J60" s="589">
        <f>D60*0.0001/'TC5'!C60</f>
        <v>1.2057954445481302E-2</v>
      </c>
      <c r="K60" s="582">
        <f>E60*0.0001/'TC5'!D60</f>
        <v>9.753749705851078E-3</v>
      </c>
      <c r="L60" s="589">
        <f>F60*0.0001/'TC5'!E60</f>
        <v>2.3561893031001091E-2</v>
      </c>
      <c r="M60" s="590">
        <f>G60*0.0001/'TC5'!F60</f>
        <v>1.4546508900821211E-2</v>
      </c>
      <c r="P60" s="578">
        <f>H60-'TC1'!J61</f>
        <v>0</v>
      </c>
    </row>
    <row r="61" spans="1:16">
      <c r="A61" s="78">
        <v>1965</v>
      </c>
      <c r="B61" s="459">
        <f>avgpoinc!AQ54</f>
        <v>4655902.8501026854</v>
      </c>
      <c r="C61" s="346">
        <f>avgpoinc!AR54</f>
        <v>4684232.1653578887</v>
      </c>
      <c r="D61" s="562">
        <f>avgpoinc!AS54</f>
        <v>4127018.5126142474</v>
      </c>
      <c r="E61" s="562">
        <f>avgpoinc!AT54</f>
        <v>4600865.5227374714</v>
      </c>
      <c r="F61" s="562">
        <f>avgpoinc!AU54</f>
        <v>4743829.8862569947</v>
      </c>
      <c r="G61" s="73">
        <f>avgpoinc!AV54</f>
        <v>7683422.0617247056</v>
      </c>
      <c r="H61" s="571">
        <f>B61*0.0001/'TC5'!B61</f>
        <v>1.37713891454041E-2</v>
      </c>
      <c r="I61" s="582">
        <f>C61*0.0001/'TC5'!B61</f>
        <v>1.3855182565748692E-2</v>
      </c>
      <c r="J61" s="589">
        <f>D61*0.0001/'TC5'!C61</f>
        <v>1.2029530842688587E-2</v>
      </c>
      <c r="K61" s="582">
        <f>E61*0.0001/'TC5'!D61</f>
        <v>9.5807589339976674E-3</v>
      </c>
      <c r="L61" s="589">
        <f>F61*0.0001/'TC5'!E61</f>
        <v>2.3454990833356427E-2</v>
      </c>
      <c r="M61" s="590">
        <f>G61*0.0001/'TC5'!F61</f>
        <v>1.4367280527949331E-2</v>
      </c>
      <c r="P61" s="578">
        <f>H61-'TC1'!J62</f>
        <v>0</v>
      </c>
    </row>
    <row r="62" spans="1:16">
      <c r="A62" s="78">
        <v>1966</v>
      </c>
      <c r="B62" s="459">
        <f>avgpoinc!AQ55</f>
        <v>4813646.5804264965</v>
      </c>
      <c r="C62" s="346">
        <f>avgpoinc!AR55</f>
        <v>4846497.5952208415</v>
      </c>
      <c r="D62" s="562">
        <f>avgpoinc!AS55</f>
        <v>4310890.2388479058</v>
      </c>
      <c r="E62" s="562">
        <f>avgpoinc!AT55</f>
        <v>4746221.6945029823</v>
      </c>
      <c r="F62" s="562">
        <f>avgpoinc!AU55</f>
        <v>4937082.44077757</v>
      </c>
      <c r="G62" s="73">
        <f>avgpoinc!AV55</f>
        <v>7906818.6225054115</v>
      </c>
      <c r="H62" s="571">
        <f>B62*0.0001/'TC5'!B62</f>
        <v>1.3604738749563696E-2</v>
      </c>
      <c r="I62" s="582">
        <f>C62*0.0001/'TC5'!B62</f>
        <v>1.3697585090994835E-2</v>
      </c>
      <c r="J62" s="589">
        <f>D62*0.0001/'TC5'!C62</f>
        <v>1.2003649026155474E-2</v>
      </c>
      <c r="K62" s="582">
        <f>E62*0.0001/'TC5'!D62</f>
        <v>9.423856623470785E-3</v>
      </c>
      <c r="L62" s="589">
        <f>F62*0.0001/'TC5'!E62</f>
        <v>2.3357313126325611E-2</v>
      </c>
      <c r="M62" s="590">
        <f>G62*0.0001/'TC5'!F62</f>
        <v>1.4188052155077454E-2</v>
      </c>
      <c r="P62" s="578">
        <f>H62-'TC1'!J63</f>
        <v>0</v>
      </c>
    </row>
    <row r="63" spans="1:16">
      <c r="A63" s="78">
        <v>1967</v>
      </c>
      <c r="B63" s="459">
        <f>avgpoinc!AQ56</f>
        <v>4300919.0385303693</v>
      </c>
      <c r="C63" s="346">
        <f>avgpoinc!AR56</f>
        <v>4342691.5543726264</v>
      </c>
      <c r="D63" s="562">
        <f>avgpoinc!AS56</f>
        <v>3989318.6884844285</v>
      </c>
      <c r="E63" s="562">
        <f>avgpoinc!AT56</f>
        <v>4306184.6609679423</v>
      </c>
      <c r="F63" s="562">
        <f>avgpoinc!AU56</f>
        <v>4401916.9065378942</v>
      </c>
      <c r="G63" s="73">
        <f>avgpoinc!AV56</f>
        <v>7073854.057269766</v>
      </c>
      <c r="H63" s="572">
        <f>B63*0.0001/'TC5'!B63</f>
        <v>1.1989247985184193E-2</v>
      </c>
      <c r="I63" s="583">
        <f>C63*0.0001/'TC5'!B63</f>
        <v>1.2105693109333515E-2</v>
      </c>
      <c r="J63" s="589">
        <f>D63*0.0001/'TC5'!C63</f>
        <v>1.0922885732725261E-2</v>
      </c>
      <c r="K63" s="582">
        <f>E63*0.0001/'TC5'!D63</f>
        <v>8.5530609358102083E-3</v>
      </c>
      <c r="L63" s="589">
        <f>F63*0.0001/'TC5'!E63</f>
        <v>2.0091783720999956E-2</v>
      </c>
      <c r="M63" s="590">
        <f>G63*0.0001/'TC5'!F63</f>
        <v>1.2518313713371752E-2</v>
      </c>
      <c r="P63" s="578">
        <f>H63-'TC1'!J64</f>
        <v>0</v>
      </c>
    </row>
    <row r="64" spans="1:16">
      <c r="A64" s="78">
        <v>1968</v>
      </c>
      <c r="B64" s="459">
        <f>avgpoinc!AQ57</f>
        <v>4343765.2534740977</v>
      </c>
      <c r="C64" s="346">
        <f>avgpoinc!AR57</f>
        <v>4393920.7839871123</v>
      </c>
      <c r="D64" s="562">
        <f>avgpoinc!AS57</f>
        <v>4106309.0463624746</v>
      </c>
      <c r="E64" s="562">
        <f>avgpoinc!AT57</f>
        <v>4349888.5844227709</v>
      </c>
      <c r="F64" s="562">
        <f>avgpoinc!AU57</f>
        <v>4444608.3369878177</v>
      </c>
      <c r="G64" s="73">
        <f>avgpoinc!AV57</f>
        <v>7166864.8497611396</v>
      </c>
      <c r="H64" s="572">
        <f>B64*0.0001/'TC5'!B64</f>
        <v>1.1767947115004063E-2</v>
      </c>
      <c r="I64" s="583">
        <f>C64*0.0001/'TC5'!B64</f>
        <v>1.190382638014853E-2</v>
      </c>
      <c r="J64" s="589">
        <f>D64*0.0001/'TC5'!C64</f>
        <v>1.094446174101904E-2</v>
      </c>
      <c r="K64" s="582">
        <f>E64*0.0001/'TC5'!D64</f>
        <v>8.4486154955811799E-3</v>
      </c>
      <c r="L64" s="589">
        <f>F64*0.0001/'TC5'!E64</f>
        <v>1.947070762980729E-2</v>
      </c>
      <c r="M64" s="590">
        <f>G64*0.0001/'TC5'!F64</f>
        <v>1.2265790719538927E-2</v>
      </c>
      <c r="P64" s="578">
        <f>H64-'TC1'!J65</f>
        <v>0</v>
      </c>
    </row>
    <row r="65" spans="1:16">
      <c r="A65" s="83">
        <v>1969</v>
      </c>
      <c r="B65" s="460">
        <f>avgpoinc!AQ58</f>
        <v>4163739.5718044383</v>
      </c>
      <c r="C65" s="347">
        <f>avgpoinc!AR58</f>
        <v>4215587.2581740525</v>
      </c>
      <c r="D65" s="564">
        <f>avgpoinc!AS58</f>
        <v>3917831.9245956298</v>
      </c>
      <c r="E65" s="564">
        <f>avgpoinc!AT58</f>
        <v>4217230.6044762768</v>
      </c>
      <c r="F65" s="564">
        <f>avgpoinc!AU58</f>
        <v>4207182.580201501</v>
      </c>
      <c r="G65" s="79">
        <f>avgpoinc!AV58</f>
        <v>6898330.2855090462</v>
      </c>
      <c r="H65" s="573">
        <f>B65*0.0001/'TC5'!B65</f>
        <v>1.11314260866493E-2</v>
      </c>
      <c r="I65" s="584">
        <f>C65*0.0001/'TC5'!B65</f>
        <v>1.1270036746282132E-2</v>
      </c>
      <c r="J65" s="591">
        <f>D65*0.0001/'TC5'!C65</f>
        <v>1.0323416048777291E-2</v>
      </c>
      <c r="K65" s="585">
        <f>E65*0.0001/'TC5'!D65</f>
        <v>8.1210068456130102E-3</v>
      </c>
      <c r="L65" s="591">
        <f>F65*0.0001/'TC5'!E65</f>
        <v>1.8059333116980273E-2</v>
      </c>
      <c r="M65" s="592">
        <f>G65*0.0001/'TC5'!F65</f>
        <v>1.1607531341724099E-2</v>
      </c>
      <c r="P65" s="578">
        <f>H65-'TC1'!J66</f>
        <v>0</v>
      </c>
    </row>
    <row r="66" spans="1:16">
      <c r="A66" s="78">
        <v>1970</v>
      </c>
      <c r="B66" s="459">
        <f>avgpoinc!AQ59</f>
        <v>3558092.2518864605</v>
      </c>
      <c r="C66" s="346">
        <f>avgpoinc!AR59</f>
        <v>3616147.0213322253</v>
      </c>
      <c r="D66" s="562">
        <f>avgpoinc!AS59</f>
        <v>3333427.8736998825</v>
      </c>
      <c r="E66" s="562">
        <f>avgpoinc!AT59</f>
        <v>3704945.7454012274</v>
      </c>
      <c r="F66" s="562">
        <f>avgpoinc!AU59</f>
        <v>3526029.3564564656</v>
      </c>
      <c r="G66" s="73">
        <f>avgpoinc!AV59</f>
        <v>5899863.9680195646</v>
      </c>
      <c r="H66" s="572">
        <f>B66*0.0001/'TC5'!B66</f>
        <v>9.7476362134329975E-3</v>
      </c>
      <c r="I66" s="583">
        <f>C66*0.0001/'TC5'!B66</f>
        <v>9.9066812108503655E-3</v>
      </c>
      <c r="J66" s="589">
        <f>D66*0.0001/'TC5'!C66</f>
        <v>9.0654130508482922E-3</v>
      </c>
      <c r="K66" s="582">
        <f>E66*0.0001/'TC5'!D66</f>
        <v>7.335859630984487E-3</v>
      </c>
      <c r="L66" s="589">
        <f>F66*0.0001/'TC5'!E66</f>
        <v>1.5358949378423858E-2</v>
      </c>
      <c r="M66" s="590">
        <f>G66*0.0001/'TC5'!F66</f>
        <v>1.0160591424209997E-2</v>
      </c>
      <c r="P66" s="578">
        <f>H66-'TC1'!J67</f>
        <v>0</v>
      </c>
    </row>
    <row r="67" spans="1:16">
      <c r="A67" s="78">
        <v>1971</v>
      </c>
      <c r="B67" s="459">
        <f>avgpoinc!AQ60</f>
        <v>3537190.7012821967</v>
      </c>
      <c r="C67" s="346">
        <f>avgpoinc!AR60</f>
        <v>3606854.5694979993</v>
      </c>
      <c r="D67" s="562">
        <f>avgpoinc!AS60</f>
        <v>3367994.6644484033</v>
      </c>
      <c r="E67" s="562">
        <f>avgpoinc!AT60</f>
        <v>3731192.7908689012</v>
      </c>
      <c r="F67" s="562">
        <f>avgpoinc!AU60</f>
        <v>3461686.8839342403</v>
      </c>
      <c r="G67" s="73">
        <f>avgpoinc!AV60</f>
        <v>5877633.329990617</v>
      </c>
      <c r="H67" s="572">
        <f>B67*0.0001/'TC5'!B67</f>
        <v>9.6411885897396132E-3</v>
      </c>
      <c r="I67" s="583">
        <f>C67*0.0001/'TC5'!B67</f>
        <v>9.8310687935736496E-3</v>
      </c>
      <c r="J67" s="589">
        <f>D67*0.0001/'TC5'!C67</f>
        <v>9.1009338257208583E-3</v>
      </c>
      <c r="K67" s="582">
        <f>E67*0.0001/'TC5'!D67</f>
        <v>7.3646382197694029E-3</v>
      </c>
      <c r="L67" s="589">
        <f>F67*0.0001/'TC5'!E67</f>
        <v>1.4964722404329223E-2</v>
      </c>
      <c r="M67" s="590">
        <f>G67*0.0001/'TC5'!F67</f>
        <v>1.0073468314658385E-2</v>
      </c>
      <c r="P67" s="578">
        <f>H67-'TC1'!J68</f>
        <v>0</v>
      </c>
    </row>
    <row r="68" spans="1:16">
      <c r="A68" s="78">
        <v>1972</v>
      </c>
      <c r="B68" s="459">
        <f>avgpoinc!AQ61</f>
        <v>3646611.2266114741</v>
      </c>
      <c r="C68" s="346">
        <f>avgpoinc!AR61</f>
        <v>3735668.4021154791</v>
      </c>
      <c r="D68" s="562">
        <f>avgpoinc!AS61</f>
        <v>3493753.1044005863</v>
      </c>
      <c r="E68" s="562">
        <f>avgpoinc!AT61</f>
        <v>3880149.3019412365</v>
      </c>
      <c r="F68" s="562">
        <f>avgpoinc!AU61</f>
        <v>3578466.4064469058</v>
      </c>
      <c r="G68" s="73">
        <f>avgpoinc!AV61</f>
        <v>6058729.364567738</v>
      </c>
      <c r="H68" s="572">
        <f>B68*0.0001/'TC5'!B68</f>
        <v>9.5900582200556528E-3</v>
      </c>
      <c r="I68" s="583">
        <f>C68*0.0001/'TC5'!B68</f>
        <v>9.8242656649745169E-3</v>
      </c>
      <c r="J68" s="589">
        <f>D68*0.0001/'TC5'!C68</f>
        <v>9.1593361660216015E-3</v>
      </c>
      <c r="K68" s="582">
        <f>E68*0.0001/'TC5'!D68</f>
        <v>7.4557329237450176E-3</v>
      </c>
      <c r="L68" s="589">
        <f>F68*0.0001/'TC5'!E68</f>
        <v>1.4571616270131926E-2</v>
      </c>
      <c r="M68" s="590">
        <f>G68*0.0001/'TC5'!F68</f>
        <v>1.0051704068246179E-2</v>
      </c>
      <c r="P68" s="578">
        <f>H68-'TC1'!J69</f>
        <v>0</v>
      </c>
    </row>
    <row r="69" spans="1:16">
      <c r="A69" s="78">
        <v>1973</v>
      </c>
      <c r="B69" s="459">
        <f>avgpoinc!AQ62</f>
        <v>3541529.9339861674</v>
      </c>
      <c r="C69" s="346">
        <f>avgpoinc!AR62</f>
        <v>3665329.565618075</v>
      </c>
      <c r="D69" s="562">
        <f>avgpoinc!AS62</f>
        <v>3431556.4708425142</v>
      </c>
      <c r="E69" s="562">
        <f>avgpoinc!AT62</f>
        <v>3886127.7464108048</v>
      </c>
      <c r="F69" s="562">
        <f>avgpoinc!AU62</f>
        <v>3406497.667194807</v>
      </c>
      <c r="G69" s="73">
        <f>avgpoinc!AV62</f>
        <v>5879316.4914768655</v>
      </c>
      <c r="H69" s="572">
        <f>B69*0.0001/'TC5'!B69</f>
        <v>8.9392793843217078E-3</v>
      </c>
      <c r="I69" s="583">
        <f>C69*0.0001/'TC5'!B69</f>
        <v>9.2517656587460806E-3</v>
      </c>
      <c r="J69" s="589">
        <f>D69*0.0001/'TC5'!C69</f>
        <v>8.6382580505528512E-3</v>
      </c>
      <c r="K69" s="582">
        <f>E69*0.0001/'TC5'!D69</f>
        <v>7.1784032668915634E-3</v>
      </c>
      <c r="L69" s="589">
        <f>F69*0.0001/'TC5'!E69</f>
        <v>1.325988788914856E-2</v>
      </c>
      <c r="M69" s="590">
        <f>G69*0.0001/'TC5'!F69</f>
        <v>9.3828828680671012E-3</v>
      </c>
      <c r="P69" s="578">
        <f>H69-'TC1'!J70</f>
        <v>0</v>
      </c>
    </row>
    <row r="70" spans="1:16">
      <c r="A70" s="78">
        <v>1974</v>
      </c>
      <c r="B70" s="459">
        <f>avgpoinc!AQ63</f>
        <v>3238533.9383916073</v>
      </c>
      <c r="C70" s="346">
        <f>avgpoinc!AR63</f>
        <v>3378432.4897299325</v>
      </c>
      <c r="D70" s="562">
        <f>avgpoinc!AS63</f>
        <v>3161443.0568211353</v>
      </c>
      <c r="E70" s="562">
        <f>avgpoinc!AT63</f>
        <v>3669476.9294205229</v>
      </c>
      <c r="F70" s="562">
        <f>avgpoinc!AU63</f>
        <v>3033987.9814509931</v>
      </c>
      <c r="G70" s="73">
        <f>avgpoinc!AV63</f>
        <v>5363634.2376651838</v>
      </c>
      <c r="H70" s="572">
        <f>B70*0.0001/'TC5'!B70</f>
        <v>8.4111136736737552E-3</v>
      </c>
      <c r="I70" s="583">
        <f>C70*0.0001/'TC5'!B70</f>
        <v>8.7744579030299974E-3</v>
      </c>
      <c r="J70" s="589">
        <f>D70*0.0001/'TC5'!C70</f>
        <v>8.1863219280222665E-3</v>
      </c>
      <c r="K70" s="582">
        <f>E70*0.0001/'TC5'!D70</f>
        <v>6.9949462351388539E-3</v>
      </c>
      <c r="L70" s="589">
        <f>F70*0.0001/'TC5'!E70</f>
        <v>1.204392854313596E-2</v>
      </c>
      <c r="M70" s="590">
        <f>G70*0.0001/'TC5'!F70</f>
        <v>8.8447867345848863E-3</v>
      </c>
      <c r="P70" s="578">
        <f>H70-'TC1'!J71</f>
        <v>0</v>
      </c>
    </row>
    <row r="71" spans="1:16">
      <c r="A71" s="78">
        <v>1975</v>
      </c>
      <c r="B71" s="459">
        <f>avgpoinc!AQ64</f>
        <v>3220067.8311570617</v>
      </c>
      <c r="C71" s="346">
        <f>avgpoinc!AR64</f>
        <v>3358328.2518478134</v>
      </c>
      <c r="D71" s="562">
        <f>avgpoinc!AS64</f>
        <v>3108232.9649904775</v>
      </c>
      <c r="E71" s="562">
        <f>avgpoinc!AT64</f>
        <v>3686609.0658473074</v>
      </c>
      <c r="F71" s="562">
        <f>avgpoinc!AU64</f>
        <v>2989103.1297948249</v>
      </c>
      <c r="G71" s="73">
        <f>avgpoinc!AV64</f>
        <v>5332496.5756275319</v>
      </c>
      <c r="H71" s="572">
        <f>B71*0.0001/'TC5'!B71</f>
        <v>8.6401422828998892E-3</v>
      </c>
      <c r="I71" s="583">
        <f>C71*0.0001/'TC5'!B71</f>
        <v>9.0111250601268029E-3</v>
      </c>
      <c r="J71" s="589">
        <f>D71*0.0001/'TC5'!C71</f>
        <v>8.4181887188101729E-3</v>
      </c>
      <c r="K71" s="582">
        <f>E71*0.0001/'TC5'!D71</f>
        <v>7.4026644763769403E-3</v>
      </c>
      <c r="L71" s="589">
        <f>F71*0.0001/'TC5'!E71</f>
        <v>1.1800209712710341E-2</v>
      </c>
      <c r="M71" s="590">
        <f>G71*0.0001/'TC5'!F71</f>
        <v>9.1279783382276491E-3</v>
      </c>
      <c r="P71" s="578">
        <f>H71-'TC1'!J72</f>
        <v>0</v>
      </c>
    </row>
    <row r="72" spans="1:16">
      <c r="A72" s="78">
        <v>1976</v>
      </c>
      <c r="B72" s="459">
        <f>avgpoinc!AQ65</f>
        <v>3371584.6252163877</v>
      </c>
      <c r="C72" s="346">
        <f>avgpoinc!AR65</f>
        <v>3506541.239551025</v>
      </c>
      <c r="D72" s="562">
        <f>avgpoinc!AS65</f>
        <v>3246488.2995565184</v>
      </c>
      <c r="E72" s="562">
        <f>avgpoinc!AT65</f>
        <v>3860883.3187402794</v>
      </c>
      <c r="F72" s="562">
        <f>avgpoinc!AU65</f>
        <v>3097480.5888370448</v>
      </c>
      <c r="G72" s="73">
        <f>avgpoinc!AV65</f>
        <v>5553901.5783264367</v>
      </c>
      <c r="H72" s="572">
        <f>B72*0.0001/'TC5'!B72</f>
        <v>8.7293621931365823E-3</v>
      </c>
      <c r="I72" s="583">
        <f>C72*0.0001/'TC5'!B72</f>
        <v>9.0787780607008983E-3</v>
      </c>
      <c r="J72" s="589">
        <f>D72*0.0001/'TC5'!C72</f>
        <v>8.4661525463944898E-3</v>
      </c>
      <c r="K72" s="582">
        <f>E72*0.0001/'TC5'!D72</f>
        <v>7.5400645046785906E-3</v>
      </c>
      <c r="L72" s="589">
        <f>F72*0.0001/'TC5'!E72</f>
        <v>1.1633787700093379E-2</v>
      </c>
      <c r="M72" s="590">
        <f>G72*0.0001/'TC5'!F72</f>
        <v>9.2007203750128497E-3</v>
      </c>
      <c r="P72" s="578">
        <f>H72-'TC1'!J73</f>
        <v>0</v>
      </c>
    </row>
    <row r="73" spans="1:16">
      <c r="A73" s="78">
        <v>1977</v>
      </c>
      <c r="B73" s="459">
        <f>avgpoinc!AQ66</f>
        <v>3671347.3023269996</v>
      </c>
      <c r="C73" s="346">
        <f>avgpoinc!AR66</f>
        <v>3805075.6340970984</v>
      </c>
      <c r="D73" s="562">
        <f>avgpoinc!AS66</f>
        <v>3517810.9389226181</v>
      </c>
      <c r="E73" s="562">
        <f>avgpoinc!AT66</f>
        <v>4172055.5616057296</v>
      </c>
      <c r="F73" s="562">
        <f>avgpoinc!AU66</f>
        <v>3384916.6398508307</v>
      </c>
      <c r="G73" s="73">
        <f>avgpoinc!AV66</f>
        <v>6015722.6791474763</v>
      </c>
      <c r="H73" s="572">
        <f>B73*0.0001/'TC5'!B73</f>
        <v>9.2210635271889885E-3</v>
      </c>
      <c r="I73" s="583">
        <f>C73*0.0001/'TC5'!B73</f>
        <v>9.5569395261323482E-3</v>
      </c>
      <c r="J73" s="589">
        <f>D73*0.0001/'TC5'!C73</f>
        <v>8.945891884488022E-3</v>
      </c>
      <c r="K73" s="582">
        <f>E73*0.0001/'TC5'!D73</f>
        <v>7.9393991302538769E-3</v>
      </c>
      <c r="L73" s="589">
        <f>F73*0.0001/'TC5'!E73</f>
        <v>1.2200808950030948E-2</v>
      </c>
      <c r="M73" s="590">
        <f>G73*0.0001/'TC5'!F73</f>
        <v>9.7119345510332522E-3</v>
      </c>
      <c r="P73" s="578">
        <f>H73-'TC1'!J74</f>
        <v>0</v>
      </c>
    </row>
    <row r="74" spans="1:16">
      <c r="A74" s="78">
        <v>1978</v>
      </c>
      <c r="B74" s="459">
        <f>avgpoinc!AQ67</f>
        <v>4101143.2021380011</v>
      </c>
      <c r="C74" s="346">
        <f>avgpoinc!AR67</f>
        <v>4259908.0047273887</v>
      </c>
      <c r="D74" s="562">
        <f>avgpoinc!AS67</f>
        <v>3896710.3560319301</v>
      </c>
      <c r="E74" s="562">
        <f>avgpoinc!AT67</f>
        <v>4739681.893938655</v>
      </c>
      <c r="F74" s="562">
        <f>avgpoinc!AU67</f>
        <v>3706169.3896991932</v>
      </c>
      <c r="G74" s="73">
        <f>avgpoinc!AV67</f>
        <v>6699211.3813732434</v>
      </c>
      <c r="H74" s="572">
        <f>B74*0.0001/'TC5'!B74</f>
        <v>9.9484102267082264E-3</v>
      </c>
      <c r="I74" s="583">
        <f>C74*0.0001/'TC5'!B74</f>
        <v>1.03335363507846E-2</v>
      </c>
      <c r="J74" s="589">
        <f>D74*0.0001/'TC5'!C74</f>
        <v>9.5445977685407173E-3</v>
      </c>
      <c r="K74" s="582">
        <f>E74*0.0001/'TC5'!D74</f>
        <v>8.7346443681937651E-3</v>
      </c>
      <c r="L74" s="589">
        <f>F74*0.0001/'TC5'!E74</f>
        <v>1.2843967847591673E-2</v>
      </c>
      <c r="M74" s="590">
        <f>G74*0.0001/'TC5'!F74</f>
        <v>1.0488658519320905E-2</v>
      </c>
      <c r="P74" s="578">
        <f>H74-'TC1'!J75</f>
        <v>0</v>
      </c>
    </row>
    <row r="75" spans="1:16">
      <c r="A75" s="83">
        <v>1979</v>
      </c>
      <c r="B75" s="460">
        <f>avgpoinc!AQ68</f>
        <v>4832060.0883081295</v>
      </c>
      <c r="C75" s="347">
        <f>avgpoinc!AR68</f>
        <v>5048672.1267671101</v>
      </c>
      <c r="D75" s="564">
        <f>avgpoinc!AS68</f>
        <v>4447790.7608592818</v>
      </c>
      <c r="E75" s="564">
        <f>avgpoinc!AT68</f>
        <v>5689816.1824313663</v>
      </c>
      <c r="F75" s="564">
        <f>avgpoinc!AU68</f>
        <v>4251179.678819675</v>
      </c>
      <c r="G75" s="79">
        <f>avgpoinc!AV68</f>
        <v>7862766.1448804205</v>
      </c>
      <c r="H75" s="574">
        <f>B75*0.0001/'TC5'!B75</f>
        <v>1.168143842369318E-2</v>
      </c>
      <c r="I75" s="585">
        <f>C75*0.0001/'TC5'!B75</f>
        <v>1.2205095030367374E-2</v>
      </c>
      <c r="J75" s="591">
        <f>D75*0.0001/'TC5'!C75</f>
        <v>1.0894636623561382E-2</v>
      </c>
      <c r="K75" s="585">
        <f>E75*0.0001/'TC5'!D75</f>
        <v>1.0607254691421986E-2</v>
      </c>
      <c r="L75" s="591">
        <f>F75*0.0001/'TC5'!E75</f>
        <v>1.4502634294331075E-2</v>
      </c>
      <c r="M75" s="592">
        <f>G75*0.0001/'TC5'!F75</f>
        <v>1.2318094260990621E-2</v>
      </c>
      <c r="P75" s="578">
        <f>H75-'TC1'!J76</f>
        <v>0</v>
      </c>
    </row>
    <row r="76" spans="1:16">
      <c r="A76" s="78">
        <v>1980</v>
      </c>
      <c r="B76" s="459">
        <f>avgpoinc!AQ69</f>
        <v>3885172.8269197526</v>
      </c>
      <c r="C76" s="346">
        <f>avgpoinc!AR69</f>
        <v>4138517.3691120073</v>
      </c>
      <c r="D76" s="562">
        <f>avgpoinc!AS69</f>
        <v>3865175.1249898309</v>
      </c>
      <c r="E76" s="562">
        <f>avgpoinc!AT69</f>
        <v>4953004.8827834697</v>
      </c>
      <c r="F76" s="562">
        <f>avgpoinc!AU69</f>
        <v>3145135.6201297571</v>
      </c>
      <c r="G76" s="73">
        <f>avgpoinc!AV69</f>
        <v>6357381.6746150218</v>
      </c>
      <c r="H76" s="571">
        <f>B76*0.0001/'TC5'!B76</f>
        <v>9.6682058647274988E-3</v>
      </c>
      <c r="I76" s="582">
        <f>C76*0.0001/'TC5'!B76</f>
        <v>1.0298650711774826E-2</v>
      </c>
      <c r="J76" s="589">
        <f>D76*0.0001/'TC5'!C76</f>
        <v>9.7927441820502281E-3</v>
      </c>
      <c r="K76" s="582">
        <f>E76*0.0001/'TC5'!D76</f>
        <v>9.5511758700013161E-3</v>
      </c>
      <c r="L76" s="589">
        <f>F76*0.0001/'TC5'!E76</f>
        <v>1.087164506316185E-2</v>
      </c>
      <c r="M76" s="590">
        <f>G76*0.0001/'TC5'!F76</f>
        <v>1.0271939449012281E-2</v>
      </c>
      <c r="P76" s="578">
        <f>H76-'TC1'!J77</f>
        <v>0</v>
      </c>
    </row>
    <row r="77" spans="1:16">
      <c r="A77" s="78">
        <v>1981</v>
      </c>
      <c r="B77" s="459">
        <f>avgpoinc!AQ70</f>
        <v>4671615.0692132711</v>
      </c>
      <c r="C77" s="346">
        <f>avgpoinc!AR70</f>
        <v>4889656.7324356232</v>
      </c>
      <c r="D77" s="562">
        <f>avgpoinc!AS70</f>
        <v>4572011.4000711534</v>
      </c>
      <c r="E77" s="562">
        <f>avgpoinc!AT70</f>
        <v>5680026.8558582673</v>
      </c>
      <c r="F77" s="562">
        <f>avgpoinc!AU70</f>
        <v>3954249.0460010688</v>
      </c>
      <c r="G77" s="73">
        <f>avgpoinc!AV70</f>
        <v>7609292.9682533797</v>
      </c>
      <c r="H77" s="571">
        <f>B77*0.0001/'TC5'!B77</f>
        <v>1.1536963284015654E-2</v>
      </c>
      <c r="I77" s="582">
        <f>C77*0.0001/'TC5'!B77</f>
        <v>1.2075436301529406E-2</v>
      </c>
      <c r="J77" s="589">
        <f>D77*0.0001/'TC5'!C77</f>
        <v>1.1615778319537641E-2</v>
      </c>
      <c r="K77" s="582">
        <f>E77*0.0001/'TC5'!D77</f>
        <v>1.1005865409970282E-2</v>
      </c>
      <c r="L77" s="589">
        <f>F77*0.0001/'TC5'!E77</f>
        <v>1.3276826590299606E-2</v>
      </c>
      <c r="M77" s="590">
        <f>G77*0.0001/'TC5'!F77</f>
        <v>1.221477333456278E-2</v>
      </c>
      <c r="P77" s="578">
        <f>H77-'TC1'!J78</f>
        <v>0</v>
      </c>
    </row>
    <row r="78" spans="1:16">
      <c r="A78" s="78">
        <v>1982</v>
      </c>
      <c r="B78" s="459">
        <f>avgpoinc!AQ71</f>
        <v>4861473.4743020497</v>
      </c>
      <c r="C78" s="346">
        <f>avgpoinc!AR71</f>
        <v>5049371.9366871761</v>
      </c>
      <c r="D78" s="562">
        <f>avgpoinc!AS71</f>
        <v>4631966.5978117324</v>
      </c>
      <c r="E78" s="562">
        <f>avgpoinc!AT71</f>
        <v>5909589.6973798126</v>
      </c>
      <c r="F78" s="562">
        <f>avgpoinc!AU71</f>
        <v>3895578.2576713935</v>
      </c>
      <c r="G78" s="73">
        <f>avgpoinc!AV71</f>
        <v>7763080.9003042523</v>
      </c>
      <c r="H78" s="571">
        <f>B78*0.0001/'TC5'!B78</f>
        <v>1.2412231415510178E-2</v>
      </c>
      <c r="I78" s="582">
        <f>C78*0.0001/'TC5'!B78</f>
        <v>1.2891970574855803E-2</v>
      </c>
      <c r="J78" s="589">
        <f>D78*0.0001/'TC5'!C78</f>
        <v>1.2287389487028122E-2</v>
      </c>
      <c r="K78" s="582">
        <f>E78*0.0001/'TC5'!D78</f>
        <v>1.1927264742553232E-2</v>
      </c>
      <c r="L78" s="589">
        <f>F78*0.0001/'TC5'!E78</f>
        <v>1.3259489089250566E-2</v>
      </c>
      <c r="M78" s="590">
        <f>G78*0.0001/'TC5'!F78</f>
        <v>1.2886879965662958E-2</v>
      </c>
      <c r="P78" s="578">
        <f>H78-'TC1'!J79</f>
        <v>0</v>
      </c>
    </row>
    <row r="79" spans="1:16">
      <c r="A79" s="78">
        <v>1983</v>
      </c>
      <c r="B79" s="459">
        <f>avgpoinc!AQ72</f>
        <v>4751109.1979308361</v>
      </c>
      <c r="C79" s="346">
        <f>avgpoinc!AR72</f>
        <v>4980280.4299070053</v>
      </c>
      <c r="D79" s="562">
        <f>avgpoinc!AS72</f>
        <v>4697671.3584507843</v>
      </c>
      <c r="E79" s="562">
        <f>avgpoinc!AT72</f>
        <v>5986349.5241950881</v>
      </c>
      <c r="F79" s="562">
        <f>avgpoinc!AU72</f>
        <v>3831953.8686673054</v>
      </c>
      <c r="G79" s="73">
        <f>avgpoinc!AV72</f>
        <v>7706284.3749792613</v>
      </c>
      <c r="H79" s="571">
        <f>B79*0.0001/'TC5'!B79</f>
        <v>1.1935989372432234E-2</v>
      </c>
      <c r="I79" s="582">
        <f>C79*0.0001/'TC5'!B79</f>
        <v>1.2511725537478924E-2</v>
      </c>
      <c r="J79" s="589">
        <f>D79*0.0001/'TC5'!C79</f>
        <v>1.2339263223111631E-2</v>
      </c>
      <c r="K79" s="582">
        <f>E79*0.0001/'TC5'!D79</f>
        <v>1.2052049860358238E-2</v>
      </c>
      <c r="L79" s="589">
        <f>F79*0.0001/'TC5'!E79</f>
        <v>1.2575399130582811E-2</v>
      </c>
      <c r="M79" s="590">
        <f>G79*0.0001/'TC5'!F79</f>
        <v>1.2609941884875296E-2</v>
      </c>
      <c r="P79" s="578">
        <f>H79-'TC1'!J80</f>
        <v>0</v>
      </c>
    </row>
    <row r="80" spans="1:16">
      <c r="A80" s="78">
        <v>1984</v>
      </c>
      <c r="B80" s="459">
        <f>avgpoinc!AQ73</f>
        <v>6081096.2493718965</v>
      </c>
      <c r="C80" s="346">
        <f>avgpoinc!AR73</f>
        <v>6357522.8539594365</v>
      </c>
      <c r="D80" s="562">
        <f>avgpoinc!AS73</f>
        <v>5990416.2084666248</v>
      </c>
      <c r="E80" s="562">
        <f>avgpoinc!AT73</f>
        <v>7703636.0832451927</v>
      </c>
      <c r="F80" s="562">
        <f>avgpoinc!AU73</f>
        <v>4796283.4318499621</v>
      </c>
      <c r="G80" s="73">
        <f>avgpoinc!AV73</f>
        <v>9887636.9447511826</v>
      </c>
      <c r="H80" s="571">
        <f>B80*0.0001/'TC5'!B80</f>
        <v>1.4322672970592974E-2</v>
      </c>
      <c r="I80" s="582">
        <f>C80*0.0001/'TC5'!B80</f>
        <v>1.4973734505474564E-2</v>
      </c>
      <c r="J80" s="589">
        <f>D80*0.0001/'TC5'!C80</f>
        <v>1.481654215604067E-2</v>
      </c>
      <c r="K80" s="582">
        <f>E80*0.0001/'TC5'!D80</f>
        <v>1.462114043533802E-2</v>
      </c>
      <c r="L80" s="589">
        <f>F80*0.0001/'TC5'!E80</f>
        <v>1.466508861631155E-2</v>
      </c>
      <c r="M80" s="590">
        <f>G80*0.0001/'TC5'!F80</f>
        <v>1.5187223441898821E-2</v>
      </c>
      <c r="P80" s="578">
        <f>H80-'TC1'!J81</f>
        <v>0</v>
      </c>
    </row>
    <row r="81" spans="1:16">
      <c r="A81" s="78">
        <v>1985</v>
      </c>
      <c r="B81" s="459">
        <f>avgpoinc!AQ74</f>
        <v>5688414.4767265189</v>
      </c>
      <c r="C81" s="346">
        <f>avgpoinc!AR74</f>
        <v>5982584.9821272697</v>
      </c>
      <c r="D81" s="562">
        <f>avgpoinc!AS74</f>
        <v>5662003.9566858895</v>
      </c>
      <c r="E81" s="562">
        <f>avgpoinc!AT74</f>
        <v>7223692.2203140929</v>
      </c>
      <c r="F81" s="562">
        <f>avgpoinc!AU74</f>
        <v>4493446.8596555544</v>
      </c>
      <c r="G81" s="73">
        <f>avgpoinc!AV74</f>
        <v>9251181.4092664532</v>
      </c>
      <c r="H81" s="571">
        <f>B81*0.0001/'TC5'!B81</f>
        <v>1.3161777518689634E-2</v>
      </c>
      <c r="I81" s="582">
        <f>C81*0.0001/'TC5'!B81</f>
        <v>1.3842425309121607E-2</v>
      </c>
      <c r="J81" s="589">
        <f>D81*0.0001/'TC5'!C81</f>
        <v>1.3788972049951553E-2</v>
      </c>
      <c r="K81" s="582">
        <f>E81*0.0001/'TC5'!D81</f>
        <v>1.3424385339021681E-2</v>
      </c>
      <c r="L81" s="589">
        <f>F81*0.0001/'TC5'!E81</f>
        <v>1.3566925190389156E-2</v>
      </c>
      <c r="M81" s="590">
        <f>G81*0.0001/'TC5'!F81</f>
        <v>1.3995462097227572E-2</v>
      </c>
      <c r="P81" s="578">
        <f>H81-'TC1'!J82</f>
        <v>0</v>
      </c>
    </row>
    <row r="82" spans="1:16">
      <c r="A82" s="78">
        <v>1986</v>
      </c>
      <c r="B82" s="459">
        <f>avgpoinc!AQ75</f>
        <v>4780505.3801690657</v>
      </c>
      <c r="C82" s="346">
        <f>avgpoinc!AR75</f>
        <v>5130737.3050495535</v>
      </c>
      <c r="D82" s="562">
        <f>avgpoinc!AS75</f>
        <v>4959031.3165637152</v>
      </c>
      <c r="E82" s="562">
        <f>avgpoinc!AT75</f>
        <v>6341644.3872863231</v>
      </c>
      <c r="F82" s="562">
        <f>avgpoinc!AU75</f>
        <v>3650386.6759458901</v>
      </c>
      <c r="G82" s="73">
        <f>avgpoinc!AV75</f>
        <v>7774901.8622905789</v>
      </c>
      <c r="H82" s="571">
        <f>B82*0.0001/'TC5'!B82</f>
        <v>1.0958768427371977E-2</v>
      </c>
      <c r="I82" s="582">
        <f>C82*0.0001/'TC5'!B82</f>
        <v>1.1761635541915894E-2</v>
      </c>
      <c r="J82" s="589">
        <f>D82*0.0001/'TC5'!C82</f>
        <v>1.1845486238598825E-2</v>
      </c>
      <c r="K82" s="582">
        <f>E82*0.0001/'TC5'!D82</f>
        <v>1.1655424721539021E-2</v>
      </c>
      <c r="L82" s="589">
        <f>F82*0.0001/'TC5'!E82</f>
        <v>1.0912754572927952E-2</v>
      </c>
      <c r="M82" s="590">
        <f>G82*0.0001/'TC5'!F82</f>
        <v>1.1703284457325935E-2</v>
      </c>
      <c r="P82" s="578">
        <f>H82-'TC1'!J83</f>
        <v>0</v>
      </c>
    </row>
    <row r="83" spans="1:16">
      <c r="A83" s="78">
        <v>1987</v>
      </c>
      <c r="B83" s="459">
        <f>avgpoinc!AQ76</f>
        <v>5914677.3389792489</v>
      </c>
      <c r="C83" s="346">
        <f>avgpoinc!AR76</f>
        <v>6286792.8478684342</v>
      </c>
      <c r="D83" s="562">
        <f>avgpoinc!AS76</f>
        <v>5967870.5249901824</v>
      </c>
      <c r="E83" s="562">
        <f>avgpoinc!AT76</f>
        <v>7694348.9274760354</v>
      </c>
      <c r="F83" s="562">
        <f>avgpoinc!AU76</f>
        <v>4640298.7410807703</v>
      </c>
      <c r="G83" s="73">
        <f>avgpoinc!AV76</f>
        <v>9667514.6334799975</v>
      </c>
      <c r="H83" s="571">
        <f>B83*0.0001/'TC5'!B83</f>
        <v>1.314862444996834E-2</v>
      </c>
      <c r="I83" s="582">
        <f>C83*0.0001/'TC5'!B83</f>
        <v>1.3975855894386768E-2</v>
      </c>
      <c r="J83" s="589">
        <f>D83*0.0001/'TC5'!C83</f>
        <v>1.3691638596355913E-2</v>
      </c>
      <c r="K83" s="582">
        <f>E83*0.0001/'TC5'!D83</f>
        <v>1.3746947981417179E-2</v>
      </c>
      <c r="L83" s="589">
        <f>F83*0.0001/'TC5'!E83</f>
        <v>1.3399890623986723E-2</v>
      </c>
      <c r="M83" s="590">
        <f>G83*0.0001/'TC5'!F83</f>
        <v>1.4203946106135843E-2</v>
      </c>
      <c r="P83" s="578">
        <f>H83-'TC1'!J84</f>
        <v>0</v>
      </c>
    </row>
    <row r="84" spans="1:16">
      <c r="A84" s="78">
        <v>1988</v>
      </c>
      <c r="B84" s="459">
        <f>avgpoinc!AQ77</f>
        <v>8456799.1520985197</v>
      </c>
      <c r="C84" s="346">
        <f>avgpoinc!AR77</f>
        <v>9040832.7757872138</v>
      </c>
      <c r="D84" s="562">
        <f>avgpoinc!AS77</f>
        <v>8783853.9280460011</v>
      </c>
      <c r="E84" s="562">
        <f>avgpoinc!AT77</f>
        <v>11494281.010276701</v>
      </c>
      <c r="F84" s="562">
        <f>avgpoinc!AU77</f>
        <v>6073767.1768489229</v>
      </c>
      <c r="G84" s="73">
        <f>avgpoinc!AV77</f>
        <v>13613957.587776208</v>
      </c>
      <c r="H84" s="571">
        <f>B84*0.0001/'TC5'!B84</f>
        <v>1.803982071578503E-2</v>
      </c>
      <c r="I84" s="582">
        <f>C84*0.0001/'TC5'!B84</f>
        <v>1.9285665825009349E-2</v>
      </c>
      <c r="J84" s="589">
        <f>D84*0.0001/'TC5'!C84</f>
        <v>1.9250160083174709E-2</v>
      </c>
      <c r="K84" s="582">
        <f>E84*0.0001/'TC5'!D84</f>
        <v>1.9692214205861095E-2</v>
      </c>
      <c r="L84" s="589">
        <f>F84*0.0001/'TC5'!E84</f>
        <v>1.6866683959960938E-2</v>
      </c>
      <c r="M84" s="590">
        <f>G84*0.0001/'TC5'!F84</f>
        <v>1.9314821809530258E-2</v>
      </c>
      <c r="P84" s="578">
        <f>H84-'TC1'!J85</f>
        <v>0</v>
      </c>
    </row>
    <row r="85" spans="1:16">
      <c r="A85" s="83">
        <v>1989</v>
      </c>
      <c r="B85" s="460">
        <f>avgpoinc!AQ78</f>
        <v>7564403.8415279798</v>
      </c>
      <c r="C85" s="347">
        <f>avgpoinc!AR78</f>
        <v>8028141.5958224777</v>
      </c>
      <c r="D85" s="564">
        <f>avgpoinc!AS78</f>
        <v>7548516.9320076257</v>
      </c>
      <c r="E85" s="564">
        <f>avgpoinc!AT78</f>
        <v>10094171.989139432</v>
      </c>
      <c r="F85" s="564">
        <f>avgpoinc!AU78</f>
        <v>5735599.3302696561</v>
      </c>
      <c r="G85" s="79">
        <f>avgpoinc!AV78</f>
        <v>12034374.096111534</v>
      </c>
      <c r="H85" s="574">
        <f>B85*0.0001/'TC5'!B85</f>
        <v>1.5942448750138286E-2</v>
      </c>
      <c r="I85" s="585">
        <f>C85*0.0001/'TC5'!B85</f>
        <v>1.6919804736971859E-2</v>
      </c>
      <c r="J85" s="591">
        <f>D85*0.0001/'TC5'!C85</f>
        <v>1.6353530809283257E-2</v>
      </c>
      <c r="K85" s="585">
        <f>E85*0.0001/'TC5'!D85</f>
        <v>1.7206532880663872E-2</v>
      </c>
      <c r="L85" s="591">
        <f>F85*0.0001/'TC5'!E85</f>
        <v>1.5590509399771689E-2</v>
      </c>
      <c r="M85" s="592">
        <f>G85*0.0001/'TC5'!F85</f>
        <v>1.7006382346153256E-2</v>
      </c>
      <c r="P85" s="578">
        <f>H85-'TC1'!J86</f>
        <v>0</v>
      </c>
    </row>
    <row r="86" spans="1:16">
      <c r="A86" s="78">
        <v>1990</v>
      </c>
      <c r="B86" s="459">
        <f>avgpoinc!AQ79</f>
        <v>7609627.0233151251</v>
      </c>
      <c r="C86" s="346">
        <f>avgpoinc!AR79</f>
        <v>8078827.7849741541</v>
      </c>
      <c r="D86" s="562">
        <f>avgpoinc!AS79</f>
        <v>7694410.6587622603</v>
      </c>
      <c r="E86" s="562">
        <f>avgpoinc!AT79</f>
        <v>10155017.110851701</v>
      </c>
      <c r="F86" s="562">
        <f>avgpoinc!AU79</f>
        <v>5633414.644579106</v>
      </c>
      <c r="G86" s="73">
        <f>avgpoinc!AV79</f>
        <v>11939997.107290503</v>
      </c>
      <c r="H86" s="571">
        <f>B86*0.0001/'TC5'!B86</f>
        <v>1.6047416254878041E-2</v>
      </c>
      <c r="I86" s="582">
        <f>C86*0.0001/'TC5'!B86</f>
        <v>1.7036881297826763E-2</v>
      </c>
      <c r="J86" s="589">
        <f>D86*0.0001/'TC5'!C86</f>
        <v>1.6687054187059402E-2</v>
      </c>
      <c r="K86" s="582">
        <f>E86*0.0001/'TC5'!D86</f>
        <v>1.7501993104815483E-2</v>
      </c>
      <c r="L86" s="589">
        <f>F86*0.0001/'TC5'!E86</f>
        <v>1.5086194500327114E-2</v>
      </c>
      <c r="M86" s="590">
        <f>G86*0.0001/'TC5'!F86</f>
        <v>1.6986265778541568E-2</v>
      </c>
      <c r="P86" s="578">
        <f>H86-'TC1'!J87</f>
        <v>0</v>
      </c>
    </row>
    <row r="87" spans="1:16">
      <c r="A87" s="78">
        <v>1991</v>
      </c>
      <c r="B87" s="459">
        <f>avgpoinc!AQ80</f>
        <v>6977247.0261199279</v>
      </c>
      <c r="C87" s="346">
        <f>avgpoinc!AR80</f>
        <v>7344555.7428606749</v>
      </c>
      <c r="D87" s="562">
        <f>avgpoinc!AS80</f>
        <v>6854249.4870953709</v>
      </c>
      <c r="E87" s="562">
        <f>avgpoinc!AT80</f>
        <v>9178468.9158319924</v>
      </c>
      <c r="F87" s="562">
        <f>avgpoinc!AU80</f>
        <v>5192489.0731873261</v>
      </c>
      <c r="G87" s="73">
        <f>avgpoinc!AV80</f>
        <v>10976641.569555324</v>
      </c>
      <c r="H87" s="571">
        <f>B87*0.0001/'TC5'!B87</f>
        <v>1.5014762058854105E-2</v>
      </c>
      <c r="I87" s="582">
        <f>C87*0.0001/'TC5'!B87</f>
        <v>1.5805196017026901E-2</v>
      </c>
      <c r="J87" s="589">
        <f>D87*0.0001/'TC5'!C87</f>
        <v>1.5262559056282043E-2</v>
      </c>
      <c r="K87" s="582">
        <f>E87*0.0001/'TC5'!D87</f>
        <v>1.6344534233212471E-2</v>
      </c>
      <c r="L87" s="589">
        <f>F87*0.0001/'TC5'!E87</f>
        <v>1.3935229741036895E-2</v>
      </c>
      <c r="M87" s="590">
        <f>G87*0.0001/'TC5'!F87</f>
        <v>1.5908770263195038E-2</v>
      </c>
      <c r="P87" s="578">
        <f>H87-'TC1'!J88</f>
        <v>0</v>
      </c>
    </row>
    <row r="88" spans="1:16">
      <c r="A88" s="78">
        <v>1992</v>
      </c>
      <c r="B88" s="459">
        <f>avgpoinc!AQ81</f>
        <v>8349290.2061919672</v>
      </c>
      <c r="C88" s="346">
        <f>avgpoinc!AR81</f>
        <v>8833625.5761618186</v>
      </c>
      <c r="D88" s="562">
        <f>avgpoinc!AS81</f>
        <v>8311749.6704536453</v>
      </c>
      <c r="E88" s="562">
        <f>avgpoinc!AT81</f>
        <v>11347079.267681172</v>
      </c>
      <c r="F88" s="562">
        <f>avgpoinc!AU81</f>
        <v>5946545.7035666164</v>
      </c>
      <c r="G88" s="73">
        <f>avgpoinc!AV81</f>
        <v>13150349.269129563</v>
      </c>
      <c r="H88" s="571">
        <f>B88*0.0001/'TC5'!B88</f>
        <v>1.7622269690036777E-2</v>
      </c>
      <c r="I88" s="582">
        <f>C88*0.0001/'TC5'!B88</f>
        <v>1.8644522875547409E-2</v>
      </c>
      <c r="J88" s="589">
        <f>D88*0.0001/'TC5'!C88</f>
        <v>1.8106281757354736E-2</v>
      </c>
      <c r="K88" s="582">
        <f>E88*0.0001/'TC5'!D88</f>
        <v>1.9806083291769028E-2</v>
      </c>
      <c r="L88" s="589">
        <f>F88*0.0001/'TC5'!E88</f>
        <v>1.5627402812242511E-2</v>
      </c>
      <c r="M88" s="590">
        <f>G88*0.0001/'TC5'!F88</f>
        <v>1.8686756491661072E-2</v>
      </c>
      <c r="P88" s="578">
        <f>H88-'TC1'!J89</f>
        <v>0</v>
      </c>
    </row>
    <row r="89" spans="1:16">
      <c r="A89" s="78">
        <v>1993</v>
      </c>
      <c r="B89" s="459">
        <f>avgpoinc!AQ82</f>
        <v>8063336.0301825032</v>
      </c>
      <c r="C89" s="346">
        <f>avgpoinc!AR82</f>
        <v>8445524.9738376606</v>
      </c>
      <c r="D89" s="562">
        <f>avgpoinc!AS82</f>
        <v>7958635.7169150356</v>
      </c>
      <c r="E89" s="562">
        <f>avgpoinc!AT82</f>
        <v>10543294.609264968</v>
      </c>
      <c r="F89" s="562">
        <f>avgpoinc!AU82</f>
        <v>6066650.7714854982</v>
      </c>
      <c r="G89" s="73">
        <f>avgpoinc!AV82</f>
        <v>12698094.08502987</v>
      </c>
      <c r="H89" s="571">
        <f>B89*0.0001/'TC5'!B89</f>
        <v>1.6880352050065994E-2</v>
      </c>
      <c r="I89" s="582">
        <f>C89*0.0001/'TC5'!B89</f>
        <v>1.7680453136563301E-2</v>
      </c>
      <c r="J89" s="589">
        <f>D89*0.0001/'TC5'!C89</f>
        <v>1.7163064330816269E-2</v>
      </c>
      <c r="K89" s="582">
        <f>E89*0.0001/'TC5'!D89</f>
        <v>1.8200440332293507E-2</v>
      </c>
      <c r="L89" s="589">
        <f>F89*0.0001/'TC5'!E89</f>
        <v>1.5834040939807888E-2</v>
      </c>
      <c r="M89" s="590">
        <f>G89*0.0001/'TC5'!F89</f>
        <v>1.7892761155962941E-2</v>
      </c>
      <c r="P89" s="578">
        <f>H89-'TC1'!J90</f>
        <v>0</v>
      </c>
    </row>
    <row r="90" spans="1:16">
      <c r="A90" s="78">
        <v>1994</v>
      </c>
      <c r="B90" s="459">
        <f>avgpoinc!AQ83</f>
        <v>8072264.9945146842</v>
      </c>
      <c r="C90" s="346">
        <f>avgpoinc!AR83</f>
        <v>8397917.4947213624</v>
      </c>
      <c r="D90" s="562">
        <f>avgpoinc!AS83</f>
        <v>7778856.3070887867</v>
      </c>
      <c r="E90" s="562">
        <f>avgpoinc!AT83</f>
        <v>10228776.414785802</v>
      </c>
      <c r="F90" s="562">
        <f>avgpoinc!AU83</f>
        <v>6365994.8881677957</v>
      </c>
      <c r="G90" s="73">
        <f>avgpoinc!AV83</f>
        <v>12691794.238595391</v>
      </c>
      <c r="H90" s="571">
        <f>B90*0.0001/'TC5'!B90</f>
        <v>1.6364641487598423E-2</v>
      </c>
      <c r="I90" s="582">
        <f>C90*0.0001/'TC5'!B90</f>
        <v>1.7024826258420948E-2</v>
      </c>
      <c r="J90" s="589">
        <f>D90*0.0001/'TC5'!C90</f>
        <v>1.6265438869595528E-2</v>
      </c>
      <c r="K90" s="582">
        <f>E90*0.0001/'TC5'!D90</f>
        <v>1.7179109156131741E-2</v>
      </c>
      <c r="L90" s="589">
        <f>F90*0.0001/'TC5'!E90</f>
        <v>1.6004186123609543E-2</v>
      </c>
      <c r="M90" s="590">
        <f>G90*0.0001/'TC5'!F90</f>
        <v>1.7325395718216896E-2</v>
      </c>
      <c r="P90" s="578">
        <f>H90-'TC1'!J91</f>
        <v>0</v>
      </c>
    </row>
    <row r="91" spans="1:16">
      <c r="A91" s="78">
        <v>1995</v>
      </c>
      <c r="B91" s="459">
        <f>avgpoinc!AQ84</f>
        <v>8574540.6170084774</v>
      </c>
      <c r="C91" s="346">
        <f>avgpoinc!AR84</f>
        <v>8959672.8705146816</v>
      </c>
      <c r="D91" s="562">
        <f>avgpoinc!AS84</f>
        <v>8325001.9097616859</v>
      </c>
      <c r="E91" s="562">
        <f>avgpoinc!AT84</f>
        <v>11035097.62342138</v>
      </c>
      <c r="F91" s="562">
        <f>avgpoinc!AU84</f>
        <v>6656468.9576531453</v>
      </c>
      <c r="G91" s="73">
        <f>avgpoinc!AV84</f>
        <v>13483750.746089704</v>
      </c>
      <c r="H91" s="571">
        <f>B91*0.0001/'TC5'!B91</f>
        <v>1.7006939277052883E-2</v>
      </c>
      <c r="I91" s="582">
        <f>C91*0.0001/'TC5'!B91</f>
        <v>1.7770819365978244E-2</v>
      </c>
      <c r="J91" s="589">
        <f>D91*0.0001/'TC5'!C91</f>
        <v>1.7127586528658867E-2</v>
      </c>
      <c r="K91" s="582">
        <f>E91*0.0001/'TC5'!D91</f>
        <v>1.8166324123740196E-2</v>
      </c>
      <c r="L91" s="589">
        <f>F91*0.0001/'TC5'!E91</f>
        <v>1.6302870586514469E-2</v>
      </c>
      <c r="M91" s="590">
        <f>G91*0.0001/'TC5'!F91</f>
        <v>1.7988037317991253E-2</v>
      </c>
      <c r="P91" s="578">
        <f>H91-'TC1'!J92</f>
        <v>0</v>
      </c>
    </row>
    <row r="92" spans="1:16">
      <c r="A92" s="78">
        <v>1996</v>
      </c>
      <c r="B92" s="459">
        <f>avgpoinc!AQ85</f>
        <v>9564763.3409021888</v>
      </c>
      <c r="C92" s="346">
        <f>avgpoinc!AR85</f>
        <v>10039907.016058788</v>
      </c>
      <c r="D92" s="562">
        <f>avgpoinc!AS85</f>
        <v>9325894.5752178896</v>
      </c>
      <c r="E92" s="562">
        <f>avgpoinc!AT85</f>
        <v>12568398.46459436</v>
      </c>
      <c r="F92" s="562">
        <f>avgpoinc!AU85</f>
        <v>7213765.6922022616</v>
      </c>
      <c r="G92" s="73">
        <f>avgpoinc!AV85</f>
        <v>15065001.471135931</v>
      </c>
      <c r="H92" s="571">
        <f>B92*0.0001/'TC5'!B92</f>
        <v>1.8389228731393814E-2</v>
      </c>
      <c r="I92" s="582">
        <f>C92*0.0001/'TC5'!B92</f>
        <v>1.9302740693092346E-2</v>
      </c>
      <c r="J92" s="589">
        <f>D92*0.0001/'TC5'!C92</f>
        <v>1.8577395007014278E-2</v>
      </c>
      <c r="K92" s="582">
        <f>E92*0.0001/'TC5'!D92</f>
        <v>2.0093010738492012E-2</v>
      </c>
      <c r="L92" s="589">
        <f>F92*0.0001/'TC5'!E92</f>
        <v>1.7077041789889336E-2</v>
      </c>
      <c r="M92" s="590">
        <f>G92*0.0001/'TC5'!F92</f>
        <v>1.9528551027178768E-2</v>
      </c>
      <c r="P92" s="578">
        <f>H92-'TC1'!J93</f>
        <v>0</v>
      </c>
    </row>
    <row r="93" spans="1:16">
      <c r="A93" s="78">
        <v>1997</v>
      </c>
      <c r="B93" s="459">
        <f>avgpoinc!AQ86</f>
        <v>10606735.710987918</v>
      </c>
      <c r="C93" s="346">
        <f>avgpoinc!AR86</f>
        <v>11201812.295415511</v>
      </c>
      <c r="D93" s="562">
        <f>avgpoinc!AS86</f>
        <v>10547433.196719866</v>
      </c>
      <c r="E93" s="562">
        <f>avgpoinc!AT86</f>
        <v>14219857.59558329</v>
      </c>
      <c r="F93" s="562">
        <f>avgpoinc!AU86</f>
        <v>7929002.749139295</v>
      </c>
      <c r="G93" s="73">
        <f>avgpoinc!AV86</f>
        <v>16881685.550639469</v>
      </c>
      <c r="H93" s="571">
        <f>B93*0.0001/'TC5'!B93</f>
        <v>1.9675059244036674E-2</v>
      </c>
      <c r="I93" s="582">
        <f>C93*0.0001/'TC5'!B93</f>
        <v>2.0778901875019073E-2</v>
      </c>
      <c r="J93" s="589">
        <f>D93*0.0001/'TC5'!C93</f>
        <v>2.02002227306366E-2</v>
      </c>
      <c r="K93" s="582">
        <f>E93*0.0001/'TC5'!D93</f>
        <v>2.1908735856413841E-2</v>
      </c>
      <c r="L93" s="589">
        <f>F93*0.0001/'TC5'!E93</f>
        <v>1.8123377114534378E-2</v>
      </c>
      <c r="M93" s="590">
        <f>G93*0.0001/'TC5'!F93</f>
        <v>2.1126870065927509E-2</v>
      </c>
      <c r="P93" s="578">
        <f>H93-'TC1'!J94</f>
        <v>0</v>
      </c>
    </row>
    <row r="94" spans="1:16">
      <c r="A94" s="78">
        <v>1998</v>
      </c>
      <c r="B94" s="459">
        <f>avgpoinc!AQ87</f>
        <v>10859618.097069461</v>
      </c>
      <c r="C94" s="346">
        <f>avgpoinc!AR87</f>
        <v>11615195.528685415</v>
      </c>
      <c r="D94" s="562">
        <f>avgpoinc!AS87</f>
        <v>10996485.417656288</v>
      </c>
      <c r="E94" s="562">
        <f>avgpoinc!AT87</f>
        <v>15101666.205819376</v>
      </c>
      <c r="F94" s="562">
        <f>avgpoinc!AU87</f>
        <v>7595279.0160009312</v>
      </c>
      <c r="G94" s="73">
        <f>avgpoinc!AV87</f>
        <v>17195512.913007528</v>
      </c>
      <c r="H94" s="571">
        <f>B94*0.0001/'TC5'!B94</f>
        <v>1.9401073455810547E-2</v>
      </c>
      <c r="I94" s="582">
        <f>C94*0.0001/'TC5'!B94</f>
        <v>2.0750937983393669E-2</v>
      </c>
      <c r="J94" s="589">
        <f>D94*0.0001/'TC5'!C94</f>
        <v>2.0118750631809231E-2</v>
      </c>
      <c r="K94" s="582">
        <f>E94*0.0001/'TC5'!D94</f>
        <v>2.2356599569320682E-2</v>
      </c>
      <c r="L94" s="589">
        <f>F94*0.0001/'TC5'!E94</f>
        <v>1.6777981072664264E-2</v>
      </c>
      <c r="M94" s="590">
        <f>G94*0.0001/'TC5'!F94</f>
        <v>2.0741775631904602E-2</v>
      </c>
      <c r="P94" s="578">
        <f>H94-'TC1'!J95</f>
        <v>0</v>
      </c>
    </row>
    <row r="95" spans="1:16">
      <c r="A95" s="83">
        <v>1999</v>
      </c>
      <c r="B95" s="460">
        <f>avgpoinc!AQ88</f>
        <v>12595182.063839508</v>
      </c>
      <c r="C95" s="347">
        <f>avgpoinc!AR88</f>
        <v>13553348.071395386</v>
      </c>
      <c r="D95" s="564">
        <f>avgpoinc!AS88</f>
        <v>12746461.262914497</v>
      </c>
      <c r="E95" s="564">
        <f>avgpoinc!AT88</f>
        <v>17887677.195764389</v>
      </c>
      <c r="F95" s="564">
        <f>avgpoinc!AU88</f>
        <v>8530623.8836535681</v>
      </c>
      <c r="G95" s="79">
        <f>avgpoinc!AV88</f>
        <v>19916211.620045293</v>
      </c>
      <c r="H95" s="574">
        <f>B95*0.0001/'TC5'!B95</f>
        <v>2.184373140335083E-2</v>
      </c>
      <c r="I95" s="585">
        <f>C95*0.0001/'TC5'!B95</f>
        <v>2.3505471646785736E-2</v>
      </c>
      <c r="J95" s="591">
        <f>D95*0.0001/'TC5'!C95</f>
        <v>2.2433567792177197E-2</v>
      </c>
      <c r="K95" s="585">
        <f>E95*0.0001/'TC5'!D95</f>
        <v>2.5461843237280842E-2</v>
      </c>
      <c r="L95" s="591">
        <f>F95*0.0001/'TC5'!E95</f>
        <v>1.851279474794865E-2</v>
      </c>
      <c r="M95" s="592">
        <f>G95*0.0001/'TC5'!F95</f>
        <v>2.3283803835511211E-2</v>
      </c>
      <c r="P95" s="578">
        <f>H95-'TC1'!J96</f>
        <v>0</v>
      </c>
    </row>
    <row r="96" spans="1:16">
      <c r="A96" s="88">
        <v>2000</v>
      </c>
      <c r="B96" s="461">
        <f>avgpoinc!AQ89</f>
        <v>13599290.796017731</v>
      </c>
      <c r="C96" s="348">
        <f>avgpoinc!AR89</f>
        <v>14838197.893871283</v>
      </c>
      <c r="D96" s="566">
        <f>avgpoinc!AS89</f>
        <v>14178124.958558997</v>
      </c>
      <c r="E96" s="566">
        <f>avgpoinc!AT89</f>
        <v>20208676.825117499</v>
      </c>
      <c r="F96" s="566">
        <f>avgpoinc!AU89</f>
        <v>8488434.4255525451</v>
      </c>
      <c r="G96" s="85">
        <f>avgpoinc!AV89</f>
        <v>21647434.882452544</v>
      </c>
      <c r="H96" s="575">
        <f>B96*0.0001/'TC5'!B96</f>
        <v>2.2832419723272324E-2</v>
      </c>
      <c r="I96" s="586">
        <f>C96*0.0001/'TC5'!B96</f>
        <v>2.4912472814321514E-2</v>
      </c>
      <c r="J96" s="593">
        <f>D96*0.0001/'TC5'!C96</f>
        <v>2.4091411381959908E-2</v>
      </c>
      <c r="K96" s="586">
        <f>E96*0.0001/'TC5'!D96</f>
        <v>2.7837736532092098E-2</v>
      </c>
      <c r="L96" s="593">
        <f>F96*0.0001/'TC5'!E96</f>
        <v>1.7851501703262326E-2</v>
      </c>
      <c r="M96" s="594">
        <f>G96*0.0001/'TC5'!F96</f>
        <v>2.4596285074949265E-2</v>
      </c>
      <c r="P96" s="578">
        <f>H96-'TC1'!J97</f>
        <v>0</v>
      </c>
    </row>
    <row r="97" spans="1:16">
      <c r="A97" s="78">
        <v>2001</v>
      </c>
      <c r="B97" s="459">
        <f>avgpoinc!AQ90</f>
        <v>13170993.69041439</v>
      </c>
      <c r="C97" s="346">
        <f>avgpoinc!AR90</f>
        <v>14090421.476461962</v>
      </c>
      <c r="D97" s="562">
        <f>avgpoinc!AS90</f>
        <v>13202207.915621594</v>
      </c>
      <c r="E97" s="562">
        <f>avgpoinc!AT90</f>
        <v>18276910.919127829</v>
      </c>
      <c r="F97" s="562">
        <f>avgpoinc!AU90</f>
        <v>9256355.9429686498</v>
      </c>
      <c r="G97" s="73">
        <f>avgpoinc!AV90</f>
        <v>20649004.169929348</v>
      </c>
      <c r="H97" s="571">
        <f>B97*0.0001/'TC5'!B97</f>
        <v>2.2216027602553375E-2</v>
      </c>
      <c r="I97" s="582">
        <f>C97*0.0001/'TC5'!B97</f>
        <v>2.3766862228512771E-2</v>
      </c>
      <c r="J97" s="589">
        <f>D97*0.0001/'TC5'!C97</f>
        <v>2.2715752944350243E-2</v>
      </c>
      <c r="K97" s="582">
        <f>E97*0.0001/'TC5'!D97</f>
        <v>2.5551948696374897E-2</v>
      </c>
      <c r="L97" s="589">
        <f>F97*0.0001/'TC5'!E97</f>
        <v>1.9289201125502586E-2</v>
      </c>
      <c r="M97" s="590">
        <f>G97*0.0001/'TC5'!F97</f>
        <v>2.3732682690024376E-2</v>
      </c>
      <c r="P97" s="578">
        <f>H97-'TC1'!J98</f>
        <v>0</v>
      </c>
    </row>
    <row r="98" spans="1:16">
      <c r="A98" s="78">
        <v>2002</v>
      </c>
      <c r="B98" s="459">
        <f>avgpoinc!AQ91</f>
        <v>13504632.337022204</v>
      </c>
      <c r="C98" s="346">
        <f>avgpoinc!AR91</f>
        <v>14264721.189998997</v>
      </c>
      <c r="D98" s="562">
        <f>avgpoinc!AS91</f>
        <v>13209448.475240272</v>
      </c>
      <c r="E98" s="562">
        <f>avgpoinc!AT91</f>
        <v>18085928.595371168</v>
      </c>
      <c r="F98" s="562">
        <f>avgpoinc!AU91</f>
        <v>10007463.153906526</v>
      </c>
      <c r="G98" s="73">
        <f>avgpoinc!AV91</f>
        <v>21067704.798554692</v>
      </c>
      <c r="H98" s="571">
        <f>B98*0.0001/'TC5'!B98</f>
        <v>2.2833166643977158E-2</v>
      </c>
      <c r="I98" s="582">
        <f>C98*0.0001/'TC5'!B98</f>
        <v>2.4118298664689057E-2</v>
      </c>
      <c r="J98" s="589">
        <f>D98*0.0001/'TC5'!C98</f>
        <v>2.2834919393062588E-2</v>
      </c>
      <c r="K98" s="582">
        <f>E98*0.0001/'TC5'!D98</f>
        <v>2.5571189820766446E-2</v>
      </c>
      <c r="L98" s="589">
        <f>F98*0.0001/'TC5'!E98</f>
        <v>2.0627809688448902E-2</v>
      </c>
      <c r="M98" s="590">
        <f>G98*0.0001/'TC5'!F98</f>
        <v>2.4416247382760048E-2</v>
      </c>
      <c r="P98" s="578">
        <f>H98-'TC1'!J99</f>
        <v>0</v>
      </c>
    </row>
    <row r="99" spans="1:16">
      <c r="A99" s="78">
        <v>2003</v>
      </c>
      <c r="B99" s="459">
        <f>avgpoinc!AQ92</f>
        <v>14340594.842842083</v>
      </c>
      <c r="C99" s="346">
        <f>avgpoinc!AR92</f>
        <v>15114235.572558537</v>
      </c>
      <c r="D99" s="562">
        <f>avgpoinc!AS92</f>
        <v>14111152.225796701</v>
      </c>
      <c r="E99" s="562">
        <f>avgpoinc!AT92</f>
        <v>19284442.47054781</v>
      </c>
      <c r="F99" s="562">
        <f>avgpoinc!AU92</f>
        <v>10431494.260712355</v>
      </c>
      <c r="G99" s="73">
        <f>avgpoinc!AV92</f>
        <v>22301261.256542061</v>
      </c>
      <c r="H99" s="571">
        <f>B99*0.0001/'TC5'!B99</f>
        <v>2.3983821272850033E-2</v>
      </c>
      <c r="I99" s="582">
        <f>C99*0.0001/'TC5'!B99</f>
        <v>2.5277690961956978E-2</v>
      </c>
      <c r="J99" s="589">
        <f>D99*0.0001/'TC5'!C99</f>
        <v>2.413709461688995E-2</v>
      </c>
      <c r="K99" s="582">
        <f>E99*0.0001/'TC5'!D99</f>
        <v>2.7132155373692513E-2</v>
      </c>
      <c r="L99" s="589">
        <f>F99*0.0001/'TC5'!E99</f>
        <v>2.1123895421624184E-2</v>
      </c>
      <c r="M99" s="590">
        <f>G99*0.0001/'TC5'!F99</f>
        <v>2.5631634518504143E-2</v>
      </c>
      <c r="P99" s="578">
        <f>H99-'TC1'!J100</f>
        <v>0</v>
      </c>
    </row>
    <row r="100" spans="1:16">
      <c r="A100" s="78">
        <v>2004</v>
      </c>
      <c r="B100" s="459">
        <f>avgpoinc!AQ93</f>
        <v>16351695.417197634</v>
      </c>
      <c r="C100" s="346">
        <f>avgpoinc!AR93</f>
        <v>17266922.280890513</v>
      </c>
      <c r="D100" s="562">
        <f>avgpoinc!AS93</f>
        <v>16439792.452647101</v>
      </c>
      <c r="E100" s="562">
        <f>avgpoinc!AT93</f>
        <v>22426049.933418944</v>
      </c>
      <c r="F100" s="562">
        <f>avgpoinc!AU93</f>
        <v>11451915.262995463</v>
      </c>
      <c r="G100" s="73">
        <f>avgpoinc!AV93</f>
        <v>25408533.426229276</v>
      </c>
      <c r="H100" s="571">
        <f>B100*0.0001/'TC5'!B100</f>
        <v>2.6603790000081055E-2</v>
      </c>
      <c r="I100" s="582">
        <f>C100*0.0001/'TC5'!B100</f>
        <v>2.8092840686440468E-2</v>
      </c>
      <c r="J100" s="589">
        <f>D100*0.0001/'TC5'!C100</f>
        <v>2.7288269251585003E-2</v>
      </c>
      <c r="K100" s="582">
        <f>E100*0.0001/'TC5'!D100</f>
        <v>3.0580272898077958E-2</v>
      </c>
      <c r="L100" s="589">
        <f>F100*0.0001/'TC5'!E100</f>
        <v>2.2662743926048279E-2</v>
      </c>
      <c r="M100" s="590">
        <f>G100*0.0001/'TC5'!F100</f>
        <v>2.8496550396084785E-2</v>
      </c>
      <c r="P100" s="578">
        <f>H100-'TC1'!J101</f>
        <v>0</v>
      </c>
    </row>
    <row r="101" spans="1:16">
      <c r="A101" s="78">
        <v>2005</v>
      </c>
      <c r="B101" s="459">
        <f>avgpoinc!AQ94</f>
        <v>18173962.219097171</v>
      </c>
      <c r="C101" s="346">
        <f>avgpoinc!AR94</f>
        <v>19141908.617065769</v>
      </c>
      <c r="D101" s="562">
        <f>avgpoinc!AS94</f>
        <v>18135361.362012003</v>
      </c>
      <c r="E101" s="562">
        <f>avgpoinc!AT94</f>
        <v>25081069.888501216</v>
      </c>
      <c r="F101" s="562">
        <f>avgpoinc!AU94</f>
        <v>12671576.745027207</v>
      </c>
      <c r="G101" s="73">
        <f>avgpoinc!AV94</f>
        <v>27853328.794866834</v>
      </c>
      <c r="H101" s="571">
        <f>B101*0.0001/'TC5'!B101</f>
        <v>2.8899082913994786E-2</v>
      </c>
      <c r="I101" s="582">
        <f>C101*0.0001/'TC5'!B101</f>
        <v>3.0438249930739399E-2</v>
      </c>
      <c r="J101" s="589">
        <f>D101*0.0001/'TC5'!C101</f>
        <v>2.9572445899248127E-2</v>
      </c>
      <c r="K101" s="582">
        <f>E101*0.0001/'TC5'!D101</f>
        <v>3.3486545085906982E-2</v>
      </c>
      <c r="L101" s="589">
        <f>F101*0.0001/'TC5'!E101</f>
        <v>2.4449555203318592E-2</v>
      </c>
      <c r="M101" s="590">
        <f>G101*0.0001/'TC5'!F101</f>
        <v>3.0596511438488967E-2</v>
      </c>
      <c r="P101" s="578">
        <f>H101-'TC1'!J102</f>
        <v>0</v>
      </c>
    </row>
    <row r="102" spans="1:16">
      <c r="A102" s="78">
        <v>2006</v>
      </c>
      <c r="B102" s="459">
        <f>avgpoinc!AQ95</f>
        <v>18934412.047253489</v>
      </c>
      <c r="C102" s="346">
        <f>avgpoinc!AR95</f>
        <v>19954501.053323351</v>
      </c>
      <c r="D102" s="562">
        <f>avgpoinc!AS95</f>
        <v>18848799.199057646</v>
      </c>
      <c r="E102" s="562">
        <f>avgpoinc!AT95</f>
        <v>26208662.14475818</v>
      </c>
      <c r="F102" s="562">
        <f>avgpoinc!AU95</f>
        <v>12817079.271020377</v>
      </c>
      <c r="G102" s="73">
        <f>avgpoinc!AV95</f>
        <v>29128871.686403278</v>
      </c>
      <c r="H102" s="571">
        <f>B102*0.0001/'TC5'!B102</f>
        <v>2.9372921213507652E-2</v>
      </c>
      <c r="I102" s="582">
        <f>C102*0.0001/'TC5'!B102</f>
        <v>3.0955383554100987E-2</v>
      </c>
      <c r="J102" s="589">
        <f>D102*0.0001/'TC5'!C102</f>
        <v>3.0059644952416417E-2</v>
      </c>
      <c r="K102" s="582">
        <f>E102*0.0001/'TC5'!D102</f>
        <v>3.4050047397613525E-2</v>
      </c>
      <c r="L102" s="589">
        <f>F102*0.0001/'TC5'!E102</f>
        <v>2.4206973612308499E-2</v>
      </c>
      <c r="M102" s="590">
        <f>G102*0.0001/'TC5'!F102</f>
        <v>3.1343426555395133E-2</v>
      </c>
      <c r="P102" s="578">
        <f>H102-'TC1'!J103</f>
        <v>0</v>
      </c>
    </row>
    <row r="103" spans="1:16">
      <c r="A103" s="78">
        <v>2007</v>
      </c>
      <c r="B103" s="459">
        <f>avgpoinc!AQ96</f>
        <v>18630259.245041866</v>
      </c>
      <c r="C103" s="346">
        <f>avgpoinc!AR96</f>
        <v>19777689.720324069</v>
      </c>
      <c r="D103" s="562">
        <f>avgpoinc!AS96</f>
        <v>18658165.426303841</v>
      </c>
      <c r="E103" s="562">
        <f>avgpoinc!AT96</f>
        <v>26453175.719700512</v>
      </c>
      <c r="F103" s="562">
        <f>avgpoinc!AU96</f>
        <v>12339641.458888421</v>
      </c>
      <c r="G103" s="73">
        <f>avgpoinc!AV96</f>
        <v>28749449.408944458</v>
      </c>
      <c r="H103" s="571">
        <f>B103*0.0001/'TC5'!B103</f>
        <v>2.9274862259626389E-2</v>
      </c>
      <c r="I103" s="582">
        <f>C103*0.0001/'TC5'!B103</f>
        <v>3.1077889725565907E-2</v>
      </c>
      <c r="J103" s="589">
        <f>D103*0.0001/'TC5'!C103</f>
        <v>3.0374979600310329E-2</v>
      </c>
      <c r="K103" s="582">
        <f>E103*0.0001/'TC5'!D103</f>
        <v>3.4975003451108932E-2</v>
      </c>
      <c r="L103" s="589">
        <f>F103*0.0001/'TC5'!E103</f>
        <v>2.3487737402319912E-2</v>
      </c>
      <c r="M103" s="590">
        <f>G103*0.0001/'TC5'!F103</f>
        <v>3.1331051141023636E-2</v>
      </c>
      <c r="P103" s="578">
        <f>H103-'TC1'!J104</f>
        <v>0</v>
      </c>
    </row>
    <row r="104" spans="1:16">
      <c r="A104" s="78">
        <v>2008</v>
      </c>
      <c r="B104" s="459">
        <f>avgpoinc!AQ97</f>
        <v>19275588.035122979</v>
      </c>
      <c r="C104" s="346">
        <f>avgpoinc!AR97</f>
        <v>20274965.059459507</v>
      </c>
      <c r="D104" s="562">
        <f>avgpoinc!AS97</f>
        <v>19149613.555276629</v>
      </c>
      <c r="E104" s="562">
        <f>avgpoinc!AT97</f>
        <v>26852470.360878859</v>
      </c>
      <c r="F104" s="562">
        <f>avgpoinc!AU97</f>
        <v>13264472.233787578</v>
      </c>
      <c r="G104" s="73">
        <f>avgpoinc!AV97</f>
        <v>29323922.666576974</v>
      </c>
      <c r="H104" s="571">
        <f>B104*0.0001/'TC5'!B104</f>
        <v>3.0976369976997375E-2</v>
      </c>
      <c r="I104" s="582">
        <f>C104*0.0001/'TC5'!B104</f>
        <v>3.2582394778728485E-2</v>
      </c>
      <c r="J104" s="589">
        <f>D104*0.0001/'TC5'!C104</f>
        <v>3.2007824629545219E-2</v>
      </c>
      <c r="K104" s="582">
        <f>E104*0.0001/'TC5'!D104</f>
        <v>3.6688193678855896E-2</v>
      </c>
      <c r="L104" s="589">
        <f>F104*0.0001/'TC5'!E104</f>
        <v>2.5481957942247387E-2</v>
      </c>
      <c r="M104" s="590">
        <f>G104*0.0001/'TC5'!F104</f>
        <v>3.2849445939064026E-2</v>
      </c>
      <c r="P104" s="578">
        <f>H104-'TC1'!J105</f>
        <v>0</v>
      </c>
    </row>
    <row r="105" spans="1:16">
      <c r="A105" s="83">
        <v>2009</v>
      </c>
      <c r="B105" s="462">
        <f>avgpoinc!AQ98</f>
        <v>20047752.610349771</v>
      </c>
      <c r="C105" s="349">
        <f>avgpoinc!AR98</f>
        <v>20690141.657806691</v>
      </c>
      <c r="D105" s="564">
        <f>avgpoinc!AS98</f>
        <v>18609740.957062718</v>
      </c>
      <c r="E105" s="564">
        <f>avgpoinc!AT98</f>
        <v>25822488.623008367</v>
      </c>
      <c r="F105" s="564">
        <f>avgpoinc!AU98</f>
        <v>15261060.920194469</v>
      </c>
      <c r="G105" s="79">
        <f>avgpoinc!AV98</f>
        <v>30411501.634685673</v>
      </c>
      <c r="H105" s="574">
        <f>B105*0.0001/'TC5'!B105</f>
        <v>3.3758793026208878E-2</v>
      </c>
      <c r="I105" s="585">
        <f>C105*0.0001/'TC5'!B105</f>
        <v>3.4840524196624763E-2</v>
      </c>
      <c r="J105" s="595">
        <f>D105*0.0001/'TC5'!C105</f>
        <v>3.3007070422172546E-2</v>
      </c>
      <c r="K105" s="596">
        <f>E105*0.0001/'TC5'!D105</f>
        <v>3.7559334188699715E-2</v>
      </c>
      <c r="L105" s="591">
        <f>F105*0.0001/'TC5'!E105</f>
        <v>3.0106917023658749E-2</v>
      </c>
      <c r="M105" s="592">
        <f>G105*0.0001/'TC5'!F105</f>
        <v>3.558667004108429E-2</v>
      </c>
      <c r="P105" s="578">
        <f>H105-'TC1'!J106</f>
        <v>0</v>
      </c>
    </row>
    <row r="106" spans="1:16">
      <c r="A106" s="78">
        <v>2010</v>
      </c>
      <c r="B106" s="463">
        <f>avgpoinc!AQ99</f>
        <v>22703000.664422795</v>
      </c>
      <c r="C106" s="350">
        <f>avgpoinc!AR99</f>
        <v>23321076.854414746</v>
      </c>
      <c r="D106" s="562">
        <f>avgpoinc!AS99</f>
        <v>21696575.242569733</v>
      </c>
      <c r="E106" s="562">
        <f>avgpoinc!AT99</f>
        <v>29050232.693962459</v>
      </c>
      <c r="F106" s="562">
        <f>avgpoinc!AU99</f>
        <v>17246661.38747786</v>
      </c>
      <c r="G106" s="73">
        <f>avgpoinc!AV99</f>
        <v>34500611.21650748</v>
      </c>
      <c r="H106" s="571">
        <f>B106*0.0001/'TC5'!B106</f>
        <v>3.7376292049884789E-2</v>
      </c>
      <c r="I106" s="582">
        <f>C106*0.0001/'TC5'!B106</f>
        <v>3.8393840193748467E-2</v>
      </c>
      <c r="J106" s="597">
        <f>D106*0.0001/'TC5'!C106</f>
        <v>3.7652615457773209E-2</v>
      </c>
      <c r="K106" s="598">
        <f>E106*0.0001/'TC5'!D106</f>
        <v>4.1600141674280167E-2</v>
      </c>
      <c r="L106" s="589">
        <f>F106*0.0001/'TC5'!E106</f>
        <v>3.3015906810760498E-2</v>
      </c>
      <c r="M106" s="590">
        <f>G106*0.0001/'TC5'!F106</f>
        <v>3.9691675454378128E-2</v>
      </c>
      <c r="P106" s="578">
        <f>H106-'TC1'!J107</f>
        <v>0</v>
      </c>
    </row>
    <row r="107" spans="1:16">
      <c r="A107" s="78">
        <v>2011</v>
      </c>
      <c r="B107" s="463">
        <f>avgpoinc!AQ100</f>
        <v>20795683.056438681</v>
      </c>
      <c r="C107" s="350">
        <f>avgpoinc!AR100</f>
        <v>21532289.61383253</v>
      </c>
      <c r="D107" s="562">
        <f>avgpoinc!AS100</f>
        <v>19796409.915305957</v>
      </c>
      <c r="E107" s="562">
        <f>avgpoinc!AT100</f>
        <v>26702037.134910226</v>
      </c>
      <c r="F107" s="562">
        <f>avgpoinc!AU100</f>
        <v>16051274.136912264</v>
      </c>
      <c r="G107" s="73">
        <f>avgpoinc!AV100</f>
        <v>31633746.397893868</v>
      </c>
      <c r="H107" s="571">
        <f>B107*0.0001/'TC5'!B107</f>
        <v>3.3692505210638053E-2</v>
      </c>
      <c r="I107" s="582">
        <f>C107*0.0001/'TC5'!B107</f>
        <v>3.4885931760072708E-2</v>
      </c>
      <c r="J107" s="597">
        <f>D107*0.0001/'TC5'!C107</f>
        <v>3.3990446478128433E-2</v>
      </c>
      <c r="K107" s="598">
        <f>E107*0.0001/'TC5'!D107</f>
        <v>3.7405114620923996E-2</v>
      </c>
      <c r="L107" s="589">
        <f>F107*0.0001/'TC5'!E107</f>
        <v>3.0428236350417134E-2</v>
      </c>
      <c r="M107" s="590">
        <f>G107*0.0001/'TC5'!F107</f>
        <v>3.5963397473096848E-2</v>
      </c>
      <c r="P107" s="578">
        <f>H107-'TC1'!J108</f>
        <v>0</v>
      </c>
    </row>
    <row r="108" spans="1:16">
      <c r="A108" s="78">
        <v>2012</v>
      </c>
      <c r="B108" s="463">
        <f>avgpoinc!AQ101</f>
        <v>23046028.148450587</v>
      </c>
      <c r="C108" s="350">
        <f>avgpoinc!AR101</f>
        <v>23837456.651686661</v>
      </c>
      <c r="D108" s="562">
        <f>avgpoinc!AS101</f>
        <v>21452545.045404479</v>
      </c>
      <c r="E108" s="562">
        <f>avgpoinc!AT101</f>
        <v>30552627.635591373</v>
      </c>
      <c r="F108" s="562">
        <f>avgpoinc!AU101</f>
        <v>16728687.238095107</v>
      </c>
      <c r="G108" s="73">
        <f>avgpoinc!AV101</f>
        <v>34951214.519409418</v>
      </c>
      <c r="H108" s="571">
        <f>B108*0.0001/'TC5'!B108</f>
        <v>3.6470651626586914E-2</v>
      </c>
      <c r="I108" s="582">
        <f>C108*0.0001/'TC5'!B108</f>
        <v>3.7723097950220101E-2</v>
      </c>
      <c r="J108" s="597">
        <f>D108*0.0001/'TC5'!C108</f>
        <v>3.598534315824508E-2</v>
      </c>
      <c r="K108" s="598">
        <f>E108*0.0001/'TC5'!D108</f>
        <v>4.1483599692583084E-2</v>
      </c>
      <c r="L108" s="589">
        <f>F108*0.0001/'TC5'!E108</f>
        <v>3.1260404735803597E-2</v>
      </c>
      <c r="M108" s="590">
        <f>G108*0.0001/'TC5'!F108</f>
        <v>3.8966875523328781E-2</v>
      </c>
      <c r="P108" s="578">
        <f>H108-'TC1'!J109</f>
        <v>0</v>
      </c>
    </row>
    <row r="109" spans="1:16">
      <c r="A109" s="78">
        <v>2013</v>
      </c>
      <c r="B109" s="463">
        <f>avgpoinc!AQ102</f>
        <v>19572993.886739887</v>
      </c>
      <c r="C109" s="350">
        <f>avgpoinc!AR102</f>
        <v>20266283.234795891</v>
      </c>
      <c r="D109" s="562">
        <f>avgpoinc!AS102</f>
        <v>18373663.221811112</v>
      </c>
      <c r="E109" s="562">
        <f>avgpoinc!AT102</f>
        <v>25367770.519198123</v>
      </c>
      <c r="F109" s="562">
        <f>avgpoinc!AU102</f>
        <v>14770898.5683777</v>
      </c>
      <c r="G109" s="73">
        <f>avgpoinc!AV102</f>
        <v>29542520.102034234</v>
      </c>
      <c r="H109" s="571">
        <f>B109*0.0001/'TC5'!B109</f>
        <v>3.0931962653994564E-2</v>
      </c>
      <c r="I109" s="582">
        <f>C109*0.0001/'TC5'!B109</f>
        <v>3.2027594745159149E-2</v>
      </c>
      <c r="J109" s="597">
        <f>D109*0.0001/'TC5'!C109</f>
        <v>3.0865427106618881E-2</v>
      </c>
      <c r="K109" s="598">
        <f>E109*0.0001/'TC5'!D109</f>
        <v>3.4584242850542068E-2</v>
      </c>
      <c r="L109" s="589">
        <f>F109*0.0001/'TC5'!E109</f>
        <v>2.7372259646654129E-2</v>
      </c>
      <c r="M109" s="590">
        <f>G109*0.0001/'TC5'!F109</f>
        <v>3.3042181283235543E-2</v>
      </c>
      <c r="P109" s="578">
        <f>H109-'TC1'!J110</f>
        <v>0</v>
      </c>
    </row>
    <row r="110" spans="1:16">
      <c r="A110" s="78">
        <v>2014</v>
      </c>
      <c r="B110" s="463">
        <f>avgpoinc!AQ103</f>
        <v>20337563.298378948</v>
      </c>
      <c r="C110" s="350">
        <f>avgpoinc!AR103</f>
        <v>21116420.853239965</v>
      </c>
      <c r="D110" s="562">
        <f>avgpoinc!AS103</f>
        <v>19258117.243363556</v>
      </c>
      <c r="E110" s="562">
        <f>avgpoinc!AT103</f>
        <v>26854266.522033535</v>
      </c>
      <c r="F110" s="562">
        <f>avgpoinc!AU103</f>
        <v>15004585.236046709</v>
      </c>
      <c r="G110" s="73">
        <f>avgpoinc!AV103</f>
        <v>30715273.83207893</v>
      </c>
      <c r="H110" s="571">
        <f>B110*0.0001/'TC5'!B110</f>
        <v>3.1466305255889893E-2</v>
      </c>
      <c r="I110" s="582">
        <f>C110*0.0001/'TC5'!B110</f>
        <v>3.2671354711055749E-2</v>
      </c>
      <c r="J110" s="597">
        <f>D110*0.0001/'TC5'!C110</f>
        <v>3.155917301774025E-2</v>
      </c>
      <c r="K110" s="598">
        <f>E110*0.0001/'TC5'!D110</f>
        <v>3.5799022763967514E-2</v>
      </c>
      <c r="L110" s="589">
        <f>F110*0.0001/'TC5'!E110</f>
        <v>2.7251211926341057E-2</v>
      </c>
      <c r="M110" s="590">
        <f>G110*0.0001/'TC5'!F110</f>
        <v>3.372727707028389E-2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  <row r="120" spans="1:13">
      <c r="A120" s="59" t="s">
        <v>1220</v>
      </c>
      <c r="B120" s="224">
        <f>(B110/B76)^(1/34)-1</f>
        <v>4.9889957572216259E-2</v>
      </c>
      <c r="C120" s="224">
        <f t="shared" ref="C120:G120" si="0">(C110/C76)^(1/34)-1</f>
        <v>4.910009717528685E-2</v>
      </c>
      <c r="D120" s="224">
        <f t="shared" si="0"/>
        <v>4.8366362670741125E-2</v>
      </c>
      <c r="E120" s="224">
        <f t="shared" si="0"/>
        <v>5.0975244499771533E-2</v>
      </c>
      <c r="F120" s="224">
        <f t="shared" si="0"/>
        <v>4.7028181336044028E-2</v>
      </c>
      <c r="G120" s="224">
        <f t="shared" si="0"/>
        <v>4.7417644103029399E-2</v>
      </c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G74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B8" sqref="B8"/>
    </sheetView>
  </sheetViews>
  <sheetFormatPr baseColWidth="10" defaultColWidth="10.83203125" defaultRowHeight="15" x14ac:dyDescent="0"/>
  <cols>
    <col min="1" max="1" width="10.83203125" style="59"/>
    <col min="2" max="7" width="12" style="59" customWidth="1"/>
    <col min="8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6" thickBot="1"/>
    <row r="4" spans="1:7" ht="25" customHeight="1" thickTop="1">
      <c r="A4" s="1245" t="s">
        <v>281</v>
      </c>
      <c r="B4" s="1246"/>
      <c r="C4" s="1246"/>
      <c r="D4" s="1246"/>
      <c r="E4" s="1246"/>
      <c r="F4" s="1246"/>
      <c r="G4" s="1247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254" t="s">
        <v>1222</v>
      </c>
      <c r="C7" s="1241"/>
      <c r="D7" s="1241"/>
      <c r="E7" s="1241"/>
      <c r="F7" s="1241"/>
      <c r="G7" s="1244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medpoinc!B51</f>
        <v>24128.080361600001</v>
      </c>
      <c r="C11" s="560">
        <f>medpoinc!C51</f>
        <v>19365.9592376</v>
      </c>
      <c r="D11" s="561">
        <f>medpoinc!D51</f>
        <v>21588.282428800001</v>
      </c>
      <c r="E11" s="560">
        <f>medpoinc!E51</f>
        <v>35557.171059200002</v>
      </c>
      <c r="F11" s="561">
        <f>medpoinc!F51</f>
        <v>10794.141214400001</v>
      </c>
      <c r="G11" s="616">
        <f>medpoinc!G51</f>
        <v>35239.696317599999</v>
      </c>
    </row>
    <row r="12" spans="1:7">
      <c r="A12" s="78">
        <v>1963</v>
      </c>
      <c r="B12" s="562">
        <f>medpoinc!B52</f>
        <v>25024.707299499998</v>
      </c>
      <c r="C12" s="562">
        <f>medpoinc!C52</f>
        <v>20020.654582525</v>
      </c>
      <c r="D12" s="563">
        <f>medpoinc!D52</f>
        <v>22520.4590837</v>
      </c>
      <c r="E12" s="562">
        <f>medpoinc!E52</f>
        <v>36910.998895299999</v>
      </c>
      <c r="F12" s="563">
        <f>medpoinc!F52</f>
        <v>10488.761260974999</v>
      </c>
      <c r="G12" s="617">
        <f>medpoinc!G52</f>
        <v>36906.555180675001</v>
      </c>
    </row>
    <row r="13" spans="1:7">
      <c r="A13" s="78">
        <v>1964</v>
      </c>
      <c r="B13" s="562">
        <f>medpoinc!B53</f>
        <v>25921.334237399999</v>
      </c>
      <c r="C13" s="562">
        <f>medpoinc!C53</f>
        <v>20675.349927449999</v>
      </c>
      <c r="D13" s="563">
        <f>medpoinc!D53</f>
        <v>23452.635738599998</v>
      </c>
      <c r="E13" s="562">
        <f>medpoinc!E53</f>
        <v>38264.826731399997</v>
      </c>
      <c r="F13" s="563">
        <f>medpoinc!F53</f>
        <v>10183.38130755</v>
      </c>
      <c r="G13" s="617">
        <f>medpoinc!G53</f>
        <v>38573.414043749995</v>
      </c>
    </row>
    <row r="14" spans="1:7">
      <c r="A14" s="78">
        <v>1965</v>
      </c>
      <c r="B14" s="562">
        <f>medpoinc!B54</f>
        <v>27379.932457499999</v>
      </c>
      <c r="C14" s="562">
        <f>medpoinc!C54</f>
        <v>22108.503811725001</v>
      </c>
      <c r="D14" s="563">
        <f>medpoinc!D54</f>
        <v>24821.364962699998</v>
      </c>
      <c r="E14" s="562">
        <f>medpoinc!E54</f>
        <v>40467.040652700001</v>
      </c>
      <c r="F14" s="563">
        <f>medpoinc!F54</f>
        <v>10682.834356575</v>
      </c>
      <c r="G14" s="617">
        <f>medpoinc!G54</f>
        <v>40621.334308874997</v>
      </c>
    </row>
    <row r="15" spans="1:7">
      <c r="A15" s="78">
        <v>1966</v>
      </c>
      <c r="B15" s="562">
        <f>medpoinc!B55</f>
        <v>28838.530677600003</v>
      </c>
      <c r="C15" s="562">
        <f>medpoinc!C55</f>
        <v>23541.657696000002</v>
      </c>
      <c r="D15" s="563">
        <f>medpoinc!D55</f>
        <v>26190.094186800001</v>
      </c>
      <c r="E15" s="562">
        <f>medpoinc!E55</f>
        <v>42669.254574000006</v>
      </c>
      <c r="F15" s="563">
        <f>medpoinc!F55</f>
        <v>11182.2874056</v>
      </c>
      <c r="G15" s="617">
        <f>medpoinc!G55</f>
        <v>42669.254574000006</v>
      </c>
    </row>
    <row r="16" spans="1:7">
      <c r="A16" s="78">
        <v>1967</v>
      </c>
      <c r="B16" s="562">
        <f>medpoinc!B56</f>
        <v>28868.343876900002</v>
      </c>
      <c r="C16" s="562">
        <f>medpoinc!C56</f>
        <v>25152.616447200002</v>
      </c>
      <c r="D16" s="563">
        <f>medpoinc!D56</f>
        <v>27439.217942399999</v>
      </c>
      <c r="E16" s="562">
        <f>medpoinc!E56</f>
        <v>42302.1276612</v>
      </c>
      <c r="F16" s="618">
        <f>medpoinc!F56</f>
        <v>13719.608971199999</v>
      </c>
      <c r="G16" s="617">
        <f>medpoinc!G56</f>
        <v>43445.428408799999</v>
      </c>
    </row>
    <row r="17" spans="1:7">
      <c r="A17" s="78">
        <v>1968</v>
      </c>
      <c r="B17" s="562">
        <f>medpoinc!B57</f>
        <v>29865.34452305</v>
      </c>
      <c r="C17" s="562">
        <f>medpoinc!C57</f>
        <v>26303.4226992</v>
      </c>
      <c r="D17" s="563">
        <f>medpoinc!D57</f>
        <v>28221.380604350001</v>
      </c>
      <c r="E17" s="562">
        <f>medpoinc!E57</f>
        <v>43017.055872650002</v>
      </c>
      <c r="F17" s="618">
        <f>medpoinc!F57</f>
        <v>14795.675268300001</v>
      </c>
      <c r="G17" s="617">
        <f>medpoinc!G57</f>
        <v>45209.007764250004</v>
      </c>
    </row>
    <row r="18" spans="1:7">
      <c r="A18" s="83">
        <v>1969</v>
      </c>
      <c r="B18" s="564">
        <f>medpoinc!B58</f>
        <v>30806.040207299997</v>
      </c>
      <c r="C18" s="564">
        <f>medpoinc!C58</f>
        <v>27151.086284399997</v>
      </c>
      <c r="D18" s="565">
        <f>medpoinc!D58</f>
        <v>28717.495108499999</v>
      </c>
      <c r="E18" s="564">
        <f>medpoinc!E58</f>
        <v>43598.378937449997</v>
      </c>
      <c r="F18" s="619">
        <f>medpoinc!F58</f>
        <v>15925.156378349999</v>
      </c>
      <c r="G18" s="620">
        <f>medpoinc!G58</f>
        <v>46731.196585649996</v>
      </c>
    </row>
    <row r="19" spans="1:7">
      <c r="A19" s="78">
        <v>1970</v>
      </c>
      <c r="B19" s="562">
        <f>medpoinc!B59</f>
        <v>29993.813754300001</v>
      </c>
      <c r="C19" s="562">
        <f>medpoinc!C59</f>
        <v>26771.3378964</v>
      </c>
      <c r="D19" s="563">
        <f>medpoinc!D59</f>
        <v>28010.751687900003</v>
      </c>
      <c r="E19" s="562">
        <f>medpoinc!E59</f>
        <v>42140.068911000002</v>
      </c>
      <c r="F19" s="618">
        <f>medpoinc!F59</f>
        <v>15864.4965312</v>
      </c>
      <c r="G19" s="617">
        <f>medpoinc!G59</f>
        <v>45610.427527200001</v>
      </c>
    </row>
    <row r="20" spans="1:7">
      <c r="A20" s="78">
        <v>1971</v>
      </c>
      <c r="B20" s="562">
        <f>medpoinc!B60</f>
        <v>29961.117103299999</v>
      </c>
      <c r="C20" s="562">
        <f>medpoinc!C60</f>
        <v>26422.402484799997</v>
      </c>
      <c r="D20" s="563">
        <f>medpoinc!D60</f>
        <v>28073.802640099999</v>
      </c>
      <c r="E20" s="562">
        <f>medpoinc!E60</f>
        <v>41992.746806199997</v>
      </c>
      <c r="F20" s="618">
        <f>medpoinc!F60</f>
        <v>15806.258629299999</v>
      </c>
      <c r="G20" s="617">
        <f>medpoinc!G60</f>
        <v>45531.461424699999</v>
      </c>
    </row>
    <row r="21" spans="1:7">
      <c r="A21" s="78">
        <v>1972</v>
      </c>
      <c r="B21" s="562">
        <f>medpoinc!B61</f>
        <v>30970.575953400003</v>
      </c>
      <c r="C21" s="562">
        <f>medpoinc!C61</f>
        <v>27579.636980400002</v>
      </c>
      <c r="D21" s="563">
        <f>medpoinc!D61</f>
        <v>28936.0125696</v>
      </c>
      <c r="E21" s="562">
        <f>medpoinc!E61</f>
        <v>42951.893658000001</v>
      </c>
      <c r="F21" s="618">
        <f>medpoinc!F61</f>
        <v>17406.820061400002</v>
      </c>
      <c r="G21" s="617">
        <f>medpoinc!G61</f>
        <v>46568.895229200003</v>
      </c>
    </row>
    <row r="22" spans="1:7">
      <c r="A22" s="78">
        <v>1973</v>
      </c>
      <c r="B22" s="562">
        <f>medpoinc!B62</f>
        <v>31722.035359000001</v>
      </c>
      <c r="C22" s="562">
        <f>medpoinc!C62</f>
        <v>28506.964207749999</v>
      </c>
      <c r="D22" s="563">
        <f>medpoinc!D62</f>
        <v>29792.992668250001</v>
      </c>
      <c r="E22" s="562">
        <f>medpoinc!E62</f>
        <v>44153.643810499998</v>
      </c>
      <c r="F22" s="618">
        <f>medpoinc!F62</f>
        <v>18433.0746005</v>
      </c>
      <c r="G22" s="617">
        <f>medpoinc!G62</f>
        <v>47583.053038500002</v>
      </c>
    </row>
    <row r="23" spans="1:7">
      <c r="A23" s="78">
        <v>1974</v>
      </c>
      <c r="B23" s="562">
        <f>medpoinc!B63</f>
        <v>31369.409667300002</v>
      </c>
      <c r="C23" s="562">
        <f>medpoinc!C63</f>
        <v>28607.323281500001</v>
      </c>
      <c r="D23" s="563">
        <f>medpoinc!D63</f>
        <v>29791.074589700002</v>
      </c>
      <c r="E23" s="562">
        <f>medpoinc!E63</f>
        <v>42615.047095200003</v>
      </c>
      <c r="F23" s="618">
        <f>medpoinc!F63</f>
        <v>18940.020931200001</v>
      </c>
      <c r="G23" s="617">
        <f>medpoinc!G63</f>
        <v>46560.884789200005</v>
      </c>
    </row>
    <row r="24" spans="1:7">
      <c r="A24" s="78">
        <v>1975</v>
      </c>
      <c r="B24" s="562">
        <f>medpoinc!B64</f>
        <v>30063.375286400002</v>
      </c>
      <c r="C24" s="562">
        <f>medpoinc!C64</f>
        <v>27527.909900800001</v>
      </c>
      <c r="D24" s="563">
        <f>medpoinc!D64</f>
        <v>27890.119241600001</v>
      </c>
      <c r="E24" s="562">
        <f>medpoinc!E64</f>
        <v>40205.2368288</v>
      </c>
      <c r="F24" s="618">
        <f>medpoinc!F64</f>
        <v>19197.0950624</v>
      </c>
      <c r="G24" s="617">
        <f>medpoinc!G64</f>
        <v>44189.5395776</v>
      </c>
    </row>
    <row r="25" spans="1:7">
      <c r="A25" s="78">
        <v>1976</v>
      </c>
      <c r="B25" s="562">
        <f>medpoinc!B65</f>
        <v>31428.6232581</v>
      </c>
      <c r="C25" s="562">
        <f>medpoinc!C65</f>
        <v>29024.247708300001</v>
      </c>
      <c r="D25" s="563">
        <f>medpoinc!D65</f>
        <v>29195.988818999998</v>
      </c>
      <c r="E25" s="562">
        <f>medpoinc!E65</f>
        <v>41217.866567999998</v>
      </c>
      <c r="F25" s="618">
        <f>medpoinc!F65</f>
        <v>20608.933283999999</v>
      </c>
      <c r="G25" s="617">
        <f>medpoinc!G65</f>
        <v>46370.099888999997</v>
      </c>
    </row>
    <row r="26" spans="1:7">
      <c r="A26" s="78">
        <v>1977</v>
      </c>
      <c r="B26" s="562">
        <f>medpoinc!B66</f>
        <v>32062.043534400003</v>
      </c>
      <c r="C26" s="562">
        <f>medpoinc!C66</f>
        <v>29633.100842400003</v>
      </c>
      <c r="D26" s="563">
        <f>medpoinc!D66</f>
        <v>29956.959868000002</v>
      </c>
      <c r="E26" s="562">
        <f>medpoinc!E66</f>
        <v>42425.5323536</v>
      </c>
      <c r="F26" s="618">
        <f>medpoinc!F66</f>
        <v>21212.7661768</v>
      </c>
      <c r="G26" s="617">
        <f>medpoinc!G66</f>
        <v>46959.558712000005</v>
      </c>
    </row>
    <row r="27" spans="1:7">
      <c r="A27" s="78">
        <v>1978</v>
      </c>
      <c r="B27" s="562">
        <f>medpoinc!B67</f>
        <v>33021.911618400001</v>
      </c>
      <c r="C27" s="562">
        <f>medpoinc!C67</f>
        <v>30295.331760000001</v>
      </c>
      <c r="D27" s="563">
        <f>medpoinc!D67</f>
        <v>30598.285077600001</v>
      </c>
      <c r="E27" s="562">
        <f>medpoinc!E67</f>
        <v>43625.277734399999</v>
      </c>
      <c r="F27" s="618">
        <f>medpoinc!F67</f>
        <v>21964.115526000001</v>
      </c>
      <c r="G27" s="617">
        <f>medpoinc!G67</f>
        <v>47260.717545600004</v>
      </c>
    </row>
    <row r="28" spans="1:7">
      <c r="A28" s="83">
        <v>1979</v>
      </c>
      <c r="B28" s="564">
        <f>medpoinc!B68</f>
        <v>33044.1701436</v>
      </c>
      <c r="C28" s="564">
        <f>medpoinc!C68</f>
        <v>30803.887422</v>
      </c>
      <c r="D28" s="565">
        <f>medpoinc!D68</f>
        <v>31083.9227622</v>
      </c>
      <c r="E28" s="564">
        <f>medpoinc!E68</f>
        <v>42565.371710399995</v>
      </c>
      <c r="F28" s="565">
        <f>medpoinc!F68</f>
        <v>22962.897896399998</v>
      </c>
      <c r="G28" s="620">
        <f>medpoinc!G68</f>
        <v>47325.9724938</v>
      </c>
    </row>
    <row r="29" spans="1:7">
      <c r="A29" s="78">
        <v>1980</v>
      </c>
      <c r="B29" s="562">
        <f>medpoinc!B69</f>
        <v>32400.296296199998</v>
      </c>
      <c r="C29" s="562">
        <f>medpoinc!C69</f>
        <v>30343.1346266</v>
      </c>
      <c r="D29" s="563">
        <f>medpoinc!D69</f>
        <v>30085.9894179</v>
      </c>
      <c r="E29" s="562">
        <f>medpoinc!E69</f>
        <v>41400.378600700002</v>
      </c>
      <c r="F29" s="563">
        <f>medpoinc!F69</f>
        <v>23143.068782999999</v>
      </c>
      <c r="G29" s="617">
        <f>medpoinc!G69</f>
        <v>46286.137565999998</v>
      </c>
    </row>
    <row r="30" spans="1:7">
      <c r="A30" s="78">
        <v>1981</v>
      </c>
      <c r="B30" s="562">
        <f>medpoinc!B70</f>
        <v>32211.156985400001</v>
      </c>
      <c r="C30" s="562">
        <f>medpoinc!C70</f>
        <v>29859.977643400001</v>
      </c>
      <c r="D30" s="563">
        <f>medpoinc!D70</f>
        <v>29389.741774999999</v>
      </c>
      <c r="E30" s="562">
        <f>medpoinc!E70</f>
        <v>40440.284682400001</v>
      </c>
      <c r="F30" s="563">
        <f>medpoinc!F70</f>
        <v>23394.2344529</v>
      </c>
      <c r="G30" s="617">
        <f>medpoinc!G70</f>
        <v>45612.879234799999</v>
      </c>
    </row>
    <row r="31" spans="1:7">
      <c r="A31" s="78">
        <v>1982</v>
      </c>
      <c r="B31" s="562">
        <f>medpoinc!B71</f>
        <v>31019.674588000002</v>
      </c>
      <c r="C31" s="562">
        <f>medpoinc!C71</f>
        <v>29025.552650199999</v>
      </c>
      <c r="D31" s="563">
        <f>medpoinc!D71</f>
        <v>27917.7071292</v>
      </c>
      <c r="E31" s="562">
        <f>medpoinc!E71</f>
        <v>38109.885922399997</v>
      </c>
      <c r="F31" s="563">
        <f>medpoinc!F71</f>
        <v>23043.1868368</v>
      </c>
      <c r="G31" s="617">
        <f>medpoinc!G71</f>
        <v>43870.682631600001</v>
      </c>
    </row>
    <row r="32" spans="1:7">
      <c r="A32" s="78">
        <v>1983</v>
      </c>
      <c r="B32" s="562">
        <f>medpoinc!B72</f>
        <v>30981.2271998</v>
      </c>
      <c r="C32" s="562">
        <f>medpoinc!C72</f>
        <v>28859.225336799998</v>
      </c>
      <c r="D32" s="563">
        <f>medpoinc!D72</f>
        <v>27586.024218999999</v>
      </c>
      <c r="E32" s="562">
        <f>medpoinc!E72</f>
        <v>37771.633161400001</v>
      </c>
      <c r="F32" s="563">
        <f>medpoinc!F72</f>
        <v>23342.020493</v>
      </c>
      <c r="G32" s="617">
        <f>medpoinc!G72</f>
        <v>43501.038191499996</v>
      </c>
    </row>
    <row r="33" spans="1:7">
      <c r="A33" s="78">
        <v>1984</v>
      </c>
      <c r="B33" s="562">
        <f>medpoinc!B73</f>
        <v>32271.392275599999</v>
      </c>
      <c r="C33" s="562">
        <f>medpoinc!C73</f>
        <v>30024.649775399997</v>
      </c>
      <c r="D33" s="563">
        <f>medpoinc!D73</f>
        <v>28594.904547999999</v>
      </c>
      <c r="E33" s="562">
        <f>medpoinc!E73</f>
        <v>39011.619776199994</v>
      </c>
      <c r="F33" s="563">
        <f>medpoinc!F73</f>
        <v>24305.668865799998</v>
      </c>
      <c r="G33" s="617">
        <f>medpoinc!G73</f>
        <v>44730.600685799996</v>
      </c>
    </row>
    <row r="34" spans="1:7">
      <c r="A34" s="78">
        <v>1985</v>
      </c>
      <c r="B34" s="562">
        <f>medpoinc!B74</f>
        <v>32956.6638475</v>
      </c>
      <c r="C34" s="562">
        <f>medpoinc!C74</f>
        <v>30785.86563</v>
      </c>
      <c r="D34" s="563">
        <f>medpoinc!D74</f>
        <v>29009.757997499997</v>
      </c>
      <c r="E34" s="562">
        <f>medpoinc!E74</f>
        <v>39863.749084999996</v>
      </c>
      <c r="F34" s="563">
        <f>medpoinc!F74</f>
        <v>24668.161562499998</v>
      </c>
      <c r="G34" s="617">
        <f>medpoinc!G74</f>
        <v>45586.762567499994</v>
      </c>
    </row>
    <row r="35" spans="1:7">
      <c r="A35" s="78">
        <v>1986</v>
      </c>
      <c r="B35" s="562">
        <f>medpoinc!B75</f>
        <v>33454.865857500001</v>
      </c>
      <c r="C35" s="562">
        <f>medpoinc!C75</f>
        <v>31327.677854999998</v>
      </c>
      <c r="D35" s="563">
        <f>medpoinc!D75</f>
        <v>29587.251307499999</v>
      </c>
      <c r="E35" s="562">
        <f>medpoinc!E75</f>
        <v>40223.191319999998</v>
      </c>
      <c r="F35" s="563">
        <f>medpoinc!F75</f>
        <v>25332.875302500001</v>
      </c>
      <c r="G35" s="617">
        <f>medpoinc!G75</f>
        <v>46217.993872499996</v>
      </c>
    </row>
    <row r="36" spans="1:7">
      <c r="A36" s="78">
        <v>1987</v>
      </c>
      <c r="B36" s="562">
        <f>medpoinc!B76</f>
        <v>34490.232674400002</v>
      </c>
      <c r="C36" s="562">
        <f>medpoinc!C76</f>
        <v>32040.106856000002</v>
      </c>
      <c r="D36" s="563">
        <f>medpoinc!D76</f>
        <v>30532.337121600001</v>
      </c>
      <c r="E36" s="562">
        <f>medpoinc!E76</f>
        <v>40898.254045599999</v>
      </c>
      <c r="F36" s="563">
        <f>medpoinc!F76</f>
        <v>26197.4991352</v>
      </c>
      <c r="G36" s="617">
        <f>medpoinc!G76</f>
        <v>46929.332983200002</v>
      </c>
    </row>
    <row r="37" spans="1:7">
      <c r="A37" s="78">
        <v>1988</v>
      </c>
      <c r="B37" s="562">
        <f>medpoinc!B77</f>
        <v>34929.4469952</v>
      </c>
      <c r="C37" s="562">
        <f>medpoinc!C77</f>
        <v>32746.356557999999</v>
      </c>
      <c r="D37" s="563">
        <f>medpoinc!D77</f>
        <v>31472.8871363</v>
      </c>
      <c r="E37" s="562">
        <f>medpoinc!E77</f>
        <v>41114.869900599995</v>
      </c>
      <c r="F37" s="563">
        <f>medpoinc!F77</f>
        <v>27106.706261899999</v>
      </c>
      <c r="G37" s="617">
        <f>medpoinc!G77</f>
        <v>47482.217009100001</v>
      </c>
    </row>
    <row r="38" spans="1:7">
      <c r="A38" s="83">
        <v>1989</v>
      </c>
      <c r="B38" s="564">
        <f>medpoinc!B78</f>
        <v>35641.413035999998</v>
      </c>
      <c r="C38" s="564">
        <f>medpoinc!C78</f>
        <v>33370.146519000002</v>
      </c>
      <c r="D38" s="565">
        <f>medpoinc!D78</f>
        <v>32147.156855999998</v>
      </c>
      <c r="E38" s="564">
        <f>medpoinc!E78</f>
        <v>41581.648541999995</v>
      </c>
      <c r="F38" s="565">
        <f>medpoinc!F78</f>
        <v>27779.336630999998</v>
      </c>
      <c r="G38" s="620">
        <f>medpoinc!G78</f>
        <v>47696.596856999997</v>
      </c>
    </row>
    <row r="39" spans="1:7">
      <c r="A39" s="78">
        <v>1990</v>
      </c>
      <c r="B39" s="562">
        <f>medpoinc!B79</f>
        <v>35781.735639600003</v>
      </c>
      <c r="C39" s="562">
        <f>medpoinc!C79</f>
        <v>33765.863209200004</v>
      </c>
      <c r="D39" s="563">
        <f>medpoinc!D79</f>
        <v>32253.9588864</v>
      </c>
      <c r="E39" s="562">
        <f>medpoinc!E79</f>
        <v>40821.416715600004</v>
      </c>
      <c r="F39" s="563">
        <f>medpoinc!F79</f>
        <v>28390.203394800003</v>
      </c>
      <c r="G39" s="617">
        <f>medpoinc!G79</f>
        <v>47373.002114399998</v>
      </c>
    </row>
    <row r="40" spans="1:7">
      <c r="A40" s="78">
        <v>1991</v>
      </c>
      <c r="B40" s="562">
        <f>medpoinc!B80</f>
        <v>35194.469241400002</v>
      </c>
      <c r="C40" s="562">
        <f>medpoinc!C80</f>
        <v>33248.231310999996</v>
      </c>
      <c r="D40" s="563">
        <f>medpoinc!D80</f>
        <v>31626.366368999999</v>
      </c>
      <c r="E40" s="562">
        <f>medpoinc!E80</f>
        <v>39735.691078999997</v>
      </c>
      <c r="F40" s="563">
        <f>medpoinc!F80</f>
        <v>28544.822979199998</v>
      </c>
      <c r="G40" s="617">
        <f>medpoinc!G80</f>
        <v>46547.523835399996</v>
      </c>
    </row>
    <row r="41" spans="1:7">
      <c r="A41" s="78">
        <v>1992</v>
      </c>
      <c r="B41" s="562">
        <f>medpoinc!B81</f>
        <v>35248.511881099999</v>
      </c>
      <c r="C41" s="562">
        <f>medpoinc!C81</f>
        <v>33193.665896999999</v>
      </c>
      <c r="D41" s="563">
        <f>medpoinc!D81</f>
        <v>31771.0802157</v>
      </c>
      <c r="E41" s="562">
        <f>medpoinc!E81</f>
        <v>39832.399076399997</v>
      </c>
      <c r="F41" s="563">
        <f>medpoinc!F81</f>
        <v>28451.713625999997</v>
      </c>
      <c r="G41" s="617">
        <f>medpoinc!G81</f>
        <v>46629.1973315</v>
      </c>
    </row>
    <row r="42" spans="1:7">
      <c r="A42" s="78">
        <v>1993</v>
      </c>
      <c r="B42" s="562">
        <f>medpoinc!B82</f>
        <v>35920.518534800001</v>
      </c>
      <c r="C42" s="562">
        <f>medpoinc!C82</f>
        <v>33608.038800800001</v>
      </c>
      <c r="D42" s="563">
        <f>medpoinc!D82</f>
        <v>32374.716275999999</v>
      </c>
      <c r="E42" s="562">
        <f>medpoinc!E82</f>
        <v>40699.643318399998</v>
      </c>
      <c r="F42" s="563">
        <f>medpoinc!F82</f>
        <v>28828.914017200001</v>
      </c>
      <c r="G42" s="617">
        <f>medpoinc!G82</f>
        <v>47020.421258000002</v>
      </c>
    </row>
    <row r="43" spans="1:7">
      <c r="A43" s="78">
        <v>1994</v>
      </c>
      <c r="B43" s="562">
        <f>medpoinc!B83</f>
        <v>36959.723822</v>
      </c>
      <c r="C43" s="562">
        <f>medpoinc!C83</f>
        <v>34696.883587999997</v>
      </c>
      <c r="D43" s="563">
        <f>medpoinc!D83</f>
        <v>33188.323431999997</v>
      </c>
      <c r="E43" s="562">
        <f>medpoinc!E83</f>
        <v>41636.260305600001</v>
      </c>
      <c r="F43" s="563">
        <f>medpoinc!F83</f>
        <v>29718.635073199999</v>
      </c>
      <c r="G43" s="617">
        <f>medpoinc!G83</f>
        <v>48123.068976399998</v>
      </c>
    </row>
    <row r="44" spans="1:7">
      <c r="A44" s="78">
        <v>1995</v>
      </c>
      <c r="B44" s="562">
        <f>medpoinc!B84</f>
        <v>37098.698379200003</v>
      </c>
      <c r="C44" s="562">
        <f>medpoinc!C84</f>
        <v>35177.251849599998</v>
      </c>
      <c r="D44" s="563">
        <f>medpoinc!D84</f>
        <v>33551.412478400001</v>
      </c>
      <c r="E44" s="562">
        <f>medpoinc!E84</f>
        <v>42124.020071999999</v>
      </c>
      <c r="F44" s="563">
        <f>medpoinc!F84</f>
        <v>30004.1265776</v>
      </c>
      <c r="G44" s="617">
        <f>medpoinc!G84</f>
        <v>48922.9847152</v>
      </c>
    </row>
    <row r="45" spans="1:7">
      <c r="A45" s="78">
        <v>1996</v>
      </c>
      <c r="B45" s="562">
        <f>medpoinc!B85</f>
        <v>38082.725962199998</v>
      </c>
      <c r="C45" s="562">
        <f>medpoinc!C85</f>
        <v>35910.707371199998</v>
      </c>
      <c r="D45" s="563">
        <f>medpoinc!D85</f>
        <v>34317.893737799997</v>
      </c>
      <c r="E45" s="562">
        <f>medpoinc!E85</f>
        <v>42861.166862400001</v>
      </c>
      <c r="F45" s="563">
        <f>medpoinc!F85</f>
        <v>30987.465231599999</v>
      </c>
      <c r="G45" s="617">
        <f>medpoinc!G85</f>
        <v>49666.825114200001</v>
      </c>
    </row>
    <row r="46" spans="1:7">
      <c r="A46" s="78">
        <v>1997</v>
      </c>
      <c r="B46" s="562">
        <f>medpoinc!B86</f>
        <v>39060.523204999998</v>
      </c>
      <c r="C46" s="562">
        <f>medpoinc!C86</f>
        <v>37071.987478199997</v>
      </c>
      <c r="D46" s="563">
        <f>medpoinc!D86</f>
        <v>35367.528283799998</v>
      </c>
      <c r="E46" s="562">
        <f>medpoinc!E86</f>
        <v>44031.862521999996</v>
      </c>
      <c r="F46" s="563">
        <f>medpoinc!F86</f>
        <v>31958.609894999998</v>
      </c>
      <c r="G46" s="617">
        <f>medpoinc!G86</f>
        <v>50707.6610334</v>
      </c>
    </row>
    <row r="47" spans="1:7">
      <c r="A47" s="78">
        <v>1998</v>
      </c>
      <c r="B47" s="562">
        <f>medpoinc!B87</f>
        <v>40662.918167999997</v>
      </c>
      <c r="C47" s="562">
        <f>medpoinc!C87</f>
        <v>38419.446820799996</v>
      </c>
      <c r="D47" s="563">
        <f>medpoinc!D87</f>
        <v>37017.277228799998</v>
      </c>
      <c r="E47" s="562">
        <f>medpoinc!E87</f>
        <v>45850.9456584</v>
      </c>
      <c r="F47" s="563">
        <f>medpoinc!F87</f>
        <v>32950.985411999995</v>
      </c>
      <c r="G47" s="617">
        <f>medpoinc!G87</f>
        <v>52581.359699999994</v>
      </c>
    </row>
    <row r="48" spans="1:7">
      <c r="A48" s="83">
        <v>1999</v>
      </c>
      <c r="B48" s="564">
        <f>medpoinc!B88</f>
        <v>41686.445334399999</v>
      </c>
      <c r="C48" s="564">
        <f>medpoinc!C88</f>
        <v>39477.891939199995</v>
      </c>
      <c r="D48" s="565">
        <f>medpoinc!D88</f>
        <v>38235.580654400001</v>
      </c>
      <c r="E48" s="564">
        <f>medpoinc!E88</f>
        <v>47069.794235199995</v>
      </c>
      <c r="F48" s="565">
        <f>medpoinc!F88</f>
        <v>33680.439276799996</v>
      </c>
      <c r="G48" s="620">
        <f>medpoinc!G88</f>
        <v>53971.5235952</v>
      </c>
    </row>
    <row r="49" spans="1:7">
      <c r="A49" s="88">
        <v>2000</v>
      </c>
      <c r="B49" s="566">
        <f>medpoinc!B89</f>
        <v>43019.188027199998</v>
      </c>
      <c r="C49" s="566">
        <f>medpoinc!C89</f>
        <v>40861.4858064</v>
      </c>
      <c r="D49" s="567">
        <f>medpoinc!D89</f>
        <v>39647.778307199995</v>
      </c>
      <c r="E49" s="566">
        <f>medpoinc!E89</f>
        <v>48278.587190399994</v>
      </c>
      <c r="F49" s="567">
        <f>medpoinc!F89</f>
        <v>35062.661088000001</v>
      </c>
      <c r="G49" s="621">
        <f>medpoinc!G89</f>
        <v>55291.119407999999</v>
      </c>
    </row>
    <row r="50" spans="1:7">
      <c r="A50" s="78">
        <v>2001</v>
      </c>
      <c r="B50" s="562">
        <f>medpoinc!B90</f>
        <v>43148.943758399997</v>
      </c>
      <c r="C50" s="562">
        <f>medpoinc!C90</f>
        <v>41044.117233600002</v>
      </c>
      <c r="D50" s="563">
        <f>medpoinc!D90</f>
        <v>39597.048997799997</v>
      </c>
      <c r="E50" s="562">
        <f>medpoinc!E90</f>
        <v>48147.906754800002</v>
      </c>
      <c r="F50" s="563">
        <f>medpoinc!F90</f>
        <v>35255.844290399997</v>
      </c>
      <c r="G50" s="617">
        <f>medpoinc!G90</f>
        <v>54988.592960399998</v>
      </c>
    </row>
    <row r="51" spans="1:7">
      <c r="A51" s="78">
        <v>2002</v>
      </c>
      <c r="B51" s="562">
        <f>medpoinc!B91</f>
        <v>42654.141189000002</v>
      </c>
      <c r="C51" s="562">
        <f>medpoinc!C91</f>
        <v>40456.806642900003</v>
      </c>
      <c r="D51" s="563">
        <f>medpoinc!D91</f>
        <v>39293.511883200001</v>
      </c>
      <c r="E51" s="562">
        <f>medpoinc!E91</f>
        <v>47565.830174399998</v>
      </c>
      <c r="F51" s="563">
        <f>medpoinc!F91</f>
        <v>35028.097764300001</v>
      </c>
      <c r="G51" s="617">
        <f>medpoinc!G91</f>
        <v>54028.578839399997</v>
      </c>
    </row>
    <row r="52" spans="1:7">
      <c r="A52" s="78">
        <v>2003</v>
      </c>
      <c r="B52" s="562">
        <f>medpoinc!B92</f>
        <v>42618.903156</v>
      </c>
      <c r="C52" s="562">
        <f>medpoinc!C92</f>
        <v>40468.988160000001</v>
      </c>
      <c r="D52" s="563">
        <f>medpoinc!D92</f>
        <v>39204.332280000002</v>
      </c>
      <c r="E52" s="562">
        <f>medpoinc!E92</f>
        <v>47171.664324000005</v>
      </c>
      <c r="F52" s="563">
        <f>medpoinc!F92</f>
        <v>35283.899052000001</v>
      </c>
      <c r="G52" s="617">
        <f>medpoinc!G92</f>
        <v>54127.271664</v>
      </c>
    </row>
    <row r="53" spans="1:7">
      <c r="A53" s="78">
        <v>2004</v>
      </c>
      <c r="B53" s="562">
        <f>medpoinc!B93</f>
        <v>43427.427274900001</v>
      </c>
      <c r="C53" s="562">
        <f>medpoinc!C93</f>
        <v>41212.997555499998</v>
      </c>
      <c r="D53" s="563">
        <f>medpoinc!D93</f>
        <v>40105.782695800001</v>
      </c>
      <c r="E53" s="562">
        <f>medpoinc!E93</f>
        <v>48102.334460300001</v>
      </c>
      <c r="F53" s="563">
        <f>medpoinc!F93</f>
        <v>35922.971003599996</v>
      </c>
      <c r="G53" s="617">
        <f>medpoinc!G93</f>
        <v>54991.671365099995</v>
      </c>
    </row>
    <row r="54" spans="1:7">
      <c r="A54" s="78">
        <v>2005</v>
      </c>
      <c r="B54" s="562">
        <f>medpoinc!B94</f>
        <v>43812.9838925</v>
      </c>
      <c r="C54" s="562">
        <f>medpoinc!C94</f>
        <v>41783.499625000004</v>
      </c>
      <c r="D54" s="563">
        <f>medpoinc!D94</f>
        <v>40350.922494999999</v>
      </c>
      <c r="E54" s="562">
        <f>medpoinc!E94</f>
        <v>48349.478137500002</v>
      </c>
      <c r="F54" s="563">
        <f>medpoinc!F94</f>
        <v>36411.335387500003</v>
      </c>
      <c r="G54" s="617">
        <f>medpoinc!G94</f>
        <v>55392.982360000002</v>
      </c>
    </row>
    <row r="55" spans="1:7">
      <c r="A55" s="78">
        <v>2006</v>
      </c>
      <c r="B55" s="562">
        <f>medpoinc!B95</f>
        <v>44405.908904700002</v>
      </c>
      <c r="C55" s="562">
        <f>medpoinc!C95</f>
        <v>42318.947128500004</v>
      </c>
      <c r="D55" s="563">
        <f>medpoinc!D95</f>
        <v>40579.812315000003</v>
      </c>
      <c r="E55" s="562">
        <f>medpoinc!E95</f>
        <v>48811.717098900001</v>
      </c>
      <c r="F55" s="563">
        <f>medpoinc!F95</f>
        <v>37217.485008900003</v>
      </c>
      <c r="G55" s="617">
        <f>medpoinc!G95</f>
        <v>55768.256352900004</v>
      </c>
    </row>
    <row r="56" spans="1:7">
      <c r="A56" s="78">
        <v>2007</v>
      </c>
      <c r="B56" s="562">
        <f>medpoinc!B96</f>
        <v>44122.721680499999</v>
      </c>
      <c r="C56" s="562">
        <f>medpoinc!C96</f>
        <v>42430.034147999999</v>
      </c>
      <c r="D56" s="563">
        <f>medpoinc!D96</f>
        <v>40173.117438000001</v>
      </c>
      <c r="E56" s="562">
        <f>medpoinc!E96</f>
        <v>48298.017594000004</v>
      </c>
      <c r="F56" s="563">
        <f>medpoinc!F96</f>
        <v>37803.3548925</v>
      </c>
      <c r="G56" s="617">
        <f>medpoinc!G96</f>
        <v>55520.151065999999</v>
      </c>
    </row>
    <row r="57" spans="1:7">
      <c r="A57" s="78">
        <v>2008</v>
      </c>
      <c r="B57" s="562">
        <f>medpoinc!B97</f>
        <v>43691.288791500003</v>
      </c>
      <c r="C57" s="562">
        <f>medpoinc!C97</f>
        <v>42032.125926000001</v>
      </c>
      <c r="D57" s="563">
        <f>medpoinc!D97</f>
        <v>39930.5196297</v>
      </c>
      <c r="E57" s="562">
        <f>medpoinc!E97</f>
        <v>47341.4470956</v>
      </c>
      <c r="F57" s="563">
        <f>medpoinc!F97</f>
        <v>37718.302475700002</v>
      </c>
      <c r="G57" s="617">
        <f>medpoinc!G97</f>
        <v>54862.985419200006</v>
      </c>
    </row>
    <row r="58" spans="1:7">
      <c r="A58" s="83">
        <v>2009</v>
      </c>
      <c r="B58" s="564">
        <f>medpoinc!B98</f>
        <v>41662.731</v>
      </c>
      <c r="C58" s="564">
        <f>medpoinc!C98</f>
        <v>39803.764000000003</v>
      </c>
      <c r="D58" s="565">
        <f>medpoinc!D98</f>
        <v>37288.690999999999</v>
      </c>
      <c r="E58" s="564">
        <f>medpoinc!E98</f>
        <v>44505.856999999996</v>
      </c>
      <c r="F58" s="565">
        <f>medpoinc!F98</f>
        <v>35976.478999999999</v>
      </c>
      <c r="G58" s="622">
        <f>medpoinc!G98</f>
        <v>51941.724999999999</v>
      </c>
    </row>
    <row r="59" spans="1:7">
      <c r="A59" s="78">
        <v>2010</v>
      </c>
      <c r="B59" s="562">
        <f>medpoinc!B99</f>
        <v>41974.872302999996</v>
      </c>
      <c r="C59" s="562">
        <f>medpoinc!C99</f>
        <v>40252.8262598</v>
      </c>
      <c r="D59" s="563">
        <f>medpoinc!D99</f>
        <v>37777.385072699995</v>
      </c>
      <c r="E59" s="562">
        <f>medpoinc!E99</f>
        <v>44342.685612399997</v>
      </c>
      <c r="F59" s="563">
        <f>medpoinc!F99</f>
        <v>36916.362051099997</v>
      </c>
      <c r="G59" s="623">
        <f>medpoinc!G99</f>
        <v>51984.264929099998</v>
      </c>
    </row>
    <row r="60" spans="1:7">
      <c r="A60" s="78">
        <v>2011</v>
      </c>
      <c r="B60" s="562">
        <f>medpoinc!B100</f>
        <v>42455.975082299999</v>
      </c>
      <c r="C60" s="562">
        <f>medpoinc!C100</f>
        <v>40665.028242599998</v>
      </c>
      <c r="D60" s="563">
        <f>medpoinc!D100</f>
        <v>37820.583261899999</v>
      </c>
      <c r="E60" s="562">
        <f>medpoinc!E100</f>
        <v>45195.070248899996</v>
      </c>
      <c r="F60" s="563">
        <f>medpoinc!F100</f>
        <v>36977.784749099999</v>
      </c>
      <c r="G60" s="623">
        <f>medpoinc!G100</f>
        <v>52358.857607699996</v>
      </c>
    </row>
    <row r="61" spans="1:7">
      <c r="A61" s="78">
        <v>2012</v>
      </c>
      <c r="B61" s="562">
        <f>medpoinc!B101</f>
        <v>42489.894482399999</v>
      </c>
      <c r="C61" s="562">
        <f>medpoinc!C101</f>
        <v>40629.023191200002</v>
      </c>
      <c r="D61" s="563">
        <f>medpoinc!D101</f>
        <v>37527.571039200004</v>
      </c>
      <c r="E61" s="562">
        <f>medpoinc!E101</f>
        <v>45384.583157599998</v>
      </c>
      <c r="F61" s="563">
        <f>medpoinc!F101</f>
        <v>36700.517132000001</v>
      </c>
      <c r="G61" s="623">
        <f>medpoinc!G101</f>
        <v>52104.396153599999</v>
      </c>
    </row>
    <row r="62" spans="1:7">
      <c r="A62" s="78">
        <v>2013</v>
      </c>
      <c r="B62" s="562">
        <f>medpoinc!B102</f>
        <v>43437.254741299999</v>
      </c>
      <c r="C62" s="562">
        <f>medpoinc!C102</f>
        <v>41606.176087100001</v>
      </c>
      <c r="D62" s="563">
        <f>medpoinc!D102</f>
        <v>38249.198554399998</v>
      </c>
      <c r="E62" s="562">
        <f>medpoinc!E102</f>
        <v>46590.779090199998</v>
      </c>
      <c r="F62" s="563">
        <f>medpoinc!F102</f>
        <v>37435.385819199997</v>
      </c>
      <c r="G62" s="623">
        <f>medpoinc!G102</f>
        <v>52796.101196099997</v>
      </c>
    </row>
    <row r="63" spans="1:7">
      <c r="A63" s="78">
        <v>2014</v>
      </c>
      <c r="B63" s="562">
        <f>medpoinc!B103</f>
        <v>43900</v>
      </c>
      <c r="C63" s="562">
        <f>medpoinc!C103</f>
        <v>42100</v>
      </c>
      <c r="D63" s="563">
        <f>medpoinc!D103</f>
        <v>39000</v>
      </c>
      <c r="E63" s="562">
        <f>medpoinc!E103</f>
        <v>47200</v>
      </c>
      <c r="F63" s="563">
        <f>medpoinc!F103</f>
        <v>38100</v>
      </c>
      <c r="G63" s="623">
        <f>medpoinc!G103</f>
        <v>53300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6" thickBot="1">
      <c r="A69" s="71">
        <v>2020</v>
      </c>
      <c r="B69" s="69"/>
      <c r="C69" s="69"/>
      <c r="D69" s="66"/>
      <c r="E69" s="69"/>
      <c r="F69" s="67"/>
      <c r="G69" s="453"/>
    </row>
    <row r="70" spans="1:7" ht="16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A4:G4"/>
    <mergeCell ref="B7:G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AE119"/>
  <sheetViews>
    <sheetView workbookViewId="0">
      <pane xSplit="1" ySplit="9" topLeftCell="B84" activePane="bottomRight" state="frozen"/>
      <selection activeCell="D32" sqref="D32"/>
      <selection pane="topRight" activeCell="D32" sqref="D32"/>
      <selection pane="bottomLeft" activeCell="D32" sqref="D32"/>
      <selection pane="bottomRight" activeCell="AC80" sqref="AC80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22" width="13" style="4" bestFit="1" customWidth="1"/>
    <col min="23" max="24" width="10.83203125" style="4"/>
    <col min="25" max="25" width="11.83203125" style="4" bestFit="1" customWidth="1"/>
    <col min="26" max="26" width="10.83203125" style="4"/>
    <col min="27" max="28" width="11" style="4" customWidth="1"/>
    <col min="29" max="16384" width="10.83203125" style="4"/>
  </cols>
  <sheetData>
    <row r="1" spans="1:31">
      <c r="A1" s="55" t="s">
        <v>37</v>
      </c>
      <c r="D1" s="209"/>
    </row>
    <row r="2" spans="1:31">
      <c r="B2" s="54"/>
      <c r="C2" s="54"/>
      <c r="D2" s="210"/>
    </row>
    <row r="3" spans="1:31" ht="16" thickBot="1">
      <c r="D3" s="209"/>
    </row>
    <row r="4" spans="1:31" ht="25" customHeight="1" thickTop="1">
      <c r="A4" s="1224" t="s">
        <v>797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6"/>
      <c r="T4" s="534"/>
    </row>
    <row r="5" spans="1:3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3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  <c r="V6" s="518" t="s">
        <v>142</v>
      </c>
    </row>
    <row r="7" spans="1:31" ht="35" customHeight="1">
      <c r="A7" s="46"/>
      <c r="B7" s="1228" t="s">
        <v>767</v>
      </c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676"/>
      <c r="T7" s="53"/>
      <c r="V7" s="1227" t="s">
        <v>792</v>
      </c>
      <c r="W7" s="1227" t="s">
        <v>793</v>
      </c>
      <c r="X7" s="1227" t="s">
        <v>794</v>
      </c>
      <c r="Y7" s="1227" t="s">
        <v>795</v>
      </c>
      <c r="Z7" s="1227" t="s">
        <v>796</v>
      </c>
      <c r="AA7" s="1227" t="s">
        <v>20</v>
      </c>
      <c r="AB7" s="1227" t="s">
        <v>19</v>
      </c>
      <c r="AC7" s="1227" t="s">
        <v>0</v>
      </c>
      <c r="AD7" s="1227" t="s">
        <v>18</v>
      </c>
      <c r="AE7" s="1227" t="s">
        <v>17</v>
      </c>
    </row>
    <row r="8" spans="1:31" ht="21" customHeight="1">
      <c r="A8" s="434"/>
      <c r="B8" s="1256" t="s">
        <v>798</v>
      </c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677"/>
      <c r="T8" s="535"/>
      <c r="V8" s="1227"/>
      <c r="W8" s="1227"/>
      <c r="X8" s="1227"/>
      <c r="Y8" s="1227"/>
      <c r="Z8" s="1227"/>
      <c r="AA8" s="1227"/>
      <c r="AB8" s="1227"/>
      <c r="AC8" s="1227"/>
      <c r="AD8" s="1227"/>
      <c r="AE8" s="1227"/>
    </row>
    <row r="9" spans="1:3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  <c r="V9" s="1227"/>
      <c r="W9" s="1227"/>
      <c r="X9" s="1227"/>
      <c r="Y9" s="1227"/>
      <c r="Z9" s="1227"/>
      <c r="AA9" s="1227"/>
      <c r="AB9" s="1227"/>
      <c r="AC9" s="1227"/>
      <c r="AD9" s="1227"/>
      <c r="AE9" s="1227"/>
    </row>
    <row r="10" spans="1:31" s="30" customFormat="1" ht="15" customHeight="1">
      <c r="A10" s="41">
        <v>1913</v>
      </c>
      <c r="B10" s="328">
        <f>'TD2'!B10</f>
        <v>0.59269448788320744</v>
      </c>
      <c r="C10" s="444"/>
      <c r="D10" s="444"/>
      <c r="E10" s="329">
        <f>TD2b!B10</f>
        <v>0.40730551211679261</v>
      </c>
      <c r="F10" s="40">
        <f>TD2b!I10</f>
        <v>0.30864433049737572</v>
      </c>
      <c r="G10" s="40">
        <f>TD2b!P10</f>
        <v>0.17960041861867679</v>
      </c>
      <c r="H10" s="40">
        <f>TD2c!B10</f>
        <v>0.14726456931487061</v>
      </c>
      <c r="I10" s="40">
        <f>TD2c!I10</f>
        <v>8.6166081714558071E-2</v>
      </c>
      <c r="J10" s="40">
        <f>TD2c!P10</f>
        <v>2.7550162054507693E-2</v>
      </c>
      <c r="K10" s="40"/>
      <c r="L10" s="333">
        <f>E10-G10</f>
        <v>0.22770509349811582</v>
      </c>
      <c r="M10" s="334">
        <f>E10-F10</f>
        <v>9.8661181619416893E-2</v>
      </c>
      <c r="N10" s="39"/>
      <c r="O10" s="38">
        <f t="shared" ref="O10:O73" si="0">G10-I10</f>
        <v>9.3434336904118717E-2</v>
      </c>
      <c r="P10" s="38">
        <f t="shared" ref="P10:R41" si="1">G10-H10</f>
        <v>3.2335849303806175E-2</v>
      </c>
      <c r="Q10" s="38">
        <f t="shared" si="1"/>
        <v>6.1098487600312543E-2</v>
      </c>
      <c r="R10" s="38">
        <f t="shared" si="1"/>
        <v>5.8615919660050378E-2</v>
      </c>
      <c r="S10" s="37"/>
      <c r="T10" s="15"/>
      <c r="V10" s="2"/>
      <c r="W10" s="2"/>
      <c r="X10" s="2">
        <v>0.17960041861867684</v>
      </c>
      <c r="Y10" s="2">
        <v>8.6166081714558071E-2</v>
      </c>
      <c r="Z10" s="2">
        <v>2.7550162054507686E-2</v>
      </c>
      <c r="AA10" s="2"/>
      <c r="AB10" s="2"/>
      <c r="AC10" s="2">
        <v>0.17960041861867684</v>
      </c>
      <c r="AD10" s="2">
        <v>8.6166081714558071E-2</v>
      </c>
      <c r="AE10" s="2">
        <v>2.7550162054507686E-2</v>
      </c>
    </row>
    <row r="11" spans="1:31" s="30" customFormat="1" ht="15" customHeight="1">
      <c r="A11" s="33">
        <v>1914</v>
      </c>
      <c r="B11" s="330">
        <f>'TD2'!B11</f>
        <v>0.59071549590972094</v>
      </c>
      <c r="C11" s="444"/>
      <c r="D11" s="444"/>
      <c r="E11" s="331">
        <f>TD2b!B11</f>
        <v>0.40928450409027906</v>
      </c>
      <c r="F11" s="36">
        <f>TD2b!I11</f>
        <v>0.31062332247086216</v>
      </c>
      <c r="G11" s="36">
        <f>TD2b!P11</f>
        <v>0.1815794105921632</v>
      </c>
      <c r="H11" s="36">
        <f>TD2c!B11</f>
        <v>0.15080262243019749</v>
      </c>
      <c r="I11" s="36">
        <f>TD2c!I11</f>
        <v>8.6033408914061305E-2</v>
      </c>
      <c r="J11" s="36">
        <f>TD2c!P11</f>
        <v>2.7292084736544601E-2</v>
      </c>
      <c r="K11" s="36"/>
      <c r="L11" s="335">
        <f t="shared" ref="L11:L74" si="2">E11-G11</f>
        <v>0.22770509349811585</v>
      </c>
      <c r="M11" s="336">
        <f t="shared" ref="M11:N74" si="3">E11-F11</f>
        <v>9.8661181619416893E-2</v>
      </c>
      <c r="N11" s="35"/>
      <c r="O11" s="15">
        <f t="shared" si="0"/>
        <v>9.5546001678101899E-2</v>
      </c>
      <c r="P11" s="15">
        <f t="shared" si="1"/>
        <v>3.0776788161965718E-2</v>
      </c>
      <c r="Q11" s="15">
        <f t="shared" si="1"/>
        <v>6.4769213516136181E-2</v>
      </c>
      <c r="R11" s="15">
        <f t="shared" si="1"/>
        <v>5.8741324177516707E-2</v>
      </c>
      <c r="S11" s="14"/>
      <c r="T11" s="15"/>
      <c r="V11" s="2"/>
      <c r="W11" s="2"/>
      <c r="X11" s="2">
        <v>0.1815794105921632</v>
      </c>
      <c r="Y11" s="2">
        <v>8.6033408914061305E-2</v>
      </c>
      <c r="Z11" s="2">
        <v>2.7292084736544594E-2</v>
      </c>
      <c r="AA11" s="2"/>
      <c r="AB11" s="2"/>
      <c r="AC11" s="2">
        <v>0.1815794105921632</v>
      </c>
      <c r="AD11" s="2">
        <v>8.6033408914061305E-2</v>
      </c>
      <c r="AE11" s="2">
        <v>2.7292084736544594E-2</v>
      </c>
    </row>
    <row r="12" spans="1:31" s="30" customFormat="1" ht="15" customHeight="1">
      <c r="A12" s="33">
        <v>1915</v>
      </c>
      <c r="B12" s="330">
        <f>'TD2'!B12</f>
        <v>0.59651768534913385</v>
      </c>
      <c r="C12" s="444"/>
      <c r="D12" s="444"/>
      <c r="E12" s="331">
        <f>TD2b!B12</f>
        <v>0.40348231465086615</v>
      </c>
      <c r="F12" s="36">
        <f>TD2b!I12</f>
        <v>0.30482113303144925</v>
      </c>
      <c r="G12" s="36">
        <f>TD2b!P12</f>
        <v>0.1757772211527503</v>
      </c>
      <c r="H12" s="36">
        <f>TD2c!B12</f>
        <v>0.1457815951769314</v>
      </c>
      <c r="I12" s="36">
        <f>TD2c!I12</f>
        <v>9.2193842850742128E-2</v>
      </c>
      <c r="J12" s="36">
        <f>TD2c!P12</f>
        <v>4.360051390265416E-2</v>
      </c>
      <c r="K12" s="36"/>
      <c r="L12" s="335">
        <f t="shared" si="2"/>
        <v>0.22770509349811585</v>
      </c>
      <c r="M12" s="336">
        <f t="shared" si="3"/>
        <v>9.8661181619416893E-2</v>
      </c>
      <c r="N12" s="35"/>
      <c r="O12" s="15">
        <f t="shared" si="0"/>
        <v>8.3583378302008168E-2</v>
      </c>
      <c r="P12" s="15">
        <f t="shared" si="1"/>
        <v>2.9995625975818896E-2</v>
      </c>
      <c r="Q12" s="15">
        <f t="shared" si="1"/>
        <v>5.3587752326189272E-2</v>
      </c>
      <c r="R12" s="15">
        <f t="shared" si="1"/>
        <v>4.8593328948087967E-2</v>
      </c>
      <c r="S12" s="14"/>
      <c r="T12" s="15"/>
      <c r="V12" s="2"/>
      <c r="W12" s="2"/>
      <c r="X12" s="2">
        <v>0.1757772211527503</v>
      </c>
      <c r="Y12" s="2">
        <v>9.2193842850742128E-2</v>
      </c>
      <c r="Z12" s="2">
        <v>4.360051390265416E-2</v>
      </c>
      <c r="AA12" s="2"/>
      <c r="AB12" s="2"/>
      <c r="AC12" s="2">
        <v>0.1757772211527503</v>
      </c>
      <c r="AD12" s="2">
        <v>9.2193842850742128E-2</v>
      </c>
      <c r="AE12" s="2">
        <v>4.360051390265416E-2</v>
      </c>
    </row>
    <row r="13" spans="1:31" s="30" customFormat="1" ht="15" customHeight="1">
      <c r="A13" s="33">
        <v>1916</v>
      </c>
      <c r="B13" s="330">
        <f>'TD2'!B13</f>
        <v>0.57918734861582455</v>
      </c>
      <c r="C13" s="444"/>
      <c r="D13" s="444"/>
      <c r="E13" s="331">
        <f>TD2b!B13</f>
        <v>0.42081265138417545</v>
      </c>
      <c r="F13" s="36">
        <f>TD2b!I13</f>
        <v>0.32215146976475856</v>
      </c>
      <c r="G13" s="36">
        <f>TD2b!P13</f>
        <v>0.1931075578860596</v>
      </c>
      <c r="H13" s="36">
        <f>TD2c!B13</f>
        <v>0.1637189464690523</v>
      </c>
      <c r="I13" s="36">
        <f>TD2c!I13</f>
        <v>0.1051466259314488</v>
      </c>
      <c r="J13" s="36">
        <f>TD2c!P13</f>
        <v>4.7812342033102112E-2</v>
      </c>
      <c r="K13" s="36"/>
      <c r="L13" s="335">
        <f t="shared" si="2"/>
        <v>0.22770509349811585</v>
      </c>
      <c r="M13" s="336">
        <f t="shared" si="3"/>
        <v>9.8661181619416893E-2</v>
      </c>
      <c r="N13" s="35"/>
      <c r="O13" s="15">
        <f t="shared" si="0"/>
        <v>8.7960931954610799E-2</v>
      </c>
      <c r="P13" s="15">
        <f t="shared" si="1"/>
        <v>2.9388611417007299E-2</v>
      </c>
      <c r="Q13" s="15">
        <f t="shared" si="1"/>
        <v>5.8572320537603501E-2</v>
      </c>
      <c r="R13" s="15">
        <f t="shared" si="1"/>
        <v>5.7334283898346688E-2</v>
      </c>
      <c r="S13" s="14"/>
      <c r="T13" s="15"/>
      <c r="V13" s="2"/>
      <c r="W13" s="2"/>
      <c r="X13" s="2">
        <v>0.19310755788605957</v>
      </c>
      <c r="Y13" s="2">
        <v>0.10514662593144881</v>
      </c>
      <c r="Z13" s="2">
        <v>4.7812342033102112E-2</v>
      </c>
      <c r="AA13" s="2"/>
      <c r="AB13" s="2"/>
      <c r="AC13" s="2">
        <v>0.18889374566570749</v>
      </c>
      <c r="AD13" s="2">
        <v>0.1012663844622242</v>
      </c>
      <c r="AE13" s="2">
        <v>4.5148184602104673E-2</v>
      </c>
    </row>
    <row r="14" spans="1:31" s="30" customFormat="1" ht="15" customHeight="1">
      <c r="A14" s="33">
        <v>1917</v>
      </c>
      <c r="B14" s="325">
        <f>'TD2'!B14</f>
        <v>0.59492342549909938</v>
      </c>
      <c r="C14" s="444"/>
      <c r="D14" s="444"/>
      <c r="E14" s="322">
        <f>TD2b!B14</f>
        <v>0.40507657450090057</v>
      </c>
      <c r="F14" s="28">
        <f>TD2b!I14</f>
        <v>0.30641539288148367</v>
      </c>
      <c r="G14" s="28">
        <f>TD2b!P14</f>
        <v>0.17737148100278471</v>
      </c>
      <c r="H14" s="28">
        <f>TD2c!B14</f>
        <v>0.14342590026123608</v>
      </c>
      <c r="I14" s="28">
        <f>TD2c!I14</f>
        <v>8.4015369708452386E-2</v>
      </c>
      <c r="J14" s="28">
        <f>TD2c!P14</f>
        <v>3.3652030168037188E-2</v>
      </c>
      <c r="K14" s="28"/>
      <c r="L14" s="56">
        <f t="shared" si="2"/>
        <v>0.22770509349811585</v>
      </c>
      <c r="M14" s="15">
        <f t="shared" si="3"/>
        <v>9.8661181619416893E-2</v>
      </c>
      <c r="N14" s="15">
        <f t="shared" si="3"/>
        <v>0.12904391187869896</v>
      </c>
      <c r="O14" s="15">
        <f t="shared" si="0"/>
        <v>9.3356111294332328E-2</v>
      </c>
      <c r="P14" s="15">
        <f t="shared" si="1"/>
        <v>3.3945580741548631E-2</v>
      </c>
      <c r="Q14" s="15">
        <f t="shared" si="1"/>
        <v>5.9410530552783697E-2</v>
      </c>
      <c r="R14" s="15">
        <f t="shared" si="1"/>
        <v>5.0363339540415199E-2</v>
      </c>
      <c r="S14" s="14"/>
      <c r="T14" s="15"/>
      <c r="U14" s="13"/>
      <c r="V14" s="2">
        <v>0.40507657450090062</v>
      </c>
      <c r="W14" s="2">
        <v>0.30641539288148373</v>
      </c>
      <c r="X14" s="2">
        <v>0.17737148100278474</v>
      </c>
      <c r="Y14" s="2">
        <v>8.4015369708452386E-2</v>
      </c>
      <c r="Z14" s="2">
        <v>3.3652030168037188E-2</v>
      </c>
      <c r="AA14" s="2">
        <v>0.40434034322940432</v>
      </c>
      <c r="AB14" s="2">
        <v>0.30567916160998743</v>
      </c>
      <c r="AC14" s="2">
        <v>0.17719495951948278</v>
      </c>
      <c r="AD14" s="2">
        <v>8.3883137990618778E-2</v>
      </c>
      <c r="AE14" s="2">
        <v>3.3280421889743644E-2</v>
      </c>
    </row>
    <row r="15" spans="1:31" s="30" customFormat="1" ht="15" customHeight="1">
      <c r="A15" s="33">
        <v>1918</v>
      </c>
      <c r="B15" s="325">
        <f>'TD2'!B15</f>
        <v>0.59892954553272815</v>
      </c>
      <c r="C15" s="444"/>
      <c r="D15" s="444"/>
      <c r="E15" s="322">
        <f>TD2b!B15</f>
        <v>0.40107045446727191</v>
      </c>
      <c r="F15" s="28">
        <f>TD2b!I15</f>
        <v>0.29493392703869437</v>
      </c>
      <c r="G15" s="28">
        <f>TD2b!P15</f>
        <v>0.15961472661607248</v>
      </c>
      <c r="H15" s="28">
        <f>TD2c!B15</f>
        <v>0.12429518013472091</v>
      </c>
      <c r="I15" s="28">
        <f>TD2c!I15</f>
        <v>6.7164822458815596E-2</v>
      </c>
      <c r="J15" s="28">
        <f>TD2c!P15</f>
        <v>2.4542270776995521E-2</v>
      </c>
      <c r="K15" s="28"/>
      <c r="L15" s="56">
        <f t="shared" si="2"/>
        <v>0.24145572785119943</v>
      </c>
      <c r="M15" s="15">
        <f t="shared" si="3"/>
        <v>0.10613652742857754</v>
      </c>
      <c r="N15" s="15">
        <f t="shared" si="3"/>
        <v>0.13531920042262188</v>
      </c>
      <c r="O15" s="15">
        <f t="shared" si="0"/>
        <v>9.2449904157256887E-2</v>
      </c>
      <c r="P15" s="15">
        <f t="shared" si="1"/>
        <v>3.5319546481351577E-2</v>
      </c>
      <c r="Q15" s="15">
        <f t="shared" si="1"/>
        <v>5.7130357675905311E-2</v>
      </c>
      <c r="R15" s="15">
        <f t="shared" si="1"/>
        <v>4.2622551681820074E-2</v>
      </c>
      <c r="S15" s="14"/>
      <c r="T15" s="15"/>
      <c r="U15" s="13"/>
      <c r="V15" s="2">
        <v>0.40107045446727191</v>
      </c>
      <c r="W15" s="2">
        <v>0.29493392703869437</v>
      </c>
      <c r="X15" s="2">
        <v>0.15961472661607251</v>
      </c>
      <c r="Y15" s="2">
        <v>6.7164822458815596E-2</v>
      </c>
      <c r="Z15" s="2">
        <v>2.4542270776995521E-2</v>
      </c>
      <c r="AA15" s="2">
        <v>0.40080617368760074</v>
      </c>
      <c r="AB15" s="2">
        <v>0.29475524675350778</v>
      </c>
      <c r="AC15" s="2">
        <v>0.15986705670687723</v>
      </c>
      <c r="AD15" s="2">
        <v>6.7447006238796112E-2</v>
      </c>
      <c r="AE15" s="2">
        <v>2.4401809615872228E-2</v>
      </c>
    </row>
    <row r="16" spans="1:31" s="30" customFormat="1" ht="15" customHeight="1">
      <c r="A16" s="32">
        <v>1919</v>
      </c>
      <c r="B16" s="326">
        <f>'TD2'!B16</f>
        <v>0.59684362117977385</v>
      </c>
      <c r="C16" s="442"/>
      <c r="D16" s="443"/>
      <c r="E16" s="323">
        <f>TD2b!B16</f>
        <v>0.4031563788202262</v>
      </c>
      <c r="F16" s="31">
        <f>TD2b!I16</f>
        <v>0.3016769916652759</v>
      </c>
      <c r="G16" s="31">
        <f>TD2b!P16</f>
        <v>0.16410778328022629</v>
      </c>
      <c r="H16" s="31">
        <f>TD2c!B16</f>
        <v>0.12638293063331799</v>
      </c>
      <c r="I16" s="31">
        <f>TD2c!I16</f>
        <v>6.6297173757209713E-2</v>
      </c>
      <c r="J16" s="31">
        <f>TD2c!P16</f>
        <v>2.28652971042442E-2</v>
      </c>
      <c r="K16" s="31"/>
      <c r="L16" s="57">
        <f t="shared" si="2"/>
        <v>0.23904859553999991</v>
      </c>
      <c r="M16" s="21">
        <f t="shared" si="3"/>
        <v>0.10147938715495031</v>
      </c>
      <c r="N16" s="21">
        <f t="shared" si="3"/>
        <v>0.1375692083850496</v>
      </c>
      <c r="O16" s="21">
        <f t="shared" si="0"/>
        <v>9.7810609523016581E-2</v>
      </c>
      <c r="P16" s="21">
        <f t="shared" si="1"/>
        <v>3.7724852646908308E-2</v>
      </c>
      <c r="Q16" s="21">
        <f t="shared" si="1"/>
        <v>6.0085756876108273E-2</v>
      </c>
      <c r="R16" s="21">
        <f t="shared" si="1"/>
        <v>4.3431876652965509E-2</v>
      </c>
      <c r="S16" s="20"/>
      <c r="T16" s="15"/>
      <c r="U16" s="13"/>
      <c r="V16" s="2">
        <v>0.4031563788202262</v>
      </c>
      <c r="W16" s="2">
        <v>0.3016769916652759</v>
      </c>
      <c r="X16" s="2">
        <v>0.16410778328022629</v>
      </c>
      <c r="Y16" s="2">
        <v>6.6297173757209713E-2</v>
      </c>
      <c r="Z16" s="2">
        <v>2.2865297104244196E-2</v>
      </c>
      <c r="AA16" s="2">
        <v>0.39924993985750662</v>
      </c>
      <c r="AB16" s="2">
        <v>0.29794630533672622</v>
      </c>
      <c r="AC16" s="2">
        <v>0.16154283363586541</v>
      </c>
      <c r="AD16" s="2">
        <v>6.5112867558762957E-2</v>
      </c>
      <c r="AE16" s="2">
        <v>2.2212995893613186E-2</v>
      </c>
    </row>
    <row r="17" spans="1:31" s="30" customFormat="1" ht="15" customHeight="1">
      <c r="A17" s="34">
        <v>1920</v>
      </c>
      <c r="B17" s="327">
        <f>'TD2'!B17</f>
        <v>0.6098588635962654</v>
      </c>
      <c r="C17" s="444"/>
      <c r="D17" s="444"/>
      <c r="E17" s="324">
        <f>TD2b!B17</f>
        <v>0.3901411364037346</v>
      </c>
      <c r="F17" s="29">
        <f>TD2b!I17</f>
        <v>0.28324019636724629</v>
      </c>
      <c r="G17" s="29">
        <f>TD2b!P17</f>
        <v>0.1482981936632003</v>
      </c>
      <c r="H17" s="29">
        <f>TD2c!B17</f>
        <v>0.11142994791572891</v>
      </c>
      <c r="I17" s="29">
        <f>TD2c!I17</f>
        <v>5.3572248881608969E-2</v>
      </c>
      <c r="J17" s="29">
        <f>TD2c!P17</f>
        <v>1.6628981564311762E-2</v>
      </c>
      <c r="K17" s="29"/>
      <c r="L17" s="58">
        <f t="shared" si="2"/>
        <v>0.24184294274053431</v>
      </c>
      <c r="M17" s="25">
        <f t="shared" si="3"/>
        <v>0.10690094003648831</v>
      </c>
      <c r="N17" s="25">
        <f t="shared" si="3"/>
        <v>0.13494200270404599</v>
      </c>
      <c r="O17" s="25">
        <f t="shared" si="0"/>
        <v>9.4725944781591326E-2</v>
      </c>
      <c r="P17" s="25">
        <f t="shared" si="1"/>
        <v>3.6868245747471384E-2</v>
      </c>
      <c r="Q17" s="25">
        <f t="shared" si="1"/>
        <v>5.7857699034119942E-2</v>
      </c>
      <c r="R17" s="25">
        <f t="shared" si="1"/>
        <v>3.6943267317297204E-2</v>
      </c>
      <c r="S17" s="24"/>
      <c r="T17" s="15"/>
      <c r="U17" s="13"/>
      <c r="V17" s="2">
        <v>0.3901411364037346</v>
      </c>
      <c r="W17" s="2">
        <v>0.28324019636724629</v>
      </c>
      <c r="X17" s="2">
        <v>0.14829819366320032</v>
      </c>
      <c r="Y17" s="2">
        <v>5.3572248881608969E-2</v>
      </c>
      <c r="Z17" s="2">
        <v>1.6628981564311755E-2</v>
      </c>
      <c r="AA17" s="2">
        <v>0.38686359380954138</v>
      </c>
      <c r="AB17" s="2">
        <v>0.2802332663664166</v>
      </c>
      <c r="AC17" s="2">
        <v>0.14677641724981247</v>
      </c>
      <c r="AD17" s="2">
        <v>5.3457444777239627E-2</v>
      </c>
      <c r="AE17" s="2">
        <v>1.6485362020141347E-2</v>
      </c>
    </row>
    <row r="18" spans="1:31" s="30" customFormat="1" ht="15" customHeight="1">
      <c r="A18" s="33">
        <v>1921</v>
      </c>
      <c r="B18" s="325">
        <f>'TD2'!B18</f>
        <v>0.56818943336199235</v>
      </c>
      <c r="C18" s="444"/>
      <c r="D18" s="444"/>
      <c r="E18" s="322">
        <f>TD2b!B18</f>
        <v>0.43181056663800765</v>
      </c>
      <c r="F18" s="28">
        <f>TD2b!I18</f>
        <v>0.30804124226184881</v>
      </c>
      <c r="G18" s="28">
        <f>TD2b!P18</f>
        <v>0.15637915884632861</v>
      </c>
      <c r="H18" s="28">
        <f>TD2c!B18</f>
        <v>0.11698099708938439</v>
      </c>
      <c r="I18" s="28">
        <f>TD2c!I18</f>
        <v>5.6019527041906061E-2</v>
      </c>
      <c r="J18" s="28">
        <f>TD2c!P18</f>
        <v>1.6883974290585059E-2</v>
      </c>
      <c r="K18" s="28"/>
      <c r="L18" s="56">
        <f t="shared" si="2"/>
        <v>0.27543140779167907</v>
      </c>
      <c r="M18" s="15">
        <f t="shared" si="3"/>
        <v>0.12376932437615884</v>
      </c>
      <c r="N18" s="15">
        <f t="shared" si="3"/>
        <v>0.1516620834155202</v>
      </c>
      <c r="O18" s="15">
        <f t="shared" si="0"/>
        <v>0.10035963180442255</v>
      </c>
      <c r="P18" s="15">
        <f t="shared" si="1"/>
        <v>3.9398161756944217E-2</v>
      </c>
      <c r="Q18" s="15">
        <f t="shared" si="1"/>
        <v>6.0961470047478331E-2</v>
      </c>
      <c r="R18" s="15">
        <f t="shared" si="1"/>
        <v>3.9135552751321002E-2</v>
      </c>
      <c r="S18" s="14"/>
      <c r="T18" s="15"/>
      <c r="U18" s="13"/>
      <c r="V18" s="2">
        <v>0.43181056663800776</v>
      </c>
      <c r="W18" s="2">
        <v>0.30804124226184881</v>
      </c>
      <c r="X18" s="2">
        <v>0.15637915884632855</v>
      </c>
      <c r="Y18" s="2">
        <v>5.6019527041906061E-2</v>
      </c>
      <c r="Z18" s="2">
        <v>1.6883974290585059E-2</v>
      </c>
      <c r="AA18" s="2">
        <v>0.4308431564835305</v>
      </c>
      <c r="AB18" s="2">
        <v>0.3071714679605333</v>
      </c>
      <c r="AC18" s="2">
        <v>0.15617163349565791</v>
      </c>
      <c r="AD18" s="2">
        <v>5.6119721348351186E-2</v>
      </c>
      <c r="AE18" s="2">
        <v>1.6790426954191518E-2</v>
      </c>
    </row>
    <row r="19" spans="1:31" s="30" customFormat="1" ht="15" customHeight="1">
      <c r="A19" s="33">
        <v>1922</v>
      </c>
      <c r="B19" s="325">
        <f>'TD2'!B19</f>
        <v>0.56278522338482295</v>
      </c>
      <c r="C19" s="444"/>
      <c r="D19" s="444"/>
      <c r="E19" s="322">
        <f>TD2b!B19</f>
        <v>0.43721477661517705</v>
      </c>
      <c r="F19" s="28">
        <f>TD2b!I19</f>
        <v>0.3194498478651871</v>
      </c>
      <c r="G19" s="28">
        <f>TD2b!P19</f>
        <v>0.17057628417064818</v>
      </c>
      <c r="H19" s="28">
        <f>TD2c!B19</f>
        <v>0.13057803488397471</v>
      </c>
      <c r="I19" s="28">
        <f>TD2c!I19</f>
        <v>6.6354491835071847E-2</v>
      </c>
      <c r="J19" s="28">
        <f>TD2c!P19</f>
        <v>2.2741607402143219E-2</v>
      </c>
      <c r="K19" s="28"/>
      <c r="L19" s="56">
        <f t="shared" si="2"/>
        <v>0.26663849244452886</v>
      </c>
      <c r="M19" s="15">
        <f t="shared" si="3"/>
        <v>0.11776492874998995</v>
      </c>
      <c r="N19" s="15">
        <f t="shared" si="3"/>
        <v>0.14887356369453891</v>
      </c>
      <c r="O19" s="15">
        <f t="shared" si="0"/>
        <v>0.10422179233557634</v>
      </c>
      <c r="P19" s="15">
        <f t="shared" si="1"/>
        <v>3.9998249286673476E-2</v>
      </c>
      <c r="Q19" s="15">
        <f t="shared" si="1"/>
        <v>6.4223543048902862E-2</v>
      </c>
      <c r="R19" s="15">
        <f t="shared" si="1"/>
        <v>4.3612884432928628E-2</v>
      </c>
      <c r="S19" s="14"/>
      <c r="T19" s="15"/>
      <c r="U19" s="13"/>
      <c r="V19" s="2">
        <v>0.43721477661517705</v>
      </c>
      <c r="W19" s="2">
        <v>0.31944984786518704</v>
      </c>
      <c r="X19" s="2">
        <v>0.17057628417064824</v>
      </c>
      <c r="Y19" s="2">
        <v>6.6354491835071847E-2</v>
      </c>
      <c r="Z19" s="2">
        <v>2.2741607402143219E-2</v>
      </c>
      <c r="AA19" s="2">
        <v>0.43211012670664167</v>
      </c>
      <c r="AB19" s="2">
        <v>0.31447849847305798</v>
      </c>
      <c r="AC19" s="2">
        <v>0.16648551726860947</v>
      </c>
      <c r="AD19" s="2">
        <v>6.3484879133767574E-2</v>
      </c>
      <c r="AE19" s="2">
        <v>2.0887819198388446E-2</v>
      </c>
    </row>
    <row r="20" spans="1:31" s="30" customFormat="1" ht="15" customHeight="1">
      <c r="A20" s="33">
        <v>1923</v>
      </c>
      <c r="B20" s="325">
        <f>'TD2'!B20</f>
        <v>0.58538749420162106</v>
      </c>
      <c r="C20" s="444"/>
      <c r="D20" s="444"/>
      <c r="E20" s="322">
        <f>TD2b!B20</f>
        <v>0.41461250579837888</v>
      </c>
      <c r="F20" s="28">
        <f>TD2b!I20</f>
        <v>0.2977685499256853</v>
      </c>
      <c r="G20" s="28">
        <f>TD2b!P20</f>
        <v>0.156424930907688</v>
      </c>
      <c r="H20" s="28">
        <f>TD2c!B20</f>
        <v>0.11907863136898129</v>
      </c>
      <c r="I20" s="28">
        <f>TD2c!I20</f>
        <v>5.9064105684361649E-2</v>
      </c>
      <c r="J20" s="28">
        <f>TD2c!P20</f>
        <v>1.997966722614291E-2</v>
      </c>
      <c r="K20" s="28"/>
      <c r="L20" s="56">
        <f t="shared" si="2"/>
        <v>0.25818757489069089</v>
      </c>
      <c r="M20" s="15">
        <f t="shared" si="3"/>
        <v>0.11684395587269358</v>
      </c>
      <c r="N20" s="15">
        <f t="shared" si="3"/>
        <v>0.1413436190179973</v>
      </c>
      <c r="O20" s="15">
        <f t="shared" si="0"/>
        <v>9.7360825223326342E-2</v>
      </c>
      <c r="P20" s="15">
        <f t="shared" si="1"/>
        <v>3.7346299538706704E-2</v>
      </c>
      <c r="Q20" s="15">
        <f t="shared" si="1"/>
        <v>6.0014525684619645E-2</v>
      </c>
      <c r="R20" s="15">
        <f t="shared" si="1"/>
        <v>3.908443845821874E-2</v>
      </c>
      <c r="S20" s="14"/>
      <c r="T20" s="15"/>
      <c r="U20" s="13"/>
      <c r="V20" s="2">
        <v>0.41461250579837894</v>
      </c>
      <c r="W20" s="2">
        <v>0.29776854992568524</v>
      </c>
      <c r="X20" s="2">
        <v>0.15642493090768797</v>
      </c>
      <c r="Y20" s="2">
        <v>5.9064105684361649E-2</v>
      </c>
      <c r="Z20" s="2">
        <v>1.997966722614291E-2</v>
      </c>
      <c r="AA20" s="2">
        <v>0.40977370533150109</v>
      </c>
      <c r="AB20" s="2">
        <v>0.29322791771457973</v>
      </c>
      <c r="AC20" s="2">
        <v>0.15284841614401537</v>
      </c>
      <c r="AD20" s="2">
        <v>5.6545040638163784E-2</v>
      </c>
      <c r="AE20" s="2">
        <v>1.8261077453431793E-2</v>
      </c>
    </row>
    <row r="21" spans="1:31" s="30" customFormat="1" ht="15" customHeight="1">
      <c r="A21" s="33">
        <v>1924</v>
      </c>
      <c r="B21" s="325">
        <f>'TD2'!B21</f>
        <v>0.55592957252152542</v>
      </c>
      <c r="C21" s="444"/>
      <c r="D21" s="444"/>
      <c r="E21" s="322">
        <f>TD2b!B21</f>
        <v>0.44407042747847464</v>
      </c>
      <c r="F21" s="28">
        <f>TD2b!I21</f>
        <v>0.32112075775425097</v>
      </c>
      <c r="G21" s="28">
        <f>TD2b!P21</f>
        <v>0.17423080267847399</v>
      </c>
      <c r="H21" s="28">
        <f>TD2c!B21</f>
        <v>0.13400652753557948</v>
      </c>
      <c r="I21" s="28">
        <f>TD2c!I21</f>
        <v>6.7870222283341899E-2</v>
      </c>
      <c r="J21" s="28">
        <f>TD2c!P21</f>
        <v>2.3249502043152428E-2</v>
      </c>
      <c r="K21" s="28"/>
      <c r="L21" s="56">
        <f t="shared" si="2"/>
        <v>0.26983962480000068</v>
      </c>
      <c r="M21" s="15">
        <f t="shared" si="3"/>
        <v>0.12294966972422366</v>
      </c>
      <c r="N21" s="15">
        <f t="shared" si="3"/>
        <v>0.14688995507577698</v>
      </c>
      <c r="O21" s="15">
        <f t="shared" si="0"/>
        <v>0.10636058039513209</v>
      </c>
      <c r="P21" s="15">
        <f t="shared" si="1"/>
        <v>4.0224275142894506E-2</v>
      </c>
      <c r="Q21" s="15">
        <f t="shared" si="1"/>
        <v>6.6136305252237584E-2</v>
      </c>
      <c r="R21" s="15">
        <f t="shared" si="1"/>
        <v>4.4620720240189468E-2</v>
      </c>
      <c r="S21" s="14"/>
      <c r="T21" s="15"/>
      <c r="U21" s="13"/>
      <c r="V21" s="2">
        <v>0.44407042747847464</v>
      </c>
      <c r="W21" s="2">
        <v>0.32112075775425097</v>
      </c>
      <c r="X21" s="2">
        <v>0.17423080267847396</v>
      </c>
      <c r="Y21" s="2">
        <v>6.7870222283341899E-2</v>
      </c>
      <c r="Z21" s="2">
        <v>2.3249502043152431E-2</v>
      </c>
      <c r="AA21" s="2">
        <v>0.43656594612566585</v>
      </c>
      <c r="AB21" s="2">
        <v>0.31393347565839141</v>
      </c>
      <c r="AC21" s="2">
        <v>0.16804630840540569</v>
      </c>
      <c r="AD21" s="2">
        <v>6.3794415947871941E-2</v>
      </c>
      <c r="AE21" s="2">
        <v>2.0980707836779154E-2</v>
      </c>
    </row>
    <row r="22" spans="1:31" s="30" customFormat="1" ht="15" customHeight="1">
      <c r="A22" s="33">
        <v>1925</v>
      </c>
      <c r="B22" s="325">
        <f>'TD2'!B22</f>
        <v>0.53645923081175928</v>
      </c>
      <c r="C22" s="444"/>
      <c r="D22" s="444"/>
      <c r="E22" s="322">
        <f>TD2b!B22</f>
        <v>0.46354076918824078</v>
      </c>
      <c r="F22" s="28">
        <f>TD2b!I22</f>
        <v>0.35009523176185775</v>
      </c>
      <c r="G22" s="28">
        <f>TD2b!P22</f>
        <v>0.20244504854676582</v>
      </c>
      <c r="H22" s="28">
        <f>TD2c!B22</f>
        <v>0.15860651133997281</v>
      </c>
      <c r="I22" s="28">
        <f>TD2c!I22</f>
        <v>8.523904172767606E-2</v>
      </c>
      <c r="J22" s="28">
        <f>TD2c!P22</f>
        <v>3.3108484827819591E-2</v>
      </c>
      <c r="K22" s="28"/>
      <c r="L22" s="56">
        <f t="shared" si="2"/>
        <v>0.26109572064147496</v>
      </c>
      <c r="M22" s="15">
        <f t="shared" si="3"/>
        <v>0.11344553742638303</v>
      </c>
      <c r="N22" s="15">
        <f t="shared" si="3"/>
        <v>0.14765018321509193</v>
      </c>
      <c r="O22" s="15">
        <f t="shared" si="0"/>
        <v>0.11720600681908976</v>
      </c>
      <c r="P22" s="15">
        <f t="shared" si="1"/>
        <v>4.383853720679301E-2</v>
      </c>
      <c r="Q22" s="15">
        <f t="shared" si="1"/>
        <v>7.3367469612296746E-2</v>
      </c>
      <c r="R22" s="15">
        <f t="shared" si="1"/>
        <v>5.2130556899856469E-2</v>
      </c>
      <c r="S22" s="14"/>
      <c r="T22" s="15"/>
      <c r="U22" s="13"/>
      <c r="V22" s="2">
        <v>0.46354076918824083</v>
      </c>
      <c r="W22" s="2">
        <v>0.35009523176185764</v>
      </c>
      <c r="X22" s="2">
        <v>0.20244504854676584</v>
      </c>
      <c r="Y22" s="2">
        <v>8.523904172767606E-2</v>
      </c>
      <c r="Z22" s="2">
        <v>3.3108484827819591E-2</v>
      </c>
      <c r="AA22" s="2">
        <v>0.44553790806461568</v>
      </c>
      <c r="AB22" s="2">
        <v>0.33238608743090653</v>
      </c>
      <c r="AC22" s="2">
        <v>0.18619295545598177</v>
      </c>
      <c r="AD22" s="2">
        <v>7.3704494173476853E-2</v>
      </c>
      <c r="AE22" s="2">
        <v>2.6308051760179443E-2</v>
      </c>
    </row>
    <row r="23" spans="1:31" s="30" customFormat="1" ht="15" customHeight="1">
      <c r="A23" s="33">
        <v>1926</v>
      </c>
      <c r="B23" s="325">
        <f>'TD2'!B23</f>
        <v>0.5428956423176261</v>
      </c>
      <c r="C23" s="444"/>
      <c r="D23" s="444"/>
      <c r="E23" s="322">
        <f>TD2b!B23</f>
        <v>0.4571043576823739</v>
      </c>
      <c r="F23" s="28">
        <f>TD2b!I23</f>
        <v>0.34613785989788881</v>
      </c>
      <c r="G23" s="28">
        <f>TD2b!P23</f>
        <v>0.19909051389797588</v>
      </c>
      <c r="H23" s="28">
        <f>TD2c!B23</f>
        <v>0.15547752625080261</v>
      </c>
      <c r="I23" s="28">
        <f>TD2c!I23</f>
        <v>8.4590047554456899E-2</v>
      </c>
      <c r="J23" s="28">
        <f>TD2c!P23</f>
        <v>3.3640176310679927E-2</v>
      </c>
      <c r="K23" s="28"/>
      <c r="L23" s="56">
        <f t="shared" si="2"/>
        <v>0.25801384378439801</v>
      </c>
      <c r="M23" s="15">
        <f t="shared" si="3"/>
        <v>0.11096649778448509</v>
      </c>
      <c r="N23" s="15">
        <f t="shared" si="3"/>
        <v>0.14704734599991293</v>
      </c>
      <c r="O23" s="15">
        <f t="shared" si="0"/>
        <v>0.11450046634351899</v>
      </c>
      <c r="P23" s="15">
        <f t="shared" si="1"/>
        <v>4.3612987647173279E-2</v>
      </c>
      <c r="Q23" s="15">
        <f t="shared" si="1"/>
        <v>7.0887478696345707E-2</v>
      </c>
      <c r="R23" s="15">
        <f t="shared" si="1"/>
        <v>5.0949871243776972E-2</v>
      </c>
      <c r="S23" s="14"/>
      <c r="T23" s="15"/>
      <c r="U23" s="13"/>
      <c r="V23" s="2">
        <v>0.4571043576823739</v>
      </c>
      <c r="W23" s="2">
        <v>0.34613785989788881</v>
      </c>
      <c r="X23" s="2">
        <v>0.19909051389797588</v>
      </c>
      <c r="Y23" s="2">
        <v>8.4590047554456899E-2</v>
      </c>
      <c r="Z23" s="2">
        <v>3.3640176310679934E-2</v>
      </c>
      <c r="AA23" s="2">
        <v>0.44348775886909975</v>
      </c>
      <c r="AB23" s="2">
        <v>0.33280735870198241</v>
      </c>
      <c r="AC23" s="2">
        <v>0.18700619184333572</v>
      </c>
      <c r="AD23" s="2">
        <v>7.5471338463855148E-2</v>
      </c>
      <c r="AE23" s="2">
        <v>2.7852702967074806E-2</v>
      </c>
    </row>
    <row r="24" spans="1:31" s="30" customFormat="1" ht="15" customHeight="1">
      <c r="A24" s="33">
        <v>1927</v>
      </c>
      <c r="B24" s="325">
        <f>'TD2'!B24</f>
        <v>0.53331543891166033</v>
      </c>
      <c r="C24" s="444"/>
      <c r="D24" s="445"/>
      <c r="E24" s="322">
        <f>TD2b!B24</f>
        <v>0.46668456108833972</v>
      </c>
      <c r="F24" s="28">
        <f>TD2b!I24</f>
        <v>0.35691028338606851</v>
      </c>
      <c r="G24" s="28">
        <f>TD2b!P24</f>
        <v>0.21025033880744509</v>
      </c>
      <c r="H24" s="28">
        <f>TD2c!B24</f>
        <v>0.1659692252610481</v>
      </c>
      <c r="I24" s="28">
        <f>TD2c!I24</f>
        <v>9.2539418014410207E-2</v>
      </c>
      <c r="J24" s="28">
        <f>TD2c!P24</f>
        <v>3.7542140165501309E-2</v>
      </c>
      <c r="K24" s="28"/>
      <c r="L24" s="56">
        <f t="shared" si="2"/>
        <v>0.25643422228089463</v>
      </c>
      <c r="M24" s="15">
        <f t="shared" si="3"/>
        <v>0.10977427770227122</v>
      </c>
      <c r="N24" s="15">
        <f t="shared" si="3"/>
        <v>0.14665994457862341</v>
      </c>
      <c r="O24" s="15">
        <f t="shared" si="0"/>
        <v>0.11771092079303488</v>
      </c>
      <c r="P24" s="15">
        <f t="shared" si="1"/>
        <v>4.4281113546396994E-2</v>
      </c>
      <c r="Q24" s="15">
        <f t="shared" si="1"/>
        <v>7.342980724663789E-2</v>
      </c>
      <c r="R24" s="15">
        <f t="shared" si="1"/>
        <v>5.4997277848908899E-2</v>
      </c>
      <c r="S24" s="14"/>
      <c r="T24" s="15"/>
      <c r="U24" s="13"/>
      <c r="V24" s="2">
        <v>0.46668456108833972</v>
      </c>
      <c r="W24" s="2">
        <v>0.35691028338606851</v>
      </c>
      <c r="X24" s="2">
        <v>0.21025033880744509</v>
      </c>
      <c r="Y24" s="2">
        <v>9.2539418014410207E-2</v>
      </c>
      <c r="Z24" s="2">
        <v>3.7542140165501309E-2</v>
      </c>
      <c r="AA24" s="2">
        <v>0.44963173431428638</v>
      </c>
      <c r="AB24" s="2">
        <v>0.34020190484278984</v>
      </c>
      <c r="AC24" s="2">
        <v>0.1949471810002813</v>
      </c>
      <c r="AD24" s="2">
        <v>8.0828641126156509E-2</v>
      </c>
      <c r="AE24" s="2">
        <v>3.0468965534128589E-2</v>
      </c>
    </row>
    <row r="25" spans="1:31" s="30" customFormat="1" ht="15" customHeight="1">
      <c r="A25" s="33">
        <v>1928</v>
      </c>
      <c r="B25" s="325">
        <f>'TD2'!B25</f>
        <v>0.50711288401260446</v>
      </c>
      <c r="C25" s="444"/>
      <c r="D25" s="445"/>
      <c r="E25" s="322">
        <f>TD2b!B25</f>
        <v>0.49288711598739554</v>
      </c>
      <c r="F25" s="28">
        <f>TD2b!I25</f>
        <v>0.38563682916406899</v>
      </c>
      <c r="G25" s="28">
        <f>TD2b!P25</f>
        <v>0.23940249505397071</v>
      </c>
      <c r="H25" s="28">
        <f>TD2c!B25</f>
        <v>0.1939901173622455</v>
      </c>
      <c r="I25" s="28">
        <f>TD2c!I25</f>
        <v>0.11540899580778979</v>
      </c>
      <c r="J25" s="28">
        <f>TD2c!P25</f>
        <v>5.0245153107773423E-2</v>
      </c>
      <c r="K25" s="28"/>
      <c r="L25" s="56">
        <f t="shared" si="2"/>
        <v>0.25348462093342483</v>
      </c>
      <c r="M25" s="15">
        <f t="shared" si="3"/>
        <v>0.10725028682332655</v>
      </c>
      <c r="N25" s="15">
        <f t="shared" si="3"/>
        <v>0.14623433411009829</v>
      </c>
      <c r="O25" s="15">
        <f t="shared" si="0"/>
        <v>0.12399349924618092</v>
      </c>
      <c r="P25" s="15">
        <f t="shared" si="1"/>
        <v>4.5412377691725209E-2</v>
      </c>
      <c r="Q25" s="15">
        <f t="shared" si="1"/>
        <v>7.8581121554455707E-2</v>
      </c>
      <c r="R25" s="15">
        <f t="shared" si="1"/>
        <v>6.5163842700016378E-2</v>
      </c>
      <c r="S25" s="14"/>
      <c r="T25" s="15"/>
      <c r="U25" s="13"/>
      <c r="V25" s="2">
        <v>0.49288711598739554</v>
      </c>
      <c r="W25" s="2">
        <v>0.38563682916406899</v>
      </c>
      <c r="X25" s="2">
        <v>0.23940249505397071</v>
      </c>
      <c r="Y25" s="2">
        <v>0.11540899580778978</v>
      </c>
      <c r="Z25" s="2">
        <v>5.0245153107773437E-2</v>
      </c>
      <c r="AA25" s="2">
        <v>0.46267313467666499</v>
      </c>
      <c r="AB25" s="2">
        <v>0.3557549611230002</v>
      </c>
      <c r="AC25" s="2">
        <v>0.21091164267741028</v>
      </c>
      <c r="AD25" s="2">
        <v>9.3360951503904263E-2</v>
      </c>
      <c r="AE25" s="2">
        <v>3.7333662969452022E-2</v>
      </c>
    </row>
    <row r="26" spans="1:31" s="30" customFormat="1" ht="15" customHeight="1">
      <c r="A26" s="32">
        <v>1929</v>
      </c>
      <c r="B26" s="326">
        <f>'TD2'!B26</f>
        <v>0.53290412103992757</v>
      </c>
      <c r="C26" s="442"/>
      <c r="D26" s="443"/>
      <c r="E26" s="323">
        <f>TD2b!B26</f>
        <v>0.46709587896007243</v>
      </c>
      <c r="F26" s="31">
        <f>TD2b!I26</f>
        <v>0.36483031304114105</v>
      </c>
      <c r="G26" s="31">
        <f>TD2b!P26</f>
        <v>0.22352883584556568</v>
      </c>
      <c r="H26" s="31">
        <f>TD2c!B26</f>
        <v>0.18066498819641161</v>
      </c>
      <c r="I26" s="31">
        <f>TD2c!I26</f>
        <v>0.109136849756772</v>
      </c>
      <c r="J26" s="31">
        <f>TD2c!P26</f>
        <v>4.9902636063775881E-2</v>
      </c>
      <c r="K26" s="31"/>
      <c r="L26" s="57">
        <f t="shared" si="2"/>
        <v>0.24356704311450675</v>
      </c>
      <c r="M26" s="21">
        <f t="shared" si="3"/>
        <v>0.10226556591893138</v>
      </c>
      <c r="N26" s="21">
        <f t="shared" si="3"/>
        <v>0.14130147719557537</v>
      </c>
      <c r="O26" s="21">
        <f t="shared" si="0"/>
        <v>0.11439198608879368</v>
      </c>
      <c r="P26" s="21">
        <f t="shared" si="1"/>
        <v>4.2863847649154074E-2</v>
      </c>
      <c r="Q26" s="21">
        <f t="shared" si="1"/>
        <v>7.1528138439639607E-2</v>
      </c>
      <c r="R26" s="21">
        <f t="shared" si="1"/>
        <v>5.923421369299612E-2</v>
      </c>
      <c r="S26" s="20"/>
      <c r="T26" s="15"/>
      <c r="U26" s="13"/>
      <c r="V26" s="2">
        <v>0.46709587896007237</v>
      </c>
      <c r="W26" s="2">
        <v>0.36483031304114116</v>
      </c>
      <c r="X26" s="2">
        <v>0.22352883584556571</v>
      </c>
      <c r="Y26" s="2">
        <v>0.10913684975677204</v>
      </c>
      <c r="Z26" s="2">
        <v>4.9902636063775881E-2</v>
      </c>
      <c r="AA26" s="2">
        <v>0.43973459543652443</v>
      </c>
      <c r="AB26" s="2">
        <v>0.33775517108278003</v>
      </c>
      <c r="AC26" s="2">
        <v>0.19755574736048817</v>
      </c>
      <c r="AD26" s="2">
        <v>8.772661212580575E-2</v>
      </c>
      <c r="AE26" s="2">
        <v>3.6095318092467736E-2</v>
      </c>
    </row>
    <row r="27" spans="1:31" s="30" customFormat="1" ht="15" customHeight="1">
      <c r="A27" s="34">
        <v>1930</v>
      </c>
      <c r="B27" s="327">
        <f>'TD2'!B27</f>
        <v>0.56134545015565329</v>
      </c>
      <c r="C27" s="444"/>
      <c r="D27" s="444"/>
      <c r="E27" s="324">
        <f>TD2b!B27</f>
        <v>0.43865454984434671</v>
      </c>
      <c r="F27" s="29">
        <f>TD2b!I27</f>
        <v>0.32063078624787289</v>
      </c>
      <c r="G27" s="29">
        <f>TD2b!P27</f>
        <v>0.17223273140378861</v>
      </c>
      <c r="H27" s="29">
        <f>TD2c!B27</f>
        <v>0.13204208063817591</v>
      </c>
      <c r="I27" s="29">
        <f>TD2c!I27</f>
        <v>7.0742560079510963E-2</v>
      </c>
      <c r="J27" s="29">
        <f>TD2c!P27</f>
        <v>2.844552268674104E-2</v>
      </c>
      <c r="K27" s="29"/>
      <c r="L27" s="58">
        <f t="shared" si="2"/>
        <v>0.26642181844055812</v>
      </c>
      <c r="M27" s="25">
        <f t="shared" si="3"/>
        <v>0.11802376359647382</v>
      </c>
      <c r="N27" s="25">
        <f t="shared" si="3"/>
        <v>0.14839805484408428</v>
      </c>
      <c r="O27" s="25">
        <f t="shared" si="0"/>
        <v>0.10149017132427765</v>
      </c>
      <c r="P27" s="25">
        <f t="shared" si="1"/>
        <v>4.0190650765612707E-2</v>
      </c>
      <c r="Q27" s="25">
        <f t="shared" si="1"/>
        <v>6.1299520558664944E-2</v>
      </c>
      <c r="R27" s="25">
        <f t="shared" si="1"/>
        <v>4.2297037392769923E-2</v>
      </c>
      <c r="S27" s="24"/>
      <c r="T27" s="15"/>
      <c r="U27" s="13"/>
      <c r="V27" s="2">
        <v>0.43865454984434671</v>
      </c>
      <c r="W27" s="2">
        <v>0.32063078624787295</v>
      </c>
      <c r="X27" s="2">
        <v>0.17223273140378864</v>
      </c>
      <c r="Y27" s="2">
        <v>7.0742560079510963E-2</v>
      </c>
      <c r="Z27" s="2">
        <v>2.8445522686741043E-2</v>
      </c>
      <c r="AA27" s="2">
        <v>0.43244736927172944</v>
      </c>
      <c r="AB27" s="2">
        <v>0.31463600620038035</v>
      </c>
      <c r="AC27" s="2">
        <v>0.16715336087223565</v>
      </c>
      <c r="AD27" s="2">
        <v>6.6430881114153489E-2</v>
      </c>
      <c r="AE27" s="2">
        <v>2.5305437662697106E-2</v>
      </c>
    </row>
    <row r="28" spans="1:31" s="30" customFormat="1" ht="15" customHeight="1">
      <c r="A28" s="33">
        <v>1931</v>
      </c>
      <c r="B28" s="325">
        <f>'TD2'!B28</f>
        <v>0.55456799987568017</v>
      </c>
      <c r="C28" s="444"/>
      <c r="D28" s="444"/>
      <c r="E28" s="322">
        <f>TD2b!B28</f>
        <v>0.44543200012431983</v>
      </c>
      <c r="F28" s="28">
        <f>TD2b!I28</f>
        <v>0.31230867017434899</v>
      </c>
      <c r="G28" s="28">
        <f>TD2b!P28</f>
        <v>0.15498458756689248</v>
      </c>
      <c r="H28" s="28">
        <f>TD2c!B28</f>
        <v>0.1156577860672362</v>
      </c>
      <c r="I28" s="28">
        <f>TD2c!I28</f>
        <v>5.893396822508664E-2</v>
      </c>
      <c r="J28" s="28">
        <f>TD2c!P28</f>
        <v>2.249901388284517E-2</v>
      </c>
      <c r="K28" s="28"/>
      <c r="L28" s="56">
        <f t="shared" si="2"/>
        <v>0.29044741255742734</v>
      </c>
      <c r="M28" s="15">
        <f t="shared" si="3"/>
        <v>0.13312332994997084</v>
      </c>
      <c r="N28" s="15">
        <f t="shared" si="3"/>
        <v>0.15732408260745651</v>
      </c>
      <c r="O28" s="15">
        <f t="shared" si="0"/>
        <v>9.6050619341805837E-2</v>
      </c>
      <c r="P28" s="15">
        <f t="shared" si="1"/>
        <v>3.9326801499656283E-2</v>
      </c>
      <c r="Q28" s="15">
        <f t="shared" si="1"/>
        <v>5.6723817842149561E-2</v>
      </c>
      <c r="R28" s="15">
        <f t="shared" si="1"/>
        <v>3.643495434224147E-2</v>
      </c>
      <c r="S28" s="14"/>
      <c r="T28" s="15"/>
      <c r="U28" s="13"/>
      <c r="V28" s="2">
        <v>0.44543200012431983</v>
      </c>
      <c r="W28" s="2">
        <v>0.31230867017434905</v>
      </c>
      <c r="X28" s="2">
        <v>0.15498458756689251</v>
      </c>
      <c r="Y28" s="2">
        <v>5.893396822508664E-2</v>
      </c>
      <c r="Z28" s="2">
        <v>2.2499013882845174E-2</v>
      </c>
      <c r="AA28" s="2">
        <v>0.44400930269610428</v>
      </c>
      <c r="AB28" s="2">
        <v>0.3109504964521424</v>
      </c>
      <c r="AC28" s="2">
        <v>0.15394874651702928</v>
      </c>
      <c r="AD28" s="2">
        <v>5.7707810529042336E-2</v>
      </c>
      <c r="AE28" s="2">
        <v>2.1317198079347174E-2</v>
      </c>
    </row>
    <row r="29" spans="1:31" s="30" customFormat="1" ht="15" customHeight="1">
      <c r="A29" s="33">
        <v>1932</v>
      </c>
      <c r="B29" s="325">
        <f>'TD2'!B29</f>
        <v>0.53629788222738495</v>
      </c>
      <c r="C29" s="444"/>
      <c r="D29" s="444"/>
      <c r="E29" s="322">
        <f>TD2b!B29</f>
        <v>0.46370211777261511</v>
      </c>
      <c r="F29" s="28">
        <f>TD2b!I29</f>
        <v>0.32668123311510788</v>
      </c>
      <c r="G29" s="28">
        <f>TD2b!P29</f>
        <v>0.15555930046295791</v>
      </c>
      <c r="H29" s="28">
        <f>TD2c!B29</f>
        <v>0.1162300661333614</v>
      </c>
      <c r="I29" s="28">
        <f>TD2c!I29</f>
        <v>5.9695090930959031E-2</v>
      </c>
      <c r="J29" s="28">
        <f>TD2c!P29</f>
        <v>1.989468475619947E-2</v>
      </c>
      <c r="K29" s="28"/>
      <c r="L29" s="56">
        <f t="shared" si="2"/>
        <v>0.3081428173096572</v>
      </c>
      <c r="M29" s="15">
        <f t="shared" si="3"/>
        <v>0.13702088465750722</v>
      </c>
      <c r="N29" s="15">
        <f t="shared" si="3"/>
        <v>0.17112193265214998</v>
      </c>
      <c r="O29" s="15">
        <f t="shared" si="0"/>
        <v>9.5864209531998867E-2</v>
      </c>
      <c r="P29" s="15">
        <f t="shared" si="1"/>
        <v>3.9329234329596507E-2</v>
      </c>
      <c r="Q29" s="15">
        <f t="shared" si="1"/>
        <v>5.6534975202402367E-2</v>
      </c>
      <c r="R29" s="15">
        <f t="shared" si="1"/>
        <v>3.9800406174759564E-2</v>
      </c>
      <c r="S29" s="14"/>
      <c r="T29" s="15"/>
      <c r="U29" s="13"/>
      <c r="V29" s="2">
        <v>0.46370211777261511</v>
      </c>
      <c r="W29" s="2">
        <v>0.32668123311510788</v>
      </c>
      <c r="X29" s="2">
        <v>0.15555930046295793</v>
      </c>
      <c r="Y29" s="2">
        <v>5.9695090930959031E-2</v>
      </c>
      <c r="Z29" s="2">
        <v>1.9894684756199467E-2</v>
      </c>
      <c r="AA29" s="2">
        <v>0.46360832971445498</v>
      </c>
      <c r="AB29" s="2">
        <v>0.32662846579628169</v>
      </c>
      <c r="AC29" s="2">
        <v>0.15562770096061632</v>
      </c>
      <c r="AD29" s="2">
        <v>5.9559651708921878E-2</v>
      </c>
      <c r="AE29" s="2">
        <v>1.9483188767247483E-2</v>
      </c>
    </row>
    <row r="30" spans="1:31" s="30" customFormat="1" ht="15" customHeight="1">
      <c r="A30" s="33">
        <v>1933</v>
      </c>
      <c r="B30" s="325">
        <f>'TD2'!B30</f>
        <v>0.5439818556943824</v>
      </c>
      <c r="C30" s="444"/>
      <c r="D30" s="444"/>
      <c r="E30" s="322">
        <f>TD2b!B30</f>
        <v>0.4560181443056176</v>
      </c>
      <c r="F30" s="28">
        <f>TD2b!I30</f>
        <v>0.33186730415772486</v>
      </c>
      <c r="G30" s="28">
        <f>TD2b!P30</f>
        <v>0.16460087350020169</v>
      </c>
      <c r="H30" s="28">
        <f>TD2c!B30</f>
        <v>0.1246465948030035</v>
      </c>
      <c r="I30" s="28">
        <f>TD2c!I30</f>
        <v>6.6088668867149897E-2</v>
      </c>
      <c r="J30" s="28">
        <f>TD2c!P30</f>
        <v>2.3442619303236292E-2</v>
      </c>
      <c r="K30" s="28"/>
      <c r="L30" s="56">
        <f t="shared" si="2"/>
        <v>0.29141727080541591</v>
      </c>
      <c r="M30" s="15">
        <f t="shared" si="3"/>
        <v>0.12415084014789274</v>
      </c>
      <c r="N30" s="15">
        <f t="shared" si="3"/>
        <v>0.16726643065752317</v>
      </c>
      <c r="O30" s="15">
        <f t="shared" si="0"/>
        <v>9.8512204633051798E-2</v>
      </c>
      <c r="P30" s="15">
        <f t="shared" si="1"/>
        <v>3.9954278697198198E-2</v>
      </c>
      <c r="Q30" s="15">
        <f t="shared" si="1"/>
        <v>5.85579259358536E-2</v>
      </c>
      <c r="R30" s="15">
        <f t="shared" si="1"/>
        <v>4.2646049563913602E-2</v>
      </c>
      <c r="S30" s="14"/>
      <c r="T30" s="15"/>
      <c r="U30" s="13"/>
      <c r="V30" s="2">
        <v>0.4560181443056176</v>
      </c>
      <c r="W30" s="2">
        <v>0.33186730415772486</v>
      </c>
      <c r="X30" s="2">
        <v>0.16460087350020167</v>
      </c>
      <c r="Y30" s="2">
        <v>6.6088668867149897E-2</v>
      </c>
      <c r="Z30" s="2">
        <v>2.3442619303236288E-2</v>
      </c>
      <c r="AA30" s="2">
        <v>0.45168236739527096</v>
      </c>
      <c r="AB30" s="2">
        <v>0.32761451006499942</v>
      </c>
      <c r="AC30" s="2">
        <v>0.160924641754773</v>
      </c>
      <c r="AD30" s="2">
        <v>6.2895552629160717E-2</v>
      </c>
      <c r="AE30" s="2">
        <v>2.1429163380583247E-2</v>
      </c>
    </row>
    <row r="31" spans="1:31" s="30" customFormat="1" ht="15" customHeight="1">
      <c r="A31" s="33">
        <v>1934</v>
      </c>
      <c r="B31" s="325">
        <f>'TD2'!B31</f>
        <v>0.54216458027856362</v>
      </c>
      <c r="C31" s="444"/>
      <c r="D31" s="444"/>
      <c r="E31" s="322">
        <f>TD2b!B31</f>
        <v>0.45783541972143638</v>
      </c>
      <c r="F31" s="28">
        <f>TD2b!I31</f>
        <v>0.33713476801859793</v>
      </c>
      <c r="G31" s="28">
        <f>TD2b!P31</f>
        <v>0.16396989069448939</v>
      </c>
      <c r="H31" s="28">
        <f>TD2c!B31</f>
        <v>0.1229505717806367</v>
      </c>
      <c r="I31" s="28">
        <f>TD2c!I31</f>
        <v>6.1291146492561711E-2</v>
      </c>
      <c r="J31" s="28">
        <f>TD2c!P31</f>
        <v>2.0732433519932793E-2</v>
      </c>
      <c r="K31" s="28"/>
      <c r="L31" s="56">
        <f t="shared" si="2"/>
        <v>0.29386552902694696</v>
      </c>
      <c r="M31" s="15">
        <f t="shared" si="3"/>
        <v>0.12070065170283845</v>
      </c>
      <c r="N31" s="15">
        <f t="shared" si="3"/>
        <v>0.17316487732410854</v>
      </c>
      <c r="O31" s="15">
        <f t="shared" si="0"/>
        <v>0.10267874420192769</v>
      </c>
      <c r="P31" s="15">
        <f t="shared" si="1"/>
        <v>4.1019318913852687E-2</v>
      </c>
      <c r="Q31" s="15">
        <f t="shared" si="1"/>
        <v>6.1659425288074991E-2</v>
      </c>
      <c r="R31" s="15">
        <f t="shared" si="1"/>
        <v>4.0558712972628919E-2</v>
      </c>
      <c r="S31" s="14"/>
      <c r="T31" s="15"/>
      <c r="U31" s="13"/>
      <c r="V31" s="2">
        <v>0.45783541972143638</v>
      </c>
      <c r="W31" s="2">
        <v>0.33713476801859793</v>
      </c>
      <c r="X31" s="2">
        <v>0.16396989069448942</v>
      </c>
      <c r="Y31" s="2">
        <v>6.1291146492561711E-2</v>
      </c>
      <c r="Z31" s="2">
        <v>2.0732433519932786E-2</v>
      </c>
      <c r="AA31" s="2">
        <v>0.4517399719890271</v>
      </c>
      <c r="AB31" s="2">
        <v>0.33107340603396196</v>
      </c>
      <c r="AC31" s="2">
        <v>0.16001074812598323</v>
      </c>
      <c r="AD31" s="2">
        <v>5.8927968438780606E-2</v>
      </c>
      <c r="AE31" s="2">
        <v>1.9339340189978575E-2</v>
      </c>
    </row>
    <row r="32" spans="1:31" s="30" customFormat="1" ht="15" customHeight="1">
      <c r="A32" s="33">
        <v>1935</v>
      </c>
      <c r="B32" s="325">
        <f>'TD2'!B32</f>
        <v>0.55506017287570231</v>
      </c>
      <c r="C32" s="444"/>
      <c r="D32" s="444"/>
      <c r="E32" s="322">
        <f>TD2b!B32</f>
        <v>0.44493982712429764</v>
      </c>
      <c r="F32" s="28">
        <f>TD2b!I32</f>
        <v>0.32284768837368438</v>
      </c>
      <c r="G32" s="28">
        <f>TD2b!P32</f>
        <v>0.16676285163429341</v>
      </c>
      <c r="H32" s="28">
        <f>TD2c!B32</f>
        <v>0.12634133834442149</v>
      </c>
      <c r="I32" s="28">
        <f>TD2c!I32</f>
        <v>6.3922876063773254E-2</v>
      </c>
      <c r="J32" s="28">
        <f>TD2c!P32</f>
        <v>2.187947926957198E-2</v>
      </c>
      <c r="K32" s="28"/>
      <c r="L32" s="56">
        <f t="shared" si="2"/>
        <v>0.2781769754900042</v>
      </c>
      <c r="M32" s="15">
        <f t="shared" si="3"/>
        <v>0.12209213875061325</v>
      </c>
      <c r="N32" s="15">
        <f t="shared" si="3"/>
        <v>0.15608483673939097</v>
      </c>
      <c r="O32" s="15">
        <f t="shared" si="0"/>
        <v>0.10283997557052016</v>
      </c>
      <c r="P32" s="15">
        <f t="shared" si="1"/>
        <v>4.0421513289871924E-2</v>
      </c>
      <c r="Q32" s="15">
        <f t="shared" si="1"/>
        <v>6.2418462280648235E-2</v>
      </c>
      <c r="R32" s="15">
        <f t="shared" si="1"/>
        <v>4.2043396794201271E-2</v>
      </c>
      <c r="S32" s="14"/>
      <c r="T32" s="15"/>
      <c r="U32" s="13"/>
      <c r="V32" s="2">
        <v>0.44493982712429753</v>
      </c>
      <c r="W32" s="2">
        <v>0.32284768837368438</v>
      </c>
      <c r="X32" s="2">
        <v>0.16676285163429341</v>
      </c>
      <c r="Y32" s="2">
        <v>6.3922876063773254E-2</v>
      </c>
      <c r="Z32" s="2">
        <v>2.1879479269571976E-2</v>
      </c>
      <c r="AA32" s="2">
        <v>0.43544972431210993</v>
      </c>
      <c r="AB32" s="2">
        <v>0.31341366460781556</v>
      </c>
      <c r="AC32" s="2">
        <v>0.1596768275504705</v>
      </c>
      <c r="AD32" s="2">
        <v>5.9641835390475385E-2</v>
      </c>
      <c r="AE32" s="2">
        <v>1.9755016645628291E-2</v>
      </c>
    </row>
    <row r="33" spans="1:31" s="30" customFormat="1" ht="15" customHeight="1">
      <c r="A33" s="33">
        <v>1936</v>
      </c>
      <c r="B33" s="325">
        <f>'TD2'!B33</f>
        <v>0.53406224905523736</v>
      </c>
      <c r="C33" s="444"/>
      <c r="D33" s="444"/>
      <c r="E33" s="322">
        <f>TD2b!B33</f>
        <v>0.46593775094476259</v>
      </c>
      <c r="F33" s="28">
        <f>TD2b!I33</f>
        <v>0.34638718695803566</v>
      </c>
      <c r="G33" s="28">
        <f>TD2b!P33</f>
        <v>0.1928824418021155</v>
      </c>
      <c r="H33" s="28">
        <f>TD2c!B33</f>
        <v>0.148582650333416</v>
      </c>
      <c r="I33" s="28">
        <f>TD2c!I33</f>
        <v>7.5652325543874785E-2</v>
      </c>
      <c r="J33" s="28">
        <f>TD2c!P33</f>
        <v>2.5369178210276941E-2</v>
      </c>
      <c r="K33" s="28"/>
      <c r="L33" s="56">
        <f t="shared" si="2"/>
        <v>0.27305530914264708</v>
      </c>
      <c r="M33" s="15">
        <f t="shared" si="3"/>
        <v>0.11955056398672692</v>
      </c>
      <c r="N33" s="15">
        <f t="shared" si="3"/>
        <v>0.15350474515592016</v>
      </c>
      <c r="O33" s="15">
        <f t="shared" si="0"/>
        <v>0.11723011625824072</v>
      </c>
      <c r="P33" s="15">
        <f t="shared" si="1"/>
        <v>4.4299791468699501E-2</v>
      </c>
      <c r="Q33" s="15">
        <f t="shared" si="1"/>
        <v>7.2930324789541215E-2</v>
      </c>
      <c r="R33" s="15">
        <f t="shared" si="1"/>
        <v>5.0283147333597844E-2</v>
      </c>
      <c r="S33" s="14"/>
      <c r="T33" s="15"/>
      <c r="U33" s="13"/>
      <c r="V33" s="2">
        <v>0.46593775094476259</v>
      </c>
      <c r="W33" s="2">
        <v>0.34638718695803566</v>
      </c>
      <c r="X33" s="2">
        <v>0.1928824418021155</v>
      </c>
      <c r="Y33" s="2">
        <v>7.5652325543874785E-2</v>
      </c>
      <c r="Z33" s="2">
        <v>2.5369178210276937E-2</v>
      </c>
      <c r="AA33" s="2">
        <v>0.45148456484514654</v>
      </c>
      <c r="AB33" s="2">
        <v>0.33219928237784557</v>
      </c>
      <c r="AC33" s="2">
        <v>0.18163690434639354</v>
      </c>
      <c r="AD33" s="2">
        <v>6.916217674902092E-2</v>
      </c>
      <c r="AE33" s="2">
        <v>2.2540123001462402E-2</v>
      </c>
    </row>
    <row r="34" spans="1:31" s="30" customFormat="1" ht="15" customHeight="1">
      <c r="A34" s="33">
        <v>1937</v>
      </c>
      <c r="B34" s="325">
        <f>'TD2'!B34</f>
        <v>0.55768588239419825</v>
      </c>
      <c r="C34" s="444"/>
      <c r="D34" s="445"/>
      <c r="E34" s="322">
        <f>TD2b!B34</f>
        <v>0.44231411760580175</v>
      </c>
      <c r="F34" s="28">
        <f>TD2b!I34</f>
        <v>0.32268704748036348</v>
      </c>
      <c r="G34" s="28">
        <f>TD2b!P34</f>
        <v>0.17149341603070709</v>
      </c>
      <c r="H34" s="28">
        <f>TD2c!B34</f>
        <v>0.1302364848807577</v>
      </c>
      <c r="I34" s="28">
        <f>TD2c!I34</f>
        <v>6.4944611660107621E-2</v>
      </c>
      <c r="J34" s="28">
        <f>TD2c!P34</f>
        <v>2.174382143155763E-2</v>
      </c>
      <c r="K34" s="28"/>
      <c r="L34" s="56">
        <f t="shared" si="2"/>
        <v>0.27082070157509464</v>
      </c>
      <c r="M34" s="15">
        <f t="shared" si="3"/>
        <v>0.11962707012543827</v>
      </c>
      <c r="N34" s="15">
        <f t="shared" si="3"/>
        <v>0.15119363144965639</v>
      </c>
      <c r="O34" s="15">
        <f t="shared" si="0"/>
        <v>0.10654880437059946</v>
      </c>
      <c r="P34" s="15">
        <f t="shared" si="1"/>
        <v>4.1256931149949383E-2</v>
      </c>
      <c r="Q34" s="15">
        <f t="shared" si="1"/>
        <v>6.5291873220650082E-2</v>
      </c>
      <c r="R34" s="15">
        <f t="shared" si="1"/>
        <v>4.3200790228549987E-2</v>
      </c>
      <c r="S34" s="14"/>
      <c r="T34" s="15"/>
      <c r="U34" s="13"/>
      <c r="V34" s="2">
        <v>0.44231411760580175</v>
      </c>
      <c r="W34" s="2">
        <v>0.32268704748036348</v>
      </c>
      <c r="X34" s="2">
        <v>0.17149341603070714</v>
      </c>
      <c r="Y34" s="2">
        <v>6.4944611660107621E-2</v>
      </c>
      <c r="Z34" s="2">
        <v>2.174382143155763E-2</v>
      </c>
      <c r="AA34" s="2">
        <v>0.43542824607292985</v>
      </c>
      <c r="AB34" s="2">
        <v>0.31593929704805068</v>
      </c>
      <c r="AC34" s="2">
        <v>0.16668356532238626</v>
      </c>
      <c r="AD34" s="2">
        <v>6.2337584623255032E-2</v>
      </c>
      <c r="AE34" s="2">
        <v>2.0258395638993152E-2</v>
      </c>
    </row>
    <row r="35" spans="1:31" s="30" customFormat="1" ht="15" customHeight="1">
      <c r="A35" s="33">
        <v>1938</v>
      </c>
      <c r="B35" s="325">
        <f>'TD2'!B35</f>
        <v>0.55925162429228137</v>
      </c>
      <c r="C35" s="444"/>
      <c r="D35" s="445"/>
      <c r="E35" s="322">
        <f>TD2b!B35</f>
        <v>0.44074837570771869</v>
      </c>
      <c r="F35" s="28">
        <f>TD2b!I35</f>
        <v>0.31344715447994287</v>
      </c>
      <c r="G35" s="28">
        <f>TD2b!P35</f>
        <v>0.15754923180145181</v>
      </c>
      <c r="H35" s="28">
        <f>TD2c!B35</f>
        <v>0.11775878298539791</v>
      </c>
      <c r="I35" s="28">
        <f>TD2c!I35</f>
        <v>5.883863074939498E-2</v>
      </c>
      <c r="J35" s="28">
        <f>TD2c!P35</f>
        <v>2.1945121575450068E-2</v>
      </c>
      <c r="K35" s="28"/>
      <c r="L35" s="56">
        <f t="shared" si="2"/>
        <v>0.28319914390626688</v>
      </c>
      <c r="M35" s="15">
        <f t="shared" si="3"/>
        <v>0.12730122122777582</v>
      </c>
      <c r="N35" s="15">
        <f t="shared" si="3"/>
        <v>0.15589792267849106</v>
      </c>
      <c r="O35" s="15">
        <f t="shared" si="0"/>
        <v>9.8710601052056826E-2</v>
      </c>
      <c r="P35" s="15">
        <f t="shared" si="1"/>
        <v>3.9790448816053897E-2</v>
      </c>
      <c r="Q35" s="15">
        <f t="shared" si="1"/>
        <v>5.8920152236002929E-2</v>
      </c>
      <c r="R35" s="15">
        <f t="shared" si="1"/>
        <v>3.6893509173944912E-2</v>
      </c>
      <c r="S35" s="14"/>
      <c r="T35" s="15"/>
      <c r="U35" s="13"/>
      <c r="V35" s="2">
        <v>0.44074837570771869</v>
      </c>
      <c r="W35" s="2">
        <v>0.31344715447994287</v>
      </c>
      <c r="X35" s="2">
        <v>0.15754923180145183</v>
      </c>
      <c r="Y35" s="2">
        <v>5.883863074939498E-2</v>
      </c>
      <c r="Z35" s="2">
        <v>2.1945121575450074E-2</v>
      </c>
      <c r="AA35" s="2">
        <v>0.43125500055513116</v>
      </c>
      <c r="AB35" s="2">
        <v>0.30408192427626424</v>
      </c>
      <c r="AC35" s="2">
        <v>0.15021531373925681</v>
      </c>
      <c r="AD35" s="2">
        <v>5.3556141157958898E-2</v>
      </c>
      <c r="AE35" s="2">
        <v>1.79580584983998E-2</v>
      </c>
    </row>
    <row r="36" spans="1:31" s="30" customFormat="1" ht="15" customHeight="1">
      <c r="A36" s="32">
        <v>1939</v>
      </c>
      <c r="B36" s="326">
        <f>'TD2'!B36</f>
        <v>0.54482114358244416</v>
      </c>
      <c r="C36" s="442"/>
      <c r="D36" s="443"/>
      <c r="E36" s="323">
        <f>TD2b!B36</f>
        <v>0.4551788564175559</v>
      </c>
      <c r="F36" s="31">
        <f>TD2b!I36</f>
        <v>0.32278713247011737</v>
      </c>
      <c r="G36" s="31">
        <f>TD2b!P36</f>
        <v>0.16175457419534939</v>
      </c>
      <c r="H36" s="31">
        <f>TD2c!B36</f>
        <v>0.120577644293693</v>
      </c>
      <c r="I36" s="31">
        <f>TD2c!I36</f>
        <v>5.8716316119173086E-2</v>
      </c>
      <c r="J36" s="31">
        <f>TD2c!P36</f>
        <v>1.9634411446568061E-2</v>
      </c>
      <c r="K36" s="31"/>
      <c r="L36" s="57">
        <f t="shared" si="2"/>
        <v>0.29342428222220651</v>
      </c>
      <c r="M36" s="21">
        <f t="shared" si="3"/>
        <v>0.13239172394743853</v>
      </c>
      <c r="N36" s="21">
        <f t="shared" si="3"/>
        <v>0.16103255827476798</v>
      </c>
      <c r="O36" s="21">
        <f t="shared" si="0"/>
        <v>0.10303825807617631</v>
      </c>
      <c r="P36" s="21">
        <f t="shared" si="1"/>
        <v>4.1176929901656389E-2</v>
      </c>
      <c r="Q36" s="21">
        <f t="shared" si="1"/>
        <v>6.1861328174519913E-2</v>
      </c>
      <c r="R36" s="21">
        <f t="shared" si="1"/>
        <v>3.9081904672605028E-2</v>
      </c>
      <c r="S36" s="20"/>
      <c r="T36" s="15"/>
      <c r="U36" s="13"/>
      <c r="V36" s="2">
        <v>0.4551788564175559</v>
      </c>
      <c r="W36" s="2">
        <v>0.32278713247011737</v>
      </c>
      <c r="X36" s="2">
        <v>0.16175457419534936</v>
      </c>
      <c r="Y36" s="2">
        <v>5.8716316119173086E-2</v>
      </c>
      <c r="Z36" s="2">
        <v>1.9634411446568058E-2</v>
      </c>
      <c r="AA36" s="2">
        <v>0.44754055297410589</v>
      </c>
      <c r="AB36" s="2">
        <v>0.31528958464470469</v>
      </c>
      <c r="AC36" s="2">
        <v>0.15639193731154669</v>
      </c>
      <c r="AD36" s="2">
        <v>5.5569379512862206E-2</v>
      </c>
      <c r="AE36" s="2">
        <v>1.7736677858619529E-2</v>
      </c>
    </row>
    <row r="37" spans="1:31" s="30" customFormat="1" ht="15" customHeight="1">
      <c r="A37" s="34">
        <v>1940</v>
      </c>
      <c r="B37" s="327">
        <f>'TD2'!B37</f>
        <v>0.5470686757097889</v>
      </c>
      <c r="C37" s="444"/>
      <c r="D37" s="444"/>
      <c r="E37" s="324">
        <f>TD2b!B37</f>
        <v>0.45293132429021105</v>
      </c>
      <c r="F37" s="29">
        <f>TD2b!I37</f>
        <v>0.32222241244305272</v>
      </c>
      <c r="G37" s="29">
        <f>TD2b!P37</f>
        <v>0.16478073729414303</v>
      </c>
      <c r="H37" s="29">
        <f>TD2c!B37</f>
        <v>0.12333319044421859</v>
      </c>
      <c r="I37" s="29">
        <f>TD2c!I37</f>
        <v>6.0051766194718165E-2</v>
      </c>
      <c r="J37" s="29">
        <f>TD2c!P37</f>
        <v>2.0436137401820011E-2</v>
      </c>
      <c r="K37" s="29"/>
      <c r="L37" s="58">
        <f t="shared" si="2"/>
        <v>0.28815058699606799</v>
      </c>
      <c r="M37" s="25">
        <f t="shared" si="3"/>
        <v>0.13070891184715833</v>
      </c>
      <c r="N37" s="25">
        <f t="shared" si="3"/>
        <v>0.15744167514890969</v>
      </c>
      <c r="O37" s="25">
        <f t="shared" si="0"/>
        <v>0.10472897109942486</v>
      </c>
      <c r="P37" s="25">
        <f t="shared" si="1"/>
        <v>4.1447546849924438E-2</v>
      </c>
      <c r="Q37" s="25">
        <f t="shared" si="1"/>
        <v>6.3281424249500423E-2</v>
      </c>
      <c r="R37" s="25">
        <f t="shared" si="1"/>
        <v>3.961562879289815E-2</v>
      </c>
      <c r="S37" s="24"/>
      <c r="T37" s="15"/>
      <c r="U37" s="13"/>
      <c r="V37" s="2">
        <v>0.45293132429021105</v>
      </c>
      <c r="W37" s="2">
        <v>0.32222241244305266</v>
      </c>
      <c r="X37" s="2">
        <v>0.16478073729414297</v>
      </c>
      <c r="Y37" s="2">
        <v>6.0051766194718165E-2</v>
      </c>
      <c r="Z37" s="2">
        <v>2.0436137401820011E-2</v>
      </c>
      <c r="AA37" s="2">
        <v>0.44557152056538007</v>
      </c>
      <c r="AB37" s="2">
        <v>0.31495697802987982</v>
      </c>
      <c r="AC37" s="2">
        <v>0.15952586818017742</v>
      </c>
      <c r="AD37" s="2">
        <v>5.6796317008398239E-2</v>
      </c>
      <c r="AE37" s="2">
        <v>1.8226883191697699E-2</v>
      </c>
    </row>
    <row r="38" spans="1:31" s="30" customFormat="1" ht="15" customHeight="1">
      <c r="A38" s="33">
        <v>1941</v>
      </c>
      <c r="B38" s="325">
        <f>'TD2'!B38</f>
        <v>0.58069660442723181</v>
      </c>
      <c r="C38" s="444"/>
      <c r="D38" s="444"/>
      <c r="E38" s="322">
        <f>TD2b!B38</f>
        <v>0.41930339557276819</v>
      </c>
      <c r="F38" s="28">
        <f>TD2b!I38</f>
        <v>0.29991932935441878</v>
      </c>
      <c r="G38" s="28">
        <f>TD2b!P38</f>
        <v>0.15785567024243188</v>
      </c>
      <c r="H38" s="28">
        <f>TD2c!B38</f>
        <v>0.11861890585392031</v>
      </c>
      <c r="I38" s="28">
        <f>TD2c!I38</f>
        <v>5.8065009852960155E-2</v>
      </c>
      <c r="J38" s="28">
        <f>TD2c!P38</f>
        <v>1.9771783137308981E-2</v>
      </c>
      <c r="K38" s="28"/>
      <c r="L38" s="56">
        <f t="shared" si="2"/>
        <v>0.26144772533033633</v>
      </c>
      <c r="M38" s="15">
        <f t="shared" si="3"/>
        <v>0.11938406621834941</v>
      </c>
      <c r="N38" s="15">
        <f t="shared" si="3"/>
        <v>0.1420636591119869</v>
      </c>
      <c r="O38" s="15">
        <f t="shared" si="0"/>
        <v>9.9790660389471736E-2</v>
      </c>
      <c r="P38" s="15">
        <f t="shared" si="1"/>
        <v>3.9236764388511577E-2</v>
      </c>
      <c r="Q38" s="15">
        <f t="shared" si="1"/>
        <v>6.0553896000960152E-2</v>
      </c>
      <c r="R38" s="15">
        <f t="shared" si="1"/>
        <v>3.8293226715651177E-2</v>
      </c>
      <c r="S38" s="14"/>
      <c r="T38" s="15"/>
      <c r="U38" s="13"/>
      <c r="V38" s="2">
        <v>0.41930339557276819</v>
      </c>
      <c r="W38" s="2">
        <v>0.29991932935441878</v>
      </c>
      <c r="X38" s="2">
        <v>0.15785567024243194</v>
      </c>
      <c r="Y38" s="2">
        <v>5.8065009852960155E-2</v>
      </c>
      <c r="Z38" s="2">
        <v>1.9771783137308981E-2</v>
      </c>
      <c r="AA38" s="2">
        <v>0.41172218919881959</v>
      </c>
      <c r="AB38" s="2">
        <v>0.29248413255124839</v>
      </c>
      <c r="AC38" s="2">
        <v>0.15229235442857444</v>
      </c>
      <c r="AD38" s="2">
        <v>5.4276060882364641E-2</v>
      </c>
      <c r="AE38" s="2">
        <v>1.7057896107671059E-2</v>
      </c>
    </row>
    <row r="39" spans="1:31" s="30" customFormat="1" ht="15" customHeight="1">
      <c r="A39" s="33">
        <v>1942</v>
      </c>
      <c r="B39" s="325">
        <f>'TD2'!B39</f>
        <v>0.63872137332976275</v>
      </c>
      <c r="C39" s="444"/>
      <c r="D39" s="444"/>
      <c r="E39" s="322">
        <f>TD2b!B39</f>
        <v>0.36127862667023725</v>
      </c>
      <c r="F39" s="28">
        <f>TD2b!I39</f>
        <v>0.25802954757783569</v>
      </c>
      <c r="G39" s="28">
        <f>TD2b!P39</f>
        <v>0.13428668320893031</v>
      </c>
      <c r="H39" s="28">
        <f>TD2c!B39</f>
        <v>0.1006676677260311</v>
      </c>
      <c r="I39" s="28">
        <f>TD2c!I39</f>
        <v>4.8115929755329689E-2</v>
      </c>
      <c r="J39" s="28">
        <f>TD2c!P39</f>
        <v>1.545771434556425E-2</v>
      </c>
      <c r="K39" s="28"/>
      <c r="L39" s="56">
        <f t="shared" si="2"/>
        <v>0.22699194346130694</v>
      </c>
      <c r="M39" s="15">
        <f t="shared" si="3"/>
        <v>0.10324907909240155</v>
      </c>
      <c r="N39" s="15">
        <f t="shared" si="3"/>
        <v>0.12374286436890539</v>
      </c>
      <c r="O39" s="15">
        <f t="shared" si="0"/>
        <v>8.6170753453600618E-2</v>
      </c>
      <c r="P39" s="15">
        <f t="shared" si="1"/>
        <v>3.3619015482899209E-2</v>
      </c>
      <c r="Q39" s="15">
        <f t="shared" si="1"/>
        <v>5.2551737970701409E-2</v>
      </c>
      <c r="R39" s="15">
        <f t="shared" si="1"/>
        <v>3.2658215409765441E-2</v>
      </c>
      <c r="S39" s="14"/>
      <c r="T39" s="15"/>
      <c r="U39" s="13"/>
      <c r="V39" s="2">
        <v>0.36127862667023725</v>
      </c>
      <c r="W39" s="2">
        <v>0.25802954757783569</v>
      </c>
      <c r="X39" s="2">
        <v>0.13428668320893028</v>
      </c>
      <c r="Y39" s="2">
        <v>4.8115929755329689E-2</v>
      </c>
      <c r="Z39" s="2">
        <v>1.5457714345564253E-2</v>
      </c>
      <c r="AA39" s="2">
        <v>0.35604828773283975</v>
      </c>
      <c r="AB39" s="2">
        <v>0.25282318729363801</v>
      </c>
      <c r="AC39" s="2">
        <v>0.13058792446021689</v>
      </c>
      <c r="AD39" s="2">
        <v>4.5657389606007064E-2</v>
      </c>
      <c r="AE39" s="2">
        <v>1.3669587236697948E-2</v>
      </c>
    </row>
    <row r="40" spans="1:31" s="30" customFormat="1" ht="15" customHeight="1">
      <c r="A40" s="33">
        <v>1943</v>
      </c>
      <c r="B40" s="325">
        <f>'TD2'!B40</f>
        <v>0.66310097885061769</v>
      </c>
      <c r="C40" s="444"/>
      <c r="D40" s="444"/>
      <c r="E40" s="322">
        <f>TD2b!B40</f>
        <v>0.33689902114938231</v>
      </c>
      <c r="F40" s="28">
        <f>TD2b!I40</f>
        <v>0.24082598448911308</v>
      </c>
      <c r="G40" s="28">
        <f>TD2b!P40</f>
        <v>0.12309474270890661</v>
      </c>
      <c r="H40" s="28">
        <f>TD2c!B40</f>
        <v>9.1478280557804131E-2</v>
      </c>
      <c r="I40" s="28">
        <f>TD2c!I40</f>
        <v>4.2628729222402739E-2</v>
      </c>
      <c r="J40" s="28">
        <f>TD2c!P40</f>
        <v>1.235124813437332E-2</v>
      </c>
      <c r="K40" s="28"/>
      <c r="L40" s="56">
        <f t="shared" si="2"/>
        <v>0.2138042784404757</v>
      </c>
      <c r="M40" s="15">
        <f t="shared" si="3"/>
        <v>9.6073036660269229E-2</v>
      </c>
      <c r="N40" s="15">
        <f t="shared" si="3"/>
        <v>0.11773124178020647</v>
      </c>
      <c r="O40" s="15">
        <f t="shared" si="0"/>
        <v>8.0466013486503868E-2</v>
      </c>
      <c r="P40" s="15">
        <f t="shared" si="1"/>
        <v>3.1616462151102476E-2</v>
      </c>
      <c r="Q40" s="15">
        <f t="shared" si="1"/>
        <v>4.8849551335401392E-2</v>
      </c>
      <c r="R40" s="15">
        <f t="shared" si="1"/>
        <v>3.0277481088029419E-2</v>
      </c>
      <c r="S40" s="14"/>
      <c r="T40" s="15"/>
      <c r="U40" s="13"/>
      <c r="V40" s="2">
        <v>0.33689902114938236</v>
      </c>
      <c r="W40" s="2">
        <v>0.24082598448911308</v>
      </c>
      <c r="X40" s="2">
        <v>0.12309474270890665</v>
      </c>
      <c r="Y40" s="2">
        <v>4.2628729222402739E-2</v>
      </c>
      <c r="Z40" s="2">
        <v>1.2351248134373318E-2</v>
      </c>
      <c r="AA40" s="2">
        <v>0.3297968558204481</v>
      </c>
      <c r="AB40" s="2">
        <v>0.23381862604396964</v>
      </c>
      <c r="AC40" s="2">
        <v>0.11782071941477495</v>
      </c>
      <c r="AD40" s="2">
        <v>3.9310095641289448E-2</v>
      </c>
      <c r="AE40" s="2">
        <v>1.0317402983818912E-2</v>
      </c>
    </row>
    <row r="41" spans="1:31" s="30" customFormat="1" ht="15" customHeight="1">
      <c r="A41" s="33">
        <v>1944</v>
      </c>
      <c r="B41" s="325">
        <f>'TD2'!B41</f>
        <v>0.67487469014545243</v>
      </c>
      <c r="C41" s="444"/>
      <c r="D41" s="444"/>
      <c r="E41" s="322">
        <f>TD2b!B41</f>
        <v>0.32512530985454757</v>
      </c>
      <c r="F41" s="28">
        <f>TD2b!I41</f>
        <v>0.22765102190252962</v>
      </c>
      <c r="G41" s="28">
        <f>TD2b!P41</f>
        <v>0.1128093433718807</v>
      </c>
      <c r="H41" s="28">
        <f>TD2c!B41</f>
        <v>8.2574939328391106E-2</v>
      </c>
      <c r="I41" s="28">
        <f>TD2c!I41</f>
        <v>3.7556085801448078E-2</v>
      </c>
      <c r="J41" s="28">
        <f>TD2c!P41</f>
        <v>1.1642370843730741E-2</v>
      </c>
      <c r="K41" s="28"/>
      <c r="L41" s="56">
        <f t="shared" si="2"/>
        <v>0.21231596648266687</v>
      </c>
      <c r="M41" s="15">
        <f t="shared" si="3"/>
        <v>9.7474287952017957E-2</v>
      </c>
      <c r="N41" s="15">
        <f t="shared" si="3"/>
        <v>0.11484167853064892</v>
      </c>
      <c r="O41" s="15">
        <f t="shared" si="0"/>
        <v>7.5253257570432622E-2</v>
      </c>
      <c r="P41" s="15">
        <f t="shared" si="1"/>
        <v>3.0234404043489593E-2</v>
      </c>
      <c r="Q41" s="15">
        <f t="shared" si="1"/>
        <v>4.5018853526943028E-2</v>
      </c>
      <c r="R41" s="15">
        <f t="shared" si="1"/>
        <v>2.5913714957717337E-2</v>
      </c>
      <c r="S41" s="14"/>
      <c r="T41" s="15"/>
      <c r="U41" s="13"/>
      <c r="V41" s="2">
        <v>0.32512530985454757</v>
      </c>
      <c r="W41" s="2">
        <v>0.22765102190252956</v>
      </c>
      <c r="X41" s="2">
        <v>0.11280934337188071</v>
      </c>
      <c r="Y41" s="2">
        <v>3.7556085801448078E-2</v>
      </c>
      <c r="Z41" s="2">
        <v>1.1642370843730744E-2</v>
      </c>
      <c r="AA41" s="2">
        <v>0.31854891267316854</v>
      </c>
      <c r="AB41" s="2">
        <v>0.22116313052566239</v>
      </c>
      <c r="AC41" s="2">
        <v>0.10806195806441325</v>
      </c>
      <c r="AD41" s="2">
        <v>3.4589877878167113E-2</v>
      </c>
      <c r="AE41" s="2">
        <v>9.7779607487633261E-3</v>
      </c>
    </row>
    <row r="42" spans="1:31" s="30" customFormat="1" ht="15" customHeight="1">
      <c r="A42" s="33">
        <v>1945</v>
      </c>
      <c r="B42" s="325">
        <f>'TD2'!B42</f>
        <v>0.65576689557732859</v>
      </c>
      <c r="C42" s="444"/>
      <c r="D42" s="444"/>
      <c r="E42" s="322">
        <f>TD2b!B42</f>
        <v>0.34423310442267135</v>
      </c>
      <c r="F42" s="28">
        <f>TD2b!I42</f>
        <v>0.247945827268267</v>
      </c>
      <c r="G42" s="28">
        <f>TD2b!P42</f>
        <v>0.1251579109368974</v>
      </c>
      <c r="H42" s="28">
        <f>TD2c!B42</f>
        <v>9.138062880728734E-2</v>
      </c>
      <c r="I42" s="28">
        <f>TD2c!I42</f>
        <v>4.1591811045259677E-2</v>
      </c>
      <c r="J42" s="28">
        <f>TD2c!P42</f>
        <v>1.2633914667333801E-2</v>
      </c>
      <c r="K42" s="28"/>
      <c r="L42" s="56">
        <f t="shared" si="2"/>
        <v>0.21907519348577395</v>
      </c>
      <c r="M42" s="15">
        <f t="shared" si="3"/>
        <v>9.6287277154404355E-2</v>
      </c>
      <c r="N42" s="15">
        <f t="shared" si="3"/>
        <v>0.1227879163313696</v>
      </c>
      <c r="O42" s="15">
        <f t="shared" si="0"/>
        <v>8.3566099891637727E-2</v>
      </c>
      <c r="P42" s="15">
        <f t="shared" ref="P42:R73" si="4">G42-H42</f>
        <v>3.3777282129610064E-2</v>
      </c>
      <c r="Q42" s="15">
        <f t="shared" si="4"/>
        <v>4.9788817762027662E-2</v>
      </c>
      <c r="R42" s="15">
        <f t="shared" si="4"/>
        <v>2.8957896377925875E-2</v>
      </c>
      <c r="S42" s="14"/>
      <c r="T42" s="15"/>
      <c r="U42" s="13"/>
      <c r="V42" s="2">
        <v>0.34423310442267147</v>
      </c>
      <c r="W42" s="2">
        <v>0.24794582726826703</v>
      </c>
      <c r="X42" s="2">
        <v>0.12515791093689743</v>
      </c>
      <c r="Y42" s="2">
        <v>4.1591811045259677E-2</v>
      </c>
      <c r="Z42" s="2">
        <v>1.2633914667333801E-2</v>
      </c>
      <c r="AA42" s="2">
        <v>0.33239659257443921</v>
      </c>
      <c r="AB42" s="2">
        <v>0.23629777354147652</v>
      </c>
      <c r="AC42" s="2">
        <v>0.11610649729298242</v>
      </c>
      <c r="AD42" s="2">
        <v>3.5933960869653558E-2</v>
      </c>
      <c r="AE42" s="2">
        <v>9.4673159672194248E-3</v>
      </c>
    </row>
    <row r="43" spans="1:31" s="30" customFormat="1" ht="15" customHeight="1">
      <c r="A43" s="33">
        <v>1946</v>
      </c>
      <c r="B43" s="325">
        <f>'TD2'!B43</f>
        <v>0.63300448772671181</v>
      </c>
      <c r="C43" s="444"/>
      <c r="D43" s="445"/>
      <c r="E43" s="322">
        <f>TD2b!B43</f>
        <v>0.36699551227328814</v>
      </c>
      <c r="F43" s="28">
        <f>TD2b!I43</f>
        <v>0.26765386402673913</v>
      </c>
      <c r="G43" s="28">
        <f>TD2b!P43</f>
        <v>0.1327705253334413</v>
      </c>
      <c r="H43" s="28">
        <f>TD2c!B43</f>
        <v>9.612431985405244E-2</v>
      </c>
      <c r="I43" s="28">
        <f>TD2c!I43</f>
        <v>4.391740338619992E-2</v>
      </c>
      <c r="J43" s="28">
        <f>TD2c!P43</f>
        <v>1.47283742297185E-2</v>
      </c>
      <c r="K43" s="28"/>
      <c r="L43" s="56">
        <f t="shared" si="2"/>
        <v>0.23422498693984684</v>
      </c>
      <c r="M43" s="15">
        <f t="shared" si="3"/>
        <v>9.9341648246549008E-2</v>
      </c>
      <c r="N43" s="15">
        <f t="shared" si="3"/>
        <v>0.13488333869329783</v>
      </c>
      <c r="O43" s="15">
        <f t="shared" si="0"/>
        <v>8.8853121947241376E-2</v>
      </c>
      <c r="P43" s="15">
        <f t="shared" si="4"/>
        <v>3.6646205479388863E-2</v>
      </c>
      <c r="Q43" s="15">
        <f t="shared" si="4"/>
        <v>5.220691646785252E-2</v>
      </c>
      <c r="R43" s="15">
        <f t="shared" si="4"/>
        <v>2.918902915648142E-2</v>
      </c>
      <c r="S43" s="14"/>
      <c r="T43" s="15"/>
      <c r="U43" s="13"/>
      <c r="V43" s="2">
        <v>0.36699551227328814</v>
      </c>
      <c r="W43" s="2">
        <v>0.26765386402673913</v>
      </c>
      <c r="X43" s="2">
        <v>0.1327705253334413</v>
      </c>
      <c r="Y43" s="2">
        <v>4.391740338619992E-2</v>
      </c>
      <c r="Z43" s="2">
        <v>1.47283742297185E-2</v>
      </c>
      <c r="AA43" s="2">
        <v>0.35278104631685503</v>
      </c>
      <c r="AB43" s="2">
        <v>0.25384988525241292</v>
      </c>
      <c r="AC43" s="2">
        <v>0.1223474568676558</v>
      </c>
      <c r="AD43" s="2">
        <v>3.7141841712114945E-2</v>
      </c>
      <c r="AE43" s="2">
        <v>1.0518070035309315E-2</v>
      </c>
    </row>
    <row r="44" spans="1:31" s="30" customFormat="1" ht="15" customHeight="1">
      <c r="A44" s="33">
        <v>1947</v>
      </c>
      <c r="B44" s="325">
        <f>'TD2'!B44</f>
        <v>0.65652119356119698</v>
      </c>
      <c r="C44" s="444"/>
      <c r="D44" s="445"/>
      <c r="E44" s="322">
        <f>TD2b!B44</f>
        <v>0.34347880643880307</v>
      </c>
      <c r="F44" s="28">
        <f>TD2b!I44</f>
        <v>0.246782759044961</v>
      </c>
      <c r="G44" s="28">
        <f>TD2b!P44</f>
        <v>0.11955055203166751</v>
      </c>
      <c r="H44" s="28">
        <f>TD2c!B44</f>
        <v>8.6136609273865794E-2</v>
      </c>
      <c r="I44" s="28">
        <f>TD2c!I44</f>
        <v>3.9182105759787582E-2</v>
      </c>
      <c r="J44" s="28">
        <f>TD2c!P44</f>
        <v>1.3035162087810491E-2</v>
      </c>
      <c r="K44" s="28"/>
      <c r="L44" s="56">
        <f t="shared" si="2"/>
        <v>0.22392825440713557</v>
      </c>
      <c r="M44" s="15">
        <f t="shared" si="3"/>
        <v>9.6696047393842077E-2</v>
      </c>
      <c r="N44" s="15">
        <f t="shared" si="3"/>
        <v>0.12723220701329349</v>
      </c>
      <c r="O44" s="15">
        <f t="shared" si="0"/>
        <v>8.0368446271879918E-2</v>
      </c>
      <c r="P44" s="15">
        <f t="shared" si="4"/>
        <v>3.3413942757801712E-2</v>
      </c>
      <c r="Q44" s="15">
        <f t="shared" si="4"/>
        <v>4.6954503514078212E-2</v>
      </c>
      <c r="R44" s="15">
        <f t="shared" si="4"/>
        <v>2.6146943671977091E-2</v>
      </c>
      <c r="S44" s="14"/>
      <c r="T44" s="15"/>
      <c r="U44" s="13"/>
      <c r="V44" s="2">
        <v>0.34347880643880307</v>
      </c>
      <c r="W44" s="2">
        <v>0.24678275904496105</v>
      </c>
      <c r="X44" s="2">
        <v>0.11955055203166751</v>
      </c>
      <c r="Y44" s="2">
        <v>3.9182105759787575E-2</v>
      </c>
      <c r="Z44" s="2">
        <v>1.3035162087810493E-2</v>
      </c>
      <c r="AA44" s="2">
        <v>0.33379159498676453</v>
      </c>
      <c r="AB44" s="2">
        <v>0.23731889010861829</v>
      </c>
      <c r="AC44" s="2">
        <v>0.11253937148418819</v>
      </c>
      <c r="AD44" s="2">
        <v>3.4398597441028744E-2</v>
      </c>
      <c r="AE44" s="2">
        <v>9.9869333385350801E-3</v>
      </c>
    </row>
    <row r="45" spans="1:31" s="30" customFormat="1" ht="15" customHeight="1">
      <c r="A45" s="33">
        <v>1948</v>
      </c>
      <c r="B45" s="325">
        <f>'TD2'!B45</f>
        <v>0.64986491666970214</v>
      </c>
      <c r="C45" s="444"/>
      <c r="D45" s="445"/>
      <c r="E45" s="322">
        <f>TD2b!B45</f>
        <v>0.35013508333029786</v>
      </c>
      <c r="F45" s="28">
        <f>TD2b!I45</f>
        <v>0.25055218389699002</v>
      </c>
      <c r="G45" s="28">
        <f>TD2b!P45</f>
        <v>0.12242600017043</v>
      </c>
      <c r="H45" s="28">
        <f>TD2c!B45</f>
        <v>8.9003058703630997E-2</v>
      </c>
      <c r="I45" s="28">
        <f>TD2c!I45</f>
        <v>4.0551428153601458E-2</v>
      </c>
      <c r="J45" s="28">
        <f>TD2c!P45</f>
        <v>1.305499232691632E-2</v>
      </c>
      <c r="K45" s="28"/>
      <c r="L45" s="56">
        <f t="shared" si="2"/>
        <v>0.22770908315986788</v>
      </c>
      <c r="M45" s="15">
        <f t="shared" si="3"/>
        <v>9.9582899433307837E-2</v>
      </c>
      <c r="N45" s="15">
        <f t="shared" si="3"/>
        <v>0.12812618372656004</v>
      </c>
      <c r="O45" s="15">
        <f t="shared" si="0"/>
        <v>8.1874572016828545E-2</v>
      </c>
      <c r="P45" s="15">
        <f t="shared" si="4"/>
        <v>3.3422941466799E-2</v>
      </c>
      <c r="Q45" s="15">
        <f t="shared" si="4"/>
        <v>4.8451630550029538E-2</v>
      </c>
      <c r="R45" s="15">
        <f t="shared" si="4"/>
        <v>2.7496435826685137E-2</v>
      </c>
      <c r="S45" s="14"/>
      <c r="T45" s="15"/>
      <c r="U45" s="13"/>
      <c r="V45" s="2">
        <v>0.35013508333029786</v>
      </c>
      <c r="W45" s="2">
        <v>0.25055218389699002</v>
      </c>
      <c r="X45" s="2">
        <v>0.12242600017043001</v>
      </c>
      <c r="Y45" s="2">
        <v>4.0551428153601458E-2</v>
      </c>
      <c r="Z45" s="2">
        <v>1.3054992326916324E-2</v>
      </c>
      <c r="AA45" s="2">
        <v>0.34083977605292093</v>
      </c>
      <c r="AB45" s="2">
        <v>0.24144607153693065</v>
      </c>
      <c r="AC45" s="2">
        <v>0.11574134122992027</v>
      </c>
      <c r="AD45" s="2">
        <v>3.6188260890355997E-2</v>
      </c>
      <c r="AE45" s="2">
        <v>1.0340117838447793E-2</v>
      </c>
    </row>
    <row r="46" spans="1:31" s="30" customFormat="1" ht="15" customHeight="1">
      <c r="A46" s="32">
        <v>1949</v>
      </c>
      <c r="B46" s="326">
        <f>'TD2'!B46</f>
        <v>0.65249003757145352</v>
      </c>
      <c r="C46" s="442"/>
      <c r="D46" s="443"/>
      <c r="E46" s="323">
        <f>TD2b!B46</f>
        <v>0.34750996242854648</v>
      </c>
      <c r="F46" s="31">
        <f>TD2b!I46</f>
        <v>0.2450541024555678</v>
      </c>
      <c r="G46" s="31">
        <f>TD2b!P46</f>
        <v>0.11726960080682741</v>
      </c>
      <c r="H46" s="31">
        <f>TD2c!B46</f>
        <v>8.476161781939956E-2</v>
      </c>
      <c r="I46" s="31">
        <f>TD2c!I46</f>
        <v>3.831369556381136E-2</v>
      </c>
      <c r="J46" s="31">
        <f>TD2c!P46</f>
        <v>1.242500139691882E-2</v>
      </c>
      <c r="K46" s="31"/>
      <c r="L46" s="57">
        <f t="shared" si="2"/>
        <v>0.23024036162171907</v>
      </c>
      <c r="M46" s="21">
        <f t="shared" si="3"/>
        <v>0.10245585997297868</v>
      </c>
      <c r="N46" s="21">
        <f t="shared" si="3"/>
        <v>0.12778450164874039</v>
      </c>
      <c r="O46" s="21">
        <f t="shared" si="0"/>
        <v>7.8955905243016045E-2</v>
      </c>
      <c r="P46" s="21">
        <f t="shared" si="4"/>
        <v>3.2507982987427853E-2</v>
      </c>
      <c r="Q46" s="21">
        <f t="shared" si="4"/>
        <v>4.6447922255588199E-2</v>
      </c>
      <c r="R46" s="21">
        <f t="shared" si="4"/>
        <v>2.5888694166892538E-2</v>
      </c>
      <c r="S46" s="20"/>
      <c r="T46" s="15"/>
      <c r="U46" s="13"/>
      <c r="V46" s="2">
        <v>0.34750996242854654</v>
      </c>
      <c r="W46" s="2">
        <v>0.24505410245556777</v>
      </c>
      <c r="X46" s="2">
        <v>0.11726960080682737</v>
      </c>
      <c r="Y46" s="2">
        <v>3.831369556381136E-2</v>
      </c>
      <c r="Z46" s="2">
        <v>1.2425001396918815E-2</v>
      </c>
      <c r="AA46" s="2">
        <v>0.34002517098322643</v>
      </c>
      <c r="AB46" s="2">
        <v>0.23770614153806874</v>
      </c>
      <c r="AC46" s="2">
        <v>0.11192658949013407</v>
      </c>
      <c r="AD46" s="2">
        <v>3.4823507410375813E-2</v>
      </c>
      <c r="AE46" s="2">
        <v>1.0190062763423666E-2</v>
      </c>
    </row>
    <row r="47" spans="1:31" s="30" customFormat="1" ht="15" customHeight="1">
      <c r="A47" s="34">
        <v>1950</v>
      </c>
      <c r="B47" s="327">
        <f>'TD2'!B47</f>
        <v>0.64436633039048574</v>
      </c>
      <c r="C47" s="444"/>
      <c r="D47" s="444"/>
      <c r="E47" s="324">
        <f>TD2b!B47</f>
        <v>0.35563366960951426</v>
      </c>
      <c r="F47" s="29">
        <f>TD2b!I47</f>
        <v>0.25533443184458782</v>
      </c>
      <c r="G47" s="29">
        <f>TD2b!P47</f>
        <v>0.1281953503997858</v>
      </c>
      <c r="H47" s="29">
        <f>TD2c!B47</f>
        <v>9.3699311987821096E-2</v>
      </c>
      <c r="I47" s="29">
        <f>TD2c!I47</f>
        <v>4.3904470024816018E-2</v>
      </c>
      <c r="J47" s="29">
        <f>TD2c!P47</f>
        <v>1.219786156644893E-2</v>
      </c>
      <c r="K47" s="29"/>
      <c r="L47" s="58">
        <f t="shared" si="2"/>
        <v>0.22743831920972846</v>
      </c>
      <c r="M47" s="25">
        <f t="shared" si="3"/>
        <v>0.10029923776492644</v>
      </c>
      <c r="N47" s="25">
        <f t="shared" si="3"/>
        <v>0.12713908144480202</v>
      </c>
      <c r="O47" s="25">
        <f t="shared" si="0"/>
        <v>8.429088037496979E-2</v>
      </c>
      <c r="P47" s="25">
        <f t="shared" si="4"/>
        <v>3.4496038411964705E-2</v>
      </c>
      <c r="Q47" s="25">
        <f t="shared" si="4"/>
        <v>4.9794841963005078E-2</v>
      </c>
      <c r="R47" s="25">
        <f t="shared" si="4"/>
        <v>3.1706608458367092E-2</v>
      </c>
      <c r="S47" s="24"/>
      <c r="T47" s="15"/>
      <c r="U47" s="13"/>
      <c r="V47" s="2">
        <v>0.35563366960951437</v>
      </c>
      <c r="W47" s="2">
        <v>0.25533443184458782</v>
      </c>
      <c r="X47" s="2">
        <v>0.12819535039978583</v>
      </c>
      <c r="Y47" s="2">
        <v>4.3904470024816025E-2</v>
      </c>
      <c r="Z47" s="2">
        <v>1.2197861566448934E-2</v>
      </c>
      <c r="AA47" s="2">
        <v>0.34405713572783936</v>
      </c>
      <c r="AB47" s="2">
        <v>0.24409462152187839</v>
      </c>
      <c r="AC47" s="2">
        <v>0.11913518019239615</v>
      </c>
      <c r="AD47" s="2">
        <v>3.8176867059995456E-2</v>
      </c>
      <c r="AE47" s="2">
        <v>9.2137555546295616E-3</v>
      </c>
    </row>
    <row r="48" spans="1:31" s="30" customFormat="1" ht="15" customHeight="1">
      <c r="A48" s="33">
        <v>1951</v>
      </c>
      <c r="B48" s="325">
        <f>'TD2'!B48</f>
        <v>0.65782448512746106</v>
      </c>
      <c r="C48" s="444"/>
      <c r="D48" s="444"/>
      <c r="E48" s="322">
        <f>TD2b!B48</f>
        <v>0.34217551487253894</v>
      </c>
      <c r="F48" s="28">
        <f>TD2b!I48</f>
        <v>0.24200970415465331</v>
      </c>
      <c r="G48" s="28">
        <f>TD2b!P48</f>
        <v>0.117871051449221</v>
      </c>
      <c r="H48" s="28">
        <f>TD2c!B48</f>
        <v>8.5290641587032048E-2</v>
      </c>
      <c r="I48" s="28">
        <f>TD2c!I48</f>
        <v>3.8904059496939557E-2</v>
      </c>
      <c r="J48" s="28">
        <f>TD2c!P48</f>
        <v>1.281069761121097E-2</v>
      </c>
      <c r="K48" s="28"/>
      <c r="L48" s="56">
        <f t="shared" si="2"/>
        <v>0.22430446342331795</v>
      </c>
      <c r="M48" s="15">
        <f t="shared" si="3"/>
        <v>0.10016581071788563</v>
      </c>
      <c r="N48" s="15">
        <f t="shared" si="3"/>
        <v>0.12413865270543231</v>
      </c>
      <c r="O48" s="15">
        <f t="shared" si="0"/>
        <v>7.8966991952281435E-2</v>
      </c>
      <c r="P48" s="15">
        <f t="shared" si="4"/>
        <v>3.258040986218895E-2</v>
      </c>
      <c r="Q48" s="15">
        <f t="shared" si="4"/>
        <v>4.6386582090092492E-2</v>
      </c>
      <c r="R48" s="15">
        <f t="shared" si="4"/>
        <v>2.6093361885728587E-2</v>
      </c>
      <c r="S48" s="14"/>
      <c r="T48" s="15"/>
      <c r="U48" s="13"/>
      <c r="V48" s="2">
        <v>0.34217551487253883</v>
      </c>
      <c r="W48" s="2">
        <v>0.24200970415465328</v>
      </c>
      <c r="X48" s="2">
        <v>0.11787105144922103</v>
      </c>
      <c r="Y48" s="2">
        <v>3.8904059496939564E-2</v>
      </c>
      <c r="Z48" s="2">
        <v>1.2810697611210967E-2</v>
      </c>
      <c r="AA48" s="2">
        <v>0.33175634176407681</v>
      </c>
      <c r="AB48" s="2">
        <v>0.23174045922150024</v>
      </c>
      <c r="AC48" s="2">
        <v>0.10978715248937217</v>
      </c>
      <c r="AD48" s="2">
        <v>3.3663611377226267E-2</v>
      </c>
      <c r="AE48" s="2">
        <v>9.6714295647257181E-3</v>
      </c>
    </row>
    <row r="49" spans="1:31" s="30" customFormat="1" ht="15" customHeight="1">
      <c r="A49" s="33">
        <v>1952</v>
      </c>
      <c r="B49" s="325">
        <f>'TD2'!B49</f>
        <v>0.66788490970749681</v>
      </c>
      <c r="C49" s="444"/>
      <c r="D49" s="444"/>
      <c r="E49" s="322">
        <f>TD2b!B49</f>
        <v>0.33211509029250325</v>
      </c>
      <c r="F49" s="28">
        <f>TD2b!I49</f>
        <v>0.23069043123149091</v>
      </c>
      <c r="G49" s="28">
        <f>TD2b!P49</f>
        <v>0.1079087598547829</v>
      </c>
      <c r="H49" s="28">
        <f>TD2c!B49</f>
        <v>7.7363700620921849E-2</v>
      </c>
      <c r="I49" s="28">
        <f>TD2c!I49</f>
        <v>3.4281686412848157E-2</v>
      </c>
      <c r="J49" s="28">
        <f>TD2c!P49</f>
        <v>1.0884692794265911E-2</v>
      </c>
      <c r="K49" s="28"/>
      <c r="L49" s="56">
        <f t="shared" si="2"/>
        <v>0.22420633043772034</v>
      </c>
      <c r="M49" s="15">
        <f t="shared" si="3"/>
        <v>0.10142465906101233</v>
      </c>
      <c r="N49" s="15">
        <f t="shared" si="3"/>
        <v>0.12278167137670801</v>
      </c>
      <c r="O49" s="15">
        <f t="shared" si="0"/>
        <v>7.3627073441934754E-2</v>
      </c>
      <c r="P49" s="15">
        <f t="shared" si="4"/>
        <v>3.0545059233861055E-2</v>
      </c>
      <c r="Q49" s="15">
        <f t="shared" si="4"/>
        <v>4.3082014208073692E-2</v>
      </c>
      <c r="R49" s="15">
        <f t="shared" si="4"/>
        <v>2.3396993618582246E-2</v>
      </c>
      <c r="S49" s="14"/>
      <c r="T49" s="15"/>
      <c r="U49" s="13"/>
      <c r="V49" s="2">
        <v>0.33211509029250325</v>
      </c>
      <c r="W49" s="2">
        <v>0.23069043123149091</v>
      </c>
      <c r="X49" s="2">
        <v>0.1079087598547829</v>
      </c>
      <c r="Y49" s="2">
        <v>3.4281686412848157E-2</v>
      </c>
      <c r="Z49" s="2">
        <v>1.0884692794265906E-2</v>
      </c>
      <c r="AA49" s="2">
        <v>0.32350877249795978</v>
      </c>
      <c r="AB49" s="2">
        <v>0.22222485710948178</v>
      </c>
      <c r="AC49" s="2">
        <v>0.1013276417274024</v>
      </c>
      <c r="AD49" s="2">
        <v>2.9843367461157608E-2</v>
      </c>
      <c r="AE49" s="2">
        <v>8.3153620290664781E-3</v>
      </c>
    </row>
    <row r="50" spans="1:31" s="30" customFormat="1" ht="15" customHeight="1">
      <c r="A50" s="33">
        <v>1953</v>
      </c>
      <c r="B50" s="325">
        <f>'TD2'!B50</f>
        <v>0.67693048937916389</v>
      </c>
      <c r="C50" s="444"/>
      <c r="D50" s="444"/>
      <c r="E50" s="322">
        <f>TD2b!B50</f>
        <v>0.32306951062083611</v>
      </c>
      <c r="F50" s="28">
        <f>TD2b!I50</f>
        <v>0.22013048869299831</v>
      </c>
      <c r="G50" s="28">
        <f>TD2b!P50</f>
        <v>9.9018850353359417E-2</v>
      </c>
      <c r="H50" s="28">
        <f>TD2c!B50</f>
        <v>7.0222416727219669E-2</v>
      </c>
      <c r="I50" s="28">
        <f>TD2c!I50</f>
        <v>3.0551549232254841E-2</v>
      </c>
      <c r="J50" s="28">
        <f>TD2c!P50</f>
        <v>9.6675602974227413E-3</v>
      </c>
      <c r="K50" s="28"/>
      <c r="L50" s="56">
        <f t="shared" si="2"/>
        <v>0.22405066026747669</v>
      </c>
      <c r="M50" s="15">
        <f t="shared" si="3"/>
        <v>0.1029390219278378</v>
      </c>
      <c r="N50" s="15">
        <f t="shared" si="3"/>
        <v>0.12111163833963889</v>
      </c>
      <c r="O50" s="15">
        <f t="shared" si="0"/>
        <v>6.8467301121104579E-2</v>
      </c>
      <c r="P50" s="15">
        <f t="shared" si="4"/>
        <v>2.8796433626139747E-2</v>
      </c>
      <c r="Q50" s="15">
        <f t="shared" si="4"/>
        <v>3.9670867494964832E-2</v>
      </c>
      <c r="R50" s="15">
        <f t="shared" si="4"/>
        <v>2.08839889348321E-2</v>
      </c>
      <c r="S50" s="14"/>
      <c r="T50" s="15"/>
      <c r="U50" s="13"/>
      <c r="V50" s="2">
        <v>0.32306951062083611</v>
      </c>
      <c r="W50" s="2">
        <v>0.22013048869299831</v>
      </c>
      <c r="X50" s="2">
        <v>9.9018850353359417E-2</v>
      </c>
      <c r="Y50" s="2">
        <v>3.0551549232254845E-2</v>
      </c>
      <c r="Z50" s="2">
        <v>9.6675602974227413E-3</v>
      </c>
      <c r="AA50" s="2">
        <v>0.31595099776826346</v>
      </c>
      <c r="AB50" s="2">
        <v>0.21311005094506466</v>
      </c>
      <c r="AC50" s="2">
        <v>9.3735142511489331E-2</v>
      </c>
      <c r="AD50" s="2">
        <v>2.6928803634542139E-2</v>
      </c>
      <c r="AE50" s="2">
        <v>7.4751014430452642E-3</v>
      </c>
    </row>
    <row r="51" spans="1:31" s="30" customFormat="1" ht="15" customHeight="1">
      <c r="A51" s="33">
        <v>1954</v>
      </c>
      <c r="B51" s="325">
        <f>'TD2'!B51</f>
        <v>0.6636388940966691</v>
      </c>
      <c r="C51" s="444"/>
      <c r="D51" s="444"/>
      <c r="E51" s="322">
        <f>TD2b!B51</f>
        <v>0.33636110590333096</v>
      </c>
      <c r="F51" s="28">
        <f>TD2b!I51</f>
        <v>0.23297681803897291</v>
      </c>
      <c r="G51" s="28">
        <f>TD2b!P51</f>
        <v>0.1077356180416074</v>
      </c>
      <c r="H51" s="28">
        <f>TD2c!B51</f>
        <v>7.7128419457529698E-2</v>
      </c>
      <c r="I51" s="28">
        <f>TD2c!I51</f>
        <v>3.4909311013215469E-2</v>
      </c>
      <c r="J51" s="28">
        <f>TD2c!P51</f>
        <v>1.1687484341437251E-2</v>
      </c>
      <c r="K51" s="28"/>
      <c r="L51" s="56">
        <f t="shared" si="2"/>
        <v>0.22862548786172354</v>
      </c>
      <c r="M51" s="15">
        <f t="shared" si="3"/>
        <v>0.10338428786435805</v>
      </c>
      <c r="N51" s="15">
        <f t="shared" si="3"/>
        <v>0.12524119999736549</v>
      </c>
      <c r="O51" s="15">
        <f t="shared" si="0"/>
        <v>7.2826307028391934E-2</v>
      </c>
      <c r="P51" s="15">
        <f t="shared" si="4"/>
        <v>3.0607198584077705E-2</v>
      </c>
      <c r="Q51" s="15">
        <f t="shared" si="4"/>
        <v>4.2219108444314229E-2</v>
      </c>
      <c r="R51" s="15">
        <f t="shared" si="4"/>
        <v>2.3221826671778217E-2</v>
      </c>
      <c r="S51" s="14"/>
      <c r="T51" s="15"/>
      <c r="U51" s="13"/>
      <c r="V51" s="2">
        <v>0.33636110590333101</v>
      </c>
      <c r="W51" s="2">
        <v>0.23297681803897294</v>
      </c>
      <c r="X51" s="2">
        <v>0.10773561804160744</v>
      </c>
      <c r="Y51" s="2">
        <v>3.4909311013215476E-2</v>
      </c>
      <c r="Z51" s="2">
        <v>1.1687484341437246E-2</v>
      </c>
      <c r="AA51" s="2">
        <v>0.32533228762438393</v>
      </c>
      <c r="AB51" s="2">
        <v>0.22201984404309427</v>
      </c>
      <c r="AC51" s="2">
        <v>9.9151678274066304E-2</v>
      </c>
      <c r="AD51" s="2">
        <v>2.8942464129096644E-2</v>
      </c>
      <c r="AE51" s="2">
        <v>8.2865765418522926E-3</v>
      </c>
    </row>
    <row r="52" spans="1:31" s="30" customFormat="1" ht="15" customHeight="1">
      <c r="A52" s="33">
        <v>1955</v>
      </c>
      <c r="B52" s="325">
        <f>'TD2'!B52</f>
        <v>0.66062201574229518</v>
      </c>
      <c r="C52" s="444"/>
      <c r="D52" s="444"/>
      <c r="E52" s="322">
        <f>TD2b!B52</f>
        <v>0.33937798425770482</v>
      </c>
      <c r="F52" s="28">
        <f>TD2b!I52</f>
        <v>0.23596091814308898</v>
      </c>
      <c r="G52" s="28">
        <f>TD2b!P52</f>
        <v>0.1105754552013183</v>
      </c>
      <c r="H52" s="28">
        <f>TD2c!B52</f>
        <v>7.962412220578384E-2</v>
      </c>
      <c r="I52" s="28">
        <f>TD2c!I52</f>
        <v>3.71496874737735E-2</v>
      </c>
      <c r="J52" s="28">
        <f>TD2c!P52</f>
        <v>1.3165387245087342E-2</v>
      </c>
      <c r="K52" s="28"/>
      <c r="L52" s="56">
        <f t="shared" si="2"/>
        <v>0.22880252905638654</v>
      </c>
      <c r="M52" s="15">
        <f t="shared" si="3"/>
        <v>0.10341706611461585</v>
      </c>
      <c r="N52" s="15">
        <f t="shared" si="3"/>
        <v>0.12538546294177066</v>
      </c>
      <c r="O52" s="15">
        <f t="shared" si="0"/>
        <v>7.3425767727544805E-2</v>
      </c>
      <c r="P52" s="15">
        <f t="shared" si="4"/>
        <v>3.0951332995534458E-2</v>
      </c>
      <c r="Q52" s="15">
        <f t="shared" si="4"/>
        <v>4.247443473201034E-2</v>
      </c>
      <c r="R52" s="15">
        <f t="shared" si="4"/>
        <v>2.398430022868616E-2</v>
      </c>
      <c r="S52" s="14"/>
      <c r="T52" s="15"/>
      <c r="U52" s="13"/>
      <c r="V52" s="2">
        <v>0.33937798425770482</v>
      </c>
      <c r="W52" s="2">
        <v>0.23596091814308898</v>
      </c>
      <c r="X52" s="2">
        <v>0.11057545520131828</v>
      </c>
      <c r="Y52" s="2">
        <v>3.7149687473773493E-2</v>
      </c>
      <c r="Z52" s="2">
        <v>1.3165387245087342E-2</v>
      </c>
      <c r="AA52" s="2">
        <v>0.32515991432809166</v>
      </c>
      <c r="AB52" s="2">
        <v>0.22206609773775626</v>
      </c>
      <c r="AC52" s="2">
        <v>9.9238198902372815E-2</v>
      </c>
      <c r="AD52" s="2">
        <v>2.9322599891399289E-2</v>
      </c>
      <c r="AE52" s="2">
        <v>8.8172834284829076E-3</v>
      </c>
    </row>
    <row r="53" spans="1:31" s="30" customFormat="1" ht="15" customHeight="1">
      <c r="A53" s="33">
        <v>1956</v>
      </c>
      <c r="B53" s="325">
        <f>'TD2'!B53</f>
        <v>0.66537860230848167</v>
      </c>
      <c r="C53" s="444"/>
      <c r="D53" s="445"/>
      <c r="E53" s="322">
        <f>TD2b!B53</f>
        <v>0.33462139769151833</v>
      </c>
      <c r="F53" s="28">
        <f>TD2b!I53</f>
        <v>0.23126903627089038</v>
      </c>
      <c r="G53" s="28">
        <f>TD2b!P53</f>
        <v>0.1067208171329697</v>
      </c>
      <c r="H53" s="28">
        <f>TD2c!B53</f>
        <v>7.7040729907897509E-2</v>
      </c>
      <c r="I53" s="28">
        <f>TD2c!I53</f>
        <v>3.4863094765295199E-2</v>
      </c>
      <c r="J53" s="28">
        <f>TD2c!P53</f>
        <v>1.197606098772626E-2</v>
      </c>
      <c r="K53" s="28"/>
      <c r="L53" s="56">
        <f t="shared" si="2"/>
        <v>0.22790058055854862</v>
      </c>
      <c r="M53" s="15">
        <f t="shared" si="3"/>
        <v>0.10335236142062795</v>
      </c>
      <c r="N53" s="15">
        <f t="shared" si="3"/>
        <v>0.12454821913792068</v>
      </c>
      <c r="O53" s="15">
        <f t="shared" si="0"/>
        <v>7.1857722367674501E-2</v>
      </c>
      <c r="P53" s="15">
        <f t="shared" si="4"/>
        <v>2.9680087225072191E-2</v>
      </c>
      <c r="Q53" s="15">
        <f t="shared" si="4"/>
        <v>4.217763514260231E-2</v>
      </c>
      <c r="R53" s="15">
        <f t="shared" si="4"/>
        <v>2.2887033777568941E-2</v>
      </c>
      <c r="S53" s="14"/>
      <c r="T53" s="15"/>
      <c r="U53" s="13"/>
      <c r="V53" s="2">
        <v>0.33462139769151833</v>
      </c>
      <c r="W53" s="2">
        <v>0.23126903627089035</v>
      </c>
      <c r="X53" s="2">
        <v>0.10672081713296967</v>
      </c>
      <c r="Y53" s="2">
        <v>3.4863094765295199E-2</v>
      </c>
      <c r="Z53" s="2">
        <v>1.1976060987726266E-2</v>
      </c>
      <c r="AA53" s="2">
        <v>0.32236701637565085</v>
      </c>
      <c r="AB53" s="2">
        <v>0.21922432584812435</v>
      </c>
      <c r="AC53" s="2">
        <v>9.6831669721870656E-2</v>
      </c>
      <c r="AD53" s="2">
        <v>2.7883791752470639E-2</v>
      </c>
      <c r="AE53" s="2">
        <v>8.2023123562254083E-3</v>
      </c>
    </row>
    <row r="54" spans="1:31" s="30" customFormat="1" ht="15" customHeight="1">
      <c r="A54" s="33">
        <v>1957</v>
      </c>
      <c r="B54" s="325">
        <f>'TD2'!B54</f>
        <v>0.67011410301114116</v>
      </c>
      <c r="C54" s="444"/>
      <c r="D54" s="445"/>
      <c r="E54" s="322">
        <f>TD2b!B54</f>
        <v>0.32988589698885884</v>
      </c>
      <c r="F54" s="28">
        <f>TD2b!I54</f>
        <v>0.22604483211460688</v>
      </c>
      <c r="G54" s="28">
        <f>TD2b!P54</f>
        <v>0.10160969512973959</v>
      </c>
      <c r="H54" s="28">
        <f>TD2c!B54</f>
        <v>7.2289503534595831E-2</v>
      </c>
      <c r="I54" s="28">
        <f>TD2c!I54</f>
        <v>3.1833122336257118E-2</v>
      </c>
      <c r="J54" s="28">
        <f>TD2c!P54</f>
        <v>1.0528673149594429E-2</v>
      </c>
      <c r="K54" s="28"/>
      <c r="L54" s="56">
        <f t="shared" si="2"/>
        <v>0.22827620185911923</v>
      </c>
      <c r="M54" s="15">
        <f t="shared" si="3"/>
        <v>0.10384106487425196</v>
      </c>
      <c r="N54" s="15">
        <f t="shared" si="3"/>
        <v>0.12443513698486729</v>
      </c>
      <c r="O54" s="15">
        <f t="shared" si="0"/>
        <v>6.9776572793482483E-2</v>
      </c>
      <c r="P54" s="15">
        <f t="shared" si="4"/>
        <v>2.9320191595143763E-2</v>
      </c>
      <c r="Q54" s="15">
        <f t="shared" si="4"/>
        <v>4.0456381198338713E-2</v>
      </c>
      <c r="R54" s="15">
        <f t="shared" si="4"/>
        <v>2.1304449186662688E-2</v>
      </c>
      <c r="S54" s="14"/>
      <c r="T54" s="15"/>
      <c r="U54" s="13"/>
      <c r="V54" s="2">
        <v>0.32988589698885884</v>
      </c>
      <c r="W54" s="2">
        <v>0.22604483211460688</v>
      </c>
      <c r="X54" s="2">
        <v>0.10160969512973962</v>
      </c>
      <c r="Y54" s="2">
        <v>3.1833122336257118E-2</v>
      </c>
      <c r="Z54" s="2">
        <v>1.0528673149594428E-2</v>
      </c>
      <c r="AA54" s="2">
        <v>0.32025824698974054</v>
      </c>
      <c r="AB54" s="2">
        <v>0.21653139746804176</v>
      </c>
      <c r="AC54" s="2">
        <v>9.417666913272188E-2</v>
      </c>
      <c r="AD54" s="2">
        <v>2.6588038057969304E-2</v>
      </c>
      <c r="AE54" s="2">
        <v>7.6569892599078725E-3</v>
      </c>
    </row>
    <row r="55" spans="1:31" s="30" customFormat="1" ht="15" customHeight="1">
      <c r="A55" s="33">
        <v>1958</v>
      </c>
      <c r="B55" s="325">
        <f>'TD2'!B55</f>
        <v>0.66438464492236249</v>
      </c>
      <c r="C55" s="444"/>
      <c r="D55" s="445"/>
      <c r="E55" s="322">
        <f>TD2b!B55</f>
        <v>0.33561535507763746</v>
      </c>
      <c r="F55" s="28">
        <f>TD2b!I55</f>
        <v>0.22926678126202021</v>
      </c>
      <c r="G55" s="28">
        <f>TD2b!P55</f>
        <v>0.1020574545358145</v>
      </c>
      <c r="H55" s="28">
        <f>TD2c!B55</f>
        <v>7.2682646554252342E-2</v>
      </c>
      <c r="I55" s="28">
        <f>TD2c!I55</f>
        <v>3.2184493567886691E-2</v>
      </c>
      <c r="J55" s="28">
        <f>TD2c!P55</f>
        <v>1.0814637545017169E-2</v>
      </c>
      <c r="K55" s="28"/>
      <c r="L55" s="56">
        <f t="shared" si="2"/>
        <v>0.23355790054182296</v>
      </c>
      <c r="M55" s="15">
        <f t="shared" si="3"/>
        <v>0.10634857381561724</v>
      </c>
      <c r="N55" s="15">
        <f t="shared" si="3"/>
        <v>0.12720932672620572</v>
      </c>
      <c r="O55" s="15">
        <f t="shared" si="0"/>
        <v>6.9872960967927805E-2</v>
      </c>
      <c r="P55" s="15">
        <f t="shared" si="4"/>
        <v>2.9374807981562154E-2</v>
      </c>
      <c r="Q55" s="15">
        <f t="shared" si="4"/>
        <v>4.0498152986365651E-2</v>
      </c>
      <c r="R55" s="15">
        <f t="shared" si="4"/>
        <v>2.1369856022869522E-2</v>
      </c>
      <c r="S55" s="14"/>
      <c r="T55" s="15"/>
      <c r="U55" s="13"/>
      <c r="V55" s="2">
        <v>0.33561535507763735</v>
      </c>
      <c r="W55" s="2">
        <v>0.22926678126202024</v>
      </c>
      <c r="X55" s="2">
        <v>0.10205745453581454</v>
      </c>
      <c r="Y55" s="2">
        <v>3.2184493567886684E-2</v>
      </c>
      <c r="Z55" s="2">
        <v>1.0814637545017167E-2</v>
      </c>
      <c r="AA55" s="2">
        <v>0.32463720258444823</v>
      </c>
      <c r="AB55" s="2">
        <v>0.21838846438027648</v>
      </c>
      <c r="AC55" s="2">
        <v>9.3502204205012929E-2</v>
      </c>
      <c r="AD55" s="2">
        <v>2.6287400747211496E-2</v>
      </c>
      <c r="AE55" s="2">
        <v>7.5921937481321557E-3</v>
      </c>
    </row>
    <row r="56" spans="1:31" s="30" customFormat="1" ht="15" customHeight="1">
      <c r="A56" s="32">
        <v>1959</v>
      </c>
      <c r="B56" s="326">
        <f>'TD2'!B56</f>
        <v>0.65996373965789057</v>
      </c>
      <c r="C56" s="442"/>
      <c r="D56" s="443"/>
      <c r="E56" s="323">
        <f>TD2b!B56</f>
        <v>0.34003626034210938</v>
      </c>
      <c r="F56" s="31">
        <f>TD2b!I56</f>
        <v>0.23389805866566568</v>
      </c>
      <c r="G56" s="31">
        <f>TD2b!P56</f>
        <v>0.1064744460659322</v>
      </c>
      <c r="H56" s="31">
        <f>TD2c!B56</f>
        <v>7.715741785460288E-2</v>
      </c>
      <c r="I56" s="31">
        <f>TD2c!I56</f>
        <v>3.449809739962232E-2</v>
      </c>
      <c r="J56" s="31">
        <f>TD2c!P56</f>
        <v>1.1941249375109259E-2</v>
      </c>
      <c r="K56" s="31"/>
      <c r="L56" s="57">
        <f t="shared" si="2"/>
        <v>0.23356181427617717</v>
      </c>
      <c r="M56" s="21">
        <f t="shared" si="3"/>
        <v>0.10613820167644369</v>
      </c>
      <c r="N56" s="21">
        <f t="shared" si="3"/>
        <v>0.12742361259973348</v>
      </c>
      <c r="O56" s="21">
        <f t="shared" si="0"/>
        <v>7.1976348666309892E-2</v>
      </c>
      <c r="P56" s="21">
        <f t="shared" si="4"/>
        <v>2.9317028211329324E-2</v>
      </c>
      <c r="Q56" s="21">
        <f t="shared" si="4"/>
        <v>4.2659320454980561E-2</v>
      </c>
      <c r="R56" s="21">
        <f t="shared" si="4"/>
        <v>2.2556848024513063E-2</v>
      </c>
      <c r="S56" s="20"/>
      <c r="T56" s="15"/>
      <c r="U56" s="13"/>
      <c r="V56" s="2">
        <v>0.34003626034210938</v>
      </c>
      <c r="W56" s="2">
        <v>0.23389805866566565</v>
      </c>
      <c r="X56" s="2">
        <v>0.1064744460659322</v>
      </c>
      <c r="Y56" s="2">
        <v>3.4498097399622313E-2</v>
      </c>
      <c r="Z56" s="2">
        <v>1.1941249375109259E-2</v>
      </c>
      <c r="AA56" s="2">
        <v>0.32556309397658334</v>
      </c>
      <c r="AB56" s="2">
        <v>0.21945906270180313</v>
      </c>
      <c r="AC56" s="2">
        <v>9.4931982856731878E-2</v>
      </c>
      <c r="AD56" s="2">
        <v>2.6597274609292527E-2</v>
      </c>
      <c r="AE56" s="2">
        <v>7.7501496768143992E-3</v>
      </c>
    </row>
    <row r="57" spans="1:31">
      <c r="A57" s="27">
        <v>1960</v>
      </c>
      <c r="B57" s="327">
        <f>'TD2'!B57</f>
        <v>0.66524903984327888</v>
      </c>
      <c r="C57" s="444"/>
      <c r="D57" s="444"/>
      <c r="E57" s="324">
        <f>TD2b!B57</f>
        <v>0.33475096015672107</v>
      </c>
      <c r="F57" s="29">
        <f>TD2b!I57</f>
        <v>0.2257431227027937</v>
      </c>
      <c r="G57" s="29">
        <f>TD2b!P57</f>
        <v>0.10034579956956319</v>
      </c>
      <c r="H57" s="29">
        <f>TD2c!B57</f>
        <v>7.1292552733358508E-2</v>
      </c>
      <c r="I57" s="29">
        <f>TD2c!I57</f>
        <v>3.2490455876287273E-2</v>
      </c>
      <c r="J57" s="29">
        <f>TD2c!P57</f>
        <v>1.17492396990333E-2</v>
      </c>
      <c r="K57" s="29"/>
      <c r="L57" s="58">
        <f t="shared" si="2"/>
        <v>0.23440516058715788</v>
      </c>
      <c r="M57" s="25">
        <f t="shared" si="3"/>
        <v>0.10900783745392736</v>
      </c>
      <c r="N57" s="25">
        <f t="shared" si="3"/>
        <v>0.12539732313323051</v>
      </c>
      <c r="O57" s="25">
        <f t="shared" si="0"/>
        <v>6.7855343693275921E-2</v>
      </c>
      <c r="P57" s="25">
        <f t="shared" si="4"/>
        <v>2.905324683620468E-2</v>
      </c>
      <c r="Q57" s="25">
        <f t="shared" si="4"/>
        <v>3.8802096857071235E-2</v>
      </c>
      <c r="R57" s="25">
        <f t="shared" si="4"/>
        <v>2.0741216177253975E-2</v>
      </c>
      <c r="S57" s="24"/>
      <c r="T57" s="15"/>
      <c r="U57" s="13"/>
      <c r="V57" s="2">
        <v>0.33475096015672112</v>
      </c>
      <c r="W57" s="2">
        <v>0.22574312270279376</v>
      </c>
      <c r="X57" s="2">
        <v>0.10034579956956322</v>
      </c>
      <c r="Y57" s="2">
        <v>3.2490455876287273E-2</v>
      </c>
      <c r="Z57" s="2">
        <v>1.1749239699033298E-2</v>
      </c>
      <c r="AA57" s="2">
        <v>0.32185832553689214</v>
      </c>
      <c r="AB57" s="2">
        <v>0.21296215338243282</v>
      </c>
      <c r="AC57" s="2">
        <v>9.0105832408147998E-2</v>
      </c>
      <c r="AD57" s="2">
        <v>2.5221412402363488E-2</v>
      </c>
      <c r="AE57" s="2">
        <v>7.5904892555809199E-3</v>
      </c>
    </row>
    <row r="58" spans="1:31">
      <c r="A58" s="19">
        <v>1961</v>
      </c>
      <c r="B58" s="325">
        <f>'TD2'!B58</f>
        <v>0.6574522719448026</v>
      </c>
      <c r="C58" s="444"/>
      <c r="D58" s="444"/>
      <c r="E58" s="322">
        <f>TD2b!B58</f>
        <v>0.3425477280551974</v>
      </c>
      <c r="F58" s="28">
        <f>TD2b!I58</f>
        <v>0.23501366800040352</v>
      </c>
      <c r="G58" s="28">
        <f>TD2b!P58</f>
        <v>0.10640656153200091</v>
      </c>
      <c r="H58" s="28">
        <f>TD2c!B58</f>
        <v>7.6563411899957592E-2</v>
      </c>
      <c r="I58" s="28">
        <f>TD2c!I58</f>
        <v>3.651281807907316E-2</v>
      </c>
      <c r="J58" s="28">
        <f>TD2c!P58</f>
        <v>1.3822929216111451E-2</v>
      </c>
      <c r="K58" s="28"/>
      <c r="L58" s="56">
        <f t="shared" si="2"/>
        <v>0.2361411665231965</v>
      </c>
      <c r="M58" s="15">
        <f t="shared" si="3"/>
        <v>0.10753406005479388</v>
      </c>
      <c r="N58" s="15">
        <f t="shared" si="3"/>
        <v>0.12860710646840262</v>
      </c>
      <c r="O58" s="15">
        <f t="shared" si="0"/>
        <v>6.9893743452927759E-2</v>
      </c>
      <c r="P58" s="15">
        <f t="shared" si="4"/>
        <v>2.984314963204332E-2</v>
      </c>
      <c r="Q58" s="15">
        <f t="shared" si="4"/>
        <v>4.0050593820884432E-2</v>
      </c>
      <c r="R58" s="15">
        <f t="shared" si="4"/>
        <v>2.2689888862961707E-2</v>
      </c>
      <c r="S58" s="14"/>
      <c r="T58" s="15"/>
      <c r="U58" s="13"/>
      <c r="V58" s="2">
        <v>0.34254772805519734</v>
      </c>
      <c r="W58" s="2">
        <v>0.23501366800040352</v>
      </c>
      <c r="X58" s="2">
        <v>0.10640656153200087</v>
      </c>
      <c r="Y58" s="2">
        <v>3.651281807907316E-2</v>
      </c>
      <c r="Z58" s="2">
        <v>1.3822929216111448E-2</v>
      </c>
      <c r="AA58" s="2">
        <v>0.32563952632825982</v>
      </c>
      <c r="AB58" s="2">
        <v>0.21835019316644863</v>
      </c>
      <c r="AC58" s="2">
        <v>9.2444206572269622E-2</v>
      </c>
      <c r="AD58" s="2">
        <v>2.652211161842382E-2</v>
      </c>
      <c r="AE58" s="2">
        <v>8.166046938405969E-3</v>
      </c>
    </row>
    <row r="59" spans="1:31">
      <c r="A59" s="19">
        <v>1962</v>
      </c>
      <c r="B59" s="325">
        <f>'TD2'!B59</f>
        <v>0.65740647912025452</v>
      </c>
      <c r="C59" s="521">
        <f>'TD2'!I59</f>
        <v>0.14666402339935303</v>
      </c>
      <c r="D59" s="522">
        <f>'TD2'!P59</f>
        <v>0.51074245572090149</v>
      </c>
      <c r="E59" s="319">
        <f>TD2b!B59</f>
        <v>0.34259352087974548</v>
      </c>
      <c r="F59" s="16">
        <f>TD2b!I59</f>
        <v>0.23160587251186371</v>
      </c>
      <c r="G59" s="16">
        <f>TD2b!P59</f>
        <v>0.10065866261720657</v>
      </c>
      <c r="H59" s="16">
        <f>TD2c!B59</f>
        <v>7.0783630013465881E-2</v>
      </c>
      <c r="I59" s="16">
        <f>TD2c!I59</f>
        <v>3.2111726701259613E-2</v>
      </c>
      <c r="J59" s="16">
        <f>TD2c!P59</f>
        <v>1.180559117347002E-2</v>
      </c>
      <c r="K59" s="16"/>
      <c r="L59" s="56">
        <f t="shared" si="2"/>
        <v>0.24193485826253891</v>
      </c>
      <c r="M59" s="15">
        <f t="shared" si="3"/>
        <v>0.11098764836788177</v>
      </c>
      <c r="N59" s="15">
        <f t="shared" si="3"/>
        <v>0.13094720989465714</v>
      </c>
      <c r="O59" s="15">
        <f t="shared" si="0"/>
        <v>6.854693591594696E-2</v>
      </c>
      <c r="P59" s="15">
        <f t="shared" si="4"/>
        <v>2.9875032603740692E-2</v>
      </c>
      <c r="Q59" s="15">
        <f t="shared" si="4"/>
        <v>3.8671903312206268E-2</v>
      </c>
      <c r="R59" s="15">
        <f t="shared" si="4"/>
        <v>2.0306135527789593E-2</v>
      </c>
      <c r="S59" s="14"/>
      <c r="T59" s="15"/>
      <c r="U59" s="13"/>
      <c r="V59" s="2">
        <v>0.3370090507522045</v>
      </c>
      <c r="W59" s="2">
        <v>0.22805886101804901</v>
      </c>
      <c r="X59" s="2">
        <v>9.9499062481040373E-2</v>
      </c>
      <c r="Y59" s="2">
        <v>3.1942778236263951E-2</v>
      </c>
      <c r="Z59" s="2">
        <v>1.1607401802667006E-2</v>
      </c>
      <c r="AA59" s="2">
        <v>0.32436758339982819</v>
      </c>
      <c r="AB59" s="2">
        <v>0.21555698186154743</v>
      </c>
      <c r="AC59" s="2">
        <v>8.9177964232870735E-2</v>
      </c>
      <c r="AD59" s="2">
        <v>2.4387097658957732E-2</v>
      </c>
      <c r="AE59" s="2">
        <v>7.3283424297339661E-3</v>
      </c>
    </row>
    <row r="60" spans="1:31">
      <c r="A60" s="19">
        <v>1963</v>
      </c>
      <c r="B60" s="318">
        <f>'TD2'!B60</f>
        <v>0.6621518712328035</v>
      </c>
      <c r="C60" s="523">
        <f>'TD2'!I60</f>
        <v>0.14555799961090088</v>
      </c>
      <c r="D60" s="524">
        <f>'TD2'!P60</f>
        <v>0.51107493042945862</v>
      </c>
      <c r="E60" s="318">
        <f>TD2b!B60</f>
        <v>0.3378481287671965</v>
      </c>
      <c r="F60" s="28">
        <f>TD2b!I60</f>
        <v>0.22843879271659912</v>
      </c>
      <c r="G60" s="28">
        <f>TD2b!P60</f>
        <v>9.91651029594353E-2</v>
      </c>
      <c r="H60" s="28">
        <f>TD2c!B60</f>
        <v>6.9977792188907886E-2</v>
      </c>
      <c r="I60" s="28">
        <f>TD2c!I60</f>
        <v>3.1459022812065321E-2</v>
      </c>
      <c r="J60" s="28">
        <f>TD2c!P60</f>
        <v>1.1462998441377138E-2</v>
      </c>
      <c r="K60" s="28"/>
      <c r="L60" s="56">
        <f t="shared" si="2"/>
        <v>0.23868302580776118</v>
      </c>
      <c r="M60" s="15">
        <f t="shared" si="3"/>
        <v>0.10940933605059738</v>
      </c>
      <c r="N60" s="15">
        <f t="shared" si="3"/>
        <v>0.1292736897571638</v>
      </c>
      <c r="O60" s="15">
        <f t="shared" si="0"/>
        <v>6.7706080147369979E-2</v>
      </c>
      <c r="P60" s="15">
        <f t="shared" si="4"/>
        <v>2.9187310770527414E-2</v>
      </c>
      <c r="Q60" s="15">
        <f t="shared" si="4"/>
        <v>3.8518769376842565E-2</v>
      </c>
      <c r="R60" s="15">
        <f t="shared" si="4"/>
        <v>1.9996024370688183E-2</v>
      </c>
      <c r="S60" s="14"/>
      <c r="T60" s="15"/>
      <c r="U60" s="13"/>
      <c r="V60" s="2">
        <v>0.3378481287671965</v>
      </c>
      <c r="W60" s="2">
        <v>0.22843879271659909</v>
      </c>
      <c r="X60" s="2">
        <v>9.91651029594353E-2</v>
      </c>
      <c r="Y60" s="2">
        <v>3.1459022812065321E-2</v>
      </c>
      <c r="Z60" s="2">
        <v>1.1462998441377137E-2</v>
      </c>
      <c r="AA60" s="2">
        <v>0.32482890170911571</v>
      </c>
      <c r="AB60" s="2">
        <v>0.21561633416571307</v>
      </c>
      <c r="AC60" s="2">
        <v>8.8607620182328192E-2</v>
      </c>
      <c r="AD60" s="2">
        <v>2.4056610413729321E-2</v>
      </c>
      <c r="AE60" s="2">
        <v>7.3133675793346431E-3</v>
      </c>
    </row>
    <row r="61" spans="1:31">
      <c r="A61" s="19">
        <v>1964</v>
      </c>
      <c r="B61" s="325">
        <f>'TD2'!B61</f>
        <v>0.65585938096046448</v>
      </c>
      <c r="C61" s="521">
        <f>'TD2'!I61</f>
        <v>0.14445197582244873</v>
      </c>
      <c r="D61" s="522">
        <f>'TD2'!P61</f>
        <v>0.51140740513801575</v>
      </c>
      <c r="E61" s="319">
        <f>TD2b!B61</f>
        <v>0.34414061903953552</v>
      </c>
      <c r="F61" s="16">
        <f>TD2b!I61</f>
        <v>0.23327010869979858</v>
      </c>
      <c r="G61" s="16">
        <f>TD2b!P61</f>
        <v>0.10193661600351334</v>
      </c>
      <c r="H61" s="16">
        <f>TD2c!B61</f>
        <v>7.1766950190067291E-2</v>
      </c>
      <c r="I61" s="16">
        <f>TD2c!I61</f>
        <v>3.3057413995265961E-2</v>
      </c>
      <c r="J61" s="16">
        <f>TD2c!P61</f>
        <v>1.25017324462533E-2</v>
      </c>
      <c r="K61" s="16"/>
      <c r="L61" s="56">
        <f t="shared" si="2"/>
        <v>0.24220400303602219</v>
      </c>
      <c r="M61" s="15">
        <f t="shared" si="3"/>
        <v>0.11087051033973694</v>
      </c>
      <c r="N61" s="15">
        <f t="shared" si="3"/>
        <v>0.13133349269628525</v>
      </c>
      <c r="O61" s="15">
        <f t="shared" si="0"/>
        <v>6.8879202008247375E-2</v>
      </c>
      <c r="P61" s="15">
        <f t="shared" si="4"/>
        <v>3.0169665813446045E-2</v>
      </c>
      <c r="Q61" s="15">
        <f t="shared" si="4"/>
        <v>3.8709536194801331E-2</v>
      </c>
      <c r="R61" s="15">
        <f t="shared" si="4"/>
        <v>2.0555681549012661E-2</v>
      </c>
      <c r="S61" s="14"/>
      <c r="T61" s="15"/>
      <c r="U61" s="13"/>
      <c r="V61" s="2">
        <v>0.34423159200285275</v>
      </c>
      <c r="W61" s="2">
        <v>0.23501240806964441</v>
      </c>
      <c r="X61" s="2">
        <v>0.10479103530661327</v>
      </c>
      <c r="Y61" s="2">
        <v>3.3724713759870781E-2</v>
      </c>
      <c r="Z61" s="2">
        <v>1.3021661045439319E-2</v>
      </c>
      <c r="AA61" s="2">
        <v>0.32731582757280719</v>
      </c>
      <c r="AB61" s="2">
        <v>0.21842355794473658</v>
      </c>
      <c r="AC61" s="2">
        <v>9.1037087301424735E-2</v>
      </c>
      <c r="AD61" s="2">
        <v>2.4842850186318599E-2</v>
      </c>
      <c r="AE61" s="2">
        <v>7.5777188685290549E-3</v>
      </c>
    </row>
    <row r="62" spans="1:31">
      <c r="A62" s="19">
        <v>1965</v>
      </c>
      <c r="B62" s="318">
        <f>'TD2'!B62</f>
        <v>0.65218975871043439</v>
      </c>
      <c r="C62" s="523">
        <f>'TD2'!I62</f>
        <v>0.14675000309944153</v>
      </c>
      <c r="D62" s="524">
        <f>'TD2'!P62</f>
        <v>0.50999893248081207</v>
      </c>
      <c r="E62" s="318">
        <f>TD2b!B62</f>
        <v>0.34781024128956567</v>
      </c>
      <c r="F62" s="28">
        <f>TD2b!I62</f>
        <v>0.23876387756560402</v>
      </c>
      <c r="G62" s="28">
        <f>TD2b!P62</f>
        <v>0.10891912753229199</v>
      </c>
      <c r="H62" s="28">
        <f>TD2c!B62</f>
        <v>7.7250397293441159E-2</v>
      </c>
      <c r="I62" s="28">
        <f>TD2c!I62</f>
        <v>3.6551436659768351E-2</v>
      </c>
      <c r="J62" s="28">
        <f>TD2c!P62</f>
        <v>1.4893514616821979E-2</v>
      </c>
      <c r="K62" s="28"/>
      <c r="L62" s="56">
        <f t="shared" si="2"/>
        <v>0.23889111375727368</v>
      </c>
      <c r="M62" s="15">
        <f t="shared" si="3"/>
        <v>0.10904636372396165</v>
      </c>
      <c r="N62" s="15">
        <f t="shared" si="3"/>
        <v>0.12984475003331203</v>
      </c>
      <c r="O62" s="15">
        <f t="shared" si="0"/>
        <v>7.2367690872523649E-2</v>
      </c>
      <c r="P62" s="15">
        <f t="shared" si="4"/>
        <v>3.1668730238850834E-2</v>
      </c>
      <c r="Q62" s="15">
        <f t="shared" si="4"/>
        <v>4.0698960633672808E-2</v>
      </c>
      <c r="R62" s="15">
        <f t="shared" si="4"/>
        <v>2.1657922042946372E-2</v>
      </c>
      <c r="S62" s="14"/>
      <c r="T62" s="15"/>
      <c r="U62" s="13"/>
      <c r="V62" s="2">
        <v>0.34781024128956567</v>
      </c>
      <c r="W62" s="2">
        <v>0.23876387756560397</v>
      </c>
      <c r="X62" s="2">
        <v>0.10891912753229198</v>
      </c>
      <c r="Y62" s="2">
        <v>3.6551436659768351E-2</v>
      </c>
      <c r="Z62" s="2">
        <v>1.4893514616821979E-2</v>
      </c>
      <c r="AA62" s="2">
        <v>0.32847576917648147</v>
      </c>
      <c r="AB62" s="2">
        <v>0.22000715032386456</v>
      </c>
      <c r="AC62" s="2">
        <v>9.3038000414193717E-2</v>
      </c>
      <c r="AD62" s="2">
        <v>2.6196736711012362E-2</v>
      </c>
      <c r="AE62" s="2">
        <v>8.2116836682279998E-3</v>
      </c>
    </row>
    <row r="63" spans="1:31">
      <c r="A63" s="19">
        <v>1966</v>
      </c>
      <c r="B63" s="325">
        <f>'TD2'!B63</f>
        <v>0.65763849020004272</v>
      </c>
      <c r="C63" s="521">
        <f>'TD2'!I63</f>
        <v>0.14904803037643433</v>
      </c>
      <c r="D63" s="522">
        <f>'TD2'!P63</f>
        <v>0.5085904598236084</v>
      </c>
      <c r="E63" s="319">
        <f>TD2b!B63</f>
        <v>0.34236150979995728</v>
      </c>
      <c r="F63" s="16">
        <f>TD2b!I63</f>
        <v>0.23317031562328339</v>
      </c>
      <c r="G63" s="16">
        <f>TD2b!P63</f>
        <v>0.10330610722303391</v>
      </c>
      <c r="H63" s="16">
        <f>TD2c!B63</f>
        <v>7.3171310126781464E-2</v>
      </c>
      <c r="I63" s="16">
        <f>TD2c!I63</f>
        <v>3.4196469932794571E-2</v>
      </c>
      <c r="J63" s="16">
        <f>TD2c!P63</f>
        <v>1.3003580272197723E-2</v>
      </c>
      <c r="K63" s="16"/>
      <c r="L63" s="56">
        <f t="shared" si="2"/>
        <v>0.23905540257692337</v>
      </c>
      <c r="M63" s="15">
        <f t="shared" si="3"/>
        <v>0.10919119417667389</v>
      </c>
      <c r="N63" s="15">
        <f t="shared" si="3"/>
        <v>0.12986420840024948</v>
      </c>
      <c r="O63" s="15">
        <f t="shared" si="0"/>
        <v>6.9109637290239334E-2</v>
      </c>
      <c r="P63" s="15">
        <f t="shared" si="4"/>
        <v>3.0134797096252441E-2</v>
      </c>
      <c r="Q63" s="15">
        <f t="shared" si="4"/>
        <v>3.8974840193986893E-2</v>
      </c>
      <c r="R63" s="15">
        <f t="shared" si="4"/>
        <v>2.1192889660596848E-2</v>
      </c>
      <c r="S63" s="14"/>
      <c r="T63" s="15"/>
      <c r="U63" s="13"/>
      <c r="V63" s="2">
        <v>0.33672018701939666</v>
      </c>
      <c r="W63" s="2">
        <v>0.22920035530072794</v>
      </c>
      <c r="X63" s="2">
        <v>0.10175256812339699</v>
      </c>
      <c r="Y63" s="2">
        <v>3.3852869852018672E-2</v>
      </c>
      <c r="Z63" s="2">
        <v>1.2898790870561372E-2</v>
      </c>
      <c r="AA63" s="2">
        <v>0.32818476173093986</v>
      </c>
      <c r="AB63" s="2">
        <v>0.22082097069396134</v>
      </c>
      <c r="AC63" s="2">
        <v>9.4211121977307091E-2</v>
      </c>
      <c r="AD63" s="2">
        <v>2.7506071164949328E-2</v>
      </c>
      <c r="AE63" s="2">
        <v>8.3468033124296532E-3</v>
      </c>
    </row>
    <row r="64" spans="1:31">
      <c r="A64" s="19">
        <v>1967</v>
      </c>
      <c r="B64" s="325">
        <f>'TD2'!B64</f>
        <v>0.65205647051334381</v>
      </c>
      <c r="C64" s="521">
        <f>'TD2'!I64</f>
        <v>0.15151128172874451</v>
      </c>
      <c r="D64" s="522">
        <f>'TD2'!P64</f>
        <v>0.5005451887845993</v>
      </c>
      <c r="E64" s="319">
        <f>TD2b!B64</f>
        <v>0.34794352948665619</v>
      </c>
      <c r="F64" s="16">
        <f>TD2b!I64</f>
        <v>0.23938454315066338</v>
      </c>
      <c r="G64" s="16">
        <f>TD2b!P64</f>
        <v>0.10841831192374229</v>
      </c>
      <c r="H64" s="16">
        <f>TD2c!B64</f>
        <v>7.753891684114933E-2</v>
      </c>
      <c r="I64" s="16">
        <f>TD2c!I64</f>
        <v>3.7090699188411236E-2</v>
      </c>
      <c r="J64" s="16">
        <f>TD2c!P64</f>
        <v>1.4369238168001175E-2</v>
      </c>
      <c r="K64" s="16"/>
      <c r="L64" s="56">
        <f t="shared" si="2"/>
        <v>0.23952521756291389</v>
      </c>
      <c r="M64" s="15">
        <f t="shared" si="3"/>
        <v>0.10855898633599281</v>
      </c>
      <c r="N64" s="15">
        <f t="shared" si="3"/>
        <v>0.13096623122692108</v>
      </c>
      <c r="O64" s="15">
        <f t="shared" si="0"/>
        <v>7.1327612735331059E-2</v>
      </c>
      <c r="P64" s="15">
        <f t="shared" si="4"/>
        <v>3.0879395082592964E-2</v>
      </c>
      <c r="Q64" s="15">
        <f t="shared" si="4"/>
        <v>4.0448217652738094E-2</v>
      </c>
      <c r="R64" s="15">
        <f t="shared" si="4"/>
        <v>2.2721461020410061E-2</v>
      </c>
      <c r="S64" s="14"/>
      <c r="T64" s="15"/>
      <c r="U64" s="13"/>
      <c r="V64" s="2">
        <v>0.34444564532108468</v>
      </c>
      <c r="W64" s="2">
        <v>0.23702198857924753</v>
      </c>
      <c r="X64" s="2">
        <v>0.10737541914934186</v>
      </c>
      <c r="Y64" s="2">
        <v>3.6770055013950739E-2</v>
      </c>
      <c r="Z64" s="2">
        <v>1.416347805611729E-2</v>
      </c>
      <c r="AA64" s="2">
        <v>0.33389184478120076</v>
      </c>
      <c r="AB64" s="2">
        <v>0.22661436256207668</v>
      </c>
      <c r="AC64" s="2">
        <v>9.83155222315856E-2</v>
      </c>
      <c r="AD64" s="2">
        <v>2.8737618816344686E-2</v>
      </c>
      <c r="AE64" s="2">
        <v>8.3844975355604982E-3</v>
      </c>
    </row>
    <row r="65" spans="1:31">
      <c r="A65" s="19">
        <v>1968</v>
      </c>
      <c r="B65" s="325">
        <f>'TD2'!B65</f>
        <v>0.65229641273617744</v>
      </c>
      <c r="C65" s="521">
        <f>'TD2'!I65</f>
        <v>0.15394981950521469</v>
      </c>
      <c r="D65" s="522">
        <f>'TD2'!P65</f>
        <v>0.49834659323096275</v>
      </c>
      <c r="E65" s="319">
        <f>TD2b!B65</f>
        <v>0.34770358726382256</v>
      </c>
      <c r="F65" s="16">
        <f>TD2b!I65</f>
        <v>0.23970411252230406</v>
      </c>
      <c r="G65" s="16">
        <f>TD2b!P65</f>
        <v>0.10958070587366819</v>
      </c>
      <c r="H65" s="16">
        <f>TD2c!B65</f>
        <v>7.8952512238174677E-2</v>
      </c>
      <c r="I65" s="16">
        <f>TD2c!I65</f>
        <v>3.853085427545011E-2</v>
      </c>
      <c r="J65" s="16">
        <f>TD2c!P65</f>
        <v>1.5474857995286584E-2</v>
      </c>
      <c r="K65" s="16"/>
      <c r="L65" s="56">
        <f t="shared" si="2"/>
        <v>0.23812288139015436</v>
      </c>
      <c r="M65" s="15">
        <f t="shared" si="3"/>
        <v>0.1079994747415185</v>
      </c>
      <c r="N65" s="15">
        <f t="shared" si="3"/>
        <v>0.13012340664863586</v>
      </c>
      <c r="O65" s="15">
        <f t="shared" si="0"/>
        <v>7.1049851598218083E-2</v>
      </c>
      <c r="P65" s="15">
        <f t="shared" si="4"/>
        <v>3.0628193635493517E-2</v>
      </c>
      <c r="Q65" s="15">
        <f t="shared" si="4"/>
        <v>4.0421657962724566E-2</v>
      </c>
      <c r="R65" s="15">
        <f t="shared" si="4"/>
        <v>2.3055996280163527E-2</v>
      </c>
      <c r="S65" s="14"/>
      <c r="T65" s="15"/>
      <c r="U65" s="13"/>
      <c r="V65" s="2">
        <v>0.34847169728380806</v>
      </c>
      <c r="W65" s="2">
        <v>0.24150884451591764</v>
      </c>
      <c r="X65" s="2">
        <v>0.11212838574441929</v>
      </c>
      <c r="Y65" s="2">
        <v>4.0228605841038094E-2</v>
      </c>
      <c r="Z65" s="2">
        <v>1.6149285544225331E-2</v>
      </c>
      <c r="AA65" s="2">
        <v>0.33586725874472562</v>
      </c>
      <c r="AB65" s="2">
        <v>0.2286353678009744</v>
      </c>
      <c r="AC65" s="2">
        <v>0.10071040556088344</v>
      </c>
      <c r="AD65" s="2">
        <v>3.0000312471159071E-2</v>
      </c>
      <c r="AE65" s="2">
        <v>8.7123036046293355E-3</v>
      </c>
    </row>
    <row r="66" spans="1:31">
      <c r="A66" s="23">
        <v>1969</v>
      </c>
      <c r="B66" s="326">
        <f>'TD2'!B66</f>
        <v>0.66095322091132402</v>
      </c>
      <c r="C66" s="525">
        <f>'TD2'!I66</f>
        <v>0.15730012021958828</v>
      </c>
      <c r="D66" s="526">
        <f>'TD2'!P66</f>
        <v>0.50365310069173574</v>
      </c>
      <c r="E66" s="320">
        <f>TD2b!B66</f>
        <v>0.33904677908867598</v>
      </c>
      <c r="F66" s="22">
        <f>TD2b!I66</f>
        <v>0.23034145566634834</v>
      </c>
      <c r="G66" s="22">
        <f>TD2b!P66</f>
        <v>0.10188319045118988</v>
      </c>
      <c r="H66" s="22">
        <f>TD2c!B66</f>
        <v>7.2578360908664763E-2</v>
      </c>
      <c r="I66" s="22">
        <f>TD2c!I66</f>
        <v>3.4880868101026863E-2</v>
      </c>
      <c r="J66" s="22">
        <f>TD2c!P66</f>
        <v>1.402712898561731E-2</v>
      </c>
      <c r="K66" s="22"/>
      <c r="L66" s="57">
        <f t="shared" si="2"/>
        <v>0.2371635886374861</v>
      </c>
      <c r="M66" s="21">
        <f t="shared" si="3"/>
        <v>0.10870532342232764</v>
      </c>
      <c r="N66" s="21">
        <f t="shared" si="3"/>
        <v>0.12845826521515846</v>
      </c>
      <c r="O66" s="21">
        <f t="shared" si="0"/>
        <v>6.7002322350163013E-2</v>
      </c>
      <c r="P66" s="21">
        <f t="shared" si="4"/>
        <v>2.9304829542525113E-2</v>
      </c>
      <c r="Q66" s="21">
        <f t="shared" si="4"/>
        <v>3.76974928076379E-2</v>
      </c>
      <c r="R66" s="21">
        <f t="shared" si="4"/>
        <v>2.0853739115409553E-2</v>
      </c>
      <c r="S66" s="20"/>
      <c r="T66" s="15"/>
      <c r="U66" s="13"/>
      <c r="V66" s="2">
        <v>0.33929318315651619</v>
      </c>
      <c r="W66" s="2">
        <v>0.23084003848392623</v>
      </c>
      <c r="X66" s="2">
        <v>0.10351497284479398</v>
      </c>
      <c r="Y66" s="2">
        <v>3.6936962808646327E-2</v>
      </c>
      <c r="Z66" s="2">
        <v>1.5581702597665021E-2</v>
      </c>
      <c r="AA66" s="2">
        <v>0.32918162758885733</v>
      </c>
      <c r="AB66" s="2">
        <v>0.22082435733694666</v>
      </c>
      <c r="AC66" s="2">
        <v>9.4004230313392861E-2</v>
      </c>
      <c r="AD66" s="2">
        <v>2.7860595319203554E-2</v>
      </c>
      <c r="AE66" s="2">
        <v>8.6781690622207888E-3</v>
      </c>
    </row>
    <row r="67" spans="1:31">
      <c r="A67" s="27">
        <v>1970</v>
      </c>
      <c r="B67" s="327">
        <f>'TD2'!B67</f>
        <v>0.6652308099437505</v>
      </c>
      <c r="C67" s="527">
        <f>'TD2'!I67</f>
        <v>0.15594995161518455</v>
      </c>
      <c r="D67" s="528">
        <f>'TD2'!P67</f>
        <v>0.50928085832856596</v>
      </c>
      <c r="E67" s="321">
        <f>TD2b!B67</f>
        <v>0.3347691900562495</v>
      </c>
      <c r="F67" s="26">
        <f>TD2b!I67</f>
        <v>0.2240131736616604</v>
      </c>
      <c r="G67" s="26">
        <f>TD2b!P67</f>
        <v>9.4954418658744544E-2</v>
      </c>
      <c r="H67" s="26">
        <f>TD2c!B67</f>
        <v>6.6302801860729232E-2</v>
      </c>
      <c r="I67" s="26">
        <f>TD2c!I67</f>
        <v>3.018084003997501E-2</v>
      </c>
      <c r="J67" s="26">
        <f>TD2c!P67</f>
        <v>1.1273780386545695E-2</v>
      </c>
      <c r="K67" s="26"/>
      <c r="L67" s="58">
        <f t="shared" si="2"/>
        <v>0.23981477139750496</v>
      </c>
      <c r="M67" s="25">
        <f t="shared" si="3"/>
        <v>0.1107560163945891</v>
      </c>
      <c r="N67" s="25">
        <f t="shared" si="3"/>
        <v>0.12905875500291586</v>
      </c>
      <c r="O67" s="25">
        <f t="shared" si="0"/>
        <v>6.4773578618769534E-2</v>
      </c>
      <c r="P67" s="25">
        <f t="shared" si="4"/>
        <v>2.8651616798015311E-2</v>
      </c>
      <c r="Q67" s="25">
        <f t="shared" si="4"/>
        <v>3.6121961820754223E-2</v>
      </c>
      <c r="R67" s="25">
        <f t="shared" si="4"/>
        <v>1.8907059653429314E-2</v>
      </c>
      <c r="S67" s="24"/>
      <c r="T67" s="15"/>
      <c r="U67" s="13"/>
      <c r="V67" s="2">
        <v>0.32627187921783379</v>
      </c>
      <c r="W67" s="2">
        <v>0.21662776629097152</v>
      </c>
      <c r="X67" s="2">
        <v>9.0252864935986624E-2</v>
      </c>
      <c r="Y67" s="2">
        <v>2.7753447195762334E-2</v>
      </c>
      <c r="Z67" s="2">
        <v>9.9627513394338514E-3</v>
      </c>
      <c r="AA67" s="2">
        <v>0.31908310857482858</v>
      </c>
      <c r="AB67" s="2">
        <v>0.20971548682654337</v>
      </c>
      <c r="AC67" s="2">
        <v>8.4378963453325906E-2</v>
      </c>
      <c r="AD67" s="2">
        <v>2.2868032397756907E-2</v>
      </c>
      <c r="AE67" s="2">
        <v>6.6486297650338189E-3</v>
      </c>
    </row>
    <row r="68" spans="1:31">
      <c r="A68" s="19">
        <v>1971</v>
      </c>
      <c r="B68" s="325">
        <f>'TD2'!B68</f>
        <v>0.66206304711522534</v>
      </c>
      <c r="C68" s="521">
        <f>'TD2'!I68</f>
        <v>0.15186454390641302</v>
      </c>
      <c r="D68" s="522">
        <f>'TD2'!P68</f>
        <v>0.51019850320881233</v>
      </c>
      <c r="E68" s="319">
        <f>TD2b!B68</f>
        <v>0.33793695288477466</v>
      </c>
      <c r="F68" s="16">
        <f>TD2b!I68</f>
        <v>0.22601010130892973</v>
      </c>
      <c r="G68" s="16">
        <f>TD2b!P68</f>
        <v>9.5630666866782121E-2</v>
      </c>
      <c r="H68" s="16">
        <f>TD2c!B68</f>
        <v>6.6747286218742374E-2</v>
      </c>
      <c r="I68" s="16">
        <f>TD2c!I68</f>
        <v>3.0365544891537866E-2</v>
      </c>
      <c r="J68" s="16">
        <f>TD2c!P68</f>
        <v>1.1316080464894185E-2</v>
      </c>
      <c r="K68" s="16"/>
      <c r="L68" s="56">
        <f t="shared" si="2"/>
        <v>0.24230628601799253</v>
      </c>
      <c r="M68" s="15">
        <f t="shared" si="3"/>
        <v>0.11192685157584492</v>
      </c>
      <c r="N68" s="15">
        <f t="shared" si="3"/>
        <v>0.13037943444214761</v>
      </c>
      <c r="O68" s="15">
        <f t="shared" si="0"/>
        <v>6.5265121975244256E-2</v>
      </c>
      <c r="P68" s="15">
        <f t="shared" si="4"/>
        <v>2.8883380648039747E-2</v>
      </c>
      <c r="Q68" s="15">
        <f t="shared" si="4"/>
        <v>3.6381741327204509E-2</v>
      </c>
      <c r="R68" s="15">
        <f t="shared" si="4"/>
        <v>1.9049464426643681E-2</v>
      </c>
      <c r="S68" s="14"/>
      <c r="T68" s="15"/>
      <c r="U68" s="13"/>
      <c r="V68" s="2">
        <v>0.33336957207631884</v>
      </c>
      <c r="W68" s="2">
        <v>0.22257596754123191</v>
      </c>
      <c r="X68" s="2">
        <v>9.3990561168937545E-2</v>
      </c>
      <c r="Y68" s="2">
        <v>2.9877355674459382E-2</v>
      </c>
      <c r="Z68" s="2">
        <v>1.1137117989758905E-2</v>
      </c>
      <c r="AA68" s="2">
        <v>0.32419576567028741</v>
      </c>
      <c r="AB68" s="2">
        <v>0.21385266055692534</v>
      </c>
      <c r="AC68" s="2">
        <v>8.6532162950564581E-2</v>
      </c>
      <c r="AD68" s="2">
        <v>2.3787539595435191E-2</v>
      </c>
      <c r="AE68" s="2">
        <v>6.9296874165233144E-3</v>
      </c>
    </row>
    <row r="69" spans="1:31">
      <c r="A69" s="19">
        <v>1972</v>
      </c>
      <c r="B69" s="325">
        <f>'TD2'!B69</f>
        <v>0.66179220746562351</v>
      </c>
      <c r="C69" s="521">
        <f>'TD2'!I69</f>
        <v>0.15245284521370195</v>
      </c>
      <c r="D69" s="522">
        <f>'TD2'!P69</f>
        <v>0.50933936225192156</v>
      </c>
      <c r="E69" s="319">
        <f>TD2b!B69</f>
        <v>0.33820779253437649</v>
      </c>
      <c r="F69" s="16">
        <f>TD2b!I69</f>
        <v>0.22631196361544426</v>
      </c>
      <c r="G69" s="16">
        <f>TD2b!P69</f>
        <v>9.5405034411669476E-2</v>
      </c>
      <c r="H69" s="16">
        <f>TD2c!B69</f>
        <v>6.6472115193391801E-2</v>
      </c>
      <c r="I69" s="16">
        <f>TD2c!I69</f>
        <v>3.0034173177227785E-2</v>
      </c>
      <c r="J69" s="16">
        <f>TD2c!P69</f>
        <v>1.1002163607372495E-2</v>
      </c>
      <c r="K69" s="16"/>
      <c r="L69" s="56">
        <f t="shared" si="2"/>
        <v>0.24280275812270702</v>
      </c>
      <c r="M69" s="15">
        <f t="shared" si="3"/>
        <v>0.11189582891893224</v>
      </c>
      <c r="N69" s="15">
        <f t="shared" si="3"/>
        <v>0.13090692920377478</v>
      </c>
      <c r="O69" s="15">
        <f t="shared" si="0"/>
        <v>6.5370861234441691E-2</v>
      </c>
      <c r="P69" s="15">
        <f t="shared" si="4"/>
        <v>2.8932919218277675E-2</v>
      </c>
      <c r="Q69" s="15">
        <f t="shared" si="4"/>
        <v>3.6437942016164016E-2</v>
      </c>
      <c r="R69" s="15">
        <f t="shared" si="4"/>
        <v>1.903200956985529E-2</v>
      </c>
      <c r="S69" s="14"/>
      <c r="T69" s="15"/>
      <c r="U69" s="13"/>
      <c r="V69" s="2">
        <v>0.33585936951500112</v>
      </c>
      <c r="W69" s="2">
        <v>0.22518494904678449</v>
      </c>
      <c r="X69" s="2">
        <v>9.6377083451862647E-2</v>
      </c>
      <c r="Y69" s="2">
        <v>3.1258337833275765E-2</v>
      </c>
      <c r="Z69" s="2">
        <v>1.1781574093832308E-2</v>
      </c>
      <c r="AA69" s="2">
        <v>0.32449152238235479</v>
      </c>
      <c r="AB69" s="2">
        <v>0.21400620583507099</v>
      </c>
      <c r="AC69" s="2">
        <v>8.7008334911934548E-2</v>
      </c>
      <c r="AD69" s="2">
        <v>2.3938827439958899E-2</v>
      </c>
      <c r="AE69" s="2">
        <v>7.1715446796406894E-3</v>
      </c>
    </row>
    <row r="70" spans="1:31">
      <c r="A70" s="19">
        <v>1973</v>
      </c>
      <c r="B70" s="325">
        <f>'TD2'!B70</f>
        <v>0.66305233257662621</v>
      </c>
      <c r="C70" s="521">
        <f>'TD2'!I70</f>
        <v>0.1531390296513564</v>
      </c>
      <c r="D70" s="522">
        <f>'TD2'!P70</f>
        <v>0.50991330292526982</v>
      </c>
      <c r="E70" s="319">
        <f>TD2b!B70</f>
        <v>0.33694766742337379</v>
      </c>
      <c r="F70" s="16">
        <f>TD2b!I70</f>
        <v>0.22472916836977674</v>
      </c>
      <c r="G70" s="16">
        <f>TD2b!P70</f>
        <v>9.2953417372882541E-2</v>
      </c>
      <c r="H70" s="16">
        <f>TD2c!B70</f>
        <v>6.4149814241773129E-2</v>
      </c>
      <c r="I70" s="16">
        <f>TD2c!I70</f>
        <v>2.8119730737444115E-2</v>
      </c>
      <c r="J70" s="16">
        <f>TD2c!P70</f>
        <v>9.6186951780055097E-3</v>
      </c>
      <c r="K70" s="16"/>
      <c r="L70" s="56">
        <f t="shared" si="2"/>
        <v>0.24399425005049125</v>
      </c>
      <c r="M70" s="15">
        <f t="shared" si="3"/>
        <v>0.11221849905359704</v>
      </c>
      <c r="N70" s="15">
        <f t="shared" si="3"/>
        <v>0.1317757509968942</v>
      </c>
      <c r="O70" s="15">
        <f t="shared" si="0"/>
        <v>6.4833686635438426E-2</v>
      </c>
      <c r="P70" s="15">
        <f t="shared" si="4"/>
        <v>2.8803603131109412E-2</v>
      </c>
      <c r="Q70" s="15">
        <f t="shared" si="4"/>
        <v>3.6030083504329014E-2</v>
      </c>
      <c r="R70" s="15">
        <f t="shared" si="4"/>
        <v>1.8501035559438606E-2</v>
      </c>
      <c r="S70" s="14"/>
      <c r="T70" s="15"/>
      <c r="U70" s="13"/>
      <c r="V70" s="2">
        <v>0.33332703112875101</v>
      </c>
      <c r="W70" s="2">
        <v>0.22213623212905273</v>
      </c>
      <c r="X70" s="2">
        <v>9.1624623453135767E-2</v>
      </c>
      <c r="Y70" s="2">
        <v>2.7600856232307912E-2</v>
      </c>
      <c r="Z70" s="2">
        <v>9.4139573549492806E-3</v>
      </c>
      <c r="AA70" s="2">
        <v>0.32273123150329008</v>
      </c>
      <c r="AB70" s="2">
        <v>0.21220141811349766</v>
      </c>
      <c r="AC70" s="2">
        <v>8.3408372023335953E-2</v>
      </c>
      <c r="AD70" s="2">
        <v>2.1882629661278165E-2</v>
      </c>
      <c r="AE70" s="2">
        <v>5.9829613227305335E-3</v>
      </c>
    </row>
    <row r="71" spans="1:31">
      <c r="A71" s="19">
        <v>1974</v>
      </c>
      <c r="B71" s="325">
        <f>'TD2'!B71</f>
        <v>0.66322849248263083</v>
      </c>
      <c r="C71" s="521">
        <f>'TD2'!I71</f>
        <v>0.15271357563869969</v>
      </c>
      <c r="D71" s="522">
        <f>'TD2'!P71</f>
        <v>0.51051491684393113</v>
      </c>
      <c r="E71" s="319">
        <f>TD2b!B71</f>
        <v>0.33677150751736917</v>
      </c>
      <c r="F71" s="16">
        <f>TD2b!I71</f>
        <v>0.22353379501760173</v>
      </c>
      <c r="G71" s="16">
        <f>TD2b!P71</f>
        <v>9.1676472666904374E-2</v>
      </c>
      <c r="H71" s="16">
        <f>TD2c!B71</f>
        <v>6.3047509303601146E-2</v>
      </c>
      <c r="I71" s="16">
        <f>TD2c!I71</f>
        <v>2.7083641610204268E-2</v>
      </c>
      <c r="J71" s="16">
        <f>TD2c!P71</f>
        <v>8.8701095210694803E-3</v>
      </c>
      <c r="K71" s="16"/>
      <c r="L71" s="56">
        <f t="shared" si="2"/>
        <v>0.2450950348504648</v>
      </c>
      <c r="M71" s="15">
        <f t="shared" si="3"/>
        <v>0.11323771249976744</v>
      </c>
      <c r="N71" s="15">
        <f t="shared" si="3"/>
        <v>0.13185732235069736</v>
      </c>
      <c r="O71" s="15">
        <f t="shared" si="0"/>
        <v>6.4592831056700106E-2</v>
      </c>
      <c r="P71" s="15">
        <f t="shared" si="4"/>
        <v>2.8628963363303228E-2</v>
      </c>
      <c r="Q71" s="15">
        <f t="shared" si="4"/>
        <v>3.5963867693396878E-2</v>
      </c>
      <c r="R71" s="15">
        <f t="shared" si="4"/>
        <v>1.8213532089134787E-2</v>
      </c>
      <c r="S71" s="14"/>
      <c r="T71" s="15"/>
      <c r="U71" s="13"/>
      <c r="V71" s="2">
        <v>0.33308721284801523</v>
      </c>
      <c r="W71" s="2">
        <v>0.22117845220002733</v>
      </c>
      <c r="X71" s="2">
        <v>9.1224292172255333E-2</v>
      </c>
      <c r="Y71" s="2">
        <v>2.7282329384523601E-2</v>
      </c>
      <c r="Z71" s="2">
        <v>8.7885422864696534E-3</v>
      </c>
      <c r="AA71" s="2">
        <v>0.32549459694630223</v>
      </c>
      <c r="AB71" s="2">
        <v>0.21400451214419558</v>
      </c>
      <c r="AC71" s="2">
        <v>8.5290385295910306E-2</v>
      </c>
      <c r="AD71" s="2">
        <v>2.3066216574268755E-2</v>
      </c>
      <c r="AE71" s="2">
        <v>6.3670152783518001E-3</v>
      </c>
    </row>
    <row r="72" spans="1:31">
      <c r="A72" s="19">
        <v>1975</v>
      </c>
      <c r="B72" s="325">
        <f>'TD2'!B72</f>
        <v>0.66238573455416372</v>
      </c>
      <c r="C72" s="521">
        <f>'TD2'!I72</f>
        <v>0.15121054119799737</v>
      </c>
      <c r="D72" s="522">
        <f>'TD2'!P72</f>
        <v>0.51117519335616635</v>
      </c>
      <c r="E72" s="319">
        <f>TD2b!B72</f>
        <v>0.33761426544583628</v>
      </c>
      <c r="F72" s="16">
        <f>TD2b!I72</f>
        <v>0.22292399052247447</v>
      </c>
      <c r="G72" s="16">
        <f>TD2b!P72</f>
        <v>9.0314140305679302E-2</v>
      </c>
      <c r="H72" s="16">
        <f>TD2c!B72</f>
        <v>6.1725774695702285E-2</v>
      </c>
      <c r="I72" s="16">
        <f>TD2c!I72</f>
        <v>2.6162353517278802E-2</v>
      </c>
      <c r="J72" s="16">
        <f>TD2c!P72</f>
        <v>8.6054495946115139E-3</v>
      </c>
      <c r="K72" s="16"/>
      <c r="L72" s="56">
        <f t="shared" si="2"/>
        <v>0.24730012514015698</v>
      </c>
      <c r="M72" s="15">
        <f t="shared" si="3"/>
        <v>0.11469027492336181</v>
      </c>
      <c r="N72" s="15">
        <f t="shared" si="3"/>
        <v>0.13260985021679517</v>
      </c>
      <c r="O72" s="15">
        <f t="shared" si="0"/>
        <v>6.41517867884005E-2</v>
      </c>
      <c r="P72" s="15">
        <f t="shared" si="4"/>
        <v>2.8588365609977018E-2</v>
      </c>
      <c r="Q72" s="15">
        <f t="shared" si="4"/>
        <v>3.5563421178423482E-2</v>
      </c>
      <c r="R72" s="15">
        <f t="shared" si="4"/>
        <v>1.7556903922667288E-2</v>
      </c>
      <c r="S72" s="14"/>
      <c r="T72" s="15"/>
      <c r="U72" s="13"/>
      <c r="V72" s="2">
        <v>0.33432915443624905</v>
      </c>
      <c r="W72" s="2">
        <v>0.2198127553021525</v>
      </c>
      <c r="X72" s="2">
        <v>8.8726726034525638E-2</v>
      </c>
      <c r="Y72" s="2">
        <v>2.5645125442783797E-2</v>
      </c>
      <c r="Z72" s="2">
        <v>8.4658142682953255E-3</v>
      </c>
      <c r="AA72" s="2">
        <v>0.32749847967703588</v>
      </c>
      <c r="AB72" s="2">
        <v>0.21325567232234716</v>
      </c>
      <c r="AC72" s="2">
        <v>8.3664366142884583E-2</v>
      </c>
      <c r="AD72" s="2">
        <v>2.2298094810769404E-2</v>
      </c>
      <c r="AE72" s="2">
        <v>6.4307291763488492E-3</v>
      </c>
    </row>
    <row r="73" spans="1:31">
      <c r="A73" s="19">
        <v>1976</v>
      </c>
      <c r="B73" s="325">
        <f>'TD2'!B73</f>
        <v>0.6624590090503375</v>
      </c>
      <c r="C73" s="521">
        <f>'TD2'!I73</f>
        <v>0.15222290025883467</v>
      </c>
      <c r="D73" s="522">
        <f>'TD2'!P73</f>
        <v>0.51023610879150283</v>
      </c>
      <c r="E73" s="319">
        <f>TD2b!B73</f>
        <v>0.3375409909496625</v>
      </c>
      <c r="F73" s="16">
        <f>TD2b!I73</f>
        <v>0.22271319762732844</v>
      </c>
      <c r="G73" s="16">
        <f>TD2b!P73</f>
        <v>9.0083613466660495E-2</v>
      </c>
      <c r="H73" s="16">
        <f>TD2c!B73</f>
        <v>6.1594041508989505E-2</v>
      </c>
      <c r="I73" s="16">
        <f>TD2c!I73</f>
        <v>2.6295028437342438E-2</v>
      </c>
      <c r="J73" s="16">
        <f>TD2c!P73</f>
        <v>8.7260296903686196E-3</v>
      </c>
      <c r="K73" s="16"/>
      <c r="L73" s="56">
        <f t="shared" si="2"/>
        <v>0.24745737748300201</v>
      </c>
      <c r="M73" s="15">
        <f t="shared" si="3"/>
        <v>0.11482779332233406</v>
      </c>
      <c r="N73" s="15">
        <f t="shared" si="3"/>
        <v>0.13262958416066795</v>
      </c>
      <c r="O73" s="15">
        <f t="shared" si="0"/>
        <v>6.3788585029318057E-2</v>
      </c>
      <c r="P73" s="15">
        <f t="shared" si="4"/>
        <v>2.8489571957670989E-2</v>
      </c>
      <c r="Q73" s="15">
        <f t="shared" si="4"/>
        <v>3.5299013071647067E-2</v>
      </c>
      <c r="R73" s="15">
        <f t="shared" si="4"/>
        <v>1.7568998746973818E-2</v>
      </c>
      <c r="S73" s="14"/>
      <c r="T73" s="15"/>
      <c r="U73" s="13"/>
      <c r="V73" s="2">
        <v>0.33413613324879499</v>
      </c>
      <c r="W73" s="2">
        <v>0.21974556548715524</v>
      </c>
      <c r="X73" s="2">
        <v>8.8608851388069065E-2</v>
      </c>
      <c r="Y73" s="2">
        <v>2.5947445217216036E-2</v>
      </c>
      <c r="Z73" s="2">
        <v>8.5993934820226998E-3</v>
      </c>
      <c r="AA73" s="2">
        <v>0.32634352954001167</v>
      </c>
      <c r="AB73" s="2">
        <v>0.21240494953376865</v>
      </c>
      <c r="AC73" s="2">
        <v>8.3258655587151509E-2</v>
      </c>
      <c r="AD73" s="2">
        <v>2.2432738210389852E-2</v>
      </c>
      <c r="AE73" s="2">
        <v>6.5130180031116877E-3</v>
      </c>
    </row>
    <row r="74" spans="1:31">
      <c r="A74" s="19">
        <v>1977</v>
      </c>
      <c r="B74" s="325">
        <f>'TD2'!B74</f>
        <v>0.66200869360541503</v>
      </c>
      <c r="C74" s="521">
        <f>'TD2'!I74</f>
        <v>0.15307404812855907</v>
      </c>
      <c r="D74" s="522">
        <f>'TD2'!P74</f>
        <v>0.50893464547685596</v>
      </c>
      <c r="E74" s="319">
        <f>TD2b!B74</f>
        <v>0.33799130639458497</v>
      </c>
      <c r="F74" s="16">
        <f>TD2b!I74</f>
        <v>0.22313632700807418</v>
      </c>
      <c r="G74" s="16">
        <f>TD2b!P74</f>
        <v>9.0579710769514321E-2</v>
      </c>
      <c r="H74" s="16">
        <f>TD2c!B74</f>
        <v>6.2093273382027192E-2</v>
      </c>
      <c r="I74" s="16">
        <f>TD2c!I74</f>
        <v>2.6667794165304848E-2</v>
      </c>
      <c r="J74" s="16">
        <f>TD2c!P74</f>
        <v>8.8572963224757828E-3</v>
      </c>
      <c r="K74" s="16"/>
      <c r="L74" s="56">
        <f t="shared" si="2"/>
        <v>0.24741159562507065</v>
      </c>
      <c r="M74" s="15">
        <f t="shared" si="3"/>
        <v>0.11485497938651079</v>
      </c>
      <c r="N74" s="15">
        <f t="shared" si="3"/>
        <v>0.13255661623855985</v>
      </c>
      <c r="O74" s="15">
        <f t="shared" ref="O74:O110" si="5">G74-I74</f>
        <v>6.3911916604209473E-2</v>
      </c>
      <c r="P74" s="15">
        <f t="shared" ref="P74:R109" si="6">G74-H74</f>
        <v>2.8486437387487129E-2</v>
      </c>
      <c r="Q74" s="15">
        <f t="shared" si="6"/>
        <v>3.5425479216722344E-2</v>
      </c>
      <c r="R74" s="15">
        <f t="shared" si="6"/>
        <v>1.7810497842829065E-2</v>
      </c>
      <c r="S74" s="14"/>
      <c r="T74" s="15"/>
      <c r="U74" s="13"/>
      <c r="V74" s="2">
        <v>0.33583354446726782</v>
      </c>
      <c r="W74" s="2">
        <v>0.22124400709776404</v>
      </c>
      <c r="X74" s="2">
        <v>9.0251178846532942E-2</v>
      </c>
      <c r="Y74" s="2">
        <v>2.7079323133603866E-2</v>
      </c>
      <c r="Z74" s="2">
        <v>9.2362942017128555E-3</v>
      </c>
      <c r="AA74" s="2">
        <v>0.32688275703477132</v>
      </c>
      <c r="AB74" s="2">
        <v>0.21270184256979452</v>
      </c>
      <c r="AC74" s="2">
        <v>8.3637714427930984E-2</v>
      </c>
      <c r="AD74" s="2">
        <v>2.2667596757527643E-2</v>
      </c>
      <c r="AE74" s="2">
        <v>6.4731939045946131E-3</v>
      </c>
    </row>
    <row r="75" spans="1:31">
      <c r="A75" s="19">
        <v>1978</v>
      </c>
      <c r="B75" s="325">
        <f>'TD2'!B75</f>
        <v>0.65996256241941254</v>
      </c>
      <c r="C75" s="521">
        <f>'TD2'!I75</f>
        <v>0.15370157911549853</v>
      </c>
      <c r="D75" s="522">
        <f>'TD2'!P75</f>
        <v>0.506260983303914</v>
      </c>
      <c r="E75" s="319">
        <f>TD2b!B75</f>
        <v>0.34003743758058746</v>
      </c>
      <c r="F75" s="16">
        <f>TD2b!I75</f>
        <v>0.22548110568018398</v>
      </c>
      <c r="G75" s="16">
        <f>TD2b!P75</f>
        <v>9.3084344607556879E-2</v>
      </c>
      <c r="H75" s="16">
        <f>TD2c!B75</f>
        <v>6.4509779359062325E-2</v>
      </c>
      <c r="I75" s="16">
        <f>TD2c!I75</f>
        <v>2.8588224656207251E-2</v>
      </c>
      <c r="J75" s="16">
        <f>TD2c!P75</f>
        <v>9.9343297791210095E-3</v>
      </c>
      <c r="K75" s="16"/>
      <c r="L75" s="56">
        <f t="shared" ref="L75:L110" si="7">E75-G75</f>
        <v>0.24695309297303059</v>
      </c>
      <c r="M75" s="15">
        <f t="shared" ref="M75:N110" si="8">E75-F75</f>
        <v>0.11455633190040349</v>
      </c>
      <c r="N75" s="15">
        <f t="shared" si="8"/>
        <v>0.1323967610726271</v>
      </c>
      <c r="O75" s="15">
        <f t="shared" si="5"/>
        <v>6.4496119951349629E-2</v>
      </c>
      <c r="P75" s="15">
        <f t="shared" si="6"/>
        <v>2.8574565248494554E-2</v>
      </c>
      <c r="Q75" s="15">
        <f t="shared" si="6"/>
        <v>3.5921554702855074E-2</v>
      </c>
      <c r="R75" s="15">
        <f t="shared" si="6"/>
        <v>1.8653894877086241E-2</v>
      </c>
      <c r="S75" s="14"/>
      <c r="T75" s="15"/>
      <c r="U75" s="13"/>
      <c r="V75" s="2">
        <v>0.33486074567630086</v>
      </c>
      <c r="W75" s="2">
        <v>0.22035974550061055</v>
      </c>
      <c r="X75" s="2">
        <v>8.950521311798669E-2</v>
      </c>
      <c r="Y75" s="2">
        <v>2.6479670026986136E-2</v>
      </c>
      <c r="Z75" s="2">
        <v>8.5637644293520936E-3</v>
      </c>
      <c r="AA75" s="2">
        <v>0.32630370615684501</v>
      </c>
      <c r="AB75" s="2">
        <v>0.21227849158099157</v>
      </c>
      <c r="AC75" s="2">
        <v>8.3597660274637844E-2</v>
      </c>
      <c r="AD75" s="2">
        <v>2.2758458534052294E-2</v>
      </c>
      <c r="AE75" s="2">
        <v>6.4733187317758713E-3</v>
      </c>
    </row>
    <row r="76" spans="1:31">
      <c r="A76" s="23">
        <v>1979</v>
      </c>
      <c r="B76" s="326">
        <f>'TD2'!B76</f>
        <v>0.65495014190673828</v>
      </c>
      <c r="C76" s="525">
        <f>'TD2'!I76</f>
        <v>0.15490126609802246</v>
      </c>
      <c r="D76" s="526">
        <f>'TD2'!P76</f>
        <v>0.50004887580871582</v>
      </c>
      <c r="E76" s="320">
        <f>TD2b!B76</f>
        <v>0.34504985809326172</v>
      </c>
      <c r="F76" s="22">
        <f>TD2b!I76</f>
        <v>0.23182997107505798</v>
      </c>
      <c r="G76" s="22">
        <f>TD2b!P76</f>
        <v>0.10038985311985016</v>
      </c>
      <c r="H76" s="22">
        <f>TD2c!B76</f>
        <v>7.1473732590675354E-2</v>
      </c>
      <c r="I76" s="22">
        <f>TD2c!I76</f>
        <v>3.4451741725206375E-2</v>
      </c>
      <c r="J76" s="22">
        <f>TD2c!P76</f>
        <v>1.3668032363057137E-2</v>
      </c>
      <c r="K76" s="22"/>
      <c r="L76" s="57">
        <f t="shared" si="7"/>
        <v>0.24466000497341156</v>
      </c>
      <c r="M76" s="21">
        <f t="shared" si="8"/>
        <v>0.11321988701820374</v>
      </c>
      <c r="N76" s="21">
        <f t="shared" si="8"/>
        <v>0.13144011795520782</v>
      </c>
      <c r="O76" s="21">
        <f t="shared" si="5"/>
        <v>6.5938111394643784E-2</v>
      </c>
      <c r="P76" s="21">
        <f t="shared" si="6"/>
        <v>2.8916120529174805E-2</v>
      </c>
      <c r="Q76" s="21">
        <f t="shared" si="6"/>
        <v>3.7021990865468979E-2</v>
      </c>
      <c r="R76" s="21">
        <f t="shared" si="6"/>
        <v>2.0783709362149239E-2</v>
      </c>
      <c r="S76" s="20"/>
      <c r="T76" s="15"/>
      <c r="U76" s="13"/>
      <c r="V76" s="2">
        <v>0.34212281147923007</v>
      </c>
      <c r="W76" s="2">
        <v>0.22931333033515408</v>
      </c>
      <c r="X76" s="2">
        <v>9.957698470951884E-2</v>
      </c>
      <c r="Y76" s="2">
        <v>3.4392645702314782E-2</v>
      </c>
      <c r="Z76" s="2">
        <v>1.3728566187669135E-2</v>
      </c>
      <c r="AA76" s="2">
        <v>0.33011451464707631</v>
      </c>
      <c r="AB76" s="2">
        <v>0.2176795924817693</v>
      </c>
      <c r="AC76" s="2">
        <v>8.9960423031537951E-2</v>
      </c>
      <c r="AD76" s="2">
        <v>2.7447906059297141E-2</v>
      </c>
      <c r="AE76" s="2">
        <v>8.9882181822639566E-3</v>
      </c>
    </row>
    <row r="77" spans="1:31">
      <c r="A77" s="27">
        <v>1980</v>
      </c>
      <c r="B77" s="327">
        <f>'TD2'!B77</f>
        <v>0.65082857012748718</v>
      </c>
      <c r="C77" s="527">
        <f>'TD2'!I77</f>
        <v>0.1490587592124939</v>
      </c>
      <c r="D77" s="528">
        <f>'TD2'!P77</f>
        <v>0.50176981091499329</v>
      </c>
      <c r="E77" s="321">
        <f>TD2b!B77</f>
        <v>0.34917142987251282</v>
      </c>
      <c r="F77" s="26">
        <f>TD2b!I77</f>
        <v>0.23428988456726074</v>
      </c>
      <c r="G77" s="26">
        <f>TD2b!P77</f>
        <v>0.10113230347633362</v>
      </c>
      <c r="H77" s="26">
        <f>TD2c!B77</f>
        <v>7.1916855871677399E-2</v>
      </c>
      <c r="I77" s="26">
        <f>TD2c!I77</f>
        <v>3.4115161746740341E-2</v>
      </c>
      <c r="J77" s="26">
        <f>TD2c!P77</f>
        <v>1.2712987139821053E-2</v>
      </c>
      <c r="K77" s="26"/>
      <c r="L77" s="58">
        <f t="shared" si="7"/>
        <v>0.2480391263961792</v>
      </c>
      <c r="M77" s="25">
        <f t="shared" si="8"/>
        <v>0.11488154530525208</v>
      </c>
      <c r="N77" s="25">
        <f t="shared" si="8"/>
        <v>0.13315758109092712</v>
      </c>
      <c r="O77" s="25">
        <f t="shared" si="5"/>
        <v>6.7017141729593277E-2</v>
      </c>
      <c r="P77" s="25">
        <f t="shared" si="6"/>
        <v>2.9215447604656219E-2</v>
      </c>
      <c r="Q77" s="25">
        <f t="shared" si="6"/>
        <v>3.7801694124937057E-2</v>
      </c>
      <c r="R77" s="25">
        <f t="shared" si="6"/>
        <v>2.1402174606919289E-2</v>
      </c>
      <c r="S77" s="24"/>
      <c r="T77" s="15"/>
      <c r="U77" s="13"/>
      <c r="V77" s="2">
        <v>0.34633109852762872</v>
      </c>
      <c r="W77" s="2">
        <v>0.23167762094506486</v>
      </c>
      <c r="X77" s="2">
        <v>0.10021024087968501</v>
      </c>
      <c r="Y77" s="2">
        <v>3.4095164790819289E-2</v>
      </c>
      <c r="Z77" s="2">
        <v>1.2764781564610594E-2</v>
      </c>
      <c r="AA77" s="2">
        <v>0.33543732482458516</v>
      </c>
      <c r="AB77" s="2">
        <v>0.22101705183315545</v>
      </c>
      <c r="AC77" s="2">
        <v>9.1534435937670189E-2</v>
      </c>
      <c r="AD77" s="2">
        <v>2.7687207655503799E-2</v>
      </c>
      <c r="AE77" s="2">
        <v>8.7416637010065707E-3</v>
      </c>
    </row>
    <row r="78" spans="1:31">
      <c r="A78" s="19">
        <v>1981</v>
      </c>
      <c r="B78" s="325">
        <f>'TD2'!B78</f>
        <v>0.65145060420036316</v>
      </c>
      <c r="C78" s="521">
        <f>'TD2'!I78</f>
        <v>0.14738839864730835</v>
      </c>
      <c r="D78" s="522">
        <f>'TD2'!P78</f>
        <v>0.50406220555305481</v>
      </c>
      <c r="E78" s="319">
        <f>TD2b!B78</f>
        <v>0.34854939579963684</v>
      </c>
      <c r="F78" s="16">
        <f>TD2b!I78</f>
        <v>0.23252938687801361</v>
      </c>
      <c r="G78" s="16">
        <f>TD2b!P78</f>
        <v>9.9958322942256927E-2</v>
      </c>
      <c r="H78" s="16">
        <f>TD2c!B78</f>
        <v>7.154671847820282E-2</v>
      </c>
      <c r="I78" s="16">
        <f>TD2c!I78</f>
        <v>3.4787360578775406E-2</v>
      </c>
      <c r="J78" s="16">
        <f>TD2c!P78</f>
        <v>1.3266084715723991E-2</v>
      </c>
      <c r="K78" s="16"/>
      <c r="L78" s="56">
        <f t="shared" si="7"/>
        <v>0.24859107285737991</v>
      </c>
      <c r="M78" s="15">
        <f t="shared" si="8"/>
        <v>0.11602000892162323</v>
      </c>
      <c r="N78" s="15">
        <f t="shared" si="8"/>
        <v>0.13257106393575668</v>
      </c>
      <c r="O78" s="15">
        <f t="shared" si="5"/>
        <v>6.5170962363481522E-2</v>
      </c>
      <c r="P78" s="15">
        <f t="shared" si="6"/>
        <v>2.8411604464054108E-2</v>
      </c>
      <c r="Q78" s="15">
        <f t="shared" si="6"/>
        <v>3.6759357899427414E-2</v>
      </c>
      <c r="R78" s="15">
        <f t="shared" si="6"/>
        <v>2.1521275863051414E-2</v>
      </c>
      <c r="S78" s="14"/>
      <c r="T78" s="15"/>
      <c r="U78" s="13"/>
      <c r="V78" s="2">
        <v>0.34543460724054287</v>
      </c>
      <c r="W78" s="2">
        <v>0.23036323684005883</v>
      </c>
      <c r="X78" s="2">
        <v>0.10017024807873129</v>
      </c>
      <c r="Y78" s="2">
        <v>3.5661926882342106E-2</v>
      </c>
      <c r="Z78" s="2">
        <v>1.3658654703481264E-2</v>
      </c>
      <c r="AA78" s="2">
        <v>0.33322739527638134</v>
      </c>
      <c r="AB78" s="2">
        <v>0.21822906418884611</v>
      </c>
      <c r="AC78" s="2">
        <v>8.9310266913414246E-2</v>
      </c>
      <c r="AD78" s="2">
        <v>2.7223019788246351E-2</v>
      </c>
      <c r="AE78" s="2">
        <v>8.5882793795773009E-3</v>
      </c>
    </row>
    <row r="79" spans="1:31">
      <c r="A79" s="19">
        <v>1982</v>
      </c>
      <c r="B79" s="325">
        <f>'TD2'!B79</f>
        <v>0.63974657654762268</v>
      </c>
      <c r="C79" s="521">
        <f>'TD2'!I79</f>
        <v>0.13838434219360352</v>
      </c>
      <c r="D79" s="522">
        <f>'TD2'!P79</f>
        <v>0.50136223435401917</v>
      </c>
      <c r="E79" s="319">
        <f>TD2b!B79</f>
        <v>0.36025342345237732</v>
      </c>
      <c r="F79" s="16">
        <f>TD2b!I79</f>
        <v>0.24304115772247314</v>
      </c>
      <c r="G79" s="16">
        <f>TD2b!P79</f>
        <v>0.10903746634721756</v>
      </c>
      <c r="H79" s="16">
        <f>TD2c!B79</f>
        <v>8.0122493207454681E-2</v>
      </c>
      <c r="I79" s="16">
        <f>TD2c!I79</f>
        <v>4.1641160845756531E-2</v>
      </c>
      <c r="J79" s="16">
        <f>TD2c!P79</f>
        <v>1.7189251258969307E-2</v>
      </c>
      <c r="K79" s="16"/>
      <c r="L79" s="56">
        <f t="shared" si="7"/>
        <v>0.25121595710515976</v>
      </c>
      <c r="M79" s="15">
        <f t="shared" si="8"/>
        <v>0.11721226572990417</v>
      </c>
      <c r="N79" s="15">
        <f t="shared" si="8"/>
        <v>0.13400369137525558</v>
      </c>
      <c r="O79" s="15">
        <f t="shared" si="5"/>
        <v>6.7396305501461029E-2</v>
      </c>
      <c r="P79" s="15">
        <f t="shared" si="6"/>
        <v>2.8914973139762878E-2</v>
      </c>
      <c r="Q79" s="15">
        <f t="shared" si="6"/>
        <v>3.8481332361698151E-2</v>
      </c>
      <c r="R79" s="15">
        <f t="shared" si="6"/>
        <v>2.4451909586787224E-2</v>
      </c>
      <c r="S79" s="14"/>
      <c r="T79" s="15"/>
      <c r="U79" s="13"/>
      <c r="V79" s="2">
        <v>0.35332165870772253</v>
      </c>
      <c r="W79" s="2">
        <v>0.23830859846228314</v>
      </c>
      <c r="X79" s="2">
        <v>0.10795796977766425</v>
      </c>
      <c r="Y79" s="2">
        <v>4.1757694436480149E-2</v>
      </c>
      <c r="Z79" s="2">
        <v>1.7337928747513977E-2</v>
      </c>
      <c r="AA79" s="2">
        <v>0.34272148200520136</v>
      </c>
      <c r="AB79" s="2">
        <v>0.22752139127569435</v>
      </c>
      <c r="AC79" s="2">
        <v>9.7572076572603694E-2</v>
      </c>
      <c r="AD79" s="2">
        <v>3.2823450408407451E-2</v>
      </c>
      <c r="AE79" s="2">
        <v>1.1331624395765355E-2</v>
      </c>
    </row>
    <row r="80" spans="1:31">
      <c r="A80" s="19">
        <v>1983</v>
      </c>
      <c r="B80" s="325">
        <f>'TD2'!B80</f>
        <v>0.62911444902420044</v>
      </c>
      <c r="C80" s="521">
        <f>'TD2'!I80</f>
        <v>0.13203728199005127</v>
      </c>
      <c r="D80" s="522">
        <f>'TD2'!P80</f>
        <v>0.49707716703414917</v>
      </c>
      <c r="E80" s="319">
        <f>TD2b!B80</f>
        <v>0.37088555097579956</v>
      </c>
      <c r="F80" s="16">
        <f>TD2b!I80</f>
        <v>0.25282147526741028</v>
      </c>
      <c r="G80" s="16">
        <f>TD2b!P80</f>
        <v>0.1160387247800827</v>
      </c>
      <c r="H80" s="16">
        <f>TD2c!B80</f>
        <v>8.6341835558414459E-2</v>
      </c>
      <c r="I80" s="16">
        <f>TD2c!I80</f>
        <v>4.5824866741895676E-2</v>
      </c>
      <c r="J80" s="16">
        <f>TD2c!P80</f>
        <v>1.8611358478665352E-2</v>
      </c>
      <c r="K80" s="16"/>
      <c r="L80" s="56">
        <f t="shared" si="7"/>
        <v>0.25484682619571686</v>
      </c>
      <c r="M80" s="15">
        <f t="shared" si="8"/>
        <v>0.11806407570838928</v>
      </c>
      <c r="N80" s="15">
        <f t="shared" si="8"/>
        <v>0.13678275048732758</v>
      </c>
      <c r="O80" s="15">
        <f t="shared" si="5"/>
        <v>7.0213858038187027E-2</v>
      </c>
      <c r="P80" s="15">
        <f t="shared" si="6"/>
        <v>2.9696889221668243E-2</v>
      </c>
      <c r="Q80" s="15">
        <f t="shared" si="6"/>
        <v>4.0516968816518784E-2</v>
      </c>
      <c r="R80" s="15">
        <f t="shared" si="6"/>
        <v>2.7213508263230324E-2</v>
      </c>
      <c r="S80" s="14"/>
      <c r="T80" s="15"/>
      <c r="U80" s="13"/>
      <c r="V80" s="2">
        <v>0.36381882126221532</v>
      </c>
      <c r="W80" s="2">
        <v>0.24851601609232149</v>
      </c>
      <c r="X80" s="2">
        <v>0.11555228099865923</v>
      </c>
      <c r="Y80" s="2">
        <v>4.6208721299842909E-2</v>
      </c>
      <c r="Z80" s="2">
        <v>1.884166708678876E-2</v>
      </c>
      <c r="AA80" s="2">
        <v>0.34981760082848062</v>
      </c>
      <c r="AB80" s="2">
        <v>0.23455071793360235</v>
      </c>
      <c r="AC80" s="2">
        <v>0.10282245251280001</v>
      </c>
      <c r="AD80" s="2">
        <v>3.5414063667141962E-2</v>
      </c>
      <c r="AE80" s="2">
        <v>1.2441848253439532E-2</v>
      </c>
    </row>
    <row r="81" spans="1:31">
      <c r="A81" s="19">
        <v>1984</v>
      </c>
      <c r="B81" s="325">
        <f>'TD2'!B81</f>
        <v>0.62671804428100586</v>
      </c>
      <c r="C81" s="521">
        <f>'TD2'!I81</f>
        <v>0.13348817825317383</v>
      </c>
      <c r="D81" s="522">
        <f>'TD2'!P81</f>
        <v>0.49322986602783203</v>
      </c>
      <c r="E81" s="319">
        <f>TD2b!B81</f>
        <v>0.37328195571899414</v>
      </c>
      <c r="F81" s="16">
        <f>TD2b!I81</f>
        <v>0.25639897584915161</v>
      </c>
      <c r="G81" s="16">
        <f>TD2b!P81</f>
        <v>0.12024939060211182</v>
      </c>
      <c r="H81" s="16">
        <f>TD2c!B81</f>
        <v>9.0533167123794556E-2</v>
      </c>
      <c r="I81" s="16">
        <f>TD2c!I81</f>
        <v>4.970584437251091E-2</v>
      </c>
      <c r="J81" s="16">
        <f>TD2c!P81</f>
        <v>2.1431189030408859E-2</v>
      </c>
      <c r="K81" s="16"/>
      <c r="L81" s="56">
        <f t="shared" si="7"/>
        <v>0.25303256511688232</v>
      </c>
      <c r="M81" s="15">
        <f t="shared" si="8"/>
        <v>0.11688297986984253</v>
      </c>
      <c r="N81" s="15">
        <f t="shared" si="8"/>
        <v>0.13614958524703979</v>
      </c>
      <c r="O81" s="15">
        <f t="shared" si="5"/>
        <v>7.0543546229600906E-2</v>
      </c>
      <c r="P81" s="15">
        <f t="shared" si="6"/>
        <v>2.9716223478317261E-2</v>
      </c>
      <c r="Q81" s="15">
        <f t="shared" si="6"/>
        <v>4.0827322751283646E-2</v>
      </c>
      <c r="R81" s="15">
        <f t="shared" si="6"/>
        <v>2.8274655342102051E-2</v>
      </c>
      <c r="S81" s="14"/>
      <c r="T81" s="15"/>
      <c r="U81" s="13"/>
      <c r="V81" s="2">
        <v>0.36735537173275118</v>
      </c>
      <c r="W81" s="2">
        <v>0.25286507220891252</v>
      </c>
      <c r="X81" s="2">
        <v>0.11989346962037795</v>
      </c>
      <c r="Y81" s="2">
        <v>4.9811033091065014E-2</v>
      </c>
      <c r="Z81" s="2">
        <v>2.1535381567179747E-2</v>
      </c>
      <c r="AA81" s="2">
        <v>0.35333576515705317</v>
      </c>
      <c r="AB81" s="2">
        <v>0.23835970314327437</v>
      </c>
      <c r="AC81" s="2">
        <v>0.10629430295039832</v>
      </c>
      <c r="AD81" s="2">
        <v>3.8673054887381736E-2</v>
      </c>
      <c r="AE81" s="2">
        <v>1.384809898709174E-2</v>
      </c>
    </row>
    <row r="82" spans="1:31">
      <c r="A82" s="19">
        <v>1985</v>
      </c>
      <c r="B82" s="325">
        <f>'TD2'!B82</f>
        <v>0.61923509836196899</v>
      </c>
      <c r="C82" s="521">
        <f>'TD2'!I82</f>
        <v>0.13204783201217651</v>
      </c>
      <c r="D82" s="522">
        <f>'TD2'!P82</f>
        <v>0.48718726634979248</v>
      </c>
      <c r="E82" s="319">
        <f>TD2b!B82</f>
        <v>0.38076490163803101</v>
      </c>
      <c r="F82" s="16">
        <f>TD2b!I82</f>
        <v>0.26423278450965881</v>
      </c>
      <c r="G82" s="16">
        <f>TD2b!P82</f>
        <v>0.12686824798583984</v>
      </c>
      <c r="H82" s="16">
        <f>TD2c!B82</f>
        <v>9.6134550869464874E-2</v>
      </c>
      <c r="I82" s="16">
        <f>TD2c!I82</f>
        <v>5.2925903350114822E-2</v>
      </c>
      <c r="J82" s="16">
        <f>TD2c!P82</f>
        <v>2.2197337821125984E-2</v>
      </c>
      <c r="K82" s="16"/>
      <c r="L82" s="56">
        <f t="shared" si="7"/>
        <v>0.25389665365219116</v>
      </c>
      <c r="M82" s="15">
        <f t="shared" si="8"/>
        <v>0.11653211712837219</v>
      </c>
      <c r="N82" s="15">
        <f t="shared" si="8"/>
        <v>0.13736453652381897</v>
      </c>
      <c r="O82" s="15">
        <f t="shared" si="5"/>
        <v>7.3942344635725021E-2</v>
      </c>
      <c r="P82" s="15">
        <f t="shared" si="6"/>
        <v>3.0733697116374969E-2</v>
      </c>
      <c r="Q82" s="15">
        <f t="shared" si="6"/>
        <v>4.3208647519350052E-2</v>
      </c>
      <c r="R82" s="15">
        <f t="shared" si="6"/>
        <v>3.0728565528988838E-2</v>
      </c>
      <c r="S82" s="14"/>
      <c r="T82" s="15"/>
      <c r="U82" s="13"/>
      <c r="V82" s="2">
        <v>0.37560861009448188</v>
      </c>
      <c r="W82" s="2">
        <v>0.26117028321317698</v>
      </c>
      <c r="X82" s="2">
        <v>0.12668962279555532</v>
      </c>
      <c r="Y82" s="2">
        <v>5.3180289093396171E-2</v>
      </c>
      <c r="Z82" s="2">
        <v>2.2361820161560339E-2</v>
      </c>
      <c r="AA82" s="2">
        <v>0.35970763059564687</v>
      </c>
      <c r="AB82" s="2">
        <v>0.24456723493695093</v>
      </c>
      <c r="AC82" s="2">
        <v>0.11093374495182488</v>
      </c>
      <c r="AD82" s="2">
        <v>4.0709515097490545E-2</v>
      </c>
      <c r="AE82" s="2">
        <v>1.4210807878367386E-2</v>
      </c>
    </row>
    <row r="83" spans="1:31">
      <c r="A83" s="19">
        <v>1986</v>
      </c>
      <c r="B83" s="325">
        <f>'TD2'!B83</f>
        <v>0.59296813607215881</v>
      </c>
      <c r="C83" s="521">
        <f>'TD2'!I83</f>
        <v>0.12215012311935425</v>
      </c>
      <c r="D83" s="522">
        <f>'TD2'!P83</f>
        <v>0.47081801295280457</v>
      </c>
      <c r="E83" s="319">
        <f>TD2b!B83</f>
        <v>0.40703186392784119</v>
      </c>
      <c r="F83" s="16">
        <f>TD2b!I83</f>
        <v>0.29247212409973145</v>
      </c>
      <c r="G83" s="16">
        <f>TD2b!P83</f>
        <v>0.1530386209487915</v>
      </c>
      <c r="H83" s="16">
        <f>TD2c!B83</f>
        <v>0.11974846571683884</v>
      </c>
      <c r="I83" s="16">
        <f>TD2c!I83</f>
        <v>7.0904284715652466E-2</v>
      </c>
      <c r="J83" s="16">
        <f>TD2c!P83</f>
        <v>3.3089693635702133E-2</v>
      </c>
      <c r="K83" s="16"/>
      <c r="L83" s="56">
        <f t="shared" si="7"/>
        <v>0.25399324297904968</v>
      </c>
      <c r="M83" s="15">
        <f t="shared" si="8"/>
        <v>0.11455973982810974</v>
      </c>
      <c r="N83" s="15">
        <f t="shared" si="8"/>
        <v>0.13943350315093994</v>
      </c>
      <c r="O83" s="15">
        <f t="shared" si="5"/>
        <v>8.2134336233139038E-2</v>
      </c>
      <c r="P83" s="15">
        <f t="shared" si="6"/>
        <v>3.3290155231952667E-2</v>
      </c>
      <c r="Q83" s="15">
        <f t="shared" si="6"/>
        <v>4.8844181001186371E-2</v>
      </c>
      <c r="R83" s="15">
        <f t="shared" si="6"/>
        <v>3.7814591079950333E-2</v>
      </c>
      <c r="S83" s="14"/>
      <c r="T83" s="15"/>
      <c r="U83" s="13"/>
      <c r="V83" s="2">
        <v>0.40628910352746883</v>
      </c>
      <c r="W83" s="2">
        <v>0.294875388971931</v>
      </c>
      <c r="X83" s="2">
        <v>0.15917057878495416</v>
      </c>
      <c r="Y83" s="2">
        <v>7.3978961510816968E-2</v>
      </c>
      <c r="Z83" s="2">
        <v>3.34446839608743E-2</v>
      </c>
      <c r="AA83" s="2">
        <v>0.37863731617617075</v>
      </c>
      <c r="AB83" s="2">
        <v>0.2662907434431489</v>
      </c>
      <c r="AC83" s="2">
        <v>0.1314262208412354</v>
      </c>
      <c r="AD83" s="2">
        <v>4.8919275208926756E-2</v>
      </c>
      <c r="AE83" s="2">
        <v>1.9359340757611313E-2</v>
      </c>
    </row>
    <row r="84" spans="1:31">
      <c r="A84" s="19">
        <v>1987</v>
      </c>
      <c r="B84" s="325">
        <f>'TD2'!B84</f>
        <v>0.61389508843421936</v>
      </c>
      <c r="C84" s="521">
        <f>'TD2'!I84</f>
        <v>0.12841778993606567</v>
      </c>
      <c r="D84" s="522">
        <f>'TD2'!P84</f>
        <v>0.48547729849815369</v>
      </c>
      <c r="E84" s="319">
        <f>TD2b!B84</f>
        <v>0.38610491156578064</v>
      </c>
      <c r="F84" s="16">
        <f>TD2b!I84</f>
        <v>0.26879695057868958</v>
      </c>
      <c r="G84" s="16">
        <f>TD2b!P84</f>
        <v>0.12860918045043945</v>
      </c>
      <c r="H84" s="16">
        <f>TD2c!B84</f>
        <v>9.5838502049446106E-2</v>
      </c>
      <c r="I84" s="16">
        <f>TD2c!I84</f>
        <v>4.9614071846008301E-2</v>
      </c>
      <c r="J84" s="16">
        <f>TD2c!P84</f>
        <v>1.9288787618279457E-2</v>
      </c>
      <c r="K84" s="16"/>
      <c r="L84" s="56">
        <f t="shared" si="7"/>
        <v>0.25749573111534119</v>
      </c>
      <c r="M84" s="15">
        <f t="shared" si="8"/>
        <v>0.11730796098709106</v>
      </c>
      <c r="N84" s="15">
        <f t="shared" si="8"/>
        <v>0.14018777012825012</v>
      </c>
      <c r="O84" s="15">
        <f t="shared" si="5"/>
        <v>7.8995108604431152E-2</v>
      </c>
      <c r="P84" s="15">
        <f t="shared" si="6"/>
        <v>3.2770678400993347E-2</v>
      </c>
      <c r="Q84" s="15">
        <f t="shared" si="6"/>
        <v>4.6224430203437805E-2</v>
      </c>
      <c r="R84" s="15">
        <f t="shared" si="6"/>
        <v>3.0325284227728844E-2</v>
      </c>
      <c r="S84" s="14"/>
      <c r="T84" s="15"/>
      <c r="U84" s="13"/>
      <c r="V84" s="2">
        <v>0.38245778280666731</v>
      </c>
      <c r="W84" s="2">
        <v>0.2653889619696333</v>
      </c>
      <c r="X84" s="2">
        <v>0.12662152082703312</v>
      </c>
      <c r="Y84" s="2">
        <v>4.8990274086337278E-2</v>
      </c>
      <c r="Z84" s="2">
        <v>1.9077992254479696E-2</v>
      </c>
      <c r="AA84" s="2">
        <v>0.37304580019867584</v>
      </c>
      <c r="AB84" s="2">
        <v>0.25566338062459637</v>
      </c>
      <c r="AC84" s="2">
        <v>0.11750102422462874</v>
      </c>
      <c r="AD84" s="2">
        <v>4.2452021853704197E-2</v>
      </c>
      <c r="AE84" s="2">
        <v>1.5039419472849178E-2</v>
      </c>
    </row>
    <row r="85" spans="1:31">
      <c r="A85" s="19">
        <v>1988</v>
      </c>
      <c r="B85" s="325">
        <f>'TD2'!B85</f>
        <v>0.58974751830101013</v>
      </c>
      <c r="C85" s="521">
        <f>'TD2'!I85</f>
        <v>0.12410986423492432</v>
      </c>
      <c r="D85" s="522">
        <f>'TD2'!P85</f>
        <v>0.46563765406608582</v>
      </c>
      <c r="E85" s="319">
        <f>TD2b!B85</f>
        <v>0.41025248169898987</v>
      </c>
      <c r="F85" s="16">
        <f>TD2b!I85</f>
        <v>0.29637596011161804</v>
      </c>
      <c r="G85" s="16">
        <f>TD2b!P85</f>
        <v>0.15702340006828308</v>
      </c>
      <c r="H85" s="16">
        <f>TD2c!B85</f>
        <v>0.12240634858608246</v>
      </c>
      <c r="I85" s="16">
        <f>TD2c!I85</f>
        <v>6.8670913577079773E-2</v>
      </c>
      <c r="J85" s="16">
        <f>TD2c!P85</f>
        <v>2.88571547716856E-2</v>
      </c>
      <c r="K85" s="16"/>
      <c r="L85" s="56">
        <f t="shared" si="7"/>
        <v>0.25322908163070679</v>
      </c>
      <c r="M85" s="15">
        <f t="shared" si="8"/>
        <v>0.11387652158737183</v>
      </c>
      <c r="N85" s="15">
        <f t="shared" si="8"/>
        <v>0.13935256004333496</v>
      </c>
      <c r="O85" s="15">
        <f t="shared" si="5"/>
        <v>8.8352486491203308E-2</v>
      </c>
      <c r="P85" s="15">
        <f t="shared" si="6"/>
        <v>3.4617051482200623E-2</v>
      </c>
      <c r="Q85" s="15">
        <f t="shared" si="6"/>
        <v>5.3735435009002686E-2</v>
      </c>
      <c r="R85" s="15">
        <f t="shared" si="6"/>
        <v>3.9813758805394173E-2</v>
      </c>
      <c r="S85" s="14"/>
      <c r="T85" s="15"/>
      <c r="U85" s="13"/>
      <c r="V85" s="2">
        <v>0.4062873935163393</v>
      </c>
      <c r="W85" s="2">
        <v>0.29289388878412348</v>
      </c>
      <c r="X85" s="2">
        <v>0.15493338921325045</v>
      </c>
      <c r="Y85" s="2">
        <v>6.7990305904861006E-2</v>
      </c>
      <c r="Z85" s="2">
        <v>2.8625698376648027E-2</v>
      </c>
      <c r="AA85" s="2">
        <v>0.39779173031059578</v>
      </c>
      <c r="AB85" s="2">
        <v>0.28406267638058369</v>
      </c>
      <c r="AC85" s="2">
        <v>0.14653249100073071</v>
      </c>
      <c r="AD85" s="2">
        <v>6.0999488667388316E-2</v>
      </c>
      <c r="AE85" s="2">
        <v>2.388458732889278E-2</v>
      </c>
    </row>
    <row r="86" spans="1:31">
      <c r="A86" s="23">
        <v>1989</v>
      </c>
      <c r="B86" s="326">
        <f>'TD2'!B86</f>
        <v>0.59475481510162354</v>
      </c>
      <c r="C86" s="525">
        <f>'TD2'!I86</f>
        <v>0.12609326839447021</v>
      </c>
      <c r="D86" s="526">
        <f>'TD2'!P86</f>
        <v>0.46866154670715332</v>
      </c>
      <c r="E86" s="320">
        <f>TD2b!B86</f>
        <v>0.40524518489837646</v>
      </c>
      <c r="F86" s="22">
        <f>TD2b!I86</f>
        <v>0.2894536554813385</v>
      </c>
      <c r="G86" s="22">
        <f>TD2b!P86</f>
        <v>0.14734074473381042</v>
      </c>
      <c r="H86" s="22">
        <f>TD2c!B86</f>
        <v>0.11262747645378113</v>
      </c>
      <c r="I86" s="22">
        <f>TD2c!I86</f>
        <v>6.0943983495235443E-2</v>
      </c>
      <c r="J86" s="22">
        <f>TD2c!P86</f>
        <v>2.4970069527626038E-2</v>
      </c>
      <c r="K86" s="22"/>
      <c r="L86" s="57">
        <f t="shared" si="7"/>
        <v>0.25790444016456604</v>
      </c>
      <c r="M86" s="21">
        <f t="shared" si="8"/>
        <v>0.11579152941703796</v>
      </c>
      <c r="N86" s="21">
        <f t="shared" si="8"/>
        <v>0.14211291074752808</v>
      </c>
      <c r="O86" s="21">
        <f t="shared" si="5"/>
        <v>8.6396761238574982E-2</v>
      </c>
      <c r="P86" s="21">
        <f t="shared" si="6"/>
        <v>3.4713268280029297E-2</v>
      </c>
      <c r="Q86" s="21">
        <f t="shared" si="6"/>
        <v>5.1683492958545685E-2</v>
      </c>
      <c r="R86" s="21">
        <f t="shared" si="6"/>
        <v>3.5973913967609406E-2</v>
      </c>
      <c r="S86" s="20"/>
      <c r="T86" s="15"/>
      <c r="U86" s="13"/>
      <c r="V86" s="2">
        <v>0.40084419699446749</v>
      </c>
      <c r="W86" s="2">
        <v>0.28547795418569977</v>
      </c>
      <c r="X86" s="2">
        <v>0.14486443962630338</v>
      </c>
      <c r="Y86" s="2">
        <v>5.999407496887639E-2</v>
      </c>
      <c r="Z86" s="2">
        <v>2.4546952390748413E-2</v>
      </c>
      <c r="AA86" s="2">
        <v>0.3934302478443843</v>
      </c>
      <c r="AB86" s="2">
        <v>0.27795194198464357</v>
      </c>
      <c r="AC86" s="2">
        <v>0.1381328299421444</v>
      </c>
      <c r="AD86" s="2">
        <v>5.4703204788940356E-2</v>
      </c>
      <c r="AE86" s="2">
        <v>2.0985826987158833E-2</v>
      </c>
    </row>
    <row r="87" spans="1:31">
      <c r="A87" s="27">
        <v>1990</v>
      </c>
      <c r="B87" s="327">
        <f>'TD2'!B87</f>
        <v>0.5952698290348053</v>
      </c>
      <c r="C87" s="527">
        <f>'TD2'!I87</f>
        <v>0.12492716312408447</v>
      </c>
      <c r="D87" s="528">
        <f>'TD2'!P87</f>
        <v>0.47034266591072083</v>
      </c>
      <c r="E87" s="321">
        <f>TD2b!B87</f>
        <v>0.4047301709651947</v>
      </c>
      <c r="F87" s="26">
        <f>TD2b!I87</f>
        <v>0.28845039010047913</v>
      </c>
      <c r="G87" s="26">
        <f>TD2b!P87</f>
        <v>0.14591850340366364</v>
      </c>
      <c r="H87" s="26">
        <f>TD2c!B87</f>
        <v>0.1113569512963295</v>
      </c>
      <c r="I87" s="26">
        <f>TD2c!I87</f>
        <v>5.9148408472537994E-2</v>
      </c>
      <c r="J87" s="26">
        <f>TD2c!P87</f>
        <v>2.3730555549263954E-2</v>
      </c>
      <c r="K87" s="26"/>
      <c r="L87" s="58">
        <f t="shared" si="7"/>
        <v>0.25881166756153107</v>
      </c>
      <c r="M87" s="25">
        <f t="shared" si="8"/>
        <v>0.11627978086471558</v>
      </c>
      <c r="N87" s="25">
        <f t="shared" si="8"/>
        <v>0.14253188669681549</v>
      </c>
      <c r="O87" s="25">
        <f t="shared" si="5"/>
        <v>8.6770094931125641E-2</v>
      </c>
      <c r="P87" s="25">
        <f t="shared" si="6"/>
        <v>3.4561552107334137E-2</v>
      </c>
      <c r="Q87" s="25">
        <f t="shared" si="6"/>
        <v>5.2208542823791504E-2</v>
      </c>
      <c r="R87" s="25">
        <f t="shared" si="6"/>
        <v>3.541785292327404E-2</v>
      </c>
      <c r="S87" s="24"/>
      <c r="T87" s="15"/>
      <c r="U87" s="13"/>
      <c r="V87" s="2">
        <v>0.39975652816242446</v>
      </c>
      <c r="W87" s="2">
        <v>0.2840612383607039</v>
      </c>
      <c r="X87" s="2">
        <v>0.14329641264701634</v>
      </c>
      <c r="Y87" s="2">
        <v>5.8245139041904224E-2</v>
      </c>
      <c r="Z87" s="2">
        <v>2.3335255081525817E-2</v>
      </c>
      <c r="AA87" s="2">
        <v>0.3937974074215928</v>
      </c>
      <c r="AB87" s="2">
        <v>0.27811424373765886</v>
      </c>
      <c r="AC87" s="2">
        <v>0.13809777272165719</v>
      </c>
      <c r="AD87" s="2">
        <v>5.3985926784496485E-2</v>
      </c>
      <c r="AE87" s="2">
        <v>2.0801831907503569E-2</v>
      </c>
    </row>
    <row r="88" spans="1:31">
      <c r="A88" s="19">
        <v>1991</v>
      </c>
      <c r="B88" s="325">
        <f>'TD2'!B88</f>
        <v>0.59908992052078247</v>
      </c>
      <c r="C88" s="521">
        <f>'TD2'!I88</f>
        <v>0.12393498420715332</v>
      </c>
      <c r="D88" s="522">
        <f>'TD2'!P88</f>
        <v>0.47515493631362915</v>
      </c>
      <c r="E88" s="319">
        <f>TD2b!B88</f>
        <v>0.40091007947921753</v>
      </c>
      <c r="F88" s="16">
        <f>TD2b!I88</f>
        <v>0.2821040153503418</v>
      </c>
      <c r="G88" s="16">
        <f>TD2b!P88</f>
        <v>0.13642612099647522</v>
      </c>
      <c r="H88" s="16">
        <f>TD2c!B88</f>
        <v>0.10171304643154144</v>
      </c>
      <c r="I88" s="16">
        <f>TD2c!I88</f>
        <v>5.2000075578689575E-2</v>
      </c>
      <c r="J88" s="16">
        <f>TD2c!P88</f>
        <v>2.0039062947034836E-2</v>
      </c>
      <c r="K88" s="16"/>
      <c r="L88" s="56">
        <f t="shared" si="7"/>
        <v>0.26448395848274231</v>
      </c>
      <c r="M88" s="15">
        <f t="shared" si="8"/>
        <v>0.11880606412887573</v>
      </c>
      <c r="N88" s="15">
        <f t="shared" si="8"/>
        <v>0.14567789435386658</v>
      </c>
      <c r="O88" s="15">
        <f t="shared" si="5"/>
        <v>8.4426045417785645E-2</v>
      </c>
      <c r="P88" s="15">
        <f t="shared" si="6"/>
        <v>3.4713074564933777E-2</v>
      </c>
      <c r="Q88" s="15">
        <f t="shared" si="6"/>
        <v>4.9712970852851868E-2</v>
      </c>
      <c r="R88" s="15">
        <f t="shared" si="6"/>
        <v>3.1961012631654739E-2</v>
      </c>
      <c r="S88" s="14"/>
      <c r="T88" s="15"/>
      <c r="U88" s="13"/>
      <c r="V88" s="2">
        <v>0.39545500390896421</v>
      </c>
      <c r="W88" s="2">
        <v>0.27722910978669185</v>
      </c>
      <c r="X88" s="2">
        <v>0.1336069026115955</v>
      </c>
      <c r="Y88" s="2">
        <v>5.1228214941781251E-2</v>
      </c>
      <c r="Z88" s="2">
        <v>1.9570288229202717E-2</v>
      </c>
      <c r="AA88" s="2">
        <v>0.38779603176544697</v>
      </c>
      <c r="AB88" s="2">
        <v>0.26978166293476497</v>
      </c>
      <c r="AC88" s="2">
        <v>0.1271712014755865</v>
      </c>
      <c r="AD88" s="2">
        <v>4.6662719309980977E-2</v>
      </c>
      <c r="AE88" s="2">
        <v>1.7162571837456377E-2</v>
      </c>
    </row>
    <row r="89" spans="1:31">
      <c r="A89" s="19">
        <v>1992</v>
      </c>
      <c r="B89" s="325">
        <f>'TD2'!B89</f>
        <v>0.5851118266582489</v>
      </c>
      <c r="C89" s="521">
        <f>'TD2'!I89</f>
        <v>0.11784285306930542</v>
      </c>
      <c r="D89" s="522">
        <f>'TD2'!P89</f>
        <v>0.46726897358894348</v>
      </c>
      <c r="E89" s="319">
        <f>TD2b!B89</f>
        <v>0.4148881733417511</v>
      </c>
      <c r="F89" s="16">
        <f>TD2b!I89</f>
        <v>0.2965596616268158</v>
      </c>
      <c r="G89" s="16">
        <f>TD2b!P89</f>
        <v>0.15004910528659821</v>
      </c>
      <c r="H89" s="16">
        <f>TD2c!B89</f>
        <v>0.11435899138450623</v>
      </c>
      <c r="I89" s="16">
        <f>TD2c!I89</f>
        <v>6.1342786997556686E-2</v>
      </c>
      <c r="J89" s="16">
        <f>TD2c!P89</f>
        <v>2.5015244260430336E-2</v>
      </c>
      <c r="K89" s="16"/>
      <c r="L89" s="56">
        <f t="shared" si="7"/>
        <v>0.26483906805515289</v>
      </c>
      <c r="M89" s="15">
        <f t="shared" si="8"/>
        <v>0.1183285117149353</v>
      </c>
      <c r="N89" s="15">
        <f t="shared" si="8"/>
        <v>0.14651055634021759</v>
      </c>
      <c r="O89" s="15">
        <f t="shared" si="5"/>
        <v>8.8706318289041519E-2</v>
      </c>
      <c r="P89" s="15">
        <f t="shared" si="6"/>
        <v>3.569011390209198E-2</v>
      </c>
      <c r="Q89" s="15">
        <f t="shared" si="6"/>
        <v>5.3016204386949539E-2</v>
      </c>
      <c r="R89" s="15">
        <f t="shared" si="6"/>
        <v>3.632754273712635E-2</v>
      </c>
      <c r="S89" s="14"/>
      <c r="T89" s="15"/>
      <c r="U89" s="13"/>
      <c r="V89" s="2">
        <v>0.40822634961702242</v>
      </c>
      <c r="W89" s="2">
        <v>0.2906465061858019</v>
      </c>
      <c r="X89" s="2">
        <v>0.14670843575107489</v>
      </c>
      <c r="Y89" s="2">
        <v>6.031504724745379E-2</v>
      </c>
      <c r="Z89" s="2">
        <v>2.4630823721854767E-2</v>
      </c>
      <c r="AA89" s="2">
        <v>0.40314083088873487</v>
      </c>
      <c r="AB89" s="2">
        <v>0.28561730916329997</v>
      </c>
      <c r="AC89" s="2">
        <v>0.14224378100303567</v>
      </c>
      <c r="AD89" s="2">
        <v>5.6669144449461258E-2</v>
      </c>
      <c r="AE89" s="2">
        <v>2.199168135390428E-2</v>
      </c>
    </row>
    <row r="90" spans="1:31">
      <c r="A90" s="19">
        <v>1993</v>
      </c>
      <c r="B90" s="325">
        <f>'TD2'!B90</f>
        <v>0.58591517806053162</v>
      </c>
      <c r="C90" s="521">
        <f>'TD2'!I90</f>
        <v>0.11687922477722168</v>
      </c>
      <c r="D90" s="522">
        <f>'TD2'!P90</f>
        <v>0.46903595328330994</v>
      </c>
      <c r="E90" s="319">
        <f>TD2b!B90</f>
        <v>0.41408482193946838</v>
      </c>
      <c r="F90" s="16">
        <f>TD2b!I90</f>
        <v>0.29467785358428955</v>
      </c>
      <c r="G90" s="16">
        <f>TD2b!P90</f>
        <v>0.14601139724254608</v>
      </c>
      <c r="H90" s="16">
        <f>TD2c!B90</f>
        <v>0.11034292727708817</v>
      </c>
      <c r="I90" s="16">
        <f>TD2c!I90</f>
        <v>5.8508288115262985E-2</v>
      </c>
      <c r="J90" s="16">
        <f>TD2c!P90</f>
        <v>2.3699628189206123E-2</v>
      </c>
      <c r="K90" s="16"/>
      <c r="L90" s="56">
        <f t="shared" si="7"/>
        <v>0.2680734246969223</v>
      </c>
      <c r="M90" s="15">
        <f t="shared" si="8"/>
        <v>0.11940696835517883</v>
      </c>
      <c r="N90" s="15">
        <f t="shared" si="8"/>
        <v>0.14866645634174347</v>
      </c>
      <c r="O90" s="15">
        <f t="shared" si="5"/>
        <v>8.7503109127283096E-2</v>
      </c>
      <c r="P90" s="15">
        <f t="shared" si="6"/>
        <v>3.5668469965457916E-2</v>
      </c>
      <c r="Q90" s="15">
        <f t="shared" si="6"/>
        <v>5.183463916182518E-2</v>
      </c>
      <c r="R90" s="15">
        <f t="shared" si="6"/>
        <v>3.4808659926056862E-2</v>
      </c>
      <c r="S90" s="14"/>
      <c r="T90" s="15"/>
      <c r="U90" s="13"/>
      <c r="V90" s="2">
        <v>0.40684889309387606</v>
      </c>
      <c r="W90" s="2">
        <v>0.2883291310712765</v>
      </c>
      <c r="X90" s="2">
        <v>0.14236902926573161</v>
      </c>
      <c r="Y90" s="2">
        <v>5.730691489039344E-2</v>
      </c>
      <c r="Z90" s="2">
        <v>2.3180260584675972E-2</v>
      </c>
      <c r="AA90" s="2">
        <v>0.40052688123875319</v>
      </c>
      <c r="AB90" s="2">
        <v>0.28221284584160444</v>
      </c>
      <c r="AC90" s="2">
        <v>0.13684379989648174</v>
      </c>
      <c r="AD90" s="2">
        <v>5.2709349326827103E-2</v>
      </c>
      <c r="AE90" s="2">
        <v>1.9683332467271372E-2</v>
      </c>
    </row>
    <row r="91" spans="1:31">
      <c r="A91" s="19">
        <v>1994</v>
      </c>
      <c r="B91" s="325">
        <f>'TD2'!B91</f>
        <v>0.58570817112922668</v>
      </c>
      <c r="C91" s="521">
        <f>'TD2'!I91</f>
        <v>0.11787384748458862</v>
      </c>
      <c r="D91" s="522">
        <f>'TD2'!P91</f>
        <v>0.46783432364463806</v>
      </c>
      <c r="E91" s="319">
        <f>TD2b!B91</f>
        <v>0.41429182887077332</v>
      </c>
      <c r="F91" s="16">
        <f>TD2b!I91</f>
        <v>0.29500612616539001</v>
      </c>
      <c r="G91" s="16">
        <f>TD2b!P91</f>
        <v>0.14616511762142181</v>
      </c>
      <c r="H91" s="16">
        <f>TD2c!B91</f>
        <v>0.11021211743354797</v>
      </c>
      <c r="I91" s="16">
        <f>TD2c!I91</f>
        <v>5.8493964374065399E-2</v>
      </c>
      <c r="J91" s="16">
        <f>TD2c!P91</f>
        <v>2.3685585707426071E-2</v>
      </c>
      <c r="K91" s="16"/>
      <c r="L91" s="56">
        <f t="shared" si="7"/>
        <v>0.2681267112493515</v>
      </c>
      <c r="M91" s="15">
        <f t="shared" si="8"/>
        <v>0.1192857027053833</v>
      </c>
      <c r="N91" s="15">
        <f t="shared" si="8"/>
        <v>0.1488410085439682</v>
      </c>
      <c r="O91" s="15">
        <f t="shared" si="5"/>
        <v>8.7671153247356415E-2</v>
      </c>
      <c r="P91" s="15">
        <f t="shared" si="6"/>
        <v>3.595300018787384E-2</v>
      </c>
      <c r="Q91" s="15">
        <f t="shared" si="6"/>
        <v>5.1718153059482574E-2</v>
      </c>
      <c r="R91" s="15">
        <f t="shared" si="6"/>
        <v>3.4808378666639328E-2</v>
      </c>
      <c r="S91" s="14"/>
      <c r="T91" s="15"/>
      <c r="U91" s="13"/>
      <c r="V91" s="2">
        <v>0.40781969686955155</v>
      </c>
      <c r="W91" s="2">
        <v>0.28892563215865996</v>
      </c>
      <c r="X91" s="2">
        <v>0.14231929403424462</v>
      </c>
      <c r="Y91" s="2">
        <v>5.7039958392342764E-2</v>
      </c>
      <c r="Z91" s="2">
        <v>2.2947425865202212E-2</v>
      </c>
      <c r="AA91" s="2">
        <v>0.40132684465197571</v>
      </c>
      <c r="AB91" s="2">
        <v>0.28227077321181804</v>
      </c>
      <c r="AC91" s="2">
        <v>0.1364511900969064</v>
      </c>
      <c r="AD91" s="2">
        <v>5.1760269187222381E-2</v>
      </c>
      <c r="AE91" s="2">
        <v>1.9325345473267939E-2</v>
      </c>
    </row>
    <row r="92" spans="1:31">
      <c r="A92" s="19">
        <v>1995</v>
      </c>
      <c r="B92" s="325">
        <f>'TD2'!B92</f>
        <v>0.57735836505889893</v>
      </c>
      <c r="C92" s="521">
        <f>'TD2'!I92</f>
        <v>0.11719143390655518</v>
      </c>
      <c r="D92" s="522">
        <f>'TD2'!P92</f>
        <v>0.46016693115234375</v>
      </c>
      <c r="E92" s="319">
        <f>TD2b!B92</f>
        <v>0.42264163494110107</v>
      </c>
      <c r="F92" s="16">
        <f>TD2b!I92</f>
        <v>0.30372264981269836</v>
      </c>
      <c r="G92" s="16">
        <f>TD2b!P92</f>
        <v>0.15382659435272217</v>
      </c>
      <c r="H92" s="16">
        <f>TD2c!B92</f>
        <v>0.11699593067169189</v>
      </c>
      <c r="I92" s="16">
        <f>TD2c!I92</f>
        <v>6.3001468777656555E-2</v>
      </c>
      <c r="J92" s="16">
        <f>TD2c!P92</f>
        <v>2.5305017828941345E-2</v>
      </c>
      <c r="K92" s="16"/>
      <c r="L92" s="56">
        <f t="shared" si="7"/>
        <v>0.26881504058837891</v>
      </c>
      <c r="M92" s="15">
        <f t="shared" si="8"/>
        <v>0.11891898512840271</v>
      </c>
      <c r="N92" s="15">
        <f t="shared" si="8"/>
        <v>0.1498960554599762</v>
      </c>
      <c r="O92" s="15">
        <f t="shared" si="5"/>
        <v>9.0825125575065613E-2</v>
      </c>
      <c r="P92" s="15">
        <f t="shared" si="6"/>
        <v>3.6830663681030273E-2</v>
      </c>
      <c r="Q92" s="15">
        <f t="shared" si="6"/>
        <v>5.3994461894035339E-2</v>
      </c>
      <c r="R92" s="15">
        <f t="shared" si="6"/>
        <v>3.769645094871521E-2</v>
      </c>
      <c r="S92" s="14"/>
      <c r="T92" s="15"/>
      <c r="U92" s="13"/>
      <c r="V92" s="2">
        <v>0.42113999999999996</v>
      </c>
      <c r="W92" s="2">
        <v>0.30224000000000001</v>
      </c>
      <c r="X92" s="2">
        <v>0.15234</v>
      </c>
      <c r="Y92" s="2">
        <v>6.2060000000000004E-2</v>
      </c>
      <c r="Z92" s="2">
        <v>2.4629999999999999E-2</v>
      </c>
      <c r="AA92" s="2">
        <v>0.41497999999999996</v>
      </c>
      <c r="AB92" s="2">
        <v>0.29577999999999999</v>
      </c>
      <c r="AC92" s="2">
        <v>0.14617000000000002</v>
      </c>
      <c r="AD92" s="2">
        <v>5.5820000000000002E-2</v>
      </c>
      <c r="AE92" s="2">
        <v>2.0289999999999999E-2</v>
      </c>
    </row>
    <row r="93" spans="1:31">
      <c r="A93" s="19">
        <v>1996</v>
      </c>
      <c r="B93" s="325">
        <f>'TD2'!B93</f>
        <v>0.56455129384994507</v>
      </c>
      <c r="C93" s="521">
        <f>'TD2'!I93</f>
        <v>0.11576652526855469</v>
      </c>
      <c r="D93" s="522">
        <f>'TD2'!P93</f>
        <v>0.44878476858139038</v>
      </c>
      <c r="E93" s="319">
        <f>TD2b!B93</f>
        <v>0.43544870615005493</v>
      </c>
      <c r="F93" s="16">
        <f>TD2b!I93</f>
        <v>0.31858891248703003</v>
      </c>
      <c r="G93" s="16">
        <f>TD2b!P93</f>
        <v>0.16816900670528412</v>
      </c>
      <c r="H93" s="16">
        <f>TD2c!B93</f>
        <v>0.13030032813549042</v>
      </c>
      <c r="I93" s="16">
        <f>TD2c!I93</f>
        <v>7.3433101177215576E-2</v>
      </c>
      <c r="J93" s="16">
        <f>TD2c!P93</f>
        <v>3.1435556709766388E-2</v>
      </c>
      <c r="K93" s="16"/>
      <c r="L93" s="56">
        <f t="shared" si="7"/>
        <v>0.26727969944477081</v>
      </c>
      <c r="M93" s="15">
        <f t="shared" si="8"/>
        <v>0.1168597936630249</v>
      </c>
      <c r="N93" s="15">
        <f t="shared" si="8"/>
        <v>0.15041990578174591</v>
      </c>
      <c r="O93" s="15">
        <f t="shared" si="5"/>
        <v>9.4735905528068542E-2</v>
      </c>
      <c r="P93" s="15">
        <f t="shared" si="6"/>
        <v>3.7868678569793701E-2</v>
      </c>
      <c r="Q93" s="15">
        <f t="shared" si="6"/>
        <v>5.6867226958274841E-2</v>
      </c>
      <c r="R93" s="15">
        <f t="shared" si="6"/>
        <v>4.1997544467449188E-2</v>
      </c>
      <c r="S93" s="14"/>
      <c r="T93" s="15"/>
      <c r="U93" s="13"/>
      <c r="V93" s="2">
        <v>0.43484</v>
      </c>
      <c r="W93" s="2">
        <v>0.31757000000000002</v>
      </c>
      <c r="X93" s="2">
        <v>0.16687000000000002</v>
      </c>
      <c r="Y93" s="2">
        <v>7.2400000000000006E-2</v>
      </c>
      <c r="Z93" s="2">
        <v>3.058E-2</v>
      </c>
      <c r="AA93" s="2">
        <v>0.42692000000000002</v>
      </c>
      <c r="AB93" s="2">
        <v>0.30935000000000001</v>
      </c>
      <c r="AC93" s="2">
        <v>0.15836</v>
      </c>
      <c r="AD93" s="2">
        <v>6.3469999999999999E-2</v>
      </c>
      <c r="AE93" s="2">
        <v>2.4140000000000002E-2</v>
      </c>
    </row>
    <row r="94" spans="1:31">
      <c r="A94" s="19">
        <v>1997</v>
      </c>
      <c r="B94" s="325">
        <f>'TD2'!B94</f>
        <v>0.55302953720092773</v>
      </c>
      <c r="C94" s="521">
        <f>'TD2'!I94</f>
        <v>0.11473602056503296</v>
      </c>
      <c r="D94" s="522">
        <f>'TD2'!P94</f>
        <v>0.43829351663589478</v>
      </c>
      <c r="E94" s="319">
        <f>TD2b!B94</f>
        <v>0.44697046279907227</v>
      </c>
      <c r="F94" s="16">
        <f>TD2b!I94</f>
        <v>0.33229991793632507</v>
      </c>
      <c r="G94" s="16">
        <f>TD2b!P94</f>
        <v>0.18127042055130005</v>
      </c>
      <c r="H94" s="16">
        <f>TD2c!B94</f>
        <v>0.14263638854026794</v>
      </c>
      <c r="I94" s="16">
        <f>TD2c!I94</f>
        <v>8.2661785185337067E-2</v>
      </c>
      <c r="J94" s="16">
        <f>TD2c!P94</f>
        <v>3.5914283245801926E-2</v>
      </c>
      <c r="K94" s="16"/>
      <c r="L94" s="56">
        <f t="shared" si="7"/>
        <v>0.26570004224777222</v>
      </c>
      <c r="M94" s="15">
        <f t="shared" si="8"/>
        <v>0.11467054486274719</v>
      </c>
      <c r="N94" s="15">
        <f t="shared" si="8"/>
        <v>0.15102949738502502</v>
      </c>
      <c r="O94" s="15">
        <f t="shared" si="5"/>
        <v>9.8608635365962982E-2</v>
      </c>
      <c r="P94" s="15">
        <f t="shared" si="6"/>
        <v>3.8634032011032104E-2</v>
      </c>
      <c r="Q94" s="15">
        <f t="shared" si="6"/>
        <v>5.9974603354930878E-2</v>
      </c>
      <c r="R94" s="15">
        <f t="shared" si="6"/>
        <v>4.6747501939535141E-2</v>
      </c>
      <c r="S94" s="14"/>
      <c r="T94" s="15"/>
      <c r="U94" s="13"/>
      <c r="V94" s="2">
        <v>0.44644</v>
      </c>
      <c r="W94" s="2">
        <v>0.33140999999999998</v>
      </c>
      <c r="X94" s="2">
        <v>0.18015</v>
      </c>
      <c r="Y94" s="2">
        <v>8.1850000000000006E-2</v>
      </c>
      <c r="Z94" s="2">
        <v>3.526E-2</v>
      </c>
      <c r="AA94" s="2">
        <v>0.43767</v>
      </c>
      <c r="AB94" s="2">
        <v>0.32207999999999998</v>
      </c>
      <c r="AC94" s="2">
        <v>0.16985</v>
      </c>
      <c r="AD94" s="2">
        <v>7.1459999999999996E-2</v>
      </c>
      <c r="AE94" s="2">
        <v>2.6840000000000003E-2</v>
      </c>
    </row>
    <row r="95" spans="1:31">
      <c r="A95" s="19">
        <v>1998</v>
      </c>
      <c r="B95" s="325">
        <f>'TD2'!B95</f>
        <v>0.54430273175239563</v>
      </c>
      <c r="C95" s="521">
        <f>'TD2'!I95</f>
        <v>0.11462289094924927</v>
      </c>
      <c r="D95" s="522">
        <f>'TD2'!P95</f>
        <v>0.42967984080314636</v>
      </c>
      <c r="E95" s="319">
        <f>TD2b!B95</f>
        <v>0.45569726824760437</v>
      </c>
      <c r="F95" s="16">
        <f>TD2b!I95</f>
        <v>0.3426327109336853</v>
      </c>
      <c r="G95" s="16">
        <f>TD2b!P95</f>
        <v>0.19216349720954895</v>
      </c>
      <c r="H95" s="16">
        <f>TD2c!B95</f>
        <v>0.15297600626945496</v>
      </c>
      <c r="I95" s="16">
        <f>TD2c!I95</f>
        <v>9.0913407504558563E-2</v>
      </c>
      <c r="J95" s="16">
        <f>TD2c!P95</f>
        <v>4.0030445903539658E-2</v>
      </c>
      <c r="K95" s="16"/>
      <c r="L95" s="56">
        <f t="shared" si="7"/>
        <v>0.26353377103805542</v>
      </c>
      <c r="M95" s="15">
        <f t="shared" si="8"/>
        <v>0.11306455731391907</v>
      </c>
      <c r="N95" s="15">
        <f t="shared" si="8"/>
        <v>0.15046921372413635</v>
      </c>
      <c r="O95" s="15">
        <f t="shared" si="5"/>
        <v>0.10125008970499039</v>
      </c>
      <c r="P95" s="15">
        <f t="shared" si="6"/>
        <v>3.9187490940093994E-2</v>
      </c>
      <c r="Q95" s="15">
        <f t="shared" si="6"/>
        <v>6.2062598764896393E-2</v>
      </c>
      <c r="R95" s="15">
        <f t="shared" si="6"/>
        <v>5.0882961601018906E-2</v>
      </c>
      <c r="S95" s="14"/>
      <c r="T95" s="15"/>
      <c r="U95" s="13"/>
      <c r="V95" s="2">
        <v>0.45390999999999998</v>
      </c>
      <c r="W95" s="2">
        <v>0.34094999999999998</v>
      </c>
      <c r="X95" s="2">
        <v>0.19088000000000002</v>
      </c>
      <c r="Y95" s="2">
        <v>8.9959999999999998E-2</v>
      </c>
      <c r="Z95" s="2">
        <v>3.9230000000000001E-2</v>
      </c>
      <c r="AA95" s="2">
        <v>0.44353000000000004</v>
      </c>
      <c r="AB95" s="2">
        <v>0.32915999999999995</v>
      </c>
      <c r="AC95" s="2">
        <v>0.17693999999999999</v>
      </c>
      <c r="AD95" s="2">
        <v>7.5830000000000009E-2</v>
      </c>
      <c r="AE95" s="2">
        <v>2.9169999999999998E-2</v>
      </c>
    </row>
    <row r="96" spans="1:31">
      <c r="A96" s="23">
        <v>1999</v>
      </c>
      <c r="B96" s="326">
        <f>'TD2'!B96</f>
        <v>0.53438767790794373</v>
      </c>
      <c r="C96" s="525">
        <f>'TD2'!I96</f>
        <v>0.11313199996948242</v>
      </c>
      <c r="D96" s="526">
        <f>'TD2'!P96</f>
        <v>0.4212556779384613</v>
      </c>
      <c r="E96" s="320">
        <f>TD2b!B96</f>
        <v>0.46561232209205627</v>
      </c>
      <c r="F96" s="22">
        <f>TD2b!I96</f>
        <v>0.35363301634788513</v>
      </c>
      <c r="G96" s="22">
        <f>TD2b!P96</f>
        <v>0.20252105593681335</v>
      </c>
      <c r="H96" s="22">
        <f>TD2c!B96</f>
        <v>0.16247637569904327</v>
      </c>
      <c r="I96" s="22">
        <f>TD2c!I96</f>
        <v>9.8190732300281525E-2</v>
      </c>
      <c r="J96" s="22">
        <f>TD2c!P96</f>
        <v>4.3956663459539413E-2</v>
      </c>
      <c r="K96" s="22"/>
      <c r="L96" s="57">
        <f t="shared" si="7"/>
        <v>0.26309126615524292</v>
      </c>
      <c r="M96" s="21">
        <f t="shared" si="8"/>
        <v>0.11197930574417114</v>
      </c>
      <c r="N96" s="21">
        <f t="shared" si="8"/>
        <v>0.15111196041107178</v>
      </c>
      <c r="O96" s="21">
        <f t="shared" si="5"/>
        <v>0.10433032363653183</v>
      </c>
      <c r="P96" s="21">
        <f t="shared" si="6"/>
        <v>4.0044680237770081E-2</v>
      </c>
      <c r="Q96" s="21">
        <f t="shared" si="6"/>
        <v>6.4285643398761749E-2</v>
      </c>
      <c r="R96" s="21">
        <f t="shared" si="6"/>
        <v>5.4234068840742111E-2</v>
      </c>
      <c r="S96" s="20"/>
      <c r="T96" s="15"/>
      <c r="U96" s="13"/>
      <c r="V96" s="2">
        <v>0.46468999999999999</v>
      </c>
      <c r="W96" s="2">
        <v>0.35216999999999998</v>
      </c>
      <c r="X96" s="2">
        <v>0.20044000000000001</v>
      </c>
      <c r="Y96" s="2">
        <v>9.622E-2</v>
      </c>
      <c r="Z96" s="2">
        <v>4.2140000000000004E-2</v>
      </c>
      <c r="AA96" s="2">
        <v>0.45008999999999999</v>
      </c>
      <c r="AB96" s="2">
        <v>0.33674999999999999</v>
      </c>
      <c r="AC96" s="2">
        <v>0.18365999999999999</v>
      </c>
      <c r="AD96" s="2">
        <v>7.9960000000000003E-2</v>
      </c>
      <c r="AE96" s="2">
        <v>3.0990000000000004E-2</v>
      </c>
    </row>
    <row r="97" spans="1:31">
      <c r="A97" s="27">
        <v>2000</v>
      </c>
      <c r="B97" s="327">
        <f>'TD2'!B97</f>
        <v>0.52289122343063354</v>
      </c>
      <c r="C97" s="527">
        <f>'TD2'!I97</f>
        <v>0.11053180694580078</v>
      </c>
      <c r="D97" s="528">
        <f>'TD2'!P97</f>
        <v>0.41235941648483276</v>
      </c>
      <c r="E97" s="321">
        <f>TD2b!B97</f>
        <v>0.47710877656936646</v>
      </c>
      <c r="F97" s="26">
        <f>TD2b!I97</f>
        <v>0.36661866307258606</v>
      </c>
      <c r="G97" s="26">
        <f>TD2b!P97</f>
        <v>0.21610274910926819</v>
      </c>
      <c r="H97" s="26">
        <f>TD2c!B97</f>
        <v>0.17591820657253265</v>
      </c>
      <c r="I97" s="26">
        <f>TD2c!I97</f>
        <v>0.10950375348329544</v>
      </c>
      <c r="J97" s="26">
        <f>TD2c!P97</f>
        <v>5.1073405891656876E-2</v>
      </c>
      <c r="K97" s="26"/>
      <c r="L97" s="58">
        <f t="shared" si="7"/>
        <v>0.26100602746009827</v>
      </c>
      <c r="M97" s="25">
        <f t="shared" si="8"/>
        <v>0.1104901134967804</v>
      </c>
      <c r="N97" s="25">
        <f t="shared" si="8"/>
        <v>0.15051591396331787</v>
      </c>
      <c r="O97" s="25">
        <f t="shared" si="5"/>
        <v>0.10659899562597275</v>
      </c>
      <c r="P97" s="25">
        <f t="shared" si="6"/>
        <v>4.0184542536735535E-2</v>
      </c>
      <c r="Q97" s="25">
        <f t="shared" si="6"/>
        <v>6.6414453089237213E-2</v>
      </c>
      <c r="R97" s="25">
        <f t="shared" si="6"/>
        <v>5.8430347591638565E-2</v>
      </c>
      <c r="S97" s="24"/>
      <c r="T97" s="15"/>
      <c r="U97" s="13"/>
      <c r="V97" s="2">
        <v>0.47606999999999999</v>
      </c>
      <c r="W97" s="2">
        <v>0.36606</v>
      </c>
      <c r="X97" s="2">
        <v>0.21521000000000001</v>
      </c>
      <c r="Y97" s="2">
        <v>0.10877000000000001</v>
      </c>
      <c r="Z97" s="2">
        <v>5.0730000000000004E-2</v>
      </c>
      <c r="AA97" s="2">
        <v>0.45293999999999995</v>
      </c>
      <c r="AB97" s="2">
        <v>0.34256999999999999</v>
      </c>
      <c r="AC97" s="2">
        <v>0.19295000000000001</v>
      </c>
      <c r="AD97" s="2">
        <v>8.7809999999999999E-2</v>
      </c>
      <c r="AE97" s="2">
        <v>3.4349999999999999E-2</v>
      </c>
    </row>
    <row r="98" spans="1:31">
      <c r="A98" s="19">
        <v>2001</v>
      </c>
      <c r="B98" s="325">
        <f>'TD2'!B98</f>
        <v>0.54818436503410339</v>
      </c>
      <c r="C98" s="521">
        <f>'TD2'!I98</f>
        <v>0.1138375997543335</v>
      </c>
      <c r="D98" s="522">
        <f>'TD2'!P98</f>
        <v>0.4343467652797699</v>
      </c>
      <c r="E98" s="319">
        <f>TD2b!B98</f>
        <v>0.45181563496589661</v>
      </c>
      <c r="F98" s="16">
        <f>TD2b!I98</f>
        <v>0.33586186170578003</v>
      </c>
      <c r="G98" s="16">
        <f>TD2b!P98</f>
        <v>0.18397864699363708</v>
      </c>
      <c r="H98" s="16">
        <f>TD2c!B98</f>
        <v>0.14528754353523254</v>
      </c>
      <c r="I98" s="16">
        <f>TD2c!I98</f>
        <v>8.4850966930389404E-2</v>
      </c>
      <c r="J98" s="16">
        <f>TD2c!P98</f>
        <v>3.7527725100517273E-2</v>
      </c>
      <c r="K98" s="16"/>
      <c r="L98" s="56">
        <f t="shared" si="7"/>
        <v>0.26783698797225952</v>
      </c>
      <c r="M98" s="15">
        <f t="shared" si="8"/>
        <v>0.11595377326011658</v>
      </c>
      <c r="N98" s="15">
        <f t="shared" si="8"/>
        <v>0.15188321471214294</v>
      </c>
      <c r="O98" s="15">
        <f t="shared" si="5"/>
        <v>9.9127680063247681E-2</v>
      </c>
      <c r="P98" s="15">
        <f t="shared" si="6"/>
        <v>3.8691103458404541E-2</v>
      </c>
      <c r="Q98" s="15">
        <f t="shared" si="6"/>
        <v>6.043657660484314E-2</v>
      </c>
      <c r="R98" s="15">
        <f t="shared" si="6"/>
        <v>4.7323241829872131E-2</v>
      </c>
      <c r="S98" s="14"/>
      <c r="T98" s="15"/>
      <c r="U98" s="13"/>
      <c r="V98" s="2">
        <v>0.44823000000000002</v>
      </c>
      <c r="W98" s="2">
        <v>0.33354</v>
      </c>
      <c r="X98" s="2">
        <v>0.1822</v>
      </c>
      <c r="Y98" s="2">
        <v>8.3690000000000001E-2</v>
      </c>
      <c r="Z98" s="2">
        <v>3.7000000000000005E-2</v>
      </c>
      <c r="AA98" s="2">
        <v>0.43148000000000003</v>
      </c>
      <c r="AB98" s="2">
        <v>0.31653999999999999</v>
      </c>
      <c r="AC98" s="2">
        <v>0.16760000000000003</v>
      </c>
      <c r="AD98" s="2">
        <v>7.0910000000000001E-2</v>
      </c>
      <c r="AE98" s="2">
        <v>2.7440000000000003E-2</v>
      </c>
    </row>
    <row r="99" spans="1:31">
      <c r="A99" s="19">
        <v>2002</v>
      </c>
      <c r="B99" s="325">
        <f>'TD2'!B99</f>
        <v>0.55675774812698364</v>
      </c>
      <c r="C99" s="521">
        <f>'TD2'!I99</f>
        <v>0.11160212755203247</v>
      </c>
      <c r="D99" s="522">
        <f>'TD2'!P99</f>
        <v>0.44515562057495117</v>
      </c>
      <c r="E99" s="319">
        <f>TD2b!B99</f>
        <v>0.44324225187301636</v>
      </c>
      <c r="F99" s="16">
        <f>TD2b!I99</f>
        <v>0.32462745904922485</v>
      </c>
      <c r="G99" s="16">
        <f>TD2b!P99</f>
        <v>0.17105954885482788</v>
      </c>
      <c r="H99" s="16">
        <f>TD2c!B99</f>
        <v>0.13268877565860748</v>
      </c>
      <c r="I99" s="16">
        <f>TD2c!I99</f>
        <v>7.4629314243793488E-2</v>
      </c>
      <c r="J99" s="16">
        <f>TD2c!P99</f>
        <v>3.2007444649934769E-2</v>
      </c>
      <c r="K99" s="16"/>
      <c r="L99" s="56">
        <f t="shared" si="7"/>
        <v>0.27218270301818848</v>
      </c>
      <c r="M99" s="15">
        <f t="shared" si="8"/>
        <v>0.1186147928237915</v>
      </c>
      <c r="N99" s="15">
        <f t="shared" si="8"/>
        <v>0.15356791019439697</v>
      </c>
      <c r="O99" s="15">
        <f t="shared" si="5"/>
        <v>9.6430234611034393E-2</v>
      </c>
      <c r="P99" s="15">
        <f t="shared" si="6"/>
        <v>3.8370773196220398E-2</v>
      </c>
      <c r="Q99" s="15">
        <f t="shared" si="6"/>
        <v>5.8059461414813995E-2</v>
      </c>
      <c r="R99" s="15">
        <f t="shared" si="6"/>
        <v>4.2621869593858719E-2</v>
      </c>
      <c r="S99" s="14"/>
      <c r="T99" s="15"/>
      <c r="U99" s="13"/>
      <c r="V99" s="2">
        <v>0.43819999999999998</v>
      </c>
      <c r="W99" s="2">
        <v>0.32069000000000003</v>
      </c>
      <c r="X99" s="2">
        <v>0.16864999999999999</v>
      </c>
      <c r="Y99" s="2">
        <v>7.3410000000000003E-2</v>
      </c>
      <c r="Z99" s="2">
        <v>3.1419999999999997E-2</v>
      </c>
      <c r="AA99" s="2">
        <v>0.42948999999999998</v>
      </c>
      <c r="AB99" s="2">
        <v>0.31175000000000003</v>
      </c>
      <c r="AC99" s="2">
        <v>0.15912999999999999</v>
      </c>
      <c r="AD99" s="2">
        <v>6.5610000000000002E-2</v>
      </c>
      <c r="AE99" s="2">
        <v>2.579E-2</v>
      </c>
    </row>
    <row r="100" spans="1:31">
      <c r="A100" s="19">
        <v>2003</v>
      </c>
      <c r="B100" s="325">
        <f>'TD2'!B100</f>
        <v>0.5492766797542572</v>
      </c>
      <c r="C100" s="521">
        <f>'TD2'!I100</f>
        <v>0.10791730880737305</v>
      </c>
      <c r="D100" s="522">
        <f>'TD2'!P100</f>
        <v>0.44135937094688416</v>
      </c>
      <c r="E100" s="319">
        <f>TD2b!B100</f>
        <v>0.4507233202457428</v>
      </c>
      <c r="F100" s="16">
        <f>TD2b!I100</f>
        <v>0.33191537857055664</v>
      </c>
      <c r="G100" s="16">
        <f>TD2b!P100</f>
        <v>0.17792321741580963</v>
      </c>
      <c r="H100" s="16">
        <f>TD2c!B100</f>
        <v>0.13901260495185852</v>
      </c>
      <c r="I100" s="16">
        <f>TD2c!I100</f>
        <v>7.9888291656970978E-2</v>
      </c>
      <c r="J100" s="16">
        <f>TD2c!P100</f>
        <v>3.5490300506353378E-2</v>
      </c>
      <c r="K100" s="16"/>
      <c r="L100" s="56">
        <f t="shared" si="7"/>
        <v>0.27280010282993317</v>
      </c>
      <c r="M100" s="15">
        <f t="shared" si="8"/>
        <v>0.11880794167518616</v>
      </c>
      <c r="N100" s="15">
        <f t="shared" si="8"/>
        <v>0.15399216115474701</v>
      </c>
      <c r="O100" s="15">
        <f t="shared" si="5"/>
        <v>9.8034925758838654E-2</v>
      </c>
      <c r="P100" s="15">
        <f t="shared" si="6"/>
        <v>3.8910612463951111E-2</v>
      </c>
      <c r="Q100" s="15">
        <f t="shared" si="6"/>
        <v>5.9124313294887543E-2</v>
      </c>
      <c r="R100" s="15">
        <f t="shared" si="6"/>
        <v>4.4397991150617599E-2</v>
      </c>
      <c r="S100" s="14"/>
      <c r="T100" s="15"/>
      <c r="U100" s="13"/>
      <c r="V100" s="2">
        <v>0.44527</v>
      </c>
      <c r="W100" s="2">
        <v>0.32765</v>
      </c>
      <c r="X100" s="2">
        <v>0.17527999999999999</v>
      </c>
      <c r="Y100" s="2">
        <v>7.8670000000000004E-2</v>
      </c>
      <c r="Z100" s="2">
        <v>3.492E-2</v>
      </c>
      <c r="AA100" s="2">
        <v>0.43518999999999997</v>
      </c>
      <c r="AB100" s="2">
        <v>0.31690999999999997</v>
      </c>
      <c r="AC100" s="2">
        <v>0.16390999999999997</v>
      </c>
      <c r="AD100" s="2">
        <v>6.9150000000000003E-2</v>
      </c>
      <c r="AE100" s="2">
        <v>2.81E-2</v>
      </c>
    </row>
    <row r="101" spans="1:31">
      <c r="A101" s="19">
        <v>2004</v>
      </c>
      <c r="B101" s="325">
        <f>'TD2'!B101</f>
        <v>0.5305115282535553</v>
      </c>
      <c r="C101" s="521">
        <f>'TD2'!I101</f>
        <v>0.10420918464660645</v>
      </c>
      <c r="D101" s="522">
        <f>'TD2'!P101</f>
        <v>0.42630234360694885</v>
      </c>
      <c r="E101" s="319">
        <f>TD2b!B101</f>
        <v>0.4694884717464447</v>
      </c>
      <c r="F101" s="16">
        <f>TD2b!I101</f>
        <v>0.35394850373268127</v>
      </c>
      <c r="G101" s="16">
        <f>TD2b!P101</f>
        <v>0.20015276968479156</v>
      </c>
      <c r="H101" s="16">
        <f>TD2c!B101</f>
        <v>0.15982034802436829</v>
      </c>
      <c r="I101" s="16">
        <f>TD2c!I101</f>
        <v>9.5817148685455322E-2</v>
      </c>
      <c r="J101" s="16">
        <f>TD2c!P101</f>
        <v>4.3892979621887207E-2</v>
      </c>
      <c r="K101" s="16"/>
      <c r="L101" s="56">
        <f t="shared" si="7"/>
        <v>0.26933570206165314</v>
      </c>
      <c r="M101" s="15">
        <f t="shared" si="8"/>
        <v>0.11553996801376343</v>
      </c>
      <c r="N101" s="15">
        <f t="shared" si="8"/>
        <v>0.15379573404788971</v>
      </c>
      <c r="O101" s="15">
        <f t="shared" si="5"/>
        <v>0.10433562099933624</v>
      </c>
      <c r="P101" s="15">
        <f t="shared" si="6"/>
        <v>4.0332421660423279E-2</v>
      </c>
      <c r="Q101" s="15">
        <f t="shared" si="6"/>
        <v>6.4003199338912964E-2</v>
      </c>
      <c r="R101" s="15">
        <f t="shared" si="6"/>
        <v>5.1924169063568115E-2</v>
      </c>
      <c r="S101" s="14"/>
      <c r="T101" s="15"/>
      <c r="U101" s="13"/>
      <c r="V101" s="2">
        <v>0.46399000000000001</v>
      </c>
      <c r="W101" s="2">
        <v>0.34950000000000003</v>
      </c>
      <c r="X101" s="2">
        <v>0.19753000000000001</v>
      </c>
      <c r="Y101" s="2">
        <v>9.4649999999999998E-2</v>
      </c>
      <c r="Z101" s="2">
        <v>4.3419999999999993E-2</v>
      </c>
      <c r="AA101" s="2">
        <v>0.44871</v>
      </c>
      <c r="AB101" s="2">
        <v>0.33317000000000002</v>
      </c>
      <c r="AC101" s="2">
        <v>0.18118999999999999</v>
      </c>
      <c r="AD101" s="2">
        <v>8.1430000000000002E-2</v>
      </c>
      <c r="AE101" s="2">
        <v>3.4700000000000002E-2</v>
      </c>
    </row>
    <row r="102" spans="1:31">
      <c r="A102" s="19">
        <v>2005</v>
      </c>
      <c r="B102" s="325">
        <f>'TD2'!B102</f>
        <v>0.51105543971061707</v>
      </c>
      <c r="C102" s="521">
        <f>'TD2'!I102</f>
        <v>0.10168677568435669</v>
      </c>
      <c r="D102" s="522">
        <f>'TD2'!P102</f>
        <v>0.40936866402626038</v>
      </c>
      <c r="E102" s="319">
        <f>TD2b!B102</f>
        <v>0.48894456028938293</v>
      </c>
      <c r="F102" s="16">
        <f>TD2b!I102</f>
        <v>0.37612396478652954</v>
      </c>
      <c r="G102" s="16">
        <f>TD2b!P102</f>
        <v>0.22213895618915558</v>
      </c>
      <c r="H102" s="16">
        <f>TD2c!B102</f>
        <v>0.18008497357368469</v>
      </c>
      <c r="I102" s="16">
        <f>TD2c!I102</f>
        <v>0.1112113744020462</v>
      </c>
      <c r="J102" s="16">
        <f>TD2c!P102</f>
        <v>5.1847457885742188E-2</v>
      </c>
      <c r="K102" s="16"/>
      <c r="L102" s="56">
        <f t="shared" si="7"/>
        <v>0.26680560410022736</v>
      </c>
      <c r="M102" s="15">
        <f t="shared" si="8"/>
        <v>0.11282059550285339</v>
      </c>
      <c r="N102" s="15">
        <f t="shared" si="8"/>
        <v>0.15398500859737396</v>
      </c>
      <c r="O102" s="15">
        <f t="shared" si="5"/>
        <v>0.11092758178710938</v>
      </c>
      <c r="P102" s="15">
        <f t="shared" si="6"/>
        <v>4.2053982615470886E-2</v>
      </c>
      <c r="Q102" s="15">
        <f t="shared" si="6"/>
        <v>6.8873599171638489E-2</v>
      </c>
      <c r="R102" s="15">
        <f t="shared" si="6"/>
        <v>5.9363916516304016E-2</v>
      </c>
      <c r="S102" s="14"/>
      <c r="T102" s="15"/>
      <c r="U102" s="13"/>
      <c r="V102" s="2">
        <v>0.48334000000000005</v>
      </c>
      <c r="W102" s="2">
        <v>0.37158999999999998</v>
      </c>
      <c r="X102" s="2">
        <v>0.21915999999999999</v>
      </c>
      <c r="Y102" s="2">
        <v>0.10983999999999999</v>
      </c>
      <c r="Z102" s="2">
        <v>5.1279999999999999E-2</v>
      </c>
      <c r="AA102" s="2">
        <v>0.46582000000000001</v>
      </c>
      <c r="AB102" s="2">
        <v>0.35243000000000002</v>
      </c>
      <c r="AC102" s="2">
        <v>0.20036999999999999</v>
      </c>
      <c r="AD102" s="2">
        <v>9.4320000000000001E-2</v>
      </c>
      <c r="AE102" s="2">
        <v>4.1029999999999997E-2</v>
      </c>
    </row>
    <row r="103" spans="1:31">
      <c r="A103" s="19">
        <v>2006</v>
      </c>
      <c r="B103" s="325">
        <f>'TD2'!B103</f>
        <v>0.50268176198005676</v>
      </c>
      <c r="C103" s="521">
        <f>'TD2'!I103</f>
        <v>9.968411922454834E-2</v>
      </c>
      <c r="D103" s="522">
        <f>'TD2'!P103</f>
        <v>0.40299764275550842</v>
      </c>
      <c r="E103" s="319">
        <f>TD2b!B103</f>
        <v>0.49731823801994324</v>
      </c>
      <c r="F103" s="16">
        <f>TD2b!I103</f>
        <v>0.38527217507362366</v>
      </c>
      <c r="G103" s="16">
        <f>TD2b!P103</f>
        <v>0.23100318014621735</v>
      </c>
      <c r="H103" s="16">
        <f>TD2c!B103</f>
        <v>0.18835578858852386</v>
      </c>
      <c r="I103" s="16">
        <f>TD2c!I103</f>
        <v>0.1170964390039444</v>
      </c>
      <c r="J103" s="16">
        <f>TD2c!P103</f>
        <v>5.5022295564413071E-2</v>
      </c>
      <c r="K103" s="16"/>
      <c r="L103" s="56">
        <f t="shared" si="7"/>
        <v>0.26631505787372589</v>
      </c>
      <c r="M103" s="15">
        <f t="shared" si="8"/>
        <v>0.11204606294631958</v>
      </c>
      <c r="N103" s="15">
        <f t="shared" si="8"/>
        <v>0.15426899492740631</v>
      </c>
      <c r="O103" s="15">
        <f t="shared" si="5"/>
        <v>0.11390674114227295</v>
      </c>
      <c r="P103" s="15">
        <f t="shared" si="6"/>
        <v>4.2647391557693481E-2</v>
      </c>
      <c r="Q103" s="15">
        <f t="shared" si="6"/>
        <v>7.1259349584579468E-2</v>
      </c>
      <c r="R103" s="15">
        <f t="shared" si="6"/>
        <v>6.2074143439531326E-2</v>
      </c>
      <c r="S103" s="14"/>
      <c r="T103" s="15"/>
      <c r="U103" s="13"/>
      <c r="V103" s="2">
        <v>0.49320000000000003</v>
      </c>
      <c r="W103" s="2">
        <v>0.38083</v>
      </c>
      <c r="X103" s="2">
        <v>0.22823000000000002</v>
      </c>
      <c r="Y103" s="2">
        <v>0.11588</v>
      </c>
      <c r="Z103" s="2">
        <v>5.4600000000000003E-2</v>
      </c>
      <c r="AA103" s="2">
        <v>0.47554999999999997</v>
      </c>
      <c r="AB103" s="2">
        <v>0.36162</v>
      </c>
      <c r="AC103" s="2">
        <v>0.20864000000000002</v>
      </c>
      <c r="AD103" s="2">
        <v>9.9250000000000005E-2</v>
      </c>
      <c r="AE103" s="2">
        <v>4.3570000000000005E-2</v>
      </c>
    </row>
    <row r="104" spans="1:31">
      <c r="A104" s="19">
        <v>2007</v>
      </c>
      <c r="B104" s="325">
        <f>'TD2'!B104</f>
        <v>0.49721270799636841</v>
      </c>
      <c r="C104" s="521">
        <f>'TD2'!I104</f>
        <v>9.9101603031158447E-2</v>
      </c>
      <c r="D104" s="522">
        <f>'TD2'!P104</f>
        <v>0.39811110496520996</v>
      </c>
      <c r="E104" s="319">
        <f>TD2b!B104</f>
        <v>0.50278729200363159</v>
      </c>
      <c r="F104" s="16">
        <f>TD2b!I104</f>
        <v>0.39223432540893555</v>
      </c>
      <c r="G104" s="16">
        <f>TD2b!P104</f>
        <v>0.23880322277545929</v>
      </c>
      <c r="H104" s="16">
        <f>TD2c!B104</f>
        <v>0.19596511125564575</v>
      </c>
      <c r="I104" s="16">
        <f>TD2c!I104</f>
        <v>0.12432993203401566</v>
      </c>
      <c r="J104" s="16">
        <f>TD2c!P104</f>
        <v>6.0890357941389084E-2</v>
      </c>
      <c r="K104" s="16"/>
      <c r="L104" s="56">
        <f t="shared" si="7"/>
        <v>0.2639840692281723</v>
      </c>
      <c r="M104" s="15">
        <f t="shared" si="8"/>
        <v>0.11055296659469604</v>
      </c>
      <c r="N104" s="15">
        <f t="shared" si="8"/>
        <v>0.15343110263347626</v>
      </c>
      <c r="O104" s="15">
        <f t="shared" si="5"/>
        <v>0.11447329074144363</v>
      </c>
      <c r="P104" s="15">
        <f t="shared" si="6"/>
        <v>4.2838111519813538E-2</v>
      </c>
      <c r="Q104" s="15">
        <f t="shared" si="6"/>
        <v>7.1635179221630096E-2</v>
      </c>
      <c r="R104" s="15">
        <f t="shared" si="6"/>
        <v>6.3439574092626572E-2</v>
      </c>
      <c r="S104" s="14"/>
      <c r="T104" s="15"/>
      <c r="U104" s="13"/>
      <c r="V104" s="2">
        <v>0.49740000000000001</v>
      </c>
      <c r="W104" s="2">
        <v>0.38667999999999997</v>
      </c>
      <c r="X104" s="2">
        <v>0.23502999999999999</v>
      </c>
      <c r="Y104" s="2">
        <v>0.12275</v>
      </c>
      <c r="Z104" s="2">
        <v>6.0359999999999997E-2</v>
      </c>
      <c r="AA104" s="2">
        <v>0.48027000000000003</v>
      </c>
      <c r="AB104" s="2">
        <v>0.36792999999999998</v>
      </c>
      <c r="AC104" s="2">
        <v>0.21513000000000002</v>
      </c>
      <c r="AD104" s="2">
        <v>0.10490000000000001</v>
      </c>
      <c r="AE104" s="2">
        <v>4.7710000000000002E-2</v>
      </c>
    </row>
    <row r="105" spans="1:31">
      <c r="A105" s="19">
        <v>2008</v>
      </c>
      <c r="B105" s="325">
        <f>'TD2'!B105</f>
        <v>0.51311379671096802</v>
      </c>
      <c r="C105" s="521">
        <f>'TD2'!I105</f>
        <v>9.5330536365509033E-2</v>
      </c>
      <c r="D105" s="522">
        <f>'TD2'!P105</f>
        <v>0.41778326034545898</v>
      </c>
      <c r="E105" s="319">
        <f>TD2b!B105</f>
        <v>0.48688620328903198</v>
      </c>
      <c r="F105" s="16">
        <f>TD2b!I105</f>
        <v>0.36995908617973328</v>
      </c>
      <c r="G105" s="16">
        <f>TD2b!P105</f>
        <v>0.21263808012008667</v>
      </c>
      <c r="H105" s="16">
        <f>TD2c!B105</f>
        <v>0.17135810852050781</v>
      </c>
      <c r="I105" s="16">
        <f>TD2c!I105</f>
        <v>0.10540280491113663</v>
      </c>
      <c r="J105" s="16">
        <f>TD2c!P105</f>
        <v>5.0831109285354614E-2</v>
      </c>
      <c r="K105" s="16"/>
      <c r="L105" s="56">
        <f t="shared" si="7"/>
        <v>0.27424812316894531</v>
      </c>
      <c r="M105" s="15">
        <f t="shared" si="8"/>
        <v>0.11692711710929871</v>
      </c>
      <c r="N105" s="15">
        <f t="shared" si="8"/>
        <v>0.15732100605964661</v>
      </c>
      <c r="O105" s="15">
        <f t="shared" si="5"/>
        <v>0.10723527520895004</v>
      </c>
      <c r="P105" s="15">
        <f t="shared" si="6"/>
        <v>4.1279971599578857E-2</v>
      </c>
      <c r="Q105" s="15">
        <f t="shared" si="6"/>
        <v>6.5955303609371185E-2</v>
      </c>
      <c r="R105" s="15">
        <f t="shared" si="6"/>
        <v>5.4571695625782013E-2</v>
      </c>
      <c r="S105" s="14"/>
      <c r="T105" s="15"/>
      <c r="U105" s="13"/>
      <c r="V105" s="2">
        <v>0.48228000000000004</v>
      </c>
      <c r="W105" s="2">
        <v>0.36520000000000002</v>
      </c>
      <c r="X105" s="2">
        <v>0.20946000000000001</v>
      </c>
      <c r="Y105" s="2">
        <v>0.10400000000000001</v>
      </c>
      <c r="Z105" s="2">
        <v>5.0339999999999996E-2</v>
      </c>
      <c r="AA105" s="2">
        <v>0.46973999999999999</v>
      </c>
      <c r="AB105" s="2">
        <v>0.35202</v>
      </c>
      <c r="AC105" s="2">
        <v>0.19574000000000003</v>
      </c>
      <c r="AD105" s="2">
        <v>9.1249999999999998E-2</v>
      </c>
      <c r="AE105" s="2">
        <v>4.0970000000000006E-2</v>
      </c>
    </row>
    <row r="106" spans="1:31">
      <c r="A106" s="23">
        <v>2009</v>
      </c>
      <c r="B106" s="326">
        <f>'TD2'!B106</f>
        <v>0.52910694479942322</v>
      </c>
      <c r="C106" s="525">
        <f>'TD2'!I106</f>
        <v>8.9416563510894775E-2</v>
      </c>
      <c r="D106" s="526">
        <f>'TD2'!P106</f>
        <v>0.43969038128852844</v>
      </c>
      <c r="E106" s="320">
        <f>TD2b!B106</f>
        <v>0.47089305520057678</v>
      </c>
      <c r="F106" s="22">
        <f>TD2b!I106</f>
        <v>0.34686258435249329</v>
      </c>
      <c r="G106" s="22">
        <f>TD2b!P106</f>
        <v>0.18476937711238861</v>
      </c>
      <c r="H106" s="22">
        <f>TD2c!B106</f>
        <v>0.14462108910083771</v>
      </c>
      <c r="I106" s="22">
        <f>TD2c!I106</f>
        <v>8.4530308842658997E-2</v>
      </c>
      <c r="J106" s="22">
        <f>TD2c!P106</f>
        <v>3.9564698934555054E-2</v>
      </c>
      <c r="K106" s="22"/>
      <c r="L106" s="57">
        <f t="shared" si="7"/>
        <v>0.28612367808818817</v>
      </c>
      <c r="M106" s="21">
        <f t="shared" si="8"/>
        <v>0.1240304708480835</v>
      </c>
      <c r="N106" s="21">
        <f t="shared" si="8"/>
        <v>0.16209320724010468</v>
      </c>
      <c r="O106" s="21">
        <f t="shared" si="5"/>
        <v>0.10023906826972961</v>
      </c>
      <c r="P106" s="21">
        <f t="shared" si="6"/>
        <v>4.0148288011550903E-2</v>
      </c>
      <c r="Q106" s="21">
        <f t="shared" si="6"/>
        <v>6.0090780258178711E-2</v>
      </c>
      <c r="R106" s="21">
        <f t="shared" si="6"/>
        <v>4.4965609908103943E-2</v>
      </c>
      <c r="S106" s="20"/>
      <c r="T106" s="15"/>
      <c r="U106" s="13"/>
      <c r="V106" s="2">
        <v>0.46502000000000004</v>
      </c>
      <c r="W106" s="2">
        <v>0.34112999999999999</v>
      </c>
      <c r="X106" s="2">
        <v>0.18118999999999999</v>
      </c>
      <c r="Y106" s="2">
        <v>8.2949999999999996E-2</v>
      </c>
      <c r="Z106" s="2">
        <v>3.8940000000000002E-2</v>
      </c>
      <c r="AA106" s="2">
        <v>0.45851999999999998</v>
      </c>
      <c r="AB106" s="2">
        <v>0.33438000000000001</v>
      </c>
      <c r="AC106" s="2">
        <v>0.17478000000000002</v>
      </c>
      <c r="AD106" s="2">
        <v>7.6730000000000007E-2</v>
      </c>
      <c r="AE106" s="2">
        <v>3.4360000000000002E-2</v>
      </c>
    </row>
    <row r="107" spans="1:31">
      <c r="A107" s="19">
        <v>2010</v>
      </c>
      <c r="B107" s="325">
        <f>'TD2'!B107</f>
        <v>0.51398593187332153</v>
      </c>
      <c r="C107" s="521">
        <f>'TD2'!I107</f>
        <v>8.7384462356567383E-2</v>
      </c>
      <c r="D107" s="522">
        <f>'TD2'!P107</f>
        <v>0.42660146951675415</v>
      </c>
      <c r="E107" s="319">
        <f>TD2b!B107</f>
        <v>0.48601406812667847</v>
      </c>
      <c r="F107" s="16">
        <f>TD2b!I107</f>
        <v>0.36400881409645081</v>
      </c>
      <c r="G107" s="16">
        <f>TD2b!P107</f>
        <v>0.20241764187812805</v>
      </c>
      <c r="H107" s="16">
        <f>TD2c!B107</f>
        <v>0.1614750474691391</v>
      </c>
      <c r="I107" s="16">
        <f>TD2c!I107</f>
        <v>9.8245382308959961E-2</v>
      </c>
      <c r="J107" s="16">
        <f>TD2c!P107</f>
        <v>4.8426870256662369E-2</v>
      </c>
      <c r="K107" s="16"/>
      <c r="L107" s="56">
        <f t="shared" si="7"/>
        <v>0.28359642624855042</v>
      </c>
      <c r="M107" s="15">
        <f t="shared" si="8"/>
        <v>0.12200525403022766</v>
      </c>
      <c r="N107" s="15">
        <f t="shared" si="8"/>
        <v>0.16159117221832275</v>
      </c>
      <c r="O107" s="15">
        <f t="shared" si="5"/>
        <v>0.10417225956916809</v>
      </c>
      <c r="P107" s="15">
        <f t="shared" si="6"/>
        <v>4.0942594408988953E-2</v>
      </c>
      <c r="Q107" s="15">
        <f t="shared" si="6"/>
        <v>6.3229665160179138E-2</v>
      </c>
      <c r="R107" s="15">
        <f t="shared" si="6"/>
        <v>4.9818512052297592E-2</v>
      </c>
      <c r="S107" s="14"/>
      <c r="T107" s="15"/>
      <c r="U107" s="13"/>
      <c r="V107" s="2">
        <v>0.48042999999999997</v>
      </c>
      <c r="W107" s="2">
        <v>0.35851999999999995</v>
      </c>
      <c r="X107" s="2">
        <v>0.19863</v>
      </c>
      <c r="Y107" s="2">
        <v>9.6579999999999999E-2</v>
      </c>
      <c r="Z107" s="2">
        <v>4.7789999999999999E-2</v>
      </c>
      <c r="AA107" s="2">
        <v>0.47076999999999997</v>
      </c>
      <c r="AB107" s="2">
        <v>0.34836</v>
      </c>
      <c r="AC107" s="2">
        <v>0.18827000000000002</v>
      </c>
      <c r="AD107" s="2">
        <v>8.6389999999999995E-2</v>
      </c>
      <c r="AE107" s="2">
        <v>3.9300000000000002E-2</v>
      </c>
    </row>
    <row r="108" spans="1:31">
      <c r="A108" s="19">
        <v>2011</v>
      </c>
      <c r="B108" s="325">
        <f>'TD2'!B108</f>
        <v>0.51220676302909851</v>
      </c>
      <c r="C108" s="521">
        <f>'TD2'!I108</f>
        <v>8.6505651473999023E-2</v>
      </c>
      <c r="D108" s="522">
        <f>'TD2'!P108</f>
        <v>0.42570111155509949</v>
      </c>
      <c r="E108" s="319">
        <f>TD2b!B108</f>
        <v>0.48779323697090149</v>
      </c>
      <c r="F108" s="16">
        <f>TD2b!I108</f>
        <v>0.36499592661857605</v>
      </c>
      <c r="G108" s="16">
        <f>TD2b!P108</f>
        <v>0.20060992240905762</v>
      </c>
      <c r="H108" s="16">
        <f>TD2c!B108</f>
        <v>0.15863619744777679</v>
      </c>
      <c r="I108" s="16">
        <f>TD2c!I108</f>
        <v>9.4330035150051117E-2</v>
      </c>
      <c r="J108" s="16">
        <f>TD2c!P108</f>
        <v>4.3789912015199661E-2</v>
      </c>
      <c r="K108" s="16"/>
      <c r="L108" s="56">
        <f t="shared" si="7"/>
        <v>0.28718331456184387</v>
      </c>
      <c r="M108" s="15">
        <f t="shared" si="8"/>
        <v>0.12279731035232544</v>
      </c>
      <c r="N108" s="15">
        <f t="shared" si="8"/>
        <v>0.16438600420951843</v>
      </c>
      <c r="O108" s="15">
        <f t="shared" si="5"/>
        <v>0.1062798872590065</v>
      </c>
      <c r="P108" s="15">
        <f t="shared" si="6"/>
        <v>4.1973724961280823E-2</v>
      </c>
      <c r="Q108" s="15">
        <f t="shared" si="6"/>
        <v>6.4306162297725677E-2</v>
      </c>
      <c r="R108" s="15">
        <f t="shared" si="6"/>
        <v>5.0540123134851456E-2</v>
      </c>
      <c r="S108" s="14"/>
      <c r="T108" s="15"/>
      <c r="U108" s="13"/>
      <c r="V108" s="2">
        <v>0.48127999999999999</v>
      </c>
      <c r="W108" s="2">
        <v>0.35885</v>
      </c>
      <c r="X108" s="2">
        <v>0.19646999999999998</v>
      </c>
      <c r="Y108" s="2">
        <v>9.2660000000000006E-2</v>
      </c>
      <c r="Z108" s="2">
        <v>4.3220000000000001E-2</v>
      </c>
      <c r="AA108" s="2">
        <v>0.47409999999999997</v>
      </c>
      <c r="AB108" s="2">
        <v>0.35119999999999996</v>
      </c>
      <c r="AC108" s="2">
        <v>0.18845999999999999</v>
      </c>
      <c r="AD108" s="2">
        <v>8.4540000000000004E-2</v>
      </c>
      <c r="AE108" s="2">
        <v>3.7450000000000004E-2</v>
      </c>
    </row>
    <row r="109" spans="1:31">
      <c r="A109" s="19">
        <v>2012</v>
      </c>
      <c r="B109" s="325">
        <f>'TD2'!B109</f>
        <v>0.48670810461044312</v>
      </c>
      <c r="C109" s="521">
        <f>'TD2'!I109</f>
        <v>8.1653296947479248E-2</v>
      </c>
      <c r="D109" s="522">
        <f>'TD2'!P109</f>
        <v>0.40505480766296387</v>
      </c>
      <c r="E109" s="319">
        <f>TD2b!B109</f>
        <v>0.51329189538955688</v>
      </c>
      <c r="F109" s="16">
        <f>TD2b!I109</f>
        <v>0.39508914947509766</v>
      </c>
      <c r="G109" s="16">
        <f>TD2b!P109</f>
        <v>0.23300030827522278</v>
      </c>
      <c r="H109" s="16">
        <f>TD2c!B109</f>
        <v>0.18952612578868866</v>
      </c>
      <c r="I109" s="16">
        <f>TD2c!I109</f>
        <v>0.1191423237323761</v>
      </c>
      <c r="J109" s="16">
        <f>TD2c!P109</f>
        <v>5.8895770460367203E-2</v>
      </c>
      <c r="K109" s="16"/>
      <c r="L109" s="56">
        <f t="shared" si="7"/>
        <v>0.28029158711433411</v>
      </c>
      <c r="M109" s="15">
        <f t="shared" si="8"/>
        <v>0.11820274591445923</v>
      </c>
      <c r="N109" s="15">
        <f t="shared" si="8"/>
        <v>0.16208884119987488</v>
      </c>
      <c r="O109" s="15">
        <f t="shared" si="5"/>
        <v>0.11385798454284668</v>
      </c>
      <c r="P109" s="15">
        <f t="shared" si="6"/>
        <v>4.3474182486534119E-2</v>
      </c>
      <c r="Q109" s="15">
        <f t="shared" si="6"/>
        <v>7.0383802056312561E-2</v>
      </c>
      <c r="R109" s="15">
        <f t="shared" si="6"/>
        <v>6.0246553272008896E-2</v>
      </c>
      <c r="S109" s="14"/>
      <c r="T109" s="15"/>
      <c r="U109" s="13"/>
      <c r="V109" s="2">
        <v>0.50423000000000007</v>
      </c>
      <c r="W109" s="2">
        <v>0.38557999999999998</v>
      </c>
      <c r="X109" s="2">
        <v>0.22463999999999998</v>
      </c>
      <c r="Y109" s="2">
        <v>0.11327</v>
      </c>
      <c r="Z109" s="2">
        <v>5.4710000000000002E-2</v>
      </c>
      <c r="AA109" s="2">
        <v>0.49582999999999999</v>
      </c>
      <c r="AB109" s="2">
        <v>0.37645000000000001</v>
      </c>
      <c r="AC109" s="2">
        <v>0.21454000000000001</v>
      </c>
      <c r="AD109" s="2">
        <v>0.10328</v>
      </c>
      <c r="AE109" s="2">
        <v>4.8129999999999999E-2</v>
      </c>
    </row>
    <row r="110" spans="1:31">
      <c r="A110" s="19">
        <v>2013</v>
      </c>
      <c r="B110" s="325">
        <f>'TD2'!B110</f>
        <v>0.50609257817268372</v>
      </c>
      <c r="C110" s="521">
        <f>'TD2'!I110</f>
        <v>8.4972620010375977E-2</v>
      </c>
      <c r="D110" s="522">
        <f>'TD2'!P110</f>
        <v>0.42111995816230774</v>
      </c>
      <c r="E110" s="319">
        <f>TD2b!B110</f>
        <v>0.49390742182731628</v>
      </c>
      <c r="F110" s="16">
        <f>TD2b!I110</f>
        <v>0.37126773595809937</v>
      </c>
      <c r="G110" s="16">
        <f>TD2b!P110</f>
        <v>0.20444609224796295</v>
      </c>
      <c r="H110" s="16">
        <f>TD2c!B110</f>
        <v>0.16130904853343964</v>
      </c>
      <c r="I110" s="16">
        <f>TD2c!I110</f>
        <v>9.5947809517383575E-2</v>
      </c>
      <c r="J110" s="16">
        <f>TD2c!P110</f>
        <v>4.4994581490755081E-2</v>
      </c>
      <c r="K110" s="16"/>
      <c r="L110" s="56">
        <f t="shared" si="7"/>
        <v>0.28946132957935333</v>
      </c>
      <c r="M110" s="15">
        <f t="shared" si="8"/>
        <v>0.12263968586921692</v>
      </c>
      <c r="N110" s="15">
        <f t="shared" si="8"/>
        <v>0.16682164371013641</v>
      </c>
      <c r="O110" s="15">
        <f t="shared" si="5"/>
        <v>0.10849828273057938</v>
      </c>
      <c r="P110" s="15">
        <f t="shared" ref="P110:R110" si="9">G110-H110</f>
        <v>4.3137043714523315E-2</v>
      </c>
      <c r="Q110" s="15">
        <f t="shared" si="9"/>
        <v>6.5361239016056061E-2</v>
      </c>
      <c r="R110" s="15">
        <f t="shared" si="9"/>
        <v>5.0953228026628494E-2</v>
      </c>
      <c r="S110" s="14"/>
      <c r="T110" s="15"/>
      <c r="U110" s="13"/>
      <c r="AA110" s="2"/>
      <c r="AB110" s="2"/>
      <c r="AC110" s="2"/>
      <c r="AD110" s="2"/>
      <c r="AE110" s="2"/>
    </row>
    <row r="111" spans="1:31">
      <c r="A111" s="19">
        <v>2014</v>
      </c>
      <c r="B111" s="325">
        <f>'TD2'!B111</f>
        <v>0.49427050352096558</v>
      </c>
      <c r="C111" s="521">
        <f>'TD2'!I111</f>
        <v>8.4780573844909668E-2</v>
      </c>
      <c r="D111" s="522">
        <f>'TD2'!P111</f>
        <v>0.40948992967605591</v>
      </c>
      <c r="E111" s="319">
        <f>TD2b!B111</f>
        <v>0.50572949647903442</v>
      </c>
      <c r="F111" s="16">
        <f>TD2b!I111</f>
        <v>0.3854992687702179</v>
      </c>
      <c r="G111" s="16">
        <f>TD2b!P111</f>
        <v>0.21956728398799896</v>
      </c>
      <c r="H111" s="16">
        <f>TD2c!B111</f>
        <v>0.17552101612091064</v>
      </c>
      <c r="I111" s="16">
        <f>TD2c!I111</f>
        <v>0.10729281604290009</v>
      </c>
      <c r="J111" s="16">
        <f>TD2c!P111</f>
        <v>5.1550742238759995E-2</v>
      </c>
      <c r="K111" s="16"/>
      <c r="L111" s="56">
        <f t="shared" ref="L111" si="10">E111-G111</f>
        <v>0.28616221249103546</v>
      </c>
      <c r="M111" s="15">
        <f t="shared" ref="M111" si="11">E111-F111</f>
        <v>0.12023022770881653</v>
      </c>
      <c r="N111" s="15">
        <f t="shared" ref="N111" si="12">F111-G111</f>
        <v>0.16593198478221893</v>
      </c>
      <c r="O111" s="15">
        <f t="shared" ref="O111" si="13">G111-I111</f>
        <v>0.11227446794509888</v>
      </c>
      <c r="P111" s="15">
        <f t="shared" ref="P111" si="14">G111-H111</f>
        <v>4.4046267867088318E-2</v>
      </c>
      <c r="Q111" s="15">
        <f t="shared" ref="Q111" si="15">H111-I111</f>
        <v>6.8228200078010559E-2</v>
      </c>
      <c r="R111" s="15">
        <f t="shared" ref="R111" si="16">I111-J111</f>
        <v>5.5742073804140091E-2</v>
      </c>
      <c r="S111" s="14"/>
      <c r="T111" s="15"/>
      <c r="U111" s="13"/>
      <c r="AA111" s="2"/>
      <c r="AB111" s="2"/>
      <c r="AC111" s="2"/>
      <c r="AD111" s="2"/>
      <c r="AE111" s="2"/>
    </row>
    <row r="112" spans="1:3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  <c r="AA112" s="2"/>
      <c r="AB112" s="2"/>
      <c r="AC112" s="2"/>
      <c r="AD112" s="2"/>
      <c r="AE112" s="2"/>
    </row>
    <row r="113" spans="1:3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  <c r="AA113" s="2"/>
      <c r="AB113" s="2"/>
      <c r="AC113" s="2"/>
      <c r="AD113" s="2"/>
      <c r="AE113" s="2"/>
    </row>
    <row r="114" spans="1:3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  <c r="AA114" s="2"/>
      <c r="AB114" s="2"/>
      <c r="AC114" s="2"/>
      <c r="AD114" s="2"/>
      <c r="AE114" s="2"/>
    </row>
    <row r="115" spans="1:3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  <c r="AA115" s="2"/>
      <c r="AB115" s="2"/>
      <c r="AC115" s="2"/>
      <c r="AD115" s="2"/>
      <c r="AE115" s="2"/>
    </row>
    <row r="116" spans="1:3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  <c r="AA116" s="2"/>
      <c r="AB116" s="2"/>
      <c r="AC116" s="2"/>
      <c r="AD116" s="2"/>
      <c r="AE116" s="2"/>
    </row>
    <row r="117" spans="1:31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31" ht="16" thickTop="1">
      <c r="B118" s="5"/>
      <c r="C118" s="5"/>
      <c r="D118" s="5"/>
      <c r="E118" s="5"/>
      <c r="F118" s="5"/>
      <c r="G118" s="5"/>
      <c r="H118" s="5"/>
    </row>
    <row r="119" spans="1:31">
      <c r="B119" s="5"/>
      <c r="C119" s="5"/>
      <c r="D119" s="5"/>
      <c r="E119" s="5"/>
      <c r="F119" s="5"/>
      <c r="G119" s="5"/>
      <c r="H119" s="5"/>
    </row>
  </sheetData>
  <mergeCells count="13">
    <mergeCell ref="AE7:AE9"/>
    <mergeCell ref="B8:R8"/>
    <mergeCell ref="V7:V9"/>
    <mergeCell ref="W7:W9"/>
    <mergeCell ref="X7:X9"/>
    <mergeCell ref="Y7:Y9"/>
    <mergeCell ref="AD7:AD9"/>
    <mergeCell ref="A4:S4"/>
    <mergeCell ref="B7:R7"/>
    <mergeCell ref="AA7:AA9"/>
    <mergeCell ref="AB7:AB9"/>
    <mergeCell ref="AC7:AC9"/>
    <mergeCell ref="Z7:Z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  <pageSetUpPr fitToPage="1"/>
  </sheetPr>
  <dimension ref="A1:AA119"/>
  <sheetViews>
    <sheetView workbookViewId="0">
      <pane xSplit="1" ySplit="9" topLeftCell="B87" activePane="bottomRight" state="frozen"/>
      <selection activeCell="D32" sqref="D32"/>
      <selection pane="topRight" activeCell="D32" sqref="D32"/>
      <selection pane="bottomLeft" activeCell="D32" sqref="D32"/>
      <selection pane="bottomRight" activeCell="U66" sqref="U66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7" width="10.83203125" style="142" customWidth="1"/>
    <col min="8" max="8" width="10.83203125" style="142"/>
    <col min="9" max="15" width="10.83203125" style="113"/>
    <col min="16" max="22" width="11.5" style="1" customWidth="1"/>
    <col min="23" max="16384" width="10.83203125" style="113"/>
  </cols>
  <sheetData>
    <row r="1" spans="1:27">
      <c r="A1" s="180" t="s">
        <v>37</v>
      </c>
      <c r="C1" s="208"/>
    </row>
    <row r="2" spans="1:27">
      <c r="C2" s="208"/>
    </row>
    <row r="3" spans="1:27" ht="16" thickBot="1"/>
    <row r="4" spans="1:27" s="141" customFormat="1" ht="25" customHeight="1" thickTop="1">
      <c r="A4" s="1237" t="s">
        <v>766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</row>
    <row r="5" spans="1:27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7">
      <c r="A6" s="140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92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92" t="s">
        <v>21</v>
      </c>
      <c r="R6" s="206" t="s">
        <v>54</v>
      </c>
      <c r="S6" s="206" t="s">
        <v>53</v>
      </c>
      <c r="T6" s="206" t="s">
        <v>52</v>
      </c>
      <c r="U6" s="138" t="s">
        <v>51</v>
      </c>
      <c r="V6" s="735" t="s">
        <v>50</v>
      </c>
      <c r="W6" s="206"/>
      <c r="X6" s="206"/>
    </row>
    <row r="7" spans="1:27" ht="35" customHeight="1">
      <c r="A7" s="140"/>
      <c r="B7" s="1235" t="s">
        <v>767</v>
      </c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6"/>
    </row>
    <row r="8" spans="1:27" s="136" customFormat="1" ht="21" customHeight="1">
      <c r="A8" s="176"/>
      <c r="B8" s="1232" t="s">
        <v>768</v>
      </c>
      <c r="C8" s="1233"/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4"/>
      <c r="Y8" s="639"/>
    </row>
    <row r="9" spans="1:27" ht="46" thickBot="1">
      <c r="A9" s="140"/>
      <c r="B9" s="691" t="s">
        <v>769</v>
      </c>
      <c r="C9" s="711" t="s">
        <v>770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1" t="s">
        <v>771</v>
      </c>
      <c r="J9" s="711" t="s">
        <v>772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8" t="s">
        <v>778</v>
      </c>
      <c r="Q9" s="711" t="s">
        <v>779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6" t="s">
        <v>777</v>
      </c>
      <c r="Y9" s="635"/>
      <c r="Z9" s="635"/>
      <c r="AA9" s="635"/>
    </row>
    <row r="10" spans="1:27">
      <c r="A10" s="166">
        <v>1913</v>
      </c>
      <c r="B10" s="692">
        <f>1-TD2b!B10</f>
        <v>0.59269448788320744</v>
      </c>
      <c r="C10" s="700">
        <f>1-TD2b!C10</f>
        <v>0.59352403721104963</v>
      </c>
      <c r="D10" s="539">
        <f>compofiinc!BO2</f>
        <v>0.49770928788969204</v>
      </c>
      <c r="E10" s="539">
        <f>compofiinc!BP2</f>
        <v>7.8676459973506363E-2</v>
      </c>
      <c r="F10" s="539">
        <f>compofiinc!BQ2</f>
        <v>-8.0476206179999621E-4</v>
      </c>
      <c r="G10" s="539">
        <f>compofiinc!BR2</f>
        <v>1.0757604917978079E-2</v>
      </c>
      <c r="H10" s="539">
        <f>compofiinc!BS2</f>
        <v>7.1722483730399383E-3</v>
      </c>
      <c r="I10" s="712"/>
      <c r="J10" s="718"/>
      <c r="K10" s="125"/>
      <c r="L10" s="125"/>
      <c r="M10" s="125"/>
      <c r="N10" s="125"/>
      <c r="O10" s="125"/>
      <c r="P10" s="729"/>
      <c r="Q10" s="733"/>
      <c r="R10" s="132"/>
      <c r="S10" s="132"/>
      <c r="T10" s="132"/>
      <c r="U10" s="132"/>
      <c r="V10" s="188"/>
      <c r="Y10" s="636"/>
      <c r="Z10" s="636"/>
      <c r="AA10" s="636"/>
    </row>
    <row r="11" spans="1:27">
      <c r="A11" s="166">
        <v>1914</v>
      </c>
      <c r="B11" s="693">
        <f>1-TD2b!B11</f>
        <v>0.59071549590972094</v>
      </c>
      <c r="C11" s="701">
        <f>1-TD2b!C11</f>
        <v>0.59154504523756324</v>
      </c>
      <c r="D11" s="541">
        <f>compofiinc!BO3</f>
        <v>0.50577158789673649</v>
      </c>
      <c r="E11" s="541">
        <f>compofiinc!BP3</f>
        <v>7.8158454453250412E-2</v>
      </c>
      <c r="F11" s="541">
        <f>compofiinc!BQ3</f>
        <v>-8.4008593501742196E-3</v>
      </c>
      <c r="G11" s="541">
        <f>compofiinc!BR3</f>
        <v>8.3163146819837733E-3</v>
      </c>
      <c r="H11" s="541">
        <f>compofiinc!BS3</f>
        <v>7.6862851800231294E-3</v>
      </c>
      <c r="I11" s="712"/>
      <c r="J11" s="718"/>
      <c r="K11" s="125"/>
      <c r="L11" s="125"/>
      <c r="M11" s="125"/>
      <c r="N11" s="125"/>
      <c r="O11" s="125"/>
      <c r="P11" s="730"/>
      <c r="Q11" s="718"/>
      <c r="R11" s="125"/>
      <c r="S11" s="125"/>
      <c r="T11" s="125"/>
      <c r="U11" s="125"/>
      <c r="V11" s="165"/>
      <c r="Y11" s="636"/>
      <c r="Z11" s="636"/>
      <c r="AA11" s="636"/>
    </row>
    <row r="12" spans="1:27">
      <c r="A12" s="166">
        <v>1915</v>
      </c>
      <c r="B12" s="693">
        <f>1-TD2b!B12</f>
        <v>0.59651768534913385</v>
      </c>
      <c r="C12" s="701">
        <f>1-TD2b!C12</f>
        <v>0.59734720582972645</v>
      </c>
      <c r="D12" s="541">
        <f>compofiinc!BO4</f>
        <v>0.50537057682702213</v>
      </c>
      <c r="E12" s="541">
        <f>compofiinc!BP4</f>
        <v>7.9678077768151973E-2</v>
      </c>
      <c r="F12" s="541">
        <f>compofiinc!BQ4</f>
        <v>-7.108748320125341E-3</v>
      </c>
      <c r="G12" s="541">
        <f>compofiinc!BR4</f>
        <v>1.1501001645468654E-2</v>
      </c>
      <c r="H12" s="541">
        <f>compofiinc!BS4</f>
        <v>7.9277376293344741E-3</v>
      </c>
      <c r="I12" s="712"/>
      <c r="J12" s="718"/>
      <c r="K12" s="125"/>
      <c r="L12" s="125"/>
      <c r="M12" s="125"/>
      <c r="N12" s="125"/>
      <c r="O12" s="125"/>
      <c r="P12" s="730"/>
      <c r="Q12" s="718"/>
      <c r="R12" s="125"/>
      <c r="S12" s="125"/>
      <c r="T12" s="125"/>
      <c r="U12" s="125"/>
      <c r="V12" s="165"/>
      <c r="Y12" s="636"/>
      <c r="Z12" s="636"/>
      <c r="AA12" s="636"/>
    </row>
    <row r="13" spans="1:27">
      <c r="A13" s="166">
        <v>1916</v>
      </c>
      <c r="B13" s="694">
        <f>1-TD2b!B13</f>
        <v>0.57918734861582455</v>
      </c>
      <c r="C13" s="702">
        <f>1-TD2b!C13</f>
        <v>0.58739378807566411</v>
      </c>
      <c r="D13" s="440">
        <f>compofiinc!BO5</f>
        <v>0.48023236204020681</v>
      </c>
      <c r="E13" s="440">
        <f>compofiinc!BP5</f>
        <v>7.726656189815706E-2</v>
      </c>
      <c r="F13" s="440">
        <f>compofiinc!BQ5</f>
        <v>1.724957733297304E-2</v>
      </c>
      <c r="G13" s="440">
        <f>compofiinc!BR5</f>
        <v>8.5620554421006606E-3</v>
      </c>
      <c r="H13" s="440">
        <f>compofiinc!BS5</f>
        <v>4.0408116752780852E-3</v>
      </c>
      <c r="I13" s="712"/>
      <c r="J13" s="718"/>
      <c r="K13" s="125"/>
      <c r="L13" s="125"/>
      <c r="M13" s="125"/>
      <c r="N13" s="125"/>
      <c r="O13" s="125"/>
      <c r="P13" s="730"/>
      <c r="Q13" s="709"/>
      <c r="R13" s="116"/>
      <c r="S13" s="116"/>
      <c r="T13" s="116"/>
      <c r="U13" s="116"/>
      <c r="V13" s="145"/>
      <c r="Y13" s="636"/>
      <c r="Z13" s="636"/>
      <c r="AA13" s="636"/>
    </row>
    <row r="14" spans="1:27">
      <c r="A14" s="166">
        <v>1917</v>
      </c>
      <c r="B14" s="695">
        <f>1-TD2b!B14</f>
        <v>0.59492342549909938</v>
      </c>
      <c r="C14" s="701">
        <f>1-TD2b!C14</f>
        <v>0.59712958124777415</v>
      </c>
      <c r="D14" s="541">
        <f>compofiinc!BO6</f>
        <v>0.49603200775770245</v>
      </c>
      <c r="E14" s="541">
        <f>compofiinc!BP6</f>
        <v>7.9622464492800499E-2</v>
      </c>
      <c r="F14" s="541">
        <f>compofiinc!BQ6</f>
        <v>1.4837058525638443E-2</v>
      </c>
      <c r="G14" s="541">
        <f>compofiinc!BR6</f>
        <v>5.4284282709786275E-3</v>
      </c>
      <c r="H14" s="541">
        <f>compofiinc!BS6</f>
        <v>1.1965411526532188E-3</v>
      </c>
      <c r="I14" s="712"/>
      <c r="J14" s="718"/>
      <c r="K14" s="125"/>
      <c r="L14" s="125"/>
      <c r="M14" s="125"/>
      <c r="N14" s="125"/>
      <c r="O14" s="125"/>
      <c r="P14" s="730"/>
      <c r="Q14" s="718"/>
      <c r="R14" s="125"/>
      <c r="S14" s="125"/>
      <c r="T14" s="125"/>
      <c r="U14" s="125"/>
      <c r="V14" s="165"/>
      <c r="Y14" s="636"/>
      <c r="Z14" s="636"/>
      <c r="AA14" s="636"/>
    </row>
    <row r="15" spans="1:27">
      <c r="A15" s="166">
        <v>1918</v>
      </c>
      <c r="B15" s="693">
        <f>1-TD2b!B15</f>
        <v>0.59892954553272815</v>
      </c>
      <c r="C15" s="701">
        <f>1-TD2b!C15</f>
        <v>0.6009627248797742</v>
      </c>
      <c r="D15" s="541">
        <f>compofiinc!BO7</f>
        <v>0.50874599085351779</v>
      </c>
      <c r="E15" s="541">
        <f>compofiinc!BP7</f>
        <v>8.0600913680825045E-2</v>
      </c>
      <c r="F15" s="541">
        <f>compofiinc!BQ7</f>
        <v>8.7389640160067394E-3</v>
      </c>
      <c r="G15" s="541">
        <f>compofiinc!BR7</f>
        <v>1.690538588045111E-3</v>
      </c>
      <c r="H15" s="541">
        <f>compofiinc!BS7</f>
        <v>1.1733611540822586E-3</v>
      </c>
      <c r="I15" s="712"/>
      <c r="J15" s="718"/>
      <c r="K15" s="125"/>
      <c r="L15" s="125"/>
      <c r="M15" s="125"/>
      <c r="N15" s="125"/>
      <c r="O15" s="125"/>
      <c r="P15" s="730"/>
      <c r="Q15" s="718"/>
      <c r="R15" s="125"/>
      <c r="S15" s="125"/>
      <c r="T15" s="125"/>
      <c r="U15" s="125"/>
      <c r="V15" s="165"/>
      <c r="Y15" s="636"/>
      <c r="Z15" s="636"/>
      <c r="AA15" s="636"/>
    </row>
    <row r="16" spans="1:27">
      <c r="A16" s="171">
        <v>1919</v>
      </c>
      <c r="B16" s="696">
        <f>1-TD2b!B16</f>
        <v>0.59684362117977385</v>
      </c>
      <c r="C16" s="703">
        <f>1-TD2b!C16</f>
        <v>0.60518675984660675</v>
      </c>
      <c r="D16" s="543">
        <f>compofiinc!BO8</f>
        <v>0.52844819100240703</v>
      </c>
      <c r="E16" s="543">
        <f>compofiinc!BP8</f>
        <v>7.1745982198193628E-2</v>
      </c>
      <c r="F16" s="543">
        <f>compofiinc!BQ8</f>
        <v>2.5156907356720937E-3</v>
      </c>
      <c r="G16" s="543">
        <f>compofiinc!BR8</f>
        <v>1.4679383704197975E-3</v>
      </c>
      <c r="H16" s="543">
        <f>compofiinc!BS8</f>
        <v>1.0088448842220758E-3</v>
      </c>
      <c r="I16" s="713"/>
      <c r="J16" s="719"/>
      <c r="K16" s="127"/>
      <c r="L16" s="127"/>
      <c r="M16" s="127"/>
      <c r="N16" s="127"/>
      <c r="O16" s="127"/>
      <c r="P16" s="731"/>
      <c r="Q16" s="719"/>
      <c r="R16" s="127"/>
      <c r="S16" s="127"/>
      <c r="T16" s="127"/>
      <c r="U16" s="127"/>
      <c r="V16" s="167"/>
      <c r="Y16" s="636"/>
      <c r="Z16" s="636"/>
      <c r="AA16" s="636"/>
    </row>
    <row r="17" spans="1:27">
      <c r="A17" s="166">
        <v>1920</v>
      </c>
      <c r="B17" s="693">
        <f>1-TD2b!B17</f>
        <v>0.6098588635962654</v>
      </c>
      <c r="C17" s="701">
        <f>1-TD2b!C17</f>
        <v>0.61899612562230755</v>
      </c>
      <c r="D17" s="541">
        <f>compofiinc!BO9</f>
        <v>0.53460804988221922</v>
      </c>
      <c r="E17" s="541">
        <f>compofiinc!BP9</f>
        <v>7.7109969147171761E-2</v>
      </c>
      <c r="F17" s="541">
        <f>compofiinc!BQ9</f>
        <v>2.7571360741819179E-3</v>
      </c>
      <c r="G17" s="541">
        <f>compofiinc!BR9</f>
        <v>2.4041679611685567E-3</v>
      </c>
      <c r="H17" s="541">
        <f>compofiinc!BS9</f>
        <v>2.0810775723094851E-3</v>
      </c>
      <c r="I17" s="712"/>
      <c r="J17" s="718"/>
      <c r="K17" s="125"/>
      <c r="L17" s="125"/>
      <c r="M17" s="125"/>
      <c r="N17" s="125"/>
      <c r="O17" s="125"/>
      <c r="P17" s="730"/>
      <c r="Q17" s="718"/>
      <c r="R17" s="125"/>
      <c r="S17" s="125"/>
      <c r="T17" s="125"/>
      <c r="U17" s="125"/>
      <c r="V17" s="165"/>
      <c r="Y17" s="636"/>
      <c r="Z17" s="636"/>
      <c r="AA17" s="636"/>
    </row>
    <row r="18" spans="1:27">
      <c r="A18" s="166">
        <v>1921</v>
      </c>
      <c r="B18" s="693">
        <f>1-TD2b!B18</f>
        <v>0.56818943336199235</v>
      </c>
      <c r="C18" s="701">
        <f>1-TD2b!C18</f>
        <v>0.57140273360026328</v>
      </c>
      <c r="D18" s="541">
        <f>compofiinc!BO10</f>
        <v>0.48633579172936858</v>
      </c>
      <c r="E18" s="541">
        <f>compofiinc!BP10</f>
        <v>7.1245852734530116E-2</v>
      </c>
      <c r="F18" s="541">
        <f>compofiinc!BQ10</f>
        <v>3.6894314919082849E-3</v>
      </c>
      <c r="G18" s="541">
        <f>compofiinc!BR10</f>
        <v>5.5028454593983867E-3</v>
      </c>
      <c r="H18" s="541">
        <f>compofiinc!BS10</f>
        <v>4.6067484496419113E-3</v>
      </c>
      <c r="I18" s="712"/>
      <c r="J18" s="718"/>
      <c r="K18" s="125"/>
      <c r="L18" s="125"/>
      <c r="M18" s="125"/>
      <c r="N18" s="125"/>
      <c r="O18" s="125"/>
      <c r="P18" s="730"/>
      <c r="Q18" s="718"/>
      <c r="R18" s="125"/>
      <c r="S18" s="125"/>
      <c r="T18" s="125"/>
      <c r="U18" s="125"/>
      <c r="V18" s="165"/>
      <c r="Y18" s="636"/>
      <c r="Z18" s="636"/>
      <c r="AA18" s="636"/>
    </row>
    <row r="19" spans="1:27">
      <c r="A19" s="166">
        <v>1922</v>
      </c>
      <c r="B19" s="693">
        <f>1-TD2b!B19</f>
        <v>0.56278522338482295</v>
      </c>
      <c r="C19" s="701">
        <f>1-TD2b!C19</f>
        <v>0.5705144657234873</v>
      </c>
      <c r="D19" s="541">
        <f>compofiinc!BO11</f>
        <v>0.48994467301180328</v>
      </c>
      <c r="E19" s="541">
        <f>compofiinc!BP11</f>
        <v>7.090641874819037E-2</v>
      </c>
      <c r="F19" s="541">
        <f>compofiinc!BQ11</f>
        <v>2.8428543643622198E-3</v>
      </c>
      <c r="G19" s="541">
        <f>compofiinc!BR11</f>
        <v>3.4990729061429027E-3</v>
      </c>
      <c r="H19" s="541">
        <f>compofiinc!BS11</f>
        <v>3.3421880832573553E-3</v>
      </c>
      <c r="I19" s="712"/>
      <c r="J19" s="718"/>
      <c r="K19" s="125"/>
      <c r="L19" s="125"/>
      <c r="M19" s="125"/>
      <c r="N19" s="125"/>
      <c r="O19" s="125"/>
      <c r="P19" s="730"/>
      <c r="Q19" s="718"/>
      <c r="R19" s="125"/>
      <c r="S19" s="125"/>
      <c r="T19" s="125"/>
      <c r="U19" s="125"/>
      <c r="V19" s="165"/>
      <c r="Y19" s="636"/>
      <c r="Z19" s="636"/>
      <c r="AA19" s="636"/>
    </row>
    <row r="20" spans="1:27">
      <c r="A20" s="166">
        <v>1923</v>
      </c>
      <c r="B20" s="693">
        <f>1-TD2b!B20</f>
        <v>0.58538749420162106</v>
      </c>
      <c r="C20" s="701">
        <f>1-TD2b!C20</f>
        <v>0.59410447930213972</v>
      </c>
      <c r="D20" s="541">
        <f>compofiinc!BO12</f>
        <v>0.50453388027908586</v>
      </c>
      <c r="E20" s="541">
        <f>compofiinc!BP12</f>
        <v>7.3675735413985421E-2</v>
      </c>
      <c r="F20" s="541">
        <f>compofiinc!BQ12</f>
        <v>2.9790613557664214E-3</v>
      </c>
      <c r="G20" s="541">
        <f>compofiinc!BR12</f>
        <v>5.916503732587966E-3</v>
      </c>
      <c r="H20" s="541">
        <f>compofiinc!BS12</f>
        <v>6.9993389470372758E-3</v>
      </c>
      <c r="I20" s="712"/>
      <c r="J20" s="718"/>
      <c r="K20" s="125"/>
      <c r="L20" s="125"/>
      <c r="M20" s="125"/>
      <c r="N20" s="125"/>
      <c r="O20" s="125"/>
      <c r="P20" s="730"/>
      <c r="Q20" s="718"/>
      <c r="R20" s="125"/>
      <c r="S20" s="125"/>
      <c r="T20" s="125"/>
      <c r="U20" s="125"/>
      <c r="V20" s="165"/>
      <c r="Y20" s="636"/>
      <c r="Z20" s="636"/>
      <c r="AA20" s="636"/>
    </row>
    <row r="21" spans="1:27">
      <c r="A21" s="166">
        <v>1924</v>
      </c>
      <c r="B21" s="693">
        <f>1-TD2b!B21</f>
        <v>0.55592957252152542</v>
      </c>
      <c r="C21" s="701">
        <f>1-TD2b!C21</f>
        <v>0.56736085344603171</v>
      </c>
      <c r="D21" s="541">
        <f>compofiinc!BO13</f>
        <v>0.48694876587144176</v>
      </c>
      <c r="E21" s="541">
        <f>compofiinc!BP13</f>
        <v>6.854158812027783E-2</v>
      </c>
      <c r="F21" s="541">
        <f>compofiinc!BQ13</f>
        <v>3.1330750614135747E-3</v>
      </c>
      <c r="G21" s="541">
        <f>compofiinc!BR13</f>
        <v>3.6652006846851909E-3</v>
      </c>
      <c r="H21" s="541">
        <f>compofiinc!BS13</f>
        <v>5.0722237082134816E-3</v>
      </c>
      <c r="I21" s="712"/>
      <c r="J21" s="718"/>
      <c r="K21" s="125"/>
      <c r="L21" s="125"/>
      <c r="M21" s="125"/>
      <c r="N21" s="125"/>
      <c r="O21" s="125"/>
      <c r="P21" s="730"/>
      <c r="Q21" s="718"/>
      <c r="R21" s="125"/>
      <c r="S21" s="125"/>
      <c r="T21" s="125"/>
      <c r="U21" s="125"/>
      <c r="V21" s="165"/>
      <c r="Y21" s="636"/>
      <c r="Z21" s="636"/>
      <c r="AA21" s="636"/>
    </row>
    <row r="22" spans="1:27">
      <c r="A22" s="166">
        <v>1925</v>
      </c>
      <c r="B22" s="693">
        <f>1-TD2b!B22</f>
        <v>0.53645923081175928</v>
      </c>
      <c r="C22" s="701">
        <f>1-TD2b!C22</f>
        <v>0.55833190652698006</v>
      </c>
      <c r="D22" s="541">
        <f>compofiinc!BO14</f>
        <v>0.49677167459977634</v>
      </c>
      <c r="E22" s="541">
        <f>compofiinc!BP14</f>
        <v>5.4309537824932183E-2</v>
      </c>
      <c r="F22" s="541">
        <f>compofiinc!BQ14</f>
        <v>3.4339580749502274E-3</v>
      </c>
      <c r="G22" s="541">
        <f>compofiinc!BR14</f>
        <v>1.9173492148056789E-3</v>
      </c>
      <c r="H22" s="541">
        <f>compofiinc!BS14</f>
        <v>1.8826625230952132E-3</v>
      </c>
      <c r="I22" s="712"/>
      <c r="J22" s="718"/>
      <c r="K22" s="125"/>
      <c r="L22" s="125"/>
      <c r="M22" s="125"/>
      <c r="N22" s="125"/>
      <c r="O22" s="125"/>
      <c r="P22" s="730"/>
      <c r="Q22" s="718"/>
      <c r="R22" s="125"/>
      <c r="S22" s="125"/>
      <c r="T22" s="125"/>
      <c r="U22" s="125"/>
      <c r="V22" s="165"/>
      <c r="Y22" s="636"/>
      <c r="Z22" s="636"/>
      <c r="AA22" s="636"/>
    </row>
    <row r="23" spans="1:27">
      <c r="A23" s="166">
        <v>1926</v>
      </c>
      <c r="B23" s="693">
        <f>1-TD2b!B23</f>
        <v>0.5428956423176261</v>
      </c>
      <c r="C23" s="701">
        <f>1-TD2b!C23</f>
        <v>0.55931014720146122</v>
      </c>
      <c r="D23" s="541">
        <f>compofiinc!BO15</f>
        <v>0.49783912776654249</v>
      </c>
      <c r="E23" s="541">
        <f>compofiinc!BP15</f>
        <v>5.3794365979160375E-2</v>
      </c>
      <c r="F23" s="541">
        <f>compofiinc!BQ15</f>
        <v>3.8723169453023093E-3</v>
      </c>
      <c r="G23" s="541">
        <f>compofiinc!BR15</f>
        <v>1.985329647977721E-3</v>
      </c>
      <c r="H23" s="541">
        <f>compofiinc!BS15</f>
        <v>1.8190428038278028E-3</v>
      </c>
      <c r="I23" s="712"/>
      <c r="J23" s="718"/>
      <c r="K23" s="125"/>
      <c r="L23" s="125"/>
      <c r="M23" s="125"/>
      <c r="N23" s="125"/>
      <c r="O23" s="125"/>
      <c r="P23" s="730"/>
      <c r="Q23" s="718"/>
      <c r="R23" s="125"/>
      <c r="S23" s="125"/>
      <c r="T23" s="125"/>
      <c r="U23" s="125"/>
      <c r="V23" s="165"/>
      <c r="Y23" s="636"/>
      <c r="Z23" s="636"/>
      <c r="AA23" s="636"/>
    </row>
    <row r="24" spans="1:27">
      <c r="A24" s="166">
        <v>1927</v>
      </c>
      <c r="B24" s="693">
        <f>1-TD2b!B24</f>
        <v>0.53331543891166033</v>
      </c>
      <c r="C24" s="701">
        <f>1-TD2b!C24</f>
        <v>0.5533426668042063</v>
      </c>
      <c r="D24" s="541">
        <f>compofiinc!BO16</f>
        <v>0.49016042715913966</v>
      </c>
      <c r="E24" s="541">
        <f>compofiinc!BP16</f>
        <v>5.4457107972159774E-2</v>
      </c>
      <c r="F24" s="541">
        <f>compofiinc!BQ16</f>
        <v>4.5121057155649291E-3</v>
      </c>
      <c r="G24" s="541">
        <f>compofiinc!BR16</f>
        <v>2.3526474257582336E-3</v>
      </c>
      <c r="H24" s="541">
        <f>compofiinc!BS16</f>
        <v>1.8764326384645355E-3</v>
      </c>
      <c r="I24" s="712"/>
      <c r="J24" s="718"/>
      <c r="K24" s="125"/>
      <c r="L24" s="125"/>
      <c r="M24" s="125"/>
      <c r="N24" s="125"/>
      <c r="O24" s="125"/>
      <c r="P24" s="730"/>
      <c r="Q24" s="718"/>
      <c r="R24" s="125"/>
      <c r="S24" s="125"/>
      <c r="T24" s="125"/>
      <c r="U24" s="125"/>
      <c r="V24" s="165"/>
      <c r="Y24" s="636"/>
      <c r="Z24" s="636"/>
      <c r="AA24" s="636"/>
    </row>
    <row r="25" spans="1:27">
      <c r="A25" s="166">
        <v>1928</v>
      </c>
      <c r="B25" s="693">
        <f>1-TD2b!B25</f>
        <v>0.50711288401260446</v>
      </c>
      <c r="C25" s="701">
        <f>1-TD2b!C25</f>
        <v>0.53906817849333399</v>
      </c>
      <c r="D25" s="541">
        <f>compofiinc!BO17</f>
        <v>0.47231449645069751</v>
      </c>
      <c r="E25" s="541">
        <f>compofiinc!BP17</f>
        <v>5.7844783427717039E-2</v>
      </c>
      <c r="F25" s="541">
        <f>compofiinc!BQ17</f>
        <v>4.8493160563681942E-3</v>
      </c>
      <c r="G25" s="541">
        <f>compofiinc!BR17</f>
        <v>2.3707216140666787E-3</v>
      </c>
      <c r="H25" s="541">
        <f>compofiinc!BS17</f>
        <v>1.7045617499357214E-3</v>
      </c>
      <c r="I25" s="712"/>
      <c r="J25" s="718"/>
      <c r="K25" s="125"/>
      <c r="L25" s="125"/>
      <c r="M25" s="125"/>
      <c r="N25" s="125"/>
      <c r="O25" s="125"/>
      <c r="P25" s="730"/>
      <c r="Q25" s="718"/>
      <c r="R25" s="125"/>
      <c r="S25" s="125"/>
      <c r="T25" s="125"/>
      <c r="U25" s="125"/>
      <c r="V25" s="165"/>
      <c r="Y25" s="636"/>
      <c r="Z25" s="636"/>
      <c r="AA25" s="636"/>
    </row>
    <row r="26" spans="1:27">
      <c r="A26" s="166">
        <v>1929</v>
      </c>
      <c r="B26" s="693">
        <f>1-TD2b!B26</f>
        <v>0.53290412103992757</v>
      </c>
      <c r="C26" s="701">
        <f>1-TD2b!C26</f>
        <v>0.5624159639653088</v>
      </c>
      <c r="D26" s="541">
        <f>compofiinc!BO18</f>
        <v>0.49215284660891284</v>
      </c>
      <c r="E26" s="541">
        <f>compofiinc!BP18</f>
        <v>6.1594284557279597E-2</v>
      </c>
      <c r="F26" s="541">
        <f>compofiinc!BQ18</f>
        <v>4.7537111348315148E-3</v>
      </c>
      <c r="G26" s="541">
        <f>compofiinc!BR18</f>
        <v>2.1957071901742842E-3</v>
      </c>
      <c r="H26" s="541">
        <f>compofiinc!BS18</f>
        <v>1.7194179110538374E-3</v>
      </c>
      <c r="I26" s="712"/>
      <c r="J26" s="718"/>
      <c r="K26" s="125"/>
      <c r="L26" s="125"/>
      <c r="M26" s="125"/>
      <c r="N26" s="125"/>
      <c r="O26" s="125"/>
      <c r="P26" s="730"/>
      <c r="Q26" s="718"/>
      <c r="R26" s="125"/>
      <c r="S26" s="125"/>
      <c r="T26" s="125"/>
      <c r="U26" s="125"/>
      <c r="V26" s="165"/>
      <c r="Y26" s="636"/>
      <c r="Z26" s="636"/>
      <c r="AA26" s="636"/>
    </row>
    <row r="27" spans="1:27">
      <c r="A27" s="170">
        <v>1930</v>
      </c>
      <c r="B27" s="697">
        <f>1-TD2b!B27</f>
        <v>0.56134545015565329</v>
      </c>
      <c r="C27" s="704">
        <f>1-TD2b!C27</f>
        <v>0.56926525446609344</v>
      </c>
      <c r="D27" s="545">
        <f>compofiinc!BO19</f>
        <v>0.50180316941703529</v>
      </c>
      <c r="E27" s="545">
        <f>compofiinc!BP19</f>
        <v>5.8862903643654513E-2</v>
      </c>
      <c r="F27" s="545">
        <f>compofiinc!BQ19</f>
        <v>4.6846645915534085E-3</v>
      </c>
      <c r="G27" s="545">
        <f>compofiinc!BR19</f>
        <v>2.2910328676499364E-3</v>
      </c>
      <c r="H27" s="545">
        <f>compofiinc!BS19</f>
        <v>1.6068836805961176E-3</v>
      </c>
      <c r="I27" s="714"/>
      <c r="J27" s="720"/>
      <c r="K27" s="129"/>
      <c r="L27" s="129"/>
      <c r="M27" s="129"/>
      <c r="N27" s="129"/>
      <c r="O27" s="129"/>
      <c r="P27" s="732"/>
      <c r="Q27" s="720"/>
      <c r="R27" s="129"/>
      <c r="S27" s="129"/>
      <c r="T27" s="129"/>
      <c r="U27" s="129"/>
      <c r="V27" s="169"/>
      <c r="Y27" s="636"/>
      <c r="Z27" s="636"/>
      <c r="AA27" s="636"/>
    </row>
    <row r="28" spans="1:27">
      <c r="A28" s="166">
        <v>1931</v>
      </c>
      <c r="B28" s="693">
        <f>1-TD2b!B28</f>
        <v>0.55456799987568017</v>
      </c>
      <c r="C28" s="701">
        <f>1-TD2b!C28</f>
        <v>0.55595006160314719</v>
      </c>
      <c r="D28" s="541">
        <f>compofiinc!BO20</f>
        <v>0.49655660481821667</v>
      </c>
      <c r="E28" s="541">
        <f>compofiinc!BP20</f>
        <v>5.0602204503697068E-2</v>
      </c>
      <c r="F28" s="541">
        <f>compofiinc!BQ20</f>
        <v>4.628150713897175E-3</v>
      </c>
      <c r="G28" s="541">
        <f>compofiinc!BR20</f>
        <v>2.4389500433620107E-3</v>
      </c>
      <c r="H28" s="541">
        <f>compofiinc!BS20</f>
        <v>1.7239186464503529E-3</v>
      </c>
      <c r="I28" s="712"/>
      <c r="J28" s="718"/>
      <c r="K28" s="125"/>
      <c r="L28" s="125"/>
      <c r="M28" s="125"/>
      <c r="N28" s="125"/>
      <c r="O28" s="125"/>
      <c r="P28" s="730"/>
      <c r="Q28" s="718"/>
      <c r="R28" s="125"/>
      <c r="S28" s="125"/>
      <c r="T28" s="125"/>
      <c r="U28" s="125"/>
      <c r="V28" s="165"/>
      <c r="Y28" s="636"/>
      <c r="Z28" s="636"/>
      <c r="AA28" s="636"/>
    </row>
    <row r="29" spans="1:27">
      <c r="A29" s="166">
        <v>1932</v>
      </c>
      <c r="B29" s="693">
        <f>1-TD2b!B29</f>
        <v>0.53629788222738495</v>
      </c>
      <c r="C29" s="701">
        <f>1-TD2b!C29</f>
        <v>0.53699474128949487</v>
      </c>
      <c r="D29" s="541">
        <f>compofiinc!BO21</f>
        <v>0.48872431988257353</v>
      </c>
      <c r="E29" s="541">
        <f>compofiinc!BP21</f>
        <v>3.9553650035916432E-2</v>
      </c>
      <c r="F29" s="541">
        <f>compofiinc!BQ21</f>
        <v>4.3903119049880507E-3</v>
      </c>
      <c r="G29" s="541">
        <f>compofiinc!BR21</f>
        <v>2.5535728364868768E-3</v>
      </c>
      <c r="H29" s="541">
        <f>compofiinc!BS21</f>
        <v>1.7988116367079442E-3</v>
      </c>
      <c r="I29" s="712"/>
      <c r="J29" s="718"/>
      <c r="K29" s="125"/>
      <c r="L29" s="125"/>
      <c r="M29" s="125"/>
      <c r="N29" s="125"/>
      <c r="O29" s="125"/>
      <c r="P29" s="730"/>
      <c r="Q29" s="718"/>
      <c r="R29" s="125"/>
      <c r="S29" s="125"/>
      <c r="T29" s="125"/>
      <c r="U29" s="125"/>
      <c r="V29" s="165"/>
      <c r="Y29" s="636"/>
      <c r="Z29" s="636"/>
      <c r="AA29" s="636"/>
    </row>
    <row r="30" spans="1:27">
      <c r="A30" s="166">
        <v>1933</v>
      </c>
      <c r="B30" s="693">
        <f>1-TD2b!B30</f>
        <v>0.5439818556943824</v>
      </c>
      <c r="C30" s="701">
        <f>1-TD2b!C30</f>
        <v>0.54973570494296486</v>
      </c>
      <c r="D30" s="541">
        <f>compofiinc!BO22</f>
        <v>0.50518631332614272</v>
      </c>
      <c r="E30" s="541">
        <f>compofiinc!BP22</f>
        <v>3.7964170886510329E-2</v>
      </c>
      <c r="F30" s="541">
        <f>compofiinc!BQ22</f>
        <v>3.0184597348931266E-3</v>
      </c>
      <c r="G30" s="541">
        <f>compofiinc!BR22</f>
        <v>2.0759830711982244E-3</v>
      </c>
      <c r="H30" s="541">
        <f>compofiinc!BS22</f>
        <v>1.4923870072313557E-3</v>
      </c>
      <c r="I30" s="712"/>
      <c r="J30" s="718"/>
      <c r="K30" s="125"/>
      <c r="L30" s="125"/>
      <c r="M30" s="125"/>
      <c r="N30" s="125"/>
      <c r="O30" s="125"/>
      <c r="P30" s="730"/>
      <c r="Q30" s="718"/>
      <c r="R30" s="125"/>
      <c r="S30" s="125"/>
      <c r="T30" s="125"/>
      <c r="U30" s="125"/>
      <c r="V30" s="165"/>
      <c r="Y30" s="636"/>
      <c r="Z30" s="636"/>
      <c r="AA30" s="636"/>
    </row>
    <row r="31" spans="1:27">
      <c r="A31" s="166">
        <v>1934</v>
      </c>
      <c r="B31" s="693">
        <f>1-TD2b!B31</f>
        <v>0.54216458027856362</v>
      </c>
      <c r="C31" s="701">
        <f>1-TD2b!C31</f>
        <v>0.54844923356141062</v>
      </c>
      <c r="D31" s="541">
        <f>compofiinc!BO23</f>
        <v>0.49478331777605394</v>
      </c>
      <c r="E31" s="541">
        <f>compofiinc!BP23</f>
        <v>4.726499630874155E-2</v>
      </c>
      <c r="F31" s="541">
        <f>compofiinc!BQ23</f>
        <v>3.2577441053652512E-3</v>
      </c>
      <c r="G31" s="541">
        <f>compofiinc!BR23</f>
        <v>1.717570233494007E-3</v>
      </c>
      <c r="H31" s="541">
        <f>compofiinc!BS23</f>
        <v>1.4499062525069259E-3</v>
      </c>
      <c r="I31" s="712"/>
      <c r="J31" s="718"/>
      <c r="K31" s="125"/>
      <c r="L31" s="125"/>
      <c r="M31" s="125"/>
      <c r="N31" s="125"/>
      <c r="O31" s="125"/>
      <c r="P31" s="730"/>
      <c r="Q31" s="718"/>
      <c r="R31" s="125"/>
      <c r="S31" s="125"/>
      <c r="T31" s="125"/>
      <c r="U31" s="125"/>
      <c r="V31" s="165"/>
      <c r="Y31" s="636"/>
      <c r="Z31" s="636"/>
      <c r="AA31" s="636"/>
    </row>
    <row r="32" spans="1:27">
      <c r="A32" s="166">
        <v>1935</v>
      </c>
      <c r="B32" s="693">
        <f>1-TD2b!B32</f>
        <v>0.55506017287570231</v>
      </c>
      <c r="C32" s="701">
        <f>1-TD2b!C32</f>
        <v>0.56607012727231476</v>
      </c>
      <c r="D32" s="541">
        <f>compofiinc!BO24</f>
        <v>0.49648705370081858</v>
      </c>
      <c r="E32" s="541">
        <f>compofiinc!BP24</f>
        <v>6.3521122219859727E-2</v>
      </c>
      <c r="F32" s="541">
        <f>compofiinc!BQ24</f>
        <v>3.137485943494854E-3</v>
      </c>
      <c r="G32" s="541">
        <f>compofiinc!BR24</f>
        <v>1.5015064877985686E-3</v>
      </c>
      <c r="H32" s="541">
        <f>compofiinc!BS24</f>
        <v>1.4012926880928173E-3</v>
      </c>
      <c r="I32" s="712"/>
      <c r="J32" s="718"/>
      <c r="K32" s="125"/>
      <c r="L32" s="125"/>
      <c r="M32" s="125"/>
      <c r="N32" s="125"/>
      <c r="O32" s="125"/>
      <c r="P32" s="730"/>
      <c r="Q32" s="718"/>
      <c r="R32" s="125"/>
      <c r="S32" s="125"/>
      <c r="T32" s="125"/>
      <c r="U32" s="125"/>
      <c r="V32" s="165"/>
      <c r="Y32" s="636"/>
      <c r="Z32" s="636"/>
      <c r="AA32" s="636"/>
    </row>
    <row r="33" spans="1:27">
      <c r="A33" s="166">
        <v>1936</v>
      </c>
      <c r="B33" s="693">
        <f>1-TD2b!B33</f>
        <v>0.53406224905523736</v>
      </c>
      <c r="C33" s="701">
        <f>1-TD2b!C33</f>
        <v>0.55227633017435984</v>
      </c>
      <c r="D33" s="541">
        <f>compofiinc!BO25</f>
        <v>0.49077379054244402</v>
      </c>
      <c r="E33" s="541">
        <f>compofiinc!BP25</f>
        <v>5.4688058586989427E-2</v>
      </c>
      <c r="F33" s="541">
        <f>compofiinc!BQ25</f>
        <v>4.0420402158855145E-3</v>
      </c>
      <c r="G33" s="541">
        <f>compofiinc!BR25</f>
        <v>1.2108487841923261E-3</v>
      </c>
      <c r="H33" s="541">
        <f>compofiinc!BS25</f>
        <v>1.5804854886341604E-3</v>
      </c>
      <c r="I33" s="712"/>
      <c r="J33" s="718"/>
      <c r="K33" s="125"/>
      <c r="L33" s="125"/>
      <c r="M33" s="125"/>
      <c r="N33" s="125"/>
      <c r="O33" s="125"/>
      <c r="P33" s="730"/>
      <c r="Q33" s="718"/>
      <c r="R33" s="125"/>
      <c r="S33" s="125"/>
      <c r="T33" s="125"/>
      <c r="U33" s="125"/>
      <c r="V33" s="165"/>
      <c r="Y33" s="636"/>
      <c r="Z33" s="636"/>
      <c r="AA33" s="636"/>
    </row>
    <row r="34" spans="1:27">
      <c r="A34" s="166">
        <v>1937</v>
      </c>
      <c r="B34" s="693">
        <f>1-TD2b!B34</f>
        <v>0.55768588239419825</v>
      </c>
      <c r="C34" s="701">
        <f>1-TD2b!C34</f>
        <v>0.56652120146654705</v>
      </c>
      <c r="D34" s="541">
        <f>compofiinc!BO26</f>
        <v>0.49163049147769622</v>
      </c>
      <c r="E34" s="541">
        <f>compofiinc!BP26</f>
        <v>6.4284017624718678E-2</v>
      </c>
      <c r="F34" s="541">
        <f>compofiinc!BQ26</f>
        <v>3.8671920663613524E-3</v>
      </c>
      <c r="G34" s="541">
        <f>compofiinc!BR26</f>
        <v>9.2911116420191578E-4</v>
      </c>
      <c r="H34" s="541">
        <f>compofiinc!BS26</f>
        <v>5.7934784206790137E-3</v>
      </c>
      <c r="I34" s="712"/>
      <c r="J34" s="718"/>
      <c r="K34" s="125"/>
      <c r="L34" s="125"/>
      <c r="M34" s="125"/>
      <c r="N34" s="125"/>
      <c r="O34" s="125"/>
      <c r="P34" s="730"/>
      <c r="Q34" s="718"/>
      <c r="R34" s="125"/>
      <c r="S34" s="125"/>
      <c r="T34" s="125"/>
      <c r="U34" s="125"/>
      <c r="V34" s="165"/>
      <c r="Y34" s="636"/>
      <c r="Z34" s="636"/>
      <c r="AA34" s="636"/>
    </row>
    <row r="35" spans="1:27">
      <c r="A35" s="166">
        <v>1938</v>
      </c>
      <c r="B35" s="693">
        <f>1-TD2b!B35</f>
        <v>0.55925162429228137</v>
      </c>
      <c r="C35" s="701">
        <f>1-TD2b!C35</f>
        <v>0.56999109507485879</v>
      </c>
      <c r="D35" s="541">
        <f>compofiinc!BO27</f>
        <v>0.50160296129076909</v>
      </c>
      <c r="E35" s="541">
        <f>compofiinc!BP27</f>
        <v>5.8889392643297636E-2</v>
      </c>
      <c r="F35" s="541">
        <f>compofiinc!BQ27</f>
        <v>2.827007904586766E-3</v>
      </c>
      <c r="G35" s="541">
        <f>compofiinc!BR27</f>
        <v>9.5397027433189938E-4</v>
      </c>
      <c r="H35" s="541">
        <f>compofiinc!BS27</f>
        <v>5.6988807866467997E-3</v>
      </c>
      <c r="I35" s="712"/>
      <c r="J35" s="718"/>
      <c r="K35" s="125"/>
      <c r="L35" s="125"/>
      <c r="M35" s="125"/>
      <c r="N35" s="125"/>
      <c r="O35" s="125"/>
      <c r="P35" s="730"/>
      <c r="Q35" s="718"/>
      <c r="R35" s="125"/>
      <c r="S35" s="125"/>
      <c r="T35" s="125"/>
      <c r="U35" s="125"/>
      <c r="V35" s="165"/>
      <c r="Y35" s="636"/>
      <c r="Z35" s="636"/>
      <c r="AA35" s="636"/>
    </row>
    <row r="36" spans="1:27">
      <c r="A36" s="168">
        <v>1939</v>
      </c>
      <c r="B36" s="696">
        <f>1-TD2b!B36</f>
        <v>0.54482114358244416</v>
      </c>
      <c r="C36" s="703">
        <f>1-TD2b!C36</f>
        <v>0.55431101827036455</v>
      </c>
      <c r="D36" s="543">
        <f>compofiinc!BO28</f>
        <v>0.48861667310261137</v>
      </c>
      <c r="E36" s="543">
        <f>compofiinc!BP28</f>
        <v>5.4470613820137015E-2</v>
      </c>
      <c r="F36" s="543">
        <f>compofiinc!BQ28</f>
        <v>3.3713801580271194E-3</v>
      </c>
      <c r="G36" s="543">
        <f>compofiinc!BR28</f>
        <v>1.1848628642629547E-3</v>
      </c>
      <c r="H36" s="543">
        <f>compofiinc!BS28</f>
        <v>6.6497829428897488E-3</v>
      </c>
      <c r="I36" s="713"/>
      <c r="J36" s="719"/>
      <c r="K36" s="127"/>
      <c r="L36" s="127"/>
      <c r="M36" s="127"/>
      <c r="N36" s="127"/>
      <c r="O36" s="127"/>
      <c r="P36" s="731"/>
      <c r="Q36" s="719"/>
      <c r="R36" s="127"/>
      <c r="S36" s="127"/>
      <c r="T36" s="127"/>
      <c r="U36" s="127"/>
      <c r="V36" s="167"/>
      <c r="Y36" s="636"/>
      <c r="Z36" s="636"/>
      <c r="AA36" s="636"/>
    </row>
    <row r="37" spans="1:27">
      <c r="A37" s="166">
        <v>1940</v>
      </c>
      <c r="B37" s="693">
        <f>1-TD2b!B37</f>
        <v>0.5470686757097889</v>
      </c>
      <c r="C37" s="701">
        <f>1-TD2b!C37</f>
        <v>0.55573362495256862</v>
      </c>
      <c r="D37" s="541">
        <f>compofiinc!BO29</f>
        <v>0.47275043842913317</v>
      </c>
      <c r="E37" s="541">
        <f>compofiinc!BP29</f>
        <v>5.8142355443633206E-2</v>
      </c>
      <c r="F37" s="541">
        <f>compofiinc!BQ29</f>
        <v>5.9523235785690423E-3</v>
      </c>
      <c r="G37" s="541">
        <f>compofiinc!BR29</f>
        <v>5.3050561229763572E-3</v>
      </c>
      <c r="H37" s="541">
        <f>compofiinc!BS29</f>
        <v>1.3566982340048606E-2</v>
      </c>
      <c r="I37" s="712"/>
      <c r="J37" s="718"/>
      <c r="K37" s="125"/>
      <c r="L37" s="125"/>
      <c r="M37" s="125"/>
      <c r="N37" s="125"/>
      <c r="O37" s="125"/>
      <c r="P37" s="730"/>
      <c r="Q37" s="718"/>
      <c r="R37" s="125"/>
      <c r="S37" s="125"/>
      <c r="T37" s="125"/>
      <c r="U37" s="125"/>
      <c r="V37" s="165"/>
      <c r="Y37" s="636"/>
      <c r="Z37" s="636"/>
      <c r="AA37" s="636"/>
    </row>
    <row r="38" spans="1:27">
      <c r="A38" s="166">
        <v>1941</v>
      </c>
      <c r="B38" s="693">
        <f>1-TD2b!B38</f>
        <v>0.58069660442723181</v>
      </c>
      <c r="C38" s="701">
        <f>1-TD2b!C38</f>
        <v>0.58980685423646895</v>
      </c>
      <c r="D38" s="541">
        <f>compofiinc!BO30</f>
        <v>0.50766934809325626</v>
      </c>
      <c r="E38" s="541">
        <f>compofiinc!BP30</f>
        <v>5.019004928662181E-2</v>
      </c>
      <c r="F38" s="541">
        <f>compofiinc!BQ30</f>
        <v>8.4452883015832605E-3</v>
      </c>
      <c r="G38" s="541">
        <f>compofiinc!BR30</f>
        <v>5.5981905694515235E-3</v>
      </c>
      <c r="H38" s="541">
        <f>compofiinc!BS30</f>
        <v>1.7877268583846792E-2</v>
      </c>
      <c r="I38" s="712"/>
      <c r="J38" s="718"/>
      <c r="K38" s="125"/>
      <c r="L38" s="125"/>
      <c r="M38" s="125"/>
      <c r="N38" s="125"/>
      <c r="O38" s="125"/>
      <c r="P38" s="730"/>
      <c r="Q38" s="718"/>
      <c r="R38" s="125"/>
      <c r="S38" s="125"/>
      <c r="T38" s="125"/>
      <c r="U38" s="125"/>
      <c r="V38" s="165"/>
      <c r="Y38" s="636"/>
      <c r="Z38" s="636"/>
      <c r="AA38" s="636"/>
    </row>
    <row r="39" spans="1:27">
      <c r="A39" s="166">
        <v>1942</v>
      </c>
      <c r="B39" s="693">
        <f>1-TD2b!B39</f>
        <v>0.63872137332976275</v>
      </c>
      <c r="C39" s="701">
        <f>1-TD2b!C39</f>
        <v>0.64505816880633515</v>
      </c>
      <c r="D39" s="541">
        <f>compofiinc!BO31</f>
        <v>0.56252324805034304</v>
      </c>
      <c r="E39" s="541">
        <f>compofiinc!BP31</f>
        <v>5.7782377122795325E-2</v>
      </c>
      <c r="F39" s="541">
        <f>compofiinc!BQ31</f>
        <v>5.1482122814468928E-3</v>
      </c>
      <c r="G39" s="541">
        <f>compofiinc!BR31</f>
        <v>4.4611549371250487E-3</v>
      </c>
      <c r="H39" s="541">
        <f>compofiinc!BS31</f>
        <v>1.5143176414624912E-2</v>
      </c>
      <c r="I39" s="712"/>
      <c r="J39" s="718"/>
      <c r="K39" s="125"/>
      <c r="L39" s="125"/>
      <c r="M39" s="125"/>
      <c r="N39" s="125"/>
      <c r="O39" s="125"/>
      <c r="P39" s="730"/>
      <c r="Q39" s="718"/>
      <c r="R39" s="125"/>
      <c r="S39" s="125"/>
      <c r="T39" s="125"/>
      <c r="U39" s="125"/>
      <c r="V39" s="165"/>
      <c r="Y39" s="636"/>
      <c r="Z39" s="636"/>
      <c r="AA39" s="636"/>
    </row>
    <row r="40" spans="1:27">
      <c r="A40" s="166">
        <v>1943</v>
      </c>
      <c r="B40" s="693">
        <f>1-TD2b!B40</f>
        <v>0.66310097885061769</v>
      </c>
      <c r="C40" s="701">
        <f>1-TD2b!C40</f>
        <v>0.67330076801123395</v>
      </c>
      <c r="D40" s="541">
        <f>compofiinc!BO32</f>
        <v>0.60334885976572517</v>
      </c>
      <c r="E40" s="541">
        <f>compofiinc!BP32</f>
        <v>5.2379416735641379E-2</v>
      </c>
      <c r="F40" s="541">
        <f>compofiinc!BQ32</f>
        <v>3.5947336458679591E-3</v>
      </c>
      <c r="G40" s="541">
        <f>compofiinc!BR32</f>
        <v>2.8916413987853957E-3</v>
      </c>
      <c r="H40" s="541">
        <f>compofiinc!BS32</f>
        <v>1.1086116465213987E-2</v>
      </c>
      <c r="I40" s="712"/>
      <c r="J40" s="718"/>
      <c r="K40" s="125"/>
      <c r="L40" s="125"/>
      <c r="M40" s="125"/>
      <c r="N40" s="125"/>
      <c r="O40" s="125"/>
      <c r="P40" s="730"/>
      <c r="Q40" s="718"/>
      <c r="R40" s="125"/>
      <c r="S40" s="125"/>
      <c r="T40" s="125"/>
      <c r="U40" s="125"/>
      <c r="V40" s="165"/>
      <c r="Y40" s="636"/>
      <c r="Z40" s="636"/>
      <c r="AA40" s="636"/>
    </row>
    <row r="41" spans="1:27">
      <c r="A41" s="166">
        <v>1944</v>
      </c>
      <c r="B41" s="693">
        <f>1-TD2b!B41</f>
        <v>0.67487469014545243</v>
      </c>
      <c r="C41" s="701">
        <f>1-TD2b!C41</f>
        <v>0.68451130050771791</v>
      </c>
      <c r="D41" s="541">
        <f>compofiinc!BO33</f>
        <v>0.56964523038216042</v>
      </c>
      <c r="E41" s="541">
        <f>compofiinc!BP33</f>
        <v>9.1625308155641683E-2</v>
      </c>
      <c r="F41" s="541">
        <f>compofiinc!BQ33</f>
        <v>7.8575290478288227E-3</v>
      </c>
      <c r="G41" s="541">
        <f>compofiinc!BR33</f>
        <v>1.7127356015866181E-3</v>
      </c>
      <c r="H41" s="541">
        <f>compofiinc!BS33</f>
        <v>1.3666101108958741E-2</v>
      </c>
      <c r="I41" s="712"/>
      <c r="J41" s="718"/>
      <c r="K41" s="125"/>
      <c r="L41" s="125"/>
      <c r="M41" s="125"/>
      <c r="N41" s="125"/>
      <c r="O41" s="125"/>
      <c r="P41" s="730"/>
      <c r="Q41" s="718"/>
      <c r="R41" s="125"/>
      <c r="S41" s="125"/>
      <c r="T41" s="125"/>
      <c r="U41" s="125"/>
      <c r="V41" s="165"/>
      <c r="Y41" s="636"/>
      <c r="Z41" s="636"/>
      <c r="AA41" s="636"/>
    </row>
    <row r="42" spans="1:27">
      <c r="A42" s="166">
        <v>1945</v>
      </c>
      <c r="B42" s="693">
        <f>1-TD2b!B42</f>
        <v>0.65576689557732859</v>
      </c>
      <c r="C42" s="701">
        <f>1-TD2b!C42</f>
        <v>0.673554112937925</v>
      </c>
      <c r="D42" s="541">
        <f>compofiinc!BO34</f>
        <v>0.57068797349560862</v>
      </c>
      <c r="E42" s="541">
        <f>compofiinc!BP34</f>
        <v>8.1214077199332976E-2</v>
      </c>
      <c r="F42" s="541">
        <f>compofiinc!BQ34</f>
        <v>7.1158626693819844E-3</v>
      </c>
      <c r="G42" s="541">
        <f>compofiinc!BR34</f>
        <v>1.5115052603886297E-3</v>
      </c>
      <c r="H42" s="541">
        <f>compofiinc!BS34</f>
        <v>1.303289124914594E-2</v>
      </c>
      <c r="I42" s="712"/>
      <c r="J42" s="718"/>
      <c r="K42" s="125"/>
      <c r="L42" s="125"/>
      <c r="M42" s="125"/>
      <c r="N42" s="125"/>
      <c r="O42" s="125"/>
      <c r="P42" s="730"/>
      <c r="Q42" s="718"/>
      <c r="R42" s="125"/>
      <c r="S42" s="125"/>
      <c r="T42" s="125"/>
      <c r="U42" s="125"/>
      <c r="V42" s="165"/>
      <c r="Y42" s="636"/>
      <c r="Z42" s="636"/>
      <c r="AA42" s="636"/>
    </row>
    <row r="43" spans="1:27">
      <c r="A43" s="166">
        <v>1946</v>
      </c>
      <c r="B43" s="693">
        <f>1-TD2b!B43</f>
        <v>0.63300448772671181</v>
      </c>
      <c r="C43" s="701">
        <f>1-TD2b!C43</f>
        <v>0.65383605931069622</v>
      </c>
      <c r="D43" s="541">
        <f>compofiinc!BO35</f>
        <v>0.5579076959727437</v>
      </c>
      <c r="E43" s="541">
        <f>compofiinc!BP35</f>
        <v>7.6657247691848854E-2</v>
      </c>
      <c r="F43" s="541">
        <f>compofiinc!BQ35</f>
        <v>4.2513870112271639E-3</v>
      </c>
      <c r="G43" s="541">
        <f>compofiinc!BR35</f>
        <v>2.7282779603727287E-3</v>
      </c>
      <c r="H43" s="541">
        <f>compofiinc!BS35</f>
        <v>1.2290722355511041E-2</v>
      </c>
      <c r="I43" s="712"/>
      <c r="J43" s="718"/>
      <c r="K43" s="125"/>
      <c r="L43" s="125"/>
      <c r="M43" s="125"/>
      <c r="N43" s="125"/>
      <c r="O43" s="125"/>
      <c r="P43" s="730"/>
      <c r="Q43" s="718"/>
      <c r="R43" s="125"/>
      <c r="S43" s="125"/>
      <c r="T43" s="125"/>
      <c r="U43" s="125"/>
      <c r="V43" s="165"/>
      <c r="Y43" s="636"/>
      <c r="Z43" s="636"/>
      <c r="AA43" s="636"/>
    </row>
    <row r="44" spans="1:27">
      <c r="A44" s="166">
        <v>1947</v>
      </c>
      <c r="B44" s="693">
        <f>1-TD2b!B44</f>
        <v>0.65652119356119698</v>
      </c>
      <c r="C44" s="701">
        <f>1-TD2b!C44</f>
        <v>0.66982822406564424</v>
      </c>
      <c r="D44" s="541">
        <f>compofiinc!BO36</f>
        <v>0.58054385723566948</v>
      </c>
      <c r="E44" s="541">
        <f>compofiinc!BP36</f>
        <v>6.9703831784239084E-2</v>
      </c>
      <c r="F44" s="541">
        <f>compofiinc!BQ36</f>
        <v>4.5490344481674688E-3</v>
      </c>
      <c r="G44" s="541">
        <f>compofiinc!BR36</f>
        <v>2.8620157839332055E-3</v>
      </c>
      <c r="H44" s="541">
        <f>compofiinc!BS36</f>
        <v>1.2169580634947925E-2</v>
      </c>
      <c r="I44" s="712"/>
      <c r="J44" s="718"/>
      <c r="K44" s="125"/>
      <c r="L44" s="125"/>
      <c r="M44" s="125"/>
      <c r="N44" s="125"/>
      <c r="O44" s="125"/>
      <c r="P44" s="730"/>
      <c r="Q44" s="718"/>
      <c r="R44" s="125"/>
      <c r="S44" s="125"/>
      <c r="T44" s="125"/>
      <c r="U44" s="125"/>
      <c r="V44" s="165"/>
      <c r="Y44" s="636"/>
      <c r="Z44" s="636"/>
      <c r="AA44" s="636"/>
    </row>
    <row r="45" spans="1:27">
      <c r="A45" s="166">
        <v>1948</v>
      </c>
      <c r="B45" s="693">
        <f>1-TD2b!B45</f>
        <v>0.64986491666970214</v>
      </c>
      <c r="C45" s="701">
        <f>1-TD2b!C45</f>
        <v>0.66279362354797189</v>
      </c>
      <c r="D45" s="541">
        <f>compofiinc!BO37</f>
        <v>0.56012624259148613</v>
      </c>
      <c r="E45" s="541">
        <f>compofiinc!BP37</f>
        <v>8.1260006031122739E-2</v>
      </c>
      <c r="F45" s="541">
        <f>compofiinc!BQ37</f>
        <v>5.0751127545953408E-3</v>
      </c>
      <c r="G45" s="541">
        <f>compofiinc!BR37</f>
        <v>3.0895341050560295E-3</v>
      </c>
      <c r="H45" s="541">
        <f>compofiinc!BS37</f>
        <v>1.3227881113451963E-2</v>
      </c>
      <c r="I45" s="712"/>
      <c r="J45" s="718"/>
      <c r="K45" s="125"/>
      <c r="L45" s="125"/>
      <c r="M45" s="125"/>
      <c r="N45" s="125"/>
      <c r="O45" s="125"/>
      <c r="P45" s="730"/>
      <c r="Q45" s="718"/>
      <c r="R45" s="125"/>
      <c r="S45" s="125"/>
      <c r="T45" s="125"/>
      <c r="U45" s="125"/>
      <c r="V45" s="165"/>
      <c r="Y45" s="636"/>
      <c r="Z45" s="636"/>
      <c r="AA45" s="636"/>
    </row>
    <row r="46" spans="1:27">
      <c r="A46" s="166">
        <v>1949</v>
      </c>
      <c r="B46" s="693">
        <f>1-TD2b!B46</f>
        <v>0.65249003757145352</v>
      </c>
      <c r="C46" s="701">
        <f>1-TD2b!C46</f>
        <v>0.66236901904804546</v>
      </c>
      <c r="D46" s="541">
        <f>compofiinc!BO38</f>
        <v>0.55401026114840746</v>
      </c>
      <c r="E46" s="541">
        <f>compofiinc!BP38</f>
        <v>8.2003392207530376E-2</v>
      </c>
      <c r="F46" s="541">
        <f>compofiinc!BQ38</f>
        <v>6.5117478128449771E-3</v>
      </c>
      <c r="G46" s="541">
        <f>compofiinc!BR38</f>
        <v>4.0368175268758119E-3</v>
      </c>
      <c r="H46" s="541">
        <f>compofiinc!BS38</f>
        <v>1.5800621741789204E-2</v>
      </c>
      <c r="I46" s="712"/>
      <c r="J46" s="718"/>
      <c r="K46" s="125"/>
      <c r="L46" s="125"/>
      <c r="M46" s="125"/>
      <c r="N46" s="125"/>
      <c r="O46" s="125"/>
      <c r="P46" s="730"/>
      <c r="Q46" s="718"/>
      <c r="R46" s="125"/>
      <c r="S46" s="125"/>
      <c r="T46" s="125"/>
      <c r="U46" s="125"/>
      <c r="V46" s="165"/>
      <c r="Y46" s="636"/>
      <c r="Z46" s="636"/>
      <c r="AA46" s="636"/>
    </row>
    <row r="47" spans="1:27">
      <c r="A47" s="170">
        <v>1950</v>
      </c>
      <c r="B47" s="697">
        <f>1-TD2b!B47</f>
        <v>0.64436633039048574</v>
      </c>
      <c r="C47" s="704">
        <f>1-TD2b!C47</f>
        <v>0.66128899389600881</v>
      </c>
      <c r="D47" s="545">
        <f>compofiinc!BO39</f>
        <v>0.55642541604405993</v>
      </c>
      <c r="E47" s="545">
        <f>compofiinc!BP39</f>
        <v>7.7046755742479101E-2</v>
      </c>
      <c r="F47" s="545">
        <f>compofiinc!BQ39</f>
        <v>8.7028471907931795E-3</v>
      </c>
      <c r="G47" s="545">
        <f>compofiinc!BR39</f>
        <v>3.5955058032434446E-3</v>
      </c>
      <c r="H47" s="545">
        <f>compofiinc!BS39</f>
        <v>1.5520797698202657E-2</v>
      </c>
      <c r="I47" s="714"/>
      <c r="J47" s="720"/>
      <c r="K47" s="129"/>
      <c r="L47" s="129"/>
      <c r="M47" s="129"/>
      <c r="N47" s="129"/>
      <c r="O47" s="129"/>
      <c r="P47" s="732"/>
      <c r="Q47" s="720"/>
      <c r="R47" s="129"/>
      <c r="S47" s="129"/>
      <c r="T47" s="129"/>
      <c r="U47" s="129"/>
      <c r="V47" s="169"/>
      <c r="Y47" s="636"/>
      <c r="Z47" s="636"/>
      <c r="AA47" s="636"/>
    </row>
    <row r="48" spans="1:27">
      <c r="A48" s="166">
        <v>1951</v>
      </c>
      <c r="B48" s="693">
        <f>1-TD2b!B48</f>
        <v>0.65782448512746106</v>
      </c>
      <c r="C48" s="701">
        <f>1-TD2b!C48</f>
        <v>0.67180034898320606</v>
      </c>
      <c r="D48" s="541">
        <f>compofiinc!BO40</f>
        <v>0.5793994556314227</v>
      </c>
      <c r="E48" s="541">
        <f>compofiinc!BP40</f>
        <v>6.907066828884198E-2</v>
      </c>
      <c r="F48" s="541">
        <f>compofiinc!BQ40</f>
        <v>5.5015312776446092E-3</v>
      </c>
      <c r="G48" s="541">
        <f>compofiinc!BR40</f>
        <v>3.5181356197290098E-3</v>
      </c>
      <c r="H48" s="541">
        <f>compofiinc!BS40</f>
        <v>1.4310558165567817E-2</v>
      </c>
      <c r="I48" s="712"/>
      <c r="J48" s="718"/>
      <c r="K48" s="125"/>
      <c r="L48" s="125"/>
      <c r="M48" s="125"/>
      <c r="N48" s="125"/>
      <c r="O48" s="125"/>
      <c r="P48" s="730"/>
      <c r="Q48" s="718"/>
      <c r="R48" s="125"/>
      <c r="S48" s="125"/>
      <c r="T48" s="125"/>
      <c r="U48" s="125"/>
      <c r="V48" s="165"/>
      <c r="Y48" s="636"/>
      <c r="Z48" s="636"/>
      <c r="AA48" s="636"/>
    </row>
    <row r="49" spans="1:27">
      <c r="A49" s="166">
        <v>1952</v>
      </c>
      <c r="B49" s="693">
        <f>1-TD2b!B49</f>
        <v>0.66788490970749681</v>
      </c>
      <c r="C49" s="701">
        <f>1-TD2b!C49</f>
        <v>0.67926037902424463</v>
      </c>
      <c r="D49" s="541">
        <f>compofiinc!BO41</f>
        <v>0.5929054800068132</v>
      </c>
      <c r="E49" s="541">
        <f>compofiinc!BP41</f>
        <v>6.3704424107262278E-2</v>
      </c>
      <c r="F49" s="541">
        <f>compofiinc!BQ41</f>
        <v>5.0326326741291054E-3</v>
      </c>
      <c r="G49" s="541">
        <f>compofiinc!BR41</f>
        <v>3.762538244431954E-3</v>
      </c>
      <c r="H49" s="541">
        <f>compofiinc!BS41</f>
        <v>1.3855303991608151E-2</v>
      </c>
      <c r="I49" s="712"/>
      <c r="J49" s="718"/>
      <c r="K49" s="125"/>
      <c r="L49" s="125"/>
      <c r="M49" s="125"/>
      <c r="N49" s="125"/>
      <c r="O49" s="125"/>
      <c r="P49" s="730"/>
      <c r="Q49" s="718"/>
      <c r="R49" s="125"/>
      <c r="S49" s="125"/>
      <c r="T49" s="125"/>
      <c r="U49" s="125"/>
      <c r="V49" s="165"/>
      <c r="Y49" s="636"/>
      <c r="Z49" s="636"/>
      <c r="AA49" s="636"/>
    </row>
    <row r="50" spans="1:27">
      <c r="A50" s="166">
        <v>1953</v>
      </c>
      <c r="B50" s="693">
        <f>1-TD2b!B50</f>
        <v>0.67693048937916389</v>
      </c>
      <c r="C50" s="701">
        <f>1-TD2b!C50</f>
        <v>0.68619568131643771</v>
      </c>
      <c r="D50" s="541">
        <f>compofiinc!BO42</f>
        <v>0.60008304473744434</v>
      </c>
      <c r="E50" s="541">
        <f>compofiinc!BP42</f>
        <v>6.2826300515558486E-2</v>
      </c>
      <c r="F50" s="541">
        <f>compofiinc!BQ42</f>
        <v>5.4848186398313743E-3</v>
      </c>
      <c r="G50" s="541">
        <f>compofiinc!BR42</f>
        <v>4.1776931308814286E-3</v>
      </c>
      <c r="H50" s="541">
        <f>compofiinc!BS42</f>
        <v>1.3619510210262618E-2</v>
      </c>
      <c r="I50" s="712"/>
      <c r="J50" s="718"/>
      <c r="K50" s="125"/>
      <c r="L50" s="125"/>
      <c r="M50" s="125"/>
      <c r="N50" s="125"/>
      <c r="O50" s="125"/>
      <c r="P50" s="730"/>
      <c r="Q50" s="718"/>
      <c r="R50" s="125"/>
      <c r="S50" s="125"/>
      <c r="T50" s="125"/>
      <c r="U50" s="125"/>
      <c r="V50" s="165"/>
      <c r="Y50" s="636"/>
      <c r="Z50" s="636"/>
      <c r="AA50" s="636"/>
    </row>
    <row r="51" spans="1:27">
      <c r="A51" s="166">
        <v>1954</v>
      </c>
      <c r="B51" s="693">
        <f>1-TD2b!B51</f>
        <v>0.6636388940966691</v>
      </c>
      <c r="C51" s="701">
        <f>1-TD2b!C51</f>
        <v>0.67880689268454708</v>
      </c>
      <c r="D51" s="541">
        <f>compofiinc!BO43</f>
        <v>0.59383704842842733</v>
      </c>
      <c r="E51" s="541">
        <f>compofiinc!BP43</f>
        <v>6.4311703180993968E-2</v>
      </c>
      <c r="F51" s="541">
        <f>compofiinc!BQ43</f>
        <v>7.2383962044538473E-3</v>
      </c>
      <c r="G51" s="541">
        <f>compofiinc!BR43</f>
        <v>5.443460550431713E-3</v>
      </c>
      <c r="H51" s="541">
        <f>compofiinc!BS43</f>
        <v>7.9805858580401252E-3</v>
      </c>
      <c r="I51" s="712"/>
      <c r="J51" s="718"/>
      <c r="K51" s="125"/>
      <c r="L51" s="125"/>
      <c r="M51" s="125"/>
      <c r="N51" s="125"/>
      <c r="O51" s="125"/>
      <c r="P51" s="730"/>
      <c r="Q51" s="718"/>
      <c r="R51" s="125"/>
      <c r="S51" s="125"/>
      <c r="T51" s="125"/>
      <c r="U51" s="125"/>
      <c r="V51" s="165"/>
      <c r="Y51" s="636"/>
      <c r="Z51" s="636"/>
      <c r="AA51" s="636"/>
    </row>
    <row r="52" spans="1:27">
      <c r="A52" s="166">
        <v>1955</v>
      </c>
      <c r="B52" s="693">
        <f>1-TD2b!B52</f>
        <v>0.66062201574229518</v>
      </c>
      <c r="C52" s="701">
        <f>1-TD2b!C52</f>
        <v>0.68227925422538682</v>
      </c>
      <c r="D52" s="541">
        <f>compofiinc!BO44</f>
        <v>0.59657149379003138</v>
      </c>
      <c r="E52" s="541">
        <f>compofiinc!BP44</f>
        <v>6.349309668424323E-2</v>
      </c>
      <c r="F52" s="541">
        <f>compofiinc!BQ44</f>
        <v>7.655132134543649E-3</v>
      </c>
      <c r="G52" s="541">
        <f>compofiinc!BR44</f>
        <v>5.6916112489663086E-3</v>
      </c>
      <c r="H52" s="541">
        <f>compofiinc!BS44</f>
        <v>8.8679203676023423E-3</v>
      </c>
      <c r="I52" s="712"/>
      <c r="J52" s="718"/>
      <c r="K52" s="125"/>
      <c r="L52" s="125"/>
      <c r="M52" s="125"/>
      <c r="N52" s="125"/>
      <c r="O52" s="125"/>
      <c r="P52" s="730"/>
      <c r="Q52" s="718"/>
      <c r="R52" s="125"/>
      <c r="S52" s="125"/>
      <c r="T52" s="125"/>
      <c r="U52" s="125"/>
      <c r="V52" s="165"/>
      <c r="Y52" s="636"/>
      <c r="Z52" s="636"/>
      <c r="AA52" s="636"/>
    </row>
    <row r="53" spans="1:27">
      <c r="A53" s="166">
        <v>1956</v>
      </c>
      <c r="B53" s="693">
        <f>1-TD2b!B53</f>
        <v>0.66537860230848167</v>
      </c>
      <c r="C53" s="701">
        <f>1-TD2b!C53</f>
        <v>0.68193976009815549</v>
      </c>
      <c r="D53" s="541">
        <f>compofiinc!BO45</f>
        <v>0.59594430312096325</v>
      </c>
      <c r="E53" s="541">
        <f>compofiinc!BP45</f>
        <v>6.3442131270636318E-2</v>
      </c>
      <c r="F53" s="541">
        <f>compofiinc!BQ45</f>
        <v>8.5095788567822774E-3</v>
      </c>
      <c r="G53" s="541">
        <f>compofiinc!BR45</f>
        <v>5.9530963085908193E-3</v>
      </c>
      <c r="H53" s="541">
        <f>compofiinc!BS45</f>
        <v>8.0906505411828759E-3</v>
      </c>
      <c r="I53" s="712"/>
      <c r="J53" s="718"/>
      <c r="K53" s="125"/>
      <c r="L53" s="125"/>
      <c r="M53" s="125"/>
      <c r="N53" s="125"/>
      <c r="O53" s="125"/>
      <c r="P53" s="730"/>
      <c r="Q53" s="718"/>
      <c r="R53" s="125"/>
      <c r="S53" s="125"/>
      <c r="T53" s="125"/>
      <c r="U53" s="125"/>
      <c r="V53" s="165"/>
      <c r="Y53" s="636"/>
      <c r="Z53" s="636"/>
      <c r="AA53" s="636"/>
    </row>
    <row r="54" spans="1:27">
      <c r="A54" s="166">
        <v>1957</v>
      </c>
      <c r="B54" s="693">
        <f>1-TD2b!B54</f>
        <v>0.67011410301114116</v>
      </c>
      <c r="C54" s="701">
        <f>1-TD2b!C54</f>
        <v>0.68312690623445493</v>
      </c>
      <c r="D54" s="541">
        <f>compofiinc!BO46</f>
        <v>0.60038844929000423</v>
      </c>
      <c r="E54" s="541">
        <f>compofiinc!BP46</f>
        <v>6.0404739198207456E-2</v>
      </c>
      <c r="F54" s="541">
        <f>compofiinc!BQ46</f>
        <v>7.6749588752582261E-3</v>
      </c>
      <c r="G54" s="541">
        <f>compofiinc!BR46</f>
        <v>5.7623877382293664E-3</v>
      </c>
      <c r="H54" s="541">
        <f>compofiinc!BS46</f>
        <v>8.8963711327557145E-3</v>
      </c>
      <c r="I54" s="712"/>
      <c r="J54" s="718"/>
      <c r="K54" s="125"/>
      <c r="L54" s="125"/>
      <c r="M54" s="125"/>
      <c r="N54" s="125"/>
      <c r="O54" s="125"/>
      <c r="P54" s="730"/>
      <c r="Q54" s="718"/>
      <c r="R54" s="125"/>
      <c r="S54" s="125"/>
      <c r="T54" s="125"/>
      <c r="U54" s="125"/>
      <c r="V54" s="165"/>
      <c r="Y54" s="636"/>
      <c r="Z54" s="636"/>
      <c r="AA54" s="636"/>
    </row>
    <row r="55" spans="1:27">
      <c r="A55" s="166">
        <v>1958</v>
      </c>
      <c r="B55" s="693">
        <f>1-TD2b!B55</f>
        <v>0.66438464492236249</v>
      </c>
      <c r="C55" s="701">
        <f>1-TD2b!C55</f>
        <v>0.67887730903072452</v>
      </c>
      <c r="D55" s="541">
        <f>compofiinc!BO47</f>
        <v>0.5912619387918463</v>
      </c>
      <c r="E55" s="541">
        <f>compofiinc!BP47</f>
        <v>6.5040665068845843E-2</v>
      </c>
      <c r="F55" s="541">
        <f>compofiinc!BQ47</f>
        <v>7.3570394096912801E-3</v>
      </c>
      <c r="G55" s="541">
        <f>compofiinc!BR47</f>
        <v>6.4493993050277849E-3</v>
      </c>
      <c r="H55" s="541">
        <f>compofiinc!BS47</f>
        <v>8.7647556877893454E-3</v>
      </c>
      <c r="I55" s="712"/>
      <c r="J55" s="718"/>
      <c r="K55" s="125"/>
      <c r="L55" s="125"/>
      <c r="M55" s="125"/>
      <c r="N55" s="125"/>
      <c r="O55" s="125"/>
      <c r="P55" s="730"/>
      <c r="Q55" s="718"/>
      <c r="R55" s="125"/>
      <c r="S55" s="125"/>
      <c r="T55" s="125"/>
      <c r="U55" s="125"/>
      <c r="V55" s="165"/>
      <c r="Y55" s="636"/>
      <c r="Z55" s="636"/>
      <c r="AA55" s="636"/>
    </row>
    <row r="56" spans="1:27">
      <c r="A56" s="168">
        <v>1959</v>
      </c>
      <c r="B56" s="696">
        <f>1-TD2b!B56</f>
        <v>0.65996373965789057</v>
      </c>
      <c r="C56" s="703">
        <f>1-TD2b!C56</f>
        <v>0.67966712051975087</v>
      </c>
      <c r="D56" s="543">
        <f>compofiinc!BO48</f>
        <v>0.59881322578568019</v>
      </c>
      <c r="E56" s="543">
        <f>compofiinc!BP48</f>
        <v>5.8859435826126953E-2</v>
      </c>
      <c r="F56" s="543">
        <f>compofiinc!BQ48</f>
        <v>6.302129859824996E-3</v>
      </c>
      <c r="G56" s="543">
        <f>compofiinc!BR48</f>
        <v>7.4401370827226919E-3</v>
      </c>
      <c r="H56" s="543">
        <f>compofiinc!BS48</f>
        <v>8.2489319285575721E-3</v>
      </c>
      <c r="I56" s="713"/>
      <c r="J56" s="719"/>
      <c r="K56" s="127"/>
      <c r="L56" s="127"/>
      <c r="M56" s="127"/>
      <c r="N56" s="127"/>
      <c r="O56" s="127"/>
      <c r="P56" s="731"/>
      <c r="Q56" s="719"/>
      <c r="R56" s="127"/>
      <c r="S56" s="127"/>
      <c r="T56" s="127"/>
      <c r="U56" s="127"/>
      <c r="V56" s="167"/>
      <c r="Y56" s="636"/>
      <c r="Z56" s="636"/>
      <c r="AA56" s="636"/>
    </row>
    <row r="57" spans="1:27">
      <c r="A57" s="166">
        <v>1960</v>
      </c>
      <c r="B57" s="693">
        <f>1-TD2b!B57</f>
        <v>0.66524903984327888</v>
      </c>
      <c r="C57" s="701">
        <f>1-TD2b!C57</f>
        <v>0.68342562413866026</v>
      </c>
      <c r="D57" s="541">
        <f>compofiinc!BO49</f>
        <v>0.60438834258560359</v>
      </c>
      <c r="E57" s="541">
        <f>compofiinc!BP49</f>
        <v>5.7164509258310396E-2</v>
      </c>
      <c r="F57" s="541">
        <f>compofiinc!BQ49</f>
        <v>6.9597484154628568E-3</v>
      </c>
      <c r="G57" s="541">
        <f>compofiinc!BR49</f>
        <v>8.6720849577197855E-3</v>
      </c>
      <c r="H57" s="541">
        <f>compofiinc!BS49</f>
        <v>6.240938921563694E-3</v>
      </c>
      <c r="I57" s="712"/>
      <c r="J57" s="718"/>
      <c r="K57" s="125"/>
      <c r="L57" s="125"/>
      <c r="M57" s="125"/>
      <c r="N57" s="125"/>
      <c r="O57" s="125"/>
      <c r="P57" s="730"/>
      <c r="Q57" s="718"/>
      <c r="R57" s="125"/>
      <c r="S57" s="125"/>
      <c r="T57" s="125"/>
      <c r="U57" s="125"/>
      <c r="V57" s="165"/>
      <c r="Y57" s="636"/>
      <c r="Z57" s="636"/>
      <c r="AA57" s="636"/>
    </row>
    <row r="58" spans="1:27">
      <c r="A58" s="166">
        <v>1961</v>
      </c>
      <c r="B58" s="693">
        <f>1-TD2b!B58</f>
        <v>0.6574522719448026</v>
      </c>
      <c r="C58" s="701">
        <f>1-TD2b!C58</f>
        <v>0.68103788526047382</v>
      </c>
      <c r="D58" s="541">
        <f>compofiinc!BO50</f>
        <v>0.59817923462018441</v>
      </c>
      <c r="E58" s="541">
        <f>compofiinc!BP50</f>
        <v>5.9606446661845704E-2</v>
      </c>
      <c r="F58" s="541">
        <f>compofiinc!BQ50</f>
        <v>7.8284795253182847E-3</v>
      </c>
      <c r="G58" s="541">
        <f>compofiinc!BR50</f>
        <v>9.4010215123704003E-3</v>
      </c>
      <c r="H58" s="541">
        <f>compofiinc!BS50</f>
        <v>6.0257219089320489E-3</v>
      </c>
      <c r="I58" s="712"/>
      <c r="J58" s="718"/>
      <c r="K58" s="125"/>
      <c r="L58" s="125"/>
      <c r="M58" s="125"/>
      <c r="N58" s="125"/>
      <c r="O58" s="125"/>
      <c r="P58" s="730"/>
      <c r="Q58" s="718"/>
      <c r="R58" s="125"/>
      <c r="S58" s="125"/>
      <c r="T58" s="125"/>
      <c r="U58" s="125"/>
      <c r="V58" s="165"/>
      <c r="Y58" s="636"/>
      <c r="Z58" s="636"/>
      <c r="AA58" s="636"/>
    </row>
    <row r="59" spans="1:27">
      <c r="A59" s="148">
        <v>1962</v>
      </c>
      <c r="B59" s="693">
        <f>1-TD2b!B59</f>
        <v>0.65740647912025452</v>
      </c>
      <c r="C59" s="702">
        <f>1-TD2b!C59</f>
        <v>0.67070314288139343</v>
      </c>
      <c r="D59" s="440">
        <f>compofiinc!BO51</f>
        <v>0.60014097392559052</v>
      </c>
      <c r="E59" s="440">
        <f>compofiinc!BP51</f>
        <v>4.0723927319049835E-2</v>
      </c>
      <c r="F59" s="440">
        <f>compofiinc!BQ51</f>
        <v>8.8710673153400421E-3</v>
      </c>
      <c r="G59" s="440">
        <f>compofiinc!BR51</f>
        <v>1.2078815139830112E-2</v>
      </c>
      <c r="H59" s="440">
        <f>compofiinc!BS51</f>
        <v>8.8883526623249054E-3</v>
      </c>
      <c r="I59" s="715">
        <f>compofiinc!BF51</f>
        <v>0.14666402339935303</v>
      </c>
      <c r="J59" s="721">
        <f>compofiinc!BG51</f>
        <v>0.14757692813873291</v>
      </c>
      <c r="K59" s="147">
        <f>compofiinc!BH51</f>
        <v>0.12698650360107422</v>
      </c>
      <c r="L59" s="147">
        <f>compofiinc!BI51</f>
        <v>9.6348151564598083E-3</v>
      </c>
      <c r="M59" s="147">
        <f>compofiinc!BJ51</f>
        <v>3.1556319445371628E-3</v>
      </c>
      <c r="N59" s="147">
        <f>compofiinc!BK51</f>
        <v>5.1354160532355309E-3</v>
      </c>
      <c r="O59" s="147">
        <f>compofiinc!BL51</f>
        <v>2.6645660400390625E-3</v>
      </c>
      <c r="P59" s="730">
        <f>compofiinc!BT51</f>
        <v>0.51074245572090149</v>
      </c>
      <c r="Q59" s="709">
        <f>compofiinc!BU51</f>
        <v>0.52312621474266052</v>
      </c>
      <c r="R59" s="116">
        <f>compofiinc!BV51</f>
        <v>0.4731544703245163</v>
      </c>
      <c r="S59" s="116">
        <f>compofiinc!BW51</f>
        <v>3.1089112162590027E-2</v>
      </c>
      <c r="T59" s="116">
        <f>compofiinc!BX51</f>
        <v>5.7154353708028793E-3</v>
      </c>
      <c r="U59" s="116">
        <f>compofiinc!BY51</f>
        <v>6.9433990865945816E-3</v>
      </c>
      <c r="V59" s="145">
        <f>compofiinc!BZ51</f>
        <v>6.2237866222858429E-3</v>
      </c>
      <c r="Y59" s="636"/>
      <c r="Z59" s="636"/>
      <c r="AA59" s="636"/>
    </row>
    <row r="60" spans="1:27">
      <c r="A60" s="148">
        <v>1963</v>
      </c>
      <c r="B60" s="693">
        <f>1-TD2b!B60</f>
        <v>0.6621518712328035</v>
      </c>
      <c r="C60" s="702">
        <f>1-TD2b!C60</f>
        <v>0.67990377677998537</v>
      </c>
      <c r="D60" s="440">
        <f>compofiinc!BO52</f>
        <v>0.59598913674636644</v>
      </c>
      <c r="E60" s="440">
        <f>compofiinc!BP52</f>
        <v>5.4255653039500661E-2</v>
      </c>
      <c r="F60" s="440">
        <f>compofiinc!BQ52</f>
        <v>9.3556494100177877E-3</v>
      </c>
      <c r="G60" s="440">
        <f>compofiinc!BR52</f>
        <v>1.4868182967765034E-2</v>
      </c>
      <c r="H60" s="440">
        <f>compofiinc!BS52</f>
        <v>5.4351546163355193E-3</v>
      </c>
      <c r="I60" s="715">
        <f>compofiinc!BF52</f>
        <v>0.14555799961090088</v>
      </c>
      <c r="J60" s="721">
        <f>compofiinc!BG52</f>
        <v>0.14670035243034363</v>
      </c>
      <c r="K60" s="147">
        <f>compofiinc!BH52</f>
        <v>0.12641945481300354</v>
      </c>
      <c r="L60" s="147">
        <f>compofiinc!BI52</f>
        <v>8.1464014947414398E-3</v>
      </c>
      <c r="M60" s="147">
        <f>compofiinc!BJ52</f>
        <v>3.1143166124820709E-3</v>
      </c>
      <c r="N60" s="147">
        <f>compofiinc!BK52</f>
        <v>5.875482689589262E-3</v>
      </c>
      <c r="O60" s="147">
        <f>compofiinc!BL52</f>
        <v>3.1377114355564117E-3</v>
      </c>
      <c r="P60" s="730">
        <f>compofiinc!BT52</f>
        <v>0.51107493042945862</v>
      </c>
      <c r="Q60" s="709">
        <f>compofiinc!BU52</f>
        <v>0.52503395080566406</v>
      </c>
      <c r="R60" s="116">
        <f>compofiinc!BV52</f>
        <v>0.47522701323032379</v>
      </c>
      <c r="S60" s="116">
        <f>compofiinc!BW52</f>
        <v>2.9700158163905144E-2</v>
      </c>
      <c r="T60" s="116">
        <f>compofiinc!BX52</f>
        <v>5.6745242327451706E-3</v>
      </c>
      <c r="U60" s="116">
        <f>compofiinc!BY52</f>
        <v>8.1056980416178703E-3</v>
      </c>
      <c r="V60" s="145">
        <f>compofiinc!BZ52</f>
        <v>6.3335294835269451E-3</v>
      </c>
      <c r="Y60" s="636"/>
      <c r="Z60" s="636"/>
      <c r="AA60" s="636"/>
    </row>
    <row r="61" spans="1:27">
      <c r="A61" s="148">
        <v>1964</v>
      </c>
      <c r="B61" s="693">
        <f>1-TD2b!B61</f>
        <v>0.65585938096046448</v>
      </c>
      <c r="C61" s="702">
        <f>1-TD2b!C61</f>
        <v>0.67276546359062195</v>
      </c>
      <c r="D61" s="440">
        <f>compofiinc!BO53</f>
        <v>0.60315196216106415</v>
      </c>
      <c r="E61" s="440">
        <f>compofiinc!BP53</f>
        <v>3.4969191998243332E-2</v>
      </c>
      <c r="F61" s="440">
        <f>compofiinc!BQ53</f>
        <v>8.7066143751144409E-3</v>
      </c>
      <c r="G61" s="440">
        <f>compofiinc!BR53</f>
        <v>1.5883546322584152E-2</v>
      </c>
      <c r="H61" s="440">
        <f>compofiinc!BS53</f>
        <v>1.0054129175841808E-2</v>
      </c>
      <c r="I61" s="715">
        <f>compofiinc!BF53</f>
        <v>0.14445197582244873</v>
      </c>
      <c r="J61" s="721">
        <f>compofiinc!BG53</f>
        <v>0.14582377672195435</v>
      </c>
      <c r="K61" s="147">
        <f>compofiinc!BH53</f>
        <v>0.12585240602493286</v>
      </c>
      <c r="L61" s="147">
        <f>compofiinc!BI53</f>
        <v>6.6579878330230713E-3</v>
      </c>
      <c r="M61" s="147">
        <f>compofiinc!BJ53</f>
        <v>3.0730012804269791E-3</v>
      </c>
      <c r="N61" s="147">
        <f>compofiinc!BK53</f>
        <v>6.6155493259429932E-3</v>
      </c>
      <c r="O61" s="147">
        <f>compofiinc!BL53</f>
        <v>3.610856831073761E-3</v>
      </c>
      <c r="P61" s="730">
        <f>compofiinc!BT53</f>
        <v>0.51140740513801575</v>
      </c>
      <c r="Q61" s="709">
        <f>compofiinc!BU53</f>
        <v>0.5269416868686676</v>
      </c>
      <c r="R61" s="116">
        <f>compofiinc!BV53</f>
        <v>0.47729955613613129</v>
      </c>
      <c r="S61" s="116">
        <f>compofiinc!BW53</f>
        <v>2.8311204165220261E-2</v>
      </c>
      <c r="T61" s="116">
        <f>compofiinc!BX53</f>
        <v>5.6336130946874619E-3</v>
      </c>
      <c r="U61" s="116">
        <f>compofiinc!BY53</f>
        <v>9.2679969966411591E-3</v>
      </c>
      <c r="V61" s="145">
        <f>compofiinc!BZ53</f>
        <v>6.4432723447680473E-3</v>
      </c>
      <c r="Y61" s="636"/>
      <c r="Z61" s="636"/>
      <c r="AA61" s="636"/>
    </row>
    <row r="62" spans="1:27">
      <c r="A62" s="148">
        <v>1965</v>
      </c>
      <c r="B62" s="693">
        <f>1-TD2b!B62</f>
        <v>0.65218975871043439</v>
      </c>
      <c r="C62" s="702">
        <f>1-TD2b!C62</f>
        <v>0.68481811707300722</v>
      </c>
      <c r="D62" s="440">
        <f>compofiinc!BO54</f>
        <v>0.61370341895076885</v>
      </c>
      <c r="E62" s="440">
        <f>compofiinc!BP54</f>
        <v>4.4160247743745433E-2</v>
      </c>
      <c r="F62" s="440">
        <f>compofiinc!BQ54</f>
        <v>7.8262404271359914E-3</v>
      </c>
      <c r="G62" s="440">
        <f>compofiinc!BR54</f>
        <v>1.5534442016298854E-2</v>
      </c>
      <c r="H62" s="440">
        <f>compofiinc!BS54</f>
        <v>3.5914540789938883E-3</v>
      </c>
      <c r="I62" s="715">
        <f>compofiinc!BF54</f>
        <v>0.14675000309944153</v>
      </c>
      <c r="J62" s="721">
        <f>compofiinc!BG54</f>
        <v>0.14811676740646362</v>
      </c>
      <c r="K62" s="147">
        <f>compofiinc!BH54</f>
        <v>0.12850064039230347</v>
      </c>
      <c r="L62" s="147">
        <f>compofiinc!BI54</f>
        <v>6.0966052114963531E-3</v>
      </c>
      <c r="M62" s="147">
        <f>compofiinc!BJ54</f>
        <v>3.1441440805792809E-3</v>
      </c>
      <c r="N62" s="147">
        <f>compofiinc!BK54</f>
        <v>7.4840830639004707E-3</v>
      </c>
      <c r="O62" s="147">
        <f>compofiinc!BL54</f>
        <v>2.884312067180872E-3</v>
      </c>
      <c r="P62" s="730">
        <f>compofiinc!BT54</f>
        <v>0.50999893248081207</v>
      </c>
      <c r="Q62" s="709">
        <f>compofiinc!BU54</f>
        <v>0.52541114389896393</v>
      </c>
      <c r="R62" s="116">
        <f>compofiinc!BV54</f>
        <v>0.47573552280664444</v>
      </c>
      <c r="S62" s="116">
        <f>compofiinc!BW54</f>
        <v>2.8101688250899315E-2</v>
      </c>
      <c r="T62" s="116">
        <f>compofiinc!BX54</f>
        <v>5.9386994689702988E-3</v>
      </c>
      <c r="U62" s="116">
        <f>compofiinc!BY54</f>
        <v>9.5374719239771366E-3</v>
      </c>
      <c r="V62" s="145">
        <f>compofiinc!BZ54</f>
        <v>6.1047356575727463E-3</v>
      </c>
      <c r="Y62" s="636"/>
      <c r="Z62" s="636"/>
      <c r="AA62" s="636"/>
    </row>
    <row r="63" spans="1:27">
      <c r="A63" s="148">
        <v>1966</v>
      </c>
      <c r="B63" s="693">
        <f>1-TD2b!B63</f>
        <v>0.65763849020004272</v>
      </c>
      <c r="C63" s="702">
        <f>1-TD2b!C63</f>
        <v>0.67429035902023315</v>
      </c>
      <c r="D63" s="440">
        <f>compofiinc!BO55</f>
        <v>0.60532036423683167</v>
      </c>
      <c r="E63" s="440">
        <f>compofiinc!BP55</f>
        <v>3.3427394926548004E-2</v>
      </c>
      <c r="F63" s="440">
        <f>compofiinc!BQ55</f>
        <v>9.4590727239847183E-3</v>
      </c>
      <c r="G63" s="440">
        <f>compofiinc!BR55</f>
        <v>1.8159563653171062E-2</v>
      </c>
      <c r="H63" s="440">
        <f>compofiinc!BS55</f>
        <v>7.9239662736654282E-3</v>
      </c>
      <c r="I63" s="715">
        <f>compofiinc!BF55</f>
        <v>0.14904803037643433</v>
      </c>
      <c r="J63" s="721">
        <f>compofiinc!BG55</f>
        <v>0.1504097580909729</v>
      </c>
      <c r="K63" s="147">
        <f>compofiinc!BH55</f>
        <v>0.13114887475967407</v>
      </c>
      <c r="L63" s="147">
        <f>compofiinc!BI55</f>
        <v>5.535222589969635E-3</v>
      </c>
      <c r="M63" s="147">
        <f>compofiinc!BJ55</f>
        <v>3.2152868807315826E-3</v>
      </c>
      <c r="N63" s="147">
        <f>compofiinc!BK55</f>
        <v>8.3526168018579483E-3</v>
      </c>
      <c r="O63" s="147">
        <f>compofiinc!BL55</f>
        <v>2.1577673032879829E-3</v>
      </c>
      <c r="P63" s="730">
        <f>compofiinc!BT55</f>
        <v>0.5085904598236084</v>
      </c>
      <c r="Q63" s="709">
        <f>compofiinc!BU55</f>
        <v>0.52388060092926025</v>
      </c>
      <c r="R63" s="116">
        <f>compofiinc!BV55</f>
        <v>0.47417148947715759</v>
      </c>
      <c r="S63" s="116">
        <f>compofiinc!BW55</f>
        <v>2.7892172336578369E-2</v>
      </c>
      <c r="T63" s="116">
        <f>compofiinc!BX55</f>
        <v>6.2437858432531357E-3</v>
      </c>
      <c r="U63" s="116">
        <f>compofiinc!BY55</f>
        <v>9.8069468513131142E-3</v>
      </c>
      <c r="V63" s="145">
        <f>compofiinc!BZ55</f>
        <v>5.7661989703774452E-3</v>
      </c>
      <c r="Y63" s="636"/>
      <c r="Z63" s="636"/>
      <c r="AA63" s="636"/>
    </row>
    <row r="64" spans="1:27">
      <c r="A64" s="148">
        <v>1967</v>
      </c>
      <c r="B64" s="694">
        <f>1-TD2b!B64</f>
        <v>0.65205647051334381</v>
      </c>
      <c r="C64" s="702">
        <f>1-TD2b!C64</f>
        <v>0.67502361536026001</v>
      </c>
      <c r="D64" s="440">
        <f>compofiinc!BO56</f>
        <v>0.60948575288057327</v>
      </c>
      <c r="E64" s="440">
        <f>compofiinc!BP56</f>
        <v>3.1189474277198315E-2</v>
      </c>
      <c r="F64" s="440">
        <f>compofiinc!BQ56</f>
        <v>9.0650124475359917E-3</v>
      </c>
      <c r="G64" s="440">
        <f>compofiinc!BR56</f>
        <v>1.923539862036705E-2</v>
      </c>
      <c r="H64" s="440">
        <f>compofiinc!BS56</f>
        <v>6.0479722451418638E-3</v>
      </c>
      <c r="I64" s="715">
        <f>compofiinc!BF56</f>
        <v>0.15151128172874451</v>
      </c>
      <c r="J64" s="722">
        <f>compofiinc!BG56</f>
        <v>0.15449021756649017</v>
      </c>
      <c r="K64" s="159">
        <f>compofiinc!BH56</f>
        <v>0.13647690415382385</v>
      </c>
      <c r="L64" s="159">
        <f>compofiinc!BI56</f>
        <v>4.5133791863918304E-3</v>
      </c>
      <c r="M64" s="159">
        <f>compofiinc!BJ56</f>
        <v>3.1333914957940578E-3</v>
      </c>
      <c r="N64" s="159">
        <f>compofiinc!BK56</f>
        <v>8.7126558646559715E-3</v>
      </c>
      <c r="O64" s="159">
        <f>compofiinc!BL56</f>
        <v>1.6538766212761402E-3</v>
      </c>
      <c r="P64" s="730">
        <f>compofiinc!BT56</f>
        <v>0.5005451887845993</v>
      </c>
      <c r="Q64" s="709">
        <f>compofiinc!BU56</f>
        <v>0.52053339779376984</v>
      </c>
      <c r="R64" s="116">
        <f>compofiinc!BV56</f>
        <v>0.47300884872674942</v>
      </c>
      <c r="S64" s="116">
        <f>compofiinc!BW56</f>
        <v>2.6676095090806484E-2</v>
      </c>
      <c r="T64" s="116">
        <f>compofiinc!BX56</f>
        <v>5.9316209517419338E-3</v>
      </c>
      <c r="U64" s="116">
        <f>compofiinc!BY56</f>
        <v>1.0522742755711079E-2</v>
      </c>
      <c r="V64" s="145">
        <f>compofiinc!BZ56</f>
        <v>4.3940956238657236E-3</v>
      </c>
      <c r="Y64" s="636"/>
      <c r="Z64" s="636"/>
      <c r="AA64" s="636"/>
    </row>
    <row r="65" spans="1:27">
      <c r="A65" s="148">
        <v>1968</v>
      </c>
      <c r="B65" s="694">
        <f>1-TD2b!B65</f>
        <v>0.65229641273617744</v>
      </c>
      <c r="C65" s="702">
        <f>1-TD2b!C65</f>
        <v>0.67753681540489197</v>
      </c>
      <c r="D65" s="440">
        <f>compofiinc!BO57</f>
        <v>0.61288092471659184</v>
      </c>
      <c r="E65" s="440">
        <f>compofiinc!BP57</f>
        <v>2.9122154926881194E-2</v>
      </c>
      <c r="F65" s="440">
        <f>compofiinc!BQ57</f>
        <v>9.3276759143918753E-3</v>
      </c>
      <c r="G65" s="440">
        <f>compofiinc!BR57</f>
        <v>2.0148672396317124E-2</v>
      </c>
      <c r="H65" s="440">
        <f>compofiinc!BS57</f>
        <v>6.0596131370402873E-3</v>
      </c>
      <c r="I65" s="715">
        <f>compofiinc!BF57</f>
        <v>0.15394981950521469</v>
      </c>
      <c r="J65" s="722">
        <f>compofiinc!BG57</f>
        <v>0.15772100910544395</v>
      </c>
      <c r="K65" s="159">
        <f>compofiinc!BH57</f>
        <v>0.13980584591627121</v>
      </c>
      <c r="L65" s="159">
        <f>compofiinc!BI57</f>
        <v>4.0288260206580162E-3</v>
      </c>
      <c r="M65" s="159">
        <f>compofiinc!BJ57</f>
        <v>3.1478157034143806E-3</v>
      </c>
      <c r="N65" s="159">
        <f>compofiinc!BK57</f>
        <v>9.1241581831127405E-3</v>
      </c>
      <c r="O65" s="159">
        <f>compofiinc!BL57</f>
        <v>1.6143379034474492E-3</v>
      </c>
      <c r="P65" s="730">
        <f>compofiinc!BT57</f>
        <v>0.49834659323096275</v>
      </c>
      <c r="Q65" s="709">
        <f>compofiinc!BU57</f>
        <v>0.51981580629944801</v>
      </c>
      <c r="R65" s="116">
        <f>compofiinc!BV57</f>
        <v>0.47307507880032063</v>
      </c>
      <c r="S65" s="116">
        <f>compofiinc!BW57</f>
        <v>2.5093328906223178E-2</v>
      </c>
      <c r="T65" s="116">
        <f>compofiinc!BX57</f>
        <v>6.1798602109774947E-3</v>
      </c>
      <c r="U65" s="116">
        <f>compofiinc!BY57</f>
        <v>1.1024514213204384E-2</v>
      </c>
      <c r="V65" s="145">
        <f>compofiinc!BZ57</f>
        <v>4.445275233592838E-3</v>
      </c>
      <c r="Y65" s="636"/>
      <c r="Z65" s="636"/>
      <c r="AA65" s="636"/>
    </row>
    <row r="66" spans="1:27">
      <c r="A66" s="148">
        <v>1969</v>
      </c>
      <c r="B66" s="694">
        <f>1-TD2b!B66</f>
        <v>0.66095322091132402</v>
      </c>
      <c r="C66" s="702">
        <f>1-TD2b!C66</f>
        <v>0.68027399480342865</v>
      </c>
      <c r="D66" s="440">
        <f>compofiinc!BO58</f>
        <v>0.61614229390397668</v>
      </c>
      <c r="E66" s="440">
        <f>compofiinc!BP58</f>
        <v>2.7529726678039879E-2</v>
      </c>
      <c r="F66" s="440">
        <f>compofiinc!BQ58</f>
        <v>9.2284911661408842E-3</v>
      </c>
      <c r="G66" s="440">
        <f>compofiinc!BR58</f>
        <v>2.1576574363280088E-2</v>
      </c>
      <c r="H66" s="440">
        <f>compofiinc!BS58</f>
        <v>5.8042797172674909E-3</v>
      </c>
      <c r="I66" s="715">
        <f>compofiinc!BF58</f>
        <v>0.15730012021958828</v>
      </c>
      <c r="J66" s="722">
        <f>compofiinc!BG58</f>
        <v>0.15958828385919333</v>
      </c>
      <c r="K66" s="159">
        <f>compofiinc!BH58</f>
        <v>0.1414938997477293</v>
      </c>
      <c r="L66" s="159">
        <f>compofiinc!BI58</f>
        <v>3.8273686077445745E-3</v>
      </c>
      <c r="M66" s="159">
        <f>compofiinc!BJ58</f>
        <v>3.2083991391118616E-3</v>
      </c>
      <c r="N66" s="159">
        <f>compofiinc!BK58</f>
        <v>9.7145536565221846E-3</v>
      </c>
      <c r="O66" s="159">
        <f>compofiinc!BL58</f>
        <v>1.3477658212650567E-3</v>
      </c>
      <c r="P66" s="730">
        <f>compofiinc!BT58</f>
        <v>0.50365310069173574</v>
      </c>
      <c r="Q66" s="709">
        <f>compofiinc!BU58</f>
        <v>0.52068571094423532</v>
      </c>
      <c r="R66" s="116">
        <f>compofiinc!BV58</f>
        <v>0.47464839415624738</v>
      </c>
      <c r="S66" s="116">
        <f>compofiinc!BW58</f>
        <v>2.3702358070295304E-2</v>
      </c>
      <c r="T66" s="116">
        <f>compofiinc!BX58</f>
        <v>6.0200920270290226E-3</v>
      </c>
      <c r="U66" s="116">
        <f>compofiinc!BY58</f>
        <v>1.1862020706757903E-2</v>
      </c>
      <c r="V66" s="145">
        <f>compofiinc!BZ58</f>
        <v>4.4565138960024342E-3</v>
      </c>
      <c r="Y66" s="636"/>
      <c r="Z66" s="636"/>
      <c r="AA66" s="636"/>
    </row>
    <row r="67" spans="1:27">
      <c r="A67" s="158">
        <v>1970</v>
      </c>
      <c r="B67" s="698">
        <f>1-TD2b!B67</f>
        <v>0.6652308099437505</v>
      </c>
      <c r="C67" s="705">
        <f>1-TD2b!C67</f>
        <v>0.679055105894804</v>
      </c>
      <c r="D67" s="547">
        <f>compofiinc!BO59</f>
        <v>0.61810742842499167</v>
      </c>
      <c r="E67" s="547">
        <f>compofiinc!BP59</f>
        <v>2.4775991900241934E-2</v>
      </c>
      <c r="F67" s="547">
        <f>compofiinc!BQ59</f>
        <v>8.6785645544296131E-3</v>
      </c>
      <c r="G67" s="547">
        <f>compofiinc!BR59</f>
        <v>2.24802403972717E-2</v>
      </c>
      <c r="H67" s="547">
        <f>compofiinc!BS59</f>
        <v>5.0195002440887038E-3</v>
      </c>
      <c r="I67" s="716">
        <f>compofiinc!BF59</f>
        <v>0.15594995161518455</v>
      </c>
      <c r="J67" s="723">
        <f>compofiinc!BG59</f>
        <v>0.15691939159296453</v>
      </c>
      <c r="K67" s="163">
        <f>compofiinc!BH59</f>
        <v>0.14023734210059047</v>
      </c>
      <c r="L67" s="163">
        <f>compofiinc!BI59</f>
        <v>2.8299851692281663E-3</v>
      </c>
      <c r="M67" s="163">
        <f>compofiinc!BJ59</f>
        <v>3.1629652585252188E-3</v>
      </c>
      <c r="N67" s="163">
        <f>compofiinc!BK59</f>
        <v>9.8730541212717071E-3</v>
      </c>
      <c r="O67" s="163">
        <f>compofiinc!BL59</f>
        <v>8.2443364226492122E-4</v>
      </c>
      <c r="P67" s="732">
        <f>compofiinc!BT59</f>
        <v>0.50928085832856596</v>
      </c>
      <c r="Q67" s="734">
        <f>compofiinc!BU59</f>
        <v>0.52213571430183947</v>
      </c>
      <c r="R67" s="122">
        <f>compofiinc!BV59</f>
        <v>0.4778700863244012</v>
      </c>
      <c r="S67" s="122">
        <f>compofiinc!BW59</f>
        <v>2.1946006731013767E-2</v>
      </c>
      <c r="T67" s="122">
        <f>compofiinc!BX59</f>
        <v>5.5155992959043942E-3</v>
      </c>
      <c r="U67" s="122">
        <f>compofiinc!BY59</f>
        <v>1.2607186275999993E-2</v>
      </c>
      <c r="V67" s="183">
        <f>compofiinc!BZ59</f>
        <v>4.1950666018237825E-3</v>
      </c>
      <c r="Y67" s="636"/>
      <c r="Z67" s="636"/>
      <c r="AA67" s="636"/>
    </row>
    <row r="68" spans="1:27">
      <c r="A68" s="148">
        <v>1971</v>
      </c>
      <c r="B68" s="694">
        <f>1-TD2b!B68</f>
        <v>0.66206304711522534</v>
      </c>
      <c r="C68" s="702">
        <f>1-TD2b!C68</f>
        <v>0.67721964698284864</v>
      </c>
      <c r="D68" s="440">
        <f>compofiinc!BO60</f>
        <v>0.61710747089819051</v>
      </c>
      <c r="E68" s="440">
        <f>compofiinc!BP60</f>
        <v>2.3688840385148069E-2</v>
      </c>
      <c r="F68" s="440">
        <f>compofiinc!BQ60</f>
        <v>8.4059056207479443E-3</v>
      </c>
      <c r="G68" s="440">
        <f>compofiinc!BR60</f>
        <v>2.3047466373100178E-2</v>
      </c>
      <c r="H68" s="440">
        <f>compofiinc!BS60</f>
        <v>4.9716126750354306E-3</v>
      </c>
      <c r="I68" s="715">
        <f>compofiinc!BF60</f>
        <v>0.15186454390641302</v>
      </c>
      <c r="J68" s="722">
        <f>compofiinc!BG60</f>
        <v>0.15299128781771287</v>
      </c>
      <c r="K68" s="159">
        <f>compofiinc!BH60</f>
        <v>0.13769559829961509</v>
      </c>
      <c r="L68" s="159">
        <f>compofiinc!BI60</f>
        <v>1.9559323409339413E-3</v>
      </c>
      <c r="M68" s="159">
        <f>compofiinc!BJ60</f>
        <v>2.9068025960441446E-3</v>
      </c>
      <c r="N68" s="159">
        <f>compofiinc!BK60</f>
        <v>9.8135138723591808E-3</v>
      </c>
      <c r="O68" s="159">
        <f>compofiinc!BL60</f>
        <v>6.2155627711035777E-4</v>
      </c>
      <c r="P68" s="730">
        <f>compofiinc!BT60</f>
        <v>0.51019850320881233</v>
      </c>
      <c r="Q68" s="709">
        <f>compofiinc!BU60</f>
        <v>0.52422835916513577</v>
      </c>
      <c r="R68" s="116">
        <f>compofiinc!BV60</f>
        <v>0.47941187259857543</v>
      </c>
      <c r="S68" s="116">
        <f>compofiinc!BW60</f>
        <v>2.1732908044214128E-2</v>
      </c>
      <c r="T68" s="116">
        <f>compofiinc!BX60</f>
        <v>5.4991030247037997E-3</v>
      </c>
      <c r="U68" s="116">
        <f>compofiinc!BY60</f>
        <v>1.3233952500740997E-2</v>
      </c>
      <c r="V68" s="145">
        <f>compofiinc!BZ60</f>
        <v>4.3500563979250728E-3</v>
      </c>
      <c r="Y68" s="636"/>
      <c r="Z68" s="636"/>
      <c r="AA68" s="636"/>
    </row>
    <row r="69" spans="1:27">
      <c r="A69" s="148">
        <v>1972</v>
      </c>
      <c r="B69" s="694">
        <f>1-TD2b!B69</f>
        <v>0.66179220746562351</v>
      </c>
      <c r="C69" s="702">
        <f>1-TD2b!C69</f>
        <v>0.67734777624718845</v>
      </c>
      <c r="D69" s="440">
        <f>compofiinc!BO61</f>
        <v>0.61631969115842367</v>
      </c>
      <c r="E69" s="440">
        <f>compofiinc!BP61</f>
        <v>2.3264781265424972E-2</v>
      </c>
      <c r="F69" s="440">
        <f>compofiinc!BQ61</f>
        <v>8.4288680072859279E-3</v>
      </c>
      <c r="G69" s="440">
        <f>compofiinc!BR61</f>
        <v>2.4094176614198659E-2</v>
      </c>
      <c r="H69" s="440">
        <f>compofiinc!BS61</f>
        <v>5.2406719098598842E-3</v>
      </c>
      <c r="I69" s="715">
        <f>compofiinc!BF61</f>
        <v>0.15245284521370195</v>
      </c>
      <c r="J69" s="722">
        <f>compofiinc!BG61</f>
        <v>0.15361976447456982</v>
      </c>
      <c r="K69" s="159">
        <f>compofiinc!BH61</f>
        <v>0.13854939930024557</v>
      </c>
      <c r="L69" s="159">
        <f>compofiinc!BI61</f>
        <v>1.3681962991540786E-3</v>
      </c>
      <c r="M69" s="159">
        <f>compofiinc!BJ61</f>
        <v>2.8885857950626814E-3</v>
      </c>
      <c r="N69" s="159">
        <f>compofiinc!BK61</f>
        <v>1.001879486375401E-2</v>
      </c>
      <c r="O69" s="159">
        <f>compofiinc!BL61</f>
        <v>7.9482024784738314E-4</v>
      </c>
      <c r="P69" s="730">
        <f>compofiinc!BT61</f>
        <v>0.50933936225192156</v>
      </c>
      <c r="Q69" s="709">
        <f>compofiinc!BU61</f>
        <v>0.52372801177261863</v>
      </c>
      <c r="R69" s="116">
        <f>compofiinc!BV61</f>
        <v>0.4777702918581781</v>
      </c>
      <c r="S69" s="116">
        <f>compofiinc!BW61</f>
        <v>2.1896584966270893E-2</v>
      </c>
      <c r="T69" s="116">
        <f>compofiinc!BX61</f>
        <v>5.5402822122232465E-3</v>
      </c>
      <c r="U69" s="116">
        <f>compofiinc!BY61</f>
        <v>1.4075381750444649E-2</v>
      </c>
      <c r="V69" s="145">
        <f>compofiinc!BZ61</f>
        <v>4.445851662012501E-3</v>
      </c>
      <c r="Y69" s="636"/>
      <c r="Z69" s="636"/>
      <c r="AA69" s="636"/>
    </row>
    <row r="70" spans="1:27">
      <c r="A70" s="148">
        <v>1973</v>
      </c>
      <c r="B70" s="694">
        <f>1-TD2b!B70</f>
        <v>0.66305233257662621</v>
      </c>
      <c r="C70" s="702">
        <f>1-TD2b!C70</f>
        <v>0.67562399728922173</v>
      </c>
      <c r="D70" s="440">
        <f>compofiinc!BO62</f>
        <v>0.61611699810055143</v>
      </c>
      <c r="E70" s="440">
        <f>compofiinc!BP62</f>
        <v>2.0993007503193439E-2</v>
      </c>
      <c r="F70" s="440">
        <f>compofiinc!BQ62</f>
        <v>8.0673820591528056E-3</v>
      </c>
      <c r="G70" s="440">
        <f>compofiinc!BR62</f>
        <v>2.5178944958724969E-2</v>
      </c>
      <c r="H70" s="440">
        <f>compofiinc!BS62</f>
        <v>5.2706875408716769E-3</v>
      </c>
      <c r="I70" s="715">
        <f>compofiinc!BF62</f>
        <v>0.1531390296513564</v>
      </c>
      <c r="J70" s="722">
        <f>compofiinc!BG62</f>
        <v>0.15331530526964343</v>
      </c>
      <c r="K70" s="159">
        <f>compofiinc!BH62</f>
        <v>0.13973239360348089</v>
      </c>
      <c r="L70" s="159">
        <f>compofiinc!BI62</f>
        <v>4.7710163016745355E-5</v>
      </c>
      <c r="M70" s="159">
        <f>compofiinc!BJ62</f>
        <v>2.7502182359739891E-3</v>
      </c>
      <c r="N70" s="159">
        <f>compofiinc!BK62</f>
        <v>1.0407124429775649E-2</v>
      </c>
      <c r="O70" s="159">
        <f>compofiinc!BL62</f>
        <v>3.7682702361507836E-4</v>
      </c>
      <c r="P70" s="730">
        <f>compofiinc!BT62</f>
        <v>0.50991330292526982</v>
      </c>
      <c r="Q70" s="709">
        <f>compofiinc!BU62</f>
        <v>0.5223086920195783</v>
      </c>
      <c r="R70" s="116">
        <f>compofiinc!BV62</f>
        <v>0.47638460449707054</v>
      </c>
      <c r="S70" s="116">
        <f>compofiinc!BW62</f>
        <v>2.0945297340176694E-2</v>
      </c>
      <c r="T70" s="116">
        <f>compofiinc!BX62</f>
        <v>5.3171638231788165E-3</v>
      </c>
      <c r="U70" s="116">
        <f>compofiinc!BY62</f>
        <v>1.477182052894932E-2</v>
      </c>
      <c r="V70" s="145">
        <f>compofiinc!BZ62</f>
        <v>4.8938605172565985E-3</v>
      </c>
      <c r="Y70" s="636"/>
      <c r="Z70" s="636"/>
      <c r="AA70" s="636"/>
    </row>
    <row r="71" spans="1:27">
      <c r="A71" s="148">
        <v>1974</v>
      </c>
      <c r="B71" s="694">
        <f>1-TD2b!B71</f>
        <v>0.66322849248263083</v>
      </c>
      <c r="C71" s="702">
        <f>1-TD2b!C71</f>
        <v>0.67253805305517744</v>
      </c>
      <c r="D71" s="440">
        <f>compofiinc!BO63</f>
        <v>0.61502333668477149</v>
      </c>
      <c r="E71" s="440">
        <f>compofiinc!BP63</f>
        <v>1.7764025872509137E-2</v>
      </c>
      <c r="F71" s="440">
        <f>compofiinc!BQ63</f>
        <v>7.8669557178159266E-3</v>
      </c>
      <c r="G71" s="440">
        <f>compofiinc!BR63</f>
        <v>2.7129172414163349E-2</v>
      </c>
      <c r="H71" s="440">
        <f>compofiinc!BS63</f>
        <v>4.759714858110442E-3</v>
      </c>
      <c r="I71" s="715">
        <f>compofiinc!BF63</f>
        <v>0.15271357563869969</v>
      </c>
      <c r="J71" s="722">
        <f>compofiinc!BG63</f>
        <v>0.1520880906673483</v>
      </c>
      <c r="K71" s="159">
        <f>compofiinc!BH63</f>
        <v>0.14078041240099992</v>
      </c>
      <c r="L71" s="159">
        <f>compofiinc!BI63</f>
        <v>-2.055007871831549E-3</v>
      </c>
      <c r="M71" s="159">
        <f>compofiinc!BJ63</f>
        <v>2.648331305266538E-3</v>
      </c>
      <c r="N71" s="159">
        <f>compofiinc!BK63</f>
        <v>1.1014995343941791E-2</v>
      </c>
      <c r="O71" s="159">
        <f>compofiinc!BL63</f>
        <v>-3.0080905750651254E-4</v>
      </c>
      <c r="P71" s="730">
        <f>compofiinc!BT63</f>
        <v>0.51051491684393113</v>
      </c>
      <c r="Q71" s="709">
        <f>compofiinc!BU63</f>
        <v>0.52044996238782915</v>
      </c>
      <c r="R71" s="116">
        <f>compofiinc!BV63</f>
        <v>0.47424292428377157</v>
      </c>
      <c r="S71" s="116">
        <f>compofiinc!BW63</f>
        <v>1.9819033744340686E-2</v>
      </c>
      <c r="T71" s="116">
        <f>compofiinc!BX63</f>
        <v>5.2186244125493886E-3</v>
      </c>
      <c r="U71" s="116">
        <f>compofiinc!BY63</f>
        <v>1.6114177070221558E-2</v>
      </c>
      <c r="V71" s="145">
        <f>compofiinc!BZ63</f>
        <v>5.0605239156169546E-3</v>
      </c>
      <c r="Y71" s="636"/>
      <c r="Z71" s="636"/>
      <c r="AA71" s="636"/>
    </row>
    <row r="72" spans="1:27">
      <c r="A72" s="148">
        <v>1975</v>
      </c>
      <c r="B72" s="694">
        <f>1-TD2b!B72</f>
        <v>0.66238573455416372</v>
      </c>
      <c r="C72" s="702">
        <f>1-TD2b!C72</f>
        <v>0.67111304677018779</v>
      </c>
      <c r="D72" s="440">
        <f>compofiinc!BO64</f>
        <v>0.61346511713566088</v>
      </c>
      <c r="E72" s="440">
        <f>compofiinc!BP64</f>
        <v>1.6508522802482162E-2</v>
      </c>
      <c r="F72" s="440">
        <f>compofiinc!BQ64</f>
        <v>8.126941365603102E-3</v>
      </c>
      <c r="G72" s="440">
        <f>compofiinc!BR64</f>
        <v>2.8902724634761512E-2</v>
      </c>
      <c r="H72" s="440">
        <f>compofiinc!BS64</f>
        <v>4.1079940072883403E-3</v>
      </c>
      <c r="I72" s="715">
        <f>compofiinc!BF64</f>
        <v>0.15121054119799737</v>
      </c>
      <c r="J72" s="722">
        <f>compofiinc!BG64</f>
        <v>0.15075724941721091</v>
      </c>
      <c r="K72" s="159">
        <f>compofiinc!BH64</f>
        <v>0.14058933239311955</v>
      </c>
      <c r="L72" s="159">
        <f>compofiinc!BI64</f>
        <v>-2.7375817067536445E-3</v>
      </c>
      <c r="M72" s="159">
        <f>compofiinc!BJ64</f>
        <v>2.5596912219825185E-3</v>
      </c>
      <c r="N72" s="159">
        <f>compofiinc!BK64</f>
        <v>1.1228213364248063E-2</v>
      </c>
      <c r="O72" s="159">
        <f>compofiinc!BL64</f>
        <v>-8.8233600046550009E-4</v>
      </c>
      <c r="P72" s="730">
        <f>compofiinc!BT64</f>
        <v>0.51117519335616635</v>
      </c>
      <c r="Q72" s="709">
        <f>compofiinc!BU64</f>
        <v>0.52035579735297688</v>
      </c>
      <c r="R72" s="116">
        <f>compofiinc!BV64</f>
        <v>0.47287578474254133</v>
      </c>
      <c r="S72" s="116">
        <f>compofiinc!BW64</f>
        <v>1.9246104509235806E-2</v>
      </c>
      <c r="T72" s="116">
        <f>compofiinc!BX64</f>
        <v>5.5672501436205835E-3</v>
      </c>
      <c r="U72" s="116">
        <f>compofiinc!BY64</f>
        <v>1.7674511270513449E-2</v>
      </c>
      <c r="V72" s="145">
        <f>compofiinc!BZ64</f>
        <v>4.9903300077538404E-3</v>
      </c>
      <c r="Y72" s="636"/>
      <c r="Z72" s="636"/>
      <c r="AA72" s="636"/>
    </row>
    <row r="73" spans="1:27">
      <c r="A73" s="148">
        <v>1976</v>
      </c>
      <c r="B73" s="694">
        <f>1-TD2b!B73</f>
        <v>0.6624590090503375</v>
      </c>
      <c r="C73" s="702">
        <f>1-TD2b!C73</f>
        <v>0.6720268733215562</v>
      </c>
      <c r="D73" s="440">
        <f>compofiinc!BO65</f>
        <v>0.61324255583659237</v>
      </c>
      <c r="E73" s="440">
        <f>compofiinc!BP65</f>
        <v>1.6808596296581158E-2</v>
      </c>
      <c r="F73" s="440">
        <f>compofiinc!BQ65</f>
        <v>8.2725991600760551E-3</v>
      </c>
      <c r="G73" s="440">
        <f>compofiinc!BR65</f>
        <v>3.0072589700086638E-2</v>
      </c>
      <c r="H73" s="440">
        <f>compofiinc!BS65</f>
        <v>3.629748122386367E-3</v>
      </c>
      <c r="I73" s="715">
        <f>compofiinc!BF65</f>
        <v>0.15222290025883467</v>
      </c>
      <c r="J73" s="722">
        <f>compofiinc!BG65</f>
        <v>0.15207792724726232</v>
      </c>
      <c r="K73" s="159">
        <f>compofiinc!BH65</f>
        <v>0.14139577145658677</v>
      </c>
      <c r="L73" s="159">
        <f>compofiinc!BI65</f>
        <v>-2.3186514096238398E-3</v>
      </c>
      <c r="M73" s="159">
        <f>compofiinc!BJ65</f>
        <v>2.6028625484482149E-3</v>
      </c>
      <c r="N73" s="159">
        <f>compofiinc!BK65</f>
        <v>1.1614946252198166E-2</v>
      </c>
      <c r="O73" s="159">
        <f>compofiinc!BL65</f>
        <v>-1.2169866977540522E-3</v>
      </c>
      <c r="P73" s="730">
        <f>compofiinc!BT65</f>
        <v>0.51023610879150283</v>
      </c>
      <c r="Q73" s="709">
        <f>compofiinc!BU65</f>
        <v>0.51994894607429387</v>
      </c>
      <c r="R73" s="116">
        <f>compofiinc!BV65</f>
        <v>0.4718467843800056</v>
      </c>
      <c r="S73" s="116">
        <f>compofiinc!BW65</f>
        <v>1.9127247706204997E-2</v>
      </c>
      <c r="T73" s="116">
        <f>compofiinc!BX65</f>
        <v>5.6697366116278403E-3</v>
      </c>
      <c r="U73" s="116">
        <f>compofiinc!BY65</f>
        <v>1.8457643447888472E-2</v>
      </c>
      <c r="V73" s="145">
        <f>compofiinc!BZ65</f>
        <v>4.8467348201404192E-3</v>
      </c>
      <c r="Y73" s="636"/>
      <c r="Z73" s="636"/>
      <c r="AA73" s="636"/>
    </row>
    <row r="74" spans="1:27">
      <c r="A74" s="148">
        <v>1977</v>
      </c>
      <c r="B74" s="694">
        <f>1-TD2b!B74</f>
        <v>0.66200869360541503</v>
      </c>
      <c r="C74" s="702">
        <f>1-TD2b!C74</f>
        <v>0.67233744280815699</v>
      </c>
      <c r="D74" s="440">
        <f>compofiinc!BO66</f>
        <v>0.61299386351797835</v>
      </c>
      <c r="E74" s="440">
        <f>compofiinc!BP66</f>
        <v>1.697415319419715E-2</v>
      </c>
      <c r="F74" s="440">
        <f>compofiinc!BQ66</f>
        <v>8.3344443029167437E-3</v>
      </c>
      <c r="G74" s="440">
        <f>compofiinc!BR66</f>
        <v>3.1007538623403441E-2</v>
      </c>
      <c r="H74" s="440">
        <f>compofiinc!BS66</f>
        <v>3.0272357095013636E-3</v>
      </c>
      <c r="I74" s="715">
        <f>compofiinc!BF66</f>
        <v>0.15307404812855907</v>
      </c>
      <c r="J74" s="722">
        <f>compofiinc!BG66</f>
        <v>0.15331676951437601</v>
      </c>
      <c r="K74" s="159">
        <f>compofiinc!BH66</f>
        <v>0.14242934285422848</v>
      </c>
      <c r="L74" s="159">
        <f>compofiinc!BI66</f>
        <v>-2.0242372978920287E-3</v>
      </c>
      <c r="M74" s="159">
        <f>compofiinc!BJ66</f>
        <v>2.5598570658806885E-3</v>
      </c>
      <c r="N74" s="159">
        <f>compofiinc!BK66</f>
        <v>1.1775490263127075E-2</v>
      </c>
      <c r="O74" s="159">
        <f>compofiinc!BL66</f>
        <v>-1.4245304084918864E-3</v>
      </c>
      <c r="P74" s="730">
        <f>compofiinc!BT66</f>
        <v>0.50893464547685596</v>
      </c>
      <c r="Q74" s="709">
        <f>compofiinc!BU66</f>
        <v>0.51902067329378099</v>
      </c>
      <c r="R74" s="116">
        <f>compofiinc!BV66</f>
        <v>0.47056452066374987</v>
      </c>
      <c r="S74" s="116">
        <f>compofiinc!BW66</f>
        <v>1.8998390492089179E-2</v>
      </c>
      <c r="T74" s="116">
        <f>compofiinc!BX66</f>
        <v>5.7745872370360551E-3</v>
      </c>
      <c r="U74" s="116">
        <f>compofiinc!BY66</f>
        <v>1.9232048360276366E-2</v>
      </c>
      <c r="V74" s="145">
        <f>compofiinc!BZ66</f>
        <v>4.4517661179932499E-3</v>
      </c>
      <c r="Y74" s="636"/>
      <c r="Z74" s="636"/>
      <c r="AA74" s="636"/>
    </row>
    <row r="75" spans="1:27">
      <c r="A75" s="148">
        <v>1978</v>
      </c>
      <c r="B75" s="694">
        <f>1-TD2b!B75</f>
        <v>0.65996256241941254</v>
      </c>
      <c r="C75" s="702">
        <f>1-TD2b!C75</f>
        <v>0.67225553844690467</v>
      </c>
      <c r="D75" s="440">
        <f>compofiinc!BO67</f>
        <v>0.61273995719724361</v>
      </c>
      <c r="E75" s="440">
        <f>compofiinc!BP67</f>
        <v>1.705074361795389E-2</v>
      </c>
      <c r="F75" s="440">
        <f>compofiinc!BQ67</f>
        <v>8.280708786994273E-3</v>
      </c>
      <c r="G75" s="440">
        <f>compofiinc!BR67</f>
        <v>3.1641598576503727E-2</v>
      </c>
      <c r="H75" s="440">
        <f>compofiinc!BS67</f>
        <v>2.5424813135522251E-3</v>
      </c>
      <c r="I75" s="715">
        <f>compofiinc!BF67</f>
        <v>0.15370157911549853</v>
      </c>
      <c r="J75" s="722">
        <f>compofiinc!BG67</f>
        <v>0.15461283264405878</v>
      </c>
      <c r="K75" s="159">
        <f>compofiinc!BH67</f>
        <v>0.14365927651231658</v>
      </c>
      <c r="L75" s="159">
        <f>compofiinc!BI67</f>
        <v>-1.9554822352825241E-3</v>
      </c>
      <c r="M75" s="159">
        <f>compofiinc!BJ67</f>
        <v>2.566159142902591E-3</v>
      </c>
      <c r="N75" s="159">
        <f>compofiinc!BK67</f>
        <v>1.1992065327620205E-2</v>
      </c>
      <c r="O75" s="159">
        <f>compofiinc!BL67</f>
        <v>-1.6500460633909197E-3</v>
      </c>
      <c r="P75" s="730">
        <f>compofiinc!BT67</f>
        <v>0.506260983303914</v>
      </c>
      <c r="Q75" s="709">
        <f>compofiinc!BU67</f>
        <v>0.51764270580284588</v>
      </c>
      <c r="R75" s="116">
        <f>compofiinc!BV67</f>
        <v>0.46908068068492703</v>
      </c>
      <c r="S75" s="116">
        <f>compofiinc!BW67</f>
        <v>1.9006225853236414E-2</v>
      </c>
      <c r="T75" s="116">
        <f>compofiinc!BX67</f>
        <v>5.7145496440916821E-3</v>
      </c>
      <c r="U75" s="116">
        <f>compofiinc!BY67</f>
        <v>1.9649533248883522E-2</v>
      </c>
      <c r="V75" s="145">
        <f>compofiinc!BZ67</f>
        <v>4.1925273769431448E-3</v>
      </c>
      <c r="Y75" s="636"/>
      <c r="Z75" s="636"/>
      <c r="AA75" s="636"/>
    </row>
    <row r="76" spans="1:27">
      <c r="A76" s="152">
        <v>1979</v>
      </c>
      <c r="B76" s="699">
        <f>1-TD2b!B76</f>
        <v>0.65495014190673828</v>
      </c>
      <c r="C76" s="706">
        <f>1-TD2b!C76</f>
        <v>0.67296057939529419</v>
      </c>
      <c r="D76" s="549">
        <f>compofiinc!BO68</f>
        <v>0.61509644985198975</v>
      </c>
      <c r="E76" s="549">
        <f>compofiinc!BP68</f>
        <v>1.530659943819046E-2</v>
      </c>
      <c r="F76" s="549">
        <f>compofiinc!BQ68</f>
        <v>8.0208182334899902E-3</v>
      </c>
      <c r="G76" s="549">
        <f>compofiinc!BR68</f>
        <v>3.2776976004242897E-2</v>
      </c>
      <c r="H76" s="549">
        <f>compofiinc!BS68</f>
        <v>1.7597251571714878E-3</v>
      </c>
      <c r="I76" s="717">
        <f>compofiinc!BF68</f>
        <v>0.15490126609802246</v>
      </c>
      <c r="J76" s="724">
        <f>compofiinc!BG68</f>
        <v>0.1571618914604187</v>
      </c>
      <c r="K76" s="161">
        <f>compofiinc!BH68</f>
        <v>0.14700669050216675</v>
      </c>
      <c r="L76" s="161">
        <f>compofiinc!BI68</f>
        <v>-2.5152787566184998E-3</v>
      </c>
      <c r="M76" s="161">
        <f>compofiinc!BJ68</f>
        <v>2.3600459098815918E-3</v>
      </c>
      <c r="N76" s="161">
        <f>compofiinc!BK68</f>
        <v>1.2397918850183487E-2</v>
      </c>
      <c r="O76" s="161">
        <f>compofiinc!BL68</f>
        <v>-2.0815916359424591E-3</v>
      </c>
      <c r="P76" s="731">
        <f>compofiinc!BT68</f>
        <v>0.50004887580871582</v>
      </c>
      <c r="Q76" s="727">
        <f>compofiinc!BU68</f>
        <v>0.51579868793487549</v>
      </c>
      <c r="R76" s="119">
        <f>compofiinc!BV68</f>
        <v>0.468089759349823</v>
      </c>
      <c r="S76" s="119">
        <f>compofiinc!BW68</f>
        <v>1.782187819480896E-2</v>
      </c>
      <c r="T76" s="119">
        <f>compofiinc!BX68</f>
        <v>5.6607723236083984E-3</v>
      </c>
      <c r="U76" s="119">
        <f>compofiinc!BY68</f>
        <v>2.037905715405941E-2</v>
      </c>
      <c r="V76" s="149">
        <f>compofiinc!BZ68</f>
        <v>3.8413167931139469E-3</v>
      </c>
      <c r="Y76" s="636"/>
      <c r="Z76" s="636"/>
      <c r="AA76" s="636"/>
    </row>
    <row r="77" spans="1:27">
      <c r="A77" s="148">
        <v>1980</v>
      </c>
      <c r="B77" s="694">
        <f>1-TD2b!B77</f>
        <v>0.65082857012748718</v>
      </c>
      <c r="C77" s="702">
        <f>1-TD2b!C77</f>
        <v>0.66731736063957214</v>
      </c>
      <c r="D77" s="440">
        <f>compofiinc!BO69</f>
        <v>0.60663416981697083</v>
      </c>
      <c r="E77" s="440">
        <f>compofiinc!BP69</f>
        <v>1.1142177507281303E-2</v>
      </c>
      <c r="F77" s="440">
        <f>compofiinc!BQ69</f>
        <v>8.3654578775167465E-3</v>
      </c>
      <c r="G77" s="440">
        <f>compofiinc!BR69</f>
        <v>4.0224242955446243E-2</v>
      </c>
      <c r="H77" s="440">
        <f>compofiinc!BS69</f>
        <v>9.4332732260227203E-4</v>
      </c>
      <c r="I77" s="715">
        <f>compofiinc!BF69</f>
        <v>0.1490587592124939</v>
      </c>
      <c r="J77" s="722">
        <f>compofiinc!BG69</f>
        <v>0.15073704719543457</v>
      </c>
      <c r="K77" s="159">
        <f>compofiinc!BH69</f>
        <v>0.14228737354278564</v>
      </c>
      <c r="L77" s="159">
        <f>compofiinc!BI69</f>
        <v>-4.9631781876087189E-3</v>
      </c>
      <c r="M77" s="159">
        <f>compofiinc!BJ69</f>
        <v>2.4953559041023254E-3</v>
      </c>
      <c r="N77" s="159">
        <f>compofiinc!BK69</f>
        <v>1.3723541051149368E-2</v>
      </c>
      <c r="O77" s="159">
        <f>compofiinc!BL69</f>
        <v>-2.8060497716069221E-3</v>
      </c>
      <c r="P77" s="730">
        <f>compofiinc!BT69</f>
        <v>0.50176981091499329</v>
      </c>
      <c r="Q77" s="709">
        <f>compofiinc!BU69</f>
        <v>0.51658031344413757</v>
      </c>
      <c r="R77" s="116">
        <f>compofiinc!BV69</f>
        <v>0.46434679627418518</v>
      </c>
      <c r="S77" s="116">
        <f>compofiinc!BW69</f>
        <v>1.6105355694890022E-2</v>
      </c>
      <c r="T77" s="116">
        <f>compofiinc!BX69</f>
        <v>5.8701019734144211E-3</v>
      </c>
      <c r="U77" s="116">
        <f>compofiinc!BY69</f>
        <v>2.6500701904296875E-2</v>
      </c>
      <c r="V77" s="145">
        <f>compofiinc!BZ69</f>
        <v>3.7493770942091942E-3</v>
      </c>
      <c r="Y77" s="636"/>
      <c r="Z77" s="636"/>
      <c r="AA77" s="636"/>
    </row>
    <row r="78" spans="1:27">
      <c r="A78" s="148">
        <v>1981</v>
      </c>
      <c r="B78" s="694">
        <f>1-TD2b!B78</f>
        <v>0.65145060420036316</v>
      </c>
      <c r="C78" s="702">
        <f>1-TD2b!C78</f>
        <v>0.66798365116119385</v>
      </c>
      <c r="D78" s="440">
        <f>compofiinc!BO70</f>
        <v>0.60541620850563049</v>
      </c>
      <c r="E78" s="440">
        <f>compofiinc!BP70</f>
        <v>4.4129025191068649E-3</v>
      </c>
      <c r="F78" s="440">
        <f>compofiinc!BQ70</f>
        <v>9.959295392036438E-3</v>
      </c>
      <c r="G78" s="440">
        <f>compofiinc!BR70</f>
        <v>4.9327075481414795E-2</v>
      </c>
      <c r="H78" s="440">
        <f>compofiinc!BS70</f>
        <v>-1.1318731121718884E-3</v>
      </c>
      <c r="I78" s="715">
        <f>compofiinc!BF70</f>
        <v>0.14738839864730835</v>
      </c>
      <c r="J78" s="722">
        <f>compofiinc!BG70</f>
        <v>0.14833939075469971</v>
      </c>
      <c r="K78" s="159">
        <f>compofiinc!BH70</f>
        <v>0.14186590909957886</v>
      </c>
      <c r="L78" s="159">
        <f>compofiinc!BI70</f>
        <v>-8.8699553161859512E-3</v>
      </c>
      <c r="M78" s="159">
        <f>compofiinc!BJ70</f>
        <v>2.8602033853530884E-3</v>
      </c>
      <c r="N78" s="159">
        <f>compofiinc!BK70</f>
        <v>1.6311664134263992E-2</v>
      </c>
      <c r="O78" s="159">
        <f>compofiinc!BL70</f>
        <v>-3.828439861536026E-3</v>
      </c>
      <c r="P78" s="730">
        <f>compofiinc!BT70</f>
        <v>0.50406220555305481</v>
      </c>
      <c r="Q78" s="709">
        <f>compofiinc!BU70</f>
        <v>0.51964426040649414</v>
      </c>
      <c r="R78" s="116">
        <f>compofiinc!BV70</f>
        <v>0.46355029940605164</v>
      </c>
      <c r="S78" s="116">
        <f>compofiinc!BW70</f>
        <v>1.3282857835292816E-2</v>
      </c>
      <c r="T78" s="116">
        <f>compofiinc!BX70</f>
        <v>7.0990920066833496E-3</v>
      </c>
      <c r="U78" s="116">
        <f>compofiinc!BY70</f>
        <v>3.3015411347150803E-2</v>
      </c>
      <c r="V78" s="145">
        <f>compofiinc!BZ70</f>
        <v>2.6965667493641376E-3</v>
      </c>
      <c r="Y78" s="636"/>
      <c r="Z78" s="636"/>
      <c r="AA78" s="636"/>
    </row>
    <row r="79" spans="1:27">
      <c r="A79" s="148">
        <v>1982</v>
      </c>
      <c r="B79" s="693">
        <f>1-TD2b!B79</f>
        <v>0.63974657654762268</v>
      </c>
      <c r="C79" s="702">
        <f>1-TD2b!C79</f>
        <v>0.6588071882724762</v>
      </c>
      <c r="D79" s="440">
        <f>compofiinc!BO71</f>
        <v>0.59849196672439575</v>
      </c>
      <c r="E79" s="440">
        <f>compofiinc!BP71</f>
        <v>2.0344424992799759E-3</v>
      </c>
      <c r="F79" s="440">
        <f>compofiinc!BQ71</f>
        <v>1.0555414482951164E-2</v>
      </c>
      <c r="G79" s="440">
        <f>compofiinc!BR71</f>
        <v>5.3378621116280556E-2</v>
      </c>
      <c r="H79" s="440">
        <f>compofiinc!BS71</f>
        <v>-5.6532204616814852E-3</v>
      </c>
      <c r="I79" s="715">
        <f>compofiinc!BF71</f>
        <v>0.13838434219360352</v>
      </c>
      <c r="J79" s="721">
        <f>compofiinc!BG71</f>
        <v>0.13958913087844849</v>
      </c>
      <c r="K79" s="147">
        <f>compofiinc!BH71</f>
        <v>0.13638639450073242</v>
      </c>
      <c r="L79" s="147">
        <f>compofiinc!BI71</f>
        <v>-9.9679436534643173E-3</v>
      </c>
      <c r="M79" s="147">
        <f>compofiinc!BJ71</f>
        <v>2.9417145997285843E-3</v>
      </c>
      <c r="N79" s="147">
        <f>compofiinc!BK71</f>
        <v>1.7541468143463135E-2</v>
      </c>
      <c r="O79" s="147">
        <f>compofiinc!BL71</f>
        <v>-7.3174678254872561E-3</v>
      </c>
      <c r="P79" s="730">
        <f>compofiinc!BT71</f>
        <v>0.50136223435401917</v>
      </c>
      <c r="Q79" s="709">
        <f>compofiinc!BU71</f>
        <v>0.51921805739402771</v>
      </c>
      <c r="R79" s="116">
        <f>compofiinc!BV71</f>
        <v>0.46210557222366333</v>
      </c>
      <c r="S79" s="116">
        <f>compofiinc!BW71</f>
        <v>1.2002386152744293E-2</v>
      </c>
      <c r="T79" s="116">
        <f>compofiinc!BX71</f>
        <v>7.61369988322258E-3</v>
      </c>
      <c r="U79" s="116">
        <f>compofiinc!BY71</f>
        <v>3.5837152972817421E-2</v>
      </c>
      <c r="V79" s="145">
        <f>compofiinc!BZ71</f>
        <v>1.6642473638057709E-3</v>
      </c>
      <c r="Y79" s="636"/>
      <c r="Z79" s="636"/>
      <c r="AA79" s="636"/>
    </row>
    <row r="80" spans="1:27">
      <c r="A80" s="148">
        <v>1983</v>
      </c>
      <c r="B80" s="693">
        <f>1-TD2b!B80</f>
        <v>0.62911444902420044</v>
      </c>
      <c r="C80" s="702">
        <f>1-TD2b!C80</f>
        <v>0.6529935896396637</v>
      </c>
      <c r="D80" s="440">
        <f>compofiinc!BO72</f>
        <v>0.59338939189910889</v>
      </c>
      <c r="E80" s="440">
        <f>compofiinc!BP72</f>
        <v>3.854578360915184E-3</v>
      </c>
      <c r="F80" s="440">
        <f>compofiinc!BQ72</f>
        <v>9.9696153774857521E-3</v>
      </c>
      <c r="G80" s="440">
        <f>compofiinc!BR72</f>
        <v>5.2274394780397415E-2</v>
      </c>
      <c r="H80" s="440">
        <f>compofiinc!BS72</f>
        <v>-6.4944108598865569E-3</v>
      </c>
      <c r="I80" s="715">
        <f>compofiinc!BF72</f>
        <v>0.13203728199005127</v>
      </c>
      <c r="J80" s="721">
        <f>compofiinc!BG72</f>
        <v>0.13383471965789795</v>
      </c>
      <c r="K80" s="147">
        <f>compofiinc!BH72</f>
        <v>0.13223451375961304</v>
      </c>
      <c r="L80" s="147">
        <f>compofiinc!BI72</f>
        <v>-9.6217971295118332E-3</v>
      </c>
      <c r="M80" s="147">
        <f>compofiinc!BJ72</f>
        <v>2.6718806475400925E-3</v>
      </c>
      <c r="N80" s="147">
        <f>compofiinc!BK72</f>
        <v>1.7715707421302795E-2</v>
      </c>
      <c r="O80" s="147">
        <f>compofiinc!BL72</f>
        <v>-9.1655296855606139E-3</v>
      </c>
      <c r="P80" s="730">
        <f>compofiinc!BT72</f>
        <v>0.49707716703414917</v>
      </c>
      <c r="Q80" s="709">
        <f>compofiinc!BU72</f>
        <v>0.51915886998176575</v>
      </c>
      <c r="R80" s="116">
        <f>compofiinc!BV72</f>
        <v>0.46115487813949585</v>
      </c>
      <c r="S80" s="116">
        <f>compofiinc!BW72</f>
        <v>1.3476375490427017E-2</v>
      </c>
      <c r="T80" s="116">
        <f>compofiinc!BX72</f>
        <v>7.2977347299456596E-3</v>
      </c>
      <c r="U80" s="116">
        <f>compofiinc!BY72</f>
        <v>3.455868735909462E-2</v>
      </c>
      <c r="V80" s="145">
        <f>compofiinc!BZ72</f>
        <v>2.671118825674057E-3</v>
      </c>
      <c r="Y80" s="636"/>
      <c r="Z80" s="636"/>
      <c r="AA80" s="636"/>
    </row>
    <row r="81" spans="1:27">
      <c r="A81" s="148">
        <v>1984</v>
      </c>
      <c r="B81" s="693">
        <f>1-TD2b!B81</f>
        <v>0.62671804428100586</v>
      </c>
      <c r="C81" s="702">
        <f>1-TD2b!C81</f>
        <v>0.65132185816764832</v>
      </c>
      <c r="D81" s="440">
        <f>compofiinc!BO73</f>
        <v>0.59398582577705383</v>
      </c>
      <c r="E81" s="440">
        <f>compofiinc!BP73</f>
        <v>2.9329359531402588E-3</v>
      </c>
      <c r="F81" s="440">
        <f>compofiinc!BQ73</f>
        <v>9.8532065749168396E-3</v>
      </c>
      <c r="G81" s="440">
        <f>compofiinc!BR73</f>
        <v>5.3846323862671852E-2</v>
      </c>
      <c r="H81" s="440">
        <f>compofiinc!BS73</f>
        <v>-9.2964388895779848E-3</v>
      </c>
      <c r="I81" s="715">
        <f>compofiinc!BF73</f>
        <v>0.13348817825317383</v>
      </c>
      <c r="J81" s="721">
        <f>compofiinc!BG73</f>
        <v>0.13458412885665894</v>
      </c>
      <c r="K81" s="147">
        <f>compofiinc!BH73</f>
        <v>0.13490462303161621</v>
      </c>
      <c r="L81" s="147">
        <f>compofiinc!BI73</f>
        <v>-1.0340131819248199E-2</v>
      </c>
      <c r="M81" s="147">
        <f>compofiinc!BJ73</f>
        <v>2.6466343551874161E-3</v>
      </c>
      <c r="N81" s="147">
        <f>compofiinc!BK73</f>
        <v>1.840968057513237E-2</v>
      </c>
      <c r="O81" s="147">
        <f>compofiinc!BL73</f>
        <v>-1.1036687297746539E-2</v>
      </c>
      <c r="P81" s="730">
        <f>compofiinc!BT73</f>
        <v>0.49322986602783203</v>
      </c>
      <c r="Q81" s="709">
        <f>compofiinc!BU73</f>
        <v>0.51673772931098938</v>
      </c>
      <c r="R81" s="116">
        <f>compofiinc!BV73</f>
        <v>0.45908120274543762</v>
      </c>
      <c r="S81" s="116">
        <f>compofiinc!BW73</f>
        <v>1.3273067772388458E-2</v>
      </c>
      <c r="T81" s="116">
        <f>compofiinc!BX73</f>
        <v>7.2065722197294235E-3</v>
      </c>
      <c r="U81" s="116">
        <f>compofiinc!BY73</f>
        <v>3.5436643287539482E-2</v>
      </c>
      <c r="V81" s="145">
        <f>compofiinc!BZ73</f>
        <v>1.7402484081685543E-3</v>
      </c>
      <c r="Y81" s="636"/>
      <c r="Z81" s="636"/>
      <c r="AA81" s="636"/>
    </row>
    <row r="82" spans="1:27">
      <c r="A82" s="148">
        <v>1985</v>
      </c>
      <c r="B82" s="693">
        <f>1-TD2b!B82</f>
        <v>0.61923509836196899</v>
      </c>
      <c r="C82" s="702">
        <f>1-TD2b!C82</f>
        <v>0.64827975630760193</v>
      </c>
      <c r="D82" s="440">
        <f>compofiinc!BO74</f>
        <v>0.59266594052314758</v>
      </c>
      <c r="E82" s="440">
        <f>compofiinc!BP74</f>
        <v>2.7300454676151276E-3</v>
      </c>
      <c r="F82" s="440">
        <f>compofiinc!BQ74</f>
        <v>1.0618225671350956E-2</v>
      </c>
      <c r="G82" s="440">
        <f>compofiinc!BR74</f>
        <v>5.1902793347835541E-2</v>
      </c>
      <c r="H82" s="440">
        <f>compofiinc!BS74</f>
        <v>-9.6372431144118309E-3</v>
      </c>
      <c r="I82" s="715">
        <f>compofiinc!BF74</f>
        <v>0.13204783201217651</v>
      </c>
      <c r="J82" s="721">
        <f>compofiinc!BG74</f>
        <v>0.13431954383850098</v>
      </c>
      <c r="K82" s="147">
        <f>compofiinc!BH74</f>
        <v>0.135112464427948</v>
      </c>
      <c r="L82" s="147">
        <f>compofiinc!BI74</f>
        <v>-1.0578703135251999E-2</v>
      </c>
      <c r="M82" s="147">
        <f>compofiinc!BJ74</f>
        <v>2.7726851403713226E-3</v>
      </c>
      <c r="N82" s="147">
        <f>compofiinc!BK74</f>
        <v>1.8369961529970169E-2</v>
      </c>
      <c r="O82" s="147">
        <f>compofiinc!BL74</f>
        <v>-1.1356905102729797E-2</v>
      </c>
      <c r="P82" s="730">
        <f>compofiinc!BT74</f>
        <v>0.48718726634979248</v>
      </c>
      <c r="Q82" s="709">
        <f>compofiinc!BU74</f>
        <v>0.51396021246910095</v>
      </c>
      <c r="R82" s="116">
        <f>compofiinc!BV74</f>
        <v>0.45755347609519958</v>
      </c>
      <c r="S82" s="116">
        <f>compofiinc!BW74</f>
        <v>1.3308748602867126E-2</v>
      </c>
      <c r="T82" s="116">
        <f>compofiinc!BX74</f>
        <v>7.8455405309796333E-3</v>
      </c>
      <c r="U82" s="116">
        <f>compofiinc!BY74</f>
        <v>3.3532831817865372E-2</v>
      </c>
      <c r="V82" s="145">
        <f>compofiinc!BZ74</f>
        <v>1.7196619883179665E-3</v>
      </c>
      <c r="Y82" s="636"/>
      <c r="Z82" s="636"/>
      <c r="AA82" s="636"/>
    </row>
    <row r="83" spans="1:27">
      <c r="A83" s="148">
        <v>1986</v>
      </c>
      <c r="B83" s="693">
        <f>1-TD2b!B83</f>
        <v>0.59296813607215881</v>
      </c>
      <c r="C83" s="702">
        <f>1-TD2b!C83</f>
        <v>0.64377620816230774</v>
      </c>
      <c r="D83" s="440">
        <f>compofiinc!BO75</f>
        <v>0.59183275699615479</v>
      </c>
      <c r="E83" s="440">
        <f>compofiinc!BP75</f>
        <v>4.4262837618589401E-3</v>
      </c>
      <c r="F83" s="440">
        <f>compofiinc!BQ75</f>
        <v>1.1582142673432827E-2</v>
      </c>
      <c r="G83" s="440">
        <f>compofiinc!BR75</f>
        <v>4.7051755711436272E-2</v>
      </c>
      <c r="H83" s="440">
        <f>compofiinc!BS75</f>
        <v>-1.1133300606161356E-2</v>
      </c>
      <c r="I83" s="715">
        <f>compofiinc!BF75</f>
        <v>0.12215012311935425</v>
      </c>
      <c r="J83" s="721">
        <f>compofiinc!BG75</f>
        <v>0.12754279375076294</v>
      </c>
      <c r="K83" s="147">
        <f>compofiinc!BH75</f>
        <v>0.13220489025115967</v>
      </c>
      <c r="L83" s="147">
        <f>compofiinc!BI75</f>
        <v>-1.1323899030685425E-2</v>
      </c>
      <c r="M83" s="147">
        <f>compofiinc!BJ75</f>
        <v>3.082670271396637E-3</v>
      </c>
      <c r="N83" s="147">
        <f>compofiinc!BK75</f>
        <v>1.6973443329334259E-2</v>
      </c>
      <c r="O83" s="147">
        <f>compofiinc!BL75</f>
        <v>-1.3394329696893692E-2</v>
      </c>
      <c r="P83" s="730">
        <f>compofiinc!BT75</f>
        <v>0.47081801295280457</v>
      </c>
      <c r="Q83" s="709">
        <f>compofiinc!BU75</f>
        <v>0.5162334144115448</v>
      </c>
      <c r="R83" s="116">
        <f>compofiinc!BV75</f>
        <v>0.45962786674499512</v>
      </c>
      <c r="S83" s="116">
        <f>compofiinc!BW75</f>
        <v>1.5750182792544365E-2</v>
      </c>
      <c r="T83" s="116">
        <f>compofiinc!BX75</f>
        <v>8.49947240203619E-3</v>
      </c>
      <c r="U83" s="116">
        <f>compofiinc!BY75</f>
        <v>3.0078312382102013E-2</v>
      </c>
      <c r="V83" s="145">
        <f>compofiinc!BZ75</f>
        <v>2.261029090732336E-3</v>
      </c>
      <c r="Y83" s="636"/>
      <c r="Z83" s="636"/>
      <c r="AA83" s="636"/>
    </row>
    <row r="84" spans="1:27">
      <c r="A84" s="148">
        <v>1987</v>
      </c>
      <c r="B84" s="693">
        <f>1-TD2b!B84</f>
        <v>0.61389508843421936</v>
      </c>
      <c r="C84" s="702">
        <f>1-TD2b!C84</f>
        <v>0.63073652982711792</v>
      </c>
      <c r="D84" s="440">
        <f>compofiinc!BO76</f>
        <v>0.57628563046455383</v>
      </c>
      <c r="E84" s="440">
        <f>compofiinc!BP76</f>
        <v>1.0858900845050812E-2</v>
      </c>
      <c r="F84" s="440">
        <f>compofiinc!BQ76</f>
        <v>1.2357646599411964E-2</v>
      </c>
      <c r="G84" s="440">
        <f>compofiinc!BR76</f>
        <v>4.1880246251821518E-2</v>
      </c>
      <c r="H84" s="440">
        <f>compofiinc!BS76</f>
        <v>-1.0645904112607241E-2</v>
      </c>
      <c r="I84" s="715">
        <f>compofiinc!BF76</f>
        <v>0.12841778993606567</v>
      </c>
      <c r="J84" s="721">
        <f>compofiinc!BG76</f>
        <v>0.12858456373214722</v>
      </c>
      <c r="K84" s="147">
        <f>compofiinc!BH76</f>
        <v>0.12802731990814209</v>
      </c>
      <c r="L84" s="147">
        <f>compofiinc!BI76</f>
        <v>-5.7170242071151733E-3</v>
      </c>
      <c r="M84" s="147">
        <f>compofiinc!BJ76</f>
        <v>3.4172572195529938E-3</v>
      </c>
      <c r="N84" s="147">
        <f>compofiinc!BK76</f>
        <v>1.6159188002347946E-2</v>
      </c>
      <c r="O84" s="147">
        <f>compofiinc!BL76</f>
        <v>-1.3302156701683998E-2</v>
      </c>
      <c r="P84" s="730">
        <f>compofiinc!BT76</f>
        <v>0.48547729849815369</v>
      </c>
      <c r="Q84" s="709">
        <f>compofiinc!BU76</f>
        <v>0.5021519660949707</v>
      </c>
      <c r="R84" s="116">
        <f>compofiinc!BV76</f>
        <v>0.44825831055641174</v>
      </c>
      <c r="S84" s="116">
        <f>compofiinc!BW76</f>
        <v>1.6575925052165985E-2</v>
      </c>
      <c r="T84" s="116">
        <f>compofiinc!BX76</f>
        <v>8.9403893798589706E-3</v>
      </c>
      <c r="U84" s="116">
        <f>compofiinc!BY76</f>
        <v>2.5721058249473572E-2</v>
      </c>
      <c r="V84" s="145">
        <f>compofiinc!BZ76</f>
        <v>2.6562525890767574E-3</v>
      </c>
      <c r="Y84" s="636"/>
      <c r="Z84" s="636"/>
      <c r="AA84" s="636"/>
    </row>
    <row r="85" spans="1:27">
      <c r="A85" s="148">
        <v>1988</v>
      </c>
      <c r="B85" s="693">
        <f>1-TD2b!B85</f>
        <v>0.58974751830101013</v>
      </c>
      <c r="C85" s="702">
        <f>1-TD2b!C85</f>
        <v>0.6086590588092804</v>
      </c>
      <c r="D85" s="440">
        <f>compofiinc!BO77</f>
        <v>0.55559250712394714</v>
      </c>
      <c r="E85" s="440">
        <f>compofiinc!BP77</f>
        <v>1.2200776487588882E-2</v>
      </c>
      <c r="F85" s="440">
        <f>compofiinc!BQ77</f>
        <v>1.109738927334547E-2</v>
      </c>
      <c r="G85" s="440">
        <f>compofiinc!BR77</f>
        <v>3.9522277191281319E-2</v>
      </c>
      <c r="H85" s="440">
        <f>compofiinc!BS77</f>
        <v>-9.7538959234952927E-3</v>
      </c>
      <c r="I85" s="715">
        <f>compofiinc!BF77</f>
        <v>0.12410986423492432</v>
      </c>
      <c r="J85" s="721">
        <f>compofiinc!BG77</f>
        <v>0.1250462532043457</v>
      </c>
      <c r="K85" s="147">
        <f>compofiinc!BH77</f>
        <v>0.12407141923904419</v>
      </c>
      <c r="L85" s="147">
        <f>compofiinc!BI77</f>
        <v>-4.7652386128902435E-3</v>
      </c>
      <c r="M85" s="147">
        <f>compofiinc!BJ77</f>
        <v>3.2065380364656448E-3</v>
      </c>
      <c r="N85" s="147">
        <f>compofiinc!BK77</f>
        <v>1.500856876373291E-2</v>
      </c>
      <c r="O85" s="147">
        <f>compofiinc!BL77</f>
        <v>-1.2479248456656933E-2</v>
      </c>
      <c r="P85" s="730">
        <f>compofiinc!BT77</f>
        <v>0.46563765406608582</v>
      </c>
      <c r="Q85" s="709">
        <f>compofiinc!BU77</f>
        <v>0.48361280560493469</v>
      </c>
      <c r="R85" s="116">
        <f>compofiinc!BV77</f>
        <v>0.43152108788490295</v>
      </c>
      <c r="S85" s="116">
        <f>compofiinc!BW77</f>
        <v>1.6966015100479126E-2</v>
      </c>
      <c r="T85" s="116">
        <f>compofiinc!BX77</f>
        <v>7.8908512368798256E-3</v>
      </c>
      <c r="U85" s="116">
        <f>compofiinc!BY77</f>
        <v>2.4513708427548409E-2</v>
      </c>
      <c r="V85" s="145">
        <f>compofiinc!BZ77</f>
        <v>2.7253525331616402E-3</v>
      </c>
      <c r="Y85" s="636"/>
      <c r="Z85" s="636"/>
      <c r="AA85" s="636"/>
    </row>
    <row r="86" spans="1:27">
      <c r="A86" s="148">
        <v>1989</v>
      </c>
      <c r="B86" s="693">
        <f>1-TD2b!B86</f>
        <v>0.59475481510162354</v>
      </c>
      <c r="C86" s="702">
        <f>1-TD2b!C86</f>
        <v>0.61010485887527466</v>
      </c>
      <c r="D86" s="440">
        <f>compofiinc!BO78</f>
        <v>0.55267736315727234</v>
      </c>
      <c r="E86" s="440">
        <f>compofiinc!BP78</f>
        <v>1.2822460383176804E-2</v>
      </c>
      <c r="F86" s="440">
        <f>compofiinc!BQ78</f>
        <v>1.1305158026516438E-2</v>
      </c>
      <c r="G86" s="440">
        <f>compofiinc!BR78</f>
        <v>4.2490763589739799E-2</v>
      </c>
      <c r="H86" s="440">
        <f>compofiinc!BS78</f>
        <v>-9.1908546746708453E-3</v>
      </c>
      <c r="I86" s="715">
        <f>compofiinc!BF78</f>
        <v>0.12609326839447021</v>
      </c>
      <c r="J86" s="721">
        <f>compofiinc!BG78</f>
        <v>0.12622851133346558</v>
      </c>
      <c r="K86" s="147">
        <f>compofiinc!BH78</f>
        <v>0.12428194284439087</v>
      </c>
      <c r="L86" s="147">
        <f>compofiinc!BI78</f>
        <v>-5.056425929069519E-3</v>
      </c>
      <c r="M86" s="147">
        <f>compofiinc!BJ78</f>
        <v>3.0999593436717987E-3</v>
      </c>
      <c r="N86" s="147">
        <f>compofiinc!BK78</f>
        <v>1.5329007059335709E-2</v>
      </c>
      <c r="O86" s="147">
        <f>compofiinc!BL78</f>
        <v>-1.1425949691329151E-2</v>
      </c>
      <c r="P86" s="730">
        <f>compofiinc!BT78</f>
        <v>0.46866154670715332</v>
      </c>
      <c r="Q86" s="709">
        <f>compofiinc!BU78</f>
        <v>0.48387634754180908</v>
      </c>
      <c r="R86" s="116">
        <f>compofiinc!BV78</f>
        <v>0.42839542031288147</v>
      </c>
      <c r="S86" s="116">
        <f>compofiinc!BW78</f>
        <v>1.7878886312246323E-2</v>
      </c>
      <c r="T86" s="116">
        <f>compofiinc!BX78</f>
        <v>8.2051986828446388E-3</v>
      </c>
      <c r="U86" s="116">
        <f>compofiinc!BY78</f>
        <v>2.7161756530404091E-2</v>
      </c>
      <c r="V86" s="145">
        <f>compofiinc!BZ78</f>
        <v>2.2350950166583061E-3</v>
      </c>
      <c r="Y86" s="636"/>
      <c r="Z86" s="636"/>
      <c r="AA86" s="636"/>
    </row>
    <row r="87" spans="1:27">
      <c r="A87" s="158">
        <v>1990</v>
      </c>
      <c r="B87" s="697">
        <f>1-TD2b!B87</f>
        <v>0.5952698290348053</v>
      </c>
      <c r="C87" s="705">
        <f>1-TD2b!C87</f>
        <v>0.6062873899936676</v>
      </c>
      <c r="D87" s="547">
        <f>compofiinc!BO79</f>
        <v>0.55210629105567932</v>
      </c>
      <c r="E87" s="547">
        <f>compofiinc!BP79</f>
        <v>1.2307398021221161E-2</v>
      </c>
      <c r="F87" s="547">
        <f>compofiinc!BQ79</f>
        <v>1.0240654461085796E-2</v>
      </c>
      <c r="G87" s="547">
        <f>compofiinc!BR79</f>
        <v>4.1081780567765236E-2</v>
      </c>
      <c r="H87" s="547">
        <f>compofiinc!BS79</f>
        <v>-9.4487614696845412E-3</v>
      </c>
      <c r="I87" s="716">
        <f>compofiinc!BF79</f>
        <v>0.12492716312408447</v>
      </c>
      <c r="J87" s="725">
        <f>compofiinc!BG79</f>
        <v>0.12461519241333008</v>
      </c>
      <c r="K87" s="156">
        <f>compofiinc!BH79</f>
        <v>0.1237715482711792</v>
      </c>
      <c r="L87" s="156">
        <f>compofiinc!BI79</f>
        <v>-4.7558620572090149E-3</v>
      </c>
      <c r="M87" s="156">
        <f>compofiinc!BJ79</f>
        <v>2.877451479434967E-3</v>
      </c>
      <c r="N87" s="156">
        <f>compofiinc!BK79</f>
        <v>1.4254655689001083E-2</v>
      </c>
      <c r="O87" s="156">
        <f>compofiinc!BL79</f>
        <v>-1.1532607837580144E-2</v>
      </c>
      <c r="P87" s="732">
        <f>compofiinc!BT79</f>
        <v>0.47034266591072083</v>
      </c>
      <c r="Q87" s="734">
        <f>compofiinc!BU79</f>
        <v>0.48167219758033752</v>
      </c>
      <c r="R87" s="122">
        <f>compofiinc!BV79</f>
        <v>0.42833474278450012</v>
      </c>
      <c r="S87" s="122">
        <f>compofiinc!BW79</f>
        <v>1.7063260078430176E-2</v>
      </c>
      <c r="T87" s="122">
        <f>compofiinc!BX79</f>
        <v>7.3632029816508293E-3</v>
      </c>
      <c r="U87" s="122">
        <f>compofiinc!BY79</f>
        <v>2.6827124878764153E-2</v>
      </c>
      <c r="V87" s="183">
        <f>compofiinc!BZ79</f>
        <v>2.0838463678956032E-3</v>
      </c>
      <c r="Y87" s="636"/>
      <c r="Z87" s="636"/>
      <c r="AA87" s="636"/>
    </row>
    <row r="88" spans="1:27">
      <c r="A88" s="148">
        <v>1991</v>
      </c>
      <c r="B88" s="693">
        <f>1-TD2b!B88</f>
        <v>0.59908992052078247</v>
      </c>
      <c r="C88" s="702">
        <f>1-TD2b!C88</f>
        <v>0.60784754157066345</v>
      </c>
      <c r="D88" s="440">
        <f>compofiinc!BO80</f>
        <v>0.55910059809684753</v>
      </c>
      <c r="E88" s="440">
        <f>compofiinc!BP80</f>
        <v>1.079181581735611E-2</v>
      </c>
      <c r="F88" s="440">
        <f>compofiinc!BQ80</f>
        <v>1.01613849401474E-2</v>
      </c>
      <c r="G88" s="440">
        <f>compofiinc!BR80</f>
        <v>3.7940062582492828E-2</v>
      </c>
      <c r="H88" s="440">
        <f>compofiinc!BS80</f>
        <v>-1.014630775898695E-2</v>
      </c>
      <c r="I88" s="715">
        <f>compofiinc!BF80</f>
        <v>0.12393498420715332</v>
      </c>
      <c r="J88" s="721">
        <f>compofiinc!BG80</f>
        <v>0.12312126159667969</v>
      </c>
      <c r="K88" s="147">
        <f>compofiinc!BH80</f>
        <v>0.12424910068511963</v>
      </c>
      <c r="L88" s="147">
        <f>compofiinc!BI80</f>
        <v>-5.1595382392406464E-3</v>
      </c>
      <c r="M88" s="147">
        <f>compofiinc!BJ80</f>
        <v>2.7894880622625351E-3</v>
      </c>
      <c r="N88" s="147">
        <f>compofiinc!BK80</f>
        <v>1.3676602393388748E-2</v>
      </c>
      <c r="O88" s="147">
        <f>compofiinc!BL80</f>
        <v>-1.2434332631528378E-2</v>
      </c>
      <c r="P88" s="730">
        <f>compofiinc!BT80</f>
        <v>0.47515493631362915</v>
      </c>
      <c r="Q88" s="709">
        <f>compofiinc!BU80</f>
        <v>0.48472627997398376</v>
      </c>
      <c r="R88" s="116">
        <f>compofiinc!BV80</f>
        <v>0.43485149741172791</v>
      </c>
      <c r="S88" s="116">
        <f>compofiinc!BW80</f>
        <v>1.5951354056596756E-2</v>
      </c>
      <c r="T88" s="116">
        <f>compofiinc!BX80</f>
        <v>7.3718968778848648E-3</v>
      </c>
      <c r="U88" s="116">
        <f>compofiinc!BY80</f>
        <v>2.426346018910408E-2</v>
      </c>
      <c r="V88" s="145">
        <f>compofiinc!BZ80</f>
        <v>2.2880248725414276E-3</v>
      </c>
      <c r="Y88" s="636"/>
      <c r="Z88" s="636"/>
      <c r="AA88" s="636"/>
    </row>
    <row r="89" spans="1:27">
      <c r="A89" s="148">
        <v>1992</v>
      </c>
      <c r="B89" s="693">
        <f>1-TD2b!B89</f>
        <v>0.5851118266582489</v>
      </c>
      <c r="C89" s="702">
        <f>1-TD2b!C89</f>
        <v>0.59479767084121704</v>
      </c>
      <c r="D89" s="440">
        <f>compofiinc!BO81</f>
        <v>0.55328652262687683</v>
      </c>
      <c r="E89" s="440">
        <f>compofiinc!BP81</f>
        <v>1.3155542314052582E-2</v>
      </c>
      <c r="F89" s="440">
        <f>compofiinc!BQ81</f>
        <v>9.9619897082448006E-3</v>
      </c>
      <c r="G89" s="440">
        <f>compofiinc!BR81</f>
        <v>2.8463488444685936E-2</v>
      </c>
      <c r="H89" s="440">
        <f>compofiinc!BS81</f>
        <v>-1.0069861891679466E-2</v>
      </c>
      <c r="I89" s="715">
        <f>compofiinc!BF81</f>
        <v>0.11784285306930542</v>
      </c>
      <c r="J89" s="721">
        <f>compofiinc!BG81</f>
        <v>0.11731070280075073</v>
      </c>
      <c r="K89" s="147">
        <f>compofiinc!BH81</f>
        <v>0.12027174234390259</v>
      </c>
      <c r="L89" s="147">
        <f>compofiinc!BI81</f>
        <v>-3.4776777029037476E-3</v>
      </c>
      <c r="M89" s="147">
        <f>compofiinc!BJ81</f>
        <v>2.7335416525602341E-3</v>
      </c>
      <c r="N89" s="147">
        <f>compofiinc!BK81</f>
        <v>1.0639693588018417E-2</v>
      </c>
      <c r="O89" s="147">
        <f>compofiinc!BL81</f>
        <v>-1.2856545741669834E-2</v>
      </c>
      <c r="P89" s="730">
        <f>compofiinc!BT81</f>
        <v>0.46726897358894348</v>
      </c>
      <c r="Q89" s="709">
        <f>compofiinc!BU81</f>
        <v>0.47748696804046631</v>
      </c>
      <c r="R89" s="116">
        <f>compofiinc!BV81</f>
        <v>0.43301478028297424</v>
      </c>
      <c r="S89" s="116">
        <f>compofiinc!BW81</f>
        <v>1.6633220016956329E-2</v>
      </c>
      <c r="T89" s="116">
        <f>compofiinc!BX81</f>
        <v>7.2284480556845665E-3</v>
      </c>
      <c r="U89" s="116">
        <f>compofiinc!BY81</f>
        <v>1.7823794856667519E-2</v>
      </c>
      <c r="V89" s="145">
        <f>compofiinc!BZ81</f>
        <v>2.7866838499903679E-3</v>
      </c>
      <c r="Y89" s="636"/>
      <c r="Z89" s="636"/>
      <c r="AA89" s="636"/>
    </row>
    <row r="90" spans="1:27">
      <c r="A90" s="148">
        <v>1993</v>
      </c>
      <c r="B90" s="693">
        <f>1-TD2b!B90</f>
        <v>0.58591517806053162</v>
      </c>
      <c r="C90" s="702">
        <f>1-TD2b!C90</f>
        <v>0.59738492965698242</v>
      </c>
      <c r="D90" s="440">
        <f>compofiinc!BO82</f>
        <v>0.5609707236289978</v>
      </c>
      <c r="E90" s="440">
        <f>compofiinc!BP82</f>
        <v>1.2885183095932007E-2</v>
      </c>
      <c r="F90" s="440">
        <f>compofiinc!BQ82</f>
        <v>1.0621733963489532E-2</v>
      </c>
      <c r="G90" s="440">
        <f>compofiinc!BR82</f>
        <v>2.205343171954155E-2</v>
      </c>
      <c r="H90" s="440">
        <f>compofiinc!BS82</f>
        <v>-9.1461320989765227E-3</v>
      </c>
      <c r="I90" s="715">
        <f>compofiinc!BF82</f>
        <v>0.11687922477722168</v>
      </c>
      <c r="J90" s="721">
        <f>compofiinc!BG82</f>
        <v>0.11641699075698853</v>
      </c>
      <c r="K90" s="147">
        <f>compofiinc!BH82</f>
        <v>0.12024605274200439</v>
      </c>
      <c r="L90" s="147">
        <f>compofiinc!BI82</f>
        <v>-3.1277909874916077E-3</v>
      </c>
      <c r="M90" s="147">
        <f>compofiinc!BJ82</f>
        <v>3.1400173902511597E-3</v>
      </c>
      <c r="N90" s="147">
        <f>compofiinc!BK82</f>
        <v>8.7990760803222656E-3</v>
      </c>
      <c r="O90" s="147">
        <f>compofiinc!BL82</f>
        <v>-1.2640326807741076E-2</v>
      </c>
      <c r="P90" s="730">
        <f>compofiinc!BT82</f>
        <v>0.46903595328330994</v>
      </c>
      <c r="Q90" s="709">
        <f>compofiinc!BU82</f>
        <v>0.4809679388999939</v>
      </c>
      <c r="R90" s="116">
        <f>compofiinc!BV82</f>
        <v>0.44072467088699341</v>
      </c>
      <c r="S90" s="116">
        <f>compofiinc!BW82</f>
        <v>1.6012974083423615E-2</v>
      </c>
      <c r="T90" s="116">
        <f>compofiinc!BX82</f>
        <v>7.4817165732383728E-3</v>
      </c>
      <c r="U90" s="116">
        <f>compofiinc!BY82</f>
        <v>1.3254355639219284E-2</v>
      </c>
      <c r="V90" s="145">
        <f>compofiinc!BZ82</f>
        <v>3.4941947087645531E-3</v>
      </c>
      <c r="Y90" s="636"/>
      <c r="Z90" s="636"/>
      <c r="AA90" s="636"/>
    </row>
    <row r="91" spans="1:27">
      <c r="A91" s="148">
        <v>1994</v>
      </c>
      <c r="B91" s="693">
        <f>1-TD2b!B91</f>
        <v>0.58570817112922668</v>
      </c>
      <c r="C91" s="702">
        <f>1-TD2b!C91</f>
        <v>0.59732747077941895</v>
      </c>
      <c r="D91" s="440">
        <f>compofiinc!BO83</f>
        <v>0.56255394220352173</v>
      </c>
      <c r="E91" s="440">
        <f>compofiinc!BP83</f>
        <v>1.3338226824998856E-2</v>
      </c>
      <c r="F91" s="440">
        <f>compofiinc!BQ83</f>
        <v>1.0198717005550861E-2</v>
      </c>
      <c r="G91" s="440">
        <f>compofiinc!BR83</f>
        <v>2.0138398744165897E-2</v>
      </c>
      <c r="H91" s="440">
        <f>compofiinc!BS83</f>
        <v>-8.9018174912780523E-3</v>
      </c>
      <c r="I91" s="715">
        <f>compofiinc!BF83</f>
        <v>0.11787384748458862</v>
      </c>
      <c r="J91" s="721">
        <f>compofiinc!BG83</f>
        <v>0.11770272254943848</v>
      </c>
      <c r="K91" s="147">
        <f>compofiinc!BH83</f>
        <v>0.121540367603302</v>
      </c>
      <c r="L91" s="147">
        <f>compofiinc!BI83</f>
        <v>-2.5156810879707336E-3</v>
      </c>
      <c r="M91" s="147">
        <f>compofiinc!BJ83</f>
        <v>3.3081267029047012E-3</v>
      </c>
      <c r="N91" s="147">
        <f>compofiinc!BK83</f>
        <v>7.9882200807332993E-3</v>
      </c>
      <c r="O91" s="147">
        <f>compofiinc!BL83</f>
        <v>-1.2623976683244109E-2</v>
      </c>
      <c r="P91" s="730">
        <f>compofiinc!BT83</f>
        <v>0.46783432364463806</v>
      </c>
      <c r="Q91" s="709">
        <f>compofiinc!BU83</f>
        <v>0.47962474822998047</v>
      </c>
      <c r="R91" s="116">
        <f>compofiinc!BV83</f>
        <v>0.44101357460021973</v>
      </c>
      <c r="S91" s="116">
        <f>compofiinc!BW83</f>
        <v>1.5853907912969589E-2</v>
      </c>
      <c r="T91" s="116">
        <f>compofiinc!BX83</f>
        <v>6.8905903026461601E-3</v>
      </c>
      <c r="U91" s="116">
        <f>compofiinc!BY83</f>
        <v>1.2150178663432598E-2</v>
      </c>
      <c r="V91" s="145">
        <f>compofiinc!BZ83</f>
        <v>3.7221591919660568E-3</v>
      </c>
      <c r="Y91" s="636"/>
      <c r="Z91" s="636"/>
      <c r="AA91" s="636"/>
    </row>
    <row r="92" spans="1:27">
      <c r="A92" s="148">
        <v>1995</v>
      </c>
      <c r="B92" s="693">
        <f>1-TD2b!B92</f>
        <v>0.57735836505889893</v>
      </c>
      <c r="C92" s="702">
        <f>1-TD2b!C92</f>
        <v>0.59056603908538818</v>
      </c>
      <c r="D92" s="440">
        <f>compofiinc!BO84</f>
        <v>0.55303835868835449</v>
      </c>
      <c r="E92" s="440">
        <f>compofiinc!BP84</f>
        <v>1.3084176927804947E-2</v>
      </c>
      <c r="F92" s="440">
        <f>compofiinc!BQ84</f>
        <v>1.0659581050276756E-2</v>
      </c>
      <c r="G92" s="440">
        <f>compofiinc!BR84</f>
        <v>2.2691672667860985E-2</v>
      </c>
      <c r="H92" s="440">
        <f>compofiinc!BS84</f>
        <v>-8.9077177690342069E-3</v>
      </c>
      <c r="I92" s="715">
        <f>compofiinc!BF84</f>
        <v>0.11719143390655518</v>
      </c>
      <c r="J92" s="721">
        <f>compofiinc!BG84</f>
        <v>0.11752384901046753</v>
      </c>
      <c r="K92" s="147">
        <f>compofiinc!BH84</f>
        <v>0.12068432569503784</v>
      </c>
      <c r="L92" s="147">
        <f>compofiinc!BI84</f>
        <v>-2.3923292756080627E-3</v>
      </c>
      <c r="M92" s="147">
        <f>compofiinc!BJ84</f>
        <v>3.2103396952152252E-3</v>
      </c>
      <c r="N92" s="147">
        <f>compofiinc!BK84</f>
        <v>8.5511673241853714E-3</v>
      </c>
      <c r="O92" s="147">
        <f>compofiinc!BL84</f>
        <v>-1.2529667583294213E-2</v>
      </c>
      <c r="P92" s="730">
        <f>compofiinc!BT84</f>
        <v>0.46016693115234375</v>
      </c>
      <c r="Q92" s="709">
        <f>compofiinc!BU84</f>
        <v>0.47304219007492065</v>
      </c>
      <c r="R92" s="116">
        <f>compofiinc!BV84</f>
        <v>0.43235403299331665</v>
      </c>
      <c r="S92" s="116">
        <f>compofiinc!BW84</f>
        <v>1.547650620341301E-2</v>
      </c>
      <c r="T92" s="116">
        <f>compofiinc!BX84</f>
        <v>7.4492413550615311E-3</v>
      </c>
      <c r="U92" s="116">
        <f>compofiinc!BY84</f>
        <v>1.4140505343675613E-2</v>
      </c>
      <c r="V92" s="145">
        <f>compofiinc!BZ84</f>
        <v>3.621949814260006E-3</v>
      </c>
      <c r="Y92" s="636"/>
      <c r="Z92" s="636"/>
      <c r="AA92" s="636"/>
    </row>
    <row r="93" spans="1:27">
      <c r="A93" s="148">
        <v>1996</v>
      </c>
      <c r="B93" s="693">
        <f>1-TD2b!B93</f>
        <v>0.56455129384994507</v>
      </c>
      <c r="C93" s="702">
        <f>1-TD2b!C93</f>
        <v>0.58461812138557434</v>
      </c>
      <c r="D93" s="440">
        <f>compofiinc!BO85</f>
        <v>0.5460020899772644</v>
      </c>
      <c r="E93" s="440">
        <f>compofiinc!BP85</f>
        <v>1.3229578733444214E-2</v>
      </c>
      <c r="F93" s="440">
        <f>compofiinc!BQ85</f>
        <v>1.0811163112521172E-2</v>
      </c>
      <c r="G93" s="440">
        <f>compofiinc!BR85</f>
        <v>2.2496087476611137E-2</v>
      </c>
      <c r="H93" s="440">
        <f>compofiinc!BS85</f>
        <v>-7.9207813832908869E-3</v>
      </c>
      <c r="I93" s="715">
        <f>compofiinc!BF85</f>
        <v>0.11576652526855469</v>
      </c>
      <c r="J93" s="721">
        <f>compofiinc!BG85</f>
        <v>0.11758053302764893</v>
      </c>
      <c r="K93" s="147">
        <f>compofiinc!BH85</f>
        <v>0.11980992555618286</v>
      </c>
      <c r="L93" s="147">
        <f>compofiinc!BI85</f>
        <v>-2.0045340061187744E-3</v>
      </c>
      <c r="M93" s="147">
        <f>compofiinc!BJ85</f>
        <v>3.2176226377487183E-3</v>
      </c>
      <c r="N93" s="147">
        <f>compofiinc!BK85</f>
        <v>8.1217270344495773E-3</v>
      </c>
      <c r="O93" s="147">
        <f>compofiinc!BL85</f>
        <v>-1.1564218671992421E-2</v>
      </c>
      <c r="P93" s="730">
        <f>compofiinc!BT85</f>
        <v>0.44878476858139038</v>
      </c>
      <c r="Q93" s="709">
        <f>compofiinc!BU85</f>
        <v>0.46703758835792542</v>
      </c>
      <c r="R93" s="116">
        <f>compofiinc!BV85</f>
        <v>0.42619216442108154</v>
      </c>
      <c r="S93" s="116">
        <f>compofiinc!BW85</f>
        <v>1.5234112739562988E-2</v>
      </c>
      <c r="T93" s="116">
        <f>compofiinc!BX85</f>
        <v>7.5935404747724533E-3</v>
      </c>
      <c r="U93" s="116">
        <f>compofiinc!BY85</f>
        <v>1.437436044216156E-2</v>
      </c>
      <c r="V93" s="145">
        <f>compofiinc!BZ85</f>
        <v>3.6434372887015343E-3</v>
      </c>
      <c r="Y93" s="636"/>
      <c r="Z93" s="636"/>
      <c r="AA93" s="636"/>
    </row>
    <row r="94" spans="1:27">
      <c r="A94" s="148">
        <v>1997</v>
      </c>
      <c r="B94" s="693">
        <f>1-TD2b!B94</f>
        <v>0.55302953720092773</v>
      </c>
      <c r="C94" s="702">
        <f>1-TD2b!C94</f>
        <v>0.57902485132217407</v>
      </c>
      <c r="D94" s="440">
        <f>compofiinc!BO86</f>
        <v>0.5396047830581665</v>
      </c>
      <c r="E94" s="440">
        <f>compofiinc!BP86</f>
        <v>1.3894084841012955E-2</v>
      </c>
      <c r="F94" s="440">
        <f>compofiinc!BQ86</f>
        <v>1.1492816731333733E-2</v>
      </c>
      <c r="G94" s="440">
        <f>compofiinc!BR86</f>
        <v>2.1664232946932316E-2</v>
      </c>
      <c r="H94" s="440">
        <f>compofiinc!BS86</f>
        <v>-7.6310699805617332E-3</v>
      </c>
      <c r="I94" s="715">
        <f>compofiinc!BF86</f>
        <v>0.11473602056503296</v>
      </c>
      <c r="J94" s="721">
        <f>compofiinc!BG86</f>
        <v>0.11764740943908691</v>
      </c>
      <c r="K94" s="147">
        <f>compofiinc!BH86</f>
        <v>0.11928582191467285</v>
      </c>
      <c r="L94" s="147">
        <f>compofiinc!BI86</f>
        <v>-1.4546513557434082E-3</v>
      </c>
      <c r="M94" s="147">
        <f>compofiinc!BJ86</f>
        <v>3.3547244966030121E-3</v>
      </c>
      <c r="N94" s="147">
        <f>compofiinc!BK86</f>
        <v>7.7689122408628464E-3</v>
      </c>
      <c r="O94" s="147">
        <f>compofiinc!BL86</f>
        <v>-1.1307388544082642E-2</v>
      </c>
      <c r="P94" s="730">
        <f>compofiinc!BT86</f>
        <v>0.43829351663589478</v>
      </c>
      <c r="Q94" s="709">
        <f>compofiinc!BU86</f>
        <v>0.46137744188308716</v>
      </c>
      <c r="R94" s="116">
        <f>compofiinc!BV86</f>
        <v>0.42031896114349365</v>
      </c>
      <c r="S94" s="116">
        <f>compofiinc!BW86</f>
        <v>1.5348736196756363E-2</v>
      </c>
      <c r="T94" s="116">
        <f>compofiinc!BX86</f>
        <v>8.1380922347307205E-3</v>
      </c>
      <c r="U94" s="116">
        <f>compofiinc!BY86</f>
        <v>1.3895320706069469E-2</v>
      </c>
      <c r="V94" s="145">
        <f>compofiinc!BZ86</f>
        <v>3.6763185635209084E-3</v>
      </c>
      <c r="Y94" s="636"/>
      <c r="Z94" s="636"/>
      <c r="AA94" s="636"/>
    </row>
    <row r="95" spans="1:27">
      <c r="A95" s="148">
        <v>1998</v>
      </c>
      <c r="B95" s="693">
        <f>1-TD2b!B95</f>
        <v>0.54430273175239563</v>
      </c>
      <c r="C95" s="702">
        <f>1-TD2b!C95</f>
        <v>0.57473722100257874</v>
      </c>
      <c r="D95" s="440">
        <f>compofiinc!BO87</f>
        <v>0.53687909245491028</v>
      </c>
      <c r="E95" s="440">
        <f>compofiinc!BP87</f>
        <v>1.3318836688995361E-2</v>
      </c>
      <c r="F95" s="440">
        <f>compofiinc!BQ87</f>
        <v>1.0461819358170033E-2</v>
      </c>
      <c r="G95" s="440">
        <f>compofiinc!BR87</f>
        <v>2.0717544481158257E-2</v>
      </c>
      <c r="H95" s="440">
        <f>compofiinc!BS87</f>
        <v>-6.6400375217199326E-3</v>
      </c>
      <c r="I95" s="715">
        <f>compofiinc!BF87</f>
        <v>0.11462289094924927</v>
      </c>
      <c r="J95" s="721">
        <f>compofiinc!BG87</f>
        <v>0.11840486526489258</v>
      </c>
      <c r="K95" s="147">
        <f>compofiinc!BH87</f>
        <v>0.12038493156433105</v>
      </c>
      <c r="L95" s="147">
        <f>compofiinc!BI87</f>
        <v>-2.3439452052116394E-3</v>
      </c>
      <c r="M95" s="147">
        <f>compofiinc!BJ87</f>
        <v>3.1093340367078781E-3</v>
      </c>
      <c r="N95" s="147">
        <f>compofiinc!BK87</f>
        <v>7.4710547924041748E-3</v>
      </c>
      <c r="O95" s="147">
        <f>compofiinc!BL87</f>
        <v>-1.0216472670435905E-2</v>
      </c>
      <c r="P95" s="730">
        <f>compofiinc!BT87</f>
        <v>0.42967984080314636</v>
      </c>
      <c r="Q95" s="709">
        <f>compofiinc!BU87</f>
        <v>0.45633235573768616</v>
      </c>
      <c r="R95" s="116">
        <f>compofiinc!BV87</f>
        <v>0.41649416089057922</v>
      </c>
      <c r="S95" s="116">
        <f>compofiinc!BW87</f>
        <v>1.5662781894207001E-2</v>
      </c>
      <c r="T95" s="116">
        <f>compofiinc!BX87</f>
        <v>7.3524853214621544E-3</v>
      </c>
      <c r="U95" s="116">
        <f>compofiinc!BY87</f>
        <v>1.3246489688754082E-2</v>
      </c>
      <c r="V95" s="145">
        <f>compofiinc!BZ87</f>
        <v>3.5764351487159729E-3</v>
      </c>
      <c r="Y95" s="636"/>
      <c r="Z95" s="636"/>
      <c r="AA95" s="636"/>
    </row>
    <row r="96" spans="1:27">
      <c r="A96" s="152">
        <v>1999</v>
      </c>
      <c r="B96" s="696">
        <f>1-TD2b!B96</f>
        <v>0.53438767790794373</v>
      </c>
      <c r="C96" s="706">
        <f>1-TD2b!C96</f>
        <v>0.5690760612487793</v>
      </c>
      <c r="D96" s="549">
        <f>compofiinc!BO88</f>
        <v>0.53230085968971252</v>
      </c>
      <c r="E96" s="549">
        <f>compofiinc!BP88</f>
        <v>1.271374523639679E-2</v>
      </c>
      <c r="F96" s="549">
        <f>compofiinc!BQ88</f>
        <v>1.0919240303337574E-2</v>
      </c>
      <c r="G96" s="549">
        <f>compofiinc!BR88</f>
        <v>1.8721114844083786E-2</v>
      </c>
      <c r="H96" s="549">
        <f>compofiinc!BS88</f>
        <v>-5.5789104662835598E-3</v>
      </c>
      <c r="I96" s="717">
        <f>compofiinc!BF88</f>
        <v>0.11313199996948242</v>
      </c>
      <c r="J96" s="726">
        <f>compofiinc!BG88</f>
        <v>0.11809056997299194</v>
      </c>
      <c r="K96" s="151">
        <f>compofiinc!BH88</f>
        <v>0.12007802724838257</v>
      </c>
      <c r="L96" s="151">
        <f>compofiinc!BI88</f>
        <v>-2.5631338357925415E-3</v>
      </c>
      <c r="M96" s="151">
        <f>compofiinc!BJ88</f>
        <v>3.2036509364843369E-3</v>
      </c>
      <c r="N96" s="151">
        <f>compofiinc!BK88</f>
        <v>6.8216659128665924E-3</v>
      </c>
      <c r="O96" s="151">
        <f>compofiinc!BL88</f>
        <v>-9.4496817328035831E-3</v>
      </c>
      <c r="P96" s="731">
        <f>compofiinc!BT88</f>
        <v>0.4212556779384613</v>
      </c>
      <c r="Q96" s="727">
        <f>compofiinc!BU88</f>
        <v>0.45098549127578735</v>
      </c>
      <c r="R96" s="119">
        <f>compofiinc!BV88</f>
        <v>0.41222283244132996</v>
      </c>
      <c r="S96" s="119">
        <f>compofiinc!BW88</f>
        <v>1.5276879072189331E-2</v>
      </c>
      <c r="T96" s="119">
        <f>compofiinc!BX88</f>
        <v>7.7155893668532372E-3</v>
      </c>
      <c r="U96" s="119">
        <f>compofiinc!BY88</f>
        <v>1.1899448931217194E-2</v>
      </c>
      <c r="V96" s="149">
        <f>compofiinc!BZ88</f>
        <v>3.8707712665200233E-3</v>
      </c>
      <c r="Y96" s="636"/>
      <c r="Z96" s="636"/>
      <c r="AA96" s="636"/>
    </row>
    <row r="97" spans="1:27">
      <c r="A97" s="148">
        <v>2000</v>
      </c>
      <c r="B97" s="693">
        <f>1-TD2b!B97</f>
        <v>0.52289122343063354</v>
      </c>
      <c r="C97" s="702">
        <f>1-TD2b!C97</f>
        <v>0.56081852316856384</v>
      </c>
      <c r="D97" s="440">
        <f>compofiinc!BO89</f>
        <v>0.52587664127349854</v>
      </c>
      <c r="E97" s="440">
        <f>compofiinc!BP89</f>
        <v>9.9262446165084839E-3</v>
      </c>
      <c r="F97" s="440">
        <f>compofiinc!BQ89</f>
        <v>1.0701857507228851E-2</v>
      </c>
      <c r="G97" s="440">
        <f>compofiinc!BR89</f>
        <v>1.885661855340004E-2</v>
      </c>
      <c r="H97" s="440">
        <f>compofiinc!BS89</f>
        <v>-4.5428173616528511E-3</v>
      </c>
      <c r="I97" s="715">
        <f>compofiinc!BF89</f>
        <v>0.11053180694580078</v>
      </c>
      <c r="J97" s="721">
        <f>compofiinc!BG89</f>
        <v>0.11565554141998291</v>
      </c>
      <c r="K97" s="147">
        <f>compofiinc!BH89</f>
        <v>0.11887288093566895</v>
      </c>
      <c r="L97" s="147">
        <f>compofiinc!BI89</f>
        <v>-4.5830756425857544E-3</v>
      </c>
      <c r="M97" s="147">
        <f>compofiinc!BJ89</f>
        <v>3.2486338168382645E-3</v>
      </c>
      <c r="N97" s="147">
        <f>compofiinc!BK89</f>
        <v>6.7786332219839096E-3</v>
      </c>
      <c r="O97" s="147">
        <f>compofiinc!BL89</f>
        <v>-8.6615448817610741E-3</v>
      </c>
      <c r="P97" s="730">
        <f>compofiinc!BT89</f>
        <v>0.41235941648483276</v>
      </c>
      <c r="Q97" s="709">
        <f>compofiinc!BU89</f>
        <v>0.44516298174858093</v>
      </c>
      <c r="R97" s="116">
        <f>compofiinc!BV89</f>
        <v>0.40700376033782959</v>
      </c>
      <c r="S97" s="116">
        <f>compofiinc!BW89</f>
        <v>1.4509320259094238E-2</v>
      </c>
      <c r="T97" s="116">
        <f>compofiinc!BX89</f>
        <v>7.4532236903905869E-3</v>
      </c>
      <c r="U97" s="116">
        <f>compofiinc!BY89</f>
        <v>1.207798533141613E-2</v>
      </c>
      <c r="V97" s="145">
        <f>compofiinc!BZ89</f>
        <v>4.118727520108223E-3</v>
      </c>
      <c r="Y97" s="636"/>
      <c r="Z97" s="636"/>
      <c r="AA97" s="636"/>
    </row>
    <row r="98" spans="1:27">
      <c r="A98" s="148">
        <v>2001</v>
      </c>
      <c r="B98" s="693">
        <f>1-TD2b!B98</f>
        <v>0.54818436503410339</v>
      </c>
      <c r="C98" s="702">
        <f>1-TD2b!C98</f>
        <v>0.56882002949714661</v>
      </c>
      <c r="D98" s="440">
        <f>compofiinc!BO90</f>
        <v>0.53621101379394531</v>
      </c>
      <c r="E98" s="440">
        <f>compofiinc!BP90</f>
        <v>1.0539218783378601E-2</v>
      </c>
      <c r="F98" s="440">
        <f>compofiinc!BQ90</f>
        <v>8.7918862700462341E-3</v>
      </c>
      <c r="G98" s="440">
        <f>compofiinc!BR90</f>
        <v>1.89748490229249E-2</v>
      </c>
      <c r="H98" s="440">
        <f>compofiinc!BS90</f>
        <v>-5.6969085708260536E-3</v>
      </c>
      <c r="I98" s="715">
        <f>compofiinc!BF90</f>
        <v>0.1138375997543335</v>
      </c>
      <c r="J98" s="721">
        <f>compofiinc!BG90</f>
        <v>0.11567085981369019</v>
      </c>
      <c r="K98" s="147">
        <f>compofiinc!BH90</f>
        <v>0.12037819623947144</v>
      </c>
      <c r="L98" s="147">
        <f>compofiinc!BI90</f>
        <v>-4.2779967188835144E-3</v>
      </c>
      <c r="M98" s="147">
        <f>compofiinc!BJ90</f>
        <v>2.7624238282442093E-3</v>
      </c>
      <c r="N98" s="147">
        <f>compofiinc!BK90</f>
        <v>6.9035310298204422E-3</v>
      </c>
      <c r="O98" s="147">
        <f>compofiinc!BL90</f>
        <v>-1.0095265693962574E-2</v>
      </c>
      <c r="P98" s="730">
        <f>compofiinc!BT90</f>
        <v>0.4343467652797699</v>
      </c>
      <c r="Q98" s="709">
        <f>compofiinc!BU90</f>
        <v>0.45314916968345642</v>
      </c>
      <c r="R98" s="116">
        <f>compofiinc!BV90</f>
        <v>0.41583281755447388</v>
      </c>
      <c r="S98" s="116">
        <f>compofiinc!BW90</f>
        <v>1.4817215502262115E-2</v>
      </c>
      <c r="T98" s="116">
        <f>compofiinc!BX90</f>
        <v>6.0294624418020248E-3</v>
      </c>
      <c r="U98" s="116">
        <f>compofiinc!BY90</f>
        <v>1.2071317993104458E-2</v>
      </c>
      <c r="V98" s="145">
        <f>compofiinc!BZ90</f>
        <v>4.3983571231365204E-3</v>
      </c>
      <c r="Y98" s="636"/>
      <c r="Z98" s="636"/>
      <c r="AA98" s="636"/>
    </row>
    <row r="99" spans="1:27">
      <c r="A99" s="148">
        <v>2002</v>
      </c>
      <c r="B99" s="693">
        <f>1-TD2b!B99</f>
        <v>0.55675774812698364</v>
      </c>
      <c r="C99" s="702">
        <f>1-TD2b!C99</f>
        <v>0.57208928465843201</v>
      </c>
      <c r="D99" s="440">
        <f>compofiinc!BO91</f>
        <v>0.54628923535346985</v>
      </c>
      <c r="E99" s="440">
        <f>compofiinc!BP91</f>
        <v>9.4852447509765625E-3</v>
      </c>
      <c r="F99" s="440">
        <f>compofiinc!BQ91</f>
        <v>7.7863764017820358E-3</v>
      </c>
      <c r="G99" s="440">
        <f>compofiinc!BR91</f>
        <v>1.45101398229599E-2</v>
      </c>
      <c r="H99" s="440">
        <f>compofiinc!BS91</f>
        <v>-5.9817405417561531E-3</v>
      </c>
      <c r="I99" s="715">
        <f>compofiinc!BF91</f>
        <v>0.11160212755203247</v>
      </c>
      <c r="J99" s="721">
        <f>compofiinc!BG91</f>
        <v>0.11282652616500854</v>
      </c>
      <c r="K99" s="147">
        <f>compofiinc!BH91</f>
        <v>0.12008500099182129</v>
      </c>
      <c r="L99" s="147">
        <f>compofiinc!BI91</f>
        <v>-4.9703195691108704E-3</v>
      </c>
      <c r="M99" s="147">
        <f>compofiinc!BJ91</f>
        <v>2.5414666160941124E-3</v>
      </c>
      <c r="N99" s="147">
        <f>compofiinc!BK91</f>
        <v>5.6536812335252762E-3</v>
      </c>
      <c r="O99" s="147">
        <f>compofiinc!BL91</f>
        <v>-1.0485142469406128E-2</v>
      </c>
      <c r="P99" s="730">
        <f>compofiinc!BT91</f>
        <v>0.44515562057495117</v>
      </c>
      <c r="Q99" s="709">
        <f>compofiinc!BU91</f>
        <v>0.45926275849342346</v>
      </c>
      <c r="R99" s="116">
        <f>compofiinc!BV91</f>
        <v>0.42620423436164856</v>
      </c>
      <c r="S99" s="116">
        <f>compofiinc!BW91</f>
        <v>1.4455564320087433E-2</v>
      </c>
      <c r="T99" s="116">
        <f>compofiinc!BX91</f>
        <v>5.2449097856879234E-3</v>
      </c>
      <c r="U99" s="116">
        <f>compofiinc!BY91</f>
        <v>8.8564585894346237E-3</v>
      </c>
      <c r="V99" s="145">
        <f>compofiinc!BZ91</f>
        <v>4.5034019276499748E-3</v>
      </c>
      <c r="Y99" s="636"/>
      <c r="Z99" s="636"/>
      <c r="AA99" s="636"/>
    </row>
    <row r="100" spans="1:27">
      <c r="A100" s="148">
        <v>2003</v>
      </c>
      <c r="B100" s="693">
        <f>1-TD2b!B100</f>
        <v>0.5492766797542572</v>
      </c>
      <c r="C100" s="702">
        <f>1-TD2b!C100</f>
        <v>0.5681021511554718</v>
      </c>
      <c r="D100" s="440">
        <f>compofiinc!BO92</f>
        <v>0.54462170600891113</v>
      </c>
      <c r="E100" s="440">
        <f>compofiinc!BP92</f>
        <v>1.0369285941123962E-2</v>
      </c>
      <c r="F100" s="440">
        <f>compofiinc!BQ92</f>
        <v>7.7612036839127541E-3</v>
      </c>
      <c r="G100" s="440">
        <f>compofiinc!BR92</f>
        <v>1.1775296181440353E-2</v>
      </c>
      <c r="H100" s="440">
        <f>compofiinc!BS92</f>
        <v>-6.4253294840455055E-3</v>
      </c>
      <c r="I100" s="715">
        <f>compofiinc!BF92</f>
        <v>0.10791730880737305</v>
      </c>
      <c r="J100" s="721">
        <f>compofiinc!BG92</f>
        <v>0.10961174964904785</v>
      </c>
      <c r="K100" s="147">
        <f>compofiinc!BH92</f>
        <v>0.11752420663833618</v>
      </c>
      <c r="L100" s="147">
        <f>compofiinc!BI92</f>
        <v>-4.2137503623962402E-3</v>
      </c>
      <c r="M100" s="147">
        <f>compofiinc!BJ92</f>
        <v>2.5676432996988297E-3</v>
      </c>
      <c r="N100" s="147">
        <f>compofiinc!BK92</f>
        <v>4.7057401388883591E-3</v>
      </c>
      <c r="O100" s="147">
        <f>compofiinc!BL92</f>
        <v>-1.0972106829285622E-2</v>
      </c>
      <c r="P100" s="730">
        <f>compofiinc!BT92</f>
        <v>0.44135937094688416</v>
      </c>
      <c r="Q100" s="709">
        <f>compofiinc!BU92</f>
        <v>0.45849040150642395</v>
      </c>
      <c r="R100" s="116">
        <f>compofiinc!BV92</f>
        <v>0.42709749937057495</v>
      </c>
      <c r="S100" s="116">
        <f>compofiinc!BW92</f>
        <v>1.4583036303520203E-2</v>
      </c>
      <c r="T100" s="116">
        <f>compofiinc!BX92</f>
        <v>5.1935603842139244E-3</v>
      </c>
      <c r="U100" s="116">
        <f>compofiinc!BY92</f>
        <v>7.0695560425519943E-3</v>
      </c>
      <c r="V100" s="145">
        <f>compofiinc!BZ92</f>
        <v>4.5467773452401161E-3</v>
      </c>
      <c r="Y100" s="636"/>
      <c r="Z100" s="636"/>
      <c r="AA100" s="636"/>
    </row>
    <row r="101" spans="1:27">
      <c r="A101" s="148">
        <v>2004</v>
      </c>
      <c r="B101" s="693">
        <f>1-TD2b!B101</f>
        <v>0.5305115282535553</v>
      </c>
      <c r="C101" s="702">
        <f>1-TD2b!C101</f>
        <v>0.55755481123924255</v>
      </c>
      <c r="D101" s="440">
        <f>compofiinc!BO93</f>
        <v>0.53567275404930115</v>
      </c>
      <c r="E101" s="440">
        <f>compofiinc!BP93</f>
        <v>1.1235877871513367E-2</v>
      </c>
      <c r="F101" s="440">
        <f>compofiinc!BQ93</f>
        <v>8.4156636148691177E-3</v>
      </c>
      <c r="G101" s="440">
        <f>compofiinc!BR93</f>
        <v>1.0191855020821095E-2</v>
      </c>
      <c r="H101" s="440">
        <f>compofiinc!BS93</f>
        <v>-7.945692166686058E-3</v>
      </c>
      <c r="I101" s="715">
        <f>compofiinc!BF93</f>
        <v>0.10420918464660645</v>
      </c>
      <c r="J101" s="721">
        <f>compofiinc!BG93</f>
        <v>0.10681813955307007</v>
      </c>
      <c r="K101" s="147">
        <f>compofiinc!BH93</f>
        <v>0.11627471446990967</v>
      </c>
      <c r="L101" s="147">
        <f>compofiinc!BI93</f>
        <v>-3.8536116480827332E-3</v>
      </c>
      <c r="M101" s="147">
        <f>compofiinc!BJ93</f>
        <v>2.6115253567695618E-3</v>
      </c>
      <c r="N101" s="147">
        <f>compofiinc!BK93</f>
        <v>4.0854783728718758E-3</v>
      </c>
      <c r="O101" s="147">
        <f>compofiinc!BL93</f>
        <v>-1.2299901805818081E-2</v>
      </c>
      <c r="P101" s="730">
        <f>compofiinc!BT93</f>
        <v>0.42630234360694885</v>
      </c>
      <c r="Q101" s="709">
        <f>compofiinc!BU93</f>
        <v>0.45073667168617249</v>
      </c>
      <c r="R101" s="116">
        <f>compofiinc!BV93</f>
        <v>0.41939803957939148</v>
      </c>
      <c r="S101" s="116">
        <f>compofiinc!BW93</f>
        <v>1.50894895195961E-2</v>
      </c>
      <c r="T101" s="116">
        <f>compofiinc!BX93</f>
        <v>5.804138258099556E-3</v>
      </c>
      <c r="U101" s="116">
        <f>compofiinc!BY93</f>
        <v>6.1063766479492188E-3</v>
      </c>
      <c r="V101" s="145">
        <f>compofiinc!BZ93</f>
        <v>4.3542096391320229E-3</v>
      </c>
      <c r="Y101" s="636"/>
      <c r="Z101" s="636"/>
      <c r="AA101" s="636"/>
    </row>
    <row r="102" spans="1:27">
      <c r="A102" s="148">
        <v>2005</v>
      </c>
      <c r="B102" s="693">
        <f>1-TD2b!B102</f>
        <v>0.51105543971061707</v>
      </c>
      <c r="C102" s="702">
        <f>1-TD2b!C102</f>
        <v>0.54543218016624451</v>
      </c>
      <c r="D102" s="440">
        <f>compofiinc!BO94</f>
        <v>0.52271512150764465</v>
      </c>
      <c r="E102" s="440">
        <f>compofiinc!BP94</f>
        <v>1.1491246521472931E-2</v>
      </c>
      <c r="F102" s="440">
        <f>compofiinc!BQ94</f>
        <v>8.67486372590065E-3</v>
      </c>
      <c r="G102" s="440">
        <f>compofiinc!BR94</f>
        <v>1.1246685869991779E-2</v>
      </c>
      <c r="H102" s="440">
        <f>compofiinc!BS94</f>
        <v>-8.6957146413624287E-3</v>
      </c>
      <c r="I102" s="715">
        <f>compofiinc!BF94</f>
        <v>0.10168677568435669</v>
      </c>
      <c r="J102" s="721">
        <f>compofiinc!BG94</f>
        <v>0.10558199882507324</v>
      </c>
      <c r="K102" s="147">
        <f>compofiinc!BH94</f>
        <v>0.11482542753219604</v>
      </c>
      <c r="L102" s="147">
        <f>compofiinc!BI94</f>
        <v>-3.8420408964157104E-3</v>
      </c>
      <c r="M102" s="147">
        <f>compofiinc!BJ94</f>
        <v>2.6666708290576935E-3</v>
      </c>
      <c r="N102" s="147">
        <f>compofiinc!BK94</f>
        <v>4.2957272380590439E-3</v>
      </c>
      <c r="O102" s="147">
        <f>compofiinc!BL94</f>
        <v>-1.2366287875920534E-2</v>
      </c>
      <c r="P102" s="730">
        <f>compofiinc!BT94</f>
        <v>0.40936866402626038</v>
      </c>
      <c r="Q102" s="709">
        <f>compofiinc!BU94</f>
        <v>0.43985018134117126</v>
      </c>
      <c r="R102" s="116">
        <f>compofiinc!BV94</f>
        <v>0.40788969397544861</v>
      </c>
      <c r="S102" s="116">
        <f>compofiinc!BW94</f>
        <v>1.5333287417888641E-2</v>
      </c>
      <c r="T102" s="116">
        <f>compofiinc!BX94</f>
        <v>6.0081928968429565E-3</v>
      </c>
      <c r="U102" s="116">
        <f>compofiinc!BY94</f>
        <v>6.9509586319327354E-3</v>
      </c>
      <c r="V102" s="145">
        <f>compofiinc!BZ94</f>
        <v>3.6705732345581055E-3</v>
      </c>
      <c r="Y102" s="636"/>
      <c r="Z102" s="636"/>
      <c r="AA102" s="636"/>
    </row>
    <row r="103" spans="1:27">
      <c r="A103" s="148">
        <v>2006</v>
      </c>
      <c r="B103" s="693">
        <f>1-TD2b!B103</f>
        <v>0.50268176198005676</v>
      </c>
      <c r="C103" s="702">
        <f>1-TD2b!C103</f>
        <v>0.5398995578289032</v>
      </c>
      <c r="D103" s="440">
        <f>compofiinc!BO95</f>
        <v>0.51531434059143066</v>
      </c>
      <c r="E103" s="440">
        <f>compofiinc!BP95</f>
        <v>1.0496035218238831E-2</v>
      </c>
      <c r="F103" s="440">
        <f>compofiinc!BQ95</f>
        <v>9.2098712921142578E-3</v>
      </c>
      <c r="G103" s="440">
        <f>compofiinc!BR95</f>
        <v>1.3945417478680611E-2</v>
      </c>
      <c r="H103" s="440">
        <f>compofiinc!BS95</f>
        <v>-9.0661211870610714E-3</v>
      </c>
      <c r="I103" s="715">
        <f>compofiinc!BF95</f>
        <v>9.968411922454834E-2</v>
      </c>
      <c r="J103" s="721">
        <f>compofiinc!BG95</f>
        <v>0.10404843091964722</v>
      </c>
      <c r="K103" s="147">
        <f>compofiinc!BH95</f>
        <v>0.11311119794845581</v>
      </c>
      <c r="L103" s="147">
        <f>compofiinc!BI95</f>
        <v>-4.2146295309066772E-3</v>
      </c>
      <c r="M103" s="147">
        <f>compofiinc!BJ95</f>
        <v>2.6748757809400558E-3</v>
      </c>
      <c r="N103" s="147">
        <f>compofiinc!BK95</f>
        <v>5.0010457634925842E-3</v>
      </c>
      <c r="O103" s="147">
        <f>compofiinc!BL95</f>
        <v>-1.2531233485788107E-2</v>
      </c>
      <c r="P103" s="730">
        <f>compofiinc!BT95</f>
        <v>0.40299764275550842</v>
      </c>
      <c r="Q103" s="709">
        <f>compofiinc!BU95</f>
        <v>0.43585112690925598</v>
      </c>
      <c r="R103" s="116">
        <f>compofiinc!BV95</f>
        <v>0.40220314264297485</v>
      </c>
      <c r="S103" s="116">
        <f>compofiinc!BW95</f>
        <v>1.4710664749145508E-2</v>
      </c>
      <c r="T103" s="116">
        <f>compofiinc!BX95</f>
        <v>6.534995511174202E-3</v>
      </c>
      <c r="U103" s="116">
        <f>compofiinc!BY95</f>
        <v>8.9443717151880264E-3</v>
      </c>
      <c r="V103" s="145">
        <f>compofiinc!BZ95</f>
        <v>3.4651122987270355E-3</v>
      </c>
      <c r="Y103" s="636"/>
      <c r="Z103" s="636"/>
      <c r="AA103" s="636"/>
    </row>
    <row r="104" spans="1:27">
      <c r="A104" s="148">
        <v>2007</v>
      </c>
      <c r="B104" s="693">
        <f>1-TD2b!B104</f>
        <v>0.49721270799636841</v>
      </c>
      <c r="C104" s="702">
        <f>1-TD2b!C104</f>
        <v>0.53765171766281128</v>
      </c>
      <c r="D104" s="440">
        <f>compofiinc!BO96</f>
        <v>0.51361718773841858</v>
      </c>
      <c r="E104" s="440">
        <f>compofiinc!BP96</f>
        <v>7.365785539150238E-3</v>
      </c>
      <c r="F104" s="440">
        <f>compofiinc!BQ96</f>
        <v>1.00131556391716E-2</v>
      </c>
      <c r="G104" s="440">
        <f>compofiinc!BR96</f>
        <v>1.5809543430805206E-2</v>
      </c>
      <c r="H104" s="440">
        <f>compofiinc!BS96</f>
        <v>-9.1539383865892887E-3</v>
      </c>
      <c r="I104" s="715">
        <f>compofiinc!BF96</f>
        <v>9.9101603031158447E-2</v>
      </c>
      <c r="J104" s="721">
        <f>compofiinc!BG96</f>
        <v>0.1036110520362854</v>
      </c>
      <c r="K104" s="147">
        <f>compofiinc!BH96</f>
        <v>0.11403900384902954</v>
      </c>
      <c r="L104" s="147">
        <f>compofiinc!BI96</f>
        <v>-6.6465884447097778E-3</v>
      </c>
      <c r="M104" s="147">
        <f>compofiinc!BJ96</f>
        <v>2.9114428907632828E-3</v>
      </c>
      <c r="N104" s="147">
        <f>compofiinc!BK96</f>
        <v>5.794670432806015E-3</v>
      </c>
      <c r="O104" s="147">
        <f>compofiinc!BL96</f>
        <v>-1.2487449217587709E-2</v>
      </c>
      <c r="P104" s="730">
        <f>compofiinc!BT96</f>
        <v>0.39811110496520996</v>
      </c>
      <c r="Q104" s="709">
        <f>compofiinc!BU96</f>
        <v>0.43404066562652588</v>
      </c>
      <c r="R104" s="116">
        <f>compofiinc!BV96</f>
        <v>0.39957818388938904</v>
      </c>
      <c r="S104" s="116">
        <f>compofiinc!BW96</f>
        <v>1.4012373983860016E-2</v>
      </c>
      <c r="T104" s="116">
        <f>compofiinc!BX96</f>
        <v>7.1017127484083176E-3</v>
      </c>
      <c r="U104" s="116">
        <f>compofiinc!BY96</f>
        <v>1.0014872997999191E-2</v>
      </c>
      <c r="V104" s="145">
        <f>compofiinc!BZ96</f>
        <v>3.3335108309984207E-3</v>
      </c>
      <c r="Y104" s="636"/>
      <c r="Z104" s="636"/>
      <c r="AA104" s="636"/>
    </row>
    <row r="105" spans="1:27">
      <c r="A105" s="148">
        <v>2008</v>
      </c>
      <c r="B105" s="693">
        <f>1-TD2b!B105</f>
        <v>0.51311379671096802</v>
      </c>
      <c r="C105" s="702">
        <f>1-TD2b!C105</f>
        <v>0.53483983874320984</v>
      </c>
      <c r="D105" s="440">
        <f>compofiinc!BO97</f>
        <v>0.52250352501869202</v>
      </c>
      <c r="E105" s="440">
        <f>compofiinc!BP97</f>
        <v>1.1913478374481201E-5</v>
      </c>
      <c r="F105" s="440">
        <f>compofiinc!BQ97</f>
        <v>9.163685142993927E-3</v>
      </c>
      <c r="G105" s="440">
        <f>compofiinc!BR97</f>
        <v>1.3715112581849098E-2</v>
      </c>
      <c r="H105" s="440">
        <f>compofiinc!BS97</f>
        <v>-1.0554390028119087E-2</v>
      </c>
      <c r="I105" s="715">
        <f>compofiinc!BF97</f>
        <v>9.5330536365509033E-2</v>
      </c>
      <c r="J105" s="721">
        <f>compofiinc!BG97</f>
        <v>9.570544958114624E-2</v>
      </c>
      <c r="K105" s="147">
        <f>compofiinc!BH97</f>
        <v>0.11427140235900879</v>
      </c>
      <c r="L105" s="147">
        <f>compofiinc!BI97</f>
        <v>-1.2468256056308746E-2</v>
      </c>
      <c r="M105" s="147">
        <f>compofiinc!BJ97</f>
        <v>2.8216075152158737E-3</v>
      </c>
      <c r="N105" s="147">
        <f>compofiinc!BK97</f>
        <v>5.2002333104610443E-3</v>
      </c>
      <c r="O105" s="147">
        <f>compofiinc!BL97</f>
        <v>-1.4119556173682213E-2</v>
      </c>
      <c r="P105" s="730">
        <f>compofiinc!BT97</f>
        <v>0.41778326034545898</v>
      </c>
      <c r="Q105" s="709">
        <f>compofiinc!BU97</f>
        <v>0.4391343891620636</v>
      </c>
      <c r="R105" s="116">
        <f>compofiinc!BV97</f>
        <v>0.40823212265968323</v>
      </c>
      <c r="S105" s="116">
        <f>compofiinc!BW97</f>
        <v>1.2480169534683228E-2</v>
      </c>
      <c r="T105" s="116">
        <f>compofiinc!BX97</f>
        <v>6.3420776277780533E-3</v>
      </c>
      <c r="U105" s="116">
        <f>compofiinc!BY97</f>
        <v>8.5148792713880539E-3</v>
      </c>
      <c r="V105" s="145">
        <f>compofiinc!BZ97</f>
        <v>3.5651661455631256E-3</v>
      </c>
      <c r="Y105" s="636"/>
      <c r="Z105" s="636"/>
      <c r="AA105" s="636"/>
    </row>
    <row r="106" spans="1:27">
      <c r="A106" s="152">
        <v>2009</v>
      </c>
      <c r="B106" s="696">
        <f>1-TD2b!B106</f>
        <v>0.52910694479942322</v>
      </c>
      <c r="C106" s="707">
        <f>1-TD2b!C106</f>
        <v>0.54006460309028625</v>
      </c>
      <c r="D106" s="551">
        <f>compofiinc!BO98</f>
        <v>0.53330326080322266</v>
      </c>
      <c r="E106" s="551">
        <f>compofiinc!BP98</f>
        <v>1.2822151184082031E-3</v>
      </c>
      <c r="F106" s="551">
        <f>compofiinc!BQ98</f>
        <v>7.9480400308966637E-3</v>
      </c>
      <c r="G106" s="551">
        <f>compofiinc!BR98</f>
        <v>1.165300328284502E-2</v>
      </c>
      <c r="H106" s="551">
        <f>compofiinc!BS98</f>
        <v>-1.412189711118117E-2</v>
      </c>
      <c r="I106" s="717">
        <f>compofiinc!BF98</f>
        <v>8.9416563510894775E-2</v>
      </c>
      <c r="J106" s="727">
        <f>compofiinc!BG98</f>
        <v>8.8805854320526123E-2</v>
      </c>
      <c r="K106" s="119">
        <f>compofiinc!BH98</f>
        <v>0.11102032661437988</v>
      </c>
      <c r="L106" s="119">
        <f>compofiinc!BI98</f>
        <v>-1.158103346824646E-2</v>
      </c>
      <c r="M106" s="119">
        <f>compofiinc!BJ98</f>
        <v>2.5672372430562973E-3</v>
      </c>
      <c r="N106" s="119">
        <f>compofiinc!BK98</f>
        <v>4.533328115940094E-3</v>
      </c>
      <c r="O106" s="119">
        <f>compofiinc!BL98</f>
        <v>-1.7734004708472639E-2</v>
      </c>
      <c r="P106" s="731">
        <f>compofiinc!BT98</f>
        <v>0.43969038128852844</v>
      </c>
      <c r="Q106" s="727">
        <f>compofiinc!BU98</f>
        <v>0.45125874876976013</v>
      </c>
      <c r="R106" s="119">
        <f>compofiinc!BV98</f>
        <v>0.42228293418884277</v>
      </c>
      <c r="S106" s="119">
        <f>compofiinc!BW98</f>
        <v>1.2863248586654663E-2</v>
      </c>
      <c r="T106" s="119">
        <f>compofiinc!BX98</f>
        <v>5.3808027878403664E-3</v>
      </c>
      <c r="U106" s="119">
        <f>compofiinc!BY98</f>
        <v>7.1196751669049263E-3</v>
      </c>
      <c r="V106" s="149">
        <f>compofiinc!BZ98</f>
        <v>3.6121075972914696E-3</v>
      </c>
      <c r="Y106" s="636"/>
      <c r="Z106" s="636"/>
      <c r="AA106" s="636"/>
    </row>
    <row r="107" spans="1:27">
      <c r="A107" s="148">
        <v>2010</v>
      </c>
      <c r="B107" s="693">
        <f>1-TD2b!B107</f>
        <v>0.51398593187332153</v>
      </c>
      <c r="C107" s="708">
        <f>1-TD2b!C107</f>
        <v>0.53127747774124146</v>
      </c>
      <c r="D107" s="553">
        <f>compofiinc!BO99</f>
        <v>0.52397304773330688</v>
      </c>
      <c r="E107" s="553">
        <f>compofiinc!BP99</f>
        <v>7.2250440716743469E-3</v>
      </c>
      <c r="F107" s="553">
        <f>compofiinc!BQ99</f>
        <v>7.8406929969787598E-3</v>
      </c>
      <c r="G107" s="553">
        <f>compofiinc!BR99</f>
        <v>8.4859160706400871E-3</v>
      </c>
      <c r="H107" s="553">
        <f>compofiinc!BS99</f>
        <v>-1.6247215105977375E-2</v>
      </c>
      <c r="I107" s="715">
        <f>compofiinc!BF99</f>
        <v>8.7384462356567383E-2</v>
      </c>
      <c r="J107" s="709">
        <f>compofiinc!BG99</f>
        <v>8.7270140647888184E-2</v>
      </c>
      <c r="K107" s="116">
        <f>compofiinc!BH99</f>
        <v>0.10822391510009766</v>
      </c>
      <c r="L107" s="116">
        <f>compofiinc!BI99</f>
        <v>-6.5859481692314148E-3</v>
      </c>
      <c r="M107" s="116">
        <f>compofiinc!BJ99</f>
        <v>2.3942328989505768E-3</v>
      </c>
      <c r="N107" s="116">
        <f>compofiinc!BK99</f>
        <v>3.408399410545826E-3</v>
      </c>
      <c r="O107" s="116">
        <f>compofiinc!BL99</f>
        <v>-2.0170450567093212E-2</v>
      </c>
      <c r="P107" s="730">
        <f>compofiinc!BT99</f>
        <v>0.42660146951675415</v>
      </c>
      <c r="Q107" s="709">
        <f>compofiinc!BU99</f>
        <v>0.44400733709335327</v>
      </c>
      <c r="R107" s="116">
        <f>compofiinc!BV99</f>
        <v>0.41574913263320923</v>
      </c>
      <c r="S107" s="116">
        <f>compofiinc!BW99</f>
        <v>1.3810992240905762E-2</v>
      </c>
      <c r="T107" s="116">
        <f>compofiinc!BX99</f>
        <v>5.446460098028183E-3</v>
      </c>
      <c r="U107" s="116">
        <f>compofiinc!BY99</f>
        <v>5.0775166600942612E-3</v>
      </c>
      <c r="V107" s="145">
        <f>compofiinc!BZ99</f>
        <v>3.9232354611158371E-3</v>
      </c>
      <c r="Y107" s="636"/>
      <c r="Z107" s="636"/>
      <c r="AA107" s="636"/>
    </row>
    <row r="108" spans="1:27">
      <c r="A108" s="148">
        <v>2011</v>
      </c>
      <c r="B108" s="693">
        <f>1-TD2b!B108</f>
        <v>0.51220676302909851</v>
      </c>
      <c r="C108" s="708">
        <f>1-TD2b!C108</f>
        <v>0.52868318557739258</v>
      </c>
      <c r="D108" s="553">
        <f>compofiinc!BO100</f>
        <v>0.52046096324920654</v>
      </c>
      <c r="E108" s="553">
        <f>compofiinc!BP100</f>
        <v>9.8615437746047974E-3</v>
      </c>
      <c r="F108" s="553">
        <f>compofiinc!BQ100</f>
        <v>8.954034186899662E-3</v>
      </c>
      <c r="G108" s="553">
        <f>compofiinc!BR100</f>
        <v>6.9283489137887955E-3</v>
      </c>
      <c r="H108" s="553">
        <f>compofiinc!BS100</f>
        <v>-1.75216905772686E-2</v>
      </c>
      <c r="I108" s="715">
        <f>compofiinc!BF100</f>
        <v>8.6505651473999023E-2</v>
      </c>
      <c r="J108" s="709">
        <f>compofiinc!BG100</f>
        <v>8.5990309715270996E-2</v>
      </c>
      <c r="K108" s="116">
        <f>compofiinc!BH100</f>
        <v>0.10634613037109375</v>
      </c>
      <c r="L108" s="116">
        <f>compofiinc!BI100</f>
        <v>-4.533328115940094E-3</v>
      </c>
      <c r="M108" s="116">
        <f>compofiinc!BJ100</f>
        <v>2.8313640505075455E-3</v>
      </c>
      <c r="N108" s="116">
        <f>compofiinc!BK100</f>
        <v>2.8040101751685143E-3</v>
      </c>
      <c r="O108" s="116">
        <f>compofiinc!BL100</f>
        <v>-2.1457856521010399E-2</v>
      </c>
      <c r="P108" s="730">
        <f>compofiinc!BT100</f>
        <v>0.42570111155509949</v>
      </c>
      <c r="Q108" s="709">
        <f>compofiinc!BU100</f>
        <v>0.44269287586212158</v>
      </c>
      <c r="R108" s="116">
        <f>compofiinc!BV100</f>
        <v>0.41411483287811279</v>
      </c>
      <c r="S108" s="116">
        <f>compofiinc!BW100</f>
        <v>1.4394871890544891E-2</v>
      </c>
      <c r="T108" s="116">
        <f>compofiinc!BX100</f>
        <v>6.1226701363921165E-3</v>
      </c>
      <c r="U108" s="116">
        <f>compofiinc!BY100</f>
        <v>4.1243387386202812E-3</v>
      </c>
      <c r="V108" s="145">
        <f>compofiinc!BZ100</f>
        <v>3.9361659437417984E-3</v>
      </c>
      <c r="Y108" s="636"/>
      <c r="Z108" s="636"/>
      <c r="AA108" s="636"/>
    </row>
    <row r="109" spans="1:27">
      <c r="A109" s="148">
        <v>2012</v>
      </c>
      <c r="B109" s="693">
        <f>1-TD2b!B109</f>
        <v>0.48670810461044312</v>
      </c>
      <c r="C109" s="708">
        <f>1-TD2b!C109</f>
        <v>0.51353287696838379</v>
      </c>
      <c r="D109" s="553">
        <f>compofiinc!BO101</f>
        <v>0.50519558787345886</v>
      </c>
      <c r="E109" s="553">
        <f>compofiinc!BP101</f>
        <v>1.2186676263809204E-2</v>
      </c>
      <c r="F109" s="553">
        <f>compofiinc!BQ101</f>
        <v>8.8470000773668289E-3</v>
      </c>
      <c r="G109" s="553">
        <f>compofiinc!BR101</f>
        <v>5.3832121193408966E-3</v>
      </c>
      <c r="H109" s="553">
        <f>compofiinc!BS101</f>
        <v>-1.807959727011621E-2</v>
      </c>
      <c r="I109" s="715">
        <f>compofiinc!BF101</f>
        <v>8.1653296947479248E-2</v>
      </c>
      <c r="J109" s="709">
        <f>compofiinc!BG101</f>
        <v>8.2959413528442383E-2</v>
      </c>
      <c r="K109" s="116">
        <f>compofiinc!BH101</f>
        <v>0.10249125957489014</v>
      </c>
      <c r="L109" s="116">
        <f>compofiinc!BI101</f>
        <v>-2.3223310708999634E-3</v>
      </c>
      <c r="M109" s="116">
        <f>compofiinc!BJ101</f>
        <v>2.7373116463422775E-3</v>
      </c>
      <c r="N109" s="116">
        <f>compofiinc!BK101</f>
        <v>2.1456368267536163E-3</v>
      </c>
      <c r="O109" s="116">
        <f>compofiinc!BL101</f>
        <v>-2.2092476254329085E-2</v>
      </c>
      <c r="P109" s="730">
        <f>compofiinc!BT101</f>
        <v>0.40505480766296387</v>
      </c>
      <c r="Q109" s="709">
        <f>compofiinc!BU101</f>
        <v>0.43057346343994141</v>
      </c>
      <c r="R109" s="116">
        <f>compofiinc!BV101</f>
        <v>0.40270432829856873</v>
      </c>
      <c r="S109" s="116">
        <f>compofiinc!BW101</f>
        <v>1.4509007334709167E-2</v>
      </c>
      <c r="T109" s="116">
        <f>compofiinc!BX101</f>
        <v>6.1096884310245514E-3</v>
      </c>
      <c r="U109" s="116">
        <f>compofiinc!BY101</f>
        <v>3.2375752925872803E-3</v>
      </c>
      <c r="V109" s="145">
        <f>compofiinc!BZ101</f>
        <v>4.0128789842128754E-3</v>
      </c>
      <c r="Y109" s="636"/>
      <c r="Z109" s="636"/>
      <c r="AA109" s="636"/>
    </row>
    <row r="110" spans="1:27">
      <c r="A110" s="148">
        <v>2013</v>
      </c>
      <c r="B110" s="693">
        <f>1-TD2b!B110</f>
        <v>0.50609257817268372</v>
      </c>
      <c r="C110" s="708">
        <f>1-TD2b!C110</f>
        <v>0.5240757167339325</v>
      </c>
      <c r="D110" s="553">
        <f>compofiinc!BO102</f>
        <v>0.51667326688766479</v>
      </c>
      <c r="E110" s="553">
        <f>compofiinc!BP102</f>
        <v>1.193729043006897E-2</v>
      </c>
      <c r="F110" s="553">
        <f>compofiinc!BQ102</f>
        <v>8.5908714681863785E-3</v>
      </c>
      <c r="G110" s="553">
        <f>compofiinc!BR102</f>
        <v>4.7483542002737522E-3</v>
      </c>
      <c r="H110" s="553">
        <f>compofiinc!BS102</f>
        <v>-1.7874067241791636E-2</v>
      </c>
      <c r="I110" s="715">
        <f>compofiinc!BF102</f>
        <v>8.4972620010375977E-2</v>
      </c>
      <c r="J110" s="709">
        <f>compofiinc!BG102</f>
        <v>8.4930956363677979E-2</v>
      </c>
      <c r="K110" s="116">
        <f>compofiinc!BH102</f>
        <v>0.10532355308532715</v>
      </c>
      <c r="L110" s="116">
        <f>compofiinc!BI102</f>
        <v>-2.8361380100250244E-3</v>
      </c>
      <c r="M110" s="116">
        <f>compofiinc!BJ102</f>
        <v>2.531813457608223E-3</v>
      </c>
      <c r="N110" s="116">
        <f>compofiinc!BK102</f>
        <v>2.0118802785873413E-3</v>
      </c>
      <c r="O110" s="116">
        <f>compofiinc!BL102</f>
        <v>-2.2108694131020457E-2</v>
      </c>
      <c r="P110" s="730">
        <f>compofiinc!BT102</f>
        <v>0.42111995816230774</v>
      </c>
      <c r="Q110" s="709">
        <f>compofiinc!BU102</f>
        <v>0.43914476037025452</v>
      </c>
      <c r="R110" s="116">
        <f>compofiinc!BV102</f>
        <v>0.41134971380233765</v>
      </c>
      <c r="S110" s="116">
        <f>compofiinc!BW102</f>
        <v>1.4773428440093994E-2</v>
      </c>
      <c r="T110" s="116">
        <f>compofiinc!BX102</f>
        <v>6.0590580105781555E-3</v>
      </c>
      <c r="U110" s="116">
        <f>compofiinc!BY102</f>
        <v>2.7364739216864109E-3</v>
      </c>
      <c r="V110" s="145">
        <f>compofiinc!BZ102</f>
        <v>4.2346268892288208E-3</v>
      </c>
      <c r="Y110" s="636"/>
      <c r="Z110" s="636"/>
      <c r="AA110" s="636"/>
    </row>
    <row r="111" spans="1:27">
      <c r="A111" s="148">
        <v>2014</v>
      </c>
      <c r="B111" s="693">
        <f>1-TD2b!B111</f>
        <v>0.49427050352096558</v>
      </c>
      <c r="C111" s="708">
        <f>1-TD2b!C111</f>
        <v>0.51884758472442627</v>
      </c>
      <c r="D111" s="553">
        <f>compofiinc!BO103</f>
        <v>0.51030498743057251</v>
      </c>
      <c r="E111" s="553">
        <f>compofiinc!BP103</f>
        <v>1.2395918369293213E-2</v>
      </c>
      <c r="F111" s="553">
        <f>compofiinc!BQ103</f>
        <v>9.3079805374145508E-3</v>
      </c>
      <c r="G111" s="553">
        <f>compofiinc!BR103</f>
        <v>4.0425136685371399E-3</v>
      </c>
      <c r="H111" s="553">
        <f>compofiinc!BS103</f>
        <v>-1.7203835537657142E-2</v>
      </c>
      <c r="I111" s="715">
        <f>compofiinc!BF103</f>
        <v>8.4780573844909668E-2</v>
      </c>
      <c r="J111" s="709">
        <f>compofiinc!BG103</f>
        <v>8.5535883903503418E-2</v>
      </c>
      <c r="K111" s="116">
        <f>compofiinc!BH103</f>
        <v>0.1049492359161377</v>
      </c>
      <c r="L111" s="116">
        <f>compofiinc!BI103</f>
        <v>-2.2023916244506836E-3</v>
      </c>
      <c r="M111" s="116">
        <f>compofiinc!BJ103</f>
        <v>2.7482286095619202E-3</v>
      </c>
      <c r="N111" s="116">
        <f>compofiinc!BK103</f>
        <v>1.6952985897660255E-3</v>
      </c>
      <c r="O111" s="116">
        <f>compofiinc!BL103</f>
        <v>-2.1654477110132575E-2</v>
      </c>
      <c r="P111" s="730">
        <f>compofiinc!BT103</f>
        <v>0.40948992967605591</v>
      </c>
      <c r="Q111" s="709">
        <f>compofiinc!BU103</f>
        <v>0.43331170082092285</v>
      </c>
      <c r="R111" s="116">
        <f>compofiinc!BV103</f>
        <v>0.40535575151443481</v>
      </c>
      <c r="S111" s="116">
        <f>compofiinc!BW103</f>
        <v>1.4598309993743896E-2</v>
      </c>
      <c r="T111" s="116">
        <f>compofiinc!BX103</f>
        <v>6.5597519278526306E-3</v>
      </c>
      <c r="U111" s="116">
        <f>compofiinc!BY103</f>
        <v>2.3472150787711143E-3</v>
      </c>
      <c r="V111" s="145">
        <f>compofiinc!BZ103</f>
        <v>4.4506415724754333E-3</v>
      </c>
    </row>
    <row r="112" spans="1:27">
      <c r="A112" s="148">
        <v>2015</v>
      </c>
      <c r="B112" s="693"/>
      <c r="C112" s="709"/>
      <c r="D112" s="116"/>
      <c r="E112" s="116"/>
      <c r="F112" s="116"/>
      <c r="G112" s="116"/>
      <c r="H112" s="116"/>
      <c r="I112" s="715"/>
      <c r="J112" s="709"/>
      <c r="K112" s="116"/>
      <c r="L112" s="116"/>
      <c r="M112" s="116"/>
      <c r="N112" s="116"/>
      <c r="O112" s="116"/>
      <c r="P112" s="730"/>
      <c r="Q112" s="709"/>
      <c r="R112" s="116"/>
      <c r="S112" s="116"/>
      <c r="T112" s="116"/>
      <c r="U112" s="116"/>
      <c r="V112" s="145"/>
    </row>
    <row r="113" spans="1:22">
      <c r="A113" s="148">
        <v>2016</v>
      </c>
      <c r="B113" s="693"/>
      <c r="C113" s="709"/>
      <c r="D113" s="116"/>
      <c r="E113" s="116"/>
      <c r="F113" s="116"/>
      <c r="G113" s="116"/>
      <c r="H113" s="116"/>
      <c r="I113" s="715"/>
      <c r="J113" s="709"/>
      <c r="K113" s="116"/>
      <c r="L113" s="116"/>
      <c r="M113" s="116"/>
      <c r="N113" s="116"/>
      <c r="O113" s="116"/>
      <c r="P113" s="730"/>
      <c r="Q113" s="709"/>
      <c r="R113" s="116"/>
      <c r="S113" s="116"/>
      <c r="T113" s="116"/>
      <c r="U113" s="116"/>
      <c r="V113" s="145"/>
    </row>
    <row r="114" spans="1:22">
      <c r="A114" s="148">
        <v>2017</v>
      </c>
      <c r="B114" s="693"/>
      <c r="C114" s="709"/>
      <c r="D114" s="116"/>
      <c r="E114" s="116"/>
      <c r="F114" s="116"/>
      <c r="G114" s="116"/>
      <c r="H114" s="116"/>
      <c r="I114" s="715"/>
      <c r="J114" s="709"/>
      <c r="K114" s="116"/>
      <c r="L114" s="116"/>
      <c r="M114" s="116"/>
      <c r="N114" s="116"/>
      <c r="O114" s="116"/>
      <c r="P114" s="730"/>
      <c r="Q114" s="709"/>
      <c r="R114" s="116"/>
      <c r="S114" s="116"/>
      <c r="T114" s="116"/>
      <c r="U114" s="116"/>
      <c r="V114" s="145"/>
    </row>
    <row r="115" spans="1:22">
      <c r="A115" s="148">
        <v>2018</v>
      </c>
      <c r="B115" s="693"/>
      <c r="C115" s="709"/>
      <c r="D115" s="116"/>
      <c r="E115" s="116"/>
      <c r="F115" s="116"/>
      <c r="G115" s="116"/>
      <c r="H115" s="116"/>
      <c r="I115" s="715"/>
      <c r="J115" s="709"/>
      <c r="K115" s="116"/>
      <c r="L115" s="116"/>
      <c r="M115" s="116"/>
      <c r="N115" s="116"/>
      <c r="O115" s="116"/>
      <c r="P115" s="730"/>
      <c r="Q115" s="709"/>
      <c r="R115" s="116"/>
      <c r="S115" s="116"/>
      <c r="T115" s="116"/>
      <c r="U115" s="116"/>
      <c r="V115" s="145"/>
    </row>
    <row r="116" spans="1:22">
      <c r="A116" s="148">
        <v>2019</v>
      </c>
      <c r="B116" s="693"/>
      <c r="C116" s="709"/>
      <c r="D116" s="116"/>
      <c r="E116" s="116"/>
      <c r="F116" s="116"/>
      <c r="G116" s="116"/>
      <c r="H116" s="116"/>
      <c r="I116" s="715"/>
      <c r="J116" s="709"/>
      <c r="K116" s="116"/>
      <c r="L116" s="116"/>
      <c r="M116" s="116"/>
      <c r="N116" s="116"/>
      <c r="O116" s="116"/>
      <c r="P116" s="730"/>
      <c r="Q116" s="709"/>
      <c r="R116" s="116"/>
      <c r="S116" s="116"/>
      <c r="T116" s="116"/>
      <c r="U116" s="116"/>
      <c r="V116" s="145"/>
    </row>
    <row r="117" spans="1:22">
      <c r="A117" s="148">
        <v>2020</v>
      </c>
      <c r="B117" s="693"/>
      <c r="C117" s="709"/>
      <c r="D117" s="116"/>
      <c r="E117" s="116"/>
      <c r="F117" s="116"/>
      <c r="G117" s="116"/>
      <c r="H117" s="116"/>
      <c r="I117" s="715"/>
      <c r="J117" s="709"/>
      <c r="K117" s="116"/>
      <c r="L117" s="116"/>
      <c r="M117" s="116"/>
      <c r="N117" s="116"/>
      <c r="O117" s="116"/>
      <c r="P117" s="730"/>
      <c r="Q117" s="709"/>
      <c r="R117" s="116"/>
      <c r="S117" s="116"/>
      <c r="T117" s="116"/>
      <c r="U117" s="116"/>
      <c r="V117" s="145"/>
    </row>
    <row r="118" spans="1:22" ht="16" thickBot="1">
      <c r="A118" s="505"/>
      <c r="B118" s="503"/>
      <c r="C118" s="710"/>
      <c r="D118" s="114"/>
      <c r="E118" s="114"/>
      <c r="F118" s="114"/>
      <c r="G118" s="114"/>
      <c r="H118" s="114"/>
      <c r="I118" s="114"/>
      <c r="J118" s="710"/>
      <c r="K118" s="114"/>
      <c r="L118" s="114"/>
      <c r="M118" s="114"/>
      <c r="N118" s="114"/>
      <c r="O118" s="114"/>
      <c r="P118" s="114"/>
      <c r="Q118" s="710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AD119"/>
  <sheetViews>
    <sheetView workbookViewId="0">
      <pane xSplit="1" ySplit="9" topLeftCell="B35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V4"/>
    </sheetView>
  </sheetViews>
  <sheetFormatPr baseColWidth="10" defaultColWidth="10.83203125" defaultRowHeight="15" x14ac:dyDescent="0"/>
  <cols>
    <col min="1" max="1" width="12.6640625" style="113" bestFit="1" customWidth="1"/>
    <col min="2" max="9" width="10.83203125" style="113" customWidth="1"/>
    <col min="10" max="17" width="10.83203125" style="113"/>
    <col min="18" max="22" width="10.83203125" style="113" customWidth="1"/>
    <col min="23" max="16384" width="10.83203125" style="113"/>
  </cols>
  <sheetData>
    <row r="1" spans="1:30">
      <c r="A1" s="55" t="s">
        <v>37</v>
      </c>
      <c r="B1" s="55"/>
      <c r="C1" s="55"/>
      <c r="D1" s="55"/>
      <c r="E1" s="55"/>
      <c r="F1" s="55"/>
      <c r="G1" s="55"/>
      <c r="H1" s="55"/>
      <c r="I1" s="55"/>
      <c r="L1" s="379"/>
    </row>
    <row r="3" spans="1:30" ht="16" thickBot="1"/>
    <row r="4" spans="1:30" s="141" customFormat="1" ht="25" customHeight="1" thickTop="1">
      <c r="A4" s="1237" t="s">
        <v>765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</row>
    <row r="5" spans="1:30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79"/>
    </row>
    <row r="6" spans="1:30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735" t="s">
        <v>50</v>
      </c>
    </row>
    <row r="7" spans="1:30" ht="35" customHeight="1">
      <c r="A7" s="140"/>
      <c r="B7" s="1242" t="s">
        <v>767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3"/>
      <c r="W7" s="1"/>
      <c r="X7" s="1"/>
      <c r="Y7" s="1"/>
      <c r="Z7" s="1"/>
      <c r="AA7" s="1"/>
      <c r="AB7" s="1"/>
      <c r="AC7" s="1"/>
      <c r="AD7" s="1"/>
    </row>
    <row r="8" spans="1:30" s="190" customFormat="1" ht="20" customHeight="1">
      <c r="A8" s="137"/>
      <c r="B8" s="1240" t="s">
        <v>768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1"/>
      <c r="M8" s="1241"/>
      <c r="N8" s="1241"/>
      <c r="O8" s="1241"/>
      <c r="P8" s="1241"/>
      <c r="Q8" s="1241"/>
      <c r="R8" s="1241"/>
      <c r="S8" s="1241"/>
      <c r="T8" s="1241"/>
      <c r="U8" s="1241"/>
      <c r="V8" s="1244"/>
    </row>
    <row r="9" spans="1:30" ht="31" thickBot="1">
      <c r="A9" s="135"/>
      <c r="B9" s="691" t="s">
        <v>780</v>
      </c>
      <c r="C9" s="711" t="s">
        <v>789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1" t="s">
        <v>781</v>
      </c>
      <c r="J9" s="711" t="s">
        <v>790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8" t="s">
        <v>782</v>
      </c>
      <c r="Q9" s="711" t="s">
        <v>791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6" t="s">
        <v>777</v>
      </c>
    </row>
    <row r="10" spans="1:30">
      <c r="A10" s="126">
        <v>1913</v>
      </c>
      <c r="B10" s="692">
        <f>compofiinc!P2</f>
        <v>0.40730551211679261</v>
      </c>
      <c r="C10" s="700">
        <f>compofiinc!Q2</f>
        <v>0.40647596278895037</v>
      </c>
      <c r="D10" s="539">
        <f>compofiinc!R2</f>
        <v>0.18739078087365346</v>
      </c>
      <c r="E10" s="539">
        <f>compofiinc!S2</f>
        <v>0.10492167255879431</v>
      </c>
      <c r="F10" s="539">
        <f>compofiinc!T2</f>
        <v>5.8602163531164118E-2</v>
      </c>
      <c r="G10" s="539">
        <f>compofiinc!U2</f>
        <v>3.2708067696114784E-2</v>
      </c>
      <c r="H10" s="539">
        <f>compofiinc!V2</f>
        <v>2.2866476247856881E-2</v>
      </c>
      <c r="I10" s="712">
        <f>compofiinc!W2</f>
        <v>0.30864433049737572</v>
      </c>
      <c r="J10" s="718">
        <f>compofiinc!X2</f>
        <v>0.30695102760992948</v>
      </c>
      <c r="K10" s="125">
        <f>compofiinc!Y2</f>
        <v>9.6434687811917469E-2</v>
      </c>
      <c r="L10" s="125">
        <f>compofiinc!Z2</f>
        <v>9.643831368180282E-2</v>
      </c>
      <c r="M10" s="125">
        <f>compofiinc!AA2</f>
        <v>7.2246241043368589E-2</v>
      </c>
      <c r="N10" s="125">
        <f>compofiinc!AB2</f>
        <v>2.3774146314020677E-2</v>
      </c>
      <c r="O10" s="125">
        <f>compofiinc!AC2</f>
        <v>1.8057752292661183E-2</v>
      </c>
      <c r="P10" s="729">
        <f>compofiinc!AD2</f>
        <v>0.17960041861867679</v>
      </c>
      <c r="Q10" s="733">
        <f>compofiinc!AE2</f>
        <v>0.1796004186186769</v>
      </c>
      <c r="R10" s="132">
        <f>compofiinc!AF2</f>
        <v>3.4995889322342218E-2</v>
      </c>
      <c r="S10" s="132">
        <f>compofiinc!AG2</f>
        <v>5.8877872959745836E-2</v>
      </c>
      <c r="T10" s="132">
        <f>compofiinc!AH2</f>
        <v>5.8182218966421249E-2</v>
      </c>
      <c r="U10" s="132">
        <f>compofiinc!AI2</f>
        <v>1.6717072494741737E-2</v>
      </c>
      <c r="V10" s="188">
        <f>compofiinc!AJ2</f>
        <v>1.0827262542552542E-2</v>
      </c>
    </row>
    <row r="11" spans="1:30">
      <c r="A11" s="126">
        <v>1914</v>
      </c>
      <c r="B11" s="693">
        <f>compofiinc!P3</f>
        <v>0.40928450409027906</v>
      </c>
      <c r="C11" s="701">
        <f>compofiinc!Q3</f>
        <v>0.40845495476243671</v>
      </c>
      <c r="D11" s="541">
        <f>compofiinc!R3</f>
        <v>0.18830312227930465</v>
      </c>
      <c r="E11" s="541">
        <f>compofiinc!S3</f>
        <v>0.10543250017677679</v>
      </c>
      <c r="F11" s="541">
        <f>compofiinc!T3</f>
        <v>5.88874773550404E-2</v>
      </c>
      <c r="G11" s="541">
        <f>compofiinc!U3</f>
        <v>3.2867312053381906E-2</v>
      </c>
      <c r="H11" s="541">
        <f>compofiinc!V3</f>
        <v>2.2977805273676599E-2</v>
      </c>
      <c r="I11" s="712">
        <f>compofiinc!W3</f>
        <v>0.31062332247086216</v>
      </c>
      <c r="J11" s="718">
        <f>compofiinc!X3</f>
        <v>0.30893001958341582</v>
      </c>
      <c r="K11" s="125">
        <f>compofiinc!Y3</f>
        <v>9.7056426968914089E-2</v>
      </c>
      <c r="L11" s="125">
        <f>compofiinc!Z3</f>
        <v>9.7060076215712221E-2</v>
      </c>
      <c r="M11" s="125">
        <f>compofiinc!AA3</f>
        <v>7.2712031082426798E-2</v>
      </c>
      <c r="N11" s="125">
        <f>compofiinc!AB3</f>
        <v>2.3927424330707187E-2</v>
      </c>
      <c r="O11" s="125">
        <f>compofiinc!AC3</f>
        <v>1.8174175251478554E-2</v>
      </c>
      <c r="P11" s="730">
        <f>compofiinc!AD3</f>
        <v>0.1815794105921632</v>
      </c>
      <c r="Q11" s="718">
        <f>compofiinc!AE3</f>
        <v>0.1815794105921632</v>
      </c>
      <c r="R11" s="125">
        <f>compofiinc!AF3</f>
        <v>3.5381504147778534E-2</v>
      </c>
      <c r="S11" s="125">
        <f>compofiinc!AG3</f>
        <v>5.952664003333865E-2</v>
      </c>
      <c r="T11" s="125">
        <f>compofiinc!AH3</f>
        <v>5.8823320725647311E-2</v>
      </c>
      <c r="U11" s="125">
        <f>compofiinc!AI3</f>
        <v>1.6901275585924521E-2</v>
      </c>
      <c r="V11" s="165">
        <f>compofiinc!AJ3</f>
        <v>1.0946566639009208E-2</v>
      </c>
    </row>
    <row r="12" spans="1:30">
      <c r="A12" s="126">
        <v>1915</v>
      </c>
      <c r="B12" s="693">
        <f>compofiinc!P4</f>
        <v>0.40348231465086615</v>
      </c>
      <c r="C12" s="701">
        <f>compofiinc!Q4</f>
        <v>0.4026527941702735</v>
      </c>
      <c r="D12" s="541">
        <f>compofiinc!R4</f>
        <v>0.18562824970711192</v>
      </c>
      <c r="E12" s="541">
        <f>compofiinc!S4</f>
        <v>0.10393481655089268</v>
      </c>
      <c r="F12" s="541">
        <f>compofiinc!T4</f>
        <v>5.8050972383078332E-2</v>
      </c>
      <c r="G12" s="541">
        <f>compofiinc!U4</f>
        <v>3.240042722179165E-2</v>
      </c>
      <c r="H12" s="541">
        <f>compofiinc!V4</f>
        <v>2.2651402289213189E-2</v>
      </c>
      <c r="I12" s="712">
        <f>compofiinc!W4</f>
        <v>0.30482113303144925</v>
      </c>
      <c r="J12" s="718">
        <f>compofiinc!X4</f>
        <v>0.30312785899125261</v>
      </c>
      <c r="K12" s="125">
        <f>compofiinc!Y4</f>
        <v>9.5233564378433E-2</v>
      </c>
      <c r="L12" s="125">
        <f>compofiinc!Z4</f>
        <v>9.5237145087003636E-2</v>
      </c>
      <c r="M12" s="125">
        <f>compofiinc!AA4</f>
        <v>7.1346392087901417E-2</v>
      </c>
      <c r="N12" s="125">
        <f>compofiinc!AB4</f>
        <v>2.3478032074458324E-2</v>
      </c>
      <c r="O12" s="125">
        <f>compofiinc!AC4</f>
        <v>1.7832837483198888E-2</v>
      </c>
      <c r="P12" s="730">
        <f>compofiinc!AD4</f>
        <v>0.1757772211527503</v>
      </c>
      <c r="Q12" s="718">
        <f>compofiinc!AE4</f>
        <v>0.17577725</v>
      </c>
      <c r="R12" s="125">
        <f>compofiinc!AF4</f>
        <v>3.4250928999482733E-2</v>
      </c>
      <c r="S12" s="125">
        <f>compofiinc!AG4</f>
        <v>5.7624534922087516E-2</v>
      </c>
      <c r="T12" s="125">
        <f>compofiinc!AH4</f>
        <v>5.6943689371511508E-2</v>
      </c>
      <c r="U12" s="125">
        <f>compofiinc!AI4</f>
        <v>1.6361214822195103E-2</v>
      </c>
      <c r="V12" s="165">
        <f>compofiinc!AJ4</f>
        <v>1.0596781730217964E-2</v>
      </c>
    </row>
    <row r="13" spans="1:30">
      <c r="A13" s="126">
        <v>1916</v>
      </c>
      <c r="B13" s="694">
        <f>compofiinc!P5</f>
        <v>0.42081265138417545</v>
      </c>
      <c r="C13" s="702">
        <f>compofiinc!Q5</f>
        <v>0.41260621192433594</v>
      </c>
      <c r="D13" s="440">
        <f>compofiinc!R5</f>
        <v>0.19021690659225196</v>
      </c>
      <c r="E13" s="440">
        <f>compofiinc!S5</f>
        <v>0.10650404409209138</v>
      </c>
      <c r="F13" s="440">
        <f>compofiinc!T5</f>
        <v>5.9485969451331583E-2</v>
      </c>
      <c r="G13" s="440">
        <f>compofiinc!U5</f>
        <v>3.3201352962821562E-2</v>
      </c>
      <c r="H13" s="440">
        <f>compofiinc!V5</f>
        <v>2.3211335991311189E-2</v>
      </c>
      <c r="I13" s="712">
        <f>compofiinc!W5</f>
        <v>0.32215146976475856</v>
      </c>
      <c r="J13" s="718">
        <f>compofiinc!X5</f>
        <v>0.31308127674531505</v>
      </c>
      <c r="K13" s="125">
        <f>compofiinc!Y5</f>
        <v>9.8360625855465691E-2</v>
      </c>
      <c r="L13" s="125">
        <f>compofiinc!Z5</f>
        <v>9.8364324139136081E-2</v>
      </c>
      <c r="M13" s="125">
        <f>compofiinc!AA5</f>
        <v>7.368910135935941E-2</v>
      </c>
      <c r="N13" s="125">
        <f>compofiinc!AB5</f>
        <v>2.4248949871516049E-2</v>
      </c>
      <c r="O13" s="125">
        <f>compofiinc!AC5</f>
        <v>1.8418391321111571E-2</v>
      </c>
      <c r="P13" s="730">
        <f>compofiinc!AD5</f>
        <v>0.1931075578860596</v>
      </c>
      <c r="Q13" s="709">
        <f>compofiinc!AE5</f>
        <v>0.1857306677540625</v>
      </c>
      <c r="R13" s="116">
        <f>compofiinc!AF5</f>
        <v>3.619039388925991E-2</v>
      </c>
      <c r="S13" s="116">
        <f>compofiinc!AG5</f>
        <v>6.0887534365776048E-2</v>
      </c>
      <c r="T13" s="116">
        <f>compofiinc!AH5</f>
        <v>6.0168135815930356E-2</v>
      </c>
      <c r="U13" s="116">
        <f>compofiinc!AI5</f>
        <v>1.7287671494428097E-2</v>
      </c>
      <c r="V13" s="145">
        <f>compofiinc!AJ5</f>
        <v>1.1196826362896406E-2</v>
      </c>
    </row>
    <row r="14" spans="1:30">
      <c r="A14" s="126">
        <v>1917</v>
      </c>
      <c r="B14" s="695">
        <f>compofiinc!P6</f>
        <v>0.40507657450090057</v>
      </c>
      <c r="C14" s="701">
        <f>compofiinc!Q6</f>
        <v>0.40287041875222579</v>
      </c>
      <c r="D14" s="541">
        <f>compofiinc!R6</f>
        <v>0.18572857751018673</v>
      </c>
      <c r="E14" s="541">
        <f>compofiinc!S6</f>
        <v>0.10399099093072975</v>
      </c>
      <c r="F14" s="541">
        <f>compofiinc!T6</f>
        <v>5.8082347599591667E-2</v>
      </c>
      <c r="G14" s="541">
        <f>compofiinc!U6</f>
        <v>3.2417938908116214E-2</v>
      </c>
      <c r="H14" s="541">
        <f>compofiinc!V6</f>
        <v>2.2663644851602407E-2</v>
      </c>
      <c r="I14" s="712">
        <f>compofiinc!W6</f>
        <v>0.30641539288148367</v>
      </c>
      <c r="J14" s="718">
        <f>compofiinc!X6</f>
        <v>0.3033454835732049</v>
      </c>
      <c r="K14" s="125">
        <f>compofiinc!Y6</f>
        <v>9.5301935410724958E-2</v>
      </c>
      <c r="L14" s="125">
        <f>compofiinc!Z6</f>
        <v>9.5305518689993679E-2</v>
      </c>
      <c r="M14" s="125">
        <f>compofiinc!AA6</f>
        <v>7.1397613802736876E-2</v>
      </c>
      <c r="N14" s="125">
        <f>compofiinc!AB6</f>
        <v>2.3494887657881998E-2</v>
      </c>
      <c r="O14" s="125">
        <f>compofiinc!AC6</f>
        <v>1.7845640212104174E-2</v>
      </c>
      <c r="P14" s="730">
        <f>compofiinc!AD6</f>
        <v>0.17737148100278471</v>
      </c>
      <c r="Q14" s="718">
        <f>compofiinc!AE6</f>
        <v>0.17599487458195232</v>
      </c>
      <c r="R14" s="125">
        <f>compofiinc!AF6</f>
        <v>4.2896686596739883E-2</v>
      </c>
      <c r="S14" s="125">
        <f>compofiinc!AG6</f>
        <v>3.9114759341099939E-2</v>
      </c>
      <c r="T14" s="125">
        <f>compofiinc!AH6</f>
        <v>6.5724092695268813E-2</v>
      </c>
      <c r="U14" s="125">
        <f>compofiinc!AI6</f>
        <v>2.0115555369321025E-2</v>
      </c>
      <c r="V14" s="165">
        <f>compofiinc!AJ6</f>
        <v>8.1438891646139194E-3</v>
      </c>
    </row>
    <row r="15" spans="1:30">
      <c r="A15" s="126">
        <v>1918</v>
      </c>
      <c r="B15" s="693">
        <f>compofiinc!P7</f>
        <v>0.40107045446727191</v>
      </c>
      <c r="C15" s="701">
        <f>compofiinc!Q7</f>
        <v>0.3990372751202258</v>
      </c>
      <c r="D15" s="541">
        <f>compofiinc!R7</f>
        <v>0.18396144773091785</v>
      </c>
      <c r="E15" s="541">
        <f>compofiinc!S7</f>
        <v>0.10300156012092722</v>
      </c>
      <c r="F15" s="541">
        <f>compofiinc!T7</f>
        <v>5.7529718340976602E-2</v>
      </c>
      <c r="G15" s="541">
        <f>compofiinc!U7</f>
        <v>3.2109495770312559E-2</v>
      </c>
      <c r="H15" s="541">
        <f>compofiinc!V7</f>
        <v>2.2448009744388795E-2</v>
      </c>
      <c r="I15" s="712">
        <f>compofiinc!W7</f>
        <v>0.29493392703869437</v>
      </c>
      <c r="J15" s="718">
        <f>compofiinc!X7</f>
        <v>0.29297948299387599</v>
      </c>
      <c r="K15" s="125">
        <f>compofiinc!Y7</f>
        <v>0.11178459477640412</v>
      </c>
      <c r="L15" s="125">
        <f>compofiinc!Z7</f>
        <v>8.2665795002697134E-2</v>
      </c>
      <c r="M15" s="125">
        <f>compofiinc!AA7</f>
        <v>5.561302389924682E-2</v>
      </c>
      <c r="N15" s="125">
        <f>compofiinc!AB7</f>
        <v>2.6332034464985582E-2</v>
      </c>
      <c r="O15" s="125">
        <f>compofiinc!AC7</f>
        <v>1.6597566762410046E-2</v>
      </c>
      <c r="P15" s="730">
        <f>compofiinc!AD7</f>
        <v>0.15961472661607248</v>
      </c>
      <c r="Q15" s="718">
        <f>compofiinc!AE7</f>
        <v>0.15883220435548379</v>
      </c>
      <c r="R15" s="125">
        <f>compofiinc!AF7</f>
        <v>4.3849019434228469E-2</v>
      </c>
      <c r="S15" s="125">
        <f>compofiinc!AG7</f>
        <v>4.2477783049141328E-2</v>
      </c>
      <c r="T15" s="125">
        <f>compofiinc!AH7</f>
        <v>4.7295877722325845E-2</v>
      </c>
      <c r="U15" s="125">
        <f>compofiinc!AI7</f>
        <v>1.7305656362973963E-2</v>
      </c>
      <c r="V15" s="165">
        <f>compofiinc!AJ7</f>
        <v>7.9169535761620911E-3</v>
      </c>
    </row>
    <row r="16" spans="1:30">
      <c r="A16" s="128">
        <v>1919</v>
      </c>
      <c r="B16" s="696">
        <f>compofiinc!P8</f>
        <v>0.4031563788202262</v>
      </c>
      <c r="C16" s="703">
        <f>compofiinc!Q8</f>
        <v>0.3948132401533932</v>
      </c>
      <c r="D16" s="543">
        <f>compofiinc!R8</f>
        <v>0.18818336418531401</v>
      </c>
      <c r="E16" s="543">
        <f>compofiinc!S8</f>
        <v>0.11185570315279576</v>
      </c>
      <c r="F16" s="543">
        <f>compofiinc!T8</f>
        <v>4.7781502853975033E-2</v>
      </c>
      <c r="G16" s="543">
        <f>compofiinc!U8</f>
        <v>2.7856416456154578E-2</v>
      </c>
      <c r="H16" s="543">
        <f>compofiinc!V8</f>
        <v>1.9136366160846015E-2</v>
      </c>
      <c r="I16" s="713">
        <f>compofiinc!W8</f>
        <v>0.3016769916652759</v>
      </c>
      <c r="J16" s="719">
        <f>compofiinc!X8</f>
        <v>0.29307649555520987</v>
      </c>
      <c r="K16" s="127">
        <f>compofiinc!Y8</f>
        <v>0.11550275300440117</v>
      </c>
      <c r="L16" s="127">
        <f>compofiinc!Z8</f>
        <v>9.2795300176892082E-2</v>
      </c>
      <c r="M16" s="127">
        <f>compofiinc!AA8</f>
        <v>4.6162142174563103E-2</v>
      </c>
      <c r="N16" s="127">
        <f>compofiinc!AB8</f>
        <v>2.394691606414126E-2</v>
      </c>
      <c r="O16" s="127">
        <f>compofiinc!AC8</f>
        <v>1.4669529997778751E-2</v>
      </c>
      <c r="P16" s="731">
        <f>compofiinc!AD8</f>
        <v>0.16410778328022629</v>
      </c>
      <c r="Q16" s="719">
        <f>compofiinc!AE8</f>
        <v>0.1586741485452268</v>
      </c>
      <c r="R16" s="127">
        <f>compofiinc!AF8</f>
        <v>4.5517166865909155E-2</v>
      </c>
      <c r="S16" s="127">
        <f>compofiinc!AG8</f>
        <v>5.0494125460382795E-2</v>
      </c>
      <c r="T16" s="127">
        <f>compofiinc!AH8</f>
        <v>3.9450130406250283E-2</v>
      </c>
      <c r="U16" s="127">
        <f>compofiinc!AI8</f>
        <v>1.6243578176392964E-2</v>
      </c>
      <c r="V16" s="167">
        <f>compofiinc!AJ8</f>
        <v>6.9692996840041268E-3</v>
      </c>
    </row>
    <row r="17" spans="1:22">
      <c r="A17" s="126">
        <v>1920</v>
      </c>
      <c r="B17" s="693">
        <f>compofiinc!P9</f>
        <v>0.3901411364037346</v>
      </c>
      <c r="C17" s="701">
        <f>compofiinc!Q9</f>
        <v>0.38100387437769251</v>
      </c>
      <c r="D17" s="541">
        <f>compofiinc!R9</f>
        <v>0.19829480766834978</v>
      </c>
      <c r="E17" s="541">
        <f>compofiinc!S9</f>
        <v>8.5513554808448813E-2</v>
      </c>
      <c r="F17" s="541">
        <f>compofiinc!T9</f>
        <v>5.252094890316459E-2</v>
      </c>
      <c r="G17" s="541">
        <f>compofiinc!U9</f>
        <v>2.8079938920498169E-2</v>
      </c>
      <c r="H17" s="541">
        <f>compofiinc!V9</f>
        <v>1.6594674273860827E-2</v>
      </c>
      <c r="I17" s="712">
        <f>compofiinc!W9</f>
        <v>0.28324019636724629</v>
      </c>
      <c r="J17" s="718">
        <f>compofiinc!X9</f>
        <v>0.27469450331966727</v>
      </c>
      <c r="K17" s="125">
        <f>compofiinc!Y9</f>
        <v>0.12269243971402431</v>
      </c>
      <c r="L17" s="125">
        <f>compofiinc!Z9</f>
        <v>6.969884538881764E-2</v>
      </c>
      <c r="M17" s="125">
        <f>compofiinc!AA9</f>
        <v>4.6999864686281652E-2</v>
      </c>
      <c r="N17" s="125">
        <f>compofiinc!AB9</f>
        <v>2.2527736922225972E-2</v>
      </c>
      <c r="O17" s="125">
        <f>compofiinc!AC9</f>
        <v>1.2775672839210474E-2</v>
      </c>
      <c r="P17" s="730">
        <f>compofiinc!AD9</f>
        <v>0.1482981936632003</v>
      </c>
      <c r="Q17" s="718">
        <f>compofiinc!AE9</f>
        <v>0.14459042055439381</v>
      </c>
      <c r="R17" s="125">
        <f>compofiinc!AF9</f>
        <v>4.6350039304654492E-2</v>
      </c>
      <c r="S17" s="125">
        <f>compofiinc!AG9</f>
        <v>3.842783829805637E-2</v>
      </c>
      <c r="T17" s="125">
        <f>compofiinc!AH9</f>
        <v>3.9518391612570765E-2</v>
      </c>
      <c r="U17" s="125">
        <f>compofiinc!AI9</f>
        <v>1.3877974746413049E-2</v>
      </c>
      <c r="V17" s="165">
        <f>compofiinc!AJ9</f>
        <v>6.4162038017690458E-3</v>
      </c>
    </row>
    <row r="18" spans="1:22">
      <c r="A18" s="126">
        <v>1921</v>
      </c>
      <c r="B18" s="693">
        <f>compofiinc!P10</f>
        <v>0.43181056663800765</v>
      </c>
      <c r="C18" s="701">
        <f>compofiinc!Q10</f>
        <v>0.42859726639973672</v>
      </c>
      <c r="D18" s="541">
        <f>compofiinc!R10</f>
        <v>0.24850766073066421</v>
      </c>
      <c r="E18" s="541">
        <f>compofiinc!S10</f>
        <v>7.553684068028764E-2</v>
      </c>
      <c r="F18" s="541">
        <f>compofiinc!T10</f>
        <v>5.1157563769594745E-2</v>
      </c>
      <c r="G18" s="541">
        <f>compofiinc!U10</f>
        <v>3.1917995070250435E-2</v>
      </c>
      <c r="H18" s="541">
        <f>compofiinc!V10</f>
        <v>2.1477127375166556E-2</v>
      </c>
      <c r="I18" s="712">
        <f>compofiinc!W10</f>
        <v>0.30804124226184881</v>
      </c>
      <c r="J18" s="718">
        <f>compofiinc!X10</f>
        <v>0.30457060858318019</v>
      </c>
      <c r="K18" s="125">
        <f>compofiinc!Y10</f>
        <v>0.14912951753363288</v>
      </c>
      <c r="L18" s="125">
        <f>compofiinc!Z10</f>
        <v>6.256965057124772E-2</v>
      </c>
      <c r="M18" s="125">
        <f>compofiinc!AA10</f>
        <v>5.0059854469023141E-2</v>
      </c>
      <c r="N18" s="125">
        <f>compofiinc!AB10</f>
        <v>2.6384121458328951E-2</v>
      </c>
      <c r="O18" s="125">
        <f>compofiinc!AC10</f>
        <v>1.6427388584019664E-2</v>
      </c>
      <c r="P18" s="730">
        <f>compofiinc!AD10</f>
        <v>0.15637915884632861</v>
      </c>
      <c r="Q18" s="718">
        <f>compofiinc!AE10</f>
        <v>0.15472929986471551</v>
      </c>
      <c r="R18" s="125">
        <f>compofiinc!AF10</f>
        <v>5.4940442801671763E-2</v>
      </c>
      <c r="S18" s="125">
        <f>compofiinc!AG10</f>
        <v>3.4755599235169632E-2</v>
      </c>
      <c r="T18" s="125">
        <f>compofiinc!AH10</f>
        <v>4.0786546419775693E-2</v>
      </c>
      <c r="U18" s="125">
        <f>compofiinc!AI10</f>
        <v>1.5854239751432752E-2</v>
      </c>
      <c r="V18" s="165">
        <f>compofiinc!AJ10</f>
        <v>8.392438485815187E-3</v>
      </c>
    </row>
    <row r="19" spans="1:22">
      <c r="A19" s="126">
        <v>1922</v>
      </c>
      <c r="B19" s="693">
        <f>compofiinc!P11</f>
        <v>0.43721477661517705</v>
      </c>
      <c r="C19" s="701">
        <f>compofiinc!Q11</f>
        <v>0.42948553427651265</v>
      </c>
      <c r="D19" s="541">
        <f>compofiinc!R11</f>
        <v>0.23333379939637849</v>
      </c>
      <c r="E19" s="541">
        <f>compofiinc!S11</f>
        <v>8.2017551837015729E-2</v>
      </c>
      <c r="F19" s="541">
        <f>compofiinc!T11</f>
        <v>5.3906275344991601E-2</v>
      </c>
      <c r="G19" s="541">
        <f>compofiinc!U11</f>
        <v>3.3022236340566474E-2</v>
      </c>
      <c r="H19" s="541">
        <f>compofiinc!V11</f>
        <v>2.7205528562467406E-2</v>
      </c>
      <c r="I19" s="712">
        <f>compofiinc!W11</f>
        <v>0.3194498478651871</v>
      </c>
      <c r="J19" s="718">
        <f>compofiinc!X11</f>
        <v>0.31052785074698919</v>
      </c>
      <c r="K19" s="125">
        <f>compofiinc!Y11</f>
        <v>0.14182934341229791</v>
      </c>
      <c r="L19" s="125">
        <f>compofiinc!Z11</f>
        <v>6.7093842206633142E-2</v>
      </c>
      <c r="M19" s="125">
        <f>compofiinc!AA11</f>
        <v>5.2464157775596154E-2</v>
      </c>
      <c r="N19" s="125">
        <f>compofiinc!AB11</f>
        <v>2.7399607006257973E-2</v>
      </c>
      <c r="O19" s="125">
        <f>compofiinc!AC11</f>
        <v>2.1740918188563812E-2</v>
      </c>
      <c r="P19" s="730">
        <f>compofiinc!AD11</f>
        <v>0.17057628417064818</v>
      </c>
      <c r="Q19" s="718">
        <f>compofiinc!AE11</f>
        <v>0.16292319490434098</v>
      </c>
      <c r="R19" s="125">
        <f>compofiinc!AF11</f>
        <v>5.2136249737427656E-2</v>
      </c>
      <c r="S19" s="125">
        <f>compofiinc!AG11</f>
        <v>3.6086412613271453E-2</v>
      </c>
      <c r="T19" s="125">
        <f>compofiinc!AH11</f>
        <v>4.4565082004629608E-2</v>
      </c>
      <c r="U19" s="125">
        <f>compofiinc!AI11</f>
        <v>1.713858681986842E-2</v>
      </c>
      <c r="V19" s="165">
        <f>compofiinc!AJ11</f>
        <v>1.2996817816445428E-2</v>
      </c>
    </row>
    <row r="20" spans="1:22">
      <c r="A20" s="126">
        <v>1923</v>
      </c>
      <c r="B20" s="693">
        <f>compofiinc!P12</f>
        <v>0.41461250579837888</v>
      </c>
      <c r="C20" s="701">
        <f>compofiinc!Q12</f>
        <v>0.40589552069786022</v>
      </c>
      <c r="D20" s="541">
        <f>compofiinc!R12</f>
        <v>0.18526829948938064</v>
      </c>
      <c r="E20" s="541">
        <f>compofiinc!S12</f>
        <v>9.8832782093729393E-2</v>
      </c>
      <c r="F20" s="541">
        <f>compofiinc!T12</f>
        <v>5.667024921664577E-2</v>
      </c>
      <c r="G20" s="541">
        <f>compofiinc!U12</f>
        <v>3.3808081986539416E-2</v>
      </c>
      <c r="H20" s="541">
        <f>compofiinc!V12</f>
        <v>3.131606748524185E-2</v>
      </c>
      <c r="I20" s="712">
        <f>compofiinc!W12</f>
        <v>0.2977685499256853</v>
      </c>
      <c r="J20" s="718">
        <f>compofiinc!X12</f>
        <v>0.28948658056395288</v>
      </c>
      <c r="K20" s="125">
        <f>compofiinc!Y12</f>
        <v>0.1147624200595911</v>
      </c>
      <c r="L20" s="125">
        <f>compofiinc!Z12</f>
        <v>7.3662536840713833E-2</v>
      </c>
      <c r="M20" s="125">
        <f>compofiinc!AA12</f>
        <v>5.162682102584075E-2</v>
      </c>
      <c r="N20" s="125">
        <f>compofiinc!AB12</f>
        <v>2.6378945366753042E-2</v>
      </c>
      <c r="O20" s="125">
        <f>compofiinc!AC12</f>
        <v>2.3055813518105119E-2</v>
      </c>
      <c r="P20" s="730">
        <f>compofiinc!AD12</f>
        <v>0.156424930907688</v>
      </c>
      <c r="Q20" s="718">
        <f>compofiinc!AE12</f>
        <v>0.1499100468203127</v>
      </c>
      <c r="R20" s="125">
        <f>compofiinc!AF12</f>
        <v>4.8243167942427348E-2</v>
      </c>
      <c r="S20" s="125">
        <f>compofiinc!AG12</f>
        <v>3.1382881441395609E-2</v>
      </c>
      <c r="T20" s="125">
        <f>compofiinc!AH12</f>
        <v>4.347824512814992E-2</v>
      </c>
      <c r="U20" s="125">
        <f>compofiinc!AI12</f>
        <v>1.4842610621488221E-2</v>
      </c>
      <c r="V20" s="165">
        <f>compofiinc!AJ12</f>
        <v>1.1963077983080241E-2</v>
      </c>
    </row>
    <row r="21" spans="1:22">
      <c r="A21" s="126">
        <v>1924</v>
      </c>
      <c r="B21" s="693">
        <f>compofiinc!P13</f>
        <v>0.44407042747847464</v>
      </c>
      <c r="C21" s="701">
        <f>compofiinc!Q13</f>
        <v>0.43263914655396829</v>
      </c>
      <c r="D21" s="541">
        <f>compofiinc!R13</f>
        <v>0.19168374290017878</v>
      </c>
      <c r="E21" s="541">
        <f>compofiinc!S13</f>
        <v>0.10853054192891376</v>
      </c>
      <c r="F21" s="541">
        <f>compofiinc!T13</f>
        <v>5.9511282009658585E-2</v>
      </c>
      <c r="G21" s="541">
        <f>compofiinc!U13</f>
        <v>3.7080960078401712E-2</v>
      </c>
      <c r="H21" s="541">
        <f>compofiinc!V13</f>
        <v>3.5832619636815347E-2</v>
      </c>
      <c r="I21" s="712">
        <f>compofiinc!W13</f>
        <v>0.32112075775425097</v>
      </c>
      <c r="J21" s="718">
        <f>compofiinc!X13</f>
        <v>0.30927877131348902</v>
      </c>
      <c r="K21" s="125">
        <f>compofiinc!Y13</f>
        <v>0.12170826400591182</v>
      </c>
      <c r="L21" s="125">
        <f>compofiinc!Z13</f>
        <v>7.9626168564712121E-2</v>
      </c>
      <c r="M21" s="125">
        <f>compofiinc!AA13</f>
        <v>5.3935356724254195E-2</v>
      </c>
      <c r="N21" s="125">
        <f>compofiinc!AB13</f>
        <v>2.8321251349171642E-2</v>
      </c>
      <c r="O21" s="125">
        <f>compofiinc!AC13</f>
        <v>2.5687730669439281E-2</v>
      </c>
      <c r="P21" s="730">
        <f>compofiinc!AD13</f>
        <v>0.17423080267847399</v>
      </c>
      <c r="Q21" s="718">
        <f>compofiinc!AE13</f>
        <v>0.16315906869089511</v>
      </c>
      <c r="R21" s="125">
        <f>compofiinc!AF13</f>
        <v>5.1292893162355059E-2</v>
      </c>
      <c r="S21" s="125">
        <f>compofiinc!AG13</f>
        <v>3.6447367323304468E-2</v>
      </c>
      <c r="T21" s="125">
        <f>compofiinc!AH13</f>
        <v>4.7260763232334017E-2</v>
      </c>
      <c r="U21" s="125">
        <f>compofiinc!AI13</f>
        <v>1.5952616662462539E-2</v>
      </c>
      <c r="V21" s="165">
        <f>compofiinc!AJ13</f>
        <v>1.2205428310439092E-2</v>
      </c>
    </row>
    <row r="22" spans="1:22">
      <c r="A22" s="126">
        <v>1925</v>
      </c>
      <c r="B22" s="693">
        <f>compofiinc!P14</f>
        <v>0.46354076918824078</v>
      </c>
      <c r="C22" s="701">
        <f>compofiinc!Q14</f>
        <v>0.44166809347302</v>
      </c>
      <c r="D22" s="541">
        <f>compofiinc!R14</f>
        <v>0.19073459903089918</v>
      </c>
      <c r="E22" s="541">
        <f>compofiinc!S14</f>
        <v>0.11345571128002983</v>
      </c>
      <c r="F22" s="541">
        <f>compofiinc!T14</f>
        <v>6.5174466992804977E-2</v>
      </c>
      <c r="G22" s="541">
        <f>compofiinc!U14</f>
        <v>3.6443811155924072E-2</v>
      </c>
      <c r="H22" s="541">
        <f>compofiinc!V14</f>
        <v>3.5859499620980805E-2</v>
      </c>
      <c r="I22" s="712">
        <f>compofiinc!W14</f>
        <v>0.35009523176185775</v>
      </c>
      <c r="J22" s="718">
        <f>compofiinc!X14</f>
        <v>0.3246550564934127</v>
      </c>
      <c r="K22" s="125">
        <f>compofiinc!Y14</f>
        <v>0.12744662971677054</v>
      </c>
      <c r="L22" s="125">
        <f>compofiinc!Z14</f>
        <v>8.4372558943164838E-2</v>
      </c>
      <c r="M22" s="125">
        <f>compofiinc!AA14</f>
        <v>5.9365289746894465E-2</v>
      </c>
      <c r="N22" s="125">
        <f>compofiinc!AB14</f>
        <v>2.7773614314753992E-2</v>
      </c>
      <c r="O22" s="125">
        <f>compofiinc!AC14</f>
        <v>2.5696958625175223E-2</v>
      </c>
      <c r="P22" s="730">
        <f>compofiinc!AD14</f>
        <v>0.20244504854676582</v>
      </c>
      <c r="Q22" s="718">
        <f>compofiinc!AE14</f>
        <v>0.17602806588875769</v>
      </c>
      <c r="R22" s="125">
        <f>compofiinc!AF14</f>
        <v>5.2349223855198093E-2</v>
      </c>
      <c r="S22" s="125">
        <f>compofiinc!AG14</f>
        <v>4.1669626539775351E-2</v>
      </c>
      <c r="T22" s="125">
        <f>compofiinc!AH14</f>
        <v>5.1988071171981641E-2</v>
      </c>
      <c r="U22" s="125">
        <f>compofiinc!AI14</f>
        <v>1.6781659283609453E-2</v>
      </c>
      <c r="V22" s="165">
        <f>compofiinc!AJ14</f>
        <v>1.3239478750755481E-2</v>
      </c>
    </row>
    <row r="23" spans="1:22">
      <c r="A23" s="126">
        <v>1926</v>
      </c>
      <c r="B23" s="693">
        <f>compofiinc!P15</f>
        <v>0.4571043576823739</v>
      </c>
      <c r="C23" s="701">
        <f>compofiinc!Q15</f>
        <v>0.44068985279853878</v>
      </c>
      <c r="D23" s="541">
        <f>compofiinc!R15</f>
        <v>0.19044323124752385</v>
      </c>
      <c r="E23" s="541">
        <f>compofiinc!S15</f>
        <v>0.10446799045392777</v>
      </c>
      <c r="F23" s="541">
        <f>compofiinc!T15</f>
        <v>7.3444110980881716E-2</v>
      </c>
      <c r="G23" s="541">
        <f>compofiinc!U15</f>
        <v>3.781012783040659E-2</v>
      </c>
      <c r="H23" s="541">
        <f>compofiinc!V15</f>
        <v>3.4524356344449392E-2</v>
      </c>
      <c r="I23" s="712">
        <f>compofiinc!W15</f>
        <v>0.34613785989788881</v>
      </c>
      <c r="J23" s="718">
        <f>compofiinc!X15</f>
        <v>0.32752353247483312</v>
      </c>
      <c r="K23" s="125">
        <f>compofiinc!Y15</f>
        <v>0.12822246166087145</v>
      </c>
      <c r="L23" s="125">
        <f>compofiinc!Z15</f>
        <v>7.9149418802086355E-2</v>
      </c>
      <c r="M23" s="125">
        <f>compofiinc!AA15</f>
        <v>6.6412755364576539E-2</v>
      </c>
      <c r="N23" s="125">
        <f>compofiinc!AB15</f>
        <v>2.8970056625076061E-2</v>
      </c>
      <c r="O23" s="125">
        <f>compofiinc!AC15</f>
        <v>2.4768805769444957E-2</v>
      </c>
      <c r="P23" s="730">
        <f>compofiinc!AD15</f>
        <v>0.19909051389797588</v>
      </c>
      <c r="Q23" s="718">
        <f>compofiinc!AE15</f>
        <v>0.18011497014310471</v>
      </c>
      <c r="R23" s="125">
        <f>compofiinc!AF15</f>
        <v>5.2928367531585335E-2</v>
      </c>
      <c r="S23" s="125">
        <f>compofiinc!AG15</f>
        <v>3.8444679486092315E-2</v>
      </c>
      <c r="T23" s="125">
        <f>compofiinc!AH15</f>
        <v>5.8023691684062295E-2</v>
      </c>
      <c r="U23" s="125">
        <f>compofiinc!AI15</f>
        <v>1.7798289529577793E-2</v>
      </c>
      <c r="V23" s="165">
        <f>compofiinc!AJ15</f>
        <v>1.2919906886198809E-2</v>
      </c>
    </row>
    <row r="24" spans="1:22">
      <c r="A24" s="126">
        <v>1927</v>
      </c>
      <c r="B24" s="693">
        <f>compofiinc!P16</f>
        <v>0.46668456108833972</v>
      </c>
      <c r="C24" s="701">
        <f>compofiinc!Q16</f>
        <v>0.44665733319579365</v>
      </c>
      <c r="D24" s="541">
        <f>compofiinc!R16</f>
        <v>0.19729542591990745</v>
      </c>
      <c r="E24" s="541">
        <f>compofiinc!S16</f>
        <v>0.10042634415652449</v>
      </c>
      <c r="F24" s="541">
        <f>compofiinc!T16</f>
        <v>7.6878763095839422E-2</v>
      </c>
      <c r="G24" s="541">
        <f>compofiinc!U16</f>
        <v>4.0124717243862261E-2</v>
      </c>
      <c r="H24" s="541">
        <f>compofiinc!V16</f>
        <v>3.1932082098580353E-2</v>
      </c>
      <c r="I24" s="712">
        <f>compofiinc!W16</f>
        <v>0.35691028338606851</v>
      </c>
      <c r="J24" s="718">
        <f>compofiinc!X16</f>
        <v>0.3343164918158808</v>
      </c>
      <c r="K24" s="125">
        <f>compofiinc!Y16</f>
        <v>0.1330298248956843</v>
      </c>
      <c r="L24" s="125">
        <f>compofiinc!Z16</f>
        <v>7.6262480062952845E-2</v>
      </c>
      <c r="M24" s="125">
        <f>compofiinc!AA16</f>
        <v>7.0146222873480935E-2</v>
      </c>
      <c r="N24" s="125">
        <f>compofiinc!AB16</f>
        <v>3.1365401120585876E-2</v>
      </c>
      <c r="O24" s="125">
        <f>compofiinc!AC16</f>
        <v>2.3512562227268555E-2</v>
      </c>
      <c r="P24" s="730">
        <f>compofiinc!AD16</f>
        <v>0.21025033880744509</v>
      </c>
      <c r="Q24" s="718">
        <f>compofiinc!AE16</f>
        <v>0.1867888575023515</v>
      </c>
      <c r="R24" s="125">
        <f>compofiinc!AF16</f>
        <v>5.4516010602334172E-2</v>
      </c>
      <c r="S24" s="125">
        <f>compofiinc!AG16</f>
        <v>3.8617883069842117E-2</v>
      </c>
      <c r="T24" s="125">
        <f>compofiinc!AH16</f>
        <v>6.1250972762126085E-2</v>
      </c>
      <c r="U24" s="125">
        <f>compofiinc!AI16</f>
        <v>1.930984926417471E-2</v>
      </c>
      <c r="V24" s="165">
        <f>compofiinc!AJ16</f>
        <v>1.3094141278766859E-2</v>
      </c>
    </row>
    <row r="25" spans="1:22">
      <c r="A25" s="126">
        <v>1928</v>
      </c>
      <c r="B25" s="693">
        <f>compofiinc!P17</f>
        <v>0.49288711598739554</v>
      </c>
      <c r="C25" s="701">
        <f>compofiinc!Q17</f>
        <v>0.46093182150666606</v>
      </c>
      <c r="D25" s="541">
        <f>compofiinc!R17</f>
        <v>0.20974419316007947</v>
      </c>
      <c r="E25" s="541">
        <f>compofiinc!S17</f>
        <v>9.639992932604724E-2</v>
      </c>
      <c r="F25" s="541">
        <f>compofiinc!T17</f>
        <v>8.4048644409003684E-2</v>
      </c>
      <c r="G25" s="541">
        <f>compofiinc!U17</f>
        <v>4.1057706264283483E-2</v>
      </c>
      <c r="H25" s="541">
        <f>compofiinc!V17</f>
        <v>2.9681348347252261E-2</v>
      </c>
      <c r="I25" s="712">
        <f>compofiinc!W17</f>
        <v>0.38563682916406899</v>
      </c>
      <c r="J25" s="718">
        <f>compofiinc!X17</f>
        <v>0.3477142212975996</v>
      </c>
      <c r="K25" s="125">
        <f>compofiinc!Y17</f>
        <v>0.14106414603595369</v>
      </c>
      <c r="L25" s="125">
        <f>compofiinc!Z17</f>
        <v>7.4521545127352914E-2</v>
      </c>
      <c r="M25" s="125">
        <f>compofiinc!AA17</f>
        <v>7.735011700793247E-2</v>
      </c>
      <c r="N25" s="125">
        <f>compofiinc!AB17</f>
        <v>3.2263279916364788E-2</v>
      </c>
      <c r="O25" s="125">
        <f>compofiinc!AC17</f>
        <v>2.2515133209995764E-2</v>
      </c>
      <c r="P25" s="730">
        <f>compofiinc!AD17</f>
        <v>0.23940249505397071</v>
      </c>
      <c r="Q25" s="718">
        <f>compofiinc!AE17</f>
        <v>0.1959871796250888</v>
      </c>
      <c r="R25" s="125">
        <f>compofiinc!AF17</f>
        <v>5.60258375331565E-2</v>
      </c>
      <c r="S25" s="125">
        <f>compofiinc!AG17</f>
        <v>4.183196923700476E-2</v>
      </c>
      <c r="T25" s="125">
        <f>compofiinc!AH17</f>
        <v>6.4512941294838061E-2</v>
      </c>
      <c r="U25" s="125">
        <f>compofiinc!AI17</f>
        <v>2.0525932708562296E-2</v>
      </c>
      <c r="V25" s="165">
        <f>compofiinc!AJ17</f>
        <v>1.3090498851527192E-2</v>
      </c>
    </row>
    <row r="26" spans="1:22">
      <c r="A26" s="126">
        <v>1929</v>
      </c>
      <c r="B26" s="693">
        <f>compofiinc!P18</f>
        <v>0.46709587896007243</v>
      </c>
      <c r="C26" s="701">
        <f>compofiinc!Q18</f>
        <v>0.43758403603469115</v>
      </c>
      <c r="D26" s="541">
        <f>compofiinc!R18</f>
        <v>0.19785904399750803</v>
      </c>
      <c r="E26" s="541">
        <f>compofiinc!S18</f>
        <v>8.8435441958772718E-2</v>
      </c>
      <c r="F26" s="541">
        <f>compofiinc!T18</f>
        <v>8.3028690767665517E-2</v>
      </c>
      <c r="G26" s="541">
        <f>compofiinc!U18</f>
        <v>3.8366123963214538E-2</v>
      </c>
      <c r="H26" s="541">
        <f>compofiinc!V18</f>
        <v>2.9894731910587065E-2</v>
      </c>
      <c r="I26" s="712">
        <f>compofiinc!W18</f>
        <v>0.36483031304114105</v>
      </c>
      <c r="J26" s="718">
        <f>compofiinc!X18</f>
        <v>0.33048367482715785</v>
      </c>
      <c r="K26" s="125">
        <f>compofiinc!Y18</f>
        <v>0.13366372247610916</v>
      </c>
      <c r="L26" s="125">
        <f>compofiinc!Z18</f>
        <v>6.8316332826309195E-2</v>
      </c>
      <c r="M26" s="125">
        <f>compofiinc!AA18</f>
        <v>7.5958895708340413E-2</v>
      </c>
      <c r="N26" s="125">
        <f>compofiinc!AB18</f>
        <v>3.0169697908944859E-2</v>
      </c>
      <c r="O26" s="125">
        <f>compofiinc!AC18</f>
        <v>2.2375022604360625E-2</v>
      </c>
      <c r="P26" s="730">
        <f>compofiinc!AD18</f>
        <v>0.22352883584556568</v>
      </c>
      <c r="Q26" s="718">
        <f>compofiinc!AE18</f>
        <v>0.1841790428531592</v>
      </c>
      <c r="R26" s="125">
        <f>compofiinc!AF18</f>
        <v>5.2255834183092355E-2</v>
      </c>
      <c r="S26" s="125">
        <f>compofiinc!AG18</f>
        <v>3.7453745129992097E-2</v>
      </c>
      <c r="T26" s="125">
        <f>compofiinc!AH18</f>
        <v>6.2280244898802184E-2</v>
      </c>
      <c r="U26" s="125">
        <f>compofiinc!AI18</f>
        <v>1.9205652453464513E-2</v>
      </c>
      <c r="V26" s="165">
        <f>compofiinc!AJ18</f>
        <v>1.2983563312697914E-2</v>
      </c>
    </row>
    <row r="27" spans="1:22">
      <c r="A27" s="130">
        <v>1930</v>
      </c>
      <c r="B27" s="697">
        <f>compofiinc!P19</f>
        <v>0.43865454984434671</v>
      </c>
      <c r="C27" s="704">
        <f>compofiinc!Q19</f>
        <v>0.43073474553390656</v>
      </c>
      <c r="D27" s="545">
        <f>compofiinc!R19</f>
        <v>0.21165964598801121</v>
      </c>
      <c r="E27" s="545">
        <f>compofiinc!S19</f>
        <v>6.7929925041604444E-2</v>
      </c>
      <c r="F27" s="545">
        <f>compofiinc!T19</f>
        <v>8.2367128237131854E-2</v>
      </c>
      <c r="G27" s="545">
        <f>compofiinc!U19</f>
        <v>4.0355049469667462E-2</v>
      </c>
      <c r="H27" s="545">
        <f>compofiinc!V19</f>
        <v>2.842299679749153E-2</v>
      </c>
      <c r="I27" s="714">
        <f>compofiinc!W19</f>
        <v>0.32063078624787289</v>
      </c>
      <c r="J27" s="720">
        <f>compofiinc!X19</f>
        <v>0.3118068423774833</v>
      </c>
      <c r="K27" s="129">
        <f>compofiinc!Y19</f>
        <v>0.13865788348006092</v>
      </c>
      <c r="L27" s="129">
        <f>compofiinc!Z19</f>
        <v>4.857397163629755E-2</v>
      </c>
      <c r="M27" s="129">
        <f>compofiinc!AA19</f>
        <v>7.4138594547725534E-2</v>
      </c>
      <c r="N27" s="129">
        <f>compofiinc!AB19</f>
        <v>2.97500729668209E-2</v>
      </c>
      <c r="O27" s="129">
        <f>compofiinc!AC19</f>
        <v>2.0686319746578384E-2</v>
      </c>
      <c r="P27" s="732">
        <f>compofiinc!AD19</f>
        <v>0.17223273140378861</v>
      </c>
      <c r="Q27" s="720">
        <f>compofiinc!AE19</f>
        <v>0.16422818416449542</v>
      </c>
      <c r="R27" s="129">
        <f>compofiinc!AF19</f>
        <v>5.3280456832972237E-2</v>
      </c>
      <c r="S27" s="129">
        <f>compofiinc!AG19</f>
        <v>2.5456905028900093E-2</v>
      </c>
      <c r="T27" s="129">
        <f>compofiinc!AH19</f>
        <v>5.7366261140501446E-2</v>
      </c>
      <c r="U27" s="129">
        <f>compofiinc!AI19</f>
        <v>1.6846496107974954E-2</v>
      </c>
      <c r="V27" s="169">
        <f>compofiinc!AJ19</f>
        <v>1.1278065054146693E-2</v>
      </c>
    </row>
    <row r="28" spans="1:22">
      <c r="A28" s="126">
        <v>1931</v>
      </c>
      <c r="B28" s="693">
        <f>compofiinc!P20</f>
        <v>0.44543200012431983</v>
      </c>
      <c r="C28" s="701">
        <f>compofiinc!Q20</f>
        <v>0.44404993839685281</v>
      </c>
      <c r="D28" s="541">
        <f>compofiinc!R20</f>
        <v>0.22901697113115044</v>
      </c>
      <c r="E28" s="541">
        <f>compofiinc!S20</f>
        <v>6.2135137268454835E-2</v>
      </c>
      <c r="F28" s="541">
        <f>compofiinc!T20</f>
        <v>8.0439096121545858E-2</v>
      </c>
      <c r="G28" s="541">
        <f>compofiinc!U20</f>
        <v>4.2537315779422796E-2</v>
      </c>
      <c r="H28" s="541">
        <f>compofiinc!V20</f>
        <v>2.9921650973802814E-2</v>
      </c>
      <c r="I28" s="712">
        <f>compofiinc!W20</f>
        <v>0.31230867017434899</v>
      </c>
      <c r="J28" s="718">
        <f>compofiinc!X20</f>
        <v>0.31012222183907062</v>
      </c>
      <c r="K28" s="125">
        <f>compofiinc!Y20</f>
        <v>0.14641773128968921</v>
      </c>
      <c r="L28" s="125">
        <f>compofiinc!Z20</f>
        <v>4.2680215368004822E-2</v>
      </c>
      <c r="M28" s="125">
        <f>compofiinc!AA20</f>
        <v>6.9344864858419411E-2</v>
      </c>
      <c r="N28" s="125">
        <f>compofiinc!AB20</f>
        <v>3.0843187511837976E-2</v>
      </c>
      <c r="O28" s="125">
        <f>compofiinc!AC20</f>
        <v>2.0836433623012952E-2</v>
      </c>
      <c r="P28" s="730">
        <f>compofiinc!AD20</f>
        <v>0.15498458756689248</v>
      </c>
      <c r="Q28" s="718">
        <f>compofiinc!AE20</f>
        <v>0.15270594044223251</v>
      </c>
      <c r="R28" s="125">
        <f>compofiinc!AF20</f>
        <v>5.6455961668471916E-2</v>
      </c>
      <c r="S28" s="125">
        <f>compofiinc!AG20</f>
        <v>2.1830348329223866E-2</v>
      </c>
      <c r="T28" s="125">
        <f>compofiinc!AH20</f>
        <v>4.7888043511459699E-2</v>
      </c>
      <c r="U28" s="125">
        <f>compofiinc!AI20</f>
        <v>1.6051444330387615E-2</v>
      </c>
      <c r="V28" s="165">
        <f>compofiinc!AJ20</f>
        <v>1.0480275507170478E-2</v>
      </c>
    </row>
    <row r="29" spans="1:22">
      <c r="A29" s="126">
        <v>1932</v>
      </c>
      <c r="B29" s="693">
        <f>compofiinc!P21</f>
        <v>0.46370211777261511</v>
      </c>
      <c r="C29" s="701">
        <f>compofiinc!Q21</f>
        <v>0.46300525871050513</v>
      </c>
      <c r="D29" s="541">
        <f>compofiinc!R21</f>
        <v>0.2691172950242588</v>
      </c>
      <c r="E29" s="541">
        <f>compofiinc!S21</f>
        <v>5.2294176051040087E-2</v>
      </c>
      <c r="F29" s="541">
        <f>compofiinc!T21</f>
        <v>7.1334325776171367E-2</v>
      </c>
      <c r="G29" s="541">
        <f>compofiinc!U21</f>
        <v>4.1209367122105253E-2</v>
      </c>
      <c r="H29" s="541">
        <f>compofiinc!V21</f>
        <v>2.9050049646935947E-2</v>
      </c>
      <c r="I29" s="712">
        <f>compofiinc!W21</f>
        <v>0.32668123311510788</v>
      </c>
      <c r="J29" s="718">
        <f>compofiinc!X21</f>
        <v>0.32590805160950009</v>
      </c>
      <c r="K29" s="125">
        <f>compofiinc!Y21</f>
        <v>0.17327745593136501</v>
      </c>
      <c r="L29" s="125">
        <f>compofiinc!Z21</f>
        <v>3.7047136705606019E-2</v>
      </c>
      <c r="M29" s="125">
        <f>compofiinc!AA21</f>
        <v>6.1217464948169278E-2</v>
      </c>
      <c r="N29" s="125">
        <f>compofiinc!AB21</f>
        <v>3.2296889251925906E-2</v>
      </c>
      <c r="O29" s="125">
        <f>compofiinc!AC21</f>
        <v>2.2069056735155336E-2</v>
      </c>
      <c r="P29" s="730">
        <f>compofiinc!AD21</f>
        <v>0.15555930046295791</v>
      </c>
      <c r="Q29" s="718">
        <f>compofiinc!AE21</f>
        <v>0.15478467631887072</v>
      </c>
      <c r="R29" s="125">
        <f>compofiinc!AF21</f>
        <v>6.7066085805574369E-2</v>
      </c>
      <c r="S29" s="125">
        <f>compofiinc!AG21</f>
        <v>1.8923010500370947E-2</v>
      </c>
      <c r="T29" s="125">
        <f>compofiinc!AH21</f>
        <v>4.2020856647394897E-2</v>
      </c>
      <c r="U29" s="125">
        <f>compofiinc!AI21</f>
        <v>1.6028979506577643E-2</v>
      </c>
      <c r="V29" s="165">
        <f>compofiinc!AJ21</f>
        <v>1.0745720869763812E-2</v>
      </c>
    </row>
    <row r="30" spans="1:22">
      <c r="A30" s="126">
        <v>1933</v>
      </c>
      <c r="B30" s="693">
        <f>compofiinc!P22</f>
        <v>0.4560181443056176</v>
      </c>
      <c r="C30" s="701">
        <f>compofiinc!Q22</f>
        <v>0.45026429505703514</v>
      </c>
      <c r="D30" s="541">
        <f>compofiinc!R22</f>
        <v>0.26585904065615812</v>
      </c>
      <c r="E30" s="541">
        <f>compofiinc!S22</f>
        <v>7.011105035242772E-2</v>
      </c>
      <c r="F30" s="541">
        <f>compofiinc!T22</f>
        <v>5.2567823450947584E-2</v>
      </c>
      <c r="G30" s="541">
        <f>compofiinc!U22</f>
        <v>3.5866494804907972E-2</v>
      </c>
      <c r="H30" s="541">
        <f>compofiinc!V22</f>
        <v>2.5858276709582805E-2</v>
      </c>
      <c r="I30" s="712">
        <f>compofiinc!W22</f>
        <v>0.33186730415772486</v>
      </c>
      <c r="J30" s="718">
        <f>compofiinc!X22</f>
        <v>0.32486416270191881</v>
      </c>
      <c r="K30" s="125">
        <f>compofiinc!Y22</f>
        <v>0.17467123856315889</v>
      </c>
      <c r="L30" s="125">
        <f>compofiinc!Z22</f>
        <v>5.1113190047149343E-2</v>
      </c>
      <c r="M30" s="125">
        <f>compofiinc!AA22</f>
        <v>4.8973108781885884E-2</v>
      </c>
      <c r="N30" s="125">
        <f>compofiinc!AB22</f>
        <v>2.85614127814557E-2</v>
      </c>
      <c r="O30" s="125">
        <f>compofiinc!AC22</f>
        <v>2.1543296415681888E-2</v>
      </c>
      <c r="P30" s="730">
        <f>compofiinc!AD22</f>
        <v>0.16460087350020169</v>
      </c>
      <c r="Q30" s="718">
        <f>compofiinc!AE22</f>
        <v>0.15770913177787022</v>
      </c>
      <c r="R30" s="125">
        <f>compofiinc!AF22</f>
        <v>6.9921647151113653E-2</v>
      </c>
      <c r="S30" s="125">
        <f>compofiinc!AG22</f>
        <v>2.6101399788892282E-2</v>
      </c>
      <c r="T30" s="125">
        <f>compofiinc!AH22</f>
        <v>3.651822457357231E-2</v>
      </c>
      <c r="U30" s="125">
        <f>compofiinc!AI22</f>
        <v>1.4928532916964795E-2</v>
      </c>
      <c r="V30" s="165">
        <f>compofiinc!AJ22</f>
        <v>1.0238400057251105E-2</v>
      </c>
    </row>
    <row r="31" spans="1:22">
      <c r="A31" s="126">
        <v>1934</v>
      </c>
      <c r="B31" s="693">
        <f>compofiinc!P23</f>
        <v>0.45783541972143638</v>
      </c>
      <c r="C31" s="701">
        <f>compofiinc!Q23</f>
        <v>0.45155076643858932</v>
      </c>
      <c r="D31" s="541">
        <f>compofiinc!R23</f>
        <v>0.27199552837779223</v>
      </c>
      <c r="E31" s="541">
        <f>compofiinc!S23</f>
        <v>6.9369619075873828E-2</v>
      </c>
      <c r="F31" s="541">
        <f>compofiinc!T23</f>
        <v>5.592494820232706E-2</v>
      </c>
      <c r="G31" s="541">
        <f>compofiinc!U23</f>
        <v>2.9508391304967532E-2</v>
      </c>
      <c r="H31" s="541">
        <f>compofiinc!V23</f>
        <v>2.4752016824416152E-2</v>
      </c>
      <c r="I31" s="712">
        <f>compofiinc!W23</f>
        <v>0.33713476801859793</v>
      </c>
      <c r="J31" s="718">
        <f>compofiinc!X23</f>
        <v>0.32994642950790198</v>
      </c>
      <c r="K31" s="125">
        <f>compofiinc!Y23</f>
        <v>0.17440255855726244</v>
      </c>
      <c r="L31" s="125">
        <f>compofiinc!Z23</f>
        <v>5.3890232050734697E-2</v>
      </c>
      <c r="M31" s="125">
        <f>compofiinc!AA23</f>
        <v>5.5053347359650839E-2</v>
      </c>
      <c r="N31" s="125">
        <f>compofiinc!AB23</f>
        <v>2.5145006435758448E-2</v>
      </c>
      <c r="O31" s="125">
        <f>compofiinc!AC23</f>
        <v>2.1454917877255363E-2</v>
      </c>
      <c r="P31" s="730">
        <f>compofiinc!AD23</f>
        <v>0.16396989069448939</v>
      </c>
      <c r="Q31" s="718">
        <f>compofiinc!AE23</f>
        <v>0.15868185076417599</v>
      </c>
      <c r="R31" s="125">
        <f>compofiinc!AF23</f>
        <v>6.7663543454887454E-2</v>
      </c>
      <c r="S31" s="125">
        <f>compofiinc!AG23</f>
        <v>2.7095015101141658E-2</v>
      </c>
      <c r="T31" s="125">
        <f>compofiinc!AH23</f>
        <v>4.1434289221653674E-2</v>
      </c>
      <c r="U31" s="125">
        <f>compofiinc!AI23</f>
        <v>1.2439637842515124E-2</v>
      </c>
      <c r="V31" s="165">
        <f>compofiinc!AJ23</f>
        <v>1.0049148605330139E-2</v>
      </c>
    </row>
    <row r="32" spans="1:22">
      <c r="A32" s="126">
        <v>1935</v>
      </c>
      <c r="B32" s="693">
        <f>compofiinc!P24</f>
        <v>0.44493982712429764</v>
      </c>
      <c r="C32" s="701">
        <f>compofiinc!Q24</f>
        <v>0.43392987272768524</v>
      </c>
      <c r="D32" s="541">
        <f>compofiinc!R24</f>
        <v>0.26054286082909595</v>
      </c>
      <c r="E32" s="541">
        <f>compofiinc!S24</f>
        <v>6.8786570087832594E-2</v>
      </c>
      <c r="F32" s="541">
        <f>compofiinc!T24</f>
        <v>5.4383881577872668E-2</v>
      </c>
      <c r="G32" s="541">
        <f>compofiinc!U24</f>
        <v>2.5934390948098868E-2</v>
      </c>
      <c r="H32" s="541">
        <f>compofiinc!V24</f>
        <v>2.4282467995667866E-2</v>
      </c>
      <c r="I32" s="712">
        <f>compofiinc!W24</f>
        <v>0.32284768837368438</v>
      </c>
      <c r="J32" s="718">
        <f>compofiinc!X24</f>
        <v>0.30990185866278103</v>
      </c>
      <c r="K32" s="125">
        <f>compofiinc!Y24</f>
        <v>0.16247660831746891</v>
      </c>
      <c r="L32" s="125">
        <f>compofiinc!Z24</f>
        <v>5.3663866940116031E-2</v>
      </c>
      <c r="M32" s="125">
        <f>compofiinc!AA24</f>
        <v>5.2349120218272788E-2</v>
      </c>
      <c r="N32" s="125">
        <f>compofiinc!AB24</f>
        <v>2.0941132493403188E-2</v>
      </c>
      <c r="O32" s="125">
        <f>compofiinc!AC24</f>
        <v>2.0471456611548079E-2</v>
      </c>
      <c r="P32" s="730">
        <f>compofiinc!AD24</f>
        <v>0.16676285163429341</v>
      </c>
      <c r="Q32" s="718">
        <f>compofiinc!AE24</f>
        <v>0.15628311990462229</v>
      </c>
      <c r="R32" s="125">
        <f>compofiinc!AF24</f>
        <v>6.5247412659214063E-2</v>
      </c>
      <c r="S32" s="125">
        <f>compofiinc!AG24</f>
        <v>2.8724921348118024E-2</v>
      </c>
      <c r="T32" s="125">
        <f>compofiinc!AH24</f>
        <v>4.1631219574258846E-2</v>
      </c>
      <c r="U32" s="125">
        <f>compofiinc!AI24</f>
        <v>1.0631701874054598E-2</v>
      </c>
      <c r="V32" s="165">
        <f>compofiinc!AJ24</f>
        <v>1.0048074886350469E-2</v>
      </c>
    </row>
    <row r="33" spans="1:22">
      <c r="A33" s="126">
        <v>1936</v>
      </c>
      <c r="B33" s="693">
        <f>compofiinc!P25</f>
        <v>0.46593775094476259</v>
      </c>
      <c r="C33" s="701">
        <f>compofiinc!Q25</f>
        <v>0.44772366982564021</v>
      </c>
      <c r="D33" s="541">
        <f>compofiinc!R25</f>
        <v>0.25287156714400955</v>
      </c>
      <c r="E33" s="541">
        <f>compofiinc!S25</f>
        <v>7.617191097161026E-2</v>
      </c>
      <c r="F33" s="541">
        <f>compofiinc!T25</f>
        <v>7.0254002402074911E-2</v>
      </c>
      <c r="G33" s="541">
        <f>compofiinc!U25</f>
        <v>2.1030399313220156E-2</v>
      </c>
      <c r="H33" s="541">
        <f>compofiinc!V25</f>
        <v>2.7395922426129919E-2</v>
      </c>
      <c r="I33" s="712">
        <f>compofiinc!W25</f>
        <v>0.34638718695803566</v>
      </c>
      <c r="J33" s="718">
        <f>compofiinc!X25</f>
        <v>0.32654772694179679</v>
      </c>
      <c r="K33" s="125">
        <f>compofiinc!Y25</f>
        <v>0.15684098867058618</v>
      </c>
      <c r="L33" s="125">
        <f>compofiinc!Z25</f>
        <v>6.0399167216692536E-2</v>
      </c>
      <c r="M33" s="125">
        <f>compofiinc!AA25</f>
        <v>7.0247723438118942E-2</v>
      </c>
      <c r="N33" s="125">
        <f>compofiinc!AB25</f>
        <v>1.6366012882739801E-2</v>
      </c>
      <c r="O33" s="125">
        <f>compofiinc!AC25</f>
        <v>2.2693955998540488E-2</v>
      </c>
      <c r="P33" s="730">
        <f>compofiinc!AD25</f>
        <v>0.1928824418021155</v>
      </c>
      <c r="Q33" s="718">
        <f>compofiinc!AE25</f>
        <v>0.1763734217590178</v>
      </c>
      <c r="R33" s="125">
        <f>compofiinc!AF25</f>
        <v>6.3717689113961473E-2</v>
      </c>
      <c r="S33" s="125">
        <f>compofiinc!AG25</f>
        <v>3.3542535846657319E-2</v>
      </c>
      <c r="T33" s="125">
        <f>compofiinc!AH25</f>
        <v>5.9386301254438979E-2</v>
      </c>
      <c r="U33" s="125">
        <f>compofiinc!AI25</f>
        <v>8.4178426578207788E-3</v>
      </c>
      <c r="V33" s="165">
        <f>compofiinc!AJ25</f>
        <v>1.1309135853149065E-2</v>
      </c>
    </row>
    <row r="34" spans="1:22">
      <c r="A34" s="126">
        <v>1937</v>
      </c>
      <c r="B34" s="693">
        <f>compofiinc!P26</f>
        <v>0.44231411760580175</v>
      </c>
      <c r="C34" s="701">
        <f>compofiinc!Q26</f>
        <v>0.43347879853345289</v>
      </c>
      <c r="D34" s="541">
        <f>compofiinc!R26</f>
        <v>0.25833493037569244</v>
      </c>
      <c r="E34" s="541">
        <f>compofiinc!S26</f>
        <v>6.8668956095889896E-2</v>
      </c>
      <c r="F34" s="541">
        <f>compofiinc!T26</f>
        <v>6.8262821764897286E-2</v>
      </c>
      <c r="G34" s="541">
        <f>compofiinc!U26</f>
        <v>1.6429118434691584E-2</v>
      </c>
      <c r="H34" s="541">
        <f>compofiinc!V26</f>
        <v>2.1782593501865937E-2</v>
      </c>
      <c r="I34" s="712">
        <f>compofiinc!W26</f>
        <v>0.32268704748036348</v>
      </c>
      <c r="J34" s="718">
        <f>compofiinc!X26</f>
        <v>0.31379274489392162</v>
      </c>
      <c r="K34" s="125">
        <f>compofiinc!Y26</f>
        <v>0.16878869052188925</v>
      </c>
      <c r="L34" s="125">
        <f>compofiinc!Z26</f>
        <v>5.2583760347551793E-2</v>
      </c>
      <c r="M34" s="125">
        <f>compofiinc!AA26</f>
        <v>6.3815649962706861E-2</v>
      </c>
      <c r="N34" s="125">
        <f>compofiinc!AB26</f>
        <v>1.2267394043667933E-2</v>
      </c>
      <c r="O34" s="125">
        <f>compofiinc!AC26</f>
        <v>1.6337089155307984E-2</v>
      </c>
      <c r="P34" s="730">
        <f>compofiinc!AD26</f>
        <v>0.17149341603070709</v>
      </c>
      <c r="Q34" s="718">
        <f>compofiinc!AE26</f>
        <v>0.16450434286791299</v>
      </c>
      <c r="R34" s="125">
        <f>compofiinc!AF26</f>
        <v>5.9665437019117439E-2</v>
      </c>
      <c r="S34" s="125">
        <f>compofiinc!AG26</f>
        <v>3.0302252648208593E-2</v>
      </c>
      <c r="T34" s="125">
        <f>compofiinc!AH26</f>
        <v>5.593931288866974E-2</v>
      </c>
      <c r="U34" s="125">
        <f>compofiinc!AI26</f>
        <v>8.0184790651559902E-3</v>
      </c>
      <c r="V34" s="165">
        <f>compofiinc!AJ26</f>
        <v>1.0578696748244206E-2</v>
      </c>
    </row>
    <row r="35" spans="1:22">
      <c r="A35" s="126">
        <v>1938</v>
      </c>
      <c r="B35" s="693">
        <f>compofiinc!P27</f>
        <v>0.44074837570771869</v>
      </c>
      <c r="C35" s="701">
        <f>compofiinc!Q27</f>
        <v>0.43000890492514116</v>
      </c>
      <c r="D35" s="541">
        <f>compofiinc!R27</f>
        <v>0.27128223508385324</v>
      </c>
      <c r="E35" s="541">
        <f>compofiinc!S27</f>
        <v>7.1340969894466713E-2</v>
      </c>
      <c r="F35" s="541">
        <f>compofiinc!T27</f>
        <v>4.9457735297830152E-2</v>
      </c>
      <c r="G35" s="541">
        <f>compofiinc!U27</f>
        <v>1.6776392263432451E-2</v>
      </c>
      <c r="H35" s="541">
        <f>compofiinc!V27</f>
        <v>2.1151572385558638E-2</v>
      </c>
      <c r="I35" s="712">
        <f>compofiinc!W27</f>
        <v>0.31344715447994287</v>
      </c>
      <c r="J35" s="718">
        <f>compofiinc!X27</f>
        <v>0.3018219202539249</v>
      </c>
      <c r="K35" s="125">
        <f>compofiinc!Y27</f>
        <v>0.17570986119978607</v>
      </c>
      <c r="L35" s="125">
        <f>compofiinc!Z27</f>
        <v>5.2399897272022156E-2</v>
      </c>
      <c r="M35" s="125">
        <f>compofiinc!AA27</f>
        <v>4.6197824329937395E-2</v>
      </c>
      <c r="N35" s="125">
        <f>compofiinc!AB27</f>
        <v>1.2198635971721794E-2</v>
      </c>
      <c r="O35" s="125">
        <f>compofiinc!AC27</f>
        <v>1.5315701480457499E-2</v>
      </c>
      <c r="P35" s="730">
        <f>compofiinc!AD27</f>
        <v>0.15754923180145181</v>
      </c>
      <c r="Q35" s="718">
        <f>compofiinc!AE27</f>
        <v>0.1472938302542493</v>
      </c>
      <c r="R35" s="125">
        <f>compofiinc!AF27</f>
        <v>6.2299926744579924E-2</v>
      </c>
      <c r="S35" s="125">
        <f>compofiinc!AG27</f>
        <v>2.9580096332296472E-2</v>
      </c>
      <c r="T35" s="125">
        <f>compofiinc!AH27</f>
        <v>3.8540714825893142E-2</v>
      </c>
      <c r="U35" s="125">
        <f>compofiinc!AI27</f>
        <v>7.5880174434207722E-3</v>
      </c>
      <c r="V35" s="165">
        <f>compofiinc!AJ27</f>
        <v>9.2850749080590003E-3</v>
      </c>
    </row>
    <row r="36" spans="1:22">
      <c r="A36" s="128">
        <v>1939</v>
      </c>
      <c r="B36" s="696">
        <f>compofiinc!P28</f>
        <v>0.4551788564175559</v>
      </c>
      <c r="C36" s="703">
        <f>compofiinc!Q28</f>
        <v>0.4456889817296355</v>
      </c>
      <c r="D36" s="543">
        <f>compofiinc!R28</f>
        <v>0.27816802944696373</v>
      </c>
      <c r="E36" s="543">
        <f>compofiinc!S28</f>
        <v>7.4654740287511706E-2</v>
      </c>
      <c r="F36" s="543">
        <f>compofiinc!T28</f>
        <v>5.7269554686165514E-2</v>
      </c>
      <c r="G36" s="543">
        <f>compofiinc!U28</f>
        <v>1.5121794359533078E-2</v>
      </c>
      <c r="H36" s="543">
        <f>compofiinc!V28</f>
        <v>2.0474862949461527E-2</v>
      </c>
      <c r="I36" s="713">
        <f>compofiinc!W28</f>
        <v>0.32278713247011737</v>
      </c>
      <c r="J36" s="719">
        <f>compofiinc!X28</f>
        <v>0.31286609705834512</v>
      </c>
      <c r="K36" s="127">
        <f>compofiinc!Y28</f>
        <v>0.1763139324181961</v>
      </c>
      <c r="L36" s="127">
        <f>compofiinc!Z28</f>
        <v>5.7430324364015427E-2</v>
      </c>
      <c r="M36" s="127">
        <f>compofiinc!AA28</f>
        <v>5.1854732676856197E-2</v>
      </c>
      <c r="N36" s="127">
        <f>compofiinc!AB28</f>
        <v>1.1589912693263203E-2</v>
      </c>
      <c r="O36" s="127">
        <f>compofiinc!AC28</f>
        <v>1.5677194906014207E-2</v>
      </c>
      <c r="P36" s="731">
        <f>compofiinc!AD28</f>
        <v>0.16175457419534939</v>
      </c>
      <c r="Q36" s="719">
        <f>compofiinc!AE28</f>
        <v>0.1539303595316602</v>
      </c>
      <c r="R36" s="127">
        <f>compofiinc!AF28</f>
        <v>6.0874022457861436E-2</v>
      </c>
      <c r="S36" s="127">
        <f>compofiinc!AG28</f>
        <v>3.2618974406081774E-2</v>
      </c>
      <c r="T36" s="127">
        <f>compofiinc!AH28</f>
        <v>4.3404119979817038E-2</v>
      </c>
      <c r="U36" s="127">
        <f>compofiinc!AI28</f>
        <v>7.305641032768046E-3</v>
      </c>
      <c r="V36" s="167">
        <f>compofiinc!AJ28</f>
        <v>9.7276016551319008E-3</v>
      </c>
    </row>
    <row r="37" spans="1:22">
      <c r="A37" s="126">
        <v>1940</v>
      </c>
      <c r="B37" s="693">
        <f>compofiinc!P29</f>
        <v>0.45293132429021105</v>
      </c>
      <c r="C37" s="701">
        <f>compofiinc!Q29</f>
        <v>0.44426637504743138</v>
      </c>
      <c r="D37" s="541">
        <f>compofiinc!R29</f>
        <v>0.28158091861961515</v>
      </c>
      <c r="E37" s="541">
        <f>compofiinc!S29</f>
        <v>7.4614561552414235E-2</v>
      </c>
      <c r="F37" s="541">
        <f>compofiinc!T29</f>
        <v>5.6333578924724764E-2</v>
      </c>
      <c r="G37" s="541">
        <f>compofiinc!U29</f>
        <v>1.258031937109479E-2</v>
      </c>
      <c r="H37" s="541">
        <f>compofiinc!V29</f>
        <v>1.9156996579582489E-2</v>
      </c>
      <c r="I37" s="712">
        <f>compofiinc!W29</f>
        <v>0.32222241244305272</v>
      </c>
      <c r="J37" s="718">
        <f>compofiinc!X29</f>
        <v>0.3128814970105353</v>
      </c>
      <c r="K37" s="125">
        <f>compofiinc!Y29</f>
        <v>0.17261479483033265</v>
      </c>
      <c r="L37" s="125">
        <f>compofiinc!Z29</f>
        <v>6.1420964304316927E-2</v>
      </c>
      <c r="M37" s="125">
        <f>compofiinc!AA29</f>
        <v>5.2739686552070432E-2</v>
      </c>
      <c r="N37" s="125">
        <f>compofiinc!AB29</f>
        <v>1.051778320391992E-2</v>
      </c>
      <c r="O37" s="125">
        <f>compofiinc!AC29</f>
        <v>1.5588268119895334E-2</v>
      </c>
      <c r="P37" s="730">
        <f>compofiinc!AD29</f>
        <v>0.16478073729414303</v>
      </c>
      <c r="Q37" s="718">
        <f>compofiinc!AE29</f>
        <v>0.15733988074633878</v>
      </c>
      <c r="R37" s="125">
        <f>compofiinc!AF29</f>
        <v>6.1947719487332409E-2</v>
      </c>
      <c r="S37" s="125">
        <f>compofiinc!AG29</f>
        <v>3.526192092742847E-2</v>
      </c>
      <c r="T37" s="125">
        <f>compofiinc!AH29</f>
        <v>4.3959454584805463E-2</v>
      </c>
      <c r="U37" s="125">
        <f>compofiinc!AI29</f>
        <v>6.4440941488098074E-3</v>
      </c>
      <c r="V37" s="165">
        <f>compofiinc!AJ29</f>
        <v>9.7266915979626264E-3</v>
      </c>
    </row>
    <row r="38" spans="1:22">
      <c r="A38" s="126">
        <v>1941</v>
      </c>
      <c r="B38" s="693">
        <f>compofiinc!P30</f>
        <v>0.41930339557276819</v>
      </c>
      <c r="C38" s="701">
        <f>compofiinc!Q30</f>
        <v>0.41019314576353105</v>
      </c>
      <c r="D38" s="541">
        <f>compofiinc!R30</f>
        <v>0.25179913481272664</v>
      </c>
      <c r="E38" s="541">
        <f>compofiinc!S30</f>
        <v>8.593441652534399E-2</v>
      </c>
      <c r="F38" s="541">
        <f>compofiinc!T30</f>
        <v>4.7096912553117591E-2</v>
      </c>
      <c r="G38" s="541">
        <f>compofiinc!U30</f>
        <v>9.3991384903775368E-3</v>
      </c>
      <c r="H38" s="541">
        <f>compofiinc!V30</f>
        <v>1.5963543381965171E-2</v>
      </c>
      <c r="I38" s="712">
        <f>compofiinc!W30</f>
        <v>0.29991932935441878</v>
      </c>
      <c r="J38" s="718">
        <f>compofiinc!X30</f>
        <v>0.29017206118853361</v>
      </c>
      <c r="K38" s="125">
        <f>compofiinc!Y30</f>
        <v>0.15133854630217711</v>
      </c>
      <c r="L38" s="125">
        <f>compofiinc!Z30</f>
        <v>7.1653188914283725E-2</v>
      </c>
      <c r="M38" s="125">
        <f>compofiinc!AA30</f>
        <v>4.5407290203931611E-2</v>
      </c>
      <c r="N38" s="125">
        <f>compofiinc!AB30</f>
        <v>8.1726895917626254E-3</v>
      </c>
      <c r="O38" s="125">
        <f>compofiinc!AC30</f>
        <v>1.3600346176378557E-2</v>
      </c>
      <c r="P38" s="730">
        <f>compofiinc!AD30</f>
        <v>0.15785567024243188</v>
      </c>
      <c r="Q38" s="718">
        <f>compofiinc!AE30</f>
        <v>0.1500797837799672</v>
      </c>
      <c r="R38" s="125">
        <f>compofiinc!AF30</f>
        <v>5.7560034354647988E-2</v>
      </c>
      <c r="S38" s="125">
        <f>compofiinc!AG30</f>
        <v>4.3364444152882951E-2</v>
      </c>
      <c r="T38" s="125">
        <f>compofiinc!AH30</f>
        <v>3.6457840776780819E-2</v>
      </c>
      <c r="U38" s="125">
        <f>compofiinc!AI30</f>
        <v>4.7302200683803381E-3</v>
      </c>
      <c r="V38" s="165">
        <f>compofiinc!AJ30</f>
        <v>7.9672444272751008E-3</v>
      </c>
    </row>
    <row r="39" spans="1:22">
      <c r="A39" s="126">
        <v>1942</v>
      </c>
      <c r="B39" s="693">
        <f>compofiinc!P31</f>
        <v>0.36127862667023725</v>
      </c>
      <c r="C39" s="701">
        <f>compofiinc!Q31</f>
        <v>0.35494183119366485</v>
      </c>
      <c r="D39" s="541">
        <f>compofiinc!R31</f>
        <v>0.21345734649961565</v>
      </c>
      <c r="E39" s="541">
        <f>compofiinc!S31</f>
        <v>9.0111925106767021E-2</v>
      </c>
      <c r="F39" s="541">
        <f>compofiinc!T31</f>
        <v>3.1660210509634856E-2</v>
      </c>
      <c r="G39" s="541">
        <f>compofiinc!U31</f>
        <v>6.428605591363803E-3</v>
      </c>
      <c r="H39" s="541">
        <f>compofiinc!V31</f>
        <v>1.3283743486283427E-2</v>
      </c>
      <c r="I39" s="712">
        <f>compofiinc!W31</f>
        <v>0.25802954757783569</v>
      </c>
      <c r="J39" s="718">
        <f>compofiinc!X31</f>
        <v>0.25107398225662392</v>
      </c>
      <c r="K39" s="125">
        <f>compofiinc!Y31</f>
        <v>0.1305216893348079</v>
      </c>
      <c r="L39" s="125">
        <f>compofiinc!Z31</f>
        <v>7.5031204884430339E-2</v>
      </c>
      <c r="M39" s="125">
        <f>compofiinc!AA31</f>
        <v>2.9661876537640613E-2</v>
      </c>
      <c r="N39" s="125">
        <f>compofiinc!AB31</f>
        <v>5.7251480566014477E-3</v>
      </c>
      <c r="O39" s="125">
        <f>compofiinc!AC31</f>
        <v>1.0134063443143613E-2</v>
      </c>
      <c r="P39" s="730">
        <f>compofiinc!AD31</f>
        <v>0.13428668320893031</v>
      </c>
      <c r="Q39" s="718">
        <f>compofiinc!AE31</f>
        <v>0.12905441063638759</v>
      </c>
      <c r="R39" s="125">
        <f>compofiinc!AF31</f>
        <v>4.6086087145639137E-2</v>
      </c>
      <c r="S39" s="125">
        <f>compofiinc!AG31</f>
        <v>4.8732582689366755E-2</v>
      </c>
      <c r="T39" s="125">
        <f>compofiinc!AH31</f>
        <v>2.4529896340524795E-2</v>
      </c>
      <c r="U39" s="125">
        <f>compofiinc!AI31</f>
        <v>3.6138853147487195E-3</v>
      </c>
      <c r="V39" s="165">
        <f>compofiinc!AJ31</f>
        <v>6.0919591461081881E-3</v>
      </c>
    </row>
    <row r="40" spans="1:22">
      <c r="A40" s="126">
        <v>1943</v>
      </c>
      <c r="B40" s="693">
        <f>compofiinc!P32</f>
        <v>0.33689902114938231</v>
      </c>
      <c r="C40" s="701">
        <f>compofiinc!Q32</f>
        <v>0.32669923198876605</v>
      </c>
      <c r="D40" s="541">
        <f>compofiinc!R32</f>
        <v>0.18624420227563573</v>
      </c>
      <c r="E40" s="541">
        <f>compofiinc!S32</f>
        <v>9.8137594605252551E-2</v>
      </c>
      <c r="F40" s="541">
        <f>compofiinc!T32</f>
        <v>2.5808201644325502E-2</v>
      </c>
      <c r="G40" s="541">
        <f>compofiinc!U32</f>
        <v>5.1387121702606356E-3</v>
      </c>
      <c r="H40" s="541">
        <f>compofiinc!V32</f>
        <v>1.1370521293291682E-2</v>
      </c>
      <c r="I40" s="712">
        <f>compofiinc!W32</f>
        <v>0.24082598448911308</v>
      </c>
      <c r="J40" s="718">
        <f>compofiinc!X32</f>
        <v>0.23020762263415889</v>
      </c>
      <c r="K40" s="125">
        <f>compofiinc!Y32</f>
        <v>0.10977193084410479</v>
      </c>
      <c r="L40" s="125">
        <f>compofiinc!Z32</f>
        <v>8.3274343191294217E-2</v>
      </c>
      <c r="M40" s="125">
        <f>compofiinc!AA32</f>
        <v>2.4287837020616963E-2</v>
      </c>
      <c r="N40" s="125">
        <f>compofiinc!AB32</f>
        <v>4.5630197782423323E-3</v>
      </c>
      <c r="O40" s="125">
        <f>compofiinc!AC32</f>
        <v>8.3104917999005622E-3</v>
      </c>
      <c r="P40" s="730">
        <f>compofiinc!AD32</f>
        <v>0.12309474270890661</v>
      </c>
      <c r="Q40" s="718">
        <f>compofiinc!AE32</f>
        <v>0.114846537213808</v>
      </c>
      <c r="R40" s="125">
        <f>compofiinc!AF32</f>
        <v>3.4456458628589079E-2</v>
      </c>
      <c r="S40" s="125">
        <f>compofiinc!AG32</f>
        <v>5.3473957327251471E-2</v>
      </c>
      <c r="T40" s="125">
        <f>compofiinc!AH32</f>
        <v>1.9345787546405504E-2</v>
      </c>
      <c r="U40" s="125">
        <f>compofiinc!AI32</f>
        <v>2.896467707328162E-3</v>
      </c>
      <c r="V40" s="165">
        <f>compofiinc!AJ32</f>
        <v>4.6738660042337857E-3</v>
      </c>
    </row>
    <row r="41" spans="1:22">
      <c r="A41" s="126">
        <v>1944</v>
      </c>
      <c r="B41" s="693">
        <f>compofiinc!P33</f>
        <v>0.32512530985454757</v>
      </c>
      <c r="C41" s="701">
        <f>compofiinc!Q33</f>
        <v>0.31548869949228209</v>
      </c>
      <c r="D41" s="541">
        <f>compofiinc!R33</f>
        <v>0.19261649589755697</v>
      </c>
      <c r="E41" s="541">
        <f>compofiinc!S33</f>
        <v>8.7057328547984536E-2</v>
      </c>
      <c r="F41" s="541">
        <f>compofiinc!T33</f>
        <v>2.1682645919632502E-2</v>
      </c>
      <c r="G41" s="541">
        <f>compofiinc!U33</f>
        <v>4.8526630177850149E-3</v>
      </c>
      <c r="H41" s="541">
        <f>compofiinc!V33</f>
        <v>9.2757246814427624E-3</v>
      </c>
      <c r="I41" s="712">
        <f>compofiinc!W33</f>
        <v>0.22765102190252962</v>
      </c>
      <c r="J41" s="718">
        <f>compofiinc!X33</f>
        <v>0.21758283883058169</v>
      </c>
      <c r="K41" s="125">
        <f>compofiinc!Y33</f>
        <v>0.10634935056087587</v>
      </c>
      <c r="L41" s="125">
        <f>compofiinc!Z33</f>
        <v>7.8326746235120301E-2</v>
      </c>
      <c r="M41" s="125">
        <f>compofiinc!AA33</f>
        <v>2.0938422024241399E-2</v>
      </c>
      <c r="N41" s="125">
        <f>compofiinc!AB33</f>
        <v>4.1974583176257142E-3</v>
      </c>
      <c r="O41" s="125">
        <f>compofiinc!AC33</f>
        <v>7.7671614629154558E-3</v>
      </c>
      <c r="P41" s="730">
        <f>compofiinc!AD33</f>
        <v>0.1128093433718807</v>
      </c>
      <c r="Q41" s="718">
        <f>compofiinc!AE33</f>
        <v>0.1053867000025793</v>
      </c>
      <c r="R41" s="125">
        <f>compofiinc!AF33</f>
        <v>3.2455906753674928E-2</v>
      </c>
      <c r="S41" s="125">
        <f>compofiinc!AG33</f>
        <v>4.9324841908998364E-2</v>
      </c>
      <c r="T41" s="125">
        <f>compofiinc!AH33</f>
        <v>1.6567956655528602E-2</v>
      </c>
      <c r="U41" s="125">
        <f>compofiinc!AI33</f>
        <v>2.5670910349280315E-3</v>
      </c>
      <c r="V41" s="165">
        <f>compofiinc!AJ33</f>
        <v>4.4672013944348802E-3</v>
      </c>
    </row>
    <row r="42" spans="1:22">
      <c r="A42" s="126">
        <v>1945</v>
      </c>
      <c r="B42" s="693">
        <f>compofiinc!P34</f>
        <v>0.34423310442267135</v>
      </c>
      <c r="C42" s="701">
        <f>compofiinc!Q34</f>
        <v>0.32644588706207495</v>
      </c>
      <c r="D42" s="541">
        <f>compofiinc!R34</f>
        <v>0.18733748545265536</v>
      </c>
      <c r="E42" s="541">
        <f>compofiinc!S34</f>
        <v>0.10203799256734787</v>
      </c>
      <c r="F42" s="541">
        <f>compofiinc!T34</f>
        <v>2.2229011181202133E-2</v>
      </c>
      <c r="G42" s="541">
        <f>compofiinc!U34</f>
        <v>5.0168497250493759E-3</v>
      </c>
      <c r="H42" s="541">
        <f>compofiinc!V34</f>
        <v>9.8245320958588057E-3</v>
      </c>
      <c r="I42" s="712">
        <f>compofiinc!W34</f>
        <v>0.247945827268267</v>
      </c>
      <c r="J42" s="718">
        <f>compofiinc!X34</f>
        <v>0.22903431644415392</v>
      </c>
      <c r="K42" s="125">
        <f>compofiinc!Y34</f>
        <v>0.10356018527181964</v>
      </c>
      <c r="L42" s="125">
        <f>compofiinc!Z34</f>
        <v>9.115028485227325E-2</v>
      </c>
      <c r="M42" s="125">
        <f>compofiinc!AA34</f>
        <v>2.1635852683269511E-2</v>
      </c>
      <c r="N42" s="125">
        <f>compofiinc!AB34</f>
        <v>4.4189095337848917E-3</v>
      </c>
      <c r="O42" s="125">
        <f>compofiinc!AC34</f>
        <v>8.2690806397558297E-3</v>
      </c>
      <c r="P42" s="730">
        <f>compofiinc!AD34</f>
        <v>0.1251579109368974</v>
      </c>
      <c r="Q42" s="718">
        <f>compofiinc!AE34</f>
        <v>0.1107119394880994</v>
      </c>
      <c r="R42" s="125">
        <f>compofiinc!AF34</f>
        <v>3.2855682861737324E-2</v>
      </c>
      <c r="S42" s="125">
        <f>compofiinc!AG34</f>
        <v>5.3913551768160831E-2</v>
      </c>
      <c r="T42" s="125">
        <f>compofiinc!AH34</f>
        <v>1.6580649781938482E-2</v>
      </c>
      <c r="U42" s="125">
        <f>compofiinc!AI34</f>
        <v>2.7099553490683931E-3</v>
      </c>
      <c r="V42" s="165">
        <f>compofiinc!AJ34</f>
        <v>4.6520321716793716E-3</v>
      </c>
    </row>
    <row r="43" spans="1:22">
      <c r="A43" s="126">
        <v>1946</v>
      </c>
      <c r="B43" s="693">
        <f>compofiinc!P35</f>
        <v>0.36699551227328814</v>
      </c>
      <c r="C43" s="701">
        <f>compofiinc!Q35</f>
        <v>0.34616394068930384</v>
      </c>
      <c r="D43" s="541">
        <f>compofiinc!R35</f>
        <v>0.18682959715164618</v>
      </c>
      <c r="E43" s="541">
        <f>compofiinc!S35</f>
        <v>0.11615342898979557</v>
      </c>
      <c r="F43" s="541">
        <f>compofiinc!T35</f>
        <v>2.7149741164094559E-2</v>
      </c>
      <c r="G43" s="541">
        <f>compofiinc!U35</f>
        <v>5.2524074396675096E-3</v>
      </c>
      <c r="H43" s="541">
        <f>compofiinc!V35</f>
        <v>1.0779494263092673E-2</v>
      </c>
      <c r="I43" s="712">
        <f>compofiinc!W35</f>
        <v>0.26765386402673913</v>
      </c>
      <c r="J43" s="718">
        <f>compofiinc!X35</f>
        <v>0.24657740220126542</v>
      </c>
      <c r="K43" s="125">
        <f>compofiinc!Y35</f>
        <v>0.10691718858716882</v>
      </c>
      <c r="L43" s="125">
        <f>compofiinc!Z35</f>
        <v>0.10009617627193228</v>
      </c>
      <c r="M43" s="125">
        <f>compofiinc!AA35</f>
        <v>2.5913237558626543E-2</v>
      </c>
      <c r="N43" s="125">
        <f>compofiinc!AB35</f>
        <v>4.6653599795378597E-3</v>
      </c>
      <c r="O43" s="125">
        <f>compofiinc!AC35</f>
        <v>8.9861693908423711E-3</v>
      </c>
      <c r="P43" s="730">
        <f>compofiinc!AD35</f>
        <v>0.1327705253334413</v>
      </c>
      <c r="Q43" s="718">
        <f>compofiinc!AE35</f>
        <v>0.1176242577054763</v>
      </c>
      <c r="R43" s="125">
        <f>compofiinc!AF35</f>
        <v>3.7065372905357413E-2</v>
      </c>
      <c r="S43" s="125">
        <f>compofiinc!AG35</f>
        <v>5.3213963663075063E-2</v>
      </c>
      <c r="T43" s="125">
        <f>compofiinc!AH35</f>
        <v>1.9571304602638787E-2</v>
      </c>
      <c r="U43" s="125">
        <f>compofiinc!AI35</f>
        <v>2.7966227667866094E-3</v>
      </c>
      <c r="V43" s="165">
        <f>compofiinc!AJ35</f>
        <v>4.9788991552134126E-3</v>
      </c>
    </row>
    <row r="44" spans="1:22">
      <c r="A44" s="126">
        <v>1947</v>
      </c>
      <c r="B44" s="693">
        <f>compofiinc!P36</f>
        <v>0.34347880643880307</v>
      </c>
      <c r="C44" s="701">
        <f>compofiinc!Q36</f>
        <v>0.33017177593435576</v>
      </c>
      <c r="D44" s="541">
        <f>compofiinc!R36</f>
        <v>0.18633000308829792</v>
      </c>
      <c r="E44" s="541">
        <f>compofiinc!S36</f>
        <v>0.10001306270671673</v>
      </c>
      <c r="F44" s="541">
        <f>compofiinc!T36</f>
        <v>2.8193774778383487E-2</v>
      </c>
      <c r="G44" s="541">
        <f>compofiinc!U36</f>
        <v>4.6448721850809163E-3</v>
      </c>
      <c r="H44" s="541">
        <f>compofiinc!V36</f>
        <v>1.0989967354563727E-2</v>
      </c>
      <c r="I44" s="712">
        <f>compofiinc!W36</f>
        <v>0.246782759044961</v>
      </c>
      <c r="J44" s="718">
        <f>compofiinc!X36</f>
        <v>0.2329946264784413</v>
      </c>
      <c r="K44" s="125">
        <f>compofiinc!Y36</f>
        <v>0.10700554431116834</v>
      </c>
      <c r="L44" s="125">
        <f>compofiinc!Z36</f>
        <v>8.5337283695686036E-2</v>
      </c>
      <c r="M44" s="125">
        <f>compofiinc!AA36</f>
        <v>2.7239511052554864E-2</v>
      </c>
      <c r="N44" s="125">
        <f>compofiinc!AB36</f>
        <v>4.1201043369470895E-3</v>
      </c>
      <c r="O44" s="125">
        <f>compofiinc!AC36</f>
        <v>9.2921058123427661E-3</v>
      </c>
      <c r="P44" s="730">
        <f>compofiinc!AD36</f>
        <v>0.11955055203166751</v>
      </c>
      <c r="Q44" s="718">
        <f>compofiinc!AE36</f>
        <v>0.10953835923874261</v>
      </c>
      <c r="R44" s="125">
        <f>compofiinc!AF36</f>
        <v>3.7683124110437297E-2</v>
      </c>
      <c r="S44" s="125">
        <f>compofiinc!AG36</f>
        <v>4.3140726470419076E-2</v>
      </c>
      <c r="T44" s="125">
        <f>compofiinc!AH36</f>
        <v>2.1042369369740781E-2</v>
      </c>
      <c r="U44" s="125">
        <f>compofiinc!AI36</f>
        <v>2.4429359188728478E-3</v>
      </c>
      <c r="V44" s="165">
        <f>compofiinc!AJ36</f>
        <v>5.2291686185848138E-3</v>
      </c>
    </row>
    <row r="45" spans="1:22">
      <c r="A45" s="126">
        <v>1948</v>
      </c>
      <c r="B45" s="693">
        <f>compofiinc!P37</f>
        <v>0.35013508333029786</v>
      </c>
      <c r="C45" s="701">
        <f>compofiinc!Q37</f>
        <v>0.33720637645202806</v>
      </c>
      <c r="D45" s="541">
        <f>compofiinc!R37</f>
        <v>0.20118663253068153</v>
      </c>
      <c r="E45" s="541">
        <f>compofiinc!S37</f>
        <v>9.1195758783392283E-2</v>
      </c>
      <c r="F45" s="541">
        <f>compofiinc!T37</f>
        <v>2.9059880260112744E-2</v>
      </c>
      <c r="G45" s="541">
        <f>compofiinc!U37</f>
        <v>4.6812284010148784E-3</v>
      </c>
      <c r="H45" s="541">
        <f>compofiinc!V37</f>
        <v>1.1091727470362547E-2</v>
      </c>
      <c r="I45" s="712">
        <f>compofiinc!W37</f>
        <v>0.25055218389699002</v>
      </c>
      <c r="J45" s="718">
        <f>compofiinc!X37</f>
        <v>0.23695979226593739</v>
      </c>
      <c r="K45" s="125">
        <f>compofiinc!Y37</f>
        <v>0.11625884970555389</v>
      </c>
      <c r="L45" s="125">
        <f>compofiinc!Z37</f>
        <v>7.9034056797939664E-2</v>
      </c>
      <c r="M45" s="125">
        <f>compofiinc!AA37</f>
        <v>2.8201602561898402E-2</v>
      </c>
      <c r="N45" s="125">
        <f>compofiinc!AB37</f>
        <v>4.0910444751264558E-3</v>
      </c>
      <c r="O45" s="125">
        <f>compofiinc!AC37</f>
        <v>9.3831682176458917E-3</v>
      </c>
      <c r="P45" s="730">
        <f>compofiinc!AD37</f>
        <v>0.12242600017043</v>
      </c>
      <c r="Q45" s="718">
        <f>compofiinc!AE37</f>
        <v>0.1126987247414394</v>
      </c>
      <c r="R45" s="125">
        <f>compofiinc!AF37</f>
        <v>3.9596960086702451E-2</v>
      </c>
      <c r="S45" s="125">
        <f>compofiinc!AG37</f>
        <v>4.2428308670555082E-2</v>
      </c>
      <c r="T45" s="125">
        <f>compofiinc!AH37</f>
        <v>2.2632024294413383E-2</v>
      </c>
      <c r="U45" s="125">
        <f>compofiinc!AI37</f>
        <v>2.4949779952046932E-3</v>
      </c>
      <c r="V45" s="165">
        <f>compofiinc!AJ37</f>
        <v>5.549144364509373E-3</v>
      </c>
    </row>
    <row r="46" spans="1:22">
      <c r="A46" s="126">
        <v>1949</v>
      </c>
      <c r="B46" s="693">
        <f>compofiinc!P38</f>
        <v>0.34750996242854648</v>
      </c>
      <c r="C46" s="701">
        <f>compofiinc!Q38</f>
        <v>0.33763098095195454</v>
      </c>
      <c r="D46" s="541">
        <f>compofiinc!R38</f>
        <v>0.21242853501658043</v>
      </c>
      <c r="E46" s="541">
        <f>compofiinc!S38</f>
        <v>7.788776326560394E-2</v>
      </c>
      <c r="F46" s="541">
        <f>compofiinc!T38</f>
        <v>2.9965713612800149E-2</v>
      </c>
      <c r="G46" s="541">
        <f>compofiinc!U38</f>
        <v>5.259814110761608E-3</v>
      </c>
      <c r="H46" s="541">
        <f>compofiinc!V38</f>
        <v>1.2095333556806E-2</v>
      </c>
      <c r="I46" s="712">
        <f>compofiinc!W38</f>
        <v>0.2450541024555678</v>
      </c>
      <c r="J46" s="718">
        <f>compofiinc!X38</f>
        <v>0.23461915111456019</v>
      </c>
      <c r="K46" s="125">
        <f>compofiinc!Y38</f>
        <v>0.12440953929340831</v>
      </c>
      <c r="L46" s="125">
        <f>compofiinc!Z38</f>
        <v>6.6840336105550291E-2</v>
      </c>
      <c r="M46" s="125">
        <f>compofiinc!AA38</f>
        <v>2.881535667851004E-2</v>
      </c>
      <c r="N46" s="125">
        <f>compofiinc!AB38</f>
        <v>4.4167500699963383E-3</v>
      </c>
      <c r="O46" s="125">
        <f>compofiinc!AC38</f>
        <v>1.0143393647127789E-2</v>
      </c>
      <c r="P46" s="730">
        <f>compofiinc!AD38</f>
        <v>0.11726960080682741</v>
      </c>
      <c r="Q46" s="718">
        <f>compofiinc!AE38</f>
        <v>0.10946064706587989</v>
      </c>
      <c r="R46" s="125">
        <f>compofiinc!AF38</f>
        <v>4.1141112626846381E-2</v>
      </c>
      <c r="S46" s="125">
        <f>compofiinc!AG38</f>
        <v>3.6476474382519844E-2</v>
      </c>
      <c r="T46" s="125">
        <f>compofiinc!AH38</f>
        <v>2.3143000311455851E-2</v>
      </c>
      <c r="U46" s="125">
        <f>compofiinc!AI38</f>
        <v>2.7163152857674747E-3</v>
      </c>
      <c r="V46" s="165">
        <f>compofiinc!AJ38</f>
        <v>5.9837340952877127E-3</v>
      </c>
    </row>
    <row r="47" spans="1:22">
      <c r="A47" s="130">
        <v>1950</v>
      </c>
      <c r="B47" s="697">
        <f>compofiinc!P39</f>
        <v>0.35563366960951426</v>
      </c>
      <c r="C47" s="704">
        <f>compofiinc!Q39</f>
        <v>0.33871100610399119</v>
      </c>
      <c r="D47" s="545">
        <f>compofiinc!R39</f>
        <v>0.21370042007863166</v>
      </c>
      <c r="E47" s="545">
        <f>compofiinc!S39</f>
        <v>7.792286718741534E-2</v>
      </c>
      <c r="F47" s="545">
        <f>compofiinc!T39</f>
        <v>2.9984775728144689E-2</v>
      </c>
      <c r="G47" s="545">
        <f>compofiinc!U39</f>
        <v>5.1752226438281403E-3</v>
      </c>
      <c r="H47" s="545">
        <f>compofiinc!V39</f>
        <v>1.193087016455544E-2</v>
      </c>
      <c r="I47" s="714">
        <f>compofiinc!W39</f>
        <v>0.25533443184458782</v>
      </c>
      <c r="J47" s="720">
        <f>compofiinc!X39</f>
        <v>0.23871289592585629</v>
      </c>
      <c r="K47" s="129">
        <f>compofiinc!Y39</f>
        <v>0.12582130162802188</v>
      </c>
      <c r="L47" s="129">
        <f>compofiinc!Z39</f>
        <v>6.8735807184422903E-2</v>
      </c>
      <c r="M47" s="129">
        <f>compofiinc!AA39</f>
        <v>2.9445599859687668E-2</v>
      </c>
      <c r="N47" s="129">
        <f>compofiinc!AB39</f>
        <v>4.5012019593214901E-3</v>
      </c>
      <c r="O47" s="129">
        <f>compofiinc!AC39</f>
        <v>1.0212211697785767E-2</v>
      </c>
      <c r="P47" s="732">
        <f>compofiinc!AD39</f>
        <v>0.1281953503997858</v>
      </c>
      <c r="Q47" s="720">
        <f>compofiinc!AE39</f>
        <v>0.11360065498282969</v>
      </c>
      <c r="R47" s="129">
        <f>compofiinc!AF39</f>
        <v>4.0867635412768902E-2</v>
      </c>
      <c r="S47" s="129">
        <f>compofiinc!AG39</f>
        <v>3.9291546337347411E-2</v>
      </c>
      <c r="T47" s="129">
        <f>compofiinc!AH39</f>
        <v>2.4373768823431771E-2</v>
      </c>
      <c r="U47" s="129">
        <f>compofiinc!AI39</f>
        <v>2.8079889215176061E-3</v>
      </c>
      <c r="V47" s="169">
        <f>compofiinc!AJ39</f>
        <v>6.2597099114225663E-3</v>
      </c>
    </row>
    <row r="48" spans="1:22">
      <c r="A48" s="126">
        <v>1951</v>
      </c>
      <c r="B48" s="693">
        <f>compofiinc!P40</f>
        <v>0.34217551487253894</v>
      </c>
      <c r="C48" s="701">
        <f>compofiinc!Q40</f>
        <v>0.32819965101679388</v>
      </c>
      <c r="D48" s="541">
        <f>compofiinc!R40</f>
        <v>0.21015410141948709</v>
      </c>
      <c r="E48" s="541">
        <f>compofiinc!S40</f>
        <v>7.3733495063701082E-2</v>
      </c>
      <c r="F48" s="541">
        <f>compofiinc!T40</f>
        <v>2.8378164815186634E-2</v>
      </c>
      <c r="G48" s="541">
        <f>compofiinc!U40</f>
        <v>4.8114972811010258E-3</v>
      </c>
      <c r="H48" s="541">
        <f>compofiinc!V40</f>
        <v>1.1122392437318031E-2</v>
      </c>
      <c r="I48" s="712">
        <f>compofiinc!W40</f>
        <v>0.24200970415465331</v>
      </c>
      <c r="J48" s="718">
        <f>compofiinc!X40</f>
        <v>0.22670164315122829</v>
      </c>
      <c r="K48" s="125">
        <f>compofiinc!Y40</f>
        <v>0.12099995041266538</v>
      </c>
      <c r="L48" s="125">
        <f>compofiinc!Z40</f>
        <v>6.4616017110408958E-2</v>
      </c>
      <c r="M48" s="125">
        <f>compofiinc!AA40</f>
        <v>2.7502169265761808E-2</v>
      </c>
      <c r="N48" s="125">
        <f>compofiinc!AB40</f>
        <v>4.1924380191054504E-3</v>
      </c>
      <c r="O48" s="125">
        <f>compofiinc!AC40</f>
        <v>9.3910683432866984E-3</v>
      </c>
      <c r="P48" s="730">
        <f>compofiinc!AD40</f>
        <v>0.117871051449221</v>
      </c>
      <c r="Q48" s="718">
        <f>compofiinc!AE40</f>
        <v>0.1051833555571898</v>
      </c>
      <c r="R48" s="125">
        <f>compofiinc!AF40</f>
        <v>3.8992496239069682E-2</v>
      </c>
      <c r="S48" s="125">
        <f>compofiinc!AG40</f>
        <v>3.618389302471884E-2</v>
      </c>
      <c r="T48" s="125">
        <f>compofiinc!AH40</f>
        <v>2.1935643024017223E-2</v>
      </c>
      <c r="U48" s="125">
        <f>compofiinc!AI40</f>
        <v>2.477487560610532E-3</v>
      </c>
      <c r="V48" s="165">
        <f>compofiinc!AJ40</f>
        <v>5.593835708773533E-3</v>
      </c>
    </row>
    <row r="49" spans="1:22">
      <c r="A49" s="126">
        <v>1952</v>
      </c>
      <c r="B49" s="693">
        <f>compofiinc!P41</f>
        <v>0.33211509029250325</v>
      </c>
      <c r="C49" s="701">
        <f>compofiinc!Q41</f>
        <v>0.32073962097575531</v>
      </c>
      <c r="D49" s="541">
        <f>compofiinc!R41</f>
        <v>0.21084007518216</v>
      </c>
      <c r="E49" s="541">
        <f>compofiinc!S41</f>
        <v>6.9259577505700068E-2</v>
      </c>
      <c r="F49" s="541">
        <f>compofiinc!T41</f>
        <v>2.5677803925452991E-2</v>
      </c>
      <c r="G49" s="541">
        <f>compofiinc!U41</f>
        <v>4.7100963829370844E-3</v>
      </c>
      <c r="H49" s="541">
        <f>compofiinc!V41</f>
        <v>1.0252067979505159E-2</v>
      </c>
      <c r="I49" s="712">
        <f>compofiinc!W41</f>
        <v>0.23069043123149091</v>
      </c>
      <c r="J49" s="718">
        <f>compofiinc!X41</f>
        <v>0.2184689032781888</v>
      </c>
      <c r="K49" s="125">
        <f>compofiinc!Y41</f>
        <v>0.12175299563809171</v>
      </c>
      <c r="L49" s="125">
        <f>compofiinc!Z41</f>
        <v>5.9641672533639792E-2</v>
      </c>
      <c r="M49" s="125">
        <f>compofiinc!AA41</f>
        <v>2.4412978087445608E-2</v>
      </c>
      <c r="N49" s="125">
        <f>compofiinc!AB41</f>
        <v>4.1016101682767878E-3</v>
      </c>
      <c r="O49" s="125">
        <f>compofiinc!AC41</f>
        <v>8.5596468507349033E-3</v>
      </c>
      <c r="P49" s="730">
        <f>compofiinc!AD41</f>
        <v>0.1079087598547829</v>
      </c>
      <c r="Q49" s="718">
        <f>compofiinc!AE41</f>
        <v>9.7583202165547417E-2</v>
      </c>
      <c r="R49" s="125">
        <f>compofiinc!AF41</f>
        <v>3.6754955931373297E-2</v>
      </c>
      <c r="S49" s="125">
        <f>compofiinc!AG41</f>
        <v>3.3566988418980065E-2</v>
      </c>
      <c r="T49" s="125">
        <f>compofiinc!AH41</f>
        <v>1.9542739222658805E-2</v>
      </c>
      <c r="U49" s="125">
        <f>compofiinc!AI41</f>
        <v>2.4554893191477576E-3</v>
      </c>
      <c r="V49" s="165">
        <f>compofiinc!AJ41</f>
        <v>5.2630292733875034E-3</v>
      </c>
    </row>
    <row r="50" spans="1:22">
      <c r="A50" s="126">
        <v>1953</v>
      </c>
      <c r="B50" s="693">
        <f>compofiinc!P42</f>
        <v>0.32306951062083611</v>
      </c>
      <c r="C50" s="701">
        <f>compofiinc!Q42</f>
        <v>0.31380431868356229</v>
      </c>
      <c r="D50" s="541">
        <f>compofiinc!R42</f>
        <v>0.21401882800575117</v>
      </c>
      <c r="E50" s="541">
        <f>compofiinc!S42</f>
        <v>6.2415827362473787E-2</v>
      </c>
      <c r="F50" s="541">
        <f>compofiinc!T42</f>
        <v>2.3268540951883861E-2</v>
      </c>
      <c r="G50" s="541">
        <f>compofiinc!U42</f>
        <v>4.6402914160752016E-3</v>
      </c>
      <c r="H50" s="541">
        <f>compofiinc!V42</f>
        <v>9.4608309473782695E-3</v>
      </c>
      <c r="I50" s="712">
        <f>compofiinc!W42</f>
        <v>0.22013048869299831</v>
      </c>
      <c r="J50" s="718">
        <f>compofiinc!X42</f>
        <v>0.210073424892119</v>
      </c>
      <c r="K50" s="125">
        <f>compofiinc!Y42</f>
        <v>0.12214694591327996</v>
      </c>
      <c r="L50" s="125">
        <f>compofiinc!Z42</f>
        <v>5.3903750230236996E-2</v>
      </c>
      <c r="M50" s="125">
        <f>compofiinc!AA42</f>
        <v>2.2109835337462965E-2</v>
      </c>
      <c r="N50" s="125">
        <f>compofiinc!AB42</f>
        <v>3.9452284121904374E-3</v>
      </c>
      <c r="O50" s="125">
        <f>compofiinc!AC42</f>
        <v>7.9676649989486245E-3</v>
      </c>
      <c r="P50" s="730">
        <f>compofiinc!AD42</f>
        <v>9.9018850353359417E-2</v>
      </c>
      <c r="Q50" s="718">
        <f>compofiinc!AE42</f>
        <v>9.081089770218638E-2</v>
      </c>
      <c r="R50" s="125">
        <f>compofiinc!AF42</f>
        <v>3.6721930608423235E-2</v>
      </c>
      <c r="S50" s="125">
        <f>compofiinc!AG42</f>
        <v>2.9701944395395131E-2</v>
      </c>
      <c r="T50" s="125">
        <f>compofiinc!AH42</f>
        <v>1.7365782071979703E-2</v>
      </c>
      <c r="U50" s="125">
        <f>compofiinc!AI42</f>
        <v>2.3253528313188759E-3</v>
      </c>
      <c r="V50" s="165">
        <f>compofiinc!AJ42</f>
        <v>4.6958877950694358E-3</v>
      </c>
    </row>
    <row r="51" spans="1:22">
      <c r="A51" s="126">
        <v>1954</v>
      </c>
      <c r="B51" s="693">
        <f>compofiinc!P43</f>
        <v>0.33636110590333096</v>
      </c>
      <c r="C51" s="701">
        <f>compofiinc!Q43</f>
        <v>0.32119310731545292</v>
      </c>
      <c r="D51" s="541">
        <f>compofiinc!R43</f>
        <v>0.21520908556447518</v>
      </c>
      <c r="E51" s="541">
        <f>compofiinc!S43</f>
        <v>6.600338446283871E-2</v>
      </c>
      <c r="F51" s="541">
        <f>compofiinc!T43</f>
        <v>2.4597285051595193E-2</v>
      </c>
      <c r="G51" s="541">
        <f>compofiinc!U43</f>
        <v>4.7511840350075822E-3</v>
      </c>
      <c r="H51" s="541">
        <f>compofiinc!V43</f>
        <v>1.0632168201536172E-2</v>
      </c>
      <c r="I51" s="712">
        <f>compofiinc!W43</f>
        <v>0.23297681803897291</v>
      </c>
      <c r="J51" s="718">
        <f>compofiinc!X43</f>
        <v>0.2156068268206269</v>
      </c>
      <c r="K51" s="125">
        <f>compofiinc!Y43</f>
        <v>0.12580015849675588</v>
      </c>
      <c r="L51" s="125">
        <f>compofiinc!Z43</f>
        <v>5.4087424231798568E-2</v>
      </c>
      <c r="M51" s="125">
        <f>compofiinc!AA43</f>
        <v>2.3477057764598543E-2</v>
      </c>
      <c r="N51" s="125">
        <f>compofiinc!AB43</f>
        <v>3.8803338417930122E-3</v>
      </c>
      <c r="O51" s="125">
        <f>compofiinc!AC43</f>
        <v>8.3618524856808821E-3</v>
      </c>
      <c r="P51" s="730">
        <f>compofiinc!AD43</f>
        <v>0.1077356180416074</v>
      </c>
      <c r="Q51" s="718">
        <f>compofiinc!AE43</f>
        <v>9.3904559145803035E-2</v>
      </c>
      <c r="R51" s="125">
        <f>compofiinc!AF43</f>
        <v>3.6997608461188485E-2</v>
      </c>
      <c r="S51" s="125">
        <f>compofiinc!AG43</f>
        <v>3.0901624354578845E-2</v>
      </c>
      <c r="T51" s="125">
        <f>compofiinc!AH43</f>
        <v>1.8585590838842585E-2</v>
      </c>
      <c r="U51" s="125">
        <f>compofiinc!AI43</f>
        <v>2.6947612135841742E-3</v>
      </c>
      <c r="V51" s="165">
        <f>compofiinc!AJ43</f>
        <v>4.7249742776089461E-3</v>
      </c>
    </row>
    <row r="52" spans="1:22">
      <c r="A52" s="126">
        <v>1955</v>
      </c>
      <c r="B52" s="693">
        <f>compofiinc!P44</f>
        <v>0.33937798425770482</v>
      </c>
      <c r="C52" s="701">
        <f>compofiinc!Q44</f>
        <v>0.31772074577461312</v>
      </c>
      <c r="D52" s="541">
        <f>compofiinc!R44</f>
        <v>0.21478797063065755</v>
      </c>
      <c r="E52" s="541">
        <f>compofiinc!S44</f>
        <v>6.4894766397497403E-2</v>
      </c>
      <c r="F52" s="541">
        <f>compofiinc!T44</f>
        <v>2.5338665031589117E-2</v>
      </c>
      <c r="G52" s="541">
        <f>compofiinc!U44</f>
        <v>4.6504444445633081E-3</v>
      </c>
      <c r="H52" s="541">
        <f>compofiinc!V44</f>
        <v>8.0488992703057309E-3</v>
      </c>
      <c r="I52" s="712">
        <f>compofiinc!W44</f>
        <v>0.23596091814308898</v>
      </c>
      <c r="J52" s="718">
        <f>compofiinc!X44</f>
        <v>0.21377836096924738</v>
      </c>
      <c r="K52" s="125">
        <f>compofiinc!Y44</f>
        <v>0.12829672037744083</v>
      </c>
      <c r="L52" s="125">
        <f>compofiinc!Z44</f>
        <v>5.2235717626034975E-2</v>
      </c>
      <c r="M52" s="125">
        <f>compofiinc!AA44</f>
        <v>2.339721905501951E-2</v>
      </c>
      <c r="N52" s="125">
        <f>compofiinc!AB44</f>
        <v>3.6982063550439117E-3</v>
      </c>
      <c r="O52" s="125">
        <f>compofiinc!AC44</f>
        <v>6.1504975557081449E-3</v>
      </c>
      <c r="P52" s="730">
        <f>compofiinc!AD44</f>
        <v>0.1105754552013183</v>
      </c>
      <c r="Q52" s="718">
        <f>compofiinc!AE44</f>
        <v>9.1805282675712654E-2</v>
      </c>
      <c r="R52" s="125">
        <f>compofiinc!AF44</f>
        <v>3.5947639414041027E-2</v>
      </c>
      <c r="S52" s="125">
        <f>compofiinc!AG44</f>
        <v>3.0475986734992133E-2</v>
      </c>
      <c r="T52" s="125">
        <f>compofiinc!AH44</f>
        <v>1.964326279395304E-2</v>
      </c>
      <c r="U52" s="125">
        <f>compofiinc!AI44</f>
        <v>2.637529032507596E-3</v>
      </c>
      <c r="V52" s="165">
        <f>compofiinc!AJ44</f>
        <v>3.1008647002188591E-3</v>
      </c>
    </row>
    <row r="53" spans="1:22">
      <c r="A53" s="126">
        <v>1956</v>
      </c>
      <c r="B53" s="693">
        <f>compofiinc!P45</f>
        <v>0.33462139769151833</v>
      </c>
      <c r="C53" s="701">
        <f>compofiinc!Q45</f>
        <v>0.31806023990184451</v>
      </c>
      <c r="D53" s="541">
        <f>compofiinc!R45</f>
        <v>0.21305704285390448</v>
      </c>
      <c r="E53" s="541">
        <f>compofiinc!S45</f>
        <v>6.6260901436923772E-2</v>
      </c>
      <c r="F53" s="541">
        <f>compofiinc!T45</f>
        <v>2.5076758200538455E-2</v>
      </c>
      <c r="G53" s="541">
        <f>compofiinc!U45</f>
        <v>4.7220046395242601E-3</v>
      </c>
      <c r="H53" s="541">
        <f>compofiinc!V45</f>
        <v>8.9435327709535151E-3</v>
      </c>
      <c r="I53" s="712">
        <f>compofiinc!W45</f>
        <v>0.23126903627089038</v>
      </c>
      <c r="J53" s="718">
        <f>compofiinc!X45</f>
        <v>0.21347549384221612</v>
      </c>
      <c r="K53" s="125">
        <f>compofiinc!Y45</f>
        <v>0.12504383655741777</v>
      </c>
      <c r="L53" s="125">
        <f>compofiinc!Z45</f>
        <v>5.3939745901107505E-2</v>
      </c>
      <c r="M53" s="125">
        <f>compofiinc!AA45</f>
        <v>2.3635104858803328E-2</v>
      </c>
      <c r="N53" s="125">
        <f>compofiinc!AB45</f>
        <v>4.1050403812264028E-3</v>
      </c>
      <c r="O53" s="125">
        <f>compofiinc!AC45</f>
        <v>6.7517661436611223E-3</v>
      </c>
      <c r="P53" s="730">
        <f>compofiinc!AD45</f>
        <v>0.1067208171329697</v>
      </c>
      <c r="Q53" s="718">
        <f>compofiinc!AE45</f>
        <v>9.0869757576587148E-2</v>
      </c>
      <c r="R53" s="125">
        <f>compofiinc!AF45</f>
        <v>3.5744234503013977E-2</v>
      </c>
      <c r="S53" s="125">
        <f>compofiinc!AG45</f>
        <v>2.9045243330795428E-2</v>
      </c>
      <c r="T53" s="125">
        <f>compofiinc!AH45</f>
        <v>1.9601686134651929E-2</v>
      </c>
      <c r="U53" s="125">
        <f>compofiinc!AI45</f>
        <v>2.6491988992612954E-3</v>
      </c>
      <c r="V53" s="165">
        <f>compofiinc!AJ45</f>
        <v>3.8293947088645268E-3</v>
      </c>
    </row>
    <row r="54" spans="1:22">
      <c r="A54" s="126">
        <v>1957</v>
      </c>
      <c r="B54" s="693">
        <f>compofiinc!P46</f>
        <v>0.32988589698885884</v>
      </c>
      <c r="C54" s="701">
        <f>compofiinc!Q46</f>
        <v>0.31687309376554507</v>
      </c>
      <c r="D54" s="541">
        <f>compofiinc!R46</f>
        <v>0.21525176235020743</v>
      </c>
      <c r="E54" s="541">
        <f>compofiinc!S46</f>
        <v>6.2279564152762555E-2</v>
      </c>
      <c r="F54" s="541">
        <f>compofiinc!T46</f>
        <v>2.6240385040085686E-2</v>
      </c>
      <c r="G54" s="541">
        <f>compofiinc!U46</f>
        <v>5.9871713446630502E-3</v>
      </c>
      <c r="H54" s="541">
        <f>compofiinc!V46</f>
        <v>7.1142108778262953E-3</v>
      </c>
      <c r="I54" s="712">
        <f>compofiinc!W46</f>
        <v>0.22604483211460688</v>
      </c>
      <c r="J54" s="718">
        <f>compofiinc!X46</f>
        <v>0.21167499809433837</v>
      </c>
      <c r="K54" s="125">
        <f>compofiinc!Y46</f>
        <v>0.12168887654606288</v>
      </c>
      <c r="L54" s="125">
        <f>compofiinc!Z46</f>
        <v>5.3710419478966126E-2</v>
      </c>
      <c r="M54" s="125">
        <f>compofiinc!AA46</f>
        <v>2.4982796797901628E-2</v>
      </c>
      <c r="N54" s="125">
        <f>compofiinc!AB46</f>
        <v>5.0994972833527984E-3</v>
      </c>
      <c r="O54" s="125">
        <f>compofiinc!AC46</f>
        <v>6.1934079880549137E-3</v>
      </c>
      <c r="P54" s="730">
        <f>compofiinc!AD46</f>
        <v>0.10160969512973959</v>
      </c>
      <c r="Q54" s="718">
        <f>compofiinc!AE46</f>
        <v>8.9818851566021513E-2</v>
      </c>
      <c r="R54" s="125">
        <f>compofiinc!AF46</f>
        <v>3.6081257271559579E-2</v>
      </c>
      <c r="S54" s="125">
        <f>compofiinc!AG46</f>
        <v>2.8522029878907826E-2</v>
      </c>
      <c r="T54" s="125">
        <f>compofiinc!AH46</f>
        <v>1.8951982912932153E-2</v>
      </c>
      <c r="U54" s="125">
        <f>compofiinc!AI46</f>
        <v>2.7631331499601759E-3</v>
      </c>
      <c r="V54" s="165">
        <f>compofiinc!AJ46</f>
        <v>3.5004483526617715E-3</v>
      </c>
    </row>
    <row r="55" spans="1:22">
      <c r="A55" s="126">
        <v>1958</v>
      </c>
      <c r="B55" s="693">
        <f>compofiinc!P47</f>
        <v>0.33561535507763746</v>
      </c>
      <c r="C55" s="701">
        <f>compofiinc!Q47</f>
        <v>0.32112269096927543</v>
      </c>
      <c r="D55" s="541">
        <f>compofiinc!R47</f>
        <v>0.22138595229010202</v>
      </c>
      <c r="E55" s="541">
        <f>compofiinc!S47</f>
        <v>6.1241642769293718E-2</v>
      </c>
      <c r="F55" s="541">
        <f>compofiinc!T47</f>
        <v>2.5005215626504731E-2</v>
      </c>
      <c r="G55" s="541">
        <f>compofiinc!U47</f>
        <v>6.4526713456578679E-3</v>
      </c>
      <c r="H55" s="541">
        <f>compofiinc!V47</f>
        <v>7.0372089377170842E-3</v>
      </c>
      <c r="I55" s="712">
        <f>compofiinc!W47</f>
        <v>0.22926678126202021</v>
      </c>
      <c r="J55" s="718">
        <f>compofiinc!X47</f>
        <v>0.2126001791647209</v>
      </c>
      <c r="K55" s="125">
        <f>compofiinc!Y47</f>
        <v>0.12436775061904125</v>
      </c>
      <c r="L55" s="125">
        <f>compofiinc!Z47</f>
        <v>5.2487308666527524E-2</v>
      </c>
      <c r="M55" s="125">
        <f>compofiinc!AA47</f>
        <v>2.4120445914419475E-2</v>
      </c>
      <c r="N55" s="125">
        <f>compofiinc!AB47</f>
        <v>5.4453121744700555E-3</v>
      </c>
      <c r="O55" s="125">
        <f>compofiinc!AC47</f>
        <v>6.1793617902626205E-3</v>
      </c>
      <c r="P55" s="730">
        <f>compofiinc!AD47</f>
        <v>0.1020574545358145</v>
      </c>
      <c r="Q55" s="718">
        <f>compofiinc!AE47</f>
        <v>8.8335735001955892E-2</v>
      </c>
      <c r="R55" s="125">
        <f>compofiinc!AF47</f>
        <v>3.6061309207323054E-2</v>
      </c>
      <c r="S55" s="125">
        <f>compofiinc!AG47</f>
        <v>2.7957158288407533E-2</v>
      </c>
      <c r="T55" s="125">
        <f>compofiinc!AH47</f>
        <v>1.7852701347797411E-2</v>
      </c>
      <c r="U55" s="125">
        <f>compofiinc!AI47</f>
        <v>2.9416974142657849E-3</v>
      </c>
      <c r="V55" s="165">
        <f>compofiinc!AJ47</f>
        <v>3.5228687441621054E-3</v>
      </c>
    </row>
    <row r="56" spans="1:22">
      <c r="A56" s="128">
        <v>1959</v>
      </c>
      <c r="B56" s="696">
        <f>compofiinc!P48</f>
        <v>0.34003626034210938</v>
      </c>
      <c r="C56" s="703">
        <f>compofiinc!Q48</f>
        <v>0.32033287948024919</v>
      </c>
      <c r="D56" s="543">
        <f>compofiinc!R48</f>
        <v>0.21968422323549375</v>
      </c>
      <c r="E56" s="543">
        <f>compofiinc!S48</f>
        <v>6.1422883364079896E-2</v>
      </c>
      <c r="F56" s="543">
        <f>compofiinc!T48</f>
        <v>2.5812493035413723E-2</v>
      </c>
      <c r="G56" s="543">
        <f>compofiinc!U48</f>
        <v>6.926845264177829E-3</v>
      </c>
      <c r="H56" s="543">
        <f>compofiinc!V48</f>
        <v>6.4864345810839875E-3</v>
      </c>
      <c r="I56" s="713">
        <f>compofiinc!W48</f>
        <v>0.23389805866566568</v>
      </c>
      <c r="J56" s="719">
        <f>compofiinc!X48</f>
        <v>0.21024822758488959</v>
      </c>
      <c r="K56" s="127">
        <f>compofiinc!Y48</f>
        <v>0.12096464362877513</v>
      </c>
      <c r="L56" s="127">
        <f>compofiinc!Z48</f>
        <v>5.3344679937066035E-2</v>
      </c>
      <c r="M56" s="127">
        <f>compofiinc!AA48</f>
        <v>2.4415237692689329E-2</v>
      </c>
      <c r="N56" s="127">
        <f>compofiinc!AB48</f>
        <v>5.812180496363486E-3</v>
      </c>
      <c r="O56" s="127">
        <f>compofiinc!AC48</f>
        <v>5.7114858299956153E-3</v>
      </c>
      <c r="P56" s="731">
        <f>compofiinc!AD48</f>
        <v>0.1064744460659322</v>
      </c>
      <c r="Q56" s="719">
        <f>compofiinc!AE48</f>
        <v>8.7478520785266911E-2</v>
      </c>
      <c r="R56" s="127">
        <f>compofiinc!AF48</f>
        <v>3.5543750374197408E-2</v>
      </c>
      <c r="S56" s="127">
        <f>compofiinc!AG48</f>
        <v>2.8141480588543159E-2</v>
      </c>
      <c r="T56" s="127">
        <f>compofiinc!AH48</f>
        <v>1.7490426283222164E-2</v>
      </c>
      <c r="U56" s="127">
        <f>compofiinc!AI48</f>
        <v>3.0964387975252645E-3</v>
      </c>
      <c r="V56" s="167">
        <f>compofiinc!AJ48</f>
        <v>3.2064247417789076E-3</v>
      </c>
    </row>
    <row r="57" spans="1:22">
      <c r="A57" s="126">
        <v>1960</v>
      </c>
      <c r="B57" s="693">
        <f>compofiinc!P49</f>
        <v>0.33475096015672107</v>
      </c>
      <c r="C57" s="701">
        <f>compofiinc!Q49</f>
        <v>0.3165743758613398</v>
      </c>
      <c r="D57" s="541">
        <f>compofiinc!R49</f>
        <v>0.22185760905417889</v>
      </c>
      <c r="E57" s="541">
        <f>compofiinc!S49</f>
        <v>5.6176999404394377E-2</v>
      </c>
      <c r="F57" s="541">
        <f>compofiinc!T49</f>
        <v>2.4710219826526891E-2</v>
      </c>
      <c r="G57" s="541">
        <f>compofiinc!U49</f>
        <v>7.3326944656050587E-3</v>
      </c>
      <c r="H57" s="541">
        <f>compofiinc!V49</f>
        <v>6.4968531106345271E-3</v>
      </c>
      <c r="I57" s="712">
        <f>compofiinc!W49</f>
        <v>0.2257431227027937</v>
      </c>
      <c r="J57" s="718">
        <f>compofiinc!X49</f>
        <v>0.20511531697340049</v>
      </c>
      <c r="K57" s="125">
        <f>compofiinc!Y49</f>
        <v>0.12110550368134122</v>
      </c>
      <c r="L57" s="125">
        <f>compofiinc!Z49</f>
        <v>4.8695510513458287E-2</v>
      </c>
      <c r="M57" s="125">
        <f>compofiinc!AA49</f>
        <v>2.3365936414953634E-2</v>
      </c>
      <c r="N57" s="125">
        <f>compofiinc!AB49</f>
        <v>6.1152395358021984E-3</v>
      </c>
      <c r="O57" s="125">
        <f>compofiinc!AC49</f>
        <v>5.8331268278451502E-3</v>
      </c>
      <c r="P57" s="730">
        <f>compofiinc!AD49</f>
        <v>0.10034579956956319</v>
      </c>
      <c r="Q57" s="718">
        <f>compofiinc!AE49</f>
        <v>8.3565900921357628E-2</v>
      </c>
      <c r="R57" s="125">
        <f>compofiinc!AF49</f>
        <v>3.5492649277734857E-2</v>
      </c>
      <c r="S57" s="125">
        <f>compofiinc!AG49</f>
        <v>2.5140986228410239E-2</v>
      </c>
      <c r="T57" s="125">
        <f>compofiinc!AH49</f>
        <v>1.6430441125589609E-2</v>
      </c>
      <c r="U57" s="125">
        <f>compofiinc!AI49</f>
        <v>3.1592790660135294E-3</v>
      </c>
      <c r="V57" s="165">
        <f>compofiinc!AJ49</f>
        <v>3.342545223609389E-3</v>
      </c>
    </row>
    <row r="58" spans="1:22">
      <c r="A58" s="126">
        <v>1961</v>
      </c>
      <c r="B58" s="693">
        <f>compofiinc!P50</f>
        <v>0.3425477280551974</v>
      </c>
      <c r="C58" s="701">
        <f>compofiinc!Q50</f>
        <v>0.31896211473952618</v>
      </c>
      <c r="D58" s="541">
        <f>compofiinc!R50</f>
        <v>0.22513867178576419</v>
      </c>
      <c r="E58" s="541">
        <f>compofiinc!S50</f>
        <v>5.6128717373790195E-2</v>
      </c>
      <c r="F58" s="541">
        <f>compofiinc!T50</f>
        <v>2.3755965543046247E-2</v>
      </c>
      <c r="G58" s="541">
        <f>compofiinc!U50</f>
        <v>7.8825713012777524E-3</v>
      </c>
      <c r="H58" s="541">
        <f>compofiinc!V50</f>
        <v>6.056188735647847E-3</v>
      </c>
      <c r="I58" s="712">
        <f>compofiinc!W50</f>
        <v>0.23501366800040352</v>
      </c>
      <c r="J58" s="718">
        <f>compofiinc!X50</f>
        <v>0.20906861751680228</v>
      </c>
      <c r="K58" s="125">
        <f>compofiinc!Y50</f>
        <v>0.12772668147091676</v>
      </c>
      <c r="L58" s="125">
        <f>compofiinc!Z50</f>
        <v>4.7842838083350131E-2</v>
      </c>
      <c r="M58" s="125">
        <f>compofiinc!AA50</f>
        <v>2.1953500537244999E-2</v>
      </c>
      <c r="N58" s="125">
        <f>compofiinc!AB50</f>
        <v>6.3815480536574491E-3</v>
      </c>
      <c r="O58" s="125">
        <f>compofiinc!AC50</f>
        <v>5.1640493716328967E-3</v>
      </c>
      <c r="P58" s="730">
        <f>compofiinc!AD50</f>
        <v>0.10640656153200091</v>
      </c>
      <c r="Q58" s="718">
        <f>compofiinc!AE50</f>
        <v>8.3376005383909935E-2</v>
      </c>
      <c r="R58" s="125">
        <f>compofiinc!AF50</f>
        <v>3.5005567806855105E-2</v>
      </c>
      <c r="S58" s="125">
        <f>compofiinc!AG50</f>
        <v>2.5726074768300296E-2</v>
      </c>
      <c r="T58" s="125">
        <f>compofiinc!AH50</f>
        <v>1.6453837807072106E-2</v>
      </c>
      <c r="U58" s="125">
        <f>compofiinc!AI50</f>
        <v>3.2651612458015258E-3</v>
      </c>
      <c r="V58" s="165">
        <f>compofiinc!AJ50</f>
        <v>2.9253637558808989E-3</v>
      </c>
    </row>
    <row r="59" spans="1:22">
      <c r="A59" s="118">
        <v>1962</v>
      </c>
      <c r="B59" s="693">
        <f>compofiinc!P51</f>
        <v>0.34259352087974548</v>
      </c>
      <c r="C59" s="702">
        <f>compofiinc!Q51</f>
        <v>0.32929685711860657</v>
      </c>
      <c r="D59" s="440">
        <f>compofiinc!R51</f>
        <v>0.22699256241321564</v>
      </c>
      <c r="E59" s="440">
        <f>compofiinc!S51</f>
        <v>5.7516574859619141E-2</v>
      </c>
      <c r="F59" s="440">
        <f>compofiinc!T51</f>
        <v>2.3807190358638763E-2</v>
      </c>
      <c r="G59" s="440">
        <f>compofiinc!U51</f>
        <v>8.3356918767094612E-3</v>
      </c>
      <c r="H59" s="900">
        <f>compofiinc!V51</f>
        <v>1.2644844129681587E-2</v>
      </c>
      <c r="I59" s="715">
        <f>compofiinc!W51</f>
        <v>0.23160587251186371</v>
      </c>
      <c r="J59" s="721">
        <f>compofiinc!X51</f>
        <v>0.21612070500850677</v>
      </c>
      <c r="K59" s="147">
        <f>compofiinc!Y51</f>
        <v>0.12794843316078186</v>
      </c>
      <c r="L59" s="147">
        <f>compofiinc!Z51</f>
        <v>4.9199681729078293E-2</v>
      </c>
      <c r="M59" s="147">
        <f>compofiinc!AA51</f>
        <v>2.1472228690981865E-2</v>
      </c>
      <c r="N59" s="147">
        <f>compofiinc!AB51</f>
        <v>6.5450738184154034E-3</v>
      </c>
      <c r="O59" s="900">
        <f>compofiinc!AC51</f>
        <v>1.0955291800200939E-2</v>
      </c>
      <c r="P59" s="730">
        <f>compofiinc!AD51</f>
        <v>0.10065866261720657</v>
      </c>
      <c r="Q59" s="709">
        <f>compofiinc!AE51</f>
        <v>8.5894122719764709E-2</v>
      </c>
      <c r="R59" s="116">
        <f>compofiinc!AF51</f>
        <v>3.4508794546127319E-2</v>
      </c>
      <c r="S59" s="116">
        <f>compofiinc!AG51</f>
        <v>2.6325428858399391E-2</v>
      </c>
      <c r="T59" s="116">
        <f>compofiinc!AH51</f>
        <v>1.5443939715623856E-2</v>
      </c>
      <c r="U59" s="116">
        <f>compofiinc!AI51</f>
        <v>3.1919856555759907E-3</v>
      </c>
      <c r="V59" s="145">
        <f>compofiinc!AJ51</f>
        <v>6.42397440969944E-3</v>
      </c>
    </row>
    <row r="60" spans="1:22">
      <c r="A60" s="118">
        <v>1963</v>
      </c>
      <c r="B60" s="693">
        <f>compofiinc!P52</f>
        <v>0.3378481287671965</v>
      </c>
      <c r="C60" s="702">
        <f>compofiinc!Q52</f>
        <v>0.32009622322001463</v>
      </c>
      <c r="D60" s="440">
        <f>compofiinc!R52</f>
        <v>0.22657355751802358</v>
      </c>
      <c r="E60" s="440">
        <f>compofiinc!S52</f>
        <v>5.4347359717920603E-2</v>
      </c>
      <c r="F60" s="440">
        <f>compofiinc!T52</f>
        <v>2.3644154817068063E-2</v>
      </c>
      <c r="G60" s="440">
        <f>compofiinc!U52</f>
        <v>1.0048613543722546E-2</v>
      </c>
      <c r="H60" s="440">
        <f>compofiinc!V52</f>
        <v>5.482537623279801E-3</v>
      </c>
      <c r="I60" s="715">
        <f>compofiinc!W52</f>
        <v>0.22843879271659912</v>
      </c>
      <c r="J60" s="721">
        <f>compofiinc!X52</f>
        <v>0.2089506121533202</v>
      </c>
      <c r="K60" s="147">
        <f>compofiinc!Y52</f>
        <v>0.12853001071454292</v>
      </c>
      <c r="L60" s="147">
        <f>compofiinc!Z52</f>
        <v>4.6185772997338143E-2</v>
      </c>
      <c r="M60" s="147">
        <f>compofiinc!AA52</f>
        <v>2.1704882879933149E-2</v>
      </c>
      <c r="N60" s="147">
        <f>compofiinc!AB52</f>
        <v>7.8293708141522651E-3</v>
      </c>
      <c r="O60" s="147">
        <f>compofiinc!AC52</f>
        <v>4.7005747473537257E-3</v>
      </c>
      <c r="P60" s="730">
        <f>compofiinc!AD52</f>
        <v>9.91651029594353E-2</v>
      </c>
      <c r="Q60" s="709">
        <f>compofiinc!AE52</f>
        <v>8.1639366576136144E-2</v>
      </c>
      <c r="R60" s="116">
        <f>compofiinc!AF52</f>
        <v>3.4601989696862685E-2</v>
      </c>
      <c r="S60" s="116">
        <f>compofiinc!AG52</f>
        <v>2.4443148734226455E-2</v>
      </c>
      <c r="T60" s="116">
        <f>compofiinc!AH52</f>
        <v>1.6210857439494523E-2</v>
      </c>
      <c r="U60" s="116">
        <f>compofiinc!AI52</f>
        <v>3.7675525626435324E-3</v>
      </c>
      <c r="V60" s="145">
        <f>compofiinc!AJ52</f>
        <v>2.6158181429089358E-3</v>
      </c>
    </row>
    <row r="61" spans="1:22">
      <c r="A61" s="118">
        <v>1964</v>
      </c>
      <c r="B61" s="693">
        <f>compofiinc!P53</f>
        <v>0.34414061903953552</v>
      </c>
      <c r="C61" s="702">
        <f>compofiinc!Q53</f>
        <v>0.32723453640937805</v>
      </c>
      <c r="D61" s="440">
        <f>compofiinc!R53</f>
        <v>0.22935499250888824</v>
      </c>
      <c r="E61" s="440">
        <f>compofiinc!S53</f>
        <v>5.4718140512704849E-2</v>
      </c>
      <c r="F61" s="440">
        <f>compofiinc!T53</f>
        <v>2.3317828774452209E-2</v>
      </c>
      <c r="G61" s="440">
        <f>compofiinc!U53</f>
        <v>9.8225437104701996E-3</v>
      </c>
      <c r="H61" s="900">
        <f>compofiinc!V53</f>
        <v>1.0021024383604527E-2</v>
      </c>
      <c r="I61" s="715">
        <f>compofiinc!W53</f>
        <v>0.23327010869979858</v>
      </c>
      <c r="J61" s="721">
        <f>compofiinc!X53</f>
        <v>0.21389338374137878</v>
      </c>
      <c r="K61" s="147">
        <f>compofiinc!Y53</f>
        <v>0.12987793982028961</v>
      </c>
      <c r="L61" s="147">
        <f>compofiinc!Z53</f>
        <v>4.7020792961120605E-2</v>
      </c>
      <c r="M61" s="147">
        <f>compofiinc!AA53</f>
        <v>2.113996259868145E-2</v>
      </c>
      <c r="N61" s="147">
        <f>compofiinc!AB53</f>
        <v>7.545015774667263E-3</v>
      </c>
      <c r="O61" s="900">
        <f>compofiinc!AC53</f>
        <v>8.3096753805875778E-3</v>
      </c>
      <c r="P61" s="730">
        <f>compofiinc!AD53</f>
        <v>0.10193661600351334</v>
      </c>
      <c r="Q61" s="709">
        <f>compofiinc!AE53</f>
        <v>8.3927616477012634E-2</v>
      </c>
      <c r="R61" s="116">
        <f>compofiinc!AF53</f>
        <v>3.4745413810014725E-2</v>
      </c>
      <c r="S61" s="116">
        <f>compofiinc!AG53</f>
        <v>2.5959532707929611E-2</v>
      </c>
      <c r="T61" s="116">
        <f>compofiinc!AH53</f>
        <v>1.5195582993328571E-2</v>
      </c>
      <c r="U61" s="116">
        <f>compofiinc!AI53</f>
        <v>3.3955622930079699E-3</v>
      </c>
      <c r="V61" s="145">
        <f>compofiinc!AJ53</f>
        <v>4.6315249055624008E-3</v>
      </c>
    </row>
    <row r="62" spans="1:22">
      <c r="A62" s="118">
        <v>1965</v>
      </c>
      <c r="B62" s="693">
        <f>compofiinc!P54</f>
        <v>0.34781024128956567</v>
      </c>
      <c r="C62" s="702">
        <f>compofiinc!Q54</f>
        <v>0.31518188292699273</v>
      </c>
      <c r="D62" s="440">
        <f>compofiinc!R54</f>
        <v>0.21465011048957885</v>
      </c>
      <c r="E62" s="440">
        <f>compofiinc!S54</f>
        <v>6.116648030180976E-2</v>
      </c>
      <c r="F62" s="440">
        <f>compofiinc!T54</f>
        <v>2.4574686040832142E-2</v>
      </c>
      <c r="G62" s="440">
        <f>compofiinc!U54</f>
        <v>1.1003173184809947E-2</v>
      </c>
      <c r="H62" s="440">
        <f>compofiinc!V54</f>
        <v>3.7874329099620769E-3</v>
      </c>
      <c r="I62" s="715">
        <f>compofiinc!W54</f>
        <v>0.23876387756560402</v>
      </c>
      <c r="J62" s="721">
        <f>compofiinc!X54</f>
        <v>0.20699893083727042</v>
      </c>
      <c r="K62" s="147">
        <f>compofiinc!Y54</f>
        <v>0.1238985809566107</v>
      </c>
      <c r="L62" s="147">
        <f>compofiinc!Z54</f>
        <v>4.9573579035051482E-2</v>
      </c>
      <c r="M62" s="147">
        <f>compofiinc!AA54</f>
        <v>2.2099516280519524E-2</v>
      </c>
      <c r="N62" s="147">
        <f>compofiinc!AB54</f>
        <v>8.3418744227734369E-3</v>
      </c>
      <c r="O62" s="147">
        <f>compofiinc!AC54</f>
        <v>3.0853801423152867E-3</v>
      </c>
      <c r="P62" s="730">
        <f>compofiinc!AD54</f>
        <v>0.10891912753229199</v>
      </c>
      <c r="Q62" s="709">
        <f>compofiinc!AE54</f>
        <v>8.0650646944014873E-2</v>
      </c>
      <c r="R62" s="116">
        <f>compofiinc!AF54</f>
        <v>3.4125376864947939E-2</v>
      </c>
      <c r="S62" s="116">
        <f>compofiinc!AG54</f>
        <v>2.325779694070762E-2</v>
      </c>
      <c r="T62" s="116">
        <f>compofiinc!AH54</f>
        <v>1.76361838291684E-2</v>
      </c>
      <c r="U62" s="116">
        <f>compofiinc!AI54</f>
        <v>3.9557120264450832E-3</v>
      </c>
      <c r="V62" s="145">
        <f>compofiinc!AJ54</f>
        <v>1.6755772827458208E-3</v>
      </c>
    </row>
    <row r="63" spans="1:22">
      <c r="A63" s="118">
        <v>1966</v>
      </c>
      <c r="B63" s="693">
        <f>compofiinc!P55</f>
        <v>0.34236150979995728</v>
      </c>
      <c r="C63" s="702">
        <f>compofiinc!Q55</f>
        <v>0.32570964097976685</v>
      </c>
      <c r="D63" s="440">
        <f>compofiinc!R55</f>
        <v>0.22464349865913391</v>
      </c>
      <c r="E63" s="440">
        <f>compofiinc!S55</f>
        <v>5.8601811528205872E-2</v>
      </c>
      <c r="F63" s="440">
        <f>compofiinc!T55</f>
        <v>2.2408464923501015E-2</v>
      </c>
      <c r="G63" s="440">
        <f>compofiinc!U55</f>
        <v>1.0401573963463306E-2</v>
      </c>
      <c r="H63" s="900">
        <f>compofiinc!V55</f>
        <v>9.6543096005916595E-3</v>
      </c>
      <c r="I63" s="715">
        <f>compofiinc!W55</f>
        <v>0.23317031562328339</v>
      </c>
      <c r="J63" s="721">
        <f>compofiinc!X55</f>
        <v>0.21402391791343689</v>
      </c>
      <c r="K63" s="147">
        <f>compofiinc!Y55</f>
        <v>0.12687824666500092</v>
      </c>
      <c r="L63" s="147">
        <f>compofiinc!Z55</f>
        <v>5.0521638244390488E-2</v>
      </c>
      <c r="M63" s="147">
        <f>compofiinc!AA55</f>
        <v>2.0577302202582359E-2</v>
      </c>
      <c r="N63" s="147">
        <f>compofiinc!AB55</f>
        <v>7.9529564827680588E-3</v>
      </c>
      <c r="O63" s="900">
        <f>compofiinc!AC55</f>
        <v>8.0937799066305161E-3</v>
      </c>
      <c r="P63" s="730">
        <f>compofiinc!AD55</f>
        <v>0.10330610722303391</v>
      </c>
      <c r="Q63" s="709">
        <f>compofiinc!AE55</f>
        <v>8.5309349000453949E-2</v>
      </c>
      <c r="R63" s="116">
        <f>compofiinc!AF55</f>
        <v>3.4241717308759689E-2</v>
      </c>
      <c r="S63" s="116">
        <f>compofiinc!AG55</f>
        <v>2.8156258165836334E-2</v>
      </c>
      <c r="T63" s="116">
        <f>compofiinc!AH55</f>
        <v>1.4726247638463974E-2</v>
      </c>
      <c r="U63" s="116">
        <f>compofiinc!AI55</f>
        <v>3.6393131595104933E-3</v>
      </c>
      <c r="V63" s="145">
        <f>compofiinc!AJ55</f>
        <v>4.545814823359251E-3</v>
      </c>
    </row>
    <row r="64" spans="1:22">
      <c r="A64" s="118">
        <v>1967</v>
      </c>
      <c r="B64" s="694">
        <f>compofiinc!P56</f>
        <v>0.34794352948665619</v>
      </c>
      <c r="C64" s="702">
        <f>compofiinc!Q56</f>
        <v>0.32497638463973999</v>
      </c>
      <c r="D64" s="440">
        <f>compofiinc!R56</f>
        <v>0.22734218090772629</v>
      </c>
      <c r="E64" s="440">
        <f>compofiinc!S56</f>
        <v>5.6983794085681438E-2</v>
      </c>
      <c r="F64" s="440">
        <f>compofiinc!T56</f>
        <v>2.2051381878554821E-2</v>
      </c>
      <c r="G64" s="440">
        <f>compofiinc!U56</f>
        <v>1.0768562089651823E-2</v>
      </c>
      <c r="H64" s="440">
        <f>compofiinc!V56</f>
        <v>7.8304682392627001E-3</v>
      </c>
      <c r="I64" s="715">
        <f>compofiinc!W56</f>
        <v>0.23938454315066338</v>
      </c>
      <c r="J64" s="722">
        <f>compofiinc!X56</f>
        <v>0.21369636803865433</v>
      </c>
      <c r="K64" s="159">
        <f>compofiinc!Y56</f>
        <v>0.12962059676647186</v>
      </c>
      <c r="L64" s="159">
        <f>compofiinc!Z56</f>
        <v>4.9287463538348675E-2</v>
      </c>
      <c r="M64" s="159">
        <f>compofiinc!AA56</f>
        <v>1.996948104351759E-2</v>
      </c>
      <c r="N64" s="159">
        <f>compofiinc!AB56</f>
        <v>8.3118737675249577E-3</v>
      </c>
      <c r="O64" s="159">
        <f>compofiinc!AC56</f>
        <v>6.5069606062024832E-3</v>
      </c>
      <c r="P64" s="730">
        <f>compofiinc!AD56</f>
        <v>0.10841831192374229</v>
      </c>
      <c r="Q64" s="709">
        <f>compofiinc!AE56</f>
        <v>8.5308415815234184E-2</v>
      </c>
      <c r="R64" s="116">
        <f>compofiinc!AF56</f>
        <v>3.5278026014566422E-2</v>
      </c>
      <c r="S64" s="116">
        <f>compofiinc!AG56</f>
        <v>2.8065021149814129E-2</v>
      </c>
      <c r="T64" s="116">
        <f>compofiinc!AH56</f>
        <v>1.4378503197804093E-2</v>
      </c>
      <c r="U64" s="116">
        <f>compofiinc!AI56</f>
        <v>3.8100401288829744E-3</v>
      </c>
      <c r="V64" s="145">
        <f>compofiinc!AJ56</f>
        <v>3.7768245092593133E-3</v>
      </c>
    </row>
    <row r="65" spans="1:22">
      <c r="A65" s="118">
        <v>1968</v>
      </c>
      <c r="B65" s="694">
        <f>compofiinc!P57</f>
        <v>0.34770358726382256</v>
      </c>
      <c r="C65" s="702">
        <f>compofiinc!Q57</f>
        <v>0.32246318459510803</v>
      </c>
      <c r="D65" s="440">
        <f>compofiinc!R57</f>
        <v>0.22780736349523067</v>
      </c>
      <c r="E65" s="440">
        <f>compofiinc!S57</f>
        <v>5.4846146842464805E-2</v>
      </c>
      <c r="F65" s="440">
        <f>compofiinc!T57</f>
        <v>2.1313570672646165E-2</v>
      </c>
      <c r="G65" s="440">
        <f>compofiinc!U57</f>
        <v>1.1067619198001921E-2</v>
      </c>
      <c r="H65" s="440">
        <f>compofiinc!V57</f>
        <v>7.4262674315832555E-3</v>
      </c>
      <c r="I65" s="715">
        <f>compofiinc!W57</f>
        <v>0.23970411252230406</v>
      </c>
      <c r="J65" s="722">
        <f>compofiinc!X57</f>
        <v>0.21140898577868938</v>
      </c>
      <c r="K65" s="159">
        <f>compofiinc!Y57</f>
        <v>0.13006258010864258</v>
      </c>
      <c r="L65" s="159">
        <f>compofiinc!Z57</f>
        <v>4.7296342207118869E-2</v>
      </c>
      <c r="M65" s="159">
        <f>compofiinc!AA57</f>
        <v>1.9390185130760074E-2</v>
      </c>
      <c r="N65" s="159">
        <f>compofiinc!AB57</f>
        <v>8.5284925298765302E-3</v>
      </c>
      <c r="O65" s="159">
        <f>compofiinc!AC57</f>
        <v>6.1313891201280057E-3</v>
      </c>
      <c r="P65" s="730">
        <f>compofiinc!AD57</f>
        <v>0.10958070587366819</v>
      </c>
      <c r="Q65" s="709">
        <f>compofiinc!AE57</f>
        <v>8.3765515591949224E-2</v>
      </c>
      <c r="R65" s="116">
        <f>compofiinc!AF57</f>
        <v>3.5064989700913429E-2</v>
      </c>
      <c r="S65" s="116">
        <f>compofiinc!AG57</f>
        <v>2.7111265575513244E-2</v>
      </c>
      <c r="T65" s="116">
        <f>compofiinc!AH57</f>
        <v>1.4006380515638739E-2</v>
      </c>
      <c r="U65" s="116">
        <f>compofiinc!AI57</f>
        <v>3.9690217090537772E-3</v>
      </c>
      <c r="V65" s="145">
        <f>compofiinc!AJ57</f>
        <v>3.6138584691798314E-3</v>
      </c>
    </row>
    <row r="66" spans="1:22">
      <c r="A66" s="118">
        <v>1969</v>
      </c>
      <c r="B66" s="694">
        <f>compofiinc!P58</f>
        <v>0.33904677908867598</v>
      </c>
      <c r="C66" s="702">
        <f>compofiinc!Q58</f>
        <v>0.31972600519657135</v>
      </c>
      <c r="D66" s="440">
        <f>compofiinc!R58</f>
        <v>0.22979504754766822</v>
      </c>
      <c r="E66" s="440">
        <f>compofiinc!S58</f>
        <v>5.1755531167145818E-2</v>
      </c>
      <c r="F66" s="440">
        <f>compofiinc!T58</f>
        <v>1.9496021850500256E-2</v>
      </c>
      <c r="G66" s="440">
        <f>compofiinc!U58</f>
        <v>1.1561937775695696E-2</v>
      </c>
      <c r="H66" s="440">
        <f>compofiinc!V58</f>
        <v>7.1100982459029183E-3</v>
      </c>
      <c r="I66" s="715">
        <f>compofiinc!W58</f>
        <v>0.23034145566634834</v>
      </c>
      <c r="J66" s="722">
        <f>compofiinc!X58</f>
        <v>0.20832708058878779</v>
      </c>
      <c r="K66" s="159">
        <f>compofiinc!Y58</f>
        <v>0.13146819174289703</v>
      </c>
      <c r="L66" s="159">
        <f>compofiinc!Z58</f>
        <v>4.4490819971542805E-2</v>
      </c>
      <c r="M66" s="159">
        <f>compofiinc!AA58</f>
        <v>1.7593535769265145E-2</v>
      </c>
      <c r="N66" s="159">
        <f>compofiinc!AB58</f>
        <v>8.8347238779533654E-3</v>
      </c>
      <c r="O66" s="159">
        <f>compofiinc!AC58</f>
        <v>5.9398078446974978E-3</v>
      </c>
      <c r="P66" s="730">
        <f>compofiinc!AD58</f>
        <v>0.10188319045118988</v>
      </c>
      <c r="Q66" s="709">
        <f>compofiinc!AE58</f>
        <v>8.1046326435171068E-2</v>
      </c>
      <c r="R66" s="116">
        <f>compofiinc!AF58</f>
        <v>3.5207850392907858E-2</v>
      </c>
      <c r="S66" s="116">
        <f>compofiinc!AG58</f>
        <v>2.5410673988517374E-2</v>
      </c>
      <c r="T66" s="116">
        <f>compofiinc!AH58</f>
        <v>1.2634574566618539E-2</v>
      </c>
      <c r="U66" s="116">
        <f>compofiinc!AI58</f>
        <v>4.2255125263181981E-3</v>
      </c>
      <c r="V66" s="145">
        <f>compofiinc!AJ58</f>
        <v>3.5677176165336277E-3</v>
      </c>
    </row>
    <row r="67" spans="1:22">
      <c r="A67" s="124">
        <v>1970</v>
      </c>
      <c r="B67" s="698">
        <f>compofiinc!P59</f>
        <v>0.3347691900562495</v>
      </c>
      <c r="C67" s="705">
        <f>compofiinc!Q59</f>
        <v>0.320944894105196</v>
      </c>
      <c r="D67" s="547">
        <f>compofiinc!R59</f>
        <v>0.23490008933003992</v>
      </c>
      <c r="E67" s="547">
        <f>compofiinc!S59</f>
        <v>4.837452397623565E-2</v>
      </c>
      <c r="F67" s="547">
        <f>compofiinc!T59</f>
        <v>1.8085700474330224E-2</v>
      </c>
      <c r="G67" s="547">
        <f>compofiinc!U59</f>
        <v>1.2533241220808122E-2</v>
      </c>
      <c r="H67" s="547">
        <f>compofiinc!V59</f>
        <v>7.0447149591927882E-3</v>
      </c>
      <c r="I67" s="716">
        <f>compofiinc!W59</f>
        <v>0.2240131736616604</v>
      </c>
      <c r="J67" s="723">
        <f>compofiinc!X59</f>
        <v>0.20813348784577101</v>
      </c>
      <c r="K67" s="163">
        <f>compofiinc!Y59</f>
        <v>0.13473320379853249</v>
      </c>
      <c r="L67" s="163">
        <f>compofiinc!Z59</f>
        <v>4.1702132250065915E-2</v>
      </c>
      <c r="M67" s="163">
        <f>compofiinc!AA59</f>
        <v>1.6199270306969993E-2</v>
      </c>
      <c r="N67" s="163">
        <f>compofiinc!AB59</f>
        <v>9.5460353259113617E-3</v>
      </c>
      <c r="O67" s="163">
        <f>compofiinc!AC59</f>
        <v>5.9528431411308702E-3</v>
      </c>
      <c r="P67" s="732">
        <f>compofiinc!AD59</f>
        <v>9.4954418658744544E-2</v>
      </c>
      <c r="Q67" s="734">
        <f>compofiinc!AE59</f>
        <v>7.9905917489668354E-2</v>
      </c>
      <c r="R67" s="122">
        <f>compofiinc!AF59</f>
        <v>3.6189204431138933E-2</v>
      </c>
      <c r="S67" s="122">
        <f>compofiinc!AG59</f>
        <v>2.4105474687530659E-2</v>
      </c>
      <c r="T67" s="122">
        <f>compofiinc!AH59</f>
        <v>1.1410187264118576E-2</v>
      </c>
      <c r="U67" s="122">
        <f>compofiinc!AI59</f>
        <v>4.5439832674674108E-3</v>
      </c>
      <c r="V67" s="183">
        <f>compofiinc!AJ59</f>
        <v>3.6570710062733269E-3</v>
      </c>
    </row>
    <row r="68" spans="1:22">
      <c r="A68" s="118">
        <v>1971</v>
      </c>
      <c r="B68" s="694">
        <f>compofiinc!P60</f>
        <v>0.33793695288477466</v>
      </c>
      <c r="C68" s="702">
        <f>compofiinc!Q60</f>
        <v>0.32278035301715136</v>
      </c>
      <c r="D68" s="440">
        <f>compofiinc!R60</f>
        <v>0.23900601323111914</v>
      </c>
      <c r="E68" s="440">
        <f>compofiinc!S60</f>
        <v>4.6675662884808844E-2</v>
      </c>
      <c r="F68" s="440">
        <f>compofiinc!T60</f>
        <v>1.6861849235283444E-2</v>
      </c>
      <c r="G68" s="440">
        <f>compofiinc!U60</f>
        <v>1.3004122602069401E-2</v>
      </c>
      <c r="H68" s="440">
        <f>compofiinc!V60</f>
        <v>7.2310535679207533E-3</v>
      </c>
      <c r="I68" s="715">
        <f>compofiinc!W60</f>
        <v>0.22601010130892973</v>
      </c>
      <c r="J68" s="722">
        <f>compofiinc!X60</f>
        <v>0.20871327046188526</v>
      </c>
      <c r="K68" s="159">
        <f>compofiinc!Y60</f>
        <v>0.13719997648149729</v>
      </c>
      <c r="L68" s="159">
        <f>compofiinc!Z60</f>
        <v>4.0367562218307285E-2</v>
      </c>
      <c r="M68" s="159">
        <f>compofiinc!AA60</f>
        <v>1.5162847481406061E-2</v>
      </c>
      <c r="N68" s="159">
        <f>compofiinc!AB60</f>
        <v>9.8640172236628132E-3</v>
      </c>
      <c r="O68" s="159">
        <f>compofiinc!AC60</f>
        <v>6.1188750323708518E-3</v>
      </c>
      <c r="P68" s="730">
        <f>compofiinc!AD60</f>
        <v>9.5630666866782121E-2</v>
      </c>
      <c r="Q68" s="709">
        <f>compofiinc!AE60</f>
        <v>7.9604010468756314E-2</v>
      </c>
      <c r="R68" s="116">
        <f>compofiinc!AF60</f>
        <v>3.754526618286036E-2</v>
      </c>
      <c r="S68" s="116">
        <f>compofiinc!AG60</f>
        <v>2.322040273793391E-2</v>
      </c>
      <c r="T68" s="116">
        <f>compofiinc!AH60</f>
        <v>1.0584077631392574E-2</v>
      </c>
      <c r="U68" s="116">
        <f>compofiinc!AI60</f>
        <v>4.557425245138802E-3</v>
      </c>
      <c r="V68" s="145">
        <f>compofiinc!AJ60</f>
        <v>3.6968408601296687E-3</v>
      </c>
    </row>
    <row r="69" spans="1:22">
      <c r="A69" s="118">
        <v>1972</v>
      </c>
      <c r="B69" s="694">
        <f>compofiinc!P61</f>
        <v>0.33820779253437649</v>
      </c>
      <c r="C69" s="702">
        <f>compofiinc!Q61</f>
        <v>0.32265222375281155</v>
      </c>
      <c r="D69" s="440">
        <f>compofiinc!R61</f>
        <v>0.23792506023164606</v>
      </c>
      <c r="E69" s="440">
        <f>compofiinc!S61</f>
        <v>4.7176928120279626E-2</v>
      </c>
      <c r="F69" s="440">
        <f>compofiinc!T61</f>
        <v>1.6328095633980411E-2</v>
      </c>
      <c r="G69" s="440">
        <f>compofiinc!U61</f>
        <v>1.3354186509332067E-2</v>
      </c>
      <c r="H69" s="440">
        <f>compofiinc!V61</f>
        <v>7.8675478341665439E-3</v>
      </c>
      <c r="I69" s="715">
        <f>compofiinc!W61</f>
        <v>0.22631196361544426</v>
      </c>
      <c r="J69" s="722">
        <f>compofiinc!X61</f>
        <v>0.20853233889647527</v>
      </c>
      <c r="K69" s="159">
        <f>compofiinc!Y61</f>
        <v>0.13666043267585337</v>
      </c>
      <c r="L69" s="159">
        <f>compofiinc!Z61</f>
        <v>4.0616459186821885E-2</v>
      </c>
      <c r="M69" s="159">
        <f>compofiinc!AA61</f>
        <v>1.4555436910995923E-2</v>
      </c>
      <c r="N69" s="159">
        <f>compofiinc!AB61</f>
        <v>1.0099545318098535E-2</v>
      </c>
      <c r="O69" s="159">
        <f>compofiinc!AC61</f>
        <v>6.6004836787669774E-3</v>
      </c>
      <c r="P69" s="730">
        <f>compofiinc!AD61</f>
        <v>9.5405034411669476E-2</v>
      </c>
      <c r="Q69" s="709">
        <f>compofiinc!AE61</f>
        <v>7.9241379024097114E-2</v>
      </c>
      <c r="R69" s="116">
        <f>compofiinc!AF61</f>
        <v>3.8328415386786219E-2</v>
      </c>
      <c r="S69" s="116">
        <f>compofiinc!AG61</f>
        <v>2.2330895436425635E-2</v>
      </c>
      <c r="T69" s="116">
        <f>compofiinc!AH61</f>
        <v>1.0084279538432384E-2</v>
      </c>
      <c r="U69" s="116">
        <f>compofiinc!AI61</f>
        <v>4.5556090994409715E-3</v>
      </c>
      <c r="V69" s="145">
        <f>compofiinc!AJ61</f>
        <v>3.9421811579245514E-3</v>
      </c>
    </row>
    <row r="70" spans="1:22">
      <c r="A70" s="118">
        <v>1973</v>
      </c>
      <c r="B70" s="694">
        <f>compofiinc!P62</f>
        <v>0.33694766742337379</v>
      </c>
      <c r="C70" s="702">
        <f>compofiinc!Q62</f>
        <v>0.32437600271077827</v>
      </c>
      <c r="D70" s="440">
        <f>compofiinc!R62</f>
        <v>0.23625926490603888</v>
      </c>
      <c r="E70" s="440">
        <f>compofiinc!S62</f>
        <v>4.8362305585897047E-2</v>
      </c>
      <c r="F70" s="440">
        <f>compofiinc!T62</f>
        <v>1.6485290878563319E-2</v>
      </c>
      <c r="G70" s="440">
        <f>compofiinc!U62</f>
        <v>1.4509364166428895E-2</v>
      </c>
      <c r="H70" s="440">
        <f>compofiinc!V62</f>
        <v>8.75676287381566E-3</v>
      </c>
      <c r="I70" s="715">
        <f>compofiinc!W62</f>
        <v>0.22472916836977674</v>
      </c>
      <c r="J70" s="722">
        <f>compofiinc!X62</f>
        <v>0.21024745840804826</v>
      </c>
      <c r="K70" s="159">
        <f>compofiinc!Y62</f>
        <v>0.13627179485047236</v>
      </c>
      <c r="L70" s="159">
        <f>compofiinc!Z62</f>
        <v>4.1199120453484284E-2</v>
      </c>
      <c r="M70" s="159">
        <f>compofiinc!AA62</f>
        <v>1.4528858563380709E-2</v>
      </c>
      <c r="N70" s="159">
        <f>compofiinc!AB62</f>
        <v>1.0965962477825997E-2</v>
      </c>
      <c r="O70" s="159">
        <f>compofiinc!AC62</f>
        <v>7.2817224740333586E-3</v>
      </c>
      <c r="P70" s="730">
        <f>compofiinc!AD62</f>
        <v>9.2953417372882541E-2</v>
      </c>
      <c r="Q70" s="709">
        <f>compofiinc!AE62</f>
        <v>7.9883644089477457E-2</v>
      </c>
      <c r="R70" s="116">
        <f>compofiinc!AF62</f>
        <v>3.8794683909145533E-2</v>
      </c>
      <c r="S70" s="116">
        <f>compofiinc!AG62</f>
        <v>2.1987719088201629E-2</v>
      </c>
      <c r="T70" s="116">
        <f>compofiinc!AH62</f>
        <v>9.8956499028304279E-3</v>
      </c>
      <c r="U70" s="116">
        <f>compofiinc!AI62</f>
        <v>4.9719681320397058E-3</v>
      </c>
      <c r="V70" s="145">
        <f>compofiinc!AJ62</f>
        <v>4.2336212440972076E-3</v>
      </c>
    </row>
    <row r="71" spans="1:22">
      <c r="A71" s="118">
        <v>1974</v>
      </c>
      <c r="B71" s="694">
        <f>compofiinc!P63</f>
        <v>0.33677150751736917</v>
      </c>
      <c r="C71" s="702">
        <f>compofiinc!Q63</f>
        <v>0.32746194694482256</v>
      </c>
      <c r="D71" s="440">
        <f>compofiinc!R63</f>
        <v>0.23935023276999345</v>
      </c>
      <c r="E71" s="440">
        <f>compofiinc!S63</f>
        <v>4.6810883612522503E-2</v>
      </c>
      <c r="F71" s="440">
        <f>compofiinc!T63</f>
        <v>1.6608658315874436E-2</v>
      </c>
      <c r="G71" s="440">
        <f>compofiinc!U63</f>
        <v>1.5690232893717848E-2</v>
      </c>
      <c r="H71" s="440">
        <f>compofiinc!V63</f>
        <v>8.9967845800487112E-3</v>
      </c>
      <c r="I71" s="715">
        <f>compofiinc!W63</f>
        <v>0.22353379501760173</v>
      </c>
      <c r="J71" s="722">
        <f>compofiinc!X63</f>
        <v>0.21265056763832035</v>
      </c>
      <c r="K71" s="159">
        <f>compofiinc!Y63</f>
        <v>0.13910813759139273</v>
      </c>
      <c r="L71" s="159">
        <f>compofiinc!Z63</f>
        <v>3.9770356086762604E-2</v>
      </c>
      <c r="M71" s="159">
        <f>compofiinc!AA63</f>
        <v>1.4541966396961925E-2</v>
      </c>
      <c r="N71" s="159">
        <f>compofiinc!AB63</f>
        <v>1.168438362722668E-2</v>
      </c>
      <c r="O71" s="159">
        <f>compofiinc!AC63</f>
        <v>7.5457191493200071E-3</v>
      </c>
      <c r="P71" s="730">
        <f>compofiinc!AD63</f>
        <v>9.1676472666904374E-2</v>
      </c>
      <c r="Q71" s="709">
        <f>compofiinc!AE63</f>
        <v>8.1616977628414134E-2</v>
      </c>
      <c r="R71" s="116">
        <f>compofiinc!AF63</f>
        <v>4.0143317231468245E-2</v>
      </c>
      <c r="S71" s="116">
        <f>compofiinc!AG63</f>
        <v>2.1462142839880016E-2</v>
      </c>
      <c r="T71" s="116">
        <f>compofiinc!AH63</f>
        <v>9.9397309069360062E-3</v>
      </c>
      <c r="U71" s="116">
        <f>compofiinc!AI63</f>
        <v>5.4389142037756244E-3</v>
      </c>
      <c r="V71" s="145">
        <f>compofiinc!AJ63</f>
        <v>4.632871410986894E-3</v>
      </c>
    </row>
    <row r="72" spans="1:22">
      <c r="A72" s="118">
        <v>1975</v>
      </c>
      <c r="B72" s="694">
        <f>compofiinc!P64</f>
        <v>0.33761426544583628</v>
      </c>
      <c r="C72" s="702">
        <f>compofiinc!Q64</f>
        <v>0.32888695322981221</v>
      </c>
      <c r="D72" s="440">
        <f>compofiinc!R64</f>
        <v>0.24533287890005795</v>
      </c>
      <c r="E72" s="440">
        <f>compofiinc!S64</f>
        <v>4.3259587966176127E-2</v>
      </c>
      <c r="F72" s="440">
        <f>compofiinc!T64</f>
        <v>1.6041837882781351E-2</v>
      </c>
      <c r="G72" s="440">
        <f>compofiinc!U64</f>
        <v>1.5502517411086103E-2</v>
      </c>
      <c r="H72" s="440">
        <f>compofiinc!V64</f>
        <v>8.7518607930086034E-3</v>
      </c>
      <c r="I72" s="715">
        <f>compofiinc!W64</f>
        <v>0.22292399052247447</v>
      </c>
      <c r="J72" s="722">
        <f>compofiinc!X64</f>
        <v>0.21272645899341569</v>
      </c>
      <c r="K72" s="159">
        <f>compofiinc!Y64</f>
        <v>0.14297298001838499</v>
      </c>
      <c r="L72" s="159">
        <f>compofiinc!Z64</f>
        <v>3.6799725770421787E-2</v>
      </c>
      <c r="M72" s="159">
        <f>compofiinc!AA64</f>
        <v>1.4170872635119736E-2</v>
      </c>
      <c r="N72" s="159">
        <f>compofiinc!AB64</f>
        <v>1.1369087125224553E-2</v>
      </c>
      <c r="O72" s="159">
        <f>compofiinc!AC64</f>
        <v>7.4137924804311695E-3</v>
      </c>
      <c r="P72" s="730">
        <f>compofiinc!AD64</f>
        <v>9.0314140305679302E-2</v>
      </c>
      <c r="Q72" s="709">
        <f>compofiinc!AE64</f>
        <v>8.1207240565703387E-2</v>
      </c>
      <c r="R72" s="116">
        <f>compofiinc!AF64</f>
        <v>4.1818663167191517E-2</v>
      </c>
      <c r="S72" s="116">
        <f>compofiinc!AG64</f>
        <v>1.9768936186991937E-2</v>
      </c>
      <c r="T72" s="116">
        <f>compofiinc!AH64</f>
        <v>9.7232814398786616E-3</v>
      </c>
      <c r="U72" s="116">
        <f>compofiinc!AI64</f>
        <v>5.2003058739336083E-3</v>
      </c>
      <c r="V72" s="145">
        <f>compofiinc!AJ64</f>
        <v>4.6960528239585742E-3</v>
      </c>
    </row>
    <row r="73" spans="1:22">
      <c r="A73" s="118">
        <v>1976</v>
      </c>
      <c r="B73" s="694">
        <f>compofiinc!P65</f>
        <v>0.3375409909496625</v>
      </c>
      <c r="C73" s="702">
        <f>compofiinc!Q65</f>
        <v>0.3279731266784438</v>
      </c>
      <c r="D73" s="440">
        <f>compofiinc!R65</f>
        <v>0.24754897059810332</v>
      </c>
      <c r="E73" s="440">
        <f>compofiinc!S65</f>
        <v>4.1071850081973338E-2</v>
      </c>
      <c r="F73" s="440">
        <f>compofiinc!T65</f>
        <v>1.5963753282225213E-2</v>
      </c>
      <c r="G73" s="440">
        <f>compofiinc!U65</f>
        <v>1.5352502540119772E-2</v>
      </c>
      <c r="H73" s="440">
        <f>compofiinc!V65</f>
        <v>8.0368166024049614E-3</v>
      </c>
      <c r="I73" s="715">
        <f>compofiinc!W65</f>
        <v>0.22271319762732844</v>
      </c>
      <c r="J73" s="722">
        <f>compofiinc!X65</f>
        <v>0.21168116854798313</v>
      </c>
      <c r="K73" s="159">
        <f>compofiinc!Y65</f>
        <v>0.14479891312021209</v>
      </c>
      <c r="L73" s="159">
        <f>compofiinc!Z65</f>
        <v>3.472001866238017E-2</v>
      </c>
      <c r="M73" s="159">
        <f>compofiinc!AA65</f>
        <v>1.4110521560279921E-2</v>
      </c>
      <c r="N73" s="159">
        <f>compofiinc!AB65</f>
        <v>1.1204063041846624E-2</v>
      </c>
      <c r="O73" s="159">
        <f>compofiinc!AC65</f>
        <v>6.8476497104148493E-3</v>
      </c>
      <c r="P73" s="730">
        <f>compofiinc!AD65</f>
        <v>9.0083613466660495E-2</v>
      </c>
      <c r="Q73" s="709">
        <f>compofiinc!AE65</f>
        <v>8.0457183208089589E-2</v>
      </c>
      <c r="R73" s="116">
        <f>compofiinc!AF65</f>
        <v>4.307933516483331E-2</v>
      </c>
      <c r="S73" s="116">
        <f>compofiinc!AG65</f>
        <v>1.8586301617315115E-2</v>
      </c>
      <c r="T73" s="116">
        <f>compofiinc!AH65</f>
        <v>9.6300002067630786E-3</v>
      </c>
      <c r="U73" s="116">
        <f>compofiinc!AI65</f>
        <v>4.8881462808780807E-3</v>
      </c>
      <c r="V73" s="145">
        <f>compofiinc!AJ65</f>
        <v>4.2733996698627319E-3</v>
      </c>
    </row>
    <row r="74" spans="1:22">
      <c r="A74" s="118">
        <v>1977</v>
      </c>
      <c r="B74" s="694">
        <f>compofiinc!P66</f>
        <v>0.33799130639458497</v>
      </c>
      <c r="C74" s="702">
        <f>compofiinc!Q66</f>
        <v>0.32766255719184301</v>
      </c>
      <c r="D74" s="440">
        <f>compofiinc!R66</f>
        <v>0.24943245277258796</v>
      </c>
      <c r="E74" s="440">
        <f>compofiinc!S66</f>
        <v>3.957936894662506E-2</v>
      </c>
      <c r="F74" s="440">
        <f>compofiinc!T66</f>
        <v>1.5840896304497143E-2</v>
      </c>
      <c r="G74" s="440">
        <f>compofiinc!U66</f>
        <v>1.5102356923835547E-2</v>
      </c>
      <c r="H74" s="440">
        <f>compofiinc!V66</f>
        <v>7.7076906146993363E-3</v>
      </c>
      <c r="I74" s="715">
        <f>compofiinc!W66</f>
        <v>0.22313632700807418</v>
      </c>
      <c r="J74" s="722">
        <f>compofiinc!X66</f>
        <v>0.21137497108968972</v>
      </c>
      <c r="K74" s="159">
        <f>compofiinc!Y66</f>
        <v>0.14659248504017341</v>
      </c>
      <c r="L74" s="159">
        <f>compofiinc!Z66</f>
        <v>3.3310877198320377E-2</v>
      </c>
      <c r="M74" s="159">
        <f>compofiinc!AA66</f>
        <v>1.3942605619720716E-2</v>
      </c>
      <c r="N74" s="159">
        <f>compofiinc!AB66</f>
        <v>1.0990430155481068E-2</v>
      </c>
      <c r="O74" s="159">
        <f>compofiinc!AC66</f>
        <v>6.5385631495560315E-3</v>
      </c>
      <c r="P74" s="730">
        <f>compofiinc!AD66</f>
        <v>9.0579710769514321E-2</v>
      </c>
      <c r="Q74" s="709">
        <f>compofiinc!AE66</f>
        <v>8.0451438820864141E-2</v>
      </c>
      <c r="R74" s="116">
        <f>compofiinc!AF66</f>
        <v>4.4561186785948337E-2</v>
      </c>
      <c r="S74" s="116">
        <f>compofiinc!AG66</f>
        <v>1.7687562247735933E-2</v>
      </c>
      <c r="T74" s="116">
        <f>compofiinc!AH66</f>
        <v>9.5231637794361834E-3</v>
      </c>
      <c r="U74" s="116">
        <f>compofiinc!AI66</f>
        <v>4.6806523119120036E-3</v>
      </c>
      <c r="V74" s="145">
        <f>compofiinc!AJ66</f>
        <v>3.9988745600449405E-3</v>
      </c>
    </row>
    <row r="75" spans="1:22">
      <c r="A75" s="118">
        <v>1978</v>
      </c>
      <c r="B75" s="694">
        <f>compofiinc!P67</f>
        <v>0.34003743758058746</v>
      </c>
      <c r="C75" s="702">
        <f>compofiinc!Q67</f>
        <v>0.32774446155309533</v>
      </c>
      <c r="D75" s="440">
        <f>compofiinc!R67</f>
        <v>0.25072813239061098</v>
      </c>
      <c r="E75" s="440">
        <f>compofiinc!S67</f>
        <v>3.7989492482859211E-2</v>
      </c>
      <c r="F75" s="440">
        <f>compofiinc!T67</f>
        <v>1.5711317977818107E-2</v>
      </c>
      <c r="G75" s="440">
        <f>compofiinc!U67</f>
        <v>1.5543826918606229E-2</v>
      </c>
      <c r="H75" s="440">
        <f>compofiinc!V67</f>
        <v>7.771751908458524E-3</v>
      </c>
      <c r="I75" s="715">
        <f>compofiinc!W67</f>
        <v>0.22548110568018398</v>
      </c>
      <c r="J75" s="722">
        <f>compofiinc!X67</f>
        <v>0.21162851597317278</v>
      </c>
      <c r="K75" s="159">
        <f>compofiinc!Y67</f>
        <v>0.14812067576491472</v>
      </c>
      <c r="L75" s="159">
        <f>compofiinc!Z67</f>
        <v>3.1755368235047099E-2</v>
      </c>
      <c r="M75" s="159">
        <f>compofiinc!AA67</f>
        <v>1.3803187243042414E-2</v>
      </c>
      <c r="N75" s="159">
        <f>compofiinc!AB67</f>
        <v>1.1383532667926244E-2</v>
      </c>
      <c r="O75" s="159">
        <f>compofiinc!AC67</f>
        <v>6.5652642451560772E-3</v>
      </c>
      <c r="P75" s="730">
        <f>compofiinc!AD67</f>
        <v>9.3084344607556879E-2</v>
      </c>
      <c r="Q75" s="709">
        <f>compofiinc!AE67</f>
        <v>8.1017230326062784E-2</v>
      </c>
      <c r="R75" s="116">
        <f>compofiinc!AF67</f>
        <v>4.6223645559313908E-2</v>
      </c>
      <c r="S75" s="116">
        <f>compofiinc!AG67</f>
        <v>1.6450947930570115E-2</v>
      </c>
      <c r="T75" s="116">
        <f>compofiinc!AH67</f>
        <v>9.4316816532012404E-3</v>
      </c>
      <c r="U75" s="116">
        <f>compofiinc!AI67</f>
        <v>4.8695927604339578E-3</v>
      </c>
      <c r="V75" s="145">
        <f>compofiinc!AJ67</f>
        <v>4.0404386501875361E-3</v>
      </c>
    </row>
    <row r="76" spans="1:22">
      <c r="A76" s="121">
        <v>1979</v>
      </c>
      <c r="B76" s="699">
        <f>compofiinc!P68</f>
        <v>0.34504985809326172</v>
      </c>
      <c r="C76" s="706">
        <f>compofiinc!Q68</f>
        <v>0.32703942060470581</v>
      </c>
      <c r="D76" s="549">
        <f>compofiinc!R68</f>
        <v>0.25187456607818604</v>
      </c>
      <c r="E76" s="549">
        <f>compofiinc!S68</f>
        <v>3.4732263535261154E-2</v>
      </c>
      <c r="F76" s="549">
        <f>compofiinc!T68</f>
        <v>1.5701636672019958E-2</v>
      </c>
      <c r="G76" s="549">
        <f>compofiinc!U68</f>
        <v>1.7139999195933342E-2</v>
      </c>
      <c r="H76" s="549">
        <f>compofiinc!V68</f>
        <v>7.5909667648375034E-3</v>
      </c>
      <c r="I76" s="717">
        <f>compofiinc!W68</f>
        <v>0.23182997107505798</v>
      </c>
      <c r="J76" s="724">
        <f>compofiinc!X68</f>
        <v>0.2114977091550827</v>
      </c>
      <c r="K76" s="161">
        <f>compofiinc!Y68</f>
        <v>0.14933058619499207</v>
      </c>
      <c r="L76" s="161">
        <f>compofiinc!Z68</f>
        <v>2.9082054272294044E-2</v>
      </c>
      <c r="M76" s="161">
        <f>compofiinc!AA68</f>
        <v>1.3752016238868237E-2</v>
      </c>
      <c r="N76" s="161">
        <f>compofiinc!AB68</f>
        <v>1.2842493131756783E-2</v>
      </c>
      <c r="O76" s="161">
        <f>compofiinc!AC68</f>
        <v>6.4886198379099369E-3</v>
      </c>
      <c r="P76" s="731">
        <f>compofiinc!AD68</f>
        <v>0.10038985311985016</v>
      </c>
      <c r="Q76" s="727">
        <f>compofiinc!AE68</f>
        <v>8.1772081553936005E-2</v>
      </c>
      <c r="R76" s="119">
        <f>compofiinc!AF68</f>
        <v>4.7624114900827408E-2</v>
      </c>
      <c r="S76" s="119">
        <f>compofiinc!AG68</f>
        <v>1.4955013990402222E-2</v>
      </c>
      <c r="T76" s="119">
        <f>compofiinc!AH68</f>
        <v>9.4414232298731804E-3</v>
      </c>
      <c r="U76" s="119">
        <f>compofiinc!AI68</f>
        <v>5.7176207192242146E-3</v>
      </c>
      <c r="V76" s="149">
        <f>compofiinc!AJ68</f>
        <v>4.0302090346813202E-3</v>
      </c>
    </row>
    <row r="77" spans="1:22">
      <c r="A77" s="118">
        <v>1980</v>
      </c>
      <c r="B77" s="694">
        <f>compofiinc!P69</f>
        <v>0.34917142987251282</v>
      </c>
      <c r="C77" s="702">
        <f>compofiinc!Q69</f>
        <v>0.33268263936042786</v>
      </c>
      <c r="D77" s="440">
        <f>compofiinc!R69</f>
        <v>0.2579624354839325</v>
      </c>
      <c r="E77" s="440">
        <f>compofiinc!S69</f>
        <v>2.8040649369359016E-2</v>
      </c>
      <c r="F77" s="440">
        <f>compofiinc!T69</f>
        <v>1.6388069838285446E-2</v>
      </c>
      <c r="G77" s="440">
        <f>compofiinc!U69</f>
        <v>2.221791073679924E-2</v>
      </c>
      <c r="H77" s="440">
        <f>compofiinc!V69</f>
        <v>8.0815451219677925E-3</v>
      </c>
      <c r="I77" s="715">
        <f>compofiinc!W69</f>
        <v>0.23428988456726074</v>
      </c>
      <c r="J77" s="722">
        <f>compofiinc!X69</f>
        <v>0.21526466310024261</v>
      </c>
      <c r="K77" s="159">
        <f>compofiinc!Y69</f>
        <v>0.15456648170948029</v>
      </c>
      <c r="L77" s="159">
        <f>compofiinc!Z69</f>
        <v>2.3080484941601753E-2</v>
      </c>
      <c r="M77" s="159">
        <f>compofiinc!AA69</f>
        <v>1.4322801493108273E-2</v>
      </c>
      <c r="N77" s="159">
        <f>compofiinc!AB69</f>
        <v>1.6497991979122162E-2</v>
      </c>
      <c r="O77" s="159">
        <f>compofiinc!AC69</f>
        <v>6.7969080992043018E-3</v>
      </c>
      <c r="P77" s="730">
        <f>compofiinc!AD69</f>
        <v>0.10113230347633362</v>
      </c>
      <c r="Q77" s="709">
        <f>compofiinc!AE69</f>
        <v>8.3383113145828247E-2</v>
      </c>
      <c r="R77" s="116">
        <f>compofiinc!AF69</f>
        <v>4.9944095313549042E-2</v>
      </c>
      <c r="S77" s="116">
        <f>compofiinc!AG69</f>
        <v>1.2102749198675156E-2</v>
      </c>
      <c r="T77" s="116">
        <f>compofiinc!AH69</f>
        <v>9.6055939793586731E-3</v>
      </c>
      <c r="U77" s="116">
        <f>compofiinc!AI69</f>
        <v>7.3176189325749874E-3</v>
      </c>
      <c r="V77" s="145">
        <f>compofiinc!AJ69</f>
        <v>4.4130510650575161E-3</v>
      </c>
    </row>
    <row r="78" spans="1:22">
      <c r="A78" s="118">
        <v>1981</v>
      </c>
      <c r="B78" s="694">
        <f>compofiinc!P70</f>
        <v>0.34854939579963684</v>
      </c>
      <c r="C78" s="702">
        <f>compofiinc!Q70</f>
        <v>0.33201634883880615</v>
      </c>
      <c r="D78" s="440">
        <f>compofiinc!R70</f>
        <v>0.25884553790092468</v>
      </c>
      <c r="E78" s="440">
        <f>compofiinc!S70</f>
        <v>2.0224109292030334E-2</v>
      </c>
      <c r="F78" s="440">
        <f>compofiinc!T70</f>
        <v>1.6759311780333519E-2</v>
      </c>
      <c r="G78" s="440">
        <f>compofiinc!U70</f>
        <v>2.8488688170909882E-2</v>
      </c>
      <c r="H78" s="440">
        <f>compofiinc!V70</f>
        <v>7.6987189240753651E-3</v>
      </c>
      <c r="I78" s="715">
        <f>compofiinc!W70</f>
        <v>0.23252938687801361</v>
      </c>
      <c r="J78" s="722">
        <f>compofiinc!X70</f>
        <v>0.21335625648498535</v>
      </c>
      <c r="K78" s="159">
        <f>compofiinc!Y70</f>
        <v>0.15545985102653503</v>
      </c>
      <c r="L78" s="159">
        <f>compofiinc!Z70</f>
        <v>1.5907471999526024E-2</v>
      </c>
      <c r="M78" s="159">
        <f>compofiinc!AA70</f>
        <v>1.430133730173111E-2</v>
      </c>
      <c r="N78" s="159">
        <f>compofiinc!AB70</f>
        <v>2.0930826663970947E-2</v>
      </c>
      <c r="O78" s="159">
        <f>compofiinc!AC70</f>
        <v>6.7567634396255016E-3</v>
      </c>
      <c r="P78" s="730">
        <f>compofiinc!AD70</f>
        <v>9.9958322942256927E-2</v>
      </c>
      <c r="Q78" s="709">
        <f>compofiinc!AE70</f>
        <v>8.1247024238109589E-2</v>
      </c>
      <c r="R78" s="116">
        <f>compofiinc!AF70</f>
        <v>5.0158467143774033E-2</v>
      </c>
      <c r="S78" s="116">
        <f>compofiinc!AG70</f>
        <v>7.853836752474308E-3</v>
      </c>
      <c r="T78" s="116">
        <f>compofiinc!AH70</f>
        <v>9.2154666781425476E-3</v>
      </c>
      <c r="U78" s="116">
        <f>compofiinc!AI70</f>
        <v>9.5156868919730186E-3</v>
      </c>
      <c r="V78" s="145">
        <f>compofiinc!AJ70</f>
        <v>4.5035635121166706E-3</v>
      </c>
    </row>
    <row r="79" spans="1:22">
      <c r="A79" s="118">
        <v>1982</v>
      </c>
      <c r="B79" s="693">
        <f>compofiinc!P71</f>
        <v>0.36025342345237732</v>
      </c>
      <c r="C79" s="702">
        <f>compofiinc!Q71</f>
        <v>0.3411928117275238</v>
      </c>
      <c r="D79" s="440">
        <f>compofiinc!R71</f>
        <v>0.26822185516357422</v>
      </c>
      <c r="E79" s="440">
        <f>compofiinc!S71</f>
        <v>1.8603777512907982E-2</v>
      </c>
      <c r="F79" s="440">
        <f>compofiinc!T71</f>
        <v>1.7802789807319641E-2</v>
      </c>
      <c r="G79" s="440">
        <f>compofiinc!U71</f>
        <v>2.8933076187968254E-2</v>
      </c>
      <c r="H79" s="440">
        <f>compofiinc!V71</f>
        <v>7.6313065364956856E-3</v>
      </c>
      <c r="I79" s="715">
        <f>compofiinc!W71</f>
        <v>0.24304115772247314</v>
      </c>
      <c r="J79" s="721">
        <f>compofiinc!X71</f>
        <v>0.22046461701393127</v>
      </c>
      <c r="K79" s="147">
        <f>compofiinc!Y71</f>
        <v>0.1616273820400238</v>
      </c>
      <c r="L79" s="147">
        <f>compofiinc!Z71</f>
        <v>1.5482349321246147E-2</v>
      </c>
      <c r="M79" s="147">
        <f>compofiinc!AA71</f>
        <v>1.5234583057463169E-2</v>
      </c>
      <c r="N79" s="147">
        <f>compofiinc!AB71</f>
        <v>2.1507170051336288E-2</v>
      </c>
      <c r="O79" s="147">
        <f>compofiinc!AC71</f>
        <v>6.6131376661360264E-3</v>
      </c>
      <c r="P79" s="730">
        <f>compofiinc!AD71</f>
        <v>0.10903746634721756</v>
      </c>
      <c r="Q79" s="709">
        <f>compofiinc!AE71</f>
        <v>8.627532422542572E-2</v>
      </c>
      <c r="R79" s="116">
        <f>compofiinc!AF71</f>
        <v>5.3421806544065475E-2</v>
      </c>
      <c r="S79" s="116">
        <f>compofiinc!AG71</f>
        <v>8.5443714633584023E-3</v>
      </c>
      <c r="T79" s="116">
        <f>compofiinc!AH71</f>
        <v>9.8310960456728935E-3</v>
      </c>
      <c r="U79" s="116">
        <f>compofiinc!AI71</f>
        <v>9.5855779945850372E-3</v>
      </c>
      <c r="V79" s="145">
        <f>compofiinc!AJ71</f>
        <v>4.8924712464213371E-3</v>
      </c>
    </row>
    <row r="80" spans="1:22">
      <c r="A80" s="118">
        <v>1983</v>
      </c>
      <c r="B80" s="693">
        <f>compofiinc!P72</f>
        <v>0.37088555097579956</v>
      </c>
      <c r="C80" s="702">
        <f>compofiinc!Q72</f>
        <v>0.3470064103603363</v>
      </c>
      <c r="D80" s="440">
        <f>compofiinc!R72</f>
        <v>0.27872836589813232</v>
      </c>
      <c r="E80" s="440">
        <f>compofiinc!S72</f>
        <v>2.1616742014884949E-2</v>
      </c>
      <c r="F80" s="440">
        <f>compofiinc!T72</f>
        <v>1.5239228494465351E-2</v>
      </c>
      <c r="G80" s="440">
        <f>compofiinc!U72</f>
        <v>2.4431075900793076E-2</v>
      </c>
      <c r="H80" s="440">
        <f>compofiinc!V72</f>
        <v>6.9910157471895218E-3</v>
      </c>
      <c r="I80" s="715">
        <f>compofiinc!W72</f>
        <v>0.25282147526741028</v>
      </c>
      <c r="J80" s="721">
        <f>compofiinc!X72</f>
        <v>0.22495104372501373</v>
      </c>
      <c r="K80" s="147">
        <f>compofiinc!Y72</f>
        <v>0.17032960057258606</v>
      </c>
      <c r="L80" s="147">
        <f>compofiinc!Z72</f>
        <v>1.7900774255394936E-2</v>
      </c>
      <c r="M80" s="147">
        <f>compofiinc!AA72</f>
        <v>1.2979819439351559E-2</v>
      </c>
      <c r="N80" s="147">
        <f>compofiinc!AB72</f>
        <v>1.7525147646665573E-2</v>
      </c>
      <c r="O80" s="147">
        <f>compofiinc!AC72</f>
        <v>6.227592471987009E-3</v>
      </c>
      <c r="P80" s="730">
        <f>compofiinc!AD72</f>
        <v>0.1160387247800827</v>
      </c>
      <c r="Q80" s="709">
        <f>compofiinc!AE72</f>
        <v>8.8339552283287048E-2</v>
      </c>
      <c r="R80" s="116">
        <f>compofiinc!AF72</f>
        <v>5.6750230491161346E-2</v>
      </c>
      <c r="S80" s="116">
        <f>compofiinc!AG72</f>
        <v>1.0205842554569244E-2</v>
      </c>
      <c r="T80" s="116">
        <f>compofiinc!AH72</f>
        <v>8.695787750184536E-3</v>
      </c>
      <c r="U80" s="116">
        <f>compofiinc!AI72</f>
        <v>7.9902950674295425E-3</v>
      </c>
      <c r="V80" s="145">
        <f>compofiinc!AJ72</f>
        <v>4.6973954886198044E-3</v>
      </c>
    </row>
    <row r="81" spans="1:22">
      <c r="A81" s="118">
        <v>1984</v>
      </c>
      <c r="B81" s="693">
        <f>compofiinc!P73</f>
        <v>0.37328195571899414</v>
      </c>
      <c r="C81" s="702">
        <f>compofiinc!Q73</f>
        <v>0.34867814183235168</v>
      </c>
      <c r="D81" s="440">
        <f>compofiinc!R73</f>
        <v>0.27994540333747864</v>
      </c>
      <c r="E81" s="440">
        <f>compofiinc!S73</f>
        <v>2.2572863847017288E-2</v>
      </c>
      <c r="F81" s="440">
        <f>compofiinc!T73</f>
        <v>1.3241162523627281E-2</v>
      </c>
      <c r="G81" s="440">
        <f>compofiinc!U73</f>
        <v>2.6469452306628227E-2</v>
      </c>
      <c r="H81" s="440">
        <f>compofiinc!V73</f>
        <v>6.4492556266486645E-3</v>
      </c>
      <c r="I81" s="715">
        <f>compofiinc!W73</f>
        <v>0.25639897584915161</v>
      </c>
      <c r="J81" s="721">
        <f>compofiinc!X73</f>
        <v>0.22749872505664825</v>
      </c>
      <c r="K81" s="147">
        <f>compofiinc!Y73</f>
        <v>0.17220006883144379</v>
      </c>
      <c r="L81" s="147">
        <f>compofiinc!Z73</f>
        <v>1.8573261797428131E-2</v>
      </c>
      <c r="M81" s="147">
        <f>compofiinc!AA73</f>
        <v>1.1319633573293686E-2</v>
      </c>
      <c r="N81" s="147">
        <f>compofiinc!AB73</f>
        <v>1.9336624071002007E-2</v>
      </c>
      <c r="O81" s="147">
        <f>compofiinc!AC73</f>
        <v>6.0691325925290585E-3</v>
      </c>
      <c r="P81" s="730">
        <f>compofiinc!AD73</f>
        <v>0.12024939060211182</v>
      </c>
      <c r="Q81" s="709">
        <f>compofiinc!AE73</f>
        <v>9.1177038848400116E-2</v>
      </c>
      <c r="R81" s="116">
        <f>compofiinc!AF73</f>
        <v>5.9692855924367905E-2</v>
      </c>
      <c r="S81" s="116">
        <f>compofiinc!AG73</f>
        <v>1.0732379741966724E-2</v>
      </c>
      <c r="T81" s="116">
        <f>compofiinc!AH73</f>
        <v>7.122403010725975E-3</v>
      </c>
      <c r="U81" s="116">
        <f>compofiinc!AI73</f>
        <v>9.1791385784745216E-3</v>
      </c>
      <c r="V81" s="145">
        <f>compofiinc!AJ73</f>
        <v>4.4502634555101395E-3</v>
      </c>
    </row>
    <row r="82" spans="1:22">
      <c r="A82" s="118">
        <v>1985</v>
      </c>
      <c r="B82" s="693">
        <f>compofiinc!P74</f>
        <v>0.38076490163803101</v>
      </c>
      <c r="C82" s="702">
        <f>compofiinc!Q74</f>
        <v>0.35172024369239807</v>
      </c>
      <c r="D82" s="440">
        <f>compofiinc!R74</f>
        <v>0.28125491738319397</v>
      </c>
      <c r="E82" s="440">
        <f>compofiinc!S74</f>
        <v>2.4789910763502121E-2</v>
      </c>
      <c r="F82" s="440">
        <f>compofiinc!T74</f>
        <v>1.3649883680045605E-2</v>
      </c>
      <c r="G82" s="440">
        <f>compofiinc!U74</f>
        <v>2.5436535477638245E-2</v>
      </c>
      <c r="H82" s="440">
        <f>compofiinc!V74</f>
        <v>6.5889749675989151E-3</v>
      </c>
      <c r="I82" s="715">
        <f>compofiinc!W74</f>
        <v>0.26423278450965881</v>
      </c>
      <c r="J82" s="721">
        <f>compofiinc!X74</f>
        <v>0.23047947883605957</v>
      </c>
      <c r="K82" s="147">
        <f>compofiinc!Y74</f>
        <v>0.17324148118495941</v>
      </c>
      <c r="L82" s="147">
        <f>compofiinc!Z74</f>
        <v>2.0887801423668861E-2</v>
      </c>
      <c r="M82" s="147">
        <f>compofiinc!AA74</f>
        <v>1.165266428142786E-2</v>
      </c>
      <c r="N82" s="147">
        <f>compofiinc!AB74</f>
        <v>1.86895951628685E-2</v>
      </c>
      <c r="O82" s="147">
        <f>compofiinc!AC74</f>
        <v>6.0079358518123627E-3</v>
      </c>
      <c r="P82" s="730">
        <f>compofiinc!AD74</f>
        <v>0.12686824798583984</v>
      </c>
      <c r="Q82" s="709">
        <f>compofiinc!AE74</f>
        <v>9.3405351042747498E-2</v>
      </c>
      <c r="R82" s="116">
        <f>compofiinc!AF74</f>
        <v>5.869591236114502E-2</v>
      </c>
      <c r="S82" s="116">
        <f>compofiinc!AG74</f>
        <v>1.2350594624876976E-2</v>
      </c>
      <c r="T82" s="116">
        <f>compofiinc!AH74</f>
        <v>7.6600387692451477E-3</v>
      </c>
      <c r="U82" s="116">
        <f>compofiinc!AI74</f>
        <v>9.4991642981767654E-3</v>
      </c>
      <c r="V82" s="145">
        <f>compofiinc!AJ74</f>
        <v>5.199638195335865E-3</v>
      </c>
    </row>
    <row r="83" spans="1:22">
      <c r="A83" s="118">
        <v>1986</v>
      </c>
      <c r="B83" s="693">
        <f>compofiinc!P75</f>
        <v>0.40703186392784119</v>
      </c>
      <c r="C83" s="702">
        <f>compofiinc!Q75</f>
        <v>0.35622379183769226</v>
      </c>
      <c r="D83" s="440">
        <f>compofiinc!R75</f>
        <v>0.28921747207641602</v>
      </c>
      <c r="E83" s="440">
        <f>compofiinc!S75</f>
        <v>2.7489291504025459E-2</v>
      </c>
      <c r="F83" s="440">
        <f>compofiinc!T75</f>
        <v>1.2927494011819363E-2</v>
      </c>
      <c r="G83" s="440">
        <f>compofiinc!U75</f>
        <v>2.0830327644944191E-2</v>
      </c>
      <c r="H83" s="440">
        <f>compofiinc!V75</f>
        <v>5.7757780887186527E-3</v>
      </c>
      <c r="I83" s="715">
        <f>compofiinc!W75</f>
        <v>0.29247212409973145</v>
      </c>
      <c r="J83" s="721">
        <f>compofiinc!X75</f>
        <v>0.23325817286968231</v>
      </c>
      <c r="K83" s="147">
        <f>compofiinc!Y75</f>
        <v>0.17889824509620667</v>
      </c>
      <c r="L83" s="147">
        <f>compofiinc!Z75</f>
        <v>2.2750109434127808E-2</v>
      </c>
      <c r="M83" s="147">
        <f>compofiinc!AA75</f>
        <v>1.0801921598613262E-2</v>
      </c>
      <c r="N83" s="147">
        <f>compofiinc!AB75</f>
        <v>1.5414704568684101E-2</v>
      </c>
      <c r="O83" s="147">
        <f>compofiinc!AC75</f>
        <v>5.3931870497763157E-3</v>
      </c>
      <c r="P83" s="730">
        <f>compofiinc!AD75</f>
        <v>0.1530386209487915</v>
      </c>
      <c r="Q83" s="709">
        <f>compofiinc!AE75</f>
        <v>9.3821428716182709E-2</v>
      </c>
      <c r="R83" s="116">
        <f>compofiinc!AF75</f>
        <v>6.114485114812851E-2</v>
      </c>
      <c r="S83" s="116">
        <f>compofiinc!AG75</f>
        <v>1.4074520207941532E-2</v>
      </c>
      <c r="T83" s="116">
        <f>compofiinc!AH75</f>
        <v>6.8078427575528622E-3</v>
      </c>
      <c r="U83" s="116">
        <f>compofiinc!AI75</f>
        <v>7.7040917240083218E-3</v>
      </c>
      <c r="V83" s="145">
        <f>compofiinc!AJ75</f>
        <v>4.0901219472289085E-3</v>
      </c>
    </row>
    <row r="84" spans="1:22">
      <c r="A84" s="118">
        <v>1987</v>
      </c>
      <c r="B84" s="693">
        <f>compofiinc!P76</f>
        <v>0.38610491156578064</v>
      </c>
      <c r="C84" s="702">
        <f>compofiinc!Q76</f>
        <v>0.36926347017288208</v>
      </c>
      <c r="D84" s="440">
        <f>compofiinc!R76</f>
        <v>0.29094257950782776</v>
      </c>
      <c r="E84" s="440">
        <f>compofiinc!S76</f>
        <v>3.8082808256149292E-2</v>
      </c>
      <c r="F84" s="440">
        <f>compofiinc!T76</f>
        <v>1.2599894776940346E-2</v>
      </c>
      <c r="G84" s="440">
        <f>compofiinc!U76</f>
        <v>2.106577530503273E-2</v>
      </c>
      <c r="H84" s="440">
        <f>compofiinc!V76</f>
        <v>6.5724230371415615E-3</v>
      </c>
      <c r="I84" s="715">
        <f>compofiinc!W76</f>
        <v>0.26879695057868958</v>
      </c>
      <c r="J84" s="721">
        <f>compofiinc!X76</f>
        <v>0.2489958256483078</v>
      </c>
      <c r="K84" s="147">
        <f>compofiinc!Y76</f>
        <v>0.18337084352970123</v>
      </c>
      <c r="L84" s="147">
        <f>compofiinc!Z76</f>
        <v>3.2976776361465454E-2</v>
      </c>
      <c r="M84" s="147">
        <f>compofiinc!AA76</f>
        <v>1.036028191447258E-2</v>
      </c>
      <c r="N84" s="147">
        <f>compofiinc!AB76</f>
        <v>1.6348071396350861E-2</v>
      </c>
      <c r="O84" s="147">
        <f>compofiinc!AC76</f>
        <v>5.9398487210273743E-3</v>
      </c>
      <c r="P84" s="730">
        <f>compofiinc!AD76</f>
        <v>0.12860918045043945</v>
      </c>
      <c r="Q84" s="709">
        <f>compofiinc!AE76</f>
        <v>0.10994688421487808</v>
      </c>
      <c r="R84" s="116">
        <f>compofiinc!AF76</f>
        <v>6.8384043872356415E-2</v>
      </c>
      <c r="S84" s="116">
        <f>compofiinc!AG76</f>
        <v>2.1759195253252983E-2</v>
      </c>
      <c r="T84" s="116">
        <f>compofiinc!AH76</f>
        <v>6.4403116703033447E-3</v>
      </c>
      <c r="U84" s="116">
        <f>compofiinc!AI76</f>
        <v>9.1171413660049438E-3</v>
      </c>
      <c r="V84" s="145">
        <f>compofiinc!AJ76</f>
        <v>4.2461929842829704E-3</v>
      </c>
    </row>
    <row r="85" spans="1:22">
      <c r="A85" s="118">
        <v>1988</v>
      </c>
      <c r="B85" s="693">
        <f>compofiinc!P77</f>
        <v>0.41025248169898987</v>
      </c>
      <c r="C85" s="702">
        <f>compofiinc!Q77</f>
        <v>0.3913409411907196</v>
      </c>
      <c r="D85" s="440">
        <f>compofiinc!R77</f>
        <v>0.29426053166389465</v>
      </c>
      <c r="E85" s="440">
        <f>compofiinc!S77</f>
        <v>5.0260983407497406E-2</v>
      </c>
      <c r="F85" s="440">
        <f>compofiinc!T77</f>
        <v>1.5043537132441998E-2</v>
      </c>
      <c r="G85" s="440">
        <f>compofiinc!U77</f>
        <v>2.3476382717490196E-2</v>
      </c>
      <c r="H85" s="440">
        <f>compofiinc!V77</f>
        <v>8.299482986330986E-3</v>
      </c>
      <c r="I85" s="715">
        <f>compofiinc!W77</f>
        <v>0.29637596011161804</v>
      </c>
      <c r="J85" s="721">
        <f>compofiinc!X77</f>
        <v>0.27401378750801086</v>
      </c>
      <c r="K85" s="147">
        <f>compofiinc!Y77</f>
        <v>0.19009669125080109</v>
      </c>
      <c r="L85" s="147">
        <f>compofiinc!Z77</f>
        <v>4.4451851397752762E-2</v>
      </c>
      <c r="M85" s="147">
        <f>compofiinc!AA77</f>
        <v>1.279168576002121E-2</v>
      </c>
      <c r="N85" s="147">
        <f>compofiinc!AB77</f>
        <v>1.8762638792395592E-2</v>
      </c>
      <c r="O85" s="147">
        <f>compofiinc!AC77</f>
        <v>7.9109156504273415E-3</v>
      </c>
      <c r="P85" s="730">
        <f>compofiinc!AD77</f>
        <v>0.15702340006828308</v>
      </c>
      <c r="Q85" s="709">
        <f>compofiinc!AE77</f>
        <v>0.13456417620182037</v>
      </c>
      <c r="R85" s="116">
        <f>compofiinc!AF77</f>
        <v>7.7600568532943726E-2</v>
      </c>
      <c r="S85" s="116">
        <f>compofiinc!AG77</f>
        <v>3.0734885483980179E-2</v>
      </c>
      <c r="T85" s="116">
        <f>compofiinc!AH77</f>
        <v>8.719591423869133E-3</v>
      </c>
      <c r="U85" s="116">
        <f>compofiinc!AI77</f>
        <v>1.1076337657868862E-2</v>
      </c>
      <c r="V85" s="145">
        <f>compofiinc!AJ77</f>
        <v>6.4327986910939217E-3</v>
      </c>
    </row>
    <row r="86" spans="1:22">
      <c r="A86" s="118">
        <v>1989</v>
      </c>
      <c r="B86" s="693">
        <f>compofiinc!P78</f>
        <v>0.40524518489837646</v>
      </c>
      <c r="C86" s="702">
        <f>compofiinc!Q78</f>
        <v>0.38989514112472534</v>
      </c>
      <c r="D86" s="440">
        <f>compofiinc!R78</f>
        <v>0.28879252076148987</v>
      </c>
      <c r="E86" s="440">
        <f>compofiinc!S78</f>
        <v>5.0351906567811966E-2</v>
      </c>
      <c r="F86" s="440">
        <f>compofiinc!T78</f>
        <v>1.4639443717896938E-2</v>
      </c>
      <c r="G86" s="440">
        <f>compofiinc!U78</f>
        <v>2.7599329128861427E-2</v>
      </c>
      <c r="H86" s="440">
        <f>compofiinc!V78</f>
        <v>8.511936292052269E-3</v>
      </c>
      <c r="I86" s="715">
        <f>compofiinc!W78</f>
        <v>0.2894536554813385</v>
      </c>
      <c r="J86" s="721">
        <f>compofiinc!X78</f>
        <v>0.27128434181213379</v>
      </c>
      <c r="K86" s="147">
        <f>compofiinc!Y78</f>
        <v>0.18404203653335571</v>
      </c>
      <c r="L86" s="147">
        <f>compofiinc!Z78</f>
        <v>4.4528774917125702E-2</v>
      </c>
      <c r="M86" s="147">
        <f>compofiinc!AA78</f>
        <v>1.2377587147057056E-2</v>
      </c>
      <c r="N86" s="147">
        <f>compofiinc!AB78</f>
        <v>2.2062899544835091E-2</v>
      </c>
      <c r="O86" s="147">
        <f>compofiinc!AC78</f>
        <v>8.2730520516633987E-3</v>
      </c>
      <c r="P86" s="730">
        <f>compofiinc!AD78</f>
        <v>0.14734074473381042</v>
      </c>
      <c r="Q86" s="709">
        <f>compofiinc!AE78</f>
        <v>0.12910281121730804</v>
      </c>
      <c r="R86" s="116">
        <f>compofiinc!AF78</f>
        <v>7.0820741355419159E-2</v>
      </c>
      <c r="S86" s="116">
        <f>compofiinc!AG78</f>
        <v>3.0482601374387741E-2</v>
      </c>
      <c r="T86" s="116">
        <f>compofiinc!AH78</f>
        <v>8.2660866901278496E-3</v>
      </c>
      <c r="U86" s="116">
        <f>compofiinc!AI78</f>
        <v>1.305816974490881E-2</v>
      </c>
      <c r="V86" s="145">
        <f>compofiinc!AJ78</f>
        <v>6.4752097241580486E-3</v>
      </c>
    </row>
    <row r="87" spans="1:22">
      <c r="A87" s="124">
        <v>1990</v>
      </c>
      <c r="B87" s="697">
        <f>compofiinc!P79</f>
        <v>0.4047301709651947</v>
      </c>
      <c r="C87" s="705">
        <f>compofiinc!Q79</f>
        <v>0.3937126100063324</v>
      </c>
      <c r="D87" s="547">
        <f>compofiinc!R79</f>
        <v>0.29265996813774109</v>
      </c>
      <c r="E87" s="547">
        <f>compofiinc!S79</f>
        <v>5.1006317138671875E-2</v>
      </c>
      <c r="F87" s="547">
        <f>compofiinc!T79</f>
        <v>1.3885918073356152E-2</v>
      </c>
      <c r="G87" s="547">
        <f>compofiinc!U79</f>
        <v>2.7174724265933037E-2</v>
      </c>
      <c r="H87" s="547">
        <f>compofiinc!V79</f>
        <v>8.9856833219528198E-3</v>
      </c>
      <c r="I87" s="716">
        <f>compofiinc!W79</f>
        <v>0.28845039010047913</v>
      </c>
      <c r="J87" s="725">
        <f>compofiinc!X79</f>
        <v>0.27515652775764465</v>
      </c>
      <c r="K87" s="156">
        <f>compofiinc!Y79</f>
        <v>0.18768501281738281</v>
      </c>
      <c r="L87" s="156">
        <f>compofiinc!Z79</f>
        <v>4.5435626059770584E-2</v>
      </c>
      <c r="M87" s="156">
        <f>compofiinc!AA79</f>
        <v>1.1779606342315674E-2</v>
      </c>
      <c r="N87" s="156">
        <f>compofiinc!AB79</f>
        <v>2.1852206438779831E-2</v>
      </c>
      <c r="O87" s="156">
        <f>compofiinc!AC79</f>
        <v>8.4040695801377296E-3</v>
      </c>
      <c r="P87" s="732">
        <f>compofiinc!AD79</f>
        <v>0.14591850340366364</v>
      </c>
      <c r="Q87" s="734">
        <f>compofiinc!AE79</f>
        <v>0.13244651257991791</v>
      </c>
      <c r="R87" s="122">
        <f>compofiinc!AF79</f>
        <v>7.3617503046989441E-2</v>
      </c>
      <c r="S87" s="122">
        <f>compofiinc!AG79</f>
        <v>3.1439561396837234E-2</v>
      </c>
      <c r="T87" s="122">
        <f>compofiinc!AH79</f>
        <v>7.9069854691624641E-3</v>
      </c>
      <c r="U87" s="122">
        <f>compofiinc!AI79</f>
        <v>1.3079778291285038E-2</v>
      </c>
      <c r="V87" s="183">
        <f>compofiinc!AJ79</f>
        <v>6.4026820473372936E-3</v>
      </c>
    </row>
    <row r="88" spans="1:22">
      <c r="A88" s="118">
        <v>1991</v>
      </c>
      <c r="B88" s="693">
        <f>compofiinc!P80</f>
        <v>0.40091007947921753</v>
      </c>
      <c r="C88" s="702">
        <f>compofiinc!Q80</f>
        <v>0.39215245842933655</v>
      </c>
      <c r="D88" s="440">
        <f>compofiinc!R80</f>
        <v>0.29773333668708801</v>
      </c>
      <c r="E88" s="440">
        <f>compofiinc!S80</f>
        <v>4.9496997147798538E-2</v>
      </c>
      <c r="F88" s="440">
        <f>compofiinc!T80</f>
        <v>1.2598671019077301E-2</v>
      </c>
      <c r="G88" s="440">
        <f>compofiinc!U80</f>
        <v>2.3651339113712311E-2</v>
      </c>
      <c r="H88" s="440">
        <f>compofiinc!V80</f>
        <v>8.672129362821579E-3</v>
      </c>
      <c r="I88" s="715">
        <f>compofiinc!W80</f>
        <v>0.2821040153503418</v>
      </c>
      <c r="J88" s="721">
        <f>compofiinc!X80</f>
        <v>0.27151504158973694</v>
      </c>
      <c r="K88" s="147">
        <f>compofiinc!Y80</f>
        <v>0.18941542506217957</v>
      </c>
      <c r="L88" s="147">
        <f>compofiinc!Z80</f>
        <v>4.4217783957719803E-2</v>
      </c>
      <c r="M88" s="147">
        <f>compofiinc!AA80</f>
        <v>1.0615116916596889E-2</v>
      </c>
      <c r="N88" s="147">
        <f>compofiinc!AB80</f>
        <v>1.9099919125437737E-2</v>
      </c>
      <c r="O88" s="147">
        <f>compofiinc!AC80</f>
        <v>8.1668160855770111E-3</v>
      </c>
      <c r="P88" s="730">
        <f>compofiinc!AD80</f>
        <v>0.13642612099647522</v>
      </c>
      <c r="Q88" s="709">
        <f>compofiinc!AE80</f>
        <v>0.12587812542915344</v>
      </c>
      <c r="R88" s="116">
        <f>compofiinc!AF80</f>
        <v>7.1780405938625336E-2</v>
      </c>
      <c r="S88" s="116">
        <f>compofiinc!AG80</f>
        <v>2.9639508575201035E-2</v>
      </c>
      <c r="T88" s="116">
        <f>compofiinc!AH80</f>
        <v>6.9001591764390469E-3</v>
      </c>
      <c r="U88" s="116">
        <f>compofiinc!AI80</f>
        <v>1.141737774014473E-2</v>
      </c>
      <c r="V88" s="145">
        <f>compofiinc!AJ80</f>
        <v>6.1406781896948814E-3</v>
      </c>
    </row>
    <row r="89" spans="1:22">
      <c r="A89" s="118">
        <v>1992</v>
      </c>
      <c r="B89" s="693">
        <f>compofiinc!P81</f>
        <v>0.4148881733417511</v>
      </c>
      <c r="C89" s="702">
        <f>compofiinc!Q81</f>
        <v>0.40520232915878296</v>
      </c>
      <c r="D89" s="440">
        <f>compofiinc!R81</f>
        <v>0.31175783276557922</v>
      </c>
      <c r="E89" s="440">
        <f>compofiinc!S81</f>
        <v>5.4929755628108978E-2</v>
      </c>
      <c r="F89" s="440">
        <f>compofiinc!T81</f>
        <v>1.1965698562562466E-2</v>
      </c>
      <c r="G89" s="440">
        <f>compofiinc!U81</f>
        <v>1.7125332728028297E-2</v>
      </c>
      <c r="H89" s="440">
        <f>compofiinc!V81</f>
        <v>9.4237038865685463E-3</v>
      </c>
      <c r="I89" s="715">
        <f>compofiinc!W81</f>
        <v>0.2965596616268158</v>
      </c>
      <c r="J89" s="721">
        <f>compofiinc!X81</f>
        <v>0.28481903672218323</v>
      </c>
      <c r="K89" s="147">
        <f>compofiinc!Y81</f>
        <v>0.20285680890083313</v>
      </c>
      <c r="L89" s="147">
        <f>compofiinc!Z81</f>
        <v>4.9583248794078827E-2</v>
      </c>
      <c r="M89" s="147">
        <f>compofiinc!AA81</f>
        <v>1.001888420432806E-2</v>
      </c>
      <c r="N89" s="147">
        <f>compofiinc!AB81</f>
        <v>1.3762383721768856E-2</v>
      </c>
      <c r="O89" s="147">
        <f>compofiinc!AC81</f>
        <v>8.5977157577872276E-3</v>
      </c>
      <c r="P89" s="730">
        <f>compofiinc!AD81</f>
        <v>0.15004910528659821</v>
      </c>
      <c r="Q89" s="709">
        <f>compofiinc!AE81</f>
        <v>0.1380731612443924</v>
      </c>
      <c r="R89" s="116">
        <f>compofiinc!AF81</f>
        <v>8.1742286682128906E-2</v>
      </c>
      <c r="S89" s="116">
        <f>compofiinc!AG81</f>
        <v>3.446858748793602E-2</v>
      </c>
      <c r="T89" s="116">
        <f>compofiinc!AH81</f>
        <v>6.7236283794045448E-3</v>
      </c>
      <c r="U89" s="116">
        <f>compofiinc!AI81</f>
        <v>8.6451945826411247E-3</v>
      </c>
      <c r="V89" s="145">
        <f>compofiinc!AJ81</f>
        <v>6.4934599213302135E-3</v>
      </c>
    </row>
    <row r="90" spans="1:22">
      <c r="A90" s="118">
        <v>1993</v>
      </c>
      <c r="B90" s="693">
        <f>compofiinc!P82</f>
        <v>0.41408482193946838</v>
      </c>
      <c r="C90" s="702">
        <f>compofiinc!Q82</f>
        <v>0.40261507034301758</v>
      </c>
      <c r="D90" s="440">
        <f>compofiinc!R82</f>
        <v>0.31278848648071289</v>
      </c>
      <c r="E90" s="440">
        <f>compofiinc!S82</f>
        <v>5.4761931300163269E-2</v>
      </c>
      <c r="F90" s="440">
        <f>compofiinc!T82</f>
        <v>1.136774942278862E-2</v>
      </c>
      <c r="G90" s="440">
        <f>compofiinc!U82</f>
        <v>1.405256986618042E-2</v>
      </c>
      <c r="H90" s="440">
        <f>compofiinc!V82</f>
        <v>9.6443202346563339E-3</v>
      </c>
      <c r="I90" s="715">
        <f>compofiinc!W82</f>
        <v>0.29467785358428955</v>
      </c>
      <c r="J90" s="721">
        <f>compofiinc!X82</f>
        <v>0.28070387244224548</v>
      </c>
      <c r="K90" s="147">
        <f>compofiinc!Y82</f>
        <v>0.20250281691551208</v>
      </c>
      <c r="L90" s="147">
        <f>compofiinc!Z82</f>
        <v>4.8821259289979935E-2</v>
      </c>
      <c r="M90" s="147">
        <f>compofiinc!AA82</f>
        <v>9.4665735960006714E-3</v>
      </c>
      <c r="N90" s="147">
        <f>compofiinc!AB82</f>
        <v>1.1304545216262341E-2</v>
      </c>
      <c r="O90" s="147">
        <f>compofiinc!AC82</f>
        <v>8.6086839437484741E-3</v>
      </c>
      <c r="P90" s="730">
        <f>compofiinc!AD82</f>
        <v>0.14601139724254608</v>
      </c>
      <c r="Q90" s="709">
        <f>compofiinc!AE82</f>
        <v>0.13189700245857239</v>
      </c>
      <c r="R90" s="116">
        <f>compofiinc!AF82</f>
        <v>7.8645810484886169E-2</v>
      </c>
      <c r="S90" s="116">
        <f>compofiinc!AG82</f>
        <v>3.3508069813251495E-2</v>
      </c>
      <c r="T90" s="116">
        <f>compofiinc!AH82</f>
        <v>6.1349803581833839E-3</v>
      </c>
      <c r="U90" s="116">
        <f>compofiinc!AI82</f>
        <v>7.2483965195715427E-3</v>
      </c>
      <c r="V90" s="145">
        <f>compofiinc!AJ82</f>
        <v>6.3597518019378185E-3</v>
      </c>
    </row>
    <row r="91" spans="1:22">
      <c r="A91" s="118">
        <v>1994</v>
      </c>
      <c r="B91" s="693">
        <f>compofiinc!P83</f>
        <v>0.41429182887077332</v>
      </c>
      <c r="C91" s="702">
        <f>compofiinc!Q83</f>
        <v>0.40267252922058105</v>
      </c>
      <c r="D91" s="440">
        <f>compofiinc!R83</f>
        <v>0.3094603419303894</v>
      </c>
      <c r="E91" s="440">
        <f>compofiinc!S83</f>
        <v>5.850725993514061E-2</v>
      </c>
      <c r="F91" s="440">
        <f>compofiinc!T83</f>
        <v>1.1431996710598469E-2</v>
      </c>
      <c r="G91" s="440">
        <f>compofiinc!U83</f>
        <v>1.2917674146592617E-2</v>
      </c>
      <c r="H91" s="440">
        <f>compofiinc!V83</f>
        <v>1.0355247184634209E-2</v>
      </c>
      <c r="I91" s="715">
        <f>compofiinc!W83</f>
        <v>0.29500612616539001</v>
      </c>
      <c r="J91" s="721">
        <f>compofiinc!X83</f>
        <v>0.2811012864112854</v>
      </c>
      <c r="K91" s="147">
        <f>compofiinc!Y83</f>
        <v>0.19892969727516174</v>
      </c>
      <c r="L91" s="147">
        <f>compofiinc!Z83</f>
        <v>5.2541285753250122E-2</v>
      </c>
      <c r="M91" s="147">
        <f>compofiinc!AA83</f>
        <v>9.6588209271430969E-3</v>
      </c>
      <c r="N91" s="147">
        <f>compofiinc!AB83</f>
        <v>1.0587321594357491E-2</v>
      </c>
      <c r="O91" s="147">
        <f>compofiinc!AC83</f>
        <v>9.3841543421149254E-3</v>
      </c>
      <c r="P91" s="730">
        <f>compofiinc!AD83</f>
        <v>0.14616511762142181</v>
      </c>
      <c r="Q91" s="709">
        <f>compofiinc!AE83</f>
        <v>0.13195206224918365</v>
      </c>
      <c r="R91" s="116">
        <f>compofiinc!AF83</f>
        <v>7.5496010482311249E-2</v>
      </c>
      <c r="S91" s="116">
        <f>compofiinc!AG83</f>
        <v>3.6545686423778534E-2</v>
      </c>
      <c r="T91" s="116">
        <f>compofiinc!AH83</f>
        <v>6.2547954730689526E-3</v>
      </c>
      <c r="U91" s="116">
        <f>compofiinc!AI83</f>
        <v>6.9341338239610195E-3</v>
      </c>
      <c r="V91" s="145">
        <f>compofiinc!AJ83</f>
        <v>6.7214262671768665E-3</v>
      </c>
    </row>
    <row r="92" spans="1:22">
      <c r="A92" s="118">
        <v>1995</v>
      </c>
      <c r="B92" s="693">
        <f>compofiinc!P84</f>
        <v>0.42264163494110107</v>
      </c>
      <c r="C92" s="702">
        <f>compofiinc!Q84</f>
        <v>0.40943396091461182</v>
      </c>
      <c r="D92" s="440">
        <f>compofiinc!R84</f>
        <v>0.31336414813995361</v>
      </c>
      <c r="E92" s="440">
        <f>compofiinc!S84</f>
        <v>5.781521275639534E-2</v>
      </c>
      <c r="F92" s="440">
        <f>compofiinc!T84</f>
        <v>1.2634413316845894E-2</v>
      </c>
      <c r="G92" s="440">
        <f>compofiinc!U84</f>
        <v>1.5430988743901253E-2</v>
      </c>
      <c r="H92" s="440">
        <f>compofiinc!V84</f>
        <v>1.018918864428997E-2</v>
      </c>
      <c r="I92" s="715">
        <f>compofiinc!W84</f>
        <v>0.30372264981269836</v>
      </c>
      <c r="J92" s="721">
        <f>compofiinc!X84</f>
        <v>0.28789451718330383</v>
      </c>
      <c r="K92" s="147">
        <f>compofiinc!Y84</f>
        <v>0.20285601913928986</v>
      </c>
      <c r="L92" s="147">
        <f>compofiinc!Z84</f>
        <v>5.2417952567338943E-2</v>
      </c>
      <c r="M92" s="147">
        <f>compofiinc!AA84</f>
        <v>1.0708030313253403E-2</v>
      </c>
      <c r="N92" s="147">
        <f>compofiinc!AB84</f>
        <v>1.2700426392257214E-2</v>
      </c>
      <c r="O92" s="147">
        <f>compofiinc!AC84</f>
        <v>9.2120906338095665E-3</v>
      </c>
      <c r="P92" s="730">
        <f>compofiinc!AD84</f>
        <v>0.15382659435272217</v>
      </c>
      <c r="Q92" s="709">
        <f>compofiinc!AE84</f>
        <v>0.13755936920642853</v>
      </c>
      <c r="R92" s="116">
        <f>compofiinc!AF84</f>
        <v>7.9445205628871918E-2</v>
      </c>
      <c r="S92" s="116">
        <f>compofiinc!AG84</f>
        <v>3.6353763192892075E-2</v>
      </c>
      <c r="T92" s="116">
        <f>compofiinc!AH84</f>
        <v>6.9953254424035549E-3</v>
      </c>
      <c r="U92" s="116">
        <f>compofiinc!AI84</f>
        <v>8.1340260803699493E-3</v>
      </c>
      <c r="V92" s="145">
        <f>compofiinc!AJ84</f>
        <v>6.6310577094554901E-3</v>
      </c>
    </row>
    <row r="93" spans="1:22">
      <c r="A93" s="118">
        <v>1996</v>
      </c>
      <c r="B93" s="693">
        <f>compofiinc!P85</f>
        <v>0.43544870615005493</v>
      </c>
      <c r="C93" s="702">
        <f>compofiinc!Q85</f>
        <v>0.41538187861442566</v>
      </c>
      <c r="D93" s="440">
        <f>compofiinc!R85</f>
        <v>0.31494790315628052</v>
      </c>
      <c r="E93" s="440">
        <f>compofiinc!S85</f>
        <v>6.0107633471488953E-2</v>
      </c>
      <c r="F93" s="440">
        <f>compofiinc!T85</f>
        <v>1.3298215344548225E-2</v>
      </c>
      <c r="G93" s="440">
        <f>compofiinc!U85</f>
        <v>1.5820896252989769E-2</v>
      </c>
      <c r="H93" s="440">
        <f>compofiinc!V85</f>
        <v>1.1207224801182747E-2</v>
      </c>
      <c r="I93" s="715">
        <f>compofiinc!W85</f>
        <v>0.31858891248703003</v>
      </c>
      <c r="J93" s="721">
        <f>compofiinc!X85</f>
        <v>0.29495507478713989</v>
      </c>
      <c r="K93" s="147">
        <f>compofiinc!Y85</f>
        <v>0.20646987855434418</v>
      </c>
      <c r="L93" s="147">
        <f>compofiinc!Z85</f>
        <v>5.4508797824382782E-2</v>
      </c>
      <c r="M93" s="147">
        <f>compofiinc!AA85</f>
        <v>1.1206186376512051E-2</v>
      </c>
      <c r="N93" s="147">
        <f>compofiinc!AB85</f>
        <v>1.2703167274594307E-2</v>
      </c>
      <c r="O93" s="147">
        <f>compofiinc!AC85</f>
        <v>1.0067066177725792E-2</v>
      </c>
      <c r="P93" s="730">
        <f>compofiinc!AD85</f>
        <v>0.16816900670528412</v>
      </c>
      <c r="Q93" s="709">
        <f>compofiinc!AE85</f>
        <v>0.14356821775436401</v>
      </c>
      <c r="R93" s="116">
        <f>compofiinc!AF85</f>
        <v>8.3169244229793549E-2</v>
      </c>
      <c r="S93" s="116">
        <f>compofiinc!AG85</f>
        <v>3.7914805114269257E-2</v>
      </c>
      <c r="T93" s="116">
        <f>compofiinc!AH85</f>
        <v>7.3930872604250908E-3</v>
      </c>
      <c r="U93" s="116">
        <f>compofiinc!AI85</f>
        <v>8.1063108518719673E-3</v>
      </c>
      <c r="V93" s="145">
        <f>compofiinc!AJ85</f>
        <v>6.9847679696977139E-3</v>
      </c>
    </row>
    <row r="94" spans="1:22">
      <c r="A94" s="118">
        <v>1997</v>
      </c>
      <c r="B94" s="693">
        <f>compofiinc!P86</f>
        <v>0.44697046279907227</v>
      </c>
      <c r="C94" s="702">
        <f>compofiinc!Q86</f>
        <v>0.42097514867782593</v>
      </c>
      <c r="D94" s="440">
        <f>compofiinc!R86</f>
        <v>0.31838834285736084</v>
      </c>
      <c r="E94" s="440">
        <f>compofiinc!S86</f>
        <v>6.1227377504110336E-2</v>
      </c>
      <c r="F94" s="440">
        <f>compofiinc!T86</f>
        <v>1.4454681426286697E-2</v>
      </c>
      <c r="G94" s="440">
        <f>compofiinc!U86</f>
        <v>1.5309653244912624E-2</v>
      </c>
      <c r="H94" s="440">
        <f>compofiinc!V86</f>
        <v>1.1595106683671474E-2</v>
      </c>
      <c r="I94" s="715">
        <f>compofiinc!W86</f>
        <v>0.33229991793632507</v>
      </c>
      <c r="J94" s="721">
        <f>compofiinc!X86</f>
        <v>0.3016318678855896</v>
      </c>
      <c r="K94" s="147">
        <f>compofiinc!Y86</f>
        <v>0.21069183945655823</v>
      </c>
      <c r="L94" s="147">
        <f>compofiinc!Z86</f>
        <v>5.555521696805954E-2</v>
      </c>
      <c r="M94" s="147">
        <f>compofiinc!AA86</f>
        <v>1.218725461512804E-2</v>
      </c>
      <c r="N94" s="147">
        <f>compofiinc!AB86</f>
        <v>1.2829527258872986E-2</v>
      </c>
      <c r="O94" s="147">
        <f>compofiinc!AC86</f>
        <v>1.0368038900196552E-2</v>
      </c>
      <c r="P94" s="730">
        <f>compofiinc!AD86</f>
        <v>0.18127042055130005</v>
      </c>
      <c r="Q94" s="709">
        <f>compofiinc!AE86</f>
        <v>0.14990188181400299</v>
      </c>
      <c r="R94" s="116">
        <f>compofiinc!AF86</f>
        <v>8.7843440473079681E-2</v>
      </c>
      <c r="S94" s="116">
        <f>compofiinc!AG86</f>
        <v>3.901667520403862E-2</v>
      </c>
      <c r="T94" s="116">
        <f>compofiinc!AH86</f>
        <v>7.683036383241415E-3</v>
      </c>
      <c r="U94" s="116">
        <f>compofiinc!AI86</f>
        <v>8.0442158505320549E-3</v>
      </c>
      <c r="V94" s="145">
        <f>compofiinc!AJ86</f>
        <v>7.314508780837059E-3</v>
      </c>
    </row>
    <row r="95" spans="1:22">
      <c r="A95" s="118">
        <v>1998</v>
      </c>
      <c r="B95" s="693">
        <f>compofiinc!P87</f>
        <v>0.45569726824760437</v>
      </c>
      <c r="C95" s="702">
        <f>compofiinc!Q87</f>
        <v>0.42526277899742126</v>
      </c>
      <c r="D95" s="440">
        <f>compofiinc!R87</f>
        <v>0.32110223174095154</v>
      </c>
      <c r="E95" s="440">
        <f>compofiinc!S87</f>
        <v>6.3152700662612915E-2</v>
      </c>
      <c r="F95" s="440">
        <f>compofiinc!T87</f>
        <v>1.3268790207803249E-2</v>
      </c>
      <c r="G95" s="440">
        <f>compofiinc!U87</f>
        <v>1.4967324212193489E-2</v>
      </c>
      <c r="H95" s="440">
        <f>compofiinc!V87</f>
        <v>1.2771729379892349E-2</v>
      </c>
      <c r="I95" s="715">
        <f>compofiinc!W87</f>
        <v>0.3426327109336853</v>
      </c>
      <c r="J95" s="721">
        <f>compofiinc!X87</f>
        <v>0.30671402812004089</v>
      </c>
      <c r="K95" s="147">
        <f>compofiinc!Y87</f>
        <v>0.21464969217777252</v>
      </c>
      <c r="L95" s="147">
        <f>compofiinc!Z87</f>
        <v>5.7221058756113052E-2</v>
      </c>
      <c r="M95" s="147">
        <f>compofiinc!AA87</f>
        <v>1.1160586960613728E-2</v>
      </c>
      <c r="N95" s="147">
        <f>compofiinc!AB87</f>
        <v>1.2216649018228054E-2</v>
      </c>
      <c r="O95" s="147">
        <f>compofiinc!AC87</f>
        <v>1.1466041207313538E-2</v>
      </c>
      <c r="P95" s="730">
        <f>compofiinc!AD87</f>
        <v>0.19216349720954895</v>
      </c>
      <c r="Q95" s="709">
        <f>compofiinc!AE87</f>
        <v>0.15474212169647217</v>
      </c>
      <c r="R95" s="116">
        <f>compofiinc!AF87</f>
        <v>9.1608256101608276E-2</v>
      </c>
      <c r="S95" s="116">
        <f>compofiinc!AG87</f>
        <v>4.0048345923423767E-2</v>
      </c>
      <c r="T95" s="116">
        <f>compofiinc!AH87</f>
        <v>7.1226917207241058E-3</v>
      </c>
      <c r="U95" s="116">
        <f>compofiinc!AI87</f>
        <v>7.8225163742899895E-3</v>
      </c>
      <c r="V95" s="145">
        <f>compofiinc!AJ87</f>
        <v>8.1403059884905815E-3</v>
      </c>
    </row>
    <row r="96" spans="1:22">
      <c r="A96" s="121">
        <v>1999</v>
      </c>
      <c r="B96" s="696">
        <f>compofiinc!P88</f>
        <v>0.46561232209205627</v>
      </c>
      <c r="C96" s="706">
        <f>compofiinc!Q88</f>
        <v>0.4309239387512207</v>
      </c>
      <c r="D96" s="549">
        <f>compofiinc!R88</f>
        <v>0.32536342740058899</v>
      </c>
      <c r="E96" s="549">
        <f>compofiinc!S88</f>
        <v>6.4729690551757812E-2</v>
      </c>
      <c r="F96" s="549">
        <f>compofiinc!T88</f>
        <v>1.3889270834624767E-2</v>
      </c>
      <c r="G96" s="549">
        <f>compofiinc!U88</f>
        <v>1.4176942408084869E-2</v>
      </c>
      <c r="H96" s="549">
        <f>compofiinc!V88</f>
        <v>1.2764616869390011E-2</v>
      </c>
      <c r="I96" s="717">
        <f>compofiinc!W88</f>
        <v>0.35363301634788513</v>
      </c>
      <c r="J96" s="726">
        <f>compofiinc!X88</f>
        <v>0.313182532787323</v>
      </c>
      <c r="K96" s="151">
        <f>compofiinc!Y88</f>
        <v>0.22018410265445709</v>
      </c>
      <c r="L96" s="151">
        <f>compofiinc!Z88</f>
        <v>5.8252040296792984E-2</v>
      </c>
      <c r="M96" s="151">
        <f>compofiinc!AA88</f>
        <v>1.1740989051759243E-2</v>
      </c>
      <c r="N96" s="151">
        <f>compofiinc!AB88</f>
        <v>1.1773177422583103E-2</v>
      </c>
      <c r="O96" s="151">
        <f>compofiinc!AC88</f>
        <v>1.1232222430408001E-2</v>
      </c>
      <c r="P96" s="731">
        <f>compofiinc!AD88</f>
        <v>0.20252105593681335</v>
      </c>
      <c r="Q96" s="727">
        <f>compofiinc!AE88</f>
        <v>0.16122418642044067</v>
      </c>
      <c r="R96" s="119">
        <f>compofiinc!AF88</f>
        <v>9.7062379121780396E-2</v>
      </c>
      <c r="S96" s="119">
        <f>compofiinc!AG88</f>
        <v>4.1076380759477615E-2</v>
      </c>
      <c r="T96" s="119">
        <f>compofiinc!AH88</f>
        <v>7.5851599685847759E-3</v>
      </c>
      <c r="U96" s="119">
        <f>compofiinc!AI88</f>
        <v>7.6860734261572361E-3</v>
      </c>
      <c r="V96" s="149">
        <f>compofiinc!AJ88</f>
        <v>7.8141903504729271E-3</v>
      </c>
    </row>
    <row r="97" spans="1:22">
      <c r="A97" s="118">
        <v>2000</v>
      </c>
      <c r="B97" s="693">
        <f>compofiinc!P89</f>
        <v>0.47710877656936646</v>
      </c>
      <c r="C97" s="702">
        <f>compofiinc!Q89</f>
        <v>0.43918147683143616</v>
      </c>
      <c r="D97" s="440">
        <f>compofiinc!R89</f>
        <v>0.33259725570678711</v>
      </c>
      <c r="E97" s="440">
        <f>compofiinc!S89</f>
        <v>6.2780462205410004E-2</v>
      </c>
      <c r="F97" s="440">
        <f>compofiinc!T89</f>
        <v>1.4884462580084801E-2</v>
      </c>
      <c r="G97" s="440">
        <f>compofiinc!U89</f>
        <v>1.5861574560403824E-2</v>
      </c>
      <c r="H97" s="440">
        <f>compofiinc!V89</f>
        <v>1.3057699427008629E-2</v>
      </c>
      <c r="I97" s="715">
        <f>compofiinc!W89</f>
        <v>0.36661866307258606</v>
      </c>
      <c r="J97" s="721">
        <f>compofiinc!X89</f>
        <v>0.3220074474811554</v>
      </c>
      <c r="K97" s="147">
        <f>compofiinc!Y89</f>
        <v>0.22795426845550537</v>
      </c>
      <c r="L97" s="147">
        <f>compofiinc!Z89</f>
        <v>5.6959506124258041E-2</v>
      </c>
      <c r="M97" s="147">
        <f>compofiinc!AA89</f>
        <v>1.2455749325454235E-2</v>
      </c>
      <c r="N97" s="147">
        <f>compofiinc!AB89</f>
        <v>1.301627978682518E-2</v>
      </c>
      <c r="O97" s="147">
        <f>compofiinc!AC89</f>
        <v>1.1621649377048016E-2</v>
      </c>
      <c r="P97" s="730">
        <f>compofiinc!AD89</f>
        <v>0.21610274910926819</v>
      </c>
      <c r="Q97" s="709">
        <f>compofiinc!AE89</f>
        <v>0.16926988959312439</v>
      </c>
      <c r="R97" s="116">
        <f>compofiinc!AF89</f>
        <v>0.10405979305505753</v>
      </c>
      <c r="S97" s="116">
        <f>compofiinc!AG89</f>
        <v>4.0315300226211548E-2</v>
      </c>
      <c r="T97" s="116">
        <f>compofiinc!AH89</f>
        <v>8.1998463720083237E-3</v>
      </c>
      <c r="U97" s="116">
        <f>compofiinc!AI89</f>
        <v>8.5772229358553886E-3</v>
      </c>
      <c r="V97" s="145">
        <f>compofiinc!AJ89</f>
        <v>8.11772421002388E-3</v>
      </c>
    </row>
    <row r="98" spans="1:22">
      <c r="A98" s="118">
        <v>2001</v>
      </c>
      <c r="B98" s="693">
        <f>compofiinc!P90</f>
        <v>0.45181563496589661</v>
      </c>
      <c r="C98" s="702">
        <f>compofiinc!Q90</f>
        <v>0.43117997050285339</v>
      </c>
      <c r="D98" s="440">
        <f>compofiinc!R90</f>
        <v>0.32836079597473145</v>
      </c>
      <c r="E98" s="440">
        <f>compofiinc!S90</f>
        <v>6.3105843961238861E-2</v>
      </c>
      <c r="F98" s="440">
        <f>compofiinc!T90</f>
        <v>1.1627001687884331E-2</v>
      </c>
      <c r="G98" s="440">
        <f>compofiinc!U90</f>
        <v>1.4891046099364758E-2</v>
      </c>
      <c r="H98" s="440">
        <f>compofiinc!V90</f>
        <v>1.3195278123021126E-2</v>
      </c>
      <c r="I98" s="715">
        <f>compofiinc!W90</f>
        <v>0.33586186170578003</v>
      </c>
      <c r="J98" s="721">
        <f>compofiinc!X90</f>
        <v>0.31128725409507751</v>
      </c>
      <c r="K98" s="147">
        <f>compofiinc!Y90</f>
        <v>0.22005012631416321</v>
      </c>
      <c r="L98" s="147">
        <f>compofiinc!Z90</f>
        <v>5.7523906230926514E-2</v>
      </c>
      <c r="M98" s="147">
        <f>compofiinc!AA90</f>
        <v>9.8795779049396515E-3</v>
      </c>
      <c r="N98" s="147">
        <f>compofiinc!AB90</f>
        <v>1.2189588509500027E-2</v>
      </c>
      <c r="O98" s="147">
        <f>compofiinc!AC90</f>
        <v>1.1644050478935242E-2</v>
      </c>
      <c r="P98" s="730">
        <f>compofiinc!AD90</f>
        <v>0.18397864699363708</v>
      </c>
      <c r="Q98" s="709">
        <f>compofiinc!AE90</f>
        <v>0.15792693197727203</v>
      </c>
      <c r="R98" s="116">
        <f>compofiinc!AF90</f>
        <v>9.3983985483646393E-2</v>
      </c>
      <c r="S98" s="116">
        <f>compofiinc!AG90</f>
        <v>4.129529744386673E-2</v>
      </c>
      <c r="T98" s="116">
        <f>compofiinc!AH90</f>
        <v>6.6353846341371536E-3</v>
      </c>
      <c r="U98" s="116">
        <f>compofiinc!AI90</f>
        <v>7.9867616295814514E-3</v>
      </c>
      <c r="V98" s="145">
        <f>compofiinc!AJ90</f>
        <v>8.0255027860403061E-3</v>
      </c>
    </row>
    <row r="99" spans="1:22">
      <c r="A99" s="118">
        <v>2002</v>
      </c>
      <c r="B99" s="693">
        <f>compofiinc!P91</f>
        <v>0.44324225187301636</v>
      </c>
      <c r="C99" s="702">
        <f>compofiinc!Q91</f>
        <v>0.42791071534156799</v>
      </c>
      <c r="D99" s="440">
        <f>compofiinc!R91</f>
        <v>0.32695296406745911</v>
      </c>
      <c r="E99" s="440">
        <f>compofiinc!S91</f>
        <v>6.6831581294536591E-2</v>
      </c>
      <c r="F99" s="440">
        <f>compofiinc!T91</f>
        <v>9.9453777074813843E-3</v>
      </c>
      <c r="G99" s="440">
        <f>compofiinc!U91</f>
        <v>1.1087145656347275E-2</v>
      </c>
      <c r="H99" s="440">
        <f>compofiinc!V91</f>
        <v>1.3093647547066212E-2</v>
      </c>
      <c r="I99" s="715">
        <f>compofiinc!W91</f>
        <v>0.32462745904922485</v>
      </c>
      <c r="J99" s="721">
        <f>compofiinc!X91</f>
        <v>0.30635634064674377</v>
      </c>
      <c r="K99" s="147">
        <f>compofiinc!Y91</f>
        <v>0.21636897325515747</v>
      </c>
      <c r="L99" s="147">
        <f>compofiinc!Z91</f>
        <v>6.0896895825862885E-2</v>
      </c>
      <c r="M99" s="147">
        <f>compofiinc!AA91</f>
        <v>8.4117939695715904E-3</v>
      </c>
      <c r="N99" s="147">
        <f>compofiinc!AB91</f>
        <v>9.0650888159871101E-3</v>
      </c>
      <c r="O99" s="147">
        <f>compofiinc!AC91</f>
        <v>1.161359716206789E-2</v>
      </c>
      <c r="P99" s="730">
        <f>compofiinc!AD91</f>
        <v>0.17105954885482788</v>
      </c>
      <c r="Q99" s="709">
        <f>compofiinc!AE91</f>
        <v>0.15181006491184235</v>
      </c>
      <c r="R99" s="116">
        <f>compofiinc!AF91</f>
        <v>8.794160932302475E-2</v>
      </c>
      <c r="S99" s="116">
        <f>compofiinc!AG91</f>
        <v>4.4211477041244507E-2</v>
      </c>
      <c r="T99" s="116">
        <f>compofiinc!AH91</f>
        <v>5.6499224156141281E-3</v>
      </c>
      <c r="U99" s="116">
        <f>compofiinc!AI91</f>
        <v>6.0759223997592926E-3</v>
      </c>
      <c r="V99" s="145">
        <f>compofiinc!AJ91</f>
        <v>7.9311365261673927E-3</v>
      </c>
    </row>
    <row r="100" spans="1:22">
      <c r="A100" s="118">
        <v>2003</v>
      </c>
      <c r="B100" s="693">
        <f>compofiinc!P92</f>
        <v>0.4507233202457428</v>
      </c>
      <c r="C100" s="702">
        <f>compofiinc!Q92</f>
        <v>0.4318978488445282</v>
      </c>
      <c r="D100" s="440">
        <f>compofiinc!R92</f>
        <v>0.32869291305541992</v>
      </c>
      <c r="E100" s="440">
        <f>compofiinc!S92</f>
        <v>6.8776033818721771E-2</v>
      </c>
      <c r="F100" s="440">
        <f>compofiinc!T92</f>
        <v>1.1573427356779575E-2</v>
      </c>
      <c r="G100" s="440">
        <f>compofiinc!U92</f>
        <v>9.5700342208147049E-3</v>
      </c>
      <c r="H100" s="440">
        <f>compofiinc!V92</f>
        <v>1.3285429216921329E-2</v>
      </c>
      <c r="I100" s="715">
        <f>compofiinc!W92</f>
        <v>0.33191537857055664</v>
      </c>
      <c r="J100" s="721">
        <f>compofiinc!X92</f>
        <v>0.30946147441864014</v>
      </c>
      <c r="K100" s="147">
        <f>compofiinc!Y92</f>
        <v>0.21733270585536957</v>
      </c>
      <c r="L100" s="147">
        <f>compofiinc!Z92</f>
        <v>6.2290888279676437E-2</v>
      </c>
      <c r="M100" s="147">
        <f>compofiinc!AA92</f>
        <v>1.0049578733742237E-2</v>
      </c>
      <c r="N100" s="147">
        <f>compofiinc!AB92</f>
        <v>8.0870185047388077E-3</v>
      </c>
      <c r="O100" s="147">
        <f>compofiinc!AC92</f>
        <v>1.1701292358338833E-2</v>
      </c>
      <c r="P100" s="730">
        <f>compofiinc!AD92</f>
        <v>0.17792321741580963</v>
      </c>
      <c r="Q100" s="709">
        <f>compofiinc!AE92</f>
        <v>0.15436485409736633</v>
      </c>
      <c r="R100" s="116">
        <f>compofiinc!AF92</f>
        <v>8.7971135973930359E-2</v>
      </c>
      <c r="S100" s="116">
        <f>compofiinc!AG92</f>
        <v>4.567154124379158E-2</v>
      </c>
      <c r="T100" s="116">
        <f>compofiinc!AH92</f>
        <v>7.0877848193049431E-3</v>
      </c>
      <c r="U100" s="116">
        <f>compofiinc!AI92</f>
        <v>5.4657738655805588E-3</v>
      </c>
      <c r="V100" s="145">
        <f>compofiinc!AJ92</f>
        <v>8.1686126068234444E-3</v>
      </c>
    </row>
    <row r="101" spans="1:22">
      <c r="A101" s="118">
        <v>2004</v>
      </c>
      <c r="B101" s="693">
        <f>compofiinc!P93</f>
        <v>0.4694884717464447</v>
      </c>
      <c r="C101" s="702">
        <f>compofiinc!Q93</f>
        <v>0.44244518876075745</v>
      </c>
      <c r="D101" s="440">
        <f>compofiinc!R93</f>
        <v>0.32974830269813538</v>
      </c>
      <c r="E101" s="440">
        <f>compofiinc!S93</f>
        <v>7.5050234794616699E-2</v>
      </c>
      <c r="F101" s="440">
        <f>compofiinc!T93</f>
        <v>1.4636309817433357E-2</v>
      </c>
      <c r="G101" s="440">
        <f>compofiinc!U93</f>
        <v>9.4987126067280769E-3</v>
      </c>
      <c r="H101" s="440">
        <f>compofiinc!V93</f>
        <v>1.3496001251041889E-2</v>
      </c>
      <c r="I101" s="715">
        <f>compofiinc!W93</f>
        <v>0.35394850373268127</v>
      </c>
      <c r="J101" s="721">
        <f>compofiinc!X93</f>
        <v>0.32161980867385864</v>
      </c>
      <c r="K101" s="147">
        <f>compofiinc!Y93</f>
        <v>0.21984314918518066</v>
      </c>
      <c r="L101" s="147">
        <f>compofiinc!Z93</f>
        <v>6.8769946694374084E-2</v>
      </c>
      <c r="M101" s="147">
        <f>compofiinc!AA93</f>
        <v>1.2924212962388992E-2</v>
      </c>
      <c r="N101" s="147">
        <f>compofiinc!AB93</f>
        <v>8.0909319221973419E-3</v>
      </c>
      <c r="O101" s="147">
        <f>compofiinc!AC93</f>
        <v>1.1991572566330433E-2</v>
      </c>
      <c r="P101" s="730">
        <f>compofiinc!AD93</f>
        <v>0.20015276968479156</v>
      </c>
      <c r="Q101" s="709">
        <f>compofiinc!AE93</f>
        <v>0.16611984372138977</v>
      </c>
      <c r="R101" s="116">
        <f>compofiinc!AF93</f>
        <v>9.2218644917011261E-2</v>
      </c>
      <c r="S101" s="116">
        <f>compofiinc!AG93</f>
        <v>5.0524007529020309E-2</v>
      </c>
      <c r="T101" s="116">
        <f>compofiinc!AH93</f>
        <v>9.5101082697510719E-3</v>
      </c>
      <c r="U101" s="116">
        <f>compofiinc!AI93</f>
        <v>5.6663337163627148E-3</v>
      </c>
      <c r="V101" s="145">
        <f>compofiinc!AJ93</f>
        <v>8.2007534801959991E-3</v>
      </c>
    </row>
    <row r="102" spans="1:22">
      <c r="A102" s="118">
        <v>2005</v>
      </c>
      <c r="B102" s="693">
        <f>compofiinc!P94</f>
        <v>0.48894456028938293</v>
      </c>
      <c r="C102" s="702">
        <f>compofiinc!Q94</f>
        <v>0.45456781983375549</v>
      </c>
      <c r="D102" s="440">
        <f>compofiinc!R94</f>
        <v>0.32640412449836731</v>
      </c>
      <c r="E102" s="440">
        <f>compofiinc!S94</f>
        <v>8.5256733000278473E-2</v>
      </c>
      <c r="F102" s="440">
        <f>compofiinc!T94</f>
        <v>1.5748504549264908E-2</v>
      </c>
      <c r="G102" s="440">
        <f>compofiinc!U94</f>
        <v>1.2576737441122532E-2</v>
      </c>
      <c r="H102" s="440">
        <f>compofiinc!V94</f>
        <v>1.4581726863980293E-2</v>
      </c>
      <c r="I102" s="715">
        <f>compofiinc!W94</f>
        <v>0.37612396478652954</v>
      </c>
      <c r="J102" s="721">
        <f>compofiinc!X94</f>
        <v>0.33529078960418701</v>
      </c>
      <c r="K102" s="147">
        <f>compofiinc!Y94</f>
        <v>0.2192026674747467</v>
      </c>
      <c r="L102" s="147">
        <f>compofiinc!Z94</f>
        <v>7.8537315130233765E-2</v>
      </c>
      <c r="M102" s="147">
        <f>compofiinc!AA94</f>
        <v>1.3883148320019245E-2</v>
      </c>
      <c r="N102" s="147">
        <f>compofiinc!AB94</f>
        <v>1.0825305245816708E-2</v>
      </c>
      <c r="O102" s="147">
        <f>compofiinc!AC94</f>
        <v>1.2842340394854546E-2</v>
      </c>
      <c r="P102" s="730">
        <f>compofiinc!AD94</f>
        <v>0.22213895618915558</v>
      </c>
      <c r="Q102" s="709">
        <f>compofiinc!AE94</f>
        <v>0.17948088049888611</v>
      </c>
      <c r="R102" s="116">
        <f>compofiinc!AF94</f>
        <v>9.3597903847694397E-2</v>
      </c>
      <c r="S102" s="116">
        <f>compofiinc!AG94</f>
        <v>5.8580346405506134E-2</v>
      </c>
      <c r="T102" s="116">
        <f>compofiinc!AH94</f>
        <v>1.021414902061224E-2</v>
      </c>
      <c r="U102" s="116">
        <f>compofiinc!AI94</f>
        <v>7.8699411824345589E-3</v>
      </c>
      <c r="V102" s="145">
        <f>compofiinc!AJ94</f>
        <v>9.218534454703331E-3</v>
      </c>
    </row>
    <row r="103" spans="1:22">
      <c r="A103" s="118">
        <v>2006</v>
      </c>
      <c r="B103" s="693">
        <f>compofiinc!P95</f>
        <v>0.49731823801994324</v>
      </c>
      <c r="C103" s="702">
        <f>compofiinc!Q95</f>
        <v>0.4601004421710968</v>
      </c>
      <c r="D103" s="440">
        <f>compofiinc!R95</f>
        <v>0.3264198899269104</v>
      </c>
      <c r="E103" s="440">
        <f>compofiinc!S95</f>
        <v>8.4309332072734833E-2</v>
      </c>
      <c r="F103" s="440">
        <f>compofiinc!T95</f>
        <v>1.813364215195179E-2</v>
      </c>
      <c r="G103" s="440">
        <f>compofiinc!U95</f>
        <v>1.6600193455815315E-2</v>
      </c>
      <c r="H103" s="440">
        <f>compofiinc!V95</f>
        <v>1.4637397602200508E-2</v>
      </c>
      <c r="I103" s="715">
        <f>compofiinc!W95</f>
        <v>0.38527217507362366</v>
      </c>
      <c r="J103" s="721">
        <f>compofiinc!X95</f>
        <v>0.34095439314842224</v>
      </c>
      <c r="K103" s="147">
        <f>compofiinc!Y95</f>
        <v>0.22014829516410828</v>
      </c>
      <c r="L103" s="147">
        <f>compofiinc!Z95</f>
        <v>7.7589824795722961E-2</v>
      </c>
      <c r="M103" s="147">
        <f>compofiinc!AA95</f>
        <v>1.5938203781843185E-2</v>
      </c>
      <c r="N103" s="147">
        <f>compofiinc!AB95</f>
        <v>1.4260794967412949E-2</v>
      </c>
      <c r="O103" s="147">
        <f>compofiinc!AC95</f>
        <v>1.3017253950238228E-2</v>
      </c>
      <c r="P103" s="730">
        <f>compofiinc!AD95</f>
        <v>0.23100318014621735</v>
      </c>
      <c r="Q103" s="709">
        <f>compofiinc!AE95</f>
        <v>0.18361839652061462</v>
      </c>
      <c r="R103" s="116">
        <f>compofiinc!AF95</f>
        <v>9.3934878706932068E-2</v>
      </c>
      <c r="S103" s="116">
        <f>compofiinc!AG95</f>
        <v>5.8639641851186752E-2</v>
      </c>
      <c r="T103" s="116">
        <f>compofiinc!AH95</f>
        <v>1.158980093896389E-2</v>
      </c>
      <c r="U103" s="116">
        <f>compofiinc!AI95</f>
        <v>1.0336884297430515E-2</v>
      </c>
      <c r="V103" s="145">
        <f>compofiinc!AJ95</f>
        <v>9.1171953827142715E-3</v>
      </c>
    </row>
    <row r="104" spans="1:22">
      <c r="A104" s="118">
        <v>2007</v>
      </c>
      <c r="B104" s="693">
        <f>compofiinc!P96</f>
        <v>0.50278729200363159</v>
      </c>
      <c r="C104" s="702">
        <f>compofiinc!Q96</f>
        <v>0.46234828233718872</v>
      </c>
      <c r="D104" s="440">
        <f>compofiinc!R96</f>
        <v>0.32771345973014832</v>
      </c>
      <c r="E104" s="440">
        <f>compofiinc!S96</f>
        <v>8.0066472291946411E-2</v>
      </c>
      <c r="F104" s="440">
        <f>compofiinc!T96</f>
        <v>2.0572420209646225E-2</v>
      </c>
      <c r="G104" s="440">
        <f>compofiinc!U96</f>
        <v>1.8987301737070084E-2</v>
      </c>
      <c r="H104" s="440">
        <f>compofiinc!V96</f>
        <v>1.500861719250679E-2</v>
      </c>
      <c r="I104" s="715">
        <f>compofiinc!W96</f>
        <v>0.39223432540893555</v>
      </c>
      <c r="J104" s="721">
        <f>compofiinc!X96</f>
        <v>0.34396559000015259</v>
      </c>
      <c r="K104" s="147">
        <f>compofiinc!Y96</f>
        <v>0.22205646336078644</v>
      </c>
      <c r="L104" s="147">
        <f>compofiinc!Z96</f>
        <v>7.4166782200336456E-2</v>
      </c>
      <c r="M104" s="147">
        <f>compofiinc!AA96</f>
        <v>1.815049909055233E-2</v>
      </c>
      <c r="N104" s="147">
        <f>compofiinc!AB96</f>
        <v>1.632595993578434E-2</v>
      </c>
      <c r="O104" s="147">
        <f>compofiinc!AC96</f>
        <v>1.3275166973471642E-2</v>
      </c>
      <c r="P104" s="730">
        <f>compofiinc!AD96</f>
        <v>0.23880322277545929</v>
      </c>
      <c r="Q104" s="709">
        <f>compofiinc!AE96</f>
        <v>0.18659606575965881</v>
      </c>
      <c r="R104" s="116">
        <f>compofiinc!AF96</f>
        <v>9.7099542617797852E-2</v>
      </c>
      <c r="S104" s="116">
        <f>compofiinc!AG96</f>
        <v>5.5379249155521393E-2</v>
      </c>
      <c r="T104" s="116">
        <f>compofiinc!AH96</f>
        <v>1.3141775503754616E-2</v>
      </c>
      <c r="U104" s="116">
        <f>compofiinc!AI96</f>
        <v>1.1730446480214596E-2</v>
      </c>
      <c r="V104" s="145">
        <f>compofiinc!AJ96</f>
        <v>9.2450464144349098E-3</v>
      </c>
    </row>
    <row r="105" spans="1:22">
      <c r="A105" s="118">
        <v>2008</v>
      </c>
      <c r="B105" s="693">
        <f>compofiinc!P97</f>
        <v>0.48688620328903198</v>
      </c>
      <c r="C105" s="702">
        <f>compofiinc!Q97</f>
        <v>0.46516016125679016</v>
      </c>
      <c r="D105" s="440">
        <f>compofiinc!R97</f>
        <v>0.33687153458595276</v>
      </c>
      <c r="E105" s="440">
        <f>compofiinc!S97</f>
        <v>7.8681237995624542E-2</v>
      </c>
      <c r="F105" s="440">
        <f>compofiinc!T97</f>
        <v>1.88725795596838E-2</v>
      </c>
      <c r="G105" s="440">
        <f>compofiinc!U97</f>
        <v>1.4830322936177254E-2</v>
      </c>
      <c r="H105" s="440">
        <f>compofiinc!V97</f>
        <v>1.5904463827610016E-2</v>
      </c>
      <c r="I105" s="715">
        <f>compofiinc!W97</f>
        <v>0.36995908617973328</v>
      </c>
      <c r="J105" s="721">
        <f>compofiinc!X97</f>
        <v>0.34306925535202026</v>
      </c>
      <c r="K105" s="147">
        <f>compofiinc!Y97</f>
        <v>0.22653403878211975</v>
      </c>
      <c r="L105" s="147">
        <f>compofiinc!Z97</f>
        <v>7.309839129447937E-2</v>
      </c>
      <c r="M105" s="147">
        <f>compofiinc!AA97</f>
        <v>1.6681062057614326E-2</v>
      </c>
      <c r="N105" s="147">
        <f>compofiinc!AB97</f>
        <v>1.2668384239077568E-2</v>
      </c>
      <c r="O105" s="147">
        <f>compofiinc!AC97</f>
        <v>1.4087394811213017E-2</v>
      </c>
      <c r="P105" s="730">
        <f>compofiinc!AD97</f>
        <v>0.21263808012008667</v>
      </c>
      <c r="Q105" s="709">
        <f>compofiinc!AE97</f>
        <v>0.18207240104675293</v>
      </c>
      <c r="R105" s="116">
        <f>compofiinc!AF97</f>
        <v>9.5452815294265747E-2</v>
      </c>
      <c r="S105" s="116">
        <f>compofiinc!AG97</f>
        <v>5.5515151470899582E-2</v>
      </c>
      <c r="T105" s="116">
        <f>compofiinc!AH97</f>
        <v>1.2476327829062939E-2</v>
      </c>
      <c r="U105" s="116">
        <f>compofiinc!AI97</f>
        <v>8.8754277676343918E-3</v>
      </c>
      <c r="V105" s="145">
        <f>compofiinc!AJ97</f>
        <v>9.7526879981160164E-3</v>
      </c>
    </row>
    <row r="106" spans="1:22">
      <c r="A106" s="121">
        <v>2009</v>
      </c>
      <c r="B106" s="696">
        <f>compofiinc!P98</f>
        <v>0.47089305520057678</v>
      </c>
      <c r="C106" s="707">
        <f>compofiinc!Q98</f>
        <v>0.45993539690971375</v>
      </c>
      <c r="D106" s="551">
        <f>compofiinc!R98</f>
        <v>0.34330129623413086</v>
      </c>
      <c r="E106" s="551">
        <f>compofiinc!S98</f>
        <v>7.6562404632568359E-2</v>
      </c>
      <c r="F106" s="551">
        <f>compofiinc!T98</f>
        <v>1.4193207956850529E-2</v>
      </c>
      <c r="G106" s="551">
        <f>compofiinc!U98</f>
        <v>1.1107067577540874E-2</v>
      </c>
      <c r="H106" s="551">
        <f>compofiinc!V98</f>
        <v>1.4771417714655399E-2</v>
      </c>
      <c r="I106" s="717">
        <f>compofiinc!W98</f>
        <v>0.34686258435249329</v>
      </c>
      <c r="J106" s="727">
        <f>compofiinc!X98</f>
        <v>0.33307003974914551</v>
      </c>
      <c r="K106" s="119">
        <f>compofiinc!Y98</f>
        <v>0.2273055762052536</v>
      </c>
      <c r="L106" s="119">
        <f>compofiinc!Z98</f>
        <v>7.0774435997009277E-2</v>
      </c>
      <c r="M106" s="119">
        <f>compofiinc!AA98</f>
        <v>1.250107679516077E-2</v>
      </c>
      <c r="N106" s="119">
        <f>compofiinc!AB98</f>
        <v>9.4370376318693161E-3</v>
      </c>
      <c r="O106" s="119">
        <f>compofiinc!AC98</f>
        <v>1.3051917776465416E-2</v>
      </c>
      <c r="P106" s="731">
        <f>compofiinc!AD98</f>
        <v>0.18476937711238861</v>
      </c>
      <c r="Q106" s="727">
        <f>compofiinc!AE98</f>
        <v>0.16896866261959076</v>
      </c>
      <c r="R106" s="119">
        <f>compofiinc!AF98</f>
        <v>8.9898779988288879E-2</v>
      </c>
      <c r="S106" s="119">
        <f>compofiinc!AG98</f>
        <v>5.4112318903207779E-2</v>
      </c>
      <c r="T106" s="119">
        <f>compofiinc!AH98</f>
        <v>9.3235373497009277E-3</v>
      </c>
      <c r="U106" s="119">
        <f>compofiinc!AI98</f>
        <v>6.5853889100253582E-3</v>
      </c>
      <c r="V106" s="149">
        <f>compofiinc!AJ98</f>
        <v>9.0486351400613785E-3</v>
      </c>
    </row>
    <row r="107" spans="1:22">
      <c r="A107" s="118">
        <v>2010</v>
      </c>
      <c r="B107" s="693">
        <f>compofiinc!P99</f>
        <v>0.48601406812667847</v>
      </c>
      <c r="C107" s="708">
        <f>compofiinc!Q99</f>
        <v>0.46872252225875854</v>
      </c>
      <c r="D107" s="553">
        <f>compofiinc!R99</f>
        <v>0.34930580854415894</v>
      </c>
      <c r="E107" s="553">
        <f>compofiinc!S99</f>
        <v>7.7455073595046997E-2</v>
      </c>
      <c r="F107" s="553">
        <f>compofiinc!T99</f>
        <v>1.610337570309639E-2</v>
      </c>
      <c r="G107" s="553">
        <f>compofiinc!U99</f>
        <v>9.7238579764962196E-3</v>
      </c>
      <c r="H107" s="553">
        <f>compofiinc!V99</f>
        <v>1.6134388744831085E-2</v>
      </c>
      <c r="I107" s="715">
        <f>compofiinc!W99</f>
        <v>0.36400881409645081</v>
      </c>
      <c r="J107" s="709">
        <f>compofiinc!X99</f>
        <v>0.34231102466583252</v>
      </c>
      <c r="K107" s="116">
        <f>compofiinc!Y99</f>
        <v>0.23431865870952606</v>
      </c>
      <c r="L107" s="116">
        <f>compofiinc!Z99</f>
        <v>7.0855453610420227E-2</v>
      </c>
      <c r="M107" s="116">
        <f>compofiinc!AA99</f>
        <v>1.4488808810710907E-2</v>
      </c>
      <c r="N107" s="116">
        <f>compofiinc!AB99</f>
        <v>8.4599507972598076E-3</v>
      </c>
      <c r="O107" s="116">
        <f>compofiinc!AC99</f>
        <v>1.4188154600560665E-2</v>
      </c>
      <c r="P107" s="730">
        <f>compofiinc!AD99</f>
        <v>0.20241764187812805</v>
      </c>
      <c r="Q107" s="709">
        <f>compofiinc!AE99</f>
        <v>0.17724531888961792</v>
      </c>
      <c r="R107" s="116">
        <f>compofiinc!AF99</f>
        <v>9.5682360231876373E-2</v>
      </c>
      <c r="S107" s="116">
        <f>compofiinc!AG99</f>
        <v>5.4253861308097839E-2</v>
      </c>
      <c r="T107" s="116">
        <f>compofiinc!AH99</f>
        <v>1.1195524595677853E-2</v>
      </c>
      <c r="U107" s="116">
        <f>compofiinc!AI99</f>
        <v>6.3114562071859837E-3</v>
      </c>
      <c r="V107" s="145">
        <f>compofiinc!AJ99</f>
        <v>9.8021142184734344E-3</v>
      </c>
    </row>
    <row r="108" spans="1:22">
      <c r="A108" s="118">
        <v>2011</v>
      </c>
      <c r="B108" s="693">
        <f>compofiinc!P100</f>
        <v>0.48779323697090149</v>
      </c>
      <c r="C108" s="708">
        <f>compofiinc!Q100</f>
        <v>0.47131681442260742</v>
      </c>
      <c r="D108" s="553">
        <f>compofiinc!R100</f>
        <v>0.35394567251205444</v>
      </c>
      <c r="E108" s="553">
        <f>compofiinc!S100</f>
        <v>7.7933140099048615E-2</v>
      </c>
      <c r="F108" s="553">
        <f>compofiinc!T100</f>
        <v>1.5524099580943584E-2</v>
      </c>
      <c r="G108" s="553">
        <f>compofiinc!U100</f>
        <v>8.1754410639405251E-3</v>
      </c>
      <c r="H108" s="553">
        <f>compofiinc!V100</f>
        <v>1.5738466754555702E-2</v>
      </c>
      <c r="I108" s="715">
        <f>compofiinc!W100</f>
        <v>0.36499592661857605</v>
      </c>
      <c r="J108" s="709">
        <f>compofiinc!X100</f>
        <v>0.34427890181541443</v>
      </c>
      <c r="K108" s="116">
        <f>compofiinc!Y100</f>
        <v>0.23782621324062347</v>
      </c>
      <c r="L108" s="116">
        <f>compofiinc!Z100</f>
        <v>7.1774035692214966E-2</v>
      </c>
      <c r="M108" s="116">
        <f>compofiinc!AA100</f>
        <v>1.376862358301878E-2</v>
      </c>
      <c r="N108" s="116">
        <f>compofiinc!AB100</f>
        <v>7.1520940400660038E-3</v>
      </c>
      <c r="O108" s="116">
        <f>compofiinc!AC100</f>
        <v>1.3757931068539619E-2</v>
      </c>
      <c r="P108" s="730">
        <f>compofiinc!AD100</f>
        <v>0.20060992240905762</v>
      </c>
      <c r="Q108" s="709">
        <f>compofiinc!AE100</f>
        <v>0.17649814486503601</v>
      </c>
      <c r="R108" s="116">
        <f>compofiinc!AF100</f>
        <v>9.7543828189373016E-2</v>
      </c>
      <c r="S108" s="116">
        <f>compofiinc!AG100</f>
        <v>5.4209306836128235E-2</v>
      </c>
      <c r="T108" s="116">
        <f>compofiinc!AH100</f>
        <v>1.015150360763073E-2</v>
      </c>
      <c r="U108" s="116">
        <f>compofiinc!AI100</f>
        <v>5.3285430185496807E-3</v>
      </c>
      <c r="V108" s="145">
        <f>compofiinc!AJ100</f>
        <v>9.2649692669510841E-3</v>
      </c>
    </row>
    <row r="109" spans="1:22">
      <c r="A109" s="118">
        <v>2012</v>
      </c>
      <c r="B109" s="693">
        <f>compofiinc!P101</f>
        <v>0.51329189538955688</v>
      </c>
      <c r="C109" s="708">
        <f>compofiinc!Q101</f>
        <v>0.48646712303161621</v>
      </c>
      <c r="D109" s="553">
        <f>compofiinc!R101</f>
        <v>0.35333499312400818</v>
      </c>
      <c r="E109" s="553">
        <f>compofiinc!S101</f>
        <v>8.6390472948551178E-2</v>
      </c>
      <c r="F109" s="553">
        <f>compofiinc!T101</f>
        <v>2.1971128880977631E-2</v>
      </c>
      <c r="G109" s="553">
        <f>compofiinc!U101</f>
        <v>7.8409779816865921E-3</v>
      </c>
      <c r="H109" s="553">
        <f>compofiinc!V101</f>
        <v>1.6929537057876587E-2</v>
      </c>
      <c r="I109" s="715">
        <f>compofiinc!W101</f>
        <v>0.39508914947509766</v>
      </c>
      <c r="J109" s="709">
        <f>compofiinc!X101</f>
        <v>0.36172708868980408</v>
      </c>
      <c r="K109" s="116">
        <f>compofiinc!Y101</f>
        <v>0.23996573686599731</v>
      </c>
      <c r="L109" s="116">
        <f>compofiinc!Z101</f>
        <v>7.9899117350578308E-2</v>
      </c>
      <c r="M109" s="116">
        <f>compofiinc!AA101</f>
        <v>1.9988037645816803E-2</v>
      </c>
      <c r="N109" s="116">
        <f>compofiinc!AB101</f>
        <v>6.9815167225897312E-3</v>
      </c>
      <c r="O109" s="116">
        <f>compofiinc!AC101</f>
        <v>1.4892660081386566E-2</v>
      </c>
      <c r="P109" s="730">
        <f>compofiinc!AD101</f>
        <v>0.23300030827522278</v>
      </c>
      <c r="Q109" s="709">
        <f>compofiinc!AE101</f>
        <v>0.19437907636165619</v>
      </c>
      <c r="R109" s="116">
        <f>compofiinc!AF101</f>
        <v>0.10183058679103851</v>
      </c>
      <c r="S109" s="116">
        <f>compofiinc!AG101</f>
        <v>6.0891248285770416E-2</v>
      </c>
      <c r="T109" s="116">
        <f>compofiinc!AH101</f>
        <v>1.5927830711007118E-2</v>
      </c>
      <c r="U109" s="116">
        <f>compofiinc!AI101</f>
        <v>5.3621348924934864E-3</v>
      </c>
      <c r="V109" s="145">
        <f>compofiinc!AJ101</f>
        <v>1.0367277078330517E-2</v>
      </c>
    </row>
    <row r="110" spans="1:22">
      <c r="A110" s="118">
        <v>2013</v>
      </c>
      <c r="B110" s="693">
        <f>compofiinc!P102</f>
        <v>0.49390742182731628</v>
      </c>
      <c r="C110" s="708">
        <f>compofiinc!Q102</f>
        <v>0.4759242832660675</v>
      </c>
      <c r="D110" s="553">
        <f>compofiinc!R102</f>
        <v>0.35110056400299072</v>
      </c>
      <c r="E110" s="553">
        <f>compofiinc!S102</f>
        <v>8.4374710917472839E-2</v>
      </c>
      <c r="F110" s="553">
        <f>compofiinc!T102</f>
        <v>1.649719662964344E-2</v>
      </c>
      <c r="G110" s="553">
        <f>compofiinc!U102</f>
        <v>6.9986726157367229E-3</v>
      </c>
      <c r="H110" s="553">
        <f>compofiinc!V102</f>
        <v>1.6953151673078537E-2</v>
      </c>
      <c r="I110" s="715">
        <f>compofiinc!W102</f>
        <v>0.37126773595809937</v>
      </c>
      <c r="J110" s="709">
        <f>compofiinc!X102</f>
        <v>0.34904026985168457</v>
      </c>
      <c r="K110" s="116">
        <f>compofiinc!Y102</f>
        <v>0.23591770231723785</v>
      </c>
      <c r="L110" s="116">
        <f>compofiinc!Z102</f>
        <v>7.7549315989017487E-2</v>
      </c>
      <c r="M110" s="116">
        <f>compofiinc!AA102</f>
        <v>1.4366787858307362E-2</v>
      </c>
      <c r="N110" s="116">
        <f>compofiinc!AB102</f>
        <v>6.2530464492738247E-3</v>
      </c>
      <c r="O110" s="116">
        <f>compofiinc!AC102</f>
        <v>1.4953410252928734E-2</v>
      </c>
      <c r="P110" s="730">
        <f>compofiinc!AD102</f>
        <v>0.20444609224796295</v>
      </c>
      <c r="Q110" s="709">
        <f>compofiinc!AE102</f>
        <v>0.17967462539672852</v>
      </c>
      <c r="R110" s="116">
        <f>compofiinc!AF102</f>
        <v>9.594910591840744E-2</v>
      </c>
      <c r="S110" s="116">
        <f>compofiinc!AG102</f>
        <v>5.8128282427787781E-2</v>
      </c>
      <c r="T110" s="116">
        <f>compofiinc!AH102</f>
        <v>1.0366368107497692E-2</v>
      </c>
      <c r="U110" s="116">
        <f>compofiinc!AI102</f>
        <v>4.743476863950491E-3</v>
      </c>
      <c r="V110" s="145">
        <f>compofiinc!AJ102</f>
        <v>1.0487399995326996E-2</v>
      </c>
    </row>
    <row r="111" spans="1:22">
      <c r="A111" s="118">
        <v>2014</v>
      </c>
      <c r="B111" s="693">
        <f>compofiinc!P103</f>
        <v>0.50572949647903442</v>
      </c>
      <c r="C111" s="708">
        <f>compofiinc!Q103</f>
        <v>0.48115241527557373</v>
      </c>
      <c r="D111" s="553">
        <f>compofiinc!R103</f>
        <v>0.35197538137435913</v>
      </c>
      <c r="E111" s="553">
        <f>compofiinc!S103</f>
        <v>8.6104780435562134E-2</v>
      </c>
      <c r="F111" s="553">
        <f>compofiinc!T103</f>
        <v>1.8823560327291489E-2</v>
      </c>
      <c r="G111" s="553">
        <f>compofiinc!U103</f>
        <v>6.32432010024786E-3</v>
      </c>
      <c r="H111" s="553">
        <f>compofiinc!V103</f>
        <v>1.792437769472599E-2</v>
      </c>
      <c r="I111" s="715">
        <f>compofiinc!W103</f>
        <v>0.3854992687702179</v>
      </c>
      <c r="J111" s="709">
        <f>compofiinc!X103</f>
        <v>0.35520482063293457</v>
      </c>
      <c r="K111" s="116">
        <f>compofiinc!Y103</f>
        <v>0.23812477290630341</v>
      </c>
      <c r="L111" s="116">
        <f>compofiinc!Z103</f>
        <v>7.9083047807216644E-2</v>
      </c>
      <c r="M111" s="116">
        <f>compofiinc!AA103</f>
        <v>1.660669781267643E-2</v>
      </c>
      <c r="N111" s="116">
        <f>compofiinc!AB103</f>
        <v>5.6701162829995155E-3</v>
      </c>
      <c r="O111" s="116">
        <f>compofiinc!AC103</f>
        <v>1.5720179304480553E-2</v>
      </c>
      <c r="P111" s="730">
        <f>compofiinc!AD103</f>
        <v>0.21956728398799896</v>
      </c>
      <c r="Q111" s="709">
        <f>compofiinc!AE103</f>
        <v>0.18575525283813477</v>
      </c>
      <c r="R111" s="116">
        <f>compofiinc!AF103</f>
        <v>9.8573274910449982E-2</v>
      </c>
      <c r="S111" s="116">
        <f>compofiinc!AG103</f>
        <v>5.9505976736545563E-2</v>
      </c>
      <c r="T111" s="116">
        <f>compofiinc!AH103</f>
        <v>1.2016769498586655E-2</v>
      </c>
      <c r="U111" s="116">
        <f>compofiinc!AI103</f>
        <v>4.3104123324155807E-3</v>
      </c>
      <c r="V111" s="145">
        <f>compofiinc!AJ103</f>
        <v>1.1348824948072433E-2</v>
      </c>
    </row>
    <row r="112" spans="1:22">
      <c r="A112" s="118">
        <v>2015</v>
      </c>
      <c r="B112" s="693"/>
      <c r="C112" s="709"/>
      <c r="D112" s="116"/>
      <c r="E112" s="116"/>
      <c r="F112" s="116"/>
      <c r="G112" s="116"/>
      <c r="H112" s="116"/>
      <c r="I112" s="715"/>
      <c r="J112" s="709"/>
      <c r="K112" s="116"/>
      <c r="L112" s="116"/>
      <c r="M112" s="116"/>
      <c r="N112" s="116"/>
      <c r="O112" s="116"/>
      <c r="P112" s="730"/>
      <c r="Q112" s="709"/>
      <c r="R112" s="116"/>
      <c r="S112" s="116"/>
      <c r="T112" s="116"/>
      <c r="U112" s="116"/>
      <c r="V112" s="145"/>
    </row>
    <row r="113" spans="1:22">
      <c r="A113" s="118">
        <v>2016</v>
      </c>
      <c r="B113" s="693"/>
      <c r="C113" s="709"/>
      <c r="D113" s="116"/>
      <c r="E113" s="116"/>
      <c r="F113" s="116"/>
      <c r="G113" s="116"/>
      <c r="H113" s="116"/>
      <c r="I113" s="715"/>
      <c r="J113" s="709"/>
      <c r="K113" s="116"/>
      <c r="L113" s="116"/>
      <c r="M113" s="116"/>
      <c r="N113" s="116"/>
      <c r="O113" s="116"/>
      <c r="P113" s="730"/>
      <c r="Q113" s="709"/>
      <c r="R113" s="116"/>
      <c r="S113" s="116"/>
      <c r="T113" s="116"/>
      <c r="U113" s="116"/>
      <c r="V113" s="145"/>
    </row>
    <row r="114" spans="1:22">
      <c r="A114" s="118">
        <v>2017</v>
      </c>
      <c r="B114" s="693"/>
      <c r="C114" s="709"/>
      <c r="D114" s="116"/>
      <c r="E114" s="116"/>
      <c r="F114" s="116"/>
      <c r="G114" s="116"/>
      <c r="H114" s="116"/>
      <c r="I114" s="715"/>
      <c r="J114" s="709"/>
      <c r="K114" s="116"/>
      <c r="L114" s="116"/>
      <c r="M114" s="116"/>
      <c r="N114" s="116"/>
      <c r="O114" s="116"/>
      <c r="P114" s="730"/>
      <c r="Q114" s="709"/>
      <c r="R114" s="116"/>
      <c r="S114" s="116"/>
      <c r="T114" s="116"/>
      <c r="U114" s="116"/>
      <c r="V114" s="145"/>
    </row>
    <row r="115" spans="1:22">
      <c r="A115" s="118">
        <v>2018</v>
      </c>
      <c r="B115" s="693"/>
      <c r="C115" s="709"/>
      <c r="D115" s="116"/>
      <c r="E115" s="116"/>
      <c r="F115" s="116"/>
      <c r="G115" s="116"/>
      <c r="H115" s="116"/>
      <c r="I115" s="715"/>
      <c r="J115" s="709"/>
      <c r="K115" s="116"/>
      <c r="L115" s="116"/>
      <c r="M115" s="116"/>
      <c r="N115" s="116"/>
      <c r="O115" s="116"/>
      <c r="P115" s="730"/>
      <c r="Q115" s="709"/>
      <c r="R115" s="116"/>
      <c r="S115" s="116"/>
      <c r="T115" s="116"/>
      <c r="U115" s="116"/>
      <c r="V115" s="145"/>
    </row>
    <row r="116" spans="1:22">
      <c r="A116" s="118">
        <v>2019</v>
      </c>
      <c r="B116" s="693"/>
      <c r="C116" s="709"/>
      <c r="D116" s="116"/>
      <c r="E116" s="116"/>
      <c r="F116" s="116"/>
      <c r="G116" s="116"/>
      <c r="H116" s="116"/>
      <c r="I116" s="715"/>
      <c r="J116" s="709"/>
      <c r="K116" s="116"/>
      <c r="L116" s="116"/>
      <c r="M116" s="116"/>
      <c r="N116" s="116"/>
      <c r="O116" s="116"/>
      <c r="P116" s="730"/>
      <c r="Q116" s="709"/>
      <c r="R116" s="116"/>
      <c r="S116" s="116"/>
      <c r="T116" s="116"/>
      <c r="U116" s="116"/>
      <c r="V116" s="145"/>
    </row>
    <row r="117" spans="1:22">
      <c r="A117" s="118">
        <v>2020</v>
      </c>
      <c r="B117" s="693"/>
      <c r="C117" s="709"/>
      <c r="D117" s="116"/>
      <c r="E117" s="116"/>
      <c r="F117" s="116"/>
      <c r="G117" s="116"/>
      <c r="H117" s="116"/>
      <c r="I117" s="715"/>
      <c r="J117" s="709"/>
      <c r="K117" s="116"/>
      <c r="L117" s="116"/>
      <c r="M117" s="116"/>
      <c r="N117" s="116"/>
      <c r="O117" s="116"/>
      <c r="P117" s="730"/>
      <c r="Q117" s="709"/>
      <c r="R117" s="116"/>
      <c r="S117" s="116"/>
      <c r="T117" s="116"/>
      <c r="U117" s="116"/>
      <c r="V117" s="145"/>
    </row>
    <row r="118" spans="1:22" ht="16" thickBot="1">
      <c r="A118" s="737"/>
      <c r="B118" s="503"/>
      <c r="C118" s="710"/>
      <c r="D118" s="114"/>
      <c r="E118" s="114"/>
      <c r="F118" s="114"/>
      <c r="G118" s="114"/>
      <c r="H118" s="114"/>
      <c r="I118" s="114"/>
      <c r="J118" s="710"/>
      <c r="K118" s="114"/>
      <c r="L118" s="114"/>
      <c r="M118" s="114"/>
      <c r="N118" s="114"/>
      <c r="O118" s="114"/>
      <c r="P118" s="114"/>
      <c r="Q118" s="710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V119"/>
  <sheetViews>
    <sheetView workbookViewId="0">
      <pane xSplit="1" ySplit="9" topLeftCell="J10" activePane="bottomRight" state="frozen"/>
      <selection activeCell="D32" sqref="D32"/>
      <selection pane="topRight" activeCell="D32" sqref="D32"/>
      <selection pane="bottomLeft" activeCell="D32" sqref="D32"/>
      <selection pane="bottomRight" activeCell="B110" sqref="B110:V111"/>
    </sheetView>
  </sheetViews>
  <sheetFormatPr baseColWidth="10" defaultColWidth="10.83203125" defaultRowHeight="15" x14ac:dyDescent="0"/>
  <cols>
    <col min="1" max="1" width="12.6640625" style="113" bestFit="1" customWidth="1"/>
    <col min="2" max="22" width="10.83203125" style="113" customWidth="1"/>
    <col min="23" max="16384" width="10.83203125" style="113"/>
  </cols>
  <sheetData>
    <row r="1" spans="1:22">
      <c r="A1" s="55" t="s">
        <v>37</v>
      </c>
    </row>
    <row r="3" spans="1:22" ht="16" thickBot="1"/>
    <row r="4" spans="1:22" s="141" customFormat="1" ht="25" customHeight="1" thickTop="1">
      <c r="A4" s="1237" t="s">
        <v>764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</row>
    <row r="5" spans="1:22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93"/>
      <c r="Q5" s="193"/>
      <c r="R5" s="139"/>
      <c r="S5" s="139"/>
      <c r="T5" s="139"/>
      <c r="U5" s="139"/>
      <c r="V5" s="179"/>
    </row>
    <row r="6" spans="1:22" s="142" customFormat="1">
      <c r="A6" s="135"/>
      <c r="B6" s="138" t="s">
        <v>36</v>
      </c>
      <c r="C6" s="138" t="s">
        <v>35</v>
      </c>
      <c r="D6" s="138" t="s">
        <v>34</v>
      </c>
      <c r="E6" s="138" t="s">
        <v>33</v>
      </c>
      <c r="F6" s="138" t="s">
        <v>32</v>
      </c>
      <c r="G6" s="138" t="s">
        <v>31</v>
      </c>
      <c r="H6" s="138" t="s">
        <v>30</v>
      </c>
      <c r="I6" s="178" t="s">
        <v>29</v>
      </c>
      <c r="J6" s="192" t="s">
        <v>28</v>
      </c>
      <c r="K6" s="138" t="s">
        <v>27</v>
      </c>
      <c r="L6" s="138" t="s">
        <v>26</v>
      </c>
      <c r="M6" s="177" t="s">
        <v>25</v>
      </c>
      <c r="N6" s="138" t="s">
        <v>24</v>
      </c>
      <c r="O6" s="138" t="s">
        <v>23</v>
      </c>
      <c r="P6" s="138" t="s">
        <v>22</v>
      </c>
      <c r="Q6" s="138" t="s">
        <v>55</v>
      </c>
      <c r="R6" s="206" t="s">
        <v>54</v>
      </c>
      <c r="S6" s="206" t="s">
        <v>53</v>
      </c>
      <c r="T6" s="206" t="s">
        <v>52</v>
      </c>
      <c r="U6" s="138" t="s">
        <v>51</v>
      </c>
      <c r="V6" s="735" t="s">
        <v>50</v>
      </c>
    </row>
    <row r="7" spans="1:22" s="142" customFormat="1" ht="31" customHeight="1">
      <c r="A7" s="140"/>
      <c r="B7" s="1242" t="s">
        <v>767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2"/>
      <c r="T7" s="1242"/>
      <c r="U7" s="1242"/>
      <c r="V7" s="1243"/>
    </row>
    <row r="8" spans="1:22" s="190" customFormat="1" ht="20" customHeight="1">
      <c r="A8" s="137"/>
      <c r="B8" s="1240" t="s">
        <v>768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1"/>
      <c r="M8" s="1241"/>
      <c r="N8" s="1241"/>
      <c r="O8" s="1241"/>
      <c r="P8" s="1241"/>
      <c r="Q8" s="1241"/>
      <c r="R8" s="1241"/>
      <c r="S8" s="1241"/>
      <c r="T8" s="1241"/>
      <c r="U8" s="1241"/>
      <c r="V8" s="1244"/>
    </row>
    <row r="9" spans="1:22" ht="31" thickBot="1">
      <c r="A9" s="135"/>
      <c r="B9" s="691" t="s">
        <v>783</v>
      </c>
      <c r="C9" s="711" t="s">
        <v>786</v>
      </c>
      <c r="D9" s="626" t="s">
        <v>773</v>
      </c>
      <c r="E9" s="626" t="s">
        <v>774</v>
      </c>
      <c r="F9" s="626" t="s">
        <v>775</v>
      </c>
      <c r="G9" s="626" t="s">
        <v>776</v>
      </c>
      <c r="H9" s="626" t="s">
        <v>777</v>
      </c>
      <c r="I9" s="691" t="s">
        <v>784</v>
      </c>
      <c r="J9" s="711" t="s">
        <v>787</v>
      </c>
      <c r="K9" s="626" t="s">
        <v>773</v>
      </c>
      <c r="L9" s="626" t="s">
        <v>774</v>
      </c>
      <c r="M9" s="626" t="s">
        <v>775</v>
      </c>
      <c r="N9" s="626" t="s">
        <v>776</v>
      </c>
      <c r="O9" s="626" t="s">
        <v>777</v>
      </c>
      <c r="P9" s="728" t="s">
        <v>785</v>
      </c>
      <c r="Q9" s="711" t="s">
        <v>788</v>
      </c>
      <c r="R9" s="626" t="s">
        <v>773</v>
      </c>
      <c r="S9" s="626" t="s">
        <v>774</v>
      </c>
      <c r="T9" s="626" t="s">
        <v>775</v>
      </c>
      <c r="U9" s="626" t="s">
        <v>776</v>
      </c>
      <c r="V9" s="736" t="s">
        <v>777</v>
      </c>
    </row>
    <row r="10" spans="1:22">
      <c r="A10" s="126">
        <v>1913</v>
      </c>
      <c r="B10" s="692">
        <f>compofiinc!AK2</f>
        <v>0.14726456931487061</v>
      </c>
      <c r="C10" s="700">
        <f>compofiinc!AL2</f>
        <v>0.14726456931487061</v>
      </c>
      <c r="D10" s="539">
        <f>compofiinc!AM2</f>
        <v>2.4272373097852726E-2</v>
      </c>
      <c r="E10" s="539">
        <f>compofiinc!AN2</f>
        <v>4.6683842008589653E-2</v>
      </c>
      <c r="F10" s="539">
        <f>compofiinc!AO2</f>
        <v>5.4088232007876914E-2</v>
      </c>
      <c r="G10" s="539">
        <f>compofiinc!AP2</f>
        <v>1.3995211895963795E-2</v>
      </c>
      <c r="H10" s="539">
        <f>compofiinc!AQ2</f>
        <v>8.2247783840018931E-3</v>
      </c>
      <c r="I10" s="712">
        <f>compofiinc!AR2</f>
        <v>8.6166081714558071E-2</v>
      </c>
      <c r="J10" s="718">
        <f>compofiinc!AS2</f>
        <v>8.6166081714558085E-2</v>
      </c>
      <c r="K10" s="125">
        <f>compofiinc!AT2</f>
        <v>8.8282717754135775E-3</v>
      </c>
      <c r="L10" s="125">
        <f>compofiinc!AU2</f>
        <v>2.4379546873737942E-2</v>
      </c>
      <c r="M10" s="125">
        <f>compofiinc!AV2</f>
        <v>4.0735135131564404E-2</v>
      </c>
      <c r="N10" s="125">
        <f>compofiinc!AW2</f>
        <v>8.2321928905803917E-3</v>
      </c>
      <c r="O10" s="125">
        <f>compofiinc!AX2</f>
        <v>3.9908035753613317E-3</v>
      </c>
      <c r="P10" s="729">
        <f>compofiinc!AY2</f>
        <v>2.7550162054507693E-2</v>
      </c>
      <c r="Q10" s="733">
        <f>compofiinc!AZ2</f>
        <v>2.7550162054507693E-2</v>
      </c>
      <c r="R10" s="132">
        <f>compofiinc!BA2</f>
        <v>1.5511727848347917E-3</v>
      </c>
      <c r="S10" s="132">
        <f>compofiinc!BB2</f>
        <v>6.6887076186432932E-3</v>
      </c>
      <c r="T10" s="132">
        <f>compofiinc!BC2</f>
        <v>1.5650557825426667E-2</v>
      </c>
      <c r="U10" s="132">
        <f>compofiinc!BD2</f>
        <v>2.5701008237461001E-3</v>
      </c>
      <c r="V10" s="188">
        <f>compofiinc!BE2</f>
        <v>1.0895843754174265E-3</v>
      </c>
    </row>
    <row r="11" spans="1:22">
      <c r="A11" s="126">
        <v>1914</v>
      </c>
      <c r="B11" s="693">
        <f>compofiinc!AK3</f>
        <v>0.15080262243019749</v>
      </c>
      <c r="C11" s="701">
        <f>compofiinc!AL3</f>
        <v>0.15080262243019749</v>
      </c>
      <c r="D11" s="541">
        <f>compofiinc!AM3</f>
        <v>2.4855520460825134E-2</v>
      </c>
      <c r="E11" s="541">
        <f>compofiinc!AN3</f>
        <v>4.7805428235489646E-2</v>
      </c>
      <c r="F11" s="541">
        <f>compofiinc!AO3</f>
        <v>5.5387709802490394E-2</v>
      </c>
      <c r="G11" s="541">
        <f>compofiinc!AP3</f>
        <v>1.4331448937083328E-2</v>
      </c>
      <c r="H11" s="541">
        <f>compofiinc!AQ3</f>
        <v>8.4223799043117251E-3</v>
      </c>
      <c r="I11" s="712">
        <f>compofiinc!AR3</f>
        <v>8.6033408914061305E-2</v>
      </c>
      <c r="J11" s="718">
        <f>compofiinc!AS3</f>
        <v>8.6033408914061318E-2</v>
      </c>
      <c r="K11" s="125">
        <f>compofiinc!AT3</f>
        <v>8.8146785898272715E-3</v>
      </c>
      <c r="L11" s="125">
        <f>compofiinc!AU3</f>
        <v>2.434200886929095E-2</v>
      </c>
      <c r="M11" s="125">
        <f>compofiinc!AV3</f>
        <v>4.0672413880359991E-2</v>
      </c>
      <c r="N11" s="125">
        <f>compofiinc!AW3</f>
        <v>8.219517507607299E-3</v>
      </c>
      <c r="O11" s="125">
        <f>compofiinc!AX3</f>
        <v>3.9846588015008972E-3</v>
      </c>
      <c r="P11" s="730">
        <f>compofiinc!AY3</f>
        <v>2.7292084736544601E-2</v>
      </c>
      <c r="Q11" s="718">
        <f>compofiinc!AZ3</f>
        <v>2.7292084736544601E-2</v>
      </c>
      <c r="R11" s="125">
        <f>compofiinc!BA3</f>
        <v>1.5366421076207896E-3</v>
      </c>
      <c r="S11" s="125">
        <f>compofiinc!BB3</f>
        <v>6.6260508647758027E-3</v>
      </c>
      <c r="T11" s="125">
        <f>compofiinc!BC3</f>
        <v>1.5503950557555749E-2</v>
      </c>
      <c r="U11" s="125">
        <f>compofiinc!BD3</f>
        <v>2.5460252946738998E-3</v>
      </c>
      <c r="V11" s="165">
        <f>compofiinc!BE3</f>
        <v>1.0793776473137632E-3</v>
      </c>
    </row>
    <row r="12" spans="1:22">
      <c r="A12" s="126">
        <v>1915</v>
      </c>
      <c r="B12" s="693">
        <f>compofiinc!AK4</f>
        <v>0.1457815951769314</v>
      </c>
      <c r="C12" s="701">
        <f>compofiinc!AL4</f>
        <v>0.1457755</v>
      </c>
      <c r="D12" s="541">
        <f>compofiinc!AM4</f>
        <v>2.4026942400250068E-2</v>
      </c>
      <c r="E12" s="541">
        <f>compofiinc!AN4</f>
        <v>4.6211797191844727E-2</v>
      </c>
      <c r="F12" s="541">
        <f>compofiinc!AO4</f>
        <v>5.3541317519529591E-2</v>
      </c>
      <c r="G12" s="541">
        <f>compofiinc!AP4</f>
        <v>1.3853698966639745E-2</v>
      </c>
      <c r="H12" s="541">
        <f>compofiinc!AQ4</f>
        <v>8.1416133350684858E-3</v>
      </c>
      <c r="I12" s="712">
        <f>compofiinc!AR4</f>
        <v>9.2193842850742128E-2</v>
      </c>
      <c r="J12" s="718">
        <f>compofiinc!AS4</f>
        <v>9.2188499999999993E-2</v>
      </c>
      <c r="K12" s="125">
        <f>compofiinc!AT4</f>
        <v>9.4453074385324968E-3</v>
      </c>
      <c r="L12" s="125">
        <f>compofiinc!AU4</f>
        <v>2.6083510033738301E-2</v>
      </c>
      <c r="M12" s="125">
        <f>compofiinc!AV4</f>
        <v>4.3582241763254634E-2</v>
      </c>
      <c r="N12" s="125">
        <f>compofiinc!AW4</f>
        <v>8.8075667268626544E-3</v>
      </c>
      <c r="O12" s="125">
        <f>compofiinc!AX4</f>
        <v>4.2697333810066814E-3</v>
      </c>
      <c r="P12" s="730">
        <f>compofiinc!AY4</f>
        <v>4.360051390265416E-2</v>
      </c>
      <c r="Q12" s="718">
        <f>compofiinc!AZ4</f>
        <v>4.3603500000000003E-2</v>
      </c>
      <c r="R12" s="125">
        <f>compofiinc!BA4</f>
        <v>2.4550332005207685E-3</v>
      </c>
      <c r="S12" s="125">
        <f>compofiinc!BB4</f>
        <v>1.0586183198214387E-2</v>
      </c>
      <c r="T12" s="125">
        <f>compofiinc!BC4</f>
        <v>2.4770057496969818E-2</v>
      </c>
      <c r="U12" s="125">
        <f>compofiinc!BD4</f>
        <v>4.0676853750077017E-3</v>
      </c>
      <c r="V12" s="165">
        <f>compofiinc!BE4</f>
        <v>1.7244795954200326E-3</v>
      </c>
    </row>
    <row r="13" spans="1:22">
      <c r="A13" s="126">
        <v>1916</v>
      </c>
      <c r="B13" s="694">
        <f>compofiinc!AK5</f>
        <v>0.1637189464690523</v>
      </c>
      <c r="C13" s="702">
        <f>compofiinc!AL5</f>
        <v>0.15603644946132411</v>
      </c>
      <c r="D13" s="440">
        <f>compofiinc!AM5</f>
        <v>2.5718167892044723E-2</v>
      </c>
      <c r="E13" s="440">
        <f>compofiinc!AN5</f>
        <v>4.9464586004110703E-2</v>
      </c>
      <c r="F13" s="440">
        <f>compofiinc!AO5</f>
        <v>5.7310021815934677E-2</v>
      </c>
      <c r="G13" s="440">
        <f>compofiinc!AP5</f>
        <v>1.4828842971970466E-2</v>
      </c>
      <c r="H13" s="440">
        <f>compofiinc!AQ5</f>
        <v>8.7146909987690403E-3</v>
      </c>
      <c r="I13" s="712">
        <f>compofiinc!AR5</f>
        <v>0.1051466259314488</v>
      </c>
      <c r="J13" s="718">
        <f>compofiinc!AS5</f>
        <v>9.8665304300158144E-2</v>
      </c>
      <c r="K13" s="125">
        <f>compofiinc!AT5</f>
        <v>1.0108897884566471E-2</v>
      </c>
      <c r="L13" s="125">
        <f>compofiinc!AU5</f>
        <v>2.7916035673592889E-2</v>
      </c>
      <c r="M13" s="125">
        <f>compofiinc!AV5</f>
        <v>4.6644160016212209E-2</v>
      </c>
      <c r="N13" s="125">
        <f>compofiinc!AW5</f>
        <v>9.4263519988919634E-3</v>
      </c>
      <c r="O13" s="125">
        <f>compofiinc!AX5</f>
        <v>4.5697081883051289E-3</v>
      </c>
      <c r="P13" s="730">
        <f>compofiinc!AY5</f>
        <v>4.7812342033102112E-2</v>
      </c>
      <c r="Q13" s="709">
        <f>compofiinc!AZ5</f>
        <v>4.4049341044346761E-2</v>
      </c>
      <c r="R13" s="116">
        <f>compofiinc!BA5</f>
        <v>2.4801356479395797E-3</v>
      </c>
      <c r="S13" s="116">
        <f>compofiinc!BB5</f>
        <v>1.0694425769859735E-2</v>
      </c>
      <c r="T13" s="116">
        <f>compofiinc!BC5</f>
        <v>2.5023328640409639E-2</v>
      </c>
      <c r="U13" s="116">
        <f>compofiinc!BD5</f>
        <v>4.1092770154876517E-3</v>
      </c>
      <c r="V13" s="145">
        <f>compofiinc!BE5</f>
        <v>1.7421122116957157E-3</v>
      </c>
    </row>
    <row r="14" spans="1:22">
      <c r="A14" s="126">
        <v>1917</v>
      </c>
      <c r="B14" s="695">
        <f>compofiinc!AK6</f>
        <v>0.14342590026123608</v>
      </c>
      <c r="C14" s="701">
        <f>compofiinc!AL6</f>
        <v>0.14234191776849658</v>
      </c>
      <c r="D14" s="541">
        <f>compofiinc!AM6</f>
        <v>3.0905461519457191E-2</v>
      </c>
      <c r="E14" s="541">
        <f>compofiinc!AN6</f>
        <v>2.7088569399381902E-2</v>
      </c>
      <c r="F14" s="541">
        <f>compofiinc!AO6</f>
        <v>6.1367233748316347E-2</v>
      </c>
      <c r="G14" s="541">
        <f>compofiinc!AP6</f>
        <v>1.7131055906511778E-2</v>
      </c>
      <c r="H14" s="541">
        <f>compofiinc!AQ6</f>
        <v>5.8497227075920118E-3</v>
      </c>
      <c r="I14" s="712">
        <f>compofiinc!AR6</f>
        <v>8.4015369708452386E-2</v>
      </c>
      <c r="J14" s="718">
        <f>compofiinc!AS6</f>
        <v>8.3578808480598288E-2</v>
      </c>
      <c r="K14" s="125">
        <f>compofiinc!AT6</f>
        <v>1.2875348555456075E-2</v>
      </c>
      <c r="L14" s="125">
        <f>compofiinc!AU6</f>
        <v>1.3345114459056982E-2</v>
      </c>
      <c r="M14" s="125">
        <f>compofiinc!AV6</f>
        <v>4.4006452312556794E-2</v>
      </c>
      <c r="N14" s="125">
        <f>compofiinc!AW6</f>
        <v>1.0754383585756866E-2</v>
      </c>
      <c r="O14" s="125">
        <f>compofiinc!AX6</f>
        <v>2.5976347150402624E-3</v>
      </c>
      <c r="P14" s="730">
        <f>compofiinc!AY6</f>
        <v>3.3652030168037188E-2</v>
      </c>
      <c r="Q14" s="718">
        <f>compofiinc!AZ6</f>
        <v>3.3307691380518312E-2</v>
      </c>
      <c r="R14" s="125">
        <f>compofiinc!BA6</f>
        <v>2.7884922520977529E-3</v>
      </c>
      <c r="S14" s="125">
        <f>compofiinc!BB6</f>
        <v>4.6023887460160647E-3</v>
      </c>
      <c r="T14" s="125">
        <f>compofiinc!BC6</f>
        <v>2.0368486643867992E-2</v>
      </c>
      <c r="U14" s="125">
        <f>compofiinc!BD6</f>
        <v>4.7481866619880119E-3</v>
      </c>
      <c r="V14" s="165">
        <f>compofiinc!BE6</f>
        <v>8.0025691758971878E-4</v>
      </c>
    </row>
    <row r="15" spans="1:22">
      <c r="A15" s="126">
        <v>1918</v>
      </c>
      <c r="B15" s="693">
        <f>compofiinc!AK7</f>
        <v>0.12429518013472091</v>
      </c>
      <c r="C15" s="701">
        <f>compofiinc!AL7</f>
        <v>0.12385495073527529</v>
      </c>
      <c r="D15" s="541">
        <f>compofiinc!AM7</f>
        <v>3.1860958500113341E-2</v>
      </c>
      <c r="E15" s="541">
        <f>compofiinc!AN7</f>
        <v>2.9920670707767872E-2</v>
      </c>
      <c r="F15" s="541">
        <f>compofiinc!AO7</f>
        <v>4.2741000072771339E-2</v>
      </c>
      <c r="G15" s="541">
        <f>compofiinc!AP7</f>
        <v>1.4016574054844041E-2</v>
      </c>
      <c r="H15" s="541">
        <f>compofiinc!AQ7</f>
        <v>5.3288067190948437E-3</v>
      </c>
      <c r="I15" s="712">
        <f>compofiinc!AR7</f>
        <v>6.7164822458815596E-2</v>
      </c>
      <c r="J15" s="718">
        <f>compofiinc!AS7</f>
        <v>6.7411642602400776E-2</v>
      </c>
      <c r="K15" s="125">
        <f>compofiinc!AT7</f>
        <v>1.2931717476459378E-2</v>
      </c>
      <c r="L15" s="125">
        <f>compofiinc!AU7</f>
        <v>1.5171426153287466E-2</v>
      </c>
      <c r="M15" s="125">
        <f>compofiinc!AV7</f>
        <v>2.8790885260950298E-2</v>
      </c>
      <c r="N15" s="125">
        <f>compofiinc!AW7</f>
        <v>8.3833981606160572E-3</v>
      </c>
      <c r="O15" s="125">
        <f>compofiinc!AX7</f>
        <v>2.1410958483867059E-3</v>
      </c>
      <c r="P15" s="730">
        <f>compofiinc!AY7</f>
        <v>2.4542270776995521E-2</v>
      </c>
      <c r="Q15" s="718">
        <f>compofiinc!AZ7</f>
        <v>2.4481629304319619E-2</v>
      </c>
      <c r="R15" s="125">
        <f>compofiinc!BA7</f>
        <v>2.4815293002832194E-3</v>
      </c>
      <c r="S15" s="125">
        <f>compofiinc!BB7</f>
        <v>5.7640437968224083E-3</v>
      </c>
      <c r="T15" s="125">
        <f>compofiinc!BC7</f>
        <v>1.2118488137925387E-2</v>
      </c>
      <c r="U15" s="125">
        <f>compofiinc!BD7</f>
        <v>3.4969781689432387E-3</v>
      </c>
      <c r="V15" s="165">
        <f>compofiinc!BE7</f>
        <v>6.2741123607349682E-4</v>
      </c>
    </row>
    <row r="16" spans="1:22">
      <c r="A16" s="128">
        <v>1919</v>
      </c>
      <c r="B16" s="696">
        <f>compofiinc!AK8</f>
        <v>0.12638293063331799</v>
      </c>
      <c r="C16" s="703">
        <f>compofiinc!AL8</f>
        <v>0.1223396518774819</v>
      </c>
      <c r="D16" s="543">
        <f>compofiinc!AM8</f>
        <v>3.1812744661017696E-2</v>
      </c>
      <c r="E16" s="543">
        <f>compofiinc!AN8</f>
        <v>3.7247413893046193E-2</v>
      </c>
      <c r="F16" s="543">
        <f>compofiinc!AO8</f>
        <v>3.5131266454889544E-2</v>
      </c>
      <c r="G16" s="543">
        <f>compofiinc!AP8</f>
        <v>1.3202055364956052E-2</v>
      </c>
      <c r="H16" s="543">
        <f>compofiinc!AQ8</f>
        <v>4.9462845778135336E-3</v>
      </c>
      <c r="I16" s="713">
        <f>compofiinc!AR8</f>
        <v>6.6297173757209713E-2</v>
      </c>
      <c r="J16" s="719">
        <f>compofiinc!AS8</f>
        <v>6.4539788483073582E-2</v>
      </c>
      <c r="K16" s="127">
        <f>compofiinc!AT8</f>
        <v>1.2262037775055244E-2</v>
      </c>
      <c r="L16" s="127">
        <f>compofiinc!AU8</f>
        <v>1.9810566389631055E-2</v>
      </c>
      <c r="M16" s="127">
        <f>compofiinc!AV8</f>
        <v>2.2848690547035356E-2</v>
      </c>
      <c r="N16" s="127">
        <f>compofiinc!AW8</f>
        <v>7.515459975977439E-3</v>
      </c>
      <c r="O16" s="127">
        <f>compofiinc!AX8</f>
        <v>2.103048331171893E-3</v>
      </c>
      <c r="P16" s="731">
        <f>compofiinc!AY8</f>
        <v>2.28652971042442E-2</v>
      </c>
      <c r="Q16" s="719">
        <f>compofiinc!AZ8</f>
        <v>2.220206592112621E-2</v>
      </c>
      <c r="R16" s="127">
        <f>compofiinc!BA8</f>
        <v>2.2201495093968396E-3</v>
      </c>
      <c r="S16" s="127">
        <f>compofiinc!BB8</f>
        <v>7.0600169913067551E-3</v>
      </c>
      <c r="T16" s="127">
        <f>compofiinc!BC8</f>
        <v>9.4573319685177081E-3</v>
      </c>
      <c r="U16" s="127">
        <f>compofiinc!BD8</f>
        <v>2.8715954720236691E-3</v>
      </c>
      <c r="V16" s="167">
        <f>compofiinc!BE8</f>
        <v>5.9295573705215102E-4</v>
      </c>
    </row>
    <row r="17" spans="1:22">
      <c r="A17" s="126">
        <v>1920</v>
      </c>
      <c r="B17" s="693">
        <f>compofiinc!AK9</f>
        <v>0.11142994791572891</v>
      </c>
      <c r="C17" s="701">
        <f>compofiinc!AL9</f>
        <v>0.1095326295181807</v>
      </c>
      <c r="D17" s="541">
        <f>compofiinc!AM9</f>
        <v>3.153143758503521E-2</v>
      </c>
      <c r="E17" s="541">
        <f>compofiinc!AN9</f>
        <v>2.8262031364407435E-2</v>
      </c>
      <c r="F17" s="541">
        <f>compofiinc!AO9</f>
        <v>3.4226939475787199E-2</v>
      </c>
      <c r="G17" s="541">
        <f>compofiinc!AP9</f>
        <v>1.0959023583697059E-2</v>
      </c>
      <c r="H17" s="541">
        <f>compofiinc!AQ9</f>
        <v>4.5531814911405457E-3</v>
      </c>
      <c r="I17" s="712">
        <f>compofiinc!AR9</f>
        <v>5.3572248881608969E-2</v>
      </c>
      <c r="J17" s="718">
        <f>compofiinc!AS9</f>
        <v>5.3714330344460742E-2</v>
      </c>
      <c r="K17" s="125">
        <f>compofiinc!AT9</f>
        <v>1.1353027373286842E-2</v>
      </c>
      <c r="L17" s="125">
        <f>compofiinc!AU9</f>
        <v>1.3682657984297233E-2</v>
      </c>
      <c r="M17" s="125">
        <f>compofiinc!AV9</f>
        <v>2.1032288208674175E-2</v>
      </c>
      <c r="N17" s="125">
        <f>compofiinc!AW9</f>
        <v>5.6421150782004865E-3</v>
      </c>
      <c r="O17" s="125">
        <f>compofiinc!AX9</f>
        <v>2.0042334406795126E-3</v>
      </c>
      <c r="P17" s="730">
        <f>compofiinc!AY9</f>
        <v>1.6628981564311762E-2</v>
      </c>
      <c r="Q17" s="718">
        <f>compofiinc!AZ9</f>
        <v>1.671638626422637E-2</v>
      </c>
      <c r="R17" s="125">
        <f>compofiinc!BA9</f>
        <v>1.937261422507859E-3</v>
      </c>
      <c r="S17" s="125">
        <f>compofiinc!BB9</f>
        <v>4.2418914026299409E-3</v>
      </c>
      <c r="T17" s="125">
        <f>compofiinc!BC9</f>
        <v>8.1364673722382243E-3</v>
      </c>
      <c r="U17" s="125">
        <f>compofiinc!BD9</f>
        <v>1.8322950396920514E-3</v>
      </c>
      <c r="V17" s="165">
        <f>compofiinc!BE9</f>
        <v>5.6848852910176297E-4</v>
      </c>
    </row>
    <row r="18" spans="1:22">
      <c r="A18" s="126">
        <v>1921</v>
      </c>
      <c r="B18" s="693">
        <f>compofiinc!AK10</f>
        <v>0.11698099708938439</v>
      </c>
      <c r="C18" s="701">
        <f>compofiinc!AL10</f>
        <v>0.1159883302236815</v>
      </c>
      <c r="D18" s="541">
        <f>compofiinc!AM10</f>
        <v>3.6558597651142173E-2</v>
      </c>
      <c r="E18" s="541">
        <f>compofiinc!AN10</f>
        <v>2.5483109430915227E-2</v>
      </c>
      <c r="F18" s="541">
        <f>compofiinc!AO10</f>
        <v>3.5581258546726086E-2</v>
      </c>
      <c r="G18" s="541">
        <f>compofiinc!AP10</f>
        <v>1.2353200774395503E-2</v>
      </c>
      <c r="H18" s="541">
        <f>compofiinc!AQ10</f>
        <v>6.0121586205638521E-3</v>
      </c>
      <c r="I18" s="712">
        <f>compofiinc!AR10</f>
        <v>5.6019527041906061E-2</v>
      </c>
      <c r="J18" s="718">
        <f>compofiinc!AS10</f>
        <v>5.602165008390645E-2</v>
      </c>
      <c r="K18" s="125">
        <f>compofiinc!AT10</f>
        <v>1.2930115619053361E-2</v>
      </c>
      <c r="L18" s="125">
        <f>compofiinc!AU10</f>
        <v>1.2128893492187516E-2</v>
      </c>
      <c r="M18" s="125">
        <f>compofiinc!AV10</f>
        <v>2.2331200712369905E-2</v>
      </c>
      <c r="N18" s="125">
        <f>compofiinc!AW10</f>
        <v>6.0951644123137467E-3</v>
      </c>
      <c r="O18" s="125">
        <f>compofiinc!AX10</f>
        <v>2.5362626113186039E-3</v>
      </c>
      <c r="P18" s="730">
        <f>compofiinc!AY10</f>
        <v>1.6883974290585059E-2</v>
      </c>
      <c r="Q18" s="718">
        <f>compofiinc!AZ10</f>
        <v>1.6892103882340821E-2</v>
      </c>
      <c r="R18" s="125">
        <f>compofiinc!BA10</f>
        <v>2.2815936479098015E-3</v>
      </c>
      <c r="S18" s="125">
        <f>compofiinc!BB10</f>
        <v>3.6027716784592431E-3</v>
      </c>
      <c r="T18" s="125">
        <f>compofiinc!BC10</f>
        <v>8.6095219134451669E-3</v>
      </c>
      <c r="U18" s="125">
        <f>compofiinc!BD10</f>
        <v>1.7273811514907454E-3</v>
      </c>
      <c r="V18" s="165">
        <f>compofiinc!BE10</f>
        <v>6.7080296217407866E-4</v>
      </c>
    </row>
    <row r="19" spans="1:22">
      <c r="A19" s="126">
        <v>1922</v>
      </c>
      <c r="B19" s="693">
        <f>compofiinc!AK11</f>
        <v>0.13057803488397471</v>
      </c>
      <c r="C19" s="701">
        <f>compofiinc!AL11</f>
        <v>0.1237622549019692</v>
      </c>
      <c r="D19" s="541">
        <f>compofiinc!AM11</f>
        <v>3.4694748626002268E-2</v>
      </c>
      <c r="E19" s="541">
        <f>compofiinc!AN11</f>
        <v>2.6247046885795097E-2</v>
      </c>
      <c r="F19" s="541">
        <f>compofiinc!AO11</f>
        <v>3.9533676761434461E-2</v>
      </c>
      <c r="G19" s="541">
        <f>compofiinc!AP11</f>
        <v>1.3429339977824421E-2</v>
      </c>
      <c r="H19" s="541">
        <f>compofiinc!AQ11</f>
        <v>9.8574192896727069E-3</v>
      </c>
      <c r="I19" s="712">
        <f>compofiinc!AR11</f>
        <v>6.6354491835071847E-2</v>
      </c>
      <c r="J19" s="718">
        <f>compofiinc!AS11</f>
        <v>6.1685282053958776E-2</v>
      </c>
      <c r="K19" s="125">
        <f>compofiinc!AT11</f>
        <v>1.2366542854947808E-2</v>
      </c>
      <c r="L19" s="125">
        <f>compofiinc!AU11</f>
        <v>1.2333327218477493E-2</v>
      </c>
      <c r="M19" s="125">
        <f>compofiinc!AV11</f>
        <v>2.5528154106985588E-2</v>
      </c>
      <c r="N19" s="125">
        <f>compofiinc!AW11</f>
        <v>6.749345252921389E-3</v>
      </c>
      <c r="O19" s="125">
        <f>compofiinc!AX11</f>
        <v>4.7079105815191428E-3</v>
      </c>
      <c r="P19" s="730">
        <f>compofiinc!AY11</f>
        <v>2.2741607402143219E-2</v>
      </c>
      <c r="Q19" s="718">
        <f>compofiinc!AZ11</f>
        <v>2.0093203672445031E-2</v>
      </c>
      <c r="R19" s="125">
        <f>compofiinc!BA11</f>
        <v>2.2404373584234173E-3</v>
      </c>
      <c r="S19" s="125">
        <f>compofiinc!BB11</f>
        <v>3.6430568791349805E-3</v>
      </c>
      <c r="T19" s="125">
        <f>compofiinc!BC11</f>
        <v>1.0577720620941453E-2</v>
      </c>
      <c r="U19" s="125">
        <f>compofiinc!BD11</f>
        <v>2.0629728467769369E-3</v>
      </c>
      <c r="V19" s="165">
        <f>compofiinc!BE11</f>
        <v>1.5690075029462958E-3</v>
      </c>
    </row>
    <row r="20" spans="1:22">
      <c r="A20" s="126">
        <v>1923</v>
      </c>
      <c r="B20" s="693">
        <f>compofiinc!AK12</f>
        <v>0.11907863136898129</v>
      </c>
      <c r="C20" s="701">
        <f>compofiinc!AL12</f>
        <v>0.1132314136890028</v>
      </c>
      <c r="D20" s="541">
        <f>compofiinc!AM12</f>
        <v>3.1849264794140159E-2</v>
      </c>
      <c r="E20" s="541">
        <f>compofiinc!AN12</f>
        <v>2.2651460146042635E-2</v>
      </c>
      <c r="F20" s="541">
        <f>compofiinc!AO12</f>
        <v>3.8457659386764924E-2</v>
      </c>
      <c r="G20" s="541">
        <f>compofiinc!AP12</f>
        <v>1.1444432943480711E-2</v>
      </c>
      <c r="H20" s="541">
        <f>compofiinc!AQ12</f>
        <v>8.8285227770598818E-3</v>
      </c>
      <c r="I20" s="712">
        <f>compofiinc!AR12</f>
        <v>5.9064105684361649E-2</v>
      </c>
      <c r="J20" s="718">
        <f>compofiinc!AS12</f>
        <v>5.5038652248768215E-2</v>
      </c>
      <c r="K20" s="125">
        <f>compofiinc!AT12</f>
        <v>1.112203138394403E-2</v>
      </c>
      <c r="L20" s="125">
        <f>compofiinc!AU12</f>
        <v>9.7310262264274604E-3</v>
      </c>
      <c r="M20" s="125">
        <f>compofiinc!AV12</f>
        <v>2.4599835734717943E-2</v>
      </c>
      <c r="N20" s="125">
        <f>compofiinc!AW12</f>
        <v>5.5735204984785867E-3</v>
      </c>
      <c r="O20" s="125">
        <f>compofiinc!AX12</f>
        <v>4.01217365540714E-3</v>
      </c>
      <c r="P20" s="730">
        <f>compofiinc!AY12</f>
        <v>1.997966722614291E-2</v>
      </c>
      <c r="Q20" s="718">
        <f>compofiinc!AZ12</f>
        <v>1.751597318439841E-2</v>
      </c>
      <c r="R20" s="125">
        <f>compofiinc!BA12</f>
        <v>2.1323176187214793E-3</v>
      </c>
      <c r="S20" s="125">
        <f>compofiinc!BB12</f>
        <v>2.3610951909963881E-3</v>
      </c>
      <c r="T20" s="125">
        <f>compofiinc!BC12</f>
        <v>1.0082495735794162E-2</v>
      </c>
      <c r="U20" s="125">
        <f>compofiinc!BD12</f>
        <v>1.6933521809300927E-3</v>
      </c>
      <c r="V20" s="165">
        <f>compofiinc!BE12</f>
        <v>1.2466596069446059E-3</v>
      </c>
    </row>
    <row r="21" spans="1:22">
      <c r="A21" s="126">
        <v>1924</v>
      </c>
      <c r="B21" s="693">
        <f>compofiinc!AK13</f>
        <v>0.13400652753557948</v>
      </c>
      <c r="C21" s="701">
        <f>compofiinc!AL13</f>
        <v>0.12416392151156649</v>
      </c>
      <c r="D21" s="541">
        <f>compofiinc!AM13</f>
        <v>3.4215350743124331E-2</v>
      </c>
      <c r="E21" s="541">
        <f>compofiinc!AN13</f>
        <v>2.5513760853157517E-2</v>
      </c>
      <c r="F21" s="541">
        <f>compofiinc!AO13</f>
        <v>4.2799045033795433E-2</v>
      </c>
      <c r="G21" s="541">
        <f>compofiinc!AP13</f>
        <v>1.2602264924296419E-2</v>
      </c>
      <c r="H21" s="541">
        <f>compofiinc!AQ13</f>
        <v>9.0334999571928063E-3</v>
      </c>
      <c r="I21" s="712">
        <f>compofiinc!AR13</f>
        <v>6.7870222283341899E-2</v>
      </c>
      <c r="J21" s="718">
        <f>compofiinc!AS13</f>
        <v>6.1401284958182256E-2</v>
      </c>
      <c r="K21" s="125">
        <f>compofiinc!AT13</f>
        <v>1.2349814942267234E-2</v>
      </c>
      <c r="L21" s="125">
        <f>compofiinc!AU13</f>
        <v>1.0590311660268963E-2</v>
      </c>
      <c r="M21" s="125">
        <f>compofiinc!AV13</f>
        <v>2.8135008282914792E-2</v>
      </c>
      <c r="N21" s="125">
        <f>compofiinc!AW13</f>
        <v>6.2435586802071594E-3</v>
      </c>
      <c r="O21" s="125">
        <f>compofiinc!AX13</f>
        <v>4.0825913925241052E-3</v>
      </c>
      <c r="P21" s="730">
        <f>compofiinc!AY13</f>
        <v>2.3249502043152428E-2</v>
      </c>
      <c r="Q21" s="718">
        <f>compofiinc!AZ13</f>
        <v>2.0087135732595823E-2</v>
      </c>
      <c r="R21" s="125">
        <f>compofiinc!BA13</f>
        <v>2.4931539410687352E-3</v>
      </c>
      <c r="S21" s="125">
        <f>compofiinc!BB13</f>
        <v>2.7168325811191569E-3</v>
      </c>
      <c r="T21" s="125">
        <f>compofiinc!BC13</f>
        <v>1.1668650349995145E-2</v>
      </c>
      <c r="U21" s="125">
        <f>compofiinc!BD13</f>
        <v>1.908206371265576E-3</v>
      </c>
      <c r="V21" s="165">
        <f>compofiinc!BE13</f>
        <v>1.3002924891472049E-3</v>
      </c>
    </row>
    <row r="22" spans="1:22">
      <c r="A22" s="126">
        <v>1925</v>
      </c>
      <c r="B22" s="693">
        <f>compofiinc!AK14</f>
        <v>0.15860651133997281</v>
      </c>
      <c r="C22" s="701">
        <f>compofiinc!AL14</f>
        <v>0.13413491441835071</v>
      </c>
      <c r="D22" s="541">
        <f>compofiinc!AM14</f>
        <v>3.4737584519407665E-2</v>
      </c>
      <c r="E22" s="541">
        <f>compofiinc!AN14</f>
        <v>2.9738659421786457E-2</v>
      </c>
      <c r="F22" s="541">
        <f>compofiinc!AO14</f>
        <v>4.6729590294626651E-2</v>
      </c>
      <c r="G22" s="541">
        <f>compofiinc!AP14</f>
        <v>1.3156518392923469E-2</v>
      </c>
      <c r="H22" s="541">
        <f>compofiinc!AQ14</f>
        <v>9.7725631289461729E-3</v>
      </c>
      <c r="I22" s="712">
        <f>compofiinc!AR14</f>
        <v>8.523904172767606E-2</v>
      </c>
      <c r="J22" s="718">
        <f>compofiinc!AS14</f>
        <v>6.7520291796493839E-2</v>
      </c>
      <c r="K22" s="125">
        <f>compofiinc!AT14</f>
        <v>1.2596276745800642E-2</v>
      </c>
      <c r="L22" s="125">
        <f>compofiinc!AU14</f>
        <v>1.3617276490648136E-2</v>
      </c>
      <c r="M22" s="125">
        <f>compofiinc!AV14</f>
        <v>3.0563456713443789E-2</v>
      </c>
      <c r="N22" s="125">
        <f>compofiinc!AW14</f>
        <v>6.4086487418768493E-3</v>
      </c>
      <c r="O22" s="125">
        <f>compofiinc!AX14</f>
        <v>4.3346345097625407E-3</v>
      </c>
      <c r="P22" s="730">
        <f>compofiinc!AY14</f>
        <v>3.3108484827819591E-2</v>
      </c>
      <c r="Q22" s="718">
        <f>compofiinc!AZ14</f>
        <v>2.3450783923630879E-2</v>
      </c>
      <c r="R22" s="125">
        <f>compofiinc!BA14</f>
        <v>2.5141938438502571E-3</v>
      </c>
      <c r="S22" s="125">
        <f>compofiinc!BB14</f>
        <v>4.4809967907428602E-3</v>
      </c>
      <c r="T22" s="125">
        <f>compofiinc!BC14</f>
        <v>1.3243381911183622E-2</v>
      </c>
      <c r="U22" s="125">
        <f>compofiinc!BD14</f>
        <v>2.0129605562594151E-3</v>
      </c>
      <c r="V22" s="165">
        <f>compofiinc!BE14</f>
        <v>1.1992523204375145E-3</v>
      </c>
    </row>
    <row r="23" spans="1:22">
      <c r="A23" s="126">
        <v>1926</v>
      </c>
      <c r="B23" s="693">
        <f>compofiinc!AK15</f>
        <v>0.15547752625080261</v>
      </c>
      <c r="C23" s="701">
        <f>compofiinc!AL15</f>
        <v>0.13747729345105</v>
      </c>
      <c r="D23" s="541">
        <f>compofiinc!AM15</f>
        <v>3.5304749094641749E-2</v>
      </c>
      <c r="E23" s="541">
        <f>compofiinc!AN15</f>
        <v>2.6726349965614724E-2</v>
      </c>
      <c r="F23" s="541">
        <f>compofiinc!AO15</f>
        <v>5.1959804144275895E-2</v>
      </c>
      <c r="G23" s="541">
        <f>compofiinc!AP15</f>
        <v>1.3880978443094175E-2</v>
      </c>
      <c r="H23" s="541">
        <f>compofiinc!AQ15</f>
        <v>9.6053764613706332E-3</v>
      </c>
      <c r="I23" s="712">
        <f>compofiinc!AR15</f>
        <v>8.4590047554456899E-2</v>
      </c>
      <c r="J23" s="718">
        <f>compofiinc!AS15</f>
        <v>7.0681737726868116E-2</v>
      </c>
      <c r="K23" s="125">
        <f>compofiinc!AT15</f>
        <v>1.2812494129989352E-2</v>
      </c>
      <c r="L23" s="125">
        <f>compofiinc!AU15</f>
        <v>1.1536394882479669E-2</v>
      </c>
      <c r="M23" s="125">
        <f>compofiinc!AV15</f>
        <v>3.5199442896390376E-2</v>
      </c>
      <c r="N23" s="125">
        <f>compofiinc!AW15</f>
        <v>6.8561034720269328E-3</v>
      </c>
      <c r="O23" s="125">
        <f>compofiinc!AX15</f>
        <v>4.277265556971231E-3</v>
      </c>
      <c r="P23" s="730">
        <f>compofiinc!AY15</f>
        <v>3.3640176310679927E-2</v>
      </c>
      <c r="Q23" s="718">
        <f>compofiinc!AZ15</f>
        <v>2.5387789698721928E-2</v>
      </c>
      <c r="R23" s="125">
        <f>compofiinc!BA15</f>
        <v>2.8914000486728133E-3</v>
      </c>
      <c r="S23" s="125">
        <f>compofiinc!BB15</f>
        <v>3.3702512450179255E-3</v>
      </c>
      <c r="T23" s="125">
        <f>compofiinc!BC15</f>
        <v>1.5910332773403257E-2</v>
      </c>
      <c r="U23" s="125">
        <f>compofiinc!BD15</f>
        <v>2.0656083708457465E-3</v>
      </c>
      <c r="V23" s="165">
        <f>compofiinc!BE15</f>
        <v>1.1501971611404529E-3</v>
      </c>
    </row>
    <row r="24" spans="1:22">
      <c r="A24" s="126">
        <v>1927</v>
      </c>
      <c r="B24" s="693">
        <f>compofiinc!AK16</f>
        <v>0.1659692252610481</v>
      </c>
      <c r="C24" s="701">
        <f>compofiinc!AL16</f>
        <v>0.1433302845723689</v>
      </c>
      <c r="D24" s="541">
        <f>compofiinc!AM16</f>
        <v>3.622767100637142E-2</v>
      </c>
      <c r="E24" s="541">
        <f>compofiinc!AN16</f>
        <v>2.7350032776858789E-2</v>
      </c>
      <c r="F24" s="541">
        <f>compofiinc!AO16</f>
        <v>5.4952199988514423E-2</v>
      </c>
      <c r="G24" s="541">
        <f>compofiinc!AP16</f>
        <v>1.5050095255006952E-2</v>
      </c>
      <c r="H24" s="541">
        <f>compofiinc!AQ16</f>
        <v>9.7502850162225277E-3</v>
      </c>
      <c r="I24" s="712">
        <f>compofiinc!AR16</f>
        <v>9.2539418014410207E-2</v>
      </c>
      <c r="J24" s="718">
        <f>compofiinc!AS16</f>
        <v>7.4726058910537047E-2</v>
      </c>
      <c r="K24" s="125">
        <f>compofiinc!AT16</f>
        <v>1.3121722367240714E-2</v>
      </c>
      <c r="L24" s="125">
        <f>compofiinc!AU16</f>
        <v>1.2663117102158197E-2</v>
      </c>
      <c r="M24" s="125">
        <f>compofiinc!AV16</f>
        <v>3.7236934279760991E-2</v>
      </c>
      <c r="N24" s="125">
        <f>compofiinc!AW16</f>
        <v>7.357035720940157E-3</v>
      </c>
      <c r="O24" s="125">
        <f>compofiinc!AX16</f>
        <v>4.3472488928334848E-3</v>
      </c>
      <c r="P24" s="730">
        <f>compofiinc!AY16</f>
        <v>3.7542140165501309E-2</v>
      </c>
      <c r="Q24" s="718">
        <f>compofiinc!AZ16</f>
        <v>2.7581348811531087E-2</v>
      </c>
      <c r="R24" s="125">
        <f>compofiinc!BA16</f>
        <v>2.8215649364380971E-3</v>
      </c>
      <c r="S24" s="125">
        <f>compofiinc!BB16</f>
        <v>4.4847388280689305E-3</v>
      </c>
      <c r="T24" s="125">
        <f>compofiinc!BC16</f>
        <v>1.6831625202815819E-2</v>
      </c>
      <c r="U24" s="125">
        <f>compofiinc!BD16</f>
        <v>2.319747981895097E-3</v>
      </c>
      <c r="V24" s="165">
        <f>compofiinc!BE16</f>
        <v>1.1236716831250543E-3</v>
      </c>
    </row>
    <row r="25" spans="1:22">
      <c r="A25" s="126">
        <v>1928</v>
      </c>
      <c r="B25" s="693">
        <f>compofiinc!AK17</f>
        <v>0.1939901173622455</v>
      </c>
      <c r="C25" s="701">
        <f>compofiinc!AL17</f>
        <v>0.15174913117686581</v>
      </c>
      <c r="D25" s="541">
        <f>compofiinc!AM17</f>
        <v>3.7154370771994703E-2</v>
      </c>
      <c r="E25" s="541">
        <f>compofiinc!AN17</f>
        <v>3.0603703260453991E-2</v>
      </c>
      <c r="F25" s="541">
        <f>compofiinc!AO17</f>
        <v>5.7989126322646835E-2</v>
      </c>
      <c r="G25" s="541">
        <f>compofiinc!AP17</f>
        <v>1.6252990104536146E-2</v>
      </c>
      <c r="H25" s="541">
        <f>compofiinc!AQ17</f>
        <v>9.7489407172341291E-3</v>
      </c>
      <c r="I25" s="712">
        <f>compofiinc!AR17</f>
        <v>0.11540899580778979</v>
      </c>
      <c r="J25" s="718">
        <f>compofiinc!AS17</f>
        <v>8.1916622713454373E-2</v>
      </c>
      <c r="K25" s="125">
        <f>compofiinc!AT17</f>
        <v>1.3558141049519442E-2</v>
      </c>
      <c r="L25" s="125">
        <f>compofiinc!AU17</f>
        <v>1.6664385359727512E-2</v>
      </c>
      <c r="M25" s="125">
        <f>compofiinc!AV17</f>
        <v>3.9202139380521139E-2</v>
      </c>
      <c r="N25" s="125">
        <f>compofiinc!AW17</f>
        <v>8.2778696564776173E-3</v>
      </c>
      <c r="O25" s="125">
        <f>compofiinc!AX17</f>
        <v>4.2140872672086754E-3</v>
      </c>
      <c r="P25" s="730">
        <f>compofiinc!AY17</f>
        <v>5.0245153107773423E-2</v>
      </c>
      <c r="Q25" s="718">
        <f>compofiinc!AZ17</f>
        <v>3.2254883590899681E-2</v>
      </c>
      <c r="R25" s="125">
        <f>compofiinc!BA17</f>
        <v>3.0100381634367841E-3</v>
      </c>
      <c r="S25" s="125">
        <f>compofiinc!BB17</f>
        <v>7.7660218985806913E-3</v>
      </c>
      <c r="T25" s="125">
        <f>compofiinc!BC17</f>
        <v>1.7506563954117021E-2</v>
      </c>
      <c r="U25" s="125">
        <f>compofiinc!BD17</f>
        <v>2.97810090213037E-3</v>
      </c>
      <c r="V25" s="165">
        <f>compofiinc!BE17</f>
        <v>9.9415867263481913E-4</v>
      </c>
    </row>
    <row r="26" spans="1:22">
      <c r="A26" s="126">
        <v>1929</v>
      </c>
      <c r="B26" s="693">
        <f>compofiinc!AK18</f>
        <v>0.18066498819641161</v>
      </c>
      <c r="C26" s="701">
        <f>compofiinc!AL18</f>
        <v>0.1421312522673317</v>
      </c>
      <c r="D26" s="541">
        <f>compofiinc!AM18</f>
        <v>3.4355996718632056E-2</v>
      </c>
      <c r="E26" s="541">
        <f>compofiinc!AN18</f>
        <v>2.680076579763932E-2</v>
      </c>
      <c r="F26" s="541">
        <f>compofiinc!AO18</f>
        <v>5.57889579747071E-2</v>
      </c>
      <c r="G26" s="541">
        <f>compofiinc!AP18</f>
        <v>1.5315724901360928E-2</v>
      </c>
      <c r="H26" s="541">
        <f>compofiinc!AQ18</f>
        <v>9.8698039751734957E-3</v>
      </c>
      <c r="I26" s="712">
        <f>compofiinc!AR18</f>
        <v>0.109136849756772</v>
      </c>
      <c r="J26" s="718">
        <f>compofiinc!AS18</f>
        <v>7.6218608438736207E-2</v>
      </c>
      <c r="K26" s="125">
        <f>compofiinc!AT18</f>
        <v>1.214138157429983E-2</v>
      </c>
      <c r="L26" s="125">
        <f>compofiinc!AU18</f>
        <v>1.3741182066168331E-2</v>
      </c>
      <c r="M26" s="125">
        <f>compofiinc!AV18</f>
        <v>3.7810875876053737E-2</v>
      </c>
      <c r="N26" s="125">
        <f>compofiinc!AW18</f>
        <v>8.0918681857126418E-3</v>
      </c>
      <c r="O26" s="125">
        <f>compofiinc!AX18</f>
        <v>4.4332992141382158E-3</v>
      </c>
      <c r="P26" s="730">
        <f>compofiinc!AY18</f>
        <v>4.9902636063775881E-2</v>
      </c>
      <c r="Q26" s="718">
        <f>compofiinc!AZ18</f>
        <v>3.0057812608517059E-2</v>
      </c>
      <c r="R26" s="125">
        <f>compofiinc!BA18</f>
        <v>2.6456228820640674E-3</v>
      </c>
      <c r="S26" s="125">
        <f>compofiinc!BB18</f>
        <v>6.1870786336435798E-3</v>
      </c>
      <c r="T26" s="125">
        <f>compofiinc!BC18</f>
        <v>1.7060690018768893E-2</v>
      </c>
      <c r="U26" s="125">
        <f>compofiinc!BD18</f>
        <v>3.061009534398812E-3</v>
      </c>
      <c r="V26" s="165">
        <f>compofiinc!BE18</f>
        <v>1.1034106550808205E-3</v>
      </c>
    </row>
    <row r="27" spans="1:22">
      <c r="A27" s="130">
        <v>1930</v>
      </c>
      <c r="B27" s="697">
        <f>compofiinc!AK19</f>
        <v>0.13204208063817591</v>
      </c>
      <c r="C27" s="704">
        <f>compofiinc!AL19</f>
        <v>0.12417256771537881</v>
      </c>
      <c r="D27" s="545">
        <f>compofiinc!AM19</f>
        <v>3.4523705769919671E-2</v>
      </c>
      <c r="E27" s="545">
        <f>compofiinc!AN19</f>
        <v>1.7233258698595804E-2</v>
      </c>
      <c r="F27" s="545">
        <f>compofiinc!AO19</f>
        <v>5.0743494113571541E-2</v>
      </c>
      <c r="G27" s="545">
        <f>compofiinc!AP19</f>
        <v>1.3123185981363425E-2</v>
      </c>
      <c r="H27" s="545">
        <f>compofiinc!AQ19</f>
        <v>8.548923151928357E-3</v>
      </c>
      <c r="I27" s="714">
        <f>compofiinc!AR19</f>
        <v>7.0742560079510963E-2</v>
      </c>
      <c r="J27" s="720">
        <f>compofiinc!AS19</f>
        <v>6.4017230324275379E-2</v>
      </c>
      <c r="K27" s="129">
        <f>compofiinc!AT19</f>
        <v>1.2244166207007334E-2</v>
      </c>
      <c r="L27" s="129">
        <f>compofiinc!AU19</f>
        <v>6.8791567166646321E-3</v>
      </c>
      <c r="M27" s="129">
        <f>compofiinc!AV19</f>
        <v>3.4447492661595698E-2</v>
      </c>
      <c r="N27" s="129">
        <f>compofiinc!AW19</f>
        <v>6.4749555198043152E-3</v>
      </c>
      <c r="O27" s="129">
        <f>compofiinc!AX19</f>
        <v>3.9714592192034055E-3</v>
      </c>
      <c r="P27" s="732">
        <f>compofiinc!AY19</f>
        <v>2.844552268674104E-2</v>
      </c>
      <c r="Q27" s="720">
        <f>compofiinc!AZ19</f>
        <v>2.3887538491116418E-2</v>
      </c>
      <c r="R27" s="129">
        <f>compofiinc!BA19</f>
        <v>2.9100780110079992E-3</v>
      </c>
      <c r="S27" s="129">
        <f>compofiinc!BB19</f>
        <v>1.6058103531729579E-3</v>
      </c>
      <c r="T27" s="129">
        <f>compofiinc!BC19</f>
        <v>1.6496740677929594E-2</v>
      </c>
      <c r="U27" s="129">
        <f>compofiinc!BD19</f>
        <v>1.9413632504761565E-3</v>
      </c>
      <c r="V27" s="169">
        <f>compofiinc!BE19</f>
        <v>9.3354619852970922E-4</v>
      </c>
    </row>
    <row r="28" spans="1:22">
      <c r="A28" s="126">
        <v>1931</v>
      </c>
      <c r="B28" s="693">
        <f>compofiinc!AK20</f>
        <v>0.1156577860672362</v>
      </c>
      <c r="C28" s="701">
        <f>compofiinc!AL20</f>
        <v>0.1132377133774588</v>
      </c>
      <c r="D28" s="541">
        <f>compofiinc!AM20</f>
        <v>3.5831931800728918E-2</v>
      </c>
      <c r="E28" s="541">
        <f>compofiinc!AN20</f>
        <v>1.4870384350355707E-2</v>
      </c>
      <c r="F28" s="541">
        <f>compofiinc!AO20</f>
        <v>4.2143489559375795E-2</v>
      </c>
      <c r="G28" s="541">
        <f>compofiinc!AP20</f>
        <v>1.2379916925381686E-2</v>
      </c>
      <c r="H28" s="541">
        <f>compofiinc!AQ20</f>
        <v>8.0120838768237349E-3</v>
      </c>
      <c r="I28" s="712">
        <f>compofiinc!AR20</f>
        <v>5.893396822508664E-2</v>
      </c>
      <c r="J28" s="718">
        <f>compofiinc!AS20</f>
        <v>5.675144534188379E-2</v>
      </c>
      <c r="K28" s="125">
        <f>compofiinc!AT20</f>
        <v>1.2398599247646769E-2</v>
      </c>
      <c r="L28" s="125">
        <f>compofiinc!AU20</f>
        <v>5.8765324765034932E-3</v>
      </c>
      <c r="M28" s="125">
        <f>compofiinc!AV20</f>
        <v>2.8624809900131352E-2</v>
      </c>
      <c r="N28" s="125">
        <f>compofiinc!AW20</f>
        <v>5.9947118019562937E-3</v>
      </c>
      <c r="O28" s="125">
        <f>compofiinc!AX20</f>
        <v>3.8568667343014105E-3</v>
      </c>
      <c r="P28" s="730">
        <f>compofiinc!AY20</f>
        <v>2.249901388284517E-2</v>
      </c>
      <c r="Q28" s="718">
        <f>compofiinc!AZ20</f>
        <v>2.0744133398493177E-2</v>
      </c>
      <c r="R28" s="125">
        <f>compofiinc!BA20</f>
        <v>2.6678653935290038E-3</v>
      </c>
      <c r="S28" s="125">
        <f>compofiinc!BB20</f>
        <v>1.3500916498953275E-3</v>
      </c>
      <c r="T28" s="125">
        <f>compofiinc!BC20</f>
        <v>1.4072373591514848E-2</v>
      </c>
      <c r="U28" s="125">
        <f>compofiinc!BD20</f>
        <v>1.7511408010849811E-3</v>
      </c>
      <c r="V28" s="165">
        <f>compofiinc!BE20</f>
        <v>9.0271452110477933E-4</v>
      </c>
    </row>
    <row r="29" spans="1:22">
      <c r="A29" s="126">
        <v>1932</v>
      </c>
      <c r="B29" s="693">
        <f>compofiinc!AK21</f>
        <v>0.1162300661333614</v>
      </c>
      <c r="C29" s="701">
        <f>compofiinc!AL21</f>
        <v>0.11548961982268009</v>
      </c>
      <c r="D29" s="541">
        <f>compofiinc!AM21</f>
        <v>4.2352027917183899E-2</v>
      </c>
      <c r="E29" s="541">
        <f>compofiinc!AN21</f>
        <v>1.3945843736318761E-2</v>
      </c>
      <c r="F29" s="541">
        <f>compofiinc!AO21</f>
        <v>3.7463477965088088E-2</v>
      </c>
      <c r="G29" s="541">
        <f>compofiinc!AP21</f>
        <v>1.3038920278869458E-2</v>
      </c>
      <c r="H29" s="541">
        <f>compofiinc!AQ21</f>
        <v>8.6893242643104624E-3</v>
      </c>
      <c r="I29" s="712">
        <f>compofiinc!AR21</f>
        <v>5.9695090930959031E-2</v>
      </c>
      <c r="J29" s="718">
        <f>compofiinc!AS21</f>
        <v>5.8962244962743895E-2</v>
      </c>
      <c r="K29" s="125">
        <f>compofiinc!AT21</f>
        <v>1.5130475492338868E-2</v>
      </c>
      <c r="L29" s="125">
        <f>compofiinc!AU21</f>
        <v>6.1036954836588674E-3</v>
      </c>
      <c r="M29" s="125">
        <f>compofiinc!AV21</f>
        <v>2.6486468807204705E-2</v>
      </c>
      <c r="N29" s="125">
        <f>compofiinc!AW21</f>
        <v>6.7504183407800641E-3</v>
      </c>
      <c r="O29" s="125">
        <f>compofiinc!AX21</f>
        <v>4.4911604103188823E-3</v>
      </c>
      <c r="P29" s="730">
        <f>compofiinc!AY21</f>
        <v>1.989468475619947E-2</v>
      </c>
      <c r="Q29" s="718">
        <f>compofiinc!AZ21</f>
        <v>1.9264855493777391E-2</v>
      </c>
      <c r="R29" s="125">
        <f>compofiinc!BA21</f>
        <v>3.0104245659921011E-3</v>
      </c>
      <c r="S29" s="125">
        <f>compofiinc!BB21</f>
        <v>1.3230016377332383E-3</v>
      </c>
      <c r="T29" s="125">
        <f>compofiinc!BC21</f>
        <v>1.2324425581706013E-2</v>
      </c>
      <c r="U29" s="125">
        <f>compofiinc!BD21</f>
        <v>1.6458362102772792E-3</v>
      </c>
      <c r="V29" s="165">
        <f>compofiinc!BE21</f>
        <v>9.6114196359540615E-4</v>
      </c>
    </row>
    <row r="30" spans="1:22">
      <c r="A30" s="126">
        <v>1933</v>
      </c>
      <c r="B30" s="693">
        <f>compofiinc!AK22</f>
        <v>0.1246465948030035</v>
      </c>
      <c r="C30" s="701">
        <f>compofiinc!AL22</f>
        <v>0.11778683388669769</v>
      </c>
      <c r="D30" s="541">
        <f>compofiinc!AM22</f>
        <v>4.467335589818764E-2</v>
      </c>
      <c r="E30" s="541">
        <f>compofiinc!AN22</f>
        <v>2.0288826560415984E-2</v>
      </c>
      <c r="F30" s="541">
        <f>compofiinc!AO22</f>
        <v>3.2981743727967701E-2</v>
      </c>
      <c r="G30" s="541">
        <f>compofiinc!AP22</f>
        <v>1.1871658636210784E-2</v>
      </c>
      <c r="H30" s="541">
        <f>compofiinc!AQ22</f>
        <v>7.9701602190380607E-3</v>
      </c>
      <c r="I30" s="712">
        <f>compofiinc!AR22</f>
        <v>6.6088668867149897E-2</v>
      </c>
      <c r="J30" s="718">
        <f>compofiinc!AS22</f>
        <v>6.0544782496875317E-2</v>
      </c>
      <c r="K30" s="125">
        <f>compofiinc!AT22</f>
        <v>1.6376808598502147E-2</v>
      </c>
      <c r="L30" s="125">
        <f>compofiinc!AU22</f>
        <v>1.0068916337814916E-2</v>
      </c>
      <c r="M30" s="125">
        <f>compofiinc!AV22</f>
        <v>2.3937688756526847E-2</v>
      </c>
      <c r="N30" s="125">
        <f>compofiinc!AW22</f>
        <v>6.1608959416625253E-3</v>
      </c>
      <c r="O30" s="125">
        <f>compofiinc!AX22</f>
        <v>3.9994944378292556E-3</v>
      </c>
      <c r="P30" s="730">
        <f>compofiinc!AY22</f>
        <v>2.3442619303236292E-2</v>
      </c>
      <c r="Q30" s="718">
        <f>compofiinc!AZ22</f>
        <v>2.0446143537247261E-2</v>
      </c>
      <c r="R30" s="125">
        <f>compofiinc!BA22</f>
        <v>3.1988447306731871E-3</v>
      </c>
      <c r="S30" s="125">
        <f>compofiinc!BB22</f>
        <v>2.9815319780314166E-3</v>
      </c>
      <c r="T30" s="125">
        <f>compofiinc!BC22</f>
        <v>1.1743304243494783E-2</v>
      </c>
      <c r="U30" s="125">
        <f>compofiinc!BD22</f>
        <v>1.6715264537593263E-3</v>
      </c>
      <c r="V30" s="165">
        <f>compofiinc!BE22</f>
        <v>8.4989832929988898E-4</v>
      </c>
    </row>
    <row r="31" spans="1:22">
      <c r="A31" s="126">
        <v>1934</v>
      </c>
      <c r="B31" s="693">
        <f>compofiinc!AK23</f>
        <v>0.1229505717806367</v>
      </c>
      <c r="C31" s="701">
        <f>compofiinc!AL23</f>
        <v>0.11795991103794061</v>
      </c>
      <c r="D31" s="541">
        <f>compofiinc!AM23</f>
        <v>4.2828053317735086E-2</v>
      </c>
      <c r="E31" s="541">
        <f>compofiinc!AN23</f>
        <v>1.9766748632717875E-2</v>
      </c>
      <c r="F31" s="541">
        <f>compofiinc!AO23</f>
        <v>3.7168080080005175E-2</v>
      </c>
      <c r="G31" s="541">
        <f>compofiinc!AP23</f>
        <v>1.0437537737602321E-2</v>
      </c>
      <c r="H31" s="541">
        <f>compofiinc!AQ23</f>
        <v>7.7592638005208872E-3</v>
      </c>
      <c r="I31" s="712">
        <f>compofiinc!AR23</f>
        <v>6.1291146492561711E-2</v>
      </c>
      <c r="J31" s="718">
        <f>compofiinc!AS23</f>
        <v>5.8236806287307798E-2</v>
      </c>
      <c r="K31" s="125">
        <f>compofiinc!AT23</f>
        <v>1.5160859343087134E-2</v>
      </c>
      <c r="L31" s="125">
        <f>compofiinc!AU23</f>
        <v>7.9215418040888032E-3</v>
      </c>
      <c r="M31" s="125">
        <f>compofiinc!AV23</f>
        <v>2.6455442828841345E-2</v>
      </c>
      <c r="N31" s="125">
        <f>compofiinc!AW23</f>
        <v>5.006723234455575E-3</v>
      </c>
      <c r="O31" s="125">
        <f>compofiinc!AX23</f>
        <v>3.6920926763962768E-3</v>
      </c>
      <c r="P31" s="730">
        <f>compofiinc!AY23</f>
        <v>2.0732433519932793E-2</v>
      </c>
      <c r="Q31" s="718">
        <f>compofiinc!AZ23</f>
        <v>1.921893982435639E-2</v>
      </c>
      <c r="R31" s="125">
        <f>compofiinc!BA23</f>
        <v>3.0066426852924351E-3</v>
      </c>
      <c r="S31" s="125">
        <f>compofiinc!BB23</f>
        <v>1.7709540324233675E-3</v>
      </c>
      <c r="T31" s="125">
        <f>compofiinc!BC23</f>
        <v>1.2423918545737935E-2</v>
      </c>
      <c r="U31" s="125">
        <f>compofiinc!BD23</f>
        <v>1.2105186461023399E-3</v>
      </c>
      <c r="V31" s="165">
        <f>compofiinc!BE23</f>
        <v>8.0685508358040354E-4</v>
      </c>
    </row>
    <row r="32" spans="1:22">
      <c r="A32" s="126">
        <v>1935</v>
      </c>
      <c r="B32" s="693">
        <f>compofiinc!AK24</f>
        <v>0.12634133834442149</v>
      </c>
      <c r="C32" s="701">
        <f>compofiinc!AL24</f>
        <v>0.11670526531390771</v>
      </c>
      <c r="D32" s="541">
        <f>compofiinc!AM24</f>
        <v>4.1714132344142313E-2</v>
      </c>
      <c r="E32" s="541">
        <f>compofiinc!AN24</f>
        <v>2.0335963724141801E-2</v>
      </c>
      <c r="F32" s="541">
        <f>compofiinc!AO24</f>
        <v>3.7822638564306572E-2</v>
      </c>
      <c r="G32" s="541">
        <f>compofiinc!AP24</f>
        <v>9.0329011396623384E-3</v>
      </c>
      <c r="H32" s="541">
        <f>compofiinc!AQ24</f>
        <v>7.7997520423871355E-3</v>
      </c>
      <c r="I32" s="712">
        <f>compofiinc!AR24</f>
        <v>6.3922876063773254E-2</v>
      </c>
      <c r="J32" s="718">
        <f>compofiinc!AS24</f>
        <v>5.7968718562550571E-2</v>
      </c>
      <c r="K32" s="125">
        <f>compofiinc!AT24</f>
        <v>1.4675471418037439E-2</v>
      </c>
      <c r="L32" s="125">
        <f>compofiinc!AU24</f>
        <v>8.6208403833000647E-3</v>
      </c>
      <c r="M32" s="125">
        <f>compofiinc!AV24</f>
        <v>2.6681599397975382E-2</v>
      </c>
      <c r="N32" s="125">
        <f>compofiinc!AW24</f>
        <v>4.2837476673209416E-3</v>
      </c>
      <c r="O32" s="125">
        <f>compofiinc!AX24</f>
        <v>3.7071060704624635E-3</v>
      </c>
      <c r="P32" s="730">
        <f>compofiinc!AY24</f>
        <v>2.187947926957198E-2</v>
      </c>
      <c r="Q32" s="718">
        <f>compofiinc!AZ24</f>
        <v>1.9463370851066041E-2</v>
      </c>
      <c r="R32" s="125">
        <f>compofiinc!BA24</f>
        <v>2.772267398326052E-3</v>
      </c>
      <c r="S32" s="125">
        <f>compofiinc!BB24</f>
        <v>2.2225512767325797E-3</v>
      </c>
      <c r="T32" s="125">
        <f>compofiinc!BC24</f>
        <v>1.260618146398108E-2</v>
      </c>
      <c r="U32" s="125">
        <f>compofiinc!BD24</f>
        <v>1.0075201685081118E-3</v>
      </c>
      <c r="V32" s="165">
        <f>compofiinc!BE24</f>
        <v>8.5494036070239167E-4</v>
      </c>
    </row>
    <row r="33" spans="1:22">
      <c r="A33" s="126">
        <v>1936</v>
      </c>
      <c r="B33" s="693">
        <f>compofiinc!AK25</f>
        <v>0.148582650333416</v>
      </c>
      <c r="C33" s="701">
        <f>compofiinc!AL25</f>
        <v>0.13369131687862881</v>
      </c>
      <c r="D33" s="541">
        <f>compofiinc!AM25</f>
        <v>4.1055822428193195E-2</v>
      </c>
      <c r="E33" s="541">
        <f>compofiinc!AN25</f>
        <v>2.3558913313238217E-2</v>
      </c>
      <c r="F33" s="541">
        <f>compofiinc!AO25</f>
        <v>5.3179528475899393E-2</v>
      </c>
      <c r="G33" s="541">
        <f>compofiinc!AP25</f>
        <v>7.2472272936788791E-3</v>
      </c>
      <c r="H33" s="541">
        <f>compofiinc!AQ25</f>
        <v>8.649908158025809E-3</v>
      </c>
      <c r="I33" s="712">
        <f>compofiinc!AR25</f>
        <v>7.5652325543874785E-2</v>
      </c>
      <c r="J33" s="718">
        <f>compofiinc!AS25</f>
        <v>6.6874494164752774E-2</v>
      </c>
      <c r="K33" s="125">
        <f>compofiinc!AT25</f>
        <v>1.4111310617000746E-2</v>
      </c>
      <c r="L33" s="125">
        <f>compofiinc!AU25</f>
        <v>9.7127957530086084E-3</v>
      </c>
      <c r="M33" s="125">
        <f>compofiinc!AV25</f>
        <v>3.5762371015411985E-2</v>
      </c>
      <c r="N33" s="125">
        <f>compofiinc!AW25</f>
        <v>3.2694883907007722E-3</v>
      </c>
      <c r="O33" s="125">
        <f>compofiinc!AX25</f>
        <v>4.0186033423250354E-3</v>
      </c>
      <c r="P33" s="730">
        <f>compofiinc!AY25</f>
        <v>2.5369178210276941E-2</v>
      </c>
      <c r="Q33" s="718">
        <f>compofiinc!AZ25</f>
        <v>2.234125970521314E-2</v>
      </c>
      <c r="R33" s="125">
        <f>compofiinc!BA25</f>
        <v>2.4104010917728605E-3</v>
      </c>
      <c r="S33" s="125">
        <f>compofiinc!BB25</f>
        <v>2.526243519119219E-3</v>
      </c>
      <c r="T33" s="125">
        <f>compofiinc!BC25</f>
        <v>1.5702100200984302E-2</v>
      </c>
      <c r="U33" s="125">
        <f>compofiinc!BD25</f>
        <v>7.6127757244463128E-4</v>
      </c>
      <c r="V33" s="165">
        <f>compofiinc!BE25</f>
        <v>9.4126710829489039E-4</v>
      </c>
    </row>
    <row r="34" spans="1:22">
      <c r="A34" s="126">
        <v>1937</v>
      </c>
      <c r="B34" s="693">
        <f>compofiinc!AK26</f>
        <v>0.1302364848807577</v>
      </c>
      <c r="C34" s="701">
        <f>compofiinc!AL26</f>
        <v>0.12415189081359169</v>
      </c>
      <c r="D34" s="541">
        <f>compofiinc!AM26</f>
        <v>3.9309162070343566E-2</v>
      </c>
      <c r="E34" s="541">
        <f>compofiinc!AN26</f>
        <v>2.0804647372049088E-2</v>
      </c>
      <c r="F34" s="541">
        <f>compofiinc!AO26</f>
        <v>4.9785274686900069E-2</v>
      </c>
      <c r="G34" s="541">
        <f>compofiinc!AP26</f>
        <v>6.1648498099140595E-3</v>
      </c>
      <c r="H34" s="541">
        <f>compofiinc!AQ26</f>
        <v>8.0877576764661809E-3</v>
      </c>
      <c r="I34" s="712">
        <f>compofiinc!AR26</f>
        <v>6.4944611660107621E-2</v>
      </c>
      <c r="J34" s="718">
        <f>compofiinc!AS26</f>
        <v>6.1611817866289852E-2</v>
      </c>
      <c r="K34" s="125">
        <f>compofiinc!AT26</f>
        <v>1.3923611927394081E-2</v>
      </c>
      <c r="L34" s="125">
        <f>compofiinc!AU26</f>
        <v>7.6989549608679373E-3</v>
      </c>
      <c r="M34" s="125">
        <f>compofiinc!AV26</f>
        <v>3.3455491381966268E-2</v>
      </c>
      <c r="N34" s="125">
        <f>compofiinc!AW26</f>
        <v>2.7322940484478791E-3</v>
      </c>
      <c r="O34" s="125">
        <f>compofiinc!AX26</f>
        <v>3.8013037757887815E-3</v>
      </c>
      <c r="P34" s="730">
        <f>compofiinc!AY26</f>
        <v>2.174382143155763E-2</v>
      </c>
      <c r="Q34" s="718">
        <f>compofiinc!AZ26</f>
        <v>2.0155380578081701E-2</v>
      </c>
      <c r="R34" s="125">
        <f>compofiinc!BA26</f>
        <v>2.5123087429093525E-3</v>
      </c>
      <c r="S34" s="125">
        <f>compofiinc!BB26</f>
        <v>1.450546891793879E-3</v>
      </c>
      <c r="T34" s="125">
        <f>compofiinc!BC26</f>
        <v>1.4620702497437511E-2</v>
      </c>
      <c r="U34" s="125">
        <f>compofiinc!BD26</f>
        <v>6.3494186376399856E-4</v>
      </c>
      <c r="V34" s="165">
        <f>compofiinc!BE26</f>
        <v>9.3680957545399927E-4</v>
      </c>
    </row>
    <row r="35" spans="1:22">
      <c r="A35" s="126">
        <v>1938</v>
      </c>
      <c r="B35" s="693">
        <f>compofiinc!AK27</f>
        <v>0.11775878298539791</v>
      </c>
      <c r="C35" s="701">
        <f>compofiinc!AL27</f>
        <v>0.10816366723209651</v>
      </c>
      <c r="D35" s="541">
        <f>compofiinc!AM27</f>
        <v>4.1024810047019536E-2</v>
      </c>
      <c r="E35" s="541">
        <f>compofiinc!AN27</f>
        <v>2.0561436879500117E-2</v>
      </c>
      <c r="F35" s="541">
        <f>compofiinc!AO27</f>
        <v>3.3913798512673107E-2</v>
      </c>
      <c r="G35" s="541">
        <f>compofiinc!AP27</f>
        <v>5.7535592900658673E-3</v>
      </c>
      <c r="H35" s="541">
        <f>compofiinc!AQ27</f>
        <v>6.9100625028378848E-3</v>
      </c>
      <c r="I35" s="712">
        <f>compofiinc!AR27</f>
        <v>5.883863074939498E-2</v>
      </c>
      <c r="J35" s="718">
        <f>compofiinc!AS27</f>
        <v>5.1557203044317462E-2</v>
      </c>
      <c r="K35" s="125">
        <f>compofiinc!AT27</f>
        <v>1.5140019179512699E-2</v>
      </c>
      <c r="L35" s="125">
        <f>compofiinc!AU27</f>
        <v>8.0419279266755652E-3</v>
      </c>
      <c r="M35" s="125">
        <f>compofiinc!AV27</f>
        <v>2.281232047382695E-2</v>
      </c>
      <c r="N35" s="125">
        <f>compofiinc!AW27</f>
        <v>2.4931330255315936E-3</v>
      </c>
      <c r="O35" s="125">
        <f>compofiinc!AX27</f>
        <v>3.0698024387706582E-3</v>
      </c>
      <c r="P35" s="730">
        <f>compofiinc!AY27</f>
        <v>2.1945121575450068E-2</v>
      </c>
      <c r="Q35" s="718">
        <f>compofiinc!AZ27</f>
        <v>1.666463026152246E-2</v>
      </c>
      <c r="R35" s="125">
        <f>compofiinc!BA27</f>
        <v>3.1567412004765765E-3</v>
      </c>
      <c r="S35" s="125">
        <f>compofiinc!BB27</f>
        <v>1.5767717816468241E-3</v>
      </c>
      <c r="T35" s="125">
        <f>compofiinc!BC27</f>
        <v>1.0606386406932967E-2</v>
      </c>
      <c r="U35" s="125">
        <f>compofiinc!BD27</f>
        <v>5.6538063295258009E-4</v>
      </c>
      <c r="V35" s="165">
        <f>compofiinc!BE27</f>
        <v>7.5935023951351102E-4</v>
      </c>
    </row>
    <row r="36" spans="1:22">
      <c r="A36" s="128">
        <v>1939</v>
      </c>
      <c r="B36" s="696">
        <f>compofiinc!AK28</f>
        <v>0.120577644293693</v>
      </c>
      <c r="C36" s="703">
        <f>compofiinc!AL28</f>
        <v>0.11365322329433999</v>
      </c>
      <c r="D36" s="543">
        <f>compofiinc!AM28</f>
        <v>3.9869084129815886E-2</v>
      </c>
      <c r="E36" s="543">
        <f>compofiinc!AN28</f>
        <v>2.2542156608548074E-2</v>
      </c>
      <c r="F36" s="543">
        <f>compofiinc!AO28</f>
        <v>3.8392682419876721E-2</v>
      </c>
      <c r="G36" s="543">
        <f>compofiinc!AP28</f>
        <v>5.5551723689925558E-3</v>
      </c>
      <c r="H36" s="543">
        <f>compofiinc!AQ28</f>
        <v>7.294127767106761E-3</v>
      </c>
      <c r="I36" s="713">
        <f>compofiinc!AR28</f>
        <v>5.8716316119173086E-2</v>
      </c>
      <c r="J36" s="719">
        <f>compofiinc!AS28</f>
        <v>5.450964992549627E-2</v>
      </c>
      <c r="K36" s="127">
        <f>compofiinc!AT28</f>
        <v>1.4467107527289297E-2</v>
      </c>
      <c r="L36" s="127">
        <f>compofiinc!AU28</f>
        <v>8.3025466217032939E-3</v>
      </c>
      <c r="M36" s="127">
        <f>compofiinc!AV28</f>
        <v>2.599419592617434E-2</v>
      </c>
      <c r="N36" s="127">
        <f>compofiinc!AW28</f>
        <v>2.4044345030002183E-3</v>
      </c>
      <c r="O36" s="127">
        <f>compofiinc!AX28</f>
        <v>3.341365347329114E-3</v>
      </c>
      <c r="P36" s="731">
        <f>compofiinc!AY28</f>
        <v>1.9634411446568061E-2</v>
      </c>
      <c r="Q36" s="719">
        <f>compofiinc!AZ28</f>
        <v>1.7412602984471628E-2</v>
      </c>
      <c r="R36" s="127">
        <f>compofiinc!BA28</f>
        <v>2.8406123963573265E-3</v>
      </c>
      <c r="S36" s="127">
        <f>compofiinc!BB28</f>
        <v>1.4083617425315175E-3</v>
      </c>
      <c r="T36" s="127">
        <f>compofiinc!BC28</f>
        <v>1.1811046523877083E-2</v>
      </c>
      <c r="U36" s="127">
        <f>compofiinc!BD28</f>
        <v>5.323891709496986E-4</v>
      </c>
      <c r="V36" s="167">
        <f>compofiinc!BE28</f>
        <v>8.2019315075600489E-4</v>
      </c>
    </row>
    <row r="37" spans="1:22">
      <c r="A37" s="126">
        <v>1940</v>
      </c>
      <c r="B37" s="693">
        <f>compofiinc!AK29</f>
        <v>0.12333319044421859</v>
      </c>
      <c r="C37" s="701">
        <f>compofiinc!AL29</f>
        <v>0.11661304145489529</v>
      </c>
      <c r="D37" s="541">
        <f>compofiinc!AM29</f>
        <v>4.1241627237432923E-2</v>
      </c>
      <c r="E37" s="541">
        <f>compofiinc!AN29</f>
        <v>2.4524154995382894E-2</v>
      </c>
      <c r="F37" s="541">
        <f>compofiinc!AO29</f>
        <v>3.8690006331244212E-2</v>
      </c>
      <c r="G37" s="541">
        <f>compofiinc!AP29</f>
        <v>4.8684953772519662E-3</v>
      </c>
      <c r="H37" s="541">
        <f>compofiinc!AQ29</f>
        <v>7.2887575135832999E-3</v>
      </c>
      <c r="I37" s="712">
        <f>compofiinc!AR29</f>
        <v>6.0051766194718165E-2</v>
      </c>
      <c r="J37" s="718">
        <f>compofiinc!AS29</f>
        <v>5.573196208091187E-2</v>
      </c>
      <c r="K37" s="125">
        <f>compofiinc!AT29</f>
        <v>1.5148561239237813E-2</v>
      </c>
      <c r="L37" s="125">
        <f>compofiinc!AU29</f>
        <v>9.1810645915827074E-3</v>
      </c>
      <c r="M37" s="125">
        <f>compofiinc!AV29</f>
        <v>2.598730452261935E-2</v>
      </c>
      <c r="N37" s="125">
        <f>compofiinc!AW29</f>
        <v>2.0865959654742181E-3</v>
      </c>
      <c r="O37" s="125">
        <f>compofiinc!AX29</f>
        <v>3.3284357619977746E-3</v>
      </c>
      <c r="P37" s="730">
        <f>compofiinc!AY29</f>
        <v>2.0436137401820011E-2</v>
      </c>
      <c r="Q37" s="718">
        <f>compofiinc!AZ29</f>
        <v>1.7740378459074349E-2</v>
      </c>
      <c r="R37" s="125">
        <f>compofiinc!BA29</f>
        <v>2.8933118767665287E-3</v>
      </c>
      <c r="S37" s="125">
        <f>compofiinc!BB29</f>
        <v>1.6760179006246553E-3</v>
      </c>
      <c r="T37" s="125">
        <f>compofiinc!BC29</f>
        <v>1.1864596981750023E-2</v>
      </c>
      <c r="U37" s="125">
        <f>compofiinc!BD29</f>
        <v>4.8638180383007908E-4</v>
      </c>
      <c r="V37" s="165">
        <f>compofiinc!BE29</f>
        <v>8.2006989610306218E-4</v>
      </c>
    </row>
    <row r="38" spans="1:22">
      <c r="A38" s="126">
        <v>1941</v>
      </c>
      <c r="B38" s="693">
        <f>compofiinc!AK30</f>
        <v>0.11861890585392031</v>
      </c>
      <c r="C38" s="701">
        <f>compofiinc!AL30</f>
        <v>0.11148372327385819</v>
      </c>
      <c r="D38" s="541">
        <f>compofiinc!AM30</f>
        <v>3.9260844412010346E-2</v>
      </c>
      <c r="E38" s="541">
        <f>compofiinc!AN30</f>
        <v>3.1320648366004379E-2</v>
      </c>
      <c r="F38" s="541">
        <f>compofiinc!AO30</f>
        <v>3.1520523315542011E-2</v>
      </c>
      <c r="G38" s="541">
        <f>compofiinc!AP30</f>
        <v>3.4807514259319384E-3</v>
      </c>
      <c r="H38" s="541">
        <f>compofiinc!AQ30</f>
        <v>5.9009557543695211E-3</v>
      </c>
      <c r="I38" s="712">
        <f>compofiinc!AR30</f>
        <v>5.8065009852960155E-2</v>
      </c>
      <c r="J38" s="718">
        <f>compofiinc!AS30</f>
        <v>5.2893892210692288E-2</v>
      </c>
      <c r="K38" s="125">
        <f>compofiinc!AT30</f>
        <v>1.4797069993849752E-2</v>
      </c>
      <c r="L38" s="125">
        <f>compofiinc!AU30</f>
        <v>1.3282878042748933E-2</v>
      </c>
      <c r="M38" s="125">
        <f>compofiinc!AV30</f>
        <v>2.067873641794421E-2</v>
      </c>
      <c r="N38" s="125">
        <f>compofiinc!AW30</f>
        <v>1.454931113572186E-3</v>
      </c>
      <c r="O38" s="125">
        <f>compofiinc!AX30</f>
        <v>2.6802766425772094E-3</v>
      </c>
      <c r="P38" s="730">
        <f>compofiinc!AY30</f>
        <v>1.9771783137308981E-2</v>
      </c>
      <c r="Q38" s="718">
        <f>compofiinc!AZ30</f>
        <v>1.6290480751623121E-2</v>
      </c>
      <c r="R38" s="125">
        <f>compofiinc!BA30</f>
        <v>2.7296358269029569E-3</v>
      </c>
      <c r="S38" s="125">
        <f>compofiinc!BB30</f>
        <v>3.1655654461696168E-3</v>
      </c>
      <c r="T38" s="125">
        <f>compofiinc!BC30</f>
        <v>9.3475844242860862E-3</v>
      </c>
      <c r="U38" s="125">
        <f>compofiinc!BD30</f>
        <v>3.5723000250436048E-4</v>
      </c>
      <c r="V38" s="165">
        <f>compofiinc!BE30</f>
        <v>6.9046505176009992E-4</v>
      </c>
    </row>
    <row r="39" spans="1:22">
      <c r="A39" s="126">
        <v>1942</v>
      </c>
      <c r="B39" s="693">
        <f>compofiinc!AK31</f>
        <v>0.1006676677260311</v>
      </c>
      <c r="C39" s="701">
        <f>compofiinc!AL31</f>
        <v>9.5950203764281386E-2</v>
      </c>
      <c r="D39" s="541">
        <f>compofiinc!AM31</f>
        <v>3.1379338310709722E-2</v>
      </c>
      <c r="E39" s="541">
        <f>compofiinc!AN31</f>
        <v>3.6498684997629455E-2</v>
      </c>
      <c r="F39" s="541">
        <f>compofiinc!AO31</f>
        <v>2.0981412684266541E-2</v>
      </c>
      <c r="G39" s="541">
        <f>compofiinc!AP31</f>
        <v>2.6679609431264381E-3</v>
      </c>
      <c r="H39" s="541">
        <f>compofiinc!AQ31</f>
        <v>4.4228068285492418E-3</v>
      </c>
      <c r="I39" s="712">
        <f>compofiinc!AR31</f>
        <v>4.8115929755329689E-2</v>
      </c>
      <c r="J39" s="718">
        <f>compofiinc!AS31</f>
        <v>4.4770738727901757E-2</v>
      </c>
      <c r="K39" s="125">
        <f>compofiinc!AT31</f>
        <v>1.1316080214467722E-2</v>
      </c>
      <c r="L39" s="125">
        <f>compofiinc!AU31</f>
        <v>1.7627939815717079E-2</v>
      </c>
      <c r="M39" s="125">
        <f>compofiinc!AV31</f>
        <v>1.2875481888861737E-2</v>
      </c>
      <c r="N39" s="125">
        <f>compofiinc!AW31</f>
        <v>1.0895661287311155E-3</v>
      </c>
      <c r="O39" s="125">
        <f>compofiinc!AX31</f>
        <v>1.8616706801241056E-3</v>
      </c>
      <c r="P39" s="730">
        <f>compofiinc!AY31</f>
        <v>1.545771434556425E-2</v>
      </c>
      <c r="Q39" s="718">
        <f>compofiinc!AZ31</f>
        <v>1.321699092374343E-2</v>
      </c>
      <c r="R39" s="125">
        <f>compofiinc!BA31</f>
        <v>1.7541987910805277E-3</v>
      </c>
      <c r="S39" s="125">
        <f>compofiinc!BB31</f>
        <v>5.5961101707885062E-3</v>
      </c>
      <c r="T39" s="125">
        <f>compofiinc!BC31</f>
        <v>5.1929977996823954E-3</v>
      </c>
      <c r="U39" s="125">
        <f>compofiinc!BD31</f>
        <v>2.4510448526290077E-4</v>
      </c>
      <c r="V39" s="165">
        <f>compofiinc!BE31</f>
        <v>4.2857967692909948E-4</v>
      </c>
    </row>
    <row r="40" spans="1:22">
      <c r="A40" s="126">
        <v>1943</v>
      </c>
      <c r="B40" s="693">
        <f>compofiinc!AK32</f>
        <v>9.1478280557804131E-2</v>
      </c>
      <c r="C40" s="701">
        <f>compofiinc!AL32</f>
        <v>8.4288619326815792E-2</v>
      </c>
      <c r="D40" s="541">
        <f>compofiinc!AM32</f>
        <v>2.3045750160042712E-2</v>
      </c>
      <c r="E40" s="541">
        <f>compofiinc!AN32</f>
        <v>3.9606095256763493E-2</v>
      </c>
      <c r="F40" s="541">
        <f>compofiinc!AO32</f>
        <v>1.6215238610639754E-2</v>
      </c>
      <c r="G40" s="541">
        <f>compofiinc!AP32</f>
        <v>2.1422038142379428E-3</v>
      </c>
      <c r="H40" s="541">
        <f>compofiinc!AQ32</f>
        <v>3.2793314851318951E-3</v>
      </c>
      <c r="I40" s="712">
        <f>compofiinc!AR32</f>
        <v>4.2628729222402739E-2</v>
      </c>
      <c r="J40" s="718">
        <f>compofiinc!AS32</f>
        <v>3.7832686913105353E-2</v>
      </c>
      <c r="K40" s="125">
        <f>compofiinc!AT32</f>
        <v>8.0224611319737044E-3</v>
      </c>
      <c r="L40" s="125">
        <f>compofiinc!AU32</f>
        <v>1.7692887375161555E-2</v>
      </c>
      <c r="M40" s="125">
        <f>compofiinc!AV32</f>
        <v>9.8121252747570744E-3</v>
      </c>
      <c r="N40" s="125">
        <f>compofiinc!AW32</f>
        <v>9.1205204506016014E-4</v>
      </c>
      <c r="O40" s="125">
        <f>compofiinc!AX32</f>
        <v>1.3931610861528583E-3</v>
      </c>
      <c r="P40" s="730">
        <f>compofiinc!AY32</f>
        <v>1.235124813437332E-2</v>
      </c>
      <c r="Q40" s="718">
        <f>compofiinc!AZ32</f>
        <v>9.7267087256462537E-3</v>
      </c>
      <c r="R40" s="125">
        <f>compofiinc!BA32</f>
        <v>1.1180990558387455E-3</v>
      </c>
      <c r="S40" s="125">
        <f>compofiinc!BB32</f>
        <v>4.35400495269653E-3</v>
      </c>
      <c r="T40" s="125">
        <f>compofiinc!BC32</f>
        <v>3.7299546187054733E-3</v>
      </c>
      <c r="U40" s="125">
        <f>compofiinc!BD32</f>
        <v>2.22108306213417E-4</v>
      </c>
      <c r="V40" s="165">
        <f>compofiinc!BE32</f>
        <v>3.0254179219208832E-4</v>
      </c>
    </row>
    <row r="41" spans="1:22">
      <c r="A41" s="126">
        <v>1944</v>
      </c>
      <c r="B41" s="693">
        <f>compofiinc!AK33</f>
        <v>8.2574939328391106E-2</v>
      </c>
      <c r="C41" s="701">
        <f>compofiinc!AL33</f>
        <v>7.6036185090145494E-2</v>
      </c>
      <c r="D41" s="541">
        <f>compofiinc!AM33</f>
        <v>2.1382396830490952E-2</v>
      </c>
      <c r="E41" s="541">
        <f>compofiinc!AN33</f>
        <v>3.5633852791854215E-2</v>
      </c>
      <c r="F41" s="541">
        <f>compofiinc!AO33</f>
        <v>1.3927384896776258E-2</v>
      </c>
      <c r="G41" s="541">
        <f>compofiinc!AP33</f>
        <v>1.8930569871013986E-3</v>
      </c>
      <c r="H41" s="541">
        <f>compofiinc!AQ33</f>
        <v>3.1956901031167258E-3</v>
      </c>
      <c r="I41" s="712">
        <f>compofiinc!AR33</f>
        <v>3.7556085801448078E-2</v>
      </c>
      <c r="J41" s="718">
        <f>compofiinc!AS33</f>
        <v>3.3274228934788347E-2</v>
      </c>
      <c r="K41" s="125">
        <f>compofiinc!AT33</f>
        <v>7.3479458028667408E-3</v>
      </c>
      <c r="L41" s="125">
        <f>compofiinc!AU33</f>
        <v>1.5196877911033503E-2</v>
      </c>
      <c r="M41" s="125">
        <f>compofiinc!AV33</f>
        <v>8.5509587339990135E-3</v>
      </c>
      <c r="N41" s="125">
        <f>compofiinc!AW33</f>
        <v>8.2578598867070021E-4</v>
      </c>
      <c r="O41" s="125">
        <f>compofiinc!AX33</f>
        <v>1.348876216850704E-3</v>
      </c>
      <c r="P41" s="730">
        <f>compofiinc!AY33</f>
        <v>1.1642370843730741E-2</v>
      </c>
      <c r="Q41" s="718">
        <f>compofiinc!AZ33</f>
        <v>9.240911360951223E-3</v>
      </c>
      <c r="R41" s="125">
        <f>compofiinc!BA33</f>
        <v>1.1562751788536587E-3</v>
      </c>
      <c r="S41" s="125">
        <f>compofiinc!BB33</f>
        <v>3.6571605824864094E-3</v>
      </c>
      <c r="T41" s="125">
        <f>compofiinc!BC33</f>
        <v>3.8625483598469595E-3</v>
      </c>
      <c r="U41" s="125">
        <f>compofiinc!BD33</f>
        <v>2.3010773567420402E-4</v>
      </c>
      <c r="V41" s="165">
        <f>compofiinc!BE33</f>
        <v>3.3278209010446447E-4</v>
      </c>
    </row>
    <row r="42" spans="1:22">
      <c r="A42" s="126">
        <v>1945</v>
      </c>
      <c r="B42" s="693">
        <f>compofiinc!AK34</f>
        <v>9.138062880728734E-2</v>
      </c>
      <c r="C42" s="701">
        <f>compofiinc!AL34</f>
        <v>7.8688286470742441E-2</v>
      </c>
      <c r="D42" s="541">
        <f>compofiinc!AM34</f>
        <v>2.1527361845585583E-2</v>
      </c>
      <c r="E42" s="541">
        <f>compofiinc!AN34</f>
        <v>3.792639749039519E-2</v>
      </c>
      <c r="F42" s="541">
        <f>compofiinc!AO34</f>
        <v>1.3889149997354418E-2</v>
      </c>
      <c r="G42" s="541">
        <f>compofiinc!AP34</f>
        <v>2.0115989210173291E-3</v>
      </c>
      <c r="H42" s="541">
        <f>compofiinc!AQ34</f>
        <v>3.3336982206141363E-3</v>
      </c>
      <c r="I42" s="712">
        <f>compofiinc!AR34</f>
        <v>4.1591811045259677E-2</v>
      </c>
      <c r="J42" s="718">
        <f>compofiinc!AS34</f>
        <v>3.3188697173565498E-2</v>
      </c>
      <c r="K42" s="125">
        <f>compofiinc!AT34</f>
        <v>7.2294280809243302E-3</v>
      </c>
      <c r="L42" s="125">
        <f>compofiinc!AU34</f>
        <v>1.5119972062916714E-2</v>
      </c>
      <c r="M42" s="125">
        <f>compofiinc!AV34</f>
        <v>8.5321251775116718E-3</v>
      </c>
      <c r="N42" s="125">
        <f>compofiinc!AW34</f>
        <v>9.1081869041834758E-4</v>
      </c>
      <c r="O42" s="125">
        <f>compofiinc!AX34</f>
        <v>1.3964946095004445E-3</v>
      </c>
      <c r="P42" s="730">
        <f>compofiinc!AY34</f>
        <v>1.2633914667333801E-2</v>
      </c>
      <c r="Q42" s="718">
        <f>compofiinc!AZ34</f>
        <v>8.4491417334779453E-3</v>
      </c>
      <c r="R42" s="125">
        <f>compofiinc!BA34</f>
        <v>1.1303306689142687E-3</v>
      </c>
      <c r="S42" s="125">
        <f>compofiinc!BB34</f>
        <v>2.9613110746918468E-3</v>
      </c>
      <c r="T42" s="125">
        <f>compofiinc!BC34</f>
        <v>3.7619910582080921E-3</v>
      </c>
      <c r="U42" s="125">
        <f>compofiinc!BD34</f>
        <v>2.624662364991396E-4</v>
      </c>
      <c r="V42" s="165">
        <f>compofiinc!BE34</f>
        <v>3.330552889860049E-4</v>
      </c>
    </row>
    <row r="43" spans="1:22">
      <c r="A43" s="126">
        <v>1946</v>
      </c>
      <c r="B43" s="693">
        <f>compofiinc!AK35</f>
        <v>9.612431985405244E-2</v>
      </c>
      <c r="C43" s="701">
        <f>compofiinc!AL35</f>
        <v>8.2807493281650546E-2</v>
      </c>
      <c r="D43" s="541">
        <f>compofiinc!AM35</f>
        <v>2.422549003327169E-2</v>
      </c>
      <c r="E43" s="541">
        <f>compofiinc!AN35</f>
        <v>3.6530883444546421E-2</v>
      </c>
      <c r="F43" s="541">
        <f>compofiinc!AO35</f>
        <v>1.6391786657240871E-2</v>
      </c>
      <c r="G43" s="541">
        <f>compofiinc!AP35</f>
        <v>2.0888131526550658E-3</v>
      </c>
      <c r="H43" s="541">
        <f>compofiinc!AQ35</f>
        <v>3.5724505941068978E-3</v>
      </c>
      <c r="I43" s="712">
        <f>compofiinc!AR35</f>
        <v>4.391740338619992E-2</v>
      </c>
      <c r="J43" s="718">
        <f>compofiinc!AS35</f>
        <v>3.4321167613422653E-2</v>
      </c>
      <c r="K43" s="125">
        <f>compofiinc!AT35</f>
        <v>8.2012306373454302E-3</v>
      </c>
      <c r="L43" s="125">
        <f>compofiinc!AU35</f>
        <v>1.3289087335125018E-2</v>
      </c>
      <c r="M43" s="125">
        <f>compofiinc!AV35</f>
        <v>1.0279484502372311E-2</v>
      </c>
      <c r="N43" s="125">
        <f>compofiinc!AW35</f>
        <v>9.8945680708589626E-4</v>
      </c>
      <c r="O43" s="125">
        <f>compofiinc!AX35</f>
        <v>1.5588535265488117E-3</v>
      </c>
      <c r="P43" s="730">
        <f>compofiinc!AY35</f>
        <v>1.47283742297185E-2</v>
      </c>
      <c r="Q43" s="718">
        <f>compofiinc!AZ35</f>
        <v>9.1638256707099307E-3</v>
      </c>
      <c r="R43" s="125">
        <f>compofiinc!BA35</f>
        <v>1.3834859038225999E-3</v>
      </c>
      <c r="S43" s="125">
        <f>compofiinc!BB35</f>
        <v>2.2367354274018384E-3</v>
      </c>
      <c r="T43" s="125">
        <f>compofiinc!BC35</f>
        <v>4.8090028805082615E-3</v>
      </c>
      <c r="U43" s="125">
        <f>compofiinc!BD35</f>
        <v>3.2842611273327583E-4</v>
      </c>
      <c r="V43" s="165">
        <f>compofiinc!BE35</f>
        <v>4.0676236578855447E-4</v>
      </c>
    </row>
    <row r="44" spans="1:22">
      <c r="A44" s="126">
        <v>1947</v>
      </c>
      <c r="B44" s="693">
        <f>compofiinc!AK36</f>
        <v>8.6136609273865794E-2</v>
      </c>
      <c r="C44" s="701">
        <f>compofiinc!AL36</f>
        <v>7.7074987317122604E-2</v>
      </c>
      <c r="D44" s="541">
        <f>compofiinc!AM36</f>
        <v>2.4597057403910726E-2</v>
      </c>
      <c r="E44" s="541">
        <f>compofiinc!AN36</f>
        <v>2.9031765306197176E-2</v>
      </c>
      <c r="F44" s="541">
        <f>compofiinc!AO36</f>
        <v>1.7816374303463452E-2</v>
      </c>
      <c r="G44" s="541">
        <f>compofiinc!AP36</f>
        <v>1.8056196388294336E-3</v>
      </c>
      <c r="H44" s="541">
        <f>compofiinc!AQ36</f>
        <v>3.824156582118756E-3</v>
      </c>
      <c r="I44" s="712">
        <f>compofiinc!AR36</f>
        <v>3.9182105759787582E-2</v>
      </c>
      <c r="J44" s="718">
        <f>compofiinc!AS36</f>
        <v>3.2356965444957558E-2</v>
      </c>
      <c r="K44" s="125">
        <f>compofiinc!AT36</f>
        <v>8.324865416107113E-3</v>
      </c>
      <c r="L44" s="125">
        <f>compofiinc!AU36</f>
        <v>1.0002243350897682E-2</v>
      </c>
      <c r="M44" s="125">
        <f>compofiinc!AV36</f>
        <v>1.1441140576852128E-2</v>
      </c>
      <c r="N44" s="125">
        <f>compofiinc!AW36</f>
        <v>8.4553728054481345E-4</v>
      </c>
      <c r="O44" s="125">
        <f>compofiinc!AX36</f>
        <v>1.7432150899730462E-3</v>
      </c>
      <c r="P44" s="730">
        <f>compofiinc!AY36</f>
        <v>1.3035162087810491E-2</v>
      </c>
      <c r="Q44" s="718">
        <f>compofiinc!AZ36</f>
        <v>9.0289404896681663E-3</v>
      </c>
      <c r="R44" s="125">
        <f>compofiinc!BA36</f>
        <v>1.3565359601452076E-3</v>
      </c>
      <c r="S44" s="125">
        <f>compofiinc!BB36</f>
        <v>1.5428466016526171E-3</v>
      </c>
      <c r="T44" s="125">
        <f>compofiinc!BC36</f>
        <v>5.3830045140208999E-3</v>
      </c>
      <c r="U44" s="125">
        <f>compofiinc!BD36</f>
        <v>2.6964760646649543E-4</v>
      </c>
      <c r="V44" s="165">
        <f>compofiinc!BE36</f>
        <v>4.7689664783767628E-4</v>
      </c>
    </row>
    <row r="45" spans="1:22">
      <c r="A45" s="126">
        <v>1948</v>
      </c>
      <c r="B45" s="693">
        <f>compofiinc!AK37</f>
        <v>8.9003058703630997E-2</v>
      </c>
      <c r="C45" s="701">
        <f>compofiinc!AL37</f>
        <v>8.0260486391497243E-2</v>
      </c>
      <c r="D45" s="541">
        <f>compofiinc!AM37</f>
        <v>2.5989429256508635E-2</v>
      </c>
      <c r="E45" s="541">
        <f>compofiinc!AN37</f>
        <v>2.8651932486269148E-2</v>
      </c>
      <c r="F45" s="541">
        <f>compofiinc!AO37</f>
        <v>1.9631123632086099E-2</v>
      </c>
      <c r="G45" s="541">
        <f>compofiinc!AP37</f>
        <v>1.8628248622595388E-3</v>
      </c>
      <c r="H45" s="541">
        <f>compofiinc!AQ37</f>
        <v>4.1279314517303021E-3</v>
      </c>
      <c r="I45" s="712">
        <f>compofiinc!AR37</f>
        <v>4.0551428153601458E-2</v>
      </c>
      <c r="J45" s="718">
        <f>compofiinc!AS37</f>
        <v>3.4371439795543267E-2</v>
      </c>
      <c r="K45" s="125">
        <f>compofiinc!AT37</f>
        <v>8.9717123928855121E-3</v>
      </c>
      <c r="L45" s="125">
        <f>compofiinc!AU37</f>
        <v>1.0025249787066589E-2</v>
      </c>
      <c r="M45" s="125">
        <f>compofiinc!AV37</f>
        <v>1.2655240940874356E-2</v>
      </c>
      <c r="N45" s="125">
        <f>compofiinc!AW37</f>
        <v>8.4370159310870828E-4</v>
      </c>
      <c r="O45" s="125">
        <f>compofiinc!AX37</f>
        <v>1.8783515061815866E-3</v>
      </c>
      <c r="P45" s="730">
        <f>compofiinc!AY37</f>
        <v>1.305499232691632E-2</v>
      </c>
      <c r="Q45" s="718">
        <f>compofiinc!AZ37</f>
        <v>9.538511856595348E-3</v>
      </c>
      <c r="R45" s="125">
        <f>compofiinc!BA37</f>
        <v>1.4903405314573061E-3</v>
      </c>
      <c r="S45" s="125">
        <f>compofiinc!BB37</f>
        <v>1.6344769022763898E-3</v>
      </c>
      <c r="T45" s="125">
        <f>compofiinc!BC37</f>
        <v>5.6671949248423073E-3</v>
      </c>
      <c r="U45" s="125">
        <f>compofiinc!BD37</f>
        <v>2.5328361490688901E-4</v>
      </c>
      <c r="V45" s="165">
        <f>compofiinc!BE37</f>
        <v>4.9618190997618343E-4</v>
      </c>
    </row>
    <row r="46" spans="1:22">
      <c r="A46" s="126">
        <v>1949</v>
      </c>
      <c r="B46" s="693">
        <f>compofiinc!AK38</f>
        <v>8.476161781939956E-2</v>
      </c>
      <c r="C46" s="701">
        <f>compofiinc!AL38</f>
        <v>7.7700219704230369E-2</v>
      </c>
      <c r="D46" s="541">
        <f>compofiinc!AM38</f>
        <v>2.675370071189798E-2</v>
      </c>
      <c r="E46" s="541">
        <f>compofiinc!AN38</f>
        <v>2.4563264787287153E-2</v>
      </c>
      <c r="F46" s="541">
        <f>compofiinc!AO38</f>
        <v>1.9945761121999164E-2</v>
      </c>
      <c r="G46" s="541">
        <f>compofiinc!AP38</f>
        <v>2.0113727772876479E-3</v>
      </c>
      <c r="H46" s="541">
        <f>compofiinc!AQ38</f>
        <v>4.4260863478665551E-3</v>
      </c>
      <c r="I46" s="712">
        <f>compofiinc!AR38</f>
        <v>3.831369556381136E-2</v>
      </c>
      <c r="J46" s="718">
        <f>compofiinc!AS38</f>
        <v>3.3367523230614718E-2</v>
      </c>
      <c r="K46" s="125">
        <f>compofiinc!AT38</f>
        <v>9.3319898551345679E-3</v>
      </c>
      <c r="L46" s="125">
        <f>compofiinc!AU38</f>
        <v>8.2602483510944569E-3</v>
      </c>
      <c r="M46" s="125">
        <f>compofiinc!AV38</f>
        <v>1.2882950152940815E-2</v>
      </c>
      <c r="N46" s="125">
        <f>compofiinc!AW38</f>
        <v>9.0474558655145876E-4</v>
      </c>
      <c r="O46" s="125">
        <f>compofiinc!AX38</f>
        <v>1.9875287837443759E-3</v>
      </c>
      <c r="P46" s="730">
        <f>compofiinc!AY38</f>
        <v>1.242500139691882E-2</v>
      </c>
      <c r="Q46" s="718">
        <f>compofiinc!AZ38</f>
        <v>9.5443071522288512E-3</v>
      </c>
      <c r="R46" s="125">
        <f>compofiinc!BA38</f>
        <v>1.6197200345488779E-3</v>
      </c>
      <c r="S46" s="125">
        <f>compofiinc!BB38</f>
        <v>1.2934785494824832E-3</v>
      </c>
      <c r="T46" s="125">
        <f>compofiinc!BC38</f>
        <v>5.859999056339959E-3</v>
      </c>
      <c r="U46" s="125">
        <f>compofiinc!BD38</f>
        <v>2.5426689509041418E-4</v>
      </c>
      <c r="V46" s="165">
        <f>compofiinc!BE38</f>
        <v>5.167921545228204E-4</v>
      </c>
    </row>
    <row r="47" spans="1:22">
      <c r="A47" s="130">
        <v>1950</v>
      </c>
      <c r="B47" s="697">
        <f>compofiinc!AK39</f>
        <v>9.3699311987821096E-2</v>
      </c>
      <c r="C47" s="704">
        <f>compofiinc!AL39</f>
        <v>8.135335817859099E-2</v>
      </c>
      <c r="D47" s="545">
        <f>compofiinc!AM39</f>
        <v>2.6579677938156222E-2</v>
      </c>
      <c r="E47" s="545">
        <f>compofiinc!AN39</f>
        <v>2.6958719585793604E-2</v>
      </c>
      <c r="F47" s="545">
        <f>compofiinc!AO39</f>
        <v>2.1056987782540008E-2</v>
      </c>
      <c r="G47" s="545">
        <f>compofiinc!AP39</f>
        <v>2.0895295615976197E-3</v>
      </c>
      <c r="H47" s="545">
        <f>compofiinc!AQ39</f>
        <v>4.6684248240019197E-3</v>
      </c>
      <c r="I47" s="714">
        <f>compofiinc!AR39</f>
        <v>4.3904470024816018E-2</v>
      </c>
      <c r="J47" s="720">
        <f>compofiinc!AS39</f>
        <v>3.5318014264095463E-2</v>
      </c>
      <c r="K47" s="129">
        <f>compofiinc!AT39</f>
        <v>8.883929889697004E-3</v>
      </c>
      <c r="L47" s="129">
        <f>compofiinc!AU39</f>
        <v>9.4159921889165766E-3</v>
      </c>
      <c r="M47" s="129">
        <f>compofiinc!AV39</f>
        <v>1.3917826133811392E-2</v>
      </c>
      <c r="N47" s="129">
        <f>compofiinc!AW39</f>
        <v>9.4517080610728374E-4</v>
      </c>
      <c r="O47" s="129">
        <f>compofiinc!AX39</f>
        <v>2.1550611960568225E-3</v>
      </c>
      <c r="P47" s="732">
        <f>compofiinc!AY39</f>
        <v>1.219786156644893E-2</v>
      </c>
      <c r="Q47" s="720">
        <f>compofiinc!AZ39</f>
        <v>8.2690330608120536E-3</v>
      </c>
      <c r="R47" s="129">
        <f>compofiinc!BA39</f>
        <v>9.8267367407266866E-4</v>
      </c>
      <c r="S47" s="129">
        <f>compofiinc!BB39</f>
        <v>1.2405165631167389E-3</v>
      </c>
      <c r="T47" s="129">
        <f>compofiinc!BC39</f>
        <v>5.3508601421308529E-3</v>
      </c>
      <c r="U47" s="129">
        <f>compofiinc!BD39</f>
        <v>2.1745667605253799E-4</v>
      </c>
      <c r="V47" s="169">
        <f>compofiinc!BE39</f>
        <v>4.7750185875702081E-4</v>
      </c>
    </row>
    <row r="48" spans="1:22">
      <c r="A48" s="126">
        <v>1951</v>
      </c>
      <c r="B48" s="693">
        <f>compofiinc!AK40</f>
        <v>8.5290641587032048E-2</v>
      </c>
      <c r="C48" s="701">
        <f>compofiinc!AL40</f>
        <v>7.4107190431467421E-2</v>
      </c>
      <c r="D48" s="541">
        <f>compofiinc!AM40</f>
        <v>2.5039441501144153E-2</v>
      </c>
      <c r="E48" s="541">
        <f>compofiinc!AN40</f>
        <v>2.4655961781764282E-2</v>
      </c>
      <c r="F48" s="541">
        <f>compofiinc!AO40</f>
        <v>1.8507695188293236E-2</v>
      </c>
      <c r="G48" s="541">
        <f>compofiinc!AP40</f>
        <v>1.8048329389797259E-3</v>
      </c>
      <c r="H48" s="541">
        <f>compofiinc!AQ40</f>
        <v>4.0992590212860147E-3</v>
      </c>
      <c r="I48" s="712">
        <f>compofiinc!AR40</f>
        <v>3.8904059496939557E-2</v>
      </c>
      <c r="J48" s="718">
        <f>compofiinc!AS40</f>
        <v>3.1170911251546349E-2</v>
      </c>
      <c r="K48" s="125">
        <f>compofiinc!AT40</f>
        <v>8.5233343828870298E-3</v>
      </c>
      <c r="L48" s="125">
        <f>compofiinc!AU40</f>
        <v>8.3648131895468786E-3</v>
      </c>
      <c r="M48" s="125">
        <f>compofiinc!AV40</f>
        <v>1.1699051339723454E-2</v>
      </c>
      <c r="N48" s="125">
        <f>compofiinc!AW40</f>
        <v>7.6501093835737389E-4</v>
      </c>
      <c r="O48" s="125">
        <f>compofiinc!AX40</f>
        <v>1.8187014010316073E-3</v>
      </c>
      <c r="P48" s="730">
        <f>compofiinc!AY40</f>
        <v>1.281069761121097E-2</v>
      </c>
      <c r="Q48" s="718">
        <f>compofiinc!AZ40</f>
        <v>8.6516933361116526E-3</v>
      </c>
      <c r="R48" s="125">
        <f>compofiinc!BA40</f>
        <v>1.3344619558495288E-3</v>
      </c>
      <c r="S48" s="125">
        <f>compofiinc!BB40</f>
        <v>1.3015816742762921E-3</v>
      </c>
      <c r="T48" s="125">
        <f>compofiinc!BC40</f>
        <v>5.3330047886916846E-3</v>
      </c>
      <c r="U48" s="125">
        <f>compofiinc!BD40</f>
        <v>2.0057971561405664E-4</v>
      </c>
      <c r="V48" s="165">
        <f>compofiinc!BE40</f>
        <v>4.8206520168009016E-4</v>
      </c>
    </row>
    <row r="49" spans="1:22">
      <c r="A49" s="126">
        <v>1952</v>
      </c>
      <c r="B49" s="693">
        <f>compofiinc!AK41</f>
        <v>7.7363700620921849E-2</v>
      </c>
      <c r="C49" s="701">
        <f>compofiinc!AL41</f>
        <v>6.8078052646259352E-2</v>
      </c>
      <c r="D49" s="541">
        <f>compofiinc!AM41</f>
        <v>2.3630311973181009E-2</v>
      </c>
      <c r="E49" s="541">
        <f>compofiinc!AN41</f>
        <v>2.2278590325610338E-2</v>
      </c>
      <c r="F49" s="541">
        <f>compofiinc!AO41</f>
        <v>1.6597110174367019E-2</v>
      </c>
      <c r="G49" s="541">
        <f>compofiinc!AP41</f>
        <v>1.7522743785780808E-3</v>
      </c>
      <c r="H49" s="541">
        <f>compofiinc!AQ41</f>
        <v>3.8197657945229038E-3</v>
      </c>
      <c r="I49" s="712">
        <f>compofiinc!AR41</f>
        <v>3.4281686412848157E-2</v>
      </c>
      <c r="J49" s="718">
        <f>compofiinc!AS41</f>
        <v>2.7559125464356859E-2</v>
      </c>
      <c r="K49" s="125">
        <f>compofiinc!AT41</f>
        <v>7.7464318489758113E-3</v>
      </c>
      <c r="L49" s="125">
        <f>compofiinc!AU41</f>
        <v>6.7554243483668053E-3</v>
      </c>
      <c r="M49" s="125">
        <f>compofiinc!AV41</f>
        <v>1.0602581768046689E-2</v>
      </c>
      <c r="N49" s="125">
        <f>compofiinc!AW41</f>
        <v>7.3509391004999156E-4</v>
      </c>
      <c r="O49" s="125">
        <f>compofiinc!AX41</f>
        <v>1.7195935889175659E-3</v>
      </c>
      <c r="P49" s="730">
        <f>compofiinc!AY41</f>
        <v>1.0884692794265911E-2</v>
      </c>
      <c r="Q49" s="718">
        <f>compofiinc!AZ41</f>
        <v>7.4571694613321526E-3</v>
      </c>
      <c r="R49" s="125">
        <f>compofiinc!BA41</f>
        <v>1.2171876637062636E-3</v>
      </c>
      <c r="S49" s="125">
        <f>compofiinc!BB41</f>
        <v>8.5716264340612381E-4</v>
      </c>
      <c r="T49" s="125">
        <f>compofiinc!BC41</f>
        <v>4.7368837642824211E-3</v>
      </c>
      <c r="U49" s="125">
        <f>compofiinc!BD41</f>
        <v>1.9993125279466374E-4</v>
      </c>
      <c r="V49" s="165">
        <f>compofiinc!BE41</f>
        <v>4.4600413714267862E-4</v>
      </c>
    </row>
    <row r="50" spans="1:22">
      <c r="A50" s="126">
        <v>1953</v>
      </c>
      <c r="B50" s="693">
        <f>compofiinc!AK42</f>
        <v>7.0222416727219669E-2</v>
      </c>
      <c r="C50" s="701">
        <f>compofiinc!AL42</f>
        <v>6.2629466664904682E-2</v>
      </c>
      <c r="D50" s="541">
        <f>compofiinc!AM42</f>
        <v>2.3470620710039886E-2</v>
      </c>
      <c r="E50" s="541">
        <f>compofiinc!AN42</f>
        <v>1.9390111471918371E-2</v>
      </c>
      <c r="F50" s="541">
        <f>compofiinc!AO42</f>
        <v>1.4680249373491785E-2</v>
      </c>
      <c r="G50" s="541">
        <f>compofiinc!AP42</f>
        <v>1.6718846703480104E-3</v>
      </c>
      <c r="H50" s="541">
        <f>compofiinc!AQ42</f>
        <v>3.4166004391066171E-3</v>
      </c>
      <c r="I50" s="712">
        <f>compofiinc!AR42</f>
        <v>3.0551549232254841E-2</v>
      </c>
      <c r="J50" s="718">
        <f>compofiinc!AS42</f>
        <v>2.5063213094915052E-2</v>
      </c>
      <c r="K50" s="125">
        <f>compofiinc!AT42</f>
        <v>7.6062436214820242E-3</v>
      </c>
      <c r="L50" s="125">
        <f>compofiinc!AU42</f>
        <v>6.0666034599583408E-3</v>
      </c>
      <c r="M50" s="125">
        <f>compofiinc!AV42</f>
        <v>9.1690633734946361E-3</v>
      </c>
      <c r="N50" s="125">
        <f>compofiinc!AW42</f>
        <v>7.0289115235659737E-4</v>
      </c>
      <c r="O50" s="125">
        <f>compofiinc!AX42</f>
        <v>1.5184114876234543E-3</v>
      </c>
      <c r="P50" s="730">
        <f>compofiinc!AY42</f>
        <v>9.6675602974227413E-3</v>
      </c>
      <c r="Q50" s="718">
        <f>compofiinc!AZ42</f>
        <v>6.7264467154010636E-3</v>
      </c>
      <c r="R50" s="125">
        <f>compofiinc!BA42</f>
        <v>1.1553489756563808E-3</v>
      </c>
      <c r="S50" s="125">
        <f>compofiinc!BB42</f>
        <v>7.589991944298958E-4</v>
      </c>
      <c r="T50" s="125">
        <f>compofiinc!BC42</f>
        <v>4.2071294282862376E-3</v>
      </c>
      <c r="U50" s="125">
        <f>compofiinc!BD42</f>
        <v>1.9104871690377037E-4</v>
      </c>
      <c r="V50" s="165">
        <f>compofiinc!BE42</f>
        <v>4.1392040012477876E-4</v>
      </c>
    </row>
    <row r="51" spans="1:22">
      <c r="A51" s="126">
        <v>1954</v>
      </c>
      <c r="B51" s="693">
        <f>compofiinc!AK43</f>
        <v>7.7128419457529698E-2</v>
      </c>
      <c r="C51" s="701">
        <f>compofiinc!AL43</f>
        <v>6.4692351907861212E-2</v>
      </c>
      <c r="D51" s="541">
        <f>compofiinc!AM43</f>
        <v>2.3525584026133105E-2</v>
      </c>
      <c r="E51" s="541">
        <f>compofiinc!AN43</f>
        <v>2.0146222578424855E-2</v>
      </c>
      <c r="F51" s="541">
        <f>compofiinc!AO43</f>
        <v>1.5621663774396085E-2</v>
      </c>
      <c r="G51" s="541">
        <f>compofiinc!AP43</f>
        <v>1.9434356942475918E-3</v>
      </c>
      <c r="H51" s="541">
        <f>compofiinc!AQ43</f>
        <v>3.455445834659569E-3</v>
      </c>
      <c r="I51" s="712">
        <f>compofiinc!AR43</f>
        <v>3.4909311013215469E-2</v>
      </c>
      <c r="J51" s="718">
        <f>compofiinc!AS43</f>
        <v>2.5663360562398659E-2</v>
      </c>
      <c r="K51" s="125">
        <f>compofiinc!AT43</f>
        <v>7.5963831512942089E-3</v>
      </c>
      <c r="L51" s="125">
        <f>compofiinc!AU43</f>
        <v>5.8185853534484426E-3</v>
      </c>
      <c r="M51" s="125">
        <f>compofiinc!AV43</f>
        <v>9.923682451704597E-3</v>
      </c>
      <c r="N51" s="125">
        <f>compofiinc!AW43</f>
        <v>7.8625703116036634E-4</v>
      </c>
      <c r="O51" s="125">
        <f>compofiinc!AX43</f>
        <v>1.5384525747910497E-3</v>
      </c>
      <c r="P51" s="730">
        <f>compofiinc!AY43</f>
        <v>1.1687484341437251E-2</v>
      </c>
      <c r="Q51" s="718">
        <f>compofiinc!AZ43</f>
        <v>7.0588248853421989E-3</v>
      </c>
      <c r="R51" s="125">
        <f>compofiinc!BA43</f>
        <v>1.285648510361642E-3</v>
      </c>
      <c r="S51" s="125">
        <f>compofiinc!BB43</f>
        <v>8.1024669120473313E-4</v>
      </c>
      <c r="T51" s="125">
        <f>compofiinc!BC43</f>
        <v>4.3042448739519148E-3</v>
      </c>
      <c r="U51" s="125">
        <f>compofiinc!BD43</f>
        <v>2.1133373663974577E-4</v>
      </c>
      <c r="V51" s="165">
        <f>compofiinc!BE43</f>
        <v>4.4735107318416502E-4</v>
      </c>
    </row>
    <row r="52" spans="1:22">
      <c r="A52" s="126">
        <v>1955</v>
      </c>
      <c r="B52" s="693">
        <f>compofiinc!AK44</f>
        <v>7.962412220578384E-2</v>
      </c>
      <c r="C52" s="701">
        <f>compofiinc!AL44</f>
        <v>6.2849672565750372E-2</v>
      </c>
      <c r="D52" s="541">
        <f>compofiinc!AM44</f>
        <v>2.3111479668281754E-2</v>
      </c>
      <c r="E52" s="541">
        <f>compofiinc!AN44</f>
        <v>1.9261303739947215E-2</v>
      </c>
      <c r="F52" s="541">
        <f>compofiinc!AO44</f>
        <v>1.6651807199387976E-2</v>
      </c>
      <c r="G52" s="541">
        <f>compofiinc!AP44</f>
        <v>1.8732442087159595E-3</v>
      </c>
      <c r="H52" s="541">
        <f>compofiinc!AQ44</f>
        <v>1.9518377494174633E-3</v>
      </c>
      <c r="I52" s="712">
        <f>compofiinc!AR44</f>
        <v>3.71496874737735E-2</v>
      </c>
      <c r="J52" s="718">
        <f>compofiinc!AS44</f>
        <v>2.4871088205796837E-2</v>
      </c>
      <c r="K52" s="125">
        <f>compofiinc!AT44</f>
        <v>7.2045345251371493E-3</v>
      </c>
      <c r="L52" s="125">
        <f>compofiinc!AU44</f>
        <v>4.9409127979911753E-3</v>
      </c>
      <c r="M52" s="125">
        <f>compofiinc!AV44</f>
        <v>1.0849983076850742E-2</v>
      </c>
      <c r="N52" s="125">
        <f>compofiinc!AW44</f>
        <v>7.1562773504157951E-4</v>
      </c>
      <c r="O52" s="125">
        <f>compofiinc!AX44</f>
        <v>1.1600300707761896E-3</v>
      </c>
      <c r="P52" s="730">
        <f>compofiinc!AY44</f>
        <v>1.3165387245087342E-2</v>
      </c>
      <c r="Q52" s="718">
        <f>compofiinc!AZ44</f>
        <v>7.2061163480499103E-3</v>
      </c>
      <c r="R52" s="125">
        <f>compofiinc!BA44</f>
        <v>1.2294467171621501E-3</v>
      </c>
      <c r="S52" s="125">
        <f>compofiinc!BB44</f>
        <v>6.6664796144140655E-4</v>
      </c>
      <c r="T52" s="125">
        <f>compofiinc!BC44</f>
        <v>4.8319550881459035E-3</v>
      </c>
      <c r="U52" s="125">
        <f>compofiinc!BD44</f>
        <v>1.9332209143088866E-4</v>
      </c>
      <c r="V52" s="165">
        <f>compofiinc!BE44</f>
        <v>2.8474448986956231E-4</v>
      </c>
    </row>
    <row r="53" spans="1:22">
      <c r="A53" s="126">
        <v>1956</v>
      </c>
      <c r="B53" s="693">
        <f>compofiinc!AK45</f>
        <v>7.7040729907897509E-2</v>
      </c>
      <c r="C53" s="701">
        <f>compofiinc!AL45</f>
        <v>6.143996313361489E-2</v>
      </c>
      <c r="D53" s="541">
        <f>compofiinc!AM45</f>
        <v>2.2342996566000823E-2</v>
      </c>
      <c r="E53" s="541">
        <f>compofiinc!AN45</f>
        <v>1.7258029746565977E-2</v>
      </c>
      <c r="F53" s="541">
        <f>compofiinc!AO45</f>
        <v>1.7294879609967322E-2</v>
      </c>
      <c r="G53" s="541">
        <f>compofiinc!AP45</f>
        <v>1.8383897783806945E-3</v>
      </c>
      <c r="H53" s="541">
        <f>compofiinc!AQ45</f>
        <v>2.7056674327000647E-3</v>
      </c>
      <c r="I53" s="712">
        <f>compofiinc!AR45</f>
        <v>3.4863094765295199E-2</v>
      </c>
      <c r="J53" s="718">
        <f>compofiinc!AS45</f>
        <v>2.3829153277974448E-2</v>
      </c>
      <c r="K53" s="125">
        <f>compofiinc!AT45</f>
        <v>7.0532997161501616E-3</v>
      </c>
      <c r="L53" s="125">
        <f>compofiinc!AU45</f>
        <v>4.2765931193497805E-3</v>
      </c>
      <c r="M53" s="125">
        <f>compofiinc!AV45</f>
        <v>1.0685695261901634E-2</v>
      </c>
      <c r="N53" s="125">
        <f>compofiinc!AW45</f>
        <v>7.1743280493262711E-4</v>
      </c>
      <c r="O53" s="125">
        <f>compofiinc!AX45</f>
        <v>1.0961323756402421E-3</v>
      </c>
      <c r="P53" s="730">
        <f>compofiinc!AY45</f>
        <v>1.197606098772626E-2</v>
      </c>
      <c r="Q53" s="718">
        <f>compofiinc!AZ45</f>
        <v>6.8115311362396793E-3</v>
      </c>
      <c r="R53" s="125">
        <f>compofiinc!BA45</f>
        <v>1.2062240455313026E-3</v>
      </c>
      <c r="S53" s="125">
        <f>compofiinc!BB45</f>
        <v>4.5765437570302695E-4</v>
      </c>
      <c r="T53" s="125">
        <f>compofiinc!BC45</f>
        <v>4.6795291901736763E-3</v>
      </c>
      <c r="U53" s="125">
        <f>compofiinc!BD45</f>
        <v>1.9644693569861871E-4</v>
      </c>
      <c r="V53" s="165">
        <f>compofiinc!BE45</f>
        <v>2.7167658913305565E-4</v>
      </c>
    </row>
    <row r="54" spans="1:22">
      <c r="A54" s="126">
        <v>1957</v>
      </c>
      <c r="B54" s="693">
        <f>compofiinc!AK46</f>
        <v>7.2289503534595831E-2</v>
      </c>
      <c r="C54" s="701">
        <f>compofiinc!AL46</f>
        <v>6.0799490321537225E-2</v>
      </c>
      <c r="D54" s="541">
        <f>compofiinc!AM46</f>
        <v>2.2208407462189501E-2</v>
      </c>
      <c r="E54" s="541">
        <f>compofiinc!AN46</f>
        <v>1.7421828842926819E-2</v>
      </c>
      <c r="F54" s="541">
        <f>compofiinc!AO46</f>
        <v>1.6798991896776819E-2</v>
      </c>
      <c r="G54" s="541">
        <f>compofiinc!AP46</f>
        <v>1.957137156259686E-3</v>
      </c>
      <c r="H54" s="541">
        <f>compofiinc!AQ46</f>
        <v>2.4131249633843996E-3</v>
      </c>
      <c r="I54" s="712">
        <f>compofiinc!AR46</f>
        <v>3.1833122336257118E-2</v>
      </c>
      <c r="J54" s="718">
        <f>compofiinc!AS46</f>
        <v>2.359138502575385E-2</v>
      </c>
      <c r="K54" s="125">
        <f>compofiinc!AT46</f>
        <v>6.8267201984752602E-3</v>
      </c>
      <c r="L54" s="125">
        <f>compofiinc!AU46</f>
        <v>4.6124964394442134E-3</v>
      </c>
      <c r="M54" s="125">
        <f>compofiinc!AV46</f>
        <v>1.0360002232988212E-2</v>
      </c>
      <c r="N54" s="125">
        <f>compofiinc!AW46</f>
        <v>7.8557260631825548E-4</v>
      </c>
      <c r="O54" s="125">
        <f>compofiinc!AX46</f>
        <v>1.0065935485279072E-3</v>
      </c>
      <c r="P54" s="730">
        <f>compofiinc!AY46</f>
        <v>1.0528673149594429E-2</v>
      </c>
      <c r="Q54" s="718">
        <f>compofiinc!AZ46</f>
        <v>6.6308052241425431E-3</v>
      </c>
      <c r="R54" s="125">
        <f>compofiinc!BA46</f>
        <v>1.1683117755829746E-3</v>
      </c>
      <c r="S54" s="125">
        <f>compofiinc!BB46</f>
        <v>4.8664242817029302E-4</v>
      </c>
      <c r="T54" s="125">
        <f>compofiinc!BC46</f>
        <v>4.4646047204212258E-3</v>
      </c>
      <c r="U54" s="125">
        <f>compofiinc!BD46</f>
        <v>2.1720809817945001E-4</v>
      </c>
      <c r="V54" s="165">
        <f>compofiinc!BE46</f>
        <v>2.9403820178859911E-4</v>
      </c>
    </row>
    <row r="55" spans="1:22">
      <c r="A55" s="126">
        <v>1958</v>
      </c>
      <c r="B55" s="693">
        <f>compofiinc!AK47</f>
        <v>7.2682646554252342E-2</v>
      </c>
      <c r="C55" s="701">
        <f>compofiinc!AL47</f>
        <v>5.9422686998001586E-2</v>
      </c>
      <c r="D55" s="541">
        <f>compofiinc!AM47</f>
        <v>2.2075133540884341E-2</v>
      </c>
      <c r="E55" s="541">
        <f>compofiinc!AN47</f>
        <v>1.6845885267881867E-2</v>
      </c>
      <c r="F55" s="541">
        <f>compofiinc!AO47</f>
        <v>1.5995406837501398E-2</v>
      </c>
      <c r="G55" s="541">
        <f>compofiinc!AP47</f>
        <v>2.0599522935529618E-3</v>
      </c>
      <c r="H55" s="541">
        <f>compofiinc!AQ47</f>
        <v>2.4463090581810171E-3</v>
      </c>
      <c r="I55" s="712">
        <f>compofiinc!AR47</f>
        <v>3.2184493567886691E-2</v>
      </c>
      <c r="J55" s="718">
        <f>compofiinc!AS47</f>
        <v>2.2927344493339673E-2</v>
      </c>
      <c r="K55" s="125">
        <f>compofiinc!AT47</f>
        <v>6.8778614844626036E-3</v>
      </c>
      <c r="L55" s="125">
        <f>compofiinc!AU47</f>
        <v>4.3434263503193517E-3</v>
      </c>
      <c r="M55" s="125">
        <f>compofiinc!AV47</f>
        <v>9.8340967004571893E-3</v>
      </c>
      <c r="N55" s="125">
        <f>compofiinc!AW47</f>
        <v>8.4253272351419084E-4</v>
      </c>
      <c r="O55" s="125">
        <f>compofiinc!AX47</f>
        <v>1.0294272345863346E-3</v>
      </c>
      <c r="P55" s="730">
        <f>compofiinc!AY47</f>
        <v>1.0814637545017169E-2</v>
      </c>
      <c r="Q55" s="718">
        <f>compofiinc!AZ47</f>
        <v>6.4243772482167972E-3</v>
      </c>
      <c r="R55" s="125">
        <f>compofiinc!BA47</f>
        <v>1.1632377263118003E-3</v>
      </c>
      <c r="S55" s="125">
        <f>compofiinc!BB47</f>
        <v>4.8102591408281253E-4</v>
      </c>
      <c r="T55" s="125">
        <f>compofiinc!BC47</f>
        <v>4.2493544049382178E-3</v>
      </c>
      <c r="U55" s="125">
        <f>compofiinc!BD47</f>
        <v>2.3632394442129278E-4</v>
      </c>
      <c r="V55" s="165">
        <f>compofiinc!BE47</f>
        <v>2.9443525846267293E-4</v>
      </c>
    </row>
    <row r="56" spans="1:22">
      <c r="A56" s="128">
        <v>1959</v>
      </c>
      <c r="B56" s="696">
        <f>compofiinc!AK48</f>
        <v>7.715741785460288E-2</v>
      </c>
      <c r="C56" s="703">
        <f>compofiinc!AL48</f>
        <v>5.900345522780117E-2</v>
      </c>
      <c r="D56" s="543">
        <f>compofiinc!AM48</f>
        <v>2.1610810691017054E-2</v>
      </c>
      <c r="E56" s="543">
        <f>compofiinc!AN48</f>
        <v>1.7335514609103451E-2</v>
      </c>
      <c r="F56" s="543">
        <f>compofiinc!AO48</f>
        <v>1.5599013053137545E-2</v>
      </c>
      <c r="G56" s="543">
        <f>compofiinc!AP48</f>
        <v>2.1807895515161698E-3</v>
      </c>
      <c r="H56" s="543">
        <f>compofiinc!AQ48</f>
        <v>2.2773273230269377E-3</v>
      </c>
      <c r="I56" s="713">
        <f>compofiinc!AR48</f>
        <v>3.449809739962232E-2</v>
      </c>
      <c r="J56" s="719">
        <f>compofiinc!AS48</f>
        <v>2.191271929993064E-2</v>
      </c>
      <c r="K56" s="127">
        <f>compofiinc!AT48</f>
        <v>6.3906593290481021E-3</v>
      </c>
      <c r="L56" s="127">
        <f>compofiinc!AU48</f>
        <v>4.398956140936423E-3</v>
      </c>
      <c r="M56" s="127">
        <f>compofiinc!AV48</f>
        <v>9.3961754688329114E-3</v>
      </c>
      <c r="N56" s="127">
        <f>compofiinc!AW48</f>
        <v>8.5869462643340527E-4</v>
      </c>
      <c r="O56" s="127">
        <f>compofiinc!AX48</f>
        <v>8.6823373467980055E-4</v>
      </c>
      <c r="P56" s="731">
        <f>compofiinc!AY48</f>
        <v>1.1941249375109259E-2</v>
      </c>
      <c r="Q56" s="719">
        <f>compofiinc!AZ48</f>
        <v>6.1617667725255261E-3</v>
      </c>
      <c r="R56" s="127">
        <f>compofiinc!BA48</f>
        <v>1.0989037465080178E-3</v>
      </c>
      <c r="S56" s="127">
        <f>compofiinc!BB48</f>
        <v>5.317402071428626E-4</v>
      </c>
      <c r="T56" s="127">
        <f>compofiinc!BC48</f>
        <v>4.0626593641846674E-3</v>
      </c>
      <c r="U56" s="127">
        <f>compofiinc!BD48</f>
        <v>2.3289484600299572E-4</v>
      </c>
      <c r="V56" s="167">
        <f>compofiinc!BE48</f>
        <v>2.3556860868698189E-4</v>
      </c>
    </row>
    <row r="57" spans="1:22">
      <c r="A57" s="126">
        <v>1960</v>
      </c>
      <c r="B57" s="693">
        <f>compofiinc!AK49</f>
        <v>7.1292552733358508E-2</v>
      </c>
      <c r="C57" s="701">
        <f>compofiinc!AL49</f>
        <v>5.5209793504172079E-2</v>
      </c>
      <c r="D57" s="541">
        <f>compofiinc!AM49</f>
        <v>2.1081979608578577E-2</v>
      </c>
      <c r="E57" s="541">
        <f>compofiinc!AN49</f>
        <v>1.4764059513269789E-2</v>
      </c>
      <c r="F57" s="541">
        <f>compofiinc!AO49</f>
        <v>1.4788646718466933E-2</v>
      </c>
      <c r="G57" s="541">
        <f>compofiinc!AP49</f>
        <v>2.2050552352489376E-3</v>
      </c>
      <c r="H57" s="541">
        <f>compofiinc!AQ49</f>
        <v>2.3700524286078464E-3</v>
      </c>
      <c r="I57" s="712">
        <f>compofiinc!AR49</f>
        <v>3.2490455876287273E-2</v>
      </c>
      <c r="J57" s="718">
        <f>compofiinc!AS49</f>
        <v>2.0964547826658068E-2</v>
      </c>
      <c r="K57" s="125">
        <f>compofiinc!AT49</f>
        <v>6.4086145975824392E-3</v>
      </c>
      <c r="L57" s="125">
        <f>compofiinc!AU49</f>
        <v>3.5898770731694436E-3</v>
      </c>
      <c r="M57" s="125">
        <f>compofiinc!AV49</f>
        <v>9.0691085013115021E-3</v>
      </c>
      <c r="N57" s="125">
        <f>compofiinc!AW49</f>
        <v>8.8882723380488151E-4</v>
      </c>
      <c r="O57" s="125">
        <f>compofiinc!AX49</f>
        <v>1.0081204207898033E-3</v>
      </c>
      <c r="P57" s="730">
        <f>compofiinc!AY49</f>
        <v>1.17492396990333E-2</v>
      </c>
      <c r="Q57" s="718">
        <f>compofiinc!AZ49</f>
        <v>5.9637321869406117E-3</v>
      </c>
      <c r="R57" s="125">
        <f>compofiinc!BA49</f>
        <v>1.0821221902961619E-3</v>
      </c>
      <c r="S57" s="125">
        <f>compofiinc!BB49</f>
        <v>3.2365037466742239E-4</v>
      </c>
      <c r="T57" s="125">
        <f>compofiinc!BC49</f>
        <v>4.0783530637342373E-3</v>
      </c>
      <c r="U57" s="125">
        <f>compofiinc!BD49</f>
        <v>2.513866422312649E-4</v>
      </c>
      <c r="V57" s="165">
        <f>compofiinc!BE49</f>
        <v>2.2821991601152422E-4</v>
      </c>
    </row>
    <row r="58" spans="1:22">
      <c r="A58" s="126">
        <v>1961</v>
      </c>
      <c r="B58" s="693">
        <f>compofiinc!AK50</f>
        <v>7.6563411899957592E-2</v>
      </c>
      <c r="C58" s="701">
        <f>compofiinc!AL50</f>
        <v>5.4093168016461392E-2</v>
      </c>
      <c r="D58" s="541">
        <f>compofiinc!AM50</f>
        <v>2.0437221878215499E-2</v>
      </c>
      <c r="E58" s="541">
        <f>compofiinc!AN50</f>
        <v>1.4914608964645816E-2</v>
      </c>
      <c r="F58" s="541">
        <f>compofiinc!AO50</f>
        <v>1.4546415189856889E-2</v>
      </c>
      <c r="G58" s="541">
        <f>compofiinc!AP50</f>
        <v>2.206876213712313E-3</v>
      </c>
      <c r="H58" s="541">
        <f>compofiinc!AQ50</f>
        <v>1.9880457700308749E-3</v>
      </c>
      <c r="I58" s="712">
        <f>compofiinc!AR50</f>
        <v>3.651281807907316E-2</v>
      </c>
      <c r="J58" s="718">
        <f>compofiinc!AS50</f>
        <v>2.053399828069076E-2</v>
      </c>
      <c r="K58" s="125">
        <f>compofiinc!AT50</f>
        <v>6.1691107103558117E-3</v>
      </c>
      <c r="L58" s="125">
        <f>compofiinc!AU50</f>
        <v>3.8736773529188802E-3</v>
      </c>
      <c r="M58" s="125">
        <f>compofiinc!AV50</f>
        <v>8.8200241620520915E-3</v>
      </c>
      <c r="N58" s="125">
        <f>compofiinc!AW50</f>
        <v>8.8391959022913764E-4</v>
      </c>
      <c r="O58" s="125">
        <f>compofiinc!AX50</f>
        <v>7.8726646513483961E-4</v>
      </c>
      <c r="P58" s="730">
        <f>compofiinc!AY50</f>
        <v>1.3822929216111451E-2</v>
      </c>
      <c r="Q58" s="718">
        <f>compofiinc!AZ50</f>
        <v>5.870375663371551E-3</v>
      </c>
      <c r="R58" s="125">
        <f>compofiinc!BA50</f>
        <v>9.9848711462568302E-4</v>
      </c>
      <c r="S58" s="125">
        <f>compofiinc!BB50</f>
        <v>4.5665538816758877E-4</v>
      </c>
      <c r="T58" s="125">
        <f>compofiinc!BC50</f>
        <v>3.9638379363549289E-3</v>
      </c>
      <c r="U58" s="125">
        <f>compofiinc!BD50</f>
        <v>2.5353440374431638E-4</v>
      </c>
      <c r="V58" s="165">
        <f>compofiinc!BE50</f>
        <v>1.978608204790356E-4</v>
      </c>
    </row>
    <row r="59" spans="1:22">
      <c r="A59" s="118">
        <v>1962</v>
      </c>
      <c r="B59" s="693">
        <f>compofiinc!AK51</f>
        <v>7.0783630013465881E-2</v>
      </c>
      <c r="C59" s="702">
        <f>compofiinc!AL51</f>
        <v>5.7205416262149811E-2</v>
      </c>
      <c r="D59" s="440">
        <f>compofiinc!AM51</f>
        <v>2.0610716193914413E-2</v>
      </c>
      <c r="E59" s="440">
        <f>compofiinc!AN51</f>
        <v>1.7044605687260628E-2</v>
      </c>
      <c r="F59" s="440">
        <f>compofiinc!AO51</f>
        <v>1.2746755965054035E-2</v>
      </c>
      <c r="G59" s="440">
        <f>compofiinc!AP51</f>
        <v>2.1253130398690701E-3</v>
      </c>
      <c r="H59" s="440">
        <f>compofiinc!AQ51</f>
        <v>4.6780253760516644E-3</v>
      </c>
      <c r="I59" s="715">
        <f>compofiinc!AR51</f>
        <v>3.2111726701259613E-2</v>
      </c>
      <c r="J59" s="721">
        <f>compofiinc!AS51</f>
        <v>2.1681787446141243E-2</v>
      </c>
      <c r="K59" s="147">
        <f>compofiinc!AT51</f>
        <v>6.3972221687436104E-3</v>
      </c>
      <c r="L59" s="147">
        <f>compofiinc!AU51</f>
        <v>4.5204088091850281E-3</v>
      </c>
      <c r="M59" s="147">
        <f>compofiinc!AV51</f>
        <v>7.7646863646805286E-3</v>
      </c>
      <c r="N59" s="147">
        <f>compofiinc!AW51</f>
        <v>7.7822146704420447E-4</v>
      </c>
      <c r="O59" s="147">
        <f>compofiinc!AX51</f>
        <v>2.2212481126189232E-3</v>
      </c>
      <c r="P59" s="730">
        <f>compofiinc!AY51</f>
        <v>1.180559117347002E-2</v>
      </c>
      <c r="Q59" s="709">
        <f>compofiinc!AZ51</f>
        <v>5.8935428969562054E-3</v>
      </c>
      <c r="R59" s="116">
        <f>compofiinc!BA51</f>
        <v>9.6503185341134667E-4</v>
      </c>
      <c r="S59" s="116">
        <f>compofiinc!BB51</f>
        <v>4.6570957056246698E-4</v>
      </c>
      <c r="T59" s="116">
        <f>compofiinc!BC51</f>
        <v>3.6281484644860029E-3</v>
      </c>
      <c r="U59" s="116">
        <f>compofiinc!BD51</f>
        <v>1.8291480955667794E-4</v>
      </c>
      <c r="V59" s="145">
        <f>compofiinc!BE51</f>
        <v>6.5173819893971086E-4</v>
      </c>
    </row>
    <row r="60" spans="1:22">
      <c r="A60" s="118">
        <v>1963</v>
      </c>
      <c r="B60" s="693">
        <f>compofiinc!AK52</f>
        <v>6.9977792188907886E-2</v>
      </c>
      <c r="C60" s="702">
        <f>compofiinc!AL52</f>
        <v>5.3296943913043314E-2</v>
      </c>
      <c r="D60" s="440">
        <f>compofiinc!AM52</f>
        <v>2.0176994403237114E-2</v>
      </c>
      <c r="E60" s="440">
        <f>compofiinc!AN52</f>
        <v>1.4173504277439353E-2</v>
      </c>
      <c r="F60" s="440">
        <f>compofiinc!AO52</f>
        <v>1.4569228520083313E-2</v>
      </c>
      <c r="G60" s="440">
        <f>compofiinc!AP52</f>
        <v>2.5526437795410219E-3</v>
      </c>
      <c r="H60" s="440">
        <f>compofiinc!AQ52</f>
        <v>1.8245729327425056E-3</v>
      </c>
      <c r="I60" s="715">
        <f>compofiinc!AR52</f>
        <v>3.1459022812065321E-2</v>
      </c>
      <c r="J60" s="721">
        <f>compofiinc!AS52</f>
        <v>1.9635566991754509E-2</v>
      </c>
      <c r="K60" s="147">
        <f>compofiinc!AT52</f>
        <v>5.7054773491439104E-3</v>
      </c>
      <c r="L60" s="147">
        <f>compofiinc!AU52</f>
        <v>3.4252867757882653E-3</v>
      </c>
      <c r="M60" s="147">
        <f>compofiinc!AV52</f>
        <v>8.791522990200501E-3</v>
      </c>
      <c r="N60" s="147">
        <f>compofiinc!AW52</f>
        <v>9.8014076569108476E-4</v>
      </c>
      <c r="O60" s="147">
        <f>compofiinc!AX52</f>
        <v>7.3313911093074696E-4</v>
      </c>
      <c r="P60" s="730">
        <f>compofiinc!AY52</f>
        <v>1.1462998441377138E-2</v>
      </c>
      <c r="Q60" s="709">
        <f>compofiinc!AZ52</f>
        <v>5.6800334450204052E-3</v>
      </c>
      <c r="R60" s="116">
        <f>compofiinc!BA52</f>
        <v>9.4460159685141442E-4</v>
      </c>
      <c r="S60" s="116">
        <f>compofiinc!BB52</f>
        <v>2.8002317594563942E-4</v>
      </c>
      <c r="T60" s="116">
        <f>compofiinc!BC52</f>
        <v>3.9679657304091771E-3</v>
      </c>
      <c r="U60" s="116">
        <f>compofiinc!BD52</f>
        <v>2.8032621303351749E-4</v>
      </c>
      <c r="V60" s="145">
        <f>compofiinc!BE52</f>
        <v>2.071167287806577E-4</v>
      </c>
    </row>
    <row r="61" spans="1:22">
      <c r="A61" s="118">
        <v>1964</v>
      </c>
      <c r="B61" s="693">
        <f>compofiinc!AK53</f>
        <v>7.1766950190067291E-2</v>
      </c>
      <c r="C61" s="702">
        <f>compofiinc!AL53</f>
        <v>5.549577996134758E-2</v>
      </c>
      <c r="D61" s="440">
        <f>compofiinc!AM53</f>
        <v>2.0434943959116936E-2</v>
      </c>
      <c r="E61" s="440">
        <f>compofiinc!AN53</f>
        <v>1.7044631764292717E-2</v>
      </c>
      <c r="F61" s="440">
        <f>compofiinc!AO53</f>
        <v>1.2492873705923557E-2</v>
      </c>
      <c r="G61" s="440">
        <f>compofiinc!AP53</f>
        <v>2.3327327799052E-3</v>
      </c>
      <c r="H61" s="440">
        <f>compofiinc!AQ53</f>
        <v>3.1905982177704573E-3</v>
      </c>
      <c r="I61" s="715">
        <f>compofiinc!AR53</f>
        <v>3.3057413995265961E-2</v>
      </c>
      <c r="J61" s="721">
        <f>compofiinc!AS53</f>
        <v>2.0851308479905128E-2</v>
      </c>
      <c r="K61" s="147">
        <f>compofiinc!AT53</f>
        <v>6.0934317298233509E-3</v>
      </c>
      <c r="L61" s="147">
        <f>compofiinc!AU53</f>
        <v>4.7796214930713177E-3</v>
      </c>
      <c r="M61" s="147">
        <f>compofiinc!AV53</f>
        <v>7.7820080332458019E-3</v>
      </c>
      <c r="N61" s="147">
        <f>compofiinc!AW53</f>
        <v>8.9785538148134947E-4</v>
      </c>
      <c r="O61" s="147">
        <f>compofiinc!AX53</f>
        <v>1.298392191529274E-3</v>
      </c>
      <c r="P61" s="730">
        <f>compofiinc!AY53</f>
        <v>1.25017324462533E-2</v>
      </c>
      <c r="Q61" s="709">
        <f>compofiinc!AZ53</f>
        <v>5.7230615057051182E-3</v>
      </c>
      <c r="R61" s="116">
        <f>compofiinc!BA53</f>
        <v>9.3167205341160297E-4</v>
      </c>
      <c r="S61" s="116">
        <f>compofiinc!BB53</f>
        <v>5.640388117171824E-4</v>
      </c>
      <c r="T61" s="116">
        <f>compofiinc!BC53</f>
        <v>3.7278931122273207E-3</v>
      </c>
      <c r="U61" s="116">
        <f>compofiinc!BD53</f>
        <v>1.9993566093035042E-4</v>
      </c>
      <c r="V61" s="145">
        <f>compofiinc!BE53</f>
        <v>2.9952166369184852E-4</v>
      </c>
    </row>
    <row r="62" spans="1:22">
      <c r="A62" s="118">
        <v>1965</v>
      </c>
      <c r="B62" s="693">
        <f>compofiinc!AK54</f>
        <v>7.7250397293441159E-2</v>
      </c>
      <c r="C62" s="702">
        <f>compofiinc!AL54</f>
        <v>5.4219099611670193E-2</v>
      </c>
      <c r="D62" s="440">
        <f>compofiinc!AM54</f>
        <v>2.0325384008766011E-2</v>
      </c>
      <c r="E62" s="440">
        <f>compofiinc!AN54</f>
        <v>1.5005071148465237E-2</v>
      </c>
      <c r="F62" s="440">
        <f>compofiinc!AO54</f>
        <v>1.4975164792963326E-2</v>
      </c>
      <c r="G62" s="440">
        <f>compofiinc!AP54</f>
        <v>2.7374797013159859E-3</v>
      </c>
      <c r="H62" s="440">
        <f>compofiinc!AQ54</f>
        <v>1.175999960159627E-3</v>
      </c>
      <c r="I62" s="715">
        <f>compofiinc!AR54</f>
        <v>3.6551436659768351E-2</v>
      </c>
      <c r="J62" s="721">
        <f>compofiinc!AS54</f>
        <v>2.0371892519257279E-2</v>
      </c>
      <c r="K62" s="147">
        <f>compofiinc!AT54</f>
        <v>5.9342085156659213E-3</v>
      </c>
      <c r="L62" s="147">
        <f>compofiinc!AU54</f>
        <v>3.9036047545905838E-3</v>
      </c>
      <c r="M62" s="147">
        <f>compofiinc!AV54</f>
        <v>8.9877317379565367E-3</v>
      </c>
      <c r="N62" s="147">
        <f>compofiinc!AW54</f>
        <v>1.092862349941677E-3</v>
      </c>
      <c r="O62" s="147">
        <f>compofiinc!AX54</f>
        <v>4.5348516110256017E-4</v>
      </c>
      <c r="P62" s="730">
        <f>compofiinc!AY54</f>
        <v>1.4893514616821979E-2</v>
      </c>
      <c r="Q62" s="709">
        <f>compofiinc!AZ54</f>
        <v>5.378665172725592E-3</v>
      </c>
      <c r="R62" s="116">
        <f>compofiinc!BA54</f>
        <v>7.0324457378306924E-4</v>
      </c>
      <c r="S62" s="116">
        <f>compofiinc!BB54</f>
        <v>3.0792125339326254E-4</v>
      </c>
      <c r="T62" s="116">
        <f>compofiinc!BC54</f>
        <v>3.9790826900103979E-3</v>
      </c>
      <c r="U62" s="116">
        <f>compofiinc!BD54</f>
        <v>2.843003695439192E-4</v>
      </c>
      <c r="V62" s="145">
        <f>compofiinc!BE54</f>
        <v>1.0411628599494469E-4</v>
      </c>
    </row>
    <row r="63" spans="1:22">
      <c r="A63" s="118">
        <v>1966</v>
      </c>
      <c r="B63" s="693">
        <f>compofiinc!AK55</f>
        <v>7.3171310126781464E-2</v>
      </c>
      <c r="C63" s="702">
        <f>compofiinc!AL55</f>
        <v>5.693194642663002E-2</v>
      </c>
      <c r="D63" s="440">
        <f>compofiinc!AM55</f>
        <v>2.0757921040058136E-2</v>
      </c>
      <c r="E63" s="440">
        <f>compofiinc!AN55</f>
        <v>1.828266866505146E-2</v>
      </c>
      <c r="F63" s="440">
        <f>compofiinc!AO55</f>
        <v>1.2284761294722557E-2</v>
      </c>
      <c r="G63" s="440">
        <f>compofiinc!AP55</f>
        <v>2.3590733762830496E-3</v>
      </c>
      <c r="H63" s="440">
        <f>compofiinc!AQ55</f>
        <v>3.2475211191922426E-3</v>
      </c>
      <c r="I63" s="715">
        <f>compofiinc!AR55</f>
        <v>3.4196469932794571E-2</v>
      </c>
      <c r="J63" s="721">
        <f>compofiinc!AS55</f>
        <v>2.1978875622153282E-2</v>
      </c>
      <c r="K63" s="147">
        <f>compofiinc!AT55</f>
        <v>6.2422528862953186E-3</v>
      </c>
      <c r="L63" s="147">
        <f>compofiinc!AU55</f>
        <v>5.6415996514260769E-3</v>
      </c>
      <c r="M63" s="147">
        <f>compofiinc!AV55</f>
        <v>7.5985193252563477E-3</v>
      </c>
      <c r="N63" s="147">
        <f>compofiinc!AW55</f>
        <v>9.4083586009219289E-4</v>
      </c>
      <c r="O63" s="147">
        <f>compofiinc!AX55</f>
        <v>1.5556690050289035E-3</v>
      </c>
      <c r="P63" s="730">
        <f>compofiinc!AY55</f>
        <v>1.3003580272197723E-2</v>
      </c>
      <c r="Q63" s="709">
        <f>compofiinc!AZ55</f>
        <v>6.1648814007639885E-3</v>
      </c>
      <c r="R63" s="116">
        <f>compofiinc!BA55</f>
        <v>9.6325960475951433E-4</v>
      </c>
      <c r="S63" s="116">
        <f>compofiinc!BB55</f>
        <v>9.6074456814676523E-4</v>
      </c>
      <c r="T63" s="116">
        <f>compofiinc!BC55</f>
        <v>3.5365608055144548E-3</v>
      </c>
      <c r="U63" s="116">
        <f>compofiinc!BD55</f>
        <v>2.3935537319630384E-4</v>
      </c>
      <c r="V63" s="145">
        <f>compofiinc!BE55</f>
        <v>4.6496096183545887E-4</v>
      </c>
    </row>
    <row r="64" spans="1:22">
      <c r="A64" s="118">
        <v>1967</v>
      </c>
      <c r="B64" s="694">
        <f>compofiinc!AK56</f>
        <v>7.753891684114933E-2</v>
      </c>
      <c r="C64" s="702">
        <f>compofiinc!AL56</f>
        <v>5.6952020153403282E-2</v>
      </c>
      <c r="D64" s="440">
        <f>compofiinc!AM56</f>
        <v>2.0943225361406803E-2</v>
      </c>
      <c r="E64" s="440">
        <f>compofiinc!AN56</f>
        <v>1.8741131294518709E-2</v>
      </c>
      <c r="F64" s="440">
        <f>compofiinc!AO56</f>
        <v>1.1919798329472542E-2</v>
      </c>
      <c r="G64" s="440">
        <f>compofiinc!AP56</f>
        <v>2.5256919325329363E-3</v>
      </c>
      <c r="H64" s="440">
        <f>compofiinc!AQ56</f>
        <v>2.8221718384884298E-3</v>
      </c>
      <c r="I64" s="715">
        <f>compofiinc!AR56</f>
        <v>3.7090699188411236E-2</v>
      </c>
      <c r="J64" s="722">
        <f>compofiinc!AS56</f>
        <v>2.1896839141845703E-2</v>
      </c>
      <c r="K64" s="159">
        <f>compofiinc!AT56</f>
        <v>6.3508468447253108E-3</v>
      </c>
      <c r="L64" s="159">
        <f>compofiinc!AU56</f>
        <v>5.8494732948020101E-3</v>
      </c>
      <c r="M64" s="159">
        <f>compofiinc!AV56</f>
        <v>7.3679282795637846E-3</v>
      </c>
      <c r="N64" s="159">
        <f>compofiinc!AW56</f>
        <v>1.0191871697315946E-3</v>
      </c>
      <c r="O64" s="159">
        <f>compofiinc!AX56</f>
        <v>1.3094043242745101E-3</v>
      </c>
      <c r="P64" s="730">
        <f>compofiinc!AY56</f>
        <v>1.4369238168001175E-2</v>
      </c>
      <c r="Q64" s="709">
        <f>compofiinc!AZ56</f>
        <v>6.0586201725527644E-3</v>
      </c>
      <c r="R64" s="116">
        <f>compofiinc!BA56</f>
        <v>9.8692355095408857E-4</v>
      </c>
      <c r="S64" s="116">
        <f>compofiinc!BB56</f>
        <v>1.0843877971637994E-3</v>
      </c>
      <c r="T64" s="116">
        <f>compofiinc!BC56</f>
        <v>3.2719731098040938E-3</v>
      </c>
      <c r="U64" s="116">
        <f>compofiinc!BD56</f>
        <v>2.5953107979148626E-4</v>
      </c>
      <c r="V64" s="145">
        <f>compofiinc!BE56</f>
        <v>4.5580458390759304E-4</v>
      </c>
    </row>
    <row r="65" spans="1:22">
      <c r="A65" s="118">
        <v>1968</v>
      </c>
      <c r="B65" s="694">
        <f>compofiinc!AK57</f>
        <v>7.8952512238174677E-2</v>
      </c>
      <c r="C65" s="702">
        <f>compofiinc!AL57</f>
        <v>5.5796156171709299E-2</v>
      </c>
      <c r="D65" s="440">
        <f>compofiinc!AM57</f>
        <v>2.0704031689092517E-2</v>
      </c>
      <c r="E65" s="440">
        <f>compofiinc!AN57</f>
        <v>1.8124717869795859E-2</v>
      </c>
      <c r="F65" s="440">
        <f>compofiinc!AO57</f>
        <v>1.1602208018302917E-2</v>
      </c>
      <c r="G65" s="440">
        <f>compofiinc!AP57</f>
        <v>2.6798258913913742E-3</v>
      </c>
      <c r="H65" s="440">
        <f>compofiinc!AQ57</f>
        <v>2.6853719464270398E-3</v>
      </c>
      <c r="I65" s="715">
        <f>compofiinc!AR57</f>
        <v>3.853085427545011E-2</v>
      </c>
      <c r="J65" s="722">
        <f>compofiinc!AS57</f>
        <v>2.134584728628397E-2</v>
      </c>
      <c r="K65" s="159">
        <f>compofiinc!AT57</f>
        <v>6.1827527533750981E-3</v>
      </c>
      <c r="L65" s="159">
        <f>compofiinc!AU57</f>
        <v>5.6067769473884255E-3</v>
      </c>
      <c r="M65" s="159">
        <f>compofiinc!AV57</f>
        <v>7.2153040091507137E-3</v>
      </c>
      <c r="N65" s="159">
        <f>compofiinc!AW57</f>
        <v>1.1096996058768127E-3</v>
      </c>
      <c r="O65" s="159">
        <f>compofiinc!AX57</f>
        <v>1.2313141924096271E-3</v>
      </c>
      <c r="P65" s="730">
        <f>compofiinc!AY57</f>
        <v>1.5474857995286584E-2</v>
      </c>
      <c r="Q65" s="709">
        <f>compofiinc!AZ57</f>
        <v>5.8379533875267953E-3</v>
      </c>
      <c r="R65" s="116">
        <f>compofiinc!BA57</f>
        <v>9.7227334481431171E-4</v>
      </c>
      <c r="S65" s="116">
        <f>compofiinc!BB57</f>
        <v>1.0361813692725264E-3</v>
      </c>
      <c r="T65" s="116">
        <f>compofiinc!BC57</f>
        <v>3.0757011554669589E-3</v>
      </c>
      <c r="U65" s="116">
        <f>compofiinc!BD57</f>
        <v>3.1045713694766164E-4</v>
      </c>
      <c r="V65" s="145">
        <f>compofiinc!BE57</f>
        <v>4.4334037556836847E-4</v>
      </c>
    </row>
    <row r="66" spans="1:22">
      <c r="A66" s="118">
        <v>1969</v>
      </c>
      <c r="B66" s="694">
        <f>compofiinc!AK58</f>
        <v>7.2578360908664763E-2</v>
      </c>
      <c r="C66" s="702">
        <f>compofiinc!AL58</f>
        <v>5.3658575401641428E-2</v>
      </c>
      <c r="D66" s="440">
        <f>compofiinc!AM58</f>
        <v>2.0793247211258858E-2</v>
      </c>
      <c r="E66" s="440">
        <f>compofiinc!AN58</f>
        <v>1.6875950066605583E-2</v>
      </c>
      <c r="F66" s="440">
        <f>compofiinc!AO58</f>
        <v>1.0396535973995924E-2</v>
      </c>
      <c r="G66" s="440">
        <f>compofiinc!AP58</f>
        <v>2.9396585632639471E-3</v>
      </c>
      <c r="H66" s="440">
        <f>compofiinc!AQ58</f>
        <v>2.6531837465881836E-3</v>
      </c>
      <c r="I66" s="715">
        <f>compofiinc!AR58</f>
        <v>3.4880868101026863E-2</v>
      </c>
      <c r="J66" s="722">
        <f>compofiinc!AS58</f>
        <v>2.0282271550968289E-2</v>
      </c>
      <c r="K66" s="159">
        <f>compofiinc!AT58</f>
        <v>6.1275749976630323E-3</v>
      </c>
      <c r="L66" s="159">
        <f>compofiinc!AU58</f>
        <v>5.2495271447696723E-3</v>
      </c>
      <c r="M66" s="159">
        <f>compofiinc!AV58</f>
        <v>6.3539476104779169E-3</v>
      </c>
      <c r="N66" s="159">
        <f>compofiinc!AW58</f>
        <v>1.2634827298825257E-3</v>
      </c>
      <c r="O66" s="159">
        <f>compofiinc!AX58</f>
        <v>1.2877393564849626E-3</v>
      </c>
      <c r="P66" s="730">
        <f>compofiinc!AY58</f>
        <v>1.402712898561731E-2</v>
      </c>
      <c r="Q66" s="709">
        <f>compofiinc!AZ58</f>
        <v>5.5413046429748647E-3</v>
      </c>
      <c r="R66" s="116">
        <f>compofiinc!BA58</f>
        <v>9.3927151283423882E-4</v>
      </c>
      <c r="S66" s="116">
        <f>compofiinc!BB58</f>
        <v>8.9003822904487606E-4</v>
      </c>
      <c r="T66" s="116">
        <f>compofiinc!BC58</f>
        <v>2.8469806929933839E-3</v>
      </c>
      <c r="U66" s="116">
        <f>compofiinc!BD58</f>
        <v>3.8299112202366814E-4</v>
      </c>
      <c r="V66" s="145">
        <f>compofiinc!BE58</f>
        <v>4.8202296102317632E-4</v>
      </c>
    </row>
    <row r="67" spans="1:22">
      <c r="A67" s="124">
        <v>1970</v>
      </c>
      <c r="B67" s="698">
        <f>compofiinc!AK59</f>
        <v>6.6302801860729232E-2</v>
      </c>
      <c r="C67" s="705">
        <f>compofiinc!AL59</f>
        <v>5.2735260833287612E-2</v>
      </c>
      <c r="D67" s="547">
        <f>compofiinc!AM59</f>
        <v>2.113956846005749E-2</v>
      </c>
      <c r="E67" s="547">
        <f>compofiinc!AN59</f>
        <v>1.6295354675094131E-2</v>
      </c>
      <c r="F67" s="547">
        <f>compofiinc!AO59</f>
        <v>9.3858049949631095E-3</v>
      </c>
      <c r="G67" s="547">
        <f>compofiinc!AP59</f>
        <v>3.1560345896650688E-3</v>
      </c>
      <c r="H67" s="547">
        <f>compofiinc!AQ59</f>
        <v>2.7584971639953437E-3</v>
      </c>
      <c r="I67" s="716">
        <f>compofiinc!AR59</f>
        <v>3.018084003997501E-2</v>
      </c>
      <c r="J67" s="723">
        <f>compofiinc!AS59</f>
        <v>1.9804906856734306E-2</v>
      </c>
      <c r="K67" s="163">
        <f>compofiinc!AT59</f>
        <v>6.1680930793954758E-3</v>
      </c>
      <c r="L67" s="163">
        <f>compofiinc!AU59</f>
        <v>5.1378332664171467E-3</v>
      </c>
      <c r="M67" s="163">
        <f>compofiinc!AV59</f>
        <v>5.786413046735106E-3</v>
      </c>
      <c r="N67" s="163">
        <f>compofiinc!AW59</f>
        <v>1.3603981935830234E-3</v>
      </c>
      <c r="O67" s="163">
        <f>compofiinc!AX59</f>
        <v>1.3521695464078221E-3</v>
      </c>
      <c r="P67" s="732">
        <f>compofiinc!AY59</f>
        <v>1.1273780386545695E-2</v>
      </c>
      <c r="Q67" s="734">
        <f>compofiinc!AZ59</f>
        <v>5.3900949551461963E-3</v>
      </c>
      <c r="R67" s="122">
        <f>compofiinc!BA59</f>
        <v>9.2108085982545163E-4</v>
      </c>
      <c r="S67" s="122">
        <f>compofiinc!BB59</f>
        <v>8.8965055101652979E-4</v>
      </c>
      <c r="T67" s="122">
        <f>compofiinc!BC59</f>
        <v>2.645491969815339E-3</v>
      </c>
      <c r="U67" s="122">
        <f>compofiinc!BD59</f>
        <v>4.1429827797401231E-4</v>
      </c>
      <c r="V67" s="183">
        <f>compofiinc!BE59</f>
        <v>5.1957325797502563E-4</v>
      </c>
    </row>
    <row r="68" spans="1:22">
      <c r="A68" s="118">
        <v>1971</v>
      </c>
      <c r="B68" s="694">
        <f>compofiinc!AK60</f>
        <v>6.6747286218742374E-2</v>
      </c>
      <c r="C68" s="702">
        <f>compofiinc!AL60</f>
        <v>5.2376386513060424E-2</v>
      </c>
      <c r="D68" s="440">
        <f>compofiinc!AM60</f>
        <v>2.2119895274954615E-2</v>
      </c>
      <c r="E68" s="440">
        <f>compofiinc!AN60</f>
        <v>1.5711021807874204E-2</v>
      </c>
      <c r="F68" s="440">
        <f>compofiinc!AO60</f>
        <v>8.6221465317066759E-3</v>
      </c>
      <c r="G68" s="440">
        <f>compofiinc!AP60</f>
        <v>3.132603151470903E-3</v>
      </c>
      <c r="H68" s="440">
        <f>compofiinc!AQ60</f>
        <v>2.7907186365609959E-3</v>
      </c>
      <c r="I68" s="715">
        <f>compofiinc!AR60</f>
        <v>3.0365544891537866E-2</v>
      </c>
      <c r="J68" s="722">
        <f>compofiinc!AS60</f>
        <v>1.9622256237198599E-2</v>
      </c>
      <c r="K68" s="159">
        <f>compofiinc!AT60</f>
        <v>6.5018129566851712E-3</v>
      </c>
      <c r="L68" s="159">
        <f>compofiinc!AU60</f>
        <v>5.1581013162831368E-3</v>
      </c>
      <c r="M68" s="159">
        <f>compofiinc!AV60</f>
        <v>5.3096660876690294E-3</v>
      </c>
      <c r="N68" s="159">
        <f>compofiinc!AW60</f>
        <v>1.2939536391627371E-3</v>
      </c>
      <c r="O68" s="159">
        <f>compofiinc!AX60</f>
        <v>1.3587227138032176E-3</v>
      </c>
      <c r="P68" s="730">
        <f>compofiinc!AY60</f>
        <v>1.1316080464894185E-2</v>
      </c>
      <c r="Q68" s="709">
        <f>compofiinc!AZ60</f>
        <v>5.3404833629429049E-3</v>
      </c>
      <c r="R68" s="116">
        <f>compofiinc!BA60</f>
        <v>1.0039333527629424E-3</v>
      </c>
      <c r="S68" s="116">
        <f>compofiinc!BB60</f>
        <v>1.0328011716183028E-3</v>
      </c>
      <c r="T68" s="116">
        <f>compofiinc!BC60</f>
        <v>2.4119444128700707E-3</v>
      </c>
      <c r="U68" s="116">
        <f>compofiinc!BD60</f>
        <v>3.8527867900484125E-4</v>
      </c>
      <c r="V68" s="145">
        <f>compofiinc!BE60</f>
        <v>5.0652583891519498E-4</v>
      </c>
    </row>
    <row r="69" spans="1:22">
      <c r="A69" s="118">
        <v>1972</v>
      </c>
      <c r="B69" s="694">
        <f>compofiinc!AK61</f>
        <v>6.6472115193391801E-2</v>
      </c>
      <c r="C69" s="702">
        <f>compofiinc!AL61</f>
        <v>5.2029052001671516E-2</v>
      </c>
      <c r="D69" s="440">
        <f>compofiinc!AM61</f>
        <v>2.3085544979949191E-2</v>
      </c>
      <c r="E69" s="440">
        <f>compofiinc!AN61</f>
        <v>1.4831923696419835E-2</v>
      </c>
      <c r="F69" s="440">
        <f>compofiinc!AO61</f>
        <v>8.087092857749667E-3</v>
      </c>
      <c r="G69" s="440">
        <f>compofiinc!AP61</f>
        <v>3.0921941557267019E-3</v>
      </c>
      <c r="H69" s="440">
        <f>compofiinc!AQ61</f>
        <v>2.9322960924105246E-3</v>
      </c>
      <c r="I69" s="715">
        <f>compofiinc!AR61</f>
        <v>3.0034173177227785E-2</v>
      </c>
      <c r="J69" s="722">
        <f>compofiinc!AS61</f>
        <v>1.9477250334603013E-2</v>
      </c>
      <c r="K69" s="159">
        <f>compofiinc!AT61</f>
        <v>6.8665978041053677E-3</v>
      </c>
      <c r="L69" s="159">
        <f>compofiinc!AU61</f>
        <v>5.0376843697677032E-3</v>
      </c>
      <c r="M69" s="159">
        <f>compofiinc!AV61</f>
        <v>4.919033276337359E-3</v>
      </c>
      <c r="N69" s="159">
        <f>compofiinc!AW61</f>
        <v>1.2433871197714552E-3</v>
      </c>
      <c r="O69" s="159">
        <f>compofiinc!AX61</f>
        <v>1.4105481456567759E-3</v>
      </c>
      <c r="P69" s="730">
        <f>compofiinc!AY61</f>
        <v>1.1002163607372495E-2</v>
      </c>
      <c r="Q69" s="709">
        <f>compofiinc!AZ61</f>
        <v>5.281325394093983E-3</v>
      </c>
      <c r="R69" s="116">
        <f>compofiinc!BA61</f>
        <v>1.1334589459863764E-3</v>
      </c>
      <c r="S69" s="116">
        <f>compofiinc!BB61</f>
        <v>1.0519424107258146E-3</v>
      </c>
      <c r="T69" s="116">
        <f>compofiinc!BC61</f>
        <v>2.1970613378243797E-3</v>
      </c>
      <c r="U69" s="116">
        <f>compofiinc!BD61</f>
        <v>3.6384712154813315E-4</v>
      </c>
      <c r="V69" s="145">
        <f>compofiinc!BE61</f>
        <v>5.3501559379043329E-4</v>
      </c>
    </row>
    <row r="70" spans="1:22">
      <c r="A70" s="118">
        <v>1973</v>
      </c>
      <c r="B70" s="694">
        <f>compofiinc!AK62</f>
        <v>6.4149814241773129E-2</v>
      </c>
      <c r="C70" s="702">
        <f>compofiinc!AL62</f>
        <v>5.2554724085439375E-2</v>
      </c>
      <c r="D70" s="440">
        <f>compofiinc!AM62</f>
        <v>2.3492331890111018E-2</v>
      </c>
      <c r="E70" s="440">
        <f>compofiinc!AN62</f>
        <v>1.446922188699773E-2</v>
      </c>
      <c r="F70" s="440">
        <f>compofiinc!AO62</f>
        <v>8.0481294626224553E-3</v>
      </c>
      <c r="G70" s="440">
        <f>compofiinc!AP62</f>
        <v>3.4027763625914531E-3</v>
      </c>
      <c r="H70" s="440">
        <f>compofiinc!AQ62</f>
        <v>3.1422635551479061E-3</v>
      </c>
      <c r="I70" s="715">
        <f>compofiinc!AR62</f>
        <v>2.8119730737444115E-2</v>
      </c>
      <c r="J70" s="722">
        <f>compofiinc!AS62</f>
        <v>1.9825903303171799E-2</v>
      </c>
      <c r="K70" s="159">
        <f>compofiinc!AT62</f>
        <v>7.0063233726784802E-3</v>
      </c>
      <c r="L70" s="159">
        <f>compofiinc!AU62</f>
        <v>4.982036748884866E-3</v>
      </c>
      <c r="M70" s="159">
        <f>compofiinc!AV62</f>
        <v>4.8168434906870061E-3</v>
      </c>
      <c r="N70" s="159">
        <f>compofiinc!AW62</f>
        <v>1.3990508168753024E-3</v>
      </c>
      <c r="O70" s="159">
        <f>compofiinc!AX62</f>
        <v>1.6216486200590907E-3</v>
      </c>
      <c r="P70" s="730">
        <f>compofiinc!AY62</f>
        <v>9.6186951780055097E-3</v>
      </c>
      <c r="Q70" s="709">
        <f>compofiinc!AZ62</f>
        <v>5.3052058121636492E-3</v>
      </c>
      <c r="R70" s="116">
        <f>compofiinc!BA62</f>
        <v>1.151340612231877E-3</v>
      </c>
      <c r="S70" s="116">
        <f>compofiinc!BB62</f>
        <v>1.0388849915088372E-3</v>
      </c>
      <c r="T70" s="116">
        <f>compofiinc!BC62</f>
        <v>2.0867981129129021E-3</v>
      </c>
      <c r="U70" s="116">
        <f>compofiinc!BD62</f>
        <v>4.0409144205000302E-4</v>
      </c>
      <c r="V70" s="145">
        <f>compofiinc!BE62</f>
        <v>6.2409049005829331E-4</v>
      </c>
    </row>
    <row r="71" spans="1:22">
      <c r="A71" s="118">
        <v>1974</v>
      </c>
      <c r="B71" s="694">
        <f>compofiinc!AK63</f>
        <v>6.3047509303601146E-2</v>
      </c>
      <c r="C71" s="702">
        <f>compofiinc!AL63</f>
        <v>5.40864740729603E-2</v>
      </c>
      <c r="D71" s="440">
        <f>compofiinc!AM63</f>
        <v>2.4610046132863772E-2</v>
      </c>
      <c r="E71" s="440">
        <f>compofiinc!AN63</f>
        <v>1.4133573440091141E-2</v>
      </c>
      <c r="F71" s="440">
        <f>compofiinc!AO63</f>
        <v>8.1190838732254633E-3</v>
      </c>
      <c r="G71" s="440">
        <f>compofiinc!AP63</f>
        <v>3.767712111173438E-3</v>
      </c>
      <c r="H71" s="440">
        <f>compofiinc!AQ63</f>
        <v>3.4560579925759782E-3</v>
      </c>
      <c r="I71" s="715">
        <f>compofiinc!AR63</f>
        <v>2.7083641610204268E-2</v>
      </c>
      <c r="J71" s="722">
        <f>compofiinc!AS63</f>
        <v>2.0797327061927717E-2</v>
      </c>
      <c r="K71" s="159">
        <f>compofiinc!AT63</f>
        <v>7.4962087529044652E-3</v>
      </c>
      <c r="L71" s="159">
        <f>compofiinc!AU63</f>
        <v>5.0426123724278682E-3</v>
      </c>
      <c r="M71" s="159">
        <f>compofiinc!AV63</f>
        <v>4.8888030731149001E-3</v>
      </c>
      <c r="N71" s="159">
        <f>compofiinc!AW63</f>
        <v>1.5465989129106461E-3</v>
      </c>
      <c r="O71" s="159">
        <f>compofiinc!AX63</f>
        <v>1.8231038870730742E-3</v>
      </c>
      <c r="P71" s="730">
        <f>compofiinc!AY63</f>
        <v>8.8701095210694803E-3</v>
      </c>
      <c r="Q71" s="709">
        <f>compofiinc!AZ63</f>
        <v>5.6101960049588229E-3</v>
      </c>
      <c r="R71" s="116">
        <f>compofiinc!BA63</f>
        <v>1.2543763311168021E-3</v>
      </c>
      <c r="S71" s="116">
        <f>compofiinc!BB63</f>
        <v>1.1674669840626706E-3</v>
      </c>
      <c r="T71" s="116">
        <f>compofiinc!BC63</f>
        <v>2.0554023590122483E-3</v>
      </c>
      <c r="U71" s="116">
        <f>compofiinc!BD63</f>
        <v>4.404868248499838E-4</v>
      </c>
      <c r="V71" s="145">
        <f>compofiinc!BE63</f>
        <v>6.9246333409944683E-4</v>
      </c>
    </row>
    <row r="72" spans="1:22">
      <c r="A72" s="118">
        <v>1975</v>
      </c>
      <c r="B72" s="694">
        <f>compofiinc!AK64</f>
        <v>6.1725774695702285E-2</v>
      </c>
      <c r="C72" s="702">
        <f>compofiinc!AL64</f>
        <v>5.3756201948232274E-2</v>
      </c>
      <c r="D72" s="440">
        <f>compofiinc!AM64</f>
        <v>2.5867323350027505E-2</v>
      </c>
      <c r="E72" s="440">
        <f>compofiinc!AN64</f>
        <v>1.2975317408610465E-2</v>
      </c>
      <c r="F72" s="440">
        <f>compofiinc!AO64</f>
        <v>7.8830075048017534E-3</v>
      </c>
      <c r="G72" s="440">
        <f>compofiinc!AP64</f>
        <v>3.492265724241328E-3</v>
      </c>
      <c r="H72" s="440">
        <f>compofiinc!AQ64</f>
        <v>3.5382882954548833E-3</v>
      </c>
      <c r="I72" s="715">
        <f>compofiinc!AR64</f>
        <v>2.6162353517278802E-2</v>
      </c>
      <c r="J72" s="722">
        <f>compofiinc!AS64</f>
        <v>2.0622192857274513E-2</v>
      </c>
      <c r="K72" s="159">
        <f>compofiinc!AT64</f>
        <v>8.0649091069187051E-3</v>
      </c>
      <c r="L72" s="159">
        <f>compofiinc!AU64</f>
        <v>4.6454637326522885E-3</v>
      </c>
      <c r="M72" s="159">
        <f>compofiinc!AV64</f>
        <v>4.7163747551159929E-3</v>
      </c>
      <c r="N72" s="159">
        <f>compofiinc!AW64</f>
        <v>1.3931178692134782E-3</v>
      </c>
      <c r="O72" s="159">
        <f>compofiinc!AX64</f>
        <v>1.8023270282538917E-3</v>
      </c>
      <c r="P72" s="730">
        <f>compofiinc!AY64</f>
        <v>8.6054495946115139E-3</v>
      </c>
      <c r="Q72" s="709">
        <f>compofiinc!AZ64</f>
        <v>5.6673557477449066E-3</v>
      </c>
      <c r="R72" s="116">
        <f>compofiinc!BA64</f>
        <v>1.3831116270170973E-3</v>
      </c>
      <c r="S72" s="116">
        <f>compofiinc!BB64</f>
        <v>1.1614816039631215E-3</v>
      </c>
      <c r="T72" s="116">
        <f>compofiinc!BC64</f>
        <v>2.0134990285196608E-3</v>
      </c>
      <c r="U72" s="116">
        <f>compofiinc!BD64</f>
        <v>4.0103251417455965E-4</v>
      </c>
      <c r="V72" s="145">
        <f>compofiinc!BE64</f>
        <v>7.0823077832093961E-4</v>
      </c>
    </row>
    <row r="73" spans="1:22">
      <c r="A73" s="118">
        <v>1976</v>
      </c>
      <c r="B73" s="694">
        <f>compofiinc!AK65</f>
        <v>6.1594041508989505E-2</v>
      </c>
      <c r="C73" s="702">
        <f>compofiinc!AL65</f>
        <v>5.3273805028574372E-2</v>
      </c>
      <c r="D73" s="440">
        <f>compofiinc!AM65</f>
        <v>2.6864066942561493E-2</v>
      </c>
      <c r="E73" s="440">
        <f>compofiinc!AN65</f>
        <v>1.2110743201640517E-2</v>
      </c>
      <c r="F73" s="440">
        <f>compofiinc!AO65</f>
        <v>7.7990077801075586E-3</v>
      </c>
      <c r="G73" s="440">
        <f>compofiinc!AP65</f>
        <v>3.2353922186045825E-3</v>
      </c>
      <c r="H73" s="440">
        <f>compofiinc!AQ65</f>
        <v>3.2645949111784756E-3</v>
      </c>
      <c r="I73" s="715">
        <f>compofiinc!AR65</f>
        <v>2.6295028437342438E-2</v>
      </c>
      <c r="J73" s="722">
        <f>compofiinc!AS65</f>
        <v>2.0532859250309343E-2</v>
      </c>
      <c r="K73" s="159">
        <f>compofiinc!AT65</f>
        <v>8.6249900550714464E-3</v>
      </c>
      <c r="L73" s="159">
        <f>compofiinc!AU65</f>
        <v>4.2913218963946953E-3</v>
      </c>
      <c r="M73" s="159">
        <f>compofiinc!AV65</f>
        <v>4.6395089785162824E-3</v>
      </c>
      <c r="N73" s="159">
        <f>compofiinc!AW65</f>
        <v>1.2665449576304E-3</v>
      </c>
      <c r="O73" s="159">
        <f>compofiinc!AX65</f>
        <v>1.7104930676896668E-3</v>
      </c>
      <c r="P73" s="730">
        <f>compofiinc!AY65</f>
        <v>8.7260296903686196E-3</v>
      </c>
      <c r="Q73" s="709">
        <f>compofiinc!AZ65</f>
        <v>5.7132990094461711E-3</v>
      </c>
      <c r="R73" s="116">
        <f>compofiinc!BA65</f>
        <v>1.5203708145276051E-3</v>
      </c>
      <c r="S73" s="116">
        <f>compofiinc!BB65</f>
        <v>1.1295198348774127E-3</v>
      </c>
      <c r="T73" s="116">
        <f>compofiinc!BC65</f>
        <v>2.0004924432153182E-3</v>
      </c>
      <c r="U73" s="116">
        <f>compofiinc!BD65</f>
        <v>3.5698650946214272E-4</v>
      </c>
      <c r="V73" s="145">
        <f>compofiinc!BE65</f>
        <v>7.0592930021864952E-4</v>
      </c>
    </row>
    <row r="74" spans="1:22">
      <c r="A74" s="118">
        <v>1977</v>
      </c>
      <c r="B74" s="694">
        <f>compofiinc!AK66</f>
        <v>6.2093273382027192E-2</v>
      </c>
      <c r="C74" s="702">
        <f>compofiinc!AL66</f>
        <v>5.3385227122996426E-2</v>
      </c>
      <c r="D74" s="440">
        <f>compofiinc!AM66</f>
        <v>2.7974383495506849E-2</v>
      </c>
      <c r="E74" s="440">
        <f>compofiinc!AN66</f>
        <v>1.1498012229643084E-2</v>
      </c>
      <c r="F74" s="440">
        <f>compofiinc!AO66</f>
        <v>7.7025128619752081E-3</v>
      </c>
      <c r="G74" s="440">
        <f>compofiinc!AP66</f>
        <v>3.1085641687176868E-3</v>
      </c>
      <c r="H74" s="440">
        <f>compofiinc!AQ66</f>
        <v>3.1017548974021092E-3</v>
      </c>
      <c r="I74" s="715">
        <f>compofiinc!AR66</f>
        <v>2.6667794165304848E-2</v>
      </c>
      <c r="J74" s="722">
        <f>compofiinc!AS66</f>
        <v>2.0703353859335749E-2</v>
      </c>
      <c r="K74" s="159">
        <f>compofiinc!AT66</f>
        <v>9.1095214136210911E-3</v>
      </c>
      <c r="L74" s="159">
        <f>compofiinc!AU66</f>
        <v>4.1020205943859134E-3</v>
      </c>
      <c r="M74" s="159">
        <f>compofiinc!AV66</f>
        <v>4.6205927694813465E-3</v>
      </c>
      <c r="N74" s="159">
        <f>compofiinc!AW66</f>
        <v>1.2248941156976084E-3</v>
      </c>
      <c r="O74" s="159">
        <f>compofiinc!AX66</f>
        <v>1.6463252416440421E-3</v>
      </c>
      <c r="P74" s="730">
        <f>compofiinc!AY66</f>
        <v>8.8572963224757828E-3</v>
      </c>
      <c r="Q74" s="709">
        <f>compofiinc!AZ66</f>
        <v>5.7743852025503584E-3</v>
      </c>
      <c r="R74" s="116">
        <f>compofiinc!BA66</f>
        <v>1.6469951908912595E-3</v>
      </c>
      <c r="S74" s="116">
        <f>compofiinc!BB66</f>
        <v>1.0821706237610085E-3</v>
      </c>
      <c r="T74" s="116">
        <f>compofiinc!BC66</f>
        <v>2.0078588637700845E-3</v>
      </c>
      <c r="U74" s="116">
        <f>compofiinc!BD66</f>
        <v>3.4427233233891297E-4</v>
      </c>
      <c r="V74" s="145">
        <f>compofiinc!BE66</f>
        <v>6.930882814181541E-4</v>
      </c>
    </row>
    <row r="75" spans="1:22">
      <c r="A75" s="118">
        <v>1978</v>
      </c>
      <c r="B75" s="694">
        <f>compofiinc!AK67</f>
        <v>6.4509779359062325E-2</v>
      </c>
      <c r="C75" s="702">
        <f>compofiinc!AL67</f>
        <v>5.3941899711662078E-2</v>
      </c>
      <c r="D75" s="440">
        <f>compofiinc!AM67</f>
        <v>2.9219313422157667E-2</v>
      </c>
      <c r="E75" s="440">
        <f>compofiinc!AN67</f>
        <v>1.0683053085541183E-2</v>
      </c>
      <c r="F75" s="440">
        <f>compofiinc!AO67</f>
        <v>7.66330554843897E-3</v>
      </c>
      <c r="G75" s="440">
        <f>compofiinc!AP67</f>
        <v>3.2634979254892033E-3</v>
      </c>
      <c r="H75" s="440">
        <f>compofiinc!AQ67</f>
        <v>3.1127299208048437E-3</v>
      </c>
      <c r="I75" s="715">
        <f>compofiinc!AR67</f>
        <v>2.8588224656207251E-2</v>
      </c>
      <c r="J75" s="722">
        <f>compofiinc!AS67</f>
        <v>2.1174814769961081E-2</v>
      </c>
      <c r="K75" s="159">
        <f>compofiinc!AT67</f>
        <v>9.5499689081750272E-3</v>
      </c>
      <c r="L75" s="159">
        <f>compofiinc!AU67</f>
        <v>3.9337127411508688E-3</v>
      </c>
      <c r="M75" s="159">
        <f>compofiinc!AV67</f>
        <v>4.6423477372769528E-3</v>
      </c>
      <c r="N75" s="159">
        <f>compofiinc!AW67</f>
        <v>1.340358731568795E-3</v>
      </c>
      <c r="O75" s="159">
        <f>compofiinc!AX67</f>
        <v>1.7084276519855751E-3</v>
      </c>
      <c r="P75" s="730">
        <f>compofiinc!AY67</f>
        <v>9.9343297791210095E-3</v>
      </c>
      <c r="Q75" s="709">
        <f>compofiinc!AZ67</f>
        <v>5.9659579768462645E-3</v>
      </c>
      <c r="R75" s="116">
        <f>compofiinc!BA67</f>
        <v>1.7777105084124042E-3</v>
      </c>
      <c r="S75" s="116">
        <f>compofiinc!BB67</f>
        <v>1.1251037031031128E-3</v>
      </c>
      <c r="T75" s="116">
        <f>compofiinc!BC67</f>
        <v>2.0010103561727E-3</v>
      </c>
      <c r="U75" s="116">
        <f>compofiinc!BD67</f>
        <v>3.8318814234303278E-4</v>
      </c>
      <c r="V75" s="145">
        <f>compofiinc!BE67</f>
        <v>6.7894536198185619E-4</v>
      </c>
    </row>
    <row r="76" spans="1:22">
      <c r="A76" s="121">
        <v>1979</v>
      </c>
      <c r="B76" s="699">
        <f>compofiinc!AK68</f>
        <v>7.1473732590675354E-2</v>
      </c>
      <c r="C76" s="706">
        <f>compofiinc!AL68</f>
        <v>5.4703682661056519E-2</v>
      </c>
      <c r="D76" s="549">
        <f>compofiinc!AM68</f>
        <v>3.0378660187125206E-2</v>
      </c>
      <c r="E76" s="549">
        <f>compofiinc!AN68</f>
        <v>9.5788473263382912E-3</v>
      </c>
      <c r="F76" s="549">
        <f>compofiinc!AO68</f>
        <v>7.7309445478022099E-3</v>
      </c>
      <c r="G76" s="549">
        <f>compofiinc!AP68</f>
        <v>3.8713687099516392E-3</v>
      </c>
      <c r="H76" s="549">
        <f>compofiinc!AQ68</f>
        <v>3.1438607256859541E-3</v>
      </c>
      <c r="I76" s="717">
        <f>compofiinc!AR68</f>
        <v>3.4451741725206375E-2</v>
      </c>
      <c r="J76" s="724">
        <f>compofiinc!AS68</f>
        <v>2.1854456514120102E-2</v>
      </c>
      <c r="K76" s="161">
        <f>compofiinc!AT68</f>
        <v>1.0088818147778511E-2</v>
      </c>
      <c r="L76" s="161">
        <f>compofiinc!AU68</f>
        <v>3.7336959503591061E-3</v>
      </c>
      <c r="M76" s="161">
        <f>compofiinc!AV68</f>
        <v>4.680270329117775E-3</v>
      </c>
      <c r="N76" s="161">
        <f>compofiinc!AW68</f>
        <v>1.6678107203915715E-3</v>
      </c>
      <c r="O76" s="161">
        <f>compofiinc!AX68</f>
        <v>1.6838627634570003E-3</v>
      </c>
      <c r="P76" s="731">
        <f>compofiinc!AY68</f>
        <v>1.3668032363057137E-2</v>
      </c>
      <c r="Q76" s="727">
        <f>compofiinc!AZ68</f>
        <v>6.2580839730799198E-3</v>
      </c>
      <c r="R76" s="119">
        <f>compofiinc!BA68</f>
        <v>1.9490689737722278E-3</v>
      </c>
      <c r="S76" s="119">
        <f>compofiinc!BB68</f>
        <v>1.2593164574354887E-3</v>
      </c>
      <c r="T76" s="119">
        <f>compofiinc!BC68</f>
        <v>1.9725919701159E-3</v>
      </c>
      <c r="U76" s="119">
        <f>compofiinc!BD68</f>
        <v>5.0062552327290177E-4</v>
      </c>
      <c r="V76" s="149">
        <f>compofiinc!BE68</f>
        <v>5.7648064102977514E-4</v>
      </c>
    </row>
    <row r="77" spans="1:22">
      <c r="A77" s="118">
        <v>1980</v>
      </c>
      <c r="B77" s="694">
        <f>compofiinc!AK69</f>
        <v>7.1916855871677399E-2</v>
      </c>
      <c r="C77" s="702">
        <f>compofiinc!AL69</f>
        <v>5.6024957448244095E-2</v>
      </c>
      <c r="D77" s="440">
        <f>compofiinc!AM69</f>
        <v>3.1837582588195801E-2</v>
      </c>
      <c r="E77" s="440">
        <f>compofiinc!AN69</f>
        <v>7.9922573640942574E-3</v>
      </c>
      <c r="F77" s="440">
        <f>compofiinc!AO69</f>
        <v>7.7594672329723835E-3</v>
      </c>
      <c r="G77" s="440">
        <f>compofiinc!AP69</f>
        <v>4.9291555769741535E-3</v>
      </c>
      <c r="H77" s="440">
        <f>compofiinc!AQ69</f>
        <v>3.5064963158220053E-3</v>
      </c>
      <c r="I77" s="715">
        <f>compofiinc!AR69</f>
        <v>3.4115161746740341E-2</v>
      </c>
      <c r="J77" s="722">
        <f>compofiinc!AS69</f>
        <v>2.2645464166998863E-2</v>
      </c>
      <c r="K77" s="159">
        <f>compofiinc!AT69</f>
        <v>1.0980582796037197E-2</v>
      </c>
      <c r="L77" s="159">
        <f>compofiinc!AU69</f>
        <v>2.9962391126900911E-3</v>
      </c>
      <c r="M77" s="159">
        <f>compofiinc!AV69</f>
        <v>4.5865057036280632E-3</v>
      </c>
      <c r="N77" s="159">
        <f>compofiinc!AW69</f>
        <v>2.1259954664856195E-3</v>
      </c>
      <c r="O77" s="159">
        <f>compofiinc!AX69</f>
        <v>1.9561410881578922E-3</v>
      </c>
      <c r="P77" s="730">
        <f>compofiinc!AY69</f>
        <v>1.2712987139821053E-2</v>
      </c>
      <c r="Q77" s="709">
        <f>compofiinc!AZ69</f>
        <v>6.6595771349966526E-3</v>
      </c>
      <c r="R77" s="116">
        <f>compofiinc!BA69</f>
        <v>2.2321091964840889E-3</v>
      </c>
      <c r="S77" s="116">
        <f>compofiinc!BB69</f>
        <v>9.7416882636025548E-4</v>
      </c>
      <c r="T77" s="116">
        <f>compofiinc!BC69</f>
        <v>1.9822444301098585E-3</v>
      </c>
      <c r="U77" s="116">
        <f>compofiinc!BD69</f>
        <v>6.5387244103476405E-4</v>
      </c>
      <c r="V77" s="145">
        <f>compofiinc!BE69</f>
        <v>8.1718253204599023E-4</v>
      </c>
    </row>
    <row r="78" spans="1:22">
      <c r="A78" s="118">
        <v>1981</v>
      </c>
      <c r="B78" s="694">
        <f>compofiinc!AK70</f>
        <v>7.154671847820282E-2</v>
      </c>
      <c r="C78" s="702">
        <f>compofiinc!AL70</f>
        <v>5.4469902068376541E-2</v>
      </c>
      <c r="D78" s="440">
        <f>compofiinc!AM70</f>
        <v>3.2028216868638992E-2</v>
      </c>
      <c r="E78" s="440">
        <f>compofiinc!AN70</f>
        <v>5.0623314455151558E-3</v>
      </c>
      <c r="F78" s="440">
        <f>compofiinc!AO70</f>
        <v>7.2828871197998524E-3</v>
      </c>
      <c r="G78" s="440">
        <f>compofiinc!AP70</f>
        <v>6.4977509900927544E-3</v>
      </c>
      <c r="H78" s="440">
        <f>compofiinc!AQ70</f>
        <v>3.5987170413136482E-3</v>
      </c>
      <c r="I78" s="715">
        <f>compofiinc!AR70</f>
        <v>3.4787360578775406E-2</v>
      </c>
      <c r="J78" s="722">
        <f>compofiinc!AS70</f>
        <v>2.206929586827755E-2</v>
      </c>
      <c r="K78" s="159">
        <f>compofiinc!AT70</f>
        <v>1.1100988835096359E-2</v>
      </c>
      <c r="L78" s="159">
        <f>compofiinc!AU70</f>
        <v>2.0043738186359406E-3</v>
      </c>
      <c r="M78" s="159">
        <f>compofiinc!AV70</f>
        <v>4.2391987517476082E-3</v>
      </c>
      <c r="N78" s="159">
        <f>compofiinc!AW70</f>
        <v>2.8105750679969788E-3</v>
      </c>
      <c r="O78" s="159">
        <f>compofiinc!AX70</f>
        <v>1.9141588127240539E-3</v>
      </c>
      <c r="P78" s="730">
        <f>compofiinc!AY70</f>
        <v>1.3266084715723991E-2</v>
      </c>
      <c r="Q78" s="709">
        <f>compofiinc!AZ70</f>
        <v>6.5287249162793159E-3</v>
      </c>
      <c r="R78" s="116">
        <f>compofiinc!BA70</f>
        <v>2.2639303933829069E-3</v>
      </c>
      <c r="S78" s="116">
        <f>compofiinc!BB70</f>
        <v>6.8987510167062283E-4</v>
      </c>
      <c r="T78" s="116">
        <f>compofiinc!BC70</f>
        <v>1.8073184182867408E-3</v>
      </c>
      <c r="U78" s="116">
        <f>compofiinc!BD70</f>
        <v>9.1791333397850394E-4</v>
      </c>
      <c r="V78" s="145">
        <f>compofiinc!BE70</f>
        <v>8.4968749433755875E-4</v>
      </c>
    </row>
    <row r="79" spans="1:22">
      <c r="A79" s="118">
        <v>1982</v>
      </c>
      <c r="B79" s="693">
        <f>compofiinc!AK71</f>
        <v>8.0122493207454681E-2</v>
      </c>
      <c r="C79" s="702">
        <f>compofiinc!AL71</f>
        <v>5.8825742453336716E-2</v>
      </c>
      <c r="D79" s="440">
        <f>compofiinc!AM71</f>
        <v>3.414008766412735E-2</v>
      </c>
      <c r="E79" s="440">
        <f>compofiinc!AN71</f>
        <v>5.8572790585458279E-3</v>
      </c>
      <c r="F79" s="440">
        <f>compofiinc!AO71</f>
        <v>8.058289997279644E-3</v>
      </c>
      <c r="G79" s="440">
        <f>compofiinc!AP71</f>
        <v>6.6064735874533653E-3</v>
      </c>
      <c r="H79" s="440">
        <f>compofiinc!AQ71</f>
        <v>4.1636144742369652E-3</v>
      </c>
      <c r="I79" s="715">
        <f>compofiinc!AR71</f>
        <v>4.1641160845756531E-2</v>
      </c>
      <c r="J79" s="721">
        <f>compofiinc!AS71</f>
        <v>2.4986740201711655E-2</v>
      </c>
      <c r="K79" s="147">
        <f>compofiinc!AT71</f>
        <v>1.1760580353438854E-2</v>
      </c>
      <c r="L79" s="147">
        <f>compofiinc!AU71</f>
        <v>2.7675938326865435E-3</v>
      </c>
      <c r="M79" s="147">
        <f>compofiinc!AV71</f>
        <v>4.8859203234314919E-3</v>
      </c>
      <c r="N79" s="147">
        <f>compofiinc!AW71</f>
        <v>3.1135554891079664E-3</v>
      </c>
      <c r="O79" s="147">
        <f>compofiinc!AX71</f>
        <v>2.4590897373855114E-3</v>
      </c>
      <c r="P79" s="730">
        <f>compofiinc!AY71</f>
        <v>1.7189251258969307E-2</v>
      </c>
      <c r="Q79" s="709">
        <f>compofiinc!AZ71</f>
        <v>7.9127466306090355E-3</v>
      </c>
      <c r="R79" s="116">
        <f>compofiinc!BA71</f>
        <v>2.3521832190454006E-3</v>
      </c>
      <c r="S79" s="116">
        <f>compofiinc!BB71</f>
        <v>1.3382473262026906E-3</v>
      </c>
      <c r="T79" s="116">
        <f>compofiinc!BC71</f>
        <v>2.1274001337587833E-3</v>
      </c>
      <c r="U79" s="116">
        <f>compofiinc!BD71</f>
        <v>1.0724192252382636E-3</v>
      </c>
      <c r="V79" s="145">
        <f>compofiinc!BE71</f>
        <v>1.0224966099485755E-3</v>
      </c>
    </row>
    <row r="80" spans="1:22">
      <c r="A80" s="118">
        <v>1983</v>
      </c>
      <c r="B80" s="693">
        <f>compofiinc!AK72</f>
        <v>8.6341835558414459E-2</v>
      </c>
      <c r="C80" s="702">
        <f>compofiinc!AL72</f>
        <v>6.0843523591756821E-2</v>
      </c>
      <c r="D80" s="440">
        <f>compofiinc!AM72</f>
        <v>3.6840435117483139E-2</v>
      </c>
      <c r="E80" s="440">
        <f>compofiinc!AN72</f>
        <v>7.3325010016560555E-3</v>
      </c>
      <c r="F80" s="440">
        <f>compofiinc!AO72</f>
        <v>7.0433961227536201E-3</v>
      </c>
      <c r="G80" s="440">
        <f>compofiinc!AP72</f>
        <v>5.6215887889266014E-3</v>
      </c>
      <c r="H80" s="440">
        <f>compofiinc!AQ72</f>
        <v>4.0056034922599792E-3</v>
      </c>
      <c r="I80" s="715">
        <f>compofiinc!AR72</f>
        <v>4.5824866741895676E-2</v>
      </c>
      <c r="J80" s="721">
        <f>compofiinc!AS72</f>
        <v>2.6513667777180672E-2</v>
      </c>
      <c r="K80" s="147">
        <f>compofiinc!AT72</f>
        <v>1.3282580301165581E-2</v>
      </c>
      <c r="L80" s="147">
        <f>compofiinc!AU72</f>
        <v>3.8840970955789089E-3</v>
      </c>
      <c r="M80" s="147">
        <f>compofiinc!AV72</f>
        <v>4.2996220290660858E-3</v>
      </c>
      <c r="N80" s="147">
        <f>compofiinc!AW72</f>
        <v>2.6529298629611731E-3</v>
      </c>
      <c r="O80" s="147">
        <f>compofiinc!AX72</f>
        <v>2.3944391869008541E-3</v>
      </c>
      <c r="P80" s="730">
        <f>compofiinc!AY72</f>
        <v>1.8611358478665352E-2</v>
      </c>
      <c r="Q80" s="709">
        <f>compofiinc!AZ72</f>
        <v>8.8471546769142151E-3</v>
      </c>
      <c r="R80" s="116">
        <f>compofiinc!BA72</f>
        <v>3.0007401946932077E-3</v>
      </c>
      <c r="S80" s="116">
        <f>compofiinc!BB72</f>
        <v>2.1751942113041878E-3</v>
      </c>
      <c r="T80" s="116">
        <f>compofiinc!BC72</f>
        <v>1.7980540869757533E-3</v>
      </c>
      <c r="U80" s="116">
        <f>compofiinc!BD72</f>
        <v>9.5744850113987923E-4</v>
      </c>
      <c r="V80" s="145">
        <f>compofiinc!BE72</f>
        <v>9.1571733355522156E-4</v>
      </c>
    </row>
    <row r="81" spans="1:22">
      <c r="A81" s="118">
        <v>1984</v>
      </c>
      <c r="B81" s="693">
        <f>compofiinc!AK73</f>
        <v>9.0533167123794556E-2</v>
      </c>
      <c r="C81" s="702">
        <f>compofiinc!AL73</f>
        <v>6.3672401010990143E-2</v>
      </c>
      <c r="D81" s="440">
        <f>compofiinc!AM73</f>
        <v>3.9536640048027039E-2</v>
      </c>
      <c r="E81" s="440">
        <f>compofiinc!AN73</f>
        <v>7.9283397644758224E-3</v>
      </c>
      <c r="F81" s="440">
        <f>compofiinc!AO73</f>
        <v>5.7711456902325153E-3</v>
      </c>
      <c r="G81" s="440">
        <f>compofiinc!AP73</f>
        <v>6.8235015496611595E-3</v>
      </c>
      <c r="H81" s="440">
        <f>compofiinc!AQ73</f>
        <v>3.612773260101676E-3</v>
      </c>
      <c r="I81" s="715">
        <f>compofiinc!AR73</f>
        <v>4.970584437251091E-2</v>
      </c>
      <c r="J81" s="721">
        <f>compofiinc!AS73</f>
        <v>2.8799986466765404E-2</v>
      </c>
      <c r="K81" s="147">
        <f>compofiinc!AT73</f>
        <v>1.5295040793716908E-2</v>
      </c>
      <c r="L81" s="147">
        <f>compofiinc!AU73</f>
        <v>4.153531976044178E-3</v>
      </c>
      <c r="M81" s="147">
        <f>compofiinc!AV73</f>
        <v>3.2731876708567142E-3</v>
      </c>
      <c r="N81" s="147">
        <f>compofiinc!AW73</f>
        <v>3.582758828997612E-3</v>
      </c>
      <c r="O81" s="147">
        <f>compofiinc!AX73</f>
        <v>2.4954676628112793E-3</v>
      </c>
      <c r="P81" s="730">
        <f>compofiinc!AY73</f>
        <v>2.1431189030408859E-2</v>
      </c>
      <c r="Q81" s="709">
        <f>compofiinc!AZ73</f>
        <v>1.0004395619034767E-2</v>
      </c>
      <c r="R81" s="116">
        <f>compofiinc!BA73</f>
        <v>3.4513822756707668E-3</v>
      </c>
      <c r="S81" s="116">
        <f>compofiinc!BB73</f>
        <v>3.0061141587793827E-3</v>
      </c>
      <c r="T81" s="116">
        <f>compofiinc!BC73</f>
        <v>1.4631093945354223E-3</v>
      </c>
      <c r="U81" s="116">
        <f>compofiinc!BD73</f>
        <v>1.1534783989191055E-3</v>
      </c>
      <c r="V81" s="145">
        <f>compofiinc!BE73</f>
        <v>9.3031110009178519E-4</v>
      </c>
    </row>
    <row r="82" spans="1:22">
      <c r="A82" s="118">
        <v>1985</v>
      </c>
      <c r="B82" s="693">
        <f>compofiinc!AK74</f>
        <v>9.6134550869464874E-2</v>
      </c>
      <c r="C82" s="702">
        <f>compofiinc!AL74</f>
        <v>6.5531499683856964E-2</v>
      </c>
      <c r="D82" s="440">
        <f>compofiinc!AM74</f>
        <v>3.7939701229333878E-2</v>
      </c>
      <c r="E82" s="440">
        <f>compofiinc!AN74</f>
        <v>9.7170667722821236E-3</v>
      </c>
      <c r="F82" s="440">
        <f>compofiinc!AO74</f>
        <v>6.3128131441771984E-3</v>
      </c>
      <c r="G82" s="440">
        <f>compofiinc!AP74</f>
        <v>6.9679534062743187E-3</v>
      </c>
      <c r="H82" s="440">
        <f>compofiinc!AQ74</f>
        <v>4.5939674600958824E-3</v>
      </c>
      <c r="I82" s="715">
        <f>compofiinc!AR74</f>
        <v>5.2925903350114822E-2</v>
      </c>
      <c r="J82" s="721">
        <f>compofiinc!AS74</f>
        <v>3.0246192589402199E-2</v>
      </c>
      <c r="K82" s="147">
        <f>compofiinc!AT74</f>
        <v>1.3866792432963848E-2</v>
      </c>
      <c r="L82" s="147">
        <f>compofiinc!AU74</f>
        <v>5.528212059289217E-3</v>
      </c>
      <c r="M82" s="147">
        <f>compofiinc!AV74</f>
        <v>4.0285345166921616E-3</v>
      </c>
      <c r="N82" s="147">
        <f>compofiinc!AW74</f>
        <v>3.6130754742771387E-3</v>
      </c>
      <c r="O82" s="147">
        <f>compofiinc!AX74</f>
        <v>3.2095781061798334E-3</v>
      </c>
      <c r="P82" s="730">
        <f>compofiinc!AY74</f>
        <v>2.2197337821125984E-2</v>
      </c>
      <c r="Q82" s="709">
        <f>compofiinc!AZ74</f>
        <v>9.916381910443306E-3</v>
      </c>
      <c r="R82" s="116">
        <f>compofiinc!BA74</f>
        <v>3.4358003176748753E-3</v>
      </c>
      <c r="S82" s="116">
        <f>compofiinc!BB74</f>
        <v>3.0188597738742828E-3</v>
      </c>
      <c r="T82" s="116">
        <f>compofiinc!BC74</f>
        <v>1.3287113979458809E-3</v>
      </c>
      <c r="U82" s="116">
        <f>compofiinc!BD74</f>
        <v>1.1733660940080881E-3</v>
      </c>
      <c r="V82" s="145">
        <f>compofiinc!BE74</f>
        <v>9.5964415231719613E-4</v>
      </c>
    </row>
    <row r="83" spans="1:22">
      <c r="A83" s="118">
        <v>1986</v>
      </c>
      <c r="B83" s="693">
        <f>compofiinc!AK75</f>
        <v>0.11974846571683884</v>
      </c>
      <c r="C83" s="702">
        <f>compofiinc!AL75</f>
        <v>6.533079594373703E-2</v>
      </c>
      <c r="D83" s="440">
        <f>compofiinc!AM75</f>
        <v>3.9699893444776535E-2</v>
      </c>
      <c r="E83" s="440">
        <f>compofiinc!AN75</f>
        <v>1.0652101598680019E-2</v>
      </c>
      <c r="F83" s="440">
        <f>compofiinc!AO75</f>
        <v>5.6422431953251362E-3</v>
      </c>
      <c r="G83" s="440">
        <f>compofiinc!AP75</f>
        <v>5.8790300972759724E-3</v>
      </c>
      <c r="H83" s="440">
        <f>compofiinc!AQ75</f>
        <v>3.4575248137116432E-3</v>
      </c>
      <c r="I83" s="715">
        <f>compofiinc!AR75</f>
        <v>7.0904284715652466E-2</v>
      </c>
      <c r="J83" s="721">
        <f>compofiinc!AS75</f>
        <v>2.9268866404891014E-2</v>
      </c>
      <c r="K83" s="147">
        <f>compofiinc!AT75</f>
        <v>1.4065684750676155E-2</v>
      </c>
      <c r="L83" s="147">
        <f>compofiinc!AU75</f>
        <v>5.8498429134488106E-3</v>
      </c>
      <c r="M83" s="147">
        <f>compofiinc!AV75</f>
        <v>3.6987261846661568E-3</v>
      </c>
      <c r="N83" s="147">
        <f>compofiinc!AW75</f>
        <v>3.0384345445781946E-3</v>
      </c>
      <c r="O83" s="147">
        <f>compofiinc!AX75</f>
        <v>2.6161784771829844E-3</v>
      </c>
      <c r="P83" s="730">
        <f>compofiinc!AY75</f>
        <v>3.3089693635702133E-2</v>
      </c>
      <c r="Q83" s="709">
        <f>compofiinc!AZ75</f>
        <v>1.0244250297546387E-2</v>
      </c>
      <c r="R83" s="116">
        <f>compofiinc!BA75</f>
        <v>3.9223744533956051E-3</v>
      </c>
      <c r="S83" s="116">
        <f>compofiinc!BB75</f>
        <v>3.1616152264177799E-3</v>
      </c>
      <c r="T83" s="116">
        <f>compofiinc!BC75</f>
        <v>1.2765504652634263E-3</v>
      </c>
      <c r="U83" s="116">
        <f>compofiinc!BD75</f>
        <v>1.1063182028010488E-3</v>
      </c>
      <c r="V83" s="145">
        <f>compofiinc!BE75</f>
        <v>7.7739241532981396E-4</v>
      </c>
    </row>
    <row r="84" spans="1:22">
      <c r="A84" s="118">
        <v>1987</v>
      </c>
      <c r="B84" s="693">
        <f>compofiinc!AK76</f>
        <v>9.5838502049446106E-2</v>
      </c>
      <c r="C84" s="702">
        <f>compofiinc!AL76</f>
        <v>7.9385817050933838E-2</v>
      </c>
      <c r="D84" s="440">
        <f>compofiinc!AM76</f>
        <v>4.7156684100627899E-2</v>
      </c>
      <c r="E84" s="440">
        <f>compofiinc!AN76</f>
        <v>1.6699882224202156E-2</v>
      </c>
      <c r="F84" s="440">
        <f>compofiinc!AO76</f>
        <v>4.9863955937325954E-3</v>
      </c>
      <c r="G84" s="440">
        <f>compofiinc!AP76</f>
        <v>7.1087740361690521E-3</v>
      </c>
      <c r="H84" s="440">
        <f>compofiinc!AQ76</f>
        <v>3.4340848214924335E-3</v>
      </c>
      <c r="I84" s="715">
        <f>compofiinc!AR76</f>
        <v>4.9614071846008301E-2</v>
      </c>
      <c r="J84" s="721">
        <f>compofiinc!AS76</f>
        <v>3.806053102016449E-2</v>
      </c>
      <c r="K84" s="147">
        <f>compofiinc!AT76</f>
        <v>1.9782248884439468E-2</v>
      </c>
      <c r="L84" s="147">
        <f>compofiinc!AU76</f>
        <v>9.5335235819220543E-3</v>
      </c>
      <c r="M84" s="147">
        <f>compofiinc!AV76</f>
        <v>2.7783741243183613E-3</v>
      </c>
      <c r="N84" s="147">
        <f>compofiinc!AW76</f>
        <v>3.9886711165308952E-3</v>
      </c>
      <c r="O84" s="147">
        <f>compofiinc!AX76</f>
        <v>1.9777130801230669E-3</v>
      </c>
      <c r="P84" s="730">
        <f>compofiinc!AY76</f>
        <v>1.9288787618279457E-2</v>
      </c>
      <c r="Q84" s="709">
        <f>compofiinc!AZ76</f>
        <v>1.3425874523818493E-2</v>
      </c>
      <c r="R84" s="116">
        <f>compofiinc!BA76</f>
        <v>4.9248221330344677E-3</v>
      </c>
      <c r="S84" s="116">
        <f>compofiinc!BB76</f>
        <v>4.7823144122958183E-3</v>
      </c>
      <c r="T84" s="116">
        <f>compofiinc!BC76</f>
        <v>1.196084194816649E-3</v>
      </c>
      <c r="U84" s="116">
        <f>compofiinc!BD76</f>
        <v>1.751238014549017E-3</v>
      </c>
      <c r="V84" s="145">
        <f>compofiinc!BE76</f>
        <v>7.7141559449955821E-4</v>
      </c>
    </row>
    <row r="85" spans="1:22">
      <c r="A85" s="118">
        <v>1988</v>
      </c>
      <c r="B85" s="693">
        <f>compofiinc!AK77</f>
        <v>0.12240634858608246</v>
      </c>
      <c r="C85" s="702">
        <f>compofiinc!AL77</f>
        <v>0.10179845243692398</v>
      </c>
      <c r="D85" s="440">
        <f>compofiinc!AM77</f>
        <v>5.5438097566366196E-2</v>
      </c>
      <c r="E85" s="440">
        <f>compofiinc!AN77</f>
        <v>2.4852460250258446E-2</v>
      </c>
      <c r="F85" s="440">
        <f>compofiinc!AO77</f>
        <v>7.3296502232551575E-3</v>
      </c>
      <c r="G85" s="440">
        <f>compofiinc!AP77</f>
        <v>8.8559938594698906E-3</v>
      </c>
      <c r="H85" s="440">
        <f>compofiinc!AQ77</f>
        <v>5.3222533315420151E-3</v>
      </c>
      <c r="I85" s="715">
        <f>compofiinc!AR77</f>
        <v>6.8670913577079773E-2</v>
      </c>
      <c r="J85" s="721">
        <f>compofiinc!AS77</f>
        <v>5.3287804126739502E-2</v>
      </c>
      <c r="K85" s="147">
        <f>compofiinc!AT77</f>
        <v>2.4926476180553436E-2</v>
      </c>
      <c r="L85" s="147">
        <f>compofiinc!AU77</f>
        <v>1.531586330384016E-2</v>
      </c>
      <c r="M85" s="147">
        <f>compofiinc!AV77</f>
        <v>4.6289637684822083E-3</v>
      </c>
      <c r="N85" s="147">
        <f>compofiinc!AW77</f>
        <v>5.1136850379407406E-3</v>
      </c>
      <c r="O85" s="147">
        <f>compofiinc!AX77</f>
        <v>3.3028151374310255E-3</v>
      </c>
      <c r="P85" s="730">
        <f>compofiinc!AY77</f>
        <v>2.88571547716856E-2</v>
      </c>
      <c r="Q85" s="709">
        <f>compofiinc!AZ77</f>
        <v>2.0570540800690651E-2</v>
      </c>
      <c r="R85" s="116">
        <f>compofiinc!BA77</f>
        <v>7.5696967542171478E-3</v>
      </c>
      <c r="S85" s="116">
        <f>compofiinc!BB77</f>
        <v>7.1052364073693752E-3</v>
      </c>
      <c r="T85" s="116">
        <f>compofiinc!BC77</f>
        <v>2.3312931880354881E-3</v>
      </c>
      <c r="U85" s="116">
        <f>compofiinc!BD77</f>
        <v>2.1638136822730303E-3</v>
      </c>
      <c r="V85" s="145">
        <f>compofiinc!BE77</f>
        <v>1.4005007687956095E-3</v>
      </c>
    </row>
    <row r="86" spans="1:22">
      <c r="A86" s="118">
        <v>1989</v>
      </c>
      <c r="B86" s="693">
        <f>compofiinc!AK78</f>
        <v>0.11262747645378113</v>
      </c>
      <c r="C86" s="702">
        <f>compofiinc!AL78</f>
        <v>9.6032194793224335E-2</v>
      </c>
      <c r="D86" s="440">
        <f>compofiinc!AM78</f>
        <v>4.8782844096422195E-2</v>
      </c>
      <c r="E86" s="440">
        <f>compofiinc!AN78</f>
        <v>2.4507366120815277E-2</v>
      </c>
      <c r="F86" s="440">
        <f>compofiinc!AO78</f>
        <v>6.7948028445243835E-3</v>
      </c>
      <c r="G86" s="440">
        <f>compofiinc!AP78</f>
        <v>1.0645901784300804E-2</v>
      </c>
      <c r="H86" s="440">
        <f>compofiinc!AQ78</f>
        <v>5.3012813441455364E-3</v>
      </c>
      <c r="I86" s="715">
        <f>compofiinc!AR78</f>
        <v>6.0943983495235443E-2</v>
      </c>
      <c r="J86" s="721">
        <f>compofiinc!AS78</f>
        <v>4.8642683774232864E-2</v>
      </c>
      <c r="K86" s="147">
        <f>compofiinc!AT78</f>
        <v>2.0523346960544586E-2</v>
      </c>
      <c r="L86" s="147">
        <f>compofiinc!AU78</f>
        <v>1.4594197273254395E-2</v>
      </c>
      <c r="M86" s="147">
        <f>compofiinc!AV78</f>
        <v>4.1541857644915581E-3</v>
      </c>
      <c r="N86" s="147">
        <f>compofiinc!AW78</f>
        <v>6.2852394767105579E-3</v>
      </c>
      <c r="O86" s="147">
        <f>compofiinc!AX78</f>
        <v>3.0857163947075605E-3</v>
      </c>
      <c r="P86" s="730">
        <f>compofiinc!AY78</f>
        <v>2.4970069527626038E-2</v>
      </c>
      <c r="Q86" s="709">
        <f>compofiinc!AZ78</f>
        <v>1.8144847825169563E-2</v>
      </c>
      <c r="R86" s="116">
        <f>compofiinc!BA78</f>
        <v>5.4643764160573483E-3</v>
      </c>
      <c r="S86" s="116">
        <f>compofiinc!BB78</f>
        <v>6.6481241956353188E-3</v>
      </c>
      <c r="T86" s="116">
        <f>compofiinc!BC78</f>
        <v>1.9535792525857687E-3</v>
      </c>
      <c r="U86" s="116">
        <f>compofiinc!BD78</f>
        <v>2.6766699738800526E-3</v>
      </c>
      <c r="V86" s="145">
        <f>compofiinc!BE78</f>
        <v>1.4020978705957532E-3</v>
      </c>
    </row>
    <row r="87" spans="1:22">
      <c r="A87" s="124">
        <v>1990</v>
      </c>
      <c r="B87" s="697">
        <f>compofiinc!AK79</f>
        <v>0.1113569512963295</v>
      </c>
      <c r="C87" s="705">
        <f>compofiinc!AL79</f>
        <v>9.9009834229946136E-2</v>
      </c>
      <c r="D87" s="547">
        <f>compofiinc!AM79</f>
        <v>5.1503095775842667E-2</v>
      </c>
      <c r="E87" s="547">
        <f>compofiinc!AN79</f>
        <v>2.5062531232833862E-2</v>
      </c>
      <c r="F87" s="547">
        <f>compofiinc!AO79</f>
        <v>6.4623351208865643E-3</v>
      </c>
      <c r="G87" s="547">
        <f>compofiinc!AP79</f>
        <v>1.0636127553880215E-2</v>
      </c>
      <c r="H87" s="547">
        <f>compofiinc!AQ79</f>
        <v>5.3457468748092651E-3</v>
      </c>
      <c r="I87" s="716">
        <f>compofiinc!AR79</f>
        <v>5.9148408472537994E-2</v>
      </c>
      <c r="J87" s="725">
        <f>compofiinc!AS79</f>
        <v>4.9764722585678101E-2</v>
      </c>
      <c r="K87" s="156">
        <f>compofiinc!AT79</f>
        <v>2.2020464763045311E-2</v>
      </c>
      <c r="L87" s="156">
        <f>compofiinc!AU79</f>
        <v>1.4262964949011803E-2</v>
      </c>
      <c r="M87" s="156">
        <f>compofiinc!AV79</f>
        <v>4.0266127325594425E-3</v>
      </c>
      <c r="N87" s="156">
        <f>compofiinc!AW79</f>
        <v>6.2221880070865154E-3</v>
      </c>
      <c r="O87" s="156">
        <f>compofiinc!AX79</f>
        <v>3.2324925996363163E-3</v>
      </c>
      <c r="P87" s="732">
        <f>compofiinc!AY79</f>
        <v>2.3730555549263954E-2</v>
      </c>
      <c r="Q87" s="734">
        <f>compofiinc!AZ79</f>
        <v>1.856696791946888E-2</v>
      </c>
      <c r="R87" s="122">
        <f>compofiinc!BA79</f>
        <v>6.1925812624394894E-3</v>
      </c>
      <c r="S87" s="122">
        <f>compofiinc!BB79</f>
        <v>6.3480427488684654E-3</v>
      </c>
      <c r="T87" s="122">
        <f>compofiinc!BC79</f>
        <v>1.9534365274012089E-3</v>
      </c>
      <c r="U87" s="122">
        <f>compofiinc!BD79</f>
        <v>2.6992519851773977E-3</v>
      </c>
      <c r="V87" s="183">
        <f>compofiinc!BE79</f>
        <v>1.3736560940742493E-3</v>
      </c>
    </row>
    <row r="88" spans="1:22">
      <c r="A88" s="118">
        <v>1991</v>
      </c>
      <c r="B88" s="693">
        <f>compofiinc!AK80</f>
        <v>0.10171304643154144</v>
      </c>
      <c r="C88" s="702">
        <f>compofiinc!AL80</f>
        <v>9.2070631682872772E-2</v>
      </c>
      <c r="D88" s="440">
        <f>compofiinc!AM80</f>
        <v>4.8773624002933502E-2</v>
      </c>
      <c r="E88" s="440">
        <f>compofiinc!AN80</f>
        <v>2.3400748148560524E-2</v>
      </c>
      <c r="F88" s="440">
        <f>compofiinc!AO80</f>
        <v>5.5538928136229515E-3</v>
      </c>
      <c r="G88" s="440">
        <f>compofiinc!AP80</f>
        <v>9.3048466369509697E-3</v>
      </c>
      <c r="H88" s="440">
        <f>compofiinc!AQ80</f>
        <v>5.037517286837101E-3</v>
      </c>
      <c r="I88" s="715">
        <f>compofiinc!AR80</f>
        <v>5.2000075578689575E-2</v>
      </c>
      <c r="J88" s="721">
        <f>compofiinc!AS80</f>
        <v>4.4902119785547256E-2</v>
      </c>
      <c r="K88" s="147">
        <f>compofiinc!AT80</f>
        <v>2.0065015181899071E-2</v>
      </c>
      <c r="L88" s="147">
        <f>compofiinc!AU80</f>
        <v>1.3061912730336189E-2</v>
      </c>
      <c r="M88" s="147">
        <f>compofiinc!AV80</f>
        <v>3.3872942440211773E-3</v>
      </c>
      <c r="N88" s="147">
        <f>compofiinc!AW80</f>
        <v>5.4373210296034813E-3</v>
      </c>
      <c r="O88" s="147">
        <f>compofiinc!AX80</f>
        <v>2.950574504211545E-3</v>
      </c>
      <c r="P88" s="730">
        <f>compofiinc!AY80</f>
        <v>2.0039062947034836E-2</v>
      </c>
      <c r="Q88" s="709">
        <f>compofiinc!AZ80</f>
        <v>1.626119390130043E-2</v>
      </c>
      <c r="R88" s="116">
        <f>compofiinc!BA80</f>
        <v>5.3120339289307594E-3</v>
      </c>
      <c r="S88" s="116">
        <f>compofiinc!BB80</f>
        <v>5.8138403110206127E-3</v>
      </c>
      <c r="T88" s="116">
        <f>compofiinc!BC80</f>
        <v>1.5540033346042037E-3</v>
      </c>
      <c r="U88" s="116">
        <f>compofiinc!BD80</f>
        <v>2.3812523577362299E-3</v>
      </c>
      <c r="V88" s="145">
        <f>compofiinc!BE80</f>
        <v>1.2000638525933027E-3</v>
      </c>
    </row>
    <row r="89" spans="1:22">
      <c r="A89" s="118">
        <v>1992</v>
      </c>
      <c r="B89" s="693">
        <f>compofiinc!AK81</f>
        <v>0.11435899138450623</v>
      </c>
      <c r="C89" s="702">
        <f>compofiinc!AL81</f>
        <v>0.10336282849311829</v>
      </c>
      <c r="D89" s="440">
        <f>compofiinc!AM81</f>
        <v>5.8073129504919052E-2</v>
      </c>
      <c r="E89" s="440">
        <f>compofiinc!AN81</f>
        <v>2.7358779683709145E-2</v>
      </c>
      <c r="F89" s="440">
        <f>compofiinc!AO81</f>
        <v>5.5329776369035244E-3</v>
      </c>
      <c r="G89" s="440">
        <f>compofiinc!AP81</f>
        <v>7.0804762654006481E-3</v>
      </c>
      <c r="H89" s="440">
        <f>compofiinc!AQ81</f>
        <v>5.3174607455730438E-3</v>
      </c>
      <c r="I89" s="715">
        <f>compofiinc!AR81</f>
        <v>6.1342786997556686E-2</v>
      </c>
      <c r="J89" s="721">
        <f>compofiinc!AS81</f>
        <v>5.3022023290395737E-2</v>
      </c>
      <c r="K89" s="147">
        <f>compofiinc!AT81</f>
        <v>2.69304309040308E-2</v>
      </c>
      <c r="L89" s="147">
        <f>compofiinc!AU81</f>
        <v>1.5250013209879398E-2</v>
      </c>
      <c r="M89" s="147">
        <f>compofiinc!AV81</f>
        <v>3.4929215908050537E-3</v>
      </c>
      <c r="N89" s="147">
        <f>compofiinc!AW81</f>
        <v>4.2110783979296684E-3</v>
      </c>
      <c r="O89" s="147">
        <f>compofiinc!AX81</f>
        <v>3.1375810503959656E-3</v>
      </c>
      <c r="P89" s="730">
        <f>compofiinc!AY81</f>
        <v>2.5015244260430336E-2</v>
      </c>
      <c r="Q89" s="709">
        <f>compofiinc!AZ81</f>
        <v>2.046019583940506E-2</v>
      </c>
      <c r="R89" s="116">
        <f>compofiinc!BA81</f>
        <v>8.9330123737454414E-3</v>
      </c>
      <c r="S89" s="116">
        <f>compofiinc!BB81</f>
        <v>6.8367654457688332E-3</v>
      </c>
      <c r="T89" s="116">
        <f>compofiinc!BC81</f>
        <v>1.5826761955395341E-3</v>
      </c>
      <c r="U89" s="116">
        <f>compofiinc!BD81</f>
        <v>1.8374747596681118E-3</v>
      </c>
      <c r="V89" s="145">
        <f>compofiinc!BE81</f>
        <v>1.2702668318524957E-3</v>
      </c>
    </row>
    <row r="90" spans="1:22">
      <c r="A90" s="118">
        <v>1993</v>
      </c>
      <c r="B90" s="693">
        <f>compofiinc!AK82</f>
        <v>0.11034292727708817</v>
      </c>
      <c r="C90" s="702">
        <f>compofiinc!AL82</f>
        <v>9.7143150866031647E-2</v>
      </c>
      <c r="D90" s="440">
        <f>compofiinc!AM82</f>
        <v>5.4729294031858444E-2</v>
      </c>
      <c r="E90" s="440">
        <f>compofiinc!AN82</f>
        <v>2.6312975212931633E-2</v>
      </c>
      <c r="F90" s="440">
        <f>compofiinc!AO82</f>
        <v>4.9568712711334229E-3</v>
      </c>
      <c r="G90" s="440">
        <f>compofiinc!AP82</f>
        <v>5.8760005049407482E-3</v>
      </c>
      <c r="H90" s="440">
        <f>compofiinc!AQ82</f>
        <v>5.2680070511996746E-3</v>
      </c>
      <c r="I90" s="715">
        <f>compofiinc!AR82</f>
        <v>5.8508288115262985E-2</v>
      </c>
      <c r="J90" s="721">
        <f>compofiinc!AS82</f>
        <v>4.8396766185760498E-2</v>
      </c>
      <c r="K90" s="147">
        <f>compofiinc!AT82</f>
        <v>2.3679519072175026E-2</v>
      </c>
      <c r="L90" s="147">
        <f>compofiinc!AU82</f>
        <v>1.5030696988105774E-2</v>
      </c>
      <c r="M90" s="147">
        <f>compofiinc!AV82</f>
        <v>2.9947289731353521E-3</v>
      </c>
      <c r="N90" s="147">
        <f>compofiinc!AW82</f>
        <v>3.5630813799798489E-3</v>
      </c>
      <c r="O90" s="147">
        <f>compofiinc!AX82</f>
        <v>3.1287409365177155E-3</v>
      </c>
      <c r="P90" s="730">
        <f>compofiinc!AY82</f>
        <v>2.3699628189206123E-2</v>
      </c>
      <c r="Q90" s="709">
        <f>compofiinc!AZ82</f>
        <v>1.7944434657692909E-2</v>
      </c>
      <c r="R90" s="116">
        <f>compofiinc!BA82</f>
        <v>7.0158825255930424E-3</v>
      </c>
      <c r="S90" s="116">
        <f>compofiinc!BB82</f>
        <v>6.7339041270315647E-3</v>
      </c>
      <c r="T90" s="116">
        <f>compofiinc!BC82</f>
        <v>1.3072957517579198E-3</v>
      </c>
      <c r="U90" s="116">
        <f>compofiinc!BD82</f>
        <v>1.5784010756760836E-3</v>
      </c>
      <c r="V90" s="145">
        <f>compofiinc!BE82</f>
        <v>1.3089519925415516E-3</v>
      </c>
    </row>
    <row r="91" spans="1:22">
      <c r="A91" s="118">
        <v>1994</v>
      </c>
      <c r="B91" s="693">
        <f>compofiinc!AK83</f>
        <v>0.11021211743354797</v>
      </c>
      <c r="C91" s="702">
        <f>compofiinc!AL83</f>
        <v>9.691222757101059E-2</v>
      </c>
      <c r="D91" s="440">
        <f>compofiinc!AM83</f>
        <v>5.1247101277112961E-2</v>
      </c>
      <c r="E91" s="440">
        <f>compofiinc!AN83</f>
        <v>2.9330771416425705E-2</v>
      </c>
      <c r="F91" s="440">
        <f>compofiinc!AO83</f>
        <v>5.1345229148864746E-3</v>
      </c>
      <c r="G91" s="440">
        <f>compofiinc!AP83</f>
        <v>5.7432199828326702E-3</v>
      </c>
      <c r="H91" s="440">
        <f>compofiinc!AQ83</f>
        <v>5.4566147737205029E-3</v>
      </c>
      <c r="I91" s="715">
        <f>compofiinc!AR83</f>
        <v>5.8493964374065399E-2</v>
      </c>
      <c r="J91" s="721">
        <f>compofiinc!AS83</f>
        <v>4.8072107136249542E-2</v>
      </c>
      <c r="K91" s="147">
        <f>compofiinc!AT83</f>
        <v>2.0870426669716835E-2</v>
      </c>
      <c r="L91" s="147">
        <f>compofiinc!AU83</f>
        <v>1.7315488308668137E-2</v>
      </c>
      <c r="M91" s="147">
        <f>compofiinc!AV83</f>
        <v>3.1148854177445173E-3</v>
      </c>
      <c r="N91" s="147">
        <f>compofiinc!AW83</f>
        <v>3.6263687070459127E-3</v>
      </c>
      <c r="O91" s="147">
        <f>compofiinc!AX83</f>
        <v>3.1449396628886461E-3</v>
      </c>
      <c r="P91" s="730">
        <f>compofiinc!AY83</f>
        <v>2.3685585707426071E-2</v>
      </c>
      <c r="Q91" s="709">
        <f>compofiinc!AZ83</f>
        <v>1.7758816480636597E-2</v>
      </c>
      <c r="R91" s="116">
        <f>compofiinc!BA83</f>
        <v>5.7218968868255615E-3</v>
      </c>
      <c r="S91" s="116">
        <f>compofiinc!BB83</f>
        <v>7.6670609414577484E-3</v>
      </c>
      <c r="T91" s="116">
        <f>compofiinc!BC83</f>
        <v>1.4135201927274466E-3</v>
      </c>
      <c r="U91" s="116">
        <f>compofiinc!BD83</f>
        <v>1.6162751708179712E-3</v>
      </c>
      <c r="V91" s="145">
        <f>compofiinc!BE83</f>
        <v>1.3400635216385126E-3</v>
      </c>
    </row>
    <row r="92" spans="1:22">
      <c r="A92" s="118">
        <v>1995</v>
      </c>
      <c r="B92" s="693">
        <f>compofiinc!AK84</f>
        <v>0.11699593067169189</v>
      </c>
      <c r="C92" s="702">
        <f>compofiinc!AL84</f>
        <v>0.10180539637804031</v>
      </c>
      <c r="D92" s="440">
        <f>compofiinc!AM84</f>
        <v>5.5018562823534012E-2</v>
      </c>
      <c r="E92" s="440">
        <f>compofiinc!AN84</f>
        <v>2.9142672196030617E-2</v>
      </c>
      <c r="F92" s="440">
        <f>compofiinc!AO84</f>
        <v>5.6824507191777229E-3</v>
      </c>
      <c r="G92" s="440">
        <f>compofiinc!AP84</f>
        <v>6.6008702851831913E-3</v>
      </c>
      <c r="H92" s="440">
        <f>compofiinc!AQ84</f>
        <v>5.360837560147047E-3</v>
      </c>
      <c r="I92" s="715">
        <f>compofiinc!AR84</f>
        <v>6.3001468777656555E-2</v>
      </c>
      <c r="J92" s="721">
        <f>compofiinc!AS84</f>
        <v>5.1158998161554337E-2</v>
      </c>
      <c r="K92" s="147">
        <f>compofiinc!AT84</f>
        <v>2.3152703419327736E-2</v>
      </c>
      <c r="L92" s="147">
        <f>compofiinc!AU84</f>
        <v>1.704806461930275E-2</v>
      </c>
      <c r="M92" s="147">
        <f>compofiinc!AV84</f>
        <v>3.5812170244753361E-3</v>
      </c>
      <c r="N92" s="147">
        <f>compofiinc!AW84</f>
        <v>4.1189221665263176E-3</v>
      </c>
      <c r="O92" s="147">
        <f>compofiinc!AX84</f>
        <v>3.2580906990915537E-3</v>
      </c>
      <c r="P92" s="730">
        <f>compofiinc!AY84</f>
        <v>2.5305017828941345E-2</v>
      </c>
      <c r="Q92" s="709">
        <f>compofiinc!AZ84</f>
        <v>1.9008731469511986E-2</v>
      </c>
      <c r="R92" s="116">
        <f>compofiinc!BA84</f>
        <v>6.8025821819901466E-3</v>
      </c>
      <c r="S92" s="116">
        <f>compofiinc!BB84</f>
        <v>7.4411644600331783E-3</v>
      </c>
      <c r="T92" s="116">
        <f>compofiinc!BC84</f>
        <v>1.6394818667322397E-3</v>
      </c>
      <c r="U92" s="116">
        <f>compofiinc!BD84</f>
        <v>1.8269888823851943E-3</v>
      </c>
      <c r="V92" s="145">
        <f>compofiinc!BE84</f>
        <v>1.2985148932784796E-3</v>
      </c>
    </row>
    <row r="93" spans="1:22">
      <c r="A93" s="118">
        <v>1996</v>
      </c>
      <c r="B93" s="693">
        <f>compofiinc!AK85</f>
        <v>0.13030032813549042</v>
      </c>
      <c r="C93" s="702">
        <f>compofiinc!AL85</f>
        <v>0.10704097151756287</v>
      </c>
      <c r="D93" s="440">
        <f>compofiinc!AM85</f>
        <v>5.8205645531415939E-2</v>
      </c>
      <c r="E93" s="440">
        <f>compofiinc!AN85</f>
        <v>3.0515138059854507E-2</v>
      </c>
      <c r="F93" s="440">
        <f>compofiinc!AO85</f>
        <v>5.9132436290383339E-3</v>
      </c>
      <c r="G93" s="440">
        <f>compofiinc!AP85</f>
        <v>6.6672451794147491E-3</v>
      </c>
      <c r="H93" s="440">
        <f>compofiinc!AQ85</f>
        <v>5.7397019118070602E-3</v>
      </c>
      <c r="I93" s="715">
        <f>compofiinc!AR85</f>
        <v>7.3433101177215576E-2</v>
      </c>
      <c r="J93" s="721">
        <f>compofiinc!AS85</f>
        <v>5.4874248802661896E-2</v>
      </c>
      <c r="K93" s="147">
        <f>compofiinc!AT85</f>
        <v>2.5236651301383972E-2</v>
      </c>
      <c r="L93" s="147">
        <f>compofiinc!AU85</f>
        <v>1.8264206126332283E-2</v>
      </c>
      <c r="M93" s="147">
        <f>compofiinc!AV85</f>
        <v>3.6941776052117348E-3</v>
      </c>
      <c r="N93" s="147">
        <f>compofiinc!AW85</f>
        <v>4.2039575055241585E-3</v>
      </c>
      <c r="O93" s="147">
        <f>compofiinc!AX85</f>
        <v>3.4752553328871727E-3</v>
      </c>
      <c r="P93" s="730">
        <f>compofiinc!AY85</f>
        <v>3.1435556709766388E-2</v>
      </c>
      <c r="Q93" s="709">
        <f>compofiinc!AZ85</f>
        <v>2.089589461684227E-2</v>
      </c>
      <c r="R93" s="116">
        <f>compofiinc!BA85</f>
        <v>7.9677607864141464E-3</v>
      </c>
      <c r="S93" s="116">
        <f>compofiinc!BB85</f>
        <v>7.8542549163103104E-3</v>
      </c>
      <c r="T93" s="116">
        <f>compofiinc!BC85</f>
        <v>1.7020952655002475E-3</v>
      </c>
      <c r="U93" s="116">
        <f>compofiinc!BD85</f>
        <v>1.9229385070502758E-3</v>
      </c>
      <c r="V93" s="145">
        <f>compofiinc!BE85</f>
        <v>1.4488454908132553E-3</v>
      </c>
    </row>
    <row r="94" spans="1:22">
      <c r="A94" s="118">
        <v>1997</v>
      </c>
      <c r="B94" s="693">
        <f>compofiinc!AK86</f>
        <v>0.14263638854026794</v>
      </c>
      <c r="C94" s="702">
        <f>compofiinc!AL86</f>
        <v>0.11307250708341599</v>
      </c>
      <c r="D94" s="440">
        <f>compofiinc!AM86</f>
        <v>6.2276203185319901E-2</v>
      </c>
      <c r="E94" s="440">
        <f>compofiinc!AN86</f>
        <v>3.1807564198970795E-2</v>
      </c>
      <c r="F94" s="440">
        <f>compofiinc!AO86</f>
        <v>6.2406100332736969E-3</v>
      </c>
      <c r="G94" s="440">
        <f>compofiinc!AP86</f>
        <v>6.666786503046751E-3</v>
      </c>
      <c r="H94" s="440">
        <f>compofiinc!AQ86</f>
        <v>6.0813445597887039E-3</v>
      </c>
      <c r="I94" s="715">
        <f>compofiinc!AR86</f>
        <v>8.2661785185337067E-2</v>
      </c>
      <c r="J94" s="721">
        <f>compofiinc!AS86</f>
        <v>5.9352334588766098E-2</v>
      </c>
      <c r="K94" s="147">
        <f>compofiinc!AT86</f>
        <v>2.8557300567626953E-2</v>
      </c>
      <c r="L94" s="147">
        <f>compofiinc!AU86</f>
        <v>1.910967193543911E-2</v>
      </c>
      <c r="M94" s="147">
        <f>compofiinc!AV86</f>
        <v>3.770716255530715E-3</v>
      </c>
      <c r="N94" s="147">
        <f>compofiinc!AW86</f>
        <v>4.2138122953474522E-3</v>
      </c>
      <c r="O94" s="147">
        <f>compofiinc!AX86</f>
        <v>3.700832836329937E-3</v>
      </c>
      <c r="P94" s="730">
        <f>compofiinc!AY86</f>
        <v>3.5914283245801926E-2</v>
      </c>
      <c r="Q94" s="709">
        <f>compofiinc!AZ86</f>
        <v>2.2782133892178535E-2</v>
      </c>
      <c r="R94" s="116">
        <f>compofiinc!BA86</f>
        <v>9.7580011934041977E-3</v>
      </c>
      <c r="S94" s="116">
        <f>compofiinc!BB86</f>
        <v>7.967926561832428E-3</v>
      </c>
      <c r="T94" s="116">
        <f>compofiinc!BC86</f>
        <v>1.6140749212354422E-3</v>
      </c>
      <c r="U94" s="116">
        <f>compofiinc!BD86</f>
        <v>1.898293849080801E-3</v>
      </c>
      <c r="V94" s="145">
        <f>compofiinc!BE86</f>
        <v>1.5438380651175976E-3</v>
      </c>
    </row>
    <row r="95" spans="1:22">
      <c r="A95" s="118">
        <v>1998</v>
      </c>
      <c r="B95" s="693">
        <f>compofiinc!AK87</f>
        <v>0.15297600626945496</v>
      </c>
      <c r="C95" s="702">
        <f>compofiinc!AL87</f>
        <v>0.11749027669429779</v>
      </c>
      <c r="D95" s="440">
        <f>compofiinc!AM87</f>
        <v>6.5943814814090729E-2</v>
      </c>
      <c r="E95" s="440">
        <f>compofiinc!AN87</f>
        <v>3.2546982169151306E-2</v>
      </c>
      <c r="F95" s="440">
        <f>compofiinc!AO87</f>
        <v>5.8117900043725967E-3</v>
      </c>
      <c r="G95" s="440">
        <f>compofiinc!AP87</f>
        <v>6.5242848359048367E-3</v>
      </c>
      <c r="H95" s="440">
        <f>compofiinc!AQ87</f>
        <v>6.6634076647460461E-3</v>
      </c>
      <c r="I95" s="715">
        <f>compofiinc!AR87</f>
        <v>9.0913407504558563E-2</v>
      </c>
      <c r="J95" s="721">
        <f>compofiinc!AS87</f>
        <v>6.272270530462265E-2</v>
      </c>
      <c r="K95" s="147">
        <f>compofiinc!AT87</f>
        <v>3.1895630061626434E-2</v>
      </c>
      <c r="L95" s="147">
        <f>compofiinc!AU87</f>
        <v>1.9194833934307098E-2</v>
      </c>
      <c r="M95" s="147">
        <f>compofiinc!AV87</f>
        <v>3.4887550864368677E-3</v>
      </c>
      <c r="N95" s="147">
        <f>compofiinc!AW87</f>
        <v>4.0745199657976627E-3</v>
      </c>
      <c r="O95" s="147">
        <f>compofiinc!AX87</f>
        <v>4.0689683519303799E-3</v>
      </c>
      <c r="P95" s="730">
        <f>compofiinc!AY87</f>
        <v>4.0030445903539658E-2</v>
      </c>
      <c r="Q95" s="709">
        <f>compofiinc!AZ87</f>
        <v>2.4380359798669815E-2</v>
      </c>
      <c r="R95" s="116">
        <f>compofiinc!BA87</f>
        <v>1.1889885179698467E-2</v>
      </c>
      <c r="S95" s="116">
        <f>compofiinc!BB87</f>
        <v>7.5892372988164425E-3</v>
      </c>
      <c r="T95" s="116">
        <f>compofiinc!BC87</f>
        <v>1.440385589376092E-3</v>
      </c>
      <c r="U95" s="116">
        <f>compofiinc!BD87</f>
        <v>1.7306127119809389E-3</v>
      </c>
      <c r="V95" s="145">
        <f>compofiinc!BE87</f>
        <v>1.7302387859672308E-3</v>
      </c>
    </row>
    <row r="96" spans="1:22">
      <c r="A96" s="121">
        <v>1999</v>
      </c>
      <c r="B96" s="696">
        <f>compofiinc!AK88</f>
        <v>0.16247637569904327</v>
      </c>
      <c r="C96" s="706">
        <f>compofiinc!AL88</f>
        <v>0.12360292673110962</v>
      </c>
      <c r="D96" s="549">
        <f>compofiinc!AM88</f>
        <v>7.1081317961215973E-2</v>
      </c>
      <c r="E96" s="549">
        <f>compofiinc!AN88</f>
        <v>3.3386982977390289E-2</v>
      </c>
      <c r="F96" s="549">
        <f>compofiinc!AO88</f>
        <v>6.1225253157317638E-3</v>
      </c>
      <c r="G96" s="549">
        <f>compofiinc!AP88</f>
        <v>6.4584962092339993E-3</v>
      </c>
      <c r="H96" s="549">
        <f>compofiinc!AQ88</f>
        <v>6.5536019392311573E-3</v>
      </c>
      <c r="I96" s="717">
        <f>compofiinc!AR88</f>
        <v>9.8190732300281525E-2</v>
      </c>
      <c r="J96" s="726">
        <f>compofiinc!AS88</f>
        <v>6.766742467880249E-2</v>
      </c>
      <c r="K96" s="151">
        <f>compofiinc!AT88</f>
        <v>3.6434151232242584E-2</v>
      </c>
      <c r="L96" s="151">
        <f>compofiinc!AU88</f>
        <v>1.9564224407076836E-2</v>
      </c>
      <c r="M96" s="151">
        <f>compofiinc!AV88</f>
        <v>3.6470070481300354E-3</v>
      </c>
      <c r="N96" s="151">
        <f>compofiinc!AW88</f>
        <v>4.0668398141860962E-3</v>
      </c>
      <c r="O96" s="151">
        <f>compofiinc!AX88</f>
        <v>3.9552072994410992E-3</v>
      </c>
      <c r="P96" s="731">
        <f>compofiinc!AY88</f>
        <v>4.3956663459539413E-2</v>
      </c>
      <c r="Q96" s="727">
        <f>compofiinc!AZ88</f>
        <v>2.7120860293507576E-2</v>
      </c>
      <c r="R96" s="119">
        <f>compofiinc!BA88</f>
        <v>1.4625203795731068E-2</v>
      </c>
      <c r="S96" s="119">
        <f>compofiinc!BB88</f>
        <v>7.4856034480035305E-3</v>
      </c>
      <c r="T96" s="119">
        <f>compofiinc!BC88</f>
        <v>1.5751045430079103E-3</v>
      </c>
      <c r="U96" s="119">
        <f>compofiinc!BD88</f>
        <v>1.7290526302531362E-3</v>
      </c>
      <c r="V96" s="149">
        <f>compofiinc!BE88</f>
        <v>1.7058965750038624E-3</v>
      </c>
    </row>
    <row r="97" spans="1:22">
      <c r="A97" s="118">
        <v>2000</v>
      </c>
      <c r="B97" s="693">
        <f>compofiinc!AK89</f>
        <v>0.17591820657253265</v>
      </c>
      <c r="C97" s="702">
        <f>compofiinc!AL89</f>
        <v>0.13129906356334686</v>
      </c>
      <c r="D97" s="440">
        <f>compofiinc!AM89</f>
        <v>7.805296778678894E-2</v>
      </c>
      <c r="E97" s="440">
        <f>compofiinc!AN89</f>
        <v>3.2658427953720093E-2</v>
      </c>
      <c r="F97" s="440">
        <f>compofiinc!AO89</f>
        <v>6.6507379524409771E-3</v>
      </c>
      <c r="G97" s="440">
        <f>compofiinc!AP89</f>
        <v>7.2035342454910278E-3</v>
      </c>
      <c r="H97" s="440">
        <f>compofiinc!AQ89</f>
        <v>6.7333932965993881E-3</v>
      </c>
      <c r="I97" s="715">
        <f>compofiinc!AR89</f>
        <v>0.10950375348329544</v>
      </c>
      <c r="J97" s="721">
        <f>compofiinc!AS89</f>
        <v>7.3741063475608826E-2</v>
      </c>
      <c r="K97" s="147">
        <f>compofiinc!AT89</f>
        <v>4.2329538613557816E-2</v>
      </c>
      <c r="L97" s="147">
        <f>compofiinc!AU89</f>
        <v>1.8775830045342445E-2</v>
      </c>
      <c r="M97" s="147">
        <f>compofiinc!AV89</f>
        <v>3.9163795299828053E-3</v>
      </c>
      <c r="N97" s="147">
        <f>compofiinc!AW89</f>
        <v>4.5599192380905151E-3</v>
      </c>
      <c r="O97" s="147">
        <f>compofiinc!AX89</f>
        <v>4.1593927890062332E-3</v>
      </c>
      <c r="P97" s="730">
        <f>compofiinc!AY89</f>
        <v>5.1073405891656876E-2</v>
      </c>
      <c r="Q97" s="709">
        <f>compofiinc!AZ89</f>
        <v>3.0347442254424095E-2</v>
      </c>
      <c r="R97" s="116">
        <f>compofiinc!BA89</f>
        <v>1.768447645008564E-2</v>
      </c>
      <c r="S97" s="116">
        <f>compofiinc!BB89</f>
        <v>7.1106660179793835E-3</v>
      </c>
      <c r="T97" s="116">
        <f>compofiinc!BC89</f>
        <v>1.6253170324489474E-3</v>
      </c>
      <c r="U97" s="116">
        <f>compofiinc!BD89</f>
        <v>1.9791547674685717E-3</v>
      </c>
      <c r="V97" s="145">
        <f>compofiinc!BE89</f>
        <v>1.9478274043649435E-3</v>
      </c>
    </row>
    <row r="98" spans="1:22">
      <c r="A98" s="118">
        <v>2001</v>
      </c>
      <c r="B98" s="693">
        <f>compofiinc!AK90</f>
        <v>0.14528754353523254</v>
      </c>
      <c r="C98" s="702">
        <f>compofiinc!AL90</f>
        <v>0.12032968550920486</v>
      </c>
      <c r="D98" s="440">
        <f>compofiinc!AM90</f>
        <v>6.7629784345626831E-2</v>
      </c>
      <c r="E98" s="440">
        <f>compofiinc!AN90</f>
        <v>3.3693835139274597E-2</v>
      </c>
      <c r="F98" s="440">
        <f>compofiinc!AO90</f>
        <v>5.4931566119194031E-3</v>
      </c>
      <c r="G98" s="440">
        <f>compofiinc!AP90</f>
        <v>6.7609627731144428E-3</v>
      </c>
      <c r="H98" s="440">
        <f>compofiinc!AQ90</f>
        <v>6.7519517615437508E-3</v>
      </c>
      <c r="I98" s="715">
        <f>compofiinc!AR90</f>
        <v>8.4850966930389404E-2</v>
      </c>
      <c r="J98" s="721">
        <f>compofiinc!AS90</f>
        <v>6.4588390290737152E-2</v>
      </c>
      <c r="K98" s="147">
        <f>compofiinc!AT90</f>
        <v>3.3297959715127945E-2</v>
      </c>
      <c r="L98" s="147">
        <f>compofiinc!AU90</f>
        <v>1.9327109679579735E-2</v>
      </c>
      <c r="M98" s="147">
        <f>compofiinc!AV90</f>
        <v>3.3923014998435974E-3</v>
      </c>
      <c r="N98" s="147">
        <f>compofiinc!AW90</f>
        <v>4.3620537035167217E-3</v>
      </c>
      <c r="O98" s="147">
        <f>compofiinc!AX90</f>
        <v>4.208963830024004E-3</v>
      </c>
      <c r="P98" s="730">
        <f>compofiinc!AY90</f>
        <v>3.7527725100517273E-2</v>
      </c>
      <c r="Q98" s="709">
        <f>compofiinc!AZ90</f>
        <v>2.5290980935096741E-2</v>
      </c>
      <c r="R98" s="116">
        <f>compofiinc!BA90</f>
        <v>1.2631109915673733E-2</v>
      </c>
      <c r="S98" s="116">
        <f>compofiinc!BB90</f>
        <v>7.2683626785874367E-3</v>
      </c>
      <c r="T98" s="116">
        <f>compofiinc!BC90</f>
        <v>1.4830874279141426E-3</v>
      </c>
      <c r="U98" s="116">
        <f>compofiinc!BD90</f>
        <v>1.9693300127983093E-3</v>
      </c>
      <c r="V98" s="145">
        <f>compofiinc!BE90</f>
        <v>1.939090434461832E-3</v>
      </c>
    </row>
    <row r="99" spans="1:22">
      <c r="A99" s="118">
        <v>2002</v>
      </c>
      <c r="B99" s="693">
        <f>compofiinc!AK91</f>
        <v>0.13268877565860748</v>
      </c>
      <c r="C99" s="702">
        <f>compofiinc!AL91</f>
        <v>0.11449945718050003</v>
      </c>
      <c r="D99" s="440">
        <f>compofiinc!AM91</f>
        <v>6.2068391591310501E-2</v>
      </c>
      <c r="E99" s="440">
        <f>compofiinc!AN91</f>
        <v>3.6117278039455414E-2</v>
      </c>
      <c r="F99" s="440">
        <f>compofiinc!AO91</f>
        <v>4.6830503270030022E-3</v>
      </c>
      <c r="G99" s="440">
        <f>compofiinc!AP91</f>
        <v>5.1108617335557938E-3</v>
      </c>
      <c r="H99" s="440">
        <f>compofiinc!AQ91</f>
        <v>6.5198787488043308E-3</v>
      </c>
      <c r="I99" s="715">
        <f>compofiinc!AR91</f>
        <v>7.4629314243793488E-2</v>
      </c>
      <c r="J99" s="721">
        <f>compofiinc!AS91</f>
        <v>6.0071937739849091E-2</v>
      </c>
      <c r="K99" s="147">
        <f>compofiinc!AT91</f>
        <v>2.8250103816390038E-2</v>
      </c>
      <c r="L99" s="147">
        <f>compofiinc!AU91</f>
        <v>2.1314388141036034E-2</v>
      </c>
      <c r="M99" s="147">
        <f>compofiinc!AV91</f>
        <v>2.9882704839110374E-3</v>
      </c>
      <c r="N99" s="147">
        <f>compofiinc!AW91</f>
        <v>3.2932283356785774E-3</v>
      </c>
      <c r="O99" s="147">
        <f>compofiinc!AX91</f>
        <v>4.2259469628334045E-3</v>
      </c>
      <c r="P99" s="730">
        <f>compofiinc!AY91</f>
        <v>3.2007444649934769E-2</v>
      </c>
      <c r="Q99" s="709">
        <f>compofiinc!AZ91</f>
        <v>2.321770042181015E-2</v>
      </c>
      <c r="R99" s="116">
        <f>compofiinc!BA91</f>
        <v>9.92572121322155E-3</v>
      </c>
      <c r="S99" s="116">
        <f>compofiinc!BB91</f>
        <v>8.3715338259935379E-3</v>
      </c>
      <c r="T99" s="116">
        <f>compofiinc!BC91</f>
        <v>1.4283035416156054E-3</v>
      </c>
      <c r="U99" s="116">
        <f>compofiinc!BD91</f>
        <v>1.5278568025678396E-3</v>
      </c>
      <c r="V99" s="145">
        <f>compofiinc!BE91</f>
        <v>1.9642848055809736E-3</v>
      </c>
    </row>
    <row r="100" spans="1:22">
      <c r="A100" s="118">
        <v>2003</v>
      </c>
      <c r="B100" s="693">
        <f>compofiinc!AK92</f>
        <v>0.13901260495185852</v>
      </c>
      <c r="C100" s="702">
        <f>compofiinc!AL92</f>
        <v>0.11678333580493927</v>
      </c>
      <c r="D100" s="440">
        <f>compofiinc!AM92</f>
        <v>6.1634406447410583E-2</v>
      </c>
      <c r="E100" s="440">
        <f>compofiinc!AN92</f>
        <v>3.7644397467374802E-2</v>
      </c>
      <c r="F100" s="440">
        <f>compofiinc!AO92</f>
        <v>6.01540831848979E-3</v>
      </c>
      <c r="G100" s="440">
        <f>compofiinc!AP92</f>
        <v>4.6883374452590942E-3</v>
      </c>
      <c r="H100" s="440">
        <f>compofiinc!AQ92</f>
        <v>6.8007819354534149E-3</v>
      </c>
      <c r="I100" s="715">
        <f>compofiinc!AR92</f>
        <v>7.9888291656970978E-2</v>
      </c>
      <c r="J100" s="721">
        <f>compofiinc!AS92</f>
        <v>6.212080642580986E-2</v>
      </c>
      <c r="K100" s="147">
        <f>compofiinc!AT92</f>
        <v>2.8268152847886086E-2</v>
      </c>
      <c r="L100" s="147">
        <f>compofiinc!AU92</f>
        <v>2.2386718541383743E-2</v>
      </c>
      <c r="M100" s="147">
        <f>compofiinc!AV92</f>
        <v>4.0099653415381908E-3</v>
      </c>
      <c r="N100" s="147">
        <f>compofiinc!AW92</f>
        <v>3.0647008679807186E-3</v>
      </c>
      <c r="O100" s="147">
        <f>compofiinc!AX92</f>
        <v>4.3912716209888458E-3</v>
      </c>
      <c r="P100" s="730">
        <f>compofiinc!AY92</f>
        <v>3.5490300506353378E-2</v>
      </c>
      <c r="Q100" s="709">
        <f>compofiinc!AZ92</f>
        <v>2.4735370650887489E-2</v>
      </c>
      <c r="R100" s="116">
        <f>compofiinc!BA92</f>
        <v>9.9661750718951225E-3</v>
      </c>
      <c r="S100" s="116">
        <f>compofiinc!BB92</f>
        <v>9.1049214825034142E-3</v>
      </c>
      <c r="T100" s="116">
        <f>compofiinc!BC92</f>
        <v>2.0797387696802616E-3</v>
      </c>
      <c r="U100" s="116">
        <f>compofiinc!BD92</f>
        <v>1.5193265862762928E-3</v>
      </c>
      <c r="V100" s="145">
        <f>compofiinc!BE92</f>
        <v>2.0652087405323982E-3</v>
      </c>
    </row>
    <row r="101" spans="1:22">
      <c r="A101" s="118">
        <v>2004</v>
      </c>
      <c r="B101" s="693">
        <f>compofiinc!AK93</f>
        <v>0.15982034802436829</v>
      </c>
      <c r="C101" s="702">
        <f>compofiinc!AL93</f>
        <v>0.12774474918842316</v>
      </c>
      <c r="D101" s="440">
        <f>compofiinc!AM93</f>
        <v>6.5809674561023712E-2</v>
      </c>
      <c r="E101" s="440">
        <f>compofiinc!AN93</f>
        <v>4.1988786309957504E-2</v>
      </c>
      <c r="F101" s="440">
        <f>compofiinc!AO93</f>
        <v>8.1923026591539383E-3</v>
      </c>
      <c r="G101" s="440">
        <f>compofiinc!AP93</f>
        <v>4.8187826760113239E-3</v>
      </c>
      <c r="H101" s="440">
        <f>compofiinc!AQ93</f>
        <v>6.9351997226476669E-3</v>
      </c>
      <c r="I101" s="715">
        <f>compofiinc!AR93</f>
        <v>9.5817148685455322E-2</v>
      </c>
      <c r="J101" s="721">
        <f>compofiinc!AS93</f>
        <v>7.0351362228393555E-2</v>
      </c>
      <c r="K101" s="147">
        <f>compofiinc!AT93</f>
        <v>3.1721826642751694E-2</v>
      </c>
      <c r="L101" s="147">
        <f>compofiinc!AU93</f>
        <v>2.5285961106419563E-2</v>
      </c>
      <c r="M101" s="147">
        <f>compofiinc!AV93</f>
        <v>5.7474882341921329E-3</v>
      </c>
      <c r="N101" s="147">
        <f>compofiinc!AW93</f>
        <v>3.262160811573267E-3</v>
      </c>
      <c r="O101" s="147">
        <f>compofiinc!AX93</f>
        <v>4.3339254334568977E-3</v>
      </c>
      <c r="P101" s="730">
        <f>compofiinc!AY93</f>
        <v>4.3892979621887207E-2</v>
      </c>
      <c r="Q101" s="709">
        <f>compofiinc!AZ93</f>
        <v>2.9251707717776299E-2</v>
      </c>
      <c r="R101" s="116">
        <f>compofiinc!BA93</f>
        <v>1.2010247446596622E-2</v>
      </c>
      <c r="S101" s="116">
        <f>compofiinc!BB93</f>
        <v>1.0415752418339252E-2</v>
      </c>
      <c r="T101" s="116">
        <f>compofiinc!BC93</f>
        <v>3.2167450990527868E-3</v>
      </c>
      <c r="U101" s="116">
        <f>compofiinc!BD93</f>
        <v>1.634676824323833E-3</v>
      </c>
      <c r="V101" s="145">
        <f>compofiinc!BE93</f>
        <v>1.9742860458791256E-3</v>
      </c>
    </row>
    <row r="102" spans="1:22">
      <c r="A102" s="118">
        <v>2005</v>
      </c>
      <c r="B102" s="693">
        <f>compofiinc!AK94</f>
        <v>0.18008497357368469</v>
      </c>
      <c r="C102" s="702">
        <f>compofiinc!AL94</f>
        <v>0.1398387998342514</v>
      </c>
      <c r="D102" s="440">
        <f>compofiinc!AM94</f>
        <v>6.7285746335983276E-2</v>
      </c>
      <c r="E102" s="440">
        <f>compofiinc!AN94</f>
        <v>4.9417890608310699E-2</v>
      </c>
      <c r="F102" s="440">
        <f>compofiinc!AO94</f>
        <v>8.6991768330335617E-3</v>
      </c>
      <c r="G102" s="440">
        <f>compofiinc!AP94</f>
        <v>6.8329731002449989E-3</v>
      </c>
      <c r="H102" s="440">
        <f>compofiinc!AQ94</f>
        <v>7.6030162163078785E-3</v>
      </c>
      <c r="I102" s="715">
        <f>compofiinc!AR94</f>
        <v>0.1112113744020462</v>
      </c>
      <c r="J102" s="721">
        <f>compofiinc!AS94</f>
        <v>7.9038389027118683E-2</v>
      </c>
      <c r="K102" s="147">
        <f>compofiinc!AT94</f>
        <v>3.3031605184078217E-2</v>
      </c>
      <c r="L102" s="147">
        <f>compofiinc!AU94</f>
        <v>3.0462499707937241E-2</v>
      </c>
      <c r="M102" s="147">
        <f>compofiinc!AV94</f>
        <v>5.9640249237418175E-3</v>
      </c>
      <c r="N102" s="147">
        <f>compofiinc!AW94</f>
        <v>4.7196298837661743E-3</v>
      </c>
      <c r="O102" s="147">
        <f>compofiinc!AX94</f>
        <v>4.8606269992887974E-3</v>
      </c>
      <c r="P102" s="730">
        <f>compofiinc!AY94</f>
        <v>5.1847457885742188E-2</v>
      </c>
      <c r="Q102" s="709">
        <f>compofiinc!AZ94</f>
        <v>3.3552397042512894E-2</v>
      </c>
      <c r="R102" s="116">
        <f>compofiinc!BA94</f>
        <v>1.2473725713789463E-2</v>
      </c>
      <c r="S102" s="116">
        <f>compofiinc!BB94</f>
        <v>1.3138249516487122E-2</v>
      </c>
      <c r="T102" s="116">
        <f>compofiinc!BC94</f>
        <v>3.1391305383294821E-3</v>
      </c>
      <c r="U102" s="116">
        <f>compofiinc!BD94</f>
        <v>2.4857854004949331E-3</v>
      </c>
      <c r="V102" s="145">
        <f>compofiinc!BE94</f>
        <v>2.3155065719038248E-3</v>
      </c>
    </row>
    <row r="103" spans="1:22">
      <c r="A103" s="118">
        <v>2006</v>
      </c>
      <c r="B103" s="693">
        <f>compofiinc!AK95</f>
        <v>0.18835578858852386</v>
      </c>
      <c r="C103" s="702">
        <f>compofiinc!AL95</f>
        <v>0.14325858652591705</v>
      </c>
      <c r="D103" s="440">
        <f>compofiinc!AM95</f>
        <v>6.725291907787323E-2</v>
      </c>
      <c r="E103" s="440">
        <f>compofiinc!AN95</f>
        <v>4.9539107829332352E-2</v>
      </c>
      <c r="F103" s="440">
        <f>compofiinc!AO95</f>
        <v>9.9172787740826607E-3</v>
      </c>
      <c r="G103" s="440">
        <f>compofiinc!AP95</f>
        <v>9.0054264292120934E-3</v>
      </c>
      <c r="H103" s="440">
        <f>compofiinc!AQ95</f>
        <v>7.5438558124005795E-3</v>
      </c>
      <c r="I103" s="715">
        <f>compofiinc!AR95</f>
        <v>0.1170964390039444</v>
      </c>
      <c r="J103" s="721">
        <f>compofiinc!AS95</f>
        <v>8.0795444548130035E-2</v>
      </c>
      <c r="K103" s="147">
        <f>compofiinc!AT95</f>
        <v>3.2749257981777191E-2</v>
      </c>
      <c r="L103" s="147">
        <f>compofiinc!AU95</f>
        <v>3.0403349548578262E-2</v>
      </c>
      <c r="M103" s="147">
        <f>compofiinc!AV95</f>
        <v>6.6918199881911278E-3</v>
      </c>
      <c r="N103" s="147">
        <f>compofiinc!AW95</f>
        <v>6.1759124509990215E-3</v>
      </c>
      <c r="O103" s="147">
        <f>compofiinc!AX95</f>
        <v>4.7751008532941341E-3</v>
      </c>
      <c r="P103" s="730">
        <f>compofiinc!AY95</f>
        <v>5.5022295564413071E-2</v>
      </c>
      <c r="Q103" s="709">
        <f>compofiinc!AZ95</f>
        <v>3.37405726313591E-2</v>
      </c>
      <c r="R103" s="116">
        <f>compofiinc!BA95</f>
        <v>1.2152024544775486E-2</v>
      </c>
      <c r="S103" s="116">
        <f>compofiinc!BB95</f>
        <v>1.2477572076022625E-2</v>
      </c>
      <c r="T103" s="116">
        <f>compofiinc!BC95</f>
        <v>3.5698837600648403E-3</v>
      </c>
      <c r="U103" s="116">
        <f>compofiinc!BD95</f>
        <v>3.3063562586903572E-3</v>
      </c>
      <c r="V103" s="145">
        <f>compofiinc!BE95</f>
        <v>2.2347359918057919E-3</v>
      </c>
    </row>
    <row r="104" spans="1:22">
      <c r="A104" s="118">
        <v>2007</v>
      </c>
      <c r="B104" s="693">
        <f>compofiinc!AK96</f>
        <v>0.19596511125564575</v>
      </c>
      <c r="C104" s="702">
        <f>compofiinc!AL96</f>
        <v>0.1457621157169342</v>
      </c>
      <c r="D104" s="440">
        <f>compofiinc!AM96</f>
        <v>7.0315234363079071E-2</v>
      </c>
      <c r="E104" s="440">
        <f>compofiinc!AN96</f>
        <v>4.6363957226276398E-2</v>
      </c>
      <c r="F104" s="440">
        <f>compofiinc!AO96</f>
        <v>1.1323146522045135E-2</v>
      </c>
      <c r="G104" s="440">
        <f>compofiinc!AP96</f>
        <v>1.012086495757103E-2</v>
      </c>
      <c r="H104" s="440">
        <f>compofiinc!AQ96</f>
        <v>7.6389084570109844E-3</v>
      </c>
      <c r="I104" s="715">
        <f>compofiinc!AR96</f>
        <v>0.12432993203401566</v>
      </c>
      <c r="J104" s="721">
        <f>compofiinc!AS96</f>
        <v>8.2981668412685394E-2</v>
      </c>
      <c r="K104" s="147">
        <f>compofiinc!AT96</f>
        <v>3.528977558016777E-2</v>
      </c>
      <c r="L104" s="147">
        <f>compofiinc!AU96</f>
        <v>2.8055155649781227E-2</v>
      </c>
      <c r="M104" s="147">
        <f>compofiinc!AV96</f>
        <v>7.6822326518595219E-3</v>
      </c>
      <c r="N104" s="147">
        <f>compofiinc!AW96</f>
        <v>7.0107323117554188E-3</v>
      </c>
      <c r="O104" s="147">
        <f>compofiinc!AX96</f>
        <v>4.9437694251537323E-3</v>
      </c>
      <c r="P104" s="730">
        <f>compofiinc!AY96</f>
        <v>6.0890357941389084E-2</v>
      </c>
      <c r="Q104" s="709">
        <f>compofiinc!AZ96</f>
        <v>3.5588454455137253E-2</v>
      </c>
      <c r="R104" s="116">
        <f>compofiinc!BA96</f>
        <v>1.3344944454729557E-2</v>
      </c>
      <c r="S104" s="116">
        <f>compofiinc!BB96</f>
        <v>1.1757440865039825E-2</v>
      </c>
      <c r="T104" s="116">
        <f>compofiinc!BC96</f>
        <v>4.178944043815136E-3</v>
      </c>
      <c r="U104" s="116">
        <f>compofiinc!BD96</f>
        <v>3.8366536609828472E-3</v>
      </c>
      <c r="V104" s="145">
        <f>compofiinc!BE96</f>
        <v>2.4704714305698872E-3</v>
      </c>
    </row>
    <row r="105" spans="1:22">
      <c r="A105" s="118">
        <v>2008</v>
      </c>
      <c r="B105" s="693">
        <f>compofiinc!AK97</f>
        <v>0.17135810852050781</v>
      </c>
      <c r="C105" s="702">
        <f>compofiinc!AL97</f>
        <v>0.14145098626613617</v>
      </c>
      <c r="D105" s="440">
        <f>compofiinc!AM97</f>
        <v>6.7751519381999969E-2</v>
      </c>
      <c r="E105" s="440">
        <f>compofiinc!AN97</f>
        <v>4.6980209648609161E-2</v>
      </c>
      <c r="F105" s="440">
        <f>compofiinc!AO97</f>
        <v>1.0843774303793907E-2</v>
      </c>
      <c r="G105" s="440">
        <f>compofiinc!AP97</f>
        <v>7.6149506494402885E-3</v>
      </c>
      <c r="H105" s="440">
        <f>compofiinc!AQ97</f>
        <v>8.2605369389057159E-3</v>
      </c>
      <c r="I105" s="715">
        <f>compofiinc!AR97</f>
        <v>0.10540280491113663</v>
      </c>
      <c r="J105" s="721">
        <f>compofiinc!AS97</f>
        <v>8.0002263188362122E-2</v>
      </c>
      <c r="K105" s="147">
        <f>compofiinc!AT97</f>
        <v>3.267144039273262E-2</v>
      </c>
      <c r="L105" s="147">
        <f>compofiinc!AU97</f>
        <v>2.9102455824613571E-2</v>
      </c>
      <c r="M105" s="147">
        <f>compofiinc!AV97</f>
        <v>7.6595027931034565E-3</v>
      </c>
      <c r="N105" s="147">
        <f>compofiinc!AW97</f>
        <v>5.1670395769178867E-3</v>
      </c>
      <c r="O105" s="147">
        <f>compofiinc!AX97</f>
        <v>5.4018255323171616E-3</v>
      </c>
      <c r="P105" s="730">
        <f>compofiinc!AY97</f>
        <v>5.0831109285354614E-2</v>
      </c>
      <c r="Q105" s="709">
        <f>compofiinc!AZ97</f>
        <v>3.4668043255805969E-2</v>
      </c>
      <c r="R105" s="116">
        <f>compofiinc!BA97</f>
        <v>1.2037376873195171E-2</v>
      </c>
      <c r="S105" s="116">
        <f>compofiinc!BB97</f>
        <v>1.3087198138237E-2</v>
      </c>
      <c r="T105" s="116">
        <f>compofiinc!BC97</f>
        <v>4.2730201967060566E-3</v>
      </c>
      <c r="U105" s="116">
        <f>compofiinc!BD97</f>
        <v>2.7633230201900005E-3</v>
      </c>
      <c r="V105" s="145">
        <f>compofiinc!BE97</f>
        <v>2.5071247946470976E-3</v>
      </c>
    </row>
    <row r="106" spans="1:22">
      <c r="A106" s="121">
        <v>2009</v>
      </c>
      <c r="B106" s="696">
        <f>compofiinc!AK98</f>
        <v>0.14462108910083771</v>
      </c>
      <c r="C106" s="707">
        <f>compofiinc!AL98</f>
        <v>0.12920179963111877</v>
      </c>
      <c r="D106" s="551">
        <f>compofiinc!AM98</f>
        <v>6.1834875494241714E-2</v>
      </c>
      <c r="E106" s="551">
        <f>compofiinc!AN98</f>
        <v>4.5870311558246613E-2</v>
      </c>
      <c r="F106" s="551">
        <f>compofiinc!AO98</f>
        <v>8.075416088104248E-3</v>
      </c>
      <c r="G106" s="551">
        <f>compofiinc!AP98</f>
        <v>5.6723970919847488E-3</v>
      </c>
      <c r="H106" s="551">
        <f>compofiinc!AQ98</f>
        <v>7.7487993985414505E-3</v>
      </c>
      <c r="I106" s="717">
        <f>compofiinc!AR98</f>
        <v>8.4530308842658997E-2</v>
      </c>
      <c r="J106" s="727">
        <f>compofiinc!AS98</f>
        <v>7.139664888381958E-2</v>
      </c>
      <c r="K106" s="119">
        <f>compofiinc!AT98</f>
        <v>2.7658496052026749E-2</v>
      </c>
      <c r="L106" s="119">
        <f>compofiinc!AU98</f>
        <v>2.8675217181444168E-2</v>
      </c>
      <c r="M106" s="119">
        <f>compofiinc!AV98</f>
        <v>5.8310418389737606E-3</v>
      </c>
      <c r="N106" s="119">
        <f>compofiinc!AW98</f>
        <v>3.9252480491995811E-3</v>
      </c>
      <c r="O106" s="119">
        <f>compofiinc!AX98</f>
        <v>5.3066476248204708E-3</v>
      </c>
      <c r="P106" s="731">
        <f>compofiinc!AY98</f>
        <v>3.9564698934555054E-2</v>
      </c>
      <c r="Q106" s="727">
        <f>compofiinc!AZ98</f>
        <v>3.081098385155201E-2</v>
      </c>
      <c r="R106" s="119">
        <f>compofiinc!BA98</f>
        <v>9.5736850053071976E-3</v>
      </c>
      <c r="S106" s="119">
        <f>compofiinc!BB98</f>
        <v>1.2757210060954094E-2</v>
      </c>
      <c r="T106" s="119">
        <f>compofiinc!BC98</f>
        <v>3.4682173281908035E-3</v>
      </c>
      <c r="U106" s="119">
        <f>compofiinc!BD98</f>
        <v>2.1535402629524469E-3</v>
      </c>
      <c r="V106" s="149">
        <f>compofiinc!BE98</f>
        <v>2.8583316598087549E-3</v>
      </c>
    </row>
    <row r="107" spans="1:22">
      <c r="A107" s="118">
        <v>2010</v>
      </c>
      <c r="B107" s="693">
        <f>compofiinc!AK99</f>
        <v>0.1614750474691391</v>
      </c>
      <c r="C107" s="708">
        <f>compofiinc!AL99</f>
        <v>0.13662369549274445</v>
      </c>
      <c r="D107" s="553">
        <f>compofiinc!AM99</f>
        <v>6.6770732402801514E-2</v>
      </c>
      <c r="E107" s="553">
        <f>compofiinc!AN99</f>
        <v>4.6050373464822769E-2</v>
      </c>
      <c r="F107" s="553">
        <f>compofiinc!AO99</f>
        <v>9.8752686753869057E-3</v>
      </c>
      <c r="G107" s="553">
        <f>compofiinc!AP99</f>
        <v>5.536666139960289E-3</v>
      </c>
      <c r="H107" s="553">
        <f>compofiinc!AQ99</f>
        <v>8.3906492218375206E-3</v>
      </c>
      <c r="I107" s="715">
        <f>compofiinc!AR99</f>
        <v>9.8245382308959961E-2</v>
      </c>
      <c r="J107" s="709">
        <f>compofiinc!AS99</f>
        <v>7.6171256601810455E-2</v>
      </c>
      <c r="K107" s="116">
        <f>compofiinc!AT99</f>
        <v>3.0603526160120964E-2</v>
      </c>
      <c r="L107" s="116">
        <f>compofiinc!AU99</f>
        <v>2.8536133468151093E-2</v>
      </c>
      <c r="M107" s="116">
        <f>compofiinc!AV99</f>
        <v>7.417930755764246E-3</v>
      </c>
      <c r="N107" s="116">
        <f>compofiinc!AW99</f>
        <v>3.9494074881076813E-3</v>
      </c>
      <c r="O107" s="116">
        <f>compofiinc!AX99</f>
        <v>5.6642559356987476E-3</v>
      </c>
      <c r="P107" s="730">
        <f>compofiinc!AY99</f>
        <v>4.8426870256662369E-2</v>
      </c>
      <c r="Q107" s="709">
        <f>compofiinc!AZ99</f>
        <v>3.3147115260362625E-2</v>
      </c>
      <c r="R107" s="116">
        <f>compofiinc!BA99</f>
        <v>1.0470491833984852E-2</v>
      </c>
      <c r="S107" s="116">
        <f>compofiinc!BB99</f>
        <v>1.2531040236353874E-2</v>
      </c>
      <c r="T107" s="116">
        <f>compofiinc!BC99</f>
        <v>4.6264072880148888E-3</v>
      </c>
      <c r="U107" s="116">
        <f>compofiinc!BD99</f>
        <v>2.3389148991554976E-3</v>
      </c>
      <c r="V107" s="145">
        <f>compofiinc!BE99</f>
        <v>3.1802600715309381E-3</v>
      </c>
    </row>
    <row r="108" spans="1:22">
      <c r="A108" s="118">
        <v>2011</v>
      </c>
      <c r="B108" s="693">
        <f>compofiinc!AK100</f>
        <v>0.15863619744777679</v>
      </c>
      <c r="C108" s="708">
        <f>compofiinc!AL100</f>
        <v>0.13481135666370392</v>
      </c>
      <c r="D108" s="553">
        <f>compofiinc!AM100</f>
        <v>6.8106837570667267E-2</v>
      </c>
      <c r="E108" s="553">
        <f>compofiinc!AN100</f>
        <v>4.5438315719366074E-2</v>
      </c>
      <c r="F108" s="553">
        <f>compofiinc!AO100</f>
        <v>8.7969023734331131E-3</v>
      </c>
      <c r="G108" s="553">
        <f>compofiinc!AP100</f>
        <v>4.6057160943746567E-3</v>
      </c>
      <c r="H108" s="553">
        <f>compofiinc!AQ100</f>
        <v>7.8635802492499352E-3</v>
      </c>
      <c r="I108" s="715">
        <f>compofiinc!AR100</f>
        <v>9.4330035150051117E-2</v>
      </c>
      <c r="J108" s="709">
        <f>compofiinc!AS100</f>
        <v>7.3488309979438782E-2</v>
      </c>
      <c r="K108" s="116">
        <f>compofiinc!AT100</f>
        <v>3.0906427651643753E-2</v>
      </c>
      <c r="L108" s="116">
        <f>compofiinc!AU100</f>
        <v>2.7949064970016479E-2</v>
      </c>
      <c r="M108" s="116">
        <f>compofiinc!AV100</f>
        <v>6.1573167331516743E-3</v>
      </c>
      <c r="N108" s="116">
        <f>compofiinc!AW100</f>
        <v>3.2424014061689377E-3</v>
      </c>
      <c r="O108" s="116">
        <f>compofiinc!AX100</f>
        <v>5.233097355812788E-3</v>
      </c>
      <c r="P108" s="730">
        <f>compofiinc!AY100</f>
        <v>4.3789912015199661E-2</v>
      </c>
      <c r="Q108" s="709">
        <f>compofiinc!AZ100</f>
        <v>3.0190844088792801E-2</v>
      </c>
      <c r="R108" s="116">
        <f>compofiinc!BA100</f>
        <v>1.016551349312067E-2</v>
      </c>
      <c r="S108" s="116">
        <f>compofiinc!BB100</f>
        <v>1.2129779905080795E-2</v>
      </c>
      <c r="T108" s="116">
        <f>compofiinc!BC100</f>
        <v>3.466353751718998E-3</v>
      </c>
      <c r="U108" s="116">
        <f>compofiinc!BD100</f>
        <v>1.7923784907907248E-3</v>
      </c>
      <c r="V108" s="145">
        <f>compofiinc!BE100</f>
        <v>2.6368193794041872E-3</v>
      </c>
    </row>
    <row r="109" spans="1:22">
      <c r="A109" s="118">
        <v>2012</v>
      </c>
      <c r="B109" s="693">
        <f>compofiinc!AK101</f>
        <v>0.18952612578868866</v>
      </c>
      <c r="C109" s="708">
        <f>compofiinc!AL101</f>
        <v>0.15152987837791443</v>
      </c>
      <c r="D109" s="553">
        <f>compofiinc!AM101</f>
        <v>7.2264224290847778E-2</v>
      </c>
      <c r="E109" s="553">
        <f>compofiinc!AN101</f>
        <v>5.1357153803110123E-2</v>
      </c>
      <c r="F109" s="553">
        <f>compofiinc!AO101</f>
        <v>1.4269590377807617E-2</v>
      </c>
      <c r="G109" s="553">
        <f>compofiinc!AP101</f>
        <v>4.7129690647125244E-3</v>
      </c>
      <c r="H109" s="553">
        <f>compofiinc!AQ101</f>
        <v>8.9259371161460876E-3</v>
      </c>
      <c r="I109" s="715">
        <f>compofiinc!AR101</f>
        <v>0.1191423237323761</v>
      </c>
      <c r="J109" s="709">
        <f>compofiinc!AS101</f>
        <v>8.6229503154754639E-2</v>
      </c>
      <c r="K109" s="116">
        <f>compofiinc!AT101</f>
        <v>3.4396857023239136E-2</v>
      </c>
      <c r="L109" s="116">
        <f>compofiinc!AU101</f>
        <v>3.1611174345016479E-2</v>
      </c>
      <c r="M109" s="116">
        <f>compofiinc!AV101</f>
        <v>1.077395211905241E-2</v>
      </c>
      <c r="N109" s="116">
        <f>compofiinc!AW101</f>
        <v>3.4052608534693718E-3</v>
      </c>
      <c r="O109" s="116">
        <f>compofiinc!AX101</f>
        <v>6.042256485670805E-3</v>
      </c>
      <c r="P109" s="730">
        <f>compofiinc!AY101</f>
        <v>5.8895770460367203E-2</v>
      </c>
      <c r="Q109" s="709">
        <f>compofiinc!AZ101</f>
        <v>3.7747278809547424E-2</v>
      </c>
      <c r="R109" s="116">
        <f>compofiinc!BA101</f>
        <v>1.2328998185694218E-2</v>
      </c>
      <c r="S109" s="116">
        <f>compofiinc!BB101</f>
        <v>1.3671116903424263E-2</v>
      </c>
      <c r="T109" s="116">
        <f>compofiinc!BC101</f>
        <v>6.6067175939679146E-3</v>
      </c>
      <c r="U109" s="116">
        <f>compofiinc!BD101</f>
        <v>1.9385874038562179E-3</v>
      </c>
      <c r="V109" s="145">
        <f>compofiinc!BE101</f>
        <v>3.2018590718507767E-3</v>
      </c>
    </row>
    <row r="110" spans="1:22">
      <c r="A110" s="118">
        <v>2013</v>
      </c>
      <c r="B110" s="693">
        <f>compofiinc!AK102</f>
        <v>0.16130904853343964</v>
      </c>
      <c r="C110" s="708">
        <f>compofiinc!AL102</f>
        <v>0.13730597496032715</v>
      </c>
      <c r="D110" s="553">
        <f>compofiinc!AM102</f>
        <v>6.6135875880718231E-2</v>
      </c>
      <c r="E110" s="553">
        <f>compofiinc!AN102</f>
        <v>4.8940021544694901E-2</v>
      </c>
      <c r="F110" s="553">
        <f>compofiinc!AO102</f>
        <v>8.8959680870175362E-3</v>
      </c>
      <c r="G110" s="553">
        <f>compofiinc!AP102</f>
        <v>4.2272275313735008E-3</v>
      </c>
      <c r="H110" s="553">
        <f>compofiinc!AQ102</f>
        <v>9.1068865731358528E-3</v>
      </c>
      <c r="I110" s="715">
        <f>compofiinc!AR102</f>
        <v>9.5947809517383575E-2</v>
      </c>
      <c r="J110" s="709">
        <f>compofiinc!AS102</f>
        <v>7.5319834053516388E-2</v>
      </c>
      <c r="K110" s="116">
        <f>compofiinc!AT102</f>
        <v>3.0139455571770668E-2</v>
      </c>
      <c r="L110" s="116">
        <f>compofiinc!AU102</f>
        <v>2.9869712889194489E-2</v>
      </c>
      <c r="M110" s="116">
        <f>compofiinc!AV102</f>
        <v>6.203772034496069E-3</v>
      </c>
      <c r="N110" s="116">
        <f>compofiinc!AW102</f>
        <v>3.0559862498193979E-3</v>
      </c>
      <c r="O110" s="116">
        <f>compofiinc!AX102</f>
        <v>6.0509075410664082E-3</v>
      </c>
      <c r="P110" s="730">
        <f>compofiinc!AY102</f>
        <v>4.4994581490755081E-2</v>
      </c>
      <c r="Q110" s="709">
        <f>compofiinc!AZ102</f>
        <v>3.159886971116066E-2</v>
      </c>
      <c r="R110" s="116">
        <f>compofiinc!BA102</f>
        <v>1.0290514677762985E-2</v>
      </c>
      <c r="S110" s="116">
        <f>compofiinc!BB102</f>
        <v>1.2976597994565964E-2</v>
      </c>
      <c r="T110" s="116">
        <f>compofiinc!BC102</f>
        <v>3.4984378144145012E-3</v>
      </c>
      <c r="U110" s="116">
        <f>compofiinc!BD102</f>
        <v>1.7348108813166618E-3</v>
      </c>
      <c r="V110" s="145">
        <f>compofiinc!BE102</f>
        <v>3.0985078774392605E-3</v>
      </c>
    </row>
    <row r="111" spans="1:22">
      <c r="A111" s="118">
        <v>2014</v>
      </c>
      <c r="B111" s="693">
        <f>compofiinc!AK103</f>
        <v>0.17552101612091064</v>
      </c>
      <c r="C111" s="708">
        <f>compofiinc!AL103</f>
        <v>0.14264465868473053</v>
      </c>
      <c r="D111" s="553">
        <f>compofiinc!AM103</f>
        <v>6.8459399044513702E-2</v>
      </c>
      <c r="E111" s="553">
        <f>compofiinc!AN103</f>
        <v>5.022638663649559E-2</v>
      </c>
      <c r="F111" s="553">
        <f>compofiinc!AO103</f>
        <v>1.0242282412946224E-2</v>
      </c>
      <c r="G111" s="553">
        <f>compofiinc!AP103</f>
        <v>3.8344515487551689E-3</v>
      </c>
      <c r="H111" s="553">
        <f>compofiinc!AQ103</f>
        <v>9.8821371793746948E-3</v>
      </c>
      <c r="I111" s="715">
        <f>compofiinc!AR103</f>
        <v>0.10729281604290009</v>
      </c>
      <c r="J111" s="709">
        <f>compofiinc!AS103</f>
        <v>7.9061038792133331E-2</v>
      </c>
      <c r="K111" s="116">
        <f>compofiinc!AT103</f>
        <v>3.1763169914484024E-2</v>
      </c>
      <c r="L111" s="116">
        <f>compofiinc!AU103</f>
        <v>3.0794419348239899E-2</v>
      </c>
      <c r="M111" s="116">
        <f>compofiinc!AV103</f>
        <v>7.2145070880651474E-3</v>
      </c>
      <c r="N111" s="116">
        <f>compofiinc!AW103</f>
        <v>2.7678615879267454E-3</v>
      </c>
      <c r="O111" s="116">
        <f>compofiinc!AX103</f>
        <v>6.5210829488933086E-3</v>
      </c>
      <c r="P111" s="730">
        <f>compofiinc!AY103</f>
        <v>5.1550742238759995E-2</v>
      </c>
      <c r="Q111" s="709">
        <f>compofiinc!AZ103</f>
        <v>3.3343862742185593E-2</v>
      </c>
      <c r="R111" s="116">
        <f>compofiinc!BA103</f>
        <v>1.1108493432402611E-2</v>
      </c>
      <c r="S111" s="116">
        <f>compofiinc!BB103</f>
        <v>1.3153590261936188E-2</v>
      </c>
      <c r="T111" s="116">
        <f>compofiinc!BC103</f>
        <v>4.1029201820492744E-3</v>
      </c>
      <c r="U111" s="116">
        <f>compofiinc!BD103</f>
        <v>1.5643946826457977E-3</v>
      </c>
      <c r="V111" s="145">
        <f>compofiinc!BE103</f>
        <v>3.41446278616786E-3</v>
      </c>
    </row>
    <row r="112" spans="1:22">
      <c r="A112" s="118">
        <v>2015</v>
      </c>
      <c r="B112" s="693"/>
      <c r="C112" s="709"/>
      <c r="D112" s="116"/>
      <c r="E112" s="116"/>
      <c r="F112" s="116"/>
      <c r="G112" s="116"/>
      <c r="H112" s="116"/>
      <c r="I112" s="715"/>
      <c r="J112" s="709"/>
      <c r="K112" s="116"/>
      <c r="L112" s="116"/>
      <c r="M112" s="116"/>
      <c r="N112" s="116"/>
      <c r="O112" s="116"/>
      <c r="P112" s="730"/>
      <c r="Q112" s="709"/>
      <c r="R112" s="116"/>
      <c r="S112" s="116"/>
      <c r="T112" s="116"/>
      <c r="U112" s="116"/>
      <c r="V112" s="145"/>
    </row>
    <row r="113" spans="1:22">
      <c r="A113" s="118">
        <v>2016</v>
      </c>
      <c r="B113" s="693"/>
      <c r="C113" s="709"/>
      <c r="D113" s="116"/>
      <c r="E113" s="116"/>
      <c r="F113" s="116"/>
      <c r="G113" s="116"/>
      <c r="H113" s="116"/>
      <c r="I113" s="715"/>
      <c r="J113" s="709"/>
      <c r="K113" s="116"/>
      <c r="L113" s="116"/>
      <c r="M113" s="116"/>
      <c r="N113" s="116"/>
      <c r="O113" s="116"/>
      <c r="P113" s="730"/>
      <c r="Q113" s="709"/>
      <c r="R113" s="116"/>
      <c r="S113" s="116"/>
      <c r="T113" s="116"/>
      <c r="U113" s="116"/>
      <c r="V113" s="145"/>
    </row>
    <row r="114" spans="1:22">
      <c r="A114" s="118">
        <v>2017</v>
      </c>
      <c r="B114" s="693"/>
      <c r="C114" s="709"/>
      <c r="D114" s="116"/>
      <c r="E114" s="116"/>
      <c r="F114" s="116"/>
      <c r="G114" s="116"/>
      <c r="H114" s="116"/>
      <c r="I114" s="715"/>
      <c r="J114" s="709"/>
      <c r="K114" s="116"/>
      <c r="L114" s="116"/>
      <c r="M114" s="116"/>
      <c r="N114" s="116"/>
      <c r="O114" s="116"/>
      <c r="P114" s="730"/>
      <c r="Q114" s="709"/>
      <c r="R114" s="116"/>
      <c r="S114" s="116"/>
      <c r="T114" s="116"/>
      <c r="U114" s="116"/>
      <c r="V114" s="145"/>
    </row>
    <row r="115" spans="1:22">
      <c r="A115" s="118">
        <v>2018</v>
      </c>
      <c r="B115" s="693"/>
      <c r="C115" s="709"/>
      <c r="D115" s="116"/>
      <c r="E115" s="116"/>
      <c r="F115" s="116"/>
      <c r="G115" s="116"/>
      <c r="H115" s="116"/>
      <c r="I115" s="715"/>
      <c r="J115" s="709"/>
      <c r="K115" s="116"/>
      <c r="L115" s="116"/>
      <c r="M115" s="116"/>
      <c r="N115" s="116"/>
      <c r="O115" s="116"/>
      <c r="P115" s="730"/>
      <c r="Q115" s="709"/>
      <c r="R115" s="116"/>
      <c r="S115" s="116"/>
      <c r="T115" s="116"/>
      <c r="U115" s="116"/>
      <c r="V115" s="145"/>
    </row>
    <row r="116" spans="1:22">
      <c r="A116" s="118">
        <v>2019</v>
      </c>
      <c r="B116" s="693"/>
      <c r="C116" s="709"/>
      <c r="D116" s="116"/>
      <c r="E116" s="116"/>
      <c r="F116" s="116"/>
      <c r="G116" s="116"/>
      <c r="H116" s="116"/>
      <c r="I116" s="715"/>
      <c r="J116" s="709"/>
      <c r="K116" s="116"/>
      <c r="L116" s="116"/>
      <c r="M116" s="116"/>
      <c r="N116" s="116"/>
      <c r="O116" s="116"/>
      <c r="P116" s="730"/>
      <c r="Q116" s="709"/>
      <c r="R116" s="116"/>
      <c r="S116" s="116"/>
      <c r="T116" s="116"/>
      <c r="U116" s="116"/>
      <c r="V116" s="145"/>
    </row>
    <row r="117" spans="1:22">
      <c r="A117" s="118">
        <v>2020</v>
      </c>
      <c r="B117" s="693"/>
      <c r="C117" s="709"/>
      <c r="D117" s="116"/>
      <c r="E117" s="116"/>
      <c r="F117" s="116"/>
      <c r="G117" s="116"/>
      <c r="H117" s="116"/>
      <c r="I117" s="715"/>
      <c r="J117" s="709"/>
      <c r="K117" s="116"/>
      <c r="L117" s="116"/>
      <c r="M117" s="116"/>
      <c r="N117" s="116"/>
      <c r="O117" s="116"/>
      <c r="P117" s="730"/>
      <c r="Q117" s="709"/>
      <c r="R117" s="116"/>
      <c r="S117" s="116"/>
      <c r="T117" s="116"/>
      <c r="U117" s="116"/>
      <c r="V117" s="145"/>
    </row>
    <row r="118" spans="1:22" ht="16" thickBot="1">
      <c r="A118" s="737"/>
      <c r="B118" s="503"/>
      <c r="C118" s="710"/>
      <c r="D118" s="114"/>
      <c r="E118" s="114"/>
      <c r="F118" s="114"/>
      <c r="G118" s="114"/>
      <c r="H118" s="114"/>
      <c r="I118" s="114"/>
      <c r="J118" s="710"/>
      <c r="K118" s="114"/>
      <c r="L118" s="114"/>
      <c r="M118" s="114"/>
      <c r="N118" s="114"/>
      <c r="O118" s="114"/>
      <c r="P118" s="114"/>
      <c r="Q118" s="710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S124"/>
  <sheetViews>
    <sheetView workbookViewId="0">
      <pane xSplit="1" ySplit="9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C111" sqref="C111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2" width="12.6640625" style="59" customWidth="1"/>
    <col min="13" max="15" width="10.83203125" style="59"/>
    <col min="16" max="16" width="13" style="59" bestFit="1" customWidth="1"/>
    <col min="17" max="16384" width="10.83203125" style="59"/>
  </cols>
  <sheetData>
    <row r="1" spans="1:19">
      <c r="A1" s="55" t="s">
        <v>37</v>
      </c>
      <c r="B1" s="55"/>
      <c r="D1" s="111"/>
      <c r="E1" s="110"/>
      <c r="F1" s="1216" t="s">
        <v>1264</v>
      </c>
      <c r="G1" s="111"/>
      <c r="H1" s="111"/>
      <c r="I1" s="111"/>
      <c r="J1" s="111"/>
      <c r="K1" s="111"/>
      <c r="P1" s="1067" t="s">
        <v>1221</v>
      </c>
    </row>
    <row r="2" spans="1:19">
      <c r="F2" s="109"/>
      <c r="P2" s="738" t="s">
        <v>801</v>
      </c>
    </row>
    <row r="3" spans="1:19" ht="16" thickBot="1">
      <c r="P3" s="738" t="s">
        <v>802</v>
      </c>
    </row>
    <row r="4" spans="1:19" ht="25" customHeight="1" thickTop="1">
      <c r="A4" s="1245" t="s">
        <v>763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7"/>
    </row>
    <row r="5" spans="1:19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9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9" ht="31" customHeight="1">
      <c r="A7" s="107"/>
      <c r="B7" s="1242" t="s">
        <v>1263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3"/>
    </row>
    <row r="8" spans="1:19" ht="20" customHeight="1">
      <c r="A8" s="107"/>
      <c r="B8" s="1241" t="s">
        <v>1216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4"/>
      <c r="P8" s="738" t="s">
        <v>799</v>
      </c>
    </row>
    <row r="9" spans="1:19" s="98" customFormat="1" ht="31" customHeight="1">
      <c r="A9" s="106"/>
      <c r="B9" s="454" t="s">
        <v>38</v>
      </c>
      <c r="C9" s="340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/>
      <c r="Q9" s="576" t="s">
        <v>800</v>
      </c>
    </row>
    <row r="10" spans="1:19" s="98" customFormat="1" ht="15" customHeight="1">
      <c r="A10" s="654">
        <v>1913</v>
      </c>
      <c r="B10" s="655">
        <f>avgfiinc!F2</f>
        <v>14327.427263947111</v>
      </c>
      <c r="C10" s="96">
        <f>avgfiinc!BH2</f>
        <v>9435.3190720989296</v>
      </c>
      <c r="D10" s="95"/>
      <c r="E10" s="212"/>
      <c r="F10" s="96">
        <f>avgfiinc!R2</f>
        <v>58356.400990580747</v>
      </c>
      <c r="G10" s="95">
        <f>avgfiinc!X2</f>
        <v>88441.583912616072</v>
      </c>
      <c r="H10" s="344">
        <f>avgfiinc!AD2</f>
        <v>257321.19343335446</v>
      </c>
      <c r="I10" s="95">
        <f>avgfiinc!AJ2</f>
        <v>421984.48108306126</v>
      </c>
      <c r="J10" s="344">
        <f>avgfiinc!AP2</f>
        <v>1234538.2683846541</v>
      </c>
      <c r="K10" s="95">
        <f>avgfiinc!AV2</f>
        <v>3947229.4294591467</v>
      </c>
      <c r="L10" s="222"/>
      <c r="O10" s="531"/>
      <c r="P10" s="740">
        <v>14327.473325331996</v>
      </c>
      <c r="Q10" s="739">
        <f>(P10-B10)/P10</f>
        <v>3.2148993642224649E-6</v>
      </c>
    </row>
    <row r="11" spans="1:19" s="98" customFormat="1" ht="15" customHeight="1">
      <c r="A11" s="656">
        <v>1914</v>
      </c>
      <c r="B11" s="655">
        <f>avgfiinc!F3</f>
        <v>14002.887193000804</v>
      </c>
      <c r="C11" s="96">
        <f>avgfiinc!BH3</f>
        <v>9190.8027248681665</v>
      </c>
      <c r="D11" s="95"/>
      <c r="E11" s="213"/>
      <c r="F11" s="96">
        <f>avgfiinc!R3</f>
        <v>57311.647406194534</v>
      </c>
      <c r="G11" s="95">
        <f>avgfiinc!X3</f>
        <v>86992.466881491884</v>
      </c>
      <c r="H11" s="344">
        <f>avgfiinc!AD3</f>
        <v>254263.60030936371</v>
      </c>
      <c r="I11" s="95">
        <f>avgfiinc!AJ3</f>
        <v>422334.42205974966</v>
      </c>
      <c r="J11" s="344">
        <f>avgfiinc!AP3</f>
        <v>1204716.1198529107</v>
      </c>
      <c r="K11" s="95">
        <f>avgfiinc!AV3</f>
        <v>3821679.8382765315</v>
      </c>
      <c r="L11" s="222"/>
      <c r="O11" s="531"/>
      <c r="P11" s="740">
        <v>14002.857341614183</v>
      </c>
      <c r="Q11" s="739">
        <f t="shared" ref="Q11:Q74" si="0">(P11-B11)/P11</f>
        <v>-2.1318068086841153E-6</v>
      </c>
    </row>
    <row r="12" spans="1:19" s="98" customFormat="1" ht="15" customHeight="1">
      <c r="A12" s="656">
        <v>1915</v>
      </c>
      <c r="B12" s="655">
        <f>avgfiinc!F4</f>
        <v>13951.404465584614</v>
      </c>
      <c r="C12" s="96">
        <f>avgfiinc!BH4</f>
        <v>9246.9549990890046</v>
      </c>
      <c r="D12" s="95"/>
      <c r="E12" s="213"/>
      <c r="F12" s="96">
        <f>avgfiinc!R4</f>
        <v>56291.449664045096</v>
      </c>
      <c r="G12" s="95">
        <f>avgfiinc!X4</f>
        <v>85053.658331590457</v>
      </c>
      <c r="H12" s="344">
        <f>avgfiinc!AD4</f>
        <v>245233.91081385344</v>
      </c>
      <c r="I12" s="95">
        <f>avgfiinc!AJ4</f>
        <v>406771.59959029785</v>
      </c>
      <c r="J12" s="344">
        <f>avgfiinc!AP4</f>
        <v>1286233.5908472498</v>
      </c>
      <c r="K12" s="95">
        <f>avgfiinc!AV4</f>
        <v>6082884.0436327327</v>
      </c>
      <c r="L12" s="222"/>
      <c r="O12" s="531"/>
      <c r="P12" s="740">
        <v>13951.196784312808</v>
      </c>
      <c r="Q12" s="739">
        <f t="shared" si="0"/>
        <v>-1.4886269258241649E-5</v>
      </c>
    </row>
    <row r="13" spans="1:19" s="98" customFormat="1" ht="15" customHeight="1">
      <c r="A13" s="656">
        <v>1916</v>
      </c>
      <c r="B13" s="655">
        <f>avgfiinc!F5</f>
        <v>15224.074974769541</v>
      </c>
      <c r="C13" s="96">
        <f>avgfiinc!BH5</f>
        <v>9797.3240219614418</v>
      </c>
      <c r="D13" s="95"/>
      <c r="E13" s="213"/>
      <c r="F13" s="96">
        <f>avgfiinc!R5</f>
        <v>64064.833550042451</v>
      </c>
      <c r="G13" s="95">
        <f>avgfiinc!X5</f>
        <v>98089.162578617732</v>
      </c>
      <c r="H13" s="344">
        <f>avgfiinc!AD5</f>
        <v>293988.39394520206</v>
      </c>
      <c r="I13" s="95">
        <f>avgfiinc!AJ5</f>
        <v>498493.90316702658</v>
      </c>
      <c r="J13" s="344">
        <f>avgfiinc!AP5</f>
        <v>1600760.1165244239</v>
      </c>
      <c r="K13" s="95">
        <f>avgfiinc!AV5</f>
        <v>7278986.7983127171</v>
      </c>
      <c r="L13" s="222"/>
      <c r="O13" s="531"/>
      <c r="P13" s="740">
        <v>15223.866511674381</v>
      </c>
      <c r="Q13" s="739">
        <f t="shared" si="0"/>
        <v>-1.3693176762920227E-5</v>
      </c>
    </row>
    <row r="14" spans="1:19" s="98" customFormat="1" ht="15" customHeight="1">
      <c r="A14" s="656">
        <v>1917</v>
      </c>
      <c r="B14" s="655">
        <f>avgfiinc!F6</f>
        <v>15101.644594010944</v>
      </c>
      <c r="C14" s="96">
        <f>avgfiinc!BH6</f>
        <v>9982.5801472654966</v>
      </c>
      <c r="D14" s="95"/>
      <c r="E14" s="214"/>
      <c r="F14" s="96">
        <f>avgfiinc!R6</f>
        <v>61173.224614719962</v>
      </c>
      <c r="G14" s="95">
        <f>avgfiinc!X6</f>
        <v>92547.527228607942</v>
      </c>
      <c r="H14" s="344">
        <f>avgfiinc!AD6</f>
        <v>267860.1067217419</v>
      </c>
      <c r="I14" s="95">
        <f>avgfiinc!AJ6</f>
        <v>433193.39426424977</v>
      </c>
      <c r="J14" s="344">
        <f>avgfiinc!AP6</f>
        <v>1268770.2537714809</v>
      </c>
      <c r="K14" s="95">
        <f>avgfiinc!AV6</f>
        <v>5082009.9946463192</v>
      </c>
      <c r="L14" s="222"/>
      <c r="O14" s="531"/>
      <c r="P14" s="740">
        <v>15101.743911768499</v>
      </c>
      <c r="Q14" s="739">
        <f t="shared" si="0"/>
        <v>6.5765754031410908E-6</v>
      </c>
      <c r="S14" s="576"/>
    </row>
    <row r="15" spans="1:19" s="98" customFormat="1" ht="15" customHeight="1">
      <c r="A15" s="656">
        <v>1918</v>
      </c>
      <c r="B15" s="655">
        <f>avgfiinc!F7</f>
        <v>14265.177690357223</v>
      </c>
      <c r="C15" s="96">
        <f>avgfiinc!BH7</f>
        <v>9493.1515455880708</v>
      </c>
      <c r="D15" s="95"/>
      <c r="E15" s="215"/>
      <c r="F15" s="96">
        <f>avgfiinc!R7</f>
        <v>57213.412993279599</v>
      </c>
      <c r="G15" s="95">
        <f>avgfiinc!X7</f>
        <v>84145.697522436545</v>
      </c>
      <c r="H15" s="344">
        <f>avgfiinc!AD7</f>
        <v>227693.24371760644</v>
      </c>
      <c r="I15" s="95">
        <f>avgfiinc!AJ7</f>
        <v>354618.56613535061</v>
      </c>
      <c r="J15" s="344">
        <f>avgfiinc!AP7</f>
        <v>958118.12691629992</v>
      </c>
      <c r="K15" s="95">
        <f>avgfiinc!AV7</f>
        <v>3500998.5355870249</v>
      </c>
      <c r="L15" s="222"/>
      <c r="O15" s="531"/>
      <c r="P15" s="740">
        <v>14265.235171337883</v>
      </c>
      <c r="Q15" s="739">
        <f t="shared" si="0"/>
        <v>4.0294450087876734E-6</v>
      </c>
    </row>
    <row r="16" spans="1:19" s="98" customFormat="1" ht="15" customHeight="1">
      <c r="A16" s="657">
        <v>1919</v>
      </c>
      <c r="B16" s="658">
        <f>avgfiinc!F8</f>
        <v>14245.35277487187</v>
      </c>
      <c r="C16" s="100">
        <f>avgfiinc!BH8</f>
        <v>9446.9421501531851</v>
      </c>
      <c r="D16" s="99"/>
      <c r="E16" s="216"/>
      <c r="F16" s="100">
        <f>avgfiinc!R8</f>
        <v>57431.048397340041</v>
      </c>
      <c r="G16" s="99">
        <f>avgfiinc!X8</f>
        <v>85949.903406678728</v>
      </c>
      <c r="H16" s="343">
        <f>avgfiinc!AD8</f>
        <v>233777.32659290431</v>
      </c>
      <c r="I16" s="99">
        <f>avgfiinc!AJ8</f>
        <v>360073.88631875505</v>
      </c>
      <c r="J16" s="343">
        <f>avgfiinc!AP8</f>
        <v>944426.62814842979</v>
      </c>
      <c r="K16" s="99">
        <f>avgfiinc!AV8</f>
        <v>3257242.2355221482</v>
      </c>
      <c r="L16" s="357"/>
      <c r="O16" s="531"/>
      <c r="P16" s="740">
        <v>14245.183424541652</v>
      </c>
      <c r="Q16" s="739">
        <f t="shared" si="0"/>
        <v>-1.1888251991608773E-5</v>
      </c>
    </row>
    <row r="17" spans="1:17" s="98" customFormat="1" ht="15" customHeight="1">
      <c r="A17" s="656">
        <v>1920</v>
      </c>
      <c r="B17" s="655">
        <f>avgfiinc!F9</f>
        <v>12748.926729905272</v>
      </c>
      <c r="C17" s="96">
        <f>avgfiinc!BH9</f>
        <v>8638.9399639689782</v>
      </c>
      <c r="D17" s="95"/>
      <c r="E17" s="215"/>
      <c r="F17" s="96">
        <f>avgfiinc!R9</f>
        <v>49738.807623331893</v>
      </c>
      <c r="G17" s="95">
        <f>avgfiinc!X9</f>
        <v>72220.170209000076</v>
      </c>
      <c r="H17" s="344">
        <f>avgfiinc!AD9</f>
        <v>189064.28051894423</v>
      </c>
      <c r="I17" s="95">
        <f>avgfiinc!AJ9</f>
        <v>284122.44829895766</v>
      </c>
      <c r="J17" s="344">
        <f>avgfiinc!AP9</f>
        <v>682988.67574788234</v>
      </c>
      <c r="K17" s="95">
        <f>avgfiinc!AV9</f>
        <v>2120016.6755635617</v>
      </c>
      <c r="L17" s="222"/>
      <c r="O17" s="531"/>
      <c r="P17" s="740">
        <v>12748.879298102964</v>
      </c>
      <c r="Q17" s="739">
        <f t="shared" si="0"/>
        <v>-3.7204683799179922E-6</v>
      </c>
    </row>
    <row r="18" spans="1:17" s="98" customFormat="1" ht="15" customHeight="1">
      <c r="A18" s="656">
        <v>1921</v>
      </c>
      <c r="B18" s="655">
        <f>avgfiinc!F10</f>
        <v>11429.592934805652</v>
      </c>
      <c r="C18" s="96">
        <f>avgfiinc!BH10</f>
        <v>7215.7488146505029</v>
      </c>
      <c r="D18" s="95"/>
      <c r="E18" s="215"/>
      <c r="F18" s="96">
        <f>avgfiinc!R10</f>
        <v>49354.190016201959</v>
      </c>
      <c r="G18" s="95">
        <f>avgfiinc!X10</f>
        <v>70415.720123695661</v>
      </c>
      <c r="H18" s="344">
        <f>avgfiinc!AD10</f>
        <v>178735.0129100848</v>
      </c>
      <c r="I18" s="95">
        <f>avgfiinc!AJ10</f>
        <v>267409.03556786961</v>
      </c>
      <c r="J18" s="344">
        <f>avgfiinc!AP10</f>
        <v>640280.39048932353</v>
      </c>
      <c r="K18" s="95">
        <f>avgfiinc!AV10</f>
        <v>1929769.5326311123</v>
      </c>
      <c r="L18" s="222"/>
      <c r="O18" s="531"/>
      <c r="P18" s="740">
        <v>11429.447115661736</v>
      </c>
      <c r="Q18" s="739">
        <f t="shared" si="0"/>
        <v>-1.2758197526125219E-5</v>
      </c>
    </row>
    <row r="19" spans="1:17" s="98" customFormat="1" ht="15" customHeight="1">
      <c r="A19" s="656">
        <v>1922</v>
      </c>
      <c r="B19" s="655">
        <f>avgfiinc!F11</f>
        <v>13154.292600877294</v>
      </c>
      <c r="C19" s="96">
        <f>avgfiinc!BH11</f>
        <v>8225.6016665045008</v>
      </c>
      <c r="D19" s="95"/>
      <c r="E19" s="215"/>
      <c r="F19" s="96">
        <f>avgfiinc!R11</f>
        <v>57512.511010232432</v>
      </c>
      <c r="G19" s="95">
        <f>avgfiinc!X11</f>
        <v>84042.735402488164</v>
      </c>
      <c r="H19" s="344">
        <f>avgfiinc!AD11</f>
        <v>224381.03527511001</v>
      </c>
      <c r="I19" s="95">
        <f>avgfiinc!AJ11</f>
        <v>343532.33562227309</v>
      </c>
      <c r="J19" s="344">
        <f>avgfiinc!AP11</f>
        <v>872846.40098105837</v>
      </c>
      <c r="K19" s="95">
        <f>avgfiinc!AV11</f>
        <v>2991497.5798206883</v>
      </c>
      <c r="L19" s="222"/>
      <c r="O19" s="531"/>
      <c r="P19" s="740">
        <v>13154.28641796284</v>
      </c>
      <c r="Q19" s="739">
        <f t="shared" si="0"/>
        <v>-4.7003039600947379E-7</v>
      </c>
    </row>
    <row r="20" spans="1:17" s="98" customFormat="1" ht="15" customHeight="1">
      <c r="A20" s="656">
        <v>1923</v>
      </c>
      <c r="B20" s="655">
        <f>avgfiinc!F12</f>
        <v>14486.275558359792</v>
      </c>
      <c r="C20" s="96">
        <f>avgfiinc!BH12</f>
        <v>9422.3161660249207</v>
      </c>
      <c r="D20" s="95"/>
      <c r="E20" s="215"/>
      <c r="F20" s="96">
        <f>avgfiinc!R12</f>
        <v>60061.910089373632</v>
      </c>
      <c r="G20" s="95">
        <f>avgfiinc!X12</f>
        <v>86271.14533673384</v>
      </c>
      <c r="H20" s="344">
        <f>avgfiinc!AD12</f>
        <v>226601.465332616</v>
      </c>
      <c r="I20" s="95">
        <f>avgfiinc!AJ12</f>
        <v>345001.17342468188</v>
      </c>
      <c r="J20" s="344">
        <f>avgfiinc!AP12</f>
        <v>855618.91055174777</v>
      </c>
      <c r="K20" s="95">
        <f>avgfiinc!AV12</f>
        <v>2894309.6500223624</v>
      </c>
      <c r="L20" s="222"/>
      <c r="O20" s="531"/>
      <c r="P20" s="740">
        <v>14486.450925642885</v>
      </c>
      <c r="Q20" s="739">
        <f t="shared" si="0"/>
        <v>1.2105607094030182E-5</v>
      </c>
    </row>
    <row r="21" spans="1:17" s="98" customFormat="1" ht="15" customHeight="1">
      <c r="A21" s="656">
        <v>1924</v>
      </c>
      <c r="B21" s="655">
        <f>avgfiinc!F13</f>
        <v>14436.996932099417</v>
      </c>
      <c r="C21" s="96">
        <f>avgfiinc!BH13</f>
        <v>8917.7261477295615</v>
      </c>
      <c r="D21" s="95"/>
      <c r="E21" s="215"/>
      <c r="F21" s="96">
        <f>avgfiinc!R13</f>
        <v>64110.433991428152</v>
      </c>
      <c r="G21" s="95">
        <f>avgfiinc!X13</f>
        <v>92720.387890631246</v>
      </c>
      <c r="H21" s="344">
        <f>avgfiinc!AD13</f>
        <v>251536.95637463478</v>
      </c>
      <c r="I21" s="95">
        <f>avgfiinc!AJ13</f>
        <v>386930.36538249144</v>
      </c>
      <c r="J21" s="344">
        <f>avgfiinc!AP13</f>
        <v>979842.19088551262</v>
      </c>
      <c r="K21" s="95">
        <f>avgfiinc!AV13</f>
        <v>3356529.8966983077</v>
      </c>
      <c r="L21" s="222"/>
      <c r="O21" s="531"/>
      <c r="P21" s="740">
        <v>14436.762460489093</v>
      </c>
      <c r="Q21" s="739">
        <f t="shared" si="0"/>
        <v>-1.6241287543877044E-5</v>
      </c>
    </row>
    <row r="22" spans="1:17" s="98" customFormat="1" ht="15" customHeight="1">
      <c r="A22" s="656">
        <v>1925</v>
      </c>
      <c r="B22" s="655">
        <f>avgfiinc!F14</f>
        <v>15101.439738984194</v>
      </c>
      <c r="C22" s="96">
        <f>avgfiinc!BH14</f>
        <v>9001.4519405839947</v>
      </c>
      <c r="D22" s="95"/>
      <c r="E22" s="215"/>
      <c r="F22" s="96">
        <f>avgfiinc!R14</f>
        <v>70001.329924585996</v>
      </c>
      <c r="G22" s="95">
        <f>avgfiinc!X14</f>
        <v>105738.840907148</v>
      </c>
      <c r="H22" s="344">
        <f>avgfiinc!AD14</f>
        <v>305721.17010847136</v>
      </c>
      <c r="I22" s="95">
        <f>avgfiinc!AJ14</f>
        <v>479037.33464222256</v>
      </c>
      <c r="J22" s="344">
        <f>avgfiinc!AP14</f>
        <v>1287232.2520592592</v>
      </c>
      <c r="K22" s="95">
        <f>avgfiinc!AV14</f>
        <v>4999857.8847638993</v>
      </c>
      <c r="L22" s="222"/>
      <c r="O22" s="531"/>
      <c r="P22" s="740">
        <v>15101.417453190652</v>
      </c>
      <c r="Q22" s="739">
        <f t="shared" si="0"/>
        <v>-1.4757418375726671E-6</v>
      </c>
    </row>
    <row r="23" spans="1:17" s="98" customFormat="1" ht="15" customHeight="1">
      <c r="A23" s="656">
        <v>1926</v>
      </c>
      <c r="B23" s="655">
        <f>avgfiinc!F15</f>
        <v>15155.145256522155</v>
      </c>
      <c r="C23" s="96">
        <f>avgfiinc!BH15</f>
        <v>9141.8470205072445</v>
      </c>
      <c r="D23" s="95"/>
      <c r="E23" s="215"/>
      <c r="F23" s="96">
        <f>avgfiinc!R15</f>
        <v>69274.829380656374</v>
      </c>
      <c r="G23" s="95">
        <f>avgfiinc!X15</f>
        <v>104915.39091068441</v>
      </c>
      <c r="H23" s="344">
        <f>avgfiinc!AD15</f>
        <v>301724.56573194679</v>
      </c>
      <c r="I23" s="95">
        <f>avgfiinc!AJ15</f>
        <v>471256.89889113005</v>
      </c>
      <c r="J23" s="344">
        <f>avgfiinc!AP15</f>
        <v>1281974.4579439112</v>
      </c>
      <c r="K23" s="95">
        <f>avgfiinc!AV15</f>
        <v>5098217.584433699</v>
      </c>
      <c r="L23" s="222"/>
      <c r="O23" s="531"/>
      <c r="P23" s="740">
        <v>15155.038560380521</v>
      </c>
      <c r="Q23" s="739">
        <f t="shared" si="0"/>
        <v>-7.0403081595227801E-6</v>
      </c>
    </row>
    <row r="24" spans="1:17" s="98" customFormat="1" ht="15" customHeight="1">
      <c r="A24" s="656">
        <v>1927</v>
      </c>
      <c r="B24" s="655">
        <f>avgfiinc!F16</f>
        <v>15384.610499815186</v>
      </c>
      <c r="C24" s="96">
        <f>avgfiinc!BH16</f>
        <v>9116.5003346598569</v>
      </c>
      <c r="D24" s="95"/>
      <c r="E24" s="215"/>
      <c r="F24" s="96">
        <f>avgfiinc!R16</f>
        <v>71797.601986213122</v>
      </c>
      <c r="G24" s="95">
        <f>avgfiinc!X16</f>
        <v>109818.51386546643</v>
      </c>
      <c r="H24" s="344">
        <f>avgfiinc!AD16</f>
        <v>323461.95700067194</v>
      </c>
      <c r="I24" s="95">
        <f>avgfiinc!AJ16</f>
        <v>510674.37711946247</v>
      </c>
      <c r="J24" s="344">
        <f>avgfiinc!AP16</f>
        <v>1423682.9020312815</v>
      </c>
      <c r="K24" s="95">
        <f>avgfiinc!AV16</f>
        <v>5775712.0377570475</v>
      </c>
      <c r="L24" s="222"/>
      <c r="O24" s="531"/>
      <c r="P24" s="740">
        <v>15384.6132747715</v>
      </c>
      <c r="Q24" s="739">
        <f t="shared" si="0"/>
        <v>1.8037218515724442E-7</v>
      </c>
    </row>
    <row r="25" spans="1:17" s="98" customFormat="1" ht="15" customHeight="1">
      <c r="A25" s="656">
        <v>1928</v>
      </c>
      <c r="B25" s="655">
        <f>avgfiinc!F17</f>
        <v>16108.729273156776</v>
      </c>
      <c r="C25" s="96">
        <f>avgfiinc!BH17</f>
        <v>9076.6046216542218</v>
      </c>
      <c r="D25" s="95"/>
      <c r="E25" s="215"/>
      <c r="F25" s="96">
        <f>avgfiinc!R17</f>
        <v>79397.851136679776</v>
      </c>
      <c r="G25" s="95">
        <f>avgfiinc!X17</f>
        <v>124242.38557525196</v>
      </c>
      <c r="H25" s="344">
        <f>avgfiinc!AD17</f>
        <v>385646.99801426684</v>
      </c>
      <c r="I25" s="95">
        <f>avgfiinc!AJ17</f>
        <v>624986.85645126458</v>
      </c>
      <c r="J25" s="344">
        <f>avgfiinc!AP17</f>
        <v>1859092.269154571</v>
      </c>
      <c r="K25" s="95">
        <f>avgfiinc!AV17</f>
        <v>8093855.6870143404</v>
      </c>
      <c r="L25" s="222"/>
      <c r="O25" s="531"/>
      <c r="P25" s="740">
        <v>16108.679779341248</v>
      </c>
      <c r="Q25" s="739">
        <f t="shared" si="0"/>
        <v>-3.0724936000925929E-6</v>
      </c>
    </row>
    <row r="26" spans="1:17" s="98" customFormat="1" ht="15" customHeight="1">
      <c r="A26" s="657">
        <v>1929</v>
      </c>
      <c r="B26" s="658">
        <f>avgfiinc!F18</f>
        <v>16564.792563642663</v>
      </c>
      <c r="C26" s="100">
        <f>avgfiinc!BH18</f>
        <v>9808.2735792630228</v>
      </c>
      <c r="D26" s="99"/>
      <c r="E26" s="216"/>
      <c r="F26" s="100">
        <f>avgfiinc!R18</f>
        <v>77373.463423059395</v>
      </c>
      <c r="G26" s="99">
        <f>avgfiinc!X18</f>
        <v>120866.76912910635</v>
      </c>
      <c r="H26" s="343">
        <f>avgfiinc!AD18</f>
        <v>370270.87977743277</v>
      </c>
      <c r="I26" s="99">
        <f>avgfiinc!AJ18</f>
        <v>598535.61059730151</v>
      </c>
      <c r="J26" s="343">
        <f>avgfiinc!AP18</f>
        <v>1807829.2772703632</v>
      </c>
      <c r="K26" s="99">
        <f>avgfiinc!AV18</f>
        <v>8266268.147754008</v>
      </c>
      <c r="L26" s="357"/>
      <c r="O26" s="531"/>
      <c r="P26" s="740">
        <v>16564.875148583433</v>
      </c>
      <c r="Q26" s="739">
        <f t="shared" si="0"/>
        <v>4.9855456216485682E-6</v>
      </c>
    </row>
    <row r="27" spans="1:17" s="98" customFormat="1" ht="15" customHeight="1">
      <c r="A27" s="656">
        <v>1930</v>
      </c>
      <c r="B27" s="655">
        <f>avgfiinc!F19</f>
        <v>14489.473519475378</v>
      </c>
      <c r="C27" s="96">
        <f>avgfiinc!BH19</f>
        <v>9037.3333725648044</v>
      </c>
      <c r="D27" s="95"/>
      <c r="E27" s="215"/>
      <c r="F27" s="96">
        <f>avgfiinc!R19</f>
        <v>63558.734841670535</v>
      </c>
      <c r="G27" s="95">
        <f>avgfiinc!X19</f>
        <v>92915.425737342477</v>
      </c>
      <c r="H27" s="344">
        <f>avgfiinc!AD19</f>
        <v>249556.16008621102</v>
      </c>
      <c r="I27" s="95">
        <f>avgfiinc!AJ19</f>
        <v>382644.04617265647</v>
      </c>
      <c r="J27" s="344">
        <f>avgfiinc!AP19</f>
        <v>1025022.4509719701</v>
      </c>
      <c r="K27" s="95">
        <f>avgfiinc!AV19</f>
        <v>4121606.4771717032</v>
      </c>
      <c r="L27" s="222"/>
      <c r="O27" s="531"/>
      <c r="P27" s="740">
        <v>14489.451730629486</v>
      </c>
      <c r="Q27" s="739">
        <f t="shared" si="0"/>
        <v>-1.503772972021675E-6</v>
      </c>
    </row>
    <row r="28" spans="1:17" s="98" customFormat="1" ht="15" customHeight="1">
      <c r="A28" s="656">
        <v>1931</v>
      </c>
      <c r="B28" s="655">
        <f>avgfiinc!F20</f>
        <v>13162.414141138283</v>
      </c>
      <c r="C28" s="96">
        <f>avgfiinc!BH20</f>
        <v>8110.5040930960286</v>
      </c>
      <c r="D28" s="95"/>
      <c r="E28" s="215"/>
      <c r="F28" s="96">
        <f>avgfiinc!R20</f>
        <v>58629.604573518547</v>
      </c>
      <c r="G28" s="95">
        <f>avgfiinc!X20</f>
        <v>82214.72113405884</v>
      </c>
      <c r="H28" s="344">
        <f>avgfiinc!AD20</f>
        <v>203997.13270489502</v>
      </c>
      <c r="I28" s="95">
        <f>avgfiinc!AJ20</f>
        <v>304467.1357728272</v>
      </c>
      <c r="J28" s="344">
        <f>avgfiinc!AP20</f>
        <v>775713.29675927456</v>
      </c>
      <c r="K28" s="95">
        <f>avgfiinc!AV20</f>
        <v>2961413.3849322777</v>
      </c>
      <c r="L28" s="222"/>
      <c r="O28" s="531"/>
      <c r="P28" s="740">
        <v>13162.564680388807</v>
      </c>
      <c r="Q28" s="739">
        <f t="shared" si="0"/>
        <v>1.1436923895876716E-5</v>
      </c>
    </row>
    <row r="29" spans="1:17" s="98" customFormat="1" ht="15" customHeight="1">
      <c r="A29" s="656">
        <v>1932</v>
      </c>
      <c r="B29" s="655">
        <f>avgfiinc!F21</f>
        <v>11145.377644840661</v>
      </c>
      <c r="C29" s="96">
        <f>avgfiinc!BH21</f>
        <v>6641.3804750583176</v>
      </c>
      <c r="D29" s="95"/>
      <c r="E29" s="215"/>
      <c r="F29" s="96">
        <f>avgfiinc!R21</f>
        <v>51681.35217288175</v>
      </c>
      <c r="G29" s="95">
        <f>avgfiinc!X21</f>
        <v>72819.714251002064</v>
      </c>
      <c r="H29" s="344">
        <f>avgfiinc!AD21</f>
        <v>173376.71498269023</v>
      </c>
      <c r="I29" s="95">
        <f>avgfiinc!AJ21</f>
        <v>259085.59614822353</v>
      </c>
      <c r="J29" s="344">
        <f>avgfiinc!AP21</f>
        <v>665324.33196864114</v>
      </c>
      <c r="K29" s="95">
        <f>avgfiinc!AV21</f>
        <v>2217337.7473289785</v>
      </c>
      <c r="L29" s="222"/>
      <c r="O29" s="531"/>
      <c r="P29" s="740">
        <v>11145.190235036987</v>
      </c>
      <c r="Q29" s="739">
        <f t="shared" si="0"/>
        <v>-1.6815307744513196E-5</v>
      </c>
    </row>
    <row r="30" spans="1:17" s="98" customFormat="1" ht="15" customHeight="1">
      <c r="A30" s="656">
        <v>1933</v>
      </c>
      <c r="B30" s="655">
        <f>avgfiinc!F22</f>
        <v>10742.092212676545</v>
      </c>
      <c r="C30" s="96">
        <f>avgfiinc!BH22</f>
        <v>6492.7813954355124</v>
      </c>
      <c r="D30" s="95"/>
      <c r="E30" s="215"/>
      <c r="F30" s="96">
        <f>avgfiinc!R22</f>
        <v>48985.889567845836</v>
      </c>
      <c r="G30" s="95">
        <f>avgfiinc!X22</f>
        <v>71298.983672693095</v>
      </c>
      <c r="H30" s="344">
        <f>avgfiinc!AD22</f>
        <v>176815.77614262735</v>
      </c>
      <c r="I30" s="95">
        <f>avgfiinc!AJ22</f>
        <v>267793.04307399847</v>
      </c>
      <c r="J30" s="344">
        <f>avgfiinc!AP22</f>
        <v>709930.57518396981</v>
      </c>
      <c r="K30" s="95">
        <f>avgfiinc!AV22</f>
        <v>2518227.7826203546</v>
      </c>
      <c r="L30" s="222"/>
      <c r="O30" s="531"/>
      <c r="P30" s="740">
        <v>10741.978039911977</v>
      </c>
      <c r="Q30" s="739">
        <f t="shared" si="0"/>
        <v>-1.0628653693381975E-5</v>
      </c>
    </row>
    <row r="31" spans="1:17" s="98" customFormat="1" ht="15" customHeight="1">
      <c r="A31" s="656">
        <v>1934</v>
      </c>
      <c r="B31" s="655">
        <f>avgfiinc!F23</f>
        <v>11589.12830988556</v>
      </c>
      <c r="C31" s="96">
        <f>avgfiinc!BH23</f>
        <v>6981.3498732483613</v>
      </c>
      <c r="D31" s="95"/>
      <c r="E31" s="215"/>
      <c r="F31" s="96">
        <f>avgfiinc!R23</f>
        <v>53059.134239620362</v>
      </c>
      <c r="G31" s="95">
        <f>avgfiinc!X23</f>
        <v>78141.961685820686</v>
      </c>
      <c r="H31" s="344">
        <f>avgfiinc!AD23</f>
        <v>190026.81022163481</v>
      </c>
      <c r="I31" s="95">
        <f>avgfiinc!AJ23</f>
        <v>284977.99042791873</v>
      </c>
      <c r="J31" s="344">
        <f>avgfiinc!AP23</f>
        <v>710310.96096229006</v>
      </c>
      <c r="K31" s="95">
        <f>avgfiinc!AV23</f>
        <v>2402708.3223867347</v>
      </c>
      <c r="L31" s="222"/>
      <c r="O31" s="531"/>
      <c r="P31" s="740">
        <v>11589.183820374978</v>
      </c>
      <c r="Q31" s="739">
        <f t="shared" si="0"/>
        <v>4.789853218121888E-6</v>
      </c>
    </row>
    <row r="32" spans="1:17" s="98" customFormat="1" ht="15" customHeight="1">
      <c r="A32" s="656">
        <v>1935</v>
      </c>
      <c r="B32" s="655">
        <f>avgfiinc!F24</f>
        <v>12702.843696142021</v>
      </c>
      <c r="C32" s="96">
        <f>avgfiinc!BH24</f>
        <v>7834.2695755484619</v>
      </c>
      <c r="D32" s="95"/>
      <c r="E32" s="215"/>
      <c r="F32" s="96">
        <f>avgfiinc!R24</f>
        <v>56520.010781484045</v>
      </c>
      <c r="G32" s="95">
        <f>avgfiinc!X24</f>
        <v>82021.674461433606</v>
      </c>
      <c r="H32" s="344">
        <f>avgfiinc!AD24</f>
        <v>211836.24386333511</v>
      </c>
      <c r="I32" s="95">
        <f>avgfiinc!AJ24</f>
        <v>320978.8546701161</v>
      </c>
      <c r="J32" s="344">
        <f>avgfiinc!AP24</f>
        <v>812002.30324596982</v>
      </c>
      <c r="K32" s="95">
        <f>avgfiinc!AV24</f>
        <v>2779316.0531435246</v>
      </c>
      <c r="L32" s="222"/>
      <c r="O32" s="531"/>
      <c r="P32" s="740">
        <v>12702.934828205063</v>
      </c>
      <c r="Q32" s="739">
        <f t="shared" si="0"/>
        <v>7.1740951421517307E-6</v>
      </c>
    </row>
    <row r="33" spans="1:17" s="98" customFormat="1" ht="15" customHeight="1">
      <c r="A33" s="656">
        <v>1936</v>
      </c>
      <c r="B33" s="655">
        <f>avgfiinc!F25</f>
        <v>14149.714419778618</v>
      </c>
      <c r="C33" s="96">
        <f>avgfiinc!BH25</f>
        <v>8396.4758961292137</v>
      </c>
      <c r="D33" s="95"/>
      <c r="E33" s="215"/>
      <c r="F33" s="96">
        <f>avgfiinc!R25</f>
        <v>65928.861132623249</v>
      </c>
      <c r="G33" s="95">
        <f>avgfiinc!X25</f>
        <v>98025.59548253339</v>
      </c>
      <c r="H33" s="344">
        <f>avgfiinc!AD25</f>
        <v>272923.14680895035</v>
      </c>
      <c r="I33" s="95">
        <f>avgfiinc!AJ25</f>
        <v>420480.4139903321</v>
      </c>
      <c r="J33" s="344">
        <f>avgfiinc!AP25</f>
        <v>1070458.8016379513</v>
      </c>
      <c r="K33" s="95">
        <f>avgfiinc!AV25</f>
        <v>3589666.267398892</v>
      </c>
      <c r="L33" s="222"/>
      <c r="O33" s="531"/>
      <c r="P33" s="740">
        <v>14149.522432330421</v>
      </c>
      <c r="Q33" s="739">
        <f t="shared" si="0"/>
        <v>-1.3568475481451537E-5</v>
      </c>
    </row>
    <row r="34" spans="1:17" s="98" customFormat="1" ht="15" customHeight="1">
      <c r="A34" s="656">
        <v>1937</v>
      </c>
      <c r="B34" s="655">
        <f>avgfiinc!F26</f>
        <v>14543.556856737379</v>
      </c>
      <c r="C34" s="96">
        <f>avgfiinc!BH26</f>
        <v>9011.9292653330867</v>
      </c>
      <c r="D34" s="95"/>
      <c r="E34" s="215"/>
      <c r="F34" s="96">
        <f>avgfiinc!R26</f>
        <v>64328.205179376011</v>
      </c>
      <c r="G34" s="95">
        <f>avgfiinc!X26</f>
        <v>93860.348439267604</v>
      </c>
      <c r="H34" s="344">
        <f>avgfiinc!AD26</f>
        <v>249412.42465987062</v>
      </c>
      <c r="I34" s="95">
        <f>avgfiinc!AJ26</f>
        <v>378820.34453698358</v>
      </c>
      <c r="J34" s="344">
        <f>avgfiinc!AP26</f>
        <v>944525.65221750457</v>
      </c>
      <c r="K34" s="95">
        <f>avgfiinc!AV26</f>
        <v>3162325.0327260322</v>
      </c>
      <c r="L34" s="222"/>
      <c r="O34" s="531"/>
      <c r="P34" s="740">
        <v>14543.646134259709</v>
      </c>
      <c r="Q34" s="739">
        <f t="shared" si="0"/>
        <v>6.1385928607617544E-6</v>
      </c>
    </row>
    <row r="35" spans="1:17" s="98" customFormat="1" ht="15" customHeight="1">
      <c r="A35" s="656">
        <v>1938</v>
      </c>
      <c r="B35" s="655">
        <f>avgfiinc!F27</f>
        <v>13484.219835147987</v>
      </c>
      <c r="C35" s="96">
        <f>avgfiinc!BH27</f>
        <v>8378.9687168007895</v>
      </c>
      <c r="D35" s="95"/>
      <c r="E35" s="215"/>
      <c r="F35" s="96">
        <f>avgfiinc!R27</f>
        <v>59431.479900272774</v>
      </c>
      <c r="G35" s="95">
        <f>avgfiinc!X27</f>
        <v>84531.806754182806</v>
      </c>
      <c r="H35" s="344">
        <f>avgfiinc!AD27</f>
        <v>212442.84764694649</v>
      </c>
      <c r="I35" s="95">
        <f>avgfiinc!AJ27</f>
        <v>317577.06345891807</v>
      </c>
      <c r="J35" s="344">
        <f>avgfiinc!AP27</f>
        <v>793393.03182394011</v>
      </c>
      <c r="K35" s="95">
        <f>avgfiinc!AV27</f>
        <v>2959128.4363241782</v>
      </c>
      <c r="L35" s="222"/>
      <c r="O35" s="531"/>
      <c r="P35" s="740">
        <v>13484.111709956884</v>
      </c>
      <c r="Q35" s="739">
        <f t="shared" si="0"/>
        <v>-8.0187107189152251E-6</v>
      </c>
    </row>
    <row r="36" spans="1:17" s="98" customFormat="1" ht="15" customHeight="1">
      <c r="A36" s="657">
        <v>1939</v>
      </c>
      <c r="B36" s="658">
        <f>avgfiinc!F28</f>
        <v>14312.039374640359</v>
      </c>
      <c r="C36" s="100">
        <f>avgfiinc!BH28</f>
        <v>8663.8907323205876</v>
      </c>
      <c r="D36" s="99"/>
      <c r="E36" s="216"/>
      <c r="F36" s="100">
        <f>avgfiinc!R28</f>
        <v>65145.377155518312</v>
      </c>
      <c r="G36" s="99">
        <f>avgfiinc!X28</f>
        <v>92394.842990791454</v>
      </c>
      <c r="H36" s="343">
        <f>avgfiinc!AD28</f>
        <v>231503.78349120254</v>
      </c>
      <c r="I36" s="99">
        <f>avgfiinc!AJ28</f>
        <v>345142.39856654266</v>
      </c>
      <c r="J36" s="343">
        <f>avgfiinc!AP28</f>
        <v>840350.22823143553</v>
      </c>
      <c r="K36" s="99">
        <f>avgfiinc!AV28</f>
        <v>2810084.6972117149</v>
      </c>
      <c r="L36" s="357"/>
      <c r="O36" s="531"/>
      <c r="P36" s="740">
        <v>14311.909608253329</v>
      </c>
      <c r="Q36" s="739">
        <f t="shared" si="0"/>
        <v>-9.0670211440685786E-6</v>
      </c>
    </row>
    <row r="37" spans="1:17" s="98" customFormat="1" ht="15" customHeight="1">
      <c r="A37" s="656">
        <v>1940</v>
      </c>
      <c r="B37" s="655">
        <f>avgfiinc!F29</f>
        <v>14996.08796689311</v>
      </c>
      <c r="C37" s="96">
        <f>avgfiinc!BH29</f>
        <v>9115.4333165285716</v>
      </c>
      <c r="D37" s="95"/>
      <c r="E37" s="215"/>
      <c r="F37" s="96">
        <f>avgfiinc!R29</f>
        <v>67921.979820173947</v>
      </c>
      <c r="G37" s="95">
        <f>avgfiinc!X29</f>
        <v>96641.512838010647</v>
      </c>
      <c r="H37" s="344">
        <f>avgfiinc!AD29</f>
        <v>247106.64317124733</v>
      </c>
      <c r="I37" s="95">
        <f>avgfiinc!AJ29</f>
        <v>369903.07462781656</v>
      </c>
      <c r="J37" s="344">
        <f>avgfiinc!AP29</f>
        <v>900541.56842329144</v>
      </c>
      <c r="K37" s="95">
        <f>avgfiinc!AV29</f>
        <v>3064621.1418120735</v>
      </c>
      <c r="L37" s="222"/>
      <c r="O37" s="531"/>
      <c r="P37" s="740">
        <v>14996.057285090075</v>
      </c>
      <c r="Q37" s="739">
        <f t="shared" si="0"/>
        <v>-2.0459913196917806E-6</v>
      </c>
    </row>
    <row r="38" spans="1:17" s="98" customFormat="1" ht="15" customHeight="1">
      <c r="A38" s="656">
        <v>1941</v>
      </c>
      <c r="B38" s="655">
        <f>avgfiinc!F30</f>
        <v>17293.739368912738</v>
      </c>
      <c r="C38" s="96">
        <f>avgfiinc!BH30</f>
        <v>11158.239699307964</v>
      </c>
      <c r="D38" s="95"/>
      <c r="E38" s="215"/>
      <c r="F38" s="96">
        <f>avgfiinc!R30</f>
        <v>72513.236395355721</v>
      </c>
      <c r="G38" s="95">
        <f>avgfiinc!X30</f>
        <v>103734.53427108837</v>
      </c>
      <c r="H38" s="344">
        <f>avgfiinc!AD30</f>
        <v>272991.48190776521</v>
      </c>
      <c r="I38" s="95">
        <f>avgfiinc!AJ30</f>
        <v>410272.88841265917</v>
      </c>
      <c r="J38" s="344">
        <f>avgfiinc!AP30</f>
        <v>1004161.1468504432</v>
      </c>
      <c r="K38" s="95">
        <f>avgfiinc!AV30</f>
        <v>3419280.6443528542</v>
      </c>
      <c r="L38" s="222"/>
      <c r="O38" s="531"/>
      <c r="P38" s="740">
        <v>17293.51384542897</v>
      </c>
      <c r="Q38" s="739">
        <f t="shared" si="0"/>
        <v>-1.304092885831264E-5</v>
      </c>
    </row>
    <row r="39" spans="1:17" s="98" customFormat="1" ht="15" customHeight="1">
      <c r="A39" s="656">
        <v>1942</v>
      </c>
      <c r="B39" s="655">
        <f>avgfiinc!F31</f>
        <v>20473.263605067717</v>
      </c>
      <c r="C39" s="96">
        <f>avgfiinc!BH31</f>
        <v>14529.678940412336</v>
      </c>
      <c r="D39" s="95"/>
      <c r="E39" s="215"/>
      <c r="F39" s="96">
        <f>avgfiinc!R31</f>
        <v>73965.525586966149</v>
      </c>
      <c r="G39" s="95">
        <f>avgfiinc!X31</f>
        <v>105654.13890914785</v>
      </c>
      <c r="H39" s="344">
        <f>avgfiinc!AD31</f>
        <v>274928.66639866511</v>
      </c>
      <c r="I39" s="95">
        <f>avgfiinc!AJ31</f>
        <v>412199.13957248052</v>
      </c>
      <c r="J39" s="344">
        <f>avgfiinc!AP31</f>
        <v>985090.11348378635</v>
      </c>
      <c r="K39" s="95">
        <f>avgfiinc!AV31</f>
        <v>3164698.6052857372</v>
      </c>
      <c r="L39" s="222"/>
      <c r="O39" s="531"/>
      <c r="P39" s="740">
        <v>20473.220216268383</v>
      </c>
      <c r="Q39" s="739">
        <f t="shared" si="0"/>
        <v>-2.1192952977889108E-6</v>
      </c>
    </row>
    <row r="40" spans="1:17" s="98" customFormat="1" ht="15" customHeight="1">
      <c r="A40" s="656">
        <v>1943</v>
      </c>
      <c r="B40" s="655">
        <f>avgfiinc!F32</f>
        <v>24126.444975305923</v>
      </c>
      <c r="C40" s="96">
        <f>avgfiinc!BH32</f>
        <v>17775.854754789918</v>
      </c>
      <c r="D40" s="95"/>
      <c r="E40" s="215"/>
      <c r="F40" s="96">
        <f>avgfiinc!R32</f>
        <v>81281.756959949984</v>
      </c>
      <c r="G40" s="95">
        <f>avgfiinc!X32</f>
        <v>116205.49726800931</v>
      </c>
      <c r="H40" s="344">
        <f>avgfiinc!AD32</f>
        <v>296983.85367158754</v>
      </c>
      <c r="I40" s="95">
        <f>avgfiinc!AJ32</f>
        <v>441409.14046269178</v>
      </c>
      <c r="J40" s="344">
        <f>avgfiinc!AP32</f>
        <v>1028479.6899515153</v>
      </c>
      <c r="K40" s="95">
        <f>avgfiinc!AV32</f>
        <v>2979917.0849030782</v>
      </c>
      <c r="L40" s="222"/>
      <c r="O40" s="531"/>
      <c r="P40" s="740">
        <v>24126.618990946467</v>
      </c>
      <c r="Q40" s="739">
        <f t="shared" si="0"/>
        <v>7.2125995195752368E-6</v>
      </c>
    </row>
    <row r="41" spans="1:17" s="98" customFormat="1" ht="15" customHeight="1">
      <c r="A41" s="656">
        <v>1944</v>
      </c>
      <c r="B41" s="655">
        <f>avgfiinc!F33</f>
        <v>23688.985719194457</v>
      </c>
      <c r="C41" s="96">
        <f>avgfiinc!BH33</f>
        <v>17763.440996779336</v>
      </c>
      <c r="D41" s="95"/>
      <c r="E41" s="215"/>
      <c r="F41" s="96">
        <f>avgfiinc!R33</f>
        <v>77018.888220930501</v>
      </c>
      <c r="G41" s="95">
        <f>avgfiinc!X33</f>
        <v>107856.43613618094</v>
      </c>
      <c r="H41" s="344">
        <f>avgfiinc!AD33</f>
        <v>267233.8924128185</v>
      </c>
      <c r="I41" s="95">
        <f>avgfiinc!AJ33</f>
        <v>391223.31170272105</v>
      </c>
      <c r="J41" s="344">
        <f>avgfiinc!AP33</f>
        <v>889665.58021934517</v>
      </c>
      <c r="K41" s="95">
        <f>avgfiinc!AV33</f>
        <v>2757959.5665470338</v>
      </c>
      <c r="L41" s="222"/>
      <c r="O41" s="531"/>
      <c r="P41" s="740">
        <v>23688.818292162359</v>
      </c>
      <c r="Q41" s="739">
        <f t="shared" si="0"/>
        <v>-7.0677663205174661E-6</v>
      </c>
    </row>
    <row r="42" spans="1:17" s="98" customFormat="1" ht="15" customHeight="1">
      <c r="A42" s="656">
        <v>1945</v>
      </c>
      <c r="B42" s="655">
        <f>avgfiinc!F34</f>
        <v>23502.036017578859</v>
      </c>
      <c r="C42" s="96">
        <f>avgfiinc!BH34</f>
        <v>17124.285776660276</v>
      </c>
      <c r="D42" s="95"/>
      <c r="E42" s="215"/>
      <c r="F42" s="96">
        <f>avgfiinc!R34</f>
        <v>80901.788185846061</v>
      </c>
      <c r="G42" s="95">
        <f>avgfiinc!X34</f>
        <v>116544.63525734395</v>
      </c>
      <c r="H42" s="344">
        <f>avgfiinc!AD34</f>
        <v>294146.573072389</v>
      </c>
      <c r="I42" s="95">
        <f>avgfiinc!AJ34</f>
        <v>429526.16590757424</v>
      </c>
      <c r="J42" s="344">
        <f>avgfiinc!AP34</f>
        <v>977492.24122202711</v>
      </c>
      <c r="K42" s="95">
        <f>avgfiinc!AV34</f>
        <v>2969227.1755469684</v>
      </c>
      <c r="L42" s="222"/>
      <c r="O42" s="531"/>
      <c r="P42" s="740">
        <v>23501.977286149646</v>
      </c>
      <c r="Q42" s="739">
        <f t="shared" si="0"/>
        <v>-2.4989994883527934E-6</v>
      </c>
    </row>
    <row r="43" spans="1:17" s="98" customFormat="1" ht="15" customHeight="1">
      <c r="A43" s="656">
        <v>1946</v>
      </c>
      <c r="B43" s="655">
        <f>avgfiinc!F35</f>
        <v>22986.450223137595</v>
      </c>
      <c r="C43" s="96">
        <f>avgfiinc!BH35</f>
        <v>16167.251275725303</v>
      </c>
      <c r="D43" s="95"/>
      <c r="E43" s="215"/>
      <c r="F43" s="96">
        <f>avgfiinc!R35</f>
        <v>84359.240749848192</v>
      </c>
      <c r="G43" s="95">
        <f>avgfiinc!X35</f>
        <v>123048.24444962155</v>
      </c>
      <c r="H43" s="344">
        <f>avgfiinc!AD35</f>
        <v>305192.30716769776</v>
      </c>
      <c r="I43" s="95">
        <f>avgfiinc!AJ35</f>
        <v>441911.37871162669</v>
      </c>
      <c r="J43" s="344">
        <f>avgfiinc!AP35</f>
        <v>1009505.206866339</v>
      </c>
      <c r="K43" s="95">
        <f>avgfiinc!AV35</f>
        <v>3385530.4109916682</v>
      </c>
      <c r="L43" s="222"/>
      <c r="O43" s="531"/>
      <c r="P43" s="740">
        <v>22986.352950046123</v>
      </c>
      <c r="Q43" s="739">
        <f t="shared" si="0"/>
        <v>-4.2317757707861337E-6</v>
      </c>
    </row>
    <row r="44" spans="1:17" s="98" customFormat="1" ht="15" customHeight="1">
      <c r="A44" s="656">
        <v>1947</v>
      </c>
      <c r="B44" s="655">
        <f>avgfiinc!F36</f>
        <v>22542.424068373533</v>
      </c>
      <c r="C44" s="96">
        <f>avgfiinc!BH36</f>
        <v>16443.976839034713</v>
      </c>
      <c r="D44" s="95"/>
      <c r="E44" s="215"/>
      <c r="F44" s="96">
        <f>avgfiinc!R36</f>
        <v>77428.449132422873</v>
      </c>
      <c r="G44" s="95">
        <f>avgfiinc!X36</f>
        <v>111261.63214309511</v>
      </c>
      <c r="H44" s="344">
        <f>avgfiinc!AD36</f>
        <v>269495.92415060039</v>
      </c>
      <c r="I44" s="95">
        <f>avgfiinc!AJ36</f>
        <v>388345.59481265576</v>
      </c>
      <c r="J44" s="344">
        <f>avgfiinc!AP36</f>
        <v>883259.64392899279</v>
      </c>
      <c r="K44" s="95">
        <f>avgfiinc!AV36</f>
        <v>2938441.515834094</v>
      </c>
      <c r="L44" s="222"/>
      <c r="O44" s="531"/>
      <c r="P44" s="740">
        <v>22542.215621735289</v>
      </c>
      <c r="Q44" s="739">
        <f t="shared" si="0"/>
        <v>-9.2469454529983355E-6</v>
      </c>
    </row>
    <row r="45" spans="1:17" s="98" customFormat="1" ht="15" customHeight="1">
      <c r="A45" s="656">
        <v>1948</v>
      </c>
      <c r="B45" s="655">
        <f>avgfiinc!F37</f>
        <v>23399.389083386995</v>
      </c>
      <c r="C45" s="96">
        <f>avgfiinc!BH37</f>
        <v>16896.046707552476</v>
      </c>
      <c r="D45" s="95"/>
      <c r="E45" s="215"/>
      <c r="F45" s="96">
        <f>avgfiinc!R37</f>
        <v>81929.470465897684</v>
      </c>
      <c r="G45" s="95">
        <f>avgfiinc!X37</f>
        <v>117255.36073395998</v>
      </c>
      <c r="H45" s="344">
        <f>avgfiinc!AD37</f>
        <v>286469.36119106947</v>
      </c>
      <c r="I45" s="95">
        <f>avgfiinc!AJ37</f>
        <v>416523.44004355912</v>
      </c>
      <c r="J45" s="344">
        <f>avgfiinc!AP37</f>
        <v>948878.64525313396</v>
      </c>
      <c r="K45" s="95">
        <f>avgfiinc!AV37</f>
        <v>3054788.4493814674</v>
      </c>
      <c r="L45" s="222"/>
      <c r="O45" s="531"/>
      <c r="P45" s="740">
        <v>23399.185643508383</v>
      </c>
      <c r="Q45" s="739">
        <f t="shared" si="0"/>
        <v>-8.6943144822280888E-6</v>
      </c>
    </row>
    <row r="46" spans="1:17" s="98" customFormat="1" ht="15" customHeight="1">
      <c r="A46" s="657">
        <v>1949</v>
      </c>
      <c r="B46" s="658">
        <f>avgfiinc!F38</f>
        <v>22794.975482975766</v>
      </c>
      <c r="C46" s="100">
        <f>avgfiinc!BH38</f>
        <v>16526.104899252467</v>
      </c>
      <c r="D46" s="99"/>
      <c r="E46" s="216"/>
      <c r="F46" s="100">
        <f>avgfiinc!R38</f>
        <v>79214.810736485466</v>
      </c>
      <c r="G46" s="99">
        <f>avgfiinc!X38</f>
        <v>111720.04514954599</v>
      </c>
      <c r="H46" s="343">
        <f>avgfiinc!AD38</f>
        <v>267315.76752899867</v>
      </c>
      <c r="I46" s="99">
        <f>avgfiinc!AJ38</f>
        <v>386427.80001811503</v>
      </c>
      <c r="J46" s="343">
        <f>avgfiinc!AP38</f>
        <v>873359.75103927753</v>
      </c>
      <c r="K46" s="99">
        <f>avgfiinc!AV38</f>
        <v>2832276.0221870421</v>
      </c>
      <c r="L46" s="357"/>
      <c r="O46" s="531"/>
      <c r="P46" s="740">
        <v>22795.034900011611</v>
      </c>
      <c r="Q46" s="739">
        <f t="shared" si="0"/>
        <v>2.6065779721780161E-6</v>
      </c>
    </row>
    <row r="47" spans="1:17" s="98" customFormat="1" ht="15" customHeight="1">
      <c r="A47" s="656">
        <v>1950</v>
      </c>
      <c r="B47" s="655">
        <f>avgfiinc!F39</f>
        <v>24942.164036965893</v>
      </c>
      <c r="C47" s="96">
        <f>avgfiinc!BH39</f>
        <v>17857.65634721917</v>
      </c>
      <c r="D47" s="95"/>
      <c r="E47" s="215"/>
      <c r="F47" s="96">
        <f>avgfiinc!R39</f>
        <v>88702.733244686358</v>
      </c>
      <c r="G47" s="95">
        <f>avgfiinc!X39</f>
        <v>127371.86566706392</v>
      </c>
      <c r="H47" s="344">
        <f>avgfiinc!AD39</f>
        <v>319746.94584477786</v>
      </c>
      <c r="I47" s="95">
        <f>avgfiinc!AJ39</f>
        <v>467412.72195021564</v>
      </c>
      <c r="J47" s="344">
        <f>avgfiinc!AP39</f>
        <v>1095072.4933150134</v>
      </c>
      <c r="K47" s="95">
        <f>avgfiinc!AV39</f>
        <v>3042410.6409057095</v>
      </c>
      <c r="L47" s="222"/>
      <c r="O47" s="531"/>
      <c r="P47" s="740">
        <v>24942.211203335472</v>
      </c>
      <c r="Q47" s="739">
        <f t="shared" si="0"/>
        <v>1.8910259878085727E-6</v>
      </c>
    </row>
    <row r="48" spans="1:17" s="98" customFormat="1" ht="15" customHeight="1">
      <c r="A48" s="656">
        <v>1951</v>
      </c>
      <c r="B48" s="655">
        <f>avgfiinc!F40</f>
        <v>25965.238262121344</v>
      </c>
      <c r="C48" s="96">
        <f>avgfiinc!BH40</f>
        <v>18978.410545546471</v>
      </c>
      <c r="D48" s="95"/>
      <c r="E48" s="215"/>
      <c r="F48" s="96">
        <f>avgfiinc!R40</f>
        <v>88846.687711295177</v>
      </c>
      <c r="G48" s="95">
        <f>avgfiinc!X40</f>
        <v>125676.79260242141</v>
      </c>
      <c r="H48" s="344">
        <f>avgfiinc!AD40</f>
        <v>306054.99350857863</v>
      </c>
      <c r="I48" s="95">
        <f>avgfiinc!AJ40</f>
        <v>442918.36606729642</v>
      </c>
      <c r="J48" s="344">
        <f>avgfiinc!AP40</f>
        <v>1010153.1742017803</v>
      </c>
      <c r="K48" s="95">
        <f>avgfiinc!AV40</f>
        <v>3326328.1577908159</v>
      </c>
      <c r="L48" s="222"/>
      <c r="O48" s="531"/>
      <c r="P48" s="740">
        <v>25965.285824729875</v>
      </c>
      <c r="Q48" s="739">
        <f t="shared" si="0"/>
        <v>1.8317768135806473E-6</v>
      </c>
    </row>
    <row r="49" spans="1:17" s="98" customFormat="1" ht="15" customHeight="1">
      <c r="A49" s="656">
        <v>1952</v>
      </c>
      <c r="B49" s="655">
        <f>avgfiinc!F41</f>
        <v>26636.521187947194</v>
      </c>
      <c r="C49" s="96">
        <f>avgfiinc!BH41</f>
        <v>19766.811720593261</v>
      </c>
      <c r="D49" s="95"/>
      <c r="E49" s="215"/>
      <c r="F49" s="96">
        <f>avgfiinc!R41</f>
        <v>88463.906394132558</v>
      </c>
      <c r="G49" s="95">
        <f>avgfiinc!X41</f>
        <v>122895.81118708565</v>
      </c>
      <c r="H49" s="344">
        <f>avgfiinc!AD41</f>
        <v>287431.39682370296</v>
      </c>
      <c r="I49" s="95">
        <f>avgfiinc!AJ41</f>
        <v>412139.97015343764</v>
      </c>
      <c r="J49" s="344">
        <f>avgfiinc!AP41</f>
        <v>913144.86649439135</v>
      </c>
      <c r="K49" s="95">
        <f>avgfiinc!AV41</f>
        <v>2899303.5023876</v>
      </c>
      <c r="L49" s="222"/>
      <c r="O49" s="531"/>
      <c r="P49" s="740">
        <v>26636.460521003417</v>
      </c>
      <c r="Q49" s="739">
        <f t="shared" si="0"/>
        <v>-2.2775902875218236E-6</v>
      </c>
    </row>
    <row r="50" spans="1:17" s="98" customFormat="1" ht="15" customHeight="1">
      <c r="A50" s="656">
        <v>1953</v>
      </c>
      <c r="B50" s="655">
        <f>avgfiinc!F42</f>
        <v>27532.296128349652</v>
      </c>
      <c r="C50" s="96">
        <f>avgfiinc!BH42</f>
        <v>20708.278546550871</v>
      </c>
      <c r="D50" s="95"/>
      <c r="E50" s="215"/>
      <c r="F50" s="96">
        <f>avgfiinc!R42</f>
        <v>88948.454364538615</v>
      </c>
      <c r="G50" s="95">
        <f>avgfiinc!X42</f>
        <v>121213.95603147906</v>
      </c>
      <c r="H50" s="344">
        <f>avgfiinc!AD42</f>
        <v>272621.63102174306</v>
      </c>
      <c r="I50" s="95">
        <f>avgfiinc!AJ42</f>
        <v>386676.87443643709</v>
      </c>
      <c r="J50" s="344">
        <f>avgfiinc!AP42</f>
        <v>841154.30064229376</v>
      </c>
      <c r="K50" s="95">
        <f>avgfiinc!AV42</f>
        <v>2661701.3294731886</v>
      </c>
      <c r="L50" s="222"/>
      <c r="O50" s="531"/>
      <c r="P50" s="740">
        <v>27532.206137774177</v>
      </c>
      <c r="Q50" s="739">
        <f t="shared" si="0"/>
        <v>-3.2685566504824581E-6</v>
      </c>
    </row>
    <row r="51" spans="1:17" s="98" customFormat="1" ht="15" customHeight="1">
      <c r="A51" s="656">
        <v>1954</v>
      </c>
      <c r="B51" s="655">
        <f>avgfiinc!F43</f>
        <v>27329.258415016266</v>
      </c>
      <c r="C51" s="96">
        <f>avgfiinc!BH43</f>
        <v>20151.954256692759</v>
      </c>
      <c r="D51" s="95"/>
      <c r="E51" s="215"/>
      <c r="F51" s="96">
        <f>avgfiinc!R43</f>
        <v>91924.995839927826</v>
      </c>
      <c r="G51" s="95">
        <f>avgfiinc!X43</f>
        <v>127341.67329790624</v>
      </c>
      <c r="H51" s="344">
        <f>avgfiinc!AD43</f>
        <v>294433.45459605777</v>
      </c>
      <c r="I51" s="95">
        <f>avgfiinc!AJ43</f>
        <v>421572.50129931956</v>
      </c>
      <c r="J51" s="344">
        <f>avgfiinc!AP43</f>
        <v>954045.58177033893</v>
      </c>
      <c r="K51" s="95">
        <f>avgfiinc!AV43</f>
        <v>3194102.7978859483</v>
      </c>
      <c r="L51" s="222"/>
      <c r="O51" s="531"/>
      <c r="P51" s="740">
        <v>27329.200928116119</v>
      </c>
      <c r="Q51" s="739">
        <f t="shared" si="0"/>
        <v>-2.1034972920657875E-6</v>
      </c>
    </row>
    <row r="52" spans="1:17" s="98" customFormat="1" ht="15" customHeight="1">
      <c r="A52" s="656">
        <v>1955</v>
      </c>
      <c r="B52" s="661">
        <f>avgfiinc!F44</f>
        <v>28944.593352320357</v>
      </c>
      <c r="C52" s="96">
        <f>avgfiinc!BH44</f>
        <v>21246.039561389902</v>
      </c>
      <c r="D52" s="95"/>
      <c r="E52" s="215"/>
      <c r="F52" s="96">
        <f>avgfiinc!R44</f>
        <v>98231.577470694465</v>
      </c>
      <c r="G52" s="95">
        <f>avgfiinc!X44</f>
        <v>136595.85645383722</v>
      </c>
      <c r="H52" s="344">
        <f>avgfiinc!AD44</f>
        <v>320056.15855498746</v>
      </c>
      <c r="I52" s="95">
        <f>avgfiinc!AJ44</f>
        <v>460937.56765637489</v>
      </c>
      <c r="J52" s="344">
        <f>avgfiinc!AP44</f>
        <v>1075282.5970941633</v>
      </c>
      <c r="K52" s="95">
        <f>avgfiinc!AV44</f>
        <v>3810667.8013487826</v>
      </c>
      <c r="L52" s="222"/>
      <c r="O52" s="531"/>
      <c r="P52" s="740">
        <v>28944.424145194866</v>
      </c>
      <c r="Q52" s="739">
        <f t="shared" si="0"/>
        <v>-5.8459316600076422E-6</v>
      </c>
    </row>
    <row r="53" spans="1:17" s="98" customFormat="1" ht="15" customHeight="1">
      <c r="A53" s="656">
        <v>1956</v>
      </c>
      <c r="B53" s="661">
        <f>avgfiinc!F45</f>
        <v>29839.50828526495</v>
      </c>
      <c r="C53" s="96">
        <f>avgfiinc!BH45</f>
        <v>22060.633684913279</v>
      </c>
      <c r="D53" s="95"/>
      <c r="E53" s="215"/>
      <c r="F53" s="96">
        <f>avgfiinc!R45</f>
        <v>99849.379688429981</v>
      </c>
      <c r="G53" s="95">
        <f>avgfiinc!X45</f>
        <v>138019.08647860948</v>
      </c>
      <c r="H53" s="344">
        <f>avgfiinc!AD45</f>
        <v>318449.67070494953</v>
      </c>
      <c r="I53" s="95">
        <f>avgfiinc!AJ45</f>
        <v>459771.49967791338</v>
      </c>
      <c r="J53" s="344">
        <f>avgfiinc!AP45</f>
        <v>1040297.6050990033</v>
      </c>
      <c r="K53" s="95">
        <f>avgfiinc!AV45</f>
        <v>3573597.7106809611</v>
      </c>
      <c r="L53" s="222"/>
      <c r="O53" s="531"/>
      <c r="P53" s="740">
        <v>29839.433222300129</v>
      </c>
      <c r="Q53" s="739">
        <f t="shared" si="0"/>
        <v>-2.5155626871918949E-6</v>
      </c>
    </row>
    <row r="54" spans="1:17" s="98" customFormat="1" ht="15" customHeight="1">
      <c r="A54" s="656">
        <v>1957</v>
      </c>
      <c r="B54" s="661">
        <f>avgfiinc!F46</f>
        <v>29778.18631361979</v>
      </c>
      <c r="C54" s="96">
        <f>avgfiinc!BH46</f>
        <v>22171.980678722182</v>
      </c>
      <c r="D54" s="95"/>
      <c r="E54" s="215"/>
      <c r="F54" s="96">
        <f>avgfiinc!R46</f>
        <v>98234.037027698228</v>
      </c>
      <c r="G54" s="95">
        <f>avgfiinc!X46</f>
        <v>134624.1025187934</v>
      </c>
      <c r="H54" s="344">
        <f>avgfiinc!AD46</f>
        <v>302575.2432843491</v>
      </c>
      <c r="I54" s="95">
        <f>avgfiinc!AJ46</f>
        <v>430530.06095445424</v>
      </c>
      <c r="J54" s="344">
        <f>avgfiinc!AP46</f>
        <v>947932.64787331596</v>
      </c>
      <c r="K54" s="95">
        <f>avgfiinc!AV46</f>
        <v>3135247.9068382899</v>
      </c>
      <c r="L54" s="222"/>
      <c r="O54" s="531"/>
      <c r="P54" s="740">
        <v>29778.030797796517</v>
      </c>
      <c r="Q54" s="739">
        <f t="shared" si="0"/>
        <v>-5.2225019286591151E-6</v>
      </c>
    </row>
    <row r="55" spans="1:17" s="98" customFormat="1" ht="15" customHeight="1">
      <c r="A55" s="656">
        <v>1958</v>
      </c>
      <c r="B55" s="661">
        <f>avgfiinc!F47</f>
        <v>29097.270100065809</v>
      </c>
      <c r="C55" s="96">
        <f>avgfiinc!BH47</f>
        <v>21479.754959602549</v>
      </c>
      <c r="D55" s="95"/>
      <c r="E55" s="215"/>
      <c r="F55" s="96">
        <f>avgfiinc!R47</f>
        <v>97654.906364235081</v>
      </c>
      <c r="G55" s="95">
        <f>avgfiinc!X47</f>
        <v>133420.74918707417</v>
      </c>
      <c r="H55" s="344">
        <f>avgfiinc!AD47</f>
        <v>296959.33203537809</v>
      </c>
      <c r="I55" s="95">
        <f>avgfiinc!AJ47</f>
        <v>422973.3196753395</v>
      </c>
      <c r="J55" s="344">
        <f>avgfiinc!AP47</f>
        <v>936480.90237862954</v>
      </c>
      <c r="K55" s="95">
        <f>avgfiinc!AV47</f>
        <v>3146764.2968167714</v>
      </c>
      <c r="L55" s="222"/>
      <c r="O55" s="531"/>
      <c r="P55" s="740">
        <v>29097.229808408043</v>
      </c>
      <c r="Q55" s="739">
        <f t="shared" si="0"/>
        <v>-1.3847248700725794E-6</v>
      </c>
    </row>
    <row r="56" spans="1:17" s="98" customFormat="1" ht="15" customHeight="1">
      <c r="A56" s="657">
        <v>1959</v>
      </c>
      <c r="B56" s="663">
        <f>avgfiinc!F48</f>
        <v>30964.660566395774</v>
      </c>
      <c r="C56" s="100">
        <f>avgfiinc!BH48</f>
        <v>22706.170205150858</v>
      </c>
      <c r="D56" s="99"/>
      <c r="E56" s="216"/>
      <c r="F56" s="100">
        <f>avgfiinc!R48</f>
        <v>105291.0738176</v>
      </c>
      <c r="G56" s="99">
        <f>avgfiinc!X48</f>
        <v>144851.47987442525</v>
      </c>
      <c r="H56" s="343">
        <f>avgfiinc!AD48</f>
        <v>329694.50814266043</v>
      </c>
      <c r="I56" s="99">
        <f>avgfiinc!AJ48</f>
        <v>477830.6508094687</v>
      </c>
      <c r="J56" s="343">
        <f>avgfiinc!AP48</f>
        <v>1068221.8761657658</v>
      </c>
      <c r="K56" s="99">
        <f>avgfiinc!AV48</f>
        <v>3697567.3363894387</v>
      </c>
      <c r="L56" s="357"/>
      <c r="O56" s="531"/>
      <c r="P56" s="740">
        <v>30964.684283687489</v>
      </c>
      <c r="Q56" s="739">
        <f t="shared" si="0"/>
        <v>7.6594650530625405E-7</v>
      </c>
    </row>
    <row r="57" spans="1:17">
      <c r="A57" s="659">
        <v>1960</v>
      </c>
      <c r="B57" s="661">
        <f>avgfiinc!F49</f>
        <v>31157.228972213205</v>
      </c>
      <c r="C57" s="96">
        <f>avgfiinc!BH49</f>
        <v>23030.351842157805</v>
      </c>
      <c r="D57" s="95"/>
      <c r="E57" s="215"/>
      <c r="F57" s="96">
        <f>avgfiinc!R49</f>
        <v>104299.12314271177</v>
      </c>
      <c r="G57" s="95">
        <f>avgfiinc!X49</f>
        <v>140670.60325906728</v>
      </c>
      <c r="H57" s="344">
        <f>avgfiinc!AD49</f>
        <v>312649.70535886928</v>
      </c>
      <c r="I57" s="95">
        <f>avgfiinc!AJ49</f>
        <v>444255.67790536699</v>
      </c>
      <c r="J57" s="344">
        <f>avgfiinc!AP49</f>
        <v>1012312.5731490726</v>
      </c>
      <c r="K57" s="95">
        <f>avgfiinc!AV49</f>
        <v>3660737.515521979</v>
      </c>
      <c r="L57" s="222"/>
      <c r="O57" s="531"/>
      <c r="P57" s="740">
        <v>31157.241794325666</v>
      </c>
      <c r="Q57" s="739">
        <f t="shared" si="0"/>
        <v>4.1152912526970734E-7</v>
      </c>
    </row>
    <row r="58" spans="1:17">
      <c r="A58" s="659">
        <v>1961</v>
      </c>
      <c r="B58" s="661">
        <f>avgfiinc!F50</f>
        <v>31839.185950479306</v>
      </c>
      <c r="C58" s="96">
        <f>avgfiinc!BH50</f>
        <v>23258.605711128512</v>
      </c>
      <c r="D58" s="95"/>
      <c r="E58" s="215"/>
      <c r="F58" s="96">
        <f>avgfiinc!R50</f>
        <v>109064.40810463646</v>
      </c>
      <c r="G58" s="95">
        <f>avgfiinc!X50</f>
        <v>149652.87752738112</v>
      </c>
      <c r="H58" s="344">
        <f>avgfiinc!AD50</f>
        <v>338789.82989684952</v>
      </c>
      <c r="I58" s="95">
        <f>avgfiinc!AJ50</f>
        <v>487543.34169717797</v>
      </c>
      <c r="J58" s="344">
        <f>avgfiinc!AP50</f>
        <v>1162538.4043956331</v>
      </c>
      <c r="K58" s="95">
        <f>avgfiinc!AV50</f>
        <v>4401108.1369208563</v>
      </c>
      <c r="L58" s="222"/>
      <c r="O58" s="531"/>
      <c r="P58" s="740">
        <v>31839.087456975572</v>
      </c>
      <c r="Q58" s="739">
        <f t="shared" si="0"/>
        <v>-3.0934775962771252E-6</v>
      </c>
    </row>
    <row r="59" spans="1:17">
      <c r="A59" s="659">
        <v>1962</v>
      </c>
      <c r="B59" s="661">
        <f>avgfiinc!F51</f>
        <v>31987.861900751355</v>
      </c>
      <c r="C59" s="93">
        <f>avgfiinc!BH51</f>
        <v>23365.586296397647</v>
      </c>
      <c r="D59" s="92">
        <f>avgfiinc!AW51</f>
        <v>7365.2776156603513</v>
      </c>
      <c r="E59" s="217">
        <f>avgfiinc!BI51</f>
        <v>24999.315367216164</v>
      </c>
      <c r="F59" s="93">
        <f>avgfiinc!R51</f>
        <v>109588.34233993475</v>
      </c>
      <c r="G59" s="92">
        <f>avgfiinc!X51</f>
        <v>148171.53330625041</v>
      </c>
      <c r="H59" s="345">
        <f>avgfiinc!AD51</f>
        <v>321985.53989135264</v>
      </c>
      <c r="I59" s="92">
        <f>avgfiinc!AJ51</f>
        <v>452843.39634092507</v>
      </c>
      <c r="J59" s="345">
        <f>avgfiinc!AP51</f>
        <v>1027185.4791145623</v>
      </c>
      <c r="K59" s="92">
        <f>avgfiinc!AV51</f>
        <v>3776356.2011368815</v>
      </c>
      <c r="L59" s="358"/>
      <c r="O59" s="531"/>
      <c r="P59" s="740">
        <v>32465.531218345463</v>
      </c>
      <c r="Q59" s="739">
        <f t="shared" si="0"/>
        <v>1.4713121876292855E-2</v>
      </c>
    </row>
    <row r="60" spans="1:17">
      <c r="A60" s="659">
        <v>1963</v>
      </c>
      <c r="B60" s="661">
        <f>avgfiinc!F52</f>
        <v>33391.826665138935</v>
      </c>
      <c r="C60" s="74">
        <f>avgfiinc!BH52</f>
        <v>24567.178344670192</v>
      </c>
      <c r="D60" s="73">
        <f>avgfiinc!AW52</f>
        <v>7772.3368850105098</v>
      </c>
      <c r="E60" s="215">
        <f>avgfiinc!BI52</f>
        <v>25977.618877869274</v>
      </c>
      <c r="F60" s="74">
        <f>avgfiinc!R52</f>
        <v>112813.66154935764</v>
      </c>
      <c r="G60" s="73">
        <f>avgfiinc!X52</f>
        <v>152559.77139972561</v>
      </c>
      <c r="H60" s="346">
        <f>avgfiinc!AD52</f>
        <v>331130.39292521199</v>
      </c>
      <c r="I60" s="73">
        <f>avgfiinc!AJ52</f>
        <v>467337.26143622509</v>
      </c>
      <c r="J60" s="346">
        <f>avgfiinc!AP52</f>
        <v>1050474.2367951369</v>
      </c>
      <c r="K60" s="73">
        <f>avgfiinc!AV52</f>
        <v>3827704.5701722316</v>
      </c>
      <c r="L60" s="359"/>
      <c r="O60" s="531"/>
      <c r="P60" s="740">
        <v>33391.579172116035</v>
      </c>
      <c r="Q60" s="739">
        <f t="shared" si="0"/>
        <v>-7.41183942287725E-6</v>
      </c>
    </row>
    <row r="61" spans="1:17">
      <c r="A61" s="659">
        <v>1964</v>
      </c>
      <c r="B61" s="661">
        <f>avgfiinc!F53</f>
        <v>34577.517712270455</v>
      </c>
      <c r="C61" s="74">
        <f>avgfiinc!BH53</f>
        <v>25197.765957688</v>
      </c>
      <c r="D61" s="73">
        <f>avgfiinc!AW53</f>
        <v>8179.3961543606683</v>
      </c>
      <c r="E61" s="215">
        <f>avgfiinc!BI53</f>
        <v>26955.92238852238</v>
      </c>
      <c r="F61" s="74">
        <f>avgfiinc!R53</f>
        <v>118995.28350351259</v>
      </c>
      <c r="G61" s="73">
        <f>avgfiinc!X53</f>
        <v>161318.02630621081</v>
      </c>
      <c r="H61" s="346">
        <f>avgfiinc!AD53</f>
        <v>352471.51453903946</v>
      </c>
      <c r="I61" s="73">
        <f>avgfiinc!AJ53</f>
        <v>496304.59827053663</v>
      </c>
      <c r="J61" s="346">
        <f>avgfiinc!AP53</f>
        <v>1143043.317943166</v>
      </c>
      <c r="K61" s="73">
        <f>avgfiinc!AV53</f>
        <v>4322788.7509438973</v>
      </c>
      <c r="L61" s="359"/>
      <c r="O61" s="531"/>
      <c r="P61" s="740">
        <v>35061.451379058199</v>
      </c>
      <c r="Q61" s="739">
        <f t="shared" si="0"/>
        <v>1.3802442504613236E-2</v>
      </c>
    </row>
    <row r="62" spans="1:17">
      <c r="A62" s="659">
        <v>1965</v>
      </c>
      <c r="B62" s="661">
        <f>avgfiinc!F54</f>
        <v>36664.420128851336</v>
      </c>
      <c r="C62" s="74">
        <f>avgfiinc!BH54</f>
        <v>26569.065907881715</v>
      </c>
      <c r="D62" s="73">
        <f>avgfiinc!AW54</f>
        <v>8755.8234302101264</v>
      </c>
      <c r="E62" s="215">
        <f>avgfiinc!BI54</f>
        <v>28035.566653434624</v>
      </c>
      <c r="F62" s="74">
        <f>avgfiinc!R54</f>
        <v>127522.60811757791</v>
      </c>
      <c r="G62" s="73">
        <f>avgfiinc!X54</f>
        <v>175082.78237317855</v>
      </c>
      <c r="H62" s="346">
        <f>avgfiinc!AD54</f>
        <v>399345.66519118921</v>
      </c>
      <c r="I62" s="73">
        <f>avgfiinc!AJ54</f>
        <v>566468.20429748134</v>
      </c>
      <c r="J62" s="346">
        <f>avgfiinc!AP54</f>
        <v>1340137.2300068452</v>
      </c>
      <c r="K62" s="73">
        <f>avgfiinc!AV54</f>
        <v>5460620.7710634926</v>
      </c>
      <c r="L62" s="359"/>
      <c r="O62" s="531"/>
      <c r="P62" s="740">
        <v>36664.260752711809</v>
      </c>
      <c r="Q62" s="739">
        <f t="shared" si="0"/>
        <v>-4.3469072130473581E-6</v>
      </c>
    </row>
    <row r="63" spans="1:17">
      <c r="A63" s="659">
        <v>1966</v>
      </c>
      <c r="B63" s="661">
        <f>avgfiinc!F55</f>
        <v>37627.468670584582</v>
      </c>
      <c r="C63" s="74">
        <f>avgfiinc!BH55</f>
        <v>27494.746318414065</v>
      </c>
      <c r="D63" s="73">
        <f>avgfiinc!AW55</f>
        <v>9332.2507060595835</v>
      </c>
      <c r="E63" s="215">
        <f>avgfiinc!BI55</f>
        <v>29115.210918346864</v>
      </c>
      <c r="F63" s="74">
        <f>avgfiinc!R55</f>
        <v>128821.9698401193</v>
      </c>
      <c r="G63" s="73">
        <f>avgfiinc!X55</f>
        <v>175472.17492050832</v>
      </c>
      <c r="H63" s="346">
        <f>avgfiinc!AD55</f>
        <v>388714.73130147601</v>
      </c>
      <c r="I63" s="73">
        <f>avgfiinc!AJ55</f>
        <v>550650.2358762197</v>
      </c>
      <c r="J63" s="346">
        <f>avgfiinc!AP55</f>
        <v>1286726.6010408157</v>
      </c>
      <c r="K63" s="73">
        <f>avgfiinc!AV55</f>
        <v>4892918.0929755168</v>
      </c>
      <c r="L63" s="359"/>
      <c r="O63" s="531"/>
      <c r="P63" s="740">
        <v>38098.75261111329</v>
      </c>
      <c r="Q63" s="739">
        <f t="shared" si="0"/>
        <v>1.2370062225901762E-2</v>
      </c>
    </row>
    <row r="64" spans="1:17">
      <c r="A64" s="659">
        <v>1967</v>
      </c>
      <c r="B64" s="661">
        <f>avgfiinc!F56</f>
        <v>39262.08058322531</v>
      </c>
      <c r="C64" s="90">
        <f>avgfiinc!BH56</f>
        <v>28445.659655675976</v>
      </c>
      <c r="D64" s="73">
        <f>avgfiinc!AW56</f>
        <v>9809.4236708212284</v>
      </c>
      <c r="E64" s="215">
        <f>avgfiinc!BI56</f>
        <v>29964.911226825498</v>
      </c>
      <c r="F64" s="90">
        <f>avgfiinc!R56</f>
        <v>136609.86893116927</v>
      </c>
      <c r="G64" s="73">
        <f>avgfiinc!X56</f>
        <v>187974.70447119846</v>
      </c>
      <c r="H64" s="346">
        <f>avgfiinc!AD56</f>
        <v>425672.84994472278</v>
      </c>
      <c r="I64" s="73">
        <f>avgfiinc!AJ56</f>
        <v>608867.84027064219</v>
      </c>
      <c r="J64" s="346">
        <f>avgfiinc!AP56</f>
        <v>1456258.0204235716</v>
      </c>
      <c r="K64" s="73">
        <f>avgfiinc!AV56</f>
        <v>5641661.8687161896</v>
      </c>
      <c r="L64" s="359"/>
      <c r="O64" s="531"/>
      <c r="P64" s="740">
        <v>39525.718618888</v>
      </c>
      <c r="Q64" s="739">
        <f t="shared" si="0"/>
        <v>6.6700377595843852E-3</v>
      </c>
    </row>
    <row r="65" spans="1:17">
      <c r="A65" s="659">
        <v>1968</v>
      </c>
      <c r="B65" s="661">
        <f>avgfiinc!F57</f>
        <v>41061.540186085105</v>
      </c>
      <c r="C65" s="90">
        <f>avgfiinc!BH57</f>
        <v>29760.328183117454</v>
      </c>
      <c r="D65" s="73">
        <f>avgfiinc!AW57</f>
        <v>10230.920516530374</v>
      </c>
      <c r="E65" s="215">
        <f>avgfiinc!BI57</f>
        <v>31092.28985466847</v>
      </c>
      <c r="F65" s="90">
        <f>avgfiinc!R57</f>
        <v>142772.448212794</v>
      </c>
      <c r="G65" s="73">
        <f>avgfiinc!X57</f>
        <v>196852.40098208905</v>
      </c>
      <c r="H65" s="346">
        <f>avgfiinc!AD57</f>
        <v>449955.25578511984</v>
      </c>
      <c r="I65" s="73">
        <f>avgfiinc!AJ57</f>
        <v>648382.35081203713</v>
      </c>
      <c r="J65" s="346">
        <f>avgfiinc!AP57</f>
        <v>1582136.221235584</v>
      </c>
      <c r="K65" s="73">
        <f>avgfiinc!AV57</f>
        <v>6354215.0344742043</v>
      </c>
      <c r="L65" s="359"/>
      <c r="O65" s="531"/>
      <c r="P65" s="740">
        <v>41210.002470524407</v>
      </c>
      <c r="Q65" s="739">
        <f t="shared" si="0"/>
        <v>3.6025788774336942E-3</v>
      </c>
    </row>
    <row r="66" spans="1:17">
      <c r="A66" s="662">
        <v>1969</v>
      </c>
      <c r="B66" s="663">
        <f>avgfiinc!F58</f>
        <v>41645.835256056649</v>
      </c>
      <c r="C66" s="91">
        <f>avgfiinc!BH58</f>
        <v>30584.387722258904</v>
      </c>
      <c r="D66" s="79">
        <f>avgfiinc!AW58</f>
        <v>10458.42598671759</v>
      </c>
      <c r="E66" s="216">
        <f>avgfiinc!BI58</f>
        <v>31825.833278872436</v>
      </c>
      <c r="F66" s="91">
        <f>avgfiinc!R58</f>
        <v>141198.86306023633</v>
      </c>
      <c r="G66" s="79">
        <f>avgfiinc!X58</f>
        <v>191855.24630642039</v>
      </c>
      <c r="H66" s="347">
        <f>avgfiinc!AD58</f>
        <v>424301.05648916977</v>
      </c>
      <c r="I66" s="79">
        <f>avgfiinc!AJ58</f>
        <v>604517.29231137491</v>
      </c>
      <c r="J66" s="347">
        <f>avgfiinc!AP58</f>
        <v>1452642.8865236063</v>
      </c>
      <c r="K66" s="79">
        <f>avgfiinc!AV58</f>
        <v>5841715.0285047553</v>
      </c>
      <c r="L66" s="360"/>
      <c r="O66" s="531"/>
      <c r="P66" s="740">
        <v>41369.048423601605</v>
      </c>
      <c r="Q66" s="739">
        <f t="shared" si="0"/>
        <v>-6.6906743810218501E-3</v>
      </c>
    </row>
    <row r="67" spans="1:17">
      <c r="A67" s="659">
        <v>1970</v>
      </c>
      <c r="B67" s="661">
        <f>avgfiinc!F59</f>
        <v>40591.051686453007</v>
      </c>
      <c r="C67" s="90">
        <f>avgfiinc!BH59</f>
        <v>30002.686877608638</v>
      </c>
      <c r="D67" s="73">
        <f>avgfiinc!AW59</f>
        <v>10006.00617494532</v>
      </c>
      <c r="E67" s="215">
        <f>avgfiinc!BI59</f>
        <v>31445.956423456435</v>
      </c>
      <c r="F67" s="90">
        <f>avgfiinc!R59</f>
        <v>135886.33496605235</v>
      </c>
      <c r="G67" s="73">
        <f>avgfiinc!X59</f>
        <v>181858.60621093662</v>
      </c>
      <c r="H67" s="346">
        <f>avgfiinc!AD59</f>
        <v>385429.97156341973</v>
      </c>
      <c r="I67" s="73">
        <f>avgfiinc!AJ59</f>
        <v>538260.09145710256</v>
      </c>
      <c r="J67" s="346">
        <f>avgfiinc!AP59</f>
        <v>1225072.038003196</v>
      </c>
      <c r="K67" s="73">
        <f>avgfiinc!AV59</f>
        <v>4576146.0237199645</v>
      </c>
      <c r="L67" s="359"/>
      <c r="O67" s="531"/>
      <c r="P67" s="740">
        <v>40908.49317176349</v>
      </c>
      <c r="Q67" s="739">
        <f t="shared" si="0"/>
        <v>7.7597941331555122E-3</v>
      </c>
    </row>
    <row r="68" spans="1:17">
      <c r="A68" s="659">
        <v>1971</v>
      </c>
      <c r="B68" s="661">
        <f>avgfiinc!F60</f>
        <v>40447.567562304983</v>
      </c>
      <c r="C68" s="90">
        <f>avgfiinc!BH60</f>
        <v>29754.266476331759</v>
      </c>
      <c r="D68" s="73">
        <f>avgfiinc!AW60</f>
        <v>9693.4444972878173</v>
      </c>
      <c r="E68" s="215">
        <f>avgfiinc!BI60</f>
        <v>31471.536302311095</v>
      </c>
      <c r="F68" s="90">
        <f>avgfiinc!R60</f>
        <v>136687.277336064</v>
      </c>
      <c r="G68" s="73">
        <f>avgfiinc!X60</f>
        <v>182831.17684912661</v>
      </c>
      <c r="H68" s="346">
        <f>avgfiinc!AD60</f>
        <v>386802.78591224505</v>
      </c>
      <c r="I68" s="73">
        <f>avgfiinc!AJ60</f>
        <v>539953.07378661819</v>
      </c>
      <c r="J68" s="346">
        <f>avgfiinc!AP60</f>
        <v>1228212.4285666829</v>
      </c>
      <c r="K68" s="73">
        <f>avgfiinc!AV60</f>
        <v>4577079.2914428711</v>
      </c>
      <c r="L68" s="359"/>
      <c r="O68" s="531"/>
      <c r="P68" s="740">
        <v>40923.234072748928</v>
      </c>
      <c r="Q68" s="739">
        <f t="shared" si="0"/>
        <v>1.1623385131252249E-2</v>
      </c>
    </row>
    <row r="69" spans="1:17">
      <c r="A69" s="659">
        <v>1972</v>
      </c>
      <c r="B69" s="661">
        <f>avgfiinc!F61</f>
        <v>42086.616317172622</v>
      </c>
      <c r="C69" s="90">
        <f>avgfiinc!BH61</f>
        <v>30947.327463667116</v>
      </c>
      <c r="D69" s="73">
        <f>avgfiinc!AW61</f>
        <v>10045.850027262159</v>
      </c>
      <c r="E69" s="215">
        <f>avgfiinc!BI61</f>
        <v>32853.218020659435</v>
      </c>
      <c r="F69" s="90">
        <f>avgfiinc!R61</f>
        <v>142340.21599872221</v>
      </c>
      <c r="G69" s="73">
        <f>avgfiinc!X61</f>
        <v>190494.09561338267</v>
      </c>
      <c r="H69" s="346">
        <f>avgfiinc!AD61</f>
        <v>401527.50780105835</v>
      </c>
      <c r="I69" s="73">
        <f>avgfiinc!AJ61</f>
        <v>559517.28158703621</v>
      </c>
      <c r="J69" s="346">
        <f>avgfiinc!AP61</f>
        <v>1264036.7229135032</v>
      </c>
      <c r="K69" s="73">
        <f>avgfiinc!AV61</f>
        <v>4630438.3840224603</v>
      </c>
      <c r="L69" s="359"/>
      <c r="O69" s="531"/>
      <c r="P69" s="740">
        <v>42445.896343400687</v>
      </c>
      <c r="Q69" s="739">
        <f t="shared" si="0"/>
        <v>8.4644231169340028E-3</v>
      </c>
    </row>
    <row r="70" spans="1:17">
      <c r="A70" s="659">
        <v>1973</v>
      </c>
      <c r="B70" s="661">
        <f>avgfiinc!F62</f>
        <v>43105.135811427484</v>
      </c>
      <c r="C70" s="90">
        <f>avgfiinc!BH62</f>
        <v>31756.623161999174</v>
      </c>
      <c r="D70" s="73">
        <f>avgfiinc!AW62</f>
        <v>10357.731682057592</v>
      </c>
      <c r="E70" s="215">
        <f>avgfiinc!BI62</f>
        <v>33809.167633212834</v>
      </c>
      <c r="F70" s="90">
        <f>avgfiinc!R62</f>
        <v>145241.74965628231</v>
      </c>
      <c r="G70" s="73">
        <f>avgfiinc!X62</f>
        <v>193739.62646736761</v>
      </c>
      <c r="H70" s="346">
        <f>avgfiinc!AD62</f>
        <v>400676.9679994405</v>
      </c>
      <c r="I70" s="73">
        <f>avgfiinc!AJ62</f>
        <v>553037.29103389522</v>
      </c>
      <c r="J70" s="346">
        <f>avgfiinc!AP62</f>
        <v>1212104.8124183002</v>
      </c>
      <c r="K70" s="73">
        <f>avgfiinc!AV62</f>
        <v>4146151.6197665012</v>
      </c>
      <c r="L70" s="359"/>
      <c r="O70" s="531"/>
      <c r="P70" s="740">
        <v>43419.512404123423</v>
      </c>
      <c r="Q70" s="739">
        <f t="shared" si="0"/>
        <v>7.2404450278000633E-3</v>
      </c>
    </row>
    <row r="71" spans="1:17">
      <c r="A71" s="659">
        <v>1974</v>
      </c>
      <c r="B71" s="661">
        <f>avgfiinc!F63</f>
        <v>42421.174505187017</v>
      </c>
      <c r="C71" s="90">
        <f>avgfiinc!BH63</f>
        <v>31261.035129353102</v>
      </c>
      <c r="D71" s="73">
        <f>avgfiinc!AW63</f>
        <v>10158.040475085732</v>
      </c>
      <c r="E71" s="215">
        <f>avgfiinc!BI63</f>
        <v>33543.456321818841</v>
      </c>
      <c r="F71" s="90">
        <f>avgfiinc!R63</f>
        <v>142862.42888769219</v>
      </c>
      <c r="G71" s="73">
        <f>avgfiinc!X63</f>
        <v>189651.32252496775</v>
      </c>
      <c r="H71" s="346">
        <f>avgfiinc!AD63</f>
        <v>388902.36450227583</v>
      </c>
      <c r="I71" s="73">
        <f>avgfiinc!AJ63</f>
        <v>534909.87885709328</v>
      </c>
      <c r="J71" s="346">
        <f>avgfiinc!AP63</f>
        <v>1148919.8869824195</v>
      </c>
      <c r="K71" s="73">
        <f>avgfiinc!AV63</f>
        <v>3762804.6387340925</v>
      </c>
      <c r="L71" s="359"/>
      <c r="O71" s="531"/>
      <c r="P71" s="740">
        <v>42607.864968858346</v>
      </c>
      <c r="Q71" s="739">
        <f t="shared" si="0"/>
        <v>4.3815963040574769E-3</v>
      </c>
    </row>
    <row r="72" spans="1:17">
      <c r="A72" s="659">
        <v>1975</v>
      </c>
      <c r="B72" s="661">
        <f>avgfiinc!F64</f>
        <v>40264.797179308356</v>
      </c>
      <c r="C72" s="90">
        <f>avgfiinc!BH64</f>
        <v>29634.252506989538</v>
      </c>
      <c r="D72" s="73">
        <f>avgfiinc!AW64</f>
        <v>9473.4096297355172</v>
      </c>
      <c r="E72" s="215">
        <f>avgfiinc!BI64</f>
        <v>32127.982478865419</v>
      </c>
      <c r="F72" s="90">
        <f>avgfiinc!R64</f>
        <v>135939.69923017771</v>
      </c>
      <c r="G72" s="73">
        <f>avgfiinc!X64</f>
        <v>179519.78529578986</v>
      </c>
      <c r="H72" s="346">
        <f>avgfiinc!AD64</f>
        <v>363648.05418317753</v>
      </c>
      <c r="I72" s="73">
        <f>avgfiinc!AJ64</f>
        <v>497075.15977162734</v>
      </c>
      <c r="J72" s="346">
        <f>avgfiinc!AP64</f>
        <v>1053421.8581065955</v>
      </c>
      <c r="K72" s="73">
        <f>avgfiinc!AV64</f>
        <v>3464966.8256379394</v>
      </c>
      <c r="L72" s="359"/>
      <c r="O72" s="531"/>
      <c r="P72" s="740">
        <v>40406.666375904431</v>
      </c>
      <c r="Q72" s="739">
        <f t="shared" si="0"/>
        <v>3.5110344237820018E-3</v>
      </c>
    </row>
    <row r="73" spans="1:17">
      <c r="A73" s="659">
        <v>1976</v>
      </c>
      <c r="B73" s="661">
        <f>avgfiinc!F65</f>
        <v>41614.027353745572</v>
      </c>
      <c r="C73" s="90">
        <f>avgfiinc!BH65</f>
        <v>30630.652581506591</v>
      </c>
      <c r="D73" s="73">
        <f>avgfiinc!AW65</f>
        <v>9837.7535801391241</v>
      </c>
      <c r="E73" s="215">
        <f>avgfiinc!BI65</f>
        <v>33343.383386299996</v>
      </c>
      <c r="F73" s="90">
        <f>avgfiinc!R65</f>
        <v>140464.4003038964</v>
      </c>
      <c r="G73" s="73">
        <f>avgfiinc!X65</f>
        <v>185359.86196207575</v>
      </c>
      <c r="H73" s="346">
        <f>avgfiinc!AD65</f>
        <v>374874.19549258531</v>
      </c>
      <c r="I73" s="73">
        <f>avgfiinc!AJ65</f>
        <v>512635.22563656588</v>
      </c>
      <c r="J73" s="346">
        <f>avgfiinc!AP65</f>
        <v>1094242.0326590859</v>
      </c>
      <c r="K73" s="73">
        <f>avgfiinc!AV65</f>
        <v>3631252.3822459579</v>
      </c>
      <c r="L73" s="359"/>
      <c r="O73" s="531"/>
      <c r="P73" s="740">
        <v>41725.728033381762</v>
      </c>
      <c r="Q73" s="739">
        <f t="shared" si="0"/>
        <v>2.6770217058124332E-3</v>
      </c>
    </row>
    <row r="74" spans="1:17">
      <c r="A74" s="659">
        <v>1977</v>
      </c>
      <c r="B74" s="661">
        <f>avgfiinc!F66</f>
        <v>42355.521937540732</v>
      </c>
      <c r="C74" s="90">
        <f>avgfiinc!BH66</f>
        <v>31155.248605385372</v>
      </c>
      <c r="D74" s="73">
        <f>avgfiinc!AW66</f>
        <v>10079.196061990466</v>
      </c>
      <c r="E74" s="215">
        <f>avgfiinc!BI66</f>
        <v>34062.448634933367</v>
      </c>
      <c r="F74" s="90">
        <f>avgfiinc!R66</f>
        <v>143157.98192693893</v>
      </c>
      <c r="G74" s="73">
        <f>avgfiinc!X66</f>
        <v>189021.11187305496</v>
      </c>
      <c r="H74" s="346">
        <f>avgfiinc!AD66</f>
        <v>383655.09265942586</v>
      </c>
      <c r="I74" s="73">
        <f>avgfiinc!AJ66</f>
        <v>525998.60058123339</v>
      </c>
      <c r="J74" s="346">
        <f>avgfiinc!AP66</f>
        <v>1129528.3407943901</v>
      </c>
      <c r="K74" s="73">
        <f>avgfiinc!AV66</f>
        <v>3751554.0869392189</v>
      </c>
      <c r="L74" s="359"/>
      <c r="O74" s="531"/>
      <c r="P74" s="740">
        <v>42355.407700054995</v>
      </c>
      <c r="Q74" s="739">
        <f t="shared" si="0"/>
        <v>-2.6971168958220289E-6</v>
      </c>
    </row>
    <row r="75" spans="1:17">
      <c r="A75" s="659">
        <v>1978</v>
      </c>
      <c r="B75" s="661">
        <f>avgfiinc!F67</f>
        <v>43359.200438370528</v>
      </c>
      <c r="C75" s="90">
        <f>avgfiinc!BH67</f>
        <v>31794.943361959919</v>
      </c>
      <c r="D75" s="73">
        <f>avgfiinc!AW67</f>
        <v>10387.701360845578</v>
      </c>
      <c r="E75" s="215">
        <f>avgfiinc!BI67</f>
        <v>34852.023583819835</v>
      </c>
      <c r="F75" s="90">
        <f>avgfiinc!R67</f>
        <v>147437.51412606597</v>
      </c>
      <c r="G75" s="73">
        <f>avgfiinc!X67</f>
        <v>195533.60912505008</v>
      </c>
      <c r="H75" s="346">
        <f>avgfiinc!AD67</f>
        <v>403606.27555134136</v>
      </c>
      <c r="I75" s="73">
        <f>avgfiinc!AJ67</f>
        <v>559418.4906929282</v>
      </c>
      <c r="J75" s="346">
        <f>avgfiinc!AP67</f>
        <v>1239562.5630456565</v>
      </c>
      <c r="K75" s="73">
        <f>avgfiinc!AV67</f>
        <v>4307445.9611378098</v>
      </c>
      <c r="L75" s="359"/>
      <c r="O75" s="531"/>
      <c r="P75" s="740">
        <v>43441.531112604731</v>
      </c>
      <c r="Q75" s="739">
        <f t="shared" ref="Q75:Q109" si="1">(P75-B75)/P75</f>
        <v>1.8952065483326007E-3</v>
      </c>
    </row>
    <row r="76" spans="1:17">
      <c r="A76" s="662">
        <v>1979</v>
      </c>
      <c r="B76" s="663">
        <f>avgfiinc!F68</f>
        <v>44436.779129413662</v>
      </c>
      <c r="C76" s="80">
        <f>avgfiinc!BH68</f>
        <v>32337.638662986519</v>
      </c>
      <c r="D76" s="79">
        <f>avgfiinc!AW68</f>
        <v>10681.926293231701</v>
      </c>
      <c r="E76" s="216">
        <f>avgfiinc!BI68</f>
        <v>35458.22553663014</v>
      </c>
      <c r="F76" s="80">
        <f>avgfiinc!R68</f>
        <v>153329.04332725797</v>
      </c>
      <c r="G76" s="79">
        <f>avgfiinc!X68</f>
        <v>206035.54440481419</v>
      </c>
      <c r="H76" s="347">
        <f>avgfiinc!AD68</f>
        <v>446100.172992106</v>
      </c>
      <c r="I76" s="79">
        <f>avgfiinc!AJ68</f>
        <v>635212.49373732309</v>
      </c>
      <c r="J76" s="347">
        <f>avgfiinc!AP68</f>
        <v>1530924.4376666008</v>
      </c>
      <c r="K76" s="79">
        <f>avgfiinc!AV68</f>
        <v>6073633.3525084779</v>
      </c>
      <c r="L76" s="360"/>
      <c r="O76" s="531"/>
      <c r="P76" s="740">
        <v>44492.518162774308</v>
      </c>
      <c r="Q76" s="739">
        <f t="shared" si="1"/>
        <v>1.2527731776548615E-3</v>
      </c>
    </row>
    <row r="77" spans="1:17">
      <c r="A77" s="659">
        <v>1980</v>
      </c>
      <c r="B77" s="661">
        <f>avgfiinc!F69</f>
        <v>43950.935732598206</v>
      </c>
      <c r="C77" s="74">
        <f>avgfiinc!BH69</f>
        <v>31782.805176235521</v>
      </c>
      <c r="D77" s="73">
        <f>avgfiinc!AW69</f>
        <v>10121.900843220519</v>
      </c>
      <c r="E77" s="215">
        <f>avgfiinc!BI69</f>
        <v>35389.319943925591</v>
      </c>
      <c r="F77" s="74">
        <f>avgfiinc!R69</f>
        <v>153464.11073986234</v>
      </c>
      <c r="G77" s="73">
        <f>avgfiinc!X69</f>
        <v>205945.19318827061</v>
      </c>
      <c r="H77" s="346">
        <f>avgfiinc!AD69</f>
        <v>444485.9370577957</v>
      </c>
      <c r="I77" s="73">
        <f>avgfiinc!AJ69</f>
        <v>632162.62210132438</v>
      </c>
      <c r="J77" s="346">
        <f>avgfiinc!AP69</f>
        <v>1499393.2814381777</v>
      </c>
      <c r="K77" s="73">
        <f>avgfiinc!AV69</f>
        <v>5587476.8075162256</v>
      </c>
      <c r="L77" s="359"/>
      <c r="O77" s="531"/>
      <c r="P77" s="740">
        <v>44034.557803851705</v>
      </c>
      <c r="Q77" s="739">
        <f t="shared" si="1"/>
        <v>1.8990101280450503E-3</v>
      </c>
    </row>
    <row r="78" spans="1:17">
      <c r="A78" s="659">
        <v>1981</v>
      </c>
      <c r="B78" s="661">
        <f>avgfiinc!F70</f>
        <v>43492.896095098302</v>
      </c>
      <c r="C78" s="74">
        <f>avgfiinc!BH70</f>
        <v>31481.637155083783</v>
      </c>
      <c r="D78" s="73">
        <f>avgfiinc!AW70</f>
        <v>9796.6518867781997</v>
      </c>
      <c r="E78" s="215">
        <f>avgfiinc!BI70</f>
        <v>35326.945541619025</v>
      </c>
      <c r="F78" s="74">
        <f>avgfiinc!R70</f>
        <v>151594.22655522896</v>
      </c>
      <c r="G78" s="73">
        <f>avgfiinc!X70</f>
        <v>202267.5292508472</v>
      </c>
      <c r="H78" s="346">
        <f>avgfiinc!AD70</f>
        <v>434747.69535678602</v>
      </c>
      <c r="I78" s="73">
        <f>avgfiinc!AJ70</f>
        <v>622354.79854354495</v>
      </c>
      <c r="J78" s="346">
        <f>avgfiinc!AP70</f>
        <v>1513003.0590753974</v>
      </c>
      <c r="K78" s="73">
        <f>avgfiinc!AV70</f>
        <v>5769804.4412975525</v>
      </c>
      <c r="L78" s="359"/>
      <c r="O78" s="531"/>
      <c r="P78" s="740">
        <v>43604.108019979285</v>
      </c>
      <c r="Q78" s="739">
        <f t="shared" si="1"/>
        <v>2.5504919130561305E-3</v>
      </c>
    </row>
    <row r="79" spans="1:17">
      <c r="A79" s="659">
        <v>1982</v>
      </c>
      <c r="B79" s="661">
        <f>avgfiinc!F71</f>
        <v>42634.508973529119</v>
      </c>
      <c r="C79" s="74">
        <f>avgfiinc!BH71</f>
        <v>30305.867954004618</v>
      </c>
      <c r="D79" s="73">
        <f>avgfiinc!AW71</f>
        <v>9003.8739650183961</v>
      </c>
      <c r="E79" s="215">
        <f>avgfiinc!BI71</f>
        <v>34622.112637171107</v>
      </c>
      <c r="F79" s="74">
        <f>avgfiinc!R71</f>
        <v>153592.27814924964</v>
      </c>
      <c r="G79" s="73">
        <f>avgfiinc!X71</f>
        <v>207238.80839711372</v>
      </c>
      <c r="H79" s="346">
        <f>avgfiinc!AD71</f>
        <v>464875.88374313264</v>
      </c>
      <c r="I79" s="73">
        <f>avgfiinc!AJ71</f>
        <v>683196.63112695049</v>
      </c>
      <c r="J79" s="346">
        <f>avgfiinc!AP71</f>
        <v>1775350.4457465762</v>
      </c>
      <c r="K79" s="73">
        <f>avgfiinc!AV71</f>
        <v>7328552.8704877365</v>
      </c>
      <c r="L79" s="359"/>
      <c r="O79" s="531"/>
      <c r="P79" s="740">
        <v>42802.856287218616</v>
      </c>
      <c r="Q79" s="739">
        <f t="shared" si="1"/>
        <v>3.9330859735117142E-3</v>
      </c>
    </row>
    <row r="80" spans="1:17">
      <c r="A80" s="659">
        <v>1983</v>
      </c>
      <c r="B80" s="661">
        <f>avgfiinc!F72</f>
        <v>42769.566523539739</v>
      </c>
      <c r="C80" s="74">
        <f>avgfiinc!BH72</f>
        <v>29896.613642733988</v>
      </c>
      <c r="D80" s="73">
        <f>avgfiinc!AW72</f>
        <v>8649.24498912952</v>
      </c>
      <c r="E80" s="215">
        <f>avgfiinc!BI72</f>
        <v>34583.988177196035</v>
      </c>
      <c r="F80" s="74">
        <f>avgfiinc!R72</f>
        <v>158626.14245079146</v>
      </c>
      <c r="G80" s="73">
        <f>avgfiinc!X72</f>
        <v>216261.29810057921</v>
      </c>
      <c r="H80" s="346">
        <f>avgfiinc!AD72</f>
        <v>496292.59587884659</v>
      </c>
      <c r="I80" s="73">
        <f>avgfiinc!AJ72</f>
        <v>738560.57593602722</v>
      </c>
      <c r="J80" s="346">
        <f>avgfiinc!AP72</f>
        <v>1959909.6865498507</v>
      </c>
      <c r="K80" s="73">
        <f>avgfiinc!AV72</f>
        <v>7959997.3454672303</v>
      </c>
      <c r="L80" s="359"/>
      <c r="O80" s="531"/>
      <c r="P80" s="740">
        <v>42974.896805489836</v>
      </c>
      <c r="Q80" s="739">
        <f t="shared" si="1"/>
        <v>4.7779121583339523E-3</v>
      </c>
    </row>
    <row r="81" spans="1:17">
      <c r="A81" s="659">
        <v>1984</v>
      </c>
      <c r="B81" s="661">
        <f>avgfiinc!F73</f>
        <v>44332.265666426349</v>
      </c>
      <c r="C81" s="74">
        <f>avgfiinc!BH73</f>
        <v>30870.923152231895</v>
      </c>
      <c r="D81" s="73">
        <f>avgfiinc!AW73</f>
        <v>9058.3135064077287</v>
      </c>
      <c r="E81" s="215">
        <f>avgfiinc!BI73</f>
        <v>35646.206109072809</v>
      </c>
      <c r="F81" s="74">
        <f>avgfiinc!R73</f>
        <v>165484.34829417642</v>
      </c>
      <c r="G81" s="73">
        <f>avgfiinc!X73</f>
        <v>227334.95027888444</v>
      </c>
      <c r="H81" s="346">
        <f>avgfiinc!AD73</f>
        <v>533092.79303986928</v>
      </c>
      <c r="I81" s="73">
        <f>avgfiinc!AJ73</f>
        <v>802708.08331100724</v>
      </c>
      <c r="J81" s="346">
        <f>avgfiinc!AP73</f>
        <v>2203572.6978961965</v>
      </c>
      <c r="K81" s="73">
        <f>avgfiinc!AV73</f>
        <v>9500931.656434875</v>
      </c>
      <c r="L81" s="359"/>
      <c r="O81" s="531"/>
      <c r="P81" s="740">
        <v>44563.279238893731</v>
      </c>
      <c r="Q81" s="739">
        <f t="shared" si="1"/>
        <v>5.1839446381171817E-3</v>
      </c>
    </row>
    <row r="82" spans="1:17">
      <c r="A82" s="659">
        <v>1985</v>
      </c>
      <c r="B82" s="661">
        <f>avgfiinc!F74</f>
        <v>45557.560049581851</v>
      </c>
      <c r="C82" s="74">
        <f>avgfiinc!BH74</f>
        <v>31345.377976037926</v>
      </c>
      <c r="D82" s="73">
        <f>avgfiinc!AW74</f>
        <v>9237.0412255801766</v>
      </c>
      <c r="E82" s="215">
        <f>avgfiinc!BI74</f>
        <v>36322.841866255236</v>
      </c>
      <c r="F82" s="74">
        <f>avgfiinc!R74</f>
        <v>173467.19871147725</v>
      </c>
      <c r="G82" s="73">
        <f>avgfiinc!X74</f>
        <v>240756.01894734005</v>
      </c>
      <c r="H82" s="346">
        <f>avgfiinc!AD74</f>
        <v>577980.78260001424</v>
      </c>
      <c r="I82" s="73">
        <f>avgfiinc!AJ74</f>
        <v>875931.11481504561</v>
      </c>
      <c r="J82" s="346">
        <f>avgfiinc!AP74</f>
        <v>2411175.0200512218</v>
      </c>
      <c r="K82" s="73">
        <f>avgfiinc!AV74</f>
        <v>10112565.507268013</v>
      </c>
      <c r="L82" s="359"/>
      <c r="O82" s="531"/>
      <c r="P82" s="740">
        <v>45766.688377235187</v>
      </c>
      <c r="Q82" s="739">
        <f t="shared" si="1"/>
        <v>4.5694441758508007E-3</v>
      </c>
    </row>
    <row r="83" spans="1:17">
      <c r="A83" s="659">
        <v>1986</v>
      </c>
      <c r="B83" s="661">
        <f>avgfiinc!F75</f>
        <v>48262.893602410935</v>
      </c>
      <c r="C83" s="74">
        <f>avgfiinc!BH75</f>
        <v>31798.175623189476</v>
      </c>
      <c r="D83" s="73">
        <f>avgfiinc!AW75</f>
        <v>9151.7337625463788</v>
      </c>
      <c r="E83" s="215">
        <f>avgfiinc!BI75</f>
        <v>37364.109263069506</v>
      </c>
      <c r="F83" s="74">
        <f>avgfiinc!R75</f>
        <v>196445.35541540408</v>
      </c>
      <c r="G83" s="73">
        <f>avgfiinc!X75</f>
        <v>282311.02014192939</v>
      </c>
      <c r="H83" s="346">
        <f>avgfiinc!AD75</f>
        <v>738608.66799112211</v>
      </c>
      <c r="I83" s="73">
        <f>avgfiinc!AJ75</f>
        <v>1155881.4919887492</v>
      </c>
      <c r="J83" s="346">
        <f>avgfiinc!AP75</f>
        <v>3422045.9491865872</v>
      </c>
      <c r="K83" s="73">
        <f>avgfiinc!AV75</f>
        <v>15970043.632762663</v>
      </c>
      <c r="L83" s="359"/>
      <c r="O83" s="531"/>
      <c r="P83" s="740">
        <v>48926.822054207027</v>
      </c>
      <c r="Q83" s="739">
        <f t="shared" si="1"/>
        <v>1.3569825791270716E-2</v>
      </c>
    </row>
    <row r="84" spans="1:17">
      <c r="A84" s="659">
        <v>1987</v>
      </c>
      <c r="B84" s="661">
        <f>avgfiinc!F76</f>
        <v>46811.333246010203</v>
      </c>
      <c r="C84" s="74">
        <f>avgfiinc!BH76</f>
        <v>31930.275069759045</v>
      </c>
      <c r="D84" s="73">
        <f>avgfiinc!AW76</f>
        <v>9300.3182559105353</v>
      </c>
      <c r="E84" s="215">
        <f>avgfiinc!BI76</f>
        <v>37726.998924344283</v>
      </c>
      <c r="F84" s="74">
        <f>avgfiinc!R76</f>
        <v>180740.85683227057</v>
      </c>
      <c r="G84" s="73">
        <f>avgfiinc!X76</f>
        <v>251654.87258100742</v>
      </c>
      <c r="H84" s="346">
        <f>avgfiinc!AD76</f>
        <v>602036.72045617818</v>
      </c>
      <c r="I84" s="73">
        <f>avgfiinc!AJ76</f>
        <v>897265.61144701065</v>
      </c>
      <c r="J84" s="346">
        <f>avgfiinc!AP76</f>
        <v>2322500.850874987</v>
      </c>
      <c r="K84" s="73">
        <f>avgfiinc!AV76</f>
        <v>9029338.6511079501</v>
      </c>
      <c r="L84" s="359"/>
      <c r="O84" s="531"/>
      <c r="P84" s="740">
        <v>46967.042957887388</v>
      </c>
      <c r="Q84" s="739">
        <f t="shared" si="1"/>
        <v>3.3152973249093234E-3</v>
      </c>
    </row>
    <row r="85" spans="1:17">
      <c r="A85" s="659">
        <v>1988</v>
      </c>
      <c r="B85" s="661">
        <f>avgfiinc!F77</f>
        <v>49152.389542291217</v>
      </c>
      <c r="C85" s="74">
        <f>avgfiinc!BH77</f>
        <v>32208.333056811967</v>
      </c>
      <c r="D85" s="73">
        <f>avgfiinc!AW77</f>
        <v>9497.389387515881</v>
      </c>
      <c r="E85" s="215">
        <f>avgfiinc!BI77</f>
        <v>38331.631185721868</v>
      </c>
      <c r="F85" s="74">
        <f>avgfiinc!R77</f>
        <v>201648.89791160446</v>
      </c>
      <c r="G85" s="73">
        <f>avgfiinc!X77</f>
        <v>291351.73284753627</v>
      </c>
      <c r="H85" s="346">
        <f>avgfiinc!AD77</f>
        <v>771807.53274112858</v>
      </c>
      <c r="I85" s="73">
        <f>avgfiinc!AJ77</f>
        <v>1203312.9056305226</v>
      </c>
      <c r="J85" s="346">
        <f>avgfiinc!AP77</f>
        <v>3375339.49436564</v>
      </c>
      <c r="K85" s="73">
        <f>avgfiinc!AV77</f>
        <v>14183981.124200786</v>
      </c>
      <c r="L85" s="359"/>
      <c r="O85" s="531"/>
      <c r="P85" s="740">
        <v>49372.577013945403</v>
      </c>
      <c r="Q85" s="739">
        <f t="shared" si="1"/>
        <v>4.4597119488414307E-3</v>
      </c>
    </row>
    <row r="86" spans="1:17">
      <c r="A86" s="662">
        <v>1989</v>
      </c>
      <c r="B86" s="663">
        <f>avgfiinc!F78</f>
        <v>48848.557467726052</v>
      </c>
      <c r="C86" s="80">
        <f>avgfiinc!BH78</f>
        <v>32281.016405220482</v>
      </c>
      <c r="D86" s="79">
        <f>avgfiinc!AW78</f>
        <v>9668.81646101558</v>
      </c>
      <c r="E86" s="216">
        <f>avgfiinc!BI78</f>
        <v>38729.068358819277</v>
      </c>
      <c r="F86" s="80">
        <f>avgfiinc!R78</f>
        <v>197956.42703027607</v>
      </c>
      <c r="G86" s="79">
        <f>avgfiinc!X78</f>
        <v>282787.87048047077</v>
      </c>
      <c r="H86" s="347">
        <f>avgfiinc!AD78</f>
        <v>719738.28364670929</v>
      </c>
      <c r="I86" s="79">
        <f>avgfiinc!AJ78</f>
        <v>1100337.951199498</v>
      </c>
      <c r="J86" s="347">
        <f>avgfiinc!AP78</f>
        <v>2977025.6800791561</v>
      </c>
      <c r="K86" s="79">
        <f>avgfiinc!AV78</f>
        <v>12197518.762933556</v>
      </c>
      <c r="L86" s="360"/>
      <c r="O86" s="531"/>
      <c r="P86" s="740">
        <v>49036.522020832621</v>
      </c>
      <c r="Q86" s="739">
        <f t="shared" si="1"/>
        <v>3.8331542564685617E-3</v>
      </c>
    </row>
    <row r="87" spans="1:17">
      <c r="A87" s="659">
        <v>1990</v>
      </c>
      <c r="B87" s="661">
        <f>avgfiinc!F79</f>
        <v>48264.929532935996</v>
      </c>
      <c r="C87" s="74">
        <f>avgfiinc!BH79</f>
        <v>31922.951501608593</v>
      </c>
      <c r="D87" s="73">
        <f>avgfiinc!AW79</f>
        <v>9613.2842900250798</v>
      </c>
      <c r="E87" s="215">
        <f>avgfiinc!BI79</f>
        <v>38602.16368500526</v>
      </c>
      <c r="F87" s="74">
        <f>avgfiinc!R79</f>
        <v>195342.7318148826</v>
      </c>
      <c r="G87" s="73">
        <f>avgfiinc!X79</f>
        <v>278440.75503895048</v>
      </c>
      <c r="H87" s="346">
        <f>avgfiinc!AD79</f>
        <v>704274.62843293056</v>
      </c>
      <c r="I87" s="73">
        <f>avgfiinc!AJ79</f>
        <v>1074927.0814639858</v>
      </c>
      <c r="J87" s="346">
        <f>avgfiinc!AP79</f>
        <v>2854793.7669123607</v>
      </c>
      <c r="K87" s="73">
        <f>avgfiinc!AV79</f>
        <v>11453535.913626479</v>
      </c>
      <c r="L87" s="359"/>
      <c r="O87" s="531"/>
      <c r="P87" s="740">
        <v>48583.726675152626</v>
      </c>
      <c r="Q87" s="739">
        <f t="shared" si="1"/>
        <v>6.5618091495577655E-3</v>
      </c>
    </row>
    <row r="88" spans="1:17">
      <c r="A88" s="659">
        <v>1991</v>
      </c>
      <c r="B88" s="661">
        <f>avgfiinc!F80</f>
        <v>46831.694367124117</v>
      </c>
      <c r="C88" s="74">
        <f>avgfiinc!BH80</f>
        <v>31173.773395837736</v>
      </c>
      <c r="D88" s="73">
        <f>avgfiinc!AW80</f>
        <v>9153.0327040293505</v>
      </c>
      <c r="E88" s="215">
        <f>avgfiinc!BI80</f>
        <v>37880.943824287569</v>
      </c>
      <c r="F88" s="74">
        <f>avgfiinc!R80</f>
        <v>187752.9831087015</v>
      </c>
      <c r="G88" s="73">
        <f>avgfiinc!X80</f>
        <v>264228.18053251388</v>
      </c>
      <c r="H88" s="346">
        <f>avgfiinc!AD80</f>
        <v>638906.64021992218</v>
      </c>
      <c r="I88" s="73">
        <f>avgfiinc!AJ80</f>
        <v>952678.86072621064</v>
      </c>
      <c r="J88" s="346">
        <f>avgfiinc!AP80</f>
        <v>2435251.6465685451</v>
      </c>
      <c r="K88" s="73">
        <f>avgfiinc!AV80</f>
        <v>9384632.7133909669</v>
      </c>
      <c r="L88" s="359"/>
      <c r="O88" s="531"/>
      <c r="P88" s="740">
        <v>46965.384477454783</v>
      </c>
      <c r="Q88" s="739">
        <f t="shared" si="1"/>
        <v>2.8465669304771225E-3</v>
      </c>
    </row>
    <row r="89" spans="1:17">
      <c r="A89" s="659">
        <v>1992</v>
      </c>
      <c r="B89" s="661">
        <f>avgfiinc!F81</f>
        <v>47290.071493901109</v>
      </c>
      <c r="C89" s="74">
        <f>avgfiinc!BH81</f>
        <v>30744.422349550743</v>
      </c>
      <c r="D89" s="73">
        <f>avgfiinc!AW81</f>
        <v>8713.116014805988</v>
      </c>
      <c r="E89" s="215">
        <f>avgfiinc!BI81</f>
        <v>37757.263158292852</v>
      </c>
      <c r="F89" s="74">
        <f>avgfiinc!R81</f>
        <v>196200.91379305447</v>
      </c>
      <c r="G89" s="73">
        <f>avgfiinc!X81</f>
        <v>280486.55201078486</v>
      </c>
      <c r="H89" s="346">
        <f>avgfiinc!AD81</f>
        <v>709583.29165991244</v>
      </c>
      <c r="I89" s="73">
        <f>avgfiinc!AJ81</f>
        <v>1081608.9757087443</v>
      </c>
      <c r="J89" s="346">
        <f>avgfiinc!AP81</f>
        <v>2900904.782749603</v>
      </c>
      <c r="K89" s="73">
        <f>avgfiinc!AV81</f>
        <v>11829726.8951315</v>
      </c>
      <c r="L89" s="359"/>
      <c r="O89" s="531"/>
      <c r="P89" s="740">
        <v>47458.94828928222</v>
      </c>
      <c r="Q89" s="739">
        <f t="shared" si="1"/>
        <v>3.5583762697760633E-3</v>
      </c>
    </row>
    <row r="90" spans="1:17">
      <c r="A90" s="659">
        <v>1993</v>
      </c>
      <c r="B90" s="661">
        <f>avgfiinc!F82</f>
        <v>46778.779141340812</v>
      </c>
      <c r="C90" s="74">
        <f>avgfiinc!BH82</f>
        <v>30453.774122281091</v>
      </c>
      <c r="D90" s="73">
        <f>avgfiinc!AW82</f>
        <v>8555.9634843820277</v>
      </c>
      <c r="E90" s="215">
        <f>avgfiinc!BI82</f>
        <v>37555.4669563797</v>
      </c>
      <c r="F90" s="74">
        <f>avgfiinc!R82</f>
        <v>193703.82431287828</v>
      </c>
      <c r="G90" s="73">
        <f>avgfiinc!X82</f>
        <v>275693.40461327694</v>
      </c>
      <c r="H90" s="346">
        <f>avgfiinc!AD82</f>
        <v>683023.49037276418</v>
      </c>
      <c r="I90" s="73">
        <f>avgfiinc!AJ82</f>
        <v>1032341.4849807875</v>
      </c>
      <c r="J90" s="346">
        <f>avgfiinc!AP82</f>
        <v>2736946.2876818227</v>
      </c>
      <c r="K90" s="73">
        <f>avgfiinc!AV82</f>
        <v>11086396.72794768</v>
      </c>
      <c r="L90" s="359"/>
      <c r="O90" s="531"/>
      <c r="P90" s="740">
        <v>47011.97824425315</v>
      </c>
      <c r="Q90" s="739">
        <f t="shared" si="1"/>
        <v>4.960418846889198E-3</v>
      </c>
    </row>
    <row r="91" spans="1:17">
      <c r="A91" s="659">
        <v>1994</v>
      </c>
      <c r="B91" s="661">
        <f>avgfiinc!F83</f>
        <v>47455.065565126955</v>
      </c>
      <c r="C91" s="74">
        <f>avgfiinc!BH83</f>
        <v>30883.132958853392</v>
      </c>
      <c r="D91" s="73">
        <f>avgfiinc!AW83</f>
        <v>8746.6156179894879</v>
      </c>
      <c r="E91" s="215">
        <f>avgfiinc!BI83</f>
        <v>38028.776919505282</v>
      </c>
      <c r="F91" s="74">
        <f>avgfiinc!R83</f>
        <v>196602.45902158905</v>
      </c>
      <c r="G91" s="73">
        <f>avgfiinc!X83</f>
        <v>279990.70118585398</v>
      </c>
      <c r="H91" s="346">
        <f>avgfiinc!AD83</f>
        <v>693627.52400590654</v>
      </c>
      <c r="I91" s="73">
        <f>avgfiinc!AJ83</f>
        <v>1046024.6517760981</v>
      </c>
      <c r="J91" s="346">
        <f>avgfiinc!AP83</f>
        <v>2775834.9145354745</v>
      </c>
      <c r="K91" s="73">
        <f>avgfiinc!AV83</f>
        <v>11240010.226943381</v>
      </c>
      <c r="L91" s="359"/>
      <c r="O91" s="531"/>
      <c r="P91" s="740">
        <v>47711.653130794577</v>
      </c>
      <c r="Q91" s="739">
        <f t="shared" si="1"/>
        <v>5.3778804302635269E-3</v>
      </c>
    </row>
    <row r="92" spans="1:17">
      <c r="A92" s="659">
        <v>1995</v>
      </c>
      <c r="B92" s="661">
        <f>avgfiinc!F84</f>
        <v>49201.515429714244</v>
      </c>
      <c r="C92" s="74">
        <f>avgfiinc!BH84</f>
        <v>31563.229452133332</v>
      </c>
      <c r="D92" s="73">
        <f>avgfiinc!AW84</f>
        <v>8972.4966851452318</v>
      </c>
      <c r="E92" s="215">
        <f>avgfiinc!BI84</f>
        <v>38843.222033142178</v>
      </c>
      <c r="F92" s="74">
        <f>avgfiinc!R84</f>
        <v>207946.0892279424</v>
      </c>
      <c r="G92" s="73">
        <f>avgfiinc!X84</f>
        <v>298872.29282226349</v>
      </c>
      <c r="H92" s="346">
        <f>avgfiinc!AD84</f>
        <v>756850.15555458539</v>
      </c>
      <c r="I92" s="73">
        <f>avgfiinc!AJ84</f>
        <v>1151275.4176314054</v>
      </c>
      <c r="J92" s="346">
        <f>avgfiinc!AP84</f>
        <v>3099767.7381585287</v>
      </c>
      <c r="K92" s="73">
        <f>avgfiinc!AV84</f>
        <v>12450452.251598516</v>
      </c>
      <c r="L92" s="359"/>
      <c r="O92" s="531"/>
      <c r="P92" s="740">
        <v>49472.704987119687</v>
      </c>
      <c r="Q92" s="739">
        <f t="shared" si="1"/>
        <v>5.4815995502176008E-3</v>
      </c>
    </row>
    <row r="93" spans="1:17">
      <c r="A93" s="659">
        <v>1996</v>
      </c>
      <c r="B93" s="661">
        <f>avgfiinc!F85</f>
        <v>51467.053057159923</v>
      </c>
      <c r="C93" s="74">
        <f>avgfiinc!BH85</f>
        <v>32284.212660070451</v>
      </c>
      <c r="D93" s="73">
        <f>avgfiinc!AW85</f>
        <v>9248.9928379369467</v>
      </c>
      <c r="E93" s="215">
        <f>avgfiinc!BI85</f>
        <v>39709.018873719695</v>
      </c>
      <c r="F93" s="74">
        <f>avgfiinc!R85</f>
        <v>224112.61663096515</v>
      </c>
      <c r="G93" s="73">
        <f>avgfiinc!X85</f>
        <v>327936.64924785704</v>
      </c>
      <c r="H93" s="346">
        <f>avgfiinc!AD85</f>
        <v>865516.31906707387</v>
      </c>
      <c r="I93" s="73">
        <f>avgfiinc!AJ85</f>
        <v>1341234.7803029264</v>
      </c>
      <c r="J93" s="346">
        <f>avgfiinc!AP85</f>
        <v>3779385.3144395472</v>
      </c>
      <c r="K93" s="73">
        <f>avgfiinc!AV85</f>
        <v>16178954.65062906</v>
      </c>
      <c r="L93" s="359"/>
      <c r="O93" s="531"/>
      <c r="P93" s="740">
        <v>51722.921438139281</v>
      </c>
      <c r="Q93" s="739">
        <f t="shared" si="1"/>
        <v>4.9469050445144986E-3</v>
      </c>
    </row>
    <row r="94" spans="1:17">
      <c r="A94" s="659">
        <v>1997</v>
      </c>
      <c r="B94" s="661">
        <f>avgfiinc!F86</f>
        <v>54549.418226305257</v>
      </c>
      <c r="C94" s="74">
        <f>avgfiinc!BH86</f>
        <v>33519.377240303831</v>
      </c>
      <c r="D94" s="73">
        <f>avgfiinc!AW86</f>
        <v>9672.2800813027443</v>
      </c>
      <c r="E94" s="215">
        <f>avgfiinc!BI86</f>
        <v>41133.773305673851</v>
      </c>
      <c r="F94" s="74">
        <f>avgfiinc!R86</f>
        <v>243819.78710031806</v>
      </c>
      <c r="G94" s="73">
        <f>avgfiinc!X86</f>
        <v>362535.34400151018</v>
      </c>
      <c r="H94" s="346">
        <f>avgfiinc!AD86</f>
        <v>988819.59827111056</v>
      </c>
      <c r="I94" s="73">
        <f>avgfiinc!AJ86</f>
        <v>1556146.40255457</v>
      </c>
      <c r="J94" s="346">
        <f>avgfiinc!AP86</f>
        <v>4509152.2914079558</v>
      </c>
      <c r="K94" s="73">
        <f>avgfiinc!AV86</f>
        <v>19591032.570732374</v>
      </c>
      <c r="L94" s="359"/>
      <c r="O94" s="531"/>
      <c r="P94" s="740">
        <v>54830.398329586242</v>
      </c>
      <c r="Q94" s="739">
        <f t="shared" si="1"/>
        <v>5.1245314978747656E-3</v>
      </c>
    </row>
    <row r="95" spans="1:17">
      <c r="A95" s="659">
        <v>1998</v>
      </c>
      <c r="B95" s="661">
        <f>avgfiinc!F87</f>
        <v>57889.795692682317</v>
      </c>
      <c r="C95" s="74">
        <f>avgfiinc!BH87</f>
        <v>35010.637706794492</v>
      </c>
      <c r="D95" s="73">
        <f>avgfiinc!AW87</f>
        <v>10226.62541627821</v>
      </c>
      <c r="E95" s="215">
        <f>avgfiinc!BI87</f>
        <v>42836.544449371773</v>
      </c>
      <c r="F95" s="74">
        <f>avgfiinc!R87</f>
        <v>263802.21756567265</v>
      </c>
      <c r="G95" s="73">
        <f>avgfiinc!X87</f>
        <v>396698.75267161842</v>
      </c>
      <c r="H95" s="346">
        <f>avgfiinc!AD87</f>
        <v>1112430.5593052115</v>
      </c>
      <c r="I95" s="73">
        <f>avgfiinc!AJ87</f>
        <v>1771149.9497642468</v>
      </c>
      <c r="J95" s="346">
        <f>avgfiinc!AP87</f>
        <v>5262958.5861644652</v>
      </c>
      <c r="K95" s="73">
        <f>avgfiinc!AV87</f>
        <v>23173543.348428819</v>
      </c>
      <c r="L95" s="359"/>
      <c r="O95" s="531"/>
      <c r="P95" s="740">
        <v>58222.546129208233</v>
      </c>
      <c r="Q95" s="739">
        <f t="shared" si="1"/>
        <v>5.7151474582968504E-3</v>
      </c>
    </row>
    <row r="96" spans="1:17">
      <c r="A96" s="662">
        <v>1999</v>
      </c>
      <c r="B96" s="663">
        <f>avgfiinc!F88</f>
        <v>60844.502305565504</v>
      </c>
      <c r="C96" s="80">
        <f>avgfiinc!BH88</f>
        <v>36127.280333928531</v>
      </c>
      <c r="D96" s="79">
        <f>avgfiinc!AW88</f>
        <v>10540.821791663913</v>
      </c>
      <c r="E96" s="216">
        <f>avgfiinc!BI88</f>
        <v>44120.665724959894</v>
      </c>
      <c r="F96" s="80">
        <f>avgfiinc!R88</f>
        <v>283299.50005029823</v>
      </c>
      <c r="G96" s="79">
        <f>avgfiinc!X88</f>
        <v>430332.49757005955</v>
      </c>
      <c r="H96" s="347">
        <f>avgfiinc!AD88</f>
        <v>1232229.2854872998</v>
      </c>
      <c r="I96" s="79">
        <f>avgfiinc!AJ88</f>
        <v>1977158.8431640728</v>
      </c>
      <c r="J96" s="347">
        <f>avgfiinc!AP88</f>
        <v>5974366.2378296442</v>
      </c>
      <c r="K96" s="79">
        <f>avgfiinc!AV88</f>
        <v>26745213.112089127</v>
      </c>
      <c r="L96" s="360"/>
      <c r="O96" s="531"/>
      <c r="P96" s="740">
        <v>61282.301679468008</v>
      </c>
      <c r="Q96" s="739">
        <f t="shared" si="1"/>
        <v>7.1439773295784064E-3</v>
      </c>
    </row>
    <row r="97" spans="1:19">
      <c r="A97" s="664">
        <v>2000</v>
      </c>
      <c r="B97" s="665">
        <f>avgfiinc!F89</f>
        <v>63389.16670846675</v>
      </c>
      <c r="C97" s="86">
        <f>avgfiinc!BH89</f>
        <v>36828.487702709514</v>
      </c>
      <c r="D97" s="85">
        <f>avgfiinc!AW89</f>
        <v>10746.075307637882</v>
      </c>
      <c r="E97" s="218">
        <f>avgfiinc!BI89</f>
        <v>45207.511322769336</v>
      </c>
      <c r="F97" s="86">
        <f>avgfiinc!R89</f>
        <v>302435.27776028187</v>
      </c>
      <c r="G97" s="85">
        <f>avgfiinc!X89</f>
        <v>464793.03103886725</v>
      </c>
      <c r="H97" s="348">
        <f>avgfiinc!AD89</f>
        <v>1369857.3189445366</v>
      </c>
      <c r="I97" s="85">
        <f>avgfiinc!AJ89</f>
        <v>2230261.7046961524</v>
      </c>
      <c r="J97" s="348">
        <f>avgfiinc!AP89</f>
        <v>6941351.6847554604</v>
      </c>
      <c r="K97" s="85">
        <f>avgfiinc!AV89</f>
        <v>32375006.404354256</v>
      </c>
      <c r="L97" s="361"/>
      <c r="O97" s="531"/>
      <c r="P97" s="740">
        <v>63450.206359157295</v>
      </c>
      <c r="Q97" s="739">
        <f t="shared" si="1"/>
        <v>9.6200870246241504E-4</v>
      </c>
    </row>
    <row r="98" spans="1:19">
      <c r="A98" s="659">
        <v>2001</v>
      </c>
      <c r="B98" s="661">
        <f>avgfiinc!F90</f>
        <v>58957.329331265617</v>
      </c>
      <c r="C98" s="74">
        <f>avgfiinc!BH90</f>
        <v>35910.540159518183</v>
      </c>
      <c r="D98" s="73">
        <f>avgfiinc!AW90</f>
        <v>10425.863269073752</v>
      </c>
      <c r="E98" s="215">
        <f>avgfiinc!BI90</f>
        <v>44654.086490708301</v>
      </c>
      <c r="F98" s="74">
        <f>avgfiinc!R90</f>
        <v>266378.43187699252</v>
      </c>
      <c r="G98" s="73">
        <f>avgfiinc!X90</f>
        <v>396030.3678079932</v>
      </c>
      <c r="H98" s="346">
        <f>avgfiinc!AD90</f>
        <v>1084688.9680724523</v>
      </c>
      <c r="I98" s="73">
        <f>avgfiinc!AJ90</f>
        <v>1713153.1103874592</v>
      </c>
      <c r="J98" s="346">
        <f>avgfiinc!AP90</f>
        <v>5002586.4013912957</v>
      </c>
      <c r="K98" s="73">
        <f>avgfiinc!AV90</f>
        <v>22125344.478044</v>
      </c>
      <c r="L98" s="359"/>
      <c r="O98" s="531"/>
      <c r="P98" s="740">
        <v>59221.915205569348</v>
      </c>
      <c r="Q98" s="739">
        <f t="shared" si="1"/>
        <v>4.4677020894259992E-3</v>
      </c>
    </row>
    <row r="99" spans="1:19">
      <c r="A99" s="659">
        <v>2002</v>
      </c>
      <c r="B99" s="661">
        <f>avgfiinc!F91</f>
        <v>55792.932782248368</v>
      </c>
      <c r="C99" s="74">
        <f>avgfiinc!BH91</f>
        <v>34514.608463605298</v>
      </c>
      <c r="D99" s="73">
        <f>avgfiinc!AW91</f>
        <v>9808.2776182030211</v>
      </c>
      <c r="E99" s="215">
        <f>avgfiinc!BI91</f>
        <v>43607.715706811097</v>
      </c>
      <c r="F99" s="74">
        <f>avgfiinc!R91</f>
        <v>247297.85165003603</v>
      </c>
      <c r="G99" s="73">
        <f>avgfiinc!X91</f>
        <v>362238.36004010972</v>
      </c>
      <c r="H99" s="346">
        <f>avgfiinc!AD91</f>
        <v>954391.39110191423</v>
      </c>
      <c r="I99" s="73">
        <f>avgfiinc!AJ91</f>
        <v>1480619.188255904</v>
      </c>
      <c r="J99" s="346">
        <f>avgfiinc!AP91</f>
        <v>4163788.3131892607</v>
      </c>
      <c r="K99" s="73">
        <f>avgfiinc!AV91</f>
        <v>17857892.078853458</v>
      </c>
      <c r="L99" s="359"/>
      <c r="O99" s="531"/>
      <c r="P99" s="740">
        <v>56081.973635507442</v>
      </c>
      <c r="Q99" s="739">
        <f t="shared" si="1"/>
        <v>5.153899453283004E-3</v>
      </c>
    </row>
    <row r="100" spans="1:19">
      <c r="A100" s="659">
        <v>2003</v>
      </c>
      <c r="B100" s="661">
        <f>avgfiinc!F92</f>
        <v>55494.223975918198</v>
      </c>
      <c r="C100" s="74">
        <f>avgfiinc!BH92</f>
        <v>33868.536767812708</v>
      </c>
      <c r="D100" s="73">
        <f>avgfiinc!AW92</f>
        <v>9491.1649072786695</v>
      </c>
      <c r="E100" s="215">
        <f>avgfiinc!BI92</f>
        <v>43249.098820708816</v>
      </c>
      <c r="F100" s="74">
        <f>avgfiinc!R92</f>
        <v>250125.40884886755</v>
      </c>
      <c r="G100" s="73">
        <f>avgfiinc!X92</f>
        <v>368387.72718892299</v>
      </c>
      <c r="H100" s="346">
        <f>avgfiinc!AD92</f>
        <v>987371.08777889283</v>
      </c>
      <c r="I100" s="73">
        <f>avgfiinc!AJ92</f>
        <v>1542879.3269348543</v>
      </c>
      <c r="J100" s="346">
        <f>avgfiinc!AP92</f>
        <v>4433338.7502654241</v>
      </c>
      <c r="K100" s="73">
        <f>avgfiinc!AV92</f>
        <v>19695066.852722172</v>
      </c>
      <c r="L100" s="359"/>
      <c r="O100" s="531"/>
      <c r="P100" s="740">
        <v>55773.320389193519</v>
      </c>
      <c r="Q100" s="739">
        <f t="shared" si="1"/>
        <v>5.0041204527137761E-3</v>
      </c>
    </row>
    <row r="101" spans="1:19">
      <c r="A101" s="659">
        <v>2004</v>
      </c>
      <c r="B101" s="661">
        <f>avgfiinc!F93</f>
        <v>58277.963038972339</v>
      </c>
      <c r="C101" s="74">
        <f>avgfiinc!BH93</f>
        <v>34352.368039232693</v>
      </c>
      <c r="D101" s="73">
        <f>avgfiinc!AW93</f>
        <v>9687.286933174666</v>
      </c>
      <c r="E101" s="215">
        <f>avgfiinc!BI93</f>
        <v>44030.355669266974</v>
      </c>
      <c r="F101" s="74">
        <f>avgfiinc!R93</f>
        <v>273608.31803662912</v>
      </c>
      <c r="G101" s="73">
        <f>avgfiinc!X93</f>
        <v>412547.95636465529</v>
      </c>
      <c r="H101" s="346">
        <f>avgfiinc!AD93</f>
        <v>1166449.5713838225</v>
      </c>
      <c r="I101" s="73">
        <f>avgfiinc!AJ93</f>
        <v>1862800.8670079659</v>
      </c>
      <c r="J101" s="346">
        <f>avgfiinc!AP93</f>
        <v>5584028.2495906819</v>
      </c>
      <c r="K101" s="73">
        <f>avgfiinc!AV93</f>
        <v>25579934.440747086</v>
      </c>
      <c r="L101" s="359"/>
      <c r="O101" s="531"/>
      <c r="P101" s="740">
        <v>58571.729940199439</v>
      </c>
      <c r="Q101" s="739">
        <f t="shared" si="1"/>
        <v>5.015506653585783E-3</v>
      </c>
    </row>
    <row r="102" spans="1:19">
      <c r="A102" s="659">
        <v>2005</v>
      </c>
      <c r="B102" s="661">
        <f>avgfiinc!F94</f>
        <v>61030.2065933466</v>
      </c>
      <c r="C102" s="74">
        <f>avgfiinc!BH94</f>
        <v>34655.35451799172</v>
      </c>
      <c r="D102" s="73">
        <f>avgfiinc!AW94</f>
        <v>9963.3672803798218</v>
      </c>
      <c r="E102" s="215">
        <f>avgfiinc!BI94</f>
        <v>44383.527695548619</v>
      </c>
      <c r="F102" s="74">
        <f>avgfiinc!R94</f>
        <v>298403.87527154048</v>
      </c>
      <c r="G102" s="73">
        <f>avgfiinc!X94</f>
        <v>459098.46551261039</v>
      </c>
      <c r="H102" s="346">
        <f>avgfiinc!AD94</f>
        <v>1355718.6388654534</v>
      </c>
      <c r="I102" s="73">
        <f>avgfiinc!AJ94</f>
        <v>2198124.6283118683</v>
      </c>
      <c r="J102" s="346">
        <f>avgfiinc!AP94</f>
        <v>6787253.1552868979</v>
      </c>
      <c r="K102" s="73">
        <f>avgfiinc!AV94</f>
        <v>31642610.661066826</v>
      </c>
      <c r="L102" s="359"/>
      <c r="O102" s="531"/>
      <c r="P102" s="740">
        <v>61321.010330024619</v>
      </c>
      <c r="Q102" s="739">
        <f t="shared" si="1"/>
        <v>4.7423180915144312E-3</v>
      </c>
    </row>
    <row r="103" spans="1:19">
      <c r="A103" s="659">
        <v>2006</v>
      </c>
      <c r="B103" s="661">
        <f>avgfiinc!F95</f>
        <v>62850.493021196817</v>
      </c>
      <c r="C103" s="74">
        <f>avgfiinc!BH95</f>
        <v>35104.218414678311</v>
      </c>
      <c r="D103" s="73">
        <f>avgfiinc!AW95</f>
        <v>10125.454275413131</v>
      </c>
      <c r="E103" s="215">
        <f>avgfiinc!BI95</f>
        <v>45233.956031494461</v>
      </c>
      <c r="F103" s="74">
        <f>avgfiinc!R95</f>
        <v>312566.96447986341</v>
      </c>
      <c r="G103" s="73">
        <f>avgfiinc!X95</f>
        <v>484290.92301452206</v>
      </c>
      <c r="H103" s="346">
        <f>avgfiinc!AD95</f>
        <v>1451866.3761654105</v>
      </c>
      <c r="I103" s="73">
        <f>avgfiinc!AJ95</f>
        <v>2367650.835237009</v>
      </c>
      <c r="J103" s="346">
        <f>avgfiinc!AP95</f>
        <v>7359568.9224244058</v>
      </c>
      <c r="K103" s="73">
        <f>avgfiinc!AV95</f>
        <v>34581784.033813722</v>
      </c>
      <c r="L103" s="359"/>
      <c r="O103" s="531"/>
      <c r="P103" s="740">
        <v>63124.645612632332</v>
      </c>
      <c r="Q103" s="739">
        <f t="shared" si="1"/>
        <v>4.3430357315250023E-3</v>
      </c>
    </row>
    <row r="104" spans="1:19">
      <c r="A104" s="659">
        <v>2007</v>
      </c>
      <c r="B104" s="661">
        <f>avgfiinc!F96</f>
        <v>65063.201703880011</v>
      </c>
      <c r="C104" s="74">
        <f>avgfiinc!BH96</f>
        <v>35944.723011222341</v>
      </c>
      <c r="D104" s="73">
        <f>avgfiinc!AW96</f>
        <v>10303.028301361057</v>
      </c>
      <c r="E104" s="215">
        <f>avgfiinc!BI96</f>
        <v>46220.879443157777</v>
      </c>
      <c r="F104" s="74">
        <f>avgfiinc!R96</f>
        <v>327129.50993779895</v>
      </c>
      <c r="G104" s="73">
        <f>avgfiinc!X96</f>
        <v>510400.42058533768</v>
      </c>
      <c r="H104" s="346">
        <f>avgfiinc!AD96</f>
        <v>1553730.2250976299</v>
      </c>
      <c r="I104" s="73">
        <f>avgfiinc!AJ96</f>
        <v>2550023.5121098734</v>
      </c>
      <c r="J104" s="346">
        <f>avgfiinc!AP96</f>
        <v>8089303.445758855</v>
      </c>
      <c r="K104" s="73">
        <f>avgfiinc!AV96</f>
        <v>39617216.405620508</v>
      </c>
      <c r="L104" s="359"/>
      <c r="O104" s="531"/>
      <c r="P104" s="740">
        <v>65513.972471541121</v>
      </c>
      <c r="Q104" s="739">
        <f t="shared" si="1"/>
        <v>6.8805286972473236E-3</v>
      </c>
    </row>
    <row r="105" spans="1:19">
      <c r="A105" s="659">
        <v>2008</v>
      </c>
      <c r="B105" s="661">
        <f>avgfiinc!F97</f>
        <v>59973.308127433011</v>
      </c>
      <c r="C105" s="74">
        <f>avgfiinc!BH97</f>
        <v>34192.368705093235</v>
      </c>
      <c r="D105" s="73">
        <f>avgfiinc!AW97</f>
        <v>9322.1476962406687</v>
      </c>
      <c r="E105" s="215">
        <f>avgfiinc!BI97</f>
        <v>45154.610821013142</v>
      </c>
      <c r="F105" s="74">
        <f>avgfiinc!R97</f>
        <v>292001.76292849099</v>
      </c>
      <c r="G105" s="73">
        <f>avgfiinc!X97</f>
        <v>443753.40540001378</v>
      </c>
      <c r="H105" s="346">
        <f>avgfiinc!AD97</f>
        <v>1275260.9098667745</v>
      </c>
      <c r="I105" s="73">
        <f>avgfiinc!AJ97</f>
        <v>2055382.5284869038</v>
      </c>
      <c r="J105" s="346">
        <f>avgfiinc!AP97</f>
        <v>6321354.8964313064</v>
      </c>
      <c r="K105" s="73">
        <f>avgfiinc!AV97</f>
        <v>30485097.796297934</v>
      </c>
      <c r="L105" s="359"/>
      <c r="O105" s="531"/>
      <c r="P105" s="740">
        <v>60078.377812420433</v>
      </c>
      <c r="Q105" s="739">
        <f t="shared" si="1"/>
        <v>1.7488768640770503E-3</v>
      </c>
    </row>
    <row r="106" spans="1:19">
      <c r="A106" s="662">
        <v>2009</v>
      </c>
      <c r="B106" s="666">
        <f>avgfiinc!F98</f>
        <v>54055.219842068844</v>
      </c>
      <c r="C106" s="80">
        <f>avgfiinc!BH98</f>
        <v>31778.880245664674</v>
      </c>
      <c r="D106" s="79">
        <f>avgfiinc!AW98</f>
        <v>7800.9734897722774</v>
      </c>
      <c r="E106" s="216">
        <f>avgfiinc!BI98</f>
        <v>42914.70007944158</v>
      </c>
      <c r="F106" s="80">
        <f>avgfiinc!R98</f>
        <v>254542.27620970635</v>
      </c>
      <c r="G106" s="81">
        <f>avgfiinc!X98</f>
        <v>374994.6650432435</v>
      </c>
      <c r="H106" s="349">
        <f>avgfiinc!AD98</f>
        <v>998774.92998922884</v>
      </c>
      <c r="I106" s="79">
        <f>avgfiinc!AJ98</f>
        <v>1563504.9530290416</v>
      </c>
      <c r="J106" s="347">
        <f>avgfiinc!AP98</f>
        <v>4569304.4278079076</v>
      </c>
      <c r="K106" s="79">
        <f>avgfiinc!AV98</f>
        <v>21386784.988926403</v>
      </c>
      <c r="L106" s="360"/>
      <c r="O106" s="531"/>
      <c r="P106" s="740">
        <v>54238.538978983088</v>
      </c>
      <c r="Q106" s="739">
        <f t="shared" si="1"/>
        <v>3.3798686388893801E-3</v>
      </c>
    </row>
    <row r="107" spans="1:19">
      <c r="A107" s="659">
        <v>2010</v>
      </c>
      <c r="B107" s="667">
        <f>avgfiinc!F99</f>
        <v>55198.135410709336</v>
      </c>
      <c r="C107" s="74">
        <f>avgfiinc!BH99</f>
        <v>31523.405629714696</v>
      </c>
      <c r="D107" s="73">
        <f>avgfiinc!AW99</f>
        <v>7824.7330281534214</v>
      </c>
      <c r="E107" s="215">
        <f>avgfiinc!BI99</f>
        <v>42851.791438093242</v>
      </c>
      <c r="F107" s="74">
        <f>avgfiinc!R99</f>
        <v>268270.70343966113</v>
      </c>
      <c r="G107" s="75">
        <f>avgfiinc!X99</f>
        <v>401852.15622375236</v>
      </c>
      <c r="H107" s="350">
        <f>avgfiinc!AD99</f>
        <v>1117307.6405905383</v>
      </c>
      <c r="I107" s="73">
        <f>avgfiinc!AJ99</f>
        <v>1782624.3071304518</v>
      </c>
      <c r="J107" s="346">
        <f>avgfiinc!AP99</f>
        <v>5422961.9161668802</v>
      </c>
      <c r="K107" s="73">
        <f>avgfiinc!AV99</f>
        <v>26730729.419441018</v>
      </c>
      <c r="L107" s="359"/>
      <c r="O107" s="531"/>
      <c r="P107" s="740">
        <v>55392.695151789114</v>
      </c>
      <c r="Q107" s="739">
        <f t="shared" si="1"/>
        <v>3.5123718126846577E-3</v>
      </c>
      <c r="R107" s="224">
        <f>(167.8-156.2)/156.2</f>
        <v>7.426376440460962E-2</v>
      </c>
      <c r="S107" s="224"/>
    </row>
    <row r="108" spans="1:19">
      <c r="A108" s="659">
        <v>2011</v>
      </c>
      <c r="B108" s="667">
        <f>avgfiinc!F100</f>
        <v>55264.702980924099</v>
      </c>
      <c r="C108" s="74">
        <f>avgfiinc!BH100</f>
        <v>31452.171804026333</v>
      </c>
      <c r="D108" s="73">
        <f>avgfiinc!AW100</f>
        <v>7789.2245738106085</v>
      </c>
      <c r="E108" s="215">
        <f>avgfiinc!BI100</f>
        <v>43079.513711756517</v>
      </c>
      <c r="F108" s="74">
        <f>avgfiinc!R100</f>
        <v>269577.4835730039</v>
      </c>
      <c r="G108" s="75">
        <f>avgfiinc!X100</f>
        <v>403427.8294764554</v>
      </c>
      <c r="H108" s="350">
        <f>avgfiinc!AD100</f>
        <v>1108664.7776962798</v>
      </c>
      <c r="I108" s="73">
        <f>avgfiinc!AJ100</f>
        <v>1753396.4667949225</v>
      </c>
      <c r="J108" s="346">
        <f>avgfiinc!AP100</f>
        <v>5213121.3747477047</v>
      </c>
      <c r="K108" s="73">
        <f>avgfiinc!AV100</f>
        <v>24200364.810808081</v>
      </c>
      <c r="L108" s="359"/>
      <c r="O108" s="531"/>
      <c r="P108" s="740">
        <v>55509.686945006812</v>
      </c>
      <c r="Q108" s="739">
        <f t="shared" si="1"/>
        <v>4.4133551739431835E-3</v>
      </c>
    </row>
    <row r="109" spans="1:19">
      <c r="A109" s="659">
        <v>2012</v>
      </c>
      <c r="B109" s="667">
        <f>avgfiinc!F101</f>
        <v>58282.125501474722</v>
      </c>
      <c r="C109" s="74">
        <f>avgfiinc!BH101</f>
        <v>31518.203150545258</v>
      </c>
      <c r="D109" s="73">
        <f>avgfiinc!AW101</f>
        <v>7876.6980854717503</v>
      </c>
      <c r="E109" s="215">
        <f>avgfiinc!BI101</f>
        <v>43380.30594110379</v>
      </c>
      <c r="F109" s="74">
        <f>avgfiinc!R101</f>
        <v>299157.42665983981</v>
      </c>
      <c r="G109" s="75">
        <f>avgfiinc!X101</f>
        <v>460532.70787957089</v>
      </c>
      <c r="H109" s="350">
        <f>avgfiinc!AD101</f>
        <v>1357975.3208778834</v>
      </c>
      <c r="I109" s="73">
        <f>avgfiinc!AJ101</f>
        <v>2209197.0898049274</v>
      </c>
      <c r="J109" s="346">
        <f>avgfiinc!AP101</f>
        <v>6943867.8643076718</v>
      </c>
      <c r="K109" s="73">
        <f>avgfiinc!AV101</f>
        <v>34325706.854771689</v>
      </c>
      <c r="L109" s="359"/>
      <c r="O109" s="531"/>
      <c r="P109" s="740">
        <v>58679.09060400512</v>
      </c>
      <c r="Q109" s="739">
        <f t="shared" si="1"/>
        <v>6.7650179722332426E-3</v>
      </c>
    </row>
    <row r="110" spans="1:19">
      <c r="A110" s="659">
        <v>2013</v>
      </c>
      <c r="B110" s="667">
        <f>avgfiinc!F102</f>
        <v>56414.757095193221</v>
      </c>
      <c r="C110" s="74">
        <f>avgfiinc!BH102</f>
        <v>31723.43318365782</v>
      </c>
      <c r="D110" s="73">
        <f>avgfiinc!AW102</f>
        <v>8037.9634810789385</v>
      </c>
      <c r="E110" s="215">
        <f>avgfiinc!BI102</f>
        <v>43873.604339798869</v>
      </c>
      <c r="F110" s="74">
        <f>avgfiinc!R102</f>
        <v>278636.67229901184</v>
      </c>
      <c r="G110" s="75">
        <f>avgfiinc!X102</f>
        <v>418899.5828271702</v>
      </c>
      <c r="H110" s="350">
        <f>avgfiinc!AD102</f>
        <v>1153377.6633230296</v>
      </c>
      <c r="I110" s="73">
        <f>avgfiinc!AJ102</f>
        <v>1820042.1580541465</v>
      </c>
      <c r="J110" s="346">
        <f>avgfiinc!AP102</f>
        <v>5412872.3677390628</v>
      </c>
      <c r="K110" s="73">
        <f>avgfiinc!AV102</f>
        <v>25383583.85400825</v>
      </c>
      <c r="L110" s="359"/>
      <c r="O110" s="531"/>
      <c r="P110" s="98"/>
    </row>
    <row r="111" spans="1:19">
      <c r="A111" s="659">
        <v>2014</v>
      </c>
      <c r="B111" s="667">
        <f>avgfiinc!F103</f>
        <v>58963.678411505229</v>
      </c>
      <c r="C111" s="74">
        <f>avgfiinc!BH103</f>
        <v>32382.230019892195</v>
      </c>
      <c r="D111" s="73">
        <f>avgfiinc!AW103</f>
        <v>8394.5476444390042</v>
      </c>
      <c r="E111" s="215">
        <f>avgfiinc!BI103</f>
        <v>44741.066306459303</v>
      </c>
      <c r="F111" s="74">
        <f>avgfiinc!R103</f>
        <v>298196.71393602254</v>
      </c>
      <c r="G111" s="75">
        <f>avgfiinc!X103</f>
        <v>454609.09823275101</v>
      </c>
      <c r="H111" s="350">
        <f>avgfiinc!AD103</f>
        <v>1294649.4722756012</v>
      </c>
      <c r="I111" s="73">
        <f>avgfiinc!AJ103</f>
        <v>2069872.9498028001</v>
      </c>
      <c r="J111" s="346">
        <f>avgfiinc!AP103</f>
        <v>6326379.1010183487</v>
      </c>
      <c r="K111" s="73">
        <f>avgfiinc!AV103</f>
        <v>30396213.872406431</v>
      </c>
      <c r="L111" s="359"/>
    </row>
    <row r="112" spans="1:19">
      <c r="A112" s="659">
        <v>2015</v>
      </c>
      <c r="B112" s="668"/>
      <c r="C112" s="74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9">
        <v>2016</v>
      </c>
      <c r="B113" s="668"/>
      <c r="C113" s="74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9">
        <v>2017</v>
      </c>
      <c r="B114" s="668"/>
      <c r="C114" s="74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9">
        <v>2018</v>
      </c>
      <c r="B115" s="668"/>
      <c r="C115" s="74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9">
        <v>2019</v>
      </c>
      <c r="B116" s="668"/>
      <c r="C116" s="74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6" thickBot="1">
      <c r="A117" s="669">
        <v>2020</v>
      </c>
      <c r="B117" s="670"/>
      <c r="C117" s="67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6" thickTop="1">
      <c r="A118" s="64"/>
      <c r="B118" s="63"/>
      <c r="C118" s="6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60"/>
      <c r="F119" s="60"/>
      <c r="G119" s="60"/>
      <c r="H119" s="60"/>
      <c r="I119" s="60"/>
    </row>
    <row r="121" spans="1:12">
      <c r="A121" s="738" t="s">
        <v>1051</v>
      </c>
      <c r="B121" s="224">
        <f>(B77/B43)^(1/34)-1</f>
        <v>1.9246668280049173E-2</v>
      </c>
      <c r="C121" s="224">
        <f t="shared" ref="C121:L121" si="2">(C77/C43)^(1/34)-1</f>
        <v>2.0079455926780065E-2</v>
      </c>
      <c r="D121" s="224" t="e">
        <f t="shared" si="2"/>
        <v>#DIV/0!</v>
      </c>
      <c r="E121" s="224" t="e">
        <f t="shared" si="2"/>
        <v>#DIV/0!</v>
      </c>
      <c r="F121" s="224">
        <f t="shared" si="2"/>
        <v>1.7755265144282051E-2</v>
      </c>
      <c r="G121" s="224">
        <f t="shared" si="2"/>
        <v>1.5263359382657216E-2</v>
      </c>
      <c r="H121" s="224">
        <f t="shared" si="2"/>
        <v>1.1119494245016126E-2</v>
      </c>
      <c r="I121" s="224">
        <f t="shared" si="2"/>
        <v>1.0586150160863506E-2</v>
      </c>
      <c r="J121" s="224">
        <f t="shared" si="2"/>
        <v>1.1703254311139499E-2</v>
      </c>
      <c r="K121" s="224">
        <f t="shared" si="2"/>
        <v>1.4844907781987216E-2</v>
      </c>
      <c r="L121" s="224" t="e">
        <f t="shared" si="2"/>
        <v>#DIV/0!</v>
      </c>
    </row>
    <row r="122" spans="1:12">
      <c r="A122" s="738" t="s">
        <v>1052</v>
      </c>
      <c r="B122" s="224">
        <f>(B110/B77)^(1/33)-1</f>
        <v>7.5940490335437705E-3</v>
      </c>
      <c r="C122" s="224">
        <f t="shared" ref="C122:L122" si="3">(C110/C77)^(1/33)-1</f>
        <v>-5.665902724816263E-5</v>
      </c>
      <c r="D122" s="224">
        <f t="shared" si="3"/>
        <v>-6.9612852123099866E-3</v>
      </c>
      <c r="E122" s="224">
        <f t="shared" si="3"/>
        <v>6.533456372515456E-3</v>
      </c>
      <c r="F122" s="224">
        <f t="shared" si="3"/>
        <v>1.8238321691898429E-2</v>
      </c>
      <c r="G122" s="224">
        <f t="shared" si="3"/>
        <v>2.1748926138656088E-2</v>
      </c>
      <c r="H122" s="224">
        <f t="shared" si="3"/>
        <v>2.9316404462281342E-2</v>
      </c>
      <c r="I122" s="224">
        <f t="shared" si="3"/>
        <v>3.2563446130677409E-2</v>
      </c>
      <c r="J122" s="224">
        <f t="shared" si="3"/>
        <v>3.9667121154032703E-2</v>
      </c>
      <c r="K122" s="224">
        <f t="shared" si="3"/>
        <v>4.6934012482181986E-2</v>
      </c>
      <c r="L122" s="224" t="e">
        <f t="shared" si="3"/>
        <v>#DIV/0!</v>
      </c>
    </row>
    <row r="123" spans="1:12">
      <c r="A123" s="314"/>
      <c r="B123" s="224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BH141"/>
  <sheetViews>
    <sheetView workbookViewId="0">
      <pane xSplit="1" ySplit="8" topLeftCell="B127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10.83203125" defaultRowHeight="15" x14ac:dyDescent="0"/>
  <cols>
    <col min="1" max="1" width="10.83203125" style="59"/>
    <col min="2" max="39" width="11.1640625" style="59" hidden="1" customWidth="1"/>
    <col min="40" max="45" width="11.1640625" style="59" customWidth="1"/>
    <col min="46" max="53" width="12.83203125" style="59" customWidth="1"/>
    <col min="54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6" thickBot="1"/>
    <row r="4" spans="1:60" ht="25" customHeight="1" thickTop="1">
      <c r="A4" s="1245" t="s">
        <v>762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6"/>
      <c r="N4" s="1246"/>
      <c r="O4" s="1246"/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1246"/>
      <c r="AA4" s="1246"/>
      <c r="AB4" s="1246"/>
      <c r="AC4" s="1246"/>
      <c r="AD4" s="1246"/>
      <c r="AE4" s="1246"/>
      <c r="AF4" s="1246"/>
      <c r="AG4" s="1246"/>
      <c r="AH4" s="1246"/>
      <c r="AI4" s="1246"/>
      <c r="AJ4" s="1246"/>
      <c r="AK4" s="1246"/>
      <c r="AL4" s="1246"/>
      <c r="AM4" s="1246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246"/>
      <c r="BD4" s="1246"/>
      <c r="BE4" s="1246"/>
      <c r="BF4" s="1246"/>
      <c r="BG4" s="1246"/>
      <c r="BH4" s="1247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251" t="s">
        <v>767</v>
      </c>
      <c r="C6" s="1251"/>
      <c r="D6" s="1251"/>
      <c r="E6" s="1251"/>
      <c r="F6" s="1251"/>
      <c r="G6" s="1251"/>
      <c r="H6" s="1251"/>
      <c r="I6" s="1251"/>
      <c r="J6" s="1251"/>
      <c r="K6" s="1251"/>
      <c r="L6" s="1251"/>
      <c r="M6" s="1251"/>
      <c r="N6" s="1251"/>
      <c r="O6" s="1251"/>
      <c r="P6" s="1251"/>
      <c r="Q6" s="1251"/>
      <c r="R6" s="1251"/>
      <c r="S6" s="1251"/>
      <c r="T6" s="1251"/>
      <c r="U6" s="1251"/>
      <c r="V6" s="1251"/>
      <c r="W6" s="1251"/>
      <c r="X6" s="1251"/>
      <c r="Y6" s="1251"/>
      <c r="Z6" s="1251"/>
      <c r="AA6" s="1251"/>
      <c r="AB6" s="1251"/>
      <c r="AC6" s="1251"/>
      <c r="AD6" s="1251"/>
      <c r="AE6" s="1251"/>
      <c r="AF6" s="1251"/>
      <c r="AG6" s="1251"/>
      <c r="AH6" s="1251"/>
      <c r="AI6" s="1251"/>
      <c r="AJ6" s="1251"/>
      <c r="AK6" s="1251"/>
      <c r="AL6" s="1251"/>
      <c r="AM6" s="125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2"/>
    </row>
    <row r="7" spans="1:60" ht="20" customHeight="1">
      <c r="A7" s="507"/>
      <c r="B7" s="1248" t="s">
        <v>1216</v>
      </c>
      <c r="C7" s="1249"/>
      <c r="D7" s="1249"/>
      <c r="E7" s="1249"/>
      <c r="F7" s="1249"/>
      <c r="G7" s="1249"/>
      <c r="H7" s="1249"/>
      <c r="I7" s="1249"/>
      <c r="J7" s="1249"/>
      <c r="K7" s="1249"/>
      <c r="L7" s="1249"/>
      <c r="M7" s="1249"/>
      <c r="N7" s="1249"/>
      <c r="O7" s="1249"/>
      <c r="P7" s="1249"/>
      <c r="Q7" s="1249"/>
      <c r="R7" s="1249"/>
      <c r="S7" s="1249"/>
      <c r="T7" s="1249"/>
      <c r="U7" s="1249"/>
      <c r="V7" s="1249"/>
      <c r="W7" s="1249"/>
      <c r="X7" s="1249"/>
      <c r="Y7" s="1249"/>
      <c r="Z7" s="1249"/>
      <c r="AA7" s="1249"/>
      <c r="AB7" s="1249"/>
      <c r="AC7" s="1249"/>
      <c r="AD7" s="1249"/>
      <c r="AE7" s="1249"/>
      <c r="AF7" s="1249"/>
      <c r="AG7" s="1249"/>
      <c r="AH7" s="1249"/>
      <c r="AI7" s="1249"/>
      <c r="AJ7" s="1249"/>
      <c r="AK7" s="1249"/>
      <c r="AL7" s="1249"/>
      <c r="AM7" s="1249"/>
      <c r="AN7" s="1249"/>
      <c r="AO7" s="1249"/>
      <c r="AP7" s="1249"/>
      <c r="AQ7" s="1249"/>
      <c r="AR7" s="1249"/>
      <c r="AS7" s="1249"/>
      <c r="AT7" s="1249"/>
      <c r="AU7" s="1249"/>
      <c r="AV7" s="1249"/>
      <c r="AW7" s="1249"/>
      <c r="AX7" s="1249"/>
      <c r="AY7" s="1249"/>
      <c r="AZ7" s="1249"/>
      <c r="BA7" s="1249"/>
      <c r="BB7" s="1249"/>
      <c r="BC7" s="1249"/>
      <c r="BD7" s="1249"/>
      <c r="BE7" s="1249"/>
      <c r="BF7" s="1249"/>
      <c r="BG7" s="1249"/>
      <c r="BH7" s="1250"/>
    </row>
    <row r="8" spans="1:60" s="98" customFormat="1" ht="31" customHeight="1">
      <c r="A8" s="508"/>
      <c r="B8" s="380">
        <v>1962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/>
      <c r="C9" s="386"/>
      <c r="D9" s="386"/>
      <c r="E9" s="386"/>
      <c r="F9" s="386"/>
      <c r="G9" s="386"/>
      <c r="H9" s="404"/>
      <c r="I9" s="394"/>
      <c r="J9" s="386"/>
      <c r="K9" s="386"/>
      <c r="L9" s="386"/>
      <c r="M9" s="386"/>
      <c r="N9" s="386"/>
      <c r="O9" s="406"/>
      <c r="P9" s="406"/>
      <c r="Q9" s="406"/>
      <c r="R9" s="406"/>
      <c r="S9" s="407"/>
      <c r="T9" s="406"/>
      <c r="U9" s="406"/>
      <c r="V9" s="406"/>
      <c r="W9" s="406"/>
      <c r="X9" s="406"/>
      <c r="Y9" s="406"/>
      <c r="Z9" s="406"/>
      <c r="AA9" s="406"/>
      <c r="AB9" s="406"/>
      <c r="AC9" s="407"/>
      <c r="AD9" s="406"/>
      <c r="AE9" s="406"/>
      <c r="AF9" s="406"/>
      <c r="AG9" s="406"/>
      <c r="AH9" s="406"/>
      <c r="AI9" s="406"/>
      <c r="AJ9" s="406"/>
      <c r="AK9" s="406"/>
      <c r="AL9" s="406"/>
      <c r="AM9" s="407"/>
      <c r="AN9" s="406"/>
      <c r="AO9" s="406"/>
      <c r="AP9" s="406"/>
      <c r="AQ9" s="406"/>
      <c r="AR9" s="406"/>
      <c r="AS9" s="406"/>
      <c r="AT9" s="406"/>
      <c r="AU9" s="406"/>
      <c r="AV9" s="406"/>
      <c r="AW9" s="407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/>
      <c r="C10" s="344"/>
      <c r="D10" s="405"/>
      <c r="E10" s="405"/>
      <c r="F10" s="344"/>
      <c r="G10" s="344"/>
      <c r="H10" s="405"/>
      <c r="I10" s="395"/>
      <c r="J10" s="344"/>
      <c r="K10" s="344"/>
      <c r="L10" s="344"/>
      <c r="M10" s="344"/>
      <c r="N10" s="344"/>
      <c r="O10" s="381"/>
      <c r="P10" s="381"/>
      <c r="Q10" s="381"/>
      <c r="R10" s="381"/>
      <c r="S10" s="409"/>
      <c r="T10" s="381"/>
      <c r="U10" s="381"/>
      <c r="V10" s="381"/>
      <c r="W10" s="381"/>
      <c r="X10" s="381"/>
      <c r="Y10" s="381"/>
      <c r="Z10" s="381"/>
      <c r="AA10" s="381"/>
      <c r="AB10" s="381"/>
      <c r="AC10" s="409"/>
      <c r="AD10" s="381"/>
      <c r="AE10" s="381"/>
      <c r="AF10" s="381"/>
      <c r="AG10" s="381"/>
      <c r="AH10" s="381"/>
      <c r="AI10" s="381"/>
      <c r="AJ10" s="381"/>
      <c r="AK10" s="381"/>
      <c r="AL10" s="381"/>
      <c r="AM10" s="409"/>
      <c r="AN10" s="381"/>
      <c r="AO10" s="381"/>
      <c r="AP10" s="381"/>
      <c r="AQ10" s="381"/>
      <c r="AR10" s="381"/>
      <c r="AS10" s="381"/>
      <c r="AT10" s="381"/>
      <c r="AU10" s="381"/>
      <c r="AV10" s="381"/>
      <c r="AW10" s="409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/>
      <c r="C11" s="344"/>
      <c r="D11" s="405"/>
      <c r="E11" s="405"/>
      <c r="F11" s="344"/>
      <c r="G11" s="344"/>
      <c r="H11" s="405"/>
      <c r="I11" s="395"/>
      <c r="J11" s="344"/>
      <c r="K11" s="344"/>
      <c r="L11" s="344"/>
      <c r="M11" s="344"/>
      <c r="N11" s="344"/>
      <c r="O11" s="381"/>
      <c r="P11" s="381"/>
      <c r="Q11" s="381"/>
      <c r="R11" s="381"/>
      <c r="S11" s="409"/>
      <c r="T11" s="381"/>
      <c r="U11" s="381"/>
      <c r="V11" s="381"/>
      <c r="W11" s="381"/>
      <c r="X11" s="381"/>
      <c r="Y11" s="381"/>
      <c r="Z11" s="381"/>
      <c r="AA11" s="381"/>
      <c r="AB11" s="381"/>
      <c r="AC11" s="409"/>
      <c r="AD11" s="381"/>
      <c r="AE11" s="381"/>
      <c r="AF11" s="381"/>
      <c r="AG11" s="381"/>
      <c r="AH11" s="381"/>
      <c r="AI11" s="381"/>
      <c r="AJ11" s="381"/>
      <c r="AK11" s="381"/>
      <c r="AL11" s="381"/>
      <c r="AM11" s="409"/>
      <c r="AN11" s="381"/>
      <c r="AO11" s="381"/>
      <c r="AP11" s="381"/>
      <c r="AQ11" s="381"/>
      <c r="AR11" s="381"/>
      <c r="AS11" s="381"/>
      <c r="AT11" s="381"/>
      <c r="AU11" s="381"/>
      <c r="AV11" s="381"/>
      <c r="AW11" s="409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/>
      <c r="C12" s="344"/>
      <c r="D12" s="405"/>
      <c r="E12" s="405"/>
      <c r="F12" s="344"/>
      <c r="G12" s="344"/>
      <c r="H12" s="405"/>
      <c r="I12" s="395"/>
      <c r="J12" s="344"/>
      <c r="K12" s="344"/>
      <c r="L12" s="344"/>
      <c r="M12" s="344"/>
      <c r="N12" s="344"/>
      <c r="O12" s="381"/>
      <c r="P12" s="381"/>
      <c r="Q12" s="381"/>
      <c r="R12" s="381"/>
      <c r="S12" s="409"/>
      <c r="T12" s="381"/>
      <c r="U12" s="381"/>
      <c r="V12" s="381"/>
      <c r="W12" s="381"/>
      <c r="X12" s="381"/>
      <c r="Y12" s="381"/>
      <c r="Z12" s="381"/>
      <c r="AA12" s="381"/>
      <c r="AB12" s="381"/>
      <c r="AC12" s="409"/>
      <c r="AD12" s="381"/>
      <c r="AE12" s="381"/>
      <c r="AF12" s="381"/>
      <c r="AG12" s="381"/>
      <c r="AH12" s="381"/>
      <c r="AI12" s="381"/>
      <c r="AJ12" s="381"/>
      <c r="AK12" s="381"/>
      <c r="AL12" s="381"/>
      <c r="AM12" s="409"/>
      <c r="AN12" s="381"/>
      <c r="AO12" s="381"/>
      <c r="AP12" s="381"/>
      <c r="AQ12" s="381"/>
      <c r="AR12" s="381"/>
      <c r="AS12" s="381"/>
      <c r="AT12" s="381"/>
      <c r="AU12" s="381"/>
      <c r="AV12" s="381"/>
      <c r="AW12" s="409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/>
      <c r="C13" s="344"/>
      <c r="D13" s="344"/>
      <c r="E13" s="344"/>
      <c r="F13" s="344"/>
      <c r="G13" s="344"/>
      <c r="H13" s="344"/>
      <c r="I13" s="395"/>
      <c r="J13" s="344"/>
      <c r="K13" s="344"/>
      <c r="L13" s="344"/>
      <c r="M13" s="344"/>
      <c r="N13" s="344"/>
      <c r="O13" s="381"/>
      <c r="P13" s="381"/>
      <c r="Q13" s="381"/>
      <c r="R13" s="381"/>
      <c r="S13" s="409"/>
      <c r="T13" s="381"/>
      <c r="U13" s="381"/>
      <c r="V13" s="381"/>
      <c r="W13" s="381"/>
      <c r="X13" s="381"/>
      <c r="Y13" s="381"/>
      <c r="Z13" s="381"/>
      <c r="AA13" s="381"/>
      <c r="AB13" s="381"/>
      <c r="AC13" s="409"/>
      <c r="AD13" s="381"/>
      <c r="AE13" s="381"/>
      <c r="AF13" s="381"/>
      <c r="AG13" s="381"/>
      <c r="AH13" s="381"/>
      <c r="AI13" s="381"/>
      <c r="AJ13" s="381"/>
      <c r="AK13" s="381"/>
      <c r="AL13" s="381"/>
      <c r="AM13" s="409"/>
      <c r="AN13" s="381"/>
      <c r="AO13" s="381"/>
      <c r="AP13" s="381"/>
      <c r="AQ13" s="381"/>
      <c r="AR13" s="381"/>
      <c r="AS13" s="381"/>
      <c r="AT13" s="381"/>
      <c r="AU13" s="381"/>
      <c r="AV13" s="381"/>
      <c r="AW13" s="409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/>
      <c r="C14" s="344"/>
      <c r="D14" s="381"/>
      <c r="E14" s="381"/>
      <c r="F14" s="381"/>
      <c r="G14" s="344"/>
      <c r="H14" s="381"/>
      <c r="I14" s="395"/>
      <c r="J14" s="344"/>
      <c r="K14" s="344"/>
      <c r="L14" s="344"/>
      <c r="M14" s="344"/>
      <c r="N14" s="344"/>
      <c r="O14" s="381"/>
      <c r="P14" s="381"/>
      <c r="Q14" s="381"/>
      <c r="R14" s="381"/>
      <c r="S14" s="409"/>
      <c r="T14" s="381"/>
      <c r="U14" s="381"/>
      <c r="V14" s="381"/>
      <c r="W14" s="381"/>
      <c r="X14" s="381"/>
      <c r="Y14" s="381"/>
      <c r="Z14" s="381"/>
      <c r="AA14" s="381"/>
      <c r="AB14" s="381"/>
      <c r="AC14" s="409"/>
      <c r="AD14" s="381"/>
      <c r="AE14" s="381"/>
      <c r="AF14" s="381"/>
      <c r="AG14" s="381"/>
      <c r="AH14" s="381"/>
      <c r="AI14" s="381"/>
      <c r="AJ14" s="381"/>
      <c r="AK14" s="381"/>
      <c r="AL14" s="381"/>
      <c r="AM14" s="409"/>
      <c r="AN14" s="381"/>
      <c r="AO14" s="381"/>
      <c r="AP14" s="381"/>
      <c r="AQ14" s="381"/>
      <c r="AR14" s="381"/>
      <c r="AS14" s="381"/>
      <c r="AT14" s="381"/>
      <c r="AU14" s="381"/>
      <c r="AV14" s="381"/>
      <c r="AW14" s="409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/>
      <c r="C15" s="344"/>
      <c r="D15" s="381"/>
      <c r="E15" s="381"/>
      <c r="F15" s="381"/>
      <c r="G15" s="344"/>
      <c r="H15" s="381"/>
      <c r="I15" s="395"/>
      <c r="J15" s="344"/>
      <c r="K15" s="344"/>
      <c r="L15" s="344"/>
      <c r="M15" s="344"/>
      <c r="N15" s="344"/>
      <c r="O15" s="381"/>
      <c r="P15" s="381"/>
      <c r="Q15" s="381"/>
      <c r="R15" s="381"/>
      <c r="S15" s="409"/>
      <c r="T15" s="381"/>
      <c r="U15" s="381"/>
      <c r="V15" s="381"/>
      <c r="W15" s="381"/>
      <c r="X15" s="381"/>
      <c r="Y15" s="381"/>
      <c r="Z15" s="381"/>
      <c r="AA15" s="381"/>
      <c r="AB15" s="381"/>
      <c r="AC15" s="409"/>
      <c r="AD15" s="381"/>
      <c r="AE15" s="381"/>
      <c r="AF15" s="381"/>
      <c r="AG15" s="381"/>
      <c r="AH15" s="381"/>
      <c r="AI15" s="381"/>
      <c r="AJ15" s="381"/>
      <c r="AK15" s="381"/>
      <c r="AL15" s="381"/>
      <c r="AM15" s="409"/>
      <c r="AN15" s="381"/>
      <c r="AO15" s="381"/>
      <c r="AP15" s="381"/>
      <c r="AQ15" s="381"/>
      <c r="AR15" s="381"/>
      <c r="AS15" s="381"/>
      <c r="AT15" s="381"/>
      <c r="AU15" s="381"/>
      <c r="AV15" s="381"/>
      <c r="AW15" s="409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/>
      <c r="C16" s="344"/>
      <c r="D16" s="381"/>
      <c r="E16" s="381"/>
      <c r="F16" s="381"/>
      <c r="G16" s="344"/>
      <c r="H16" s="381"/>
      <c r="I16" s="395"/>
      <c r="J16" s="344"/>
      <c r="K16" s="344"/>
      <c r="L16" s="344"/>
      <c r="M16" s="344"/>
      <c r="N16" s="344"/>
      <c r="O16" s="381"/>
      <c r="P16" s="381"/>
      <c r="Q16" s="381"/>
      <c r="R16" s="381"/>
      <c r="S16" s="409"/>
      <c r="T16" s="381"/>
      <c r="U16" s="381"/>
      <c r="V16" s="381"/>
      <c r="W16" s="381"/>
      <c r="X16" s="381"/>
      <c r="Y16" s="381"/>
      <c r="Z16" s="381"/>
      <c r="AA16" s="381"/>
      <c r="AB16" s="381"/>
      <c r="AC16" s="409"/>
      <c r="AD16" s="381"/>
      <c r="AE16" s="381"/>
      <c r="AF16" s="381"/>
      <c r="AG16" s="381"/>
      <c r="AH16" s="381"/>
      <c r="AI16" s="381"/>
      <c r="AJ16" s="381"/>
      <c r="AK16" s="381"/>
      <c r="AL16" s="381"/>
      <c r="AM16" s="409"/>
      <c r="AN16" s="381"/>
      <c r="AO16" s="381"/>
      <c r="AP16" s="381"/>
      <c r="AQ16" s="381"/>
      <c r="AR16" s="381"/>
      <c r="AS16" s="381"/>
      <c r="AT16" s="381"/>
      <c r="AU16" s="381"/>
      <c r="AV16" s="381"/>
      <c r="AW16" s="409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/>
      <c r="C17" s="344"/>
      <c r="D17" s="381"/>
      <c r="E17" s="381"/>
      <c r="F17" s="381"/>
      <c r="G17" s="344"/>
      <c r="H17" s="381"/>
      <c r="I17" s="395"/>
      <c r="J17" s="344"/>
      <c r="K17" s="344"/>
      <c r="L17" s="344"/>
      <c r="M17" s="344"/>
      <c r="N17" s="344"/>
      <c r="O17" s="381"/>
      <c r="P17" s="381"/>
      <c r="Q17" s="381"/>
      <c r="R17" s="381"/>
      <c r="S17" s="409"/>
      <c r="T17" s="381"/>
      <c r="U17" s="381"/>
      <c r="V17" s="381"/>
      <c r="W17" s="381"/>
      <c r="X17" s="381"/>
      <c r="Y17" s="381"/>
      <c r="Z17" s="381"/>
      <c r="AA17" s="381"/>
      <c r="AB17" s="381"/>
      <c r="AC17" s="409"/>
      <c r="AD17" s="381"/>
      <c r="AE17" s="381"/>
      <c r="AF17" s="381"/>
      <c r="AG17" s="381"/>
      <c r="AH17" s="381"/>
      <c r="AI17" s="381"/>
      <c r="AJ17" s="381"/>
      <c r="AK17" s="381"/>
      <c r="AL17" s="381"/>
      <c r="AM17" s="409"/>
      <c r="AN17" s="381"/>
      <c r="AO17" s="381"/>
      <c r="AP17" s="381"/>
      <c r="AQ17" s="381"/>
      <c r="AR17" s="381"/>
      <c r="AS17" s="381"/>
      <c r="AT17" s="381"/>
      <c r="AU17" s="381"/>
      <c r="AV17" s="381"/>
      <c r="AW17" s="409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/>
      <c r="C18" s="343"/>
      <c r="D18" s="382"/>
      <c r="E18" s="382"/>
      <c r="F18" s="382"/>
      <c r="G18" s="343"/>
      <c r="H18" s="382"/>
      <c r="I18" s="396"/>
      <c r="J18" s="343"/>
      <c r="K18" s="343"/>
      <c r="L18" s="343"/>
      <c r="M18" s="343"/>
      <c r="N18" s="343"/>
      <c r="O18" s="382"/>
      <c r="P18" s="382"/>
      <c r="Q18" s="382"/>
      <c r="R18" s="382"/>
      <c r="S18" s="411"/>
      <c r="T18" s="382"/>
      <c r="U18" s="382"/>
      <c r="V18" s="382"/>
      <c r="W18" s="382"/>
      <c r="X18" s="382"/>
      <c r="Y18" s="382"/>
      <c r="Z18" s="382"/>
      <c r="AA18" s="382"/>
      <c r="AB18" s="382"/>
      <c r="AC18" s="411"/>
      <c r="AD18" s="382"/>
      <c r="AE18" s="382"/>
      <c r="AF18" s="382"/>
      <c r="AG18" s="382"/>
      <c r="AH18" s="382"/>
      <c r="AI18" s="382"/>
      <c r="AJ18" s="382"/>
      <c r="AK18" s="382"/>
      <c r="AL18" s="382"/>
      <c r="AM18" s="411"/>
      <c r="AN18" s="382"/>
      <c r="AO18" s="382"/>
      <c r="AP18" s="382"/>
      <c r="AQ18" s="382"/>
      <c r="AR18" s="382"/>
      <c r="AS18" s="382"/>
      <c r="AT18" s="382"/>
      <c r="AU18" s="382"/>
      <c r="AV18" s="382"/>
      <c r="AW18" s="411"/>
      <c r="AX18" s="382"/>
      <c r="AY18" s="382"/>
      <c r="AZ18" s="382"/>
      <c r="BA18" s="382"/>
      <c r="BB18" s="382"/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/>
      <c r="C19" s="388"/>
      <c r="D19" s="384"/>
      <c r="E19" s="384"/>
      <c r="F19" s="384"/>
      <c r="G19" s="388"/>
      <c r="H19" s="384"/>
      <c r="I19" s="397"/>
      <c r="J19" s="388"/>
      <c r="K19" s="388"/>
      <c r="L19" s="388"/>
      <c r="M19" s="388"/>
      <c r="N19" s="388"/>
      <c r="O19" s="384"/>
      <c r="P19" s="384"/>
      <c r="Q19" s="384"/>
      <c r="R19" s="384"/>
      <c r="S19" s="413"/>
      <c r="T19" s="384"/>
      <c r="U19" s="384"/>
      <c r="V19" s="384"/>
      <c r="W19" s="384"/>
      <c r="X19" s="384"/>
      <c r="Y19" s="384"/>
      <c r="Z19" s="384"/>
      <c r="AA19" s="384"/>
      <c r="AB19" s="384"/>
      <c r="AC19" s="413"/>
      <c r="AD19" s="384"/>
      <c r="AE19" s="384"/>
      <c r="AF19" s="384"/>
      <c r="AG19" s="384"/>
      <c r="AH19" s="384"/>
      <c r="AI19" s="384"/>
      <c r="AJ19" s="384"/>
      <c r="AK19" s="384"/>
      <c r="AL19" s="384"/>
      <c r="AM19" s="413"/>
      <c r="AN19" s="384"/>
      <c r="AO19" s="384"/>
      <c r="AP19" s="384"/>
      <c r="AQ19" s="384"/>
      <c r="AR19" s="384"/>
      <c r="AS19" s="384"/>
      <c r="AT19" s="384"/>
      <c r="AU19" s="384"/>
      <c r="AV19" s="384"/>
      <c r="AW19" s="413"/>
      <c r="AX19" s="384"/>
      <c r="AY19" s="384"/>
      <c r="AZ19" s="384"/>
      <c r="BA19" s="384"/>
      <c r="BB19" s="384"/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/>
      <c r="C20" s="344"/>
      <c r="D20" s="381"/>
      <c r="E20" s="381"/>
      <c r="F20" s="381"/>
      <c r="G20" s="344"/>
      <c r="H20" s="381"/>
      <c r="I20" s="395"/>
      <c r="J20" s="344"/>
      <c r="K20" s="344"/>
      <c r="L20" s="344"/>
      <c r="M20" s="344"/>
      <c r="N20" s="344"/>
      <c r="O20" s="381"/>
      <c r="P20" s="381"/>
      <c r="Q20" s="381"/>
      <c r="R20" s="381"/>
      <c r="S20" s="409"/>
      <c r="T20" s="381"/>
      <c r="U20" s="381"/>
      <c r="V20" s="381"/>
      <c r="W20" s="381"/>
      <c r="X20" s="381"/>
      <c r="Y20" s="381"/>
      <c r="Z20" s="381"/>
      <c r="AA20" s="381"/>
      <c r="AB20" s="381"/>
      <c r="AC20" s="409"/>
      <c r="AD20" s="381"/>
      <c r="AE20" s="381"/>
      <c r="AF20" s="381"/>
      <c r="AG20" s="381"/>
      <c r="AH20" s="381"/>
      <c r="AI20" s="381"/>
      <c r="AJ20" s="381"/>
      <c r="AK20" s="381"/>
      <c r="AL20" s="381"/>
      <c r="AM20" s="409"/>
      <c r="AN20" s="381"/>
      <c r="AO20" s="381"/>
      <c r="AP20" s="381"/>
      <c r="AQ20" s="381"/>
      <c r="AR20" s="381"/>
      <c r="AS20" s="381"/>
      <c r="AT20" s="381"/>
      <c r="AU20" s="381"/>
      <c r="AV20" s="381"/>
      <c r="AW20" s="409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/>
      <c r="C21" s="344"/>
      <c r="D21" s="381"/>
      <c r="E21" s="381"/>
      <c r="F21" s="381"/>
      <c r="G21" s="344"/>
      <c r="H21" s="381"/>
      <c r="I21" s="395"/>
      <c r="J21" s="344"/>
      <c r="K21" s="344"/>
      <c r="L21" s="344"/>
      <c r="M21" s="344"/>
      <c r="N21" s="344"/>
      <c r="O21" s="381"/>
      <c r="P21" s="381"/>
      <c r="Q21" s="381"/>
      <c r="R21" s="381"/>
      <c r="S21" s="409"/>
      <c r="T21" s="381"/>
      <c r="U21" s="381"/>
      <c r="V21" s="381"/>
      <c r="W21" s="381"/>
      <c r="X21" s="381"/>
      <c r="Y21" s="381"/>
      <c r="Z21" s="381"/>
      <c r="AA21" s="381"/>
      <c r="AB21" s="381"/>
      <c r="AC21" s="409"/>
      <c r="AD21" s="381"/>
      <c r="AE21" s="381"/>
      <c r="AF21" s="381"/>
      <c r="AG21" s="381"/>
      <c r="AH21" s="381"/>
      <c r="AI21" s="381"/>
      <c r="AJ21" s="381"/>
      <c r="AK21" s="381"/>
      <c r="AL21" s="381"/>
      <c r="AM21" s="409"/>
      <c r="AN21" s="381"/>
      <c r="AO21" s="381"/>
      <c r="AP21" s="381"/>
      <c r="AQ21" s="381"/>
      <c r="AR21" s="381"/>
      <c r="AS21" s="381"/>
      <c r="AT21" s="381"/>
      <c r="AU21" s="381"/>
      <c r="AV21" s="381"/>
      <c r="AW21" s="409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/>
      <c r="C22" s="344"/>
      <c r="D22" s="381"/>
      <c r="E22" s="381"/>
      <c r="F22" s="381"/>
      <c r="G22" s="344"/>
      <c r="H22" s="381"/>
      <c r="I22" s="395"/>
      <c r="J22" s="344"/>
      <c r="K22" s="344"/>
      <c r="L22" s="344"/>
      <c r="M22" s="344"/>
      <c r="N22" s="344"/>
      <c r="O22" s="381"/>
      <c r="P22" s="381"/>
      <c r="Q22" s="381"/>
      <c r="R22" s="381"/>
      <c r="S22" s="409"/>
      <c r="T22" s="381"/>
      <c r="U22" s="381"/>
      <c r="V22" s="381"/>
      <c r="W22" s="381"/>
      <c r="X22" s="381"/>
      <c r="Y22" s="381"/>
      <c r="Z22" s="381"/>
      <c r="AA22" s="381"/>
      <c r="AB22" s="381"/>
      <c r="AC22" s="409"/>
      <c r="AD22" s="381"/>
      <c r="AE22" s="381"/>
      <c r="AF22" s="381"/>
      <c r="AG22" s="381"/>
      <c r="AH22" s="381"/>
      <c r="AI22" s="381"/>
      <c r="AJ22" s="381"/>
      <c r="AK22" s="381"/>
      <c r="AL22" s="381"/>
      <c r="AM22" s="409"/>
      <c r="AN22" s="381"/>
      <c r="AO22" s="381"/>
      <c r="AP22" s="381"/>
      <c r="AQ22" s="381"/>
      <c r="AR22" s="381"/>
      <c r="AS22" s="381"/>
      <c r="AT22" s="381"/>
      <c r="AU22" s="381"/>
      <c r="AV22" s="381"/>
      <c r="AW22" s="409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/>
      <c r="C23" s="344"/>
      <c r="D23" s="381"/>
      <c r="E23" s="381"/>
      <c r="F23" s="381"/>
      <c r="G23" s="344"/>
      <c r="H23" s="381"/>
      <c r="I23" s="395"/>
      <c r="J23" s="344"/>
      <c r="K23" s="344"/>
      <c r="L23" s="344"/>
      <c r="M23" s="344"/>
      <c r="N23" s="344"/>
      <c r="O23" s="381"/>
      <c r="P23" s="381"/>
      <c r="Q23" s="381"/>
      <c r="R23" s="381"/>
      <c r="S23" s="409"/>
      <c r="T23" s="381"/>
      <c r="U23" s="381"/>
      <c r="V23" s="381"/>
      <c r="W23" s="381"/>
      <c r="X23" s="381"/>
      <c r="Y23" s="381"/>
      <c r="Z23" s="381"/>
      <c r="AA23" s="381"/>
      <c r="AB23" s="381"/>
      <c r="AC23" s="409"/>
      <c r="AD23" s="381"/>
      <c r="AE23" s="381"/>
      <c r="AF23" s="381"/>
      <c r="AG23" s="381"/>
      <c r="AH23" s="381"/>
      <c r="AI23" s="381"/>
      <c r="AJ23" s="381"/>
      <c r="AK23" s="381"/>
      <c r="AL23" s="381"/>
      <c r="AM23" s="409"/>
      <c r="AN23" s="381"/>
      <c r="AO23" s="381"/>
      <c r="AP23" s="381"/>
      <c r="AQ23" s="381"/>
      <c r="AR23" s="381"/>
      <c r="AS23" s="381"/>
      <c r="AT23" s="381"/>
      <c r="AU23" s="381"/>
      <c r="AV23" s="381"/>
      <c r="AW23" s="409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/>
      <c r="C24" s="344"/>
      <c r="D24" s="381"/>
      <c r="E24" s="381"/>
      <c r="F24" s="381"/>
      <c r="G24" s="344"/>
      <c r="H24" s="381"/>
      <c r="I24" s="395"/>
      <c r="J24" s="344"/>
      <c r="K24" s="344"/>
      <c r="L24" s="344"/>
      <c r="M24" s="344"/>
      <c r="N24" s="344"/>
      <c r="O24" s="381"/>
      <c r="P24" s="381"/>
      <c r="Q24" s="381"/>
      <c r="R24" s="381"/>
      <c r="S24" s="409"/>
      <c r="T24" s="381"/>
      <c r="U24" s="381"/>
      <c r="V24" s="381"/>
      <c r="W24" s="381"/>
      <c r="X24" s="381"/>
      <c r="Y24" s="381"/>
      <c r="Z24" s="381"/>
      <c r="AA24" s="381"/>
      <c r="AB24" s="381"/>
      <c r="AC24" s="409"/>
      <c r="AD24" s="381"/>
      <c r="AE24" s="381"/>
      <c r="AF24" s="381"/>
      <c r="AG24" s="381"/>
      <c r="AH24" s="381"/>
      <c r="AI24" s="381"/>
      <c r="AJ24" s="381"/>
      <c r="AK24" s="381"/>
      <c r="AL24" s="381"/>
      <c r="AM24" s="409"/>
      <c r="AN24" s="381"/>
      <c r="AO24" s="381"/>
      <c r="AP24" s="381"/>
      <c r="AQ24" s="381"/>
      <c r="AR24" s="381"/>
      <c r="AS24" s="381"/>
      <c r="AT24" s="381"/>
      <c r="AU24" s="381"/>
      <c r="AV24" s="381"/>
      <c r="AW24" s="409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/>
      <c r="C25" s="344"/>
      <c r="D25" s="381"/>
      <c r="E25" s="381"/>
      <c r="F25" s="381"/>
      <c r="G25" s="344"/>
      <c r="H25" s="381"/>
      <c r="I25" s="395"/>
      <c r="J25" s="344"/>
      <c r="K25" s="344"/>
      <c r="L25" s="344"/>
      <c r="M25" s="344"/>
      <c r="N25" s="344"/>
      <c r="O25" s="381"/>
      <c r="P25" s="381"/>
      <c r="Q25" s="381"/>
      <c r="R25" s="381"/>
      <c r="S25" s="409"/>
      <c r="T25" s="381"/>
      <c r="U25" s="381"/>
      <c r="V25" s="381"/>
      <c r="W25" s="381"/>
      <c r="X25" s="381"/>
      <c r="Y25" s="381"/>
      <c r="Z25" s="381"/>
      <c r="AA25" s="381"/>
      <c r="AB25" s="381"/>
      <c r="AC25" s="409"/>
      <c r="AD25" s="381"/>
      <c r="AE25" s="381"/>
      <c r="AF25" s="381"/>
      <c r="AG25" s="381"/>
      <c r="AH25" s="381"/>
      <c r="AI25" s="381"/>
      <c r="AJ25" s="381"/>
      <c r="AK25" s="381"/>
      <c r="AL25" s="381"/>
      <c r="AM25" s="409"/>
      <c r="AN25" s="381"/>
      <c r="AO25" s="381"/>
      <c r="AP25" s="381"/>
      <c r="AQ25" s="381"/>
      <c r="AR25" s="381"/>
      <c r="AS25" s="381"/>
      <c r="AT25" s="381"/>
      <c r="AU25" s="381"/>
      <c r="AV25" s="381"/>
      <c r="AW25" s="409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/>
      <c r="C26" s="344"/>
      <c r="D26" s="381"/>
      <c r="E26" s="381"/>
      <c r="F26" s="381"/>
      <c r="G26" s="344"/>
      <c r="H26" s="381"/>
      <c r="I26" s="395"/>
      <c r="J26" s="344"/>
      <c r="K26" s="344"/>
      <c r="L26" s="344"/>
      <c r="M26" s="344"/>
      <c r="N26" s="344"/>
      <c r="O26" s="381"/>
      <c r="P26" s="381"/>
      <c r="Q26" s="381"/>
      <c r="R26" s="381"/>
      <c r="S26" s="409"/>
      <c r="T26" s="381"/>
      <c r="U26" s="381"/>
      <c r="V26" s="381"/>
      <c r="W26" s="381"/>
      <c r="X26" s="381"/>
      <c r="Y26" s="381"/>
      <c r="Z26" s="381"/>
      <c r="AA26" s="381"/>
      <c r="AB26" s="381"/>
      <c r="AC26" s="409"/>
      <c r="AD26" s="381"/>
      <c r="AE26" s="381"/>
      <c r="AF26" s="381"/>
      <c r="AG26" s="381"/>
      <c r="AH26" s="381"/>
      <c r="AI26" s="381"/>
      <c r="AJ26" s="381"/>
      <c r="AK26" s="381"/>
      <c r="AL26" s="381"/>
      <c r="AM26" s="409"/>
      <c r="AN26" s="381"/>
      <c r="AO26" s="381"/>
      <c r="AP26" s="381"/>
      <c r="AQ26" s="381"/>
      <c r="AR26" s="381"/>
      <c r="AS26" s="381"/>
      <c r="AT26" s="381"/>
      <c r="AU26" s="381"/>
      <c r="AV26" s="381"/>
      <c r="AW26" s="409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/>
      <c r="C27" s="344"/>
      <c r="D27" s="381"/>
      <c r="E27" s="381"/>
      <c r="F27" s="381"/>
      <c r="G27" s="344"/>
      <c r="H27" s="381"/>
      <c r="I27" s="395"/>
      <c r="J27" s="344"/>
      <c r="K27" s="344"/>
      <c r="L27" s="344"/>
      <c r="M27" s="344"/>
      <c r="N27" s="344"/>
      <c r="O27" s="381"/>
      <c r="P27" s="381"/>
      <c r="Q27" s="381"/>
      <c r="R27" s="381"/>
      <c r="S27" s="409"/>
      <c r="T27" s="381"/>
      <c r="U27" s="381"/>
      <c r="V27" s="381"/>
      <c r="W27" s="381"/>
      <c r="X27" s="381"/>
      <c r="Y27" s="381"/>
      <c r="Z27" s="381"/>
      <c r="AA27" s="381"/>
      <c r="AB27" s="381"/>
      <c r="AC27" s="409"/>
      <c r="AD27" s="381"/>
      <c r="AE27" s="381"/>
      <c r="AF27" s="381"/>
      <c r="AG27" s="381"/>
      <c r="AH27" s="381"/>
      <c r="AI27" s="381"/>
      <c r="AJ27" s="381"/>
      <c r="AK27" s="381"/>
      <c r="AL27" s="381"/>
      <c r="AM27" s="409"/>
      <c r="AN27" s="381"/>
      <c r="AO27" s="381"/>
      <c r="AP27" s="381"/>
      <c r="AQ27" s="381"/>
      <c r="AR27" s="381"/>
      <c r="AS27" s="381"/>
      <c r="AT27" s="381"/>
      <c r="AU27" s="381"/>
      <c r="AV27" s="381"/>
      <c r="AW27" s="409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/>
      <c r="C28" s="343"/>
      <c r="D28" s="382"/>
      <c r="E28" s="382"/>
      <c r="F28" s="382"/>
      <c r="G28" s="343"/>
      <c r="H28" s="382"/>
      <c r="I28" s="396"/>
      <c r="J28" s="343"/>
      <c r="K28" s="343"/>
      <c r="L28" s="343"/>
      <c r="M28" s="343"/>
      <c r="N28" s="343"/>
      <c r="O28" s="382"/>
      <c r="P28" s="382"/>
      <c r="Q28" s="382"/>
      <c r="R28" s="382"/>
      <c r="S28" s="411"/>
      <c r="T28" s="382"/>
      <c r="U28" s="382"/>
      <c r="V28" s="382"/>
      <c r="W28" s="382"/>
      <c r="X28" s="382"/>
      <c r="Y28" s="382"/>
      <c r="Z28" s="382"/>
      <c r="AA28" s="382"/>
      <c r="AB28" s="382"/>
      <c r="AC28" s="411"/>
      <c r="AD28" s="382"/>
      <c r="AE28" s="382"/>
      <c r="AF28" s="382"/>
      <c r="AG28" s="382"/>
      <c r="AH28" s="382"/>
      <c r="AI28" s="382"/>
      <c r="AJ28" s="382"/>
      <c r="AK28" s="382"/>
      <c r="AL28" s="382"/>
      <c r="AM28" s="411"/>
      <c r="AN28" s="382"/>
      <c r="AO28" s="382"/>
      <c r="AP28" s="382"/>
      <c r="AQ28" s="382"/>
      <c r="AR28" s="382"/>
      <c r="AS28" s="382"/>
      <c r="AT28" s="382"/>
      <c r="AU28" s="382"/>
      <c r="AV28" s="382"/>
      <c r="AW28" s="411"/>
      <c r="AX28" s="382"/>
      <c r="AY28" s="382"/>
      <c r="AZ28" s="382"/>
      <c r="BA28" s="382"/>
      <c r="BB28" s="382"/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/>
      <c r="C29" s="344"/>
      <c r="D29" s="381"/>
      <c r="E29" s="381"/>
      <c r="F29" s="381"/>
      <c r="G29" s="344"/>
      <c r="H29" s="381"/>
      <c r="I29" s="395"/>
      <c r="J29" s="344"/>
      <c r="K29" s="344"/>
      <c r="L29" s="344"/>
      <c r="M29" s="344"/>
      <c r="N29" s="344"/>
      <c r="O29" s="381"/>
      <c r="P29" s="381"/>
      <c r="Q29" s="381"/>
      <c r="R29" s="381"/>
      <c r="S29" s="409"/>
      <c r="T29" s="381"/>
      <c r="U29" s="381"/>
      <c r="V29" s="381"/>
      <c r="W29" s="381"/>
      <c r="X29" s="381"/>
      <c r="Y29" s="381"/>
      <c r="Z29" s="381"/>
      <c r="AA29" s="381"/>
      <c r="AB29" s="381"/>
      <c r="AC29" s="409"/>
      <c r="AD29" s="381"/>
      <c r="AE29" s="381"/>
      <c r="AF29" s="381"/>
      <c r="AG29" s="381"/>
      <c r="AH29" s="381"/>
      <c r="AI29" s="381"/>
      <c r="AJ29" s="381"/>
      <c r="AK29" s="381"/>
      <c r="AL29" s="381"/>
      <c r="AM29" s="409"/>
      <c r="AN29" s="381"/>
      <c r="AO29" s="381"/>
      <c r="AP29" s="381"/>
      <c r="AQ29" s="381"/>
      <c r="AR29" s="381"/>
      <c r="AS29" s="381"/>
      <c r="AT29" s="381"/>
      <c r="AU29" s="381"/>
      <c r="AV29" s="381"/>
      <c r="AW29" s="409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/>
      <c r="C30" s="344"/>
      <c r="D30" s="381"/>
      <c r="E30" s="381"/>
      <c r="F30" s="381"/>
      <c r="G30" s="344"/>
      <c r="H30" s="381"/>
      <c r="I30" s="395"/>
      <c r="J30" s="344"/>
      <c r="K30" s="344"/>
      <c r="L30" s="344"/>
      <c r="M30" s="344"/>
      <c r="N30" s="344"/>
      <c r="O30" s="381"/>
      <c r="P30" s="381"/>
      <c r="Q30" s="381"/>
      <c r="R30" s="381"/>
      <c r="S30" s="409"/>
      <c r="T30" s="381"/>
      <c r="U30" s="381"/>
      <c r="V30" s="381"/>
      <c r="W30" s="381"/>
      <c r="X30" s="381"/>
      <c r="Y30" s="381"/>
      <c r="Z30" s="381"/>
      <c r="AA30" s="381"/>
      <c r="AB30" s="381"/>
      <c r="AC30" s="409"/>
      <c r="AD30" s="381"/>
      <c r="AE30" s="381"/>
      <c r="AF30" s="381"/>
      <c r="AG30" s="381"/>
      <c r="AH30" s="381"/>
      <c r="AI30" s="381"/>
      <c r="AJ30" s="381"/>
      <c r="AK30" s="381"/>
      <c r="AL30" s="381"/>
      <c r="AM30" s="409"/>
      <c r="AN30" s="381"/>
      <c r="AO30" s="381"/>
      <c r="AP30" s="381"/>
      <c r="AQ30" s="381"/>
      <c r="AR30" s="381"/>
      <c r="AS30" s="381"/>
      <c r="AT30" s="381"/>
      <c r="AU30" s="381"/>
      <c r="AV30" s="381"/>
      <c r="AW30" s="409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/>
      <c r="C31" s="344"/>
      <c r="D31" s="381"/>
      <c r="E31" s="381"/>
      <c r="F31" s="381"/>
      <c r="G31" s="344"/>
      <c r="H31" s="381"/>
      <c r="I31" s="395"/>
      <c r="J31" s="344"/>
      <c r="K31" s="344"/>
      <c r="L31" s="344"/>
      <c r="M31" s="344"/>
      <c r="N31" s="344"/>
      <c r="O31" s="381"/>
      <c r="P31" s="381"/>
      <c r="Q31" s="381"/>
      <c r="R31" s="381"/>
      <c r="S31" s="409"/>
      <c r="T31" s="381"/>
      <c r="U31" s="381"/>
      <c r="V31" s="381"/>
      <c r="W31" s="381"/>
      <c r="X31" s="381"/>
      <c r="Y31" s="381"/>
      <c r="Z31" s="381"/>
      <c r="AA31" s="381"/>
      <c r="AB31" s="381"/>
      <c r="AC31" s="409"/>
      <c r="AD31" s="381"/>
      <c r="AE31" s="381"/>
      <c r="AF31" s="381"/>
      <c r="AG31" s="381"/>
      <c r="AH31" s="381"/>
      <c r="AI31" s="381"/>
      <c r="AJ31" s="381"/>
      <c r="AK31" s="381"/>
      <c r="AL31" s="381"/>
      <c r="AM31" s="409"/>
      <c r="AN31" s="381"/>
      <c r="AO31" s="381"/>
      <c r="AP31" s="381"/>
      <c r="AQ31" s="381"/>
      <c r="AR31" s="381"/>
      <c r="AS31" s="381"/>
      <c r="AT31" s="381"/>
      <c r="AU31" s="381"/>
      <c r="AV31" s="381"/>
      <c r="AW31" s="409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/>
      <c r="C32" s="344"/>
      <c r="D32" s="381"/>
      <c r="E32" s="381"/>
      <c r="F32" s="381"/>
      <c r="G32" s="344"/>
      <c r="H32" s="381"/>
      <c r="I32" s="395"/>
      <c r="J32" s="344"/>
      <c r="K32" s="344"/>
      <c r="L32" s="344"/>
      <c r="M32" s="344"/>
      <c r="N32" s="344"/>
      <c r="O32" s="381"/>
      <c r="P32" s="381"/>
      <c r="Q32" s="381"/>
      <c r="R32" s="381"/>
      <c r="S32" s="409"/>
      <c r="T32" s="381"/>
      <c r="U32" s="381"/>
      <c r="V32" s="381"/>
      <c r="W32" s="381"/>
      <c r="X32" s="381"/>
      <c r="Y32" s="381"/>
      <c r="Z32" s="381"/>
      <c r="AA32" s="381"/>
      <c r="AB32" s="381"/>
      <c r="AC32" s="409"/>
      <c r="AD32" s="381"/>
      <c r="AE32" s="381"/>
      <c r="AF32" s="381"/>
      <c r="AG32" s="381"/>
      <c r="AH32" s="381"/>
      <c r="AI32" s="381"/>
      <c r="AJ32" s="381"/>
      <c r="AK32" s="381"/>
      <c r="AL32" s="381"/>
      <c r="AM32" s="409"/>
      <c r="AN32" s="381"/>
      <c r="AO32" s="381"/>
      <c r="AP32" s="381"/>
      <c r="AQ32" s="381"/>
      <c r="AR32" s="381"/>
      <c r="AS32" s="381"/>
      <c r="AT32" s="381"/>
      <c r="AU32" s="381"/>
      <c r="AV32" s="381"/>
      <c r="AW32" s="409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/>
      <c r="C33" s="344"/>
      <c r="D33" s="381"/>
      <c r="E33" s="381"/>
      <c r="F33" s="381"/>
      <c r="G33" s="344"/>
      <c r="H33" s="381"/>
      <c r="I33" s="395"/>
      <c r="J33" s="344"/>
      <c r="K33" s="344"/>
      <c r="L33" s="344"/>
      <c r="M33" s="344"/>
      <c r="N33" s="344"/>
      <c r="O33" s="381"/>
      <c r="P33" s="381"/>
      <c r="Q33" s="381"/>
      <c r="R33" s="381"/>
      <c r="S33" s="409"/>
      <c r="T33" s="381"/>
      <c r="U33" s="381"/>
      <c r="V33" s="381"/>
      <c r="W33" s="381"/>
      <c r="X33" s="381"/>
      <c r="Y33" s="381"/>
      <c r="Z33" s="381"/>
      <c r="AA33" s="381"/>
      <c r="AB33" s="381"/>
      <c r="AC33" s="409"/>
      <c r="AD33" s="381"/>
      <c r="AE33" s="381"/>
      <c r="AF33" s="381"/>
      <c r="AG33" s="381"/>
      <c r="AH33" s="381"/>
      <c r="AI33" s="381"/>
      <c r="AJ33" s="381"/>
      <c r="AK33" s="381"/>
      <c r="AL33" s="381"/>
      <c r="AM33" s="409"/>
      <c r="AN33" s="381"/>
      <c r="AO33" s="381"/>
      <c r="AP33" s="381"/>
      <c r="AQ33" s="381"/>
      <c r="AR33" s="381"/>
      <c r="AS33" s="381"/>
      <c r="AT33" s="381"/>
      <c r="AU33" s="381"/>
      <c r="AV33" s="381"/>
      <c r="AW33" s="409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/>
      <c r="C34" s="344"/>
      <c r="D34" s="381"/>
      <c r="E34" s="381"/>
      <c r="F34" s="381"/>
      <c r="G34" s="344"/>
      <c r="H34" s="381"/>
      <c r="I34" s="395"/>
      <c r="J34" s="344"/>
      <c r="K34" s="344"/>
      <c r="L34" s="344"/>
      <c r="M34" s="344"/>
      <c r="N34" s="344"/>
      <c r="O34" s="381"/>
      <c r="P34" s="381"/>
      <c r="Q34" s="381"/>
      <c r="R34" s="381"/>
      <c r="S34" s="409"/>
      <c r="T34" s="381"/>
      <c r="U34" s="381"/>
      <c r="V34" s="381"/>
      <c r="W34" s="381"/>
      <c r="X34" s="381"/>
      <c r="Y34" s="381"/>
      <c r="Z34" s="381"/>
      <c r="AA34" s="381"/>
      <c r="AB34" s="381"/>
      <c r="AC34" s="409"/>
      <c r="AD34" s="381"/>
      <c r="AE34" s="381"/>
      <c r="AF34" s="381"/>
      <c r="AG34" s="381"/>
      <c r="AH34" s="381"/>
      <c r="AI34" s="381"/>
      <c r="AJ34" s="381"/>
      <c r="AK34" s="381"/>
      <c r="AL34" s="381"/>
      <c r="AM34" s="409"/>
      <c r="AN34" s="381"/>
      <c r="AO34" s="381"/>
      <c r="AP34" s="381"/>
      <c r="AQ34" s="381"/>
      <c r="AR34" s="381"/>
      <c r="AS34" s="381"/>
      <c r="AT34" s="381"/>
      <c r="AU34" s="381"/>
      <c r="AV34" s="381"/>
      <c r="AW34" s="409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/>
      <c r="C35" s="344"/>
      <c r="D35" s="381"/>
      <c r="E35" s="381"/>
      <c r="F35" s="381"/>
      <c r="G35" s="344"/>
      <c r="H35" s="381"/>
      <c r="I35" s="395"/>
      <c r="J35" s="344"/>
      <c r="K35" s="344"/>
      <c r="L35" s="344"/>
      <c r="M35" s="344"/>
      <c r="N35" s="344"/>
      <c r="O35" s="381"/>
      <c r="P35" s="381"/>
      <c r="Q35" s="381"/>
      <c r="R35" s="381"/>
      <c r="S35" s="409"/>
      <c r="T35" s="381"/>
      <c r="U35" s="381"/>
      <c r="V35" s="381"/>
      <c r="W35" s="381"/>
      <c r="X35" s="381"/>
      <c r="Y35" s="381"/>
      <c r="Z35" s="381"/>
      <c r="AA35" s="381"/>
      <c r="AB35" s="381"/>
      <c r="AC35" s="409"/>
      <c r="AD35" s="381"/>
      <c r="AE35" s="381"/>
      <c r="AF35" s="381"/>
      <c r="AG35" s="381"/>
      <c r="AH35" s="381"/>
      <c r="AI35" s="381"/>
      <c r="AJ35" s="381"/>
      <c r="AK35" s="381"/>
      <c r="AL35" s="381"/>
      <c r="AM35" s="409"/>
      <c r="AN35" s="381"/>
      <c r="AO35" s="381"/>
      <c r="AP35" s="381"/>
      <c r="AQ35" s="381"/>
      <c r="AR35" s="381"/>
      <c r="AS35" s="381"/>
      <c r="AT35" s="381"/>
      <c r="AU35" s="381"/>
      <c r="AV35" s="381"/>
      <c r="AW35" s="409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/>
      <c r="C36" s="344"/>
      <c r="D36" s="381"/>
      <c r="E36" s="381"/>
      <c r="F36" s="381"/>
      <c r="G36" s="344"/>
      <c r="H36" s="381"/>
      <c r="I36" s="395"/>
      <c r="J36" s="344"/>
      <c r="K36" s="344"/>
      <c r="L36" s="344"/>
      <c r="M36" s="344"/>
      <c r="N36" s="344"/>
      <c r="O36" s="381"/>
      <c r="P36" s="381"/>
      <c r="Q36" s="381"/>
      <c r="R36" s="381"/>
      <c r="S36" s="409"/>
      <c r="T36" s="381"/>
      <c r="U36" s="381"/>
      <c r="V36" s="381"/>
      <c r="W36" s="381"/>
      <c r="X36" s="381"/>
      <c r="Y36" s="381"/>
      <c r="Z36" s="381"/>
      <c r="AA36" s="381"/>
      <c r="AB36" s="381"/>
      <c r="AC36" s="409"/>
      <c r="AD36" s="381"/>
      <c r="AE36" s="381"/>
      <c r="AF36" s="381"/>
      <c r="AG36" s="381"/>
      <c r="AH36" s="381"/>
      <c r="AI36" s="381"/>
      <c r="AJ36" s="381"/>
      <c r="AK36" s="381"/>
      <c r="AL36" s="381"/>
      <c r="AM36" s="409"/>
      <c r="AN36" s="381"/>
      <c r="AO36" s="381"/>
      <c r="AP36" s="381"/>
      <c r="AQ36" s="381"/>
      <c r="AR36" s="381"/>
      <c r="AS36" s="381"/>
      <c r="AT36" s="381"/>
      <c r="AU36" s="381"/>
      <c r="AV36" s="381"/>
      <c r="AW36" s="409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/>
      <c r="C37" s="343"/>
      <c r="D37" s="382"/>
      <c r="E37" s="382"/>
      <c r="F37" s="382"/>
      <c r="G37" s="343"/>
      <c r="H37" s="382"/>
      <c r="I37" s="396"/>
      <c r="J37" s="343"/>
      <c r="K37" s="343"/>
      <c r="L37" s="343"/>
      <c r="M37" s="343"/>
      <c r="N37" s="343"/>
      <c r="O37" s="382"/>
      <c r="P37" s="382"/>
      <c r="Q37" s="382"/>
      <c r="R37" s="382"/>
      <c r="S37" s="411"/>
      <c r="T37" s="382"/>
      <c r="U37" s="382"/>
      <c r="V37" s="382"/>
      <c r="W37" s="382"/>
      <c r="X37" s="382"/>
      <c r="Y37" s="382"/>
      <c r="Z37" s="382"/>
      <c r="AA37" s="382"/>
      <c r="AB37" s="382"/>
      <c r="AC37" s="411"/>
      <c r="AD37" s="382"/>
      <c r="AE37" s="382"/>
      <c r="AF37" s="382"/>
      <c r="AG37" s="382"/>
      <c r="AH37" s="382"/>
      <c r="AI37" s="382"/>
      <c r="AJ37" s="382"/>
      <c r="AK37" s="382"/>
      <c r="AL37" s="382"/>
      <c r="AM37" s="411"/>
      <c r="AN37" s="382"/>
      <c r="AO37" s="382"/>
      <c r="AP37" s="382"/>
      <c r="AQ37" s="382"/>
      <c r="AR37" s="382"/>
      <c r="AS37" s="382"/>
      <c r="AT37" s="382"/>
      <c r="AU37" s="382"/>
      <c r="AV37" s="382"/>
      <c r="AW37" s="411"/>
      <c r="AX37" s="382"/>
      <c r="AY37" s="382"/>
      <c r="AZ37" s="382"/>
      <c r="BA37" s="382"/>
      <c r="BB37" s="382"/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/>
      <c r="C38" s="344"/>
      <c r="D38" s="381"/>
      <c r="E38" s="381"/>
      <c r="F38" s="381"/>
      <c r="G38" s="344"/>
      <c r="H38" s="381"/>
      <c r="I38" s="395"/>
      <c r="J38" s="344"/>
      <c r="K38" s="344"/>
      <c r="L38" s="344"/>
      <c r="M38" s="344"/>
      <c r="N38" s="344"/>
      <c r="O38" s="381"/>
      <c r="P38" s="381"/>
      <c r="Q38" s="381"/>
      <c r="R38" s="381"/>
      <c r="S38" s="409"/>
      <c r="T38" s="381"/>
      <c r="U38" s="381"/>
      <c r="V38" s="381"/>
      <c r="W38" s="381"/>
      <c r="X38" s="381"/>
      <c r="Y38" s="381"/>
      <c r="Z38" s="381"/>
      <c r="AA38" s="381"/>
      <c r="AB38" s="381"/>
      <c r="AC38" s="409"/>
      <c r="AD38" s="381"/>
      <c r="AE38" s="381"/>
      <c r="AF38" s="381"/>
      <c r="AG38" s="381"/>
      <c r="AH38" s="381"/>
      <c r="AI38" s="381"/>
      <c r="AJ38" s="381"/>
      <c r="AK38" s="381"/>
      <c r="AL38" s="381"/>
      <c r="AM38" s="409"/>
      <c r="AN38" s="381"/>
      <c r="AO38" s="381"/>
      <c r="AP38" s="381"/>
      <c r="AQ38" s="381"/>
      <c r="AR38" s="381"/>
      <c r="AS38" s="381"/>
      <c r="AT38" s="381"/>
      <c r="AU38" s="381"/>
      <c r="AV38" s="381"/>
      <c r="AW38" s="409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/>
      <c r="C39" s="344"/>
      <c r="D39" s="381"/>
      <c r="E39" s="381"/>
      <c r="F39" s="381"/>
      <c r="G39" s="344"/>
      <c r="H39" s="381"/>
      <c r="I39" s="395"/>
      <c r="J39" s="344"/>
      <c r="K39" s="344"/>
      <c r="L39" s="344"/>
      <c r="M39" s="344"/>
      <c r="N39" s="344"/>
      <c r="O39" s="381"/>
      <c r="P39" s="381"/>
      <c r="Q39" s="381"/>
      <c r="R39" s="381"/>
      <c r="S39" s="409"/>
      <c r="T39" s="381"/>
      <c r="U39" s="381"/>
      <c r="V39" s="381"/>
      <c r="W39" s="381"/>
      <c r="X39" s="381"/>
      <c r="Y39" s="381"/>
      <c r="Z39" s="381"/>
      <c r="AA39" s="381"/>
      <c r="AB39" s="381"/>
      <c r="AC39" s="409"/>
      <c r="AD39" s="381"/>
      <c r="AE39" s="381"/>
      <c r="AF39" s="381"/>
      <c r="AG39" s="381"/>
      <c r="AH39" s="381"/>
      <c r="AI39" s="381"/>
      <c r="AJ39" s="381"/>
      <c r="AK39" s="381"/>
      <c r="AL39" s="381"/>
      <c r="AM39" s="409"/>
      <c r="AN39" s="381"/>
      <c r="AO39" s="381"/>
      <c r="AP39" s="381"/>
      <c r="AQ39" s="381"/>
      <c r="AR39" s="381"/>
      <c r="AS39" s="381"/>
      <c r="AT39" s="381"/>
      <c r="AU39" s="381"/>
      <c r="AV39" s="381"/>
      <c r="AW39" s="409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/>
      <c r="C40" s="344"/>
      <c r="D40" s="381"/>
      <c r="E40" s="381"/>
      <c r="F40" s="381"/>
      <c r="G40" s="344"/>
      <c r="H40" s="381"/>
      <c r="I40" s="395"/>
      <c r="J40" s="344"/>
      <c r="K40" s="344"/>
      <c r="L40" s="344"/>
      <c r="M40" s="344"/>
      <c r="N40" s="344"/>
      <c r="O40" s="381"/>
      <c r="P40" s="381"/>
      <c r="Q40" s="381"/>
      <c r="R40" s="381"/>
      <c r="S40" s="409"/>
      <c r="T40" s="381"/>
      <c r="U40" s="381"/>
      <c r="V40" s="381"/>
      <c r="W40" s="381"/>
      <c r="X40" s="381"/>
      <c r="Y40" s="381"/>
      <c r="Z40" s="381"/>
      <c r="AA40" s="381"/>
      <c r="AB40" s="381"/>
      <c r="AC40" s="409"/>
      <c r="AD40" s="381"/>
      <c r="AE40" s="381"/>
      <c r="AF40" s="381"/>
      <c r="AG40" s="381"/>
      <c r="AH40" s="381"/>
      <c r="AI40" s="381"/>
      <c r="AJ40" s="381"/>
      <c r="AK40" s="381"/>
      <c r="AL40" s="381"/>
      <c r="AM40" s="409"/>
      <c r="AN40" s="381"/>
      <c r="AO40" s="381"/>
      <c r="AP40" s="381"/>
      <c r="AQ40" s="381"/>
      <c r="AR40" s="381"/>
      <c r="AS40" s="381"/>
      <c r="AT40" s="381"/>
      <c r="AU40" s="381"/>
      <c r="AV40" s="381"/>
      <c r="AW40" s="409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/>
      <c r="C41" s="344"/>
      <c r="D41" s="381"/>
      <c r="E41" s="381"/>
      <c r="F41" s="381"/>
      <c r="G41" s="344"/>
      <c r="H41" s="381"/>
      <c r="I41" s="395"/>
      <c r="J41" s="344"/>
      <c r="K41" s="344"/>
      <c r="L41" s="344"/>
      <c r="M41" s="344"/>
      <c r="N41" s="344"/>
      <c r="O41" s="381"/>
      <c r="P41" s="381"/>
      <c r="Q41" s="381"/>
      <c r="R41" s="381"/>
      <c r="S41" s="409"/>
      <c r="T41" s="381"/>
      <c r="U41" s="381"/>
      <c r="V41" s="381"/>
      <c r="W41" s="381"/>
      <c r="X41" s="381"/>
      <c r="Y41" s="381"/>
      <c r="Z41" s="381"/>
      <c r="AA41" s="381"/>
      <c r="AB41" s="381"/>
      <c r="AC41" s="409"/>
      <c r="AD41" s="381"/>
      <c r="AE41" s="381"/>
      <c r="AF41" s="381"/>
      <c r="AG41" s="381"/>
      <c r="AH41" s="381"/>
      <c r="AI41" s="381"/>
      <c r="AJ41" s="381"/>
      <c r="AK41" s="381"/>
      <c r="AL41" s="381"/>
      <c r="AM41" s="409"/>
      <c r="AN41" s="381"/>
      <c r="AO41" s="381"/>
      <c r="AP41" s="381"/>
      <c r="AQ41" s="381"/>
      <c r="AR41" s="381"/>
      <c r="AS41" s="381"/>
      <c r="AT41" s="381"/>
      <c r="AU41" s="381"/>
      <c r="AV41" s="381"/>
      <c r="AW41" s="409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/>
      <c r="C42" s="344"/>
      <c r="D42" s="381"/>
      <c r="E42" s="381"/>
      <c r="F42" s="381"/>
      <c r="G42" s="344"/>
      <c r="H42" s="381"/>
      <c r="I42" s="395"/>
      <c r="J42" s="344"/>
      <c r="K42" s="344"/>
      <c r="L42" s="344"/>
      <c r="M42" s="344"/>
      <c r="N42" s="344"/>
      <c r="O42" s="381"/>
      <c r="P42" s="381"/>
      <c r="Q42" s="381"/>
      <c r="R42" s="381"/>
      <c r="S42" s="409"/>
      <c r="T42" s="381"/>
      <c r="U42" s="381"/>
      <c r="V42" s="381"/>
      <c r="W42" s="381"/>
      <c r="X42" s="381"/>
      <c r="Y42" s="381"/>
      <c r="Z42" s="381"/>
      <c r="AA42" s="381"/>
      <c r="AB42" s="381"/>
      <c r="AC42" s="409"/>
      <c r="AD42" s="381"/>
      <c r="AE42" s="381"/>
      <c r="AF42" s="381"/>
      <c r="AG42" s="381"/>
      <c r="AH42" s="381"/>
      <c r="AI42" s="381"/>
      <c r="AJ42" s="381"/>
      <c r="AK42" s="381"/>
      <c r="AL42" s="381"/>
      <c r="AM42" s="409"/>
      <c r="AN42" s="381"/>
      <c r="AO42" s="381"/>
      <c r="AP42" s="381"/>
      <c r="AQ42" s="381"/>
      <c r="AR42" s="381"/>
      <c r="AS42" s="381"/>
      <c r="AT42" s="381"/>
      <c r="AU42" s="381"/>
      <c r="AV42" s="381"/>
      <c r="AW42" s="409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/>
      <c r="C43" s="344"/>
      <c r="D43" s="381"/>
      <c r="E43" s="381"/>
      <c r="F43" s="381"/>
      <c r="G43" s="344"/>
      <c r="H43" s="381"/>
      <c r="I43" s="395"/>
      <c r="J43" s="344"/>
      <c r="K43" s="344"/>
      <c r="L43" s="344"/>
      <c r="M43" s="344"/>
      <c r="N43" s="344"/>
      <c r="O43" s="381"/>
      <c r="P43" s="381"/>
      <c r="Q43" s="381"/>
      <c r="R43" s="381"/>
      <c r="S43" s="409"/>
      <c r="T43" s="381"/>
      <c r="U43" s="381"/>
      <c r="V43" s="381"/>
      <c r="W43" s="381"/>
      <c r="X43" s="381"/>
      <c r="Y43" s="381"/>
      <c r="Z43" s="381"/>
      <c r="AA43" s="381"/>
      <c r="AB43" s="381"/>
      <c r="AC43" s="409"/>
      <c r="AD43" s="381"/>
      <c r="AE43" s="381"/>
      <c r="AF43" s="381"/>
      <c r="AG43" s="381"/>
      <c r="AH43" s="381"/>
      <c r="AI43" s="381"/>
      <c r="AJ43" s="381"/>
      <c r="AK43" s="381"/>
      <c r="AL43" s="381"/>
      <c r="AM43" s="409"/>
      <c r="AN43" s="381"/>
      <c r="AO43" s="381"/>
      <c r="AP43" s="381"/>
      <c r="AQ43" s="381"/>
      <c r="AR43" s="381"/>
      <c r="AS43" s="381"/>
      <c r="AT43" s="381"/>
      <c r="AU43" s="381"/>
      <c r="AV43" s="381"/>
      <c r="AW43" s="409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/>
      <c r="C44" s="344"/>
      <c r="D44" s="381"/>
      <c r="E44" s="381"/>
      <c r="F44" s="381"/>
      <c r="G44" s="344"/>
      <c r="H44" s="381"/>
      <c r="I44" s="395"/>
      <c r="J44" s="344"/>
      <c r="K44" s="344"/>
      <c r="L44" s="344"/>
      <c r="M44" s="344"/>
      <c r="N44" s="344"/>
      <c r="O44" s="381"/>
      <c r="P44" s="381"/>
      <c r="Q44" s="381"/>
      <c r="R44" s="381"/>
      <c r="S44" s="409"/>
      <c r="T44" s="381"/>
      <c r="U44" s="381"/>
      <c r="V44" s="381"/>
      <c r="W44" s="381"/>
      <c r="X44" s="381"/>
      <c r="Y44" s="381"/>
      <c r="Z44" s="381"/>
      <c r="AA44" s="381"/>
      <c r="AB44" s="381"/>
      <c r="AC44" s="409"/>
      <c r="AD44" s="381"/>
      <c r="AE44" s="381"/>
      <c r="AF44" s="381"/>
      <c r="AG44" s="381"/>
      <c r="AH44" s="381"/>
      <c r="AI44" s="381"/>
      <c r="AJ44" s="381"/>
      <c r="AK44" s="381"/>
      <c r="AL44" s="381"/>
      <c r="AM44" s="409"/>
      <c r="AN44" s="381"/>
      <c r="AO44" s="381"/>
      <c r="AP44" s="381"/>
      <c r="AQ44" s="381"/>
      <c r="AR44" s="381"/>
      <c r="AS44" s="381"/>
      <c r="AT44" s="381"/>
      <c r="AU44" s="381"/>
      <c r="AV44" s="381"/>
      <c r="AW44" s="409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/>
      <c r="C45" s="344"/>
      <c r="D45" s="381"/>
      <c r="E45" s="381"/>
      <c r="F45" s="381"/>
      <c r="G45" s="344"/>
      <c r="H45" s="381"/>
      <c r="I45" s="395"/>
      <c r="J45" s="344"/>
      <c r="K45" s="344"/>
      <c r="L45" s="344"/>
      <c r="M45" s="344"/>
      <c r="N45" s="344"/>
      <c r="O45" s="381"/>
      <c r="P45" s="381"/>
      <c r="Q45" s="381"/>
      <c r="R45" s="381"/>
      <c r="S45" s="409"/>
      <c r="T45" s="381"/>
      <c r="U45" s="381"/>
      <c r="V45" s="381"/>
      <c r="W45" s="381"/>
      <c r="X45" s="381"/>
      <c r="Y45" s="381"/>
      <c r="Z45" s="381"/>
      <c r="AA45" s="381"/>
      <c r="AB45" s="381"/>
      <c r="AC45" s="409"/>
      <c r="AD45" s="381"/>
      <c r="AE45" s="381"/>
      <c r="AF45" s="381"/>
      <c r="AG45" s="381"/>
      <c r="AH45" s="381"/>
      <c r="AI45" s="381"/>
      <c r="AJ45" s="381"/>
      <c r="AK45" s="381"/>
      <c r="AL45" s="381"/>
      <c r="AM45" s="409"/>
      <c r="AN45" s="381"/>
      <c r="AO45" s="381"/>
      <c r="AP45" s="381"/>
      <c r="AQ45" s="381"/>
      <c r="AR45" s="381"/>
      <c r="AS45" s="381"/>
      <c r="AT45" s="381"/>
      <c r="AU45" s="381"/>
      <c r="AV45" s="381"/>
      <c r="AW45" s="409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/>
      <c r="C46" s="344"/>
      <c r="D46" s="381"/>
      <c r="E46" s="381"/>
      <c r="F46" s="381"/>
      <c r="G46" s="344"/>
      <c r="H46" s="381"/>
      <c r="I46" s="395"/>
      <c r="J46" s="344"/>
      <c r="K46" s="344"/>
      <c r="L46" s="344"/>
      <c r="M46" s="344"/>
      <c r="N46" s="344"/>
      <c r="O46" s="381"/>
      <c r="P46" s="381"/>
      <c r="Q46" s="381"/>
      <c r="R46" s="381"/>
      <c r="S46" s="409"/>
      <c r="T46" s="381"/>
      <c r="U46" s="381"/>
      <c r="V46" s="381"/>
      <c r="W46" s="381"/>
      <c r="X46" s="381"/>
      <c r="Y46" s="381"/>
      <c r="Z46" s="381"/>
      <c r="AA46" s="381"/>
      <c r="AB46" s="381"/>
      <c r="AC46" s="409"/>
      <c r="AD46" s="381"/>
      <c r="AE46" s="381"/>
      <c r="AF46" s="381"/>
      <c r="AG46" s="381"/>
      <c r="AH46" s="381"/>
      <c r="AI46" s="381"/>
      <c r="AJ46" s="381"/>
      <c r="AK46" s="381"/>
      <c r="AL46" s="381"/>
      <c r="AM46" s="409"/>
      <c r="AN46" s="381"/>
      <c r="AO46" s="381"/>
      <c r="AP46" s="381"/>
      <c r="AQ46" s="381"/>
      <c r="AR46" s="381"/>
      <c r="AS46" s="381"/>
      <c r="AT46" s="381"/>
      <c r="AU46" s="381"/>
      <c r="AV46" s="381"/>
      <c r="AW46" s="409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/>
      <c r="C47" s="344"/>
      <c r="D47" s="381"/>
      <c r="E47" s="381"/>
      <c r="F47" s="381"/>
      <c r="G47" s="344"/>
      <c r="H47" s="381"/>
      <c r="I47" s="395"/>
      <c r="J47" s="344"/>
      <c r="K47" s="344"/>
      <c r="L47" s="344"/>
      <c r="M47" s="344"/>
      <c r="N47" s="344"/>
      <c r="O47" s="381"/>
      <c r="P47" s="381"/>
      <c r="Q47" s="381"/>
      <c r="R47" s="381"/>
      <c r="S47" s="409"/>
      <c r="T47" s="381"/>
      <c r="U47" s="381"/>
      <c r="V47" s="381"/>
      <c r="W47" s="381"/>
      <c r="X47" s="381"/>
      <c r="Y47" s="381"/>
      <c r="Z47" s="381"/>
      <c r="AA47" s="381"/>
      <c r="AB47" s="381"/>
      <c r="AC47" s="409"/>
      <c r="AD47" s="381"/>
      <c r="AE47" s="381"/>
      <c r="AF47" s="381"/>
      <c r="AG47" s="381"/>
      <c r="AH47" s="381"/>
      <c r="AI47" s="381"/>
      <c r="AJ47" s="381"/>
      <c r="AK47" s="381"/>
      <c r="AL47" s="381"/>
      <c r="AM47" s="409"/>
      <c r="AN47" s="381"/>
      <c r="AO47" s="381"/>
      <c r="AP47" s="381"/>
      <c r="AQ47" s="381"/>
      <c r="AR47" s="381"/>
      <c r="AS47" s="381"/>
      <c r="AT47" s="381"/>
      <c r="AU47" s="381"/>
      <c r="AV47" s="381"/>
      <c r="AW47" s="409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/>
      <c r="C48" s="343"/>
      <c r="D48" s="382"/>
      <c r="E48" s="382"/>
      <c r="F48" s="382"/>
      <c r="G48" s="343"/>
      <c r="H48" s="382"/>
      <c r="I48" s="396"/>
      <c r="J48" s="343"/>
      <c r="K48" s="343"/>
      <c r="L48" s="343"/>
      <c r="M48" s="343"/>
      <c r="N48" s="343"/>
      <c r="O48" s="382"/>
      <c r="P48" s="382"/>
      <c r="Q48" s="382"/>
      <c r="R48" s="382"/>
      <c r="S48" s="411"/>
      <c r="T48" s="382"/>
      <c r="U48" s="382"/>
      <c r="V48" s="382"/>
      <c r="W48" s="382"/>
      <c r="X48" s="382"/>
      <c r="Y48" s="382"/>
      <c r="Z48" s="382"/>
      <c r="AA48" s="382"/>
      <c r="AB48" s="382"/>
      <c r="AC48" s="411"/>
      <c r="AD48" s="382"/>
      <c r="AE48" s="382"/>
      <c r="AF48" s="382"/>
      <c r="AG48" s="382"/>
      <c r="AH48" s="382"/>
      <c r="AI48" s="382"/>
      <c r="AJ48" s="382"/>
      <c r="AK48" s="382"/>
      <c r="AL48" s="382"/>
      <c r="AM48" s="411"/>
      <c r="AN48" s="382"/>
      <c r="AO48" s="382"/>
      <c r="AP48" s="382"/>
      <c r="AQ48" s="382"/>
      <c r="AR48" s="382"/>
      <c r="AS48" s="382"/>
      <c r="AT48" s="382"/>
      <c r="AU48" s="382"/>
      <c r="AV48" s="382"/>
      <c r="AW48" s="411"/>
      <c r="AX48" s="382"/>
      <c r="AY48" s="382"/>
      <c r="AZ48" s="382"/>
      <c r="BA48" s="382"/>
      <c r="BB48" s="382"/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/>
      <c r="C49" s="344"/>
      <c r="D49" s="381"/>
      <c r="E49" s="381"/>
      <c r="F49" s="381"/>
      <c r="G49" s="344"/>
      <c r="H49" s="381"/>
      <c r="I49" s="395"/>
      <c r="J49" s="344"/>
      <c r="K49" s="344"/>
      <c r="L49" s="344"/>
      <c r="M49" s="344"/>
      <c r="N49" s="344"/>
      <c r="O49" s="381"/>
      <c r="P49" s="381"/>
      <c r="Q49" s="381"/>
      <c r="R49" s="381"/>
      <c r="S49" s="409"/>
      <c r="T49" s="381"/>
      <c r="U49" s="381"/>
      <c r="V49" s="381"/>
      <c r="W49" s="381"/>
      <c r="X49" s="381"/>
      <c r="Y49" s="381"/>
      <c r="Z49" s="381"/>
      <c r="AA49" s="381"/>
      <c r="AB49" s="381"/>
      <c r="AC49" s="409"/>
      <c r="AD49" s="381"/>
      <c r="AE49" s="381"/>
      <c r="AF49" s="381"/>
      <c r="AG49" s="381"/>
      <c r="AH49" s="381"/>
      <c r="AI49" s="381"/>
      <c r="AJ49" s="381"/>
      <c r="AK49" s="381"/>
      <c r="AL49" s="381"/>
      <c r="AM49" s="409"/>
      <c r="AN49" s="381"/>
      <c r="AO49" s="381"/>
      <c r="AP49" s="381"/>
      <c r="AQ49" s="381"/>
      <c r="AR49" s="381"/>
      <c r="AS49" s="381"/>
      <c r="AT49" s="381"/>
      <c r="AU49" s="381"/>
      <c r="AV49" s="381"/>
      <c r="AW49" s="409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/>
      <c r="C50" s="344"/>
      <c r="D50" s="381"/>
      <c r="E50" s="381"/>
      <c r="F50" s="381"/>
      <c r="G50" s="344"/>
      <c r="H50" s="381"/>
      <c r="I50" s="395"/>
      <c r="J50" s="344"/>
      <c r="K50" s="344"/>
      <c r="L50" s="344"/>
      <c r="M50" s="344"/>
      <c r="N50" s="344"/>
      <c r="O50" s="381"/>
      <c r="P50" s="381"/>
      <c r="Q50" s="381"/>
      <c r="R50" s="381"/>
      <c r="S50" s="409"/>
      <c r="T50" s="381"/>
      <c r="U50" s="381"/>
      <c r="V50" s="381"/>
      <c r="W50" s="381"/>
      <c r="X50" s="381"/>
      <c r="Y50" s="381"/>
      <c r="Z50" s="381"/>
      <c r="AA50" s="381"/>
      <c r="AB50" s="381"/>
      <c r="AC50" s="409"/>
      <c r="AD50" s="381"/>
      <c r="AE50" s="381"/>
      <c r="AF50" s="381"/>
      <c r="AG50" s="381"/>
      <c r="AH50" s="381"/>
      <c r="AI50" s="381"/>
      <c r="AJ50" s="381"/>
      <c r="AK50" s="381"/>
      <c r="AL50" s="381"/>
      <c r="AM50" s="409"/>
      <c r="AN50" s="381"/>
      <c r="AO50" s="381"/>
      <c r="AP50" s="381"/>
      <c r="AQ50" s="381"/>
      <c r="AR50" s="381"/>
      <c r="AS50" s="381"/>
      <c r="AT50" s="381"/>
      <c r="AU50" s="381"/>
      <c r="AV50" s="381"/>
      <c r="AW50" s="409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/>
      <c r="C51" s="344"/>
      <c r="D51" s="381"/>
      <c r="E51" s="381"/>
      <c r="F51" s="381"/>
      <c r="G51" s="344"/>
      <c r="H51" s="381"/>
      <c r="I51" s="395"/>
      <c r="J51" s="344"/>
      <c r="K51" s="344"/>
      <c r="L51" s="344"/>
      <c r="M51" s="344"/>
      <c r="N51" s="344"/>
      <c r="O51" s="381"/>
      <c r="P51" s="381"/>
      <c r="Q51" s="381"/>
      <c r="R51" s="381"/>
      <c r="S51" s="409"/>
      <c r="T51" s="381"/>
      <c r="U51" s="381"/>
      <c r="V51" s="381"/>
      <c r="W51" s="381"/>
      <c r="X51" s="381"/>
      <c r="Y51" s="381"/>
      <c r="Z51" s="381"/>
      <c r="AA51" s="381"/>
      <c r="AB51" s="381"/>
      <c r="AC51" s="409"/>
      <c r="AD51" s="381"/>
      <c r="AE51" s="381"/>
      <c r="AF51" s="381"/>
      <c r="AG51" s="381"/>
      <c r="AH51" s="381"/>
      <c r="AI51" s="381"/>
      <c r="AJ51" s="381"/>
      <c r="AK51" s="381"/>
      <c r="AL51" s="381"/>
      <c r="AM51" s="409"/>
      <c r="AN51" s="381"/>
      <c r="AO51" s="381"/>
      <c r="AP51" s="381"/>
      <c r="AQ51" s="381"/>
      <c r="AR51" s="381"/>
      <c r="AS51" s="381"/>
      <c r="AT51" s="381"/>
      <c r="AU51" s="381"/>
      <c r="AV51" s="381"/>
      <c r="AW51" s="409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/>
      <c r="C52" s="344"/>
      <c r="D52" s="381"/>
      <c r="E52" s="381"/>
      <c r="F52" s="381"/>
      <c r="G52" s="344"/>
      <c r="H52" s="381"/>
      <c r="I52" s="395"/>
      <c r="J52" s="344"/>
      <c r="K52" s="344"/>
      <c r="L52" s="344"/>
      <c r="M52" s="344"/>
      <c r="N52" s="344"/>
      <c r="O52" s="381"/>
      <c r="P52" s="381"/>
      <c r="Q52" s="381"/>
      <c r="R52" s="381"/>
      <c r="S52" s="409"/>
      <c r="T52" s="381"/>
      <c r="U52" s="381"/>
      <c r="V52" s="381"/>
      <c r="W52" s="381"/>
      <c r="X52" s="381"/>
      <c r="Y52" s="381"/>
      <c r="Z52" s="381"/>
      <c r="AA52" s="381"/>
      <c r="AB52" s="381"/>
      <c r="AC52" s="409"/>
      <c r="AD52" s="381"/>
      <c r="AE52" s="381"/>
      <c r="AF52" s="381"/>
      <c r="AG52" s="381"/>
      <c r="AH52" s="381"/>
      <c r="AI52" s="381"/>
      <c r="AJ52" s="381"/>
      <c r="AK52" s="381"/>
      <c r="AL52" s="381"/>
      <c r="AM52" s="409"/>
      <c r="AN52" s="381"/>
      <c r="AO52" s="381"/>
      <c r="AP52" s="381"/>
      <c r="AQ52" s="381"/>
      <c r="AR52" s="381"/>
      <c r="AS52" s="381"/>
      <c r="AT52" s="381"/>
      <c r="AU52" s="381"/>
      <c r="AV52" s="381"/>
      <c r="AW52" s="409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/>
      <c r="C53" s="344"/>
      <c r="D53" s="381"/>
      <c r="E53" s="381"/>
      <c r="F53" s="381"/>
      <c r="G53" s="344"/>
      <c r="H53" s="381"/>
      <c r="I53" s="395"/>
      <c r="J53" s="344"/>
      <c r="K53" s="344"/>
      <c r="L53" s="344"/>
      <c r="M53" s="344"/>
      <c r="N53" s="344"/>
      <c r="O53" s="381"/>
      <c r="P53" s="381"/>
      <c r="Q53" s="381"/>
      <c r="R53" s="381"/>
      <c r="S53" s="409"/>
      <c r="T53" s="381"/>
      <c r="U53" s="381"/>
      <c r="V53" s="381"/>
      <c r="W53" s="381"/>
      <c r="X53" s="381"/>
      <c r="Y53" s="381"/>
      <c r="Z53" s="381"/>
      <c r="AA53" s="381"/>
      <c r="AB53" s="381"/>
      <c r="AC53" s="409"/>
      <c r="AD53" s="381"/>
      <c r="AE53" s="381"/>
      <c r="AF53" s="381"/>
      <c r="AG53" s="381"/>
      <c r="AH53" s="381"/>
      <c r="AI53" s="381"/>
      <c r="AJ53" s="381"/>
      <c r="AK53" s="381"/>
      <c r="AL53" s="381"/>
      <c r="AM53" s="409"/>
      <c r="AN53" s="381"/>
      <c r="AO53" s="381"/>
      <c r="AP53" s="381"/>
      <c r="AQ53" s="381"/>
      <c r="AR53" s="381"/>
      <c r="AS53" s="381"/>
      <c r="AT53" s="381"/>
      <c r="AU53" s="381"/>
      <c r="AV53" s="381"/>
      <c r="AW53" s="409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/>
      <c r="C54" s="344"/>
      <c r="D54" s="381"/>
      <c r="E54" s="381"/>
      <c r="F54" s="381"/>
      <c r="G54" s="344"/>
      <c r="H54" s="381"/>
      <c r="I54" s="395"/>
      <c r="J54" s="344"/>
      <c r="K54" s="344"/>
      <c r="L54" s="344"/>
      <c r="M54" s="344"/>
      <c r="N54" s="344"/>
      <c r="O54" s="381"/>
      <c r="P54" s="381"/>
      <c r="Q54" s="381"/>
      <c r="R54" s="381"/>
      <c r="S54" s="409"/>
      <c r="T54" s="381"/>
      <c r="U54" s="381"/>
      <c r="V54" s="381"/>
      <c r="W54" s="381"/>
      <c r="X54" s="381"/>
      <c r="Y54" s="381"/>
      <c r="Z54" s="381"/>
      <c r="AA54" s="381"/>
      <c r="AB54" s="381"/>
      <c r="AC54" s="409"/>
      <c r="AD54" s="381"/>
      <c r="AE54" s="381"/>
      <c r="AF54" s="381"/>
      <c r="AG54" s="381"/>
      <c r="AH54" s="381"/>
      <c r="AI54" s="381"/>
      <c r="AJ54" s="381"/>
      <c r="AK54" s="381"/>
      <c r="AL54" s="381"/>
      <c r="AM54" s="409"/>
      <c r="AN54" s="381"/>
      <c r="AO54" s="381"/>
      <c r="AP54" s="381"/>
      <c r="AQ54" s="381"/>
      <c r="AR54" s="381"/>
      <c r="AS54" s="381"/>
      <c r="AT54" s="381"/>
      <c r="AU54" s="381"/>
      <c r="AV54" s="381"/>
      <c r="AW54" s="409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/>
      <c r="C55" s="344"/>
      <c r="D55" s="381"/>
      <c r="E55" s="381"/>
      <c r="F55" s="381"/>
      <c r="G55" s="344"/>
      <c r="H55" s="381"/>
      <c r="I55" s="395"/>
      <c r="J55" s="344"/>
      <c r="K55" s="344"/>
      <c r="L55" s="344"/>
      <c r="M55" s="344"/>
      <c r="N55" s="344"/>
      <c r="O55" s="381"/>
      <c r="P55" s="381"/>
      <c r="Q55" s="381"/>
      <c r="R55" s="381"/>
      <c r="S55" s="409"/>
      <c r="T55" s="381"/>
      <c r="U55" s="381"/>
      <c r="V55" s="381"/>
      <c r="W55" s="381"/>
      <c r="X55" s="381"/>
      <c r="Y55" s="381"/>
      <c r="Z55" s="381"/>
      <c r="AA55" s="381"/>
      <c r="AB55" s="381"/>
      <c r="AC55" s="409"/>
      <c r="AD55" s="381"/>
      <c r="AE55" s="381"/>
      <c r="AF55" s="381"/>
      <c r="AG55" s="381"/>
      <c r="AH55" s="381"/>
      <c r="AI55" s="381"/>
      <c r="AJ55" s="381"/>
      <c r="AK55" s="381"/>
      <c r="AL55" s="381"/>
      <c r="AM55" s="409"/>
      <c r="AN55" s="381"/>
      <c r="AO55" s="381"/>
      <c r="AP55" s="381"/>
      <c r="AQ55" s="381"/>
      <c r="AR55" s="381"/>
      <c r="AS55" s="381"/>
      <c r="AT55" s="381"/>
      <c r="AU55" s="381"/>
      <c r="AV55" s="381"/>
      <c r="AW55" s="409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/>
      <c r="C56" s="344"/>
      <c r="D56" s="381"/>
      <c r="E56" s="381"/>
      <c r="F56" s="381"/>
      <c r="G56" s="344"/>
      <c r="H56" s="381"/>
      <c r="I56" s="395"/>
      <c r="J56" s="344"/>
      <c r="K56" s="344"/>
      <c r="L56" s="344"/>
      <c r="M56" s="344"/>
      <c r="N56" s="344"/>
      <c r="O56" s="415"/>
      <c r="P56" s="415"/>
      <c r="Q56" s="415"/>
      <c r="R56" s="415"/>
      <c r="S56" s="416"/>
      <c r="T56" s="415"/>
      <c r="U56" s="415"/>
      <c r="V56" s="415"/>
      <c r="W56" s="415"/>
      <c r="X56" s="415"/>
      <c r="Y56" s="415"/>
      <c r="Z56" s="415"/>
      <c r="AA56" s="415"/>
      <c r="AB56" s="415"/>
      <c r="AC56" s="416"/>
      <c r="AD56" s="415"/>
      <c r="AE56" s="415"/>
      <c r="AF56" s="415"/>
      <c r="AG56" s="415"/>
      <c r="AH56" s="415"/>
      <c r="AI56" s="415"/>
      <c r="AJ56" s="415"/>
      <c r="AK56" s="415"/>
      <c r="AL56" s="415"/>
      <c r="AM56" s="416"/>
      <c r="AN56" s="415"/>
      <c r="AO56" s="415"/>
      <c r="AP56" s="415"/>
      <c r="AQ56" s="415"/>
      <c r="AR56" s="415"/>
      <c r="AS56" s="415"/>
      <c r="AT56" s="415"/>
      <c r="AU56" s="415"/>
      <c r="AV56" s="415"/>
      <c r="AW56" s="416"/>
      <c r="AX56" s="415"/>
      <c r="AY56" s="415"/>
      <c r="AZ56" s="415"/>
      <c r="BA56" s="415"/>
      <c r="BB56" s="415"/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/>
      <c r="C57" s="344"/>
      <c r="D57" s="381"/>
      <c r="E57" s="381"/>
      <c r="F57" s="381"/>
      <c r="G57" s="344"/>
      <c r="H57" s="381"/>
      <c r="I57" s="395"/>
      <c r="J57" s="344"/>
      <c r="K57" s="344"/>
      <c r="L57" s="344"/>
      <c r="M57" s="344"/>
      <c r="N57" s="344"/>
      <c r="O57" s="415"/>
      <c r="P57" s="415"/>
      <c r="Q57" s="415"/>
      <c r="R57" s="415"/>
      <c r="S57" s="416"/>
      <c r="T57" s="415"/>
      <c r="U57" s="415"/>
      <c r="V57" s="415"/>
      <c r="W57" s="415"/>
      <c r="X57" s="415"/>
      <c r="Y57" s="415"/>
      <c r="Z57" s="415"/>
      <c r="AA57" s="415"/>
      <c r="AB57" s="415"/>
      <c r="AC57" s="416"/>
      <c r="AD57" s="415"/>
      <c r="AE57" s="415"/>
      <c r="AF57" s="415"/>
      <c r="AG57" s="415"/>
      <c r="AH57" s="415"/>
      <c r="AI57" s="415"/>
      <c r="AJ57" s="415"/>
      <c r="AK57" s="415"/>
      <c r="AL57" s="415"/>
      <c r="AM57" s="416"/>
      <c r="AN57" s="415"/>
      <c r="AO57" s="415"/>
      <c r="AP57" s="415"/>
      <c r="AQ57" s="415"/>
      <c r="AR57" s="415"/>
      <c r="AS57" s="415"/>
      <c r="AT57" s="415"/>
      <c r="AU57" s="415"/>
      <c r="AV57" s="415"/>
      <c r="AW57" s="416"/>
      <c r="AX57" s="415"/>
      <c r="AY57" s="415"/>
      <c r="AZ57" s="415"/>
      <c r="BA57" s="415"/>
      <c r="BB57" s="415"/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/>
      <c r="C58" s="389"/>
      <c r="D58" s="390"/>
      <c r="E58" s="390"/>
      <c r="F58" s="390"/>
      <c r="G58" s="389"/>
      <c r="H58" s="390"/>
      <c r="I58" s="398"/>
      <c r="J58" s="389"/>
      <c r="K58" s="389"/>
      <c r="L58" s="389"/>
      <c r="M58" s="389"/>
      <c r="N58" s="389"/>
      <c r="O58" s="418"/>
      <c r="P58" s="418"/>
      <c r="Q58" s="418"/>
      <c r="R58" s="418"/>
      <c r="S58" s="419"/>
      <c r="T58" s="418"/>
      <c r="U58" s="418"/>
      <c r="V58" s="418"/>
      <c r="W58" s="418"/>
      <c r="X58" s="418"/>
      <c r="Y58" s="418"/>
      <c r="Z58" s="418"/>
      <c r="AA58" s="418"/>
      <c r="AB58" s="418"/>
      <c r="AC58" s="419"/>
      <c r="AD58" s="418"/>
      <c r="AE58" s="418"/>
      <c r="AF58" s="418"/>
      <c r="AG58" s="418"/>
      <c r="AH58" s="418"/>
      <c r="AI58" s="418"/>
      <c r="AJ58" s="418"/>
      <c r="AK58" s="418"/>
      <c r="AL58" s="418"/>
      <c r="AM58" s="419"/>
      <c r="AN58" s="418"/>
      <c r="AO58" s="418"/>
      <c r="AP58" s="418"/>
      <c r="AQ58" s="418"/>
      <c r="AR58" s="418"/>
      <c r="AS58" s="418"/>
      <c r="AT58" s="418"/>
      <c r="AU58" s="418"/>
      <c r="AV58" s="418"/>
      <c r="AW58" s="419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/>
      <c r="C59" s="346"/>
      <c r="D59" s="381"/>
      <c r="E59" s="381"/>
      <c r="F59" s="381"/>
      <c r="G59" s="346"/>
      <c r="H59" s="381"/>
      <c r="I59" s="399"/>
      <c r="J59" s="346"/>
      <c r="K59" s="346"/>
      <c r="L59" s="346"/>
      <c r="M59" s="346"/>
      <c r="N59" s="346"/>
      <c r="O59" s="415"/>
      <c r="P59" s="415"/>
      <c r="Q59" s="415"/>
      <c r="R59" s="415"/>
      <c r="S59" s="416"/>
      <c r="T59" s="415"/>
      <c r="U59" s="415"/>
      <c r="V59" s="415"/>
      <c r="W59" s="415"/>
      <c r="X59" s="415"/>
      <c r="Y59" s="415"/>
      <c r="Z59" s="415"/>
      <c r="AA59" s="415"/>
      <c r="AB59" s="415"/>
      <c r="AC59" s="416"/>
      <c r="AD59" s="415"/>
      <c r="AE59" s="415"/>
      <c r="AF59" s="415"/>
      <c r="AG59" s="415"/>
      <c r="AH59" s="415"/>
      <c r="AI59" s="415"/>
      <c r="AJ59" s="415"/>
      <c r="AK59" s="415"/>
      <c r="AL59" s="415"/>
      <c r="AM59" s="416"/>
      <c r="AN59" s="415"/>
      <c r="AO59" s="415"/>
      <c r="AP59" s="415"/>
      <c r="AQ59" s="415"/>
      <c r="AR59" s="415"/>
      <c r="AS59" s="415"/>
      <c r="AT59" s="415"/>
      <c r="AU59" s="415"/>
      <c r="AV59" s="415"/>
      <c r="AW59" s="416"/>
      <c r="AX59" s="415"/>
      <c r="AY59" s="415"/>
      <c r="AZ59" s="415"/>
      <c r="BA59" s="415"/>
      <c r="BB59" s="415"/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/>
      <c r="C60" s="346"/>
      <c r="D60" s="381"/>
      <c r="E60" s="381"/>
      <c r="F60" s="381"/>
      <c r="G60" s="346"/>
      <c r="H60" s="381"/>
      <c r="I60" s="399"/>
      <c r="J60" s="346"/>
      <c r="K60" s="346"/>
      <c r="L60" s="346"/>
      <c r="M60" s="346"/>
      <c r="N60" s="346"/>
      <c r="O60" s="415"/>
      <c r="P60" s="415"/>
      <c r="Q60" s="415"/>
      <c r="R60" s="415"/>
      <c r="S60" s="416"/>
      <c r="T60" s="415"/>
      <c r="U60" s="415"/>
      <c r="V60" s="415"/>
      <c r="W60" s="415"/>
      <c r="X60" s="415"/>
      <c r="Y60" s="415"/>
      <c r="Z60" s="415"/>
      <c r="AA60" s="415"/>
      <c r="AB60" s="415"/>
      <c r="AC60" s="416"/>
      <c r="AD60" s="415"/>
      <c r="AE60" s="415"/>
      <c r="AF60" s="415"/>
      <c r="AG60" s="415"/>
      <c r="AH60" s="415"/>
      <c r="AI60" s="415"/>
      <c r="AJ60" s="415"/>
      <c r="AK60" s="415"/>
      <c r="AL60" s="415"/>
      <c r="AM60" s="416"/>
      <c r="AN60" s="415"/>
      <c r="AO60" s="415"/>
      <c r="AP60" s="415"/>
      <c r="AQ60" s="415"/>
      <c r="AR60" s="415"/>
      <c r="AS60" s="415"/>
      <c r="AT60" s="415"/>
      <c r="AU60" s="415"/>
      <c r="AV60" s="415"/>
      <c r="AW60" s="416"/>
      <c r="AX60" s="415"/>
      <c r="AY60" s="415"/>
      <c r="AZ60" s="415"/>
      <c r="BA60" s="415"/>
      <c r="BB60" s="415"/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/>
      <c r="C61" s="346"/>
      <c r="D61" s="381"/>
      <c r="E61" s="381"/>
      <c r="F61" s="381"/>
      <c r="G61" s="346"/>
      <c r="H61" s="381"/>
      <c r="I61" s="399"/>
      <c r="J61" s="346"/>
      <c r="K61" s="346"/>
      <c r="L61" s="346"/>
      <c r="M61" s="346"/>
      <c r="N61" s="346"/>
      <c r="O61" s="415"/>
      <c r="P61" s="415"/>
      <c r="Q61" s="415"/>
      <c r="R61" s="415"/>
      <c r="S61" s="416"/>
      <c r="T61" s="415"/>
      <c r="U61" s="415"/>
      <c r="V61" s="415"/>
      <c r="W61" s="415"/>
      <c r="X61" s="415"/>
      <c r="Y61" s="415"/>
      <c r="Z61" s="415"/>
      <c r="AA61" s="415"/>
      <c r="AB61" s="415"/>
      <c r="AC61" s="416"/>
      <c r="AD61" s="415"/>
      <c r="AE61" s="415"/>
      <c r="AF61" s="415"/>
      <c r="AG61" s="415"/>
      <c r="AH61" s="415"/>
      <c r="AI61" s="415"/>
      <c r="AJ61" s="415"/>
      <c r="AK61" s="415"/>
      <c r="AL61" s="415"/>
      <c r="AM61" s="416"/>
      <c r="AN61" s="415"/>
      <c r="AO61" s="415"/>
      <c r="AP61" s="415"/>
      <c r="AQ61" s="415"/>
      <c r="AR61" s="415"/>
      <c r="AS61" s="415"/>
      <c r="AT61" s="415"/>
      <c r="AU61" s="415"/>
      <c r="AV61" s="415"/>
      <c r="AW61" s="416"/>
      <c r="AX61" s="415"/>
      <c r="AY61" s="415"/>
      <c r="AZ61" s="415"/>
      <c r="BA61" s="415"/>
      <c r="BB61" s="415"/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/>
      <c r="C62" s="346"/>
      <c r="D62" s="381"/>
      <c r="E62" s="381"/>
      <c r="F62" s="381"/>
      <c r="G62" s="346"/>
      <c r="H62" s="381"/>
      <c r="I62" s="399"/>
      <c r="J62" s="346"/>
      <c r="K62" s="346"/>
      <c r="L62" s="346"/>
      <c r="M62" s="346"/>
      <c r="N62" s="346"/>
      <c r="O62" s="415"/>
      <c r="P62" s="415"/>
      <c r="Q62" s="415"/>
      <c r="R62" s="415"/>
      <c r="S62" s="416"/>
      <c r="T62" s="415"/>
      <c r="U62" s="415"/>
      <c r="V62" s="415"/>
      <c r="W62" s="415"/>
      <c r="X62" s="415"/>
      <c r="Y62" s="415"/>
      <c r="Z62" s="415"/>
      <c r="AA62" s="415"/>
      <c r="AB62" s="415"/>
      <c r="AC62" s="416"/>
      <c r="AD62" s="415"/>
      <c r="AE62" s="415"/>
      <c r="AF62" s="415"/>
      <c r="AG62" s="415"/>
      <c r="AH62" s="415"/>
      <c r="AI62" s="415"/>
      <c r="AJ62" s="415"/>
      <c r="AK62" s="415"/>
      <c r="AL62" s="415"/>
      <c r="AM62" s="416"/>
      <c r="AN62" s="415"/>
      <c r="AO62" s="415"/>
      <c r="AP62" s="415"/>
      <c r="AQ62" s="415"/>
      <c r="AR62" s="415"/>
      <c r="AS62" s="415"/>
      <c r="AT62" s="415"/>
      <c r="AU62" s="415"/>
      <c r="AV62" s="415"/>
      <c r="AW62" s="416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/>
      <c r="C63" s="346"/>
      <c r="D63" s="381"/>
      <c r="E63" s="381"/>
      <c r="F63" s="381"/>
      <c r="G63" s="346"/>
      <c r="H63" s="381"/>
      <c r="I63" s="400"/>
      <c r="J63" s="346"/>
      <c r="K63" s="346"/>
      <c r="L63" s="346"/>
      <c r="M63" s="346"/>
      <c r="N63" s="346"/>
      <c r="O63" s="415"/>
      <c r="P63" s="415"/>
      <c r="Q63" s="415"/>
      <c r="R63" s="415"/>
      <c r="S63" s="416"/>
      <c r="T63" s="415"/>
      <c r="U63" s="415"/>
      <c r="V63" s="415"/>
      <c r="W63" s="415"/>
      <c r="X63" s="415"/>
      <c r="Y63" s="415"/>
      <c r="Z63" s="415"/>
      <c r="AA63" s="415"/>
      <c r="AB63" s="415"/>
      <c r="AC63" s="416"/>
      <c r="AD63" s="415"/>
      <c r="AE63" s="415"/>
      <c r="AF63" s="415"/>
      <c r="AG63" s="415"/>
      <c r="AH63" s="415"/>
      <c r="AI63" s="415"/>
      <c r="AJ63" s="415"/>
      <c r="AK63" s="415"/>
      <c r="AL63" s="415"/>
      <c r="AM63" s="416"/>
      <c r="AN63" s="415"/>
      <c r="AO63" s="415"/>
      <c r="AP63" s="415"/>
      <c r="AQ63" s="415"/>
      <c r="AR63" s="415"/>
      <c r="AS63" s="415"/>
      <c r="AT63" s="415"/>
      <c r="AU63" s="415"/>
      <c r="AV63" s="415"/>
      <c r="AW63" s="416"/>
      <c r="AX63" s="415"/>
      <c r="AY63" s="415"/>
      <c r="AZ63" s="415"/>
      <c r="BA63" s="415"/>
      <c r="BB63" s="415"/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/>
      <c r="C64" s="346"/>
      <c r="D64" s="381"/>
      <c r="E64" s="381"/>
      <c r="F64" s="381"/>
      <c r="G64" s="346"/>
      <c r="H64" s="381"/>
      <c r="I64" s="400"/>
      <c r="J64" s="346"/>
      <c r="K64" s="346"/>
      <c r="L64" s="346"/>
      <c r="M64" s="346"/>
      <c r="N64" s="346"/>
      <c r="O64" s="415"/>
      <c r="P64" s="415"/>
      <c r="Q64" s="415"/>
      <c r="R64" s="415"/>
      <c r="S64" s="416"/>
      <c r="T64" s="415"/>
      <c r="U64" s="415"/>
      <c r="V64" s="415"/>
      <c r="W64" s="415"/>
      <c r="X64" s="415"/>
      <c r="Y64" s="415"/>
      <c r="Z64" s="415"/>
      <c r="AA64" s="415"/>
      <c r="AB64" s="415"/>
      <c r="AC64" s="416"/>
      <c r="AD64" s="415"/>
      <c r="AE64" s="415"/>
      <c r="AF64" s="415"/>
      <c r="AG64" s="415"/>
      <c r="AH64" s="415"/>
      <c r="AI64" s="415"/>
      <c r="AJ64" s="415"/>
      <c r="AK64" s="415"/>
      <c r="AL64" s="415"/>
      <c r="AM64" s="416"/>
      <c r="AN64" s="415"/>
      <c r="AO64" s="415"/>
      <c r="AP64" s="415"/>
      <c r="AQ64" s="415"/>
      <c r="AR64" s="415"/>
      <c r="AS64" s="415"/>
      <c r="AT64" s="415"/>
      <c r="AU64" s="415"/>
      <c r="AV64" s="415"/>
      <c r="AW64" s="416"/>
      <c r="AX64" s="415"/>
      <c r="AY64" s="415"/>
      <c r="AZ64" s="415"/>
      <c r="BA64" s="415"/>
      <c r="BB64" s="415"/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/>
      <c r="C65" s="346"/>
      <c r="D65" s="381"/>
      <c r="E65" s="381"/>
      <c r="F65" s="381"/>
      <c r="G65" s="346"/>
      <c r="H65" s="381"/>
      <c r="I65" s="400"/>
      <c r="J65" s="346"/>
      <c r="K65" s="346"/>
      <c r="L65" s="346"/>
      <c r="M65" s="346"/>
      <c r="N65" s="346"/>
      <c r="O65" s="415"/>
      <c r="P65" s="415"/>
      <c r="Q65" s="415"/>
      <c r="R65" s="415"/>
      <c r="S65" s="416"/>
      <c r="T65" s="415"/>
      <c r="U65" s="415"/>
      <c r="V65" s="415"/>
      <c r="W65" s="415"/>
      <c r="X65" s="415"/>
      <c r="Y65" s="415"/>
      <c r="Z65" s="415"/>
      <c r="AA65" s="415"/>
      <c r="AB65" s="415"/>
      <c r="AC65" s="416"/>
      <c r="AD65" s="415"/>
      <c r="AE65" s="415"/>
      <c r="AF65" s="415"/>
      <c r="AG65" s="415"/>
      <c r="AH65" s="415"/>
      <c r="AI65" s="415"/>
      <c r="AJ65" s="415"/>
      <c r="AK65" s="415"/>
      <c r="AL65" s="415"/>
      <c r="AM65" s="416"/>
      <c r="AN65" s="415"/>
      <c r="AO65" s="415"/>
      <c r="AP65" s="415"/>
      <c r="AQ65" s="415"/>
      <c r="AR65" s="415"/>
      <c r="AS65" s="415"/>
      <c r="AT65" s="415"/>
      <c r="AU65" s="415"/>
      <c r="AV65" s="415"/>
      <c r="AW65" s="416"/>
      <c r="AX65" s="415"/>
      <c r="AY65" s="415"/>
      <c r="AZ65" s="415"/>
      <c r="BA65" s="415"/>
      <c r="BB65" s="415"/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/>
      <c r="C66" s="346"/>
      <c r="D66" s="381"/>
      <c r="E66" s="381"/>
      <c r="F66" s="381"/>
      <c r="G66" s="346"/>
      <c r="H66" s="381"/>
      <c r="I66" s="400"/>
      <c r="J66" s="346"/>
      <c r="K66" s="346"/>
      <c r="L66" s="346"/>
      <c r="M66" s="346"/>
      <c r="N66" s="346"/>
      <c r="O66" s="415"/>
      <c r="P66" s="415"/>
      <c r="Q66" s="415"/>
      <c r="R66" s="415"/>
      <c r="S66" s="416"/>
      <c r="T66" s="415"/>
      <c r="U66" s="415"/>
      <c r="V66" s="415"/>
      <c r="W66" s="415"/>
      <c r="X66" s="415"/>
      <c r="Y66" s="415"/>
      <c r="Z66" s="415"/>
      <c r="AA66" s="415"/>
      <c r="AB66" s="415"/>
      <c r="AC66" s="416"/>
      <c r="AD66" s="415"/>
      <c r="AE66" s="415"/>
      <c r="AF66" s="415"/>
      <c r="AG66" s="415"/>
      <c r="AH66" s="415"/>
      <c r="AI66" s="415"/>
      <c r="AJ66" s="415"/>
      <c r="AK66" s="415"/>
      <c r="AL66" s="415"/>
      <c r="AM66" s="416"/>
      <c r="AN66" s="415"/>
      <c r="AO66" s="415"/>
      <c r="AP66" s="415"/>
      <c r="AQ66" s="415"/>
      <c r="AR66" s="415"/>
      <c r="AS66" s="415"/>
      <c r="AT66" s="415"/>
      <c r="AU66" s="415"/>
      <c r="AV66" s="415"/>
      <c r="AW66" s="416"/>
      <c r="AX66" s="415"/>
      <c r="AY66" s="415"/>
      <c r="AZ66" s="415"/>
      <c r="BA66" s="415"/>
      <c r="BB66" s="415"/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/>
      <c r="C67" s="346"/>
      <c r="D67" s="381"/>
      <c r="E67" s="381"/>
      <c r="F67" s="381"/>
      <c r="G67" s="346"/>
      <c r="H67" s="381"/>
      <c r="I67" s="400"/>
      <c r="J67" s="346"/>
      <c r="K67" s="346"/>
      <c r="L67" s="346"/>
      <c r="M67" s="346"/>
      <c r="N67" s="346"/>
      <c r="O67" s="415"/>
      <c r="P67" s="415"/>
      <c r="Q67" s="415"/>
      <c r="R67" s="415"/>
      <c r="S67" s="416"/>
      <c r="T67" s="415"/>
      <c r="U67" s="415"/>
      <c r="V67" s="415"/>
      <c r="W67" s="415"/>
      <c r="X67" s="415"/>
      <c r="Y67" s="415"/>
      <c r="Z67" s="415"/>
      <c r="AA67" s="415"/>
      <c r="AB67" s="415"/>
      <c r="AC67" s="416"/>
      <c r="AD67" s="415"/>
      <c r="AE67" s="415"/>
      <c r="AF67" s="415"/>
      <c r="AG67" s="415"/>
      <c r="AH67" s="415"/>
      <c r="AI67" s="415"/>
      <c r="AJ67" s="415"/>
      <c r="AK67" s="415"/>
      <c r="AL67" s="415"/>
      <c r="AM67" s="416"/>
      <c r="AN67" s="415"/>
      <c r="AO67" s="415"/>
      <c r="AP67" s="415"/>
      <c r="AQ67" s="415"/>
      <c r="AR67" s="415"/>
      <c r="AS67" s="415"/>
      <c r="AT67" s="415"/>
      <c r="AU67" s="415"/>
      <c r="AV67" s="415"/>
      <c r="AW67" s="416"/>
      <c r="AX67" s="415"/>
      <c r="AY67" s="415"/>
      <c r="AZ67" s="415"/>
      <c r="BA67" s="415"/>
      <c r="BB67" s="415"/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/>
      <c r="C68" s="347"/>
      <c r="D68" s="382"/>
      <c r="E68" s="382"/>
      <c r="F68" s="382"/>
      <c r="G68" s="347"/>
      <c r="H68" s="382"/>
      <c r="I68" s="401"/>
      <c r="J68" s="347"/>
      <c r="K68" s="347"/>
      <c r="L68" s="347"/>
      <c r="M68" s="347"/>
      <c r="N68" s="347"/>
      <c r="O68" s="418"/>
      <c r="P68" s="418"/>
      <c r="Q68" s="418"/>
      <c r="R68" s="418"/>
      <c r="S68" s="419"/>
      <c r="T68" s="418"/>
      <c r="U68" s="418"/>
      <c r="V68" s="418"/>
      <c r="W68" s="418"/>
      <c r="X68" s="418"/>
      <c r="Y68" s="418"/>
      <c r="Z68" s="418"/>
      <c r="AA68" s="418"/>
      <c r="AB68" s="418"/>
      <c r="AC68" s="419"/>
      <c r="AD68" s="418"/>
      <c r="AE68" s="418"/>
      <c r="AF68" s="418"/>
      <c r="AG68" s="418"/>
      <c r="AH68" s="418"/>
      <c r="AI68" s="418"/>
      <c r="AJ68" s="418"/>
      <c r="AK68" s="418"/>
      <c r="AL68" s="418"/>
      <c r="AM68" s="419"/>
      <c r="AN68" s="418"/>
      <c r="AO68" s="418"/>
      <c r="AP68" s="418"/>
      <c r="AQ68" s="418"/>
      <c r="AR68" s="418"/>
      <c r="AS68" s="418"/>
      <c r="AT68" s="418"/>
      <c r="AU68" s="418"/>
      <c r="AV68" s="418"/>
      <c r="AW68" s="419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/>
      <c r="C69" s="346"/>
      <c r="D69" s="381"/>
      <c r="E69" s="381"/>
      <c r="F69" s="381"/>
      <c r="G69" s="346"/>
      <c r="H69" s="381"/>
      <c r="I69" s="400"/>
      <c r="J69" s="346"/>
      <c r="K69" s="346"/>
      <c r="L69" s="346"/>
      <c r="M69" s="346"/>
      <c r="N69" s="346"/>
      <c r="O69" s="415"/>
      <c r="P69" s="415"/>
      <c r="Q69" s="415"/>
      <c r="R69" s="415"/>
      <c r="S69" s="416"/>
      <c r="T69" s="415"/>
      <c r="U69" s="415"/>
      <c r="V69" s="415"/>
      <c r="W69" s="415"/>
      <c r="X69" s="415"/>
      <c r="Y69" s="415"/>
      <c r="Z69" s="415"/>
      <c r="AA69" s="415"/>
      <c r="AB69" s="415"/>
      <c r="AC69" s="416"/>
      <c r="AD69" s="415"/>
      <c r="AE69" s="415"/>
      <c r="AF69" s="415"/>
      <c r="AG69" s="415"/>
      <c r="AH69" s="415"/>
      <c r="AI69" s="415"/>
      <c r="AJ69" s="415"/>
      <c r="AK69" s="415"/>
      <c r="AL69" s="415"/>
      <c r="AM69" s="416"/>
      <c r="AN69" s="415"/>
      <c r="AO69" s="415"/>
      <c r="AP69" s="415"/>
      <c r="AQ69" s="415"/>
      <c r="AR69" s="415"/>
      <c r="AS69" s="415"/>
      <c r="AT69" s="415"/>
      <c r="AU69" s="415"/>
      <c r="AV69" s="415"/>
      <c r="AW69" s="416"/>
      <c r="AX69" s="415"/>
      <c r="AY69" s="415"/>
      <c r="AZ69" s="415"/>
      <c r="BA69" s="415"/>
      <c r="BB69" s="415"/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/>
      <c r="C70" s="346"/>
      <c r="D70" s="381"/>
      <c r="E70" s="381"/>
      <c r="F70" s="381"/>
      <c r="G70" s="346"/>
      <c r="H70" s="381"/>
      <c r="I70" s="400"/>
      <c r="J70" s="346"/>
      <c r="K70" s="346"/>
      <c r="L70" s="346"/>
      <c r="M70" s="346"/>
      <c r="N70" s="346"/>
      <c r="O70" s="415"/>
      <c r="P70" s="415"/>
      <c r="Q70" s="415"/>
      <c r="R70" s="415"/>
      <c r="S70" s="416"/>
      <c r="T70" s="415"/>
      <c r="U70" s="415"/>
      <c r="V70" s="415"/>
      <c r="W70" s="415"/>
      <c r="X70" s="415"/>
      <c r="Y70" s="415"/>
      <c r="Z70" s="415"/>
      <c r="AA70" s="415"/>
      <c r="AB70" s="415"/>
      <c r="AC70" s="416"/>
      <c r="AD70" s="415"/>
      <c r="AE70" s="415"/>
      <c r="AF70" s="415"/>
      <c r="AG70" s="415"/>
      <c r="AH70" s="415"/>
      <c r="AI70" s="415"/>
      <c r="AJ70" s="415"/>
      <c r="AK70" s="415"/>
      <c r="AL70" s="415"/>
      <c r="AM70" s="416"/>
      <c r="AN70" s="415"/>
      <c r="AO70" s="415"/>
      <c r="AP70" s="415"/>
      <c r="AQ70" s="415"/>
      <c r="AR70" s="415"/>
      <c r="AS70" s="415"/>
      <c r="AT70" s="415"/>
      <c r="AU70" s="415"/>
      <c r="AV70" s="415"/>
      <c r="AW70" s="416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/>
      <c r="C71" s="346"/>
      <c r="D71" s="381"/>
      <c r="E71" s="381"/>
      <c r="F71" s="381"/>
      <c r="G71" s="346"/>
      <c r="H71" s="381"/>
      <c r="I71" s="400"/>
      <c r="J71" s="346"/>
      <c r="K71" s="346"/>
      <c r="L71" s="346"/>
      <c r="M71" s="346"/>
      <c r="N71" s="346"/>
      <c r="O71" s="415"/>
      <c r="P71" s="415"/>
      <c r="Q71" s="415"/>
      <c r="R71" s="415"/>
      <c r="S71" s="416"/>
      <c r="T71" s="415"/>
      <c r="U71" s="415"/>
      <c r="V71" s="415"/>
      <c r="W71" s="415"/>
      <c r="X71" s="415"/>
      <c r="Y71" s="415"/>
      <c r="Z71" s="415"/>
      <c r="AA71" s="415"/>
      <c r="AB71" s="415"/>
      <c r="AC71" s="416"/>
      <c r="AD71" s="415"/>
      <c r="AE71" s="415"/>
      <c r="AF71" s="415"/>
      <c r="AG71" s="415"/>
      <c r="AH71" s="415"/>
      <c r="AI71" s="415"/>
      <c r="AJ71" s="415"/>
      <c r="AK71" s="415"/>
      <c r="AL71" s="415"/>
      <c r="AM71" s="416"/>
      <c r="AN71" s="415"/>
      <c r="AO71" s="415"/>
      <c r="AP71" s="415"/>
      <c r="AQ71" s="415"/>
      <c r="AR71" s="415"/>
      <c r="AS71" s="415"/>
      <c r="AT71" s="415"/>
      <c r="AU71" s="415"/>
      <c r="AV71" s="415"/>
      <c r="AW71" s="416"/>
      <c r="AX71" s="415"/>
      <c r="AY71" s="415"/>
      <c r="AZ71" s="415"/>
      <c r="BA71" s="415"/>
      <c r="BB71" s="415"/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/>
      <c r="C72" s="346"/>
      <c r="D72" s="381"/>
      <c r="E72" s="381"/>
      <c r="F72" s="381"/>
      <c r="G72" s="346"/>
      <c r="H72" s="381"/>
      <c r="I72" s="400"/>
      <c r="J72" s="346"/>
      <c r="K72" s="346"/>
      <c r="L72" s="346"/>
      <c r="M72" s="346"/>
      <c r="N72" s="346"/>
      <c r="O72" s="415"/>
      <c r="P72" s="415"/>
      <c r="Q72" s="415"/>
      <c r="R72" s="415"/>
      <c r="S72" s="416"/>
      <c r="T72" s="415"/>
      <c r="U72" s="415"/>
      <c r="V72" s="415"/>
      <c r="W72" s="415"/>
      <c r="X72" s="415"/>
      <c r="Y72" s="415"/>
      <c r="Z72" s="415"/>
      <c r="AA72" s="415"/>
      <c r="AB72" s="415"/>
      <c r="AC72" s="416"/>
      <c r="AD72" s="415"/>
      <c r="AE72" s="415"/>
      <c r="AF72" s="415"/>
      <c r="AG72" s="415"/>
      <c r="AH72" s="415"/>
      <c r="AI72" s="415"/>
      <c r="AJ72" s="415"/>
      <c r="AK72" s="415"/>
      <c r="AL72" s="415"/>
      <c r="AM72" s="416"/>
      <c r="AN72" s="415"/>
      <c r="AO72" s="415"/>
      <c r="AP72" s="415"/>
      <c r="AQ72" s="415"/>
      <c r="AR72" s="415"/>
      <c r="AS72" s="415"/>
      <c r="AT72" s="415"/>
      <c r="AU72" s="415"/>
      <c r="AV72" s="415"/>
      <c r="AW72" s="416"/>
      <c r="AX72" s="415"/>
      <c r="AY72" s="415"/>
      <c r="AZ72" s="415"/>
      <c r="BA72" s="415"/>
      <c r="BB72" s="415"/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/>
      <c r="C73" s="346"/>
      <c r="D73" s="381"/>
      <c r="E73" s="381"/>
      <c r="F73" s="381"/>
      <c r="G73" s="346"/>
      <c r="H73" s="381"/>
      <c r="I73" s="400"/>
      <c r="J73" s="346"/>
      <c r="K73" s="346"/>
      <c r="L73" s="346"/>
      <c r="M73" s="346"/>
      <c r="N73" s="346"/>
      <c r="O73" s="415"/>
      <c r="P73" s="415"/>
      <c r="Q73" s="415"/>
      <c r="R73" s="415"/>
      <c r="S73" s="416"/>
      <c r="T73" s="415"/>
      <c r="U73" s="415"/>
      <c r="V73" s="415"/>
      <c r="W73" s="415"/>
      <c r="X73" s="415"/>
      <c r="Y73" s="415"/>
      <c r="Z73" s="415"/>
      <c r="AA73" s="415"/>
      <c r="AB73" s="415"/>
      <c r="AC73" s="416"/>
      <c r="AD73" s="415"/>
      <c r="AE73" s="415"/>
      <c r="AF73" s="415"/>
      <c r="AG73" s="415"/>
      <c r="AH73" s="415"/>
      <c r="AI73" s="415"/>
      <c r="AJ73" s="415"/>
      <c r="AK73" s="415"/>
      <c r="AL73" s="415"/>
      <c r="AM73" s="416"/>
      <c r="AN73" s="415"/>
      <c r="AO73" s="415"/>
      <c r="AP73" s="415"/>
      <c r="AQ73" s="415"/>
      <c r="AR73" s="415"/>
      <c r="AS73" s="415"/>
      <c r="AT73" s="415"/>
      <c r="AU73" s="415"/>
      <c r="AV73" s="415"/>
      <c r="AW73" s="416"/>
      <c r="AX73" s="415"/>
      <c r="AY73" s="415"/>
      <c r="AZ73" s="415"/>
      <c r="BA73" s="415"/>
      <c r="BB73" s="415"/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/>
      <c r="C74" s="346"/>
      <c r="D74" s="381"/>
      <c r="E74" s="381"/>
      <c r="F74" s="381"/>
      <c r="G74" s="346"/>
      <c r="H74" s="381"/>
      <c r="I74" s="400"/>
      <c r="J74" s="346"/>
      <c r="K74" s="346"/>
      <c r="L74" s="346"/>
      <c r="M74" s="346"/>
      <c r="N74" s="346"/>
      <c r="O74" s="415"/>
      <c r="P74" s="415"/>
      <c r="Q74" s="415"/>
      <c r="R74" s="415"/>
      <c r="S74" s="416"/>
      <c r="T74" s="415"/>
      <c r="U74" s="415"/>
      <c r="V74" s="415"/>
      <c r="W74" s="415"/>
      <c r="X74" s="415"/>
      <c r="Y74" s="415"/>
      <c r="Z74" s="415"/>
      <c r="AA74" s="415"/>
      <c r="AB74" s="415"/>
      <c r="AC74" s="416"/>
      <c r="AD74" s="415"/>
      <c r="AE74" s="415"/>
      <c r="AF74" s="415"/>
      <c r="AG74" s="415"/>
      <c r="AH74" s="415"/>
      <c r="AI74" s="415"/>
      <c r="AJ74" s="415"/>
      <c r="AK74" s="415"/>
      <c r="AL74" s="415"/>
      <c r="AM74" s="416"/>
      <c r="AN74" s="415"/>
      <c r="AO74" s="415"/>
      <c r="AP74" s="415"/>
      <c r="AQ74" s="415"/>
      <c r="AR74" s="415"/>
      <c r="AS74" s="415"/>
      <c r="AT74" s="415"/>
      <c r="AU74" s="415"/>
      <c r="AV74" s="415"/>
      <c r="AW74" s="416"/>
      <c r="AX74" s="415"/>
      <c r="AY74" s="415"/>
      <c r="AZ74" s="415"/>
      <c r="BA74" s="415"/>
      <c r="BB74" s="415"/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/>
      <c r="C75" s="346"/>
      <c r="D75" s="381"/>
      <c r="E75" s="381"/>
      <c r="F75" s="381"/>
      <c r="G75" s="346"/>
      <c r="H75" s="381"/>
      <c r="I75" s="399"/>
      <c r="J75" s="346"/>
      <c r="K75" s="346"/>
      <c r="L75" s="346"/>
      <c r="M75" s="346"/>
      <c r="N75" s="346"/>
      <c r="O75" s="415"/>
      <c r="P75" s="415"/>
      <c r="Q75" s="415"/>
      <c r="R75" s="415"/>
      <c r="S75" s="416"/>
      <c r="T75" s="415"/>
      <c r="U75" s="415"/>
      <c r="V75" s="415"/>
      <c r="W75" s="415"/>
      <c r="X75" s="415"/>
      <c r="Y75" s="415"/>
      <c r="Z75" s="415"/>
      <c r="AA75" s="415"/>
      <c r="AB75" s="415"/>
      <c r="AC75" s="416"/>
      <c r="AD75" s="415"/>
      <c r="AE75" s="415"/>
      <c r="AF75" s="415"/>
      <c r="AG75" s="415"/>
      <c r="AH75" s="415"/>
      <c r="AI75" s="415"/>
      <c r="AJ75" s="415"/>
      <c r="AK75" s="415"/>
      <c r="AL75" s="415"/>
      <c r="AM75" s="416"/>
      <c r="AN75" s="415"/>
      <c r="AO75" s="415"/>
      <c r="AP75" s="415"/>
      <c r="AQ75" s="415"/>
      <c r="AR75" s="415"/>
      <c r="AS75" s="415"/>
      <c r="AT75" s="415"/>
      <c r="AU75" s="415"/>
      <c r="AV75" s="415"/>
      <c r="AW75" s="416"/>
      <c r="AX75" s="415"/>
      <c r="AY75" s="415"/>
      <c r="AZ75" s="415"/>
      <c r="BA75" s="415"/>
      <c r="BB75" s="415"/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/>
      <c r="C76" s="346"/>
      <c r="D76" s="381"/>
      <c r="E76" s="381"/>
      <c r="F76" s="381"/>
      <c r="G76" s="346"/>
      <c r="H76" s="381"/>
      <c r="I76" s="399"/>
      <c r="J76" s="346"/>
      <c r="K76" s="346"/>
      <c r="L76" s="346"/>
      <c r="M76" s="346"/>
      <c r="N76" s="346"/>
      <c r="O76" s="415"/>
      <c r="P76" s="415"/>
      <c r="Q76" s="415"/>
      <c r="R76" s="415"/>
      <c r="S76" s="416"/>
      <c r="T76" s="415"/>
      <c r="U76" s="415"/>
      <c r="V76" s="415"/>
      <c r="W76" s="415"/>
      <c r="X76" s="415"/>
      <c r="Y76" s="415"/>
      <c r="Z76" s="415"/>
      <c r="AA76" s="415"/>
      <c r="AB76" s="415"/>
      <c r="AC76" s="416"/>
      <c r="AD76" s="415"/>
      <c r="AE76" s="415"/>
      <c r="AF76" s="415"/>
      <c r="AG76" s="415"/>
      <c r="AH76" s="415"/>
      <c r="AI76" s="415"/>
      <c r="AJ76" s="415"/>
      <c r="AK76" s="415"/>
      <c r="AL76" s="415"/>
      <c r="AM76" s="416"/>
      <c r="AN76" s="415"/>
      <c r="AO76" s="415"/>
      <c r="AP76" s="415"/>
      <c r="AQ76" s="415"/>
      <c r="AR76" s="415"/>
      <c r="AS76" s="415"/>
      <c r="AT76" s="415"/>
      <c r="AU76" s="415"/>
      <c r="AV76" s="415"/>
      <c r="AW76" s="416"/>
      <c r="AX76" s="415"/>
      <c r="AY76" s="415"/>
      <c r="AZ76" s="415"/>
      <c r="BA76" s="415"/>
      <c r="BB76" s="415"/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/>
      <c r="C77" s="346"/>
      <c r="D77" s="381"/>
      <c r="E77" s="381"/>
      <c r="F77" s="381"/>
      <c r="G77" s="346"/>
      <c r="H77" s="381"/>
      <c r="I77" s="399"/>
      <c r="J77" s="346"/>
      <c r="K77" s="346"/>
      <c r="L77" s="346"/>
      <c r="M77" s="346"/>
      <c r="N77" s="346"/>
      <c r="O77" s="415"/>
      <c r="P77" s="415"/>
      <c r="Q77" s="415"/>
      <c r="R77" s="415"/>
      <c r="S77" s="416"/>
      <c r="T77" s="415"/>
      <c r="U77" s="415"/>
      <c r="V77" s="415"/>
      <c r="W77" s="415"/>
      <c r="X77" s="415"/>
      <c r="Y77" s="415"/>
      <c r="Z77" s="415"/>
      <c r="AA77" s="415"/>
      <c r="AB77" s="415"/>
      <c r="AC77" s="416"/>
      <c r="AD77" s="415"/>
      <c r="AE77" s="415"/>
      <c r="AF77" s="415"/>
      <c r="AG77" s="415"/>
      <c r="AH77" s="415"/>
      <c r="AI77" s="415"/>
      <c r="AJ77" s="415"/>
      <c r="AK77" s="415"/>
      <c r="AL77" s="415"/>
      <c r="AM77" s="416"/>
      <c r="AN77" s="415"/>
      <c r="AO77" s="415"/>
      <c r="AP77" s="415"/>
      <c r="AQ77" s="415"/>
      <c r="AR77" s="415"/>
      <c r="AS77" s="415"/>
      <c r="AT77" s="415"/>
      <c r="AU77" s="415"/>
      <c r="AV77" s="415"/>
      <c r="AW77" s="416"/>
      <c r="AX77" s="415"/>
      <c r="AY77" s="415"/>
      <c r="AZ77" s="415"/>
      <c r="BA77" s="415"/>
      <c r="BB77" s="415"/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/>
      <c r="C78" s="347"/>
      <c r="D78" s="382"/>
      <c r="E78" s="382"/>
      <c r="F78" s="382"/>
      <c r="G78" s="347"/>
      <c r="H78" s="382"/>
      <c r="I78" s="402"/>
      <c r="J78" s="347"/>
      <c r="K78" s="347"/>
      <c r="L78" s="347"/>
      <c r="M78" s="347"/>
      <c r="N78" s="347"/>
      <c r="O78" s="418"/>
      <c r="P78" s="418"/>
      <c r="Q78" s="418"/>
      <c r="R78" s="418"/>
      <c r="S78" s="419"/>
      <c r="T78" s="418"/>
      <c r="U78" s="418"/>
      <c r="V78" s="418"/>
      <c r="W78" s="418"/>
      <c r="X78" s="418"/>
      <c r="Y78" s="418"/>
      <c r="Z78" s="418"/>
      <c r="AA78" s="418"/>
      <c r="AB78" s="418"/>
      <c r="AC78" s="419"/>
      <c r="AD78" s="418"/>
      <c r="AE78" s="418"/>
      <c r="AF78" s="418"/>
      <c r="AG78" s="418"/>
      <c r="AH78" s="418"/>
      <c r="AI78" s="418"/>
      <c r="AJ78" s="418"/>
      <c r="AK78" s="418"/>
      <c r="AL78" s="418"/>
      <c r="AM78" s="419"/>
      <c r="AN78" s="418"/>
      <c r="AO78" s="418"/>
      <c r="AP78" s="418"/>
      <c r="AQ78" s="418"/>
      <c r="AR78" s="418"/>
      <c r="AS78" s="418"/>
      <c r="AT78" s="418"/>
      <c r="AU78" s="418"/>
      <c r="AV78" s="418"/>
      <c r="AW78" s="419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/>
      <c r="C79" s="346"/>
      <c r="D79" s="381"/>
      <c r="E79" s="381"/>
      <c r="F79" s="381"/>
      <c r="G79" s="346"/>
      <c r="H79" s="381"/>
      <c r="I79" s="399"/>
      <c r="J79" s="346"/>
      <c r="K79" s="346"/>
      <c r="L79" s="346"/>
      <c r="M79" s="346"/>
      <c r="N79" s="346"/>
      <c r="O79" s="415"/>
      <c r="P79" s="415"/>
      <c r="Q79" s="415"/>
      <c r="R79" s="415"/>
      <c r="S79" s="416"/>
      <c r="T79" s="415"/>
      <c r="U79" s="415"/>
      <c r="V79" s="415"/>
      <c r="W79" s="415"/>
      <c r="X79" s="415"/>
      <c r="Y79" s="415"/>
      <c r="Z79" s="415"/>
      <c r="AA79" s="415"/>
      <c r="AB79" s="415"/>
      <c r="AC79" s="416"/>
      <c r="AD79" s="415"/>
      <c r="AE79" s="415"/>
      <c r="AF79" s="415"/>
      <c r="AG79" s="415"/>
      <c r="AH79" s="415"/>
      <c r="AI79" s="415"/>
      <c r="AJ79" s="415"/>
      <c r="AK79" s="415"/>
      <c r="AL79" s="415"/>
      <c r="AM79" s="416"/>
      <c r="AN79" s="415"/>
      <c r="AO79" s="415"/>
      <c r="AP79" s="415"/>
      <c r="AQ79" s="415"/>
      <c r="AR79" s="415"/>
      <c r="AS79" s="415"/>
      <c r="AT79" s="415"/>
      <c r="AU79" s="415"/>
      <c r="AV79" s="415"/>
      <c r="AW79" s="416"/>
      <c r="AX79" s="415"/>
      <c r="AY79" s="415"/>
      <c r="AZ79" s="415"/>
      <c r="BA79" s="415"/>
      <c r="BB79" s="415"/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/>
      <c r="C80" s="346"/>
      <c r="D80" s="381"/>
      <c r="E80" s="381"/>
      <c r="F80" s="381"/>
      <c r="G80" s="346"/>
      <c r="H80" s="381"/>
      <c r="I80" s="399"/>
      <c r="J80" s="346"/>
      <c r="K80" s="346"/>
      <c r="L80" s="346"/>
      <c r="M80" s="346"/>
      <c r="N80" s="346"/>
      <c r="O80" s="415"/>
      <c r="P80" s="415"/>
      <c r="Q80" s="415"/>
      <c r="R80" s="415"/>
      <c r="S80" s="416"/>
      <c r="T80" s="415"/>
      <c r="U80" s="415"/>
      <c r="V80" s="415"/>
      <c r="W80" s="415"/>
      <c r="X80" s="415"/>
      <c r="Y80" s="415"/>
      <c r="Z80" s="415"/>
      <c r="AA80" s="415"/>
      <c r="AB80" s="415"/>
      <c r="AC80" s="416"/>
      <c r="AD80" s="415"/>
      <c r="AE80" s="415"/>
      <c r="AF80" s="415"/>
      <c r="AG80" s="415"/>
      <c r="AH80" s="415"/>
      <c r="AI80" s="415"/>
      <c r="AJ80" s="415"/>
      <c r="AK80" s="415"/>
      <c r="AL80" s="415"/>
      <c r="AM80" s="416"/>
      <c r="AN80" s="415"/>
      <c r="AO80" s="415"/>
      <c r="AP80" s="415"/>
      <c r="AQ80" s="415"/>
      <c r="AR80" s="415"/>
      <c r="AS80" s="415"/>
      <c r="AT80" s="415"/>
      <c r="AU80" s="415"/>
      <c r="AV80" s="415"/>
      <c r="AW80" s="416"/>
      <c r="AX80" s="415"/>
      <c r="AY80" s="415"/>
      <c r="AZ80" s="415"/>
      <c r="BA80" s="415"/>
      <c r="BB80" s="415"/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/>
      <c r="C81" s="346"/>
      <c r="D81" s="381"/>
      <c r="E81" s="381"/>
      <c r="F81" s="381"/>
      <c r="G81" s="346"/>
      <c r="H81" s="381"/>
      <c r="I81" s="399"/>
      <c r="J81" s="346"/>
      <c r="K81" s="346"/>
      <c r="L81" s="346"/>
      <c r="M81" s="346"/>
      <c r="N81" s="346"/>
      <c r="O81" s="415"/>
      <c r="P81" s="415"/>
      <c r="Q81" s="415"/>
      <c r="R81" s="415"/>
      <c r="S81" s="416"/>
      <c r="T81" s="415"/>
      <c r="U81" s="415"/>
      <c r="V81" s="415"/>
      <c r="W81" s="415"/>
      <c r="X81" s="415"/>
      <c r="Y81" s="415"/>
      <c r="Z81" s="415"/>
      <c r="AA81" s="415"/>
      <c r="AB81" s="415"/>
      <c r="AC81" s="416"/>
      <c r="AD81" s="415"/>
      <c r="AE81" s="415"/>
      <c r="AF81" s="415"/>
      <c r="AG81" s="415"/>
      <c r="AH81" s="415"/>
      <c r="AI81" s="415"/>
      <c r="AJ81" s="415"/>
      <c r="AK81" s="415"/>
      <c r="AL81" s="415"/>
      <c r="AM81" s="416"/>
      <c r="AN81" s="415"/>
      <c r="AO81" s="415"/>
      <c r="AP81" s="415"/>
      <c r="AQ81" s="415"/>
      <c r="AR81" s="415"/>
      <c r="AS81" s="415"/>
      <c r="AT81" s="415"/>
      <c r="AU81" s="415"/>
      <c r="AV81" s="415"/>
      <c r="AW81" s="416"/>
      <c r="AX81" s="415"/>
      <c r="AY81" s="415"/>
      <c r="AZ81" s="415"/>
      <c r="BA81" s="415"/>
      <c r="BB81" s="415"/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/>
      <c r="C82" s="346"/>
      <c r="D82" s="381"/>
      <c r="E82" s="381"/>
      <c r="F82" s="381"/>
      <c r="G82" s="346"/>
      <c r="H82" s="381"/>
      <c r="I82" s="399"/>
      <c r="J82" s="346"/>
      <c r="K82" s="346"/>
      <c r="L82" s="346"/>
      <c r="M82" s="346"/>
      <c r="N82" s="346"/>
      <c r="O82" s="415"/>
      <c r="P82" s="415"/>
      <c r="Q82" s="415"/>
      <c r="R82" s="415"/>
      <c r="S82" s="416"/>
      <c r="T82" s="415"/>
      <c r="U82" s="415"/>
      <c r="V82" s="415"/>
      <c r="W82" s="415"/>
      <c r="X82" s="415"/>
      <c r="Y82" s="415"/>
      <c r="Z82" s="415"/>
      <c r="AA82" s="415"/>
      <c r="AB82" s="415"/>
      <c r="AC82" s="416"/>
      <c r="AD82" s="415"/>
      <c r="AE82" s="415"/>
      <c r="AF82" s="415"/>
      <c r="AG82" s="415"/>
      <c r="AH82" s="415"/>
      <c r="AI82" s="415"/>
      <c r="AJ82" s="415"/>
      <c r="AK82" s="415"/>
      <c r="AL82" s="415"/>
      <c r="AM82" s="416"/>
      <c r="AN82" s="415"/>
      <c r="AO82" s="415"/>
      <c r="AP82" s="415"/>
      <c r="AQ82" s="415"/>
      <c r="AR82" s="415"/>
      <c r="AS82" s="415"/>
      <c r="AT82" s="415"/>
      <c r="AU82" s="415"/>
      <c r="AV82" s="415"/>
      <c r="AW82" s="416"/>
      <c r="AX82" s="415"/>
      <c r="AY82" s="415"/>
      <c r="AZ82" s="415"/>
      <c r="BA82" s="415"/>
      <c r="BB82" s="415"/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/>
      <c r="C83" s="346"/>
      <c r="D83" s="381"/>
      <c r="E83" s="381"/>
      <c r="F83" s="381"/>
      <c r="G83" s="346"/>
      <c r="H83" s="381"/>
      <c r="I83" s="399"/>
      <c r="J83" s="346"/>
      <c r="K83" s="346"/>
      <c r="L83" s="346"/>
      <c r="M83" s="346"/>
      <c r="N83" s="346"/>
      <c r="O83" s="415"/>
      <c r="P83" s="415"/>
      <c r="Q83" s="415"/>
      <c r="R83" s="415"/>
      <c r="S83" s="416"/>
      <c r="T83" s="415"/>
      <c r="U83" s="415"/>
      <c r="V83" s="415"/>
      <c r="W83" s="415"/>
      <c r="X83" s="415"/>
      <c r="Y83" s="415"/>
      <c r="Z83" s="415"/>
      <c r="AA83" s="415"/>
      <c r="AB83" s="415"/>
      <c r="AC83" s="416"/>
      <c r="AD83" s="415"/>
      <c r="AE83" s="415"/>
      <c r="AF83" s="415"/>
      <c r="AG83" s="415"/>
      <c r="AH83" s="415"/>
      <c r="AI83" s="415"/>
      <c r="AJ83" s="415"/>
      <c r="AK83" s="415"/>
      <c r="AL83" s="415"/>
      <c r="AM83" s="416"/>
      <c r="AN83" s="415"/>
      <c r="AO83" s="415"/>
      <c r="AP83" s="415"/>
      <c r="AQ83" s="415"/>
      <c r="AR83" s="415"/>
      <c r="AS83" s="415"/>
      <c r="AT83" s="415"/>
      <c r="AU83" s="415"/>
      <c r="AV83" s="415"/>
      <c r="AW83" s="416"/>
      <c r="AX83" s="415"/>
      <c r="AY83" s="415"/>
      <c r="AZ83" s="415"/>
      <c r="BA83" s="415"/>
      <c r="BB83" s="415"/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/>
      <c r="C84" s="346"/>
      <c r="D84" s="381"/>
      <c r="E84" s="381"/>
      <c r="F84" s="381"/>
      <c r="G84" s="346"/>
      <c r="H84" s="381"/>
      <c r="I84" s="399"/>
      <c r="J84" s="346"/>
      <c r="K84" s="346"/>
      <c r="L84" s="346"/>
      <c r="M84" s="346"/>
      <c r="N84" s="346"/>
      <c r="O84" s="415"/>
      <c r="P84" s="415"/>
      <c r="Q84" s="415"/>
      <c r="R84" s="415"/>
      <c r="S84" s="416"/>
      <c r="T84" s="415"/>
      <c r="U84" s="415"/>
      <c r="V84" s="415"/>
      <c r="W84" s="415"/>
      <c r="X84" s="415"/>
      <c r="Y84" s="415"/>
      <c r="Z84" s="415"/>
      <c r="AA84" s="415"/>
      <c r="AB84" s="415"/>
      <c r="AC84" s="416"/>
      <c r="AD84" s="415"/>
      <c r="AE84" s="415"/>
      <c r="AF84" s="415"/>
      <c r="AG84" s="415"/>
      <c r="AH84" s="415"/>
      <c r="AI84" s="415"/>
      <c r="AJ84" s="415"/>
      <c r="AK84" s="415"/>
      <c r="AL84" s="415"/>
      <c r="AM84" s="416"/>
      <c r="AN84" s="415"/>
      <c r="AO84" s="415"/>
      <c r="AP84" s="415"/>
      <c r="AQ84" s="415"/>
      <c r="AR84" s="415"/>
      <c r="AS84" s="415"/>
      <c r="AT84" s="415"/>
      <c r="AU84" s="415"/>
      <c r="AV84" s="415"/>
      <c r="AW84" s="416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/>
      <c r="C85" s="346"/>
      <c r="D85" s="381"/>
      <c r="E85" s="381"/>
      <c r="F85" s="381"/>
      <c r="G85" s="346"/>
      <c r="H85" s="381"/>
      <c r="I85" s="399"/>
      <c r="J85" s="346"/>
      <c r="K85" s="346"/>
      <c r="L85" s="346"/>
      <c r="M85" s="346"/>
      <c r="N85" s="346"/>
      <c r="O85" s="415"/>
      <c r="P85" s="415"/>
      <c r="Q85" s="415"/>
      <c r="R85" s="415"/>
      <c r="S85" s="416"/>
      <c r="T85" s="415"/>
      <c r="U85" s="415"/>
      <c r="V85" s="415"/>
      <c r="W85" s="415"/>
      <c r="X85" s="415"/>
      <c r="Y85" s="415"/>
      <c r="Z85" s="415"/>
      <c r="AA85" s="415"/>
      <c r="AB85" s="415"/>
      <c r="AC85" s="416"/>
      <c r="AD85" s="415"/>
      <c r="AE85" s="415"/>
      <c r="AF85" s="415"/>
      <c r="AG85" s="415"/>
      <c r="AH85" s="415"/>
      <c r="AI85" s="415"/>
      <c r="AJ85" s="415"/>
      <c r="AK85" s="415"/>
      <c r="AL85" s="415"/>
      <c r="AM85" s="416"/>
      <c r="AN85" s="415"/>
      <c r="AO85" s="415"/>
      <c r="AP85" s="415"/>
      <c r="AQ85" s="415"/>
      <c r="AR85" s="415"/>
      <c r="AS85" s="415"/>
      <c r="AT85" s="415"/>
      <c r="AU85" s="415"/>
      <c r="AV85" s="415"/>
      <c r="AW85" s="416"/>
      <c r="AX85" s="415"/>
      <c r="AY85" s="415"/>
      <c r="AZ85" s="415"/>
      <c r="BA85" s="415"/>
      <c r="BB85" s="415"/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/>
      <c r="C86" s="346"/>
      <c r="D86" s="381"/>
      <c r="E86" s="381"/>
      <c r="F86" s="381"/>
      <c r="G86" s="346"/>
      <c r="H86" s="381"/>
      <c r="I86" s="399"/>
      <c r="J86" s="346"/>
      <c r="K86" s="346"/>
      <c r="L86" s="346"/>
      <c r="M86" s="346"/>
      <c r="N86" s="346"/>
      <c r="O86" s="415"/>
      <c r="P86" s="415"/>
      <c r="Q86" s="415"/>
      <c r="R86" s="415"/>
      <c r="S86" s="416"/>
      <c r="T86" s="415"/>
      <c r="U86" s="415"/>
      <c r="V86" s="415"/>
      <c r="W86" s="415"/>
      <c r="X86" s="415"/>
      <c r="Y86" s="415"/>
      <c r="Z86" s="415"/>
      <c r="AA86" s="415"/>
      <c r="AB86" s="415"/>
      <c r="AC86" s="416"/>
      <c r="AD86" s="415"/>
      <c r="AE86" s="415"/>
      <c r="AF86" s="415"/>
      <c r="AG86" s="415"/>
      <c r="AH86" s="415"/>
      <c r="AI86" s="415"/>
      <c r="AJ86" s="415"/>
      <c r="AK86" s="415"/>
      <c r="AL86" s="415"/>
      <c r="AM86" s="416"/>
      <c r="AN86" s="415"/>
      <c r="AO86" s="415"/>
      <c r="AP86" s="415"/>
      <c r="AQ86" s="415"/>
      <c r="AR86" s="415"/>
      <c r="AS86" s="415"/>
      <c r="AT86" s="415"/>
      <c r="AU86" s="415"/>
      <c r="AV86" s="415"/>
      <c r="AW86" s="416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/>
      <c r="C87" s="346"/>
      <c r="D87" s="381"/>
      <c r="E87" s="381"/>
      <c r="F87" s="381"/>
      <c r="G87" s="346"/>
      <c r="H87" s="381"/>
      <c r="I87" s="399"/>
      <c r="J87" s="346"/>
      <c r="K87" s="346"/>
      <c r="L87" s="346"/>
      <c r="M87" s="346"/>
      <c r="N87" s="346"/>
      <c r="O87" s="415"/>
      <c r="P87" s="415"/>
      <c r="Q87" s="415"/>
      <c r="R87" s="415"/>
      <c r="S87" s="416"/>
      <c r="T87" s="415"/>
      <c r="U87" s="415"/>
      <c r="V87" s="415"/>
      <c r="W87" s="415"/>
      <c r="X87" s="415"/>
      <c r="Y87" s="415"/>
      <c r="Z87" s="415"/>
      <c r="AA87" s="415"/>
      <c r="AB87" s="415"/>
      <c r="AC87" s="416"/>
      <c r="AD87" s="415"/>
      <c r="AE87" s="415"/>
      <c r="AF87" s="415"/>
      <c r="AG87" s="415"/>
      <c r="AH87" s="415"/>
      <c r="AI87" s="415"/>
      <c r="AJ87" s="415"/>
      <c r="AK87" s="415"/>
      <c r="AL87" s="415"/>
      <c r="AM87" s="416"/>
      <c r="AN87" s="415"/>
      <c r="AO87" s="415"/>
      <c r="AP87" s="415"/>
      <c r="AQ87" s="415"/>
      <c r="AR87" s="415"/>
      <c r="AS87" s="415"/>
      <c r="AT87" s="415"/>
      <c r="AU87" s="415"/>
      <c r="AV87" s="415"/>
      <c r="AW87" s="416"/>
      <c r="AX87" s="415"/>
      <c r="AY87" s="415"/>
      <c r="AZ87" s="415"/>
      <c r="BA87" s="415"/>
      <c r="BB87" s="415"/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/>
      <c r="C88" s="347"/>
      <c r="D88" s="382"/>
      <c r="E88" s="382"/>
      <c r="F88" s="382"/>
      <c r="G88" s="347"/>
      <c r="H88" s="382"/>
      <c r="I88" s="402"/>
      <c r="J88" s="347"/>
      <c r="K88" s="347"/>
      <c r="L88" s="347"/>
      <c r="M88" s="347"/>
      <c r="N88" s="347"/>
      <c r="O88" s="418"/>
      <c r="P88" s="418"/>
      <c r="Q88" s="418"/>
      <c r="R88" s="418"/>
      <c r="S88" s="419"/>
      <c r="T88" s="418"/>
      <c r="U88" s="418"/>
      <c r="V88" s="418"/>
      <c r="W88" s="418"/>
      <c r="X88" s="418"/>
      <c r="Y88" s="418"/>
      <c r="Z88" s="418"/>
      <c r="AA88" s="418"/>
      <c r="AB88" s="418"/>
      <c r="AC88" s="419"/>
      <c r="AD88" s="418"/>
      <c r="AE88" s="418"/>
      <c r="AF88" s="418"/>
      <c r="AG88" s="418"/>
      <c r="AH88" s="418"/>
      <c r="AI88" s="418"/>
      <c r="AJ88" s="418"/>
      <c r="AK88" s="418"/>
      <c r="AL88" s="418"/>
      <c r="AM88" s="419"/>
      <c r="AN88" s="418"/>
      <c r="AO88" s="418"/>
      <c r="AP88" s="418"/>
      <c r="AQ88" s="418"/>
      <c r="AR88" s="418"/>
      <c r="AS88" s="418"/>
      <c r="AT88" s="418"/>
      <c r="AU88" s="418"/>
      <c r="AV88" s="418"/>
      <c r="AW88" s="419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/>
      <c r="C89" s="348"/>
      <c r="D89" s="384"/>
      <c r="E89" s="384"/>
      <c r="F89" s="384"/>
      <c r="G89" s="348"/>
      <c r="H89" s="384"/>
      <c r="I89" s="403"/>
      <c r="J89" s="348"/>
      <c r="K89" s="348"/>
      <c r="L89" s="348"/>
      <c r="M89" s="348"/>
      <c r="N89" s="348"/>
      <c r="O89" s="421"/>
      <c r="P89" s="421"/>
      <c r="Q89" s="421"/>
      <c r="R89" s="421"/>
      <c r="S89" s="422"/>
      <c r="T89" s="421"/>
      <c r="U89" s="421"/>
      <c r="V89" s="421"/>
      <c r="W89" s="421"/>
      <c r="X89" s="421"/>
      <c r="Y89" s="421"/>
      <c r="Z89" s="421"/>
      <c r="AA89" s="421"/>
      <c r="AB89" s="421"/>
      <c r="AC89" s="422"/>
      <c r="AD89" s="421"/>
      <c r="AE89" s="421"/>
      <c r="AF89" s="421"/>
      <c r="AG89" s="421"/>
      <c r="AH89" s="421"/>
      <c r="AI89" s="421"/>
      <c r="AJ89" s="421"/>
      <c r="AK89" s="421"/>
      <c r="AL89" s="421"/>
      <c r="AM89" s="422"/>
      <c r="AN89" s="421"/>
      <c r="AO89" s="421"/>
      <c r="AP89" s="421"/>
      <c r="AQ89" s="421"/>
      <c r="AR89" s="421"/>
      <c r="AS89" s="421"/>
      <c r="AT89" s="421"/>
      <c r="AU89" s="421"/>
      <c r="AV89" s="421"/>
      <c r="AW89" s="422"/>
      <c r="AX89" s="421"/>
      <c r="AY89" s="421"/>
      <c r="AZ89" s="421"/>
      <c r="BA89" s="421"/>
      <c r="BB89" s="421"/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/>
      <c r="C90" s="346"/>
      <c r="D90" s="381"/>
      <c r="E90" s="381"/>
      <c r="F90" s="381"/>
      <c r="G90" s="346"/>
      <c r="H90" s="381"/>
      <c r="I90" s="399"/>
      <c r="J90" s="346"/>
      <c r="K90" s="346"/>
      <c r="L90" s="346"/>
      <c r="M90" s="346"/>
      <c r="N90" s="346"/>
      <c r="O90" s="415"/>
      <c r="P90" s="415"/>
      <c r="Q90" s="415"/>
      <c r="R90" s="415"/>
      <c r="S90" s="416"/>
      <c r="T90" s="415"/>
      <c r="U90" s="415"/>
      <c r="V90" s="415"/>
      <c r="W90" s="415"/>
      <c r="X90" s="415"/>
      <c r="Y90" s="415"/>
      <c r="Z90" s="415"/>
      <c r="AA90" s="415"/>
      <c r="AB90" s="415"/>
      <c r="AC90" s="416"/>
      <c r="AD90" s="415"/>
      <c r="AE90" s="415"/>
      <c r="AF90" s="415"/>
      <c r="AG90" s="415"/>
      <c r="AH90" s="415"/>
      <c r="AI90" s="415"/>
      <c r="AJ90" s="415"/>
      <c r="AK90" s="415"/>
      <c r="AL90" s="415"/>
      <c r="AM90" s="416"/>
      <c r="AN90" s="415"/>
      <c r="AO90" s="415"/>
      <c r="AP90" s="415"/>
      <c r="AQ90" s="415"/>
      <c r="AR90" s="415"/>
      <c r="AS90" s="415"/>
      <c r="AT90" s="415"/>
      <c r="AU90" s="415"/>
      <c r="AV90" s="415"/>
      <c r="AW90" s="416"/>
      <c r="AX90" s="415"/>
      <c r="AY90" s="415"/>
      <c r="AZ90" s="415"/>
      <c r="BA90" s="415"/>
      <c r="BB90" s="415"/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/>
      <c r="C91" s="346"/>
      <c r="D91" s="381"/>
      <c r="E91" s="381"/>
      <c r="F91" s="381"/>
      <c r="G91" s="346"/>
      <c r="H91" s="381"/>
      <c r="I91" s="399"/>
      <c r="J91" s="346"/>
      <c r="K91" s="346"/>
      <c r="L91" s="346"/>
      <c r="M91" s="346"/>
      <c r="N91" s="346"/>
      <c r="O91" s="415"/>
      <c r="P91" s="415"/>
      <c r="Q91" s="415"/>
      <c r="R91" s="415"/>
      <c r="S91" s="416"/>
      <c r="T91" s="415"/>
      <c r="U91" s="415"/>
      <c r="V91" s="415"/>
      <c r="W91" s="415"/>
      <c r="X91" s="415"/>
      <c r="Y91" s="415"/>
      <c r="Z91" s="415"/>
      <c r="AA91" s="415"/>
      <c r="AB91" s="415"/>
      <c r="AC91" s="416"/>
      <c r="AD91" s="415"/>
      <c r="AE91" s="415"/>
      <c r="AF91" s="415"/>
      <c r="AG91" s="415"/>
      <c r="AH91" s="415"/>
      <c r="AI91" s="415"/>
      <c r="AJ91" s="415"/>
      <c r="AK91" s="415"/>
      <c r="AL91" s="415"/>
      <c r="AM91" s="416"/>
      <c r="AN91" s="415"/>
      <c r="AO91" s="415"/>
      <c r="AP91" s="415"/>
      <c r="AQ91" s="415"/>
      <c r="AR91" s="415"/>
      <c r="AS91" s="415"/>
      <c r="AT91" s="415"/>
      <c r="AU91" s="415"/>
      <c r="AV91" s="415"/>
      <c r="AW91" s="416"/>
      <c r="AX91" s="415"/>
      <c r="AY91" s="415"/>
      <c r="AZ91" s="415"/>
      <c r="BA91" s="415"/>
      <c r="BB91" s="415"/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/>
      <c r="C92" s="346"/>
      <c r="D92" s="381"/>
      <c r="E92" s="381"/>
      <c r="F92" s="381"/>
      <c r="G92" s="346"/>
      <c r="H92" s="381"/>
      <c r="I92" s="399"/>
      <c r="J92" s="346"/>
      <c r="K92" s="346"/>
      <c r="L92" s="346"/>
      <c r="M92" s="346"/>
      <c r="N92" s="346"/>
      <c r="O92" s="415"/>
      <c r="P92" s="415"/>
      <c r="Q92" s="415"/>
      <c r="R92" s="415"/>
      <c r="S92" s="416"/>
      <c r="T92" s="415"/>
      <c r="U92" s="415"/>
      <c r="V92" s="415"/>
      <c r="W92" s="415"/>
      <c r="X92" s="415"/>
      <c r="Y92" s="415"/>
      <c r="Z92" s="415"/>
      <c r="AA92" s="415"/>
      <c r="AB92" s="415"/>
      <c r="AC92" s="416"/>
      <c r="AD92" s="415"/>
      <c r="AE92" s="415"/>
      <c r="AF92" s="415"/>
      <c r="AG92" s="415"/>
      <c r="AH92" s="415"/>
      <c r="AI92" s="415"/>
      <c r="AJ92" s="415"/>
      <c r="AK92" s="415"/>
      <c r="AL92" s="415"/>
      <c r="AM92" s="416"/>
      <c r="AN92" s="415"/>
      <c r="AO92" s="415"/>
      <c r="AP92" s="415"/>
      <c r="AQ92" s="415"/>
      <c r="AR92" s="415"/>
      <c r="AS92" s="415"/>
      <c r="AT92" s="415"/>
      <c r="AU92" s="415"/>
      <c r="AV92" s="415"/>
      <c r="AW92" s="416"/>
      <c r="AX92" s="415"/>
      <c r="AY92" s="415"/>
      <c r="AZ92" s="415"/>
      <c r="BA92" s="415"/>
      <c r="BB92" s="415"/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/>
      <c r="C93" s="346"/>
      <c r="D93" s="381"/>
      <c r="E93" s="381"/>
      <c r="F93" s="381"/>
      <c r="G93" s="346"/>
      <c r="H93" s="381"/>
      <c r="I93" s="399"/>
      <c r="J93" s="346"/>
      <c r="K93" s="346"/>
      <c r="L93" s="346"/>
      <c r="M93" s="346"/>
      <c r="N93" s="346"/>
      <c r="O93" s="415"/>
      <c r="P93" s="415"/>
      <c r="Q93" s="415"/>
      <c r="R93" s="415"/>
      <c r="S93" s="416"/>
      <c r="T93" s="415"/>
      <c r="U93" s="415"/>
      <c r="V93" s="415"/>
      <c r="W93" s="415"/>
      <c r="X93" s="415"/>
      <c r="Y93" s="415"/>
      <c r="Z93" s="415"/>
      <c r="AA93" s="415"/>
      <c r="AB93" s="415"/>
      <c r="AC93" s="416"/>
      <c r="AD93" s="415"/>
      <c r="AE93" s="415"/>
      <c r="AF93" s="415"/>
      <c r="AG93" s="415"/>
      <c r="AH93" s="415"/>
      <c r="AI93" s="415"/>
      <c r="AJ93" s="415"/>
      <c r="AK93" s="415"/>
      <c r="AL93" s="415"/>
      <c r="AM93" s="416"/>
      <c r="AN93" s="415"/>
      <c r="AO93" s="415"/>
      <c r="AP93" s="415"/>
      <c r="AQ93" s="415"/>
      <c r="AR93" s="415"/>
      <c r="AS93" s="415"/>
      <c r="AT93" s="415"/>
      <c r="AU93" s="415"/>
      <c r="AV93" s="415"/>
      <c r="AW93" s="416"/>
      <c r="AX93" s="415"/>
      <c r="AY93" s="415"/>
      <c r="AZ93" s="415"/>
      <c r="BA93" s="415"/>
      <c r="BB93" s="415"/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/>
      <c r="C94" s="346"/>
      <c r="D94" s="381"/>
      <c r="E94" s="381"/>
      <c r="F94" s="381"/>
      <c r="G94" s="346"/>
      <c r="H94" s="381"/>
      <c r="I94" s="399"/>
      <c r="J94" s="346"/>
      <c r="K94" s="346"/>
      <c r="L94" s="346"/>
      <c r="M94" s="346"/>
      <c r="N94" s="346"/>
      <c r="O94" s="415"/>
      <c r="P94" s="415"/>
      <c r="Q94" s="415"/>
      <c r="R94" s="415"/>
      <c r="S94" s="416"/>
      <c r="T94" s="415"/>
      <c r="U94" s="415"/>
      <c r="V94" s="415"/>
      <c r="W94" s="415"/>
      <c r="X94" s="415"/>
      <c r="Y94" s="415"/>
      <c r="Z94" s="415"/>
      <c r="AA94" s="415"/>
      <c r="AB94" s="415"/>
      <c r="AC94" s="416"/>
      <c r="AD94" s="415"/>
      <c r="AE94" s="415"/>
      <c r="AF94" s="415"/>
      <c r="AG94" s="415"/>
      <c r="AH94" s="415"/>
      <c r="AI94" s="415"/>
      <c r="AJ94" s="415"/>
      <c r="AK94" s="415"/>
      <c r="AL94" s="415"/>
      <c r="AM94" s="416"/>
      <c r="AN94" s="415"/>
      <c r="AO94" s="415"/>
      <c r="AP94" s="415"/>
      <c r="AQ94" s="415"/>
      <c r="AR94" s="415"/>
      <c r="AS94" s="415"/>
      <c r="AT94" s="415"/>
      <c r="AU94" s="415"/>
      <c r="AV94" s="415"/>
      <c r="AW94" s="416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/>
      <c r="C95" s="346"/>
      <c r="D95" s="381"/>
      <c r="E95" s="381"/>
      <c r="F95" s="381"/>
      <c r="G95" s="346"/>
      <c r="H95" s="381"/>
      <c r="I95" s="399"/>
      <c r="J95" s="346"/>
      <c r="K95" s="346"/>
      <c r="L95" s="346"/>
      <c r="M95" s="346"/>
      <c r="N95" s="346"/>
      <c r="O95" s="415"/>
      <c r="P95" s="415"/>
      <c r="Q95" s="415"/>
      <c r="R95" s="415"/>
      <c r="S95" s="416"/>
      <c r="T95" s="415"/>
      <c r="U95" s="415"/>
      <c r="V95" s="415"/>
      <c r="W95" s="415"/>
      <c r="X95" s="415"/>
      <c r="Y95" s="415"/>
      <c r="Z95" s="415"/>
      <c r="AA95" s="415"/>
      <c r="AB95" s="415"/>
      <c r="AC95" s="416"/>
      <c r="AD95" s="415"/>
      <c r="AE95" s="415"/>
      <c r="AF95" s="415"/>
      <c r="AG95" s="415"/>
      <c r="AH95" s="415"/>
      <c r="AI95" s="415"/>
      <c r="AJ95" s="415"/>
      <c r="AK95" s="415"/>
      <c r="AL95" s="415"/>
      <c r="AM95" s="416"/>
      <c r="AN95" s="415"/>
      <c r="AO95" s="415"/>
      <c r="AP95" s="415"/>
      <c r="AQ95" s="415"/>
      <c r="AR95" s="415"/>
      <c r="AS95" s="415"/>
      <c r="AT95" s="415"/>
      <c r="AU95" s="415"/>
      <c r="AV95" s="415"/>
      <c r="AW95" s="416"/>
      <c r="AX95" s="415"/>
      <c r="AY95" s="415"/>
      <c r="AZ95" s="415"/>
      <c r="BA95" s="415"/>
      <c r="BB95" s="415"/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/>
      <c r="C96" s="346"/>
      <c r="D96" s="381"/>
      <c r="E96" s="381"/>
      <c r="F96" s="381"/>
      <c r="G96" s="346"/>
      <c r="H96" s="381"/>
      <c r="I96" s="399"/>
      <c r="J96" s="346"/>
      <c r="K96" s="346"/>
      <c r="L96" s="346"/>
      <c r="M96" s="346"/>
      <c r="N96" s="346"/>
      <c r="O96" s="415"/>
      <c r="P96" s="415"/>
      <c r="Q96" s="415"/>
      <c r="R96" s="415"/>
      <c r="S96" s="416"/>
      <c r="T96" s="415"/>
      <c r="U96" s="415"/>
      <c r="V96" s="415"/>
      <c r="W96" s="415"/>
      <c r="X96" s="415"/>
      <c r="Y96" s="415"/>
      <c r="Z96" s="415"/>
      <c r="AA96" s="415"/>
      <c r="AB96" s="415"/>
      <c r="AC96" s="416"/>
      <c r="AD96" s="415"/>
      <c r="AE96" s="415"/>
      <c r="AF96" s="415"/>
      <c r="AG96" s="415"/>
      <c r="AH96" s="415"/>
      <c r="AI96" s="415"/>
      <c r="AJ96" s="415"/>
      <c r="AK96" s="415"/>
      <c r="AL96" s="415"/>
      <c r="AM96" s="416"/>
      <c r="AN96" s="415"/>
      <c r="AO96" s="415"/>
      <c r="AP96" s="415"/>
      <c r="AQ96" s="415"/>
      <c r="AR96" s="415"/>
      <c r="AS96" s="415"/>
      <c r="AT96" s="415"/>
      <c r="AU96" s="415"/>
      <c r="AV96" s="415"/>
      <c r="AW96" s="416"/>
      <c r="AX96" s="415"/>
      <c r="AY96" s="415"/>
      <c r="AZ96" s="415"/>
      <c r="BA96" s="415"/>
      <c r="BB96" s="415"/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/>
      <c r="C97" s="346"/>
      <c r="D97" s="381"/>
      <c r="E97" s="381"/>
      <c r="F97" s="381"/>
      <c r="G97" s="346"/>
      <c r="H97" s="381"/>
      <c r="I97" s="399"/>
      <c r="J97" s="346"/>
      <c r="K97" s="346"/>
      <c r="L97" s="346"/>
      <c r="M97" s="346"/>
      <c r="N97" s="346"/>
      <c r="O97" s="415"/>
      <c r="P97" s="415"/>
      <c r="Q97" s="415"/>
      <c r="R97" s="415"/>
      <c r="S97" s="416"/>
      <c r="T97" s="415"/>
      <c r="U97" s="415"/>
      <c r="V97" s="415"/>
      <c r="W97" s="415"/>
      <c r="X97" s="415"/>
      <c r="Y97" s="415"/>
      <c r="Z97" s="415"/>
      <c r="AA97" s="415"/>
      <c r="AB97" s="415"/>
      <c r="AC97" s="416"/>
      <c r="AD97" s="415"/>
      <c r="AE97" s="415"/>
      <c r="AF97" s="415"/>
      <c r="AG97" s="415"/>
      <c r="AH97" s="415"/>
      <c r="AI97" s="415"/>
      <c r="AJ97" s="415"/>
      <c r="AK97" s="415"/>
      <c r="AL97" s="415"/>
      <c r="AM97" s="416"/>
      <c r="AN97" s="415"/>
      <c r="AO97" s="415"/>
      <c r="AP97" s="415"/>
      <c r="AQ97" s="415"/>
      <c r="AR97" s="415"/>
      <c r="AS97" s="415"/>
      <c r="AT97" s="415"/>
      <c r="AU97" s="415"/>
      <c r="AV97" s="415"/>
      <c r="AW97" s="416"/>
      <c r="AX97" s="415"/>
      <c r="AY97" s="415"/>
      <c r="AZ97" s="415"/>
      <c r="BA97" s="415"/>
      <c r="BB97" s="415"/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/>
      <c r="C98" s="347"/>
      <c r="D98" s="382"/>
      <c r="E98" s="382"/>
      <c r="F98" s="382"/>
      <c r="G98" s="347"/>
      <c r="H98" s="382"/>
      <c r="I98" s="402"/>
      <c r="J98" s="347"/>
      <c r="K98" s="347"/>
      <c r="L98" s="347"/>
      <c r="M98" s="347"/>
      <c r="N98" s="347"/>
      <c r="O98" s="418"/>
      <c r="P98" s="418"/>
      <c r="Q98" s="418"/>
      <c r="R98" s="418"/>
      <c r="S98" s="419"/>
      <c r="T98" s="418"/>
      <c r="U98" s="418"/>
      <c r="V98" s="418"/>
      <c r="W98" s="418"/>
      <c r="X98" s="418"/>
      <c r="Y98" s="418"/>
      <c r="Z98" s="418"/>
      <c r="AA98" s="418"/>
      <c r="AB98" s="418"/>
      <c r="AC98" s="419"/>
      <c r="AD98" s="418"/>
      <c r="AE98" s="418"/>
      <c r="AF98" s="418"/>
      <c r="AG98" s="418"/>
      <c r="AH98" s="418"/>
      <c r="AI98" s="418"/>
      <c r="AJ98" s="418"/>
      <c r="AK98" s="418"/>
      <c r="AL98" s="418"/>
      <c r="AM98" s="419"/>
      <c r="AN98" s="418"/>
      <c r="AO98" s="418"/>
      <c r="AP98" s="418"/>
      <c r="AQ98" s="418"/>
      <c r="AR98" s="418"/>
      <c r="AS98" s="418"/>
      <c r="AT98" s="418"/>
      <c r="AU98" s="418"/>
      <c r="AV98" s="418"/>
      <c r="AW98" s="419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/>
      <c r="C99" s="346"/>
      <c r="D99" s="381"/>
      <c r="E99" s="381"/>
      <c r="F99" s="381"/>
      <c r="G99" s="346"/>
      <c r="H99" s="381"/>
      <c r="I99" s="399"/>
      <c r="J99" s="346"/>
      <c r="K99" s="346"/>
      <c r="L99" s="346"/>
      <c r="M99" s="346"/>
      <c r="N99" s="346"/>
      <c r="O99" s="415"/>
      <c r="P99" s="415"/>
      <c r="Q99" s="415"/>
      <c r="R99" s="415"/>
      <c r="S99" s="416"/>
      <c r="T99" s="415"/>
      <c r="U99" s="415"/>
      <c r="V99" s="415"/>
      <c r="W99" s="415"/>
      <c r="X99" s="415"/>
      <c r="Y99" s="415"/>
      <c r="Z99" s="415"/>
      <c r="AA99" s="415"/>
      <c r="AB99" s="415"/>
      <c r="AC99" s="416"/>
      <c r="AD99" s="415"/>
      <c r="AE99" s="415"/>
      <c r="AF99" s="415"/>
      <c r="AG99" s="415"/>
      <c r="AH99" s="415"/>
      <c r="AI99" s="415"/>
      <c r="AJ99" s="415"/>
      <c r="AK99" s="415"/>
      <c r="AL99" s="415"/>
      <c r="AM99" s="416"/>
      <c r="AN99" s="415"/>
      <c r="AO99" s="415"/>
      <c r="AP99" s="415"/>
      <c r="AQ99" s="415"/>
      <c r="AR99" s="415"/>
      <c r="AS99" s="415"/>
      <c r="AT99" s="415"/>
      <c r="AU99" s="415"/>
      <c r="AV99" s="415"/>
      <c r="AW99" s="416"/>
      <c r="AX99" s="415"/>
      <c r="AY99" s="415"/>
      <c r="AZ99" s="415"/>
      <c r="BA99" s="415"/>
      <c r="BB99" s="415"/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/>
      <c r="C100" s="346"/>
      <c r="D100" s="381"/>
      <c r="E100" s="381"/>
      <c r="F100" s="381"/>
      <c r="G100" s="346"/>
      <c r="H100" s="381"/>
      <c r="I100" s="399"/>
      <c r="J100" s="346"/>
      <c r="K100" s="346"/>
      <c r="L100" s="346"/>
      <c r="M100" s="346"/>
      <c r="N100" s="346"/>
      <c r="O100" s="415"/>
      <c r="P100" s="415"/>
      <c r="Q100" s="415"/>
      <c r="R100" s="415"/>
      <c r="S100" s="416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6"/>
      <c r="AD100" s="415"/>
      <c r="AE100" s="415"/>
      <c r="AF100" s="415"/>
      <c r="AG100" s="415"/>
      <c r="AH100" s="415"/>
      <c r="AI100" s="415"/>
      <c r="AJ100" s="415"/>
      <c r="AK100" s="415"/>
      <c r="AL100" s="415"/>
      <c r="AM100" s="416"/>
      <c r="AN100" s="415"/>
      <c r="AO100" s="415"/>
      <c r="AP100" s="415"/>
      <c r="AQ100" s="415"/>
      <c r="AR100" s="415"/>
      <c r="AS100" s="415"/>
      <c r="AT100" s="415"/>
      <c r="AU100" s="415"/>
      <c r="AV100" s="415"/>
      <c r="AW100" s="416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/>
      <c r="C101" s="346"/>
      <c r="D101" s="381"/>
      <c r="E101" s="381"/>
      <c r="F101" s="381"/>
      <c r="G101" s="346"/>
      <c r="H101" s="381"/>
      <c r="I101" s="399"/>
      <c r="J101" s="346"/>
      <c r="K101" s="346"/>
      <c r="L101" s="346"/>
      <c r="M101" s="346"/>
      <c r="N101" s="346"/>
      <c r="O101" s="415"/>
      <c r="P101" s="415"/>
      <c r="Q101" s="415"/>
      <c r="R101" s="415"/>
      <c r="S101" s="416"/>
      <c r="T101" s="415"/>
      <c r="U101" s="415"/>
      <c r="V101" s="415"/>
      <c r="W101" s="415"/>
      <c r="X101" s="415"/>
      <c r="Y101" s="415"/>
      <c r="Z101" s="415"/>
      <c r="AA101" s="415"/>
      <c r="AB101" s="415"/>
      <c r="AC101" s="416"/>
      <c r="AD101" s="415"/>
      <c r="AE101" s="415"/>
      <c r="AF101" s="415"/>
      <c r="AG101" s="415"/>
      <c r="AH101" s="415"/>
      <c r="AI101" s="415"/>
      <c r="AJ101" s="415"/>
      <c r="AK101" s="415"/>
      <c r="AL101" s="415"/>
      <c r="AM101" s="416"/>
      <c r="AN101" s="415"/>
      <c r="AO101" s="415"/>
      <c r="AP101" s="415"/>
      <c r="AQ101" s="415"/>
      <c r="AR101" s="415"/>
      <c r="AS101" s="415"/>
      <c r="AT101" s="415"/>
      <c r="AU101" s="415"/>
      <c r="AV101" s="415"/>
      <c r="AW101" s="416"/>
      <c r="AX101" s="415"/>
      <c r="AY101" s="415"/>
      <c r="AZ101" s="415"/>
      <c r="BA101" s="415"/>
      <c r="BB101" s="415"/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/>
      <c r="C102" s="346"/>
      <c r="D102" s="381"/>
      <c r="E102" s="381"/>
      <c r="F102" s="381"/>
      <c r="G102" s="346"/>
      <c r="H102" s="381"/>
      <c r="I102" s="399"/>
      <c r="J102" s="346"/>
      <c r="K102" s="346"/>
      <c r="L102" s="346"/>
      <c r="M102" s="346"/>
      <c r="N102" s="346"/>
      <c r="O102" s="415"/>
      <c r="P102" s="415"/>
      <c r="Q102" s="415"/>
      <c r="R102" s="415"/>
      <c r="S102" s="416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6"/>
      <c r="AD102" s="415"/>
      <c r="AE102" s="415"/>
      <c r="AF102" s="415"/>
      <c r="AG102" s="415"/>
      <c r="AH102" s="415"/>
      <c r="AI102" s="415"/>
      <c r="AJ102" s="415"/>
      <c r="AK102" s="415"/>
      <c r="AL102" s="415"/>
      <c r="AM102" s="416"/>
      <c r="AN102" s="415"/>
      <c r="AO102" s="415"/>
      <c r="AP102" s="415"/>
      <c r="AQ102" s="415"/>
      <c r="AR102" s="415"/>
      <c r="AS102" s="415"/>
      <c r="AT102" s="415"/>
      <c r="AU102" s="415"/>
      <c r="AV102" s="415"/>
      <c r="AW102" s="416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/>
      <c r="C103" s="346"/>
      <c r="D103" s="381"/>
      <c r="E103" s="381"/>
      <c r="F103" s="381"/>
      <c r="G103" s="346"/>
      <c r="H103" s="381"/>
      <c r="I103" s="399"/>
      <c r="J103" s="346"/>
      <c r="K103" s="346"/>
      <c r="L103" s="346"/>
      <c r="M103" s="346"/>
      <c r="N103" s="346"/>
      <c r="O103" s="415"/>
      <c r="P103" s="415"/>
      <c r="Q103" s="415"/>
      <c r="R103" s="415"/>
      <c r="S103" s="416"/>
      <c r="T103" s="415"/>
      <c r="U103" s="415"/>
      <c r="V103" s="415"/>
      <c r="W103" s="415"/>
      <c r="X103" s="415"/>
      <c r="Y103" s="415"/>
      <c r="Z103" s="415"/>
      <c r="AA103" s="415"/>
      <c r="AB103" s="415"/>
      <c r="AC103" s="416"/>
      <c r="AD103" s="415"/>
      <c r="AE103" s="415"/>
      <c r="AF103" s="415"/>
      <c r="AG103" s="415"/>
      <c r="AH103" s="415"/>
      <c r="AI103" s="415"/>
      <c r="AJ103" s="415"/>
      <c r="AK103" s="415"/>
      <c r="AL103" s="415"/>
      <c r="AM103" s="416"/>
      <c r="AN103" s="415"/>
      <c r="AO103" s="415"/>
      <c r="AP103" s="415"/>
      <c r="AQ103" s="415"/>
      <c r="AR103" s="415"/>
      <c r="AS103" s="415"/>
      <c r="AT103" s="415"/>
      <c r="AU103" s="415"/>
      <c r="AV103" s="415"/>
      <c r="AW103" s="416"/>
      <c r="AX103" s="415"/>
      <c r="AY103" s="415"/>
      <c r="AZ103" s="415"/>
      <c r="BA103" s="415"/>
      <c r="BB103" s="415"/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/>
      <c r="C104" s="346"/>
      <c r="D104" s="381"/>
      <c r="E104" s="381"/>
      <c r="F104" s="381"/>
      <c r="G104" s="346"/>
      <c r="H104" s="381"/>
      <c r="I104" s="399"/>
      <c r="J104" s="346"/>
      <c r="K104" s="346"/>
      <c r="L104" s="346"/>
      <c r="M104" s="346"/>
      <c r="N104" s="346"/>
      <c r="O104" s="415"/>
      <c r="P104" s="415"/>
      <c r="Q104" s="415"/>
      <c r="R104" s="415"/>
      <c r="S104" s="416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6"/>
      <c r="AD104" s="415"/>
      <c r="AE104" s="415"/>
      <c r="AF104" s="415"/>
      <c r="AG104" s="415"/>
      <c r="AH104" s="415"/>
      <c r="AI104" s="415"/>
      <c r="AJ104" s="415"/>
      <c r="AK104" s="415"/>
      <c r="AL104" s="415"/>
      <c r="AM104" s="416"/>
      <c r="AN104" s="415"/>
      <c r="AO104" s="415"/>
      <c r="AP104" s="415"/>
      <c r="AQ104" s="415"/>
      <c r="AR104" s="415"/>
      <c r="AS104" s="415"/>
      <c r="AT104" s="415"/>
      <c r="AU104" s="415"/>
      <c r="AV104" s="415"/>
      <c r="AW104" s="416"/>
      <c r="AX104" s="415"/>
      <c r="AY104" s="415"/>
      <c r="AZ104" s="415"/>
      <c r="BA104" s="415"/>
      <c r="BB104" s="415"/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/>
      <c r="C105" s="350"/>
      <c r="D105" s="381"/>
      <c r="E105" s="381"/>
      <c r="F105" s="381"/>
      <c r="G105" s="346"/>
      <c r="H105" s="381"/>
      <c r="I105" s="399"/>
      <c r="J105" s="385"/>
      <c r="K105" s="350"/>
      <c r="L105" s="346"/>
      <c r="M105" s="346"/>
      <c r="N105" s="346"/>
      <c r="O105" s="415"/>
      <c r="P105" s="415"/>
      <c r="Q105" s="415"/>
      <c r="R105" s="415"/>
      <c r="S105" s="416"/>
      <c r="T105" s="415"/>
      <c r="U105" s="415"/>
      <c r="V105" s="415"/>
      <c r="W105" s="415"/>
      <c r="X105" s="415"/>
      <c r="Y105" s="415"/>
      <c r="Z105" s="415"/>
      <c r="AA105" s="415"/>
      <c r="AB105" s="415"/>
      <c r="AC105" s="416"/>
      <c r="AD105" s="415"/>
      <c r="AE105" s="415"/>
      <c r="AF105" s="415"/>
      <c r="AG105" s="415"/>
      <c r="AH105" s="415"/>
      <c r="AI105" s="415"/>
      <c r="AJ105" s="415"/>
      <c r="AK105" s="415"/>
      <c r="AL105" s="415"/>
      <c r="AM105" s="416"/>
      <c r="AN105" s="415"/>
      <c r="AO105" s="415"/>
      <c r="AP105" s="415"/>
      <c r="AQ105" s="415"/>
      <c r="AR105" s="415"/>
      <c r="AS105" s="415"/>
      <c r="AT105" s="415"/>
      <c r="AU105" s="415"/>
      <c r="AV105" s="415"/>
      <c r="AW105" s="416"/>
      <c r="AX105" s="415"/>
      <c r="AY105" s="415"/>
      <c r="AZ105" s="415"/>
      <c r="BA105" s="415"/>
      <c r="BB105" s="415"/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/>
      <c r="C106" s="350"/>
      <c r="D106" s="381"/>
      <c r="E106" s="381"/>
      <c r="F106" s="381"/>
      <c r="G106" s="346"/>
      <c r="H106" s="381"/>
      <c r="I106" s="399"/>
      <c r="J106" s="385"/>
      <c r="K106" s="350"/>
      <c r="L106" s="346"/>
      <c r="M106" s="346"/>
      <c r="N106" s="346"/>
      <c r="O106" s="415"/>
      <c r="P106" s="415"/>
      <c r="Q106" s="415"/>
      <c r="R106" s="415"/>
      <c r="S106" s="416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6"/>
      <c r="AD106" s="415"/>
      <c r="AE106" s="415"/>
      <c r="AF106" s="415"/>
      <c r="AG106" s="415"/>
      <c r="AH106" s="415"/>
      <c r="AI106" s="415"/>
      <c r="AJ106" s="415"/>
      <c r="AK106" s="415"/>
      <c r="AL106" s="415"/>
      <c r="AM106" s="416"/>
      <c r="AN106" s="415"/>
      <c r="AO106" s="415"/>
      <c r="AP106" s="415"/>
      <c r="AQ106" s="415"/>
      <c r="AR106" s="415"/>
      <c r="AS106" s="415"/>
      <c r="AT106" s="415"/>
      <c r="AU106" s="415"/>
      <c r="AV106" s="415"/>
      <c r="AW106" s="416"/>
      <c r="AX106" s="415"/>
      <c r="AY106" s="415"/>
      <c r="AZ106" s="415"/>
      <c r="BA106" s="415"/>
      <c r="BB106" s="415"/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/>
      <c r="C107" s="350"/>
      <c r="D107" s="381"/>
      <c r="E107" s="381"/>
      <c r="F107" s="381"/>
      <c r="G107" s="346"/>
      <c r="H107" s="381"/>
      <c r="I107" s="399"/>
      <c r="J107" s="385"/>
      <c r="K107" s="350"/>
      <c r="L107" s="346"/>
      <c r="M107" s="346"/>
      <c r="N107" s="346"/>
      <c r="O107" s="415"/>
      <c r="P107" s="415"/>
      <c r="Q107" s="415"/>
      <c r="R107" s="415"/>
      <c r="S107" s="416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6"/>
      <c r="AD107" s="415"/>
      <c r="AE107" s="415"/>
      <c r="AF107" s="415"/>
      <c r="AG107" s="415"/>
      <c r="AH107" s="415"/>
      <c r="AI107" s="415"/>
      <c r="AJ107" s="415"/>
      <c r="AK107" s="415"/>
      <c r="AL107" s="415"/>
      <c r="AM107" s="416"/>
      <c r="AN107" s="415"/>
      <c r="AO107" s="415"/>
      <c r="AP107" s="415"/>
      <c r="AQ107" s="415"/>
      <c r="AR107" s="415"/>
      <c r="AS107" s="415"/>
      <c r="AT107" s="415"/>
      <c r="AU107" s="415"/>
      <c r="AV107" s="415"/>
      <c r="AW107" s="416"/>
      <c r="AX107" s="415"/>
      <c r="AY107" s="415"/>
      <c r="AZ107" s="415"/>
      <c r="BA107" s="415"/>
      <c r="BB107" s="415"/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/>
      <c r="C108" s="391"/>
      <c r="D108" s="384"/>
      <c r="E108" s="384"/>
      <c r="F108" s="384"/>
      <c r="G108" s="348"/>
      <c r="H108" s="384"/>
      <c r="I108" s="403"/>
      <c r="J108" s="392"/>
      <c r="K108" s="391"/>
      <c r="L108" s="348"/>
      <c r="M108" s="348"/>
      <c r="N108" s="348"/>
      <c r="O108" s="421"/>
      <c r="P108" s="421"/>
      <c r="Q108" s="421"/>
      <c r="R108" s="421"/>
      <c r="S108" s="422"/>
      <c r="T108" s="421"/>
      <c r="U108" s="421"/>
      <c r="V108" s="421"/>
      <c r="W108" s="421"/>
      <c r="X108" s="421"/>
      <c r="Y108" s="421"/>
      <c r="Z108" s="421"/>
      <c r="AA108" s="421"/>
      <c r="AB108" s="421"/>
      <c r="AC108" s="422"/>
      <c r="AD108" s="421"/>
      <c r="AE108" s="421"/>
      <c r="AF108" s="421"/>
      <c r="AG108" s="421"/>
      <c r="AH108" s="421"/>
      <c r="AI108" s="421"/>
      <c r="AJ108" s="421"/>
      <c r="AK108" s="421"/>
      <c r="AL108" s="421"/>
      <c r="AM108" s="422"/>
      <c r="AN108" s="421"/>
      <c r="AO108" s="421"/>
      <c r="AP108" s="421"/>
      <c r="AQ108" s="421"/>
      <c r="AR108" s="421"/>
      <c r="AS108" s="421"/>
      <c r="AT108" s="421"/>
      <c r="AU108" s="421"/>
      <c r="AV108" s="421"/>
      <c r="AW108" s="422"/>
      <c r="AX108" s="421"/>
      <c r="AY108" s="421"/>
      <c r="AZ108" s="421"/>
      <c r="BA108" s="421"/>
      <c r="BB108" s="421"/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/>
      <c r="C109" s="350"/>
      <c r="D109" s="381"/>
      <c r="E109" s="381"/>
      <c r="F109" s="381"/>
      <c r="G109" s="346"/>
      <c r="H109" s="381"/>
      <c r="I109" s="399"/>
      <c r="J109" s="385"/>
      <c r="K109" s="350"/>
      <c r="L109" s="346"/>
      <c r="M109" s="346"/>
      <c r="N109" s="346"/>
      <c r="O109" s="415"/>
      <c r="P109" s="415"/>
      <c r="Q109" s="415"/>
      <c r="R109" s="415"/>
      <c r="S109" s="416"/>
      <c r="T109" s="415"/>
      <c r="U109" s="415"/>
      <c r="V109" s="415"/>
      <c r="W109" s="415"/>
      <c r="X109" s="415"/>
      <c r="Y109" s="415"/>
      <c r="Z109" s="415"/>
      <c r="AA109" s="415"/>
      <c r="AB109" s="415"/>
      <c r="AC109" s="416"/>
      <c r="AD109" s="415"/>
      <c r="AE109" s="415"/>
      <c r="AF109" s="415"/>
      <c r="AG109" s="415"/>
      <c r="AH109" s="415"/>
      <c r="AI109" s="415"/>
      <c r="AJ109" s="415"/>
      <c r="AK109" s="415"/>
      <c r="AL109" s="415"/>
      <c r="AM109" s="416"/>
      <c r="AN109" s="415"/>
      <c r="AO109" s="415"/>
      <c r="AP109" s="415"/>
      <c r="AQ109" s="415"/>
      <c r="AR109" s="415"/>
      <c r="AS109" s="415"/>
      <c r="AT109" s="415"/>
      <c r="AU109" s="415"/>
      <c r="AV109" s="415"/>
      <c r="AW109" s="416"/>
      <c r="AX109" s="415"/>
      <c r="AY109" s="415"/>
      <c r="AZ109" s="415"/>
      <c r="BA109" s="415"/>
      <c r="BB109" s="415"/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/>
      <c r="C110" s="350"/>
      <c r="D110" s="381"/>
      <c r="E110" s="381"/>
      <c r="F110" s="381"/>
      <c r="G110" s="346"/>
      <c r="H110" s="381"/>
      <c r="I110" s="399"/>
      <c r="J110" s="385"/>
      <c r="K110" s="350"/>
      <c r="L110" s="346"/>
      <c r="M110" s="346"/>
      <c r="N110" s="346"/>
      <c r="O110" s="415"/>
      <c r="P110" s="415"/>
      <c r="Q110" s="415"/>
      <c r="R110" s="415"/>
      <c r="S110" s="416"/>
      <c r="T110" s="415"/>
      <c r="U110" s="415"/>
      <c r="V110" s="415"/>
      <c r="W110" s="415"/>
      <c r="X110" s="415"/>
      <c r="Y110" s="415"/>
      <c r="Z110" s="415"/>
      <c r="AA110" s="415"/>
      <c r="AB110" s="415"/>
      <c r="AC110" s="416"/>
      <c r="AD110" s="415"/>
      <c r="AE110" s="415"/>
      <c r="AF110" s="415"/>
      <c r="AG110" s="415"/>
      <c r="AH110" s="415"/>
      <c r="AI110" s="415"/>
      <c r="AJ110" s="415"/>
      <c r="AK110" s="415"/>
      <c r="AL110" s="415"/>
      <c r="AM110" s="416"/>
      <c r="AN110" s="415"/>
      <c r="AO110" s="415"/>
      <c r="AP110" s="415"/>
      <c r="AQ110" s="415"/>
      <c r="AR110" s="415"/>
      <c r="AS110" s="415"/>
      <c r="AT110" s="415"/>
      <c r="AU110" s="415"/>
      <c r="AV110" s="415"/>
      <c r="AW110" s="416"/>
      <c r="AX110" s="415"/>
      <c r="AY110" s="415"/>
      <c r="AZ110" s="415"/>
      <c r="BA110" s="415"/>
      <c r="BB110" s="415"/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/>
      <c r="C111" s="350"/>
      <c r="D111" s="381"/>
      <c r="E111" s="381"/>
      <c r="F111" s="381"/>
      <c r="G111" s="346"/>
      <c r="H111" s="381"/>
      <c r="I111" s="399"/>
      <c r="J111" s="385"/>
      <c r="K111" s="350"/>
      <c r="L111" s="346"/>
      <c r="M111" s="346"/>
      <c r="N111" s="346"/>
      <c r="O111" s="415"/>
      <c r="P111" s="415"/>
      <c r="Q111" s="415"/>
      <c r="R111" s="415"/>
      <c r="S111" s="416"/>
      <c r="T111" s="415"/>
      <c r="U111" s="415"/>
      <c r="V111" s="415"/>
      <c r="W111" s="415"/>
      <c r="X111" s="415"/>
      <c r="Y111" s="415"/>
      <c r="Z111" s="415"/>
      <c r="AA111" s="415"/>
      <c r="AB111" s="415"/>
      <c r="AC111" s="416"/>
      <c r="AD111" s="415"/>
      <c r="AE111" s="415"/>
      <c r="AF111" s="415"/>
      <c r="AG111" s="415"/>
      <c r="AH111" s="415"/>
      <c r="AI111" s="415"/>
      <c r="AJ111" s="415"/>
      <c r="AK111" s="415"/>
      <c r="AL111" s="415"/>
      <c r="AM111" s="416"/>
      <c r="AN111" s="415"/>
      <c r="AO111" s="415"/>
      <c r="AP111" s="415"/>
      <c r="AQ111" s="415"/>
      <c r="AR111" s="415"/>
      <c r="AS111" s="415"/>
      <c r="AT111" s="415"/>
      <c r="AU111" s="415"/>
      <c r="AV111" s="415"/>
      <c r="AW111" s="416"/>
      <c r="AX111" s="415"/>
      <c r="AY111" s="415"/>
      <c r="AZ111" s="415"/>
      <c r="BA111" s="415"/>
      <c r="BB111" s="415"/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/>
      <c r="C112" s="350"/>
      <c r="D112" s="381"/>
      <c r="E112" s="381"/>
      <c r="F112" s="381"/>
      <c r="G112" s="346"/>
      <c r="H112" s="381"/>
      <c r="I112" s="399"/>
      <c r="J112" s="385"/>
      <c r="K112" s="350"/>
      <c r="L112" s="346"/>
      <c r="M112" s="346"/>
      <c r="N112" s="346"/>
      <c r="O112" s="415"/>
      <c r="P112" s="415"/>
      <c r="Q112" s="415"/>
      <c r="R112" s="415"/>
      <c r="S112" s="416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6"/>
      <c r="AD112" s="415"/>
      <c r="AE112" s="415"/>
      <c r="AF112" s="415"/>
      <c r="AG112" s="415"/>
      <c r="AH112" s="415"/>
      <c r="AI112" s="415"/>
      <c r="AJ112" s="415"/>
      <c r="AK112" s="415"/>
      <c r="AL112" s="415"/>
      <c r="AM112" s="416"/>
      <c r="AN112" s="415"/>
      <c r="AO112" s="415"/>
      <c r="AP112" s="415"/>
      <c r="AQ112" s="415"/>
      <c r="AR112" s="415"/>
      <c r="AS112" s="415"/>
      <c r="AT112" s="415"/>
      <c r="AU112" s="415"/>
      <c r="AV112" s="415"/>
      <c r="AW112" s="416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/>
      <c r="C113" s="350"/>
      <c r="D113" s="381"/>
      <c r="E113" s="381"/>
      <c r="F113" s="381"/>
      <c r="G113" s="346"/>
      <c r="H113" s="381"/>
      <c r="I113" s="399"/>
      <c r="J113" s="385"/>
      <c r="K113" s="350"/>
      <c r="L113" s="346"/>
      <c r="M113" s="346"/>
      <c r="N113" s="346"/>
      <c r="O113" s="415"/>
      <c r="P113" s="415"/>
      <c r="Q113" s="415"/>
      <c r="R113" s="415"/>
      <c r="S113" s="416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6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416"/>
      <c r="AN113" s="415"/>
      <c r="AO113" s="415"/>
      <c r="AP113" s="415"/>
      <c r="AQ113" s="415"/>
      <c r="AR113" s="415"/>
      <c r="AS113" s="415"/>
      <c r="AT113" s="415"/>
      <c r="AU113" s="415"/>
      <c r="AV113" s="415"/>
      <c r="AW113" s="416"/>
      <c r="AX113" s="415"/>
      <c r="AY113" s="415"/>
      <c r="AZ113" s="415"/>
      <c r="BA113" s="415"/>
      <c r="BB113" s="415"/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/>
      <c r="C114" s="350"/>
      <c r="D114" s="381"/>
      <c r="E114" s="381"/>
      <c r="F114" s="381"/>
      <c r="G114" s="346"/>
      <c r="H114" s="381"/>
      <c r="I114" s="399"/>
      <c r="J114" s="385"/>
      <c r="K114" s="350"/>
      <c r="L114" s="346"/>
      <c r="M114" s="346"/>
      <c r="N114" s="346"/>
      <c r="O114" s="415"/>
      <c r="P114" s="415"/>
      <c r="Q114" s="415"/>
      <c r="R114" s="415"/>
      <c r="S114" s="416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6"/>
      <c r="AD114" s="415"/>
      <c r="AE114" s="415"/>
      <c r="AF114" s="415"/>
      <c r="AG114" s="415"/>
      <c r="AH114" s="415"/>
      <c r="AI114" s="415"/>
      <c r="AJ114" s="415"/>
      <c r="AK114" s="415"/>
      <c r="AL114" s="415"/>
      <c r="AM114" s="416"/>
      <c r="AN114" s="415"/>
      <c r="AO114" s="415"/>
      <c r="AP114" s="415"/>
      <c r="AQ114" s="415"/>
      <c r="AR114" s="415"/>
      <c r="AS114" s="415"/>
      <c r="AT114" s="415"/>
      <c r="AU114" s="415"/>
      <c r="AV114" s="415"/>
      <c r="AW114" s="416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/>
      <c r="C115" s="350"/>
      <c r="D115" s="381"/>
      <c r="E115" s="381"/>
      <c r="F115" s="381"/>
      <c r="G115" s="346"/>
      <c r="H115" s="381"/>
      <c r="I115" s="399"/>
      <c r="J115" s="385"/>
      <c r="K115" s="350"/>
      <c r="L115" s="346"/>
      <c r="M115" s="346"/>
      <c r="N115" s="346"/>
      <c r="O115" s="415"/>
      <c r="P115" s="415"/>
      <c r="Q115" s="415"/>
      <c r="R115" s="415"/>
      <c r="S115" s="416"/>
      <c r="T115" s="415"/>
      <c r="U115" s="415"/>
      <c r="V115" s="415"/>
      <c r="W115" s="415"/>
      <c r="X115" s="415"/>
      <c r="Y115" s="415"/>
      <c r="Z115" s="415"/>
      <c r="AA115" s="415"/>
      <c r="AB115" s="415"/>
      <c r="AC115" s="416"/>
      <c r="AD115" s="415"/>
      <c r="AE115" s="415"/>
      <c r="AF115" s="415"/>
      <c r="AG115" s="415"/>
      <c r="AH115" s="415"/>
      <c r="AI115" s="415"/>
      <c r="AJ115" s="415"/>
      <c r="AK115" s="415"/>
      <c r="AL115" s="415"/>
      <c r="AM115" s="416"/>
      <c r="AN115" s="415"/>
      <c r="AO115" s="415"/>
      <c r="AP115" s="415"/>
      <c r="AQ115" s="415"/>
      <c r="AR115" s="415"/>
      <c r="AS115" s="415"/>
      <c r="AT115" s="415"/>
      <c r="AU115" s="415"/>
      <c r="AV115" s="415"/>
      <c r="AW115" s="416"/>
      <c r="AX115" s="415"/>
      <c r="AY115" s="415"/>
      <c r="AZ115" s="415"/>
      <c r="BA115" s="415"/>
      <c r="BB115" s="415"/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/>
      <c r="C116" s="350"/>
      <c r="D116" s="381"/>
      <c r="E116" s="381"/>
      <c r="F116" s="381"/>
      <c r="G116" s="346"/>
      <c r="H116" s="381"/>
      <c r="I116" s="399"/>
      <c r="J116" s="385"/>
      <c r="K116" s="350"/>
      <c r="L116" s="346"/>
      <c r="M116" s="346"/>
      <c r="N116" s="346"/>
      <c r="O116" s="415"/>
      <c r="P116" s="415"/>
      <c r="Q116" s="415"/>
      <c r="R116" s="415"/>
      <c r="S116" s="416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6"/>
      <c r="AD116" s="415"/>
      <c r="AE116" s="415"/>
      <c r="AF116" s="415"/>
      <c r="AG116" s="415"/>
      <c r="AH116" s="415"/>
      <c r="AI116" s="415"/>
      <c r="AJ116" s="415"/>
      <c r="AK116" s="415"/>
      <c r="AL116" s="415"/>
      <c r="AM116" s="416"/>
      <c r="AN116" s="415"/>
      <c r="AO116" s="415"/>
      <c r="AP116" s="415"/>
      <c r="AQ116" s="415"/>
      <c r="AR116" s="415"/>
      <c r="AS116" s="415"/>
      <c r="AT116" s="415"/>
      <c r="AU116" s="415"/>
      <c r="AV116" s="415"/>
      <c r="AW116" s="416"/>
      <c r="AX116" s="415"/>
      <c r="AY116" s="415"/>
      <c r="AZ116" s="415"/>
      <c r="BA116" s="415"/>
      <c r="BB116" s="415"/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/>
      <c r="C117" s="424"/>
      <c r="D117" s="424"/>
      <c r="E117" s="424"/>
      <c r="F117" s="424"/>
      <c r="G117" s="421"/>
      <c r="H117" s="421"/>
      <c r="I117" s="425"/>
      <c r="J117" s="424"/>
      <c r="K117" s="424"/>
      <c r="L117" s="424"/>
      <c r="M117" s="421"/>
      <c r="N117" s="421"/>
      <c r="O117" s="421"/>
      <c r="P117" s="421"/>
      <c r="Q117" s="421"/>
      <c r="R117" s="421"/>
      <c r="S117" s="422"/>
      <c r="T117" s="421"/>
      <c r="U117" s="421"/>
      <c r="V117" s="421"/>
      <c r="W117" s="421"/>
      <c r="X117" s="421"/>
      <c r="Y117" s="421"/>
      <c r="Z117" s="421"/>
      <c r="AA117" s="421"/>
      <c r="AB117" s="421"/>
      <c r="AC117" s="422"/>
      <c r="AD117" s="421"/>
      <c r="AE117" s="421"/>
      <c r="AF117" s="421"/>
      <c r="AG117" s="421"/>
      <c r="AH117" s="421"/>
      <c r="AI117" s="421"/>
      <c r="AJ117" s="421"/>
      <c r="AK117" s="421"/>
      <c r="AL117" s="421"/>
      <c r="AM117" s="422"/>
      <c r="AN117" s="421"/>
      <c r="AO117" s="421"/>
      <c r="AP117" s="421"/>
      <c r="AQ117" s="421"/>
      <c r="AR117" s="421"/>
      <c r="AS117" s="421"/>
      <c r="AT117" s="421"/>
      <c r="AU117" s="421"/>
      <c r="AV117" s="421"/>
      <c r="AW117" s="422"/>
      <c r="AX117" s="421"/>
      <c r="AY117" s="421"/>
      <c r="AZ117" s="421"/>
      <c r="BA117" s="421"/>
      <c r="BB117" s="421"/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/>
      <c r="C118" s="415"/>
      <c r="D118" s="426"/>
      <c r="E118" s="426"/>
      <c r="F118" s="426"/>
      <c r="G118" s="415"/>
      <c r="H118" s="415"/>
      <c r="I118" s="427"/>
      <c r="J118" s="426"/>
      <c r="K118" s="426"/>
      <c r="L118" s="426"/>
      <c r="M118" s="415"/>
      <c r="N118" s="415"/>
      <c r="O118" s="415"/>
      <c r="P118" s="415"/>
      <c r="Q118" s="415"/>
      <c r="R118" s="415"/>
      <c r="S118" s="416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6"/>
      <c r="AD118" s="415"/>
      <c r="AE118" s="415"/>
      <c r="AF118" s="415"/>
      <c r="AG118" s="415"/>
      <c r="AH118" s="415"/>
      <c r="AI118" s="415"/>
      <c r="AJ118" s="415"/>
      <c r="AK118" s="415"/>
      <c r="AL118" s="415"/>
      <c r="AM118" s="416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6"/>
      <c r="AX118" s="415"/>
      <c r="AY118" s="415"/>
      <c r="AZ118" s="415"/>
      <c r="BA118" s="415"/>
      <c r="BB118" s="415"/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/>
      <c r="C119" s="415"/>
      <c r="D119" s="415"/>
      <c r="E119" s="415"/>
      <c r="F119" s="415"/>
      <c r="G119" s="415"/>
      <c r="H119" s="415"/>
      <c r="I119" s="416"/>
      <c r="J119" s="415"/>
      <c r="K119" s="415"/>
      <c r="L119" s="415"/>
      <c r="M119" s="415"/>
      <c r="N119" s="415"/>
      <c r="O119" s="415"/>
      <c r="P119" s="415"/>
      <c r="Q119" s="415"/>
      <c r="R119" s="415"/>
      <c r="S119" s="416"/>
      <c r="T119" s="415"/>
      <c r="U119" s="415"/>
      <c r="V119" s="415"/>
      <c r="W119" s="415"/>
      <c r="X119" s="415"/>
      <c r="Y119" s="415"/>
      <c r="Z119" s="415"/>
      <c r="AA119" s="415"/>
      <c r="AB119" s="415"/>
      <c r="AC119" s="416"/>
      <c r="AD119" s="415"/>
      <c r="AE119" s="415"/>
      <c r="AF119" s="415"/>
      <c r="AG119" s="415"/>
      <c r="AH119" s="415"/>
      <c r="AI119" s="415"/>
      <c r="AJ119" s="415"/>
      <c r="AK119" s="415"/>
      <c r="AL119" s="415"/>
      <c r="AM119" s="416"/>
      <c r="AN119" s="415"/>
      <c r="AO119" s="415"/>
      <c r="AP119" s="415"/>
      <c r="AQ119" s="415"/>
      <c r="AR119" s="415"/>
      <c r="AS119" s="415"/>
      <c r="AT119" s="415"/>
      <c r="AU119" s="415"/>
      <c r="AV119" s="415"/>
      <c r="AW119" s="416"/>
      <c r="AX119" s="415"/>
      <c r="AY119" s="415"/>
      <c r="AZ119" s="415"/>
      <c r="BA119" s="415"/>
      <c r="BB119" s="415"/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/>
      <c r="C120" s="428"/>
      <c r="D120" s="428"/>
      <c r="E120" s="428"/>
      <c r="F120" s="428"/>
      <c r="G120" s="428"/>
      <c r="H120" s="428"/>
      <c r="I120" s="429"/>
      <c r="J120" s="428"/>
      <c r="K120" s="428"/>
      <c r="L120" s="428"/>
      <c r="M120" s="428"/>
      <c r="N120" s="428"/>
      <c r="O120" s="415"/>
      <c r="P120" s="415"/>
      <c r="Q120" s="415"/>
      <c r="R120" s="415"/>
      <c r="S120" s="416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6"/>
      <c r="AD120" s="415"/>
      <c r="AE120" s="415"/>
      <c r="AF120" s="415"/>
      <c r="AG120" s="415"/>
      <c r="AH120" s="415"/>
      <c r="AI120" s="415"/>
      <c r="AJ120" s="415"/>
      <c r="AK120" s="415"/>
      <c r="AL120" s="415"/>
      <c r="AM120" s="416"/>
      <c r="AN120" s="415"/>
      <c r="AO120" s="415"/>
      <c r="AP120" s="415"/>
      <c r="AQ120" s="415"/>
      <c r="AR120" s="415"/>
      <c r="AS120" s="415"/>
      <c r="AT120" s="415"/>
      <c r="AU120" s="415"/>
      <c r="AV120" s="415"/>
      <c r="AW120" s="416"/>
      <c r="AX120" s="415"/>
      <c r="AY120" s="415"/>
      <c r="AZ120" s="415"/>
      <c r="BA120" s="415"/>
      <c r="BB120" s="415"/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/>
      <c r="C121" s="428"/>
      <c r="D121" s="428"/>
      <c r="E121" s="428"/>
      <c r="F121" s="428"/>
      <c r="G121" s="428"/>
      <c r="H121" s="428"/>
      <c r="I121" s="429"/>
      <c r="J121" s="428"/>
      <c r="K121" s="428"/>
      <c r="L121" s="428"/>
      <c r="M121" s="428"/>
      <c r="N121" s="428"/>
      <c r="O121" s="415"/>
      <c r="P121" s="415"/>
      <c r="Q121" s="415"/>
      <c r="R121" s="415"/>
      <c r="S121" s="416"/>
      <c r="T121" s="415"/>
      <c r="U121" s="415"/>
      <c r="V121" s="415"/>
      <c r="W121" s="415"/>
      <c r="X121" s="415"/>
      <c r="Y121" s="415"/>
      <c r="Z121" s="415"/>
      <c r="AA121" s="415"/>
      <c r="AB121" s="415"/>
      <c r="AC121" s="416"/>
      <c r="AD121" s="415"/>
      <c r="AE121" s="415"/>
      <c r="AF121" s="415"/>
      <c r="AG121" s="415"/>
      <c r="AH121" s="415"/>
      <c r="AI121" s="415"/>
      <c r="AJ121" s="415"/>
      <c r="AK121" s="415"/>
      <c r="AL121" s="415"/>
      <c r="AM121" s="416"/>
      <c r="AN121" s="415"/>
      <c r="AO121" s="415"/>
      <c r="AP121" s="415"/>
      <c r="AQ121" s="415"/>
      <c r="AR121" s="415"/>
      <c r="AS121" s="415"/>
      <c r="AT121" s="415"/>
      <c r="AU121" s="415"/>
      <c r="AV121" s="415"/>
      <c r="AW121" s="416"/>
      <c r="AX121" s="415"/>
      <c r="AY121" s="415"/>
      <c r="AZ121" s="415"/>
      <c r="BA121" s="415"/>
      <c r="BB121" s="415"/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/>
      <c r="C122" s="415"/>
      <c r="D122" s="415"/>
      <c r="E122" s="415"/>
      <c r="F122" s="415"/>
      <c r="G122" s="415"/>
      <c r="H122" s="415"/>
      <c r="I122" s="416"/>
      <c r="J122" s="415"/>
      <c r="K122" s="415"/>
      <c r="L122" s="415"/>
      <c r="M122" s="415"/>
      <c r="N122" s="415"/>
      <c r="O122" s="415"/>
      <c r="P122" s="415"/>
      <c r="Q122" s="415"/>
      <c r="R122" s="415"/>
      <c r="S122" s="416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6"/>
      <c r="AD122" s="415"/>
      <c r="AE122" s="415"/>
      <c r="AF122" s="415"/>
      <c r="AG122" s="415"/>
      <c r="AH122" s="415"/>
      <c r="AI122" s="415"/>
      <c r="AJ122" s="415"/>
      <c r="AK122" s="415"/>
      <c r="AL122" s="415"/>
      <c r="AM122" s="416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6"/>
      <c r="AX122" s="415"/>
      <c r="AY122" s="415"/>
      <c r="AZ122" s="415"/>
      <c r="BA122" s="415"/>
      <c r="BB122" s="415"/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/>
      <c r="C123" s="415"/>
      <c r="D123" s="415"/>
      <c r="E123" s="415"/>
      <c r="F123" s="415"/>
      <c r="G123" s="415"/>
      <c r="H123" s="415"/>
      <c r="I123" s="416"/>
      <c r="J123" s="415"/>
      <c r="K123" s="415"/>
      <c r="L123" s="415"/>
      <c r="M123" s="415"/>
      <c r="N123" s="415"/>
      <c r="O123" s="415"/>
      <c r="P123" s="415"/>
      <c r="Q123" s="415"/>
      <c r="R123" s="415"/>
      <c r="S123" s="416"/>
      <c r="T123" s="415"/>
      <c r="U123" s="415"/>
      <c r="V123" s="415"/>
      <c r="W123" s="415"/>
      <c r="X123" s="415"/>
      <c r="Y123" s="415"/>
      <c r="Z123" s="415"/>
      <c r="AA123" s="415"/>
      <c r="AB123" s="415"/>
      <c r="AC123" s="416"/>
      <c r="AD123" s="415"/>
      <c r="AE123" s="415"/>
      <c r="AF123" s="415"/>
      <c r="AG123" s="415"/>
      <c r="AH123" s="415"/>
      <c r="AI123" s="415"/>
      <c r="AJ123" s="415"/>
      <c r="AK123" s="415"/>
      <c r="AL123" s="415"/>
      <c r="AM123" s="416"/>
      <c r="AN123" s="415"/>
      <c r="AO123" s="415"/>
      <c r="AP123" s="415"/>
      <c r="AQ123" s="415"/>
      <c r="AR123" s="415"/>
      <c r="AS123" s="415"/>
      <c r="AT123" s="415"/>
      <c r="AU123" s="415"/>
      <c r="AV123" s="415"/>
      <c r="AW123" s="416"/>
      <c r="AX123" s="415"/>
      <c r="AY123" s="415"/>
      <c r="AZ123" s="415"/>
      <c r="BA123" s="415"/>
      <c r="BB123" s="415"/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/>
      <c r="C124" s="415"/>
      <c r="D124" s="415"/>
      <c r="E124" s="415"/>
      <c r="F124" s="415"/>
      <c r="G124" s="415"/>
      <c r="H124" s="415"/>
      <c r="I124" s="416"/>
      <c r="J124" s="415"/>
      <c r="K124" s="415"/>
      <c r="L124" s="415"/>
      <c r="M124" s="415"/>
      <c r="N124" s="415"/>
      <c r="O124" s="415"/>
      <c r="P124" s="415"/>
      <c r="Q124" s="415"/>
      <c r="R124" s="415"/>
      <c r="S124" s="416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6"/>
      <c r="AD124" s="415"/>
      <c r="AE124" s="415"/>
      <c r="AF124" s="415"/>
      <c r="AG124" s="415"/>
      <c r="AH124" s="415"/>
      <c r="AI124" s="415"/>
      <c r="AJ124" s="415"/>
      <c r="AK124" s="415"/>
      <c r="AL124" s="415"/>
      <c r="AM124" s="416"/>
      <c r="AN124" s="415"/>
      <c r="AO124" s="415"/>
      <c r="AP124" s="415"/>
      <c r="AQ124" s="415"/>
      <c r="AR124" s="415"/>
      <c r="AS124" s="415"/>
      <c r="AT124" s="415"/>
      <c r="AU124" s="415"/>
      <c r="AV124" s="415"/>
      <c r="AW124" s="416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/>
      <c r="C125" s="415"/>
      <c r="D125" s="415"/>
      <c r="E125" s="415"/>
      <c r="F125" s="415"/>
      <c r="G125" s="415"/>
      <c r="H125" s="415"/>
      <c r="I125" s="416"/>
      <c r="J125" s="415"/>
      <c r="K125" s="415"/>
      <c r="L125" s="415"/>
      <c r="M125" s="415"/>
      <c r="N125" s="415"/>
      <c r="O125" s="415"/>
      <c r="P125" s="415"/>
      <c r="Q125" s="415"/>
      <c r="R125" s="415"/>
      <c r="S125" s="416"/>
      <c r="T125" s="415"/>
      <c r="U125" s="415"/>
      <c r="V125" s="415"/>
      <c r="W125" s="415"/>
      <c r="X125" s="415"/>
      <c r="Y125" s="415"/>
      <c r="Z125" s="415"/>
      <c r="AA125" s="415"/>
      <c r="AB125" s="415"/>
      <c r="AC125" s="416"/>
      <c r="AD125" s="415"/>
      <c r="AE125" s="415"/>
      <c r="AF125" s="415"/>
      <c r="AG125" s="415"/>
      <c r="AH125" s="415"/>
      <c r="AI125" s="415"/>
      <c r="AJ125" s="415"/>
      <c r="AK125" s="415"/>
      <c r="AL125" s="415"/>
      <c r="AM125" s="416"/>
      <c r="AN125" s="415"/>
      <c r="AO125" s="415"/>
      <c r="AP125" s="415"/>
      <c r="AQ125" s="415"/>
      <c r="AR125" s="415"/>
      <c r="AS125" s="415"/>
      <c r="AT125" s="415"/>
      <c r="AU125" s="415"/>
      <c r="AV125" s="415"/>
      <c r="AW125" s="416"/>
      <c r="AX125" s="415"/>
      <c r="AY125" s="415"/>
      <c r="AZ125" s="415"/>
      <c r="BA125" s="415"/>
      <c r="BB125" s="415"/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/>
      <c r="C126" s="421"/>
      <c r="D126" s="421"/>
      <c r="E126" s="421"/>
      <c r="F126" s="421"/>
      <c r="G126" s="421"/>
      <c r="H126" s="421"/>
      <c r="I126" s="422"/>
      <c r="J126" s="421"/>
      <c r="K126" s="421"/>
      <c r="L126" s="421"/>
      <c r="M126" s="421"/>
      <c r="N126" s="421"/>
      <c r="O126" s="421"/>
      <c r="P126" s="421"/>
      <c r="Q126" s="421"/>
      <c r="R126" s="421"/>
      <c r="S126" s="422"/>
      <c r="T126" s="421"/>
      <c r="U126" s="421"/>
      <c r="V126" s="421"/>
      <c r="W126" s="421"/>
      <c r="X126" s="421"/>
      <c r="Y126" s="421"/>
      <c r="Z126" s="421"/>
      <c r="AA126" s="421"/>
      <c r="AB126" s="421"/>
      <c r="AC126" s="422"/>
      <c r="AD126" s="421"/>
      <c r="AE126" s="421"/>
      <c r="AF126" s="421"/>
      <c r="AG126" s="421"/>
      <c r="AH126" s="421"/>
      <c r="AI126" s="421"/>
      <c r="AJ126" s="421"/>
      <c r="AK126" s="421"/>
      <c r="AL126" s="421"/>
      <c r="AM126" s="422"/>
      <c r="AN126" s="421"/>
      <c r="AO126" s="421"/>
      <c r="AP126" s="421"/>
      <c r="AQ126" s="421"/>
      <c r="AR126" s="421"/>
      <c r="AS126" s="421"/>
      <c r="AT126" s="421"/>
      <c r="AU126" s="421"/>
      <c r="AV126" s="421"/>
      <c r="AW126" s="422"/>
      <c r="AX126" s="421"/>
      <c r="AY126" s="421"/>
      <c r="AZ126" s="421"/>
      <c r="BA126" s="421"/>
      <c r="BB126" s="421"/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/>
      <c r="C127" s="415"/>
      <c r="D127" s="415"/>
      <c r="E127" s="415"/>
      <c r="F127" s="415"/>
      <c r="G127" s="415"/>
      <c r="H127" s="415"/>
      <c r="I127" s="416"/>
      <c r="J127" s="415"/>
      <c r="K127" s="415"/>
      <c r="L127" s="415"/>
      <c r="M127" s="415"/>
      <c r="N127" s="415"/>
      <c r="O127" s="415"/>
      <c r="P127" s="415"/>
      <c r="Q127" s="415"/>
      <c r="R127" s="415"/>
      <c r="S127" s="416"/>
      <c r="T127" s="415"/>
      <c r="U127" s="415"/>
      <c r="V127" s="415"/>
      <c r="W127" s="415"/>
      <c r="X127" s="415"/>
      <c r="Y127" s="415"/>
      <c r="Z127" s="415"/>
      <c r="AA127" s="415"/>
      <c r="AB127" s="415"/>
      <c r="AC127" s="416"/>
      <c r="AD127" s="415"/>
      <c r="AE127" s="415"/>
      <c r="AF127" s="415"/>
      <c r="AG127" s="415"/>
      <c r="AH127" s="415"/>
      <c r="AI127" s="415"/>
      <c r="AJ127" s="415"/>
      <c r="AK127" s="415"/>
      <c r="AL127" s="415"/>
      <c r="AM127" s="416"/>
      <c r="AN127" s="415"/>
      <c r="AO127" s="415"/>
      <c r="AP127" s="415"/>
      <c r="AQ127" s="415"/>
      <c r="AR127" s="415"/>
      <c r="AS127" s="415"/>
      <c r="AT127" s="415"/>
      <c r="AU127" s="415"/>
      <c r="AV127" s="415"/>
      <c r="AW127" s="416"/>
      <c r="AX127" s="415"/>
      <c r="AY127" s="415"/>
      <c r="AZ127" s="415"/>
      <c r="BA127" s="415"/>
      <c r="BB127" s="415"/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/>
      <c r="C128" s="415"/>
      <c r="D128" s="415"/>
      <c r="E128" s="415"/>
      <c r="F128" s="415"/>
      <c r="G128" s="415"/>
      <c r="H128" s="415"/>
      <c r="I128" s="416"/>
      <c r="J128" s="415"/>
      <c r="K128" s="415"/>
      <c r="L128" s="415"/>
      <c r="M128" s="415"/>
      <c r="N128" s="415"/>
      <c r="O128" s="415"/>
      <c r="P128" s="415"/>
      <c r="Q128" s="415"/>
      <c r="R128" s="415"/>
      <c r="S128" s="416"/>
      <c r="T128" s="415"/>
      <c r="U128" s="415"/>
      <c r="V128" s="415"/>
      <c r="W128" s="415"/>
      <c r="X128" s="415"/>
      <c r="Y128" s="415"/>
      <c r="Z128" s="415"/>
      <c r="AA128" s="415"/>
      <c r="AB128" s="415"/>
      <c r="AC128" s="416"/>
      <c r="AD128" s="415"/>
      <c r="AE128" s="415"/>
      <c r="AF128" s="415"/>
      <c r="AG128" s="415"/>
      <c r="AH128" s="415"/>
      <c r="AI128" s="415"/>
      <c r="AJ128" s="415"/>
      <c r="AK128" s="415"/>
      <c r="AL128" s="415"/>
      <c r="AM128" s="416"/>
      <c r="AN128" s="415"/>
      <c r="AO128" s="415"/>
      <c r="AP128" s="415"/>
      <c r="AQ128" s="415"/>
      <c r="AR128" s="415"/>
      <c r="AS128" s="415"/>
      <c r="AT128" s="415"/>
      <c r="AU128" s="415"/>
      <c r="AV128" s="415"/>
      <c r="AW128" s="416"/>
      <c r="AX128" s="415"/>
      <c r="AY128" s="415"/>
      <c r="AZ128" s="415"/>
      <c r="BA128" s="415"/>
      <c r="BB128" s="415"/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/>
      <c r="C129" s="415"/>
      <c r="D129" s="415"/>
      <c r="E129" s="415"/>
      <c r="F129" s="415"/>
      <c r="G129" s="415"/>
      <c r="H129" s="415"/>
      <c r="I129" s="416"/>
      <c r="J129" s="415"/>
      <c r="K129" s="415"/>
      <c r="L129" s="415"/>
      <c r="M129" s="415"/>
      <c r="N129" s="415"/>
      <c r="O129" s="415"/>
      <c r="P129" s="415"/>
      <c r="Q129" s="415"/>
      <c r="R129" s="415"/>
      <c r="S129" s="416"/>
      <c r="T129" s="415"/>
      <c r="U129" s="415"/>
      <c r="V129" s="415"/>
      <c r="W129" s="415"/>
      <c r="X129" s="415"/>
      <c r="Y129" s="415"/>
      <c r="Z129" s="415"/>
      <c r="AA129" s="415"/>
      <c r="AB129" s="415"/>
      <c r="AC129" s="416"/>
      <c r="AD129" s="415"/>
      <c r="AE129" s="415"/>
      <c r="AF129" s="415"/>
      <c r="AG129" s="415"/>
      <c r="AH129" s="415"/>
      <c r="AI129" s="415"/>
      <c r="AJ129" s="415"/>
      <c r="AK129" s="415"/>
      <c r="AL129" s="415"/>
      <c r="AM129" s="416"/>
      <c r="AN129" s="415"/>
      <c r="AO129" s="415"/>
      <c r="AP129" s="415"/>
      <c r="AQ129" s="415"/>
      <c r="AR129" s="415"/>
      <c r="AS129" s="415"/>
      <c r="AT129" s="415"/>
      <c r="AU129" s="415"/>
      <c r="AV129" s="415"/>
      <c r="AW129" s="416"/>
      <c r="AX129" s="415"/>
      <c r="AY129" s="415"/>
      <c r="AZ129" s="415"/>
      <c r="BA129" s="415"/>
      <c r="BB129" s="415"/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/>
      <c r="C130" s="415"/>
      <c r="D130" s="415"/>
      <c r="E130" s="415"/>
      <c r="F130" s="415"/>
      <c r="G130" s="415"/>
      <c r="H130" s="415"/>
      <c r="I130" s="416"/>
      <c r="J130" s="415"/>
      <c r="K130" s="415"/>
      <c r="L130" s="415"/>
      <c r="M130" s="415"/>
      <c r="N130" s="415"/>
      <c r="O130" s="415"/>
      <c r="P130" s="415"/>
      <c r="Q130" s="415"/>
      <c r="R130" s="415"/>
      <c r="S130" s="416"/>
      <c r="T130" s="415"/>
      <c r="U130" s="415"/>
      <c r="V130" s="415"/>
      <c r="W130" s="415"/>
      <c r="X130" s="415"/>
      <c r="Y130" s="415"/>
      <c r="Z130" s="415"/>
      <c r="AA130" s="415"/>
      <c r="AB130" s="415"/>
      <c r="AC130" s="416"/>
      <c r="AD130" s="415"/>
      <c r="AE130" s="415"/>
      <c r="AF130" s="415"/>
      <c r="AG130" s="415"/>
      <c r="AH130" s="415"/>
      <c r="AI130" s="415"/>
      <c r="AJ130" s="415"/>
      <c r="AK130" s="415"/>
      <c r="AL130" s="415"/>
      <c r="AM130" s="416"/>
      <c r="AN130" s="415"/>
      <c r="AO130" s="415"/>
      <c r="AP130" s="415"/>
      <c r="AQ130" s="415"/>
      <c r="AR130" s="415"/>
      <c r="AS130" s="415"/>
      <c r="AT130" s="415"/>
      <c r="AU130" s="415"/>
      <c r="AV130" s="415"/>
      <c r="AW130" s="416"/>
      <c r="AX130" s="415"/>
      <c r="AY130" s="415"/>
      <c r="AZ130" s="415"/>
      <c r="BA130" s="415"/>
      <c r="BB130" s="415"/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/>
      <c r="C131" s="415"/>
      <c r="D131" s="415"/>
      <c r="E131" s="415"/>
      <c r="F131" s="415"/>
      <c r="G131" s="415"/>
      <c r="H131" s="415"/>
      <c r="I131" s="416"/>
      <c r="J131" s="415"/>
      <c r="K131" s="415"/>
      <c r="L131" s="415"/>
      <c r="M131" s="415"/>
      <c r="N131" s="415"/>
      <c r="O131" s="415"/>
      <c r="P131" s="415"/>
      <c r="Q131" s="415"/>
      <c r="R131" s="415"/>
      <c r="S131" s="416"/>
      <c r="T131" s="415"/>
      <c r="U131" s="415"/>
      <c r="V131" s="415"/>
      <c r="W131" s="415"/>
      <c r="X131" s="415"/>
      <c r="Y131" s="415"/>
      <c r="Z131" s="415"/>
      <c r="AA131" s="415"/>
      <c r="AB131" s="415"/>
      <c r="AC131" s="416"/>
      <c r="AD131" s="415"/>
      <c r="AE131" s="415"/>
      <c r="AF131" s="415"/>
      <c r="AG131" s="415"/>
      <c r="AH131" s="415"/>
      <c r="AI131" s="415"/>
      <c r="AJ131" s="415"/>
      <c r="AK131" s="415"/>
      <c r="AL131" s="415"/>
      <c r="AM131" s="416"/>
      <c r="AN131" s="415"/>
      <c r="AO131" s="415"/>
      <c r="AP131" s="415"/>
      <c r="AQ131" s="415"/>
      <c r="AR131" s="415"/>
      <c r="AS131" s="415"/>
      <c r="AT131" s="415"/>
      <c r="AU131" s="415"/>
      <c r="AV131" s="415"/>
      <c r="AW131" s="416"/>
      <c r="AX131" s="415"/>
      <c r="AY131" s="415"/>
      <c r="AZ131" s="415"/>
      <c r="BA131" s="415"/>
      <c r="BB131" s="415"/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/>
      <c r="C132" s="415"/>
      <c r="D132" s="415"/>
      <c r="E132" s="415"/>
      <c r="F132" s="415"/>
      <c r="G132" s="415"/>
      <c r="H132" s="415"/>
      <c r="I132" s="416"/>
      <c r="J132" s="415"/>
      <c r="K132" s="415"/>
      <c r="L132" s="415"/>
      <c r="M132" s="415"/>
      <c r="N132" s="415"/>
      <c r="O132" s="415"/>
      <c r="P132" s="415"/>
      <c r="Q132" s="415"/>
      <c r="R132" s="415"/>
      <c r="S132" s="416"/>
      <c r="T132" s="415"/>
      <c r="U132" s="415"/>
      <c r="V132" s="415"/>
      <c r="W132" s="415"/>
      <c r="X132" s="415"/>
      <c r="Y132" s="415"/>
      <c r="Z132" s="415"/>
      <c r="AA132" s="415"/>
      <c r="AB132" s="415"/>
      <c r="AC132" s="416"/>
      <c r="AD132" s="415"/>
      <c r="AE132" s="415"/>
      <c r="AF132" s="415"/>
      <c r="AG132" s="415"/>
      <c r="AH132" s="415"/>
      <c r="AI132" s="415"/>
      <c r="AJ132" s="415"/>
      <c r="AK132" s="415"/>
      <c r="AL132" s="415"/>
      <c r="AM132" s="416"/>
      <c r="AN132" s="415"/>
      <c r="AO132" s="415"/>
      <c r="AP132" s="415"/>
      <c r="AQ132" s="415"/>
      <c r="AR132" s="415"/>
      <c r="AS132" s="415"/>
      <c r="AT132" s="415"/>
      <c r="AU132" s="415"/>
      <c r="AV132" s="415"/>
      <c r="AW132" s="416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/>
      <c r="C133" s="415"/>
      <c r="D133" s="415"/>
      <c r="E133" s="415"/>
      <c r="F133" s="415"/>
      <c r="G133" s="415"/>
      <c r="H133" s="415"/>
      <c r="I133" s="416"/>
      <c r="J133" s="415"/>
      <c r="K133" s="415"/>
      <c r="L133" s="415"/>
      <c r="M133" s="415"/>
      <c r="N133" s="415"/>
      <c r="O133" s="415"/>
      <c r="P133" s="415"/>
      <c r="Q133" s="415"/>
      <c r="R133" s="415"/>
      <c r="S133" s="416"/>
      <c r="T133" s="415"/>
      <c r="U133" s="415"/>
      <c r="V133" s="415"/>
      <c r="W133" s="415"/>
      <c r="X133" s="415"/>
      <c r="Y133" s="415"/>
      <c r="Z133" s="415"/>
      <c r="AA133" s="415"/>
      <c r="AB133" s="415"/>
      <c r="AC133" s="416"/>
      <c r="AD133" s="415"/>
      <c r="AE133" s="415"/>
      <c r="AF133" s="415"/>
      <c r="AG133" s="415"/>
      <c r="AH133" s="415"/>
      <c r="AI133" s="415"/>
      <c r="AJ133" s="415"/>
      <c r="AK133" s="415"/>
      <c r="AL133" s="415"/>
      <c r="AM133" s="416"/>
      <c r="AN133" s="415"/>
      <c r="AO133" s="415"/>
      <c r="AP133" s="415"/>
      <c r="AQ133" s="415"/>
      <c r="AR133" s="415"/>
      <c r="AS133" s="415"/>
      <c r="AT133" s="415"/>
      <c r="AU133" s="415"/>
      <c r="AV133" s="415"/>
      <c r="AW133" s="416"/>
      <c r="AX133" s="415"/>
      <c r="AY133" s="415"/>
      <c r="AZ133" s="415"/>
      <c r="BA133" s="415"/>
      <c r="BB133" s="415"/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/>
      <c r="C134" s="415"/>
      <c r="D134" s="415"/>
      <c r="E134" s="415"/>
      <c r="F134" s="415"/>
      <c r="G134" s="415"/>
      <c r="H134" s="415"/>
      <c r="I134" s="416"/>
      <c r="J134" s="415"/>
      <c r="K134" s="415"/>
      <c r="L134" s="415"/>
      <c r="M134" s="415"/>
      <c r="N134" s="415"/>
      <c r="O134" s="415"/>
      <c r="P134" s="415"/>
      <c r="Q134" s="415"/>
      <c r="R134" s="415"/>
      <c r="S134" s="416"/>
      <c r="T134" s="415"/>
      <c r="U134" s="415"/>
      <c r="V134" s="415"/>
      <c r="W134" s="415"/>
      <c r="X134" s="415"/>
      <c r="Y134" s="415"/>
      <c r="Z134" s="415"/>
      <c r="AA134" s="415"/>
      <c r="AB134" s="415"/>
      <c r="AC134" s="416"/>
      <c r="AD134" s="415"/>
      <c r="AE134" s="415"/>
      <c r="AF134" s="415"/>
      <c r="AG134" s="415"/>
      <c r="AH134" s="415"/>
      <c r="AI134" s="415"/>
      <c r="AJ134" s="415"/>
      <c r="AK134" s="415"/>
      <c r="AL134" s="415"/>
      <c r="AM134" s="416"/>
      <c r="AN134" s="415"/>
      <c r="AO134" s="415"/>
      <c r="AP134" s="415"/>
      <c r="AQ134" s="415"/>
      <c r="AR134" s="415"/>
      <c r="AS134" s="415"/>
      <c r="AT134" s="415"/>
      <c r="AU134" s="415"/>
      <c r="AV134" s="415"/>
      <c r="AW134" s="416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/>
      <c r="C135" s="415"/>
      <c r="D135" s="415"/>
      <c r="E135" s="415"/>
      <c r="F135" s="415"/>
      <c r="G135" s="415"/>
      <c r="H135" s="415"/>
      <c r="I135" s="416"/>
      <c r="J135" s="415"/>
      <c r="K135" s="415"/>
      <c r="L135" s="415"/>
      <c r="M135" s="415"/>
      <c r="N135" s="415"/>
      <c r="O135" s="415"/>
      <c r="P135" s="415"/>
      <c r="Q135" s="415"/>
      <c r="R135" s="415"/>
      <c r="S135" s="416"/>
      <c r="T135" s="415"/>
      <c r="U135" s="415"/>
      <c r="V135" s="415"/>
      <c r="W135" s="415"/>
      <c r="X135" s="415"/>
      <c r="Y135" s="415"/>
      <c r="Z135" s="415"/>
      <c r="AA135" s="415"/>
      <c r="AB135" s="415"/>
      <c r="AC135" s="416"/>
      <c r="AD135" s="415"/>
      <c r="AE135" s="415"/>
      <c r="AF135" s="415"/>
      <c r="AG135" s="415"/>
      <c r="AH135" s="415"/>
      <c r="AI135" s="415"/>
      <c r="AJ135" s="415"/>
      <c r="AK135" s="415"/>
      <c r="AL135" s="415"/>
      <c r="AM135" s="416"/>
      <c r="AN135" s="415"/>
      <c r="AO135" s="415"/>
      <c r="AP135" s="415"/>
      <c r="AQ135" s="415"/>
      <c r="AR135" s="415"/>
      <c r="AS135" s="415"/>
      <c r="AT135" s="415"/>
      <c r="AU135" s="415"/>
      <c r="AV135" s="415"/>
      <c r="AW135" s="416"/>
      <c r="AX135" s="415"/>
      <c r="AY135" s="415"/>
      <c r="AZ135" s="415"/>
      <c r="BA135" s="415"/>
      <c r="BB135" s="415"/>
      <c r="BC135" s="415"/>
      <c r="BD135" s="415"/>
      <c r="BE135" s="415"/>
      <c r="BF135" s="415"/>
      <c r="BG135" s="415"/>
      <c r="BH135" s="417"/>
    </row>
    <row r="136" spans="1:60" ht="16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40" spans="1:60" ht="16" thickBot="1"/>
    <row r="141" spans="1:60" ht="16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K121"/>
  <sheetViews>
    <sheetView workbookViewId="0">
      <pane xSplit="1" ySplit="8" topLeftCell="B82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45" t="s">
        <v>761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7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41" t="s">
        <v>1216</v>
      </c>
      <c r="C7" s="1241"/>
      <c r="D7" s="1241"/>
      <c r="E7" s="1241"/>
      <c r="F7" s="1241"/>
      <c r="G7" s="1253" t="s">
        <v>214</v>
      </c>
      <c r="H7" s="1241"/>
      <c r="I7" s="1241"/>
      <c r="J7" s="1241"/>
      <c r="K7" s="1244"/>
    </row>
    <row r="8" spans="1:11" s="98" customFormat="1" ht="52" customHeight="1">
      <c r="A8" s="106"/>
      <c r="B8" s="974" t="s">
        <v>1062</v>
      </c>
      <c r="C8" s="380" t="s">
        <v>123</v>
      </c>
      <c r="D8" s="380" t="s">
        <v>124</v>
      </c>
      <c r="E8" s="380" t="s">
        <v>125</v>
      </c>
      <c r="F8" s="380" t="s">
        <v>57</v>
      </c>
      <c r="G8" s="974" t="s">
        <v>1062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/>
      <c r="C9" s="344"/>
      <c r="D9" s="96"/>
      <c r="E9" s="96"/>
      <c r="F9" s="95">
        <f>avgfiinc!F2</f>
        <v>14327.427263947111</v>
      </c>
      <c r="G9" s="472"/>
      <c r="H9" s="480"/>
      <c r="I9" s="481"/>
      <c r="J9" s="480"/>
      <c r="K9" s="482"/>
    </row>
    <row r="10" spans="1:11" s="98" customFormat="1" ht="15" customHeight="1">
      <c r="A10" s="103">
        <v>1914</v>
      </c>
      <c r="B10" s="456"/>
      <c r="C10" s="344"/>
      <c r="D10" s="96"/>
      <c r="E10" s="96"/>
      <c r="F10" s="95">
        <f>avgfiinc!F3</f>
        <v>14002.887193000804</v>
      </c>
      <c r="G10" s="472"/>
      <c r="H10" s="480"/>
      <c r="I10" s="481"/>
      <c r="J10" s="480"/>
      <c r="K10" s="482"/>
    </row>
    <row r="11" spans="1:11" s="98" customFormat="1" ht="15" customHeight="1">
      <c r="A11" s="103">
        <v>1915</v>
      </c>
      <c r="B11" s="456"/>
      <c r="C11" s="344"/>
      <c r="D11" s="96"/>
      <c r="E11" s="96"/>
      <c r="F11" s="95">
        <f>avgfiinc!F4</f>
        <v>13951.404465584614</v>
      </c>
      <c r="G11" s="472"/>
      <c r="H11" s="480"/>
      <c r="I11" s="481"/>
      <c r="J11" s="480"/>
      <c r="K11" s="482"/>
    </row>
    <row r="12" spans="1:11" s="98" customFormat="1" ht="15" customHeight="1">
      <c r="A12" s="103">
        <v>1916</v>
      </c>
      <c r="B12" s="456"/>
      <c r="C12" s="344"/>
      <c r="D12" s="96"/>
      <c r="E12" s="96"/>
      <c r="F12" s="95">
        <f>avgfiinc!F5</f>
        <v>15224.074974769541</v>
      </c>
      <c r="G12" s="472"/>
      <c r="H12" s="480"/>
      <c r="I12" s="481"/>
      <c r="J12" s="480"/>
      <c r="K12" s="482"/>
    </row>
    <row r="13" spans="1:11" s="98" customFormat="1" ht="15" customHeight="1">
      <c r="A13" s="103">
        <v>1917</v>
      </c>
      <c r="B13" s="456"/>
      <c r="C13" s="344"/>
      <c r="D13" s="96"/>
      <c r="E13" s="96"/>
      <c r="F13" s="95">
        <f>avgfiinc!F6</f>
        <v>15101.644594010944</v>
      </c>
      <c r="G13" s="472"/>
      <c r="H13" s="480"/>
      <c r="I13" s="481"/>
      <c r="J13" s="480"/>
      <c r="K13" s="482"/>
    </row>
    <row r="14" spans="1:11" s="98" customFormat="1" ht="15" customHeight="1">
      <c r="A14" s="103">
        <v>1918</v>
      </c>
      <c r="B14" s="456"/>
      <c r="C14" s="381"/>
      <c r="D14" s="341"/>
      <c r="E14" s="341"/>
      <c r="F14" s="95">
        <f>avgfiinc!F7</f>
        <v>14265.177690357223</v>
      </c>
      <c r="G14" s="472"/>
      <c r="H14" s="480"/>
      <c r="I14" s="481"/>
      <c r="J14" s="480"/>
      <c r="K14" s="482"/>
    </row>
    <row r="15" spans="1:11" s="98" customFormat="1" ht="15" customHeight="1">
      <c r="A15" s="102">
        <v>1919</v>
      </c>
      <c r="B15" s="457"/>
      <c r="C15" s="382"/>
      <c r="D15" s="342"/>
      <c r="E15" s="342"/>
      <c r="F15" s="99">
        <f>avgfiinc!F8</f>
        <v>14245.35277487187</v>
      </c>
      <c r="G15" s="473"/>
      <c r="H15" s="483"/>
      <c r="I15" s="484"/>
      <c r="J15" s="483"/>
      <c r="K15" s="485"/>
    </row>
    <row r="16" spans="1:11" s="98" customFormat="1" ht="15" customHeight="1">
      <c r="A16" s="103">
        <v>1920</v>
      </c>
      <c r="B16" s="456"/>
      <c r="C16" s="381"/>
      <c r="D16" s="341"/>
      <c r="E16" s="341"/>
      <c r="F16" s="95">
        <f>avgfiinc!F9</f>
        <v>12748.926729905272</v>
      </c>
      <c r="G16" s="472"/>
      <c r="H16" s="480"/>
      <c r="I16" s="481"/>
      <c r="J16" s="480"/>
      <c r="K16" s="482"/>
    </row>
    <row r="17" spans="1:11" s="98" customFormat="1" ht="15" customHeight="1">
      <c r="A17" s="103">
        <v>1921</v>
      </c>
      <c r="B17" s="456"/>
      <c r="C17" s="381"/>
      <c r="D17" s="341"/>
      <c r="E17" s="341"/>
      <c r="F17" s="95">
        <f>avgfiinc!F10</f>
        <v>11429.592934805652</v>
      </c>
      <c r="G17" s="472"/>
      <c r="H17" s="480"/>
      <c r="I17" s="481"/>
      <c r="J17" s="480"/>
      <c r="K17" s="482"/>
    </row>
    <row r="18" spans="1:11" s="98" customFormat="1" ht="15" customHeight="1">
      <c r="A18" s="103">
        <v>1922</v>
      </c>
      <c r="B18" s="456"/>
      <c r="C18" s="381"/>
      <c r="D18" s="341"/>
      <c r="E18" s="341"/>
      <c r="F18" s="95">
        <f>avgfiinc!F11</f>
        <v>13154.292600877294</v>
      </c>
      <c r="G18" s="472"/>
      <c r="H18" s="480"/>
      <c r="I18" s="481"/>
      <c r="J18" s="480"/>
      <c r="K18" s="482"/>
    </row>
    <row r="19" spans="1:11" s="98" customFormat="1" ht="15" customHeight="1">
      <c r="A19" s="103">
        <v>1923</v>
      </c>
      <c r="B19" s="456"/>
      <c r="C19" s="381"/>
      <c r="D19" s="341"/>
      <c r="E19" s="341"/>
      <c r="F19" s="95">
        <f>avgfiinc!F12</f>
        <v>14486.275558359792</v>
      </c>
      <c r="G19" s="472"/>
      <c r="H19" s="480"/>
      <c r="I19" s="481"/>
      <c r="J19" s="480"/>
      <c r="K19" s="482"/>
    </row>
    <row r="20" spans="1:11" s="98" customFormat="1" ht="15" customHeight="1">
      <c r="A20" s="103">
        <v>1924</v>
      </c>
      <c r="B20" s="456"/>
      <c r="C20" s="381"/>
      <c r="D20" s="341"/>
      <c r="E20" s="341"/>
      <c r="F20" s="95">
        <f>avgfiinc!F13</f>
        <v>14436.996932099417</v>
      </c>
      <c r="G20" s="472"/>
      <c r="H20" s="480"/>
      <c r="I20" s="481"/>
      <c r="J20" s="480"/>
      <c r="K20" s="482"/>
    </row>
    <row r="21" spans="1:11" s="98" customFormat="1" ht="15" customHeight="1">
      <c r="A21" s="103">
        <v>1925</v>
      </c>
      <c r="B21" s="456"/>
      <c r="C21" s="381"/>
      <c r="D21" s="341"/>
      <c r="E21" s="341"/>
      <c r="F21" s="95">
        <f>avgfiinc!F14</f>
        <v>15101.439738984194</v>
      </c>
      <c r="G21" s="472"/>
      <c r="H21" s="480"/>
      <c r="I21" s="481"/>
      <c r="J21" s="480"/>
      <c r="K21" s="482"/>
    </row>
    <row r="22" spans="1:11" s="98" customFormat="1" ht="15" customHeight="1">
      <c r="A22" s="103">
        <v>1926</v>
      </c>
      <c r="B22" s="456"/>
      <c r="C22" s="381"/>
      <c r="D22" s="341"/>
      <c r="E22" s="341"/>
      <c r="F22" s="95">
        <f>avgfiinc!F15</f>
        <v>15155.145256522155</v>
      </c>
      <c r="G22" s="472"/>
      <c r="H22" s="480"/>
      <c r="I22" s="481"/>
      <c r="J22" s="480"/>
      <c r="K22" s="482"/>
    </row>
    <row r="23" spans="1:11" s="98" customFormat="1" ht="15" customHeight="1">
      <c r="A23" s="103">
        <v>1927</v>
      </c>
      <c r="B23" s="456"/>
      <c r="C23" s="381"/>
      <c r="D23" s="341"/>
      <c r="E23" s="341"/>
      <c r="F23" s="95">
        <f>avgfiinc!F16</f>
        <v>15384.610499815186</v>
      </c>
      <c r="G23" s="472"/>
      <c r="H23" s="480"/>
      <c r="I23" s="481"/>
      <c r="J23" s="480"/>
      <c r="K23" s="482"/>
    </row>
    <row r="24" spans="1:11" s="98" customFormat="1" ht="15" customHeight="1">
      <c r="A24" s="103">
        <v>1928</v>
      </c>
      <c r="B24" s="456"/>
      <c r="C24" s="381"/>
      <c r="D24" s="341"/>
      <c r="E24" s="341"/>
      <c r="F24" s="95">
        <f>avgfiinc!F17</f>
        <v>16108.729273156776</v>
      </c>
      <c r="G24" s="472"/>
      <c r="H24" s="480"/>
      <c r="I24" s="481"/>
      <c r="J24" s="480"/>
      <c r="K24" s="482"/>
    </row>
    <row r="25" spans="1:11" s="98" customFormat="1" ht="15" customHeight="1">
      <c r="A25" s="102">
        <v>1929</v>
      </c>
      <c r="B25" s="457"/>
      <c r="C25" s="382"/>
      <c r="D25" s="342"/>
      <c r="E25" s="342"/>
      <c r="F25" s="99">
        <f>avgfiinc!F18</f>
        <v>16564.792563642663</v>
      </c>
      <c r="G25" s="473"/>
      <c r="H25" s="483"/>
      <c r="I25" s="484"/>
      <c r="J25" s="483"/>
      <c r="K25" s="485"/>
    </row>
    <row r="26" spans="1:11" s="98" customFormat="1" ht="15" customHeight="1">
      <c r="A26" s="103">
        <v>1930</v>
      </c>
      <c r="B26" s="456"/>
      <c r="C26" s="381"/>
      <c r="D26" s="341"/>
      <c r="E26" s="341"/>
      <c r="F26" s="95">
        <f>avgfiinc!F19</f>
        <v>14489.473519475378</v>
      </c>
      <c r="G26" s="472"/>
      <c r="H26" s="480"/>
      <c r="I26" s="481"/>
      <c r="J26" s="480"/>
      <c r="K26" s="482"/>
    </row>
    <row r="27" spans="1:11" s="98" customFormat="1" ht="15" customHeight="1">
      <c r="A27" s="103">
        <v>1931</v>
      </c>
      <c r="B27" s="456"/>
      <c r="C27" s="381"/>
      <c r="D27" s="341"/>
      <c r="E27" s="341"/>
      <c r="F27" s="95">
        <f>avgfiinc!F20</f>
        <v>13162.414141138283</v>
      </c>
      <c r="G27" s="472"/>
      <c r="H27" s="480"/>
      <c r="I27" s="481"/>
      <c r="J27" s="480"/>
      <c r="K27" s="482"/>
    </row>
    <row r="28" spans="1:11" s="98" customFormat="1" ht="15" customHeight="1">
      <c r="A28" s="103">
        <v>1932</v>
      </c>
      <c r="B28" s="456"/>
      <c r="C28" s="381"/>
      <c r="D28" s="341"/>
      <c r="E28" s="341"/>
      <c r="F28" s="95">
        <f>avgfiinc!F21</f>
        <v>11145.377644840661</v>
      </c>
      <c r="G28" s="472"/>
      <c r="H28" s="480"/>
      <c r="I28" s="481"/>
      <c r="J28" s="480"/>
      <c r="K28" s="482"/>
    </row>
    <row r="29" spans="1:11" s="98" customFormat="1" ht="15" customHeight="1">
      <c r="A29" s="103">
        <v>1933</v>
      </c>
      <c r="B29" s="456"/>
      <c r="C29" s="381"/>
      <c r="D29" s="341"/>
      <c r="E29" s="341"/>
      <c r="F29" s="95">
        <f>avgfiinc!F22</f>
        <v>10742.092212676545</v>
      </c>
      <c r="G29" s="472"/>
      <c r="H29" s="480"/>
      <c r="I29" s="481"/>
      <c r="J29" s="480"/>
      <c r="K29" s="482"/>
    </row>
    <row r="30" spans="1:11" s="98" customFormat="1" ht="15" customHeight="1">
      <c r="A30" s="103">
        <v>1934</v>
      </c>
      <c r="B30" s="456"/>
      <c r="C30" s="381"/>
      <c r="D30" s="341"/>
      <c r="E30" s="341"/>
      <c r="F30" s="95">
        <f>avgfiinc!F23</f>
        <v>11589.12830988556</v>
      </c>
      <c r="G30" s="472"/>
      <c r="H30" s="480"/>
      <c r="I30" s="481"/>
      <c r="J30" s="480"/>
      <c r="K30" s="482"/>
    </row>
    <row r="31" spans="1:11" s="98" customFormat="1" ht="15" customHeight="1">
      <c r="A31" s="103">
        <v>1935</v>
      </c>
      <c r="B31" s="456"/>
      <c r="C31" s="381"/>
      <c r="D31" s="341"/>
      <c r="E31" s="341"/>
      <c r="F31" s="95">
        <f>avgfiinc!F24</f>
        <v>12702.843696142021</v>
      </c>
      <c r="G31" s="472"/>
      <c r="H31" s="480"/>
      <c r="I31" s="481"/>
      <c r="J31" s="480"/>
      <c r="K31" s="482"/>
    </row>
    <row r="32" spans="1:11" s="98" customFormat="1" ht="15" customHeight="1">
      <c r="A32" s="103">
        <v>1936</v>
      </c>
      <c r="B32" s="456"/>
      <c r="C32" s="381"/>
      <c r="D32" s="341"/>
      <c r="E32" s="341"/>
      <c r="F32" s="95">
        <f>avgfiinc!F25</f>
        <v>14149.714419778618</v>
      </c>
      <c r="G32" s="472"/>
      <c r="H32" s="480"/>
      <c r="I32" s="481"/>
      <c r="J32" s="480"/>
      <c r="K32" s="482"/>
    </row>
    <row r="33" spans="1:11" s="98" customFormat="1" ht="15" customHeight="1">
      <c r="A33" s="103">
        <v>1937</v>
      </c>
      <c r="B33" s="456"/>
      <c r="C33" s="381"/>
      <c r="D33" s="341"/>
      <c r="E33" s="341"/>
      <c r="F33" s="95">
        <f>avgfiinc!F26</f>
        <v>14543.556856737379</v>
      </c>
      <c r="G33" s="472"/>
      <c r="H33" s="480"/>
      <c r="I33" s="481"/>
      <c r="J33" s="480"/>
      <c r="K33" s="482"/>
    </row>
    <row r="34" spans="1:11" s="98" customFormat="1" ht="15" customHeight="1">
      <c r="A34" s="103">
        <v>1938</v>
      </c>
      <c r="B34" s="456"/>
      <c r="C34" s="381"/>
      <c r="D34" s="341"/>
      <c r="E34" s="341"/>
      <c r="F34" s="95">
        <f>avgfiinc!F27</f>
        <v>13484.219835147987</v>
      </c>
      <c r="G34" s="472"/>
      <c r="H34" s="480"/>
      <c r="I34" s="481"/>
      <c r="J34" s="480"/>
      <c r="K34" s="482"/>
    </row>
    <row r="35" spans="1:11" s="98" customFormat="1" ht="15" customHeight="1">
      <c r="A35" s="102">
        <v>1939</v>
      </c>
      <c r="B35" s="457"/>
      <c r="C35" s="382"/>
      <c r="D35" s="342"/>
      <c r="E35" s="342"/>
      <c r="F35" s="99">
        <f>avgfiinc!F28</f>
        <v>14312.039374640359</v>
      </c>
      <c r="G35" s="473"/>
      <c r="H35" s="483"/>
      <c r="I35" s="484"/>
      <c r="J35" s="483"/>
      <c r="K35" s="485"/>
    </row>
    <row r="36" spans="1:11" s="98" customFormat="1" ht="15" customHeight="1">
      <c r="A36" s="103">
        <v>1940</v>
      </c>
      <c r="B36" s="456"/>
      <c r="C36" s="381"/>
      <c r="D36" s="341"/>
      <c r="E36" s="341"/>
      <c r="F36" s="95">
        <f>avgfiinc!F29</f>
        <v>14996.08796689311</v>
      </c>
      <c r="G36" s="472"/>
      <c r="H36" s="480"/>
      <c r="I36" s="481"/>
      <c r="J36" s="480"/>
      <c r="K36" s="482"/>
    </row>
    <row r="37" spans="1:11" s="98" customFormat="1" ht="15" customHeight="1">
      <c r="A37" s="103">
        <v>1941</v>
      </c>
      <c r="B37" s="456"/>
      <c r="C37" s="381"/>
      <c r="D37" s="341"/>
      <c r="E37" s="341"/>
      <c r="F37" s="95">
        <f>avgfiinc!F30</f>
        <v>17293.739368912738</v>
      </c>
      <c r="G37" s="472"/>
      <c r="H37" s="480"/>
      <c r="I37" s="481"/>
      <c r="J37" s="480"/>
      <c r="K37" s="482"/>
    </row>
    <row r="38" spans="1:11" s="98" customFormat="1" ht="15" customHeight="1">
      <c r="A38" s="103">
        <v>1942</v>
      </c>
      <c r="B38" s="456"/>
      <c r="C38" s="381"/>
      <c r="D38" s="341"/>
      <c r="E38" s="341"/>
      <c r="F38" s="95">
        <f>avgfiinc!F31</f>
        <v>20473.263605067717</v>
      </c>
      <c r="G38" s="472"/>
      <c r="H38" s="480"/>
      <c r="I38" s="481"/>
      <c r="J38" s="480"/>
      <c r="K38" s="482"/>
    </row>
    <row r="39" spans="1:11" s="98" customFormat="1" ht="15" customHeight="1">
      <c r="A39" s="103">
        <v>1943</v>
      </c>
      <c r="B39" s="456"/>
      <c r="C39" s="381"/>
      <c r="D39" s="341"/>
      <c r="E39" s="341"/>
      <c r="F39" s="95">
        <f>avgfiinc!F32</f>
        <v>24126.444975305923</v>
      </c>
      <c r="G39" s="472"/>
      <c r="H39" s="480"/>
      <c r="I39" s="481"/>
      <c r="J39" s="480"/>
      <c r="K39" s="482"/>
    </row>
    <row r="40" spans="1:11" s="98" customFormat="1" ht="15" customHeight="1">
      <c r="A40" s="103">
        <v>1944</v>
      </c>
      <c r="B40" s="456"/>
      <c r="C40" s="381"/>
      <c r="D40" s="341"/>
      <c r="E40" s="341"/>
      <c r="F40" s="95">
        <f>avgfiinc!F33</f>
        <v>23688.985719194457</v>
      </c>
      <c r="G40" s="472"/>
      <c r="H40" s="480"/>
      <c r="I40" s="481"/>
      <c r="J40" s="480"/>
      <c r="K40" s="482"/>
    </row>
    <row r="41" spans="1:11" s="98" customFormat="1" ht="15" customHeight="1">
      <c r="A41" s="103">
        <v>1945</v>
      </c>
      <c r="B41" s="456"/>
      <c r="C41" s="381"/>
      <c r="D41" s="341"/>
      <c r="E41" s="341"/>
      <c r="F41" s="95">
        <f>avgfiinc!F34</f>
        <v>23502.036017578859</v>
      </c>
      <c r="G41" s="472"/>
      <c r="H41" s="480"/>
      <c r="I41" s="481"/>
      <c r="J41" s="480"/>
      <c r="K41" s="482"/>
    </row>
    <row r="42" spans="1:11" s="98" customFormat="1" ht="15" customHeight="1">
      <c r="A42" s="103">
        <v>1946</v>
      </c>
      <c r="B42" s="456"/>
      <c r="C42" s="381"/>
      <c r="D42" s="341"/>
      <c r="E42" s="341"/>
      <c r="F42" s="95">
        <f>avgfiinc!F35</f>
        <v>22986.450223137595</v>
      </c>
      <c r="G42" s="472"/>
      <c r="H42" s="480"/>
      <c r="I42" s="481"/>
      <c r="J42" s="480"/>
      <c r="K42" s="482"/>
    </row>
    <row r="43" spans="1:11" s="98" customFormat="1" ht="15" customHeight="1">
      <c r="A43" s="103">
        <v>1947</v>
      </c>
      <c r="B43" s="456"/>
      <c r="C43" s="381"/>
      <c r="D43" s="341"/>
      <c r="E43" s="341"/>
      <c r="F43" s="95">
        <f>avgfiinc!F36</f>
        <v>22542.424068373533</v>
      </c>
      <c r="G43" s="472"/>
      <c r="H43" s="480"/>
      <c r="I43" s="481"/>
      <c r="J43" s="480"/>
      <c r="K43" s="482"/>
    </row>
    <row r="44" spans="1:11" s="98" customFormat="1" ht="15" customHeight="1">
      <c r="A44" s="103">
        <v>1948</v>
      </c>
      <c r="B44" s="456"/>
      <c r="C44" s="381"/>
      <c r="D44" s="341"/>
      <c r="E44" s="341"/>
      <c r="F44" s="95">
        <f>avgfiinc!F37</f>
        <v>23399.389083386995</v>
      </c>
      <c r="G44" s="472"/>
      <c r="H44" s="480"/>
      <c r="I44" s="481"/>
      <c r="J44" s="480"/>
      <c r="K44" s="482"/>
    </row>
    <row r="45" spans="1:11" s="98" customFormat="1" ht="15" customHeight="1">
      <c r="A45" s="102">
        <v>1949</v>
      </c>
      <c r="B45" s="457"/>
      <c r="C45" s="382"/>
      <c r="D45" s="342"/>
      <c r="E45" s="342"/>
      <c r="F45" s="99">
        <f>avgfiinc!F38</f>
        <v>22794.975482975766</v>
      </c>
      <c r="G45" s="473"/>
      <c r="H45" s="483"/>
      <c r="I45" s="484"/>
      <c r="J45" s="483"/>
      <c r="K45" s="485"/>
    </row>
    <row r="46" spans="1:11" s="98" customFormat="1" ht="15" customHeight="1">
      <c r="A46" s="103">
        <v>1950</v>
      </c>
      <c r="B46" s="456"/>
      <c r="C46" s="381"/>
      <c r="D46" s="341"/>
      <c r="E46" s="341"/>
      <c r="F46" s="95">
        <f>avgfiinc!F39</f>
        <v>24942.164036965893</v>
      </c>
      <c r="G46" s="472"/>
      <c r="H46" s="480"/>
      <c r="I46" s="481"/>
      <c r="J46" s="480"/>
      <c r="K46" s="482"/>
    </row>
    <row r="47" spans="1:11" s="98" customFormat="1" ht="15" customHeight="1">
      <c r="A47" s="103">
        <v>1951</v>
      </c>
      <c r="B47" s="456"/>
      <c r="C47" s="381"/>
      <c r="D47" s="341"/>
      <c r="E47" s="341"/>
      <c r="F47" s="95">
        <f>avgfiinc!F40</f>
        <v>25965.238262121344</v>
      </c>
      <c r="G47" s="472"/>
      <c r="H47" s="480"/>
      <c r="I47" s="481"/>
      <c r="J47" s="480"/>
      <c r="K47" s="482"/>
    </row>
    <row r="48" spans="1:11" s="98" customFormat="1" ht="15" customHeight="1">
      <c r="A48" s="103">
        <v>1952</v>
      </c>
      <c r="B48" s="456"/>
      <c r="C48" s="381"/>
      <c r="D48" s="341"/>
      <c r="E48" s="341"/>
      <c r="F48" s="95">
        <f>avgfiinc!F41</f>
        <v>26636.521187947194</v>
      </c>
      <c r="G48" s="472"/>
      <c r="H48" s="480"/>
      <c r="I48" s="481"/>
      <c r="J48" s="480"/>
      <c r="K48" s="482"/>
    </row>
    <row r="49" spans="1:11" s="98" customFormat="1" ht="15" customHeight="1">
      <c r="A49" s="103">
        <v>1953</v>
      </c>
      <c r="B49" s="456"/>
      <c r="C49" s="381"/>
      <c r="D49" s="341"/>
      <c r="E49" s="341"/>
      <c r="F49" s="95">
        <f>avgfiinc!F42</f>
        <v>27532.296128349652</v>
      </c>
      <c r="G49" s="472"/>
      <c r="H49" s="480"/>
      <c r="I49" s="481"/>
      <c r="J49" s="480"/>
      <c r="K49" s="482"/>
    </row>
    <row r="50" spans="1:11" s="98" customFormat="1" ht="15" customHeight="1">
      <c r="A50" s="103">
        <v>1954</v>
      </c>
      <c r="B50" s="456"/>
      <c r="C50" s="381"/>
      <c r="D50" s="341"/>
      <c r="E50" s="341"/>
      <c r="F50" s="95">
        <f>avgfiinc!F43</f>
        <v>27329.258415016266</v>
      </c>
      <c r="G50" s="472"/>
      <c r="H50" s="480"/>
      <c r="I50" s="481"/>
      <c r="J50" s="480"/>
      <c r="K50" s="482"/>
    </row>
    <row r="51" spans="1:11" s="98" customFormat="1" ht="15" customHeight="1">
      <c r="A51" s="103">
        <v>1955</v>
      </c>
      <c r="B51" s="456"/>
      <c r="C51" s="381"/>
      <c r="D51" s="341"/>
      <c r="E51" s="341"/>
      <c r="F51" s="95">
        <f>avgfiinc!F44</f>
        <v>28944.593352320357</v>
      </c>
      <c r="G51" s="472"/>
      <c r="H51" s="480"/>
      <c r="I51" s="481"/>
      <c r="J51" s="480"/>
      <c r="K51" s="482"/>
    </row>
    <row r="52" spans="1:11" s="98" customFormat="1" ht="15" customHeight="1">
      <c r="A52" s="103">
        <v>1956</v>
      </c>
      <c r="B52" s="456"/>
      <c r="C52" s="381"/>
      <c r="D52" s="341"/>
      <c r="E52" s="341"/>
      <c r="F52" s="95">
        <f>avgfiinc!F45</f>
        <v>29839.50828526495</v>
      </c>
      <c r="G52" s="472"/>
      <c r="H52" s="480"/>
      <c r="I52" s="481"/>
      <c r="J52" s="480"/>
      <c r="K52" s="482"/>
    </row>
    <row r="53" spans="1:11" s="98" customFormat="1" ht="15" customHeight="1">
      <c r="A53" s="103">
        <v>1957</v>
      </c>
      <c r="B53" s="456"/>
      <c r="C53" s="381"/>
      <c r="D53" s="341"/>
      <c r="E53" s="341"/>
      <c r="F53" s="95">
        <f>avgfiinc!F46</f>
        <v>29778.18631361979</v>
      </c>
      <c r="G53" s="472"/>
      <c r="H53" s="480"/>
      <c r="I53" s="481"/>
      <c r="J53" s="480"/>
      <c r="K53" s="482"/>
    </row>
    <row r="54" spans="1:11" s="98" customFormat="1" ht="15" customHeight="1">
      <c r="A54" s="103">
        <v>1958</v>
      </c>
      <c r="B54" s="456"/>
      <c r="C54" s="381"/>
      <c r="D54" s="341"/>
      <c r="E54" s="341"/>
      <c r="F54" s="95">
        <f>avgfiinc!F47</f>
        <v>29097.270100065809</v>
      </c>
      <c r="G54" s="472"/>
      <c r="H54" s="480"/>
      <c r="I54" s="481"/>
      <c r="J54" s="480"/>
      <c r="K54" s="482"/>
    </row>
    <row r="55" spans="1:11" s="98" customFormat="1" ht="15" customHeight="1">
      <c r="A55" s="102">
        <v>1959</v>
      </c>
      <c r="B55" s="457"/>
      <c r="C55" s="382"/>
      <c r="D55" s="342"/>
      <c r="E55" s="342"/>
      <c r="F55" s="99">
        <f>avgfiinc!F48</f>
        <v>30964.660566395774</v>
      </c>
      <c r="G55" s="473"/>
      <c r="H55" s="483"/>
      <c r="I55" s="484"/>
      <c r="J55" s="483"/>
      <c r="K55" s="485"/>
    </row>
    <row r="56" spans="1:11">
      <c r="A56" s="78">
        <v>1960</v>
      </c>
      <c r="B56" s="456"/>
      <c r="C56" s="381"/>
      <c r="D56" s="341"/>
      <c r="E56" s="341"/>
      <c r="F56" s="95">
        <f>avgfiinc!F49</f>
        <v>31157.228972213205</v>
      </c>
      <c r="G56" s="472"/>
      <c r="H56" s="480"/>
      <c r="I56" s="481"/>
      <c r="J56" s="480"/>
      <c r="K56" s="482"/>
    </row>
    <row r="57" spans="1:11">
      <c r="A57" s="78">
        <v>1961</v>
      </c>
      <c r="B57" s="456"/>
      <c r="C57" s="381"/>
      <c r="D57" s="341"/>
      <c r="E57" s="341"/>
      <c r="F57" s="95">
        <f>avgfiinc!F50</f>
        <v>31839.185950479306</v>
      </c>
      <c r="G57" s="472"/>
      <c r="H57" s="480"/>
      <c r="I57" s="481"/>
      <c r="J57" s="480"/>
      <c r="K57" s="482"/>
    </row>
    <row r="58" spans="1:11">
      <c r="A58" s="78">
        <v>1962</v>
      </c>
      <c r="B58" s="458">
        <f>avgfiinc!B51</f>
        <v>20070.663531524031</v>
      </c>
      <c r="C58" s="560">
        <f>avgfiinc!C51</f>
        <v>21810.727150319806</v>
      </c>
      <c r="D58" s="560">
        <f>avgfiinc!D51</f>
        <v>30522.878099233887</v>
      </c>
      <c r="E58" s="560">
        <f>avgfiinc!E51</f>
        <v>10233.831784585556</v>
      </c>
      <c r="F58" s="561">
        <f>avgfiinc!F51</f>
        <v>31987.861900751355</v>
      </c>
      <c r="G58" s="474">
        <f t="shared" ref="G58:K73" si="0">B58/$B58</f>
        <v>1</v>
      </c>
      <c r="H58" s="486">
        <f t="shared" si="0"/>
        <v>1.0866968656050031</v>
      </c>
      <c r="I58" s="487">
        <f t="shared" si="0"/>
        <v>1.5207707533581569</v>
      </c>
      <c r="J58" s="486">
        <f t="shared" si="0"/>
        <v>0.50989005762125239</v>
      </c>
      <c r="K58" s="488">
        <f t="shared" ref="K58:K72" si="1">F58/$B58</f>
        <v>1.5937620522863907</v>
      </c>
    </row>
    <row r="59" spans="1:11">
      <c r="A59" s="78">
        <v>1963</v>
      </c>
      <c r="B59" s="459">
        <f>avgfiinc!B52</f>
        <v>20947.256780494798</v>
      </c>
      <c r="C59" s="562">
        <f>avgfiinc!C52</f>
        <v>22762.240656016926</v>
      </c>
      <c r="D59" s="562">
        <f>avgfiinc!D52</f>
        <v>31825.952130497288</v>
      </c>
      <c r="E59" s="562">
        <f>avgfiinc!E52</f>
        <v>10665.78465319249</v>
      </c>
      <c r="F59" s="563">
        <f>avgfiinc!F52</f>
        <v>33391.826665138935</v>
      </c>
      <c r="G59" s="475">
        <f t="shared" si="0"/>
        <v>1</v>
      </c>
      <c r="H59" s="489">
        <f t="shared" si="0"/>
        <v>1.0866454206649228</v>
      </c>
      <c r="I59" s="490">
        <f t="shared" si="0"/>
        <v>1.5193374704859814</v>
      </c>
      <c r="J59" s="489">
        <f t="shared" si="0"/>
        <v>0.50917333782455076</v>
      </c>
      <c r="K59" s="491">
        <f t="shared" si="1"/>
        <v>1.5940906733063012</v>
      </c>
    </row>
    <row r="60" spans="1:11">
      <c r="A60" s="78">
        <v>1964</v>
      </c>
      <c r="B60" s="459">
        <f>avgfiinc!B53</f>
        <v>21823.850029465561</v>
      </c>
      <c r="C60" s="562">
        <f>avgfiinc!C53</f>
        <v>23713.754161714049</v>
      </c>
      <c r="D60" s="562">
        <f>avgfiinc!D53</f>
        <v>33129.026161760688</v>
      </c>
      <c r="E60" s="562">
        <f>avgfiinc!E53</f>
        <v>11097.737521799423</v>
      </c>
      <c r="F60" s="563">
        <f>avgfiinc!F53</f>
        <v>34577.517712270455</v>
      </c>
      <c r="G60" s="475">
        <f t="shared" si="0"/>
        <v>1</v>
      </c>
      <c r="H60" s="489">
        <f t="shared" si="0"/>
        <v>1.0865981084775063</v>
      </c>
      <c r="I60" s="490">
        <f t="shared" si="0"/>
        <v>1.5180193282592851</v>
      </c>
      <c r="J60" s="489">
        <f t="shared" si="0"/>
        <v>0.50851419464557202</v>
      </c>
      <c r="K60" s="491">
        <f t="shared" si="1"/>
        <v>1.5843912813543659</v>
      </c>
    </row>
    <row r="61" spans="1:11">
      <c r="A61" s="78">
        <v>1965</v>
      </c>
      <c r="B61" s="459">
        <f>avgfiinc!B54</f>
        <v>22842.743878533292</v>
      </c>
      <c r="C61" s="562">
        <f>avgfiinc!C54</f>
        <v>24827.393731318087</v>
      </c>
      <c r="D61" s="562">
        <f>avgfiinc!D54</f>
        <v>34686.027061381756</v>
      </c>
      <c r="E61" s="562">
        <f>avgfiinc!E54</f>
        <v>11593.46468205129</v>
      </c>
      <c r="F61" s="563">
        <f>avgfiinc!F54</f>
        <v>36664.420128851336</v>
      </c>
      <c r="G61" s="475">
        <f t="shared" si="0"/>
        <v>1</v>
      </c>
      <c r="H61" s="489">
        <f t="shared" si="0"/>
        <v>1.0868831635699374</v>
      </c>
      <c r="I61" s="490">
        <f t="shared" si="0"/>
        <v>1.5184702523403204</v>
      </c>
      <c r="J61" s="489">
        <f t="shared" si="0"/>
        <v>0.50753380345635135</v>
      </c>
      <c r="K61" s="491">
        <f t="shared" si="1"/>
        <v>1.6050795090036056</v>
      </c>
    </row>
    <row r="62" spans="1:11">
      <c r="A62" s="78">
        <v>1966</v>
      </c>
      <c r="B62" s="459">
        <f>avgfiinc!B55</f>
        <v>23861.637727601028</v>
      </c>
      <c r="C62" s="562">
        <f>avgfiinc!C55</f>
        <v>25941.033300922125</v>
      </c>
      <c r="D62" s="562">
        <f>avgfiinc!D55</f>
        <v>36243.02796100283</v>
      </c>
      <c r="E62" s="562">
        <f>avgfiinc!E55</f>
        <v>12089.191842303157</v>
      </c>
      <c r="F62" s="563">
        <f>avgfiinc!F55</f>
        <v>37627.468670584582</v>
      </c>
      <c r="G62" s="475">
        <f t="shared" si="0"/>
        <v>1</v>
      </c>
      <c r="H62" s="489">
        <f t="shared" si="0"/>
        <v>1.0871438749116469</v>
      </c>
      <c r="I62" s="490">
        <f t="shared" si="0"/>
        <v>1.5188826674323408</v>
      </c>
      <c r="J62" s="489">
        <f t="shared" si="0"/>
        <v>0.50663713783230602</v>
      </c>
      <c r="K62" s="491">
        <f t="shared" si="1"/>
        <v>1.5769021850105644</v>
      </c>
    </row>
    <row r="63" spans="1:11">
      <c r="A63" s="78">
        <v>1967</v>
      </c>
      <c r="B63" s="459">
        <f>avgfiinc!B56</f>
        <v>24913.119197220785</v>
      </c>
      <c r="C63" s="562">
        <f>avgfiinc!C56</f>
        <v>27121.950033760673</v>
      </c>
      <c r="D63" s="562">
        <f>avgfiinc!D56</f>
        <v>37059.763082783211</v>
      </c>
      <c r="E63" s="562">
        <f>avgfiinc!E56</f>
        <v>13194.041680108121</v>
      </c>
      <c r="F63" s="563">
        <f>avgfiinc!F56</f>
        <v>39262.08058322531</v>
      </c>
      <c r="G63" s="476">
        <f t="shared" si="0"/>
        <v>1</v>
      </c>
      <c r="H63" s="489">
        <f t="shared" si="0"/>
        <v>1.0886613522399193</v>
      </c>
      <c r="I63" s="490">
        <f t="shared" si="0"/>
        <v>1.4875601400774199</v>
      </c>
      <c r="J63" s="489">
        <f t="shared" si="0"/>
        <v>0.52960215762866014</v>
      </c>
      <c r="K63" s="491">
        <f t="shared" si="1"/>
        <v>1.5759600503017399</v>
      </c>
    </row>
    <row r="64" spans="1:11">
      <c r="A64" s="78">
        <v>1968</v>
      </c>
      <c r="B64" s="459">
        <f>avgfiinc!B57</f>
        <v>25902.072305459529</v>
      </c>
      <c r="C64" s="562">
        <f>avgfiinc!C57</f>
        <v>28064.530149904698</v>
      </c>
      <c r="D64" s="562">
        <f>avgfiinc!D57</f>
        <v>38143.886100890311</v>
      </c>
      <c r="E64" s="562">
        <f>avgfiinc!E57</f>
        <v>14071.738307520185</v>
      </c>
      <c r="F64" s="563">
        <f>avgfiinc!F57</f>
        <v>41061.540186085105</v>
      </c>
      <c r="G64" s="476">
        <f t="shared" si="0"/>
        <v>1</v>
      </c>
      <c r="H64" s="489">
        <f t="shared" si="0"/>
        <v>1.0834859010099116</v>
      </c>
      <c r="I64" s="490">
        <f t="shared" si="0"/>
        <v>1.472619088197453</v>
      </c>
      <c r="J64" s="489">
        <f t="shared" si="0"/>
        <v>0.54326689160520192</v>
      </c>
      <c r="K64" s="491">
        <f t="shared" si="1"/>
        <v>1.5852608124111494</v>
      </c>
    </row>
    <row r="65" spans="1:11">
      <c r="A65" s="83">
        <v>1969</v>
      </c>
      <c r="B65" s="460">
        <f>avgfiinc!B58</f>
        <v>26175.93425722879</v>
      </c>
      <c r="C65" s="564">
        <f>avgfiinc!C58</f>
        <v>28426.730542610661</v>
      </c>
      <c r="D65" s="564">
        <f>avgfiinc!D58</f>
        <v>38491.208322271013</v>
      </c>
      <c r="E65" s="564">
        <f>avgfiinc!E58</f>
        <v>14213.219236597306</v>
      </c>
      <c r="F65" s="565">
        <f>avgfiinc!F58</f>
        <v>41645.835256056649</v>
      </c>
      <c r="G65" s="477">
        <f t="shared" si="0"/>
        <v>1</v>
      </c>
      <c r="H65" s="492">
        <f t="shared" si="0"/>
        <v>1.0859872378675572</v>
      </c>
      <c r="I65" s="493">
        <f t="shared" si="0"/>
        <v>1.470480783761948</v>
      </c>
      <c r="J65" s="492">
        <f t="shared" si="0"/>
        <v>0.54298803996545641</v>
      </c>
      <c r="K65" s="494">
        <f t="shared" si="1"/>
        <v>1.5909970909464546</v>
      </c>
    </row>
    <row r="66" spans="1:11">
      <c r="A66" s="78">
        <v>1970</v>
      </c>
      <c r="B66" s="459">
        <f>avgfiinc!B59</f>
        <v>25452.178485920966</v>
      </c>
      <c r="C66" s="562">
        <f>avgfiinc!C59</f>
        <v>27756.0410742891</v>
      </c>
      <c r="D66" s="562">
        <f>avgfiinc!D59</f>
        <v>37596.259560380473</v>
      </c>
      <c r="E66" s="562">
        <f>avgfiinc!E59</f>
        <v>13705.201839333728</v>
      </c>
      <c r="F66" s="563">
        <f>avgfiinc!F59</f>
        <v>40591.051686453007</v>
      </c>
      <c r="G66" s="476">
        <f t="shared" si="0"/>
        <v>1</v>
      </c>
      <c r="H66" s="489">
        <f t="shared" si="0"/>
        <v>1.0905173044280878</v>
      </c>
      <c r="I66" s="490">
        <f t="shared" si="0"/>
        <v>1.4771332670473407</v>
      </c>
      <c r="J66" s="489">
        <f t="shared" si="0"/>
        <v>0.53846871484556214</v>
      </c>
      <c r="K66" s="491">
        <f t="shared" si="1"/>
        <v>1.5947967561561069</v>
      </c>
    </row>
    <row r="67" spans="1:11">
      <c r="A67" s="78">
        <v>1971</v>
      </c>
      <c r="B67" s="459">
        <f>avgfiinc!B60</f>
        <v>25356.503232984844</v>
      </c>
      <c r="C67" s="562">
        <f>avgfiinc!C60</f>
        <v>27653.016156700996</v>
      </c>
      <c r="D67" s="562">
        <f>avgfiinc!D60</f>
        <v>37491.951640375679</v>
      </c>
      <c r="E67" s="562">
        <f>avgfiinc!E60</f>
        <v>13585.141384965109</v>
      </c>
      <c r="F67" s="563">
        <f>avgfiinc!F60</f>
        <v>40447.567562304983</v>
      </c>
      <c r="G67" s="476">
        <f t="shared" si="0"/>
        <v>1</v>
      </c>
      <c r="H67" s="489">
        <f t="shared" si="0"/>
        <v>1.0905689914186885</v>
      </c>
      <c r="I67" s="490">
        <f t="shared" si="0"/>
        <v>1.4785931362808937</v>
      </c>
      <c r="J67" s="489">
        <f t="shared" si="0"/>
        <v>0.5357655690983828</v>
      </c>
      <c r="K67" s="491">
        <f t="shared" si="1"/>
        <v>1.5951555776700719</v>
      </c>
    </row>
    <row r="68" spans="1:11">
      <c r="A68" s="78">
        <v>1972</v>
      </c>
      <c r="B68" s="459">
        <f>avgfiinc!B61</f>
        <v>26450.132347581712</v>
      </c>
      <c r="C68" s="562">
        <f>avgfiinc!C61</f>
        <v>28777.479570570657</v>
      </c>
      <c r="D68" s="562">
        <f>avgfiinc!D61</f>
        <v>38822.106248335054</v>
      </c>
      <c r="E68" s="562">
        <f>avgfiinc!E61</f>
        <v>14563.99992824877</v>
      </c>
      <c r="F68" s="563">
        <f>avgfiinc!F61</f>
        <v>42086.616317172622</v>
      </c>
      <c r="G68" s="476">
        <f t="shared" si="0"/>
        <v>1</v>
      </c>
      <c r="H68" s="489">
        <f t="shared" si="0"/>
        <v>1.0879900029385574</v>
      </c>
      <c r="I68" s="490">
        <f t="shared" si="0"/>
        <v>1.4677471453894064</v>
      </c>
      <c r="J68" s="489">
        <f t="shared" si="0"/>
        <v>0.55062106067610395</v>
      </c>
      <c r="K68" s="491">
        <f t="shared" si="1"/>
        <v>1.5911684585964094</v>
      </c>
    </row>
    <row r="69" spans="1:11">
      <c r="A69" s="78">
        <v>1973</v>
      </c>
      <c r="B69" s="459">
        <f>avgfiinc!B62</f>
        <v>27164.309523090949</v>
      </c>
      <c r="C69" s="562">
        <f>avgfiinc!C62</f>
        <v>29646.751666917069</v>
      </c>
      <c r="D69" s="562">
        <f>avgfiinc!D62</f>
        <v>39940.821537587792</v>
      </c>
      <c r="E69" s="562">
        <f>avgfiinc!E62</f>
        <v>14908.210521264837</v>
      </c>
      <c r="F69" s="563">
        <f>avgfiinc!F62</f>
        <v>43105.135811427484</v>
      </c>
      <c r="G69" s="476">
        <f t="shared" si="0"/>
        <v>1</v>
      </c>
      <c r="H69" s="489">
        <f t="shared" si="0"/>
        <v>1.0913861676372052</v>
      </c>
      <c r="I69" s="490">
        <f t="shared" si="0"/>
        <v>1.4703418654406144</v>
      </c>
      <c r="J69" s="489">
        <f t="shared" si="0"/>
        <v>0.54881610403504466</v>
      </c>
      <c r="K69" s="491">
        <f t="shared" si="1"/>
        <v>1.586829798666006</v>
      </c>
    </row>
    <row r="70" spans="1:11">
      <c r="A70" s="78">
        <v>1974</v>
      </c>
      <c r="B70" s="459">
        <f>avgfiinc!B63</f>
        <v>26829.374838815755</v>
      </c>
      <c r="C70" s="562">
        <f>avgfiinc!C63</f>
        <v>29355.793456956802</v>
      </c>
      <c r="D70" s="562">
        <f>avgfiinc!D63</f>
        <v>39617.659183408468</v>
      </c>
      <c r="E70" s="562">
        <f>avgfiinc!E63</f>
        <v>14631.136738255638</v>
      </c>
      <c r="F70" s="563">
        <f>avgfiinc!F63</f>
        <v>42421.174505187017</v>
      </c>
      <c r="G70" s="476">
        <f t="shared" si="0"/>
        <v>1</v>
      </c>
      <c r="H70" s="489">
        <f t="shared" si="0"/>
        <v>1.0941661381720278</v>
      </c>
      <c r="I70" s="490">
        <f t="shared" si="0"/>
        <v>1.4766523417493536</v>
      </c>
      <c r="J70" s="489">
        <f t="shared" si="0"/>
        <v>0.54534020364454583</v>
      </c>
      <c r="K70" s="491">
        <f t="shared" si="1"/>
        <v>1.5811465887685769</v>
      </c>
    </row>
    <row r="71" spans="1:11">
      <c r="A71" s="78">
        <v>1975</v>
      </c>
      <c r="B71" s="459">
        <f>avgfiinc!B64</f>
        <v>25516.248938218247</v>
      </c>
      <c r="C71" s="562">
        <f>avgfiinc!C64</f>
        <v>27701.414143498521</v>
      </c>
      <c r="D71" s="562">
        <f>avgfiinc!D64</f>
        <v>37075.958894478848</v>
      </c>
      <c r="E71" s="562">
        <f>avgfiinc!E64</f>
        <v>14505.045823507862</v>
      </c>
      <c r="F71" s="563">
        <f>avgfiinc!F64</f>
        <v>40264.797179308356</v>
      </c>
      <c r="G71" s="476">
        <f t="shared" si="0"/>
        <v>1</v>
      </c>
      <c r="H71" s="489">
        <f t="shared" si="0"/>
        <v>1.0856381833619491</v>
      </c>
      <c r="I71" s="490">
        <f t="shared" si="0"/>
        <v>1.4530332802540762</v>
      </c>
      <c r="J71" s="489">
        <f t="shared" si="0"/>
        <v>0.56846309418866814</v>
      </c>
      <c r="K71" s="491">
        <f t="shared" si="1"/>
        <v>1.578006127656159</v>
      </c>
    </row>
    <row r="72" spans="1:11">
      <c r="A72" s="78">
        <v>1976</v>
      </c>
      <c r="B72" s="459">
        <f>avgfiinc!B65</f>
        <v>26469.83352687793</v>
      </c>
      <c r="C72" s="562">
        <f>avgfiinc!C65</f>
        <v>28818.116250389765</v>
      </c>
      <c r="D72" s="562">
        <f>avgfiinc!D65</f>
        <v>38132.590830244888</v>
      </c>
      <c r="E72" s="562">
        <f>avgfiinc!E65</f>
        <v>15347.321017124901</v>
      </c>
      <c r="F72" s="563">
        <f>avgfiinc!F65</f>
        <v>41614.027353745572</v>
      </c>
      <c r="G72" s="476">
        <f t="shared" si="0"/>
        <v>1</v>
      </c>
      <c r="H72" s="489">
        <f t="shared" si="0"/>
        <v>1.0887154322722636</v>
      </c>
      <c r="I72" s="490">
        <f t="shared" si="0"/>
        <v>1.4406056158805982</v>
      </c>
      <c r="J72" s="489">
        <f t="shared" si="0"/>
        <v>0.57980421378702529</v>
      </c>
      <c r="K72" s="491">
        <f t="shared" si="1"/>
        <v>1.5721303011403516</v>
      </c>
    </row>
    <row r="73" spans="1:11">
      <c r="A73" s="78">
        <v>1977</v>
      </c>
      <c r="B73" s="459">
        <f>avgfiinc!B66</f>
        <v>27060.398017654588</v>
      </c>
      <c r="C73" s="562">
        <f>avgfiinc!C66</f>
        <v>29432.100239347947</v>
      </c>
      <c r="D73" s="562">
        <f>avgfiinc!D66</f>
        <v>38802.979496795495</v>
      </c>
      <c r="E73" s="562">
        <f>avgfiinc!E66</f>
        <v>15928.790251998935</v>
      </c>
      <c r="F73" s="563">
        <f>avgfiinc!F66</f>
        <v>42355.521937540732</v>
      </c>
      <c r="G73" s="476">
        <f t="shared" si="0"/>
        <v>1</v>
      </c>
      <c r="H73" s="489">
        <f t="shared" si="0"/>
        <v>1.0876447648754473</v>
      </c>
      <c r="I73" s="490">
        <f t="shared" si="0"/>
        <v>1.4339397177927642</v>
      </c>
      <c r="J73" s="489">
        <f t="shared" si="0"/>
        <v>0.58863843176315311</v>
      </c>
      <c r="K73" s="491">
        <f t="shared" si="0"/>
        <v>1.5652216907492413</v>
      </c>
    </row>
    <row r="74" spans="1:11">
      <c r="A74" s="78">
        <v>1978</v>
      </c>
      <c r="B74" s="459">
        <f>avgfiinc!B67</f>
        <v>27813.574077256191</v>
      </c>
      <c r="C74" s="562">
        <f>avgfiinc!C67</f>
        <v>30380.160782198484</v>
      </c>
      <c r="D74" s="562">
        <f>avgfiinc!D67</f>
        <v>39742.559522988413</v>
      </c>
      <c r="E74" s="562">
        <f>avgfiinc!E67</f>
        <v>16497.687202281555</v>
      </c>
      <c r="F74" s="563">
        <f>avgfiinc!F67</f>
        <v>43359.200438370528</v>
      </c>
      <c r="G74" s="476">
        <f t="shared" ref="G74:K109" si="2">B74/$B74</f>
        <v>1</v>
      </c>
      <c r="H74" s="489">
        <f t="shared" si="2"/>
        <v>1.0922782055198383</v>
      </c>
      <c r="I74" s="490">
        <f t="shared" si="2"/>
        <v>1.428890778747016</v>
      </c>
      <c r="J74" s="489">
        <f t="shared" si="2"/>
        <v>0.59315236353504452</v>
      </c>
      <c r="K74" s="491">
        <f t="shared" si="2"/>
        <v>1.5589222844189004</v>
      </c>
    </row>
    <row r="75" spans="1:11">
      <c r="A75" s="83">
        <v>1979</v>
      </c>
      <c r="B75" s="460">
        <f>avgfiinc!B68</f>
        <v>28616.752476259971</v>
      </c>
      <c r="C75" s="564">
        <f>avgfiinc!C68</f>
        <v>31070.847913179827</v>
      </c>
      <c r="D75" s="564">
        <f>avgfiinc!D68</f>
        <v>39911.353146681526</v>
      </c>
      <c r="E75" s="564">
        <f>avgfiinc!E68</f>
        <v>17527.689986232319</v>
      </c>
      <c r="F75" s="565">
        <f>avgfiinc!F68</f>
        <v>44436.779129413662</v>
      </c>
      <c r="G75" s="478">
        <f t="shared" si="2"/>
        <v>1</v>
      </c>
      <c r="H75" s="492">
        <f t="shared" si="2"/>
        <v>1.0857573003420196</v>
      </c>
      <c r="I75" s="493">
        <f t="shared" si="2"/>
        <v>1.3946849203029374</v>
      </c>
      <c r="J75" s="492">
        <f t="shared" si="2"/>
        <v>0.61249752223887133</v>
      </c>
      <c r="K75" s="494">
        <f t="shared" si="2"/>
        <v>1.5528239679284974</v>
      </c>
    </row>
    <row r="76" spans="1:11">
      <c r="A76" s="78">
        <v>1980</v>
      </c>
      <c r="B76" s="459">
        <f>avgfiinc!B69</f>
        <v>28352.90064628885</v>
      </c>
      <c r="C76" s="562">
        <f>avgfiinc!C69</f>
        <v>30663.358316667152</v>
      </c>
      <c r="D76" s="562">
        <f>avgfiinc!D69</f>
        <v>39320.269953137657</v>
      </c>
      <c r="E76" s="562">
        <f>avgfiinc!E69</f>
        <v>17777.498171103274</v>
      </c>
      <c r="F76" s="563">
        <f>avgfiinc!F69</f>
        <v>43950.935732598206</v>
      </c>
      <c r="G76" s="475">
        <f t="shared" si="2"/>
        <v>1</v>
      </c>
      <c r="H76" s="489">
        <f t="shared" si="2"/>
        <v>1.0814892874348898</v>
      </c>
      <c r="I76" s="490">
        <f t="shared" si="2"/>
        <v>1.3868164828590241</v>
      </c>
      <c r="J76" s="489">
        <f t="shared" si="2"/>
        <v>0.62700809320651274</v>
      </c>
      <c r="K76" s="491">
        <f t="shared" si="2"/>
        <v>1.5501389533614087</v>
      </c>
    </row>
    <row r="77" spans="1:11">
      <c r="A77" s="78">
        <v>1981</v>
      </c>
      <c r="B77" s="459">
        <f>avgfiinc!B70</f>
        <v>28084.96010282612</v>
      </c>
      <c r="C77" s="562">
        <f>avgfiinc!C70</f>
        <v>30192.05601715151</v>
      </c>
      <c r="D77" s="562">
        <f>avgfiinc!D70</f>
        <v>38653.159898226753</v>
      </c>
      <c r="E77" s="562">
        <f>avgfiinc!E70</f>
        <v>17903.687071292243</v>
      </c>
      <c r="F77" s="563">
        <f>avgfiinc!F70</f>
        <v>43492.896095098302</v>
      </c>
      <c r="G77" s="475">
        <f t="shared" si="2"/>
        <v>1</v>
      </c>
      <c r="H77" s="489">
        <f t="shared" si="2"/>
        <v>1.0750257755970021</v>
      </c>
      <c r="I77" s="490">
        <f t="shared" si="2"/>
        <v>1.3762939223238271</v>
      </c>
      <c r="J77" s="489">
        <f t="shared" si="2"/>
        <v>0.63748308723752256</v>
      </c>
      <c r="K77" s="491">
        <f t="shared" si="2"/>
        <v>1.5486187602140022</v>
      </c>
    </row>
    <row r="78" spans="1:11">
      <c r="A78" s="78">
        <v>1982</v>
      </c>
      <c r="B78" s="459">
        <f>avgfiinc!B71</f>
        <v>27556.349226957089</v>
      </c>
      <c r="C78" s="562">
        <f>avgfiinc!C71</f>
        <v>29471.106988259377</v>
      </c>
      <c r="D78" s="562">
        <f>avgfiinc!D71</f>
        <v>37624.14367045871</v>
      </c>
      <c r="E78" s="562">
        <f>avgfiinc!E71</f>
        <v>18063.571295269201</v>
      </c>
      <c r="F78" s="563">
        <f>avgfiinc!F71</f>
        <v>42634.508973529119</v>
      </c>
      <c r="G78" s="475">
        <f t="shared" si="2"/>
        <v>1</v>
      </c>
      <c r="H78" s="489">
        <f t="shared" si="2"/>
        <v>1.0694851754683516</v>
      </c>
      <c r="I78" s="490">
        <f t="shared" si="2"/>
        <v>1.365352984917638</v>
      </c>
      <c r="J78" s="489">
        <f t="shared" si="2"/>
        <v>0.65551394876351954</v>
      </c>
      <c r="K78" s="491">
        <f t="shared" si="2"/>
        <v>1.5471755210527587</v>
      </c>
    </row>
    <row r="79" spans="1:11">
      <c r="A79" s="78">
        <v>1983</v>
      </c>
      <c r="B79" s="459">
        <f>avgfiinc!B72</f>
        <v>27701.952519333416</v>
      </c>
      <c r="C79" s="562">
        <f>avgfiinc!C72</f>
        <v>29594.712391395216</v>
      </c>
      <c r="D79" s="562">
        <f>avgfiinc!D72</f>
        <v>37393.79095672589</v>
      </c>
      <c r="E79" s="562">
        <f>avgfiinc!E72</f>
        <v>18533.532058047156</v>
      </c>
      <c r="F79" s="563">
        <f>avgfiinc!F72</f>
        <v>42769.566523539739</v>
      </c>
      <c r="G79" s="475">
        <f t="shared" si="2"/>
        <v>1</v>
      </c>
      <c r="H79" s="489">
        <f t="shared" si="2"/>
        <v>1.0683258651440122</v>
      </c>
      <c r="I79" s="490">
        <f t="shared" si="2"/>
        <v>1.3498612031274135</v>
      </c>
      <c r="J79" s="489">
        <f t="shared" si="2"/>
        <v>0.66903342084325845</v>
      </c>
      <c r="K79" s="491">
        <f t="shared" si="2"/>
        <v>1.543918844481829</v>
      </c>
    </row>
    <row r="80" spans="1:11">
      <c r="A80" s="78">
        <v>1984</v>
      </c>
      <c r="B80" s="459">
        <f>avgfiinc!B73</f>
        <v>28759.125018728861</v>
      </c>
      <c r="C80" s="562">
        <f>avgfiinc!C73</f>
        <v>30673.328397594698</v>
      </c>
      <c r="D80" s="562">
        <f>avgfiinc!D73</f>
        <v>38593.806602658668</v>
      </c>
      <c r="E80" s="562">
        <f>avgfiinc!E73</f>
        <v>19384.074392427061</v>
      </c>
      <c r="F80" s="563">
        <f>avgfiinc!F73</f>
        <v>44332.265666426349</v>
      </c>
      <c r="G80" s="475">
        <f t="shared" si="2"/>
        <v>1</v>
      </c>
      <c r="H80" s="489">
        <f t="shared" si="2"/>
        <v>1.066559861526359</v>
      </c>
      <c r="I80" s="490">
        <f t="shared" si="2"/>
        <v>1.3419673434961998</v>
      </c>
      <c r="J80" s="489">
        <f t="shared" si="2"/>
        <v>0.6740147476602133</v>
      </c>
      <c r="K80" s="491">
        <f t="shared" si="2"/>
        <v>1.5415025887455116</v>
      </c>
    </row>
    <row r="81" spans="1:11">
      <c r="A81" s="78">
        <v>1985</v>
      </c>
      <c r="B81" s="459">
        <f>avgfiinc!B74</f>
        <v>29626.601769901961</v>
      </c>
      <c r="C81" s="562">
        <f>avgfiinc!C74</f>
        <v>31491.970490148422</v>
      </c>
      <c r="D81" s="562">
        <f>avgfiinc!D74</f>
        <v>39696.291763229514</v>
      </c>
      <c r="E81" s="562">
        <f>avgfiinc!E74</f>
        <v>20025.104696084611</v>
      </c>
      <c r="F81" s="563">
        <f>avgfiinc!F74</f>
        <v>45557.560049581851</v>
      </c>
      <c r="G81" s="475">
        <f t="shared" si="2"/>
        <v>1</v>
      </c>
      <c r="H81" s="489">
        <f t="shared" si="2"/>
        <v>1.062962628476058</v>
      </c>
      <c r="I81" s="490">
        <f t="shared" si="2"/>
        <v>1.3398867703942163</v>
      </c>
      <c r="J81" s="489">
        <f t="shared" si="2"/>
        <v>0.67591635556489527</v>
      </c>
      <c r="K81" s="491">
        <f t="shared" si="2"/>
        <v>1.537724792178641</v>
      </c>
    </row>
    <row r="82" spans="1:11">
      <c r="A82" s="78">
        <v>1986</v>
      </c>
      <c r="B82" s="459">
        <f>avgfiinc!B75</f>
        <v>31511.023705769672</v>
      </c>
      <c r="C82" s="562">
        <f>avgfiinc!C75</f>
        <v>33460.686600520086</v>
      </c>
      <c r="D82" s="562">
        <f>avgfiinc!D75</f>
        <v>41820.869441535615</v>
      </c>
      <c r="E82" s="562">
        <f>avgfiinc!E75</f>
        <v>21788.724759087163</v>
      </c>
      <c r="F82" s="563">
        <f>avgfiinc!F75</f>
        <v>48262.893602410935</v>
      </c>
      <c r="G82" s="475">
        <f t="shared" si="2"/>
        <v>1</v>
      </c>
      <c r="H82" s="489">
        <f t="shared" si="2"/>
        <v>1.0618724073503658</v>
      </c>
      <c r="I82" s="490">
        <f t="shared" si="2"/>
        <v>1.3271821897007494</v>
      </c>
      <c r="J82" s="489">
        <f t="shared" si="2"/>
        <v>0.69146356407004461</v>
      </c>
      <c r="K82" s="491">
        <f t="shared" si="2"/>
        <v>1.5316193486146246</v>
      </c>
    </row>
    <row r="83" spans="1:11">
      <c r="A83" s="78">
        <v>1987</v>
      </c>
      <c r="B83" s="459">
        <f>avgfiinc!B76</f>
        <v>30739.050329163234</v>
      </c>
      <c r="C83" s="562">
        <f>avgfiinc!C76</f>
        <v>33072.700609573352</v>
      </c>
      <c r="D83" s="562">
        <f>avgfiinc!D76</f>
        <v>41123.388509073731</v>
      </c>
      <c r="E83" s="562">
        <f>avgfiinc!E76</f>
        <v>20954.086329121794</v>
      </c>
      <c r="F83" s="563">
        <f>avgfiinc!F76</f>
        <v>46811.333246010203</v>
      </c>
      <c r="G83" s="475">
        <f t="shared" si="2"/>
        <v>1</v>
      </c>
      <c r="H83" s="489">
        <f t="shared" si="2"/>
        <v>1.0759180994669866</v>
      </c>
      <c r="I83" s="490">
        <f t="shared" si="2"/>
        <v>1.3378223487294436</v>
      </c>
      <c r="J83" s="489">
        <f t="shared" si="2"/>
        <v>0.68167643777992404</v>
      </c>
      <c r="K83" s="491">
        <f t="shared" si="2"/>
        <v>1.5228620515188338</v>
      </c>
    </row>
    <row r="84" spans="1:11">
      <c r="A84" s="78">
        <v>1988</v>
      </c>
      <c r="B84" s="459">
        <f>avgfiinc!B77</f>
        <v>32481.96369419646</v>
      </c>
      <c r="C84" s="562">
        <f>avgfiinc!C77</f>
        <v>34939.137788773471</v>
      </c>
      <c r="D84" s="562">
        <f>avgfiinc!D77</f>
        <v>43189.865448439632</v>
      </c>
      <c r="E84" s="562">
        <f>avgfiinc!E77</f>
        <v>22354.684915895297</v>
      </c>
      <c r="F84" s="563">
        <f>avgfiinc!F77</f>
        <v>49152.389542291217</v>
      </c>
      <c r="G84" s="475">
        <f t="shared" si="2"/>
        <v>1</v>
      </c>
      <c r="H84" s="489">
        <f t="shared" si="2"/>
        <v>1.0756473382493199</v>
      </c>
      <c r="I84" s="490">
        <f t="shared" si="2"/>
        <v>1.3296568475678812</v>
      </c>
      <c r="J84" s="489">
        <f t="shared" si="2"/>
        <v>0.68821839487153302</v>
      </c>
      <c r="K84" s="491">
        <f t="shared" si="2"/>
        <v>1.5132209987376242</v>
      </c>
    </row>
    <row r="85" spans="1:11">
      <c r="A85" s="83">
        <v>1989</v>
      </c>
      <c r="B85" s="460">
        <f>avgfiinc!B78</f>
        <v>32539.298549798314</v>
      </c>
      <c r="C85" s="564">
        <f>avgfiinc!C78</f>
        <v>34987.832652498393</v>
      </c>
      <c r="D85" s="564">
        <f>avgfiinc!D78</f>
        <v>42834.876270864937</v>
      </c>
      <c r="E85" s="564">
        <f>avgfiinc!E78</f>
        <v>22755.375239243185</v>
      </c>
      <c r="F85" s="565">
        <f>avgfiinc!F78</f>
        <v>48848.557467726052</v>
      </c>
      <c r="G85" s="478">
        <f t="shared" si="2"/>
        <v>1</v>
      </c>
      <c r="H85" s="492">
        <f t="shared" si="2"/>
        <v>1.0752485213826239</v>
      </c>
      <c r="I85" s="493">
        <f t="shared" si="2"/>
        <v>1.3164044149664202</v>
      </c>
      <c r="J85" s="492">
        <f t="shared" si="2"/>
        <v>0.6993197841809109</v>
      </c>
      <c r="K85" s="494">
        <f t="shared" si="2"/>
        <v>1.5012172863212758</v>
      </c>
    </row>
    <row r="86" spans="1:11">
      <c r="A86" s="78">
        <v>1990</v>
      </c>
      <c r="B86" s="459">
        <f>avgfiinc!B79</f>
        <v>32347.064772520906</v>
      </c>
      <c r="C86" s="562">
        <f>avgfiinc!C79</f>
        <v>34877.955286889548</v>
      </c>
      <c r="D86" s="562">
        <f>avgfiinc!D79</f>
        <v>42232.01563109424</v>
      </c>
      <c r="E86" s="562">
        <f>avgfiinc!E79</f>
        <v>22950.938215686911</v>
      </c>
      <c r="F86" s="563">
        <f>avgfiinc!F79</f>
        <v>48264.929532935996</v>
      </c>
      <c r="G86" s="475">
        <f t="shared" si="2"/>
        <v>1</v>
      </c>
      <c r="H86" s="489">
        <f t="shared" si="2"/>
        <v>1.0782417363728982</v>
      </c>
      <c r="I86" s="490">
        <f t="shared" si="2"/>
        <v>1.3055903504101145</v>
      </c>
      <c r="J86" s="489">
        <f t="shared" si="2"/>
        <v>0.70952150920302104</v>
      </c>
      <c r="K86" s="491">
        <f t="shared" si="2"/>
        <v>1.4920961104927655</v>
      </c>
    </row>
    <row r="87" spans="1:11">
      <c r="A87" s="78">
        <v>1991</v>
      </c>
      <c r="B87" s="459">
        <f>avgfiinc!B80</f>
        <v>31320.614933915782</v>
      </c>
      <c r="C87" s="562">
        <f>avgfiinc!C80</f>
        <v>33861.723389860934</v>
      </c>
      <c r="D87" s="562">
        <f>avgfiinc!D80</f>
        <v>40609.119188937868</v>
      </c>
      <c r="E87" s="562">
        <f>avgfiinc!E80</f>
        <v>22491.697024356199</v>
      </c>
      <c r="F87" s="563">
        <f>avgfiinc!F80</f>
        <v>46831.694367124117</v>
      </c>
      <c r="G87" s="475">
        <f t="shared" si="2"/>
        <v>1</v>
      </c>
      <c r="H87" s="489">
        <f t="shared" si="2"/>
        <v>1.0811321380920109</v>
      </c>
      <c r="I87" s="490">
        <f t="shared" si="2"/>
        <v>1.2965620015641504</v>
      </c>
      <c r="J87" s="489">
        <f t="shared" si="2"/>
        <v>0.71811160386895478</v>
      </c>
      <c r="K87" s="491">
        <f t="shared" si="2"/>
        <v>1.4952354692248406</v>
      </c>
    </row>
    <row r="88" spans="1:11">
      <c r="A88" s="78">
        <v>1992</v>
      </c>
      <c r="B88" s="459">
        <f>avgfiinc!B81</f>
        <v>31612.281754820666</v>
      </c>
      <c r="C88" s="562">
        <f>avgfiinc!C81</f>
        <v>34334.392900093597</v>
      </c>
      <c r="D88" s="562">
        <f>avgfiinc!D81</f>
        <v>41223.503830555084</v>
      </c>
      <c r="E88" s="562">
        <f>avgfiinc!E81</f>
        <v>22567.864229347888</v>
      </c>
      <c r="F88" s="563">
        <f>avgfiinc!F81</f>
        <v>47290.071493901109</v>
      </c>
      <c r="G88" s="475">
        <f t="shared" si="2"/>
        <v>1</v>
      </c>
      <c r="H88" s="489">
        <f t="shared" si="2"/>
        <v>1.0861092902557667</v>
      </c>
      <c r="I88" s="490">
        <f t="shared" si="2"/>
        <v>1.3040344303608762</v>
      </c>
      <c r="J88" s="489">
        <f t="shared" si="2"/>
        <v>0.71389545381065178</v>
      </c>
      <c r="K88" s="491">
        <f t="shared" si="2"/>
        <v>1.4959398331532865</v>
      </c>
    </row>
    <row r="89" spans="1:11">
      <c r="A89" s="78">
        <v>1993</v>
      </c>
      <c r="B89" s="459">
        <f>avgfiinc!B82</f>
        <v>31272.779442720424</v>
      </c>
      <c r="C89" s="562">
        <f>avgfiinc!C82</f>
        <v>34152.803717267219</v>
      </c>
      <c r="D89" s="562">
        <f>avgfiinc!D82</f>
        <v>41173.999392159327</v>
      </c>
      <c r="E89" s="562">
        <f>avgfiinc!E82</f>
        <v>22061.05192541319</v>
      </c>
      <c r="F89" s="563">
        <f>avgfiinc!F82</f>
        <v>46778.779141340812</v>
      </c>
      <c r="G89" s="475">
        <f t="shared" si="2"/>
        <v>1</v>
      </c>
      <c r="H89" s="489">
        <f t="shared" si="2"/>
        <v>1.0920936458437243</v>
      </c>
      <c r="I89" s="490">
        <f t="shared" si="2"/>
        <v>1.3166082492787086</v>
      </c>
      <c r="J89" s="489">
        <f t="shared" si="2"/>
        <v>0.70543943706124557</v>
      </c>
      <c r="K89" s="491">
        <f t="shared" si="2"/>
        <v>1.4958305585540086</v>
      </c>
    </row>
    <row r="90" spans="1:11">
      <c r="A90" s="78">
        <v>1994</v>
      </c>
      <c r="B90" s="459">
        <f>avgfiinc!B83</f>
        <v>31732.134437430719</v>
      </c>
      <c r="C90" s="562">
        <f>avgfiinc!C83</f>
        <v>34718.882066283652</v>
      </c>
      <c r="D90" s="562">
        <f>avgfiinc!D83</f>
        <v>41502.174846949805</v>
      </c>
      <c r="E90" s="562">
        <f>avgfiinc!E83</f>
        <v>22597.258168843469</v>
      </c>
      <c r="F90" s="563">
        <f>avgfiinc!F83</f>
        <v>47455.065565126955</v>
      </c>
      <c r="G90" s="475">
        <f t="shared" si="2"/>
        <v>1</v>
      </c>
      <c r="H90" s="489">
        <f t="shared" si="2"/>
        <v>1.0941237544150137</v>
      </c>
      <c r="I90" s="490">
        <f t="shared" si="2"/>
        <v>1.3078910568963966</v>
      </c>
      <c r="J90" s="489">
        <f t="shared" si="2"/>
        <v>0.71212537604114345</v>
      </c>
      <c r="K90" s="491">
        <f t="shared" si="2"/>
        <v>1.4954892384783836</v>
      </c>
    </row>
    <row r="91" spans="1:11">
      <c r="A91" s="78">
        <v>1995</v>
      </c>
      <c r="B91" s="459">
        <f>avgfiinc!B84</f>
        <v>32868.110739336298</v>
      </c>
      <c r="C91" s="562">
        <f>avgfiinc!C84</f>
        <v>35804.880854607865</v>
      </c>
      <c r="D91" s="562">
        <f>avgfiinc!D84</f>
        <v>42947.587012199896</v>
      </c>
      <c r="E91" s="562">
        <f>avgfiinc!E84</f>
        <v>23509.986739499433</v>
      </c>
      <c r="F91" s="563">
        <f>avgfiinc!F84</f>
        <v>49201.515429714244</v>
      </c>
      <c r="G91" s="475">
        <f t="shared" si="2"/>
        <v>1</v>
      </c>
      <c r="H91" s="489">
        <f t="shared" si="2"/>
        <v>1.0893501344985084</v>
      </c>
      <c r="I91" s="490">
        <f t="shared" si="2"/>
        <v>1.3066643030626206</v>
      </c>
      <c r="J91" s="489">
        <f t="shared" si="2"/>
        <v>0.71528257057266342</v>
      </c>
      <c r="K91" s="491">
        <f t="shared" si="2"/>
        <v>1.4969377406542037</v>
      </c>
    </row>
    <row r="92" spans="1:11">
      <c r="A92" s="78">
        <v>1996</v>
      </c>
      <c r="B92" s="459">
        <f>avgfiinc!B85</f>
        <v>34447.623317497884</v>
      </c>
      <c r="C92" s="562">
        <f>avgfiinc!C85</f>
        <v>37319.994893351985</v>
      </c>
      <c r="D92" s="562">
        <f>avgfiinc!D85</f>
        <v>44679.890055487995</v>
      </c>
      <c r="E92" s="562">
        <f>avgfiinc!E85</f>
        <v>24960.927048417303</v>
      </c>
      <c r="F92" s="563">
        <f>avgfiinc!F85</f>
        <v>51467.053057159923</v>
      </c>
      <c r="G92" s="475">
        <f t="shared" si="2"/>
        <v>1</v>
      </c>
      <c r="H92" s="489">
        <f t="shared" si="2"/>
        <v>1.0833837373736916</v>
      </c>
      <c r="I92" s="490">
        <f t="shared" si="2"/>
        <v>1.2970383948895705</v>
      </c>
      <c r="J92" s="489">
        <f t="shared" si="2"/>
        <v>0.7246052018845156</v>
      </c>
      <c r="K92" s="491">
        <f t="shared" si="2"/>
        <v>1.4940668789482761</v>
      </c>
    </row>
    <row r="93" spans="1:11">
      <c r="A93" s="78">
        <v>1997</v>
      </c>
      <c r="B93" s="459">
        <f>avgfiinc!B86</f>
        <v>36533.191140147821</v>
      </c>
      <c r="C93" s="562">
        <f>avgfiinc!C86</f>
        <v>39422.170575806973</v>
      </c>
      <c r="D93" s="562">
        <f>avgfiinc!D86</f>
        <v>47161.840094770341</v>
      </c>
      <c r="E93" s="562">
        <f>avgfiinc!E86</f>
        <v>26712.661199276525</v>
      </c>
      <c r="F93" s="563">
        <f>avgfiinc!F86</f>
        <v>54549.418226305257</v>
      </c>
      <c r="G93" s="475">
        <f t="shared" si="2"/>
        <v>1</v>
      </c>
      <c r="H93" s="489">
        <f t="shared" si="2"/>
        <v>1.079078212044946</v>
      </c>
      <c r="I93" s="490">
        <f t="shared" si="2"/>
        <v>1.290931304463635</v>
      </c>
      <c r="J93" s="489">
        <f t="shared" si="2"/>
        <v>0.73118882762806026</v>
      </c>
      <c r="K93" s="491">
        <f t="shared" si="2"/>
        <v>1.4931468213943859</v>
      </c>
    </row>
    <row r="94" spans="1:11">
      <c r="A94" s="78">
        <v>1998</v>
      </c>
      <c r="B94" s="459">
        <f>avgfiinc!B87</f>
        <v>38800.896163561098</v>
      </c>
      <c r="C94" s="562">
        <f>avgfiinc!C87</f>
        <v>41688.539140889814</v>
      </c>
      <c r="D94" s="562">
        <f>avgfiinc!D87</f>
        <v>49923.080913352234</v>
      </c>
      <c r="E94" s="562">
        <f>avgfiinc!E87</f>
        <v>28514.430182485456</v>
      </c>
      <c r="F94" s="563">
        <f>avgfiinc!F87</f>
        <v>57889.795692682317</v>
      </c>
      <c r="G94" s="475">
        <f t="shared" si="2"/>
        <v>1</v>
      </c>
      <c r="H94" s="489">
        <f t="shared" si="2"/>
        <v>1.0744220691490258</v>
      </c>
      <c r="I94" s="490">
        <f t="shared" si="2"/>
        <v>1.2866476254287205</v>
      </c>
      <c r="J94" s="489">
        <f t="shared" si="2"/>
        <v>0.73489102061678868</v>
      </c>
      <c r="K94" s="491">
        <f t="shared" si="2"/>
        <v>1.4919705835827599</v>
      </c>
    </row>
    <row r="95" spans="1:11">
      <c r="A95" s="83">
        <v>1999</v>
      </c>
      <c r="B95" s="460">
        <f>avgfiinc!B88</f>
        <v>40713.697271471035</v>
      </c>
      <c r="C95" s="564">
        <f>avgfiinc!C88</f>
        <v>43827.815258064598</v>
      </c>
      <c r="D95" s="564">
        <f>avgfiinc!D88</f>
        <v>52842.997268386411</v>
      </c>
      <c r="E95" s="564">
        <f>avgfiinc!E88</f>
        <v>29558.87687719478</v>
      </c>
      <c r="F95" s="565">
        <f>avgfiinc!F88</f>
        <v>60844.502305565504</v>
      </c>
      <c r="G95" s="478">
        <f t="shared" si="2"/>
        <v>1</v>
      </c>
      <c r="H95" s="492">
        <f t="shared" si="2"/>
        <v>1.0764882139253831</v>
      </c>
      <c r="I95" s="493">
        <f t="shared" si="2"/>
        <v>1.2979169372911419</v>
      </c>
      <c r="J95" s="492">
        <f t="shared" si="2"/>
        <v>0.72601799537148204</v>
      </c>
      <c r="K95" s="494">
        <f t="shared" si="2"/>
        <v>1.4944479716461554</v>
      </c>
    </row>
    <row r="96" spans="1:11">
      <c r="A96" s="88">
        <v>2000</v>
      </c>
      <c r="B96" s="461">
        <f>avgfiinc!B89</f>
        <v>42574.161297587598</v>
      </c>
      <c r="C96" s="566">
        <f>avgfiinc!C89</f>
        <v>45745.955893785118</v>
      </c>
      <c r="D96" s="566">
        <f>avgfiinc!D89</f>
        <v>54991.50529698874</v>
      </c>
      <c r="E96" s="566">
        <f>avgfiinc!E89</f>
        <v>31130.674862638782</v>
      </c>
      <c r="F96" s="567">
        <f>avgfiinc!F89</f>
        <v>63389.16670846675</v>
      </c>
      <c r="G96" s="479">
        <f t="shared" si="2"/>
        <v>1</v>
      </c>
      <c r="H96" s="495">
        <f t="shared" si="2"/>
        <v>1.0745004598922596</v>
      </c>
      <c r="I96" s="496">
        <f t="shared" si="2"/>
        <v>1.2916638548110342</v>
      </c>
      <c r="J96" s="495">
        <f t="shared" si="2"/>
        <v>0.73121052567635092</v>
      </c>
      <c r="K96" s="497">
        <f t="shared" si="2"/>
        <v>1.4889116961197448</v>
      </c>
    </row>
    <row r="97" spans="1:11">
      <c r="A97" s="78">
        <v>2001</v>
      </c>
      <c r="B97" s="459">
        <f>avgfiinc!B90</f>
        <v>39892.389947754127</v>
      </c>
      <c r="C97" s="562">
        <f>avgfiinc!C90</f>
        <v>43122.814431386163</v>
      </c>
      <c r="D97" s="562">
        <f>avgfiinc!D90</f>
        <v>51369.749065832097</v>
      </c>
      <c r="E97" s="562">
        <f>avgfiinc!E90</f>
        <v>29299.748524314233</v>
      </c>
      <c r="F97" s="563">
        <f>avgfiinc!F90</f>
        <v>58957.329331265617</v>
      </c>
      <c r="G97" s="475">
        <f t="shared" si="2"/>
        <v>1</v>
      </c>
      <c r="H97" s="489">
        <f t="shared" si="2"/>
        <v>1.0809784645107205</v>
      </c>
      <c r="I97" s="490">
        <f t="shared" si="2"/>
        <v>1.2877079847336679</v>
      </c>
      <c r="J97" s="489">
        <f t="shared" si="2"/>
        <v>0.73446962096498203</v>
      </c>
      <c r="K97" s="491">
        <f t="shared" si="2"/>
        <v>1.4779091803845363</v>
      </c>
    </row>
    <row r="98" spans="1:11">
      <c r="A98" s="78">
        <v>2002</v>
      </c>
      <c r="B98" s="459">
        <f>avgfiinc!B91</f>
        <v>37993.878746167866</v>
      </c>
      <c r="C98" s="562">
        <f>avgfiinc!C91</f>
        <v>41233.788988914588</v>
      </c>
      <c r="D98" s="562">
        <f>avgfiinc!D91</f>
        <v>48703.755783805507</v>
      </c>
      <c r="E98" s="562">
        <f>avgfiinc!E91</f>
        <v>28164.769285440787</v>
      </c>
      <c r="F98" s="563">
        <f>avgfiinc!F91</f>
        <v>55792.932782248368</v>
      </c>
      <c r="G98" s="475">
        <f t="shared" si="2"/>
        <v>1</v>
      </c>
      <c r="H98" s="489">
        <f t="shared" si="2"/>
        <v>1.0852745323632824</v>
      </c>
      <c r="I98" s="490">
        <f t="shared" si="2"/>
        <v>1.2818842769170511</v>
      </c>
      <c r="J98" s="489">
        <f t="shared" si="2"/>
        <v>0.74129755147153908</v>
      </c>
      <c r="K98" s="491">
        <f t="shared" si="2"/>
        <v>1.4684716228894041</v>
      </c>
    </row>
    <row r="99" spans="1:11">
      <c r="A99" s="78">
        <v>2003</v>
      </c>
      <c r="B99" s="459">
        <f>avgfiinc!B92</f>
        <v>37893.41361076825</v>
      </c>
      <c r="C99" s="562">
        <f>avgfiinc!C92</f>
        <v>41055.904944370486</v>
      </c>
      <c r="D99" s="562">
        <f>avgfiinc!D92</f>
        <v>48199.037903354423</v>
      </c>
      <c r="E99" s="562">
        <f>avgfiinc!E92</f>
        <v>28384.999968771986</v>
      </c>
      <c r="F99" s="563">
        <f>avgfiinc!F92</f>
        <v>55494.223975918198</v>
      </c>
      <c r="G99" s="475">
        <f t="shared" si="2"/>
        <v>1</v>
      </c>
      <c r="H99" s="489">
        <f t="shared" si="2"/>
        <v>1.0834575466355858</v>
      </c>
      <c r="I99" s="490">
        <f t="shared" si="2"/>
        <v>1.2719634709726337</v>
      </c>
      <c r="J99" s="489">
        <f t="shared" si="2"/>
        <v>0.74907476693273578</v>
      </c>
      <c r="K99" s="491">
        <f t="shared" si="2"/>
        <v>1.4644820481453877</v>
      </c>
    </row>
    <row r="100" spans="1:11">
      <c r="A100" s="78">
        <v>2004</v>
      </c>
      <c r="B100" s="459">
        <f>avgfiinc!B93</f>
        <v>39918.129280842855</v>
      </c>
      <c r="C100" s="562">
        <f>avgfiinc!C93</f>
        <v>42908.999047497462</v>
      </c>
      <c r="D100" s="562">
        <f>avgfiinc!D93</f>
        <v>50669.444291811225</v>
      </c>
      <c r="E100" s="562">
        <f>avgfiinc!E93</f>
        <v>30017.555191471103</v>
      </c>
      <c r="F100" s="563">
        <f>avgfiinc!F93</f>
        <v>58277.963038972339</v>
      </c>
      <c r="G100" s="475">
        <f t="shared" si="2"/>
        <v>1</v>
      </c>
      <c r="H100" s="489">
        <f t="shared" si="2"/>
        <v>1.0749250984587084</v>
      </c>
      <c r="I100" s="490">
        <f t="shared" si="2"/>
        <v>1.269334139767117</v>
      </c>
      <c r="J100" s="489">
        <f t="shared" si="2"/>
        <v>0.7519780042868105</v>
      </c>
      <c r="K100" s="491">
        <f t="shared" si="2"/>
        <v>1.4599372287453503</v>
      </c>
    </row>
    <row r="101" spans="1:11">
      <c r="A101" s="78">
        <v>2005</v>
      </c>
      <c r="B101" s="459">
        <f>avgfiinc!B94</f>
        <v>41876.053730762025</v>
      </c>
      <c r="C101" s="562">
        <f>avgfiinc!C94</f>
        <v>44641.414455664577</v>
      </c>
      <c r="D101" s="562">
        <f>avgfiinc!D94</f>
        <v>53068.757754512342</v>
      </c>
      <c r="E101" s="562">
        <f>avgfiinc!E94</f>
        <v>31569.566824821417</v>
      </c>
      <c r="F101" s="563">
        <f>avgfiinc!F94</f>
        <v>61030.2065933466</v>
      </c>
      <c r="G101" s="475">
        <f t="shared" si="2"/>
        <v>1</v>
      </c>
      <c r="H101" s="489">
        <f t="shared" si="2"/>
        <v>1.0660368033406913</v>
      </c>
      <c r="I101" s="490">
        <f t="shared" si="2"/>
        <v>1.2672817284960209</v>
      </c>
      <c r="J101" s="489">
        <f t="shared" si="2"/>
        <v>0.75388113282581126</v>
      </c>
      <c r="K101" s="491">
        <f t="shared" si="2"/>
        <v>1.4574010957607018</v>
      </c>
    </row>
    <row r="102" spans="1:11">
      <c r="A102" s="78">
        <v>2006</v>
      </c>
      <c r="B102" s="459">
        <f>avgfiinc!B95</f>
        <v>43316.813458117373</v>
      </c>
      <c r="C102" s="562">
        <f>avgfiinc!C95</f>
        <v>45839.661006587456</v>
      </c>
      <c r="D102" s="562">
        <f>avgfiinc!D95</f>
        <v>54691.456837462254</v>
      </c>
      <c r="E102" s="562">
        <f>avgfiinc!E95</f>
        <v>32846.594955250403</v>
      </c>
      <c r="F102" s="563">
        <f>avgfiinc!F95</f>
        <v>62850.493021196817</v>
      </c>
      <c r="G102" s="475">
        <f t="shared" si="2"/>
        <v>1</v>
      </c>
      <c r="H102" s="489">
        <f t="shared" si="2"/>
        <v>1.0582417621949363</v>
      </c>
      <c r="I102" s="490">
        <f t="shared" si="2"/>
        <v>1.2625918776399128</v>
      </c>
      <c r="J102" s="489">
        <f t="shared" si="2"/>
        <v>0.75828742543607164</v>
      </c>
      <c r="K102" s="491">
        <f t="shared" si="2"/>
        <v>1.4509491350735293</v>
      </c>
    </row>
    <row r="103" spans="1:11">
      <c r="A103" s="78">
        <v>2007</v>
      </c>
      <c r="B103" s="459">
        <f>avgfiinc!B96</f>
        <v>44758.028134037711</v>
      </c>
      <c r="C103" s="562">
        <f>avgfiinc!C96</f>
        <v>46856.374156753402</v>
      </c>
      <c r="D103" s="562">
        <f>avgfiinc!D96</f>
        <v>56178.649617723779</v>
      </c>
      <c r="E103" s="562">
        <f>avgfiinc!E96</f>
        <v>34187.464382782156</v>
      </c>
      <c r="F103" s="563">
        <f>avgfiinc!F96</f>
        <v>65063.201703880011</v>
      </c>
      <c r="G103" s="475">
        <f t="shared" si="2"/>
        <v>1</v>
      </c>
      <c r="H103" s="489">
        <f t="shared" si="2"/>
        <v>1.0468820033007651</v>
      </c>
      <c r="I103" s="490">
        <f t="shared" si="2"/>
        <v>1.2551636423634329</v>
      </c>
      <c r="J103" s="489">
        <f t="shared" si="2"/>
        <v>0.76382865394338451</v>
      </c>
      <c r="K103" s="491">
        <f t="shared" si="2"/>
        <v>1.4536655079851599</v>
      </c>
    </row>
    <row r="104" spans="1:11">
      <c r="A104" s="78">
        <v>2008</v>
      </c>
      <c r="B104" s="459">
        <f>avgfiinc!B97</f>
        <v>41527.449987396256</v>
      </c>
      <c r="C104" s="562">
        <f>avgfiinc!C97</f>
        <v>44157.185972751147</v>
      </c>
      <c r="D104" s="562">
        <f>avgfiinc!D97</f>
        <v>52519.459131664669</v>
      </c>
      <c r="E104" s="562">
        <f>avgfiinc!E97</f>
        <v>31329.351088877269</v>
      </c>
      <c r="F104" s="563">
        <f>avgfiinc!F97</f>
        <v>59973.308127433011</v>
      </c>
      <c r="G104" s="475">
        <f t="shared" si="2"/>
        <v>1</v>
      </c>
      <c r="H104" s="489">
        <f t="shared" si="2"/>
        <v>1.0633252459795395</v>
      </c>
      <c r="I104" s="490">
        <f t="shared" si="2"/>
        <v>1.264692610492687</v>
      </c>
      <c r="J104" s="489">
        <f t="shared" si="2"/>
        <v>0.75442511154395109</v>
      </c>
      <c r="K104" s="491">
        <f t="shared" si="2"/>
        <v>1.4441847054330363</v>
      </c>
    </row>
    <row r="105" spans="1:11">
      <c r="A105" s="83">
        <v>2009</v>
      </c>
      <c r="B105" s="462">
        <f>avgfiinc!B98</f>
        <v>37303.977398528375</v>
      </c>
      <c r="C105" s="564">
        <f>avgfiinc!C98</f>
        <v>40131.782386933337</v>
      </c>
      <c r="D105" s="564">
        <f>avgfiinc!D98</f>
        <v>46551.634334317787</v>
      </c>
      <c r="E105" s="564">
        <f>avgfiinc!E98</f>
        <v>28718.050503644012</v>
      </c>
      <c r="F105" s="565">
        <f>avgfiinc!F98</f>
        <v>54055.219842068844</v>
      </c>
      <c r="G105" s="478">
        <f t="shared" si="2"/>
        <v>1</v>
      </c>
      <c r="H105" s="498">
        <f t="shared" si="2"/>
        <v>1.075804382953452</v>
      </c>
      <c r="I105" s="499">
        <f t="shared" si="2"/>
        <v>1.2479000251633818</v>
      </c>
      <c r="J105" s="492">
        <f t="shared" si="2"/>
        <v>0.76983883506151074</v>
      </c>
      <c r="K105" s="494">
        <f t="shared" si="2"/>
        <v>1.4490470885874303</v>
      </c>
    </row>
    <row r="106" spans="1:11">
      <c r="A106" s="78">
        <v>2010</v>
      </c>
      <c r="B106" s="463">
        <f>avgfiinc!B99</f>
        <v>38309.232799925776</v>
      </c>
      <c r="C106" s="562">
        <f>avgfiinc!C99</f>
        <v>40861.317447433517</v>
      </c>
      <c r="D106" s="562">
        <f>avgfiinc!D99</f>
        <v>47601.040421203666</v>
      </c>
      <c r="E106" s="562">
        <f>avgfiinc!E99</f>
        <v>29616.465172003642</v>
      </c>
      <c r="F106" s="563">
        <f>avgfiinc!F99</f>
        <v>55198.135410709336</v>
      </c>
      <c r="G106" s="475">
        <f t="shared" si="2"/>
        <v>1</v>
      </c>
      <c r="H106" s="500">
        <f t="shared" si="2"/>
        <v>1.0666180046161793</v>
      </c>
      <c r="I106" s="501">
        <f t="shared" si="2"/>
        <v>1.2425474733416195</v>
      </c>
      <c r="J106" s="489">
        <f t="shared" si="2"/>
        <v>0.7730894880270488</v>
      </c>
      <c r="K106" s="491">
        <f t="shared" si="2"/>
        <v>1.4408572392714762</v>
      </c>
    </row>
    <row r="107" spans="1:11">
      <c r="A107" s="78">
        <v>2011</v>
      </c>
      <c r="B107" s="463">
        <f>avgfiinc!B100</f>
        <v>38509.334353516962</v>
      </c>
      <c r="C107" s="562">
        <f>avgfiinc!C100</f>
        <v>40937.776087801947</v>
      </c>
      <c r="D107" s="562">
        <f>avgfiinc!D100</f>
        <v>48222.988197404673</v>
      </c>
      <c r="E107" s="562">
        <f>avgfiinc!E100</f>
        <v>29492.575475436668</v>
      </c>
      <c r="F107" s="563">
        <f>avgfiinc!F100</f>
        <v>55264.702980924099</v>
      </c>
      <c r="G107" s="475">
        <f t="shared" si="2"/>
        <v>1</v>
      </c>
      <c r="H107" s="500">
        <f t="shared" si="2"/>
        <v>1.0630611194676025</v>
      </c>
      <c r="I107" s="501">
        <f t="shared" si="2"/>
        <v>1.2522415410953627</v>
      </c>
      <c r="J107" s="489">
        <f t="shared" si="2"/>
        <v>0.7658552392698833</v>
      </c>
      <c r="K107" s="491">
        <f t="shared" si="2"/>
        <v>1.4350988898845225</v>
      </c>
    </row>
    <row r="108" spans="1:11">
      <c r="A108" s="78">
        <v>2012</v>
      </c>
      <c r="B108" s="463">
        <f>avgfiinc!B101</f>
        <v>40789.870689715142</v>
      </c>
      <c r="C108" s="562">
        <f>avgfiinc!C101</f>
        <v>43014.381358297505</v>
      </c>
      <c r="D108" s="562">
        <f>avgfiinc!D101</f>
        <v>51191.150328863339</v>
      </c>
      <c r="E108" s="562">
        <f>avgfiinc!E101</f>
        <v>31166.908880901716</v>
      </c>
      <c r="F108" s="563">
        <f>avgfiinc!F101</f>
        <v>58282.125501474722</v>
      </c>
      <c r="G108" s="475">
        <f t="shared" si="2"/>
        <v>1</v>
      </c>
      <c r="H108" s="500">
        <f t="shared" si="2"/>
        <v>1.0545358597849945</v>
      </c>
      <c r="I108" s="501">
        <f t="shared" si="2"/>
        <v>1.2549966318420029</v>
      </c>
      <c r="J108" s="489">
        <f t="shared" si="2"/>
        <v>0.76408452279698491</v>
      </c>
      <c r="K108" s="491">
        <f t="shared" si="2"/>
        <v>1.4288382021316415</v>
      </c>
    </row>
    <row r="109" spans="1:11">
      <c r="A109" s="78">
        <v>2013</v>
      </c>
      <c r="B109" s="463">
        <f>avgfiinc!B102</f>
        <v>39678.093187541082</v>
      </c>
      <c r="C109" s="562">
        <f>avgfiinc!C102</f>
        <v>42097.10053767624</v>
      </c>
      <c r="D109" s="562">
        <f>avgfiinc!D102</f>
        <v>49736.003089809026</v>
      </c>
      <c r="E109" s="562">
        <f>avgfiinc!E102</f>
        <v>30377.587585317506</v>
      </c>
      <c r="F109" s="563">
        <f>avgfiinc!F102</f>
        <v>56414.757095193221</v>
      </c>
      <c r="G109" s="475">
        <f t="shared" si="2"/>
        <v>1</v>
      </c>
      <c r="H109" s="500">
        <f t="shared" si="2"/>
        <v>1.0609658165452045</v>
      </c>
      <c r="I109" s="501">
        <f t="shared" si="2"/>
        <v>1.2534877332619938</v>
      </c>
      <c r="J109" s="489">
        <f t="shared" si="2"/>
        <v>0.76560099402297044</v>
      </c>
      <c r="K109" s="491">
        <f t="shared" si="2"/>
        <v>1.4218111951233445</v>
      </c>
    </row>
    <row r="110" spans="1:11">
      <c r="A110" s="78">
        <v>2014</v>
      </c>
      <c r="B110" s="463">
        <f>avgfiinc!B103</f>
        <v>41583.051772909042</v>
      </c>
      <c r="C110" s="562">
        <f>avgfiinc!C103</f>
        <v>44028.532050327332</v>
      </c>
      <c r="D110" s="562">
        <f>avgfiinc!D103</f>
        <v>52159.77921149657</v>
      </c>
      <c r="E110" s="562">
        <f>avgfiinc!E103</f>
        <v>31830.11279294447</v>
      </c>
      <c r="F110" s="563">
        <f>avgfiinc!F103</f>
        <v>58963.678411505229</v>
      </c>
      <c r="G110" s="475">
        <f t="shared" ref="G110" si="3">B110/$B110</f>
        <v>1</v>
      </c>
      <c r="H110" s="500">
        <f t="shared" ref="H110" si="4">C110/$B110</f>
        <v>1.0588095431468909</v>
      </c>
      <c r="I110" s="501">
        <f t="shared" ref="I110" si="5">D110/$B110</f>
        <v>1.2543518810583827</v>
      </c>
      <c r="J110" s="489">
        <f t="shared" ref="J110" si="6">E110/$B110</f>
        <v>0.76545879717470577</v>
      </c>
      <c r="K110" s="491">
        <f t="shared" ref="K110" si="7">F110/$B110</f>
        <v>1.4179738113862892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P118"/>
  <sheetViews>
    <sheetView workbookViewId="0">
      <pane xSplit="1" ySplit="8" topLeftCell="B97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760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avgfiinc!BH2</f>
        <v>9435.3190720989296</v>
      </c>
      <c r="H9" s="568"/>
      <c r="I9" s="579"/>
      <c r="J9" s="480"/>
      <c r="K9" s="481"/>
      <c r="L9" s="480"/>
      <c r="M9" s="599">
        <f>G9*0.9/'TD5'!F9</f>
        <v>0.59269448788320744</v>
      </c>
      <c r="P9" s="577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avgfiinc!BH3</f>
        <v>9190.8027248681665</v>
      </c>
      <c r="H10" s="568"/>
      <c r="I10" s="579"/>
      <c r="J10" s="480"/>
      <c r="K10" s="481"/>
      <c r="L10" s="480"/>
      <c r="M10" s="599">
        <f>G10*0.9/'TD5'!F10</f>
        <v>0.59071549590972083</v>
      </c>
      <c r="P10" s="577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avgfiinc!BH4</f>
        <v>9246.9549990890046</v>
      </c>
      <c r="H11" s="568"/>
      <c r="I11" s="579"/>
      <c r="J11" s="480"/>
      <c r="K11" s="481"/>
      <c r="L11" s="480"/>
      <c r="M11" s="599">
        <f>G11*0.9/'TD5'!F11</f>
        <v>0.59651768534913396</v>
      </c>
      <c r="P11" s="577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avgfiinc!BH5</f>
        <v>9797.3240219614418</v>
      </c>
      <c r="H12" s="568"/>
      <c r="I12" s="579"/>
      <c r="J12" s="480"/>
      <c r="K12" s="481"/>
      <c r="L12" s="480"/>
      <c r="M12" s="599">
        <f>G12*0.9/'TD5'!F12</f>
        <v>0.57918734861582466</v>
      </c>
      <c r="P12" s="577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avgfiinc!BH6</f>
        <v>9982.5801472654966</v>
      </c>
      <c r="H13" s="568"/>
      <c r="I13" s="579"/>
      <c r="J13" s="480"/>
      <c r="K13" s="481"/>
      <c r="L13" s="480"/>
      <c r="M13" s="599">
        <f>G13*0.9/'TD5'!F13</f>
        <v>0.59492342549909938</v>
      </c>
      <c r="P13" s="577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avgfiinc!BH7</f>
        <v>9493.1515455880708</v>
      </c>
      <c r="H14" s="568"/>
      <c r="I14" s="579"/>
      <c r="J14" s="480"/>
      <c r="K14" s="481"/>
      <c r="L14" s="480"/>
      <c r="M14" s="599">
        <f>G14*0.9/'TD5'!F14</f>
        <v>0.59892954553272815</v>
      </c>
      <c r="P14" s="577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avgfiinc!BH8</f>
        <v>9446.9421501531851</v>
      </c>
      <c r="H15" s="569"/>
      <c r="I15" s="580"/>
      <c r="J15" s="483"/>
      <c r="K15" s="484"/>
      <c r="L15" s="483"/>
      <c r="M15" s="600">
        <f>G15*0.9/'TD5'!F15</f>
        <v>0.59684362117977385</v>
      </c>
      <c r="P15" s="577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avgfiinc!BH9</f>
        <v>8638.9399639689782</v>
      </c>
      <c r="H16" s="568"/>
      <c r="I16" s="579"/>
      <c r="J16" s="480"/>
      <c r="K16" s="481"/>
      <c r="L16" s="480"/>
      <c r="M16" s="599">
        <f>G16*0.9/'TD5'!F16</f>
        <v>0.6098588635962654</v>
      </c>
      <c r="P16" s="577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avgfiinc!BH10</f>
        <v>7215.7488146505029</v>
      </c>
      <c r="H17" s="568"/>
      <c r="I17" s="579"/>
      <c r="J17" s="480"/>
      <c r="K17" s="481"/>
      <c r="L17" s="480"/>
      <c r="M17" s="599">
        <f>G17*0.9/'TD5'!F17</f>
        <v>0.56818943336199212</v>
      </c>
      <c r="P17" s="577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avgfiinc!BH11</f>
        <v>8225.6016665045008</v>
      </c>
      <c r="H18" s="568"/>
      <c r="I18" s="579"/>
      <c r="J18" s="480"/>
      <c r="K18" s="481"/>
      <c r="L18" s="480"/>
      <c r="M18" s="599">
        <f>G18*0.9/'TD5'!F18</f>
        <v>0.56278522338482295</v>
      </c>
      <c r="P18" s="577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avgfiinc!BH12</f>
        <v>9422.3161660249207</v>
      </c>
      <c r="H19" s="568"/>
      <c r="I19" s="579"/>
      <c r="J19" s="480"/>
      <c r="K19" s="481"/>
      <c r="L19" s="480"/>
      <c r="M19" s="599">
        <f>G19*0.9/'TD5'!F19</f>
        <v>0.58538749420162117</v>
      </c>
      <c r="P19" s="577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avgfiinc!BH13</f>
        <v>8917.7261477295615</v>
      </c>
      <c r="H20" s="568"/>
      <c r="I20" s="579"/>
      <c r="J20" s="480"/>
      <c r="K20" s="481"/>
      <c r="L20" s="480"/>
      <c r="M20" s="599">
        <f>G20*0.9/'TD5'!F20</f>
        <v>0.55592957252152564</v>
      </c>
      <c r="P20" s="577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avgfiinc!BH14</f>
        <v>9001.4519405839947</v>
      </c>
      <c r="H21" s="568"/>
      <c r="I21" s="579"/>
      <c r="J21" s="480"/>
      <c r="K21" s="481"/>
      <c r="L21" s="480"/>
      <c r="M21" s="599">
        <f>G21*0.9/'TD5'!F21</f>
        <v>0.53645923081175928</v>
      </c>
      <c r="P21" s="577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avgfiinc!BH15</f>
        <v>9141.8470205072445</v>
      </c>
      <c r="H22" s="568"/>
      <c r="I22" s="579"/>
      <c r="J22" s="480"/>
      <c r="K22" s="481"/>
      <c r="L22" s="480"/>
      <c r="M22" s="599">
        <f>G22*0.9/'TD5'!F22</f>
        <v>0.5428956423176261</v>
      </c>
      <c r="P22" s="577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avgfiinc!BH16</f>
        <v>9116.5003346598569</v>
      </c>
      <c r="H23" s="568"/>
      <c r="I23" s="579"/>
      <c r="J23" s="480"/>
      <c r="K23" s="481"/>
      <c r="L23" s="480"/>
      <c r="M23" s="599">
        <f>G23*0.9/'TD5'!F23</f>
        <v>0.53331543891166022</v>
      </c>
      <c r="P23" s="577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avgfiinc!BH17</f>
        <v>9076.6046216542218</v>
      </c>
      <c r="H24" s="568"/>
      <c r="I24" s="579"/>
      <c r="J24" s="480"/>
      <c r="K24" s="481"/>
      <c r="L24" s="480"/>
      <c r="M24" s="599">
        <f>G24*0.9/'TD5'!F24</f>
        <v>0.50711288401260457</v>
      </c>
      <c r="P24" s="577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avgfiinc!BH18</f>
        <v>9808.2735792630228</v>
      </c>
      <c r="H25" s="569"/>
      <c r="I25" s="580"/>
      <c r="J25" s="483"/>
      <c r="K25" s="484"/>
      <c r="L25" s="483"/>
      <c r="M25" s="600">
        <f>G25*0.9/'TD5'!F25</f>
        <v>0.53290412103992746</v>
      </c>
      <c r="P25" s="577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avgfiinc!BH19</f>
        <v>9037.3333725648044</v>
      </c>
      <c r="H26" s="568"/>
      <c r="I26" s="579"/>
      <c r="J26" s="480"/>
      <c r="K26" s="481"/>
      <c r="L26" s="480"/>
      <c r="M26" s="599">
        <f>G26*0.9/'TD5'!F26</f>
        <v>0.56134545015565329</v>
      </c>
      <c r="P26" s="577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avgfiinc!BH20</f>
        <v>8110.5040930960286</v>
      </c>
      <c r="H27" s="568"/>
      <c r="I27" s="579"/>
      <c r="J27" s="480"/>
      <c r="K27" s="481"/>
      <c r="L27" s="480"/>
      <c r="M27" s="599">
        <f>G27*0.9/'TD5'!F27</f>
        <v>0.55456799987568017</v>
      </c>
      <c r="P27" s="577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avgfiinc!BH21</f>
        <v>6641.3804750583176</v>
      </c>
      <c r="H28" s="568"/>
      <c r="I28" s="579"/>
      <c r="J28" s="480"/>
      <c r="K28" s="481"/>
      <c r="L28" s="480"/>
      <c r="M28" s="599">
        <f>G28*0.9/'TD5'!F28</f>
        <v>0.53629788222738506</v>
      </c>
      <c r="P28" s="577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avgfiinc!BH22</f>
        <v>6492.7813954355124</v>
      </c>
      <c r="H29" s="568"/>
      <c r="I29" s="579"/>
      <c r="J29" s="480"/>
      <c r="K29" s="481"/>
      <c r="L29" s="480"/>
      <c r="M29" s="599">
        <f>G29*0.9/'TD5'!F29</f>
        <v>0.5439818556943824</v>
      </c>
      <c r="P29" s="577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avgfiinc!BH23</f>
        <v>6981.3498732483613</v>
      </c>
      <c r="H30" s="568"/>
      <c r="I30" s="579"/>
      <c r="J30" s="480"/>
      <c r="K30" s="481"/>
      <c r="L30" s="480"/>
      <c r="M30" s="599">
        <f>G30*0.9/'TD5'!F30</f>
        <v>0.54216458027856373</v>
      </c>
      <c r="P30" s="577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avgfiinc!BH24</f>
        <v>7834.2695755484619</v>
      </c>
      <c r="H31" s="568"/>
      <c r="I31" s="579"/>
      <c r="J31" s="480"/>
      <c r="K31" s="481"/>
      <c r="L31" s="480"/>
      <c r="M31" s="599">
        <f>G31*0.9/'TD5'!F31</f>
        <v>0.55506017287570231</v>
      </c>
      <c r="P31" s="577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avgfiinc!BH25</f>
        <v>8396.4758961292137</v>
      </c>
      <c r="H32" s="568"/>
      <c r="I32" s="579"/>
      <c r="J32" s="480"/>
      <c r="K32" s="481"/>
      <c r="L32" s="480"/>
      <c r="M32" s="599">
        <f>G32*0.9/'TD5'!F32</f>
        <v>0.53406224905523736</v>
      </c>
      <c r="P32" s="577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avgfiinc!BH26</f>
        <v>9011.9292653330867</v>
      </c>
      <c r="H33" s="568"/>
      <c r="I33" s="579"/>
      <c r="J33" s="480"/>
      <c r="K33" s="481"/>
      <c r="L33" s="480"/>
      <c r="M33" s="599">
        <f>G33*0.9/'TD5'!F33</f>
        <v>0.55768588239419825</v>
      </c>
      <c r="P33" s="577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avgfiinc!BH27</f>
        <v>8378.9687168007895</v>
      </c>
      <c r="H34" s="568"/>
      <c r="I34" s="579"/>
      <c r="J34" s="480"/>
      <c r="K34" s="481"/>
      <c r="L34" s="480"/>
      <c r="M34" s="599">
        <f>G34*0.9/'TD5'!F34</f>
        <v>0.55925162429228137</v>
      </c>
      <c r="P34" s="577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avgfiinc!BH28</f>
        <v>8663.8907323205876</v>
      </c>
      <c r="H35" s="569"/>
      <c r="I35" s="580"/>
      <c r="J35" s="483"/>
      <c r="K35" s="484"/>
      <c r="L35" s="483"/>
      <c r="M35" s="600">
        <f>G35*0.9/'TD5'!F35</f>
        <v>0.54482114358244416</v>
      </c>
      <c r="P35" s="577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avgfiinc!BH29</f>
        <v>9115.4333165285716</v>
      </c>
      <c r="H36" s="568"/>
      <c r="I36" s="579"/>
      <c r="J36" s="480"/>
      <c r="K36" s="481"/>
      <c r="L36" s="480"/>
      <c r="M36" s="599">
        <f>G36*0.9/'TD5'!F36</f>
        <v>0.54706867570978901</v>
      </c>
      <c r="P36" s="577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avgfiinc!BH30</f>
        <v>11158.239699307964</v>
      </c>
      <c r="H37" s="568"/>
      <c r="I37" s="579"/>
      <c r="J37" s="480"/>
      <c r="K37" s="481"/>
      <c r="L37" s="480"/>
      <c r="M37" s="599">
        <f>G37*0.9/'TD5'!F37</f>
        <v>0.58069660442723192</v>
      </c>
      <c r="P37" s="577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avgfiinc!BH31</f>
        <v>14529.678940412336</v>
      </c>
      <c r="H38" s="568"/>
      <c r="I38" s="579"/>
      <c r="J38" s="480"/>
      <c r="K38" s="481"/>
      <c r="L38" s="480"/>
      <c r="M38" s="599">
        <f>G38*0.9/'TD5'!F38</f>
        <v>0.63872137332976275</v>
      </c>
      <c r="P38" s="577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avgfiinc!BH32</f>
        <v>17775.854754789918</v>
      </c>
      <c r="H39" s="568"/>
      <c r="I39" s="579"/>
      <c r="J39" s="480"/>
      <c r="K39" s="481"/>
      <c r="L39" s="480"/>
      <c r="M39" s="599">
        <f>G39*0.9/'TD5'!F39</f>
        <v>0.66310097885061781</v>
      </c>
      <c r="P39" s="577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avgfiinc!BH33</f>
        <v>17763.440996779336</v>
      </c>
      <c r="H40" s="568"/>
      <c r="I40" s="579"/>
      <c r="J40" s="480"/>
      <c r="K40" s="481"/>
      <c r="L40" s="480"/>
      <c r="M40" s="599">
        <f>G40*0.9/'TD5'!F40</f>
        <v>0.67487469014545221</v>
      </c>
      <c r="P40" s="577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avgfiinc!BH34</f>
        <v>17124.285776660276</v>
      </c>
      <c r="H41" s="568"/>
      <c r="I41" s="579"/>
      <c r="J41" s="480"/>
      <c r="K41" s="481"/>
      <c r="L41" s="480"/>
      <c r="M41" s="599">
        <f>G41*0.9/'TD5'!F41</f>
        <v>0.65576689557732848</v>
      </c>
      <c r="P41" s="577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avgfiinc!BH35</f>
        <v>16167.251275725303</v>
      </c>
      <c r="H42" s="568"/>
      <c r="I42" s="579"/>
      <c r="J42" s="480"/>
      <c r="K42" s="481"/>
      <c r="L42" s="480"/>
      <c r="M42" s="599">
        <f>G42*0.9/'TD5'!F42</f>
        <v>0.6330044877267117</v>
      </c>
      <c r="P42" s="577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avgfiinc!BH36</f>
        <v>16443.976839034713</v>
      </c>
      <c r="H43" s="568"/>
      <c r="I43" s="579"/>
      <c r="J43" s="480"/>
      <c r="K43" s="481"/>
      <c r="L43" s="480"/>
      <c r="M43" s="599">
        <f>G43*0.9/'TD5'!F43</f>
        <v>0.65652119356119676</v>
      </c>
      <c r="P43" s="577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avgfiinc!BH37</f>
        <v>16896.046707552476</v>
      </c>
      <c r="H44" s="568"/>
      <c r="I44" s="579"/>
      <c r="J44" s="480"/>
      <c r="K44" s="481"/>
      <c r="L44" s="480"/>
      <c r="M44" s="599">
        <f>G44*0.9/'TD5'!F44</f>
        <v>0.64986491666970214</v>
      </c>
      <c r="P44" s="577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avgfiinc!BH38</f>
        <v>16526.104899252467</v>
      </c>
      <c r="H45" s="569"/>
      <c r="I45" s="580"/>
      <c r="J45" s="483"/>
      <c r="K45" s="484"/>
      <c r="L45" s="483"/>
      <c r="M45" s="600">
        <f>G45*0.9/'TD5'!F45</f>
        <v>0.65249003757145363</v>
      </c>
      <c r="P45" s="577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avgfiinc!BH39</f>
        <v>17857.65634721917</v>
      </c>
      <c r="H46" s="568"/>
      <c r="I46" s="579"/>
      <c r="J46" s="480"/>
      <c r="K46" s="481"/>
      <c r="L46" s="480"/>
      <c r="M46" s="599">
        <f>G46*0.9/'TD5'!F46</f>
        <v>0.64436633039048563</v>
      </c>
      <c r="P46" s="577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avgfiinc!BH40</f>
        <v>18978.410545546471</v>
      </c>
      <c r="H47" s="568"/>
      <c r="I47" s="579"/>
      <c r="J47" s="480"/>
      <c r="K47" s="481"/>
      <c r="L47" s="480"/>
      <c r="M47" s="599">
        <f>G47*0.9/'TD5'!F47</f>
        <v>0.65782448512746106</v>
      </c>
      <c r="P47" s="577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avgfiinc!BH41</f>
        <v>19766.811720593261</v>
      </c>
      <c r="H48" s="568"/>
      <c r="I48" s="579"/>
      <c r="J48" s="480"/>
      <c r="K48" s="481"/>
      <c r="L48" s="480"/>
      <c r="M48" s="599">
        <f>G48*0.9/'TD5'!F48</f>
        <v>0.66788490970749681</v>
      </c>
      <c r="P48" s="577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avgfiinc!BH42</f>
        <v>20708.278546550871</v>
      </c>
      <c r="H49" s="568"/>
      <c r="I49" s="579"/>
      <c r="J49" s="480"/>
      <c r="K49" s="481"/>
      <c r="L49" s="480"/>
      <c r="M49" s="599">
        <f>G49*0.9/'TD5'!F49</f>
        <v>0.67693048937916378</v>
      </c>
      <c r="P49" s="577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avgfiinc!BH43</f>
        <v>20151.954256692759</v>
      </c>
      <c r="H50" s="568"/>
      <c r="I50" s="579"/>
      <c r="J50" s="480"/>
      <c r="K50" s="481"/>
      <c r="L50" s="480"/>
      <c r="M50" s="599">
        <f>G50*0.9/'TD5'!F50</f>
        <v>0.6636388940966691</v>
      </c>
      <c r="P50" s="577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avgfiinc!BH44</f>
        <v>21246.039561389902</v>
      </c>
      <c r="H51" s="568"/>
      <c r="I51" s="579"/>
      <c r="J51" s="480"/>
      <c r="K51" s="481"/>
      <c r="L51" s="480"/>
      <c r="M51" s="599">
        <f>G51*0.9/'TD5'!F51</f>
        <v>0.66062201574229529</v>
      </c>
      <c r="P51" s="577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avgfiinc!BH45</f>
        <v>22060.633684913279</v>
      </c>
      <c r="H52" s="568"/>
      <c r="I52" s="579"/>
      <c r="J52" s="480"/>
      <c r="K52" s="481"/>
      <c r="L52" s="480"/>
      <c r="M52" s="599">
        <f>G52*0.9/'TD5'!F52</f>
        <v>0.66537860230848167</v>
      </c>
      <c r="P52" s="577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avgfiinc!BH46</f>
        <v>22171.980678722182</v>
      </c>
      <c r="H53" s="568"/>
      <c r="I53" s="579"/>
      <c r="J53" s="480"/>
      <c r="K53" s="481"/>
      <c r="L53" s="480"/>
      <c r="M53" s="599">
        <f>G53*0.9/'TD5'!F53</f>
        <v>0.67011410301114116</v>
      </c>
      <c r="P53" s="577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avgfiinc!BH47</f>
        <v>21479.754959602549</v>
      </c>
      <c r="H54" s="568"/>
      <c r="I54" s="579"/>
      <c r="J54" s="480"/>
      <c r="K54" s="481"/>
      <c r="L54" s="480"/>
      <c r="M54" s="599">
        <f>G54*0.9/'TD5'!F54</f>
        <v>0.66438464492236238</v>
      </c>
      <c r="P54" s="577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avgfiinc!BH48</f>
        <v>22706.170205150858</v>
      </c>
      <c r="H55" s="569"/>
      <c r="I55" s="580"/>
      <c r="J55" s="483"/>
      <c r="K55" s="484"/>
      <c r="L55" s="483"/>
      <c r="M55" s="600">
        <f>G55*0.9/'TD5'!F55</f>
        <v>0.65996373965789068</v>
      </c>
      <c r="P55" s="577"/>
    </row>
    <row r="56" spans="1:16">
      <c r="A56" s="78">
        <v>1960</v>
      </c>
      <c r="B56" s="456"/>
      <c r="C56" s="344"/>
      <c r="D56" s="381"/>
      <c r="E56" s="341"/>
      <c r="F56" s="341"/>
      <c r="G56" s="95">
        <f>avgfiinc!BH49</f>
        <v>23030.351842157805</v>
      </c>
      <c r="H56" s="568"/>
      <c r="I56" s="579"/>
      <c r="J56" s="480"/>
      <c r="K56" s="481"/>
      <c r="L56" s="480"/>
      <c r="M56" s="599">
        <f>G56*0.9/'TD5'!F56</f>
        <v>0.66524903984327888</v>
      </c>
      <c r="P56" s="577"/>
    </row>
    <row r="57" spans="1:16">
      <c r="A57" s="78">
        <v>1961</v>
      </c>
      <c r="B57" s="456"/>
      <c r="C57" s="344"/>
      <c r="D57" s="381"/>
      <c r="E57" s="341"/>
      <c r="F57" s="341"/>
      <c r="G57" s="95">
        <f>avgfiinc!BH50</f>
        <v>23258.605711128512</v>
      </c>
      <c r="H57" s="568"/>
      <c r="I57" s="579"/>
      <c r="J57" s="480"/>
      <c r="K57" s="481"/>
      <c r="L57" s="480"/>
      <c r="M57" s="599">
        <f>G57*0.9/'TD5'!F57</f>
        <v>0.6574522719448026</v>
      </c>
      <c r="P57" s="577"/>
    </row>
    <row r="58" spans="1:16">
      <c r="A58" s="78">
        <v>1962</v>
      </c>
      <c r="B58" s="458">
        <f>avgfiinc!BC51</f>
        <v>15202.627727462936</v>
      </c>
      <c r="C58" s="345">
        <f>avgfiinc!BD51</f>
        <v>13505.787712179654</v>
      </c>
      <c r="D58" s="383">
        <f>avgfiinc!BE51</f>
        <v>15384.492691792093</v>
      </c>
      <c r="E58" s="560">
        <f>avgfiinc!BF51</f>
        <v>23067.600653784582</v>
      </c>
      <c r="F58" s="560">
        <f>avgfiinc!BG51</f>
        <v>6034.7988701403101</v>
      </c>
      <c r="G58" s="92">
        <f>avgfiinc!BH51</f>
        <v>23365.586296397647</v>
      </c>
      <c r="H58" s="570">
        <f>B58*0.9/'TD5'!B58</f>
        <v>0.6817096471786499</v>
      </c>
      <c r="I58" s="581">
        <f>C58*0.9/'TD5'!B58</f>
        <v>0.60562068223953258</v>
      </c>
      <c r="J58" s="587">
        <f>D58*0.9/'TD5'!C58</f>
        <v>0.63482722640037526</v>
      </c>
      <c r="K58" s="581">
        <f>E58*0.9/'TD5'!D58</f>
        <v>0.68017309904098511</v>
      </c>
      <c r="L58" s="587">
        <f>F58*0.9/'TD5'!E58</f>
        <v>0.53072193264961243</v>
      </c>
      <c r="M58" s="588">
        <f>G58*0.9/'TD5'!F58</f>
        <v>0.65740647912025463</v>
      </c>
      <c r="P58" s="577"/>
    </row>
    <row r="59" spans="1:16">
      <c r="A59" s="78">
        <v>1963</v>
      </c>
      <c r="B59" s="459">
        <f>avgfiinc!BC52</f>
        <v>15863.573326281072</v>
      </c>
      <c r="C59" s="346">
        <f>avgfiinc!BD52</f>
        <v>14106.110387229599</v>
      </c>
      <c r="D59" s="381">
        <f>avgfiinc!BE52</f>
        <v>16071.520073791373</v>
      </c>
      <c r="E59" s="562">
        <f>avgfiinc!BF52</f>
        <v>24048.726554127177</v>
      </c>
      <c r="F59" s="562">
        <f>avgfiinc!BG52</f>
        <v>6306.5719441984493</v>
      </c>
      <c r="G59" s="73">
        <f>avgfiinc!BH52</f>
        <v>24567.178344670192</v>
      </c>
      <c r="H59" s="571">
        <f>B59*0.9/'TD5'!B59</f>
        <v>0.68157927041536559</v>
      </c>
      <c r="I59" s="582">
        <f>C59*0.9/'TD5'!B59</f>
        <v>0.60606978190710648</v>
      </c>
      <c r="J59" s="589">
        <f>D59*0.9/'TD5'!C59</f>
        <v>0.63545449171713042</v>
      </c>
      <c r="K59" s="582">
        <f>E59*0.9/'TD5'!D59</f>
        <v>0.68006932863994951</v>
      </c>
      <c r="L59" s="589">
        <f>F59*0.9/'TD5'!E59</f>
        <v>0.53216101152761286</v>
      </c>
      <c r="M59" s="590">
        <f>G59*0.9/'TD5'!F59</f>
        <v>0.66215187123280361</v>
      </c>
      <c r="P59" s="577"/>
    </row>
    <row r="60" spans="1:16">
      <c r="A60" s="78">
        <v>1964</v>
      </c>
      <c r="B60" s="459">
        <f>avgfiinc!BC53</f>
        <v>16524.518925099208</v>
      </c>
      <c r="C60" s="346">
        <f>avgfiinc!BD53</f>
        <v>14706.433062279544</v>
      </c>
      <c r="D60" s="381">
        <f>avgfiinc!BE53</f>
        <v>16758.547455790653</v>
      </c>
      <c r="E60" s="562">
        <f>avgfiinc!BF53</f>
        <v>25029.852454469772</v>
      </c>
      <c r="F60" s="562">
        <f>avgfiinc!BG53</f>
        <v>6578.3450182565884</v>
      </c>
      <c r="G60" s="73">
        <f>avgfiinc!BH53</f>
        <v>25197.765957688</v>
      </c>
      <c r="H60" s="571">
        <f>B60*0.9/'TD5'!B60</f>
        <v>0.68145936727523815</v>
      </c>
      <c r="I60" s="582">
        <f>C60*0.9/'TD5'!B60</f>
        <v>0.60648280382156372</v>
      </c>
      <c r="J60" s="589">
        <f>D60*0.9/'TD5'!C60</f>
        <v>0.63603141903877269</v>
      </c>
      <c r="K60" s="582">
        <f>E60*0.9/'TD5'!D60</f>
        <v>0.67997372150421143</v>
      </c>
      <c r="L60" s="589">
        <f>F60*0.9/'TD5'!E60</f>
        <v>0.53348806500434864</v>
      </c>
      <c r="M60" s="590">
        <f>G60*0.9/'TD5'!F60</f>
        <v>0.65585938096046459</v>
      </c>
      <c r="P60" s="577"/>
    </row>
    <row r="61" spans="1:16">
      <c r="A61" s="78">
        <v>1965</v>
      </c>
      <c r="B61" s="459">
        <f>avgfiinc!BC54</f>
        <v>17324.598196087682</v>
      </c>
      <c r="C61" s="346">
        <f>avgfiinc!BD54</f>
        <v>15452.208545377358</v>
      </c>
      <c r="D61" s="381">
        <f>avgfiinc!BE54</f>
        <v>17613.358143400226</v>
      </c>
      <c r="E61" s="562">
        <f>avgfiinc!BF54</f>
        <v>26306.442202473125</v>
      </c>
      <c r="F61" s="562">
        <f>avgfiinc!BG54</f>
        <v>6882.6962250145098</v>
      </c>
      <c r="G61" s="73">
        <f>avgfiinc!BH54</f>
        <v>26569.065907881715</v>
      </c>
      <c r="H61" s="571">
        <f>B61*0.9/'TD5'!B61</f>
        <v>0.68258605268221695</v>
      </c>
      <c r="I61" s="582">
        <f>C61*0.9/'TD5'!B61</f>
        <v>0.60881423723832317</v>
      </c>
      <c r="J61" s="589">
        <f>D61*0.9/'TD5'!C61</f>
        <v>0.63848918257835274</v>
      </c>
      <c r="K61" s="582">
        <f>E61*0.9/'TD5'!D61</f>
        <v>0.68257451164205662</v>
      </c>
      <c r="L61" s="589">
        <f>F61*0.9/'TD5'!E61</f>
        <v>0.53430331418554411</v>
      </c>
      <c r="M61" s="590">
        <f>G61*0.9/'TD5'!F61</f>
        <v>0.65218975871043439</v>
      </c>
      <c r="P61" s="577"/>
    </row>
    <row r="62" spans="1:16">
      <c r="A62" s="78">
        <v>1966</v>
      </c>
      <c r="B62" s="459">
        <f>avgfiinc!BC55</f>
        <v>18124.677467076155</v>
      </c>
      <c r="C62" s="346">
        <f>avgfiinc!BD55</f>
        <v>16197.984028475172</v>
      </c>
      <c r="D62" s="381">
        <f>avgfiinc!BE55</f>
        <v>18468.168831009803</v>
      </c>
      <c r="E62" s="562">
        <f>avgfiinc!BF55</f>
        <v>27583.031950476481</v>
      </c>
      <c r="F62" s="562">
        <f>avgfiinc!BG55</f>
        <v>7187.0474317724311</v>
      </c>
      <c r="G62" s="73">
        <f>avgfiinc!BH55</f>
        <v>27494.746318414065</v>
      </c>
      <c r="H62" s="571">
        <f>B62*0.9/'TD5'!B62</f>
        <v>0.6836165189743042</v>
      </c>
      <c r="I62" s="582">
        <f>C62*0.9/'TD5'!B62</f>
        <v>0.61094656586647034</v>
      </c>
      <c r="J62" s="589">
        <f>D62*0.9/'TD5'!C62</f>
        <v>0.64073592424392689</v>
      </c>
      <c r="K62" s="582">
        <f>E62*0.9/'TD5'!D62</f>
        <v>0.68495184183120728</v>
      </c>
      <c r="L62" s="589">
        <f>F62*0.9/'TD5'!E62</f>
        <v>0.53505170345306396</v>
      </c>
      <c r="M62" s="590">
        <f>G62*0.9/'TD5'!F62</f>
        <v>0.65763849020004284</v>
      </c>
      <c r="P62" s="577"/>
    </row>
    <row r="63" spans="1:16">
      <c r="A63" s="78">
        <v>1967</v>
      </c>
      <c r="B63" s="459">
        <f>avgfiinc!BC56</f>
        <v>18767.41814015646</v>
      </c>
      <c r="C63" s="346">
        <f>avgfiinc!BD56</f>
        <v>16860.423093908732</v>
      </c>
      <c r="D63" s="381">
        <f>avgfiinc!BE56</f>
        <v>19225.241413697393</v>
      </c>
      <c r="E63" s="562">
        <f>avgfiinc!BF56</f>
        <v>27889.192452393196</v>
      </c>
      <c r="F63" s="562">
        <f>avgfiinc!BG56</f>
        <v>7966.5639229439548</v>
      </c>
      <c r="G63" s="73">
        <f>avgfiinc!BH56</f>
        <v>28445.659655675976</v>
      </c>
      <c r="H63" s="572">
        <f>B63*0.9/'TD5'!B63</f>
        <v>0.67798320204019558</v>
      </c>
      <c r="I63" s="583">
        <f>C63*0.9/'TD5'!B63</f>
        <v>0.60909196734428406</v>
      </c>
      <c r="J63" s="589">
        <f>D63*0.9/'TD5'!C63</f>
        <v>0.63795992732048012</v>
      </c>
      <c r="K63" s="582">
        <f>E63*0.9/'TD5'!D63</f>
        <v>0.67729178816080093</v>
      </c>
      <c r="L63" s="589">
        <f>F63*0.9/'TD5'!E63</f>
        <v>0.54342010617256176</v>
      </c>
      <c r="M63" s="590">
        <f>G63*0.9/'TD5'!F63</f>
        <v>0.6520564705133437</v>
      </c>
      <c r="P63" s="577"/>
    </row>
    <row r="64" spans="1:16">
      <c r="A64" s="78">
        <v>1968</v>
      </c>
      <c r="B64" s="459">
        <f>avgfiinc!BC57</f>
        <v>19502.64022236953</v>
      </c>
      <c r="C64" s="346">
        <f>avgfiinc!BD57</f>
        <v>17552.106358188885</v>
      </c>
      <c r="D64" s="381">
        <f>avgfiinc!BE57</f>
        <v>19889.901853582451</v>
      </c>
      <c r="E64" s="562">
        <f>avgfiinc!BF57</f>
        <v>28602.365480659344</v>
      </c>
      <c r="F64" s="562">
        <f>avgfiinc!BG57</f>
        <v>8622.2605963677433</v>
      </c>
      <c r="G64" s="73">
        <f>avgfiinc!BH57</f>
        <v>29760.328183117454</v>
      </c>
      <c r="H64" s="572">
        <f>B64*0.9/'TD5'!B64</f>
        <v>0.6776437032967807</v>
      </c>
      <c r="I64" s="583">
        <f>C64*0.9/'TD5'!B64</f>
        <v>0.60986995697021484</v>
      </c>
      <c r="J64" s="589">
        <f>D64*0.9/'TD5'!C64</f>
        <v>0.63784825801849365</v>
      </c>
      <c r="K64" s="582">
        <f>E64*0.9/'TD5'!D64</f>
        <v>0.67486906982958317</v>
      </c>
      <c r="L64" s="589">
        <f>F64*0.9/'TD5'!E64</f>
        <v>0.55146239697933197</v>
      </c>
      <c r="M64" s="590">
        <f>G64*0.9/'TD5'!F64</f>
        <v>0.65229641273617744</v>
      </c>
      <c r="P64" s="577"/>
    </row>
    <row r="65" spans="1:16">
      <c r="A65" s="83">
        <v>1969</v>
      </c>
      <c r="B65" s="460">
        <f>avgfiinc!BC58</f>
        <v>19955.051449897524</v>
      </c>
      <c r="C65" s="347">
        <f>avgfiinc!BD58</f>
        <v>17911.173962612502</v>
      </c>
      <c r="D65" s="382">
        <f>avgfiinc!BE58</f>
        <v>20307.56742942693</v>
      </c>
      <c r="E65" s="564">
        <f>avgfiinc!BF58</f>
        <v>29048.488964573629</v>
      </c>
      <c r="F65" s="564">
        <f>avgfiinc!BG58</f>
        <v>8912.2969662973992</v>
      </c>
      <c r="G65" s="79">
        <f>avgfiinc!BH58</f>
        <v>30584.387722258904</v>
      </c>
      <c r="H65" s="573">
        <f>B65*0.9/'TD5'!B65</f>
        <v>0.68610908510163438</v>
      </c>
      <c r="I65" s="584">
        <f>C65*0.9/'TD5'!B65</f>
        <v>0.61583500355482101</v>
      </c>
      <c r="J65" s="591">
        <f>D65*0.9/'TD5'!C65</f>
        <v>0.64294452220201492</v>
      </c>
      <c r="K65" s="585">
        <f>E65*0.9/'TD5'!D65</f>
        <v>0.67921068752184521</v>
      </c>
      <c r="L65" s="591">
        <f>F65*0.9/'TD5'!E65</f>
        <v>0.56433853134512901</v>
      </c>
      <c r="M65" s="592">
        <f>G65*0.9/'TD5'!F65</f>
        <v>0.66095322091132391</v>
      </c>
      <c r="P65" s="577"/>
    </row>
    <row r="66" spans="1:16">
      <c r="A66" s="78">
        <v>1970</v>
      </c>
      <c r="B66" s="459">
        <f>avgfiinc!BC59</f>
        <v>19534.872952061371</v>
      </c>
      <c r="C66" s="346">
        <f>avgfiinc!BD59</f>
        <v>17483.28452960735</v>
      </c>
      <c r="D66" s="381">
        <f>avgfiinc!BE59</f>
        <v>19891.464710441385</v>
      </c>
      <c r="E66" s="562">
        <f>avgfiinc!BF59</f>
        <v>28428.824462324817</v>
      </c>
      <c r="F66" s="562">
        <f>avgfiinc!BG59</f>
        <v>8675.5914547856501</v>
      </c>
      <c r="G66" s="73">
        <f>avgfiinc!BH59</f>
        <v>30002.686877608638</v>
      </c>
      <c r="H66" s="572">
        <f>B66*0.9/'TD5'!B66</f>
        <v>0.69076152623165388</v>
      </c>
      <c r="I66" s="583">
        <f>C66*0.9/'TD5'!B66</f>
        <v>0.61821647547185421</v>
      </c>
      <c r="J66" s="589">
        <f>D66*0.9/'TD5'!C66</f>
        <v>0.64498817361891259</v>
      </c>
      <c r="K66" s="582">
        <f>E66*0.9/'TD5'!D66</f>
        <v>0.68054488173220307</v>
      </c>
      <c r="L66" s="589">
        <f>F66*0.9/'TD5'!E66</f>
        <v>0.56971304770559072</v>
      </c>
      <c r="M66" s="590">
        <f>G66*0.9/'TD5'!F66</f>
        <v>0.6652308099437505</v>
      </c>
      <c r="P66" s="577"/>
    </row>
    <row r="67" spans="1:16">
      <c r="A67" s="78">
        <v>1971</v>
      </c>
      <c r="B67" s="459">
        <f>avgfiinc!BC60</f>
        <v>19372.596410631493</v>
      </c>
      <c r="C67" s="346">
        <f>avgfiinc!BD60</f>
        <v>17338.434653996235</v>
      </c>
      <c r="D67" s="381">
        <f>avgfiinc!BE60</f>
        <v>19742.197071472077</v>
      </c>
      <c r="E67" s="562">
        <f>avgfiinc!BF60</f>
        <v>28264.033749619255</v>
      </c>
      <c r="F67" s="562">
        <f>avgfiinc!BG60</f>
        <v>8519.9277642196503</v>
      </c>
      <c r="G67" s="73">
        <f>avgfiinc!BH60</f>
        <v>29754.266476331759</v>
      </c>
      <c r="H67" s="572">
        <f>B67*0.9/'TD5'!B67</f>
        <v>0.68760809049126692</v>
      </c>
      <c r="I67" s="583">
        <f>C67*0.9/'TD5'!B67</f>
        <v>0.61540785199031234</v>
      </c>
      <c r="J67" s="589">
        <f>D67*0.9/'TD5'!C67</f>
        <v>0.64253306994214654</v>
      </c>
      <c r="K67" s="582">
        <f>E67*0.9/'TD5'!D67</f>
        <v>0.67848242787295021</v>
      </c>
      <c r="L67" s="589">
        <f>F67*0.9/'TD5'!E67</f>
        <v>0.56443542032502592</v>
      </c>
      <c r="M67" s="590">
        <f>G67*0.9/'TD5'!F67</f>
        <v>0.66206304711522534</v>
      </c>
      <c r="P67" s="577"/>
    </row>
    <row r="68" spans="1:16">
      <c r="A68" s="78">
        <v>1972</v>
      </c>
      <c r="B68" s="459">
        <f>avgfiinc!BC61</f>
        <v>20182.458024327614</v>
      </c>
      <c r="C68" s="346">
        <f>avgfiinc!BD61</f>
        <v>18105.469568611981</v>
      </c>
      <c r="D68" s="381">
        <f>avgfiinc!BE61</f>
        <v>20564.33654295302</v>
      </c>
      <c r="E68" s="562">
        <f>avgfiinc!BF61</f>
        <v>29236.016324558899</v>
      </c>
      <c r="F68" s="562">
        <f>avgfiinc!BG61</f>
        <v>9221.4695054634703</v>
      </c>
      <c r="G68" s="73">
        <f>avgfiinc!BH61</f>
        <v>30947.327463667116</v>
      </c>
      <c r="H68" s="572">
        <f>B68*0.9/'TD5'!B68</f>
        <v>0.68673426594614284</v>
      </c>
      <c r="I68" s="583">
        <f>C68*0.9/'TD5'!B68</f>
        <v>0.61606204451527447</v>
      </c>
      <c r="J68" s="589">
        <f>D68*0.9/'TD5'!C68</f>
        <v>0.64313842507544894</v>
      </c>
      <c r="K68" s="582">
        <f>E68*0.9/'TD5'!D68</f>
        <v>0.67776885993225733</v>
      </c>
      <c r="L68" s="589">
        <f>F68*0.9/'TD5'!E68</f>
        <v>0.56985186733072624</v>
      </c>
      <c r="M68" s="590">
        <f>G68*0.9/'TD5'!F68</f>
        <v>0.66179220746562362</v>
      </c>
      <c r="P68" s="577"/>
    </row>
    <row r="69" spans="1:16">
      <c r="A69" s="78">
        <v>1973</v>
      </c>
      <c r="B69" s="459">
        <f>avgfiinc!BC62</f>
        <v>20780.592104793257</v>
      </c>
      <c r="C69" s="346">
        <f>avgfiinc!BD62</f>
        <v>18659.326877460273</v>
      </c>
      <c r="D69" s="381">
        <f>avgfiinc!BE62</f>
        <v>21266.709553086668</v>
      </c>
      <c r="E69" s="562">
        <f>avgfiinc!BF62</f>
        <v>30114.687693230058</v>
      </c>
      <c r="F69" s="562">
        <f>avgfiinc!BG62</f>
        <v>9566.4702495775909</v>
      </c>
      <c r="G69" s="73">
        <f>avgfiinc!BH62</f>
        <v>31756.623161999174</v>
      </c>
      <c r="H69" s="572">
        <f>B69*0.9/'TD5'!B69</f>
        <v>0.68849653176039294</v>
      </c>
      <c r="I69" s="583">
        <f>C69*0.9/'TD5'!B69</f>
        <v>0.61821538940421317</v>
      </c>
      <c r="J69" s="589">
        <f>D69*0.9/'TD5'!C69</f>
        <v>0.6456032287387643</v>
      </c>
      <c r="K69" s="582">
        <f>E69*0.9/'TD5'!D69</f>
        <v>0.67858441265161673</v>
      </c>
      <c r="L69" s="589">
        <f>F69*0.9/'TD5'!E69</f>
        <v>0.57752224603609636</v>
      </c>
      <c r="M69" s="590">
        <f>G69*0.9/'TD5'!F69</f>
        <v>0.66305233257662621</v>
      </c>
      <c r="P69" s="577"/>
    </row>
    <row r="70" spans="1:16">
      <c r="A70" s="78">
        <v>1974</v>
      </c>
      <c r="B70" s="459">
        <f>avgfiinc!BC63</f>
        <v>20551.558629189334</v>
      </c>
      <c r="C70" s="346">
        <f>avgfiinc!BD63</f>
        <v>18448.274696293</v>
      </c>
      <c r="D70" s="381">
        <f>avgfiinc!BE63</f>
        <v>21048.966569978984</v>
      </c>
      <c r="E70" s="562">
        <f>avgfiinc!BF63</f>
        <v>29833.243713230979</v>
      </c>
      <c r="F70" s="562">
        <f>avgfiinc!BG63</f>
        <v>9491.7252759152198</v>
      </c>
      <c r="G70" s="73">
        <f>avgfiinc!BH63</f>
        <v>31261.035129353102</v>
      </c>
      <c r="H70" s="572">
        <f>B70*0.9/'TD5'!B70</f>
        <v>0.68940863800935404</v>
      </c>
      <c r="I70" s="583">
        <f>C70*0.9/'TD5'!B70</f>
        <v>0.61885330263612559</v>
      </c>
      <c r="J70" s="589">
        <f>D70*0.9/'TD5'!C70</f>
        <v>0.64532644776772941</v>
      </c>
      <c r="K70" s="582">
        <f>E70*0.9/'TD5'!D70</f>
        <v>0.67772604175343087</v>
      </c>
      <c r="L70" s="589">
        <f>F70*0.9/'TD5'!E70</f>
        <v>0.58386117915142688</v>
      </c>
      <c r="M70" s="590">
        <f>G70*0.9/'TD5'!F70</f>
        <v>0.66322849248263072</v>
      </c>
      <c r="P70" s="577"/>
    </row>
    <row r="71" spans="1:16">
      <c r="A71" s="78">
        <v>1975</v>
      </c>
      <c r="B71" s="459">
        <f>avgfiinc!BC64</f>
        <v>19542.108673793249</v>
      </c>
      <c r="C71" s="346">
        <f>avgfiinc!BD64</f>
        <v>17554.007739500081</v>
      </c>
      <c r="D71" s="381">
        <f>avgfiinc!BE64</f>
        <v>19813.674378944408</v>
      </c>
      <c r="E71" s="562">
        <f>avgfiinc!BF64</f>
        <v>27787.97999142385</v>
      </c>
      <c r="F71" s="562">
        <f>avgfiinc!BG64</f>
        <v>9550.43417476592</v>
      </c>
      <c r="G71" s="73">
        <f>avgfiinc!BH64</f>
        <v>29634.252506989538</v>
      </c>
      <c r="H71" s="572">
        <f>B71*0.9/'TD5'!B71</f>
        <v>0.68928226280434057</v>
      </c>
      <c r="I71" s="583">
        <f>C71*0.9/'TD5'!B71</f>
        <v>0.61915867821335269</v>
      </c>
      <c r="J71" s="589">
        <f>D71*0.9/'TD5'!C71</f>
        <v>0.64373272962438932</v>
      </c>
      <c r="K71" s="582">
        <f>E71*0.9/'TD5'!D71</f>
        <v>0.67453904735032211</v>
      </c>
      <c r="L71" s="589">
        <f>F71*0.9/'TD5'!E71</f>
        <v>0.592579359064075</v>
      </c>
      <c r="M71" s="590">
        <f>G71*0.9/'TD5'!F71</f>
        <v>0.66238573455416372</v>
      </c>
      <c r="P71" s="577"/>
    </row>
    <row r="72" spans="1:16">
      <c r="A72" s="78">
        <v>1976</v>
      </c>
      <c r="B72" s="459">
        <f>avgfiinc!BC65</f>
        <v>20284.700160655069</v>
      </c>
      <c r="C72" s="346">
        <f>avgfiinc!BD65</f>
        <v>18243.965859261254</v>
      </c>
      <c r="D72" s="381">
        <f>avgfiinc!BE65</f>
        <v>20633.425115049526</v>
      </c>
      <c r="E72" s="562">
        <f>avgfiinc!BF65</f>
        <v>28499.053568028838</v>
      </c>
      <c r="F72" s="562">
        <f>avgfiinc!BG65</f>
        <v>10252.520009756972</v>
      </c>
      <c r="G72" s="73">
        <f>avgfiinc!BH65</f>
        <v>30630.652581506591</v>
      </c>
      <c r="H72" s="572">
        <f>B72*0.9/'TD5'!B72</f>
        <v>0.68969946962650408</v>
      </c>
      <c r="I72" s="583">
        <f>C72*0.9/'TD5'!B72</f>
        <v>0.62031252507358658</v>
      </c>
      <c r="J72" s="589">
        <f>D72*0.9/'TD5'!C72</f>
        <v>0.64438919054236987</v>
      </c>
      <c r="K72" s="582">
        <f>E72*0.9/'TD5'!D72</f>
        <v>0.67263061997041951</v>
      </c>
      <c r="L72" s="589">
        <f>F72*0.9/'TD5'!E72</f>
        <v>0.60122988230227759</v>
      </c>
      <c r="M72" s="590">
        <f>G72*0.9/'TD5'!F72</f>
        <v>0.6624590090503375</v>
      </c>
      <c r="P72" s="577"/>
    </row>
    <row r="73" spans="1:16">
      <c r="A73" s="78">
        <v>1977</v>
      </c>
      <c r="B73" s="459">
        <f>avgfiinc!BC66</f>
        <v>20738.419427742869</v>
      </c>
      <c r="C73" s="346">
        <f>avgfiinc!BD66</f>
        <v>18693.328234980741</v>
      </c>
      <c r="D73" s="381">
        <f>avgfiinc!BE66</f>
        <v>21107.984301294993</v>
      </c>
      <c r="E73" s="562">
        <f>avgfiinc!BF66</f>
        <v>28965.062460380806</v>
      </c>
      <c r="F73" s="562">
        <f>avgfiinc!BG66</f>
        <v>10741.462849149453</v>
      </c>
      <c r="G73" s="73">
        <f>avgfiinc!BH66</f>
        <v>31155.248605385372</v>
      </c>
      <c r="H73" s="572">
        <f>B73*0.9/'TD5'!B73</f>
        <v>0.68973772938563394</v>
      </c>
      <c r="I73" s="583">
        <f>C73*0.9/'TD5'!B73</f>
        <v>0.62172017575301197</v>
      </c>
      <c r="J73" s="589">
        <f>D73*0.9/'TD5'!C73</f>
        <v>0.64545804467491052</v>
      </c>
      <c r="K73" s="582">
        <f>E73*0.9/'TD5'!D73</f>
        <v>0.671818415812517</v>
      </c>
      <c r="L73" s="589">
        <f>F73*0.9/'TD5'!E73</f>
        <v>0.60690839739203284</v>
      </c>
      <c r="M73" s="590">
        <f>G73*0.9/'TD5'!F73</f>
        <v>0.66200869360541503</v>
      </c>
      <c r="P73" s="577"/>
    </row>
    <row r="74" spans="1:16">
      <c r="A74" s="78">
        <v>1978</v>
      </c>
      <c r="B74" s="459">
        <f>avgfiinc!BC67</f>
        <v>21260.733459945248</v>
      </c>
      <c r="C74" s="346">
        <f>avgfiinc!BD67</f>
        <v>19242.222051908459</v>
      </c>
      <c r="D74" s="381">
        <f>avgfiinc!BE67</f>
        <v>21841.056078492195</v>
      </c>
      <c r="E74" s="562">
        <f>avgfiinc!BF67</f>
        <v>29599.004135555391</v>
      </c>
      <c r="F74" s="562">
        <f>avgfiinc!BG67</f>
        <v>11182.579547541302</v>
      </c>
      <c r="G74" s="73">
        <f>avgfiinc!BH67</f>
        <v>31794.943361959919</v>
      </c>
      <c r="H74" s="572">
        <f>B74*0.9/'TD5'!B74</f>
        <v>0.68796121134239918</v>
      </c>
      <c r="I74" s="583">
        <f>C74*0.9/'TD5'!B74</f>
        <v>0.62264561176547761</v>
      </c>
      <c r="J74" s="589">
        <f>D74*0.9/'TD5'!C74</f>
        <v>0.64703247002435671</v>
      </c>
      <c r="K74" s="582">
        <f>E74*0.9/'TD5'!D74</f>
        <v>0.67029159776664393</v>
      </c>
      <c r="L74" s="589">
        <f>F74*0.9/'TD5'!E74</f>
        <v>0.61004439406484334</v>
      </c>
      <c r="M74" s="590">
        <f>G74*0.9/'TD5'!F74</f>
        <v>0.65996256241941242</v>
      </c>
      <c r="P74" s="577"/>
    </row>
    <row r="75" spans="1:16">
      <c r="A75" s="83">
        <v>1979</v>
      </c>
      <c r="B75" s="460">
        <f>avgfiinc!BC68</f>
        <v>21693.614845853223</v>
      </c>
      <c r="C75" s="347">
        <f>avgfiinc!BD68</f>
        <v>19706.525151566482</v>
      </c>
      <c r="D75" s="382">
        <f>avgfiinc!BE68</f>
        <v>22286.914806295423</v>
      </c>
      <c r="E75" s="564">
        <f>avgfiinc!BF68</f>
        <v>29417.809077610069</v>
      </c>
      <c r="F75" s="564">
        <f>avgfiinc!BG68</f>
        <v>11877.350796241901</v>
      </c>
      <c r="G75" s="79">
        <f>avgfiinc!BH68</f>
        <v>32337.638662986519</v>
      </c>
      <c r="H75" s="574">
        <f>B75*0.9/'TD5'!B75</f>
        <v>0.68226656317710854</v>
      </c>
      <c r="I75" s="585">
        <f>C75*0.9/'TD5'!B75</f>
        <v>0.61977237462997403</v>
      </c>
      <c r="J75" s="591">
        <f>D75*0.9/'TD5'!C75</f>
        <v>0.64556407928466786</v>
      </c>
      <c r="K75" s="585">
        <f>E75*0.9/'TD5'!D75</f>
        <v>0.66337084770202637</v>
      </c>
      <c r="L75" s="591">
        <f>F75*0.9/'TD5'!E75</f>
        <v>0.60987019538879395</v>
      </c>
      <c r="M75" s="592">
        <f>G75*0.9/'TD5'!F75</f>
        <v>0.65495014190673839</v>
      </c>
      <c r="P75" s="577"/>
    </row>
    <row r="76" spans="1:16">
      <c r="A76" s="78">
        <v>1980</v>
      </c>
      <c r="B76" s="459">
        <f>avgfiinc!BC69</f>
        <v>21351.864887978329</v>
      </c>
      <c r="C76" s="346">
        <f>avgfiinc!BD69</f>
        <v>19423.496075651405</v>
      </c>
      <c r="D76" s="381">
        <f>avgfiinc!BE69</f>
        <v>21849.781671944995</v>
      </c>
      <c r="E76" s="562">
        <f>avgfiinc!BF69</f>
        <v>28714.380270303169</v>
      </c>
      <c r="F76" s="562">
        <f>avgfiinc!BG69</f>
        <v>12041.047353084781</v>
      </c>
      <c r="G76" s="73">
        <f>avgfiinc!BH69</f>
        <v>31782.805176235521</v>
      </c>
      <c r="H76" s="571">
        <f>B76*0.9/'TD5'!B76</f>
        <v>0.67776763439178467</v>
      </c>
      <c r="I76" s="582">
        <f>C76*0.9/'TD5'!B76</f>
        <v>0.61655583977699291</v>
      </c>
      <c r="J76" s="589">
        <f>D76*0.9/'TD5'!C76</f>
        <v>0.64131277799606312</v>
      </c>
      <c r="K76" s="582">
        <f>E76*0.9/'TD5'!D76</f>
        <v>0.65724223852157593</v>
      </c>
      <c r="L76" s="589">
        <f>F76*0.9/'TD5'!E76</f>
        <v>0.60958760976791382</v>
      </c>
      <c r="M76" s="590">
        <f>G76*0.9/'TD5'!F76</f>
        <v>0.65082857012748707</v>
      </c>
      <c r="P76" s="577"/>
    </row>
    <row r="77" spans="1:16">
      <c r="A77" s="78">
        <v>1981</v>
      </c>
      <c r="B77" s="459">
        <f>avgfiinc!BC70</f>
        <v>21143.449066707461</v>
      </c>
      <c r="C77" s="346">
        <f>avgfiinc!BD70</f>
        <v>19205.31547186961</v>
      </c>
      <c r="D77" s="381">
        <f>avgfiinc!BE70</f>
        <v>21432.232671853682</v>
      </c>
      <c r="E77" s="562">
        <f>avgfiinc!BF70</f>
        <v>28146.844948803879</v>
      </c>
      <c r="F77" s="562">
        <f>avgfiinc!BG70</f>
        <v>12084.370162235606</v>
      </c>
      <c r="G77" s="73">
        <f>avgfiinc!BH70</f>
        <v>31481.637155083783</v>
      </c>
      <c r="H77" s="571">
        <f>B77*0.9/'TD5'!B77</f>
        <v>0.67755496501922607</v>
      </c>
      <c r="I77" s="582">
        <f>C77*0.9/'TD5'!B77</f>
        <v>0.61544626951217651</v>
      </c>
      <c r="J77" s="589">
        <f>D77*0.9/'TD5'!C77</f>
        <v>0.63887697458267201</v>
      </c>
      <c r="K77" s="582">
        <f>E77*0.9/'TD5'!D77</f>
        <v>0.6553710103034972</v>
      </c>
      <c r="L77" s="589">
        <f>F77*0.9/'TD5'!E77</f>
        <v>0.60746890306472767</v>
      </c>
      <c r="M77" s="590">
        <f>G77*0.9/'TD5'!F77</f>
        <v>0.65145060420036316</v>
      </c>
      <c r="P77" s="577"/>
    </row>
    <row r="78" spans="1:16">
      <c r="A78" s="78">
        <v>1982</v>
      </c>
      <c r="B78" s="459">
        <f>avgfiinc!BC71</f>
        <v>20389.757819308492</v>
      </c>
      <c r="C78" s="346">
        <f>avgfiinc!BD71</f>
        <v>18462.404957349736</v>
      </c>
      <c r="D78" s="381">
        <f>avgfiinc!BE71</f>
        <v>20519.162649498325</v>
      </c>
      <c r="E78" s="562">
        <f>avgfiinc!BF71</f>
        <v>26749.095386427718</v>
      </c>
      <c r="F78" s="562">
        <f>avgfiinc!BG71</f>
        <v>12011.863052923103</v>
      </c>
      <c r="G78" s="73">
        <f>avgfiinc!BH71</f>
        <v>30305.867954004618</v>
      </c>
      <c r="H78" s="571">
        <f>B78*0.9/'TD5'!B78</f>
        <v>0.66593661904335033</v>
      </c>
      <c r="I78" s="582">
        <f>C78*0.9/'TD5'!B78</f>
        <v>0.60298860073089611</v>
      </c>
      <c r="J78" s="589">
        <f>D78*0.9/'TD5'!C78</f>
        <v>0.62662208080291748</v>
      </c>
      <c r="K78" s="582">
        <f>E78*0.9/'TD5'!D78</f>
        <v>0.63986003398895253</v>
      </c>
      <c r="L78" s="589">
        <f>F78*0.9/'TD5'!E78</f>
        <v>0.59847947955131542</v>
      </c>
      <c r="M78" s="590">
        <f>G78*0.9/'TD5'!F78</f>
        <v>0.63974657654762279</v>
      </c>
      <c r="P78" s="577"/>
    </row>
    <row r="79" spans="1:16">
      <c r="A79" s="78">
        <v>1983</v>
      </c>
      <c r="B79" s="459">
        <f>avgfiinc!BC72</f>
        <v>20175.797517159081</v>
      </c>
      <c r="C79" s="346">
        <f>avgfiinc!BD72</f>
        <v>18312.634811668569</v>
      </c>
      <c r="D79" s="381">
        <f>avgfiinc!BE72</f>
        <v>20308.998919608184</v>
      </c>
      <c r="E79" s="562">
        <f>avgfiinc!BF72</f>
        <v>26111.793386942034</v>
      </c>
      <c r="F79" s="562">
        <f>avgfiinc!BG72</f>
        <v>12232.049774969601</v>
      </c>
      <c r="G79" s="73">
        <f>avgfiinc!BH72</f>
        <v>29896.613642733988</v>
      </c>
      <c r="H79" s="571">
        <f>B79*0.9/'TD5'!B79</f>
        <v>0.65548512339591969</v>
      </c>
      <c r="I79" s="582">
        <f>C79*0.9/'TD5'!B79</f>
        <v>0.59495341777801514</v>
      </c>
      <c r="J79" s="589">
        <f>D79*0.9/'TD5'!C79</f>
        <v>0.61761367321014415</v>
      </c>
      <c r="K79" s="582">
        <f>E79*0.9/'TD5'!D79</f>
        <v>0.62846300005912759</v>
      </c>
      <c r="L79" s="589">
        <f>F79*0.9/'TD5'!E79</f>
        <v>0.59399604797363281</v>
      </c>
      <c r="M79" s="590">
        <f>G79*0.9/'TD5'!F79</f>
        <v>0.62911444902420044</v>
      </c>
      <c r="P79" s="577"/>
    </row>
    <row r="80" spans="1:16">
      <c r="A80" s="78">
        <v>1984</v>
      </c>
      <c r="B80" s="459">
        <f>avgfiinc!BC73</f>
        <v>20875.154663147765</v>
      </c>
      <c r="C80" s="346">
        <f>avgfiinc!BD73</f>
        <v>19006.202247487545</v>
      </c>
      <c r="D80" s="381">
        <f>avgfiinc!BE73</f>
        <v>21051.526784079208</v>
      </c>
      <c r="E80" s="562">
        <f>avgfiinc!BF73</f>
        <v>26940.890886207904</v>
      </c>
      <c r="F80" s="562">
        <f>avgfiinc!BG73</f>
        <v>12738.015021975532</v>
      </c>
      <c r="G80" s="73">
        <f>avgfiinc!BH73</f>
        <v>30870.923152231895</v>
      </c>
      <c r="H80" s="571">
        <f>B80*0.9/'TD5'!B80</f>
        <v>0.65327575802803028</v>
      </c>
      <c r="I80" s="582">
        <f>C80*0.9/'TD5'!B80</f>
        <v>0.59478798508644093</v>
      </c>
      <c r="J80" s="589">
        <f>D80*0.9/'TD5'!C80</f>
        <v>0.61768236756324757</v>
      </c>
      <c r="K80" s="582">
        <f>E80*0.9/'TD5'!D80</f>
        <v>0.62825629115104675</v>
      </c>
      <c r="L80" s="589">
        <f>F80*0.9/'TD5'!E80</f>
        <v>0.5914243459701537</v>
      </c>
      <c r="M80" s="590">
        <f>G80*0.9/'TD5'!F80</f>
        <v>0.62671804428100597</v>
      </c>
      <c r="P80" s="577"/>
    </row>
    <row r="81" spans="1:16">
      <c r="A81" s="78">
        <v>1985</v>
      </c>
      <c r="B81" s="459">
        <f>avgfiinc!BC74</f>
        <v>21275.17484365798</v>
      </c>
      <c r="C81" s="346">
        <f>avgfiinc!BD74</f>
        <v>19408.808117097065</v>
      </c>
      <c r="D81" s="381">
        <f>avgfiinc!BE74</f>
        <v>21464.523760461958</v>
      </c>
      <c r="E81" s="562">
        <f>avgfiinc!BF74</f>
        <v>27467.654146376513</v>
      </c>
      <c r="F81" s="562">
        <f>avgfiinc!BG74</f>
        <v>13004.356484503976</v>
      </c>
      <c r="G81" s="73">
        <f>avgfiinc!BH74</f>
        <v>31345.377976037926</v>
      </c>
      <c r="H81" s="571">
        <f>B81*0.9/'TD5'!B81</f>
        <v>0.64629948139190663</v>
      </c>
      <c r="I81" s="582">
        <f>C81*0.9/'TD5'!B81</f>
        <v>0.58960279822349537</v>
      </c>
      <c r="J81" s="589">
        <f>D81*0.9/'TD5'!C81</f>
        <v>0.61342847347259521</v>
      </c>
      <c r="K81" s="582">
        <f>E81*0.9/'TD5'!D81</f>
        <v>0.62275058031082142</v>
      </c>
      <c r="L81" s="589">
        <f>F81*0.9/'TD5'!E81</f>
        <v>0.58446240425109874</v>
      </c>
      <c r="M81" s="590">
        <f>G81*0.9/'TD5'!F81</f>
        <v>0.61923509836196911</v>
      </c>
      <c r="P81" s="577"/>
    </row>
    <row r="82" spans="1:16">
      <c r="A82" s="78">
        <v>1986</v>
      </c>
      <c r="B82" s="459">
        <f>avgfiinc!BC75</f>
        <v>21690.567318334433</v>
      </c>
      <c r="C82" s="346">
        <f>avgfiinc!BD75</f>
        <v>19881.805296383343</v>
      </c>
      <c r="D82" s="381">
        <f>avgfiinc!BE75</f>
        <v>22076.562356336173</v>
      </c>
      <c r="E82" s="562">
        <f>avgfiinc!BF75</f>
        <v>27897.150386495538</v>
      </c>
      <c r="F82" s="562">
        <f>avgfiinc!BG75</f>
        <v>13585.294767095882</v>
      </c>
      <c r="G82" s="73">
        <f>avgfiinc!BH75</f>
        <v>31798.175623189476</v>
      </c>
      <c r="H82" s="571">
        <f>B82*0.9/'TD5'!B82</f>
        <v>0.61951369047164906</v>
      </c>
      <c r="I82" s="582">
        <f>C82*0.9/'TD5'!B82</f>
        <v>0.56785285472869873</v>
      </c>
      <c r="J82" s="589">
        <f>D82*0.9/'TD5'!C82</f>
        <v>0.59379851818084717</v>
      </c>
      <c r="K82" s="582">
        <f>E82*0.9/'TD5'!D82</f>
        <v>0.60035660862922668</v>
      </c>
      <c r="L82" s="589">
        <f>F82*0.9/'TD5'!E82</f>
        <v>0.56115102767944336</v>
      </c>
      <c r="M82" s="590">
        <f>G82*0.9/'TD5'!F82</f>
        <v>0.59296813607215881</v>
      </c>
      <c r="P82" s="577"/>
    </row>
    <row r="83" spans="1:16">
      <c r="A83" s="78">
        <v>1987</v>
      </c>
      <c r="B83" s="459">
        <f>avgfiinc!BC76</f>
        <v>21934.398552992199</v>
      </c>
      <c r="C83" s="346">
        <f>avgfiinc!BD76</f>
        <v>20152.865382094693</v>
      </c>
      <c r="D83" s="381">
        <f>avgfiinc!BE76</f>
        <v>22469.381438580367</v>
      </c>
      <c r="E83" s="562">
        <f>avgfiinc!BF76</f>
        <v>27943.508775411166</v>
      </c>
      <c r="F83" s="562">
        <f>avgfiinc!BG76</f>
        <v>14057.983011311517</v>
      </c>
      <c r="G83" s="73">
        <f>avgfiinc!BH76</f>
        <v>31930.275069759045</v>
      </c>
      <c r="H83" s="571">
        <f>B83*0.9/'TD5'!B83</f>
        <v>0.64221107959747303</v>
      </c>
      <c r="I83" s="582">
        <f>C83*0.9/'TD5'!B83</f>
        <v>0.59005007147789001</v>
      </c>
      <c r="J83" s="589">
        <f>D83*0.9/'TD5'!C83</f>
        <v>0.61145424842834473</v>
      </c>
      <c r="K83" s="582">
        <f>E83*0.9/'TD5'!D83</f>
        <v>0.61155363917350769</v>
      </c>
      <c r="L83" s="589">
        <f>F83*0.9/'TD5'!E83</f>
        <v>0.60380512475967407</v>
      </c>
      <c r="M83" s="590">
        <f>G83*0.9/'TD5'!F83</f>
        <v>0.61389508843421925</v>
      </c>
      <c r="P83" s="577"/>
    </row>
    <row r="84" spans="1:16">
      <c r="A84" s="78">
        <v>1988</v>
      </c>
      <c r="B84" s="459">
        <f>avgfiinc!BC77</f>
        <v>22312.607964496321</v>
      </c>
      <c r="C84" s="346">
        <f>avgfiinc!BD77</f>
        <v>20583.05757635117</v>
      </c>
      <c r="D84" s="381">
        <f>avgfiinc!BE77</f>
        <v>23023.567519786506</v>
      </c>
      <c r="E84" s="562">
        <f>avgfiinc!BF77</f>
        <v>28128.554803248924</v>
      </c>
      <c r="F84" s="562">
        <f>avgfiinc!BG77</f>
        <v>14608.289753540581</v>
      </c>
      <c r="G84" s="73">
        <f>avgfiinc!BH77</f>
        <v>32208.333056811967</v>
      </c>
      <c r="H84" s="571">
        <f>B84*0.9/'TD5'!B84</f>
        <v>0.618230700492859</v>
      </c>
      <c r="I84" s="582">
        <f>C84*0.9/'TD5'!B84</f>
        <v>0.57030886411666859</v>
      </c>
      <c r="J84" s="589">
        <f>D84*0.9/'TD5'!C84</f>
        <v>0.59306588768959057</v>
      </c>
      <c r="K84" s="582">
        <f>E84*0.9/'TD5'!D84</f>
        <v>0.58614906668663036</v>
      </c>
      <c r="L84" s="589">
        <f>F84*0.9/'TD5'!E84</f>
        <v>0.58812999725341786</v>
      </c>
      <c r="M84" s="590">
        <f>G84*0.9/'TD5'!F84</f>
        <v>0.58974751830101013</v>
      </c>
      <c r="P84" s="577"/>
    </row>
    <row r="85" spans="1:16">
      <c r="A85" s="83">
        <v>1989</v>
      </c>
      <c r="B85" s="460">
        <f>avgfiinc!BC78</f>
        <v>22584.483971150556</v>
      </c>
      <c r="C85" s="347">
        <f>avgfiinc!BD78</f>
        <v>20889.239655030553</v>
      </c>
      <c r="D85" s="382">
        <f>avgfiinc!BE78</f>
        <v>23294.294500913544</v>
      </c>
      <c r="E85" s="564">
        <f>avgfiinc!BF78</f>
        <v>28217.409677629668</v>
      </c>
      <c r="F85" s="564">
        <f>avgfiinc!BG78</f>
        <v>14981.89324156435</v>
      </c>
      <c r="G85" s="79">
        <f>avgfiinc!BH78</f>
        <v>32281.016405220482</v>
      </c>
      <c r="H85" s="574">
        <f>B85*0.9/'TD5'!B85</f>
        <v>0.6246611475944519</v>
      </c>
      <c r="I85" s="585">
        <f>C85*0.9/'TD5'!B85</f>
        <v>0.57777261734008789</v>
      </c>
      <c r="J85" s="591">
        <f>D85*0.9/'TD5'!C85</f>
        <v>0.59920445084571827</v>
      </c>
      <c r="K85" s="585">
        <f>E85*0.9/'TD5'!D85</f>
        <v>0.59287363290786743</v>
      </c>
      <c r="L85" s="591">
        <f>F85*0.9/'TD5'!E85</f>
        <v>0.59255027770996083</v>
      </c>
      <c r="M85" s="592">
        <f>G85*0.9/'TD5'!F85</f>
        <v>0.59475481510162342</v>
      </c>
      <c r="P85" s="577"/>
    </row>
    <row r="86" spans="1:16">
      <c r="A86" s="78">
        <v>1990</v>
      </c>
      <c r="B86" s="459">
        <f>avgfiinc!BC79</f>
        <v>22497.23068779405</v>
      </c>
      <c r="C86" s="346">
        <f>avgfiinc!BD79</f>
        <v>20819.337611879331</v>
      </c>
      <c r="D86" s="381">
        <f>avgfiinc!BE79</f>
        <v>23226.682595981096</v>
      </c>
      <c r="E86" s="562">
        <f>avgfiinc!BF79</f>
        <v>27618.281483782546</v>
      </c>
      <c r="F86" s="562">
        <f>avgfiinc!BG79</f>
        <v>15370.180396336014</v>
      </c>
      <c r="G86" s="73">
        <f>avgfiinc!BH79</f>
        <v>31922.951501608593</v>
      </c>
      <c r="H86" s="571">
        <f>B86*0.9/'TD5'!B86</f>
        <v>0.62594574689865123</v>
      </c>
      <c r="I86" s="582">
        <f>C86*0.9/'TD5'!B86</f>
        <v>0.57926133275032043</v>
      </c>
      <c r="J86" s="589">
        <f>D86*0.9/'TD5'!C86</f>
        <v>0.59934747219085704</v>
      </c>
      <c r="K86" s="582">
        <f>E86*0.9/'TD5'!D86</f>
        <v>0.58856895565986644</v>
      </c>
      <c r="L86" s="589">
        <f>F86*0.9/'TD5'!E86</f>
        <v>0.60272753238677967</v>
      </c>
      <c r="M86" s="590">
        <f>G86*0.9/'TD5'!F86</f>
        <v>0.5952698290348053</v>
      </c>
      <c r="P86" s="577"/>
    </row>
    <row r="87" spans="1:16">
      <c r="A87" s="78">
        <v>1991</v>
      </c>
      <c r="B87" s="459">
        <f>avgfiinc!BC80</f>
        <v>21920.99320192189</v>
      </c>
      <c r="C87" s="346">
        <f>avgfiinc!BD80</f>
        <v>20301.794906023209</v>
      </c>
      <c r="D87" s="381">
        <f>avgfiinc!BE80</f>
        <v>22679.314489672004</v>
      </c>
      <c r="E87" s="562">
        <f>avgfiinc!BF80</f>
        <v>26610.340420536886</v>
      </c>
      <c r="F87" s="562">
        <f>avgfiinc!BG80</f>
        <v>15235.581365195914</v>
      </c>
      <c r="G87" s="73">
        <f>avgfiinc!BH80</f>
        <v>31173.773395837736</v>
      </c>
      <c r="H87" s="571">
        <f>B87*0.9/'TD5'!B87</f>
        <v>0.62990123033523548</v>
      </c>
      <c r="I87" s="582">
        <f>C87*0.9/'TD5'!B87</f>
        <v>0.58337345719337463</v>
      </c>
      <c r="J87" s="589">
        <f>D87*0.9/'TD5'!C87</f>
        <v>0.60278630256652843</v>
      </c>
      <c r="K87" s="582">
        <f>E87*0.9/'TD5'!D87</f>
        <v>0.58975192904472329</v>
      </c>
      <c r="L87" s="589">
        <f>F87*0.9/'TD5'!E87</f>
        <v>0.60964822769165039</v>
      </c>
      <c r="M87" s="590">
        <f>G87*0.9/'TD5'!F87</f>
        <v>0.59908992052078247</v>
      </c>
      <c r="P87" s="577"/>
    </row>
    <row r="88" spans="1:16">
      <c r="A88" s="78">
        <v>1992</v>
      </c>
      <c r="B88" s="459">
        <f>avgfiinc!BC81</f>
        <v>21621.625856355702</v>
      </c>
      <c r="C88" s="346">
        <f>avgfiinc!BD81</f>
        <v>20000.604727614216</v>
      </c>
      <c r="D88" s="381">
        <f>avgfiinc!BE81</f>
        <v>22487.883971445895</v>
      </c>
      <c r="E88" s="562">
        <f>avgfiinc!BF81</f>
        <v>26324.987942496296</v>
      </c>
      <c r="F88" s="562">
        <f>avgfiinc!BG81</f>
        <v>14922.494786203952</v>
      </c>
      <c r="G88" s="73">
        <f>avgfiinc!BH81</f>
        <v>30744.422349550743</v>
      </c>
      <c r="H88" s="571">
        <f>B88*0.9/'TD5'!B88</f>
        <v>0.61556655168533314</v>
      </c>
      <c r="I88" s="582">
        <f>C88*0.9/'TD5'!B88</f>
        <v>0.56941616535186768</v>
      </c>
      <c r="J88" s="589">
        <f>D88*0.9/'TD5'!C88</f>
        <v>0.58947002887725841</v>
      </c>
      <c r="K88" s="582">
        <f>E88*0.9/'TD5'!D88</f>
        <v>0.57473254203796387</v>
      </c>
      <c r="L88" s="589">
        <f>F88*0.9/'TD5'!E88</f>
        <v>0.59510484337806702</v>
      </c>
      <c r="M88" s="590">
        <f>G88*0.9/'TD5'!F88</f>
        <v>0.58511182665824901</v>
      </c>
      <c r="P88" s="577"/>
    </row>
    <row r="89" spans="1:16">
      <c r="A89" s="78">
        <v>1993</v>
      </c>
      <c r="B89" s="459">
        <f>avgfiinc!BC82</f>
        <v>21444.631694158768</v>
      </c>
      <c r="C89" s="346">
        <f>avgfiinc!BD82</f>
        <v>19687.308777536935</v>
      </c>
      <c r="D89" s="381">
        <f>avgfiinc!BE82</f>
        <v>22320.665374489537</v>
      </c>
      <c r="E89" s="562">
        <f>avgfiinc!BF82</f>
        <v>26263.368602437338</v>
      </c>
      <c r="F89" s="562">
        <f>avgfiinc!BG82</f>
        <v>14534.418706610846</v>
      </c>
      <c r="G89" s="73">
        <f>avgfiinc!BH82</f>
        <v>30453.774122281091</v>
      </c>
      <c r="H89" s="571">
        <f>B89*0.9/'TD5'!B89</f>
        <v>0.61715552210807789</v>
      </c>
      <c r="I89" s="582">
        <f>C89*0.9/'TD5'!B89</f>
        <v>0.56658148765563965</v>
      </c>
      <c r="J89" s="589">
        <f>D89*0.9/'TD5'!C89</f>
        <v>0.58819764852523793</v>
      </c>
      <c r="K89" s="582">
        <f>E89*0.9/'TD5'!D89</f>
        <v>0.57407665252685536</v>
      </c>
      <c r="L89" s="589">
        <f>F89*0.9/'TD5'!E89</f>
        <v>0.59294438362121582</v>
      </c>
      <c r="M89" s="590">
        <f>G89*0.9/'TD5'!F89</f>
        <v>0.58591517806053151</v>
      </c>
      <c r="P89" s="577"/>
    </row>
    <row r="90" spans="1:16">
      <c r="A90" s="78">
        <v>1994</v>
      </c>
      <c r="B90" s="459">
        <f>avgfiinc!BC83</f>
        <v>21760.909529774282</v>
      </c>
      <c r="C90" s="346">
        <f>avgfiinc!BD83</f>
        <v>19967.710701026026</v>
      </c>
      <c r="D90" s="381">
        <f>avgfiinc!BE83</f>
        <v>22709.875326371395</v>
      </c>
      <c r="E90" s="562">
        <f>avgfiinc!BF83</f>
        <v>26470.618889858455</v>
      </c>
      <c r="F90" s="562">
        <f>avgfiinc!BG83</f>
        <v>14855.72617831963</v>
      </c>
      <c r="G90" s="73">
        <f>avgfiinc!BH83</f>
        <v>30883.132958853392</v>
      </c>
      <c r="H90" s="571">
        <f>B90*0.9/'TD5'!B90</f>
        <v>0.61719197034835815</v>
      </c>
      <c r="I90" s="582">
        <f>C90*0.9/'TD5'!B90</f>
        <v>0.56633251905441295</v>
      </c>
      <c r="J90" s="589">
        <f>D90*0.9/'TD5'!C90</f>
        <v>0.58869659900665272</v>
      </c>
      <c r="K90" s="582">
        <f>E90*0.9/'TD5'!D90</f>
        <v>0.5740315318107605</v>
      </c>
      <c r="L90" s="589">
        <f>F90*0.9/'TD5'!E90</f>
        <v>0.59167149662971497</v>
      </c>
      <c r="M90" s="590">
        <f>G90*0.9/'TD5'!F90</f>
        <v>0.58570817112922668</v>
      </c>
      <c r="P90" s="577"/>
    </row>
    <row r="91" spans="1:16">
      <c r="A91" s="78">
        <v>1995</v>
      </c>
      <c r="B91" s="459">
        <f>avgfiinc!BC84</f>
        <v>22248.374617588317</v>
      </c>
      <c r="C91" s="346">
        <f>avgfiinc!BD84</f>
        <v>20591.212379676057</v>
      </c>
      <c r="D91" s="381">
        <f>avgfiinc!BE84</f>
        <v>23273.980302714404</v>
      </c>
      <c r="E91" s="562">
        <f>avgfiinc!BF84</f>
        <v>27225.404072584581</v>
      </c>
      <c r="F91" s="562">
        <f>avgfiinc!BG84</f>
        <v>15328.482006479706</v>
      </c>
      <c r="G91" s="73">
        <f>avgfiinc!BH84</f>
        <v>31563.229452133332</v>
      </c>
      <c r="H91" s="571">
        <f>B91*0.9/'TD5'!B91</f>
        <v>0.609208643436432</v>
      </c>
      <c r="I91" s="582">
        <f>C91*0.9/'TD5'!B91</f>
        <v>0.56383195519447338</v>
      </c>
      <c r="J91" s="589">
        <f>D91*0.9/'TD5'!C91</f>
        <v>0.58502030372619629</v>
      </c>
      <c r="K91" s="582">
        <f>E91*0.9/'TD5'!D91</f>
        <v>0.57052946090698231</v>
      </c>
      <c r="L91" s="589">
        <f>F91*0.9/'TD5'!E91</f>
        <v>0.58679887652397156</v>
      </c>
      <c r="M91" s="590">
        <f>G91*0.9/'TD5'!F91</f>
        <v>0.57735836505889881</v>
      </c>
      <c r="P91" s="577"/>
    </row>
    <row r="92" spans="1:16">
      <c r="A92" s="78">
        <v>1996</v>
      </c>
      <c r="B92" s="459">
        <f>avgfiinc!BC85</f>
        <v>22786.782187173729</v>
      </c>
      <c r="C92" s="346">
        <f>avgfiinc!BD85</f>
        <v>21155.192301027506</v>
      </c>
      <c r="D92" s="381">
        <f>avgfiinc!BE85</f>
        <v>23821.161745818714</v>
      </c>
      <c r="E92" s="562">
        <f>avgfiinc!BF85</f>
        <v>27685.520428343349</v>
      </c>
      <c r="F92" s="562">
        <f>avgfiinc!BG85</f>
        <v>15960.872696317372</v>
      </c>
      <c r="G92" s="73">
        <f>avgfiinc!BH85</f>
        <v>32284.212660070451</v>
      </c>
      <c r="H92" s="571">
        <f>B92*0.9/'TD5'!B92</f>
        <v>0.59534162282943726</v>
      </c>
      <c r="I92" s="582">
        <f>C92*0.9/'TD5'!B92</f>
        <v>0.55271369218826305</v>
      </c>
      <c r="J92" s="589">
        <f>D92*0.9/'TD5'!C92</f>
        <v>0.57446539402008057</v>
      </c>
      <c r="K92" s="582">
        <f>E92*0.9/'TD5'!D92</f>
        <v>0.55767747759819042</v>
      </c>
      <c r="L92" s="589">
        <f>F92*0.9/'TD5'!E92</f>
        <v>0.57549086213111877</v>
      </c>
      <c r="M92" s="590">
        <f>G92*0.9/'TD5'!F92</f>
        <v>0.56455129384994507</v>
      </c>
      <c r="P92" s="577"/>
    </row>
    <row r="93" spans="1:16">
      <c r="A93" s="78">
        <v>1997</v>
      </c>
      <c r="B93" s="459">
        <f>avgfiinc!BC86</f>
        <v>23655.165958801015</v>
      </c>
      <c r="C93" s="346">
        <f>avgfiinc!BD86</f>
        <v>22068.951771039079</v>
      </c>
      <c r="D93" s="381">
        <f>avgfiinc!BE86</f>
        <v>24756.500483183212</v>
      </c>
      <c r="E93" s="562">
        <f>avgfiinc!BF86</f>
        <v>28719.283375430132</v>
      </c>
      <c r="F93" s="562">
        <f>avgfiinc!BG86</f>
        <v>16773.577821056104</v>
      </c>
      <c r="G93" s="73">
        <f>avgfiinc!BH86</f>
        <v>33519.377240303831</v>
      </c>
      <c r="H93" s="571">
        <f>B93*0.9/'TD5'!B93</f>
        <v>0.58274814486503601</v>
      </c>
      <c r="I93" s="582">
        <f>C93*0.9/'TD5'!B93</f>
        <v>0.54367154836654674</v>
      </c>
      <c r="J93" s="589">
        <f>D93*0.9/'TD5'!C93</f>
        <v>0.5651857852935791</v>
      </c>
      <c r="K93" s="582">
        <f>E93*0.9/'TD5'!D93</f>
        <v>0.54805654287338268</v>
      </c>
      <c r="L93" s="589">
        <f>F93*0.9/'TD5'!E93</f>
        <v>0.56513351202011108</v>
      </c>
      <c r="M93" s="590">
        <f>G93*0.9/'TD5'!F93</f>
        <v>0.55302953720092773</v>
      </c>
      <c r="P93" s="577"/>
    </row>
    <row r="94" spans="1:16">
      <c r="A94" s="78">
        <v>1998</v>
      </c>
      <c r="B94" s="459">
        <f>avgfiinc!BC87</f>
        <v>24719.922764319792</v>
      </c>
      <c r="C94" s="346">
        <f>avgfiinc!BD87</f>
        <v>23050.734548258442</v>
      </c>
      <c r="D94" s="381">
        <f>avgfiinc!BE87</f>
        <v>25737.009460540768</v>
      </c>
      <c r="E94" s="562">
        <f>avgfiinc!BF87</f>
        <v>29857.040353004872</v>
      </c>
      <c r="F94" s="562">
        <f>avgfiinc!BG87</f>
        <v>17581.103953730184</v>
      </c>
      <c r="G94" s="73">
        <f>avgfiinc!BH87</f>
        <v>35010.637706794492</v>
      </c>
      <c r="H94" s="571">
        <f>B94*0.9/'TD5'!B94</f>
        <v>0.5733870267868042</v>
      </c>
      <c r="I94" s="582">
        <f>C94*0.9/'TD5'!B94</f>
        <v>0.53466963768005371</v>
      </c>
      <c r="J94" s="589">
        <f>D94*0.9/'TD5'!C94</f>
        <v>0.5556277334690094</v>
      </c>
      <c r="K94" s="582">
        <f>E94*0.9/'TD5'!D94</f>
        <v>0.53825476765632629</v>
      </c>
      <c r="L94" s="589">
        <f>F94*0.9/'TD5'!E94</f>
        <v>0.55491179227828979</v>
      </c>
      <c r="M94" s="590">
        <f>G94*0.9/'TD5'!F94</f>
        <v>0.54430273175239552</v>
      </c>
      <c r="P94" s="577"/>
    </row>
    <row r="95" spans="1:16">
      <c r="A95" s="83">
        <v>1999</v>
      </c>
      <c r="B95" s="460">
        <f>avgfiinc!BC88</f>
        <v>25465.196873128793</v>
      </c>
      <c r="C95" s="347">
        <f>avgfiinc!BD88</f>
        <v>23754.459231383426</v>
      </c>
      <c r="D95" s="382">
        <f>avgfiinc!BE88</f>
        <v>26570.325700704121</v>
      </c>
      <c r="E95" s="564">
        <f>avgfiinc!BF88</f>
        <v>30982.045045549785</v>
      </c>
      <c r="F95" s="564">
        <f>avgfiinc!BG88</f>
        <v>18027.664124122588</v>
      </c>
      <c r="G95" s="79">
        <f>avgfiinc!BH88</f>
        <v>36127.280333928531</v>
      </c>
      <c r="H95" s="574">
        <f>B95*0.9/'TD5'!B95</f>
        <v>0.56292301416397095</v>
      </c>
      <c r="I95" s="585">
        <f>C95*0.9/'TD5'!B95</f>
        <v>0.52510616183280956</v>
      </c>
      <c r="J95" s="591">
        <f>D95*0.9/'TD5'!C95</f>
        <v>0.54561910033226013</v>
      </c>
      <c r="K95" s="585">
        <f>E95*0.9/'TD5'!D95</f>
        <v>0.52767333388328552</v>
      </c>
      <c r="L95" s="591">
        <f>F95*0.9/'TD5'!E95</f>
        <v>0.5489010214805603</v>
      </c>
      <c r="M95" s="592">
        <f>G95*0.9/'TD5'!F95</f>
        <v>0.53438767790794373</v>
      </c>
      <c r="P95" s="577"/>
    </row>
    <row r="96" spans="1:16">
      <c r="A96" s="88">
        <v>2000</v>
      </c>
      <c r="B96" s="461">
        <f>avgfiinc!BC89</f>
        <v>26062.269092140748</v>
      </c>
      <c r="C96" s="348">
        <f>avgfiinc!BD89</f>
        <v>24369.133867687655</v>
      </c>
      <c r="D96" s="384">
        <f>avgfiinc!BE89</f>
        <v>27169.943424985453</v>
      </c>
      <c r="E96" s="566">
        <f>avgfiinc!BF89</f>
        <v>31464.430546785734</v>
      </c>
      <c r="F96" s="566">
        <f>avgfiinc!BG89</f>
        <v>18701.203973005551</v>
      </c>
      <c r="G96" s="85">
        <f>avgfiinc!BH89</f>
        <v>36828.487702709514</v>
      </c>
      <c r="H96" s="575">
        <f>B96*0.9/'TD5'!B96</f>
        <v>0.55094549059867859</v>
      </c>
      <c r="I96" s="586">
        <f>C96*0.9/'TD5'!B96</f>
        <v>0.51515331864357006</v>
      </c>
      <c r="J96" s="593">
        <f>D96*0.9/'TD5'!C96</f>
        <v>0.53453794121742249</v>
      </c>
      <c r="K96" s="586">
        <f>E96*0.9/'TD5'!D96</f>
        <v>0.51495203375816323</v>
      </c>
      <c r="L96" s="593">
        <f>F96*0.9/'TD5'!E96</f>
        <v>0.5406591296195985</v>
      </c>
      <c r="M96" s="594">
        <f>G96*0.9/'TD5'!F96</f>
        <v>0.52289122343063343</v>
      </c>
      <c r="P96" s="577"/>
    </row>
    <row r="97" spans="1:16">
      <c r="A97" s="78">
        <v>2001</v>
      </c>
      <c r="B97" s="459">
        <f>avgfiinc!BC90</f>
        <v>25638.406923133556</v>
      </c>
      <c r="C97" s="346">
        <f>avgfiinc!BD90</f>
        <v>23893.184558050751</v>
      </c>
      <c r="D97" s="381">
        <f>avgfiinc!BE90</f>
        <v>26795.435010944191</v>
      </c>
      <c r="E97" s="562">
        <f>avgfiinc!BF90</f>
        <v>30739.971006368927</v>
      </c>
      <c r="F97" s="562">
        <f>avgfiinc!BG90</f>
        <v>18423.061746945412</v>
      </c>
      <c r="G97" s="73">
        <f>avgfiinc!BH90</f>
        <v>35910.540159518183</v>
      </c>
      <c r="H97" s="571">
        <f>B97*0.9/'TD5'!B97</f>
        <v>0.5784202516078949</v>
      </c>
      <c r="I97" s="582">
        <f>C97*0.9/'TD5'!B97</f>
        <v>0.53904682397842418</v>
      </c>
      <c r="J97" s="589">
        <f>D97*0.9/'TD5'!C97</f>
        <v>0.55923742055892933</v>
      </c>
      <c r="K97" s="582">
        <f>E97*0.9/'TD5'!D97</f>
        <v>0.53856548666954052</v>
      </c>
      <c r="L97" s="589">
        <f>F97*0.9/'TD5'!E97</f>
        <v>0.56590095162391663</v>
      </c>
      <c r="M97" s="590">
        <f>G97*0.9/'TD5'!F97</f>
        <v>0.5481843650341035</v>
      </c>
      <c r="P97" s="577"/>
    </row>
    <row r="98" spans="1:16">
      <c r="A98" s="78">
        <v>2002</v>
      </c>
      <c r="B98" s="459">
        <f>avgfiinc!BC91</f>
        <v>24830.250102028833</v>
      </c>
      <c r="C98" s="346">
        <f>avgfiinc!BD91</f>
        <v>23098.392119870136</v>
      </c>
      <c r="D98" s="381">
        <f>avgfiinc!BE91</f>
        <v>26049.142836161242</v>
      </c>
      <c r="E98" s="562">
        <f>avgfiinc!BF91</f>
        <v>29597.997336017346</v>
      </c>
      <c r="F98" s="562">
        <f>avgfiinc!BG91</f>
        <v>17916.750569765631</v>
      </c>
      <c r="G98" s="73">
        <f>avgfiinc!BH91</f>
        <v>34514.608463605298</v>
      </c>
      <c r="H98" s="571">
        <f>B98*0.9/'TD5'!B98</f>
        <v>0.58817961812019348</v>
      </c>
      <c r="I98" s="582">
        <f>C98*0.9/'TD5'!B98</f>
        <v>0.54715532064437866</v>
      </c>
      <c r="J98" s="589">
        <f>D98*0.9/'TD5'!C98</f>
        <v>0.56856837868690491</v>
      </c>
      <c r="K98" s="582">
        <f>E98*0.9/'TD5'!D98</f>
        <v>0.54694339632987987</v>
      </c>
      <c r="L98" s="589">
        <f>F98*0.9/'TD5'!E98</f>
        <v>0.57252645492553711</v>
      </c>
      <c r="M98" s="590">
        <f>G98*0.9/'TD5'!F98</f>
        <v>0.55675774812698375</v>
      </c>
      <c r="P98" s="577"/>
    </row>
    <row r="99" spans="1:16">
      <c r="A99" s="78">
        <v>2003</v>
      </c>
      <c r="B99" s="459">
        <f>avgfiinc!BC92</f>
        <v>24494.691091025397</v>
      </c>
      <c r="C99" s="346">
        <f>avgfiinc!BD92</f>
        <v>22762.714629408874</v>
      </c>
      <c r="D99" s="381">
        <f>avgfiinc!BE92</f>
        <v>25670.232100403868</v>
      </c>
      <c r="E99" s="562">
        <f>avgfiinc!BF92</f>
        <v>28889.941691149004</v>
      </c>
      <c r="F99" s="562">
        <f>avgfiinc!BG92</f>
        <v>17820.631063743858</v>
      </c>
      <c r="G99" s="73">
        <f>avgfiinc!BH92</f>
        <v>33868.536767812708</v>
      </c>
      <c r="H99" s="571">
        <f>B99*0.9/'TD5'!B99</f>
        <v>0.58176922798156727</v>
      </c>
      <c r="I99" s="582">
        <f>C99*0.9/'TD5'!B99</f>
        <v>0.54063335061073281</v>
      </c>
      <c r="J99" s="589">
        <f>D99*0.9/'TD5'!C99</f>
        <v>0.56272560358047485</v>
      </c>
      <c r="K99" s="582">
        <f>E99*0.9/'TD5'!D99</f>
        <v>0.53944951295852661</v>
      </c>
      <c r="L99" s="589">
        <f>F99*0.9/'TD5'!E99</f>
        <v>0.56503674387931824</v>
      </c>
      <c r="M99" s="590">
        <f>G99*0.9/'TD5'!F99</f>
        <v>0.54927667975425709</v>
      </c>
      <c r="P99" s="577"/>
    </row>
    <row r="100" spans="1:16">
      <c r="A100" s="78">
        <v>2004</v>
      </c>
      <c r="B100" s="459">
        <f>avgfiinc!BC93</f>
        <v>24950.873038104579</v>
      </c>
      <c r="C100" s="346">
        <f>avgfiinc!BD93</f>
        <v>23232.445777090656</v>
      </c>
      <c r="D100" s="381">
        <f>avgfiinc!BE93</f>
        <v>26087.906719400737</v>
      </c>
      <c r="E100" s="562">
        <f>avgfiinc!BF93</f>
        <v>29378.305367103545</v>
      </c>
      <c r="F100" s="562">
        <f>avgfiinc!BG93</f>
        <v>18270.958757189266</v>
      </c>
      <c r="G100" s="73">
        <f>avgfiinc!BH93</f>
        <v>34352.368039232693</v>
      </c>
      <c r="H100" s="571">
        <f>B100*0.9/'TD5'!B100</f>
        <v>0.56254604458808888</v>
      </c>
      <c r="I100" s="582">
        <f>C100*0.9/'TD5'!B100</f>
        <v>0.52380213141441334</v>
      </c>
      <c r="J100" s="589">
        <f>D100*0.9/'TD5'!C100</f>
        <v>0.54718396067619324</v>
      </c>
      <c r="K100" s="582">
        <f>E100*0.9/'TD5'!D100</f>
        <v>0.52182286977767944</v>
      </c>
      <c r="L100" s="589">
        <f>F100*0.9/'TD5'!E100</f>
        <v>0.5478082001209259</v>
      </c>
      <c r="M100" s="590">
        <f>G100*0.9/'TD5'!F100</f>
        <v>0.5305115282535553</v>
      </c>
      <c r="P100" s="577"/>
    </row>
    <row r="101" spans="1:16">
      <c r="A101" s="78">
        <v>2005</v>
      </c>
      <c r="B101" s="459">
        <f>avgfiinc!BC94</f>
        <v>25261.216353788175</v>
      </c>
      <c r="C101" s="346">
        <f>avgfiinc!BD94</f>
        <v>23589.471086316193</v>
      </c>
      <c r="D101" s="381">
        <f>avgfiinc!BE94</f>
        <v>26289.514485929409</v>
      </c>
      <c r="E101" s="562">
        <f>avgfiinc!BF94</f>
        <v>29688.189595520511</v>
      </c>
      <c r="F101" s="562">
        <f>avgfiinc!BG94</f>
        <v>18656.065380353026</v>
      </c>
      <c r="G101" s="73">
        <f>avgfiinc!BH94</f>
        <v>34655.35451799172</v>
      </c>
      <c r="H101" s="571">
        <f>B101*0.9/'TD5'!B101</f>
        <v>0.5429139733314513</v>
      </c>
      <c r="I101" s="582">
        <f>C101*0.9/'TD5'!B101</f>
        <v>0.50698482990264893</v>
      </c>
      <c r="J101" s="589">
        <f>D101*0.9/'TD5'!C101</f>
        <v>0.53001374006271362</v>
      </c>
      <c r="K101" s="582">
        <f>E101*0.9/'TD5'!D101</f>
        <v>0.50348588824272156</v>
      </c>
      <c r="L101" s="589">
        <f>F101*0.9/'TD5'!E101</f>
        <v>0.53185585141181946</v>
      </c>
      <c r="M101" s="590">
        <f>G101*0.9/'TD5'!F101</f>
        <v>0.51105543971061707</v>
      </c>
      <c r="P101" s="577"/>
    </row>
    <row r="102" spans="1:16">
      <c r="A102" s="78">
        <v>2006</v>
      </c>
      <c r="B102" s="459">
        <f>avgfiinc!BC95</f>
        <v>25729.232833671496</v>
      </c>
      <c r="C102" s="346">
        <f>avgfiinc!BD95</f>
        <v>24067.884178326371</v>
      </c>
      <c r="D102" s="381">
        <f>avgfiinc!BE95</f>
        <v>26643.320501282527</v>
      </c>
      <c r="E102" s="562">
        <f>avgfiinc!BF95</f>
        <v>30147.201221380703</v>
      </c>
      <c r="F102" s="562">
        <f>avgfiinc!BG95</f>
        <v>19140.055918527622</v>
      </c>
      <c r="G102" s="73">
        <f>avgfiinc!BH95</f>
        <v>35104.218414678311</v>
      </c>
      <c r="H102" s="571">
        <f>B102*0.9/'TD5'!B102</f>
        <v>0.53458017110824574</v>
      </c>
      <c r="I102" s="582">
        <f>C102*0.9/'TD5'!B102</f>
        <v>0.50006207823753357</v>
      </c>
      <c r="J102" s="589">
        <f>D102*0.9/'TD5'!C102</f>
        <v>0.5231057107448579</v>
      </c>
      <c r="K102" s="582">
        <f>E102*0.9/'TD5'!D102</f>
        <v>0.49610090255737299</v>
      </c>
      <c r="L102" s="589">
        <f>F102*0.9/'TD5'!E102</f>
        <v>0.52443945407867432</v>
      </c>
      <c r="M102" s="590">
        <f>G102*0.9/'TD5'!F102</f>
        <v>0.50268176198005687</v>
      </c>
      <c r="P102" s="577"/>
    </row>
    <row r="103" spans="1:16">
      <c r="A103" s="78">
        <v>2007</v>
      </c>
      <c r="B103" s="459">
        <f>avgfiinc!BC96</f>
        <v>26266.51769771515</v>
      </c>
      <c r="C103" s="346">
        <f>avgfiinc!BD96</f>
        <v>24601.371408954394</v>
      </c>
      <c r="D103" s="381">
        <f>avgfiinc!BE96</f>
        <v>26895.138951079094</v>
      </c>
      <c r="E103" s="562">
        <f>avgfiinc!BF96</f>
        <v>30498.319178726579</v>
      </c>
      <c r="F103" s="562">
        <f>avgfiinc!BG96</f>
        <v>19785.763199180361</v>
      </c>
      <c r="G103" s="73">
        <f>avgfiinc!BH96</f>
        <v>35944.723011222341</v>
      </c>
      <c r="H103" s="571">
        <f>B103*0.9/'TD5'!B103</f>
        <v>0.52817040681838989</v>
      </c>
      <c r="I103" s="582">
        <f>C103*0.9/'TD5'!B103</f>
        <v>0.49468743801116932</v>
      </c>
      <c r="J103" s="589">
        <f>D103*0.9/'TD5'!C103</f>
        <v>0.51659193634986866</v>
      </c>
      <c r="K103" s="582">
        <f>E103*0.9/'TD5'!D103</f>
        <v>0.48859286308288569</v>
      </c>
      <c r="L103" s="589">
        <f>F103*0.9/'TD5'!E103</f>
        <v>0.52086889743804932</v>
      </c>
      <c r="M103" s="590">
        <f>G103*0.9/'TD5'!F103</f>
        <v>0.49721270799636835</v>
      </c>
      <c r="P103" s="577"/>
    </row>
    <row r="104" spans="1:16">
      <c r="A104" s="78">
        <v>2008</v>
      </c>
      <c r="B104" s="459">
        <f>avgfiinc!BC97</f>
        <v>25247.686862806215</v>
      </c>
      <c r="C104" s="346">
        <f>avgfiinc!BD97</f>
        <v>23486.833772130514</v>
      </c>
      <c r="D104" s="381">
        <f>avgfiinc!BE97</f>
        <v>26015.542055782123</v>
      </c>
      <c r="E104" s="562">
        <f>avgfiinc!BF97</f>
        <v>29255.375652463441</v>
      </c>
      <c r="F104" s="562">
        <f>avgfiinc!BG97</f>
        <v>18825.962300110295</v>
      </c>
      <c r="G104" s="73">
        <f>avgfiinc!BH97</f>
        <v>34192.368705093235</v>
      </c>
      <c r="H104" s="571">
        <f>B104*0.9/'TD5'!B104</f>
        <v>0.54717826843261719</v>
      </c>
      <c r="I104" s="582">
        <f>C104*0.9/'TD5'!B104</f>
        <v>0.50901633501052856</v>
      </c>
      <c r="J104" s="589">
        <f>D104*0.9/'TD5'!C104</f>
        <v>0.53024184703826893</v>
      </c>
      <c r="K104" s="582">
        <f>E104*0.9/'TD5'!D104</f>
        <v>0.50133490562438965</v>
      </c>
      <c r="L104" s="589">
        <f>F104*0.9/'TD5'!E104</f>
        <v>0.54081445932388306</v>
      </c>
      <c r="M104" s="590">
        <f>G104*0.9/'TD5'!F104</f>
        <v>0.51311379671096813</v>
      </c>
      <c r="P104" s="577"/>
    </row>
    <row r="105" spans="1:16">
      <c r="A105" s="83">
        <v>2009</v>
      </c>
      <c r="B105" s="462">
        <f>avgfiinc!BC98</f>
        <v>23407.07419629196</v>
      </c>
      <c r="C105" s="349">
        <f>avgfiinc!BD98</f>
        <v>21674.708416967107</v>
      </c>
      <c r="D105" s="382">
        <f>avgfiinc!BE98</f>
        <v>24267.963193236676</v>
      </c>
      <c r="E105" s="564">
        <f>avgfiinc!BF98</f>
        <v>26550.032106672166</v>
      </c>
      <c r="F105" s="564">
        <f>avgfiinc!BG98</f>
        <v>17742.692222110567</v>
      </c>
      <c r="G105" s="79">
        <f>avgfiinc!BH98</f>
        <v>31778.880245664674</v>
      </c>
      <c r="H105" s="574">
        <f>B105*0.9/'TD5'!B105</f>
        <v>0.56472173333168019</v>
      </c>
      <c r="I105" s="585">
        <f>C105*0.9/'TD5'!B105</f>
        <v>0.52292647957801808</v>
      </c>
      <c r="J105" s="595">
        <f>D105*0.9/'TD5'!C105</f>
        <v>0.54423615336418141</v>
      </c>
      <c r="K105" s="596">
        <f>E105*0.9/'TD5'!D105</f>
        <v>0.51330161094665538</v>
      </c>
      <c r="L105" s="591">
        <f>F105*0.9/'TD5'!E105</f>
        <v>0.55604133009910572</v>
      </c>
      <c r="M105" s="592">
        <f>G105*0.9/'TD5'!F105</f>
        <v>0.52910694479942322</v>
      </c>
      <c r="P105" s="577"/>
    </row>
    <row r="106" spans="1:16">
      <c r="A106" s="78">
        <v>2010</v>
      </c>
      <c r="B106" s="463">
        <f>avgfiinc!BC99</f>
        <v>23392.314543682227</v>
      </c>
      <c r="C106" s="350">
        <f>avgfiinc!BD99</f>
        <v>21686.236920712596</v>
      </c>
      <c r="D106" s="381">
        <f>avgfiinc!BE99</f>
        <v>24064.234492726842</v>
      </c>
      <c r="E106" s="562">
        <f>avgfiinc!BF99</f>
        <v>26383.473195794479</v>
      </c>
      <c r="F106" s="562">
        <f>avgfiinc!BG99</f>
        <v>17853.465764569628</v>
      </c>
      <c r="G106" s="73">
        <f>avgfiinc!BH99</f>
        <v>31523.405629714696</v>
      </c>
      <c r="H106" s="571">
        <f>B106*0.9/'TD5'!B106</f>
        <v>0.54955637454986561</v>
      </c>
      <c r="I106" s="582">
        <f>C106*0.9/'TD5'!B106</f>
        <v>0.5094754397869109</v>
      </c>
      <c r="J106" s="597">
        <f>D106*0.9/'TD5'!C106</f>
        <v>0.53003212809562694</v>
      </c>
      <c r="K106" s="598">
        <f>E106*0.9/'TD5'!D106</f>
        <v>0.49883627891540527</v>
      </c>
      <c r="L106" s="589">
        <f>F106*0.9/'TD5'!E106</f>
        <v>0.54254007339477539</v>
      </c>
      <c r="M106" s="590">
        <f>G106*0.9/'TD5'!F106</f>
        <v>0.51398593187332153</v>
      </c>
      <c r="P106" s="577"/>
    </row>
    <row r="107" spans="1:16">
      <c r="A107" s="78">
        <v>2011</v>
      </c>
      <c r="B107" s="463">
        <f>avgfiinc!BC100</f>
        <v>23473.797524008791</v>
      </c>
      <c r="C107" s="350">
        <f>avgfiinc!BD100</f>
        <v>21731.218574981958</v>
      </c>
      <c r="D107" s="381">
        <f>avgfiinc!BE100</f>
        <v>24028.887933554957</v>
      </c>
      <c r="E107" s="562">
        <f>avgfiinc!BF100</f>
        <v>26768.384843307362</v>
      </c>
      <c r="F107" s="562">
        <f>avgfiinc!BG100</f>
        <v>17667.934349105002</v>
      </c>
      <c r="G107" s="73">
        <f>avgfiinc!BH100</f>
        <v>31452.171804026333</v>
      </c>
      <c r="H107" s="571">
        <f>B107*0.9/'TD5'!B107</f>
        <v>0.54860511422157288</v>
      </c>
      <c r="I107" s="582">
        <f>C107*0.9/'TD5'!B107</f>
        <v>0.5078793764114381</v>
      </c>
      <c r="J107" s="597">
        <f>D107*0.9/'TD5'!C107</f>
        <v>0.52826511859893799</v>
      </c>
      <c r="K107" s="598">
        <f>E107*0.9/'TD5'!D107</f>
        <v>0.49958634376525873</v>
      </c>
      <c r="L107" s="589">
        <f>F107*0.9/'TD5'!E107</f>
        <v>0.53915742039680481</v>
      </c>
      <c r="M107" s="590">
        <f>G107*0.9/'TD5'!F107</f>
        <v>0.5122067630290984</v>
      </c>
      <c r="P107" s="577"/>
    </row>
    <row r="108" spans="1:16">
      <c r="A108" s="78">
        <v>2012</v>
      </c>
      <c r="B108" s="463">
        <f>avgfiinc!BC101</f>
        <v>23656.079354641555</v>
      </c>
      <c r="C108" s="350">
        <f>avgfiinc!BD101</f>
        <v>21932.11338246947</v>
      </c>
      <c r="D108" s="381">
        <f>avgfiinc!BE101</f>
        <v>24265.323288693216</v>
      </c>
      <c r="E108" s="562">
        <f>avgfiinc!BF101</f>
        <v>27098.159643391078</v>
      </c>
      <c r="F108" s="562">
        <f>avgfiinc!BG101</f>
        <v>17775.990478966283</v>
      </c>
      <c r="G108" s="73">
        <f>avgfiinc!BH101</f>
        <v>31518.203150545258</v>
      </c>
      <c r="H108" s="571">
        <f>B108*0.9/'TD5'!B108</f>
        <v>0.52195486426353466</v>
      </c>
      <c r="I108" s="582">
        <f>C108*0.9/'TD5'!B108</f>
        <v>0.48391675949096691</v>
      </c>
      <c r="J108" s="597">
        <f>D108*0.9/'TD5'!C108</f>
        <v>0.50770905613899231</v>
      </c>
      <c r="K108" s="598">
        <f>E108*0.9/'TD5'!D108</f>
        <v>0.47641718387603765</v>
      </c>
      <c r="L108" s="589">
        <f>F108*0.9/'TD5'!E108</f>
        <v>0.51331338286399841</v>
      </c>
      <c r="M108" s="590">
        <f>G108*0.9/'TD5'!F108</f>
        <v>0.48670810461044306</v>
      </c>
      <c r="P108" s="577"/>
    </row>
    <row r="109" spans="1:16">
      <c r="A109" s="78">
        <v>2013</v>
      </c>
      <c r="B109" s="463">
        <f>avgfiinc!BC102</f>
        <v>23964.914973843348</v>
      </c>
      <c r="C109" s="350">
        <f>avgfiinc!BD102</f>
        <v>22229.319984149275</v>
      </c>
      <c r="D109" s="381">
        <f>avgfiinc!BE102</f>
        <v>24591.268980695204</v>
      </c>
      <c r="E109" s="562">
        <f>avgfiinc!BF102</f>
        <v>27514.953961520368</v>
      </c>
      <c r="F109" s="562">
        <f>avgfiinc!BG102</f>
        <v>17965.543723410243</v>
      </c>
      <c r="G109" s="73">
        <f>avgfiinc!BH102</f>
        <v>31723.43318365782</v>
      </c>
      <c r="H109" s="571">
        <f>B109*0.9/'TD5'!B109</f>
        <v>0.54358518123626709</v>
      </c>
      <c r="I109" s="582">
        <f>C109*0.9/'TD5'!B109</f>
        <v>0.5042174756526947</v>
      </c>
      <c r="J109" s="597">
        <f>D109*0.9/'TD5'!C109</f>
        <v>0.52574029564857483</v>
      </c>
      <c r="K109" s="598">
        <f>E109*0.9/'TD5'!D109</f>
        <v>0.49789804220199585</v>
      </c>
      <c r="L109" s="589">
        <f>F109*0.9/'TD5'!E109</f>
        <v>0.53226706385612488</v>
      </c>
      <c r="M109" s="590">
        <f>G109*0.9/'TD5'!F109</f>
        <v>0.50609257817268372</v>
      </c>
      <c r="P109" s="577"/>
    </row>
    <row r="110" spans="1:16">
      <c r="A110" s="78">
        <v>2014</v>
      </c>
      <c r="B110" s="463">
        <f>avgfiinc!BC103</f>
        <v>24548.555938670248</v>
      </c>
      <c r="C110" s="350">
        <f>avgfiinc!BD103</f>
        <v>22823.467958574412</v>
      </c>
      <c r="D110" s="381">
        <f>avgfiinc!BE103</f>
        <v>25296.043421482576</v>
      </c>
      <c r="E110" s="562">
        <f>avgfiinc!BF103</f>
        <v>28292.28375867584</v>
      </c>
      <c r="F110" s="562">
        <f>avgfiinc!BG103</f>
        <v>18400.288947038869</v>
      </c>
      <c r="G110" s="73">
        <f>avgfiinc!BH103</f>
        <v>32382.230019892195</v>
      </c>
      <c r="H110" s="571">
        <f>B110*0.9/'TD5'!B110</f>
        <v>0.53131502866744995</v>
      </c>
      <c r="I110" s="582">
        <f>C110*0.9/'TD5'!B110</f>
        <v>0.49397820234298712</v>
      </c>
      <c r="J110" s="597">
        <f>D110*0.9/'TD5'!C110</f>
        <v>0.51708376407623291</v>
      </c>
      <c r="K110" s="598">
        <f>E110*0.9/'TD5'!D110</f>
        <v>0.48817414045333857</v>
      </c>
      <c r="L110" s="589">
        <f>F110*0.9/'TD5'!E110</f>
        <v>0.52027022838592529</v>
      </c>
      <c r="M110" s="590">
        <f>G110*0.9/'TD5'!F110</f>
        <v>0.49427050352096552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104" activePane="bottomRight" state="frozen"/>
      <selection activeCell="D32" sqref="D32"/>
      <selection pane="topRight" activeCell="D32" sqref="D32"/>
      <selection pane="bottomLeft" activeCell="D32" sqref="D32"/>
      <selection pane="bottomRight" activeCell="B110" sqref="B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759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avgfiinc!AW51</f>
        <v>7365.2776156603513</v>
      </c>
      <c r="C58" s="561">
        <f>avgfiinc!AX51</f>
        <v>2565.9206050745852</v>
      </c>
      <c r="D58" s="560">
        <f>avgfiinc!AY51</f>
        <v>3834.0494839978505</v>
      </c>
      <c r="E58" s="560">
        <f>avgfiinc!AZ51</f>
        <v>9822.356578268993</v>
      </c>
      <c r="F58" s="560">
        <f>avgfiinc!BA51</f>
        <v>330.06473266878027</v>
      </c>
      <c r="G58" s="561">
        <f>avgfiinc!BB51</f>
        <v>9382.9370526141392</v>
      </c>
      <c r="H58" s="570">
        <f>B58*0.5/'TD5'!B58</f>
        <v>0.18348366022109988</v>
      </c>
      <c r="I58" s="581">
        <f>C58*0.5/'TD5'!B58</f>
        <v>6.392216682434082E-2</v>
      </c>
      <c r="J58" s="587">
        <f>D58*0.5/'TD5'!C58</f>
        <v>8.7893664836883545E-2</v>
      </c>
      <c r="K58" s="581">
        <f>E58*0.5/'TD5'!D58</f>
        <v>0.16090154647827151</v>
      </c>
      <c r="L58" s="587">
        <f>F58*0.5/'TD5'!E58</f>
        <v>1.6126155853271484E-2</v>
      </c>
      <c r="M58" s="588">
        <f>G58*0.5/'TD5'!F58</f>
        <v>0.14666402339935303</v>
      </c>
    </row>
    <row r="59" spans="1:13">
      <c r="A59" s="78">
        <v>1963</v>
      </c>
      <c r="B59" s="602">
        <f>avgfiinc!AW52</f>
        <v>7772.3368850105098</v>
      </c>
      <c r="C59" s="563">
        <f>avgfiinc!AX52</f>
        <v>2786.3696757494495</v>
      </c>
      <c r="D59" s="562">
        <f>avgfiinc!AY52</f>
        <v>4151.5731200986438</v>
      </c>
      <c r="E59" s="562">
        <f>avgfiinc!AZ52</f>
        <v>10402.793123895111</v>
      </c>
      <c r="F59" s="562">
        <f>avgfiinc!BA52</f>
        <v>378.71976926627201</v>
      </c>
      <c r="G59" s="563">
        <f>avgfiinc!BB52</f>
        <v>9686.259278880254</v>
      </c>
      <c r="H59" s="571">
        <f>B59*0.5/'TD5'!B59</f>
        <v>0.1855215927903214</v>
      </c>
      <c r="I59" s="582">
        <f>C59*0.5/'TD5'!B59</f>
        <v>6.650917838425506E-2</v>
      </c>
      <c r="J59" s="589">
        <f>D59*0.5/'TD5'!C59</f>
        <v>9.1194298110569033E-2</v>
      </c>
      <c r="K59" s="582">
        <f>E59*0.5/'TD5'!D59</f>
        <v>0.1634325515422147</v>
      </c>
      <c r="L59" s="589">
        <f>F59*0.5/'TD5'!E59</f>
        <v>1.7753957237122416E-2</v>
      </c>
      <c r="M59" s="590">
        <f>G59*0.5/'TD5'!F59</f>
        <v>0.14503937409618725</v>
      </c>
    </row>
    <row r="60" spans="1:13">
      <c r="A60" s="78">
        <v>1964</v>
      </c>
      <c r="B60" s="602">
        <f>avgfiinc!AW53</f>
        <v>8179.3961543606683</v>
      </c>
      <c r="C60" s="563">
        <f>avgfiinc!AX53</f>
        <v>3006.8187464243138</v>
      </c>
      <c r="D60" s="562">
        <f>avgfiinc!AY53</f>
        <v>4469.0967561994376</v>
      </c>
      <c r="E60" s="562">
        <f>avgfiinc!AZ53</f>
        <v>10983.22966952123</v>
      </c>
      <c r="F60" s="562">
        <f>avgfiinc!BA53</f>
        <v>427.37480586376381</v>
      </c>
      <c r="G60" s="563">
        <f>avgfiinc!BB53</f>
        <v>9989.5815051463705</v>
      </c>
      <c r="H60" s="571">
        <f>B60*0.5/'TD5'!B60</f>
        <v>0.18739581108093262</v>
      </c>
      <c r="I60" s="582">
        <f>C60*0.5/'TD5'!B60</f>
        <v>6.8888366222381592E-2</v>
      </c>
      <c r="J60" s="589">
        <f>D60*0.5/'TD5'!C60</f>
        <v>9.4230055809020996E-2</v>
      </c>
      <c r="K60" s="582">
        <f>E60*0.5/'TD5'!D60</f>
        <v>0.1657644510269165</v>
      </c>
      <c r="L60" s="589">
        <f>F60*0.5/'TD5'!E60</f>
        <v>1.9255042076110836E-2</v>
      </c>
      <c r="M60" s="590">
        <f>G60*0.5/'TD5'!F60</f>
        <v>0.14445197582244876</v>
      </c>
    </row>
    <row r="61" spans="1:13">
      <c r="A61" s="78">
        <v>1965</v>
      </c>
      <c r="B61" s="602">
        <f>avgfiinc!AW54</f>
        <v>8755.8234302101264</v>
      </c>
      <c r="C61" s="563">
        <f>avgfiinc!AX54</f>
        <v>3256.2507376332464</v>
      </c>
      <c r="D61" s="562">
        <f>avgfiinc!AY54</f>
        <v>4798.4564682355285</v>
      </c>
      <c r="E61" s="562">
        <f>avgfiinc!AZ54</f>
        <v>11736.475810067539</v>
      </c>
      <c r="F61" s="562">
        <f>avgfiinc!BA54</f>
        <v>481.93761821799171</v>
      </c>
      <c r="G61" s="563">
        <f>avgfiinc!BB54</f>
        <v>10603.090845974806</v>
      </c>
      <c r="H61" s="571">
        <f>B61*0.5/'TD5'!B61</f>
        <v>0.19165437122548362</v>
      </c>
      <c r="I61" s="582">
        <f>C61*0.5/'TD5'!B61</f>
        <v>7.1275385193399252E-2</v>
      </c>
      <c r="J61" s="589">
        <f>D61*0.5/'TD5'!C61</f>
        <v>9.6636330824016348E-2</v>
      </c>
      <c r="K61" s="582">
        <f>E61*0.5/'TD5'!D61</f>
        <v>0.16918161006589499</v>
      </c>
      <c r="L61" s="589">
        <f>F61*0.5/'TD5'!E61</f>
        <v>2.0784883183545443E-2</v>
      </c>
      <c r="M61" s="590">
        <f>G61*0.5/'TD5'!F61</f>
        <v>0.14459646175654642</v>
      </c>
    </row>
    <row r="62" spans="1:13">
      <c r="A62" s="78">
        <v>1966</v>
      </c>
      <c r="B62" s="602">
        <f>avgfiinc!AW55</f>
        <v>9332.2507060595835</v>
      </c>
      <c r="C62" s="563">
        <f>avgfiinc!AX55</f>
        <v>3505.6827288421791</v>
      </c>
      <c r="D62" s="562">
        <f>avgfiinc!AY55</f>
        <v>5127.8161802716204</v>
      </c>
      <c r="E62" s="562">
        <f>avgfiinc!AZ55</f>
        <v>12489.721950613848</v>
      </c>
      <c r="F62" s="562">
        <f>avgfiinc!BA55</f>
        <v>536.50043057221956</v>
      </c>
      <c r="G62" s="563">
        <f>avgfiinc!BB55</f>
        <v>11216.600186803244</v>
      </c>
      <c r="H62" s="571">
        <f>B62*0.5/'TD5'!B62</f>
        <v>0.19554924964904782</v>
      </c>
      <c r="I62" s="582">
        <f>C62*0.5/'TD5'!B62</f>
        <v>7.3458552360534668E-2</v>
      </c>
      <c r="J62" s="589">
        <f>D62*0.5/'TD5'!C62</f>
        <v>9.8836004734039293E-2</v>
      </c>
      <c r="K62" s="582">
        <f>E62*0.5/'TD5'!D62</f>
        <v>0.17230516672134397</v>
      </c>
      <c r="L62" s="589">
        <f>F62*0.5/'TD5'!E62</f>
        <v>2.218925952911377E-2</v>
      </c>
      <c r="M62" s="590">
        <f>G62*0.5/'TD5'!F62</f>
        <v>0.14904803037643433</v>
      </c>
    </row>
    <row r="63" spans="1:13">
      <c r="A63" s="78">
        <v>1967</v>
      </c>
      <c r="B63" s="602">
        <f>avgfiinc!AW56</f>
        <v>9809.4236708212284</v>
      </c>
      <c r="C63" s="563">
        <f>avgfiinc!AX56</f>
        <v>4049.7263320695233</v>
      </c>
      <c r="D63" s="562">
        <f>avgfiinc!AY56</f>
        <v>5812.9356738818487</v>
      </c>
      <c r="E63" s="562">
        <f>avgfiinc!AZ56</f>
        <v>12893.853777133974</v>
      </c>
      <c r="F63" s="562">
        <f>avgfiinc!BA56</f>
        <v>840.83506189265256</v>
      </c>
      <c r="G63" s="563">
        <f>avgfiinc!BB56</f>
        <v>11897.29630500344</v>
      </c>
      <c r="H63" s="572">
        <f>B63*0.5/'TD5'!B63</f>
        <v>0.19687265157699585</v>
      </c>
      <c r="I63" s="583">
        <f>C63*0.5/'TD5'!B63</f>
        <v>8.1276983022689819E-2</v>
      </c>
      <c r="J63" s="589">
        <f>D63*0.5/'TD5'!C63</f>
        <v>0.1071629375219345</v>
      </c>
      <c r="K63" s="582">
        <f>E63*0.5/'TD5'!D63</f>
        <v>0.17396028339862821</v>
      </c>
      <c r="L63" s="589">
        <f>F63*0.5/'TD5'!E63</f>
        <v>3.1864196062088013E-2</v>
      </c>
      <c r="M63" s="590">
        <f>G63*0.5/'TD5'!F63</f>
        <v>0.15151128172874451</v>
      </c>
    </row>
    <row r="64" spans="1:13">
      <c r="A64" s="78">
        <v>1968</v>
      </c>
      <c r="B64" s="602">
        <f>avgfiinc!AW57</f>
        <v>10230.920516530374</v>
      </c>
      <c r="C64" s="563">
        <f>avgfiinc!AX57</f>
        <v>4443.831428087482</v>
      </c>
      <c r="D64" s="562">
        <f>avgfiinc!AY57</f>
        <v>6260.3217899899573</v>
      </c>
      <c r="E64" s="562">
        <f>avgfiinc!AZ57</f>
        <v>13218.460027537709</v>
      </c>
      <c r="F64" s="562">
        <f>avgfiinc!BA57</f>
        <v>1064.3868154638178</v>
      </c>
      <c r="G64" s="563">
        <f>avgfiinc!BB57</f>
        <v>12642.833400507843</v>
      </c>
      <c r="H64" s="572">
        <f>B64*0.5/'TD5'!B64</f>
        <v>0.197492316365242</v>
      </c>
      <c r="I64" s="583">
        <f>C64*0.5/'TD5'!B64</f>
        <v>8.5781387984752669E-2</v>
      </c>
      <c r="J64" s="589">
        <f>D64*0.5/'TD5'!C64</f>
        <v>0.11153441295027731</v>
      </c>
      <c r="K64" s="582">
        <f>E64*0.5/'TD5'!D64</f>
        <v>0.17327101901173592</v>
      </c>
      <c r="L64" s="589">
        <f>F64*0.5/'TD5'!E64</f>
        <v>3.7820018827915199E-2</v>
      </c>
      <c r="M64" s="590">
        <f>G64*0.5/'TD5'!F64</f>
        <v>0.15394981950521469</v>
      </c>
    </row>
    <row r="65" spans="1:13">
      <c r="A65" s="83">
        <v>1969</v>
      </c>
      <c r="B65" s="603">
        <f>avgfiinc!AW58</f>
        <v>10458.42598671759</v>
      </c>
      <c r="C65" s="565">
        <f>avgfiinc!AX58</f>
        <v>4650.4254403159666</v>
      </c>
      <c r="D65" s="564">
        <f>avgfiinc!AY58</f>
        <v>6494.6677148988556</v>
      </c>
      <c r="E65" s="564">
        <f>avgfiinc!AZ58</f>
        <v>13372.332882403231</v>
      </c>
      <c r="F65" s="564">
        <f>avgfiinc!BA58</f>
        <v>1156.2871428603753</v>
      </c>
      <c r="G65" s="565">
        <f>avgfiinc!BB58</f>
        <v>13101.789784845758</v>
      </c>
      <c r="H65" s="573">
        <f>B65*0.5/'TD5'!B65</f>
        <v>0.19977178052067757</v>
      </c>
      <c r="I65" s="584">
        <f>C65*0.5/'TD5'!B65</f>
        <v>8.8830171152949347E-2</v>
      </c>
      <c r="J65" s="591">
        <f>D65*0.5/'TD5'!C65</f>
        <v>0.11423522140830757</v>
      </c>
      <c r="K65" s="585">
        <f>E65*0.5/'TD5'!D65</f>
        <v>0.17370632756501436</v>
      </c>
      <c r="L65" s="591">
        <f>F65*0.5/'TD5'!E65</f>
        <v>4.0676468983292573E-2</v>
      </c>
      <c r="M65" s="592">
        <f>G65*0.5/'TD5'!F65</f>
        <v>0.15730012021958828</v>
      </c>
    </row>
    <row r="66" spans="1:13">
      <c r="A66" s="78">
        <v>1970</v>
      </c>
      <c r="B66" s="602">
        <f>avgfiinc!AW59</f>
        <v>10006.00617494532</v>
      </c>
      <c r="C66" s="563">
        <f>avgfiinc!AX59</f>
        <v>4371.232089282279</v>
      </c>
      <c r="D66" s="562">
        <f>avgfiinc!AY59</f>
        <v>6163.4873020016985</v>
      </c>
      <c r="E66" s="562">
        <f>avgfiinc!AZ59</f>
        <v>12795.451808901524</v>
      </c>
      <c r="F66" s="562">
        <f>avgfiinc!BA59</f>
        <v>1004.6395081540718</v>
      </c>
      <c r="G66" s="563">
        <f>avgfiinc!BB59</f>
        <v>12660.345093023603</v>
      </c>
      <c r="H66" s="572">
        <f>B66*0.5/'TD5'!B66</f>
        <v>0.19656482804566622</v>
      </c>
      <c r="I66" s="583">
        <f>C66*0.5/'TD5'!B66</f>
        <v>8.5871472489088774E-2</v>
      </c>
      <c r="J66" s="589">
        <f>D66*0.5/'TD5'!C66</f>
        <v>0.1110296545084566</v>
      </c>
      <c r="K66" s="582">
        <f>E66*0.5/'TD5'!D66</f>
        <v>0.17016921308822927</v>
      </c>
      <c r="L66" s="589">
        <f>F66*0.5/'TD5'!E66</f>
        <v>3.6651758942753077E-2</v>
      </c>
      <c r="M66" s="590">
        <f>G66*0.5/'TD5'!F66</f>
        <v>0.15594995161518455</v>
      </c>
    </row>
    <row r="67" spans="1:13">
      <c r="A67" s="78">
        <v>1971</v>
      </c>
      <c r="B67" s="602">
        <f>avgfiinc!AW60</f>
        <v>9693.4444972878173</v>
      </c>
      <c r="C67" s="563">
        <f>avgfiinc!AX60</f>
        <v>4188.3903510101864</v>
      </c>
      <c r="D67" s="562">
        <f>avgfiinc!AY60</f>
        <v>5980.545402027491</v>
      </c>
      <c r="E67" s="562">
        <f>avgfiinc!AZ60</f>
        <v>12465.085073189583</v>
      </c>
      <c r="F67" s="562">
        <f>avgfiinc!BA60</f>
        <v>897.58290471666476</v>
      </c>
      <c r="G67" s="563">
        <f>avgfiinc!BB60</f>
        <v>12285.102799946544</v>
      </c>
      <c r="H67" s="572">
        <f>B67*0.5/'TD5'!B67</f>
        <v>0.19114316371269527</v>
      </c>
      <c r="I67" s="583">
        <f>C67*0.5/'TD5'!B67</f>
        <v>8.2590062054805444E-2</v>
      </c>
      <c r="J67" s="589">
        <f>D67*0.5/'TD5'!C67</f>
        <v>0.1081354990019463</v>
      </c>
      <c r="K67" s="582">
        <f>E67*0.5/'TD5'!D67</f>
        <v>0.16623681253986436</v>
      </c>
      <c r="L67" s="589">
        <f>F67*0.5/'TD5'!E67</f>
        <v>3.3035464235581458E-2</v>
      </c>
      <c r="M67" s="590">
        <f>G67*0.5/'TD5'!F67</f>
        <v>0.15186454390641302</v>
      </c>
    </row>
    <row r="68" spans="1:13">
      <c r="A68" s="78">
        <v>1972</v>
      </c>
      <c r="B68" s="602">
        <f>avgfiinc!AW61</f>
        <v>10045.850027262159</v>
      </c>
      <c r="C68" s="563">
        <f>avgfiinc!AX61</f>
        <v>4474.6146479216804</v>
      </c>
      <c r="D68" s="562">
        <f>avgfiinc!AY61</f>
        <v>6361.1953326347138</v>
      </c>
      <c r="E68" s="562">
        <f>avgfiinc!AZ61</f>
        <v>12791.736570410232</v>
      </c>
      <c r="F68" s="562">
        <f>avgfiinc!BA61</f>
        <v>1106.1336281391782</v>
      </c>
      <c r="G68" s="563">
        <f>avgfiinc!BB61</f>
        <v>12832.448805940761</v>
      </c>
      <c r="H68" s="572">
        <f>B68*0.5/'TD5'!B68</f>
        <v>0.18990169680910185</v>
      </c>
      <c r="I68" s="583">
        <f>C68*0.5/'TD5'!B68</f>
        <v>8.4585864999098703E-2</v>
      </c>
      <c r="J68" s="589">
        <f>D68*0.5/'TD5'!C68</f>
        <v>0.1105238441232359</v>
      </c>
      <c r="K68" s="582">
        <f>E68*0.5/'TD5'!D68</f>
        <v>0.16474810110230464</v>
      </c>
      <c r="L68" s="589">
        <f>F68*0.5/'TD5'!E68</f>
        <v>3.7974925624439493E-2</v>
      </c>
      <c r="M68" s="590">
        <f>G68*0.5/'TD5'!F68</f>
        <v>0.15245284521370195</v>
      </c>
    </row>
    <row r="69" spans="1:13">
      <c r="A69" s="78">
        <v>1973</v>
      </c>
      <c r="B69" s="602">
        <f>avgfiinc!AW62</f>
        <v>10357.731682057592</v>
      </c>
      <c r="C69" s="563">
        <f>avgfiinc!AX62</f>
        <v>4757.8648892376314</v>
      </c>
      <c r="D69" s="562">
        <f>avgfiinc!AY62</f>
        <v>6807.2562748723958</v>
      </c>
      <c r="E69" s="562">
        <f>avgfiinc!AZ62</f>
        <v>13264.448737413335</v>
      </c>
      <c r="F69" s="562">
        <f>avgfiinc!BA62</f>
        <v>1230.4600338920893</v>
      </c>
      <c r="G69" s="563">
        <f>avgfiinc!BB62</f>
        <v>13202.157342303877</v>
      </c>
      <c r="H69" s="572">
        <f>B69*0.5/'TD5'!B69</f>
        <v>0.19064964035351295</v>
      </c>
      <c r="I69" s="583">
        <f>C69*0.5/'TD5'!B69</f>
        <v>8.7575664038013201E-2</v>
      </c>
      <c r="J69" s="589">
        <f>D69*0.5/'TD5'!C69</f>
        <v>0.11480610677608638</v>
      </c>
      <c r="K69" s="582">
        <f>E69*0.5/'TD5'!D69</f>
        <v>0.16605127569710018</v>
      </c>
      <c r="L69" s="589">
        <f>F69*0.5/'TD5'!E69</f>
        <v>4.1267864849942271E-2</v>
      </c>
      <c r="M69" s="590">
        <f>G69*0.5/'TD5'!F69</f>
        <v>0.15313902965135642</v>
      </c>
    </row>
    <row r="70" spans="1:13">
      <c r="A70" s="78">
        <v>1974</v>
      </c>
      <c r="B70" s="602">
        <f>avgfiinc!AW63</f>
        <v>10158.040475085732</v>
      </c>
      <c r="C70" s="563">
        <f>avgfiinc!AX63</f>
        <v>4758.494519993038</v>
      </c>
      <c r="D70" s="562">
        <f>avgfiinc!AY63</f>
        <v>6755.7768427593983</v>
      </c>
      <c r="E70" s="562">
        <f>avgfiinc!AZ63</f>
        <v>12987.40698256271</v>
      </c>
      <c r="F70" s="562">
        <f>avgfiinc!BA63</f>
        <v>1250.8457445941872</v>
      </c>
      <c r="G70" s="563">
        <f>avgfiinc!BB63</f>
        <v>12956.578482960713</v>
      </c>
      <c r="H70" s="572">
        <f>B70*0.5/'TD5'!B70</f>
        <v>0.18930818433364038</v>
      </c>
      <c r="I70" s="583">
        <f>C70*0.5/'TD5'!B70</f>
        <v>8.8680682061749394E-2</v>
      </c>
      <c r="J70" s="589">
        <f>D70*0.5/'TD5'!C70</f>
        <v>0.11506718175860443</v>
      </c>
      <c r="K70" s="582">
        <f>E70*0.5/'TD5'!D70</f>
        <v>0.16390931784280838</v>
      </c>
      <c r="L70" s="589">
        <f>F70*0.5/'TD5'!E70</f>
        <v>4.2746020591948763E-2</v>
      </c>
      <c r="M70" s="590">
        <f>G70*0.5/'TD5'!F70</f>
        <v>0.15271357563869969</v>
      </c>
    </row>
    <row r="71" spans="1:13">
      <c r="A71" s="78">
        <v>1975</v>
      </c>
      <c r="B71" s="602">
        <f>avgfiinc!AW64</f>
        <v>9473.4096297355172</v>
      </c>
      <c r="C71" s="563">
        <f>avgfiinc!AX64</f>
        <v>4580.2171884859899</v>
      </c>
      <c r="D71" s="562">
        <f>avgfiinc!AY64</f>
        <v>6220.1149951757388</v>
      </c>
      <c r="E71" s="562">
        <f>avgfiinc!AZ64</f>
        <v>11655.211461382582</v>
      </c>
      <c r="F71" s="562">
        <f>avgfiinc!BA64</f>
        <v>1372.9234370379552</v>
      </c>
      <c r="G71" s="563">
        <f>avgfiinc!BB64</f>
        <v>12176.923545421629</v>
      </c>
      <c r="H71" s="572">
        <f>B71*0.5/'TD5'!B71</f>
        <v>0.18563484101196084</v>
      </c>
      <c r="I71" s="583">
        <f>C71*0.5/'TD5'!B71</f>
        <v>8.9750989645381196E-2</v>
      </c>
      <c r="J71" s="589">
        <f>D71*0.5/'TD5'!C71</f>
        <v>0.11227071229927787</v>
      </c>
      <c r="K71" s="582">
        <f>E71*0.5/'TD5'!D71</f>
        <v>0.15718017563017384</v>
      </c>
      <c r="L71" s="589">
        <f>F71*0.5/'TD5'!E71</f>
        <v>4.732571870999891E-2</v>
      </c>
      <c r="M71" s="590">
        <f>G71*0.5/'TD5'!F71</f>
        <v>0.15121054119799737</v>
      </c>
    </row>
    <row r="72" spans="1:13">
      <c r="A72" s="78">
        <v>1976</v>
      </c>
      <c r="B72" s="602">
        <f>avgfiinc!AW65</f>
        <v>9837.7535801391241</v>
      </c>
      <c r="C72" s="563">
        <f>avgfiinc!AX65</f>
        <v>4952.2916864052977</v>
      </c>
      <c r="D72" s="562">
        <f>avgfiinc!AY65</f>
        <v>6654.1010169845604</v>
      </c>
      <c r="E72" s="562">
        <f>avgfiinc!AZ65</f>
        <v>11853.51878053339</v>
      </c>
      <c r="F72" s="562">
        <f>avgfiinc!BA65</f>
        <v>1693.4681234239858</v>
      </c>
      <c r="G72" s="563">
        <f>avgfiinc!BB65</f>
        <v>12669.21587047526</v>
      </c>
      <c r="H72" s="572">
        <f>B72*0.5/'TD5'!B72</f>
        <v>0.18582953251575415</v>
      </c>
      <c r="I72" s="583">
        <f>C72*0.5/'TD5'!B72</f>
        <v>9.354595451793557E-2</v>
      </c>
      <c r="J72" s="589">
        <f>D72*0.5/'TD5'!C72</f>
        <v>0.11544996486185255</v>
      </c>
      <c r="K72" s="582">
        <f>E72*0.5/'TD5'!D72</f>
        <v>0.15542503829993848</v>
      </c>
      <c r="L72" s="589">
        <f>F72*0.5/'TD5'!E72</f>
        <v>5.5171457009805629E-2</v>
      </c>
      <c r="M72" s="590">
        <f>G72*0.5/'TD5'!F72</f>
        <v>0.15222290025883467</v>
      </c>
    </row>
    <row r="73" spans="1:13">
      <c r="A73" s="78">
        <v>1977</v>
      </c>
      <c r="B73" s="602">
        <f>avgfiinc!AW66</f>
        <v>10079.196061990466</v>
      </c>
      <c r="C73" s="563">
        <f>avgfiinc!AX66</f>
        <v>5253.9526582582594</v>
      </c>
      <c r="D73" s="562">
        <f>avgfiinc!AY66</f>
        <v>6993.4415178305089</v>
      </c>
      <c r="E73" s="562">
        <f>avgfiinc!AZ66</f>
        <v>12077.393230158759</v>
      </c>
      <c r="F73" s="562">
        <f>avgfiinc!BA66</f>
        <v>1978.2076367590519</v>
      </c>
      <c r="G73" s="563">
        <f>avgfiinc!BB66</f>
        <v>12967.062407154701</v>
      </c>
      <c r="H73" s="572">
        <f>B73*0.5/'TD5'!B73</f>
        <v>0.18623517760926234</v>
      </c>
      <c r="I73" s="583">
        <f>C73*0.5/'TD5'!B73</f>
        <v>9.707825906386347E-2</v>
      </c>
      <c r="J73" s="589">
        <f>D73*0.5/'TD5'!C73</f>
        <v>0.1188063621175246</v>
      </c>
      <c r="K73" s="582">
        <f>E73*0.5/'TD5'!D73</f>
        <v>0.1556245601082793</v>
      </c>
      <c r="L73" s="589">
        <f>F73*0.5/'TD5'!E73</f>
        <v>6.2095350791338433E-2</v>
      </c>
      <c r="M73" s="590">
        <f>G73*0.5/'TD5'!F73</f>
        <v>0.1530740481285591</v>
      </c>
    </row>
    <row r="74" spans="1:13">
      <c r="A74" s="78">
        <v>1978</v>
      </c>
      <c r="B74" s="602">
        <f>avgfiinc!AW67</f>
        <v>10387.701360845578</v>
      </c>
      <c r="C74" s="563">
        <f>avgfiinc!AX67</f>
        <v>5624.3048515464625</v>
      </c>
      <c r="D74" s="562">
        <f>avgfiinc!AY67</f>
        <v>7530.9071377625323</v>
      </c>
      <c r="E74" s="562">
        <f>avgfiinc!AZ67</f>
        <v>12437.24848152604</v>
      </c>
      <c r="F74" s="562">
        <f>avgfiinc!BA67</f>
        <v>2269.4677965274295</v>
      </c>
      <c r="G74" s="563">
        <f>avgfiinc!BB67</f>
        <v>13328.755153125932</v>
      </c>
      <c r="H74" s="572">
        <f>B74*0.5/'TD5'!B74</f>
        <v>0.18673798146171808</v>
      </c>
      <c r="I74" s="583">
        <f>C74*0.5/'TD5'!B74</f>
        <v>0.10110719384578459</v>
      </c>
      <c r="J74" s="589">
        <f>D74*0.5/'TD5'!C74</f>
        <v>0.12394449113935124</v>
      </c>
      <c r="K74" s="582">
        <f>E74*0.5/'TD5'!D74</f>
        <v>0.15647266596319651</v>
      </c>
      <c r="L74" s="589">
        <f>F74*0.5/'TD5'!E74</f>
        <v>6.8781392467350586E-2</v>
      </c>
      <c r="M74" s="590">
        <f>G74*0.5/'TD5'!F74</f>
        <v>0.15370157911549853</v>
      </c>
    </row>
    <row r="75" spans="1:13">
      <c r="A75" s="83">
        <v>1979</v>
      </c>
      <c r="B75" s="603">
        <f>avgfiinc!AW68</f>
        <v>10681.926293231701</v>
      </c>
      <c r="C75" s="565">
        <f>avgfiinc!AX68</f>
        <v>5956.3697686933574</v>
      </c>
      <c r="D75" s="564">
        <f>avgfiinc!AY68</f>
        <v>7968.9392886457608</v>
      </c>
      <c r="E75" s="564">
        <f>avgfiinc!AZ68</f>
        <v>12289.426901732799</v>
      </c>
      <c r="F75" s="564">
        <f>avgfiinc!BA68</f>
        <v>2588.0512441095207</v>
      </c>
      <c r="G75" s="565">
        <f>avgfiinc!BB68</f>
        <v>13766.626696928715</v>
      </c>
      <c r="H75" s="574">
        <f>B75*0.5/'TD5'!B75</f>
        <v>0.18663763999938965</v>
      </c>
      <c r="I75" s="585">
        <f>C75*0.5/'TD5'!B75</f>
        <v>0.10407137870788574</v>
      </c>
      <c r="J75" s="591">
        <f>D75*0.5/'TD5'!C75</f>
        <v>0.12823820114135742</v>
      </c>
      <c r="K75" s="585">
        <f>E75*0.5/'TD5'!D75</f>
        <v>0.15395903587341309</v>
      </c>
      <c r="L75" s="591">
        <f>F75*0.5/'TD5'!E75</f>
        <v>7.382750511169435E-2</v>
      </c>
      <c r="M75" s="592">
        <f>G75*0.5/'TD5'!F75</f>
        <v>0.15490126609802249</v>
      </c>
    </row>
    <row r="76" spans="1:13">
      <c r="A76" s="78">
        <v>1980</v>
      </c>
      <c r="B76" s="602">
        <f>avgfiinc!AW69</f>
        <v>10121.900843220519</v>
      </c>
      <c r="C76" s="563">
        <f>avgfiinc!AX69</f>
        <v>5708.7611608259085</v>
      </c>
      <c r="D76" s="562">
        <f>avgfiinc!AY69</f>
        <v>7571.3193537190882</v>
      </c>
      <c r="E76" s="562">
        <f>avgfiinc!AZ69</f>
        <v>11558.084036422544</v>
      </c>
      <c r="F76" s="562">
        <f>avgfiinc!BA69</f>
        <v>2523.0540704865634</v>
      </c>
      <c r="G76" s="563">
        <f>avgfiinc!BB69</f>
        <v>13102.543893058299</v>
      </c>
      <c r="H76" s="571">
        <f>B76*0.5/'TD5'!B76</f>
        <v>0.17849850654602051</v>
      </c>
      <c r="I76" s="582">
        <f>C76*0.5/'TD5'!B76</f>
        <v>0.10067331790924072</v>
      </c>
      <c r="J76" s="589">
        <f>D76*0.5/'TD5'!C76</f>
        <v>0.12345874309539795</v>
      </c>
      <c r="K76" s="582">
        <f>E76*0.5/'TD5'!D76</f>
        <v>0.14697360992431638</v>
      </c>
      <c r="L76" s="589">
        <f>F76*0.5/'TD5'!E76</f>
        <v>7.0962011814117446E-2</v>
      </c>
      <c r="M76" s="590">
        <f>G76*0.5/'TD5'!F76</f>
        <v>0.14905875921249387</v>
      </c>
    </row>
    <row r="77" spans="1:13">
      <c r="A77" s="78">
        <v>1981</v>
      </c>
      <c r="B77" s="602">
        <f>avgfiinc!AW70</f>
        <v>9796.6518867781997</v>
      </c>
      <c r="C77" s="563">
        <f>avgfiinc!AX70</f>
        <v>5536.1494901216865</v>
      </c>
      <c r="D77" s="562">
        <f>avgfiinc!AY70</f>
        <v>7177.7022362933922</v>
      </c>
      <c r="E77" s="562">
        <f>avgfiinc!AZ70</f>
        <v>11033.728097817546</v>
      </c>
      <c r="F77" s="562">
        <f>avgfiinc!BA70</f>
        <v>2458.114600128913</v>
      </c>
      <c r="G77" s="563">
        <f>avgfiinc!BB70</f>
        <v>12820.696615980618</v>
      </c>
      <c r="H77" s="571">
        <f>B77*0.5/'TD5'!B77</f>
        <v>0.17441099882125854</v>
      </c>
      <c r="I77" s="582">
        <f>C77*0.5/'TD5'!B77</f>
        <v>9.8560750484466553E-2</v>
      </c>
      <c r="J77" s="589">
        <f>D77*0.5/'TD5'!C77</f>
        <v>0.11886739730834961</v>
      </c>
      <c r="K77" s="582">
        <f>E77*0.5/'TD5'!D77</f>
        <v>0.14272737503051758</v>
      </c>
      <c r="L77" s="589">
        <f>F77*0.5/'TD5'!E77</f>
        <v>6.8648278713226318E-2</v>
      </c>
      <c r="M77" s="590">
        <f>G77*0.5/'TD5'!F77</f>
        <v>0.14738839864730835</v>
      </c>
    </row>
    <row r="78" spans="1:13">
      <c r="A78" s="78">
        <v>1982</v>
      </c>
      <c r="B78" s="602">
        <f>avgfiinc!AW71</f>
        <v>9003.8739650183961</v>
      </c>
      <c r="C78" s="563">
        <f>avgfiinc!AX71</f>
        <v>4986.7365553660484</v>
      </c>
      <c r="D78" s="562">
        <f>avgfiinc!AY71</f>
        <v>6404.154044803905</v>
      </c>
      <c r="E78" s="562">
        <f>avgfiinc!AZ71</f>
        <v>9739.8385304594103</v>
      </c>
      <c r="F78" s="562">
        <f>avgfiinc!BA71</f>
        <v>2229.3219901657326</v>
      </c>
      <c r="G78" s="563">
        <f>avgfiinc!BB71</f>
        <v>11799.896958098225</v>
      </c>
      <c r="H78" s="571">
        <f>B78*0.5/'TD5'!B78</f>
        <v>0.16337203979492188</v>
      </c>
      <c r="I78" s="582">
        <f>C78*0.5/'TD5'!B78</f>
        <v>9.0482532978057861E-2</v>
      </c>
      <c r="J78" s="589">
        <f>D78*0.5/'TD5'!C78</f>
        <v>0.10865139961242676</v>
      </c>
      <c r="K78" s="582">
        <f>E78*0.5/'TD5'!D78</f>
        <v>0.12943601608276367</v>
      </c>
      <c r="L78" s="589">
        <f>F78*0.5/'TD5'!E78</f>
        <v>6.1707675457000739E-2</v>
      </c>
      <c r="M78" s="590">
        <f>G78*0.5/'TD5'!F78</f>
        <v>0.13838434219360349</v>
      </c>
    </row>
    <row r="79" spans="1:13">
      <c r="A79" s="78">
        <v>1983</v>
      </c>
      <c r="B79" s="602">
        <f>avgfiinc!AW72</f>
        <v>8649.24498912952</v>
      </c>
      <c r="C79" s="563">
        <f>avgfiinc!AX72</f>
        <v>4881.6397183098734</v>
      </c>
      <c r="D79" s="562">
        <f>avgfiinc!AY72</f>
        <v>6180.0062167948281</v>
      </c>
      <c r="E79" s="562">
        <f>avgfiinc!AZ72</f>
        <v>9087.2629276207845</v>
      </c>
      <c r="F79" s="562">
        <f>avgfiinc!BA72</f>
        <v>2390.9196839157421</v>
      </c>
      <c r="G79" s="563">
        <f>avgfiinc!BB72</f>
        <v>11294.354631321747</v>
      </c>
      <c r="H79" s="571">
        <f>B79*0.5/'TD5'!B79</f>
        <v>0.15611255168914795</v>
      </c>
      <c r="I79" s="582">
        <f>C79*0.5/'TD5'!B79</f>
        <v>8.8110029697418213E-2</v>
      </c>
      <c r="J79" s="589">
        <f>D79*0.5/'TD5'!C79</f>
        <v>0.10441064834594727</v>
      </c>
      <c r="K79" s="582">
        <f>E79*0.5/'TD5'!D79</f>
        <v>0.12150764465332031</v>
      </c>
      <c r="L79" s="589">
        <f>F79*0.5/'TD5'!E79</f>
        <v>6.4502537250518799E-2</v>
      </c>
      <c r="M79" s="590">
        <f>G79*0.5/'TD5'!F79</f>
        <v>0.13203728199005127</v>
      </c>
    </row>
    <row r="80" spans="1:13">
      <c r="A80" s="78">
        <v>1984</v>
      </c>
      <c r="B80" s="602">
        <f>avgfiinc!AW73</f>
        <v>9058.3135064077287</v>
      </c>
      <c r="C80" s="563">
        <f>avgfiinc!AX73</f>
        <v>5188.8905068154982</v>
      </c>
      <c r="D80" s="562">
        <f>avgfiinc!AY73</f>
        <v>6508.8707145956059</v>
      </c>
      <c r="E80" s="562">
        <f>avgfiinc!AZ73</f>
        <v>9600.0932697270255</v>
      </c>
      <c r="F80" s="562">
        <f>avgfiinc!BA73</f>
        <v>2541.6114559625757</v>
      </c>
      <c r="G80" s="563">
        <f>avgfiinc!BB73</f>
        <v>11835.666763293957</v>
      </c>
      <c r="H80" s="571">
        <f>B80*0.5/'TD5'!B80</f>
        <v>0.15748590230941772</v>
      </c>
      <c r="I80" s="582">
        <f>C80*0.5/'TD5'!B80</f>
        <v>9.021294116973877E-2</v>
      </c>
      <c r="J80" s="589">
        <f>D80*0.5/'TD5'!C80</f>
        <v>0.10609984397888184</v>
      </c>
      <c r="K80" s="582">
        <f>E80*0.5/'TD5'!D80</f>
        <v>0.12437349557876587</v>
      </c>
      <c r="L80" s="589">
        <f>F80*0.5/'TD5'!E80</f>
        <v>6.5559267997741699E-2</v>
      </c>
      <c r="M80" s="590">
        <f>G80*0.5/'TD5'!F80</f>
        <v>0.13348817825317383</v>
      </c>
    </row>
    <row r="81" spans="1:13">
      <c r="A81" s="78">
        <v>1985</v>
      </c>
      <c r="B81" s="602">
        <f>avgfiinc!AW74</f>
        <v>9237.0412255801766</v>
      </c>
      <c r="C81" s="563">
        <f>avgfiinc!AX74</f>
        <v>5369.5241960850017</v>
      </c>
      <c r="D81" s="562">
        <f>avgfiinc!AY74</f>
        <v>6654.6517894597537</v>
      </c>
      <c r="E81" s="562">
        <f>avgfiinc!AZ74</f>
        <v>9897.3929847334894</v>
      </c>
      <c r="F81" s="562">
        <f>avgfiinc!BA74</f>
        <v>2646.4237023561841</v>
      </c>
      <c r="G81" s="563">
        <f>avgfiinc!BB74</f>
        <v>12031.554072623656</v>
      </c>
      <c r="H81" s="571">
        <f>B81*0.5/'TD5'!B81</f>
        <v>0.15589100122451782</v>
      </c>
      <c r="I81" s="582">
        <f>C81*0.5/'TD5'!B81</f>
        <v>9.0619981288909912E-2</v>
      </c>
      <c r="J81" s="589">
        <f>D81*0.5/'TD5'!C81</f>
        <v>0.10565632581710815</v>
      </c>
      <c r="K81" s="582">
        <f>E81*0.5/'TD5'!D81</f>
        <v>0.12466394901275636</v>
      </c>
      <c r="L81" s="589">
        <f>F81*0.5/'TD5'!E81</f>
        <v>6.6077649593353271E-2</v>
      </c>
      <c r="M81" s="590">
        <f>G81*0.5/'TD5'!F81</f>
        <v>0.13204783201217651</v>
      </c>
    </row>
    <row r="82" spans="1:13">
      <c r="A82" s="78">
        <v>1986</v>
      </c>
      <c r="B82" s="602">
        <f>avgfiinc!AW75</f>
        <v>9151.7337625463788</v>
      </c>
      <c r="C82" s="563">
        <f>avgfiinc!AX75</f>
        <v>5485.3981345908551</v>
      </c>
      <c r="D82" s="562">
        <f>avgfiinc!AY75</f>
        <v>6879.3025471529199</v>
      </c>
      <c r="E82" s="562">
        <f>avgfiinc!AZ75</f>
        <v>9809.3590945927863</v>
      </c>
      <c r="F82" s="562">
        <f>avgfiinc!BA75</f>
        <v>2869.9681087473559</v>
      </c>
      <c r="G82" s="563">
        <f>avgfiinc!BB75</f>
        <v>11790.636791261581</v>
      </c>
      <c r="H82" s="571">
        <f>B82*0.5/'TD5'!B82</f>
        <v>0.14521479606628418</v>
      </c>
      <c r="I82" s="582">
        <f>C82*0.5/'TD5'!B82</f>
        <v>8.7039351463317871E-2</v>
      </c>
      <c r="J82" s="589">
        <f>D82*0.5/'TD5'!C82</f>
        <v>0.10279679298400879</v>
      </c>
      <c r="K82" s="582">
        <f>E82*0.5/'TD5'!D82</f>
        <v>0.11727827787399292</v>
      </c>
      <c r="L82" s="589">
        <f>F82*0.5/'TD5'!E82</f>
        <v>6.5859019756317139E-2</v>
      </c>
      <c r="M82" s="590">
        <f>G82*0.5/'TD5'!F82</f>
        <v>0.12215012311935425</v>
      </c>
    </row>
    <row r="83" spans="1:13">
      <c r="A83" s="78">
        <v>1987</v>
      </c>
      <c r="B83" s="602">
        <f>avgfiinc!AW76</f>
        <v>9300.3182559105353</v>
      </c>
      <c r="C83" s="563">
        <f>avgfiinc!AX76</f>
        <v>5826.8704429048257</v>
      </c>
      <c r="D83" s="562">
        <f>avgfiinc!AY76</f>
        <v>7332.6695692570911</v>
      </c>
      <c r="E83" s="562">
        <f>avgfiinc!AZ76</f>
        <v>10051.684682290057</v>
      </c>
      <c r="F83" s="562">
        <f>avgfiinc!BA76</f>
        <v>3272.4648294000908</v>
      </c>
      <c r="G83" s="563">
        <f>avgfiinc!BB76</f>
        <v>12022.815918826611</v>
      </c>
      <c r="H83" s="571">
        <f>B83*0.5/'TD5'!B83</f>
        <v>0.15127855539321902</v>
      </c>
      <c r="I83" s="582">
        <f>C83*0.5/'TD5'!B83</f>
        <v>9.4779610633850098E-2</v>
      </c>
      <c r="J83" s="589">
        <f>D83*0.5/'TD5'!C83</f>
        <v>0.110856831073761</v>
      </c>
      <c r="K83" s="582">
        <f>E83*0.5/'TD5'!D83</f>
        <v>0.12221372127532959</v>
      </c>
      <c r="L83" s="589">
        <f>F83*0.5/'TD5'!E83</f>
        <v>7.8086555004119887E-2</v>
      </c>
      <c r="M83" s="590">
        <f>G83*0.5/'TD5'!F83</f>
        <v>0.12841778993606567</v>
      </c>
    </row>
    <row r="84" spans="1:13">
      <c r="A84" s="78">
        <v>1988</v>
      </c>
      <c r="B84" s="602">
        <f>avgfiinc!AW77</f>
        <v>9497.389387515881</v>
      </c>
      <c r="C84" s="563">
        <f>avgfiinc!AX77</f>
        <v>6119.9320717708833</v>
      </c>
      <c r="D84" s="562">
        <f>avgfiinc!AY77</f>
        <v>7785.0319123629843</v>
      </c>
      <c r="E84" s="562">
        <f>avgfiinc!AZ77</f>
        <v>10220.098637764222</v>
      </c>
      <c r="F84" s="562">
        <f>avgfiinc!BA77</f>
        <v>3600.4156938910087</v>
      </c>
      <c r="G84" s="563">
        <f>avgfiinc!BB77</f>
        <v>12200.592785831752</v>
      </c>
      <c r="H84" s="571">
        <f>B84*0.5/'TD5'!B84</f>
        <v>0.14619481563568115</v>
      </c>
      <c r="I84" s="582">
        <f>C84*0.5/'TD5'!B84</f>
        <v>9.4205081462860094E-2</v>
      </c>
      <c r="J84" s="589">
        <f>D84*0.5/'TD5'!C84</f>
        <v>0.11140847206115723</v>
      </c>
      <c r="K84" s="582">
        <f>E84*0.5/'TD5'!D84</f>
        <v>0.1183159351348877</v>
      </c>
      <c r="L84" s="589">
        <f>F84*0.5/'TD5'!E84</f>
        <v>8.0529332160949707E-2</v>
      </c>
      <c r="M84" s="590">
        <f>G84*0.5/'TD5'!F84</f>
        <v>0.1241098642349243</v>
      </c>
    </row>
    <row r="85" spans="1:13">
      <c r="A85" s="83">
        <v>1989</v>
      </c>
      <c r="B85" s="603">
        <f>avgfiinc!AW78</f>
        <v>9668.81646101558</v>
      </c>
      <c r="C85" s="565">
        <f>avgfiinc!AX78</f>
        <v>6414.0983959459072</v>
      </c>
      <c r="D85" s="564">
        <f>avgfiinc!AY78</f>
        <v>8075.6975931834249</v>
      </c>
      <c r="E85" s="564">
        <f>avgfiinc!AZ78</f>
        <v>10418.368880934629</v>
      </c>
      <c r="F85" s="564">
        <f>avgfiinc!BA78</f>
        <v>3876.7162422428341</v>
      </c>
      <c r="G85" s="565">
        <f>avgfiinc!BB78</f>
        <v>12318.948534921366</v>
      </c>
      <c r="H85" s="574">
        <f>B85*0.5/'TD5'!B85</f>
        <v>0.14857137203216556</v>
      </c>
      <c r="I85" s="585">
        <f>C85*0.5/'TD5'!B85</f>
        <v>9.8559260368347168E-2</v>
      </c>
      <c r="J85" s="591">
        <f>D85*0.5/'TD5'!C85</f>
        <v>0.11540722846984865</v>
      </c>
      <c r="K85" s="585">
        <f>E85*0.5/'TD5'!D85</f>
        <v>0.1216108202934265</v>
      </c>
      <c r="L85" s="591">
        <f>F85*0.5/'TD5'!E85</f>
        <v>8.5182428359985352E-2</v>
      </c>
      <c r="M85" s="592">
        <f>G85*0.5/'TD5'!F85</f>
        <v>0.12609326839447021</v>
      </c>
    </row>
    <row r="86" spans="1:13">
      <c r="A86" s="78">
        <v>1990</v>
      </c>
      <c r="B86" s="602">
        <f>avgfiinc!AW79</f>
        <v>9613.2842900250798</v>
      </c>
      <c r="C86" s="563">
        <f>avgfiinc!AX79</f>
        <v>6410.2122448481086</v>
      </c>
      <c r="D86" s="562">
        <f>avgfiinc!AY79</f>
        <v>8082.1058771951321</v>
      </c>
      <c r="E86" s="562">
        <f>avgfiinc!AZ79</f>
        <v>10041.157347686429</v>
      </c>
      <c r="F86" s="562">
        <f>avgfiinc!BA79</f>
        <v>4034.7084915764308</v>
      </c>
      <c r="G86" s="563">
        <f>avgfiinc!BB79</f>
        <v>12059.201449867074</v>
      </c>
      <c r="H86" s="571">
        <f>B86*0.5/'TD5'!B86</f>
        <v>0.14859592914581299</v>
      </c>
      <c r="I86" s="582">
        <f>C86*0.5/'TD5'!B86</f>
        <v>9.9084913730621338E-2</v>
      </c>
      <c r="J86" s="589">
        <f>D86*0.5/'TD5'!C86</f>
        <v>0.11586266756057738</v>
      </c>
      <c r="K86" s="582">
        <f>E86*0.5/'TD5'!D86</f>
        <v>0.11888086795806886</v>
      </c>
      <c r="L86" s="589">
        <f>F86*0.5/'TD5'!E86</f>
        <v>8.7898552417755141E-2</v>
      </c>
      <c r="M86" s="590">
        <f>G86*0.5/'TD5'!F86</f>
        <v>0.12492716312408447</v>
      </c>
    </row>
    <row r="87" spans="1:13">
      <c r="A87" s="78">
        <v>1991</v>
      </c>
      <c r="B87" s="602">
        <f>avgfiinc!AW80</f>
        <v>9153.0327040293505</v>
      </c>
      <c r="C87" s="563">
        <f>avgfiinc!AX80</f>
        <v>6173.8994202948779</v>
      </c>
      <c r="D87" s="562">
        <f>avgfiinc!AY80</f>
        <v>7758.5318170473347</v>
      </c>
      <c r="E87" s="562">
        <f>avgfiinc!AZ80</f>
        <v>9415.1770127122618</v>
      </c>
      <c r="F87" s="562">
        <f>avgfiinc!BA80</f>
        <v>3999.4915972500316</v>
      </c>
      <c r="G87" s="563">
        <f>avgfiinc!BB80</f>
        <v>11608.170603567516</v>
      </c>
      <c r="H87" s="571">
        <f>B87*0.5/'TD5'!B87</f>
        <v>0.14611834287643433</v>
      </c>
      <c r="I87" s="582">
        <f>C87*0.5/'TD5'!B87</f>
        <v>9.8559677600860596E-2</v>
      </c>
      <c r="J87" s="589">
        <f>D87*0.5/'TD5'!C87</f>
        <v>0.11456197500228883</v>
      </c>
      <c r="K87" s="582">
        <f>E87*0.5/'TD5'!D87</f>
        <v>0.1159244179725647</v>
      </c>
      <c r="L87" s="589">
        <f>F87*0.5/'TD5'!E87</f>
        <v>8.8910400867462172E-2</v>
      </c>
      <c r="M87" s="590">
        <f>G87*0.5/'TD5'!F87</f>
        <v>0.12393498420715331</v>
      </c>
    </row>
    <row r="88" spans="1:13">
      <c r="A88" s="78">
        <v>1992</v>
      </c>
      <c r="B88" s="602">
        <f>avgfiinc!AW81</f>
        <v>8713.116014805988</v>
      </c>
      <c r="C88" s="563">
        <f>avgfiinc!AX81</f>
        <v>5765.0811716693033</v>
      </c>
      <c r="D88" s="562">
        <f>avgfiinc!AY81</f>
        <v>7408.614583755555</v>
      </c>
      <c r="E88" s="562">
        <f>avgfiinc!AZ81</f>
        <v>8901.1055406643682</v>
      </c>
      <c r="F88" s="562">
        <f>avgfiinc!BA81</f>
        <v>3670.8269797909088</v>
      </c>
      <c r="G88" s="563">
        <f>avgfiinc!BB81</f>
        <v>11145.593893385474</v>
      </c>
      <c r="H88" s="571">
        <f>B88*0.5/'TD5'!B88</f>
        <v>0.13781219720840454</v>
      </c>
      <c r="I88" s="582">
        <f>C88*0.5/'TD5'!B88</f>
        <v>9.1184198856353774E-2</v>
      </c>
      <c r="J88" s="589">
        <f>D88*0.5/'TD5'!C88</f>
        <v>0.10788911581039429</v>
      </c>
      <c r="K88" s="582">
        <f>E88*0.5/'TD5'!D88</f>
        <v>0.10796153545379639</v>
      </c>
      <c r="L88" s="589">
        <f>F88*0.5/'TD5'!E88</f>
        <v>8.1328630447387695E-2</v>
      </c>
      <c r="M88" s="590">
        <f>G88*0.5/'TD5'!F88</f>
        <v>0.11784285306930542</v>
      </c>
    </row>
    <row r="89" spans="1:13">
      <c r="A89" s="78">
        <v>1993</v>
      </c>
      <c r="B89" s="602">
        <f>avgfiinc!AW82</f>
        <v>8555.9634843820277</v>
      </c>
      <c r="C89" s="563">
        <f>avgfiinc!AX82</f>
        <v>5619.9985971613623</v>
      </c>
      <c r="D89" s="562">
        <f>avgfiinc!AY82</f>
        <v>7489.0717375019713</v>
      </c>
      <c r="E89" s="562">
        <f>avgfiinc!AZ82</f>
        <v>8983.9346725273899</v>
      </c>
      <c r="F89" s="562">
        <f>avgfiinc!BA82</f>
        <v>3445.9058840629727</v>
      </c>
      <c r="G89" s="563">
        <f>avgfiinc!BB82</f>
        <v>10934.934884129563</v>
      </c>
      <c r="H89" s="571">
        <f>B89*0.5/'TD5'!B89</f>
        <v>0.13679569959640503</v>
      </c>
      <c r="I89" s="582">
        <f>C89*0.5/'TD5'!B89</f>
        <v>8.985447883605957E-2</v>
      </c>
      <c r="J89" s="589">
        <f>D89*0.5/'TD5'!C89</f>
        <v>0.1096406579017639</v>
      </c>
      <c r="K89" s="582">
        <f>E89*0.5/'TD5'!D89</f>
        <v>0.1090971827507019</v>
      </c>
      <c r="L89" s="589">
        <f>F89*0.5/'TD5'!E89</f>
        <v>7.8099310398101807E-2</v>
      </c>
      <c r="M89" s="590">
        <f>G89*0.5/'TD5'!F89</f>
        <v>0.11687922477722168</v>
      </c>
    </row>
    <row r="90" spans="1:13">
      <c r="A90" s="78">
        <v>1994</v>
      </c>
      <c r="B90" s="602">
        <f>avgfiinc!AW83</f>
        <v>8746.6156179894879</v>
      </c>
      <c r="C90" s="563">
        <f>avgfiinc!AX83</f>
        <v>5838.626217081548</v>
      </c>
      <c r="D90" s="562">
        <f>avgfiinc!AY83</f>
        <v>7849.7477372635312</v>
      </c>
      <c r="E90" s="562">
        <f>avgfiinc!AZ83</f>
        <v>9198.8137609938221</v>
      </c>
      <c r="F90" s="562">
        <f>avgfiinc!BA83</f>
        <v>3641.5665278012557</v>
      </c>
      <c r="G90" s="563">
        <f>avgfiinc!BB83</f>
        <v>11187.422321589858</v>
      </c>
      <c r="H90" s="571">
        <f>B90*0.5/'TD5'!B90</f>
        <v>0.13781952857971191</v>
      </c>
      <c r="I90" s="582">
        <f>C90*0.5/'TD5'!B90</f>
        <v>9.1998636722564711E-2</v>
      </c>
      <c r="J90" s="589">
        <f>D90*0.5/'TD5'!C90</f>
        <v>0.1130472421646118</v>
      </c>
      <c r="K90" s="582">
        <f>E90*0.5/'TD5'!D90</f>
        <v>0.11082327365875246</v>
      </c>
      <c r="L90" s="589">
        <f>F90*0.5/'TD5'!E90</f>
        <v>8.0575406551361084E-2</v>
      </c>
      <c r="M90" s="590">
        <f>G90*0.5/'TD5'!F90</f>
        <v>0.11787384748458864</v>
      </c>
    </row>
    <row r="91" spans="1:13">
      <c r="A91" s="78">
        <v>1995</v>
      </c>
      <c r="B91" s="602">
        <f>avgfiinc!AW84</f>
        <v>8972.4966851452318</v>
      </c>
      <c r="C91" s="563">
        <f>avgfiinc!AX84</f>
        <v>6176.4569807920398</v>
      </c>
      <c r="D91" s="562">
        <f>avgfiinc!AY84</f>
        <v>8179.8235162390502</v>
      </c>
      <c r="E91" s="562">
        <f>avgfiinc!AZ84</f>
        <v>9739.5743126177204</v>
      </c>
      <c r="F91" s="562">
        <f>avgfiinc!BA84</f>
        <v>3866.9976059627802</v>
      </c>
      <c r="G91" s="563">
        <f>avgfiinc!BB84</f>
        <v>11531.992287167423</v>
      </c>
      <c r="H91" s="571">
        <f>B91*0.5/'TD5'!B91</f>
        <v>0.13649243116378784</v>
      </c>
      <c r="I91" s="582">
        <f>C91*0.5/'TD5'!B91</f>
        <v>9.3958199024200439E-2</v>
      </c>
      <c r="J91" s="589">
        <f>D91*0.5/'TD5'!C91</f>
        <v>0.1142277717590332</v>
      </c>
      <c r="K91" s="582">
        <f>E91*0.5/'TD5'!D91</f>
        <v>0.11338907480239868</v>
      </c>
      <c r="L91" s="589">
        <f>F91*0.5/'TD5'!E91</f>
        <v>8.2241594791412354E-2</v>
      </c>
      <c r="M91" s="590">
        <f>G91*0.5/'TD5'!F91</f>
        <v>0.11719143390655518</v>
      </c>
    </row>
    <row r="92" spans="1:13">
      <c r="A92" s="78">
        <v>1996</v>
      </c>
      <c r="B92" s="602">
        <f>avgfiinc!AW85</f>
        <v>9248.9928379369467</v>
      </c>
      <c r="C92" s="563">
        <f>avgfiinc!AX85</f>
        <v>6458.896520217234</v>
      </c>
      <c r="D92" s="562">
        <f>avgfiinc!AY85</f>
        <v>8500.7834485048897</v>
      </c>
      <c r="E92" s="562">
        <f>avgfiinc!AZ85</f>
        <v>9970.7229262033943</v>
      </c>
      <c r="F92" s="562">
        <f>avgfiinc!BA85</f>
        <v>4183.5921156024533</v>
      </c>
      <c r="G92" s="563">
        <f>avgfiinc!BB85</f>
        <v>11916.323796479495</v>
      </c>
      <c r="H92" s="571">
        <f>B92*0.5/'TD5'!B92</f>
        <v>0.13424718379974365</v>
      </c>
      <c r="I92" s="582">
        <f>C92*0.5/'TD5'!B92</f>
        <v>9.3749523162841797E-2</v>
      </c>
      <c r="J92" s="589">
        <f>D92*0.5/'TD5'!C92</f>
        <v>0.11389046907424927</v>
      </c>
      <c r="K92" s="582">
        <f>E92*0.5/'TD5'!D92</f>
        <v>0.11157953739166261</v>
      </c>
      <c r="L92" s="589">
        <f>F92*0.5/'TD5'!E92</f>
        <v>8.380281925201416E-2</v>
      </c>
      <c r="M92" s="590">
        <f>G92*0.5/'TD5'!F92</f>
        <v>0.11576652526855466</v>
      </c>
    </row>
    <row r="93" spans="1:13">
      <c r="A93" s="78">
        <v>1997</v>
      </c>
      <c r="B93" s="602">
        <f>avgfiinc!AW86</f>
        <v>9672.2800813027443</v>
      </c>
      <c r="C93" s="563">
        <f>avgfiinc!AX86</f>
        <v>6884.8794313008493</v>
      </c>
      <c r="D93" s="562">
        <f>avgfiinc!AY86</f>
        <v>8999.164172137569</v>
      </c>
      <c r="E93" s="562">
        <f>avgfiinc!AZ86</f>
        <v>10469.8499261578</v>
      </c>
      <c r="F93" s="562">
        <f>avgfiinc!BA86</f>
        <v>4574.8294440111431</v>
      </c>
      <c r="G93" s="563">
        <f>avgfiinc!BB86</f>
        <v>12517.566342847887</v>
      </c>
      <c r="H93" s="571">
        <f>B93*0.5/'TD5'!B93</f>
        <v>0.1323766112327576</v>
      </c>
      <c r="I93" s="582">
        <f>C93*0.5/'TD5'!B93</f>
        <v>9.422773122787477E-2</v>
      </c>
      <c r="J93" s="589">
        <f>D93*0.5/'TD5'!C93</f>
        <v>0.11413836479187012</v>
      </c>
      <c r="K93" s="582">
        <f>E93*0.5/'TD5'!D93</f>
        <v>0.11099916696548462</v>
      </c>
      <c r="L93" s="589">
        <f>F93*0.5/'TD5'!E93</f>
        <v>8.5630357265472412E-2</v>
      </c>
      <c r="M93" s="590">
        <f>G93*0.5/'TD5'!F93</f>
        <v>0.11473602056503296</v>
      </c>
    </row>
    <row r="94" spans="1:13">
      <c r="A94" s="78">
        <v>1998</v>
      </c>
      <c r="B94" s="602">
        <f>avgfiinc!AW87</f>
        <v>10226.62541627821</v>
      </c>
      <c r="C94" s="563">
        <f>avgfiinc!AX87</f>
        <v>7320.5342212886308</v>
      </c>
      <c r="D94" s="562">
        <f>avgfiinc!AY87</f>
        <v>9448.9757420809656</v>
      </c>
      <c r="E94" s="562">
        <f>avgfiinc!AZ87</f>
        <v>11000.820039666745</v>
      </c>
      <c r="F94" s="562">
        <f>avgfiinc!BA87</f>
        <v>4912.3253523538697</v>
      </c>
      <c r="G94" s="563">
        <f>avgfiinc!BB87</f>
        <v>13270.991477513289</v>
      </c>
      <c r="H94" s="571">
        <f>B94*0.5/'TD5'!B94</f>
        <v>0.13178336620330811</v>
      </c>
      <c r="I94" s="582">
        <f>C94*0.5/'TD5'!B94</f>
        <v>9.4334602355957045E-2</v>
      </c>
      <c r="J94" s="589">
        <f>D94*0.5/'TD5'!C94</f>
        <v>0.11332821846008302</v>
      </c>
      <c r="K94" s="582">
        <f>E94*0.5/'TD5'!D94</f>
        <v>0.11017769575119019</v>
      </c>
      <c r="L94" s="589">
        <f>F94*0.5/'TD5'!E94</f>
        <v>8.6137533187866211E-2</v>
      </c>
      <c r="M94" s="590">
        <f>G94*0.5/'TD5'!F94</f>
        <v>0.11462289094924925</v>
      </c>
    </row>
    <row r="95" spans="1:13">
      <c r="A95" s="83">
        <v>1999</v>
      </c>
      <c r="B95" s="603">
        <f>avgfiinc!AW88</f>
        <v>10540.821791663913</v>
      </c>
      <c r="C95" s="565">
        <f>avgfiinc!AX88</f>
        <v>7669.1901887547383</v>
      </c>
      <c r="D95" s="564">
        <f>avgfiinc!AY88</f>
        <v>9903.6577782696331</v>
      </c>
      <c r="E95" s="564">
        <f>avgfiinc!AZ88</f>
        <v>11680.826127983972</v>
      </c>
      <c r="F95" s="564">
        <f>avgfiinc!BA88</f>
        <v>5074.9526210999938</v>
      </c>
      <c r="G95" s="565">
        <f>avgfiinc!BB88</f>
        <v>13766.92046595282</v>
      </c>
      <c r="H95" s="574">
        <f>B95*0.5/'TD5'!B95</f>
        <v>0.12945055961608889</v>
      </c>
      <c r="I95" s="585">
        <f>C95*0.5/'TD5'!B95</f>
        <v>9.4184398651123061E-2</v>
      </c>
      <c r="J95" s="591">
        <f>D95*0.5/'TD5'!C95</f>
        <v>0.11298370361328126</v>
      </c>
      <c r="K95" s="585">
        <f>E95*0.5/'TD5'!D95</f>
        <v>0.11052387952804567</v>
      </c>
      <c r="L95" s="591">
        <f>F95*0.5/'TD5'!E95</f>
        <v>8.5844814777374268E-2</v>
      </c>
      <c r="M95" s="592">
        <f>G95*0.5/'TD5'!F95</f>
        <v>0.11313199996948244</v>
      </c>
    </row>
    <row r="96" spans="1:13">
      <c r="A96" s="88">
        <v>2000</v>
      </c>
      <c r="B96" s="604">
        <f>avgfiinc!AW89</f>
        <v>10746.075307637882</v>
      </c>
      <c r="C96" s="567">
        <f>avgfiinc!AX89</f>
        <v>7860.3877443490801</v>
      </c>
      <c r="D96" s="566">
        <f>avgfiinc!AY89</f>
        <v>10095.850061124194</v>
      </c>
      <c r="E96" s="566">
        <f>avgfiinc!AZ89</f>
        <v>11822.428147588429</v>
      </c>
      <c r="F96" s="566">
        <f>avgfiinc!BA89</f>
        <v>5261.4449454966916</v>
      </c>
      <c r="G96" s="567">
        <f>avgfiinc!BB89</f>
        <v>14013.038274150857</v>
      </c>
      <c r="H96" s="575">
        <f>B96*0.5/'TD5'!B96</f>
        <v>0.12620419263839724</v>
      </c>
      <c r="I96" s="586">
        <f>C96*0.5/'TD5'!B96</f>
        <v>9.2314064502716078E-2</v>
      </c>
      <c r="J96" s="593">
        <f>D96*0.5/'TD5'!C96</f>
        <v>0.11034691333770752</v>
      </c>
      <c r="K96" s="586">
        <f>E96*0.5/'TD5'!D96</f>
        <v>0.10749322175979614</v>
      </c>
      <c r="L96" s="593">
        <f>F96*0.5/'TD5'!E96</f>
        <v>8.4505796432495117E-2</v>
      </c>
      <c r="M96" s="594">
        <f>G96*0.5/'TD5'!F96</f>
        <v>0.11053180694580077</v>
      </c>
    </row>
    <row r="97" spans="1:13">
      <c r="A97" s="78">
        <v>2001</v>
      </c>
      <c r="B97" s="602">
        <f>avgfiinc!AW90</f>
        <v>10425.863269073752</v>
      </c>
      <c r="C97" s="563">
        <f>avgfiinc!AX90</f>
        <v>7493.5190803806636</v>
      </c>
      <c r="D97" s="562">
        <f>avgfiinc!AY90</f>
        <v>9706.7776310877689</v>
      </c>
      <c r="E97" s="562">
        <f>avgfiinc!AZ90</f>
        <v>11247.212302775</v>
      </c>
      <c r="F97" s="562">
        <f>avgfiinc!BA90</f>
        <v>4976.8449635286343</v>
      </c>
      <c r="G97" s="563">
        <f>avgfiinc!BB90</f>
        <v>13423.121717994085</v>
      </c>
      <c r="H97" s="571">
        <f>B97*0.5/'TD5'!B97</f>
        <v>0.13067483901977539</v>
      </c>
      <c r="I97" s="582">
        <f>C97*0.5/'TD5'!B97</f>
        <v>9.3921661376953125E-2</v>
      </c>
      <c r="J97" s="589">
        <f>D97*0.5/'TD5'!C97</f>
        <v>0.11254805326461792</v>
      </c>
      <c r="K97" s="582">
        <f>E97*0.5/'TD5'!D97</f>
        <v>0.10947310924530031</v>
      </c>
      <c r="L97" s="589">
        <f>F97*0.5/'TD5'!E97</f>
        <v>8.4929823875427246E-2</v>
      </c>
      <c r="M97" s="590">
        <f>G97*0.5/'TD5'!F97</f>
        <v>0.11383759975433351</v>
      </c>
    </row>
    <row r="98" spans="1:13">
      <c r="A98" s="78">
        <v>2002</v>
      </c>
      <c r="B98" s="602">
        <f>avgfiinc!AW91</f>
        <v>9808.2776182030211</v>
      </c>
      <c r="C98" s="563">
        <f>avgfiinc!AX91</f>
        <v>6921.9259028520792</v>
      </c>
      <c r="D98" s="562">
        <f>avgfiinc!AY91</f>
        <v>9118.9819118020187</v>
      </c>
      <c r="E98" s="562">
        <f>avgfiinc!AZ91</f>
        <v>10475.617126754496</v>
      </c>
      <c r="F98" s="562">
        <f>avgfiinc!BA91</f>
        <v>4548.790900073669</v>
      </c>
      <c r="G98" s="563">
        <f>avgfiinc!BB91</f>
        <v>12453.220001732912</v>
      </c>
      <c r="H98" s="571">
        <f>B98*0.5/'TD5'!B98</f>
        <v>0.12907707691192627</v>
      </c>
      <c r="I98" s="582">
        <f>C98*0.5/'TD5'!B98</f>
        <v>9.109264612197876E-2</v>
      </c>
      <c r="J98" s="589">
        <f>D98*0.5/'TD5'!C98</f>
        <v>0.1105765700340271</v>
      </c>
      <c r="K98" s="582">
        <f>E98*0.5/'TD5'!D98</f>
        <v>0.10754424333572386</v>
      </c>
      <c r="L98" s="589">
        <f>F98*0.5/'TD5'!E98</f>
        <v>8.0753207206726088E-2</v>
      </c>
      <c r="M98" s="590">
        <f>G98*0.5/'TD5'!F98</f>
        <v>0.11160212755203247</v>
      </c>
    </row>
    <row r="99" spans="1:13">
      <c r="A99" s="78">
        <v>2003</v>
      </c>
      <c r="B99" s="602">
        <f>avgfiinc!AW92</f>
        <v>9491.1649072786695</v>
      </c>
      <c r="C99" s="563">
        <f>avgfiinc!AX92</f>
        <v>6624.4387044523464</v>
      </c>
      <c r="D99" s="562">
        <f>avgfiinc!AY92</f>
        <v>8751.43420962852</v>
      </c>
      <c r="E99" s="562">
        <f>avgfiinc!AZ92</f>
        <v>9866.9920002165218</v>
      </c>
      <c r="F99" s="562">
        <f>avgfiinc!BA92</f>
        <v>4415.851918965217</v>
      </c>
      <c r="G99" s="563">
        <f>avgfiinc!BB92</f>
        <v>11977.574611669379</v>
      </c>
      <c r="H99" s="571">
        <f>B99*0.5/'TD5'!B99</f>
        <v>0.12523502111434934</v>
      </c>
      <c r="I99" s="582">
        <f>C99*0.5/'TD5'!B99</f>
        <v>8.7408840656280518E-2</v>
      </c>
      <c r="J99" s="589">
        <f>D99*0.5/'TD5'!C99</f>
        <v>0.1065794825553894</v>
      </c>
      <c r="K99" s="582">
        <f>E99*0.5/'TD5'!D99</f>
        <v>0.10235673189163208</v>
      </c>
      <c r="L99" s="589">
        <f>F99*0.5/'TD5'!E99</f>
        <v>7.7784955501556396E-2</v>
      </c>
      <c r="M99" s="590">
        <f>G99*0.5/'TD5'!F99</f>
        <v>0.10791730880737305</v>
      </c>
    </row>
    <row r="100" spans="1:13">
      <c r="A100" s="78">
        <v>2004</v>
      </c>
      <c r="B100" s="602">
        <f>avgfiinc!AW93</f>
        <v>9687.286933174666</v>
      </c>
      <c r="C100" s="563">
        <f>avgfiinc!AX93</f>
        <v>6820.2328217596068</v>
      </c>
      <c r="D100" s="562">
        <f>avgfiinc!AY93</f>
        <v>8965.008529735549</v>
      </c>
      <c r="E100" s="562">
        <f>avgfiinc!AZ93</f>
        <v>10052.136240918215</v>
      </c>
      <c r="F100" s="562">
        <f>avgfiinc!BA93</f>
        <v>4633.8299730982135</v>
      </c>
      <c r="G100" s="563">
        <f>avgfiinc!BB93</f>
        <v>12146.198022312748</v>
      </c>
      <c r="H100" s="571">
        <f>B100*0.5/'TD5'!B100</f>
        <v>0.12133944034576416</v>
      </c>
      <c r="I100" s="582">
        <f>C100*0.5/'TD5'!B100</f>
        <v>8.5427761077880859E-2</v>
      </c>
      <c r="J100" s="589">
        <f>D100*0.5/'TD5'!C100</f>
        <v>0.10446536540985109</v>
      </c>
      <c r="K100" s="582">
        <f>E100*0.5/'TD5'!D100</f>
        <v>9.9193274974823012E-2</v>
      </c>
      <c r="L100" s="589">
        <f>F100*0.5/'TD5'!E100</f>
        <v>7.7185332775115953E-2</v>
      </c>
      <c r="M100" s="590">
        <f>G100*0.5/'TD5'!F100</f>
        <v>0.10420918464660645</v>
      </c>
    </row>
    <row r="101" spans="1:13">
      <c r="A101" s="78">
        <v>2005</v>
      </c>
      <c r="B101" s="602">
        <f>avgfiinc!AW94</f>
        <v>9963.3672803798218</v>
      </c>
      <c r="C101" s="563">
        <f>avgfiinc!AX94</f>
        <v>7160.5906910763524</v>
      </c>
      <c r="D101" s="562">
        <f>avgfiinc!AY94</f>
        <v>9225.8036972712671</v>
      </c>
      <c r="E101" s="562">
        <f>avgfiinc!AZ94</f>
        <v>10415.943679803357</v>
      </c>
      <c r="F101" s="562">
        <f>avgfiinc!BA94</f>
        <v>4916.4041959615415</v>
      </c>
      <c r="G101" s="563">
        <f>avgfiinc!BB94</f>
        <v>12411.929855655164</v>
      </c>
      <c r="H101" s="571">
        <f>B101*0.5/'TD5'!B101</f>
        <v>0.11896258592605589</v>
      </c>
      <c r="I101" s="582">
        <f>C101*0.5/'TD5'!B101</f>
        <v>8.5497438907623277E-2</v>
      </c>
      <c r="J101" s="589">
        <f>D101*0.5/'TD5'!C101</f>
        <v>0.10333234071731567</v>
      </c>
      <c r="K101" s="582">
        <f>E101*0.5/'TD5'!D101</f>
        <v>9.813630580902101E-2</v>
      </c>
      <c r="L101" s="589">
        <f>F101*0.5/'TD5'!E101</f>
        <v>7.7866196632385254E-2</v>
      </c>
      <c r="M101" s="590">
        <f>G101*0.5/'TD5'!F101</f>
        <v>0.10168677568435669</v>
      </c>
    </row>
    <row r="102" spans="1:13">
      <c r="A102" s="78">
        <v>2006</v>
      </c>
      <c r="B102" s="602">
        <f>avgfiinc!AW95</f>
        <v>10125.454275413131</v>
      </c>
      <c r="C102" s="563">
        <f>avgfiinc!AX95</f>
        <v>7357.2674627960532</v>
      </c>
      <c r="D102" s="562">
        <f>avgfiinc!AY95</f>
        <v>9344.5693189705435</v>
      </c>
      <c r="E102" s="562">
        <f>avgfiinc!AZ95</f>
        <v>10616.330162913375</v>
      </c>
      <c r="F102" s="562">
        <f>avgfiinc!BA95</f>
        <v>5099.1269135784742</v>
      </c>
      <c r="G102" s="563">
        <f>avgfiinc!BB95</f>
        <v>12530.392079293253</v>
      </c>
      <c r="H102" s="571">
        <f>B102*0.5/'TD5'!B102</f>
        <v>0.11687672138214113</v>
      </c>
      <c r="I102" s="582">
        <f>C102*0.5/'TD5'!B102</f>
        <v>8.4923923015594482E-2</v>
      </c>
      <c r="J102" s="589">
        <f>D102*0.5/'TD5'!C102</f>
        <v>0.10192668437957764</v>
      </c>
      <c r="K102" s="582">
        <f>E102*0.5/'TD5'!D102</f>
        <v>9.7056567668914781E-2</v>
      </c>
      <c r="L102" s="589">
        <f>F102*0.5/'TD5'!E102</f>
        <v>7.7620327472686754E-2</v>
      </c>
      <c r="M102" s="590">
        <f>G102*0.5/'TD5'!F102</f>
        <v>9.968411922454834E-2</v>
      </c>
    </row>
    <row r="103" spans="1:13">
      <c r="A103" s="78">
        <v>2007</v>
      </c>
      <c r="B103" s="602">
        <f>avgfiinc!AW96</f>
        <v>10303.028301361057</v>
      </c>
      <c r="C103" s="563">
        <f>avgfiinc!AX96</f>
        <v>7513.4201368866634</v>
      </c>
      <c r="D103" s="562">
        <f>avgfiinc!AY96</f>
        <v>9237.5941467670273</v>
      </c>
      <c r="E103" s="562">
        <f>avgfiinc!AZ96</f>
        <v>10638.653362825988</v>
      </c>
      <c r="F103" s="562">
        <f>avgfiinc!BA96</f>
        <v>5353.9484169547641</v>
      </c>
      <c r="G103" s="563">
        <f>avgfiinc!BB96</f>
        <v>12895.735174388219</v>
      </c>
      <c r="H103" s="571">
        <f>B103*0.5/'TD5'!B103</f>
        <v>0.11509698629379274</v>
      </c>
      <c r="I103" s="582">
        <f>C103*0.5/'TD5'!B103</f>
        <v>8.3933770656585707E-2</v>
      </c>
      <c r="J103" s="589">
        <f>D103*0.5/'TD5'!C103</f>
        <v>9.85735058784485E-2</v>
      </c>
      <c r="K103" s="582">
        <f>E103*0.5/'TD5'!D103</f>
        <v>9.468591213226317E-2</v>
      </c>
      <c r="L103" s="589">
        <f>F103*0.5/'TD5'!E103</f>
        <v>7.830280065536499E-2</v>
      </c>
      <c r="M103" s="590">
        <f>G103*0.5/'TD5'!F103</f>
        <v>9.9101603031158461E-2</v>
      </c>
    </row>
    <row r="104" spans="1:13">
      <c r="A104" s="78">
        <v>2008</v>
      </c>
      <c r="B104" s="602">
        <f>avgfiinc!AW97</f>
        <v>9322.1476962406687</v>
      </c>
      <c r="C104" s="563">
        <f>avgfiinc!AX97</f>
        <v>6571.3911609911202</v>
      </c>
      <c r="D104" s="562">
        <f>avgfiinc!AY97</f>
        <v>8425.7258669033272</v>
      </c>
      <c r="E104" s="562">
        <f>avgfiinc!AZ97</f>
        <v>9451.0018267875203</v>
      </c>
      <c r="F104" s="562">
        <f>avgfiinc!BA97</f>
        <v>4530.6435170975283</v>
      </c>
      <c r="G104" s="563">
        <f>avgfiinc!BB97</f>
        <v>11434.575262804263</v>
      </c>
      <c r="H104" s="571">
        <f>B104*0.5/'TD5'!B104</f>
        <v>0.11224079132080078</v>
      </c>
      <c r="I104" s="582">
        <f>C104*0.5/'TD5'!B104</f>
        <v>7.9121053218841553E-2</v>
      </c>
      <c r="J104" s="589">
        <f>D104*0.5/'TD5'!C104</f>
        <v>9.5406055450439467E-2</v>
      </c>
      <c r="K104" s="582">
        <f>E104*0.5/'TD5'!D104</f>
        <v>8.9976191520690918E-2</v>
      </c>
      <c r="L104" s="589">
        <f>F104*0.5/'TD5'!E104</f>
        <v>7.2306692600250244E-2</v>
      </c>
      <c r="M104" s="590">
        <f>G104*0.5/'TD5'!F104</f>
        <v>9.5330536365509033E-2</v>
      </c>
    </row>
    <row r="105" spans="1:13">
      <c r="A105" s="83">
        <v>2009</v>
      </c>
      <c r="B105" s="605">
        <f>avgfiinc!AW98</f>
        <v>7800.9734897722774</v>
      </c>
      <c r="C105" s="606">
        <f>avgfiinc!AX98</f>
        <v>5243.1146936693331</v>
      </c>
      <c r="D105" s="564">
        <f>avgfiinc!AY98</f>
        <v>7055.7304950514826</v>
      </c>
      <c r="E105" s="564">
        <f>avgfiinc!AZ98</f>
        <v>7288.1656667019033</v>
      </c>
      <c r="F105" s="564">
        <f>avgfiinc!BA98</f>
        <v>3792.3052290626906</v>
      </c>
      <c r="G105" s="565">
        <f>avgfiinc!BB98</f>
        <v>9666.8639962074558</v>
      </c>
      <c r="H105" s="574">
        <f>B105*0.5/'TD5'!B105</f>
        <v>0.10455954074859618</v>
      </c>
      <c r="I105" s="585">
        <f>C105*0.5/'TD5'!B105</f>
        <v>7.0275545120239258E-2</v>
      </c>
      <c r="J105" s="595">
        <f>D105*0.5/'TD5'!C105</f>
        <v>8.7907016277313232E-2</v>
      </c>
      <c r="K105" s="596">
        <f>E105*0.5/'TD5'!D105</f>
        <v>7.8280448913574233E-2</v>
      </c>
      <c r="L105" s="591">
        <f>F105*0.5/'TD5'!E105</f>
        <v>6.6026508808135986E-2</v>
      </c>
      <c r="M105" s="592">
        <f>G105*0.5/'TD5'!F105</f>
        <v>8.9416563510894775E-2</v>
      </c>
    </row>
    <row r="106" spans="1:13">
      <c r="A106" s="78">
        <v>2010</v>
      </c>
      <c r="B106" s="607">
        <f>avgfiinc!AW99</f>
        <v>7824.7330281534214</v>
      </c>
      <c r="C106" s="608">
        <f>avgfiinc!AX99</f>
        <v>5322.5606082742561</v>
      </c>
      <c r="D106" s="562">
        <f>avgfiinc!AY99</f>
        <v>6964.3574135161443</v>
      </c>
      <c r="E106" s="562">
        <f>avgfiinc!AZ99</f>
        <v>7320.2347481731986</v>
      </c>
      <c r="F106" s="562">
        <f>avgfiinc!BA99</f>
        <v>3859.1856201504365</v>
      </c>
      <c r="G106" s="563">
        <f>avgfiinc!BB99</f>
        <v>9646.9187718996782</v>
      </c>
      <c r="H106" s="571">
        <f>B106*0.5/'TD5'!B106</f>
        <v>0.10212594270706175</v>
      </c>
      <c r="I106" s="582">
        <f>C106*0.5/'TD5'!B106</f>
        <v>6.9468379020690918E-2</v>
      </c>
      <c r="J106" s="597">
        <f>D106*0.5/'TD5'!C106</f>
        <v>8.5219442844390869E-2</v>
      </c>
      <c r="K106" s="598">
        <f>E106*0.5/'TD5'!D106</f>
        <v>7.6891541481018066E-2</v>
      </c>
      <c r="L106" s="589">
        <f>F106*0.5/'TD5'!E106</f>
        <v>6.515270471572876E-2</v>
      </c>
      <c r="M106" s="590">
        <f>G106*0.5/'TD5'!F106</f>
        <v>8.7384462356567383E-2</v>
      </c>
    </row>
    <row r="107" spans="1:13">
      <c r="A107" s="78">
        <v>2011</v>
      </c>
      <c r="B107" s="607">
        <f>avgfiinc!AW100</f>
        <v>7789.2245738106085</v>
      </c>
      <c r="C107" s="608">
        <f>avgfiinc!AX100</f>
        <v>5304.8593445099605</v>
      </c>
      <c r="D107" s="562">
        <f>avgfiinc!AY100</f>
        <v>6918.4316873237676</v>
      </c>
      <c r="E107" s="562">
        <f>avgfiinc!AZ100</f>
        <v>7511.0540825058679</v>
      </c>
      <c r="F107" s="562">
        <f>avgfiinc!BA100</f>
        <v>3745.6969575288172</v>
      </c>
      <c r="G107" s="563">
        <f>avgfiinc!BB100</f>
        <v>9561.4182697637898</v>
      </c>
      <c r="H107" s="571">
        <f>B107*0.5/'TD5'!B107</f>
        <v>0.10113424062728882</v>
      </c>
      <c r="I107" s="582">
        <f>C107*0.5/'TD5'!B107</f>
        <v>6.8877577781677246E-2</v>
      </c>
      <c r="J107" s="597">
        <f>D107*0.5/'TD5'!C107</f>
        <v>8.4499359130859375E-2</v>
      </c>
      <c r="K107" s="598">
        <f>E107*0.5/'TD5'!D107</f>
        <v>7.787835597991942E-2</v>
      </c>
      <c r="L107" s="589">
        <f>F107*0.5/'TD5'!E107</f>
        <v>6.3502371311187744E-2</v>
      </c>
      <c r="M107" s="590">
        <f>G107*0.5/'TD5'!F107</f>
        <v>8.6505651473999023E-2</v>
      </c>
    </row>
    <row r="108" spans="1:13">
      <c r="A108" s="78">
        <v>2012</v>
      </c>
      <c r="B108" s="607">
        <f>avgfiinc!AW101</f>
        <v>7876.6980854717503</v>
      </c>
      <c r="C108" s="608">
        <f>avgfiinc!AX101</f>
        <v>5429.9646198572455</v>
      </c>
      <c r="D108" s="562">
        <f>avgfiinc!AY101</f>
        <v>7106.5550187420204</v>
      </c>
      <c r="E108" s="562">
        <f>avgfiinc!AZ101</f>
        <v>7683.0773054353267</v>
      </c>
      <c r="F108" s="562">
        <f>avgfiinc!BA101</f>
        <v>3849.3618506368434</v>
      </c>
      <c r="G108" s="563">
        <f>avgfiinc!BB101</f>
        <v>9517.8554006043378</v>
      </c>
      <c r="H108" s="571">
        <f>B108*0.5/'TD5'!B108</f>
        <v>9.6552133560180664E-2</v>
      </c>
      <c r="I108" s="582">
        <f>C108*0.5/'TD5'!B108</f>
        <v>6.6560208797454834E-2</v>
      </c>
      <c r="J108" s="597">
        <f>D108*0.5/'TD5'!C108</f>
        <v>8.260673284530641E-2</v>
      </c>
      <c r="K108" s="598">
        <f>E108*0.5/'TD5'!D108</f>
        <v>7.5043022632598877E-2</v>
      </c>
      <c r="L108" s="589">
        <f>F108*0.5/'TD5'!E108</f>
        <v>6.1753988265991211E-2</v>
      </c>
      <c r="M108" s="590">
        <f>G108*0.5/'TD5'!F108</f>
        <v>8.1653296947479262E-2</v>
      </c>
    </row>
    <row r="109" spans="1:13">
      <c r="A109" s="78">
        <v>2013</v>
      </c>
      <c r="B109" s="607">
        <f>avgfiinc!AW102</f>
        <v>8037.9634810789385</v>
      </c>
      <c r="C109" s="608">
        <f>avgfiinc!AX102</f>
        <v>5545.245444186462</v>
      </c>
      <c r="D109" s="562">
        <f>avgfiinc!AY102</f>
        <v>7323.3257889906918</v>
      </c>
      <c r="E109" s="562">
        <f>avgfiinc!AZ102</f>
        <v>7942.1596521069196</v>
      </c>
      <c r="F109" s="562">
        <f>avgfiinc!BA102</f>
        <v>3894.7813668875028</v>
      </c>
      <c r="G109" s="563">
        <f>avgfiinc!BB102</f>
        <v>9587.4194352550312</v>
      </c>
      <c r="H109" s="571">
        <f>B109*0.5/'TD5'!B109</f>
        <v>0.10128968954086305</v>
      </c>
      <c r="I109" s="582">
        <f>C109*0.5/'TD5'!B109</f>
        <v>6.9877922534942641E-2</v>
      </c>
      <c r="J109" s="597">
        <f>D109*0.5/'TD5'!C109</f>
        <v>8.6981356143951416E-2</v>
      </c>
      <c r="K109" s="598">
        <f>E109*0.5/'TD5'!D109</f>
        <v>7.984316349029541E-2</v>
      </c>
      <c r="L109" s="589">
        <f>F109*0.5/'TD5'!E109</f>
        <v>6.4106166362762451E-2</v>
      </c>
      <c r="M109" s="590">
        <f>G109*0.5/'TD5'!F109</f>
        <v>8.4972620010375977E-2</v>
      </c>
    </row>
    <row r="110" spans="1:13">
      <c r="A110" s="78">
        <v>2014</v>
      </c>
      <c r="B110" s="607">
        <f>avgfiinc!AW103</f>
        <v>8394.5476444390042</v>
      </c>
      <c r="C110" s="608">
        <f>avgfiinc!AX103</f>
        <v>5898.4912297909223</v>
      </c>
      <c r="D110" s="562">
        <f>avgfiinc!AY103</f>
        <v>7851.8313720518154</v>
      </c>
      <c r="E110" s="562">
        <f>avgfiinc!AZ103</f>
        <v>8422.8455875597629</v>
      </c>
      <c r="F110" s="562">
        <f>avgfiinc!BA103</f>
        <v>4159.4479874311646</v>
      </c>
      <c r="G110" s="563">
        <f>avgfiinc!BB103</f>
        <v>9997.9489834682499</v>
      </c>
      <c r="H110" s="571">
        <f>B110*0.5/'TD5'!B110</f>
        <v>0.10093712806701662</v>
      </c>
      <c r="I110" s="582">
        <f>C110*0.5/'TD5'!B110</f>
        <v>7.0924222469329834E-2</v>
      </c>
      <c r="J110" s="597">
        <f>D110*0.5/'TD5'!C110</f>
        <v>8.9167535305023193E-2</v>
      </c>
      <c r="K110" s="598">
        <f>E110*0.5/'TD5'!D110</f>
        <v>8.0740809440612793E-2</v>
      </c>
      <c r="L110" s="589">
        <f>F110*0.5/'TD5'!E110</f>
        <v>6.5338253974914551E-2</v>
      </c>
      <c r="M110" s="590">
        <f>G110*0.5/'TD5'!F110</f>
        <v>8.4780573844909668E-2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81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758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avgfiinc!BI51</f>
        <v>24999.315367216164</v>
      </c>
      <c r="C58" s="561">
        <f>avgfiinc!BJ51</f>
        <v>27180.621596060984</v>
      </c>
      <c r="D58" s="560">
        <f>avgfiinc!BK51</f>
        <v>29822.546701534902</v>
      </c>
      <c r="E58" s="560">
        <f>avgfiinc!BL51</f>
        <v>39624.155748179073</v>
      </c>
      <c r="F58" s="560">
        <f>avgfiinc!BM51</f>
        <v>13165.716541979722</v>
      </c>
      <c r="G58" s="561">
        <f>avgfiinc!BN51</f>
        <v>40843.897851127032</v>
      </c>
      <c r="H58" s="570">
        <f>B58*0.4/'TD5'!B58</f>
        <v>0.49822598695755005</v>
      </c>
      <c r="I58" s="587">
        <f>C58*0.4/'TD5'!B58</f>
        <v>0.54169851541519165</v>
      </c>
      <c r="J58" s="587">
        <f>D58*0.4/'TD5'!C58</f>
        <v>0.54693356156349182</v>
      </c>
      <c r="K58" s="581">
        <f>E58*0.4/'TD5'!D58</f>
        <v>0.51927155256271362</v>
      </c>
      <c r="L58" s="587">
        <f>F58*0.4/'TD5'!E58</f>
        <v>0.51459577679634105</v>
      </c>
      <c r="M58" s="588">
        <f>G58*0.4/'TD5'!F58</f>
        <v>0.5107424557209016</v>
      </c>
    </row>
    <row r="59" spans="1:13">
      <c r="A59" s="78">
        <v>1963</v>
      </c>
      <c r="B59" s="602">
        <f>avgfiinc!BI52</f>
        <v>25977.618877869274</v>
      </c>
      <c r="C59" s="563">
        <f>avgfiinc!BJ52</f>
        <v>28255.786276579784</v>
      </c>
      <c r="D59" s="562">
        <f>avgfiinc!BK52</f>
        <v>30971.453765907288</v>
      </c>
      <c r="E59" s="562">
        <f>avgfiinc!BL52</f>
        <v>41106.143341917261</v>
      </c>
      <c r="F59" s="562">
        <f>avgfiinc!BM52</f>
        <v>13716.38716286367</v>
      </c>
      <c r="G59" s="563">
        <f>avgfiinc!BN52</f>
        <v>42525.947187246027</v>
      </c>
      <c r="H59" s="571">
        <f>B59*0.4/'TD5'!B59</f>
        <v>0.49605767762504427</v>
      </c>
      <c r="I59" s="582">
        <f>C59*0.4/'TD5'!B59</f>
        <v>0.5395606035228514</v>
      </c>
      <c r="J59" s="589">
        <f>D59*0.4/'TD5'!C59</f>
        <v>0.54426019360656142</v>
      </c>
      <c r="K59" s="582">
        <f>E59*0.4/'TD5'!D59</f>
        <v>0.5166367770977347</v>
      </c>
      <c r="L59" s="589">
        <f>F59*0.4/'TD5'!E59</f>
        <v>0.51440705429049038</v>
      </c>
      <c r="M59" s="590">
        <f>G59*0.4/'TD5'!F59</f>
        <v>0.50941744054563043</v>
      </c>
    </row>
    <row r="60" spans="1:13">
      <c r="A60" s="78">
        <v>1964</v>
      </c>
      <c r="B60" s="602">
        <f>avgfiinc!BI53</f>
        <v>26955.92238852238</v>
      </c>
      <c r="C60" s="563">
        <f>avgfiinc!BJ53</f>
        <v>29330.950957098587</v>
      </c>
      <c r="D60" s="562">
        <f>avgfiinc!BK53</f>
        <v>32120.360830279671</v>
      </c>
      <c r="E60" s="562">
        <f>avgfiinc!BL53</f>
        <v>42588.130935655448</v>
      </c>
      <c r="F60" s="562">
        <f>avgfiinc!BM53</f>
        <v>14267.057783747619</v>
      </c>
      <c r="G60" s="563">
        <f>avgfiinc!BN53</f>
        <v>44207.996523365029</v>
      </c>
      <c r="H60" s="571">
        <f>B60*0.4/'TD5'!B60</f>
        <v>0.49406355619430542</v>
      </c>
      <c r="I60" s="582">
        <f>C60*0.4/'TD5'!B60</f>
        <v>0.53759443759918224</v>
      </c>
      <c r="J60" s="589">
        <f>D60*0.4/'TD5'!C60</f>
        <v>0.5418013632297517</v>
      </c>
      <c r="K60" s="582">
        <f>E60*0.4/'TD5'!D60</f>
        <v>0.51420927047729492</v>
      </c>
      <c r="L60" s="589">
        <f>F60*0.4/'TD5'!E60</f>
        <v>0.5142330229282378</v>
      </c>
      <c r="M60" s="590">
        <f>G60*0.4/'TD5'!F60</f>
        <v>0.51140740513801575</v>
      </c>
    </row>
    <row r="61" spans="1:13">
      <c r="A61" s="78">
        <v>1965</v>
      </c>
      <c r="B61" s="602">
        <f>avgfiinc!BI54</f>
        <v>28035.566653434624</v>
      </c>
      <c r="C61" s="563">
        <f>avgfiinc!BJ54</f>
        <v>30697.155805057497</v>
      </c>
      <c r="D61" s="562">
        <f>avgfiinc!BK54</f>
        <v>33631.985237356101</v>
      </c>
      <c r="E61" s="562">
        <f>avgfiinc!BL54</f>
        <v>44518.900192980109</v>
      </c>
      <c r="F61" s="562">
        <f>avgfiinc!BM54</f>
        <v>14883.644483510157</v>
      </c>
      <c r="G61" s="563">
        <f>avgfiinc!BN54</f>
        <v>46025.212753146305</v>
      </c>
      <c r="H61" s="571">
        <f>B61*0.4/'TD5'!B61</f>
        <v>0.49093168145673327</v>
      </c>
      <c r="I61" s="582">
        <f>C61*0.4/'TD5'!B61</f>
        <v>0.53753885204492402</v>
      </c>
      <c r="J61" s="589">
        <f>D61*0.4/'TD5'!C61</f>
        <v>0.5418528517543364</v>
      </c>
      <c r="K61" s="582">
        <f>E61*0.4/'TD5'!D61</f>
        <v>0.51339290157616169</v>
      </c>
      <c r="L61" s="589">
        <f>F61*0.4/'TD5'!E61</f>
        <v>0.51351843100199868</v>
      </c>
      <c r="M61" s="590">
        <f>G61*0.4/'TD5'!F61</f>
        <v>0.5021239947763847</v>
      </c>
    </row>
    <row r="62" spans="1:13">
      <c r="A62" s="78">
        <v>1966</v>
      </c>
      <c r="B62" s="602">
        <f>avgfiinc!BI55</f>
        <v>29115.210918346864</v>
      </c>
      <c r="C62" s="563">
        <f>avgfiinc!BJ55</f>
        <v>32063.360653016407</v>
      </c>
      <c r="D62" s="562">
        <f>avgfiinc!BK55</f>
        <v>35143.609644432538</v>
      </c>
      <c r="E62" s="562">
        <f>avgfiinc!BL55</f>
        <v>46449.669450304769</v>
      </c>
      <c r="F62" s="562">
        <f>avgfiinc!BM55</f>
        <v>15500.231183272695</v>
      </c>
      <c r="G62" s="563">
        <f>avgfiinc!BN55</f>
        <v>47842.428982927588</v>
      </c>
      <c r="H62" s="571">
        <f>B62*0.4/'TD5'!B62</f>
        <v>0.48806726932525624</v>
      </c>
      <c r="I62" s="582">
        <f>C62*0.4/'TD5'!B62</f>
        <v>0.53748801350593556</v>
      </c>
      <c r="J62" s="589">
        <f>D62*0.4/'TD5'!C62</f>
        <v>0.5418999195098877</v>
      </c>
      <c r="K62" s="582">
        <f>E62*0.4/'TD5'!D62</f>
        <v>0.51264667510986328</v>
      </c>
      <c r="L62" s="589">
        <f>F62*0.4/'TD5'!E62</f>
        <v>0.5128624439239502</v>
      </c>
      <c r="M62" s="590">
        <f>G62*0.4/'TD5'!F62</f>
        <v>0.50859045982360851</v>
      </c>
    </row>
    <row r="63" spans="1:13">
      <c r="A63" s="78">
        <v>1967</v>
      </c>
      <c r="B63" s="602">
        <f>avgfiinc!BI56</f>
        <v>29964.911226825498</v>
      </c>
      <c r="C63" s="563">
        <f>avgfiinc!BJ56</f>
        <v>32873.794046207746</v>
      </c>
      <c r="D63" s="562">
        <f>avgfiinc!BK56</f>
        <v>35990.623588466828</v>
      </c>
      <c r="E63" s="562">
        <f>avgfiinc!BL56</f>
        <v>46633.365796467217</v>
      </c>
      <c r="F63" s="562">
        <f>avgfiinc!BM56</f>
        <v>16873.724999258076</v>
      </c>
      <c r="G63" s="563">
        <f>avgfiinc!BN56</f>
        <v>49131.113844016661</v>
      </c>
      <c r="H63" s="572">
        <f>B63*0.4/'TD5'!B63</f>
        <v>0.48111055046319967</v>
      </c>
      <c r="I63" s="583">
        <f>C63*0.4/'TD5'!B63</f>
        <v>0.52781498432159435</v>
      </c>
      <c r="J63" s="589">
        <f>D63*0.4/'TD5'!C63</f>
        <v>0.53079698979854573</v>
      </c>
      <c r="K63" s="582">
        <f>E63*0.4/'TD5'!D63</f>
        <v>0.50333150476217259</v>
      </c>
      <c r="L63" s="589">
        <f>F63*0.4/'TD5'!E63</f>
        <v>0.51155591011047352</v>
      </c>
      <c r="M63" s="590">
        <f>G63*0.4/'TD5'!F63</f>
        <v>0.5005451887845993</v>
      </c>
    </row>
    <row r="64" spans="1:13">
      <c r="A64" s="78">
        <v>1968</v>
      </c>
      <c r="B64" s="602">
        <f>avgfiinc!BI57</f>
        <v>31092.28985466847</v>
      </c>
      <c r="C64" s="563">
        <f>avgfiinc!BJ57</f>
        <v>33937.450020815639</v>
      </c>
      <c r="D64" s="562">
        <f>avgfiinc!BK57</f>
        <v>36926.876933073072</v>
      </c>
      <c r="E64" s="562">
        <f>avgfiinc!BL57</f>
        <v>47832.247297061374</v>
      </c>
      <c r="F64" s="562">
        <f>avgfiinc!BM57</f>
        <v>18069.602822497651</v>
      </c>
      <c r="G64" s="563">
        <f>avgfiinc!BN57</f>
        <v>51157.196661379465</v>
      </c>
      <c r="H64" s="572">
        <f>B64*0.4/'TD5'!B64</f>
        <v>0.48015138693153858</v>
      </c>
      <c r="I64" s="583">
        <f>C64*0.4/'TD5'!B64</f>
        <v>0.52408856898546219</v>
      </c>
      <c r="J64" s="589">
        <f>D64*0.4/'TD5'!C64</f>
        <v>0.52631384506821643</v>
      </c>
      <c r="K64" s="582">
        <f>E64*0.4/'TD5'!D64</f>
        <v>0.50159805081784714</v>
      </c>
      <c r="L64" s="589">
        <f>F64*0.4/'TD5'!E64</f>
        <v>0.51364237815141678</v>
      </c>
      <c r="M64" s="590">
        <f>G64*0.4/'TD5'!F64</f>
        <v>0.49834659323096281</v>
      </c>
    </row>
    <row r="65" spans="1:13">
      <c r="A65" s="83">
        <v>1969</v>
      </c>
      <c r="B65" s="603">
        <f>avgfiinc!BI58</f>
        <v>31825.833278872436</v>
      </c>
      <c r="C65" s="565">
        <f>avgfiinc!BJ58</f>
        <v>34487.109615483168</v>
      </c>
      <c r="D65" s="564">
        <f>avgfiinc!BK58</f>
        <v>37573.692072587022</v>
      </c>
      <c r="E65" s="564">
        <f>avgfiinc!BL58</f>
        <v>48643.684067286616</v>
      </c>
      <c r="F65" s="564">
        <f>avgfiinc!BM58</f>
        <v>18607.309245593678</v>
      </c>
      <c r="G65" s="565">
        <f>avgfiinc!BN58</f>
        <v>52437.635144025342</v>
      </c>
      <c r="H65" s="573">
        <f>B65*0.4/'TD5'!B65</f>
        <v>0.48633730458095664</v>
      </c>
      <c r="I65" s="584">
        <f>C65*0.4/'TD5'!B65</f>
        <v>0.52700483240187157</v>
      </c>
      <c r="J65" s="591">
        <f>D65*0.4/'TD5'!C65</f>
        <v>0.52870930079370737</v>
      </c>
      <c r="K65" s="585">
        <f>E65*0.4/'TD5'!D65</f>
        <v>0.50550435995683085</v>
      </c>
      <c r="L65" s="591">
        <f>F65*0.4/'TD5'!E65</f>
        <v>0.52366206236183643</v>
      </c>
      <c r="M65" s="592">
        <f>G65*0.4/'TD5'!F65</f>
        <v>0.50365310069173574</v>
      </c>
    </row>
    <row r="66" spans="1:13">
      <c r="A66" s="78">
        <v>1970</v>
      </c>
      <c r="B66" s="602">
        <f>avgfiinc!BI59</f>
        <v>31445.956423456435</v>
      </c>
      <c r="C66" s="563">
        <f>avgfiinc!BJ59</f>
        <v>33873.350080013683</v>
      </c>
      <c r="D66" s="562">
        <f>avgfiinc!BK59</f>
        <v>37051.436470990993</v>
      </c>
      <c r="E66" s="562">
        <f>avgfiinc!BL59</f>
        <v>47970.540279103931</v>
      </c>
      <c r="F66" s="562">
        <f>avgfiinc!BM59</f>
        <v>18264.281388075124</v>
      </c>
      <c r="G66" s="563">
        <f>avgfiinc!BN59</f>
        <v>51680.614108339927</v>
      </c>
      <c r="H66" s="572">
        <f>B66*0.4/'TD5'!B66</f>
        <v>0.49419669818598777</v>
      </c>
      <c r="I66" s="583">
        <f>C66*0.4/'TD5'!B66</f>
        <v>0.53234500298276544</v>
      </c>
      <c r="J66" s="589">
        <f>D66*0.4/'TD5'!C66</f>
        <v>0.533958519110456</v>
      </c>
      <c r="K66" s="582">
        <f>E66*0.4/'TD5'!D66</f>
        <v>0.51037566864397377</v>
      </c>
      <c r="L66" s="589">
        <f>F66*0.4/'TD5'!E66</f>
        <v>0.53306128876283765</v>
      </c>
      <c r="M66" s="590">
        <f>G66*0.4/'TD5'!F66</f>
        <v>0.50928085832856596</v>
      </c>
    </row>
    <row r="67" spans="1:13">
      <c r="A67" s="78">
        <v>1971</v>
      </c>
      <c r="B67" s="602">
        <f>avgfiinc!BI60</f>
        <v>31471.536302311095</v>
      </c>
      <c r="C67" s="563">
        <f>avgfiinc!BJ60</f>
        <v>33775.990032728805</v>
      </c>
      <c r="D67" s="562">
        <f>avgfiinc!BK60</f>
        <v>36944.261658277806</v>
      </c>
      <c r="E67" s="562">
        <f>avgfiinc!BL60</f>
        <v>48012.719595156348</v>
      </c>
      <c r="F67" s="562">
        <f>avgfiinc!BM60</f>
        <v>18047.858838598382</v>
      </c>
      <c r="G67" s="563">
        <f>avgfiinc!BN60</f>
        <v>51590.721071813285</v>
      </c>
      <c r="H67" s="572">
        <f>B67*0.4/'TD5'!B67</f>
        <v>0.49646492677857179</v>
      </c>
      <c r="I67" s="583">
        <f>C67*0.4/'TD5'!B67</f>
        <v>0.53281778993550699</v>
      </c>
      <c r="J67" s="589">
        <f>D67*0.4/'TD5'!C67</f>
        <v>0.53439757094020024</v>
      </c>
      <c r="K67" s="582">
        <f>E67*0.4/'TD5'!D67</f>
        <v>0.51224561533308588</v>
      </c>
      <c r="L67" s="589">
        <f>F67*0.4/'TD5'!E67</f>
        <v>0.53139995608944446</v>
      </c>
      <c r="M67" s="590">
        <f>G67*0.4/'TD5'!F67</f>
        <v>0.51019850320881244</v>
      </c>
    </row>
    <row r="68" spans="1:13">
      <c r="A68" s="78">
        <v>1972</v>
      </c>
      <c r="B68" s="602">
        <f>avgfiinc!BI61</f>
        <v>32853.218020659435</v>
      </c>
      <c r="C68" s="563">
        <f>avgfiinc!BJ61</f>
        <v>35144.038219474853</v>
      </c>
      <c r="D68" s="562">
        <f>avgfiinc!BK61</f>
        <v>38318.263055850904</v>
      </c>
      <c r="E68" s="562">
        <f>avgfiinc!BL61</f>
        <v>49791.366017244734</v>
      </c>
      <c r="F68" s="562">
        <f>avgfiinc!BM61</f>
        <v>19365.639352118837</v>
      </c>
      <c r="G68" s="563">
        <f>avgfiinc!BN61</f>
        <v>53590.925785825049</v>
      </c>
      <c r="H68" s="572">
        <f>B68*0.4/'TD5'!B68</f>
        <v>0.49683256913704099</v>
      </c>
      <c r="I68" s="583">
        <f>C68*0.4/'TD5'!B68</f>
        <v>0.53147617951617565</v>
      </c>
      <c r="J68" s="589">
        <f>D68*0.4/'TD5'!C68</f>
        <v>0.53261458095221303</v>
      </c>
      <c r="K68" s="582">
        <f>E68*0.4/'TD5'!D68</f>
        <v>0.51302075882995257</v>
      </c>
      <c r="L68" s="589">
        <f>F68*0.4/'TD5'!E68</f>
        <v>0.53187694170628674</v>
      </c>
      <c r="M68" s="590">
        <f>G68*0.4/'TD5'!F68</f>
        <v>0.50933936225192167</v>
      </c>
    </row>
    <row r="69" spans="1:13">
      <c r="A69" s="78">
        <v>1973</v>
      </c>
      <c r="B69" s="602">
        <f>avgfiinc!BI62</f>
        <v>33809.167633212834</v>
      </c>
      <c r="C69" s="563">
        <f>avgfiinc!BJ62</f>
        <v>36036.154362738576</v>
      </c>
      <c r="D69" s="562">
        <f>avgfiinc!BK62</f>
        <v>39341.026150854508</v>
      </c>
      <c r="E69" s="562">
        <f>avgfiinc!BL62</f>
        <v>51177.486388000958</v>
      </c>
      <c r="F69" s="562">
        <f>avgfiinc!BM62</f>
        <v>19986.48301918447</v>
      </c>
      <c r="G69" s="563">
        <f>avgfiinc!BN62</f>
        <v>54949.7054366183</v>
      </c>
      <c r="H69" s="572">
        <f>B69*0.4/'TD5'!B69</f>
        <v>0.49784689140687993</v>
      </c>
      <c r="I69" s="583">
        <f>C69*0.4/'TD5'!B69</f>
        <v>0.53063972536619997</v>
      </c>
      <c r="J69" s="589">
        <f>D69*0.4/'TD5'!C69</f>
        <v>0.53079712196267792</v>
      </c>
      <c r="K69" s="582">
        <f>E69*0.4/'TD5'!D69</f>
        <v>0.51253313695451652</v>
      </c>
      <c r="L69" s="589">
        <f>F69*0.4/'TD5'!E69</f>
        <v>0.53625438118615421</v>
      </c>
      <c r="M69" s="590">
        <f>G69*0.4/'TD5'!F69</f>
        <v>0.50991330292526993</v>
      </c>
    </row>
    <row r="70" spans="1:13">
      <c r="A70" s="78">
        <v>1974</v>
      </c>
      <c r="B70" s="602">
        <f>avgfiinc!BI63</f>
        <v>33543.456321818841</v>
      </c>
      <c r="C70" s="563">
        <f>avgfiinc!BJ63</f>
        <v>35560.499916667948</v>
      </c>
      <c r="D70" s="562">
        <f>avgfiinc!BK63</f>
        <v>38915.453729003471</v>
      </c>
      <c r="E70" s="562">
        <f>avgfiinc!BL63</f>
        <v>50890.539626566308</v>
      </c>
      <c r="F70" s="562">
        <f>avgfiinc!BM63</f>
        <v>19792.824690066504</v>
      </c>
      <c r="G70" s="563">
        <f>avgfiinc!BN63</f>
        <v>54141.6059373436</v>
      </c>
      <c r="H70" s="572">
        <f>B70*0.4/'TD5'!B70</f>
        <v>0.50010045367571376</v>
      </c>
      <c r="I70" s="583">
        <f>C70*0.4/'TD5'!B70</f>
        <v>0.5301726205743762</v>
      </c>
      <c r="J70" s="589">
        <f>D70*0.4/'TD5'!C70</f>
        <v>0.5302592660091251</v>
      </c>
      <c r="K70" s="582">
        <f>E70*0.4/'TD5'!D70</f>
        <v>0.5138167239106225</v>
      </c>
      <c r="L70" s="589">
        <f>F70*0.4/'TD5'!E70</f>
        <v>0.54111515855947789</v>
      </c>
      <c r="M70" s="590">
        <f>G70*0.4/'TD5'!F70</f>
        <v>0.51051491684393113</v>
      </c>
    </row>
    <row r="71" spans="1:13">
      <c r="A71" s="78">
        <v>1975</v>
      </c>
      <c r="B71" s="602">
        <f>avgfiinc!BI64</f>
        <v>32127.982478865419</v>
      </c>
      <c r="C71" s="563">
        <f>avgfiinc!BJ64</f>
        <v>33771.245928267701</v>
      </c>
      <c r="D71" s="562">
        <f>avgfiinc!BK64</f>
        <v>36805.623608655238</v>
      </c>
      <c r="E71" s="562">
        <f>avgfiinc!BL64</f>
        <v>47953.940653975435</v>
      </c>
      <c r="F71" s="562">
        <f>avgfiinc!BM64</f>
        <v>19772.322596925875</v>
      </c>
      <c r="G71" s="563">
        <f>avgfiinc!BN64</f>
        <v>51455.913708949425</v>
      </c>
      <c r="H71" s="572">
        <f>B71*0.4/'TD5'!B71</f>
        <v>0.50364742179237976</v>
      </c>
      <c r="I71" s="583">
        <f>C71*0.4/'TD5'!B71</f>
        <v>0.5294076885679716</v>
      </c>
      <c r="J71" s="589">
        <f>D71*0.4/'TD5'!C71</f>
        <v>0.53146201732511134</v>
      </c>
      <c r="K71" s="582">
        <f>E71*0.4/'TD5'!D71</f>
        <v>0.51735887172014827</v>
      </c>
      <c r="L71" s="589">
        <f>F71*0.4/'TD5'!E71</f>
        <v>0.5452536403540762</v>
      </c>
      <c r="M71" s="590">
        <f>G71*0.4/'TD5'!F71</f>
        <v>0.51117519335616635</v>
      </c>
    </row>
    <row r="72" spans="1:13">
      <c r="A72" s="78">
        <v>1976</v>
      </c>
      <c r="B72" s="602">
        <f>avgfiinc!BI65</f>
        <v>33343.383386299996</v>
      </c>
      <c r="C72" s="563">
        <f>avgfiinc!BJ65</f>
        <v>34858.558575331197</v>
      </c>
      <c r="D72" s="562">
        <f>avgfiinc!BK65</f>
        <v>38107.580237630733</v>
      </c>
      <c r="E72" s="562">
        <f>avgfiinc!BL65</f>
        <v>49305.97205239816</v>
      </c>
      <c r="F72" s="562">
        <f>avgfiinc!BM65</f>
        <v>20951.334867673202</v>
      </c>
      <c r="G72" s="563">
        <f>avgfiinc!BN65</f>
        <v>53082.448470295742</v>
      </c>
      <c r="H72" s="572">
        <f>B72*0.4/'TD5'!B72</f>
        <v>0.50386993711074979</v>
      </c>
      <c r="I72" s="583">
        <f>C72*0.4/'TD5'!B72</f>
        <v>0.52676657055565101</v>
      </c>
      <c r="J72" s="589">
        <f>D72*0.4/'TD5'!C72</f>
        <v>0.52893922568051732</v>
      </c>
      <c r="K72" s="582">
        <f>E72*0.4/'TD5'!D72</f>
        <v>0.51720558167048125</v>
      </c>
      <c r="L72" s="589">
        <f>F72*0.4/'TD5'!E72</f>
        <v>0.54605842529247184</v>
      </c>
      <c r="M72" s="590">
        <f>G72*0.4/'TD5'!F72</f>
        <v>0.51023610879150283</v>
      </c>
    </row>
    <row r="73" spans="1:13">
      <c r="A73" s="78">
        <v>1977</v>
      </c>
      <c r="B73" s="602">
        <f>avgfiinc!BI66</f>
        <v>34062.448634933367</v>
      </c>
      <c r="C73" s="563">
        <f>avgfiinc!BJ66</f>
        <v>35492.547705883851</v>
      </c>
      <c r="D73" s="562">
        <f>avgfiinc!BK66</f>
        <v>38751.162780625593</v>
      </c>
      <c r="E73" s="562">
        <f>avgfiinc!BL66</f>
        <v>50074.648998158365</v>
      </c>
      <c r="F73" s="562">
        <f>avgfiinc!BM66</f>
        <v>21695.531864637454</v>
      </c>
      <c r="G73" s="563">
        <f>avgfiinc!BN66</f>
        <v>53890.481353173716</v>
      </c>
      <c r="H73" s="572">
        <f>B73*0.4/'TD5'!B73</f>
        <v>0.50350255177637149</v>
      </c>
      <c r="I73" s="583">
        <f>C73*0.4/'TD5'!B73</f>
        <v>0.52464191668914861</v>
      </c>
      <c r="J73" s="589">
        <f>D73*0.4/'TD5'!C73</f>
        <v>0.52665168255738593</v>
      </c>
      <c r="K73" s="582">
        <f>E73*0.4/'TD5'!D73</f>
        <v>0.5161938557042377</v>
      </c>
      <c r="L73" s="589">
        <f>F73*0.4/'TD5'!E73</f>
        <v>0.54481304660069441</v>
      </c>
      <c r="M73" s="590">
        <f>G73*0.4/'TD5'!F73</f>
        <v>0.50893464547685596</v>
      </c>
    </row>
    <row r="74" spans="1:13">
      <c r="A74" s="78">
        <v>1978</v>
      </c>
      <c r="B74" s="602">
        <f>avgfiinc!BI67</f>
        <v>34852.023583819835</v>
      </c>
      <c r="C74" s="563">
        <f>avgfiinc!BJ67</f>
        <v>36264.618552360953</v>
      </c>
      <c r="D74" s="562">
        <f>avgfiinc!BK67</f>
        <v>39728.742254404264</v>
      </c>
      <c r="E74" s="562">
        <f>avgfiinc!BL67</f>
        <v>51051.198703092072</v>
      </c>
      <c r="F74" s="562">
        <f>avgfiinc!BM67</f>
        <v>22323.96923630864</v>
      </c>
      <c r="G74" s="563">
        <f>avgfiinc!BN67</f>
        <v>54877.678623002394</v>
      </c>
      <c r="H74" s="572">
        <f>B74*0.4/'TD5'!B74</f>
        <v>0.50122322988068113</v>
      </c>
      <c r="I74" s="583">
        <f>C74*0.4/'TD5'!B74</f>
        <v>0.52153841791969302</v>
      </c>
      <c r="J74" s="589">
        <f>D74*0.4/'TD5'!C74</f>
        <v>0.52308797888500524</v>
      </c>
      <c r="K74" s="582">
        <f>E74*0.4/'TD5'!D74</f>
        <v>0.5138189318034474</v>
      </c>
      <c r="L74" s="589">
        <f>F74*0.4/'TD5'!E74</f>
        <v>0.54126300159749263</v>
      </c>
      <c r="M74" s="590">
        <f>G74*0.4/'TD5'!F74</f>
        <v>0.50626098330391389</v>
      </c>
    </row>
    <row r="75" spans="1:13">
      <c r="A75" s="83">
        <v>1979</v>
      </c>
      <c r="B75" s="603">
        <f>avgfiinc!BI68</f>
        <v>35458.22553663014</v>
      </c>
      <c r="C75" s="565">
        <f>avgfiinc!BJ68</f>
        <v>36894.219380157898</v>
      </c>
      <c r="D75" s="564">
        <f>avgfiinc!BK68</f>
        <v>40184.384203357498</v>
      </c>
      <c r="E75" s="564">
        <f>avgfiinc!BL68</f>
        <v>50828.286797456654</v>
      </c>
      <c r="F75" s="564">
        <f>avgfiinc!BM68</f>
        <v>23488.975236407376</v>
      </c>
      <c r="G75" s="565">
        <f>avgfiinc!BN68</f>
        <v>55551.403620558769</v>
      </c>
      <c r="H75" s="574">
        <f>B75*0.4/'TD5'!B75</f>
        <v>0.49562892317771912</v>
      </c>
      <c r="I75" s="585">
        <f>C75*0.4/'TD5'!B75</f>
        <v>0.51570099592208851</v>
      </c>
      <c r="J75" s="591">
        <f>D75*0.4/'TD5'!C75</f>
        <v>0.51732587814331044</v>
      </c>
      <c r="K75" s="585">
        <f>E75*0.4/'TD5'!D75</f>
        <v>0.50941181182861328</v>
      </c>
      <c r="L75" s="591">
        <f>F75*0.4/'TD5'!E75</f>
        <v>0.53604269027709961</v>
      </c>
      <c r="M75" s="592">
        <f>G75*0.4/'TD5'!F75</f>
        <v>0.50004887580871593</v>
      </c>
    </row>
    <row r="76" spans="1:13">
      <c r="A76" s="78">
        <v>1980</v>
      </c>
      <c r="B76" s="602">
        <f>avgfiinc!BI69</f>
        <v>35389.319943925591</v>
      </c>
      <c r="C76" s="563">
        <f>avgfiinc!BJ69</f>
        <v>36566.914719183274</v>
      </c>
      <c r="D76" s="562">
        <f>avgfiinc!BK69</f>
        <v>39697.859569727385</v>
      </c>
      <c r="E76" s="562">
        <f>avgfiinc!BL69</f>
        <v>50159.750562653957</v>
      </c>
      <c r="F76" s="562">
        <f>avgfiinc!BM69</f>
        <v>23938.538956332559</v>
      </c>
      <c r="G76" s="563">
        <f>avgfiinc!BN69</f>
        <v>55133.131780207063</v>
      </c>
      <c r="H76" s="571">
        <f>B76*0.4/'TD5'!B76</f>
        <v>0.49926912784576416</v>
      </c>
      <c r="I76" s="582">
        <f>C76*0.4/'TD5'!B76</f>
        <v>0.51588252186775208</v>
      </c>
      <c r="J76" s="589">
        <f>D76*0.4/'TD5'!C76</f>
        <v>0.51785403490066528</v>
      </c>
      <c r="K76" s="582">
        <f>E76*0.4/'TD5'!D76</f>
        <v>0.51026862859725963</v>
      </c>
      <c r="L76" s="589">
        <f>F76*0.4/'TD5'!E76</f>
        <v>0.53862559795379639</v>
      </c>
      <c r="M76" s="590">
        <f>G76*0.4/'TD5'!F76</f>
        <v>0.5017698109149934</v>
      </c>
    </row>
    <row r="77" spans="1:13">
      <c r="A77" s="78">
        <v>1981</v>
      </c>
      <c r="B77" s="602">
        <f>avgfiinc!BI70</f>
        <v>35326.945541619025</v>
      </c>
      <c r="C77" s="563">
        <f>avgfiinc!BJ70</f>
        <v>36291.77294905451</v>
      </c>
      <c r="D77" s="562">
        <f>avgfiinc!BK70</f>
        <v>39250.395716304054</v>
      </c>
      <c r="E77" s="562">
        <f>avgfiinc!BL70</f>
        <v>49538.241012536804</v>
      </c>
      <c r="F77" s="562">
        <f>avgfiinc!BM70</f>
        <v>24117.18961486897</v>
      </c>
      <c r="G77" s="563">
        <f>avgfiinc!BN70</f>
        <v>54807.812828962735</v>
      </c>
      <c r="H77" s="571">
        <f>B77*0.4/'TD5'!B77</f>
        <v>0.50314396619796742</v>
      </c>
      <c r="I77" s="582">
        <f>C77*0.4/'TD5'!B77</f>
        <v>0.51688551902770996</v>
      </c>
      <c r="J77" s="589">
        <f>D77*0.4/'TD5'!C77</f>
        <v>0.52000957727432251</v>
      </c>
      <c r="K77" s="582">
        <f>E77*0.4/'TD5'!D77</f>
        <v>0.51264363527297974</v>
      </c>
      <c r="L77" s="589">
        <f>F77*0.4/'TD5'!E77</f>
        <v>0.53882062435150135</v>
      </c>
      <c r="M77" s="590">
        <f>G77*0.4/'TD5'!F77</f>
        <v>0.50406220555305481</v>
      </c>
    </row>
    <row r="78" spans="1:13">
      <c r="A78" s="78">
        <v>1982</v>
      </c>
      <c r="B78" s="602">
        <f>avgfiinc!BI71</f>
        <v>34622.112637171107</v>
      </c>
      <c r="C78" s="563">
        <f>avgfiinc!BJ71</f>
        <v>35306.990459829343</v>
      </c>
      <c r="D78" s="562">
        <f>avgfiinc!BK71</f>
        <v>38162.923405366353</v>
      </c>
      <c r="E78" s="562">
        <f>avgfiinc!BL71</f>
        <v>48010.666456388113</v>
      </c>
      <c r="F78" s="562">
        <f>avgfiinc!BM71</f>
        <v>24240.039381369814</v>
      </c>
      <c r="G78" s="563">
        <f>avgfiinc!BN71</f>
        <v>53438.331698887589</v>
      </c>
      <c r="H78" s="571">
        <f>B78*0.4/'TD5'!B78</f>
        <v>0.50256457924842834</v>
      </c>
      <c r="I78" s="582">
        <f>C78*0.4/'TD5'!B78</f>
        <v>0.51250606775283813</v>
      </c>
      <c r="J78" s="589">
        <f>D78*0.4/'TD5'!C78</f>
        <v>0.51797068119049072</v>
      </c>
      <c r="K78" s="582">
        <f>E78*0.4/'TD5'!D78</f>
        <v>0.51042401790618908</v>
      </c>
      <c r="L78" s="589">
        <f>F78*0.4/'TD5'!E78</f>
        <v>0.53677180409431469</v>
      </c>
      <c r="M78" s="590">
        <f>G78*0.4/'TD5'!F78</f>
        <v>0.50136223435401917</v>
      </c>
    </row>
    <row r="79" spans="1:13">
      <c r="A79" s="78">
        <v>1983</v>
      </c>
      <c r="B79" s="602">
        <f>avgfiinc!BI72</f>
        <v>34583.988177196035</v>
      </c>
      <c r="C79" s="563">
        <f>avgfiinc!BJ72</f>
        <v>35101.378678366942</v>
      </c>
      <c r="D79" s="562">
        <f>avgfiinc!BK72</f>
        <v>37970.23979812488</v>
      </c>
      <c r="E79" s="562">
        <f>avgfiinc!BL72</f>
        <v>47392.4564610936</v>
      </c>
      <c r="F79" s="562">
        <f>avgfiinc!BM72</f>
        <v>24533.462388786924</v>
      </c>
      <c r="G79" s="563">
        <f>avgfiinc!BN72</f>
        <v>53149.437406999285</v>
      </c>
      <c r="H79" s="571">
        <f>B79*0.4/'TD5'!B79</f>
        <v>0.49937257170677185</v>
      </c>
      <c r="I79" s="582">
        <f>C79*0.4/'TD5'!B79</f>
        <v>0.50684338808059703</v>
      </c>
      <c r="J79" s="589">
        <f>D79*0.4/'TD5'!C79</f>
        <v>0.51320302486419678</v>
      </c>
      <c r="K79" s="582">
        <f>E79*0.4/'TD5'!D79</f>
        <v>0.50695535540580738</v>
      </c>
      <c r="L79" s="589">
        <f>F79*0.4/'TD5'!E79</f>
        <v>0.52949351072311401</v>
      </c>
      <c r="M79" s="590">
        <f>G79*0.4/'TD5'!F79</f>
        <v>0.49707716703414911</v>
      </c>
    </row>
    <row r="80" spans="1:13">
      <c r="A80" s="78">
        <v>1984</v>
      </c>
      <c r="B80" s="602">
        <f>avgfiinc!BI73</f>
        <v>35646.206109072809</v>
      </c>
      <c r="C80" s="563">
        <f>avgfiinc!BJ73</f>
        <v>36277.841923327607</v>
      </c>
      <c r="D80" s="562">
        <f>avgfiinc!BK73</f>
        <v>39229.84687093371</v>
      </c>
      <c r="E80" s="562">
        <f>avgfiinc!BL73</f>
        <v>48616.887906809003</v>
      </c>
      <c r="F80" s="562">
        <f>avgfiinc!BM73</f>
        <v>25483.519479491726</v>
      </c>
      <c r="G80" s="563">
        <f>avgfiinc!BN73</f>
        <v>54664.993638404303</v>
      </c>
      <c r="H80" s="571">
        <f>B80*0.4/'TD5'!B80</f>
        <v>0.49578985571861262</v>
      </c>
      <c r="I80" s="582">
        <f>C80*0.4/'TD5'!B80</f>
        <v>0.50457504391670216</v>
      </c>
      <c r="J80" s="589">
        <f>D80*0.4/'TD5'!C80</f>
        <v>0.51158252358436573</v>
      </c>
      <c r="K80" s="582">
        <f>E80*0.4/'TD5'!D80</f>
        <v>0.50388279557228088</v>
      </c>
      <c r="L80" s="589">
        <f>F80*0.4/'TD5'!E80</f>
        <v>0.525865077972412</v>
      </c>
      <c r="M80" s="590">
        <f>G80*0.4/'TD5'!F80</f>
        <v>0.49322986602783192</v>
      </c>
    </row>
    <row r="81" spans="1:13">
      <c r="A81" s="78">
        <v>1985</v>
      </c>
      <c r="B81" s="602">
        <f>avgfiinc!BI74</f>
        <v>36322.841866255236</v>
      </c>
      <c r="C81" s="563">
        <f>avgfiinc!BJ74</f>
        <v>36957.913018362153</v>
      </c>
      <c r="D81" s="562">
        <f>avgfiinc!BK74</f>
        <v>39976.863724214709</v>
      </c>
      <c r="E81" s="562">
        <f>avgfiinc!BL74</f>
        <v>49430.480598430309</v>
      </c>
      <c r="F81" s="562">
        <f>avgfiinc!BM74</f>
        <v>25951.772462188717</v>
      </c>
      <c r="G81" s="563">
        <f>avgfiinc!BN74</f>
        <v>55487.657855305748</v>
      </c>
      <c r="H81" s="571">
        <f>B81*0.4/'TD5'!B81</f>
        <v>0.49040848016738892</v>
      </c>
      <c r="I81" s="582">
        <f>C81*0.4/'TD5'!B81</f>
        <v>0.49898281693458568</v>
      </c>
      <c r="J81" s="589">
        <f>D81*0.4/'TD5'!C81</f>
        <v>0.50777214765548695</v>
      </c>
      <c r="K81" s="582">
        <f>E81*0.4/'TD5'!D81</f>
        <v>0.4980866312980653</v>
      </c>
      <c r="L81" s="589">
        <f>F81*0.4/'TD5'!E81</f>
        <v>0.51838475465774547</v>
      </c>
      <c r="M81" s="590">
        <f>G81*0.4/'TD5'!F81</f>
        <v>0.48718726634979254</v>
      </c>
    </row>
    <row r="82" spans="1:13">
      <c r="A82" s="78">
        <v>1986</v>
      </c>
      <c r="B82" s="602">
        <f>avgfiinc!BI75</f>
        <v>37364.109263069506</v>
      </c>
      <c r="C82" s="563">
        <f>avgfiinc!BJ75</f>
        <v>37877.314248623945</v>
      </c>
      <c r="D82" s="562">
        <f>avgfiinc!BK75</f>
        <v>41073.137117815233</v>
      </c>
      <c r="E82" s="562">
        <f>avgfiinc!BL75</f>
        <v>50506.889501373975</v>
      </c>
      <c r="F82" s="562">
        <f>avgfiinc!BM75</f>
        <v>26979.45309003154</v>
      </c>
      <c r="G82" s="563">
        <f>avgfiinc!BN75</f>
        <v>56807.599163099352</v>
      </c>
      <c r="H82" s="571">
        <f>B82*0.4/'TD5'!B82</f>
        <v>0.47429889440536499</v>
      </c>
      <c r="I82" s="582">
        <f>C82*0.4/'TD5'!B82</f>
        <v>0.4808135032653808</v>
      </c>
      <c r="J82" s="589">
        <f>D82*0.4/'TD5'!C82</f>
        <v>0.49100172519683827</v>
      </c>
      <c r="K82" s="582">
        <f>E82*0.4/'TD5'!D82</f>
        <v>0.48307833075523382</v>
      </c>
      <c r="L82" s="589">
        <f>F82*0.4/'TD5'!E82</f>
        <v>0.49529200792312628</v>
      </c>
      <c r="M82" s="590">
        <f>G82*0.4/'TD5'!F82</f>
        <v>0.47081801295280462</v>
      </c>
    </row>
    <row r="83" spans="1:13">
      <c r="A83" s="78">
        <v>1987</v>
      </c>
      <c r="B83" s="602">
        <f>avgfiinc!BI76</f>
        <v>37726.998924344283</v>
      </c>
      <c r="C83" s="563">
        <f>avgfiinc!BJ76</f>
        <v>38060.35905608203</v>
      </c>
      <c r="D83" s="562">
        <f>avgfiinc!BK76</f>
        <v>41390.271275234467</v>
      </c>
      <c r="E83" s="562">
        <f>avgfiinc!BL76</f>
        <v>50308.288891812546</v>
      </c>
      <c r="F83" s="562">
        <f>avgfiinc!BM76</f>
        <v>27539.880738700802</v>
      </c>
      <c r="G83" s="563">
        <f>avgfiinc!BN76</f>
        <v>56814.599008424593</v>
      </c>
      <c r="H83" s="571">
        <f>B83*0.4/'TD5'!B83</f>
        <v>0.49093252420425409</v>
      </c>
      <c r="I83" s="582">
        <f>C83*0.4/'TD5'!B83</f>
        <v>0.49527046084403997</v>
      </c>
      <c r="J83" s="589">
        <f>D83*0.4/'TD5'!C83</f>
        <v>0.50059741735458374</v>
      </c>
      <c r="K83" s="582">
        <f>E83*0.4/'TD5'!D83</f>
        <v>0.4893399178981781</v>
      </c>
      <c r="L83" s="589">
        <f>F83*0.4/'TD5'!E83</f>
        <v>0.5257185697555542</v>
      </c>
      <c r="M83" s="590">
        <f>G83*0.4/'TD5'!F83</f>
        <v>0.48547729849815363</v>
      </c>
    </row>
    <row r="84" spans="1:13">
      <c r="A84" s="78">
        <v>1988</v>
      </c>
      <c r="B84" s="602">
        <f>avgfiinc!BI77</f>
        <v>38331.631185721868</v>
      </c>
      <c r="C84" s="563">
        <f>avgfiinc!BJ77</f>
        <v>38661.96445707653</v>
      </c>
      <c r="D84" s="562">
        <f>avgfiinc!BK77</f>
        <v>42071.737029065902</v>
      </c>
      <c r="E84" s="562">
        <f>avgfiinc!BL77</f>
        <v>50514.125010104792</v>
      </c>
      <c r="F84" s="562">
        <f>avgfiinc!BM77</f>
        <v>28368.132328102551</v>
      </c>
      <c r="G84" s="563">
        <f>avgfiinc!BN77</f>
        <v>57218.008395537232</v>
      </c>
      <c r="H84" s="571">
        <f>B84*0.4/'TD5'!B84</f>
        <v>0.47203588485717779</v>
      </c>
      <c r="I84" s="582">
        <f>C84*0.4/'TD5'!B84</f>
        <v>0.47610378265380859</v>
      </c>
      <c r="J84" s="589">
        <f>D84*0.4/'TD5'!C84</f>
        <v>0.48165741562843328</v>
      </c>
      <c r="K84" s="582">
        <f>E84*0.4/'TD5'!D84</f>
        <v>0.46783313155174255</v>
      </c>
      <c r="L84" s="589">
        <f>F84*0.4/'TD5'!E84</f>
        <v>0.50760066509246826</v>
      </c>
      <c r="M84" s="590">
        <f>G84*0.4/'TD5'!F84</f>
        <v>0.46563765406608587</v>
      </c>
    </row>
    <row r="85" spans="1:13">
      <c r="A85" s="83">
        <v>1989</v>
      </c>
      <c r="B85" s="603">
        <f>avgfiinc!BI78</f>
        <v>38729.068358819277</v>
      </c>
      <c r="C85" s="565">
        <f>avgfiinc!BJ78</f>
        <v>38983.166228886359</v>
      </c>
      <c r="D85" s="564">
        <f>avgfiinc!BK78</f>
        <v>42317.540635576202</v>
      </c>
      <c r="E85" s="564">
        <f>avgfiinc!BL78</f>
        <v>50466.210673498463</v>
      </c>
      <c r="F85" s="564">
        <f>avgfiinc!BM78</f>
        <v>28863.364490716245</v>
      </c>
      <c r="G85" s="565">
        <f>avgfiinc!BN78</f>
        <v>57233.601243094374</v>
      </c>
      <c r="H85" s="574">
        <f>B85*0.4/'TD5'!B85</f>
        <v>0.47608977556228643</v>
      </c>
      <c r="I85" s="585">
        <f>C85*0.4/'TD5'!B85</f>
        <v>0.47921335697174072</v>
      </c>
      <c r="J85" s="591">
        <f>D85*0.4/'TD5'!C85</f>
        <v>0.48379722237586975</v>
      </c>
      <c r="K85" s="585">
        <f>E85*0.4/'TD5'!D85</f>
        <v>0.47126281261444092</v>
      </c>
      <c r="L85" s="591">
        <f>F85*0.4/'TD5'!E85</f>
        <v>0.50736784934997547</v>
      </c>
      <c r="M85" s="592">
        <f>G85*0.4/'TD5'!F85</f>
        <v>0.46866154670715326</v>
      </c>
    </row>
    <row r="86" spans="1:13">
      <c r="A86" s="78">
        <v>1990</v>
      </c>
      <c r="B86" s="602">
        <f>avgfiinc!BI79</f>
        <v>38602.16368500526</v>
      </c>
      <c r="C86" s="563">
        <f>avgfiinc!BJ79</f>
        <v>38830.74432066836</v>
      </c>
      <c r="D86" s="562">
        <f>avgfiinc!BK79</f>
        <v>42157.403494463542</v>
      </c>
      <c r="E86" s="562">
        <f>avgfiinc!BL79</f>
        <v>49589.686653902689</v>
      </c>
      <c r="F86" s="562">
        <f>avgfiinc!BM79</f>
        <v>29539.520277285497</v>
      </c>
      <c r="G86" s="563">
        <f>avgfiinc!BN79</f>
        <v>56752.63906628549</v>
      </c>
      <c r="H86" s="571">
        <f>B86*0.4/'TD5'!B86</f>
        <v>0.47734981775283813</v>
      </c>
      <c r="I86" s="582">
        <f>C86*0.4/'TD5'!B86</f>
        <v>0.4801764190196991</v>
      </c>
      <c r="J86" s="589">
        <f>D86*0.4/'TD5'!C86</f>
        <v>0.48348480463027949</v>
      </c>
      <c r="K86" s="582">
        <f>E86*0.4/'TD5'!D86</f>
        <v>0.46968808770179754</v>
      </c>
      <c r="L86" s="589">
        <f>F86*0.4/'TD5'!E86</f>
        <v>0.51482897996902477</v>
      </c>
      <c r="M86" s="590">
        <f>G86*0.4/'TD5'!F86</f>
        <v>0.47034266591072083</v>
      </c>
    </row>
    <row r="87" spans="1:13">
      <c r="A87" s="78">
        <v>1991</v>
      </c>
      <c r="B87" s="602">
        <f>avgfiinc!BI80</f>
        <v>37880.943824287569</v>
      </c>
      <c r="C87" s="563">
        <f>avgfiinc!BJ80</f>
        <v>37961.664263183615</v>
      </c>
      <c r="D87" s="562">
        <f>avgfiinc!BK80</f>
        <v>41330.292830452832</v>
      </c>
      <c r="E87" s="562">
        <f>avgfiinc!BL80</f>
        <v>48104.294680317682</v>
      </c>
      <c r="F87" s="562">
        <f>avgfiinc!BM80</f>
        <v>29280.693575128273</v>
      </c>
      <c r="G87" s="563">
        <f>avgfiinc!BN80</f>
        <v>55630.776886175503</v>
      </c>
      <c r="H87" s="571">
        <f>B87*0.4/'TD5'!B87</f>
        <v>0.48378288745880121</v>
      </c>
      <c r="I87" s="582">
        <f>C87*0.4/'TD5'!B87</f>
        <v>0.48481377959251393</v>
      </c>
      <c r="J87" s="589">
        <f>D87*0.4/'TD5'!C87</f>
        <v>0.4882243275642395</v>
      </c>
      <c r="K87" s="582">
        <f>E87*0.4/'TD5'!D87</f>
        <v>0.47382751107215876</v>
      </c>
      <c r="L87" s="589">
        <f>F87*0.4/'TD5'!E87</f>
        <v>0.52073782682418834</v>
      </c>
      <c r="M87" s="590">
        <f>G87*0.4/'TD5'!F87</f>
        <v>0.47515493631362909</v>
      </c>
    </row>
    <row r="88" spans="1:13">
      <c r="A88" s="78">
        <v>1992</v>
      </c>
      <c r="B88" s="602">
        <f>avgfiinc!BI81</f>
        <v>37757.263158292852</v>
      </c>
      <c r="C88" s="563">
        <f>avgfiinc!BJ81</f>
        <v>37795.00917254536</v>
      </c>
      <c r="D88" s="562">
        <f>avgfiinc!BK81</f>
        <v>41336.970706058826</v>
      </c>
      <c r="E88" s="562">
        <f>avgfiinc!BL81</f>
        <v>48104.840944786214</v>
      </c>
      <c r="F88" s="562">
        <f>avgfiinc!BM81</f>
        <v>28987.079544220251</v>
      </c>
      <c r="G88" s="563">
        <f>avgfiinc!BN81</f>
        <v>55242.957919757318</v>
      </c>
      <c r="H88" s="571">
        <f>B88*0.4/'TD5'!B88</f>
        <v>0.47775435447692882</v>
      </c>
      <c r="I88" s="582">
        <f>C88*0.4/'TD5'!B88</f>
        <v>0.47823196649551397</v>
      </c>
      <c r="J88" s="589">
        <f>D88*0.4/'TD5'!C88</f>
        <v>0.48158091306686412</v>
      </c>
      <c r="K88" s="582">
        <f>E88*0.4/'TD5'!D88</f>
        <v>0.46677100658416765</v>
      </c>
      <c r="L88" s="589">
        <f>F88*0.4/'TD5'!E88</f>
        <v>0.51377621293067921</v>
      </c>
      <c r="M88" s="590">
        <f>G88*0.4/'TD5'!F88</f>
        <v>0.46726897358894348</v>
      </c>
    </row>
    <row r="89" spans="1:13">
      <c r="A89" s="78">
        <v>1993</v>
      </c>
      <c r="B89" s="602">
        <f>avgfiinc!BI82</f>
        <v>37555.4669563797</v>
      </c>
      <c r="C89" s="563">
        <f>avgfiinc!BJ82</f>
        <v>37271.446503006402</v>
      </c>
      <c r="D89" s="562">
        <f>avgfiinc!BK82</f>
        <v>40860.157420723997</v>
      </c>
      <c r="E89" s="562">
        <f>avgfiinc!BL82</f>
        <v>47862.661014824786</v>
      </c>
      <c r="F89" s="562">
        <f>avgfiinc!BM82</f>
        <v>28395.059734795683</v>
      </c>
      <c r="G89" s="563">
        <f>avgfiinc!BN82</f>
        <v>54852.323169970514</v>
      </c>
      <c r="H89" s="571">
        <f>B89*0.4/'TD5'!B89</f>
        <v>0.48035982251167303</v>
      </c>
      <c r="I89" s="582">
        <f>C89*0.4/'TD5'!B89</f>
        <v>0.47672700881958008</v>
      </c>
      <c r="J89" s="589">
        <f>D89*0.4/'TD5'!C89</f>
        <v>0.47855699062347407</v>
      </c>
      <c r="K89" s="582">
        <f>E89*0.4/'TD5'!D89</f>
        <v>0.46497946977615362</v>
      </c>
      <c r="L89" s="589">
        <f>F89*0.4/'TD5'!E89</f>
        <v>0.51484507322311401</v>
      </c>
      <c r="M89" s="590">
        <f>G89*0.4/'TD5'!F89</f>
        <v>0.46903595328330999</v>
      </c>
    </row>
    <row r="90" spans="1:13">
      <c r="A90" s="78">
        <v>1994</v>
      </c>
      <c r="B90" s="602">
        <f>avgfiinc!BI83</f>
        <v>38028.776919505282</v>
      </c>
      <c r="C90" s="563">
        <f>avgfiinc!BJ83</f>
        <v>37629.066305956629</v>
      </c>
      <c r="D90" s="562">
        <f>avgfiinc!BK83</f>
        <v>41285.034812756217</v>
      </c>
      <c r="E90" s="562">
        <f>avgfiinc!BL83</f>
        <v>48060.375300939253</v>
      </c>
      <c r="F90" s="562">
        <f>avgfiinc!BM83</f>
        <v>28873.425741467592</v>
      </c>
      <c r="G90" s="563">
        <f>avgfiinc!BN83</f>
        <v>55502.77125543281</v>
      </c>
      <c r="H90" s="571">
        <f>B90*0.4/'TD5'!B90</f>
        <v>0.4793724417686463</v>
      </c>
      <c r="I90" s="582">
        <f>C90*0.4/'TD5'!B90</f>
        <v>0.47433388233184826</v>
      </c>
      <c r="J90" s="589">
        <f>D90*0.4/'TD5'!C90</f>
        <v>0.47564935684204096</v>
      </c>
      <c r="K90" s="582">
        <f>E90*0.4/'TD5'!D90</f>
        <v>0.46320825815200811</v>
      </c>
      <c r="L90" s="589">
        <f>F90*0.4/'TD5'!E90</f>
        <v>0.51109609007835377</v>
      </c>
      <c r="M90" s="590">
        <f>G90*0.4/'TD5'!F90</f>
        <v>0.46783432364463812</v>
      </c>
    </row>
    <row r="91" spans="1:13">
      <c r="A91" s="78">
        <v>1995</v>
      </c>
      <c r="B91" s="602">
        <f>avgfiinc!BI84</f>
        <v>38843.222033142178</v>
      </c>
      <c r="C91" s="563">
        <f>avgfiinc!BJ84</f>
        <v>38609.656628281082</v>
      </c>
      <c r="D91" s="562">
        <f>avgfiinc!BK84</f>
        <v>42141.676285808593</v>
      </c>
      <c r="E91" s="562">
        <f>avgfiinc!BL84</f>
        <v>49082.691272543168</v>
      </c>
      <c r="F91" s="562">
        <f>avgfiinc!BM84</f>
        <v>29655.337507125863</v>
      </c>
      <c r="G91" s="563">
        <f>avgfiinc!BN84</f>
        <v>56602.275908340736</v>
      </c>
      <c r="H91" s="571">
        <f>B91*0.4/'TD5'!B91</f>
        <v>0.4727162122726441</v>
      </c>
      <c r="I91" s="582">
        <f>C91*0.4/'TD5'!B91</f>
        <v>0.46987375617027294</v>
      </c>
      <c r="J91" s="589">
        <f>D91*0.4/'TD5'!C91</f>
        <v>0.47079253196716309</v>
      </c>
      <c r="K91" s="582">
        <f>E91*0.4/'TD5'!D91</f>
        <v>0.4571403861045838</v>
      </c>
      <c r="L91" s="589">
        <f>F91*0.4/'TD5'!E91</f>
        <v>0.5045572817325592</v>
      </c>
      <c r="M91" s="590">
        <f>G91*0.4/'TD5'!F91</f>
        <v>0.46016693115234386</v>
      </c>
    </row>
    <row r="92" spans="1:13">
      <c r="A92" s="78">
        <v>1996</v>
      </c>
      <c r="B92" s="602">
        <f>avgfiinc!BI85</f>
        <v>39709.018873719695</v>
      </c>
      <c r="C92" s="563">
        <f>avgfiinc!BJ85</f>
        <v>39525.562027040338</v>
      </c>
      <c r="D92" s="562">
        <f>avgfiinc!BK85</f>
        <v>42971.634617460993</v>
      </c>
      <c r="E92" s="562">
        <f>avgfiinc!BL85</f>
        <v>49829.017306018301</v>
      </c>
      <c r="F92" s="562">
        <f>avgfiinc!BM85</f>
        <v>30682.47342221102</v>
      </c>
      <c r="G92" s="563">
        <f>avgfiinc!BN85</f>
        <v>57744.073739559128</v>
      </c>
      <c r="H92" s="571">
        <f>B92*0.4/'TD5'!B92</f>
        <v>0.46109443902969355</v>
      </c>
      <c r="I92" s="582">
        <f>C92*0.4/'TD5'!B92</f>
        <v>0.45896416902542109</v>
      </c>
      <c r="J92" s="589">
        <f>D92*0.4/'TD5'!C92</f>
        <v>0.4605749249458313</v>
      </c>
      <c r="K92" s="582">
        <f>E92*0.4/'TD5'!D92</f>
        <v>0.44609794020652782</v>
      </c>
      <c r="L92" s="589">
        <f>F92*0.4/'TD5'!E92</f>
        <v>0.49168804287910461</v>
      </c>
      <c r="M92" s="590">
        <f>G92*0.4/'TD5'!F92</f>
        <v>0.44878476858139033</v>
      </c>
    </row>
    <row r="93" spans="1:13">
      <c r="A93" s="78">
        <v>1997</v>
      </c>
      <c r="B93" s="602">
        <f>avgfiinc!BI86</f>
        <v>41133.773305673851</v>
      </c>
      <c r="C93" s="563">
        <f>avgfiinc!BJ86</f>
        <v>41049.04219571186</v>
      </c>
      <c r="D93" s="562">
        <f>avgfiinc!BK86</f>
        <v>44453.17087199026</v>
      </c>
      <c r="E93" s="562">
        <f>avgfiinc!BL86</f>
        <v>51531.075187020535</v>
      </c>
      <c r="F93" s="562">
        <f>avgfiinc!BM86</f>
        <v>32022.013292362306</v>
      </c>
      <c r="G93" s="563">
        <f>avgfiinc!BN86</f>
        <v>59771.640862123764</v>
      </c>
      <c r="H93" s="571">
        <f>B93*0.4/'TD5'!B93</f>
        <v>0.45037153363227839</v>
      </c>
      <c r="I93" s="582">
        <f>C93*0.4/'TD5'!B93</f>
        <v>0.44944381713867188</v>
      </c>
      <c r="J93" s="589">
        <f>D93*0.4/'TD5'!C93</f>
        <v>0.45104742050170893</v>
      </c>
      <c r="K93" s="582">
        <f>E93*0.4/'TD5'!D93</f>
        <v>0.437057375907898</v>
      </c>
      <c r="L93" s="589">
        <f>F93*0.4/'TD5'!E93</f>
        <v>0.47950315475463867</v>
      </c>
      <c r="M93" s="590">
        <f>G93*0.4/'TD5'!F93</f>
        <v>0.43829351663589483</v>
      </c>
    </row>
    <row r="94" spans="1:13">
      <c r="A94" s="78">
        <v>1998</v>
      </c>
      <c r="B94" s="602">
        <f>avgfiinc!BI87</f>
        <v>42836.544449371773</v>
      </c>
      <c r="C94" s="563">
        <f>avgfiinc!BJ87</f>
        <v>42713.4849569707</v>
      </c>
      <c r="D94" s="562">
        <f>avgfiinc!BK87</f>
        <v>46097.051608615518</v>
      </c>
      <c r="E94" s="562">
        <f>avgfiinc!BL87</f>
        <v>53427.315744677529</v>
      </c>
      <c r="F94" s="562">
        <f>avgfiinc!BM87</f>
        <v>33417.07720545058</v>
      </c>
      <c r="G94" s="563">
        <f>avgfiinc!BN87</f>
        <v>62185.195493396008</v>
      </c>
      <c r="H94" s="571">
        <f>B94*0.4/'TD5'!B94</f>
        <v>0.44160366058349609</v>
      </c>
      <c r="I94" s="582">
        <f>C94*0.4/'TD5'!B94</f>
        <v>0.44033503532409668</v>
      </c>
      <c r="J94" s="589">
        <f>D94*0.4/'TD5'!C94</f>
        <v>0.44229951500892634</v>
      </c>
      <c r="K94" s="582">
        <f>E94*0.4/'TD5'!D94</f>
        <v>0.42807707190513616</v>
      </c>
      <c r="L94" s="589">
        <f>F94*0.4/'TD5'!E94</f>
        <v>0.46877425909042364</v>
      </c>
      <c r="M94" s="590">
        <f>G94*0.4/'TD5'!F94</f>
        <v>0.42967984080314636</v>
      </c>
    </row>
    <row r="95" spans="1:13">
      <c r="A95" s="83">
        <v>1999</v>
      </c>
      <c r="B95" s="603">
        <f>avgfiinc!BI88</f>
        <v>44120.665724959894</v>
      </c>
      <c r="C95" s="565">
        <f>avgfiinc!BJ88</f>
        <v>43861.045534669283</v>
      </c>
      <c r="D95" s="564">
        <f>avgfiinc!BK88</f>
        <v>47403.66060374723</v>
      </c>
      <c r="E95" s="564">
        <f>avgfiinc!BL88</f>
        <v>55108.568692507055</v>
      </c>
      <c r="F95" s="564">
        <f>avgfiinc!BM88</f>
        <v>34218.553502900832</v>
      </c>
      <c r="G95" s="565">
        <f>avgfiinc!BN88</f>
        <v>64077.730168898168</v>
      </c>
      <c r="H95" s="574">
        <f>B95*0.4/'TD5'!B95</f>
        <v>0.43347245454788208</v>
      </c>
      <c r="I95" s="585">
        <f>C95*0.4/'TD5'!B95</f>
        <v>0.4309217631816864</v>
      </c>
      <c r="J95" s="591">
        <f>D95*0.4/'TD5'!C95</f>
        <v>0.43263539671897888</v>
      </c>
      <c r="K95" s="585">
        <f>E95*0.4/'TD5'!D95</f>
        <v>0.41714945435523992</v>
      </c>
      <c r="L95" s="591">
        <f>F95*0.4/'TD5'!E95</f>
        <v>0.46305620670318604</v>
      </c>
      <c r="M95" s="592">
        <f>G95*0.4/'TD5'!F95</f>
        <v>0.4212556779384613</v>
      </c>
    </row>
    <row r="96" spans="1:13">
      <c r="A96" s="88">
        <v>2000</v>
      </c>
      <c r="B96" s="604">
        <f>avgfiinc!BI89</f>
        <v>45207.511322769336</v>
      </c>
      <c r="C96" s="567">
        <f>avgfiinc!BJ89</f>
        <v>45005.06652186087</v>
      </c>
      <c r="D96" s="566">
        <f>avgfiinc!BK89</f>
        <v>48512.560129812024</v>
      </c>
      <c r="E96" s="566">
        <f>avgfiinc!BL89</f>
        <v>56016.933545782384</v>
      </c>
      <c r="F96" s="566">
        <f>avgfiinc!BM89</f>
        <v>35500.902757391617</v>
      </c>
      <c r="G96" s="567">
        <f>avgfiinc!BN89</f>
        <v>65347.799488407843</v>
      </c>
      <c r="H96" s="575">
        <f>B96*0.4/'TD5'!B96</f>
        <v>0.42474129796028143</v>
      </c>
      <c r="I96" s="586">
        <f>C96*0.4/'TD5'!B96</f>
        <v>0.42283925414085388</v>
      </c>
      <c r="J96" s="593">
        <f>D96*0.4/'TD5'!C96</f>
        <v>0.42419102787971491</v>
      </c>
      <c r="K96" s="586">
        <f>E96*0.4/'TD5'!D96</f>
        <v>0.40745881199836731</v>
      </c>
      <c r="L96" s="593">
        <f>F96*0.4/'TD5'!E96</f>
        <v>0.45615333318710322</v>
      </c>
      <c r="M96" s="594">
        <f>G96*0.4/'TD5'!F96</f>
        <v>0.41235941648483282</v>
      </c>
    </row>
    <row r="97" spans="1:13">
      <c r="A97" s="78">
        <v>2001</v>
      </c>
      <c r="B97" s="602">
        <f>avgfiinc!BI90</f>
        <v>44654.086490708301</v>
      </c>
      <c r="C97" s="563">
        <f>avgfiinc!BJ90</f>
        <v>44392.766405138347</v>
      </c>
      <c r="D97" s="562">
        <f>avgfiinc!BK90</f>
        <v>48156.256735764735</v>
      </c>
      <c r="E97" s="562">
        <f>avgfiinc!BL90</f>
        <v>55105.919385861329</v>
      </c>
      <c r="F97" s="562">
        <f>avgfiinc!BM90</f>
        <v>35230.83272621638</v>
      </c>
      <c r="G97" s="563">
        <f>avgfiinc!BN90</f>
        <v>64019.813211423301</v>
      </c>
      <c r="H97" s="571">
        <f>B97*0.4/'TD5'!B97</f>
        <v>0.44774541258811951</v>
      </c>
      <c r="I97" s="582">
        <f>C97*0.4/'TD5'!B97</f>
        <v>0.44512516260147089</v>
      </c>
      <c r="J97" s="589">
        <f>D97*0.4/'TD5'!C97</f>
        <v>0.44668936729431158</v>
      </c>
      <c r="K97" s="582">
        <f>E97*0.4/'TD5'!D97</f>
        <v>0.42909237742424017</v>
      </c>
      <c r="L97" s="589">
        <f>F97*0.4/'TD5'!E97</f>
        <v>0.48097112774848932</v>
      </c>
      <c r="M97" s="590">
        <f>G97*0.4/'TD5'!F97</f>
        <v>0.43434676527976995</v>
      </c>
    </row>
    <row r="98" spans="1:13">
      <c r="A98" s="78">
        <v>2002</v>
      </c>
      <c r="B98" s="602">
        <f>avgfiinc!BI91</f>
        <v>43607.715706811097</v>
      </c>
      <c r="C98" s="563">
        <f>avgfiinc!BJ91</f>
        <v>43318.974891142701</v>
      </c>
      <c r="D98" s="562">
        <f>avgfiinc!BK91</f>
        <v>47211.84399161028</v>
      </c>
      <c r="E98" s="562">
        <f>avgfiinc!BL91</f>
        <v>53500.972597595901</v>
      </c>
      <c r="F98" s="562">
        <f>avgfiinc!BM91</f>
        <v>34626.700156880579</v>
      </c>
      <c r="G98" s="563">
        <f>avgfiinc!BN91</f>
        <v>62091.344040945769</v>
      </c>
      <c r="H98" s="571">
        <f>B98*0.4/'TD5'!B98</f>
        <v>0.45910254120826716</v>
      </c>
      <c r="I98" s="582">
        <f>C98*0.4/'TD5'!B98</f>
        <v>0.4560626745223999</v>
      </c>
      <c r="J98" s="589">
        <f>D98*0.4/'TD5'!C98</f>
        <v>0.45799180865287792</v>
      </c>
      <c r="K98" s="582">
        <f>E98*0.4/'TD5'!D98</f>
        <v>0.43939915299415588</v>
      </c>
      <c r="L98" s="589">
        <f>F98*0.4/'TD5'!E98</f>
        <v>0.49177324771881098</v>
      </c>
      <c r="M98" s="590">
        <f>G98*0.4/'TD5'!F98</f>
        <v>0.44515562057495112</v>
      </c>
    </row>
    <row r="99" spans="1:13">
      <c r="A99" s="78">
        <v>2003</v>
      </c>
      <c r="B99" s="602">
        <f>avgfiinc!BI92</f>
        <v>43249.098820708816</v>
      </c>
      <c r="C99" s="563">
        <f>avgfiinc!BJ92</f>
        <v>42935.559535604552</v>
      </c>
      <c r="D99" s="562">
        <f>avgfiinc!BK92</f>
        <v>46818.729463873067</v>
      </c>
      <c r="E99" s="562">
        <f>avgfiinc!BL92</f>
        <v>52668.628804814609</v>
      </c>
      <c r="F99" s="562">
        <f>avgfiinc!BM92</f>
        <v>34576.604994717156</v>
      </c>
      <c r="G99" s="563">
        <f>avgfiinc!BN92</f>
        <v>61232.239462991885</v>
      </c>
      <c r="H99" s="571">
        <f>B99*0.4/'TD5'!B99</f>
        <v>0.45653420686721796</v>
      </c>
      <c r="I99" s="582">
        <f>C99*0.4/'TD5'!B99</f>
        <v>0.45322450995445251</v>
      </c>
      <c r="J99" s="589">
        <f>D99*0.4/'TD5'!C99</f>
        <v>0.45614612102508556</v>
      </c>
      <c r="K99" s="582">
        <f>E99*0.4/'TD5'!D99</f>
        <v>0.43709278106689453</v>
      </c>
      <c r="L99" s="589">
        <f>F99*0.4/'TD5'!E99</f>
        <v>0.48725178837776179</v>
      </c>
      <c r="M99" s="590">
        <f>G99*0.4/'TD5'!F99</f>
        <v>0.44135937094688427</v>
      </c>
    </row>
    <row r="100" spans="1:13">
      <c r="A100" s="78">
        <v>2004</v>
      </c>
      <c r="B100" s="602">
        <f>avgfiinc!BI93</f>
        <v>44030.355669266974</v>
      </c>
      <c r="C100" s="563">
        <f>avgfiinc!BJ93</f>
        <v>43747.711971254474</v>
      </c>
      <c r="D100" s="562">
        <f>avgfiinc!BK93</f>
        <v>47491.529456482225</v>
      </c>
      <c r="E100" s="562">
        <f>avgfiinc!BL93</f>
        <v>53536.016774835211</v>
      </c>
      <c r="F100" s="562">
        <f>avgfiinc!BM93</f>
        <v>35317.369737303081</v>
      </c>
      <c r="G100" s="563">
        <f>avgfiinc!BN93</f>
        <v>62110.080560382623</v>
      </c>
      <c r="H100" s="571">
        <f>B100*0.4/'TD5'!B100</f>
        <v>0.44120660424232477</v>
      </c>
      <c r="I100" s="582">
        <f>C100*0.4/'TD5'!B100</f>
        <v>0.43837437033653259</v>
      </c>
      <c r="J100" s="589">
        <f>D100*0.4/'TD5'!C100</f>
        <v>0.44271859526634222</v>
      </c>
      <c r="K100" s="582">
        <f>E100*0.4/'TD5'!D100</f>
        <v>0.42262959480285645</v>
      </c>
      <c r="L100" s="589">
        <f>F100*0.4/'TD5'!E100</f>
        <v>0.47062286734580994</v>
      </c>
      <c r="M100" s="590">
        <f>G100*0.4/'TD5'!F100</f>
        <v>0.42630234360694885</v>
      </c>
    </row>
    <row r="101" spans="1:13">
      <c r="A101" s="78">
        <v>2005</v>
      </c>
      <c r="B101" s="602">
        <f>avgfiinc!BI94</f>
        <v>44383.527695548619</v>
      </c>
      <c r="C101" s="563">
        <f>avgfiinc!BJ94</f>
        <v>44125.571580365977</v>
      </c>
      <c r="D101" s="562">
        <f>avgfiinc!BK94</f>
        <v>47619.152971752097</v>
      </c>
      <c r="E101" s="562">
        <f>avgfiinc!BL94</f>
        <v>53778.496990166961</v>
      </c>
      <c r="F101" s="562">
        <f>avgfiinc!BM94</f>
        <v>35830.641860842385</v>
      </c>
      <c r="G101" s="563">
        <f>avgfiinc!BN94</f>
        <v>62459.635345912408</v>
      </c>
      <c r="H101" s="571">
        <f>B101*0.4/'TD5'!B101</f>
        <v>0.42395138740539545</v>
      </c>
      <c r="I101" s="582">
        <f>C101*0.4/'TD5'!B101</f>
        <v>0.42148739099502552</v>
      </c>
      <c r="J101" s="589">
        <f>D101*0.4/'TD5'!C101</f>
        <v>0.426681399345398</v>
      </c>
      <c r="K101" s="582">
        <f>E101*0.4/'TD5'!D101</f>
        <v>0.40534958243370056</v>
      </c>
      <c r="L101" s="589">
        <f>F101*0.4/'TD5'!E101</f>
        <v>0.45398965477943426</v>
      </c>
      <c r="M101" s="590">
        <f>G101*0.4/'TD5'!F101</f>
        <v>0.40936866402626038</v>
      </c>
    </row>
    <row r="102" spans="1:13">
      <c r="A102" s="78">
        <v>2006</v>
      </c>
      <c r="B102" s="602">
        <f>avgfiinc!BI95</f>
        <v>45233.956031494461</v>
      </c>
      <c r="C102" s="563">
        <f>avgfiinc!BJ95</f>
        <v>44956.155072739268</v>
      </c>
      <c r="D102" s="562">
        <f>avgfiinc!BK95</f>
        <v>48266.759479172506</v>
      </c>
      <c r="E102" s="562">
        <f>avgfiinc!BL95</f>
        <v>54560.790044464855</v>
      </c>
      <c r="F102" s="562">
        <f>avgfiinc!BM95</f>
        <v>36691.217174714053</v>
      </c>
      <c r="G102" s="563">
        <f>avgfiinc!BN95</f>
        <v>63321.501333909633</v>
      </c>
      <c r="H102" s="571">
        <f>B102*0.4/'TD5'!B102</f>
        <v>0.41770344972610468</v>
      </c>
      <c r="I102" s="582">
        <f>C102*0.4/'TD5'!B102</f>
        <v>0.41513815522193903</v>
      </c>
      <c r="J102" s="589">
        <f>D102*0.4/'TD5'!C102</f>
        <v>0.42117902636528015</v>
      </c>
      <c r="K102" s="582">
        <f>E102*0.4/'TD5'!D102</f>
        <v>0.39904433488845814</v>
      </c>
      <c r="L102" s="589">
        <f>F102*0.4/'TD5'!E102</f>
        <v>0.4468191266059876</v>
      </c>
      <c r="M102" s="590">
        <f>G102*0.4/'TD5'!F102</f>
        <v>0.40299764275550848</v>
      </c>
    </row>
    <row r="103" spans="1:13">
      <c r="A103" s="78">
        <v>2007</v>
      </c>
      <c r="B103" s="602">
        <f>avgfiinc!BI96</f>
        <v>46220.879443157777</v>
      </c>
      <c r="C103" s="563">
        <f>avgfiinc!BJ96</f>
        <v>45961.310499039071</v>
      </c>
      <c r="D103" s="562">
        <f>avgfiinc!BK96</f>
        <v>48967.069956469189</v>
      </c>
      <c r="E103" s="562">
        <f>avgfiinc!BL96</f>
        <v>55322.901448602322</v>
      </c>
      <c r="F103" s="562">
        <f>avgfiinc!BM96</f>
        <v>37825.531676962353</v>
      </c>
      <c r="G103" s="563">
        <f>avgfiinc!BN96</f>
        <v>64755.957807265004</v>
      </c>
      <c r="H103" s="571">
        <f>B103*0.4/'TD5'!B103</f>
        <v>0.41307342052459722</v>
      </c>
      <c r="I103" s="582">
        <f>C103*0.4/'TD5'!B103</f>
        <v>0.4107536673545838</v>
      </c>
      <c r="J103" s="589">
        <f>D103*0.4/'TD5'!C103</f>
        <v>0.41801843047142034</v>
      </c>
      <c r="K103" s="582">
        <f>E103*0.4/'TD5'!D103</f>
        <v>0.39390695095062256</v>
      </c>
      <c r="L103" s="589">
        <f>F103*0.4/'TD5'!E103</f>
        <v>0.44256609678268433</v>
      </c>
      <c r="M103" s="590">
        <f>G103*0.4/'TD5'!F103</f>
        <v>0.39811110496520996</v>
      </c>
    </row>
    <row r="104" spans="1:13">
      <c r="A104" s="78">
        <v>2008</v>
      </c>
      <c r="B104" s="602">
        <f>avgfiinc!BI97</f>
        <v>45154.610821013142</v>
      </c>
      <c r="C104" s="563">
        <f>avgfiinc!BJ97</f>
        <v>44631.137036054744</v>
      </c>
      <c r="D104" s="562">
        <f>avgfiinc!BK97</f>
        <v>48002.812291880626</v>
      </c>
      <c r="E104" s="562">
        <f>avgfiinc!BL97</f>
        <v>54010.842934558343</v>
      </c>
      <c r="F104" s="562">
        <f>avgfiinc!BM97</f>
        <v>36695.110778876253</v>
      </c>
      <c r="G104" s="563">
        <f>avgfiinc!BN97</f>
        <v>62639.610507954443</v>
      </c>
      <c r="H104" s="571">
        <f>B104*0.4/'TD5'!B104</f>
        <v>0.43493747711181641</v>
      </c>
      <c r="I104" s="582">
        <f>C104*0.4/'TD5'!B104</f>
        <v>0.4298952817916869</v>
      </c>
      <c r="J104" s="589">
        <f>D104*0.4/'TD5'!C104</f>
        <v>0.43483579158782959</v>
      </c>
      <c r="K104" s="582">
        <f>E104*0.4/'TD5'!D104</f>
        <v>0.41135871410369879</v>
      </c>
      <c r="L104" s="589">
        <f>F104*0.4/'TD5'!E104</f>
        <v>0.46850776672363276</v>
      </c>
      <c r="M104" s="590">
        <f>G104*0.4/'TD5'!F104</f>
        <v>0.41778326034545904</v>
      </c>
    </row>
    <row r="105" spans="1:13">
      <c r="A105" s="83">
        <v>2009</v>
      </c>
      <c r="B105" s="605">
        <f>avgfiinc!BI98</f>
        <v>42914.70007944158</v>
      </c>
      <c r="C105" s="606">
        <f>avgfiinc!BJ98</f>
        <v>42214.200571089328</v>
      </c>
      <c r="D105" s="564">
        <f>avgfiinc!BK98</f>
        <v>45783.254065968162</v>
      </c>
      <c r="E105" s="564">
        <f>avgfiinc!BL98</f>
        <v>50627.365156634994</v>
      </c>
      <c r="F105" s="564">
        <f>avgfiinc!BM98</f>
        <v>35180.675963420414</v>
      </c>
      <c r="G105" s="565">
        <f>avgfiinc!BN98</f>
        <v>59418.900557486195</v>
      </c>
      <c r="H105" s="574">
        <f>B105*0.4/'TD5'!B105</f>
        <v>0.46016219258308416</v>
      </c>
      <c r="I105" s="585">
        <f>C105*0.4/'TD5'!B105</f>
        <v>0.45265093445777888</v>
      </c>
      <c r="J105" s="595">
        <f>D105*0.4/'TD5'!C105</f>
        <v>0.45632913708686823</v>
      </c>
      <c r="K105" s="596">
        <f>E105*0.4/'TD5'!D105</f>
        <v>0.43502116203308105</v>
      </c>
      <c r="L105" s="591">
        <f>F105*0.4/'TD5'!E105</f>
        <v>0.49001482129096985</v>
      </c>
      <c r="M105" s="592">
        <f>G105*0.4/'TD5'!F105</f>
        <v>0.43969038128852844</v>
      </c>
    </row>
    <row r="106" spans="1:13">
      <c r="A106" s="78">
        <v>2010</v>
      </c>
      <c r="B106" s="607">
        <f>avgfiinc!BI99</f>
        <v>42851.791438093242</v>
      </c>
      <c r="C106" s="608">
        <f>avgfiinc!BJ99</f>
        <v>42140.832311260529</v>
      </c>
      <c r="D106" s="562">
        <f>avgfiinc!BK99</f>
        <v>45439.0808417402</v>
      </c>
      <c r="E106" s="562">
        <f>avgfiinc!BL99</f>
        <v>50212.521255321073</v>
      </c>
      <c r="F106" s="562">
        <f>avgfiinc!BM99</f>
        <v>35346.315945093622</v>
      </c>
      <c r="G106" s="563">
        <f>avgfiinc!BN99</f>
        <v>58869.014201983475</v>
      </c>
      <c r="H106" s="571">
        <f>B106*0.4/'TD5'!B106</f>
        <v>0.4474304318428039</v>
      </c>
      <c r="I106" s="582">
        <f>C106*0.4/'TD5'!B106</f>
        <v>0.44000706076622004</v>
      </c>
      <c r="J106" s="597">
        <f>D106*0.4/'TD5'!C106</f>
        <v>0.44481268525123596</v>
      </c>
      <c r="K106" s="598">
        <f>E106*0.4/'TD5'!D106</f>
        <v>0.42194473743438721</v>
      </c>
      <c r="L106" s="589">
        <f>F106*0.4/'TD5'!E106</f>
        <v>0.47738736867904674</v>
      </c>
      <c r="M106" s="590">
        <f>G106*0.4/'TD5'!F106</f>
        <v>0.42660146951675426</v>
      </c>
    </row>
    <row r="107" spans="1:13">
      <c r="A107" s="78">
        <v>2011</v>
      </c>
      <c r="B107" s="607">
        <f>avgfiinc!BI100</f>
        <v>43079.513711756517</v>
      </c>
      <c r="C107" s="608">
        <f>avgfiinc!BJ100</f>
        <v>42264.16761307195</v>
      </c>
      <c r="D107" s="562">
        <f>avgfiinc!BK100</f>
        <v>45416.958241343935</v>
      </c>
      <c r="E107" s="562">
        <f>avgfiinc!BL100</f>
        <v>50840.048294309221</v>
      </c>
      <c r="F107" s="562">
        <f>avgfiinc!BM100</f>
        <v>35070.73108857523</v>
      </c>
      <c r="G107" s="563">
        <f>avgfiinc!BN100</f>
        <v>58815.613721854512</v>
      </c>
      <c r="H107" s="571">
        <f>B107*0.4/'TD5'!B107</f>
        <v>0.447470873594284</v>
      </c>
      <c r="I107" s="582">
        <f>C107*0.4/'TD5'!B107</f>
        <v>0.43900179862976069</v>
      </c>
      <c r="J107" s="597">
        <f>D107*0.4/'TD5'!C107</f>
        <v>0.4437657594680785</v>
      </c>
      <c r="K107" s="598">
        <f>E107*0.4/'TD5'!D107</f>
        <v>0.4217079877853393</v>
      </c>
      <c r="L107" s="589">
        <f>F107*0.4/'TD5'!E107</f>
        <v>0.47565504908561701</v>
      </c>
      <c r="M107" s="590">
        <f>G107*0.4/'TD5'!F107</f>
        <v>0.42570111155509943</v>
      </c>
    </row>
    <row r="108" spans="1:13">
      <c r="A108" s="78">
        <v>2012</v>
      </c>
      <c r="B108" s="607">
        <f>avgfiinc!BI101</f>
        <v>43380.30594110379</v>
      </c>
      <c r="C108" s="608">
        <f>avgfiinc!BJ101</f>
        <v>42559.799335734737</v>
      </c>
      <c r="D108" s="562">
        <f>avgfiinc!BK101</f>
        <v>45713.783626132208</v>
      </c>
      <c r="E108" s="562">
        <f>avgfiinc!BL101</f>
        <v>51367.012565835765</v>
      </c>
      <c r="F108" s="562">
        <f>avgfiinc!BM101</f>
        <v>35184.276264378081</v>
      </c>
      <c r="G108" s="563">
        <f>avgfiinc!BN101</f>
        <v>59018.637837971408</v>
      </c>
      <c r="H108" s="571">
        <f>B108*0.4/'TD5'!B108</f>
        <v>0.42540273070335383</v>
      </c>
      <c r="I108" s="582">
        <f>C108*0.4/'TD5'!B108</f>
        <v>0.41735655069351202</v>
      </c>
      <c r="J108" s="597">
        <f>D108*0.4/'TD5'!C108</f>
        <v>0.42510232329368591</v>
      </c>
      <c r="K108" s="598">
        <f>E108*0.4/'TD5'!D108</f>
        <v>0.40137416124343878</v>
      </c>
      <c r="L108" s="589">
        <f>F108*0.4/'TD5'!E108</f>
        <v>0.4515593945980072</v>
      </c>
      <c r="M108" s="590">
        <f>G108*0.4/'TD5'!F108</f>
        <v>0.40505480766296387</v>
      </c>
    </row>
    <row r="109" spans="1:13">
      <c r="A109" s="78">
        <v>2013</v>
      </c>
      <c r="B109" s="607">
        <f>avgfiinc!BI102</f>
        <v>43873.604339798869</v>
      </c>
      <c r="C109" s="608">
        <f>avgfiinc!BJ102</f>
        <v>43084.413159102798</v>
      </c>
      <c r="D109" s="562">
        <f>avgfiinc!BK102</f>
        <v>46176.197970325848</v>
      </c>
      <c r="E109" s="562">
        <f>avgfiinc!BL102</f>
        <v>51980.946848287174</v>
      </c>
      <c r="F109" s="562">
        <f>avgfiinc!BM102</f>
        <v>35553.996669063672</v>
      </c>
      <c r="G109" s="563">
        <f>avgfiinc!BN102</f>
        <v>59393.450369161306</v>
      </c>
      <c r="H109" s="571">
        <f>B109*0.4/'TD5'!B109</f>
        <v>0.44229549169540411</v>
      </c>
      <c r="I109" s="582">
        <f>C109*0.4/'TD5'!B109</f>
        <v>0.43433955311775213</v>
      </c>
      <c r="J109" s="597">
        <f>D109*0.4/'TD5'!C109</f>
        <v>0.43875893950462341</v>
      </c>
      <c r="K109" s="598">
        <f>E109*0.4/'TD5'!D109</f>
        <v>0.41805487871170044</v>
      </c>
      <c r="L109" s="589">
        <f>F109*0.4/'TD5'!E109</f>
        <v>0.46816089749336248</v>
      </c>
      <c r="M109" s="590">
        <f>G109*0.4/'TD5'!F109</f>
        <v>0.42111995816230774</v>
      </c>
    </row>
    <row r="110" spans="1:13">
      <c r="A110" s="78">
        <v>2014</v>
      </c>
      <c r="B110" s="607">
        <f>avgfiinc!BI103</f>
        <v>44741.066306459303</v>
      </c>
      <c r="C110" s="608">
        <f>avgfiinc!BJ103</f>
        <v>43979.688869553771</v>
      </c>
      <c r="D110" s="562">
        <f>avgfiinc!BK103</f>
        <v>47101.30848327103</v>
      </c>
      <c r="E110" s="562">
        <f>avgfiinc!BL103</f>
        <v>53129.081472570935</v>
      </c>
      <c r="F110" s="562">
        <f>avgfiinc!BM103</f>
        <v>36201.340146548493</v>
      </c>
      <c r="G110" s="563">
        <f>avgfiinc!BN103</f>
        <v>60362.581315422132</v>
      </c>
      <c r="H110" s="571">
        <f>B110*0.4/'TD5'!B110</f>
        <v>0.43037790060043335</v>
      </c>
      <c r="I110" s="582">
        <f>C110*0.4/'TD5'!B110</f>
        <v>0.42305397987365728</v>
      </c>
      <c r="J110" s="597">
        <f>D110*0.4/'TD5'!C110</f>
        <v>0.42791622877120977</v>
      </c>
      <c r="K110" s="598">
        <f>E110*0.4/'TD5'!D110</f>
        <v>0.40743333101272583</v>
      </c>
      <c r="L110" s="589">
        <f>F110*0.4/'TD5'!E110</f>
        <v>0.45493197441101069</v>
      </c>
      <c r="M110" s="590">
        <f>G110*0.4/'TD5'!F110</f>
        <v>0.40948992967605596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94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757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/>
      <c r="C9" s="610"/>
      <c r="D9" s="610"/>
      <c r="E9" s="610"/>
      <c r="F9" s="610"/>
      <c r="G9" s="610">
        <f>avgfiinc!R2</f>
        <v>58356.400990580747</v>
      </c>
      <c r="H9" s="568"/>
      <c r="I9" s="613"/>
      <c r="J9" s="613"/>
      <c r="K9" s="579"/>
      <c r="L9" s="613"/>
      <c r="M9" s="599">
        <f>G9*0.1/'TD5'!F9</f>
        <v>0.40730551211679261</v>
      </c>
    </row>
    <row r="10" spans="1:13" s="98" customFormat="1" ht="15" customHeight="1">
      <c r="A10" s="103">
        <v>1914</v>
      </c>
      <c r="B10" s="609"/>
      <c r="C10" s="610"/>
      <c r="D10" s="610"/>
      <c r="E10" s="610"/>
      <c r="F10" s="610"/>
      <c r="G10" s="610">
        <f>avgfiinc!R3</f>
        <v>57311.647406194534</v>
      </c>
      <c r="H10" s="568"/>
      <c r="I10" s="579"/>
      <c r="J10" s="613"/>
      <c r="K10" s="579"/>
      <c r="L10" s="613"/>
      <c r="M10" s="599">
        <f>G10*0.1/'TD5'!F10</f>
        <v>0.409284504090279</v>
      </c>
    </row>
    <row r="11" spans="1:13" s="98" customFormat="1" ht="15" customHeight="1">
      <c r="A11" s="103">
        <v>1915</v>
      </c>
      <c r="B11" s="609"/>
      <c r="C11" s="610"/>
      <c r="D11" s="610"/>
      <c r="E11" s="610"/>
      <c r="F11" s="610"/>
      <c r="G11" s="610">
        <f>avgfiinc!R4</f>
        <v>56291.449664045096</v>
      </c>
      <c r="H11" s="568"/>
      <c r="I11" s="579"/>
      <c r="J11" s="613"/>
      <c r="K11" s="579"/>
      <c r="L11" s="613"/>
      <c r="M11" s="599">
        <f>G11*0.1/'TD5'!F11</f>
        <v>0.40348231465086615</v>
      </c>
    </row>
    <row r="12" spans="1:13" s="98" customFormat="1" ht="15" customHeight="1">
      <c r="A12" s="103">
        <v>1916</v>
      </c>
      <c r="B12" s="609"/>
      <c r="C12" s="610"/>
      <c r="D12" s="610"/>
      <c r="E12" s="610"/>
      <c r="F12" s="610"/>
      <c r="G12" s="610">
        <f>avgfiinc!R5</f>
        <v>64064.833550042451</v>
      </c>
      <c r="H12" s="568"/>
      <c r="I12" s="579"/>
      <c r="J12" s="613"/>
      <c r="K12" s="579"/>
      <c r="L12" s="613"/>
      <c r="M12" s="599">
        <f>G12*0.1/'TD5'!F12</f>
        <v>0.42081265138417556</v>
      </c>
    </row>
    <row r="13" spans="1:13" s="98" customFormat="1" ht="15" customHeight="1">
      <c r="A13" s="103">
        <v>1917</v>
      </c>
      <c r="B13" s="609"/>
      <c r="C13" s="610"/>
      <c r="D13" s="610"/>
      <c r="E13" s="610"/>
      <c r="F13" s="610"/>
      <c r="G13" s="610">
        <f>avgfiinc!R6</f>
        <v>61173.224614719962</v>
      </c>
      <c r="H13" s="568"/>
      <c r="I13" s="579"/>
      <c r="J13" s="613"/>
      <c r="K13" s="579"/>
      <c r="L13" s="613"/>
      <c r="M13" s="599">
        <f>G13*0.1/'TD5'!F13</f>
        <v>0.40507657450090057</v>
      </c>
    </row>
    <row r="14" spans="1:13" s="98" customFormat="1" ht="15" customHeight="1">
      <c r="A14" s="103">
        <v>1918</v>
      </c>
      <c r="B14" s="609"/>
      <c r="C14" s="610"/>
      <c r="D14" s="562"/>
      <c r="E14" s="562"/>
      <c r="F14" s="562"/>
      <c r="G14" s="610">
        <f>avgfiinc!R7</f>
        <v>57213.412993279599</v>
      </c>
      <c r="H14" s="568"/>
      <c r="I14" s="579"/>
      <c r="J14" s="613"/>
      <c r="K14" s="579"/>
      <c r="L14" s="613"/>
      <c r="M14" s="599">
        <f>G14*0.1/'TD5'!F14</f>
        <v>0.40107045446727191</v>
      </c>
    </row>
    <row r="15" spans="1:13" s="98" customFormat="1" ht="15" customHeight="1">
      <c r="A15" s="102">
        <v>1919</v>
      </c>
      <c r="B15" s="611"/>
      <c r="C15" s="612"/>
      <c r="D15" s="564"/>
      <c r="E15" s="564"/>
      <c r="F15" s="564"/>
      <c r="G15" s="612">
        <f>avgfiinc!R8</f>
        <v>57431.048397340041</v>
      </c>
      <c r="H15" s="569"/>
      <c r="I15" s="580"/>
      <c r="J15" s="614"/>
      <c r="K15" s="580"/>
      <c r="L15" s="614"/>
      <c r="M15" s="600">
        <f>G15*0.1/'TD5'!F15</f>
        <v>0.40315637882022626</v>
      </c>
    </row>
    <row r="16" spans="1:13" s="98" customFormat="1" ht="15" customHeight="1">
      <c r="A16" s="103">
        <v>1920</v>
      </c>
      <c r="B16" s="609"/>
      <c r="C16" s="610"/>
      <c r="D16" s="562"/>
      <c r="E16" s="562"/>
      <c r="F16" s="562"/>
      <c r="G16" s="610">
        <f>avgfiinc!R9</f>
        <v>49738.807623331893</v>
      </c>
      <c r="H16" s="568"/>
      <c r="I16" s="579"/>
      <c r="J16" s="613"/>
      <c r="K16" s="579"/>
      <c r="L16" s="613"/>
      <c r="M16" s="599">
        <f>G16*0.1/'TD5'!F16</f>
        <v>0.39014113640373449</v>
      </c>
    </row>
    <row r="17" spans="1:13" s="98" customFormat="1" ht="15" customHeight="1">
      <c r="A17" s="103">
        <v>1921</v>
      </c>
      <c r="B17" s="609"/>
      <c r="C17" s="610"/>
      <c r="D17" s="562"/>
      <c r="E17" s="562"/>
      <c r="F17" s="562"/>
      <c r="G17" s="610">
        <f>avgfiinc!R10</f>
        <v>49354.190016201959</v>
      </c>
      <c r="H17" s="568"/>
      <c r="I17" s="579"/>
      <c r="J17" s="613"/>
      <c r="K17" s="579"/>
      <c r="L17" s="613"/>
      <c r="M17" s="599">
        <f>G17*0.1/'TD5'!F17</f>
        <v>0.43181056663800754</v>
      </c>
    </row>
    <row r="18" spans="1:13" s="98" customFormat="1" ht="15" customHeight="1">
      <c r="A18" s="103">
        <v>1922</v>
      </c>
      <c r="B18" s="609"/>
      <c r="C18" s="610"/>
      <c r="D18" s="562"/>
      <c r="E18" s="562"/>
      <c r="F18" s="562"/>
      <c r="G18" s="610">
        <f>avgfiinc!R11</f>
        <v>57512.511010232432</v>
      </c>
      <c r="H18" s="568"/>
      <c r="I18" s="579"/>
      <c r="J18" s="613"/>
      <c r="K18" s="579"/>
      <c r="L18" s="613"/>
      <c r="M18" s="599">
        <f>G18*0.1/'TD5'!F18</f>
        <v>0.43721477661517716</v>
      </c>
    </row>
    <row r="19" spans="1:13" s="98" customFormat="1" ht="15" customHeight="1">
      <c r="A19" s="103">
        <v>1923</v>
      </c>
      <c r="B19" s="609"/>
      <c r="C19" s="610"/>
      <c r="D19" s="562"/>
      <c r="E19" s="562"/>
      <c r="F19" s="562"/>
      <c r="G19" s="610">
        <f>avgfiinc!R12</f>
        <v>60061.910089373632</v>
      </c>
      <c r="H19" s="568"/>
      <c r="I19" s="579"/>
      <c r="J19" s="613"/>
      <c r="K19" s="579"/>
      <c r="L19" s="613"/>
      <c r="M19" s="599">
        <f>G19*0.1/'TD5'!F19</f>
        <v>0.41461250579837888</v>
      </c>
    </row>
    <row r="20" spans="1:13" s="98" customFormat="1" ht="15" customHeight="1">
      <c r="A20" s="103">
        <v>1924</v>
      </c>
      <c r="B20" s="609"/>
      <c r="C20" s="610"/>
      <c r="D20" s="562"/>
      <c r="E20" s="562"/>
      <c r="F20" s="562"/>
      <c r="G20" s="610">
        <f>avgfiinc!R13</f>
        <v>64110.433991428152</v>
      </c>
      <c r="H20" s="568"/>
      <c r="I20" s="579"/>
      <c r="J20" s="613"/>
      <c r="K20" s="579"/>
      <c r="L20" s="613"/>
      <c r="M20" s="599">
        <f>G20*0.1/'TD5'!F20</f>
        <v>0.44407042747847469</v>
      </c>
    </row>
    <row r="21" spans="1:13" s="98" customFormat="1" ht="15" customHeight="1">
      <c r="A21" s="103">
        <v>1925</v>
      </c>
      <c r="B21" s="609"/>
      <c r="C21" s="610"/>
      <c r="D21" s="562"/>
      <c r="E21" s="562"/>
      <c r="F21" s="562"/>
      <c r="G21" s="610">
        <f>avgfiinc!R14</f>
        <v>70001.329924585996</v>
      </c>
      <c r="H21" s="568"/>
      <c r="I21" s="579"/>
      <c r="J21" s="613"/>
      <c r="K21" s="579"/>
      <c r="L21" s="613"/>
      <c r="M21" s="599">
        <f>G21*0.1/'TD5'!F21</f>
        <v>0.46354076918824078</v>
      </c>
    </row>
    <row r="22" spans="1:13" s="98" customFormat="1" ht="15" customHeight="1">
      <c r="A22" s="103">
        <v>1926</v>
      </c>
      <c r="B22" s="609"/>
      <c r="C22" s="610"/>
      <c r="D22" s="562"/>
      <c r="E22" s="562"/>
      <c r="F22" s="562"/>
      <c r="G22" s="610">
        <f>avgfiinc!R15</f>
        <v>69274.829380656374</v>
      </c>
      <c r="H22" s="568"/>
      <c r="I22" s="579"/>
      <c r="J22" s="613"/>
      <c r="K22" s="579"/>
      <c r="L22" s="613"/>
      <c r="M22" s="599">
        <f>G22*0.1/'TD5'!F22</f>
        <v>0.45710435768237401</v>
      </c>
    </row>
    <row r="23" spans="1:13" s="98" customFormat="1" ht="15" customHeight="1">
      <c r="A23" s="103">
        <v>1927</v>
      </c>
      <c r="B23" s="609"/>
      <c r="C23" s="610"/>
      <c r="D23" s="562"/>
      <c r="E23" s="562"/>
      <c r="F23" s="562"/>
      <c r="G23" s="610">
        <f>avgfiinc!R16</f>
        <v>71797.601986213122</v>
      </c>
      <c r="H23" s="568"/>
      <c r="I23" s="579"/>
      <c r="J23" s="613"/>
      <c r="K23" s="579"/>
      <c r="L23" s="613"/>
      <c r="M23" s="599">
        <f>G23*0.1/'TD5'!F23</f>
        <v>0.46668456108833967</v>
      </c>
    </row>
    <row r="24" spans="1:13" s="98" customFormat="1" ht="15" customHeight="1">
      <c r="A24" s="103">
        <v>1928</v>
      </c>
      <c r="B24" s="609"/>
      <c r="C24" s="610"/>
      <c r="D24" s="562"/>
      <c r="E24" s="562"/>
      <c r="F24" s="562"/>
      <c r="G24" s="610">
        <f>avgfiinc!R17</f>
        <v>79397.851136679776</v>
      </c>
      <c r="H24" s="568"/>
      <c r="I24" s="579"/>
      <c r="J24" s="613"/>
      <c r="K24" s="579"/>
      <c r="L24" s="613"/>
      <c r="M24" s="599">
        <f>G24*0.1/'TD5'!F24</f>
        <v>0.4928871159873956</v>
      </c>
    </row>
    <row r="25" spans="1:13" s="98" customFormat="1" ht="15" customHeight="1">
      <c r="A25" s="102">
        <v>1929</v>
      </c>
      <c r="B25" s="611"/>
      <c r="C25" s="612"/>
      <c r="D25" s="564"/>
      <c r="E25" s="564"/>
      <c r="F25" s="564"/>
      <c r="G25" s="612">
        <f>avgfiinc!R18</f>
        <v>77373.463423059395</v>
      </c>
      <c r="H25" s="569"/>
      <c r="I25" s="580"/>
      <c r="J25" s="614"/>
      <c r="K25" s="580"/>
      <c r="L25" s="614"/>
      <c r="M25" s="600">
        <f>G25*0.1/'TD5'!F25</f>
        <v>0.46709587896007237</v>
      </c>
    </row>
    <row r="26" spans="1:13" s="98" customFormat="1" ht="15" customHeight="1">
      <c r="A26" s="103">
        <v>1930</v>
      </c>
      <c r="B26" s="609"/>
      <c r="C26" s="610"/>
      <c r="D26" s="562"/>
      <c r="E26" s="562"/>
      <c r="F26" s="562"/>
      <c r="G26" s="610">
        <f>avgfiinc!R19</f>
        <v>63558.734841670535</v>
      </c>
      <c r="H26" s="568"/>
      <c r="I26" s="579"/>
      <c r="J26" s="613"/>
      <c r="K26" s="579"/>
      <c r="L26" s="613"/>
      <c r="M26" s="599">
        <f>G26*0.1/'TD5'!F26</f>
        <v>0.43865454984434671</v>
      </c>
    </row>
    <row r="27" spans="1:13" s="98" customFormat="1" ht="15" customHeight="1">
      <c r="A27" s="103">
        <v>1931</v>
      </c>
      <c r="B27" s="609"/>
      <c r="C27" s="610"/>
      <c r="D27" s="562"/>
      <c r="E27" s="562"/>
      <c r="F27" s="562"/>
      <c r="G27" s="610">
        <f>avgfiinc!R20</f>
        <v>58629.604573518547</v>
      </c>
      <c r="H27" s="568"/>
      <c r="I27" s="579"/>
      <c r="J27" s="613"/>
      <c r="K27" s="579"/>
      <c r="L27" s="613"/>
      <c r="M27" s="599">
        <f>G27*0.1/'TD5'!F27</f>
        <v>0.44543200012431977</v>
      </c>
    </row>
    <row r="28" spans="1:13" s="98" customFormat="1" ht="15" customHeight="1">
      <c r="A28" s="103">
        <v>1932</v>
      </c>
      <c r="B28" s="609"/>
      <c r="C28" s="610"/>
      <c r="D28" s="562"/>
      <c r="E28" s="562"/>
      <c r="F28" s="562"/>
      <c r="G28" s="610">
        <f>avgfiinc!R21</f>
        <v>51681.35217288175</v>
      </c>
      <c r="H28" s="568"/>
      <c r="I28" s="579"/>
      <c r="J28" s="613"/>
      <c r="K28" s="579"/>
      <c r="L28" s="613"/>
      <c r="M28" s="599">
        <f>G28*0.1/'TD5'!F28</f>
        <v>0.46370211777261505</v>
      </c>
    </row>
    <row r="29" spans="1:13" s="98" customFormat="1" ht="15" customHeight="1">
      <c r="A29" s="103">
        <v>1933</v>
      </c>
      <c r="B29" s="609"/>
      <c r="C29" s="610"/>
      <c r="D29" s="562"/>
      <c r="E29" s="562"/>
      <c r="F29" s="562"/>
      <c r="G29" s="610">
        <f>avgfiinc!R22</f>
        <v>48985.889567845836</v>
      </c>
      <c r="H29" s="568"/>
      <c r="I29" s="579"/>
      <c r="J29" s="613"/>
      <c r="K29" s="579"/>
      <c r="L29" s="613"/>
      <c r="M29" s="599">
        <f>G29*0.1/'TD5'!F29</f>
        <v>0.45601814430561755</v>
      </c>
    </row>
    <row r="30" spans="1:13" s="98" customFormat="1" ht="15" customHeight="1">
      <c r="A30" s="103">
        <v>1934</v>
      </c>
      <c r="B30" s="609"/>
      <c r="C30" s="610"/>
      <c r="D30" s="562"/>
      <c r="E30" s="562"/>
      <c r="F30" s="562"/>
      <c r="G30" s="610">
        <f>avgfiinc!R23</f>
        <v>53059.134239620362</v>
      </c>
      <c r="H30" s="568"/>
      <c r="I30" s="579"/>
      <c r="J30" s="613"/>
      <c r="K30" s="579"/>
      <c r="L30" s="613"/>
      <c r="M30" s="599">
        <f>G30*0.1/'TD5'!F30</f>
        <v>0.45783541972143638</v>
      </c>
    </row>
    <row r="31" spans="1:13" s="98" customFormat="1" ht="15" customHeight="1">
      <c r="A31" s="103">
        <v>1935</v>
      </c>
      <c r="B31" s="609"/>
      <c r="C31" s="610"/>
      <c r="D31" s="562"/>
      <c r="E31" s="562"/>
      <c r="F31" s="562"/>
      <c r="G31" s="610">
        <f>avgfiinc!R24</f>
        <v>56520.010781484045</v>
      </c>
      <c r="H31" s="568"/>
      <c r="I31" s="579"/>
      <c r="J31" s="613"/>
      <c r="K31" s="579"/>
      <c r="L31" s="613"/>
      <c r="M31" s="599">
        <f>G31*0.1/'TD5'!F31</f>
        <v>0.44493982712429764</v>
      </c>
    </row>
    <row r="32" spans="1:13" s="98" customFormat="1" ht="15" customHeight="1">
      <c r="A32" s="103">
        <v>1936</v>
      </c>
      <c r="B32" s="609"/>
      <c r="C32" s="610"/>
      <c r="D32" s="562"/>
      <c r="E32" s="562"/>
      <c r="F32" s="562"/>
      <c r="G32" s="610">
        <f>avgfiinc!R25</f>
        <v>65928.861132623249</v>
      </c>
      <c r="H32" s="568"/>
      <c r="I32" s="579"/>
      <c r="J32" s="613"/>
      <c r="K32" s="579"/>
      <c r="L32" s="613"/>
      <c r="M32" s="599">
        <f>G32*0.1/'TD5'!F32</f>
        <v>0.46593775094476253</v>
      </c>
    </row>
    <row r="33" spans="1:13" s="98" customFormat="1" ht="15" customHeight="1">
      <c r="A33" s="103">
        <v>1937</v>
      </c>
      <c r="B33" s="609"/>
      <c r="C33" s="610"/>
      <c r="D33" s="562"/>
      <c r="E33" s="562"/>
      <c r="F33" s="562"/>
      <c r="G33" s="610">
        <f>avgfiinc!R26</f>
        <v>64328.205179376011</v>
      </c>
      <c r="H33" s="568"/>
      <c r="I33" s="579"/>
      <c r="J33" s="613"/>
      <c r="K33" s="579"/>
      <c r="L33" s="613"/>
      <c r="M33" s="599">
        <f>G33*0.1/'TD5'!F33</f>
        <v>0.44231411760580175</v>
      </c>
    </row>
    <row r="34" spans="1:13" s="98" customFormat="1" ht="15" customHeight="1">
      <c r="A34" s="103">
        <v>1938</v>
      </c>
      <c r="B34" s="609"/>
      <c r="C34" s="610"/>
      <c r="D34" s="562"/>
      <c r="E34" s="562"/>
      <c r="F34" s="562"/>
      <c r="G34" s="610">
        <f>avgfiinc!R27</f>
        <v>59431.479900272774</v>
      </c>
      <c r="H34" s="568"/>
      <c r="I34" s="579"/>
      <c r="J34" s="613"/>
      <c r="K34" s="579"/>
      <c r="L34" s="613"/>
      <c r="M34" s="599">
        <f>G34*0.1/'TD5'!F34</f>
        <v>0.44074837570771869</v>
      </c>
    </row>
    <row r="35" spans="1:13" s="98" customFormat="1" ht="15" customHeight="1">
      <c r="A35" s="102">
        <v>1939</v>
      </c>
      <c r="B35" s="611"/>
      <c r="C35" s="612"/>
      <c r="D35" s="564"/>
      <c r="E35" s="564"/>
      <c r="F35" s="564"/>
      <c r="G35" s="612">
        <f>avgfiinc!R28</f>
        <v>65145.377155518312</v>
      </c>
      <c r="H35" s="569"/>
      <c r="I35" s="580"/>
      <c r="J35" s="614"/>
      <c r="K35" s="580"/>
      <c r="L35" s="614"/>
      <c r="M35" s="600">
        <f>G35*0.1/'TD5'!F35</f>
        <v>0.45517885641755601</v>
      </c>
    </row>
    <row r="36" spans="1:13" s="98" customFormat="1" ht="15" customHeight="1">
      <c r="A36" s="103">
        <v>1940</v>
      </c>
      <c r="B36" s="609"/>
      <c r="C36" s="610"/>
      <c r="D36" s="562"/>
      <c r="E36" s="562"/>
      <c r="F36" s="562"/>
      <c r="G36" s="610">
        <f>avgfiinc!R29</f>
        <v>67921.979820173947</v>
      </c>
      <c r="H36" s="568"/>
      <c r="I36" s="579"/>
      <c r="J36" s="613"/>
      <c r="K36" s="579"/>
      <c r="L36" s="613"/>
      <c r="M36" s="599">
        <f>G36*0.1/'TD5'!F36</f>
        <v>0.45293132429021105</v>
      </c>
    </row>
    <row r="37" spans="1:13" s="98" customFormat="1" ht="15" customHeight="1">
      <c r="A37" s="103">
        <v>1941</v>
      </c>
      <c r="B37" s="609"/>
      <c r="C37" s="610"/>
      <c r="D37" s="562"/>
      <c r="E37" s="562"/>
      <c r="F37" s="562"/>
      <c r="G37" s="610">
        <f>avgfiinc!R30</f>
        <v>72513.236395355721</v>
      </c>
      <c r="H37" s="568"/>
      <c r="I37" s="579"/>
      <c r="J37" s="613"/>
      <c r="K37" s="579"/>
      <c r="L37" s="613"/>
      <c r="M37" s="599">
        <f>G37*0.1/'TD5'!F37</f>
        <v>0.41930339557276819</v>
      </c>
    </row>
    <row r="38" spans="1:13" s="98" customFormat="1" ht="15" customHeight="1">
      <c r="A38" s="103">
        <v>1942</v>
      </c>
      <c r="B38" s="609"/>
      <c r="C38" s="610"/>
      <c r="D38" s="562"/>
      <c r="E38" s="562"/>
      <c r="F38" s="562"/>
      <c r="G38" s="610">
        <f>avgfiinc!R31</f>
        <v>73965.525586966149</v>
      </c>
      <c r="H38" s="568"/>
      <c r="I38" s="579"/>
      <c r="J38" s="613"/>
      <c r="K38" s="579"/>
      <c r="L38" s="613"/>
      <c r="M38" s="599">
        <f>G38*0.1/'TD5'!F38</f>
        <v>0.36127862667023725</v>
      </c>
    </row>
    <row r="39" spans="1:13" s="98" customFormat="1" ht="15" customHeight="1">
      <c r="A39" s="103">
        <v>1943</v>
      </c>
      <c r="B39" s="609"/>
      <c r="C39" s="610"/>
      <c r="D39" s="562"/>
      <c r="E39" s="562"/>
      <c r="F39" s="562"/>
      <c r="G39" s="610">
        <f>avgfiinc!R32</f>
        <v>81281.756959949984</v>
      </c>
      <c r="H39" s="568"/>
      <c r="I39" s="579"/>
      <c r="J39" s="613"/>
      <c r="K39" s="579"/>
      <c r="L39" s="613"/>
      <c r="M39" s="599">
        <f>G39*0.1/'TD5'!F39</f>
        <v>0.33689902114938231</v>
      </c>
    </row>
    <row r="40" spans="1:13" s="98" customFormat="1" ht="15" customHeight="1">
      <c r="A40" s="103">
        <v>1944</v>
      </c>
      <c r="B40" s="609"/>
      <c r="C40" s="610"/>
      <c r="D40" s="562"/>
      <c r="E40" s="562"/>
      <c r="F40" s="562"/>
      <c r="G40" s="610">
        <f>avgfiinc!R33</f>
        <v>77018.888220930501</v>
      </c>
      <c r="H40" s="568"/>
      <c r="I40" s="579"/>
      <c r="J40" s="613"/>
      <c r="K40" s="579"/>
      <c r="L40" s="613"/>
      <c r="M40" s="599">
        <f>G40*0.1/'TD5'!F40</f>
        <v>0.32512530985454757</v>
      </c>
    </row>
    <row r="41" spans="1:13" s="98" customFormat="1" ht="15" customHeight="1">
      <c r="A41" s="103">
        <v>1945</v>
      </c>
      <c r="B41" s="609"/>
      <c r="C41" s="610"/>
      <c r="D41" s="562"/>
      <c r="E41" s="562"/>
      <c r="F41" s="562"/>
      <c r="G41" s="610">
        <f>avgfiinc!R34</f>
        <v>80901.788185846061</v>
      </c>
      <c r="H41" s="568"/>
      <c r="I41" s="579"/>
      <c r="J41" s="613"/>
      <c r="K41" s="579"/>
      <c r="L41" s="613"/>
      <c r="M41" s="599">
        <f>G41*0.1/'TD5'!F41</f>
        <v>0.34423310442267135</v>
      </c>
    </row>
    <row r="42" spans="1:13" s="98" customFormat="1" ht="15" customHeight="1">
      <c r="A42" s="103">
        <v>1946</v>
      </c>
      <c r="B42" s="609"/>
      <c r="C42" s="610"/>
      <c r="D42" s="562"/>
      <c r="E42" s="562"/>
      <c r="F42" s="562"/>
      <c r="G42" s="610">
        <f>avgfiinc!R35</f>
        <v>84359.240749848192</v>
      </c>
      <c r="H42" s="568"/>
      <c r="I42" s="579"/>
      <c r="J42" s="613"/>
      <c r="K42" s="579"/>
      <c r="L42" s="613"/>
      <c r="M42" s="599">
        <f>G42*0.1/'TD5'!F42</f>
        <v>0.36699551227328808</v>
      </c>
    </row>
    <row r="43" spans="1:13" s="98" customFormat="1" ht="15" customHeight="1">
      <c r="A43" s="103">
        <v>1947</v>
      </c>
      <c r="B43" s="609"/>
      <c r="C43" s="610"/>
      <c r="D43" s="562"/>
      <c r="E43" s="562"/>
      <c r="F43" s="562"/>
      <c r="G43" s="610">
        <f>avgfiinc!R36</f>
        <v>77428.449132422873</v>
      </c>
      <c r="H43" s="568"/>
      <c r="I43" s="579"/>
      <c r="J43" s="613"/>
      <c r="K43" s="579"/>
      <c r="L43" s="613"/>
      <c r="M43" s="599">
        <f>G43*0.1/'TD5'!F43</f>
        <v>0.34347880643880302</v>
      </c>
    </row>
    <row r="44" spans="1:13" s="98" customFormat="1" ht="15" customHeight="1">
      <c r="A44" s="103">
        <v>1948</v>
      </c>
      <c r="B44" s="609"/>
      <c r="C44" s="610"/>
      <c r="D44" s="562"/>
      <c r="E44" s="562"/>
      <c r="F44" s="562"/>
      <c r="G44" s="610">
        <f>avgfiinc!R37</f>
        <v>81929.470465897684</v>
      </c>
      <c r="H44" s="568"/>
      <c r="I44" s="579"/>
      <c r="J44" s="613"/>
      <c r="K44" s="579"/>
      <c r="L44" s="613"/>
      <c r="M44" s="599">
        <f>G44*0.1/'TD5'!F44</f>
        <v>0.35013508333029791</v>
      </c>
    </row>
    <row r="45" spans="1:13" s="98" customFormat="1" ht="15" customHeight="1">
      <c r="A45" s="102">
        <v>1949</v>
      </c>
      <c r="B45" s="611"/>
      <c r="C45" s="612"/>
      <c r="D45" s="564"/>
      <c r="E45" s="564"/>
      <c r="F45" s="564"/>
      <c r="G45" s="612">
        <f>avgfiinc!R38</f>
        <v>79214.810736485466</v>
      </c>
      <c r="H45" s="569"/>
      <c r="I45" s="580"/>
      <c r="J45" s="614"/>
      <c r="K45" s="580"/>
      <c r="L45" s="614"/>
      <c r="M45" s="600">
        <f>G45*0.1/'TD5'!F45</f>
        <v>0.34750996242854648</v>
      </c>
    </row>
    <row r="46" spans="1:13" s="98" customFormat="1" ht="15" customHeight="1">
      <c r="A46" s="103">
        <v>1950</v>
      </c>
      <c r="B46" s="609"/>
      <c r="C46" s="610"/>
      <c r="D46" s="562"/>
      <c r="E46" s="562"/>
      <c r="F46" s="562"/>
      <c r="G46" s="610">
        <f>avgfiinc!R39</f>
        <v>88702.733244686358</v>
      </c>
      <c r="H46" s="568"/>
      <c r="I46" s="579"/>
      <c r="J46" s="613"/>
      <c r="K46" s="579"/>
      <c r="L46" s="613"/>
      <c r="M46" s="599">
        <f>G46*0.1/'TD5'!F46</f>
        <v>0.35563366960951426</v>
      </c>
    </row>
    <row r="47" spans="1:13" s="98" customFormat="1" ht="15" customHeight="1">
      <c r="A47" s="103">
        <v>1951</v>
      </c>
      <c r="B47" s="609"/>
      <c r="C47" s="610"/>
      <c r="D47" s="562"/>
      <c r="E47" s="562"/>
      <c r="F47" s="562"/>
      <c r="G47" s="610">
        <f>avgfiinc!R40</f>
        <v>88846.687711295177</v>
      </c>
      <c r="H47" s="568"/>
      <c r="I47" s="579"/>
      <c r="J47" s="613"/>
      <c r="K47" s="579"/>
      <c r="L47" s="613"/>
      <c r="M47" s="599">
        <f>G47*0.1/'TD5'!F47</f>
        <v>0.34217551487253889</v>
      </c>
    </row>
    <row r="48" spans="1:13" s="98" customFormat="1" ht="15" customHeight="1">
      <c r="A48" s="103">
        <v>1952</v>
      </c>
      <c r="B48" s="609"/>
      <c r="C48" s="610"/>
      <c r="D48" s="562"/>
      <c r="E48" s="562"/>
      <c r="F48" s="562"/>
      <c r="G48" s="610">
        <f>avgfiinc!R41</f>
        <v>88463.906394132558</v>
      </c>
      <c r="H48" s="568"/>
      <c r="I48" s="579"/>
      <c r="J48" s="613"/>
      <c r="K48" s="579"/>
      <c r="L48" s="613"/>
      <c r="M48" s="599">
        <f>G48*0.1/'TD5'!F48</f>
        <v>0.33211509029250313</v>
      </c>
    </row>
    <row r="49" spans="1:13" s="98" customFormat="1" ht="15" customHeight="1">
      <c r="A49" s="103">
        <v>1953</v>
      </c>
      <c r="B49" s="609"/>
      <c r="C49" s="610"/>
      <c r="D49" s="562"/>
      <c r="E49" s="562"/>
      <c r="F49" s="562"/>
      <c r="G49" s="610">
        <f>avgfiinc!R42</f>
        <v>88948.454364538615</v>
      </c>
      <c r="H49" s="568"/>
      <c r="I49" s="579"/>
      <c r="J49" s="613"/>
      <c r="K49" s="579"/>
      <c r="L49" s="613"/>
      <c r="M49" s="599">
        <f>G49*0.1/'TD5'!F49</f>
        <v>0.32306951062083605</v>
      </c>
    </row>
    <row r="50" spans="1:13" s="98" customFormat="1" ht="15" customHeight="1">
      <c r="A50" s="103">
        <v>1954</v>
      </c>
      <c r="B50" s="609"/>
      <c r="C50" s="610"/>
      <c r="D50" s="562"/>
      <c r="E50" s="562"/>
      <c r="F50" s="562"/>
      <c r="G50" s="610">
        <f>avgfiinc!R43</f>
        <v>91924.995839927826</v>
      </c>
      <c r="H50" s="568"/>
      <c r="I50" s="579"/>
      <c r="J50" s="613"/>
      <c r="K50" s="579"/>
      <c r="L50" s="613"/>
      <c r="M50" s="599">
        <f>G50*0.1/'TD5'!F50</f>
        <v>0.3363611059033309</v>
      </c>
    </row>
    <row r="51" spans="1:13" s="98" customFormat="1" ht="15" customHeight="1">
      <c r="A51" s="103">
        <v>1955</v>
      </c>
      <c r="B51" s="609"/>
      <c r="C51" s="610"/>
      <c r="D51" s="562"/>
      <c r="E51" s="562"/>
      <c r="F51" s="562"/>
      <c r="G51" s="610">
        <f>avgfiinc!R44</f>
        <v>98231.577470694465</v>
      </c>
      <c r="H51" s="568"/>
      <c r="I51" s="579"/>
      <c r="J51" s="613"/>
      <c r="K51" s="579"/>
      <c r="L51" s="613"/>
      <c r="M51" s="599">
        <f>G51*0.1/'TD5'!F51</f>
        <v>0.33937798425770488</v>
      </c>
    </row>
    <row r="52" spans="1:13" s="98" customFormat="1" ht="15" customHeight="1">
      <c r="A52" s="103">
        <v>1956</v>
      </c>
      <c r="B52" s="609"/>
      <c r="C52" s="610"/>
      <c r="D52" s="562"/>
      <c r="E52" s="562"/>
      <c r="F52" s="562"/>
      <c r="G52" s="610">
        <f>avgfiinc!R45</f>
        <v>99849.379688429981</v>
      </c>
      <c r="H52" s="568"/>
      <c r="I52" s="579"/>
      <c r="J52" s="613"/>
      <c r="K52" s="579"/>
      <c r="L52" s="613"/>
      <c r="M52" s="599">
        <f>G52*0.1/'TD5'!F52</f>
        <v>0.33462139769151827</v>
      </c>
    </row>
    <row r="53" spans="1:13" s="98" customFormat="1" ht="15" customHeight="1">
      <c r="A53" s="103">
        <v>1957</v>
      </c>
      <c r="B53" s="609"/>
      <c r="C53" s="610"/>
      <c r="D53" s="562"/>
      <c r="E53" s="562"/>
      <c r="F53" s="562"/>
      <c r="G53" s="610">
        <f>avgfiinc!R46</f>
        <v>98234.037027698228</v>
      </c>
      <c r="H53" s="568"/>
      <c r="I53" s="579"/>
      <c r="J53" s="613"/>
      <c r="K53" s="579"/>
      <c r="L53" s="613"/>
      <c r="M53" s="599">
        <f>G53*0.1/'TD5'!F53</f>
        <v>0.32988589698885878</v>
      </c>
    </row>
    <row r="54" spans="1:13" s="98" customFormat="1" ht="15" customHeight="1">
      <c r="A54" s="103">
        <v>1958</v>
      </c>
      <c r="B54" s="609"/>
      <c r="C54" s="610"/>
      <c r="D54" s="562"/>
      <c r="E54" s="562"/>
      <c r="F54" s="562"/>
      <c r="G54" s="610">
        <f>avgfiinc!R47</f>
        <v>97654.906364235081</v>
      </c>
      <c r="H54" s="568"/>
      <c r="I54" s="579"/>
      <c r="J54" s="613"/>
      <c r="K54" s="579"/>
      <c r="L54" s="613"/>
      <c r="M54" s="599">
        <f>G54*0.1/'TD5'!F54</f>
        <v>0.3356153550776374</v>
      </c>
    </row>
    <row r="55" spans="1:13" s="98" customFormat="1" ht="15" customHeight="1">
      <c r="A55" s="102">
        <v>1959</v>
      </c>
      <c r="B55" s="611"/>
      <c r="C55" s="612"/>
      <c r="D55" s="564"/>
      <c r="E55" s="564"/>
      <c r="F55" s="564"/>
      <c r="G55" s="612">
        <f>avgfiinc!R48</f>
        <v>105291.0738176</v>
      </c>
      <c r="H55" s="569"/>
      <c r="I55" s="580"/>
      <c r="J55" s="614"/>
      <c r="K55" s="580"/>
      <c r="L55" s="614"/>
      <c r="M55" s="600">
        <f>G55*0.1/'TD5'!F55</f>
        <v>0.34003626034210938</v>
      </c>
    </row>
    <row r="56" spans="1:13">
      <c r="A56" s="78">
        <v>1960</v>
      </c>
      <c r="B56" s="609"/>
      <c r="C56" s="610"/>
      <c r="D56" s="562"/>
      <c r="E56" s="562"/>
      <c r="F56" s="562"/>
      <c r="G56" s="610">
        <f>avgfiinc!R49</f>
        <v>104299.12314271177</v>
      </c>
      <c r="H56" s="568"/>
      <c r="I56" s="579"/>
      <c r="J56" s="613"/>
      <c r="K56" s="579"/>
      <c r="L56" s="613"/>
      <c r="M56" s="599">
        <f>G56*0.1/'TD5'!F56</f>
        <v>0.33475096015672107</v>
      </c>
    </row>
    <row r="57" spans="1:13">
      <c r="A57" s="78">
        <v>1961</v>
      </c>
      <c r="B57" s="609"/>
      <c r="C57" s="610"/>
      <c r="D57" s="562"/>
      <c r="E57" s="562"/>
      <c r="F57" s="562"/>
      <c r="G57" s="610">
        <f>avgfiinc!R50</f>
        <v>109064.40810463646</v>
      </c>
      <c r="H57" s="568"/>
      <c r="I57" s="579"/>
      <c r="J57" s="613"/>
      <c r="K57" s="579"/>
      <c r="L57" s="613"/>
      <c r="M57" s="599">
        <f>G57*0.1/'TD5'!F57</f>
        <v>0.34254772805519734</v>
      </c>
    </row>
    <row r="58" spans="1:13">
      <c r="A58" s="78">
        <v>1962</v>
      </c>
      <c r="B58" s="601">
        <f>avgfiinc!M51</f>
        <v>63882.985768073879</v>
      </c>
      <c r="C58" s="561">
        <f>avgfiinc!N51</f>
        <v>79154.545905623425</v>
      </c>
      <c r="D58" s="560">
        <f>avgfiinc!O51</f>
        <v>79646.837277069208</v>
      </c>
      <c r="E58" s="560">
        <f>avgfiinc!P51</f>
        <v>97620.3751082776</v>
      </c>
      <c r="F58" s="560">
        <f>avgfiinc!Q51</f>
        <v>48025.128014592789</v>
      </c>
      <c r="G58" s="561">
        <f>avgfiinc!R51</f>
        <v>109588.34233993475</v>
      </c>
      <c r="H58" s="570">
        <f>B58*0.1/'TD5'!B58</f>
        <v>0.3182903528213501</v>
      </c>
      <c r="I58" s="581">
        <f>C58*0.1/'TD5'!B58</f>
        <v>0.39437931776046753</v>
      </c>
      <c r="J58" s="581">
        <f>D58*0.1/'TD5'!C58</f>
        <v>0.36517277359962463</v>
      </c>
      <c r="K58" s="581">
        <f>E58*0.1/'TD5'!D58</f>
        <v>0.31982690095901489</v>
      </c>
      <c r="L58" s="581">
        <f>F58*0.1/'TD5'!E58</f>
        <v>0.46927806735038774</v>
      </c>
      <c r="M58" s="588">
        <f>G58*0.1/'TD5'!F58</f>
        <v>0.34259352087974548</v>
      </c>
    </row>
    <row r="59" spans="1:13">
      <c r="A59" s="78">
        <v>1963</v>
      </c>
      <c r="B59" s="602">
        <f>avgfiinc!M52</f>
        <v>66700.407868418319</v>
      </c>
      <c r="C59" s="563">
        <f>avgfiinc!N52</f>
        <v>82517.574319881562</v>
      </c>
      <c r="D59" s="562">
        <f>avgfiinc!O52</f>
        <v>82978.725896046933</v>
      </c>
      <c r="E59" s="562">
        <f>avgfiinc!P52</f>
        <v>101820.98231782825</v>
      </c>
      <c r="F59" s="562">
        <f>avgfiinc!Q52</f>
        <v>49898.699034138852</v>
      </c>
      <c r="G59" s="563">
        <f>avgfiinc!R52</f>
        <v>112813.66154935764</v>
      </c>
      <c r="H59" s="571">
        <f>B59*0.1/'TD5'!B59</f>
        <v>0.31842072958463435</v>
      </c>
      <c r="I59" s="582">
        <f>C59*0.1/'TD5'!B59</f>
        <v>0.39393021809289347</v>
      </c>
      <c r="J59" s="589">
        <f>D59*0.1/'TD5'!C59</f>
        <v>0.3645455082828698</v>
      </c>
      <c r="K59" s="582">
        <f>E59*0.1/'TD5'!D59</f>
        <v>0.31993067136005049</v>
      </c>
      <c r="L59" s="589">
        <f>F59*0.1/'TD5'!E59</f>
        <v>0.4678389884723872</v>
      </c>
      <c r="M59" s="590">
        <f>G59*0.1/'TD5'!F59</f>
        <v>0.3378481287671965</v>
      </c>
    </row>
    <row r="60" spans="1:13">
      <c r="A60" s="78">
        <v>1964</v>
      </c>
      <c r="B60" s="602">
        <f>avgfiinc!M53</f>
        <v>69517.829968762744</v>
      </c>
      <c r="C60" s="563">
        <f>avgfiinc!N53</f>
        <v>85880.602734139713</v>
      </c>
      <c r="D60" s="562">
        <f>avgfiinc!O53</f>
        <v>86310.614515024645</v>
      </c>
      <c r="E60" s="562">
        <f>avgfiinc!P53</f>
        <v>106021.58952737891</v>
      </c>
      <c r="F60" s="562">
        <f>avgfiinc!Q53</f>
        <v>51772.270053684915</v>
      </c>
      <c r="G60" s="563">
        <f>avgfiinc!R53</f>
        <v>118995.28350351259</v>
      </c>
      <c r="H60" s="571">
        <f>B60*0.1/'TD5'!B60</f>
        <v>0.31854063272476196</v>
      </c>
      <c r="I60" s="582">
        <f>C60*0.1/'TD5'!B60</f>
        <v>0.39351719617843633</v>
      </c>
      <c r="J60" s="589">
        <f>D60*0.1/'TD5'!C60</f>
        <v>0.36396858096122747</v>
      </c>
      <c r="K60" s="582">
        <f>E60*0.1/'TD5'!D60</f>
        <v>0.32002627849578857</v>
      </c>
      <c r="L60" s="589">
        <f>F60*0.1/'TD5'!E60</f>
        <v>0.46651193499565119</v>
      </c>
      <c r="M60" s="590">
        <f>G60*0.1/'TD5'!F60</f>
        <v>0.34414061903953558</v>
      </c>
    </row>
    <row r="61" spans="1:13">
      <c r="A61" s="78">
        <v>1965</v>
      </c>
      <c r="B61" s="602">
        <f>avgfiinc!M54</f>
        <v>72506.055020543805</v>
      </c>
      <c r="C61" s="563">
        <f>avgfiinc!N54</f>
        <v>89357.561876936714</v>
      </c>
      <c r="D61" s="562">
        <f>avgfiinc!O54</f>
        <v>89753.714022578817</v>
      </c>
      <c r="E61" s="562">
        <f>avgfiinc!P54</f>
        <v>110102.29079155944</v>
      </c>
      <c r="F61" s="562">
        <f>avgfiinc!Q54</f>
        <v>53990.380795382298</v>
      </c>
      <c r="G61" s="563">
        <f>avgfiinc!R54</f>
        <v>127522.60811757791</v>
      </c>
      <c r="H61" s="571">
        <f>B61*0.1/'TD5'!B61</f>
        <v>0.31741394731778316</v>
      </c>
      <c r="I61" s="582">
        <f>C61*0.1/'TD5'!B61</f>
        <v>0.39118576276167694</v>
      </c>
      <c r="J61" s="589">
        <f>D61*0.1/'TD5'!C61</f>
        <v>0.36151081742164726</v>
      </c>
      <c r="K61" s="582">
        <f>E61*0.1/'TD5'!D61</f>
        <v>0.31742548835794343</v>
      </c>
      <c r="L61" s="589">
        <f>F61*0.1/'TD5'!E61</f>
        <v>0.46569668581445584</v>
      </c>
      <c r="M61" s="590">
        <f>G61*0.1/'TD5'!F61</f>
        <v>0.34781024128956567</v>
      </c>
    </row>
    <row r="62" spans="1:13">
      <c r="A62" s="78">
        <v>1966</v>
      </c>
      <c r="B62" s="602">
        <f>avgfiinc!M55</f>
        <v>75494.280072324851</v>
      </c>
      <c r="C62" s="563">
        <f>avgfiinc!N55</f>
        <v>92834.521019733715</v>
      </c>
      <c r="D62" s="562">
        <f>avgfiinc!O55</f>
        <v>93196.813530132975</v>
      </c>
      <c r="E62" s="562">
        <f>avgfiinc!P55</f>
        <v>114182.99205573996</v>
      </c>
      <c r="F62" s="562">
        <f>avgfiinc!Q55</f>
        <v>56208.491537079673</v>
      </c>
      <c r="G62" s="563">
        <f>avgfiinc!R55</f>
        <v>128821.9698401193</v>
      </c>
      <c r="H62" s="571">
        <f>B62*0.1/'TD5'!B62</f>
        <v>0.31638348102569575</v>
      </c>
      <c r="I62" s="582">
        <f>C62*0.1/'TD5'!B62</f>
        <v>0.38905343413352961</v>
      </c>
      <c r="J62" s="589">
        <f>D62*0.1/'TD5'!C62</f>
        <v>0.359264075756073</v>
      </c>
      <c r="K62" s="582">
        <f>E62*0.1/'TD5'!D62</f>
        <v>0.31504815816879272</v>
      </c>
      <c r="L62" s="589">
        <f>F62*0.1/'TD5'!E62</f>
        <v>0.46494829654693604</v>
      </c>
      <c r="M62" s="590">
        <f>G62*0.1/'TD5'!F62</f>
        <v>0.34236150979995733</v>
      </c>
    </row>
    <row r="63" spans="1:13">
      <c r="A63" s="78">
        <v>1967</v>
      </c>
      <c r="B63" s="602">
        <f>avgfiinc!M56</f>
        <v>80224.428710799737</v>
      </c>
      <c r="C63" s="563">
        <f>avgfiinc!N56</f>
        <v>97387.384127029276</v>
      </c>
      <c r="D63" s="562">
        <f>avgfiinc!O56</f>
        <v>98192.327614330134</v>
      </c>
      <c r="E63" s="562">
        <f>avgfiinc!P56</f>
        <v>119594.8987562933</v>
      </c>
      <c r="F63" s="562">
        <f>avgfiinc!Q56</f>
        <v>60241.341494585613</v>
      </c>
      <c r="G63" s="563">
        <f>avgfiinc!R56</f>
        <v>136609.86893116927</v>
      </c>
      <c r="H63" s="572">
        <f>B63*0.1/'TD5'!B63</f>
        <v>0.32201679795980453</v>
      </c>
      <c r="I63" s="583">
        <f>C63*0.1/'TD5'!B63</f>
        <v>0.390908032655716</v>
      </c>
      <c r="J63" s="589">
        <f>D63*0.1/'TD5'!C63</f>
        <v>0.3620400726795196</v>
      </c>
      <c r="K63" s="582">
        <f>E63*0.1/'TD5'!D63</f>
        <v>0.32270821183919901</v>
      </c>
      <c r="L63" s="589">
        <f>F63*0.1/'TD5'!E63</f>
        <v>0.4565798938274383</v>
      </c>
      <c r="M63" s="590">
        <f>G63*0.1/'TD5'!F63</f>
        <v>0.34794352948665619</v>
      </c>
    </row>
    <row r="64" spans="1:13">
      <c r="A64" s="78">
        <v>1968</v>
      </c>
      <c r="B64" s="602">
        <f>avgfiinc!M57</f>
        <v>83496.961053269551</v>
      </c>
      <c r="C64" s="563">
        <f>avgfiinc!N57</f>
        <v>101051.76583089533</v>
      </c>
      <c r="D64" s="562">
        <f>avgfiinc!O57</f>
        <v>101636.18481680493</v>
      </c>
      <c r="E64" s="562">
        <f>avgfiinc!P57</f>
        <v>124017.57168296896</v>
      </c>
      <c r="F64" s="562">
        <f>avgfiinc!Q57</f>
        <v>63117.037707892167</v>
      </c>
      <c r="G64" s="563">
        <f>avgfiinc!R57</f>
        <v>142772.448212794</v>
      </c>
      <c r="H64" s="572">
        <f>B64*0.1/'TD5'!B64</f>
        <v>0.32235629670321941</v>
      </c>
      <c r="I64" s="583">
        <f>C64*0.1/'TD5'!B64</f>
        <v>0.39013004302978516</v>
      </c>
      <c r="J64" s="589">
        <f>D64*0.1/'TD5'!C64</f>
        <v>0.36215174198150646</v>
      </c>
      <c r="K64" s="582">
        <f>E64*0.1/'TD5'!D64</f>
        <v>0.32513093017041672</v>
      </c>
      <c r="L64" s="589">
        <f>F64*0.1/'TD5'!E64</f>
        <v>0.44853760302066809</v>
      </c>
      <c r="M64" s="590">
        <f>G64*0.1/'TD5'!F64</f>
        <v>0.34770358726382261</v>
      </c>
    </row>
    <row r="65" spans="1:13">
      <c r="A65" s="83">
        <v>1969</v>
      </c>
      <c r="B65" s="603">
        <f>avgfiinc!M58</f>
        <v>82163.879523210169</v>
      </c>
      <c r="C65" s="565">
        <f>avgfiinc!N58</f>
        <v>100558.77690877534</v>
      </c>
      <c r="D65" s="564">
        <f>avgfiinc!O58</f>
        <v>101499.19856126426</v>
      </c>
      <c r="E65" s="564">
        <f>avgfiinc!P58</f>
        <v>123475.68254154752</v>
      </c>
      <c r="F65" s="564">
        <f>avgfiinc!Q58</f>
        <v>61921.519669296467</v>
      </c>
      <c r="G65" s="565">
        <f>avgfiinc!R58</f>
        <v>141198.86306023633</v>
      </c>
      <c r="H65" s="573">
        <f>B65*0.1/'TD5'!B65</f>
        <v>0.31389091489836574</v>
      </c>
      <c r="I65" s="584">
        <f>C65*0.1/'TD5'!B65</f>
        <v>0.38416499644517887</v>
      </c>
      <c r="J65" s="591">
        <f>D65*0.1/'TD5'!C65</f>
        <v>0.35705547779798513</v>
      </c>
      <c r="K65" s="585">
        <f>E65*0.1/'TD5'!D65</f>
        <v>0.3207893124781549</v>
      </c>
      <c r="L65" s="591">
        <f>F65*0.1/'TD5'!E65</f>
        <v>0.43566146865487099</v>
      </c>
      <c r="M65" s="592">
        <f>G65*0.1/'TD5'!F65</f>
        <v>0.33904677908867598</v>
      </c>
    </row>
    <row r="66" spans="1:13">
      <c r="A66" s="78">
        <v>1970</v>
      </c>
      <c r="B66" s="602">
        <f>avgfiinc!M59</f>
        <v>78707.928290657321</v>
      </c>
      <c r="C66" s="563">
        <f>avgfiinc!N59</f>
        <v>97172.22409274352</v>
      </c>
      <c r="D66" s="562">
        <f>avgfiinc!O59</f>
        <v>98537.228348918477</v>
      </c>
      <c r="E66" s="562">
        <f>avgfiinc!P59</f>
        <v>120103.17544288134</v>
      </c>
      <c r="F66" s="562">
        <f>avgfiinc!Q59</f>
        <v>58971.695300266423</v>
      </c>
      <c r="G66" s="563">
        <f>avgfiinc!R59</f>
        <v>135886.33496605235</v>
      </c>
      <c r="H66" s="572">
        <f>B66*0.1/'TD5'!B66</f>
        <v>0.30923847376834607</v>
      </c>
      <c r="I66" s="583">
        <f>C66*0.1/'TD5'!B66</f>
        <v>0.38178352452814585</v>
      </c>
      <c r="J66" s="589">
        <f>D66*0.1/'TD5'!C66</f>
        <v>0.35501182638108725</v>
      </c>
      <c r="K66" s="582">
        <f>E66*0.1/'TD5'!D66</f>
        <v>0.31945511826779693</v>
      </c>
      <c r="L66" s="589">
        <f>F66*0.1/'TD5'!E66</f>
        <v>0.43028695229440933</v>
      </c>
      <c r="M66" s="590">
        <f>G66*0.1/'TD5'!F66</f>
        <v>0.33476919005624955</v>
      </c>
    </row>
    <row r="67" spans="1:13">
      <c r="A67" s="78">
        <v>1971</v>
      </c>
      <c r="B67" s="602">
        <f>avgfiinc!M60</f>
        <v>79211.66463416499</v>
      </c>
      <c r="C67" s="563">
        <f>avgfiinc!N60</f>
        <v>97519.120443882319</v>
      </c>
      <c r="D67" s="562">
        <f>avgfiinc!O60</f>
        <v>98850.387923761271</v>
      </c>
      <c r="E67" s="562">
        <f>avgfiinc!P60</f>
        <v>120543.2126571835</v>
      </c>
      <c r="F67" s="562">
        <f>avgfiinc!Q60</f>
        <v>59172.063971674223</v>
      </c>
      <c r="G67" s="563">
        <f>avgfiinc!R60</f>
        <v>136687.277336064</v>
      </c>
      <c r="H67" s="572">
        <f>B67*0.1/'TD5'!B67</f>
        <v>0.31239190950873308</v>
      </c>
      <c r="I67" s="583">
        <f>C67*0.1/'TD5'!B67</f>
        <v>0.38459214800968777</v>
      </c>
      <c r="J67" s="589">
        <f>D67*0.1/'TD5'!C67</f>
        <v>0.35746693005785352</v>
      </c>
      <c r="K67" s="582">
        <f>E67*0.1/'TD5'!D67</f>
        <v>0.32151757212704979</v>
      </c>
      <c r="L67" s="589">
        <f>F67*0.1/'TD5'!E67</f>
        <v>0.43556457967497403</v>
      </c>
      <c r="M67" s="590">
        <f>G67*0.1/'TD5'!F67</f>
        <v>0.33793695288477471</v>
      </c>
    </row>
    <row r="68" spans="1:13">
      <c r="A68" s="78">
        <v>1972</v>
      </c>
      <c r="B68" s="602">
        <f>avgfiinc!M61</f>
        <v>82859.201256868546</v>
      </c>
      <c r="C68" s="563">
        <f>avgfiinc!N61</f>
        <v>101552.09735830924</v>
      </c>
      <c r="D68" s="562">
        <f>avgfiinc!O61</f>
        <v>102695.76681912933</v>
      </c>
      <c r="E68" s="562">
        <f>avgfiinc!P61</f>
        <v>125096.91556232038</v>
      </c>
      <c r="F68" s="562">
        <f>avgfiinc!Q61</f>
        <v>62646.773733316455</v>
      </c>
      <c r="G68" s="563">
        <f>avgfiinc!R61</f>
        <v>142340.21599872221</v>
      </c>
      <c r="H68" s="572">
        <f>B68*0.1/'TD5'!B68</f>
        <v>0.31326573405385705</v>
      </c>
      <c r="I68" s="583">
        <f>C68*0.1/'TD5'!B68</f>
        <v>0.38393795548472553</v>
      </c>
      <c r="J68" s="589">
        <f>D68*0.1/'TD5'!C68</f>
        <v>0.35686157492455095</v>
      </c>
      <c r="K68" s="582">
        <f>E68*0.1/'TD5'!D68</f>
        <v>0.32223114006774262</v>
      </c>
      <c r="L68" s="589">
        <f>F68*0.1/'TD5'!E68</f>
        <v>0.43014813266927382</v>
      </c>
      <c r="M68" s="590">
        <f>G68*0.1/'TD5'!F68</f>
        <v>0.33820779253437644</v>
      </c>
    </row>
    <row r="69" spans="1:13">
      <c r="A69" s="78">
        <v>1973</v>
      </c>
      <c r="B69" s="602">
        <f>avgfiinc!M62</f>
        <v>84617.76628777021</v>
      </c>
      <c r="C69" s="563">
        <f>avgfiinc!N62</f>
        <v>103709.15333376706</v>
      </c>
      <c r="D69" s="562">
        <f>avgfiinc!O62</f>
        <v>105067.13069139066</v>
      </c>
      <c r="E69" s="562">
        <f>avgfiinc!P62</f>
        <v>128376.02613680733</v>
      </c>
      <c r="F69" s="562">
        <f>avgfiinc!Q62</f>
        <v>62983.872966450028</v>
      </c>
      <c r="G69" s="563">
        <f>avgfiinc!R62</f>
        <v>145241.74965628231</v>
      </c>
      <c r="H69" s="572">
        <f>B69*0.1/'TD5'!B69</f>
        <v>0.31150346823960717</v>
      </c>
      <c r="I69" s="583">
        <f>C69*0.1/'TD5'!B69</f>
        <v>0.381784610595787</v>
      </c>
      <c r="J69" s="589">
        <f>D69*0.1/'TD5'!C69</f>
        <v>0.3543967712612357</v>
      </c>
      <c r="K69" s="582">
        <f>E69*0.1/'TD5'!D69</f>
        <v>0.32141558734838321</v>
      </c>
      <c r="L69" s="589">
        <f>F69*0.1/'TD5'!E69</f>
        <v>0.42247775396390352</v>
      </c>
      <c r="M69" s="590">
        <f>G69*0.1/'TD5'!F69</f>
        <v>0.3369476674233739</v>
      </c>
    </row>
    <row r="70" spans="1:13">
      <c r="A70" s="78">
        <v>1974</v>
      </c>
      <c r="B70" s="602">
        <f>avgfiinc!M63</f>
        <v>83329.720725453517</v>
      </c>
      <c r="C70" s="563">
        <f>avgfiinc!N63</f>
        <v>102259.27612152054</v>
      </c>
      <c r="D70" s="562">
        <f>avgfiinc!O63</f>
        <v>104117.23543975718</v>
      </c>
      <c r="E70" s="562">
        <f>avgfiinc!P63</f>
        <v>127677.39841500593</v>
      </c>
      <c r="F70" s="562">
        <f>avgfiinc!Q63</f>
        <v>60885.839899319399</v>
      </c>
      <c r="G70" s="563">
        <f>avgfiinc!R63</f>
        <v>142862.42888769219</v>
      </c>
      <c r="H70" s="572">
        <f>B70*0.1/'TD5'!B70</f>
        <v>0.31059136199064591</v>
      </c>
      <c r="I70" s="583">
        <f>C70*0.1/'TD5'!B70</f>
        <v>0.38114669736387435</v>
      </c>
      <c r="J70" s="589">
        <f>D70*0.1/'TD5'!C70</f>
        <v>0.35467355223227071</v>
      </c>
      <c r="K70" s="582">
        <f>E70*0.1/'TD5'!D70</f>
        <v>0.32227395824656929</v>
      </c>
      <c r="L70" s="589">
        <f>F70*0.1/'TD5'!E70</f>
        <v>0.41613882084857312</v>
      </c>
      <c r="M70" s="590">
        <f>G70*0.1/'TD5'!F70</f>
        <v>0.33677150751736923</v>
      </c>
    </row>
    <row r="71" spans="1:13">
      <c r="A71" s="78">
        <v>1975</v>
      </c>
      <c r="B71" s="602">
        <f>avgfiinc!M64</f>
        <v>79283.511318043253</v>
      </c>
      <c r="C71" s="563">
        <f>avgfiinc!N64</f>
        <v>97176.41972668175</v>
      </c>
      <c r="D71" s="562">
        <f>avgfiinc!O64</f>
        <v>98691.072024485533</v>
      </c>
      <c r="E71" s="562">
        <f>avgfiinc!P64</f>
        <v>120667.76902197384</v>
      </c>
      <c r="F71" s="562">
        <f>avgfiinc!Q64</f>
        <v>59096.550662185335</v>
      </c>
      <c r="G71" s="563">
        <f>avgfiinc!R64</f>
        <v>135939.69923017771</v>
      </c>
      <c r="H71" s="572">
        <f>B71*0.1/'TD5'!B71</f>
        <v>0.31071773719565959</v>
      </c>
      <c r="I71" s="583">
        <f>C71*0.1/'TD5'!B71</f>
        <v>0.38084132178664742</v>
      </c>
      <c r="J71" s="589">
        <f>D71*0.1/'TD5'!C71</f>
        <v>0.35626727037561073</v>
      </c>
      <c r="K71" s="582">
        <f>E71*0.1/'TD5'!D71</f>
        <v>0.32546095264967795</v>
      </c>
      <c r="L71" s="589">
        <f>F71*0.1/'TD5'!E71</f>
        <v>0.40742064093592489</v>
      </c>
      <c r="M71" s="590">
        <f>G71*0.1/'TD5'!F71</f>
        <v>0.33761426544583628</v>
      </c>
    </row>
    <row r="72" spans="1:13">
      <c r="A72" s="78">
        <v>1976</v>
      </c>
      <c r="B72" s="602">
        <f>avgfiinc!M65</f>
        <v>82136.033822883677</v>
      </c>
      <c r="C72" s="563">
        <f>avgfiinc!N65</f>
        <v>100502.64253542801</v>
      </c>
      <c r="D72" s="562">
        <f>avgfiinc!O65</f>
        <v>102480.33646845192</v>
      </c>
      <c r="E72" s="562">
        <f>avgfiinc!P65</f>
        <v>124834.42619018926</v>
      </c>
      <c r="F72" s="562">
        <f>avgfiinc!Q65</f>
        <v>61200.530083436279</v>
      </c>
      <c r="G72" s="563">
        <f>avgfiinc!R65</f>
        <v>140464.4003038964</v>
      </c>
      <c r="H72" s="572">
        <f>B72*0.1/'TD5'!B72</f>
        <v>0.31030053037349598</v>
      </c>
      <c r="I72" s="583">
        <f>C72*0.1/'TD5'!B72</f>
        <v>0.37968747492641347</v>
      </c>
      <c r="J72" s="589">
        <f>D72*0.1/'TD5'!C72</f>
        <v>0.35561080945763029</v>
      </c>
      <c r="K72" s="582">
        <f>E72*0.1/'TD5'!D72</f>
        <v>0.32736938002958027</v>
      </c>
      <c r="L72" s="589">
        <f>F72*0.1/'TD5'!E72</f>
        <v>0.39877011769772258</v>
      </c>
      <c r="M72" s="590">
        <f>G72*0.1/'TD5'!F72</f>
        <v>0.33754099094966244</v>
      </c>
    </row>
    <row r="73" spans="1:13">
      <c r="A73" s="78">
        <v>1977</v>
      </c>
      <c r="B73" s="602">
        <f>avgfiinc!M66</f>
        <v>83958.205326860101</v>
      </c>
      <c r="C73" s="563">
        <f>avgfiinc!N66</f>
        <v>102364.02606171921</v>
      </c>
      <c r="D73" s="562">
        <f>avgfiinc!O66</f>
        <v>104349.14368182454</v>
      </c>
      <c r="E73" s="562">
        <f>avgfiinc!P66</f>
        <v>127344.23282452773</v>
      </c>
      <c r="F73" s="562">
        <f>avgfiinc!Q66</f>
        <v>62614.736877644253</v>
      </c>
      <c r="G73" s="563">
        <f>avgfiinc!R66</f>
        <v>143157.98192693893</v>
      </c>
      <c r="H73" s="572">
        <f>B73*0.1/'TD5'!B73</f>
        <v>0.31026227061436634</v>
      </c>
      <c r="I73" s="583">
        <f>C73*0.1/'TD5'!B73</f>
        <v>0.37827982424698803</v>
      </c>
      <c r="J73" s="589">
        <f>D73*0.1/'TD5'!C73</f>
        <v>0.35454195532508948</v>
      </c>
      <c r="K73" s="582">
        <f>E73*0.1/'TD5'!D73</f>
        <v>0.32818158418748317</v>
      </c>
      <c r="L73" s="589">
        <f>F73*0.1/'TD5'!E73</f>
        <v>0.39309160260796711</v>
      </c>
      <c r="M73" s="590">
        <f>G73*0.1/'TD5'!F73</f>
        <v>0.33799130639458497</v>
      </c>
    </row>
    <row r="74" spans="1:13">
      <c r="A74" s="78">
        <v>1978</v>
      </c>
      <c r="B74" s="602">
        <f>avgfiinc!M67</f>
        <v>86789.1396330547</v>
      </c>
      <c r="C74" s="563">
        <f>avgfiinc!N67</f>
        <v>104955.74230538578</v>
      </c>
      <c r="D74" s="562">
        <f>avgfiinc!O67</f>
        <v>107232.10311555507</v>
      </c>
      <c r="E74" s="562">
        <f>avgfiinc!P67</f>
        <v>131034.55800988557</v>
      </c>
      <c r="F74" s="562">
        <f>avgfiinc!Q67</f>
        <v>64333.656094943857</v>
      </c>
      <c r="G74" s="563">
        <f>avgfiinc!R67</f>
        <v>147437.51412606597</v>
      </c>
      <c r="H74" s="572">
        <f>B74*0.1/'TD5'!B74</f>
        <v>0.31203878865760087</v>
      </c>
      <c r="I74" s="583">
        <f>C74*0.1/'TD5'!B74</f>
        <v>0.37735438823452233</v>
      </c>
      <c r="J74" s="589">
        <f>D74*0.1/'TD5'!C74</f>
        <v>0.35296752997564335</v>
      </c>
      <c r="K74" s="582">
        <f>E74*0.1/'TD5'!D74</f>
        <v>0.32970840223335607</v>
      </c>
      <c r="L74" s="589">
        <f>F74*0.1/'TD5'!E74</f>
        <v>0.38995560593515682</v>
      </c>
      <c r="M74" s="590">
        <f>G74*0.1/'TD5'!F74</f>
        <v>0.34003743758058746</v>
      </c>
    </row>
    <row r="75" spans="1:13">
      <c r="A75" s="83">
        <v>1979</v>
      </c>
      <c r="B75" s="603">
        <f>avgfiinc!M68</f>
        <v>90924.991149920621</v>
      </c>
      <c r="C75" s="565">
        <f>avgfiinc!N68</f>
        <v>108808.79839850127</v>
      </c>
      <c r="D75" s="564">
        <f>avgfiinc!O68</f>
        <v>110126.24587513943</v>
      </c>
      <c r="E75" s="564">
        <f>avgfiinc!P68</f>
        <v>134353.24976832466</v>
      </c>
      <c r="F75" s="564">
        <f>avgfiinc!Q68</f>
        <v>68380.742696146073</v>
      </c>
      <c r="G75" s="565">
        <f>avgfiinc!R68</f>
        <v>153329.04332725797</v>
      </c>
      <c r="H75" s="574">
        <f>B75*0.1/'TD5'!B75</f>
        <v>0.31773343682289118</v>
      </c>
      <c r="I75" s="585">
        <f>C75*0.1/'TD5'!B75</f>
        <v>0.38022762537002558</v>
      </c>
      <c r="J75" s="591">
        <f>D75*0.1/'TD5'!C75</f>
        <v>0.35443592071533198</v>
      </c>
      <c r="K75" s="585">
        <f>E75*0.1/'TD5'!D75</f>
        <v>0.33662915229797369</v>
      </c>
      <c r="L75" s="591">
        <f>F75*0.1/'TD5'!E75</f>
        <v>0.39012980461120611</v>
      </c>
      <c r="M75" s="592">
        <f>G75*0.1/'TD5'!F75</f>
        <v>0.34504985809326166</v>
      </c>
    </row>
    <row r="76" spans="1:13">
      <c r="A76" s="78">
        <v>1980</v>
      </c>
      <c r="B76" s="602">
        <f>avgfiinc!M69</f>
        <v>91362.222471083529</v>
      </c>
      <c r="C76" s="563">
        <f>avgfiinc!N69</f>
        <v>108717.54178202586</v>
      </c>
      <c r="D76" s="562">
        <f>avgfiinc!O69</f>
        <v>109985.54811916649</v>
      </c>
      <c r="E76" s="562">
        <f>avgfiinc!P69</f>
        <v>134773.27709864802</v>
      </c>
      <c r="F76" s="562">
        <f>avgfiinc!Q69</f>
        <v>69405.555533269711</v>
      </c>
      <c r="G76" s="563">
        <f>avgfiinc!R69</f>
        <v>153464.11073986234</v>
      </c>
      <c r="H76" s="571">
        <f>B76*0.1/'TD5'!B76</f>
        <v>0.32223236560821533</v>
      </c>
      <c r="I76" s="582">
        <f>C76*0.1/'TD5'!B76</f>
        <v>0.38344416022300726</v>
      </c>
      <c r="J76" s="589">
        <f>D76*0.1/'TD5'!C76</f>
        <v>0.35868722200393666</v>
      </c>
      <c r="K76" s="582">
        <f>E76*0.1/'TD5'!D76</f>
        <v>0.34275776147842413</v>
      </c>
      <c r="L76" s="589">
        <f>F76*0.1/'TD5'!E76</f>
        <v>0.39041239023208629</v>
      </c>
      <c r="M76" s="590">
        <f>G76*0.1/'TD5'!F76</f>
        <v>0.34917142987251287</v>
      </c>
    </row>
    <row r="77" spans="1:13">
      <c r="A77" s="78">
        <v>1981</v>
      </c>
      <c r="B77" s="602">
        <f>avgfiinc!M70</f>
        <v>90558.559427894084</v>
      </c>
      <c r="C77" s="563">
        <f>avgfiinc!N70</f>
        <v>108001.7617814347</v>
      </c>
      <c r="D77" s="562">
        <f>avgfiinc!O70</f>
        <v>109030.46612483189</v>
      </c>
      <c r="E77" s="562">
        <f>avgfiinc!P70</f>
        <v>133209.99444303257</v>
      </c>
      <c r="F77" s="562">
        <f>avgfiinc!Q70</f>
        <v>70277.539252801929</v>
      </c>
      <c r="G77" s="563">
        <f>avgfiinc!R70</f>
        <v>151594.22655522896</v>
      </c>
      <c r="H77" s="571">
        <f>B77*0.1/'TD5'!B77</f>
        <v>0.32244503498077393</v>
      </c>
      <c r="I77" s="582">
        <f>C77*0.1/'TD5'!B77</f>
        <v>0.38455373048782349</v>
      </c>
      <c r="J77" s="589">
        <f>D77*0.1/'TD5'!C77</f>
        <v>0.36112302541732777</v>
      </c>
      <c r="K77" s="582">
        <f>E77*0.1/'TD5'!D77</f>
        <v>0.34462898969650263</v>
      </c>
      <c r="L77" s="589">
        <f>F77*0.1/'TD5'!E77</f>
        <v>0.39253109693527211</v>
      </c>
      <c r="M77" s="590">
        <f>G77*0.1/'TD5'!F77</f>
        <v>0.34854939579963679</v>
      </c>
    </row>
    <row r="78" spans="1:13">
      <c r="A78" s="78">
        <v>1982</v>
      </c>
      <c r="B78" s="602">
        <f>avgfiinc!M71</f>
        <v>92055.671895794469</v>
      </c>
      <c r="C78" s="563">
        <f>avgfiinc!N71</f>
        <v>109401.84765342325</v>
      </c>
      <c r="D78" s="562">
        <f>avgfiinc!O71</f>
        <v>110038.60603710882</v>
      </c>
      <c r="E78" s="562">
        <f>avgfiinc!P71</f>
        <v>135499.57822673765</v>
      </c>
      <c r="F78" s="562">
        <f>avgfiinc!Q71</f>
        <v>72528.94547638412</v>
      </c>
      <c r="G78" s="563">
        <f>avgfiinc!R71</f>
        <v>153592.27814924964</v>
      </c>
      <c r="H78" s="571">
        <f>B78*0.1/'TD5'!B78</f>
        <v>0.33406338095664978</v>
      </c>
      <c r="I78" s="582">
        <f>C78*0.1/'TD5'!B78</f>
        <v>0.39701139926910395</v>
      </c>
      <c r="J78" s="589">
        <f>D78*0.1/'TD5'!C78</f>
        <v>0.37337791919708252</v>
      </c>
      <c r="K78" s="582">
        <f>E78*0.1/'TD5'!D78</f>
        <v>0.36013996601104742</v>
      </c>
      <c r="L78" s="589">
        <f>F78*0.1/'TD5'!E78</f>
        <v>0.40152052044868475</v>
      </c>
      <c r="M78" s="590">
        <f>G78*0.1/'TD5'!F78</f>
        <v>0.36025342345237732</v>
      </c>
    </row>
    <row r="79" spans="1:13">
      <c r="A79" s="78">
        <v>1983</v>
      </c>
      <c r="B79" s="602">
        <f>avgfiinc!M72</f>
        <v>95437.347538902395</v>
      </c>
      <c r="C79" s="563">
        <f>avgfiinc!N72</f>
        <v>112205.81188831701</v>
      </c>
      <c r="D79" s="562">
        <f>avgfiinc!O72</f>
        <v>113166.13363747853</v>
      </c>
      <c r="E79" s="562">
        <f>avgfiinc!P72</f>
        <v>138931.76908478054</v>
      </c>
      <c r="F79" s="562">
        <f>avgfiinc!Q72</f>
        <v>75246.872605745157</v>
      </c>
      <c r="G79" s="563">
        <f>avgfiinc!R72</f>
        <v>158626.14245079146</v>
      </c>
      <c r="H79" s="571">
        <f>B79*0.1/'TD5'!B79</f>
        <v>0.34451487660408014</v>
      </c>
      <c r="I79" s="582">
        <f>C79*0.1/'TD5'!B79</f>
        <v>0.40504658222198481</v>
      </c>
      <c r="J79" s="589">
        <f>D79*0.1/'TD5'!C79</f>
        <v>0.38238632678985607</v>
      </c>
      <c r="K79" s="582">
        <f>E79*0.1/'TD5'!D79</f>
        <v>0.37153699994087219</v>
      </c>
      <c r="L79" s="589">
        <f>F79*0.1/'TD5'!E79</f>
        <v>0.40600395202636719</v>
      </c>
      <c r="M79" s="590">
        <f>G79*0.1/'TD5'!F79</f>
        <v>0.37088555097579951</v>
      </c>
    </row>
    <row r="80" spans="1:13">
      <c r="A80" s="78">
        <v>1984</v>
      </c>
      <c r="B80" s="602">
        <f>avgfiinc!M73</f>
        <v>99714.858218958689</v>
      </c>
      <c r="C80" s="563">
        <f>avgfiinc!N73</f>
        <v>116535.42995990063</v>
      </c>
      <c r="D80" s="562">
        <f>avgfiinc!O73</f>
        <v>117269.54291923404</v>
      </c>
      <c r="E80" s="562">
        <f>avgfiinc!P73</f>
        <v>143470.04805071553</v>
      </c>
      <c r="F80" s="562">
        <f>avgfiinc!Q73</f>
        <v>79198.608726490769</v>
      </c>
      <c r="G80" s="563">
        <f>avgfiinc!R73</f>
        <v>165484.34829417642</v>
      </c>
      <c r="H80" s="571">
        <f>B80*0.1/'TD5'!B80</f>
        <v>0.34672424197196955</v>
      </c>
      <c r="I80" s="582">
        <f>C80*0.1/'TD5'!B80</f>
        <v>0.4052120149135589</v>
      </c>
      <c r="J80" s="589">
        <f>D80*0.1/'TD5'!C80</f>
        <v>0.38231763243675226</v>
      </c>
      <c r="K80" s="582">
        <f>E80*0.1/'TD5'!D80</f>
        <v>0.37174370884895325</v>
      </c>
      <c r="L80" s="589">
        <f>F80*0.1/'TD5'!E80</f>
        <v>0.40857565402984608</v>
      </c>
      <c r="M80" s="590">
        <f>G80*0.1/'TD5'!F80</f>
        <v>0.37328195571899409</v>
      </c>
    </row>
    <row r="81" spans="1:13">
      <c r="A81" s="78">
        <v>1985</v>
      </c>
      <c r="B81" s="602">
        <f>avgfiinc!M74</f>
        <v>104789.44410609777</v>
      </c>
      <c r="C81" s="563">
        <f>avgfiinc!N74</f>
        <v>121586.74464514601</v>
      </c>
      <c r="D81" s="562">
        <f>avgfiinc!O74</f>
        <v>121738.99105732657</v>
      </c>
      <c r="E81" s="562">
        <f>avgfiinc!P74</f>
        <v>149754.0303149065</v>
      </c>
      <c r="F81" s="562">
        <f>avgfiinc!Q74</f>
        <v>83211.838600310337</v>
      </c>
      <c r="G81" s="563">
        <f>avgfiinc!R74</f>
        <v>173467.19871147725</v>
      </c>
      <c r="H81" s="571">
        <f>B81*0.1/'TD5'!B81</f>
        <v>0.35370051860809326</v>
      </c>
      <c r="I81" s="582">
        <f>C81*0.1/'TD5'!B81</f>
        <v>0.41039720177650457</v>
      </c>
      <c r="J81" s="589">
        <f>D81*0.1/'TD5'!C81</f>
        <v>0.38657152652740467</v>
      </c>
      <c r="K81" s="582">
        <f>E81*0.1/'TD5'!D81</f>
        <v>0.37724941968917852</v>
      </c>
      <c r="L81" s="589">
        <f>F81*0.1/'TD5'!E81</f>
        <v>0.41553759574890142</v>
      </c>
      <c r="M81" s="590">
        <f>G81*0.1/'TD5'!F81</f>
        <v>0.38076490163803101</v>
      </c>
    </row>
    <row r="82" spans="1:13">
      <c r="A82" s="78">
        <v>1986</v>
      </c>
      <c r="B82" s="602">
        <f>avgfiinc!M75</f>
        <v>119895.13119268679</v>
      </c>
      <c r="C82" s="563">
        <f>avgfiinc!N75</f>
        <v>136173.98939024663</v>
      </c>
      <c r="D82" s="562">
        <f>avgfiinc!O75</f>
        <v>135917.80479817529</v>
      </c>
      <c r="E82" s="562">
        <f>avgfiinc!P75</f>
        <v>167134.3409368963</v>
      </c>
      <c r="F82" s="562">
        <f>avgfiinc!Q75</f>
        <v>95619.594687008692</v>
      </c>
      <c r="G82" s="563">
        <f>avgfiinc!R75</f>
        <v>196445.35541540408</v>
      </c>
      <c r="H82" s="571">
        <f>B82*0.1/'TD5'!B82</f>
        <v>0.38048630952835083</v>
      </c>
      <c r="I82" s="582">
        <f>C82*0.1/'TD5'!B82</f>
        <v>0.43214714527130127</v>
      </c>
      <c r="J82" s="589">
        <f>D82*0.1/'TD5'!C82</f>
        <v>0.40620148181915278</v>
      </c>
      <c r="K82" s="582">
        <f>E82*0.1/'TD5'!D82</f>
        <v>0.39964339137077326</v>
      </c>
      <c r="L82" s="589">
        <f>F82*0.1/'TD5'!E82</f>
        <v>0.4388489723205567</v>
      </c>
      <c r="M82" s="590">
        <f>G82*0.1/'TD5'!F82</f>
        <v>0.40703186392784124</v>
      </c>
    </row>
    <row r="83" spans="1:13">
      <c r="A83" s="78">
        <v>1987</v>
      </c>
      <c r="B83" s="602">
        <f>avgfiinc!M76</f>
        <v>109980.91631470251</v>
      </c>
      <c r="C83" s="563">
        <f>avgfiinc!N76</f>
        <v>126014.71485278009</v>
      </c>
      <c r="D83" s="562">
        <f>avgfiinc!O76</f>
        <v>128502.57314851019</v>
      </c>
      <c r="E83" s="562">
        <f>avgfiinc!P76</f>
        <v>159742.30611203678</v>
      </c>
      <c r="F83" s="562">
        <f>avgfiinc!Q76</f>
        <v>83019.016189414295</v>
      </c>
      <c r="G83" s="563">
        <f>avgfiinc!R76</f>
        <v>180740.85683227057</v>
      </c>
      <c r="H83" s="571">
        <f>B83*0.1/'TD5'!B83</f>
        <v>0.35778892040252686</v>
      </c>
      <c r="I83" s="582">
        <f>C83*0.1/'TD5'!B83</f>
        <v>0.40994992852210999</v>
      </c>
      <c r="J83" s="589">
        <f>D83*0.1/'TD5'!C83</f>
        <v>0.38854575157165527</v>
      </c>
      <c r="K83" s="582">
        <f>E83*0.1/'TD5'!D83</f>
        <v>0.3884463608264922</v>
      </c>
      <c r="L83" s="589">
        <f>F83*0.1/'TD5'!E83</f>
        <v>0.39619487524032604</v>
      </c>
      <c r="M83" s="590">
        <f>G83*0.1/'TD5'!F83</f>
        <v>0.3861049115657807</v>
      </c>
    </row>
    <row r="84" spans="1:13">
      <c r="A84" s="78">
        <v>1988</v>
      </c>
      <c r="B84" s="602">
        <f>avgfiinc!M77</f>
        <v>124006.16526149772</v>
      </c>
      <c r="C84" s="563">
        <f>avgfiinc!N77</f>
        <v>139572.11875480405</v>
      </c>
      <c r="D84" s="562">
        <f>avgfiinc!O77</f>
        <v>142179.27020965616</v>
      </c>
      <c r="E84" s="562">
        <f>avgfiinc!P77</f>
        <v>178741.66125515601</v>
      </c>
      <c r="F84" s="562">
        <f>avgfiinc!Q77</f>
        <v>92072.241377087703</v>
      </c>
      <c r="G84" s="563">
        <f>avgfiinc!R77</f>
        <v>201648.89791160446</v>
      </c>
      <c r="H84" s="571">
        <f>B84*0.1/'TD5'!B84</f>
        <v>0.38176929950714117</v>
      </c>
      <c r="I84" s="582">
        <f>C84*0.1/'TD5'!B84</f>
        <v>0.4296911358833313</v>
      </c>
      <c r="J84" s="589">
        <f>D84*0.1/'TD5'!C84</f>
        <v>0.40693411231040955</v>
      </c>
      <c r="K84" s="582">
        <f>E84*0.1/'TD5'!D84</f>
        <v>0.41385093331336975</v>
      </c>
      <c r="L84" s="589">
        <f>F84*0.1/'TD5'!E84</f>
        <v>0.41187000274658198</v>
      </c>
      <c r="M84" s="590">
        <f>G84*0.1/'TD5'!F84</f>
        <v>0.41025248169898981</v>
      </c>
    </row>
    <row r="85" spans="1:13">
      <c r="A85" s="83">
        <v>1989</v>
      </c>
      <c r="B85" s="603">
        <f>avgfiinc!M78</f>
        <v>122132.62975762815</v>
      </c>
      <c r="C85" s="565">
        <f>avgfiinc!N78</f>
        <v>137389.82860270815</v>
      </c>
      <c r="D85" s="564">
        <f>avgfiinc!O78</f>
        <v>140229.67601676201</v>
      </c>
      <c r="E85" s="564">
        <f>avgfiinc!P78</f>
        <v>174392.07560998239</v>
      </c>
      <c r="F85" s="564">
        <f>avgfiinc!Q78</f>
        <v>92716.713218352656</v>
      </c>
      <c r="G85" s="565">
        <f>avgfiinc!R78</f>
        <v>197956.42703027607</v>
      </c>
      <c r="H85" s="574">
        <f>B85*0.1/'TD5'!B85</f>
        <v>0.37533885240554815</v>
      </c>
      <c r="I85" s="585">
        <f>C85*0.1/'TD5'!B85</f>
        <v>0.42222738265991211</v>
      </c>
      <c r="J85" s="591">
        <f>D85*0.1/'TD5'!C85</f>
        <v>0.40079554915428173</v>
      </c>
      <c r="K85" s="585">
        <f>E85*0.1/'TD5'!D85</f>
        <v>0.40712636709213262</v>
      </c>
      <c r="L85" s="591">
        <f>F85*0.1/'TD5'!E85</f>
        <v>0.40744972229003901</v>
      </c>
      <c r="M85" s="592">
        <f>G85*0.1/'TD5'!F85</f>
        <v>0.40524518489837641</v>
      </c>
    </row>
    <row r="86" spans="1:13">
      <c r="A86" s="78">
        <v>1990</v>
      </c>
      <c r="B86" s="602">
        <f>avgfiinc!M79</f>
        <v>120995.57153506261</v>
      </c>
      <c r="C86" s="563">
        <f>avgfiinc!N79</f>
        <v>136096.60921829505</v>
      </c>
      <c r="D86" s="562">
        <f>avgfiinc!O79</f>
        <v>139739.40950506562</v>
      </c>
      <c r="E86" s="562">
        <f>avgfiinc!P79</f>
        <v>173755.62295689955</v>
      </c>
      <c r="F86" s="562">
        <f>avgfiinc!Q79</f>
        <v>91177.758589844962</v>
      </c>
      <c r="G86" s="563">
        <f>avgfiinc!R79</f>
        <v>195342.7318148826</v>
      </c>
      <c r="H86" s="571">
        <f>B86*0.1/'TD5'!B86</f>
        <v>0.37405425310134893</v>
      </c>
      <c r="I86" s="582">
        <f>C86*0.1/'TD5'!B86</f>
        <v>0.42073866724967957</v>
      </c>
      <c r="J86" s="589">
        <f>D86*0.1/'TD5'!C86</f>
        <v>0.40065252780914307</v>
      </c>
      <c r="K86" s="582">
        <f>E86*0.1/'TD5'!D86</f>
        <v>0.41143104434013378</v>
      </c>
      <c r="L86" s="589">
        <f>F86*0.1/'TD5'!E86</f>
        <v>0.39727246761322021</v>
      </c>
      <c r="M86" s="590">
        <f>G86*0.1/'TD5'!F86</f>
        <v>0.4047301709651947</v>
      </c>
    </row>
    <row r="87" spans="1:13">
      <c r="A87" s="78">
        <v>1991</v>
      </c>
      <c r="B87" s="602">
        <f>avgfiinc!M80</f>
        <v>115917.21052186075</v>
      </c>
      <c r="C87" s="563">
        <f>avgfiinc!N80</f>
        <v>130489.99518494892</v>
      </c>
      <c r="D87" s="562">
        <f>avgfiinc!O80</f>
        <v>134503.4034915613</v>
      </c>
      <c r="E87" s="562">
        <f>avgfiinc!P80</f>
        <v>166598.1281045466</v>
      </c>
      <c r="F87" s="562">
        <f>avgfiinc!Q80</f>
        <v>87796.737956798766</v>
      </c>
      <c r="G87" s="563">
        <f>avgfiinc!R80</f>
        <v>187752.9831087015</v>
      </c>
      <c r="H87" s="571">
        <f>B87*0.1/'TD5'!B87</f>
        <v>0.37009876966476435</v>
      </c>
      <c r="I87" s="582">
        <f>C87*0.1/'TD5'!B87</f>
        <v>0.41662654280662537</v>
      </c>
      <c r="J87" s="589">
        <f>D87*0.1/'TD5'!C87</f>
        <v>0.39721369743347168</v>
      </c>
      <c r="K87" s="582">
        <f>E87*0.1/'TD5'!D87</f>
        <v>0.41024807095527643</v>
      </c>
      <c r="L87" s="589">
        <f>F87*0.1/'TD5'!E87</f>
        <v>0.39035177230834966</v>
      </c>
      <c r="M87" s="590">
        <f>G87*0.1/'TD5'!F87</f>
        <v>0.40091007947921747</v>
      </c>
    </row>
    <row r="88" spans="1:13">
      <c r="A88" s="78">
        <v>1992</v>
      </c>
      <c r="B88" s="602">
        <f>avgfiinc!M81</f>
        <v>121528.18484100535</v>
      </c>
      <c r="C88" s="563">
        <f>avgfiinc!N81</f>
        <v>136117.37499967872</v>
      </c>
      <c r="D88" s="562">
        <f>avgfiinc!O81</f>
        <v>140952.97325792295</v>
      </c>
      <c r="E88" s="562">
        <f>avgfiinc!P81</f>
        <v>175310.14682308421</v>
      </c>
      <c r="F88" s="562">
        <f>avgfiinc!Q81</f>
        <v>91376.189217643318</v>
      </c>
      <c r="G88" s="563">
        <f>avgfiinc!R81</f>
        <v>196200.91379305447</v>
      </c>
      <c r="H88" s="571">
        <f>B88*0.1/'TD5'!B88</f>
        <v>0.3844334483146668</v>
      </c>
      <c r="I88" s="582">
        <f>C88*0.1/'TD5'!B88</f>
        <v>0.43058383464813232</v>
      </c>
      <c r="J88" s="589">
        <f>D88*0.1/'TD5'!C88</f>
        <v>0.41052997112274181</v>
      </c>
      <c r="K88" s="582">
        <f>E88*0.1/'TD5'!D88</f>
        <v>0.42526745796203619</v>
      </c>
      <c r="L88" s="589">
        <f>F88*0.1/'TD5'!E88</f>
        <v>0.40489515662193298</v>
      </c>
      <c r="M88" s="590">
        <f>G88*0.1/'TD5'!F88</f>
        <v>0.4148881733417511</v>
      </c>
    </row>
    <row r="89" spans="1:13">
      <c r="A89" s="78">
        <v>1993</v>
      </c>
      <c r="B89" s="602">
        <f>avgfiinc!M82</f>
        <v>119726.10917977532</v>
      </c>
      <c r="C89" s="563">
        <f>avgfiinc!N82</f>
        <v>135542.01542937182</v>
      </c>
      <c r="D89" s="562">
        <f>avgfiinc!O82</f>
        <v>140642.0488022663</v>
      </c>
      <c r="E89" s="562">
        <f>avgfiinc!P82</f>
        <v>175369.67649965719</v>
      </c>
      <c r="F89" s="562">
        <f>avgfiinc!Q82</f>
        <v>89800.7508946343</v>
      </c>
      <c r="G89" s="563">
        <f>avgfiinc!R82</f>
        <v>193703.82431287828</v>
      </c>
      <c r="H89" s="571">
        <f>B89*0.1/'TD5'!B89</f>
        <v>0.382844477891922</v>
      </c>
      <c r="I89" s="582">
        <f>C89*0.1/'TD5'!B89</f>
        <v>0.43341851234436041</v>
      </c>
      <c r="J89" s="589">
        <f>D89*0.1/'TD5'!C89</f>
        <v>0.41180235147476191</v>
      </c>
      <c r="K89" s="582">
        <f>E89*0.1/'TD5'!D89</f>
        <v>0.42592334747314453</v>
      </c>
      <c r="L89" s="589">
        <f>F89*0.1/'TD5'!E89</f>
        <v>0.40705561637878424</v>
      </c>
      <c r="M89" s="590">
        <f>G89*0.1/'TD5'!F89</f>
        <v>0.41408482193946838</v>
      </c>
    </row>
    <row r="90" spans="1:13">
      <c r="A90" s="78">
        <v>1994</v>
      </c>
      <c r="B90" s="602">
        <f>avgfiinc!M83</f>
        <v>121473.15860633863</v>
      </c>
      <c r="C90" s="563">
        <f>avgfiinc!N83</f>
        <v>137611.94806507297</v>
      </c>
      <c r="D90" s="562">
        <f>avgfiinc!O83</f>
        <v>142799.94272549392</v>
      </c>
      <c r="E90" s="562">
        <f>avgfiinc!P83</f>
        <v>176786.17846077195</v>
      </c>
      <c r="F90" s="562">
        <f>avgfiinc!Q83</f>
        <v>92271.046083557987</v>
      </c>
      <c r="G90" s="563">
        <f>avgfiinc!R83</f>
        <v>196602.45902158905</v>
      </c>
      <c r="H90" s="571">
        <f>B90*0.1/'TD5'!B90</f>
        <v>0.38280802965164185</v>
      </c>
      <c r="I90" s="582">
        <f>C90*0.1/'TD5'!B90</f>
        <v>0.43366748094558721</v>
      </c>
      <c r="J90" s="589">
        <f>D90*0.1/'TD5'!C90</f>
        <v>0.41130340099334711</v>
      </c>
      <c r="K90" s="582">
        <f>E90*0.1/'TD5'!D90</f>
        <v>0.42596846818923956</v>
      </c>
      <c r="L90" s="589">
        <f>F90*0.1/'TD5'!E90</f>
        <v>0.40832850337028492</v>
      </c>
      <c r="M90" s="590">
        <f>G90*0.1/'TD5'!F90</f>
        <v>0.41429182887077337</v>
      </c>
    </row>
    <row r="91" spans="1:13">
      <c r="A91" s="78">
        <v>1995</v>
      </c>
      <c r="B91" s="602">
        <f>avgfiinc!M84</f>
        <v>128445.73583506815</v>
      </c>
      <c r="C91" s="563">
        <f>avgfiinc!N84</f>
        <v>143360.19597627851</v>
      </c>
      <c r="D91" s="562">
        <f>avgfiinc!O84</f>
        <v>148582.985821649</v>
      </c>
      <c r="E91" s="562">
        <f>avgfiinc!P84</f>
        <v>184447.23346873769</v>
      </c>
      <c r="F91" s="562">
        <f>avgfiinc!Q84</f>
        <v>97143.529336676947</v>
      </c>
      <c r="G91" s="563">
        <f>avgfiinc!R84</f>
        <v>207946.0892279424</v>
      </c>
      <c r="H91" s="571">
        <f>B91*0.1/'TD5'!B91</f>
        <v>0.39079135656356817</v>
      </c>
      <c r="I91" s="582">
        <f>C91*0.1/'TD5'!B91</f>
        <v>0.43616804480552684</v>
      </c>
      <c r="J91" s="589">
        <f>D91*0.1/'TD5'!C91</f>
        <v>0.41497969627380366</v>
      </c>
      <c r="K91" s="582">
        <f>E91*0.1/'TD5'!D91</f>
        <v>0.42947053909301758</v>
      </c>
      <c r="L91" s="589">
        <f>F91*0.1/'TD5'!E91</f>
        <v>0.41320112347602839</v>
      </c>
      <c r="M91" s="590">
        <f>G91*0.1/'TD5'!F91</f>
        <v>0.42264163494110113</v>
      </c>
    </row>
    <row r="92" spans="1:13">
      <c r="A92" s="78">
        <v>1996</v>
      </c>
      <c r="B92" s="602">
        <f>avgfiinc!M85</f>
        <v>139395.19349041532</v>
      </c>
      <c r="C92" s="563">
        <f>avgfiinc!N85</f>
        <v>154079.50246573129</v>
      </c>
      <c r="D92" s="562">
        <f>avgfiinc!O85</f>
        <v>158809.49322115141</v>
      </c>
      <c r="E92" s="562">
        <f>avgfiinc!P85</f>
        <v>197629.21669978986</v>
      </c>
      <c r="F92" s="562">
        <f>avgfiinc!Q85</f>
        <v>105961.41621731666</v>
      </c>
      <c r="G92" s="563">
        <f>avgfiinc!R85</f>
        <v>224112.61663096515</v>
      </c>
      <c r="H92" s="571">
        <f>B92*0.1/'TD5'!B92</f>
        <v>0.4046583771705628</v>
      </c>
      <c r="I92" s="582">
        <f>C92*0.1/'TD5'!B92</f>
        <v>0.44728630781173706</v>
      </c>
      <c r="J92" s="589">
        <f>D92*0.1/'TD5'!C92</f>
        <v>0.42553460597991943</v>
      </c>
      <c r="K92" s="582">
        <f>E92*0.1/'TD5'!D92</f>
        <v>0.4423225224018098</v>
      </c>
      <c r="L92" s="589">
        <f>F92*0.1/'TD5'!E92</f>
        <v>0.42450913786888117</v>
      </c>
      <c r="M92" s="590">
        <f>G92*0.1/'TD5'!F92</f>
        <v>0.43544870615005493</v>
      </c>
    </row>
    <row r="93" spans="1:13">
      <c r="A93" s="78">
        <v>1997</v>
      </c>
      <c r="B93" s="602">
        <f>avgfiinc!M86</f>
        <v>152435.41777226908</v>
      </c>
      <c r="C93" s="563">
        <f>avgfiinc!N86</f>
        <v>166711.34546212654</v>
      </c>
      <c r="D93" s="562">
        <f>avgfiinc!O86</f>
        <v>171413.20140942076</v>
      </c>
      <c r="E93" s="562">
        <f>avgfiinc!P86</f>
        <v>213144.85056883225</v>
      </c>
      <c r="F93" s="562">
        <f>avgfiinc!Q86</f>
        <v>116164.41160326028</v>
      </c>
      <c r="G93" s="563">
        <f>avgfiinc!R86</f>
        <v>243819.78710031806</v>
      </c>
      <c r="H93" s="571">
        <f>B93*0.1/'TD5'!B93</f>
        <v>0.41725185513496399</v>
      </c>
      <c r="I93" s="582">
        <f>C93*0.1/'TD5'!B93</f>
        <v>0.45632845163345348</v>
      </c>
      <c r="J93" s="589">
        <f>D93*0.1/'TD5'!C93</f>
        <v>0.43481421470642079</v>
      </c>
      <c r="K93" s="582">
        <f>E93*0.1/'TD5'!D93</f>
        <v>0.45194345712661743</v>
      </c>
      <c r="L93" s="589">
        <f>F93*0.1/'TD5'!E93</f>
        <v>0.43486648797988886</v>
      </c>
      <c r="M93" s="590">
        <f>G93*0.1/'TD5'!F93</f>
        <v>0.44697046279907221</v>
      </c>
    </row>
    <row r="94" spans="1:13">
      <c r="A94" s="78">
        <v>1998</v>
      </c>
      <c r="B94" s="602">
        <f>avgfiinc!M87</f>
        <v>165529.65675673282</v>
      </c>
      <c r="C94" s="563">
        <f>avgfiinc!N87</f>
        <v>180552.35070128494</v>
      </c>
      <c r="D94" s="562">
        <f>avgfiinc!O87</f>
        <v>185252.30626403118</v>
      </c>
      <c r="E94" s="562">
        <f>avgfiinc!P87</f>
        <v>230517.44595647848</v>
      </c>
      <c r="F94" s="562">
        <f>avgfiinc!Q87</f>
        <v>126914.3662412829</v>
      </c>
      <c r="G94" s="563">
        <f>avgfiinc!R87</f>
        <v>263802.21756567265</v>
      </c>
      <c r="H94" s="571">
        <f>B94*0.1/'TD5'!B94</f>
        <v>0.42661297321319586</v>
      </c>
      <c r="I94" s="582">
        <f>C94*0.1/'TD5'!B94</f>
        <v>0.46533036231994618</v>
      </c>
      <c r="J94" s="589">
        <f>D94*0.1/'TD5'!C94</f>
        <v>0.44437226653099049</v>
      </c>
      <c r="K94" s="582">
        <f>E94*0.1/'TD5'!D94</f>
        <v>0.46174523234367365</v>
      </c>
      <c r="L94" s="589">
        <f>F94*0.1/'TD5'!E94</f>
        <v>0.44508820772171026</v>
      </c>
      <c r="M94" s="590">
        <f>G94*0.1/'TD5'!F94</f>
        <v>0.45569726824760437</v>
      </c>
    </row>
    <row r="95" spans="1:13">
      <c r="A95" s="83">
        <v>1999</v>
      </c>
      <c r="B95" s="603">
        <f>avgfiinc!M88</f>
        <v>177950.20085655118</v>
      </c>
      <c r="C95" s="565">
        <f>avgfiinc!N88</f>
        <v>193346.83963225954</v>
      </c>
      <c r="D95" s="564">
        <f>avgfiinc!O88</f>
        <v>199145.22127430892</v>
      </c>
      <c r="E95" s="564">
        <f>avgfiinc!P88</f>
        <v>249591.56727391601</v>
      </c>
      <c r="F95" s="564">
        <f>avgfiinc!Q88</f>
        <v>133339.79165484451</v>
      </c>
      <c r="G95" s="565">
        <f>avgfiinc!R88</f>
        <v>283299.50005029823</v>
      </c>
      <c r="H95" s="574">
        <f>B95*0.1/'TD5'!B95</f>
        <v>0.43707698583602905</v>
      </c>
      <c r="I95" s="585">
        <f>C95*0.1/'TD5'!B95</f>
        <v>0.47489383816719055</v>
      </c>
      <c r="J95" s="591">
        <f>D95*0.1/'TD5'!C95</f>
        <v>0.45438089966773998</v>
      </c>
      <c r="K95" s="585">
        <f>E95*0.1/'TD5'!D95</f>
        <v>0.47232666611671442</v>
      </c>
      <c r="L95" s="591">
        <f>F95*0.1/'TD5'!E95</f>
        <v>0.45109897851943975</v>
      </c>
      <c r="M95" s="592">
        <f>G95*0.1/'TD5'!F95</f>
        <v>0.46561232209205622</v>
      </c>
    </row>
    <row r="96" spans="1:13">
      <c r="A96" s="88">
        <v>2000</v>
      </c>
      <c r="B96" s="604">
        <f>avgfiinc!M89</f>
        <v>191181.19114660923</v>
      </c>
      <c r="C96" s="567">
        <f>avgfiinc!N89</f>
        <v>206419.40816668709</v>
      </c>
      <c r="D96" s="566">
        <f>avgfiinc!O89</f>
        <v>212930.06811298203</v>
      </c>
      <c r="E96" s="566">
        <f>avgfiinc!P89</f>
        <v>266735.17804881569</v>
      </c>
      <c r="F96" s="566">
        <f>avgfiinc!Q89</f>
        <v>142995.91286933786</v>
      </c>
      <c r="G96" s="567">
        <f>avgfiinc!R89</f>
        <v>302435.27776028187</v>
      </c>
      <c r="H96" s="575">
        <f>B96*0.1/'TD5'!B96</f>
        <v>0.44905450940132141</v>
      </c>
      <c r="I96" s="586">
        <f>C96*0.1/'TD5'!B96</f>
        <v>0.48484668135643005</v>
      </c>
      <c r="J96" s="593">
        <f>D96*0.1/'TD5'!C96</f>
        <v>0.46546205878257746</v>
      </c>
      <c r="K96" s="586">
        <f>E96*0.1/'TD5'!D96</f>
        <v>0.4850479662418366</v>
      </c>
      <c r="L96" s="593">
        <f>F96*0.1/'TD5'!E96</f>
        <v>0.45934087038040156</v>
      </c>
      <c r="M96" s="594">
        <f>G96*0.1/'TD5'!F96</f>
        <v>0.47710877656936651</v>
      </c>
    </row>
    <row r="97" spans="1:13">
      <c r="A97" s="78">
        <v>2001</v>
      </c>
      <c r="B97" s="602">
        <f>avgfiinc!M90</f>
        <v>168178.23716933926</v>
      </c>
      <c r="C97" s="563">
        <f>avgfiinc!N90</f>
        <v>183885.23845508453</v>
      </c>
      <c r="D97" s="562">
        <f>avgfiinc!O90</f>
        <v>190069.22921536388</v>
      </c>
      <c r="E97" s="562">
        <f>avgfiinc!P90</f>
        <v>237037.75160100067</v>
      </c>
      <c r="F97" s="562">
        <f>avgfiinc!Q90</f>
        <v>127189.9295206336</v>
      </c>
      <c r="G97" s="563">
        <f>avgfiinc!R90</f>
        <v>266378.43187699252</v>
      </c>
      <c r="H97" s="571">
        <f>B97*0.1/'TD5'!B97</f>
        <v>0.42157974839210505</v>
      </c>
      <c r="I97" s="582">
        <f>C97*0.1/'TD5'!B97</f>
        <v>0.46095317602157593</v>
      </c>
      <c r="J97" s="589">
        <f>D97*0.1/'TD5'!C97</f>
        <v>0.44076257944107056</v>
      </c>
      <c r="K97" s="582">
        <f>E97*0.1/'TD5'!D97</f>
        <v>0.46143451333045965</v>
      </c>
      <c r="L97" s="589">
        <f>F97*0.1/'TD5'!E97</f>
        <v>0.43409904837608332</v>
      </c>
      <c r="M97" s="590">
        <f>G97*0.1/'TD5'!F97</f>
        <v>0.45181563496589661</v>
      </c>
    </row>
    <row r="98" spans="1:13">
      <c r="A98" s="78">
        <v>2002</v>
      </c>
      <c r="B98" s="602">
        <f>avgfiinc!M91</f>
        <v>156466.53654341915</v>
      </c>
      <c r="C98" s="563">
        <f>avgfiinc!N91</f>
        <v>172053.25838284742</v>
      </c>
      <c r="D98" s="562">
        <f>avgfiinc!O91</f>
        <v>177895.6043636947</v>
      </c>
      <c r="E98" s="562">
        <f>avgfiinc!P91</f>
        <v>220655.58181389899</v>
      </c>
      <c r="F98" s="562">
        <f>avgfiinc!Q91</f>
        <v>120396.93772651721</v>
      </c>
      <c r="G98" s="563">
        <f>avgfiinc!R91</f>
        <v>247297.85165003603</v>
      </c>
      <c r="H98" s="571">
        <f>B98*0.1/'TD5'!B98</f>
        <v>0.41182038187980652</v>
      </c>
      <c r="I98" s="582">
        <f>C98*0.1/'TD5'!B98</f>
        <v>0.45284467935562128</v>
      </c>
      <c r="J98" s="589">
        <f>D98*0.1/'TD5'!C98</f>
        <v>0.43143162131309509</v>
      </c>
      <c r="K98" s="582">
        <f>E98*0.1/'TD5'!D98</f>
        <v>0.45305660367012029</v>
      </c>
      <c r="L98" s="589">
        <f>F98*0.1/'TD5'!E98</f>
        <v>0.42747354507446289</v>
      </c>
      <c r="M98" s="590">
        <f>G98*0.1/'TD5'!F98</f>
        <v>0.44324225187301636</v>
      </c>
    </row>
    <row r="99" spans="1:13">
      <c r="A99" s="78">
        <v>2003</v>
      </c>
      <c r="B99" s="602">
        <f>avgfiinc!M92</f>
        <v>158481.91628845388</v>
      </c>
      <c r="C99" s="563">
        <f>avgfiinc!N92</f>
        <v>174069.70444300253</v>
      </c>
      <c r="D99" s="562">
        <f>avgfiinc!O92</f>
        <v>179526.96054007005</v>
      </c>
      <c r="E99" s="562">
        <f>avgfiinc!P92</f>
        <v>221980.90381320316</v>
      </c>
      <c r="F99" s="562">
        <f>avgfiinc!Q92</f>
        <v>123464.32011402512</v>
      </c>
      <c r="G99" s="563">
        <f>avgfiinc!R92</f>
        <v>250125.40884886755</v>
      </c>
      <c r="H99" s="571">
        <f>B99*0.1/'TD5'!B99</f>
        <v>0.41823077201843267</v>
      </c>
      <c r="I99" s="582">
        <f>C99*0.1/'TD5'!B99</f>
        <v>0.45936664938926686</v>
      </c>
      <c r="J99" s="589">
        <f>D99*0.1/'TD5'!C99</f>
        <v>0.43727439641952526</v>
      </c>
      <c r="K99" s="582">
        <f>E99*0.1/'TD5'!D99</f>
        <v>0.46055048704147344</v>
      </c>
      <c r="L99" s="589">
        <f>F99*0.1/'TD5'!E99</f>
        <v>0.43496325612068171</v>
      </c>
      <c r="M99" s="590">
        <f>G99*0.1/'TD5'!F99</f>
        <v>0.4507233202457428</v>
      </c>
    </row>
    <row r="100" spans="1:13">
      <c r="A100" s="78">
        <v>2004</v>
      </c>
      <c r="B100" s="602">
        <f>avgfiinc!M93</f>
        <v>174623.43546548727</v>
      </c>
      <c r="C100" s="563">
        <f>avgfiinc!N93</f>
        <v>190089.28081461258</v>
      </c>
      <c r="D100" s="562">
        <f>avgfiinc!O93</f>
        <v>194298.83000036801</v>
      </c>
      <c r="E100" s="562">
        <f>avgfiinc!P93</f>
        <v>242289.69461418033</v>
      </c>
      <c r="F100" s="562">
        <f>avgfiinc!Q93</f>
        <v>135736.92310000761</v>
      </c>
      <c r="G100" s="563">
        <f>avgfiinc!R93</f>
        <v>273608.31803662912</v>
      </c>
      <c r="H100" s="571">
        <f>B100*0.1/'TD5'!B100</f>
        <v>0.43745395541191096</v>
      </c>
      <c r="I100" s="582">
        <f>C100*0.1/'TD5'!B100</f>
        <v>0.47619786858558649</v>
      </c>
      <c r="J100" s="589">
        <f>D100*0.1/'TD5'!C100</f>
        <v>0.45281603932380682</v>
      </c>
      <c r="K100" s="582">
        <f>E100*0.1/'TD5'!D100</f>
        <v>0.47817713022232056</v>
      </c>
      <c r="L100" s="589">
        <f>F100*0.1/'TD5'!E100</f>
        <v>0.4521917998790741</v>
      </c>
      <c r="M100" s="590">
        <f>G100*0.1/'TD5'!F100</f>
        <v>0.4694884717464447</v>
      </c>
    </row>
    <row r="101" spans="1:13">
      <c r="A101" s="78">
        <v>2005</v>
      </c>
      <c r="B101" s="602">
        <f>avgfiinc!M94</f>
        <v>191409.59012352661</v>
      </c>
      <c r="C101" s="563">
        <f>avgfiinc!N94</f>
        <v>206455.29753077452</v>
      </c>
      <c r="D101" s="562">
        <f>avgfiinc!O94</f>
        <v>209808.51418328108</v>
      </c>
      <c r="E101" s="562">
        <f>avgfiinc!P94</f>
        <v>263493.87118543871</v>
      </c>
      <c r="F101" s="562">
        <f>avgfiinc!Q94</f>
        <v>147791.07982503693</v>
      </c>
      <c r="G101" s="563">
        <f>avgfiinc!R94</f>
        <v>298403.87527154048</v>
      </c>
      <c r="H101" s="571">
        <f>B101*0.1/'TD5'!B101</f>
        <v>0.45708602666854853</v>
      </c>
      <c r="I101" s="582">
        <f>C101*0.1/'TD5'!B101</f>
        <v>0.49301517009735113</v>
      </c>
      <c r="J101" s="589">
        <f>D101*0.1/'TD5'!C101</f>
        <v>0.46998625993728643</v>
      </c>
      <c r="K101" s="582">
        <f>E101*0.1/'TD5'!D101</f>
        <v>0.49651411175727833</v>
      </c>
      <c r="L101" s="589">
        <f>F101*0.1/'TD5'!E101</f>
        <v>0.4681441485881806</v>
      </c>
      <c r="M101" s="590">
        <f>G101*0.1/'TD5'!F101</f>
        <v>0.48894456028938288</v>
      </c>
    </row>
    <row r="102" spans="1:13">
      <c r="A102" s="78">
        <v>2006</v>
      </c>
      <c r="B102" s="602">
        <f>avgfiinc!M95</f>
        <v>201605.03907813018</v>
      </c>
      <c r="C102" s="563">
        <f>avgfiinc!N95</f>
        <v>216557.17697623631</v>
      </c>
      <c r="D102" s="562">
        <f>avgfiinc!O95</f>
        <v>218606.72555433182</v>
      </c>
      <c r="E102" s="562">
        <f>avgfiinc!P95</f>
        <v>275589.75738219608</v>
      </c>
      <c r="F102" s="562">
        <f>avgfiinc!Q95</f>
        <v>156205.44628575543</v>
      </c>
      <c r="G102" s="563">
        <f>avgfiinc!R95</f>
        <v>312566.96447986341</v>
      </c>
      <c r="H102" s="571">
        <f>B102*0.1/'TD5'!B102</f>
        <v>0.46541982889175415</v>
      </c>
      <c r="I102" s="582">
        <f>C102*0.1/'TD5'!B102</f>
        <v>0.49993792176246638</v>
      </c>
      <c r="J102" s="589">
        <f>D102*0.1/'TD5'!C102</f>
        <v>0.47689428925514221</v>
      </c>
      <c r="K102" s="582">
        <f>E102*0.1/'TD5'!D102</f>
        <v>0.50389909744262684</v>
      </c>
      <c r="L102" s="589">
        <f>F102*0.1/'TD5'!E102</f>
        <v>0.47556054592132568</v>
      </c>
      <c r="M102" s="590">
        <f>G102*0.1/'TD5'!F102</f>
        <v>0.49731823801994329</v>
      </c>
    </row>
    <row r="103" spans="1:13">
      <c r="A103" s="78">
        <v>2007</v>
      </c>
      <c r="B103" s="602">
        <f>avgfiinc!M96</f>
        <v>211181.62206094075</v>
      </c>
      <c r="C103" s="563">
        <f>avgfiinc!N96</f>
        <v>226167.93865978753</v>
      </c>
      <c r="D103" s="562">
        <f>avgfiinc!O96</f>
        <v>226507.49100782213</v>
      </c>
      <c r="E103" s="562">
        <f>avgfiinc!P96</f>
        <v>287301.62356869853</v>
      </c>
      <c r="F103" s="562">
        <f>avgfiinc!Q96</f>
        <v>163802.77503519834</v>
      </c>
      <c r="G103" s="563">
        <f>avgfiinc!R96</f>
        <v>327129.50993779895</v>
      </c>
      <c r="H103" s="571">
        <f>B103*0.1/'TD5'!B103</f>
        <v>0.47182959318161016</v>
      </c>
      <c r="I103" s="582">
        <f>C103*0.1/'TD5'!B103</f>
        <v>0.50531256198883057</v>
      </c>
      <c r="J103" s="589">
        <f>D103*0.1/'TD5'!C103</f>
        <v>0.48340806365013128</v>
      </c>
      <c r="K103" s="582">
        <f>E103*0.1/'TD5'!D103</f>
        <v>0.51140713691711426</v>
      </c>
      <c r="L103" s="589">
        <f>F103*0.1/'TD5'!E103</f>
        <v>0.47913110256195074</v>
      </c>
      <c r="M103" s="590">
        <f>G103*0.1/'TD5'!F103</f>
        <v>0.50278729200363159</v>
      </c>
    </row>
    <row r="104" spans="1:13">
      <c r="A104" s="78">
        <v>2008</v>
      </c>
      <c r="B104" s="602">
        <f>avgfiinc!M97</f>
        <v>188045.31810870659</v>
      </c>
      <c r="C104" s="563">
        <f>avgfiinc!N97</f>
        <v>203892.99592478792</v>
      </c>
      <c r="D104" s="562">
        <f>avgfiinc!O97</f>
        <v>207431.98122547235</v>
      </c>
      <c r="E104" s="562">
        <f>avgfiinc!P97</f>
        <v>261896.21044447573</v>
      </c>
      <c r="F104" s="562">
        <f>avgfiinc!Q97</f>
        <v>143859.85018777999</v>
      </c>
      <c r="G104" s="563">
        <f>avgfiinc!R97</f>
        <v>292001.76292849099</v>
      </c>
      <c r="H104" s="571">
        <f>B104*0.1/'TD5'!B104</f>
        <v>0.45282173156738276</v>
      </c>
      <c r="I104" s="582">
        <f>C104*0.1/'TD5'!B104</f>
        <v>0.49098366498947144</v>
      </c>
      <c r="J104" s="589">
        <f>D104*0.1/'TD5'!C104</f>
        <v>0.46975815296173101</v>
      </c>
      <c r="K104" s="582">
        <f>E104*0.1/'TD5'!D104</f>
        <v>0.49866509437561035</v>
      </c>
      <c r="L104" s="589">
        <f>F104*0.1/'TD5'!E104</f>
        <v>0.45918554067611689</v>
      </c>
      <c r="M104" s="590">
        <f>G104*0.1/'TD5'!F104</f>
        <v>0.48688620328903193</v>
      </c>
    </row>
    <row r="105" spans="1:13">
      <c r="A105" s="83">
        <v>2009</v>
      </c>
      <c r="B105" s="605">
        <f>avgfiinc!M98</f>
        <v>162376.10621865606</v>
      </c>
      <c r="C105" s="606">
        <f>avgfiinc!N98</f>
        <v>177967.39823257973</v>
      </c>
      <c r="D105" s="564">
        <f>avgfiinc!O98</f>
        <v>182906.15513020323</v>
      </c>
      <c r="E105" s="564">
        <f>avgfiinc!P98</f>
        <v>226566.05438312839</v>
      </c>
      <c r="F105" s="564">
        <f>avgfiinc!Q98</f>
        <v>127496.275037445</v>
      </c>
      <c r="G105" s="565">
        <f>avgfiinc!R98</f>
        <v>254542.27620970635</v>
      </c>
      <c r="H105" s="574">
        <f>B105*0.1/'TD5'!B105</f>
        <v>0.4352782666683197</v>
      </c>
      <c r="I105" s="585">
        <f>C105*0.1/'TD5'!B105</f>
        <v>0.47707352042198176</v>
      </c>
      <c r="J105" s="595">
        <f>D105*0.1/'TD5'!C105</f>
        <v>0.45576384663581837</v>
      </c>
      <c r="K105" s="596">
        <f>E105*0.1/'TD5'!D105</f>
        <v>0.48669838905334473</v>
      </c>
      <c r="L105" s="591">
        <f>F105*0.1/'TD5'!E105</f>
        <v>0.44395866990089422</v>
      </c>
      <c r="M105" s="592">
        <f>G105*0.1/'TD5'!F105</f>
        <v>0.47089305520057678</v>
      </c>
    </row>
    <row r="106" spans="1:13">
      <c r="A106" s="78">
        <v>2010</v>
      </c>
      <c r="B106" s="607">
        <f>avgfiinc!M99</f>
        <v>172561.4971061176</v>
      </c>
      <c r="C106" s="608">
        <f>avgfiinc!N99</f>
        <v>187916.19571284432</v>
      </c>
      <c r="D106" s="562">
        <f>avgfiinc!O99</f>
        <v>192035.06403979362</v>
      </c>
      <c r="E106" s="562">
        <f>avgfiinc!P99</f>
        <v>238559.14544988633</v>
      </c>
      <c r="F106" s="562">
        <f>avgfiinc!Q99</f>
        <v>135483.4598389098</v>
      </c>
      <c r="G106" s="563">
        <f>avgfiinc!R99</f>
        <v>268270.70343966113</v>
      </c>
      <c r="H106" s="571">
        <f>B106*0.1/'TD5'!B106</f>
        <v>0.45044362545013417</v>
      </c>
      <c r="I106" s="582">
        <f>C106*0.1/'TD5'!B106</f>
        <v>0.49052456021308888</v>
      </c>
      <c r="J106" s="597">
        <f>D106*0.1/'TD5'!C106</f>
        <v>0.46996787190437311</v>
      </c>
      <c r="K106" s="598">
        <f>E106*0.1/'TD5'!D106</f>
        <v>0.50116372108459473</v>
      </c>
      <c r="L106" s="589">
        <f>F106*0.1/'TD5'!E106</f>
        <v>0.45745992660522472</v>
      </c>
      <c r="M106" s="590">
        <f>G106*0.1/'TD5'!F106</f>
        <v>0.48601406812667858</v>
      </c>
    </row>
    <row r="107" spans="1:13">
      <c r="A107" s="78">
        <v>2011</v>
      </c>
      <c r="B107" s="607">
        <f>avgfiinc!M100</f>
        <v>173829.16581909047</v>
      </c>
      <c r="C107" s="608">
        <f>avgfiinc!N100</f>
        <v>189512.37636033201</v>
      </c>
      <c r="D107" s="562">
        <f>avgfiinc!O100</f>
        <v>193117.76947602478</v>
      </c>
      <c r="E107" s="562">
        <f>avgfiinc!P100</f>
        <v>241314.41838428041</v>
      </c>
      <c r="F107" s="562">
        <f>avgfiinc!Q100</f>
        <v>135914.34561242163</v>
      </c>
      <c r="G107" s="563">
        <f>avgfiinc!R100</f>
        <v>269577.4835730039</v>
      </c>
      <c r="H107" s="571">
        <f>B107*0.1/'TD5'!B107</f>
        <v>0.45139488577842712</v>
      </c>
      <c r="I107" s="582">
        <f>C107*0.1/'TD5'!B107</f>
        <v>0.49212062358856201</v>
      </c>
      <c r="J107" s="597">
        <f>D107*0.1/'TD5'!C107</f>
        <v>0.4717348814010619</v>
      </c>
      <c r="K107" s="598">
        <f>E107*0.1/'TD5'!D107</f>
        <v>0.50041365623474121</v>
      </c>
      <c r="L107" s="589">
        <f>F107*0.1/'TD5'!E107</f>
        <v>0.46084257960319513</v>
      </c>
      <c r="M107" s="590">
        <f>G107*0.1/'TD5'!F107</f>
        <v>0.48779323697090143</v>
      </c>
    </row>
    <row r="108" spans="1:13">
      <c r="A108" s="78">
        <v>2012</v>
      </c>
      <c r="B108" s="607">
        <f>avgfiinc!M101</f>
        <v>194993.99270537749</v>
      </c>
      <c r="C108" s="608">
        <f>avgfiinc!N101</f>
        <v>210509.68645492624</v>
      </c>
      <c r="D108" s="562">
        <f>avgfiinc!O101</f>
        <v>211755.90398473616</v>
      </c>
      <c r="E108" s="562">
        <f>avgfiinc!P101</f>
        <v>268028.06649811368</v>
      </c>
      <c r="F108" s="562">
        <f>avgfiinc!Q101</f>
        <v>151685.17449832059</v>
      </c>
      <c r="G108" s="563">
        <f>avgfiinc!R101</f>
        <v>299157.42665983981</v>
      </c>
      <c r="H108" s="571">
        <f>B108*0.1/'TD5'!B108</f>
        <v>0.47804513573646545</v>
      </c>
      <c r="I108" s="582">
        <f>C108*0.1/'TD5'!B108</f>
        <v>0.51608324050903331</v>
      </c>
      <c r="J108" s="597">
        <f>D108*0.1/'TD5'!C108</f>
        <v>0.4922909438610078</v>
      </c>
      <c r="K108" s="598">
        <f>E108*0.1/'TD5'!D108</f>
        <v>0.5235828161239624</v>
      </c>
      <c r="L108" s="589">
        <f>F108*0.1/'TD5'!E108</f>
        <v>0.48668661713600153</v>
      </c>
      <c r="M108" s="590">
        <f>G108*0.1/'TD5'!F108</f>
        <v>0.51329189538955677</v>
      </c>
    </row>
    <row r="109" spans="1:13">
      <c r="A109" s="78">
        <v>2013</v>
      </c>
      <c r="B109" s="607">
        <f>avgfiinc!M102</f>
        <v>181096.69711082071</v>
      </c>
      <c r="C109" s="608">
        <f>avgfiinc!N102</f>
        <v>196717.05201806739</v>
      </c>
      <c r="D109" s="562">
        <f>avgfiinc!O102</f>
        <v>199649.58455050553</v>
      </c>
      <c r="E109" s="562">
        <f>avgfiinc!P102</f>
        <v>249725.44524440693</v>
      </c>
      <c r="F109" s="562">
        <f>avgfiinc!Q102</f>
        <v>142085.98234248286</v>
      </c>
      <c r="G109" s="563">
        <f>avgfiinc!R102</f>
        <v>278636.67229901184</v>
      </c>
      <c r="H109" s="571">
        <f>B109*0.1/'TD5'!B109</f>
        <v>0.45641481876373297</v>
      </c>
      <c r="I109" s="582">
        <f>C109*0.1/'TD5'!B109</f>
        <v>0.49578252434730541</v>
      </c>
      <c r="J109" s="597">
        <f>D109*0.1/'TD5'!C109</f>
        <v>0.47425970435142512</v>
      </c>
      <c r="K109" s="598">
        <f>E109*0.1/'TD5'!D109</f>
        <v>0.50210195779800415</v>
      </c>
      <c r="L109" s="589">
        <f>F109*0.1/'TD5'!E109</f>
        <v>0.46773293614387518</v>
      </c>
      <c r="M109" s="590">
        <f>G109*0.1/'TD5'!F109</f>
        <v>0.49390742182731634</v>
      </c>
    </row>
    <row r="110" spans="1:13">
      <c r="A110" s="78">
        <v>2014</v>
      </c>
      <c r="B110" s="607">
        <f>avgfiinc!M103</f>
        <v>194893.51428105819</v>
      </c>
      <c r="C110" s="608">
        <f>avgfiinc!N103</f>
        <v>210419.30610192072</v>
      </c>
      <c r="D110" s="562">
        <f>avgfiinc!O103</f>
        <v>212620.92970993015</v>
      </c>
      <c r="E110" s="562">
        <f>avgfiinc!P103</f>
        <v>266967.23828688305</v>
      </c>
      <c r="F110" s="562">
        <f>avgfiinc!Q103</f>
        <v>152698.52740609486</v>
      </c>
      <c r="G110" s="563">
        <f>avgfiinc!R103</f>
        <v>298196.71393602254</v>
      </c>
      <c r="H110" s="571">
        <f>B110*0.1/'TD5'!B110</f>
        <v>0.46868497133255005</v>
      </c>
      <c r="I110" s="582">
        <f>C110*0.1/'TD5'!B110</f>
        <v>0.50602179765701294</v>
      </c>
      <c r="J110" s="597">
        <f>D110*0.1/'TD5'!C110</f>
        <v>0.48291623592376715</v>
      </c>
      <c r="K110" s="598">
        <f>E110*0.1/'TD5'!D110</f>
        <v>0.51182585954666127</v>
      </c>
      <c r="L110" s="589">
        <f>F110*0.1/'TD5'!E110</f>
        <v>0.47972977161407465</v>
      </c>
      <c r="M110" s="590">
        <f>G110*0.1/'TD5'!F110</f>
        <v>0.50572949647903453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93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756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avgfiinc!AD2</f>
        <v>257321.19343335446</v>
      </c>
      <c r="H9" s="568"/>
      <c r="I9" s="579"/>
      <c r="J9" s="613"/>
      <c r="K9" s="579"/>
      <c r="L9" s="613"/>
      <c r="M9" s="599">
        <f>G9*0.01/'TD5'!F9</f>
        <v>0.17960041861867684</v>
      </c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avgfiinc!AD3</f>
        <v>254263.60030936371</v>
      </c>
      <c r="H10" s="568"/>
      <c r="I10" s="579"/>
      <c r="J10" s="613"/>
      <c r="K10" s="579"/>
      <c r="L10" s="613"/>
      <c r="M10" s="599">
        <f>G10*0.01/'TD5'!F10</f>
        <v>0.18157941059216323</v>
      </c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avgfiinc!AD4</f>
        <v>245233.91081385344</v>
      </c>
      <c r="H11" s="568"/>
      <c r="I11" s="579"/>
      <c r="J11" s="613"/>
      <c r="K11" s="579"/>
      <c r="L11" s="613"/>
      <c r="M11" s="599">
        <f>G11*0.01/'TD5'!F11</f>
        <v>0.17577722115275027</v>
      </c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avgfiinc!AD5</f>
        <v>293988.39394520206</v>
      </c>
      <c r="H12" s="568"/>
      <c r="I12" s="579"/>
      <c r="J12" s="613"/>
      <c r="K12" s="579"/>
      <c r="L12" s="613"/>
      <c r="M12" s="599">
        <f>G12*0.01/'TD5'!F12</f>
        <v>0.1931075578860596</v>
      </c>
    </row>
    <row r="13" spans="1:13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avgfiinc!AD6</f>
        <v>267860.1067217419</v>
      </c>
      <c r="H13" s="568"/>
      <c r="I13" s="579"/>
      <c r="J13" s="613"/>
      <c r="K13" s="579"/>
      <c r="L13" s="613"/>
      <c r="M13" s="599">
        <f>G13*0.01/'TD5'!F13</f>
        <v>0.17737148100278477</v>
      </c>
    </row>
    <row r="14" spans="1:13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avgfiinc!AD7</f>
        <v>227693.24371760644</v>
      </c>
      <c r="H14" s="568"/>
      <c r="I14" s="579"/>
      <c r="J14" s="613"/>
      <c r="K14" s="579"/>
      <c r="L14" s="613"/>
      <c r="M14" s="599">
        <f>G14*0.01/'TD5'!F14</f>
        <v>0.15961472661607248</v>
      </c>
    </row>
    <row r="15" spans="1:13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avgfiinc!AD8</f>
        <v>233777.32659290431</v>
      </c>
      <c r="H15" s="569"/>
      <c r="I15" s="580"/>
      <c r="J15" s="614"/>
      <c r="K15" s="580"/>
      <c r="L15" s="614"/>
      <c r="M15" s="600">
        <f>G15*0.01/'TD5'!F15</f>
        <v>0.16410778328022629</v>
      </c>
    </row>
    <row r="16" spans="1:13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avgfiinc!AD9</f>
        <v>189064.28051894423</v>
      </c>
      <c r="H16" s="568"/>
      <c r="I16" s="579"/>
      <c r="J16" s="613"/>
      <c r="K16" s="579"/>
      <c r="L16" s="613"/>
      <c r="M16" s="599">
        <f>G16*0.01/'TD5'!F16</f>
        <v>0.14829819366320024</v>
      </c>
    </row>
    <row r="17" spans="1:13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avgfiinc!AD10</f>
        <v>178735.0129100848</v>
      </c>
      <c r="H17" s="568"/>
      <c r="I17" s="579"/>
      <c r="J17" s="613"/>
      <c r="K17" s="579"/>
      <c r="L17" s="613"/>
      <c r="M17" s="599">
        <f>G17*0.01/'TD5'!F17</f>
        <v>0.15637915884632858</v>
      </c>
    </row>
    <row r="18" spans="1:13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avgfiinc!AD11</f>
        <v>224381.03527511001</v>
      </c>
      <c r="H18" s="568"/>
      <c r="I18" s="579"/>
      <c r="J18" s="613"/>
      <c r="K18" s="579"/>
      <c r="L18" s="613"/>
      <c r="M18" s="599">
        <f>G18*0.01/'TD5'!F18</f>
        <v>0.17057628417064821</v>
      </c>
    </row>
    <row r="19" spans="1:13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avgfiinc!AD12</f>
        <v>226601.465332616</v>
      </c>
      <c r="H19" s="568"/>
      <c r="I19" s="579"/>
      <c r="J19" s="613"/>
      <c r="K19" s="579"/>
      <c r="L19" s="613"/>
      <c r="M19" s="599">
        <f>G19*0.01/'TD5'!F19</f>
        <v>0.156424930907688</v>
      </c>
    </row>
    <row r="20" spans="1:13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avgfiinc!AD13</f>
        <v>251536.95637463478</v>
      </c>
      <c r="H20" s="568"/>
      <c r="I20" s="579"/>
      <c r="J20" s="613"/>
      <c r="K20" s="579"/>
      <c r="L20" s="613"/>
      <c r="M20" s="599">
        <f>G20*0.01/'TD5'!F20</f>
        <v>0.17423080267847399</v>
      </c>
    </row>
    <row r="21" spans="1:13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avgfiinc!AD14</f>
        <v>305721.17010847136</v>
      </c>
      <c r="H21" s="568"/>
      <c r="I21" s="579"/>
      <c r="J21" s="613"/>
      <c r="K21" s="579"/>
      <c r="L21" s="613"/>
      <c r="M21" s="599">
        <f>G21*0.01/'TD5'!F21</f>
        <v>0.20244504854676582</v>
      </c>
    </row>
    <row r="22" spans="1:13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avgfiinc!AD15</f>
        <v>301724.56573194679</v>
      </c>
      <c r="H22" s="568"/>
      <c r="I22" s="579"/>
      <c r="J22" s="613"/>
      <c r="K22" s="579"/>
      <c r="L22" s="613"/>
      <c r="M22" s="599">
        <f>G22*0.01/'TD5'!F22</f>
        <v>0.19909051389797594</v>
      </c>
    </row>
    <row r="23" spans="1:13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avgfiinc!AD16</f>
        <v>323461.95700067194</v>
      </c>
      <c r="H23" s="568"/>
      <c r="I23" s="579"/>
      <c r="J23" s="613"/>
      <c r="K23" s="579"/>
      <c r="L23" s="613"/>
      <c r="M23" s="599">
        <f>G23*0.01/'TD5'!F23</f>
        <v>0.21025033880744506</v>
      </c>
    </row>
    <row r="24" spans="1:13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avgfiinc!AD17</f>
        <v>385646.99801426684</v>
      </c>
      <c r="H24" s="568"/>
      <c r="I24" s="579"/>
      <c r="J24" s="613"/>
      <c r="K24" s="579"/>
      <c r="L24" s="613"/>
      <c r="M24" s="599">
        <f>G24*0.01/'TD5'!F24</f>
        <v>0.23940249505397074</v>
      </c>
    </row>
    <row r="25" spans="1:13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avgfiinc!AD18</f>
        <v>370270.87977743277</v>
      </c>
      <c r="H25" s="569"/>
      <c r="I25" s="580"/>
      <c r="J25" s="614"/>
      <c r="K25" s="580"/>
      <c r="L25" s="614"/>
      <c r="M25" s="600">
        <f>G25*0.01/'TD5'!F25</f>
        <v>0.22352883584556568</v>
      </c>
    </row>
    <row r="26" spans="1:13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avgfiinc!AD19</f>
        <v>249556.16008621102</v>
      </c>
      <c r="H26" s="568"/>
      <c r="I26" s="579"/>
      <c r="J26" s="613"/>
      <c r="K26" s="579"/>
      <c r="L26" s="613"/>
      <c r="M26" s="599">
        <f>G26*0.01/'TD5'!F26</f>
        <v>0.17223273140378861</v>
      </c>
    </row>
    <row r="27" spans="1:13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avgfiinc!AD20</f>
        <v>203997.13270489502</v>
      </c>
      <c r="H27" s="568"/>
      <c r="I27" s="579"/>
      <c r="J27" s="613"/>
      <c r="K27" s="579"/>
      <c r="L27" s="613"/>
      <c r="M27" s="599">
        <f>G27*0.01/'TD5'!F27</f>
        <v>0.15498458756689251</v>
      </c>
    </row>
    <row r="28" spans="1:13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avgfiinc!AD21</f>
        <v>173376.71498269023</v>
      </c>
      <c r="H28" s="568"/>
      <c r="I28" s="579"/>
      <c r="J28" s="613"/>
      <c r="K28" s="579"/>
      <c r="L28" s="613"/>
      <c r="M28" s="599">
        <f>G28*0.01/'TD5'!F28</f>
        <v>0.15555930046295791</v>
      </c>
    </row>
    <row r="29" spans="1:13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avgfiinc!AD22</f>
        <v>176815.77614262735</v>
      </c>
      <c r="H29" s="568"/>
      <c r="I29" s="579"/>
      <c r="J29" s="613"/>
      <c r="K29" s="579"/>
      <c r="L29" s="613"/>
      <c r="M29" s="599">
        <f>G29*0.01/'TD5'!F29</f>
        <v>0.16460087350020167</v>
      </c>
    </row>
    <row r="30" spans="1:13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avgfiinc!AD23</f>
        <v>190026.81022163481</v>
      </c>
      <c r="H30" s="568"/>
      <c r="I30" s="579"/>
      <c r="J30" s="613"/>
      <c r="K30" s="579"/>
      <c r="L30" s="613"/>
      <c r="M30" s="599">
        <f>G30*0.01/'TD5'!F30</f>
        <v>0.16396989069448942</v>
      </c>
    </row>
    <row r="31" spans="1:13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avgfiinc!AD24</f>
        <v>211836.24386333511</v>
      </c>
      <c r="H31" s="568"/>
      <c r="I31" s="579"/>
      <c r="J31" s="613"/>
      <c r="K31" s="579"/>
      <c r="L31" s="613"/>
      <c r="M31" s="599">
        <f>G31*0.01/'TD5'!F31</f>
        <v>0.16676285163429341</v>
      </c>
    </row>
    <row r="32" spans="1:13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avgfiinc!AD25</f>
        <v>272923.14680895035</v>
      </c>
      <c r="H32" s="568"/>
      <c r="I32" s="579"/>
      <c r="J32" s="613"/>
      <c r="K32" s="579"/>
      <c r="L32" s="613"/>
      <c r="M32" s="599">
        <f>G32*0.01/'TD5'!F32</f>
        <v>0.19288244180211547</v>
      </c>
    </row>
    <row r="33" spans="1:13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avgfiinc!AD26</f>
        <v>249412.42465987062</v>
      </c>
      <c r="H33" s="568"/>
      <c r="I33" s="579"/>
      <c r="J33" s="613"/>
      <c r="K33" s="579"/>
      <c r="L33" s="613"/>
      <c r="M33" s="599">
        <f>G33*0.01/'TD5'!F33</f>
        <v>0.17149341603070709</v>
      </c>
    </row>
    <row r="34" spans="1:13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avgfiinc!AD27</f>
        <v>212442.84764694649</v>
      </c>
      <c r="H34" s="568"/>
      <c r="I34" s="579"/>
      <c r="J34" s="613"/>
      <c r="K34" s="579"/>
      <c r="L34" s="613"/>
      <c r="M34" s="599">
        <f>G34*0.01/'TD5'!F34</f>
        <v>0.15754923180145183</v>
      </c>
    </row>
    <row r="35" spans="1:13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avgfiinc!AD28</f>
        <v>231503.78349120254</v>
      </c>
      <c r="H35" s="569"/>
      <c r="I35" s="580"/>
      <c r="J35" s="614"/>
      <c r="K35" s="580"/>
      <c r="L35" s="614"/>
      <c r="M35" s="600">
        <f>G35*0.01/'TD5'!F35</f>
        <v>0.16175457419534939</v>
      </c>
    </row>
    <row r="36" spans="1:13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avgfiinc!AD29</f>
        <v>247106.64317124733</v>
      </c>
      <c r="H36" s="568"/>
      <c r="I36" s="579"/>
      <c r="J36" s="613"/>
      <c r="K36" s="579"/>
      <c r="L36" s="613"/>
      <c r="M36" s="599">
        <f>G36*0.01/'TD5'!F36</f>
        <v>0.16478073729414305</v>
      </c>
    </row>
    <row r="37" spans="1:13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avgfiinc!AD30</f>
        <v>272991.48190776521</v>
      </c>
      <c r="H37" s="568"/>
      <c r="I37" s="579"/>
      <c r="J37" s="613"/>
      <c r="K37" s="579"/>
      <c r="L37" s="613"/>
      <c r="M37" s="599">
        <f>G37*0.01/'TD5'!F37</f>
        <v>0.15785567024243194</v>
      </c>
    </row>
    <row r="38" spans="1:13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avgfiinc!AD31</f>
        <v>274928.66639866511</v>
      </c>
      <c r="H38" s="568"/>
      <c r="I38" s="579"/>
      <c r="J38" s="613"/>
      <c r="K38" s="579"/>
      <c r="L38" s="613"/>
      <c r="M38" s="599">
        <f>G38*0.01/'TD5'!F38</f>
        <v>0.13428668320893031</v>
      </c>
    </row>
    <row r="39" spans="1:13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avgfiinc!AD32</f>
        <v>296983.85367158754</v>
      </c>
      <c r="H39" s="568"/>
      <c r="I39" s="579"/>
      <c r="J39" s="613"/>
      <c r="K39" s="579"/>
      <c r="L39" s="613"/>
      <c r="M39" s="599">
        <f>G39*0.01/'TD5'!F39</f>
        <v>0.12309474270890661</v>
      </c>
    </row>
    <row r="40" spans="1:13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avgfiinc!AD33</f>
        <v>267233.8924128185</v>
      </c>
      <c r="H40" s="568"/>
      <c r="I40" s="579"/>
      <c r="J40" s="613"/>
      <c r="K40" s="579"/>
      <c r="L40" s="613"/>
      <c r="M40" s="599">
        <f>G40*0.01/'TD5'!F40</f>
        <v>0.11280934337188067</v>
      </c>
    </row>
    <row r="41" spans="1:13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avgfiinc!AD34</f>
        <v>294146.573072389</v>
      </c>
      <c r="H41" s="568"/>
      <c r="I41" s="579"/>
      <c r="J41" s="613"/>
      <c r="K41" s="579"/>
      <c r="L41" s="613"/>
      <c r="M41" s="599">
        <f>G41*0.01/'TD5'!F41</f>
        <v>0.1251579109368974</v>
      </c>
    </row>
    <row r="42" spans="1:13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avgfiinc!AD35</f>
        <v>305192.30716769776</v>
      </c>
      <c r="H42" s="568"/>
      <c r="I42" s="579"/>
      <c r="J42" s="613"/>
      <c r="K42" s="579"/>
      <c r="L42" s="613"/>
      <c r="M42" s="599">
        <f>G42*0.01/'TD5'!F42</f>
        <v>0.1327705253334413</v>
      </c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avgfiinc!AD36</f>
        <v>269495.92415060039</v>
      </c>
      <c r="H43" s="568"/>
      <c r="I43" s="579"/>
      <c r="J43" s="613"/>
      <c r="K43" s="579"/>
      <c r="L43" s="613"/>
      <c r="M43" s="599">
        <f>G43*0.01/'TD5'!F43</f>
        <v>0.11955055203166749</v>
      </c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avgfiinc!AD37</f>
        <v>286469.36119106947</v>
      </c>
      <c r="H44" s="568"/>
      <c r="I44" s="579"/>
      <c r="J44" s="613"/>
      <c r="K44" s="579"/>
      <c r="L44" s="613"/>
      <c r="M44" s="599">
        <f>G44*0.01/'TD5'!F44</f>
        <v>0.12242600017043004</v>
      </c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avgfiinc!AD38</f>
        <v>267315.76752899867</v>
      </c>
      <c r="H45" s="569"/>
      <c r="I45" s="580"/>
      <c r="J45" s="614"/>
      <c r="K45" s="580"/>
      <c r="L45" s="614"/>
      <c r="M45" s="600">
        <f>G45*0.01/'TD5'!F45</f>
        <v>0.11726960080682745</v>
      </c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avgfiinc!AD39</f>
        <v>319746.94584477786</v>
      </c>
      <c r="H46" s="568"/>
      <c r="I46" s="579"/>
      <c r="J46" s="613"/>
      <c r="K46" s="579"/>
      <c r="L46" s="613"/>
      <c r="M46" s="599">
        <f>G46*0.01/'TD5'!F46</f>
        <v>0.1281953503997858</v>
      </c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avgfiinc!AD40</f>
        <v>306054.99350857863</v>
      </c>
      <c r="H47" s="568"/>
      <c r="I47" s="579"/>
      <c r="J47" s="613"/>
      <c r="K47" s="579"/>
      <c r="L47" s="613"/>
      <c r="M47" s="599">
        <f>G47*0.01/'TD5'!F47</f>
        <v>0.11787105144922098</v>
      </c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avgfiinc!AD41</f>
        <v>287431.39682370296</v>
      </c>
      <c r="H48" s="568"/>
      <c r="I48" s="579"/>
      <c r="J48" s="613"/>
      <c r="K48" s="579"/>
      <c r="L48" s="613"/>
      <c r="M48" s="599">
        <f>G48*0.01/'TD5'!F48</f>
        <v>0.10790875985478288</v>
      </c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avgfiinc!AD42</f>
        <v>272621.63102174306</v>
      </c>
      <c r="H49" s="568"/>
      <c r="I49" s="579"/>
      <c r="J49" s="613"/>
      <c r="K49" s="579"/>
      <c r="L49" s="613"/>
      <c r="M49" s="599">
        <f>G49*0.01/'TD5'!F49</f>
        <v>9.9018850353359389E-2</v>
      </c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avgfiinc!AD43</f>
        <v>294433.45459605777</v>
      </c>
      <c r="H50" s="568"/>
      <c r="I50" s="579"/>
      <c r="J50" s="613"/>
      <c r="K50" s="579"/>
      <c r="L50" s="613"/>
      <c r="M50" s="599">
        <f>G50*0.01/'TD5'!F50</f>
        <v>0.10773561804160742</v>
      </c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avgfiinc!AD44</f>
        <v>320056.15855498746</v>
      </c>
      <c r="H51" s="568"/>
      <c r="I51" s="579"/>
      <c r="J51" s="613"/>
      <c r="K51" s="579"/>
      <c r="L51" s="613"/>
      <c r="M51" s="599">
        <f>G51*0.01/'TD5'!F51</f>
        <v>0.11057545520131828</v>
      </c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avgfiinc!AD45</f>
        <v>318449.67070494953</v>
      </c>
      <c r="H52" s="568"/>
      <c r="I52" s="579"/>
      <c r="J52" s="613"/>
      <c r="K52" s="579"/>
      <c r="L52" s="613"/>
      <c r="M52" s="599">
        <f>G52*0.01/'TD5'!F52</f>
        <v>0.10672081713296971</v>
      </c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avgfiinc!AD46</f>
        <v>302575.2432843491</v>
      </c>
      <c r="H53" s="568"/>
      <c r="I53" s="579"/>
      <c r="J53" s="613"/>
      <c r="K53" s="579"/>
      <c r="L53" s="613"/>
      <c r="M53" s="599">
        <f>G53*0.01/'TD5'!F53</f>
        <v>0.10160969512973959</v>
      </c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avgfiinc!AD47</f>
        <v>296959.33203537809</v>
      </c>
      <c r="H54" s="568"/>
      <c r="I54" s="579"/>
      <c r="J54" s="613"/>
      <c r="K54" s="579"/>
      <c r="L54" s="613"/>
      <c r="M54" s="599">
        <f>G54*0.01/'TD5'!F54</f>
        <v>0.10205745453581451</v>
      </c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avgfiinc!AD48</f>
        <v>329694.50814266043</v>
      </c>
      <c r="H55" s="569"/>
      <c r="I55" s="580"/>
      <c r="J55" s="614"/>
      <c r="K55" s="580"/>
      <c r="L55" s="614"/>
      <c r="M55" s="600">
        <f>G55*0.01/'TD5'!F55</f>
        <v>0.10647444606593219</v>
      </c>
    </row>
    <row r="56" spans="1:13">
      <c r="A56" s="78">
        <v>1960</v>
      </c>
      <c r="B56" s="456"/>
      <c r="C56" s="344"/>
      <c r="D56" s="381"/>
      <c r="E56" s="341"/>
      <c r="F56" s="341"/>
      <c r="G56" s="95">
        <f>avgfiinc!AD49</f>
        <v>312649.70535886928</v>
      </c>
      <c r="H56" s="568"/>
      <c r="I56" s="579"/>
      <c r="J56" s="613"/>
      <c r="K56" s="579"/>
      <c r="L56" s="613"/>
      <c r="M56" s="599">
        <f>G56*0.01/'TD5'!F56</f>
        <v>0.10034579956956316</v>
      </c>
    </row>
    <row r="57" spans="1:13">
      <c r="A57" s="78">
        <v>1961</v>
      </c>
      <c r="B57" s="456"/>
      <c r="C57" s="344"/>
      <c r="D57" s="381"/>
      <c r="E57" s="341"/>
      <c r="F57" s="341"/>
      <c r="G57" s="95">
        <f>avgfiinc!AD50</f>
        <v>338789.82989684952</v>
      </c>
      <c r="H57" s="568"/>
      <c r="I57" s="579"/>
      <c r="J57" s="613"/>
      <c r="K57" s="579"/>
      <c r="L57" s="613"/>
      <c r="M57" s="599">
        <f>G57*0.01/'TD5'!F57</f>
        <v>0.10640656153200093</v>
      </c>
    </row>
    <row r="58" spans="1:13">
      <c r="A58" s="78">
        <v>1962</v>
      </c>
      <c r="B58" s="458">
        <f>avgfiinc!Y51</f>
        <v>189832.8859124817</v>
      </c>
      <c r="C58" s="345">
        <f>avgfiinc!Z51</f>
        <v>221010.2331430277</v>
      </c>
      <c r="D58" s="561">
        <f>avgfiinc!AA51</f>
        <v>212287.71608973265</v>
      </c>
      <c r="E58" s="561">
        <f>avgfiinc!AB51</f>
        <v>266884.6293304803</v>
      </c>
      <c r="F58" s="561">
        <f>avgfiinc!AC51</f>
        <v>144977.43739699986</v>
      </c>
      <c r="G58" s="92">
        <f>avgfiinc!AD51</f>
        <v>321985.53989135264</v>
      </c>
      <c r="H58" s="570">
        <f>B58*0.01/'TD5'!B58</f>
        <v>9.4582267105579376E-2</v>
      </c>
      <c r="I58" s="581">
        <f>C58*0.01/'TD5'!B58</f>
        <v>0.11011605709791183</v>
      </c>
      <c r="J58" s="581">
        <f>D58*0.01/'TD5'!C58</f>
        <v>9.7331792116165147E-2</v>
      </c>
      <c r="K58" s="581">
        <f>E58*0.01/'TD5'!D58</f>
        <v>8.7437570095062242E-2</v>
      </c>
      <c r="L58" s="581">
        <f>F58*0.01/'TD5'!E58</f>
        <v>0.14166486263275146</v>
      </c>
      <c r="M58" s="588">
        <f>G58*0.01/'TD5'!F58</f>
        <v>0.10065866261720657</v>
      </c>
    </row>
    <row r="59" spans="1:13">
      <c r="A59" s="78">
        <v>1963</v>
      </c>
      <c r="B59" s="459">
        <f>avgfiinc!Y52</f>
        <v>198359.62532677627</v>
      </c>
      <c r="C59" s="346">
        <f>avgfiinc!Z52</f>
        <v>230839.88220334169</v>
      </c>
      <c r="D59" s="562">
        <f>avgfiinc!AA52</f>
        <v>221258.53011210973</v>
      </c>
      <c r="E59" s="562">
        <f>avgfiinc!AB52</f>
        <v>278265.97645212559</v>
      </c>
      <c r="F59" s="562">
        <f>avgfiinc!AC52</f>
        <v>151636.77923587753</v>
      </c>
      <c r="G59" s="73">
        <f>avgfiinc!AD52</f>
        <v>331130.39292521199</v>
      </c>
      <c r="H59" s="571">
        <f>B59*0.01/'TD5'!B59</f>
        <v>9.4694798180676526E-2</v>
      </c>
      <c r="I59" s="582">
        <f>C59*0.01/'TD5'!B59</f>
        <v>0.11020053108734032</v>
      </c>
      <c r="J59" s="589">
        <f>D59*0.01/'TD5'!C59</f>
        <v>9.7204195955824191E-2</v>
      </c>
      <c r="K59" s="582">
        <f>E59*0.01/'TD5'!D59</f>
        <v>8.743366901047922E-2</v>
      </c>
      <c r="L59" s="589">
        <f>F59*0.01/'TD5'!E59</f>
        <v>0.14217123649734437</v>
      </c>
      <c r="M59" s="590">
        <f>G59*0.01/'TD5'!F59</f>
        <v>9.9165102959435314E-2</v>
      </c>
    </row>
    <row r="60" spans="1:13">
      <c r="A60" s="78">
        <v>1964</v>
      </c>
      <c r="B60" s="459">
        <f>avgfiinc!Y53</f>
        <v>206886.36474107084</v>
      </c>
      <c r="C60" s="346">
        <f>avgfiinc!Z53</f>
        <v>240669.53126365572</v>
      </c>
      <c r="D60" s="562">
        <f>avgfiinc!AA53</f>
        <v>230229.34413448678</v>
      </c>
      <c r="E60" s="562">
        <f>avgfiinc!AB53</f>
        <v>289647.32357377082</v>
      </c>
      <c r="F60" s="562">
        <f>avgfiinc!AC53</f>
        <v>158296.12107475521</v>
      </c>
      <c r="G60" s="73">
        <f>avgfiinc!AD53</f>
        <v>352471.51453903946</v>
      </c>
      <c r="H60" s="571">
        <f>B60*0.01/'TD5'!B60</f>
        <v>9.47982892394066E-2</v>
      </c>
      <c r="I60" s="582">
        <f>C60*0.01/'TD5'!B60</f>
        <v>0.11027821898460391</v>
      </c>
      <c r="J60" s="589">
        <f>D60*0.01/'TD5'!C60</f>
        <v>9.708683937788011E-2</v>
      </c>
      <c r="K60" s="582">
        <f>E60*0.01/'TD5'!D60</f>
        <v>8.743007481098175E-2</v>
      </c>
      <c r="L60" s="589">
        <f>F60*0.01/'TD5'!E60</f>
        <v>0.14263819158077237</v>
      </c>
      <c r="M60" s="590">
        <f>G60*0.01/'TD5'!F60</f>
        <v>0.10193661600351335</v>
      </c>
    </row>
    <row r="61" spans="1:13">
      <c r="A61" s="78">
        <v>1965</v>
      </c>
      <c r="B61" s="459">
        <f>avgfiinc!Y54</f>
        <v>217792.2122460386</v>
      </c>
      <c r="C61" s="346">
        <f>avgfiinc!Z54</f>
        <v>251990.74479984859</v>
      </c>
      <c r="D61" s="562">
        <f>avgfiinc!AA54</f>
        <v>241447.84530487016</v>
      </c>
      <c r="E61" s="562">
        <f>avgfiinc!AB54</f>
        <v>303400.63752286253</v>
      </c>
      <c r="F61" s="562">
        <f>avgfiinc!AC54</f>
        <v>166565.69208796934</v>
      </c>
      <c r="G61" s="73">
        <f>avgfiinc!AD54</f>
        <v>399345.66519118921</v>
      </c>
      <c r="H61" s="571">
        <f>B61*0.01/'TD5'!B61</f>
        <v>9.534415541502049E-2</v>
      </c>
      <c r="I61" s="582">
        <f>C61*0.01/'TD5'!B61</f>
        <v>0.11031544465052621</v>
      </c>
      <c r="J61" s="589">
        <f>D61*0.01/'TD5'!C61</f>
        <v>9.725058051514282E-2</v>
      </c>
      <c r="K61" s="582">
        <f>E61*0.01/'TD5'!D61</f>
        <v>8.7470564727967506E-2</v>
      </c>
      <c r="L61" s="589">
        <f>F61*0.01/'TD5'!E61</f>
        <v>0.14367205719429341</v>
      </c>
      <c r="M61" s="590">
        <f>G61*0.01/'TD5'!F61</f>
        <v>0.10891912753229199</v>
      </c>
    </row>
    <row r="62" spans="1:13">
      <c r="A62" s="78">
        <v>1966</v>
      </c>
      <c r="B62" s="459">
        <f>avgfiinc!Y55</f>
        <v>228698.05975100634</v>
      </c>
      <c r="C62" s="346">
        <f>avgfiinc!Z55</f>
        <v>263311.95833604148</v>
      </c>
      <c r="D62" s="562">
        <f>avgfiinc!AA55</f>
        <v>252666.34647525355</v>
      </c>
      <c r="E62" s="562">
        <f>avgfiinc!AB55</f>
        <v>317153.95147195429</v>
      </c>
      <c r="F62" s="562">
        <f>avgfiinc!AC55</f>
        <v>174835.26310118343</v>
      </c>
      <c r="G62" s="73">
        <f>avgfiinc!AD55</f>
        <v>388714.73130147601</v>
      </c>
      <c r="H62" s="571">
        <f>B62*0.01/'TD5'!B62</f>
        <v>9.5843404531478868E-2</v>
      </c>
      <c r="I62" s="582">
        <f>C62*0.01/'TD5'!B62</f>
        <v>0.11034949123859404</v>
      </c>
      <c r="J62" s="589">
        <f>D62*0.01/'TD5'!C62</f>
        <v>9.7400262951850905E-2</v>
      </c>
      <c r="K62" s="582">
        <f>E62*0.01/'TD5'!D62</f>
        <v>8.7507575750350966E-2</v>
      </c>
      <c r="L62" s="589">
        <f>F62*0.01/'TD5'!E62</f>
        <v>0.14462113380432129</v>
      </c>
      <c r="M62" s="590">
        <f>G62*0.01/'TD5'!F62</f>
        <v>0.10330610722303392</v>
      </c>
    </row>
    <row r="63" spans="1:13">
      <c r="A63" s="78">
        <v>1967</v>
      </c>
      <c r="B63" s="459">
        <f>avgfiinc!Y56</f>
        <v>251403.41474766133</v>
      </c>
      <c r="C63" s="346">
        <f>avgfiinc!Z56</f>
        <v>287211.34901003848</v>
      </c>
      <c r="D63" s="562">
        <f>avgfiinc!AA56</f>
        <v>277975.01914451981</v>
      </c>
      <c r="E63" s="562">
        <f>avgfiinc!AB56</f>
        <v>343611.79359873093</v>
      </c>
      <c r="F63" s="562">
        <f>avgfiinc!AC56</f>
        <v>195379.77111914317</v>
      </c>
      <c r="G63" s="73">
        <f>avgfiinc!AD56</f>
        <v>425672.84994472278</v>
      </c>
      <c r="H63" s="572">
        <f>B63*0.01/'TD5'!B63</f>
        <v>0.10091205872595309</v>
      </c>
      <c r="I63" s="583">
        <f>C63*0.01/'TD5'!B63</f>
        <v>0.11528518237173557</v>
      </c>
      <c r="J63" s="589">
        <f>D63*0.01/'TD5'!C63</f>
        <v>0.10249079391360282</v>
      </c>
      <c r="K63" s="582">
        <f>E63*0.01/'TD5'!D63</f>
        <v>9.2718292027711882E-2</v>
      </c>
      <c r="L63" s="589">
        <f>F63*0.01/'TD5'!E63</f>
        <v>0.14808182045817372</v>
      </c>
      <c r="M63" s="590">
        <f>G63*0.01/'TD5'!F63</f>
        <v>0.10841831192374229</v>
      </c>
    </row>
    <row r="64" spans="1:13">
      <c r="A64" s="78">
        <v>1968</v>
      </c>
      <c r="B64" s="459">
        <f>avgfiinc!Y57</f>
        <v>265171.14151080506</v>
      </c>
      <c r="C64" s="346">
        <f>avgfiinc!Z57</f>
        <v>302090.36816764693</v>
      </c>
      <c r="D64" s="562">
        <f>avgfiinc!AA57</f>
        <v>291901.68172766769</v>
      </c>
      <c r="E64" s="562">
        <f>avgfiinc!AB57</f>
        <v>359876.36067425023</v>
      </c>
      <c r="F64" s="562">
        <f>avgfiinc!AC57</f>
        <v>207461.67953060332</v>
      </c>
      <c r="G64" s="73">
        <f>avgfiinc!AD57</f>
        <v>449955.25578511984</v>
      </c>
      <c r="H64" s="572">
        <f>B64*0.01/'TD5'!B64</f>
        <v>0.10237448895350099</v>
      </c>
      <c r="I64" s="583">
        <f>C64*0.01/'TD5'!B64</f>
        <v>0.11662787618115543</v>
      </c>
      <c r="J64" s="589">
        <f>D64*0.01/'TD5'!C64</f>
        <v>0.1040108921006322</v>
      </c>
      <c r="K64" s="582">
        <f>E64*0.01/'TD5'!D64</f>
        <v>9.4347062520682812E-2</v>
      </c>
      <c r="L64" s="589">
        <f>F64*0.01/'TD5'!E64</f>
        <v>0.1474314508959651</v>
      </c>
      <c r="M64" s="590">
        <f>G64*0.01/'TD5'!F64</f>
        <v>0.10958070587366819</v>
      </c>
    </row>
    <row r="65" spans="1:13">
      <c r="A65" s="83">
        <v>1969</v>
      </c>
      <c r="B65" s="460">
        <f>avgfiinc!Y58</f>
        <v>248526.44521910316</v>
      </c>
      <c r="C65" s="347">
        <f>avgfiinc!Z58</f>
        <v>287818.25759148359</v>
      </c>
      <c r="D65" s="564">
        <f>avgfiinc!AA58</f>
        <v>278983.28161775833</v>
      </c>
      <c r="E65" s="564">
        <f>avgfiinc!AB58</f>
        <v>343891.12413085712</v>
      </c>
      <c r="F65" s="564">
        <f>avgfiinc!AC58</f>
        <v>192163.93414120079</v>
      </c>
      <c r="G65" s="79">
        <f>avgfiinc!AD58</f>
        <v>424301.05648916977</v>
      </c>
      <c r="H65" s="573">
        <f>B65*0.01/'TD5'!B65</f>
        <v>9.4944632262922837E-2</v>
      </c>
      <c r="I65" s="584">
        <f>C65*0.01/'TD5'!B65</f>
        <v>0.10995529510546476</v>
      </c>
      <c r="J65" s="591">
        <f>D65*0.01/'TD5'!C65</f>
        <v>9.8141177790239467E-2</v>
      </c>
      <c r="K65" s="585">
        <f>E65*0.01/'TD5'!D65</f>
        <v>8.9342771796509624E-2</v>
      </c>
      <c r="L65" s="591">
        <f>F65*0.01/'TD5'!E65</f>
        <v>0.13520085136406121</v>
      </c>
      <c r="M65" s="592">
        <f>G65*0.01/'TD5'!F65</f>
        <v>0.10188319045118989</v>
      </c>
    </row>
    <row r="66" spans="1:13">
      <c r="A66" s="78">
        <v>1970</v>
      </c>
      <c r="B66" s="459">
        <f>avgfiinc!Y59</f>
        <v>224120.3318303609</v>
      </c>
      <c r="C66" s="346">
        <f>avgfiinc!Z59</f>
        <v>264805.73648931982</v>
      </c>
      <c r="D66" s="562">
        <f>avgfiinc!AA59</f>
        <v>258375.46849858901</v>
      </c>
      <c r="E66" s="562">
        <f>avgfiinc!AB59</f>
        <v>320539.94487312285</v>
      </c>
      <c r="F66" s="562">
        <f>avgfiinc!AC59</f>
        <v>168856.76292762873</v>
      </c>
      <c r="G66" s="73">
        <f>avgfiinc!AD59</f>
        <v>385429.97156341973</v>
      </c>
      <c r="H66" s="572">
        <f>B66*0.01/'TD5'!B66</f>
        <v>8.8055461324984222E-2</v>
      </c>
      <c r="I66" s="583">
        <f>C66*0.01/'TD5'!B66</f>
        <v>0.10404049957287499</v>
      </c>
      <c r="J66" s="589">
        <f>D66*0.01/'TD5'!C66</f>
        <v>9.3088012014050037E-2</v>
      </c>
      <c r="K66" s="582">
        <f>E66*0.01/'TD5'!D66</f>
        <v>8.5258466831874102E-2</v>
      </c>
      <c r="L66" s="589">
        <f>F66*0.01/'TD5'!E66</f>
        <v>0.1232063306379132</v>
      </c>
      <c r="M66" s="590">
        <f>G66*0.01/'TD5'!F66</f>
        <v>9.4954418658744544E-2</v>
      </c>
    </row>
    <row r="67" spans="1:13">
      <c r="A67" s="78">
        <v>1971</v>
      </c>
      <c r="B67" s="459">
        <f>avgfiinc!Y60</f>
        <v>225195.65943920979</v>
      </c>
      <c r="C67" s="346">
        <f>avgfiinc!Z60</f>
        <v>265567.57947130251</v>
      </c>
      <c r="D67" s="562">
        <f>avgfiinc!AA60</f>
        <v>259261.08539046152</v>
      </c>
      <c r="E67" s="562">
        <f>avgfiinc!AB60</f>
        <v>322161.62409094675</v>
      </c>
      <c r="F67" s="562">
        <f>avgfiinc!AC60</f>
        <v>169565.39644043127</v>
      </c>
      <c r="G67" s="73">
        <f>avgfiinc!AD60</f>
        <v>386802.78591224505</v>
      </c>
      <c r="H67" s="572">
        <f>B67*0.01/'TD5'!B67</f>
        <v>8.881179607851665E-2</v>
      </c>
      <c r="I67" s="583">
        <f>C67*0.01/'TD5'!B67</f>
        <v>0.10473351827386065</v>
      </c>
      <c r="J67" s="589">
        <f>D67*0.01/'TD5'!C67</f>
        <v>9.375508404627908E-2</v>
      </c>
      <c r="K67" s="582">
        <f>E67*0.01/'TD5'!D67</f>
        <v>8.5928208587574773E-2</v>
      </c>
      <c r="L67" s="589">
        <f>F67*0.01/'TD5'!E67</f>
        <v>0.12481680656492246</v>
      </c>
      <c r="M67" s="590">
        <f>G67*0.01/'TD5'!F67</f>
        <v>9.5630666866782121E-2</v>
      </c>
    </row>
    <row r="68" spans="1:13">
      <c r="A68" s="78">
        <v>1972</v>
      </c>
      <c r="B68" s="459">
        <f>avgfiinc!Y61</f>
        <v>234505.00829145446</v>
      </c>
      <c r="C68" s="346">
        <f>avgfiinc!Z61</f>
        <v>276318.02291687595</v>
      </c>
      <c r="D68" s="562">
        <f>avgfiinc!AA61</f>
        <v>269176.03326575964</v>
      </c>
      <c r="E68" s="562">
        <f>avgfiinc!AB61</f>
        <v>334579.32983863371</v>
      </c>
      <c r="F68" s="562">
        <f>avgfiinc!AC61</f>
        <v>178771.95907079524</v>
      </c>
      <c r="G68" s="73">
        <f>avgfiinc!AD61</f>
        <v>401527.50780105835</v>
      </c>
      <c r="H68" s="572">
        <f>B68*0.01/'TD5'!B68</f>
        <v>8.8659294860917726E-2</v>
      </c>
      <c r="I68" s="583">
        <f>C68*0.01/'TD5'!B68</f>
        <v>0.10446753887117666</v>
      </c>
      <c r="J68" s="589">
        <f>D68*0.01/'TD5'!C68</f>
        <v>9.3537042605021256E-2</v>
      </c>
      <c r="K68" s="582">
        <f>E68*0.01/'TD5'!D68</f>
        <v>8.6182683571678353E-2</v>
      </c>
      <c r="L68" s="589">
        <f>F68*0.01/'TD5'!E68</f>
        <v>0.1227492172147322</v>
      </c>
      <c r="M68" s="590">
        <f>G68*0.01/'TD5'!F68</f>
        <v>9.5405034411669462E-2</v>
      </c>
    </row>
    <row r="69" spans="1:13">
      <c r="A69" s="78">
        <v>1973</v>
      </c>
      <c r="B69" s="459">
        <f>avgfiinc!Y62</f>
        <v>233928.23702807567</v>
      </c>
      <c r="C69" s="346">
        <f>avgfiinc!Z62</f>
        <v>278395.47686647921</v>
      </c>
      <c r="D69" s="562">
        <f>avgfiinc!AA62</f>
        <v>272133.39988222433</v>
      </c>
      <c r="E69" s="562">
        <f>avgfiinc!AB62</f>
        <v>338971.20320170181</v>
      </c>
      <c r="F69" s="562">
        <f>avgfiinc!AC62</f>
        <v>175288.14075623124</v>
      </c>
      <c r="G69" s="73">
        <f>avgfiinc!AD62</f>
        <v>400676.9679994405</v>
      </c>
      <c r="H69" s="572">
        <f>B69*0.01/'TD5'!B69</f>
        <v>8.6116025452156478E-2</v>
      </c>
      <c r="I69" s="583">
        <f>C69*0.01/'TD5'!B69</f>
        <v>0.10248575493142201</v>
      </c>
      <c r="J69" s="589">
        <f>D69*0.01/'TD5'!C69</f>
        <v>9.1791978743458458E-2</v>
      </c>
      <c r="K69" s="582">
        <f>E69*0.01/'TD5'!D69</f>
        <v>8.4868360277141619E-2</v>
      </c>
      <c r="L69" s="589">
        <f>F69*0.01/'TD5'!E69</f>
        <v>0.11757825696531653</v>
      </c>
      <c r="M69" s="590">
        <f>G69*0.01/'TD5'!F69</f>
        <v>9.2953417372882541E-2</v>
      </c>
    </row>
    <row r="70" spans="1:13">
      <c r="A70" s="78">
        <v>1974</v>
      </c>
      <c r="B70" s="459">
        <f>avgfiinc!Y63</f>
        <v>226982.64352426471</v>
      </c>
      <c r="C70" s="346">
        <f>avgfiinc!Z63</f>
        <v>272055.87620070839</v>
      </c>
      <c r="D70" s="562">
        <f>avgfiinc!AA63</f>
        <v>268024.13871834578</v>
      </c>
      <c r="E70" s="562">
        <f>avgfiinc!AB63</f>
        <v>337226.47772560595</v>
      </c>
      <c r="F70" s="562">
        <f>avgfiinc!AC63</f>
        <v>164589.8693907361</v>
      </c>
      <c r="G70" s="73">
        <f>avgfiinc!AD63</f>
        <v>388902.36450227583</v>
      </c>
      <c r="H70" s="572">
        <f>B70*0.01/'TD5'!B70</f>
        <v>8.4602285699133986E-2</v>
      </c>
      <c r="I70" s="583">
        <f>C70*0.01/'TD5'!B70</f>
        <v>0.1014022420705487</v>
      </c>
      <c r="J70" s="589">
        <f>D70*0.01/'TD5'!C70</f>
        <v>9.1301956839060949E-2</v>
      </c>
      <c r="K70" s="582">
        <f>E70*0.01/'TD5'!D70</f>
        <v>8.5120243011942889E-2</v>
      </c>
      <c r="L70" s="589">
        <f>F70*0.01/'TD5'!E70</f>
        <v>0.11249287894383997</v>
      </c>
      <c r="M70" s="590">
        <f>G70*0.01/'TD5'!F70</f>
        <v>9.1676472666904374E-2</v>
      </c>
    </row>
    <row r="71" spans="1:13">
      <c r="A71" s="78">
        <v>1975</v>
      </c>
      <c r="B71" s="459">
        <f>avgfiinc!Y64</f>
        <v>212388.79078738144</v>
      </c>
      <c r="C71" s="346">
        <f>avgfiinc!Z64</f>
        <v>255431.77831452407</v>
      </c>
      <c r="D71" s="562">
        <f>avgfiinc!AA64</f>
        <v>251042.3361595755</v>
      </c>
      <c r="E71" s="562">
        <f>avgfiinc!AB64</f>
        <v>317169.42190644459</v>
      </c>
      <c r="F71" s="562">
        <f>avgfiinc!AC64</f>
        <v>154588.09102577757</v>
      </c>
      <c r="G71" s="73">
        <f>avgfiinc!AD64</f>
        <v>363648.05418317753</v>
      </c>
      <c r="H71" s="572">
        <f>B71*0.01/'TD5'!B71</f>
        <v>8.3236682359398628E-2</v>
      </c>
      <c r="I71" s="583">
        <f>C71*0.01/'TD5'!B71</f>
        <v>0.10010553625377838</v>
      </c>
      <c r="J71" s="589">
        <f>D71*0.01/'TD5'!C71</f>
        <v>9.0624375657910136E-2</v>
      </c>
      <c r="K71" s="582">
        <f>E71*0.01/'TD5'!D71</f>
        <v>8.5545844629166354E-2</v>
      </c>
      <c r="L71" s="589">
        <f>F71*0.01/'TD5'!E71</f>
        <v>0.1065753896311321</v>
      </c>
      <c r="M71" s="590">
        <f>G71*0.01/'TD5'!F71</f>
        <v>9.0314140305679316E-2</v>
      </c>
    </row>
    <row r="72" spans="1:13">
      <c r="A72" s="78">
        <v>1976</v>
      </c>
      <c r="B72" s="459">
        <f>avgfiinc!Y65</f>
        <v>219821.99893489608</v>
      </c>
      <c r="C72" s="346">
        <f>avgfiinc!Z65</f>
        <v>263850.5961813546</v>
      </c>
      <c r="D72" s="562">
        <f>avgfiinc!AA65</f>
        <v>260219.96988386483</v>
      </c>
      <c r="E72" s="562">
        <f>avgfiinc!AB65</f>
        <v>328064.02148878603</v>
      </c>
      <c r="F72" s="562">
        <f>avgfiinc!AC65</f>
        <v>159630.65358137985</v>
      </c>
      <c r="G72" s="73">
        <f>avgfiinc!AD65</f>
        <v>374874.19549258531</v>
      </c>
      <c r="H72" s="572">
        <f>B72*0.01/'TD5'!B72</f>
        <v>8.3046234012648781E-2</v>
      </c>
      <c r="I72" s="583">
        <f>C72*0.01/'TD5'!B72</f>
        <v>9.9679733880243759E-2</v>
      </c>
      <c r="J72" s="589">
        <f>D72*0.01/'TD5'!C72</f>
        <v>9.0297355879513944E-2</v>
      </c>
      <c r="K72" s="582">
        <f>E72*0.01/'TD5'!D72</f>
        <v>8.6032450023978413E-2</v>
      </c>
      <c r="L72" s="589">
        <f>F72*0.01/'TD5'!E72</f>
        <v>0.10401206399687621</v>
      </c>
      <c r="M72" s="590">
        <f>G72*0.01/'TD5'!F72</f>
        <v>9.0083613466660495E-2</v>
      </c>
    </row>
    <row r="73" spans="1:13">
      <c r="A73" s="78">
        <v>1977</v>
      </c>
      <c r="B73" s="459">
        <f>avgfiinc!Y66</f>
        <v>225872.80365744565</v>
      </c>
      <c r="C73" s="346">
        <f>avgfiinc!Z66</f>
        <v>270206.60177242174</v>
      </c>
      <c r="D73" s="562">
        <f>avgfiinc!AA66</f>
        <v>266480.80438510713</v>
      </c>
      <c r="E73" s="562">
        <f>avgfiinc!AB66</f>
        <v>337174.29165683233</v>
      </c>
      <c r="F73" s="562">
        <f>avgfiinc!AC66</f>
        <v>163244.10776133774</v>
      </c>
      <c r="G73" s="73">
        <f>avgfiinc!AD66</f>
        <v>383655.09265942586</v>
      </c>
      <c r="H73" s="572">
        <f>B73*0.01/'TD5'!B73</f>
        <v>8.3469874874007033E-2</v>
      </c>
      <c r="I73" s="583">
        <f>C73*0.01/'TD5'!B73</f>
        <v>9.9853151308467503E-2</v>
      </c>
      <c r="J73" s="589">
        <f>D73*0.01/'TD5'!C73</f>
        <v>9.0540872794679941E-2</v>
      </c>
      <c r="K73" s="582">
        <f>E73*0.01/'TD5'!D73</f>
        <v>8.6893917948923885E-2</v>
      </c>
      <c r="L73" s="589">
        <f>F73*0.01/'TD5'!E73</f>
        <v>0.10248368217470372</v>
      </c>
      <c r="M73" s="590">
        <f>G73*0.01/'TD5'!F73</f>
        <v>9.0579710769514335E-2</v>
      </c>
    </row>
    <row r="74" spans="1:13">
      <c r="A74" s="78">
        <v>1978</v>
      </c>
      <c r="B74" s="459">
        <f>avgfiinc!Y67</f>
        <v>238663.81342631779</v>
      </c>
      <c r="C74" s="346">
        <f>avgfiinc!Z67</f>
        <v>283737.39917918784</v>
      </c>
      <c r="D74" s="562">
        <f>avgfiinc!AA67</f>
        <v>279892.20124650659</v>
      </c>
      <c r="E74" s="562">
        <f>avgfiinc!AB67</f>
        <v>356101.68740642502</v>
      </c>
      <c r="F74" s="562">
        <f>avgfiinc!AC67</f>
        <v>171481.86329372111</v>
      </c>
      <c r="G74" s="73">
        <f>avgfiinc!AD67</f>
        <v>403606.27555134136</v>
      </c>
      <c r="H74" s="572">
        <f>B74*0.01/'TD5'!B74</f>
        <v>8.5808394406053257E-2</v>
      </c>
      <c r="I74" s="583">
        <f>C74*0.01/'TD5'!B74</f>
        <v>0.10201400164936247</v>
      </c>
      <c r="J74" s="589">
        <f>D74*0.01/'TD5'!C74</f>
        <v>9.2129927571190415E-2</v>
      </c>
      <c r="K74" s="582">
        <f>E74*0.01/'TD5'!D74</f>
        <v>8.9602102048924159E-2</v>
      </c>
      <c r="L74" s="589">
        <f>F74*0.01/'TD5'!E74</f>
        <v>0.10394297163665822</v>
      </c>
      <c r="M74" s="590">
        <f>G74*0.01/'TD5'!F74</f>
        <v>9.3084344607556879E-2</v>
      </c>
    </row>
    <row r="75" spans="1:13">
      <c r="A75" s="83">
        <v>1979</v>
      </c>
      <c r="B75" s="460">
        <f>avgfiinc!Y68</f>
        <v>266190.4504274131</v>
      </c>
      <c r="C75" s="347">
        <f>avgfiinc!Z68</f>
        <v>310743.47136603674</v>
      </c>
      <c r="D75" s="564">
        <f>avgfiinc!AA68</f>
        <v>301239.49299160816</v>
      </c>
      <c r="E75" s="564">
        <f>avgfiinc!AB68</f>
        <v>384268.92114027846</v>
      </c>
      <c r="F75" s="564">
        <f>avgfiinc!AC68</f>
        <v>196873.75361732743</v>
      </c>
      <c r="G75" s="79">
        <f>avgfiinc!AD68</f>
        <v>446100.172992106</v>
      </c>
      <c r="H75" s="574">
        <f>B75*0.01/'TD5'!B75</f>
        <v>9.3019098043441759E-2</v>
      </c>
      <c r="I75" s="585">
        <f>C75*0.01/'TD5'!B75</f>
        <v>0.10858795791864394</v>
      </c>
      <c r="J75" s="591">
        <f>D75*0.01/'TD5'!C75</f>
        <v>9.6952453255653354E-2</v>
      </c>
      <c r="K75" s="585">
        <f>E75*0.01/'TD5'!D75</f>
        <v>9.6280604600906386E-2</v>
      </c>
      <c r="L75" s="591">
        <f>F75*0.01/'TD5'!E75</f>
        <v>0.11232156306505203</v>
      </c>
      <c r="M75" s="592">
        <f>G75*0.01/'TD5'!F75</f>
        <v>0.10038985311985016</v>
      </c>
    </row>
    <row r="76" spans="1:13">
      <c r="A76" s="78">
        <v>1980</v>
      </c>
      <c r="B76" s="459">
        <f>avgfiinc!Y69</f>
        <v>266255.98842657212</v>
      </c>
      <c r="C76" s="346">
        <f>avgfiinc!Z69</f>
        <v>310707.80253325071</v>
      </c>
      <c r="D76" s="562">
        <f>avgfiinc!AA69</f>
        <v>303042.83901350299</v>
      </c>
      <c r="E76" s="562">
        <f>avgfiinc!AB69</f>
        <v>388471.77166904655</v>
      </c>
      <c r="F76" s="562">
        <f>avgfiinc!AC69</f>
        <v>194248.33646106362</v>
      </c>
      <c r="G76" s="73">
        <f>avgfiinc!AD69</f>
        <v>444485.9370577957</v>
      </c>
      <c r="H76" s="571">
        <f>B76*0.01/'TD5'!B76</f>
        <v>9.3907848000526442E-2</v>
      </c>
      <c r="I76" s="582">
        <f>C76*0.01/'TD5'!B76</f>
        <v>0.10958589613437653</v>
      </c>
      <c r="J76" s="589">
        <f>D76*0.01/'TD5'!C76</f>
        <v>9.882897883653638E-2</v>
      </c>
      <c r="K76" s="582">
        <f>E76*0.01/'TD5'!D76</f>
        <v>9.8796822130680084E-2</v>
      </c>
      <c r="L76" s="589">
        <f>F76*0.01/'TD5'!E76</f>
        <v>0.10926640778779985</v>
      </c>
      <c r="M76" s="590">
        <f>G76*0.01/'TD5'!F76</f>
        <v>0.10113230347633362</v>
      </c>
    </row>
    <row r="77" spans="1:13">
      <c r="A77" s="78">
        <v>1981</v>
      </c>
      <c r="B77" s="459">
        <f>avgfiinc!Y70</f>
        <v>261809.8059050935</v>
      </c>
      <c r="C77" s="346">
        <f>avgfiinc!Z70</f>
        <v>305937.69157245231</v>
      </c>
      <c r="D77" s="562">
        <f>avgfiinc!AA70</f>
        <v>297582.7957209053</v>
      </c>
      <c r="E77" s="562">
        <f>avgfiinc!AB70</f>
        <v>380314.39417245518</v>
      </c>
      <c r="F77" s="562">
        <f>avgfiinc!AC70</f>
        <v>197715.71598619586</v>
      </c>
      <c r="G77" s="73">
        <f>avgfiinc!AD70</f>
        <v>434747.69535678602</v>
      </c>
      <c r="H77" s="571">
        <f>B77*0.01/'TD5'!B77</f>
        <v>9.3220643699169159E-2</v>
      </c>
      <c r="I77" s="582">
        <f>C77*0.01/'TD5'!B77</f>
        <v>0.10893292725086214</v>
      </c>
      <c r="J77" s="589">
        <f>D77*0.01/'TD5'!C77</f>
        <v>9.8563276231288924E-2</v>
      </c>
      <c r="K77" s="582">
        <f>E77*0.01/'TD5'!D77</f>
        <v>9.8391540348529802E-2</v>
      </c>
      <c r="L77" s="589">
        <f>F77*0.01/'TD5'!E77</f>
        <v>0.11043296009302137</v>
      </c>
      <c r="M77" s="590">
        <f>G77*0.01/'TD5'!F77</f>
        <v>9.9958322942256914E-2</v>
      </c>
    </row>
    <row r="78" spans="1:13">
      <c r="A78" s="78">
        <v>1982</v>
      </c>
      <c r="B78" s="459">
        <f>avgfiinc!Y71</f>
        <v>282510.51582058676</v>
      </c>
      <c r="C78" s="346">
        <f>avgfiinc!Z71</f>
        <v>325920.48712736793</v>
      </c>
      <c r="D78" s="562">
        <f>avgfiinc!AA71</f>
        <v>314993.03731506644</v>
      </c>
      <c r="E78" s="562">
        <f>avgfiinc!AB71</f>
        <v>407942.38029860036</v>
      </c>
      <c r="F78" s="562">
        <f>avgfiinc!AC71</f>
        <v>213944.64631554452</v>
      </c>
      <c r="G78" s="73">
        <f>avgfiinc!AD71</f>
        <v>464875.88374313264</v>
      </c>
      <c r="H78" s="571">
        <f>B78*0.01/'TD5'!B78</f>
        <v>0.10252102464437485</v>
      </c>
      <c r="I78" s="582">
        <f>C78*0.01/'TD5'!B78</f>
        <v>0.11827418953180313</v>
      </c>
      <c r="J78" s="589">
        <f>D78*0.01/'TD5'!C78</f>
        <v>0.10688198357820511</v>
      </c>
      <c r="K78" s="582">
        <f>E78*0.01/'TD5'!D78</f>
        <v>0.10842569172382356</v>
      </c>
      <c r="L78" s="589">
        <f>F78*0.01/'TD5'!E78</f>
        <v>0.11843983829021452</v>
      </c>
      <c r="M78" s="590">
        <f>G78*0.01/'TD5'!F78</f>
        <v>0.10903746634721756</v>
      </c>
    </row>
    <row r="79" spans="1:13">
      <c r="A79" s="78">
        <v>1983</v>
      </c>
      <c r="B79" s="459">
        <f>avgfiinc!Y72</f>
        <v>302580.3071569684</v>
      </c>
      <c r="C79" s="346">
        <f>avgfiinc!Z72</f>
        <v>345833.52478655824</v>
      </c>
      <c r="D79" s="562">
        <f>avgfiinc!AA72</f>
        <v>335693.66303794063</v>
      </c>
      <c r="E79" s="562">
        <f>avgfiinc!AB72</f>
        <v>432605.7599678564</v>
      </c>
      <c r="F79" s="562">
        <f>avgfiinc!AC72</f>
        <v>228512.79066723082</v>
      </c>
      <c r="G79" s="73">
        <f>avgfiinc!AD72</f>
        <v>496292.59587884659</v>
      </c>
      <c r="H79" s="571">
        <f>B79*0.01/'TD5'!B79</f>
        <v>0.10922706872224808</v>
      </c>
      <c r="I79" s="582">
        <f>C79*0.01/'TD5'!B79</f>
        <v>0.12484084814786908</v>
      </c>
      <c r="J79" s="589">
        <f>D79*0.01/'TD5'!C79</f>
        <v>0.11343028396368027</v>
      </c>
      <c r="K79" s="582">
        <f>E79*0.01/'TD5'!D79</f>
        <v>0.11568919569253919</v>
      </c>
      <c r="L79" s="589">
        <f>F79*0.01/'TD5'!E79</f>
        <v>0.12329694628715515</v>
      </c>
      <c r="M79" s="590">
        <f>G79*0.01/'TD5'!F79</f>
        <v>0.1160387247800827</v>
      </c>
    </row>
    <row r="80" spans="1:13">
      <c r="A80" s="78">
        <v>1984</v>
      </c>
      <c r="B80" s="459">
        <f>avgfiinc!Y73</f>
        <v>326630.1455537767</v>
      </c>
      <c r="C80" s="346">
        <f>avgfiinc!Z73</f>
        <v>372233.32911551557</v>
      </c>
      <c r="D80" s="562">
        <f>avgfiinc!AA73</f>
        <v>359603.5340143097</v>
      </c>
      <c r="E80" s="562">
        <f>avgfiinc!AB73</f>
        <v>459829.12346102583</v>
      </c>
      <c r="F80" s="562">
        <f>avgfiinc!AC73</f>
        <v>253481.49280038569</v>
      </c>
      <c r="G80" s="73">
        <f>avgfiinc!AD73</f>
        <v>533092.79303986928</v>
      </c>
      <c r="H80" s="571">
        <f>B80*0.01/'TD5'!B80</f>
        <v>0.11357443779706954</v>
      </c>
      <c r="I80" s="582">
        <f>C80*0.01/'TD5'!B80</f>
        <v>0.12943138182163239</v>
      </c>
      <c r="J80" s="589">
        <f>D80*0.01/'TD5'!C80</f>
        <v>0.11723655462265016</v>
      </c>
      <c r="K80" s="582">
        <f>E80*0.01/'TD5'!D80</f>
        <v>0.11914583295583725</v>
      </c>
      <c r="L80" s="589">
        <f>F80*0.01/'TD5'!E80</f>
        <v>0.13076791167259214</v>
      </c>
      <c r="M80" s="590">
        <f>G80*0.01/'TD5'!F80</f>
        <v>0.12024939060211182</v>
      </c>
    </row>
    <row r="81" spans="1:13">
      <c r="A81" s="78">
        <v>1985</v>
      </c>
      <c r="B81" s="459">
        <f>avgfiinc!Y74</f>
        <v>355362.24836057419</v>
      </c>
      <c r="C81" s="346">
        <f>avgfiinc!Z74</f>
        <v>399797.20830870193</v>
      </c>
      <c r="D81" s="562">
        <f>avgfiinc!AA74</f>
        <v>381244.06713942008</v>
      </c>
      <c r="E81" s="562">
        <f>avgfiinc!AB74</f>
        <v>494668.26596589229</v>
      </c>
      <c r="F81" s="562">
        <f>avgfiinc!AC74</f>
        <v>274340.34258758207</v>
      </c>
      <c r="G81" s="73">
        <f>avgfiinc!AD74</f>
        <v>577980.78260001424</v>
      </c>
      <c r="H81" s="571">
        <f>B81*0.01/'TD5'!B81</f>
        <v>0.11994701623916623</v>
      </c>
      <c r="I81" s="582">
        <f>C81*0.01/'TD5'!B81</f>
        <v>0.134945347905159</v>
      </c>
      <c r="J81" s="589">
        <f>D81*0.01/'TD5'!C81</f>
        <v>0.12106072157621385</v>
      </c>
      <c r="K81" s="582">
        <f>E81*0.01/'TD5'!D81</f>
        <v>0.12461321800947189</v>
      </c>
      <c r="L81" s="589">
        <f>F81*0.01/'TD5'!E81</f>
        <v>0.13699820637702942</v>
      </c>
      <c r="M81" s="590">
        <f>G81*0.01/'TD5'!F81</f>
        <v>0.12686824798583987</v>
      </c>
    </row>
    <row r="82" spans="1:13">
      <c r="A82" s="78">
        <v>1986</v>
      </c>
      <c r="B82" s="459">
        <f>avgfiinc!Y75</f>
        <v>459111.03798605606</v>
      </c>
      <c r="C82" s="346">
        <f>avgfiinc!Z75</f>
        <v>500175.13746424695</v>
      </c>
      <c r="D82" s="562">
        <f>avgfiinc!AA75</f>
        <v>479658.76020894415</v>
      </c>
      <c r="E82" s="562">
        <f>avgfiinc!AB75</f>
        <v>604477.5256078461</v>
      </c>
      <c r="F82" s="562">
        <f>avgfiinc!AC75</f>
        <v>365505.34042794217</v>
      </c>
      <c r="G82" s="73">
        <f>avgfiinc!AD75</f>
        <v>738608.66799112211</v>
      </c>
      <c r="H82" s="571">
        <f>B82*0.01/'TD5'!B82</f>
        <v>0.14569854736328125</v>
      </c>
      <c r="I82" s="582">
        <f>C82*0.01/'TD5'!B82</f>
        <v>0.15873020887374878</v>
      </c>
      <c r="J82" s="589">
        <f>D82*0.01/'TD5'!C82</f>
        <v>0.14334994554519653</v>
      </c>
      <c r="K82" s="582">
        <f>E82*0.01/'TD5'!D82</f>
        <v>0.14453968405723569</v>
      </c>
      <c r="L82" s="589">
        <f>F82*0.01/'TD5'!E82</f>
        <v>0.16774976253509521</v>
      </c>
      <c r="M82" s="590">
        <f>G82*0.01/'TD5'!F82</f>
        <v>0.15303862094879148</v>
      </c>
    </row>
    <row r="83" spans="1:13">
      <c r="A83" s="78">
        <v>1987</v>
      </c>
      <c r="B83" s="459">
        <f>avgfiinc!Y76</f>
        <v>369470.97403008677</v>
      </c>
      <c r="C83" s="346">
        <f>avgfiinc!Z76</f>
        <v>417781.40880192944</v>
      </c>
      <c r="D83" s="562">
        <f>avgfiinc!AA76</f>
        <v>416626.7351013053</v>
      </c>
      <c r="E83" s="562">
        <f>avgfiinc!AB76</f>
        <v>545016.73993055278</v>
      </c>
      <c r="F83" s="562">
        <f>avgfiinc!AC76</f>
        <v>252391.90211561348</v>
      </c>
      <c r="G83" s="73">
        <f>avgfiinc!AD76</f>
        <v>602036.72045617818</v>
      </c>
      <c r="H83" s="571">
        <f>B83*0.01/'TD5'!B83</f>
        <v>0.12019596248865128</v>
      </c>
      <c r="I83" s="582">
        <f>C83*0.01/'TD5'!B83</f>
        <v>0.13591226935386658</v>
      </c>
      <c r="J83" s="589">
        <f>D83*0.01/'TD5'!C83</f>
        <v>0.1259730011224747</v>
      </c>
      <c r="K83" s="582">
        <f>E83*0.01/'TD5'!D83</f>
        <v>0.13253206014633176</v>
      </c>
      <c r="L83" s="589">
        <f>F83*0.01/'TD5'!E83</f>
        <v>0.12044996768236159</v>
      </c>
      <c r="M83" s="590">
        <f>G83*0.01/'TD5'!F83</f>
        <v>0.12860918045043945</v>
      </c>
    </row>
    <row r="84" spans="1:13">
      <c r="A84" s="78">
        <v>1988</v>
      </c>
      <c r="B84" s="459">
        <f>avgfiinc!Y77</f>
        <v>480211.9256371223</v>
      </c>
      <c r="C84" s="346">
        <f>avgfiinc!Z77</f>
        <v>527938.61685433984</v>
      </c>
      <c r="D84" s="562">
        <f>avgfiinc!AA77</f>
        <v>524642.03114353796</v>
      </c>
      <c r="E84" s="562">
        <f>avgfiinc!AB77</f>
        <v>695467.45828202204</v>
      </c>
      <c r="F84" s="562">
        <f>avgfiinc!AC77</f>
        <v>322725.36909986177</v>
      </c>
      <c r="G84" s="73">
        <f>avgfiinc!AD77</f>
        <v>771807.53274112858</v>
      </c>
      <c r="H84" s="571">
        <f>B84*0.01/'TD5'!B84</f>
        <v>0.14783956110477445</v>
      </c>
      <c r="I84" s="582">
        <f>C84*0.01/'TD5'!B84</f>
        <v>0.16253285109996796</v>
      </c>
      <c r="J84" s="589">
        <f>D84*0.01/'TD5'!C84</f>
        <v>0.15015883743762967</v>
      </c>
      <c r="K84" s="582">
        <f>E84*0.01/'TD5'!D84</f>
        <v>0.16102561354637143</v>
      </c>
      <c r="L84" s="589">
        <f>F84*0.01/'TD5'!E84</f>
        <v>0.14436587691307065</v>
      </c>
      <c r="M84" s="590">
        <f>G84*0.01/'TD5'!F84</f>
        <v>0.15702340006828305</v>
      </c>
    </row>
    <row r="85" spans="1:13">
      <c r="A85" s="83">
        <v>1989</v>
      </c>
      <c r="B85" s="460">
        <f>avgfiinc!Y78</f>
        <v>448604.75904261391</v>
      </c>
      <c r="C85" s="347">
        <f>avgfiinc!Z78</f>
        <v>496499.23770109622</v>
      </c>
      <c r="D85" s="564">
        <f>avgfiinc!AA78</f>
        <v>494290.35754771053</v>
      </c>
      <c r="E85" s="564">
        <f>avgfiinc!AB78</f>
        <v>645314.40912339196</v>
      </c>
      <c r="F85" s="564">
        <f>avgfiinc!AC78</f>
        <v>309292.35571678838</v>
      </c>
      <c r="G85" s="79">
        <f>avgfiinc!AD78</f>
        <v>719738.28364670929</v>
      </c>
      <c r="H85" s="574">
        <f>B85*0.01/'TD5'!B85</f>
        <v>0.13786552846431735</v>
      </c>
      <c r="I85" s="585">
        <f>C85*0.01/'TD5'!B85</f>
        <v>0.15258449316024783</v>
      </c>
      <c r="J85" s="591">
        <f>D85*0.01/'TD5'!C85</f>
        <v>0.14127492904663089</v>
      </c>
      <c r="K85" s="585">
        <f>E85*0.01/'TD5'!D85</f>
        <v>0.15065163373947141</v>
      </c>
      <c r="L85" s="591">
        <f>F85*0.01/'TD5'!E85</f>
        <v>0.13592056930065155</v>
      </c>
      <c r="M85" s="592">
        <f>G85*0.01/'TD5'!F85</f>
        <v>0.14734074473381042</v>
      </c>
    </row>
    <row r="86" spans="1:13">
      <c r="A86" s="78">
        <v>1990</v>
      </c>
      <c r="B86" s="459">
        <f>avgfiinc!Y79</f>
        <v>440321.61816624925</v>
      </c>
      <c r="C86" s="346">
        <f>avgfiinc!Z79</f>
        <v>488813.44132613449</v>
      </c>
      <c r="D86" s="562">
        <f>avgfiinc!AA79</f>
        <v>492556.37102165725</v>
      </c>
      <c r="E86" s="562">
        <f>avgfiinc!AB79</f>
        <v>644982.33844743739</v>
      </c>
      <c r="F86" s="562">
        <f>avgfiinc!AC79</f>
        <v>292905.64558498346</v>
      </c>
      <c r="G86" s="73">
        <f>avgfiinc!AD79</f>
        <v>704274.62843293056</v>
      </c>
      <c r="H86" s="571">
        <f>B86*0.01/'TD5'!B86</f>
        <v>0.1361241340637207</v>
      </c>
      <c r="I86" s="582">
        <f>C86*0.01/'TD5'!B86</f>
        <v>0.15111523866653442</v>
      </c>
      <c r="J86" s="589">
        <f>D86*0.01/'TD5'!C86</f>
        <v>0.14122283458709714</v>
      </c>
      <c r="K86" s="582">
        <f>E86*0.01/'TD5'!D86</f>
        <v>0.15272355079650876</v>
      </c>
      <c r="L86" s="589">
        <f>F86*0.01/'TD5'!E86</f>
        <v>0.12762251496315002</v>
      </c>
      <c r="M86" s="590">
        <f>G86*0.01/'TD5'!F86</f>
        <v>0.14591850340366364</v>
      </c>
    </row>
    <row r="87" spans="1:13">
      <c r="A87" s="78">
        <v>1991</v>
      </c>
      <c r="B87" s="459">
        <f>avgfiinc!Y80</f>
        <v>396507.16869816388</v>
      </c>
      <c r="C87" s="346">
        <f>avgfiinc!Z80</f>
        <v>445493.84104024438</v>
      </c>
      <c r="D87" s="562">
        <f>avgfiinc!AA80</f>
        <v>451264.07147492125</v>
      </c>
      <c r="E87" s="562">
        <f>avgfiinc!AB80</f>
        <v>584868.77646787721</v>
      </c>
      <c r="F87" s="562">
        <f>avgfiinc!AC80</f>
        <v>264641.16351110942</v>
      </c>
      <c r="G87" s="73">
        <f>avgfiinc!AD80</f>
        <v>638906.64021992218</v>
      </c>
      <c r="H87" s="571">
        <f>B87*0.01/'TD5'!B87</f>
        <v>0.12659622728824615</v>
      </c>
      <c r="I87" s="582">
        <f>C87*0.01/'TD5'!B87</f>
        <v>0.1422366201877594</v>
      </c>
      <c r="J87" s="589">
        <f>D87*0.01/'TD5'!C87</f>
        <v>0.13326671719551086</v>
      </c>
      <c r="K87" s="582">
        <f>E87*0.01/'TD5'!D87</f>
        <v>0.14402399957180023</v>
      </c>
      <c r="L87" s="589">
        <f>F87*0.01/'TD5'!E87</f>
        <v>0.11766171455383301</v>
      </c>
      <c r="M87" s="590">
        <f>G87*0.01/'TD5'!F87</f>
        <v>0.13642612099647522</v>
      </c>
    </row>
    <row r="88" spans="1:13">
      <c r="A88" s="78">
        <v>1992</v>
      </c>
      <c r="B88" s="459">
        <f>avgfiinc!Y81</f>
        <v>442386.86709318816</v>
      </c>
      <c r="C88" s="346">
        <f>avgfiinc!Z81</f>
        <v>492691.38021719921</v>
      </c>
      <c r="D88" s="562">
        <f>avgfiinc!AA81</f>
        <v>503110.71831898676</v>
      </c>
      <c r="E88" s="562">
        <f>avgfiinc!AB81</f>
        <v>662610.45738383068</v>
      </c>
      <c r="F88" s="562">
        <f>avgfiinc!AC81</f>
        <v>284437.2488708811</v>
      </c>
      <c r="G88" s="73">
        <f>avgfiinc!AD81</f>
        <v>709583.29165991244</v>
      </c>
      <c r="H88" s="571">
        <f>B88*0.01/'TD5'!B88</f>
        <v>0.13994145393371582</v>
      </c>
      <c r="I88" s="582">
        <f>C88*0.01/'TD5'!B88</f>
        <v>0.15585441887378693</v>
      </c>
      <c r="J88" s="589">
        <f>D88*0.01/'TD5'!C88</f>
        <v>0.14653258025646212</v>
      </c>
      <c r="K88" s="582">
        <f>E88*0.01/'TD5'!D88</f>
        <v>0.16073608398437503</v>
      </c>
      <c r="L88" s="589">
        <f>F88*0.01/'TD5'!E88</f>
        <v>0.12603640556335449</v>
      </c>
      <c r="M88" s="590">
        <f>G88*0.01/'TD5'!F88</f>
        <v>0.15004910528659821</v>
      </c>
    </row>
    <row r="89" spans="1:13">
      <c r="A89" s="78">
        <v>1993</v>
      </c>
      <c r="B89" s="459">
        <f>avgfiinc!Y82</f>
        <v>423051.07140858372</v>
      </c>
      <c r="C89" s="346">
        <f>avgfiinc!Z82</f>
        <v>475788.280534591</v>
      </c>
      <c r="D89" s="562">
        <f>avgfiinc!AA82</f>
        <v>485250.90320956113</v>
      </c>
      <c r="E89" s="562">
        <f>avgfiinc!AB82</f>
        <v>632019.07311755896</v>
      </c>
      <c r="F89" s="562">
        <f>avgfiinc!AC82</f>
        <v>279944.66196723137</v>
      </c>
      <c r="G89" s="73">
        <f>avgfiinc!AD82</f>
        <v>683023.49037276418</v>
      </c>
      <c r="H89" s="571">
        <f>B89*0.01/'TD5'!B89</f>
        <v>0.13527773320674896</v>
      </c>
      <c r="I89" s="582">
        <f>C89*0.01/'TD5'!B89</f>
        <v>0.15214134752750397</v>
      </c>
      <c r="J89" s="589">
        <f>D89*0.01/'TD5'!C89</f>
        <v>0.14208230376243591</v>
      </c>
      <c r="K89" s="582">
        <f>E89*0.01/'TD5'!D89</f>
        <v>0.15349955856800079</v>
      </c>
      <c r="L89" s="589">
        <f>F89*0.01/'TD5'!E89</f>
        <v>0.12689542770385739</v>
      </c>
      <c r="M89" s="590">
        <f>G89*0.01/'TD5'!F89</f>
        <v>0.14601139724254608</v>
      </c>
    </row>
    <row r="90" spans="1:13">
      <c r="A90" s="78">
        <v>1994</v>
      </c>
      <c r="B90" s="459">
        <f>avgfiinc!Y83</f>
        <v>429860.19790161803</v>
      </c>
      <c r="C90" s="346">
        <f>avgfiinc!Z83</f>
        <v>482404.98165038938</v>
      </c>
      <c r="D90" s="562">
        <f>avgfiinc!AA83</f>
        <v>491250.12881307444</v>
      </c>
      <c r="E90" s="562">
        <f>avgfiinc!AB83</f>
        <v>631242.68581675808</v>
      </c>
      <c r="F90" s="562">
        <f>avgfiinc!AC83</f>
        <v>295080.43659293849</v>
      </c>
      <c r="G90" s="73">
        <f>avgfiinc!AD83</f>
        <v>693627.52400590654</v>
      </c>
      <c r="H90" s="571">
        <f>B90*0.01/'TD5'!B90</f>
        <v>0.13546526432037354</v>
      </c>
      <c r="I90" s="582">
        <f>C90*0.01/'TD5'!B90</f>
        <v>0.15202412009239197</v>
      </c>
      <c r="J90" s="589">
        <f>D90*0.01/'TD5'!C90</f>
        <v>0.14149364829063416</v>
      </c>
      <c r="K90" s="582">
        <f>E90*0.01/'TD5'!D90</f>
        <v>0.15209870040416718</v>
      </c>
      <c r="L90" s="589">
        <f>F90*0.01/'TD5'!E90</f>
        <v>0.13058240711688995</v>
      </c>
      <c r="M90" s="590">
        <f>G90*0.01/'TD5'!F90</f>
        <v>0.14616511762142181</v>
      </c>
    </row>
    <row r="91" spans="1:13">
      <c r="A91" s="78">
        <v>1995</v>
      </c>
      <c r="B91" s="459">
        <f>avgfiinc!Y84</f>
        <v>469269.55052961886</v>
      </c>
      <c r="C91" s="346">
        <f>avgfiinc!Z84</f>
        <v>524058.84160812839</v>
      </c>
      <c r="D91" s="562">
        <f>avgfiinc!AA84</f>
        <v>534313.90146184887</v>
      </c>
      <c r="E91" s="562">
        <f>avgfiinc!AB84</f>
        <v>690305.67211873049</v>
      </c>
      <c r="F91" s="562">
        <f>avgfiinc!AC84</f>
        <v>319322.59236336453</v>
      </c>
      <c r="G91" s="73">
        <f>avgfiinc!AD84</f>
        <v>756850.15555458539</v>
      </c>
      <c r="H91" s="571">
        <f>B91*0.01/'TD5'!B91</f>
        <v>0.14277350902557376</v>
      </c>
      <c r="I91" s="582">
        <f>C91*0.01/'TD5'!B91</f>
        <v>0.15944294631481171</v>
      </c>
      <c r="J91" s="589">
        <f>D91*0.01/'TD5'!C91</f>
        <v>0.14922934770584106</v>
      </c>
      <c r="K91" s="582">
        <f>E91*0.01/'TD5'!D91</f>
        <v>0.16073212027549744</v>
      </c>
      <c r="L91" s="589">
        <f>F91*0.01/'TD5'!E91</f>
        <v>0.1358242332935333</v>
      </c>
      <c r="M91" s="590">
        <f>G91*0.01/'TD5'!F91</f>
        <v>0.15382659435272217</v>
      </c>
    </row>
    <row r="92" spans="1:13">
      <c r="A92" s="78">
        <v>1996</v>
      </c>
      <c r="B92" s="459">
        <f>avgfiinc!Y85</f>
        <v>539865.09468321479</v>
      </c>
      <c r="C92" s="346">
        <f>avgfiinc!Z85</f>
        <v>594616.08125374117</v>
      </c>
      <c r="D92" s="562">
        <f>avgfiinc!AA85</f>
        <v>602292.51821755758</v>
      </c>
      <c r="E92" s="562">
        <f>avgfiinc!AB85</f>
        <v>777470.54415563331</v>
      </c>
      <c r="F92" s="562">
        <f>avgfiinc!AC85</f>
        <v>375296.47596523067</v>
      </c>
      <c r="G92" s="73">
        <f>avgfiinc!AD85</f>
        <v>865516.31906707387</v>
      </c>
      <c r="H92" s="571">
        <f>B92*0.01/'TD5'!B92</f>
        <v>0.15672056376934052</v>
      </c>
      <c r="I92" s="582">
        <f>C92*0.01/'TD5'!B92</f>
        <v>0.17261454463005063</v>
      </c>
      <c r="J92" s="589">
        <f>D92*0.01/'TD5'!C92</f>
        <v>0.16138601303100589</v>
      </c>
      <c r="K92" s="582">
        <f>E92*0.01/'TD5'!D92</f>
        <v>0.17400905489921573</v>
      </c>
      <c r="L92" s="589">
        <f>F92*0.01/'TD5'!E92</f>
        <v>0.15035358071327207</v>
      </c>
      <c r="M92" s="590">
        <f>G92*0.01/'TD5'!F92</f>
        <v>0.16816900670528409</v>
      </c>
    </row>
    <row r="93" spans="1:13">
      <c r="A93" s="78">
        <v>1997</v>
      </c>
      <c r="B93" s="459">
        <f>avgfiinc!Y86</f>
        <v>620192.6923760185</v>
      </c>
      <c r="C93" s="346">
        <f>avgfiinc!Z86</f>
        <v>674552.50771454931</v>
      </c>
      <c r="D93" s="562">
        <f>avgfiinc!AA86</f>
        <v>682376.07522074063</v>
      </c>
      <c r="E93" s="562">
        <f>avgfiinc!AB86</f>
        <v>879911.8905959581</v>
      </c>
      <c r="F93" s="562">
        <f>avgfiinc!AC86</f>
        <v>438155.44362772215</v>
      </c>
      <c r="G93" s="73">
        <f>avgfiinc!AD86</f>
        <v>988819.59827111056</v>
      </c>
      <c r="H93" s="571">
        <f>B93*0.01/'TD5'!B93</f>
        <v>0.16976143419742584</v>
      </c>
      <c r="I93" s="582">
        <f>C93*0.01/'TD5'!B93</f>
        <v>0.18464100360870361</v>
      </c>
      <c r="J93" s="589">
        <f>D93*0.01/'TD5'!C93</f>
        <v>0.1730944961309433</v>
      </c>
      <c r="K93" s="582">
        <f>E93*0.01/'TD5'!D93</f>
        <v>0.18657284975051883</v>
      </c>
      <c r="L93" s="589">
        <f>F93*0.01/'TD5'!E93</f>
        <v>0.16402538120746615</v>
      </c>
      <c r="M93" s="590">
        <f>G93*0.01/'TD5'!F93</f>
        <v>0.18127042055130005</v>
      </c>
    </row>
    <row r="94" spans="1:13">
      <c r="A94" s="78">
        <v>1998</v>
      </c>
      <c r="B94" s="459">
        <f>avgfiinc!Y87</f>
        <v>701777.10978352395</v>
      </c>
      <c r="C94" s="346">
        <f>avgfiinc!Z87</f>
        <v>759262.38238302479</v>
      </c>
      <c r="D94" s="562">
        <f>avgfiinc!AA87</f>
        <v>765592.94596435991</v>
      </c>
      <c r="E94" s="562">
        <f>avgfiinc!AB87</f>
        <v>988031.31912330736</v>
      </c>
      <c r="F94" s="562">
        <f>avgfiinc!AC87</f>
        <v>500079.21153287991</v>
      </c>
      <c r="G94" s="73">
        <f>avgfiinc!AD87</f>
        <v>1112430.5593052115</v>
      </c>
      <c r="H94" s="571">
        <f>B94*0.01/'TD5'!B94</f>
        <v>0.18086621165275574</v>
      </c>
      <c r="I94" s="582">
        <f>C94*0.01/'TD5'!B94</f>
        <v>0.19568166136741635</v>
      </c>
      <c r="J94" s="589">
        <f>D94*0.01/'TD5'!C94</f>
        <v>0.18364590406417847</v>
      </c>
      <c r="K94" s="582">
        <f>E94*0.01/'TD5'!D94</f>
        <v>0.19791072607040411</v>
      </c>
      <c r="L94" s="589">
        <f>F94*0.01/'TD5'!E94</f>
        <v>0.17537759244441986</v>
      </c>
      <c r="M94" s="590">
        <f>G94*0.01/'TD5'!F94</f>
        <v>0.19216349720954892</v>
      </c>
    </row>
    <row r="95" spans="1:13">
      <c r="A95" s="83">
        <v>1999</v>
      </c>
      <c r="B95" s="460">
        <f>avgfiinc!Y88</f>
        <v>778031.23744474002</v>
      </c>
      <c r="C95" s="347">
        <f>avgfiinc!Z88</f>
        <v>839803.77678708523</v>
      </c>
      <c r="D95" s="564">
        <f>avgfiinc!AA88</f>
        <v>855067.98190019885</v>
      </c>
      <c r="E95" s="564">
        <f>avgfiinc!AB88</f>
        <v>1106838.3454220335</v>
      </c>
      <c r="F95" s="564">
        <f>avgfiinc!AC88</f>
        <v>542056.25687992771</v>
      </c>
      <c r="G95" s="79">
        <f>avgfiinc!AD88</f>
        <v>1232229.2854872998</v>
      </c>
      <c r="H95" s="574">
        <f>B95*0.01/'TD5'!B95</f>
        <v>0.19109815359115598</v>
      </c>
      <c r="I95" s="585">
        <f>C95*0.01/'TD5'!B95</f>
        <v>0.20627057552337644</v>
      </c>
      <c r="J95" s="591">
        <f>D95*0.01/'TD5'!C95</f>
        <v>0.19509710371494296</v>
      </c>
      <c r="K95" s="585">
        <f>E95*0.01/'TD5'!D95</f>
        <v>0.20945790410041806</v>
      </c>
      <c r="L95" s="591">
        <f>F95*0.01/'TD5'!E95</f>
        <v>0.18338188529014582</v>
      </c>
      <c r="M95" s="592">
        <f>G95*0.01/'TD5'!F95</f>
        <v>0.2025210559368133</v>
      </c>
    </row>
    <row r="96" spans="1:13">
      <c r="A96" s="88">
        <v>2000</v>
      </c>
      <c r="B96" s="461">
        <f>avgfiinc!Y89</f>
        <v>870494.05585629703</v>
      </c>
      <c r="C96" s="348">
        <f>avgfiinc!Z89</f>
        <v>934484.27476298658</v>
      </c>
      <c r="D96" s="566">
        <f>avgfiinc!AA89</f>
        <v>955844.8339850948</v>
      </c>
      <c r="E96" s="566">
        <f>avgfiinc!AB89</f>
        <v>1235557.0433774749</v>
      </c>
      <c r="F96" s="566">
        <f>avgfiinc!AC89</f>
        <v>603763.33419779164</v>
      </c>
      <c r="G96" s="85">
        <f>avgfiinc!AD89</f>
        <v>1369857.3189445366</v>
      </c>
      <c r="H96" s="575">
        <f>B96*0.01/'TD5'!B96</f>
        <v>0.20446534454822538</v>
      </c>
      <c r="I96" s="586">
        <f>C96*0.01/'TD5'!B96</f>
        <v>0.21949563920497894</v>
      </c>
      <c r="J96" s="593">
        <f>D96*0.01/'TD5'!C96</f>
        <v>0.20894630253314969</v>
      </c>
      <c r="K96" s="586">
        <f>E96*0.01/'TD5'!D96</f>
        <v>0.22468143701553342</v>
      </c>
      <c r="L96" s="593">
        <f>F96*0.01/'TD5'!E96</f>
        <v>0.19394482672214511</v>
      </c>
      <c r="M96" s="594">
        <f>G96*0.01/'TD5'!F96</f>
        <v>0.21610274910926819</v>
      </c>
    </row>
    <row r="97" spans="1:13">
      <c r="A97" s="78">
        <v>2001</v>
      </c>
      <c r="B97" s="459">
        <f>avgfiinc!Y90</f>
        <v>687840.02332650719</v>
      </c>
      <c r="C97" s="346">
        <f>avgfiinc!Z90</f>
        <v>754742.91099761846</v>
      </c>
      <c r="D97" s="562">
        <f>avgfiinc!AA90</f>
        <v>767179.999678666</v>
      </c>
      <c r="E97" s="562">
        <f>avgfiinc!AB90</f>
        <v>1002118.0649709504</v>
      </c>
      <c r="F97" s="562">
        <f>avgfiinc!AC90</f>
        <v>473489.02593414806</v>
      </c>
      <c r="G97" s="73">
        <f>avgfiinc!AD90</f>
        <v>1084688.9680724523</v>
      </c>
      <c r="H97" s="571">
        <f>B97*0.01/'TD5'!B97</f>
        <v>0.17242386937141413</v>
      </c>
      <c r="I97" s="582">
        <f>C97*0.01/'TD5'!B97</f>
        <v>0.18919470906257629</v>
      </c>
      <c r="J97" s="589">
        <f>D97*0.01/'TD5'!C97</f>
        <v>0.17790582776069641</v>
      </c>
      <c r="K97" s="582">
        <f>E97*0.01/'TD5'!D97</f>
        <v>0.19507941603660583</v>
      </c>
      <c r="L97" s="589">
        <f>F97*0.01/'TD5'!E97</f>
        <v>0.16160173714160919</v>
      </c>
      <c r="M97" s="590">
        <f>G97*0.01/'TD5'!F97</f>
        <v>0.18397864699363711</v>
      </c>
    </row>
    <row r="98" spans="1:13">
      <c r="A98" s="78">
        <v>2002</v>
      </c>
      <c r="B98" s="459">
        <f>avgfiinc!Y91</f>
        <v>604999.43698865618</v>
      </c>
      <c r="C98" s="346">
        <f>avgfiinc!Z91</f>
        <v>669904.39569286024</v>
      </c>
      <c r="D98" s="562">
        <f>avgfiinc!AA91</f>
        <v>679098.57554387418</v>
      </c>
      <c r="E98" s="562">
        <f>avgfiinc!AB91</f>
        <v>890628.16712426883</v>
      </c>
      <c r="F98" s="562">
        <f>avgfiinc!AC91</f>
        <v>418182.55693314312</v>
      </c>
      <c r="G98" s="73">
        <f>avgfiinc!AD91</f>
        <v>954391.39110191423</v>
      </c>
      <c r="H98" s="571">
        <f>B98*0.01/'TD5'!B98</f>
        <v>0.15923602879047394</v>
      </c>
      <c r="I98" s="582">
        <f>C98*0.01/'TD5'!B98</f>
        <v>0.17631903290748593</v>
      </c>
      <c r="J98" s="589">
        <f>D98*0.01/'TD5'!C98</f>
        <v>0.16469468176364899</v>
      </c>
      <c r="K98" s="582">
        <f>E98*0.01/'TD5'!D98</f>
        <v>0.1828664243221283</v>
      </c>
      <c r="L98" s="589">
        <f>F98*0.01/'TD5'!E98</f>
        <v>0.14847718179225924</v>
      </c>
      <c r="M98" s="590">
        <f>G98*0.01/'TD5'!F98</f>
        <v>0.17105954885482788</v>
      </c>
    </row>
    <row r="99" spans="1:13">
      <c r="A99" s="78">
        <v>2003</v>
      </c>
      <c r="B99" s="459">
        <f>avgfiinc!Y92</f>
        <v>628140.29263035953</v>
      </c>
      <c r="C99" s="346">
        <f>avgfiinc!Z92</f>
        <v>691847.64699678554</v>
      </c>
      <c r="D99" s="562">
        <f>avgfiinc!AA92</f>
        <v>698443.79249596852</v>
      </c>
      <c r="E99" s="562">
        <f>avgfiinc!AB92</f>
        <v>910844.72498782864</v>
      </c>
      <c r="F99" s="562">
        <f>avgfiinc!AC92</f>
        <v>442207.71834778209</v>
      </c>
      <c r="G99" s="73">
        <f>avgfiinc!AD92</f>
        <v>987371.08777889283</v>
      </c>
      <c r="H99" s="571">
        <f>B99*0.01/'TD5'!B99</f>
        <v>0.16576503217220304</v>
      </c>
      <c r="I99" s="582">
        <f>C99*0.01/'TD5'!B99</f>
        <v>0.18257728219032285</v>
      </c>
      <c r="J99" s="589">
        <f>D99*0.01/'TD5'!C99</f>
        <v>0.17012017965316775</v>
      </c>
      <c r="K99" s="582">
        <f>E99*0.01/'TD5'!D99</f>
        <v>0.18897570669651029</v>
      </c>
      <c r="L99" s="589">
        <f>F99*0.01/'TD5'!E99</f>
        <v>0.15578922629356382</v>
      </c>
      <c r="M99" s="590">
        <f>G99*0.01/'TD5'!F99</f>
        <v>0.1779232174158096</v>
      </c>
    </row>
    <row r="100" spans="1:13">
      <c r="A100" s="78">
        <v>2004</v>
      </c>
      <c r="B100" s="459">
        <f>avgfiinc!Y93</f>
        <v>749162.53651034017</v>
      </c>
      <c r="C100" s="346">
        <f>avgfiinc!Z93</f>
        <v>812761.26467659057</v>
      </c>
      <c r="D100" s="562">
        <f>avgfiinc!AA93</f>
        <v>811505.96456382924</v>
      </c>
      <c r="E100" s="562">
        <f>avgfiinc!AB93</f>
        <v>1066856.3002620712</v>
      </c>
      <c r="F100" s="562">
        <f>avgfiinc!AC93</f>
        <v>531755.1638409833</v>
      </c>
      <c r="G100" s="73">
        <f>avgfiinc!AD93</f>
        <v>1166449.5713838225</v>
      </c>
      <c r="H100" s="571">
        <f>B100*0.01/'TD5'!B100</f>
        <v>0.18767476081848142</v>
      </c>
      <c r="I100" s="582">
        <f>C100*0.01/'TD5'!B100</f>
        <v>0.20360705256462094</v>
      </c>
      <c r="J100" s="589">
        <f>D100*0.01/'TD5'!C100</f>
        <v>0.18912255764007571</v>
      </c>
      <c r="K100" s="582">
        <f>E100*0.01/'TD5'!D100</f>
        <v>0.21055220067501071</v>
      </c>
      <c r="L100" s="589">
        <f>F100*0.01/'TD5'!E100</f>
        <v>0.17714805901050565</v>
      </c>
      <c r="M100" s="590">
        <f>G100*0.01/'TD5'!F100</f>
        <v>0.20015276968479154</v>
      </c>
    </row>
    <row r="101" spans="1:13">
      <c r="A101" s="78">
        <v>2005</v>
      </c>
      <c r="B101" s="459">
        <f>avgfiinc!Y94</f>
        <v>876119.53129463247</v>
      </c>
      <c r="C101" s="346">
        <f>avgfiinc!Z94</f>
        <v>938622.23747520742</v>
      </c>
      <c r="D101" s="562">
        <f>avgfiinc!AA94</f>
        <v>930358.05885560124</v>
      </c>
      <c r="E101" s="562">
        <f>avgfiinc!AB94</f>
        <v>1228114.7953289393</v>
      </c>
      <c r="F101" s="562">
        <f>avgfiinc!AC94</f>
        <v>626685.79667915497</v>
      </c>
      <c r="G101" s="73">
        <f>avgfiinc!AD94</f>
        <v>1355718.6388654534</v>
      </c>
      <c r="H101" s="571">
        <f>B101*0.01/'TD5'!B101</f>
        <v>0.20921730995178223</v>
      </c>
      <c r="I101" s="582">
        <f>C101*0.01/'TD5'!B101</f>
        <v>0.22414295375347137</v>
      </c>
      <c r="J101" s="589">
        <f>D101*0.01/'TD5'!C101</f>
        <v>0.20840694010257724</v>
      </c>
      <c r="K101" s="582">
        <f>E101*0.01/'TD5'!D101</f>
        <v>0.23141954839229584</v>
      </c>
      <c r="L101" s="589">
        <f>F101*0.01/'TD5'!E101</f>
        <v>0.19850946962833407</v>
      </c>
      <c r="M101" s="590">
        <f>G101*0.01/'TD5'!F101</f>
        <v>0.22213895618915558</v>
      </c>
    </row>
    <row r="102" spans="1:13">
      <c r="A102" s="78">
        <v>2006</v>
      </c>
      <c r="B102" s="459">
        <f>avgfiinc!Y95</f>
        <v>943193.65442606644</v>
      </c>
      <c r="C102" s="346">
        <f>avgfiinc!Z95</f>
        <v>1005709.7624660679</v>
      </c>
      <c r="D102" s="562">
        <f>avgfiinc!AA95</f>
        <v>988555.40985405596</v>
      </c>
      <c r="E102" s="562">
        <f>avgfiinc!AB95</f>
        <v>1307184.6185536934</v>
      </c>
      <c r="F102" s="562">
        <f>avgfiinc!AC95</f>
        <v>681032.25169883913</v>
      </c>
      <c r="G102" s="73">
        <f>avgfiinc!AD95</f>
        <v>1451866.3761654105</v>
      </c>
      <c r="H102" s="571">
        <f>B102*0.01/'TD5'!B102</f>
        <v>0.21774308383464813</v>
      </c>
      <c r="I102" s="582">
        <f>C102*0.01/'TD5'!B102</f>
        <v>0.23217537999153132</v>
      </c>
      <c r="J102" s="589">
        <f>D102*0.01/'TD5'!C102</f>
        <v>0.21565504372119904</v>
      </c>
      <c r="K102" s="582">
        <f>E102*0.01/'TD5'!D102</f>
        <v>0.23901075124740603</v>
      </c>
      <c r="L102" s="589">
        <f>F102*0.01/'TD5'!E102</f>
        <v>0.20733724534511569</v>
      </c>
      <c r="M102" s="590">
        <f>G102*0.01/'TD5'!F102</f>
        <v>0.23100318014621735</v>
      </c>
    </row>
    <row r="103" spans="1:13">
      <c r="A103" s="78">
        <v>2007</v>
      </c>
      <c r="B103" s="459">
        <f>avgfiinc!Y96</f>
        <v>1009714.9224840432</v>
      </c>
      <c r="C103" s="346">
        <f>avgfiinc!Z96</f>
        <v>1074468.1668439598</v>
      </c>
      <c r="D103" s="562">
        <f>avgfiinc!AA96</f>
        <v>1047218.869067604</v>
      </c>
      <c r="E103" s="562">
        <f>avgfiinc!AB96</f>
        <v>1392684.0948826412</v>
      </c>
      <c r="F103" s="562">
        <f>avgfiinc!AC96</f>
        <v>731980.52157867432</v>
      </c>
      <c r="G103" s="73">
        <f>avgfiinc!AD96</f>
        <v>1553730.2250976299</v>
      </c>
      <c r="H103" s="571">
        <f>B103*0.01/'TD5'!B103</f>
        <v>0.22559414803981775</v>
      </c>
      <c r="I103" s="582">
        <f>C103*0.01/'TD5'!B103</f>
        <v>0.24006155133247375</v>
      </c>
      <c r="J103" s="589">
        <f>D103*0.01/'TD5'!C103</f>
        <v>0.22349549829959867</v>
      </c>
      <c r="K103" s="582">
        <f>E103*0.01/'TD5'!D103</f>
        <v>0.24790273606777191</v>
      </c>
      <c r="L103" s="589">
        <f>F103*0.01/'TD5'!E103</f>
        <v>0.21410787105560303</v>
      </c>
      <c r="M103" s="590">
        <f>G103*0.01/'TD5'!F103</f>
        <v>0.23880322277545926</v>
      </c>
    </row>
    <row r="104" spans="1:13">
      <c r="A104" s="78">
        <v>2008</v>
      </c>
      <c r="B104" s="459">
        <f>avgfiinc!Y97</f>
        <v>827194.76755428093</v>
      </c>
      <c r="C104" s="346">
        <f>avgfiinc!Z97</f>
        <v>897382.97718960443</v>
      </c>
      <c r="D104" s="562">
        <f>avgfiinc!AA97</f>
        <v>889626.94105348783</v>
      </c>
      <c r="E104" s="562">
        <f>avgfiinc!AB97</f>
        <v>1188790.3721254608</v>
      </c>
      <c r="F104" s="562">
        <f>avgfiinc!AC97</f>
        <v>574514.91015087231</v>
      </c>
      <c r="G104" s="73">
        <f>avgfiinc!AD97</f>
        <v>1275260.9098667745</v>
      </c>
      <c r="H104" s="571">
        <f>B104*0.01/'TD5'!B104</f>
        <v>0.1991922855377197</v>
      </c>
      <c r="I104" s="582">
        <f>C104*0.01/'TD5'!B104</f>
        <v>0.21609392762184138</v>
      </c>
      <c r="J104" s="589">
        <f>D104*0.01/'TD5'!C104</f>
        <v>0.20146821439266208</v>
      </c>
      <c r="K104" s="582">
        <f>E104*0.01/'TD5'!D104</f>
        <v>0.22635236382484442</v>
      </c>
      <c r="L104" s="589">
        <f>F104*0.01/'TD5'!E104</f>
        <v>0.18337912857532501</v>
      </c>
      <c r="M104" s="590">
        <f>G104*0.01/'TD5'!F104</f>
        <v>0.21263808012008664</v>
      </c>
    </row>
    <row r="105" spans="1:13">
      <c r="A105" s="83">
        <v>2009</v>
      </c>
      <c r="B105" s="462">
        <f>avgfiinc!Y98</f>
        <v>640488.61631880933</v>
      </c>
      <c r="C105" s="349">
        <f>avgfiinc!Z98</f>
        <v>707443.0239283737</v>
      </c>
      <c r="D105" s="564">
        <f>avgfiinc!AA98</f>
        <v>709130.07372799481</v>
      </c>
      <c r="E105" s="564">
        <f>avgfiinc!AB98</f>
        <v>938868.64346791361</v>
      </c>
      <c r="F105" s="564">
        <f>avgfiinc!AC98</f>
        <v>445844.34758402623</v>
      </c>
      <c r="G105" s="79">
        <f>avgfiinc!AD98</f>
        <v>998774.92998922884</v>
      </c>
      <c r="H105" s="574">
        <f>B105*0.01/'TD5'!B105</f>
        <v>0.17169445753097531</v>
      </c>
      <c r="I105" s="585">
        <f>C105*0.01/'TD5'!B105</f>
        <v>0.18964278697967527</v>
      </c>
      <c r="J105" s="595">
        <f>D105*0.01/'TD5'!C105</f>
        <v>0.17670036852359772</v>
      </c>
      <c r="K105" s="596">
        <f>E105*0.01/'TD5'!D105</f>
        <v>0.20168328285217288</v>
      </c>
      <c r="L105" s="591">
        <f>F105*0.01/'TD5'!E105</f>
        <v>0.15524882078170779</v>
      </c>
      <c r="M105" s="592">
        <f>G105*0.01/'TD5'!F105</f>
        <v>0.18476937711238858</v>
      </c>
    </row>
    <row r="106" spans="1:13">
      <c r="A106" s="78">
        <v>2010</v>
      </c>
      <c r="B106" s="463">
        <f>avgfiinc!Y99</f>
        <v>723431.55917189387</v>
      </c>
      <c r="C106" s="350">
        <f>avgfiinc!Z99</f>
        <v>790650.07345445745</v>
      </c>
      <c r="D106" s="562">
        <f>avgfiinc!AA99</f>
        <v>789164.98066638154</v>
      </c>
      <c r="E106" s="562">
        <f>avgfiinc!AB99</f>
        <v>1040195.7417310792</v>
      </c>
      <c r="F106" s="562">
        <f>avgfiinc!AC99</f>
        <v>511204.19990974676</v>
      </c>
      <c r="G106" s="73">
        <f>avgfiinc!AD99</f>
        <v>1117307.6405905383</v>
      </c>
      <c r="H106" s="571">
        <f>B106*0.01/'TD5'!B106</f>
        <v>0.18884000182151794</v>
      </c>
      <c r="I106" s="582">
        <f>C106*0.01/'TD5'!B106</f>
        <v>0.20638629794120789</v>
      </c>
      <c r="J106" s="597">
        <f>D106*0.01/'TD5'!C106</f>
        <v>0.19313253462314606</v>
      </c>
      <c r="K106" s="598">
        <f>E106*0.01/'TD5'!D106</f>
        <v>0.21852374076843262</v>
      </c>
      <c r="L106" s="589">
        <f>F106*0.01/'TD5'!E106</f>
        <v>0.17260810732841494</v>
      </c>
      <c r="M106" s="590">
        <f>G106*0.01/'TD5'!F106</f>
        <v>0.20241764187812811</v>
      </c>
    </row>
    <row r="107" spans="1:13">
      <c r="A107" s="78">
        <v>2011</v>
      </c>
      <c r="B107" s="463">
        <f>avgfiinc!Y100</f>
        <v>718091.94311873999</v>
      </c>
      <c r="C107" s="350">
        <f>avgfiinc!Z100</f>
        <v>787629.75405869249</v>
      </c>
      <c r="D107" s="562">
        <f>avgfiinc!AA100</f>
        <v>781351.70609151933</v>
      </c>
      <c r="E107" s="562">
        <f>avgfiinc!AB100</f>
        <v>1035259.7390598163</v>
      </c>
      <c r="F107" s="562">
        <f>avgfiinc!AC100</f>
        <v>509613.34743754682</v>
      </c>
      <c r="G107" s="73">
        <f>avgfiinc!AD100</f>
        <v>1108664.7776962798</v>
      </c>
      <c r="H107" s="571">
        <f>B107*0.01/'TD5'!B107</f>
        <v>0.18647217750549314</v>
      </c>
      <c r="I107" s="582">
        <f>C107*0.01/'TD5'!B107</f>
        <v>0.20452956855297089</v>
      </c>
      <c r="J107" s="597">
        <f>D107*0.01/'TD5'!C107</f>
        <v>0.19086325168609619</v>
      </c>
      <c r="K107" s="598">
        <f>E107*0.01/'TD5'!D107</f>
        <v>0.21468178927898404</v>
      </c>
      <c r="L107" s="589">
        <f>F107*0.01/'TD5'!E107</f>
        <v>0.17279377579689029</v>
      </c>
      <c r="M107" s="590">
        <f>G107*0.01/'TD5'!F107</f>
        <v>0.20060992240905762</v>
      </c>
    </row>
    <row r="108" spans="1:13">
      <c r="A108" s="78">
        <v>2012</v>
      </c>
      <c r="B108" s="463">
        <f>avgfiinc!Y101</f>
        <v>890630.87410006975</v>
      </c>
      <c r="C108" s="350">
        <f>avgfiinc!Z101</f>
        <v>958854.0753572504</v>
      </c>
      <c r="D108" s="562">
        <f>avgfiinc!AA101</f>
        <v>932354.26092678087</v>
      </c>
      <c r="E108" s="562">
        <f>avgfiinc!AB101</f>
        <v>1251176.0674142817</v>
      </c>
      <c r="F108" s="562">
        <f>avgfiinc!AC101</f>
        <v>640596.94005361339</v>
      </c>
      <c r="G108" s="73">
        <f>avgfiinc!AD101</f>
        <v>1357975.3208778834</v>
      </c>
      <c r="H108" s="571">
        <f>B108*0.01/'TD5'!B108</f>
        <v>0.21834608912467957</v>
      </c>
      <c r="I108" s="582">
        <f>C108*0.01/'TD5'!B108</f>
        <v>0.23507161438465121</v>
      </c>
      <c r="J108" s="597">
        <f>D108*0.01/'TD5'!C108</f>
        <v>0.21675407886505127</v>
      </c>
      <c r="K108" s="598">
        <f>E108*0.01/'TD5'!D108</f>
        <v>0.24441257119178769</v>
      </c>
      <c r="L108" s="589">
        <f>F108*0.01/'TD5'!E108</f>
        <v>0.20553752779960635</v>
      </c>
      <c r="M108" s="590">
        <f>G108*0.01/'TD5'!F108</f>
        <v>0.23300030827522278</v>
      </c>
    </row>
    <row r="109" spans="1:13">
      <c r="A109" s="78">
        <v>2013</v>
      </c>
      <c r="B109" s="463">
        <f>avgfiinc!Y102</f>
        <v>752442.8265509241</v>
      </c>
      <c r="C109" s="350">
        <f>avgfiinc!Z102</f>
        <v>821697.02288829233</v>
      </c>
      <c r="D109" s="562">
        <f>avgfiinc!AA102</f>
        <v>811444.47553301393</v>
      </c>
      <c r="E109" s="562">
        <f>avgfiinc!AB102</f>
        <v>1074251.8931306354</v>
      </c>
      <c r="F109" s="562">
        <f>avgfiinc!AC102</f>
        <v>542407.91087760287</v>
      </c>
      <c r="G109" s="73">
        <f>avgfiinc!AD102</f>
        <v>1153377.6633230296</v>
      </c>
      <c r="H109" s="571">
        <f>B109*0.01/'TD5'!B109</f>
        <v>0.18963684141635895</v>
      </c>
      <c r="I109" s="582">
        <f>C109*0.01/'TD5'!B109</f>
        <v>0.20709085464477539</v>
      </c>
      <c r="J109" s="597">
        <f>D109*0.01/'TD5'!C109</f>
        <v>0.19275543093681333</v>
      </c>
      <c r="K109" s="598">
        <f>E109*0.01/'TD5'!D109</f>
        <v>0.21599079668521878</v>
      </c>
      <c r="L109" s="589">
        <f>F109*0.01/'TD5'!E109</f>
        <v>0.17855529487133026</v>
      </c>
      <c r="M109" s="590">
        <f>G109*0.01/'TD5'!F109</f>
        <v>0.20444609224796295</v>
      </c>
    </row>
    <row r="110" spans="1:13">
      <c r="A110" s="78">
        <v>2014</v>
      </c>
      <c r="B110" s="463">
        <f>avgfiinc!Y103</f>
        <v>848563.03829622932</v>
      </c>
      <c r="C110" s="350">
        <f>avgfiinc!Z103</f>
        <v>919053.97936601855</v>
      </c>
      <c r="D110" s="562">
        <f>avgfiinc!AA103</f>
        <v>903826.58907562133</v>
      </c>
      <c r="E110" s="562">
        <f>avgfiinc!AB103</f>
        <v>1196950.1688793621</v>
      </c>
      <c r="F110" s="562">
        <f>avgfiinc!AC103</f>
        <v>615258.93835050869</v>
      </c>
      <c r="G110" s="73">
        <f>avgfiinc!AD103</f>
        <v>1294649.4722756012</v>
      </c>
      <c r="H110" s="571">
        <f>B110*0.01/'TD5'!B110</f>
        <v>0.20406463742256167</v>
      </c>
      <c r="I110" s="582">
        <f>C110*0.01/'TD5'!B110</f>
        <v>0.22101648151874542</v>
      </c>
      <c r="J110" s="597">
        <f>D110*0.01/'TD5'!C110</f>
        <v>0.20528201758861542</v>
      </c>
      <c r="K110" s="598">
        <f>E110*0.01/'TD5'!D110</f>
        <v>0.22947761416435242</v>
      </c>
      <c r="L110" s="589">
        <f>F110*0.01/'TD5'!E110</f>
        <v>0.19329461455345151</v>
      </c>
      <c r="M110" s="590">
        <f>G110*0.01/'TD5'!F110</f>
        <v>0.21956728398799899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M118"/>
  <sheetViews>
    <sheetView workbookViewId="0">
      <pane xSplit="1" ySplit="8" topLeftCell="B107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755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avgfiinc!AP2</f>
        <v>1234538.2683846541</v>
      </c>
      <c r="H9" s="568"/>
      <c r="I9" s="579"/>
      <c r="J9" s="613"/>
      <c r="K9" s="579"/>
      <c r="L9" s="613"/>
      <c r="M9" s="599">
        <f>G9*0.001/'TD5'!F9</f>
        <v>8.6166081714558085E-2</v>
      </c>
    </row>
    <row r="10" spans="1:13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avgfiinc!AP3</f>
        <v>1204716.1198529107</v>
      </c>
      <c r="H10" s="568"/>
      <c r="I10" s="579"/>
      <c r="J10" s="613"/>
      <c r="K10" s="579"/>
      <c r="L10" s="613"/>
      <c r="M10" s="599">
        <f>G10*0.001/'TD5'!F10</f>
        <v>8.6033408914061346E-2</v>
      </c>
    </row>
    <row r="11" spans="1:13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avgfiinc!AP4</f>
        <v>1286233.5908472498</v>
      </c>
      <c r="H11" s="568"/>
      <c r="I11" s="579"/>
      <c r="J11" s="613"/>
      <c r="K11" s="579"/>
      <c r="L11" s="613"/>
      <c r="M11" s="599">
        <f>G11*0.001/'TD5'!F11</f>
        <v>9.2193842850742128E-2</v>
      </c>
    </row>
    <row r="12" spans="1:13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avgfiinc!AP5</f>
        <v>1600760.1165244239</v>
      </c>
      <c r="H12" s="568"/>
      <c r="I12" s="579"/>
      <c r="J12" s="613"/>
      <c r="K12" s="579"/>
      <c r="L12" s="613"/>
      <c r="M12" s="599">
        <f>G12*0.001/'TD5'!F12</f>
        <v>0.10514662593144881</v>
      </c>
    </row>
    <row r="13" spans="1:13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avgfiinc!AP6</f>
        <v>1268770.2537714809</v>
      </c>
      <c r="H13" s="568"/>
      <c r="I13" s="579"/>
      <c r="J13" s="613"/>
      <c r="K13" s="579"/>
      <c r="L13" s="613"/>
      <c r="M13" s="599">
        <f>G13*0.001/'TD5'!F13</f>
        <v>8.4015369708452386E-2</v>
      </c>
    </row>
    <row r="14" spans="1:13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avgfiinc!AP7</f>
        <v>958118.12691629992</v>
      </c>
      <c r="H14" s="568"/>
      <c r="I14" s="579"/>
      <c r="J14" s="613"/>
      <c r="K14" s="579"/>
      <c r="L14" s="613"/>
      <c r="M14" s="599">
        <f>G14*0.001/'TD5'!F14</f>
        <v>6.7164822458815596E-2</v>
      </c>
    </row>
    <row r="15" spans="1:13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avgfiinc!AP8</f>
        <v>944426.62814842979</v>
      </c>
      <c r="H15" s="569"/>
      <c r="I15" s="580"/>
      <c r="J15" s="614"/>
      <c r="K15" s="580"/>
      <c r="L15" s="614"/>
      <c r="M15" s="600">
        <f>G15*0.001/'TD5'!F15</f>
        <v>6.6297173757209713E-2</v>
      </c>
    </row>
    <row r="16" spans="1:13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avgfiinc!AP9</f>
        <v>682988.67574788234</v>
      </c>
      <c r="H16" s="568"/>
      <c r="I16" s="579"/>
      <c r="J16" s="613"/>
      <c r="K16" s="579"/>
      <c r="L16" s="613"/>
      <c r="M16" s="599">
        <f>G16*0.001/'TD5'!F16</f>
        <v>5.3572248881608962E-2</v>
      </c>
    </row>
    <row r="17" spans="1:13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avgfiinc!AP10</f>
        <v>640280.39048932353</v>
      </c>
      <c r="H17" s="568"/>
      <c r="I17" s="579"/>
      <c r="J17" s="613"/>
      <c r="K17" s="579"/>
      <c r="L17" s="613"/>
      <c r="M17" s="599">
        <f>G17*0.001/'TD5'!F17</f>
        <v>5.6019527041906041E-2</v>
      </c>
    </row>
    <row r="18" spans="1:13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avgfiinc!AP11</f>
        <v>872846.40098105837</v>
      </c>
      <c r="H18" s="568"/>
      <c r="I18" s="579"/>
      <c r="J18" s="613"/>
      <c r="K18" s="579"/>
      <c r="L18" s="613"/>
      <c r="M18" s="599">
        <f>G18*0.001/'TD5'!F18</f>
        <v>6.6354491835071847E-2</v>
      </c>
    </row>
    <row r="19" spans="1:13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avgfiinc!AP12</f>
        <v>855618.91055174777</v>
      </c>
      <c r="H19" s="568"/>
      <c r="I19" s="579"/>
      <c r="J19" s="613"/>
      <c r="K19" s="579"/>
      <c r="L19" s="613"/>
      <c r="M19" s="599">
        <f>G19*0.001/'TD5'!F19</f>
        <v>5.9064105684361649E-2</v>
      </c>
    </row>
    <row r="20" spans="1:13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avgfiinc!AP13</f>
        <v>979842.19088551262</v>
      </c>
      <c r="H20" s="568"/>
      <c r="I20" s="579"/>
      <c r="J20" s="613"/>
      <c r="K20" s="579"/>
      <c r="L20" s="613"/>
      <c r="M20" s="599">
        <f>G20*0.001/'TD5'!F20</f>
        <v>6.7870222283341913E-2</v>
      </c>
    </row>
    <row r="21" spans="1:13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avgfiinc!AP14</f>
        <v>1287232.2520592592</v>
      </c>
      <c r="H21" s="568"/>
      <c r="I21" s="579"/>
      <c r="J21" s="613"/>
      <c r="K21" s="579"/>
      <c r="L21" s="613"/>
      <c r="M21" s="599">
        <f>G21*0.001/'TD5'!F21</f>
        <v>8.523904172767606E-2</v>
      </c>
    </row>
    <row r="22" spans="1:13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avgfiinc!AP15</f>
        <v>1281974.4579439112</v>
      </c>
      <c r="H22" s="568"/>
      <c r="I22" s="579"/>
      <c r="J22" s="613"/>
      <c r="K22" s="579"/>
      <c r="L22" s="613"/>
      <c r="M22" s="599">
        <f>G22*0.001/'TD5'!F22</f>
        <v>8.4590047554456912E-2</v>
      </c>
    </row>
    <row r="23" spans="1:13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avgfiinc!AP16</f>
        <v>1423682.9020312815</v>
      </c>
      <c r="H23" s="568"/>
      <c r="I23" s="579"/>
      <c r="J23" s="613"/>
      <c r="K23" s="579"/>
      <c r="L23" s="613"/>
      <c r="M23" s="599">
        <f>G23*0.001/'TD5'!F23</f>
        <v>9.2539418014410194E-2</v>
      </c>
    </row>
    <row r="24" spans="1:13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avgfiinc!AP17</f>
        <v>1859092.269154571</v>
      </c>
      <c r="H24" s="568"/>
      <c r="I24" s="579"/>
      <c r="J24" s="613"/>
      <c r="K24" s="579"/>
      <c r="L24" s="613"/>
      <c r="M24" s="599">
        <f>G24*0.001/'TD5'!F24</f>
        <v>0.11540899580778979</v>
      </c>
    </row>
    <row r="25" spans="1:13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avgfiinc!AP18</f>
        <v>1807829.2772703632</v>
      </c>
      <c r="H25" s="569"/>
      <c r="I25" s="580"/>
      <c r="J25" s="614"/>
      <c r="K25" s="580"/>
      <c r="L25" s="614"/>
      <c r="M25" s="600">
        <f>G25*0.001/'TD5'!F25</f>
        <v>0.109136849756772</v>
      </c>
    </row>
    <row r="26" spans="1:13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avgfiinc!AP19</f>
        <v>1025022.4509719701</v>
      </c>
      <c r="H26" s="568"/>
      <c r="I26" s="579"/>
      <c r="J26" s="613"/>
      <c r="K26" s="579"/>
      <c r="L26" s="613"/>
      <c r="M26" s="599">
        <f>G26*0.001/'TD5'!F26</f>
        <v>7.0742560079510963E-2</v>
      </c>
    </row>
    <row r="27" spans="1:13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avgfiinc!AP20</f>
        <v>775713.29675927456</v>
      </c>
      <c r="H27" s="568"/>
      <c r="I27" s="579"/>
      <c r="J27" s="613"/>
      <c r="K27" s="579"/>
      <c r="L27" s="613"/>
      <c r="M27" s="599">
        <f>G27*0.001/'TD5'!F27</f>
        <v>5.893396822508664E-2</v>
      </c>
    </row>
    <row r="28" spans="1:13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avgfiinc!AP21</f>
        <v>665324.33196864114</v>
      </c>
      <c r="H28" s="568"/>
      <c r="I28" s="579"/>
      <c r="J28" s="613"/>
      <c r="K28" s="579"/>
      <c r="L28" s="613"/>
      <c r="M28" s="599">
        <f>G28*0.001/'TD5'!F28</f>
        <v>5.9695090930959017E-2</v>
      </c>
    </row>
    <row r="29" spans="1:13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avgfiinc!AP22</f>
        <v>709930.57518396981</v>
      </c>
      <c r="H29" s="568"/>
      <c r="I29" s="579"/>
      <c r="J29" s="613"/>
      <c r="K29" s="579"/>
      <c r="L29" s="613"/>
      <c r="M29" s="599">
        <f>G29*0.001/'TD5'!F29</f>
        <v>6.6088668867149911E-2</v>
      </c>
    </row>
    <row r="30" spans="1:13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avgfiinc!AP23</f>
        <v>710310.96096229006</v>
      </c>
      <c r="H30" s="568"/>
      <c r="I30" s="579"/>
      <c r="J30" s="613"/>
      <c r="K30" s="579"/>
      <c r="L30" s="613"/>
      <c r="M30" s="599">
        <f>G30*0.001/'TD5'!F30</f>
        <v>6.1291146492561718E-2</v>
      </c>
    </row>
    <row r="31" spans="1:13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avgfiinc!AP24</f>
        <v>812002.30324596982</v>
      </c>
      <c r="H31" s="568"/>
      <c r="I31" s="579"/>
      <c r="J31" s="613"/>
      <c r="K31" s="579"/>
      <c r="L31" s="613"/>
      <c r="M31" s="599">
        <f>G31*0.001/'TD5'!F31</f>
        <v>6.3922876063773268E-2</v>
      </c>
    </row>
    <row r="32" spans="1:13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avgfiinc!AP25</f>
        <v>1070458.8016379513</v>
      </c>
      <c r="H32" s="568"/>
      <c r="I32" s="579"/>
      <c r="J32" s="613"/>
      <c r="K32" s="579"/>
      <c r="L32" s="613"/>
      <c r="M32" s="599">
        <f>G32*0.001/'TD5'!F32</f>
        <v>7.5652325543874785E-2</v>
      </c>
    </row>
    <row r="33" spans="1:13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avgfiinc!AP26</f>
        <v>944525.65221750457</v>
      </c>
      <c r="H33" s="568"/>
      <c r="I33" s="579"/>
      <c r="J33" s="613"/>
      <c r="K33" s="579"/>
      <c r="L33" s="613"/>
      <c r="M33" s="599">
        <f>G33*0.001/'TD5'!F33</f>
        <v>6.4944611660107621E-2</v>
      </c>
    </row>
    <row r="34" spans="1:13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avgfiinc!AP27</f>
        <v>793393.03182394011</v>
      </c>
      <c r="H34" s="568"/>
      <c r="I34" s="579"/>
      <c r="J34" s="613"/>
      <c r="K34" s="579"/>
      <c r="L34" s="613"/>
      <c r="M34" s="599">
        <f>G34*0.001/'TD5'!F34</f>
        <v>5.883863074939498E-2</v>
      </c>
    </row>
    <row r="35" spans="1:13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avgfiinc!AP28</f>
        <v>840350.22823143553</v>
      </c>
      <c r="H35" s="569"/>
      <c r="I35" s="580"/>
      <c r="J35" s="614"/>
      <c r="K35" s="580"/>
      <c r="L35" s="614"/>
      <c r="M35" s="600">
        <f>G35*0.001/'TD5'!F35</f>
        <v>5.8716316119173079E-2</v>
      </c>
    </row>
    <row r="36" spans="1:13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avgfiinc!AP29</f>
        <v>900541.56842329144</v>
      </c>
      <c r="H36" s="568"/>
      <c r="I36" s="579"/>
      <c r="J36" s="613"/>
      <c r="K36" s="579"/>
      <c r="L36" s="613"/>
      <c r="M36" s="599">
        <f>G36*0.001/'TD5'!F36</f>
        <v>6.0051766194718158E-2</v>
      </c>
    </row>
    <row r="37" spans="1:13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avgfiinc!AP30</f>
        <v>1004161.1468504432</v>
      </c>
      <c r="H37" s="568"/>
      <c r="I37" s="579"/>
      <c r="J37" s="613"/>
      <c r="K37" s="579"/>
      <c r="L37" s="613"/>
      <c r="M37" s="599">
        <f>G37*0.001/'TD5'!F37</f>
        <v>5.8065009852960169E-2</v>
      </c>
    </row>
    <row r="38" spans="1:13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avgfiinc!AP31</f>
        <v>985090.11348378635</v>
      </c>
      <c r="H38" s="568"/>
      <c r="I38" s="579"/>
      <c r="J38" s="613"/>
      <c r="K38" s="579"/>
      <c r="L38" s="613"/>
      <c r="M38" s="599">
        <f>G38*0.001/'TD5'!F38</f>
        <v>4.8115929755329696E-2</v>
      </c>
    </row>
    <row r="39" spans="1:13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avgfiinc!AP32</f>
        <v>1028479.6899515153</v>
      </c>
      <c r="H39" s="568"/>
      <c r="I39" s="579"/>
      <c r="J39" s="613"/>
      <c r="K39" s="579"/>
      <c r="L39" s="613"/>
      <c r="M39" s="599">
        <f>G39*0.001/'TD5'!F39</f>
        <v>4.2628729222402739E-2</v>
      </c>
    </row>
    <row r="40" spans="1:13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avgfiinc!AP33</f>
        <v>889665.58021934517</v>
      </c>
      <c r="H40" s="568"/>
      <c r="I40" s="579"/>
      <c r="J40" s="613"/>
      <c r="K40" s="579"/>
      <c r="L40" s="613"/>
      <c r="M40" s="599">
        <f>G40*0.001/'TD5'!F40</f>
        <v>3.7556085801448078E-2</v>
      </c>
    </row>
    <row r="41" spans="1:13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avgfiinc!AP34</f>
        <v>977492.24122202711</v>
      </c>
      <c r="H41" s="568"/>
      <c r="I41" s="579"/>
      <c r="J41" s="613"/>
      <c r="K41" s="579"/>
      <c r="L41" s="613"/>
      <c r="M41" s="599">
        <f>G41*0.001/'TD5'!F41</f>
        <v>4.1591811045259677E-2</v>
      </c>
    </row>
    <row r="42" spans="1:13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avgfiinc!AP35</f>
        <v>1009505.206866339</v>
      </c>
      <c r="H42" s="568"/>
      <c r="I42" s="579"/>
      <c r="J42" s="613"/>
      <c r="K42" s="579"/>
      <c r="L42" s="613"/>
      <c r="M42" s="599">
        <f>G42*0.001/'TD5'!F42</f>
        <v>4.391740338619992E-2</v>
      </c>
    </row>
    <row r="43" spans="1:13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avgfiinc!AP36</f>
        <v>883259.64392899279</v>
      </c>
      <c r="H43" s="568"/>
      <c r="I43" s="579"/>
      <c r="J43" s="613"/>
      <c r="K43" s="579"/>
      <c r="L43" s="613"/>
      <c r="M43" s="599">
        <f>G43*0.001/'TD5'!F43</f>
        <v>3.9182105759787582E-2</v>
      </c>
    </row>
    <row r="44" spans="1:13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avgfiinc!AP37</f>
        <v>948878.64525313396</v>
      </c>
      <c r="H44" s="568"/>
      <c r="I44" s="579"/>
      <c r="J44" s="613"/>
      <c r="K44" s="579"/>
      <c r="L44" s="613"/>
      <c r="M44" s="599">
        <f>G44*0.001/'TD5'!F44</f>
        <v>4.0551428153601458E-2</v>
      </c>
    </row>
    <row r="45" spans="1:13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avgfiinc!AP38</f>
        <v>873359.75103927753</v>
      </c>
      <c r="H45" s="569"/>
      <c r="I45" s="580"/>
      <c r="J45" s="614"/>
      <c r="K45" s="580"/>
      <c r="L45" s="614"/>
      <c r="M45" s="600">
        <f>G45*0.001/'TD5'!F45</f>
        <v>3.8313695563811367E-2</v>
      </c>
    </row>
    <row r="46" spans="1:13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avgfiinc!AP39</f>
        <v>1095072.4933150134</v>
      </c>
      <c r="H46" s="568"/>
      <c r="I46" s="579"/>
      <c r="J46" s="613"/>
      <c r="K46" s="579"/>
      <c r="L46" s="613"/>
      <c r="M46" s="599">
        <f>G46*0.001/'TD5'!F46</f>
        <v>4.3904470024816032E-2</v>
      </c>
    </row>
    <row r="47" spans="1:13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avgfiinc!AP40</f>
        <v>1010153.1742017803</v>
      </c>
      <c r="H47" s="568"/>
      <c r="I47" s="579"/>
      <c r="J47" s="613"/>
      <c r="K47" s="579"/>
      <c r="L47" s="613"/>
      <c r="M47" s="599">
        <f>G47*0.001/'TD5'!F47</f>
        <v>3.8904059496939564E-2</v>
      </c>
    </row>
    <row r="48" spans="1:13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avgfiinc!AP41</f>
        <v>913144.86649439135</v>
      </c>
      <c r="H48" s="568"/>
      <c r="I48" s="579"/>
      <c r="J48" s="613"/>
      <c r="K48" s="579"/>
      <c r="L48" s="613"/>
      <c r="M48" s="599">
        <f>G48*0.001/'TD5'!F48</f>
        <v>3.4281686412848157E-2</v>
      </c>
    </row>
    <row r="49" spans="1:13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avgfiinc!AP42</f>
        <v>841154.30064229376</v>
      </c>
      <c r="H49" s="568"/>
      <c r="I49" s="579"/>
      <c r="J49" s="613"/>
      <c r="K49" s="579"/>
      <c r="L49" s="613"/>
      <c r="M49" s="599">
        <f>G49*0.001/'TD5'!F49</f>
        <v>3.0551549232254845E-2</v>
      </c>
    </row>
    <row r="50" spans="1:13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avgfiinc!AP43</f>
        <v>954045.58177033893</v>
      </c>
      <c r="H50" s="568"/>
      <c r="I50" s="579"/>
      <c r="J50" s="613"/>
      <c r="K50" s="579"/>
      <c r="L50" s="613"/>
      <c r="M50" s="599">
        <f>G50*0.001/'TD5'!F50</f>
        <v>3.4909311013215469E-2</v>
      </c>
    </row>
    <row r="51" spans="1:13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avgfiinc!AP44</f>
        <v>1075282.5970941633</v>
      </c>
      <c r="H51" s="568"/>
      <c r="I51" s="579"/>
      <c r="J51" s="613"/>
      <c r="K51" s="579"/>
      <c r="L51" s="613"/>
      <c r="M51" s="599">
        <f>G51*0.001/'TD5'!F51</f>
        <v>3.71496874737735E-2</v>
      </c>
    </row>
    <row r="52" spans="1:13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avgfiinc!AP45</f>
        <v>1040297.6050990033</v>
      </c>
      <c r="H52" s="568"/>
      <c r="I52" s="579"/>
      <c r="J52" s="613"/>
      <c r="K52" s="579"/>
      <c r="L52" s="613"/>
      <c r="M52" s="599">
        <f>G52*0.001/'TD5'!F52</f>
        <v>3.4863094765295199E-2</v>
      </c>
    </row>
    <row r="53" spans="1:13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avgfiinc!AP46</f>
        <v>947932.64787331596</v>
      </c>
      <c r="H53" s="568"/>
      <c r="I53" s="579"/>
      <c r="J53" s="613"/>
      <c r="K53" s="579"/>
      <c r="L53" s="613"/>
      <c r="M53" s="599">
        <f>G53*0.001/'TD5'!F53</f>
        <v>3.1833122336257111E-2</v>
      </c>
    </row>
    <row r="54" spans="1:13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avgfiinc!AP47</f>
        <v>936480.90237862954</v>
      </c>
      <c r="H54" s="568"/>
      <c r="I54" s="579"/>
      <c r="J54" s="613"/>
      <c r="K54" s="579"/>
      <c r="L54" s="613"/>
      <c r="M54" s="599">
        <f>G54*0.001/'TD5'!F54</f>
        <v>3.2184493567886684E-2</v>
      </c>
    </row>
    <row r="55" spans="1:13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avgfiinc!AP48</f>
        <v>1068221.8761657658</v>
      </c>
      <c r="H55" s="569"/>
      <c r="I55" s="580"/>
      <c r="J55" s="614"/>
      <c r="K55" s="580"/>
      <c r="L55" s="614"/>
      <c r="M55" s="600">
        <f>G55*0.001/'TD5'!F55</f>
        <v>3.449809739962232E-2</v>
      </c>
    </row>
    <row r="56" spans="1:13">
      <c r="A56" s="78">
        <v>1960</v>
      </c>
      <c r="B56" s="456"/>
      <c r="C56" s="344"/>
      <c r="D56" s="381"/>
      <c r="E56" s="341"/>
      <c r="F56" s="341"/>
      <c r="G56" s="95">
        <f>avgfiinc!AP49</f>
        <v>1012312.5731490726</v>
      </c>
      <c r="H56" s="568"/>
      <c r="I56" s="579"/>
      <c r="J56" s="613"/>
      <c r="K56" s="579"/>
      <c r="L56" s="613"/>
      <c r="M56" s="599">
        <f>G56*0.001/'TD5'!F56</f>
        <v>3.2490455876287273E-2</v>
      </c>
    </row>
    <row r="57" spans="1:13">
      <c r="A57" s="78">
        <v>1961</v>
      </c>
      <c r="B57" s="456"/>
      <c r="C57" s="344"/>
      <c r="D57" s="381"/>
      <c r="E57" s="341"/>
      <c r="F57" s="341"/>
      <c r="G57" s="95">
        <f>avgfiinc!AP50</f>
        <v>1162538.4043956331</v>
      </c>
      <c r="H57" s="568"/>
      <c r="I57" s="579"/>
      <c r="J57" s="613"/>
      <c r="K57" s="579"/>
      <c r="L57" s="613"/>
      <c r="M57" s="599">
        <f>G57*0.001/'TD5'!F57</f>
        <v>3.6512818079073167E-2</v>
      </c>
    </row>
    <row r="58" spans="1:13">
      <c r="A58" s="78">
        <v>1962</v>
      </c>
      <c r="B58" s="458">
        <f>avgfiinc!AK51</f>
        <v>614601.05230839108</v>
      </c>
      <c r="C58" s="345">
        <f>avgfiinc!AL51</f>
        <v>668115.87697721331</v>
      </c>
      <c r="D58" s="561">
        <f>avgfiinc!AM51</f>
        <v>606174.07280734647</v>
      </c>
      <c r="E58" s="561">
        <f>avgfiinc!AN51</f>
        <v>741292.77575941465</v>
      </c>
      <c r="F58" s="561">
        <f>avgfiinc!AO51</f>
        <v>551178.63828417694</v>
      </c>
      <c r="G58" s="92">
        <f>avgfiinc!AP51</f>
        <v>1027185.4791145623</v>
      </c>
      <c r="H58" s="570">
        <f>B58*0.001/'TD5'!B58</f>
        <v>3.0621860176324844E-2</v>
      </c>
      <c r="I58" s="581">
        <f>C58*0.001/'TD5'!B58</f>
        <v>3.3288180828094482E-2</v>
      </c>
      <c r="J58" s="581">
        <f>D58*0.001/'TD5'!C58</f>
        <v>2.7792474254965789E-2</v>
      </c>
      <c r="K58" s="581">
        <f>E58*0.001/'TD5'!D58</f>
        <v>2.4286463856697079E-2</v>
      </c>
      <c r="L58" s="581">
        <f>F58*0.001/'TD5'!E58</f>
        <v>5.385848134756089E-2</v>
      </c>
      <c r="M58" s="588">
        <f>G58*0.001/'TD5'!F58</f>
        <v>3.2111726701259606E-2</v>
      </c>
    </row>
    <row r="59" spans="1:13">
      <c r="A59" s="78">
        <v>1963</v>
      </c>
      <c r="B59" s="459">
        <f>avgfiinc!AK52</f>
        <v>650558.734280237</v>
      </c>
      <c r="C59" s="346">
        <f>avgfiinc!AL52</f>
        <v>704140.48954504658</v>
      </c>
      <c r="D59" s="562">
        <f>avgfiinc!AM52</f>
        <v>637793.60539117013</v>
      </c>
      <c r="E59" s="562">
        <f>avgfiinc!AN52</f>
        <v>780720.61162045039</v>
      </c>
      <c r="F59" s="562">
        <f>avgfiinc!AO52</f>
        <v>582455.38975975954</v>
      </c>
      <c r="G59" s="73">
        <f>avgfiinc!AP52</f>
        <v>1050474.2367951369</v>
      </c>
      <c r="H59" s="571">
        <f>B59*0.001/'TD5'!B59</f>
        <v>3.1056989518838087E-2</v>
      </c>
      <c r="I59" s="582">
        <f>C59*0.001/'TD5'!B59</f>
        <v>3.3614926141580154E-2</v>
      </c>
      <c r="J59" s="589">
        <f>D59*0.001/'TD5'!C59</f>
        <v>2.8019807673133314E-2</v>
      </c>
      <c r="K59" s="582">
        <f>E59*0.001/'TD5'!D59</f>
        <v>2.4530942811050206E-2</v>
      </c>
      <c r="L59" s="589">
        <f>F59*0.001/'TD5'!E59</f>
        <v>5.4609708399223925E-2</v>
      </c>
      <c r="M59" s="590">
        <f>G59*0.001/'TD5'!F59</f>
        <v>3.1459022812065321E-2</v>
      </c>
    </row>
    <row r="60" spans="1:13">
      <c r="A60" s="78">
        <v>1964</v>
      </c>
      <c r="B60" s="459">
        <f>avgfiinc!AK53</f>
        <v>686516.4162520828</v>
      </c>
      <c r="C60" s="346">
        <f>avgfiinc!AL53</f>
        <v>740165.10211287986</v>
      </c>
      <c r="D60" s="562">
        <f>avgfiinc!AM53</f>
        <v>669413.13797499368</v>
      </c>
      <c r="E60" s="562">
        <f>avgfiinc!AN53</f>
        <v>820148.44748148613</v>
      </c>
      <c r="F60" s="562">
        <f>avgfiinc!AO53</f>
        <v>613732.14123534213</v>
      </c>
      <c r="G60" s="73">
        <f>avgfiinc!AP53</f>
        <v>1143043.317943166</v>
      </c>
      <c r="H60" s="571">
        <f>B60*0.001/'TD5'!B60</f>
        <v>3.1457163393497474E-2</v>
      </c>
      <c r="I60" s="582">
        <f>C60*0.001/'TD5'!B60</f>
        <v>3.3915422856807709E-2</v>
      </c>
      <c r="J60" s="589">
        <f>D60*0.001/'TD5'!C60</f>
        <v>2.822889760136604E-2</v>
      </c>
      <c r="K60" s="582">
        <f>E60*0.001/'TD5'!D60</f>
        <v>2.4756189435720444E-2</v>
      </c>
      <c r="L60" s="589">
        <f>F60*0.001/'TD5'!E60</f>
        <v>5.5302456021308899E-2</v>
      </c>
      <c r="M60" s="590">
        <f>G60*0.001/'TD5'!F60</f>
        <v>3.3057413995265968E-2</v>
      </c>
    </row>
    <row r="61" spans="1:13">
      <c r="A61" s="78">
        <v>1965</v>
      </c>
      <c r="B61" s="459">
        <f>avgfiinc!AK54</f>
        <v>730046.84505915898</v>
      </c>
      <c r="C61" s="346">
        <f>avgfiinc!AL54</f>
        <v>786661.98340630066</v>
      </c>
      <c r="D61" s="562">
        <f>avgfiinc!AM54</f>
        <v>714887.0905642563</v>
      </c>
      <c r="E61" s="562">
        <f>avgfiinc!AN54</f>
        <v>870749.38377232361</v>
      </c>
      <c r="F61" s="562">
        <f>avgfiinc!AO54</f>
        <v>655721.71997606906</v>
      </c>
      <c r="G61" s="73">
        <f>avgfiinc!AP54</f>
        <v>1340137.2300068452</v>
      </c>
      <c r="H61" s="571">
        <f>B61*0.001/'TD5'!B61</f>
        <v>3.1959682643258464E-2</v>
      </c>
      <c r="I61" s="582">
        <f>C61*0.001/'TD5'!B61</f>
        <v>3.4438156273580364E-2</v>
      </c>
      <c r="J61" s="589">
        <f>D61*0.001/'TD5'!C61</f>
        <v>2.8794286597327145E-2</v>
      </c>
      <c r="K61" s="582">
        <f>E61*0.001/'TD5'!D61</f>
        <v>2.5103750920548246E-2</v>
      </c>
      <c r="L61" s="589">
        <f>F61*0.001/'TD5'!E61</f>
        <v>5.655959956398892E-2</v>
      </c>
      <c r="M61" s="590">
        <f>G61*0.001/'TD5'!F61</f>
        <v>3.6551436659768344E-2</v>
      </c>
    </row>
    <row r="62" spans="1:13">
      <c r="A62" s="78">
        <v>1966</v>
      </c>
      <c r="B62" s="459">
        <f>avgfiinc!AK55</f>
        <v>773577.27386623516</v>
      </c>
      <c r="C62" s="346">
        <f>avgfiinc!AL55</f>
        <v>833158.86469972145</v>
      </c>
      <c r="D62" s="562">
        <f>avgfiinc!AM55</f>
        <v>760361.04315351881</v>
      </c>
      <c r="E62" s="562">
        <f>avgfiinc!AN55</f>
        <v>921350.32006316108</v>
      </c>
      <c r="F62" s="562">
        <f>avgfiinc!AO55</f>
        <v>697711.29871679598</v>
      </c>
      <c r="G62" s="73">
        <f>avgfiinc!AP55</f>
        <v>1286726.6010408157</v>
      </c>
      <c r="H62" s="571">
        <f>B62*0.001/'TD5'!B62</f>
        <v>3.2419286668300622E-2</v>
      </c>
      <c r="I62" s="582">
        <f>C62*0.001/'TD5'!B62</f>
        <v>3.4916248172521584E-2</v>
      </c>
      <c r="J62" s="589">
        <f>D62*0.001/'TD5'!C62</f>
        <v>2.9311131685972214E-2</v>
      </c>
      <c r="K62" s="582">
        <f>E62*0.001/'TD5'!D62</f>
        <v>2.5421449914574623E-2</v>
      </c>
      <c r="L62" s="589">
        <f>F62*0.001/'TD5'!E62</f>
        <v>5.771364271640779E-2</v>
      </c>
      <c r="M62" s="590">
        <f>G62*0.001/'TD5'!F62</f>
        <v>3.4196469932794578E-2</v>
      </c>
    </row>
    <row r="63" spans="1:13">
      <c r="A63" s="78">
        <v>1967</v>
      </c>
      <c r="B63" s="459">
        <f>avgfiinc!AK56</f>
        <v>878259.53391521703</v>
      </c>
      <c r="C63" s="346">
        <f>avgfiinc!AL56</f>
        <v>935970.79923900135</v>
      </c>
      <c r="D63" s="562">
        <f>avgfiinc!AM56</f>
        <v>871195.06579428783</v>
      </c>
      <c r="E63" s="562">
        <f>avgfiinc!AN56</f>
        <v>1036183.1789809751</v>
      </c>
      <c r="F63" s="562">
        <f>avgfiinc!AO56</f>
        <v>789475.33835246088</v>
      </c>
      <c r="G63" s="73">
        <f>avgfiinc!AP56</f>
        <v>1456258.0204235716</v>
      </c>
      <c r="H63" s="572">
        <f>B63*0.001/'TD5'!B63</f>
        <v>3.5252893343567848E-2</v>
      </c>
      <c r="I63" s="583">
        <f>C63*0.001/'TD5'!B63</f>
        <v>3.7569394335150726E-2</v>
      </c>
      <c r="J63" s="589">
        <f>D63*0.001/'TD5'!C63</f>
        <v>3.2121402211487293E-2</v>
      </c>
      <c r="K63" s="582">
        <f>E63*0.001/'TD5'!D63</f>
        <v>2.7959789615124464E-2</v>
      </c>
      <c r="L63" s="589">
        <f>F63*0.001/'TD5'!E63</f>
        <v>5.9835746884346008E-2</v>
      </c>
      <c r="M63" s="590">
        <f>G63*0.001/'TD5'!F63</f>
        <v>3.7090699188411236E-2</v>
      </c>
    </row>
    <row r="64" spans="1:13">
      <c r="A64" s="78">
        <v>1968</v>
      </c>
      <c r="B64" s="459">
        <f>avgfiinc!AK57</f>
        <v>952942.78350604163</v>
      </c>
      <c r="C64" s="346">
        <f>avgfiinc!AL57</f>
        <v>1010477.7127274625</v>
      </c>
      <c r="D64" s="562">
        <f>avgfiinc!AM57</f>
        <v>945276.85254596511</v>
      </c>
      <c r="E64" s="562">
        <f>avgfiinc!AN57</f>
        <v>1111237.9231069253</v>
      </c>
      <c r="F64" s="562">
        <f>avgfiinc!AO57</f>
        <v>866062.92385732115</v>
      </c>
      <c r="G64" s="73">
        <f>avgfiinc!AP57</f>
        <v>1582136.221235584</v>
      </c>
      <c r="H64" s="572">
        <f>B64*0.001/'TD5'!B64</f>
        <v>3.6790214013308287E-2</v>
      </c>
      <c r="I64" s="583">
        <f>C64*0.001/'TD5'!B64</f>
        <v>3.901146212592721E-2</v>
      </c>
      <c r="J64" s="589">
        <f>D64*0.001/'TD5'!C64</f>
        <v>3.3682261826470487E-2</v>
      </c>
      <c r="K64" s="582">
        <f>E64*0.001/'TD5'!D64</f>
        <v>2.913279260974377E-2</v>
      </c>
      <c r="L64" s="589">
        <f>F64*0.001/'TD5'!E64</f>
        <v>6.1546264216303812E-2</v>
      </c>
      <c r="M64" s="590">
        <f>G64*0.001/'TD5'!F64</f>
        <v>3.8530854275450117E-2</v>
      </c>
    </row>
    <row r="65" spans="1:13">
      <c r="A65" s="83">
        <v>1969</v>
      </c>
      <c r="B65" s="460">
        <f>avgfiinc!AK58</f>
        <v>870315.11716423347</v>
      </c>
      <c r="C65" s="347">
        <f>avgfiinc!AL58</f>
        <v>932904.11747421033</v>
      </c>
      <c r="D65" s="564">
        <f>avgfiinc!AM58</f>
        <v>871253.29075057374</v>
      </c>
      <c r="E65" s="564">
        <f>avgfiinc!AN58</f>
        <v>1029500.6859880486</v>
      </c>
      <c r="F65" s="564">
        <f>avgfiinc!AO58</f>
        <v>786603.96246512851</v>
      </c>
      <c r="G65" s="79">
        <f>avgfiinc!AP58</f>
        <v>1452642.8865236063</v>
      </c>
      <c r="H65" s="573">
        <f>B65*0.001/'TD5'!B65</f>
        <v>3.3248674473725259E-2</v>
      </c>
      <c r="I65" s="584">
        <f>C65*0.001/'TD5'!B65</f>
        <v>3.5639763926155872E-2</v>
      </c>
      <c r="J65" s="591">
        <f>D65*0.001/'TD5'!C65</f>
        <v>3.0649085354525592E-2</v>
      </c>
      <c r="K65" s="585">
        <f>E65*0.001/'TD5'!D65</f>
        <v>2.6746385236037902E-2</v>
      </c>
      <c r="L65" s="591">
        <f>F65*0.001/'TD5'!E65</f>
        <v>5.5343124549835927E-2</v>
      </c>
      <c r="M65" s="592">
        <f>G65*0.001/'TD5'!F65</f>
        <v>3.4880868101026863E-2</v>
      </c>
    </row>
    <row r="66" spans="1:13">
      <c r="A66" s="78">
        <v>1970</v>
      </c>
      <c r="B66" s="459">
        <f>avgfiinc!AK59</f>
        <v>728598.67511944904</v>
      </c>
      <c r="C66" s="346">
        <f>avgfiinc!AL59</f>
        <v>796321.85396889283</v>
      </c>
      <c r="D66" s="562">
        <f>avgfiinc!AM59</f>
        <v>743962.50366519333</v>
      </c>
      <c r="E66" s="562">
        <f>avgfiinc!AN59</f>
        <v>894135.41303574224</v>
      </c>
      <c r="F66" s="562">
        <f>avgfiinc!AO59</f>
        <v>638964.910081423</v>
      </c>
      <c r="G66" s="73">
        <f>avgfiinc!AP59</f>
        <v>1225072.038003196</v>
      </c>
      <c r="H66" s="572">
        <f>B66*0.001/'TD5'!B66</f>
        <v>2.8626181272557002E-2</v>
      </c>
      <c r="I66" s="583">
        <f>C66*0.001/'TD5'!B66</f>
        <v>3.128698215004988E-2</v>
      </c>
      <c r="J66" s="589">
        <f>D66*0.001/'TD5'!C66</f>
        <v>2.6803624539752491E-2</v>
      </c>
      <c r="K66" s="582">
        <f>E66*0.001/'TD5'!D66</f>
        <v>2.3782563039276283E-2</v>
      </c>
      <c r="L66" s="589">
        <f>F66*0.001/'TD5'!E66</f>
        <v>4.6622072230093181E-2</v>
      </c>
      <c r="M66" s="590">
        <f>G66*0.001/'TD5'!F66</f>
        <v>3.0180840039975006E-2</v>
      </c>
    </row>
    <row r="67" spans="1:13">
      <c r="A67" s="78">
        <v>1971</v>
      </c>
      <c r="B67" s="459">
        <f>avgfiinc!AK60</f>
        <v>730286.56283509277</v>
      </c>
      <c r="C67" s="346">
        <f>avgfiinc!AL60</f>
        <v>797596.53714454453</v>
      </c>
      <c r="D67" s="562">
        <f>avgfiinc!AM60</f>
        <v>745773.75296522153</v>
      </c>
      <c r="E67" s="562">
        <f>avgfiinc!AN60</f>
        <v>899716.068115631</v>
      </c>
      <c r="F67" s="562">
        <f>avgfiinc!AO60</f>
        <v>632082.93784293346</v>
      </c>
      <c r="G67" s="73">
        <f>avgfiinc!AP60</f>
        <v>1228212.4285666829</v>
      </c>
      <c r="H67" s="572">
        <f>B67*0.001/'TD5'!B67</f>
        <v>2.8800759951991498E-2</v>
      </c>
      <c r="I67" s="583">
        <f>C67*0.001/'TD5'!B67</f>
        <v>3.145530477195279E-2</v>
      </c>
      <c r="J67" s="589">
        <f>D67*0.001/'TD5'!C67</f>
        <v>2.6968984097038632E-2</v>
      </c>
      <c r="K67" s="582">
        <f>E67*0.001/'TD5'!D67</f>
        <v>2.3997578913622423E-2</v>
      </c>
      <c r="L67" s="589">
        <f>F67*0.001/'TD5'!E67</f>
        <v>4.652752002584748E-2</v>
      </c>
      <c r="M67" s="590">
        <f>G67*0.001/'TD5'!F67</f>
        <v>3.0365544891537866E-2</v>
      </c>
    </row>
    <row r="68" spans="1:13">
      <c r="A68" s="78">
        <v>1972</v>
      </c>
      <c r="B68" s="459">
        <f>avgfiinc!AK61</f>
        <v>751526.38328227203</v>
      </c>
      <c r="C68" s="346">
        <f>avgfiinc!AL61</f>
        <v>823100.34469035477</v>
      </c>
      <c r="D68" s="562">
        <f>avgfiinc!AM61</f>
        <v>767491.05438972614</v>
      </c>
      <c r="E68" s="562">
        <f>avgfiinc!AN61</f>
        <v>927825.84837344824</v>
      </c>
      <c r="F68" s="562">
        <f>avgfiinc!AO61</f>
        <v>656366.84294449631</v>
      </c>
      <c r="G68" s="73">
        <f>avgfiinc!AP61</f>
        <v>1264036.7229135032</v>
      </c>
      <c r="H68" s="572">
        <f>B68*0.001/'TD5'!B68</f>
        <v>2.8412953606675725E-2</v>
      </c>
      <c r="I68" s="583">
        <f>C68*0.001/'TD5'!B68</f>
        <v>3.111894994981412E-2</v>
      </c>
      <c r="J68" s="589">
        <f>D68*0.001/'TD5'!C68</f>
        <v>2.6669849682548374E-2</v>
      </c>
      <c r="K68" s="582">
        <f>E68*0.001/'TD5'!D68</f>
        <v>2.3899420666111837E-2</v>
      </c>
      <c r="L68" s="589">
        <f>F68*0.001/'TD5'!E68</f>
        <v>4.5067759281664614E-2</v>
      </c>
      <c r="M68" s="590">
        <f>G68*0.001/'TD5'!F68</f>
        <v>3.0034173177227782E-2</v>
      </c>
    </row>
    <row r="69" spans="1:13">
      <c r="A69" s="78">
        <v>1973</v>
      </c>
      <c r="B69" s="459">
        <f>avgfiinc!AK62</f>
        <v>720038.73947166419</v>
      </c>
      <c r="C69" s="346">
        <f>avgfiinc!AL62</f>
        <v>799264.62035213329</v>
      </c>
      <c r="D69" s="562">
        <f>avgfiinc!AM62</f>
        <v>746938.8088974721</v>
      </c>
      <c r="E69" s="562">
        <f>avgfiinc!AN62</f>
        <v>910917.8966400224</v>
      </c>
      <c r="F69" s="562">
        <f>avgfiinc!AO62</f>
        <v>617865.89245762746</v>
      </c>
      <c r="G69" s="73">
        <f>avgfiinc!AP62</f>
        <v>1212104.8124183002</v>
      </c>
      <c r="H69" s="572">
        <f>B69*0.001/'TD5'!B69</f>
        <v>2.6506793366479542E-2</v>
      </c>
      <c r="I69" s="583">
        <f>C69*0.001/'TD5'!B69</f>
        <v>2.9423336517083953E-2</v>
      </c>
      <c r="J69" s="589">
        <f>D69*0.001/'TD5'!C69</f>
        <v>2.5194625613266904E-2</v>
      </c>
      <c r="K69" s="582">
        <f>E69*0.001/'TD5'!D69</f>
        <v>2.2806689035746782E-2</v>
      </c>
      <c r="L69" s="589">
        <f>F69*0.001/'TD5'!E69</f>
        <v>4.1444671818680945E-2</v>
      </c>
      <c r="M69" s="590">
        <f>G69*0.001/'TD5'!F69</f>
        <v>2.8119730737444112E-2</v>
      </c>
    </row>
    <row r="70" spans="1:13">
      <c r="A70" s="78">
        <v>1974</v>
      </c>
      <c r="B70" s="459">
        <f>avgfiinc!AK63</f>
        <v>683103.70183779963</v>
      </c>
      <c r="C70" s="346">
        <f>avgfiinc!AL63</f>
        <v>769819.42751916533</v>
      </c>
      <c r="D70" s="562">
        <f>avgfiinc!AM63</f>
        <v>723395.10749557242</v>
      </c>
      <c r="E70" s="562">
        <f>avgfiinc!AN63</f>
        <v>895339.55140873126</v>
      </c>
      <c r="F70" s="562">
        <f>avgfiinc!AO63</f>
        <v>563820.35434218682</v>
      </c>
      <c r="G70" s="73">
        <f>avgfiinc!AP63</f>
        <v>1148919.8869824195</v>
      </c>
      <c r="H70" s="572">
        <f>B70*0.001/'TD5'!B70</f>
        <v>2.5461036865067403E-2</v>
      </c>
      <c r="I70" s="583">
        <f>C70*0.001/'TD5'!B70</f>
        <v>2.8693155623045637E-2</v>
      </c>
      <c r="J70" s="589">
        <f>D70*0.001/'TD5'!C70</f>
        <v>2.4642328559650657E-2</v>
      </c>
      <c r="K70" s="582">
        <f>E70*0.001/'TD5'!D70</f>
        <v>2.2599506630712085E-2</v>
      </c>
      <c r="L70" s="589">
        <f>F70*0.001/'TD5'!E70</f>
        <v>3.8535649309324065E-2</v>
      </c>
      <c r="M70" s="590">
        <f>G70*0.001/'TD5'!F70</f>
        <v>2.7083641610204268E-2</v>
      </c>
    </row>
    <row r="71" spans="1:13">
      <c r="A71" s="78">
        <v>1975</v>
      </c>
      <c r="B71" s="459">
        <f>avgfiinc!AK64</f>
        <v>626214.28477805213</v>
      </c>
      <c r="C71" s="346">
        <f>avgfiinc!AL64</f>
        <v>714940.87563298526</v>
      </c>
      <c r="D71" s="562">
        <f>avgfiinc!AM64</f>
        <v>671058.60560651426</v>
      </c>
      <c r="E71" s="562">
        <f>avgfiinc!AN64</f>
        <v>837783.85763101897</v>
      </c>
      <c r="F71" s="562">
        <f>avgfiinc!AO64</f>
        <v>513121.75849625701</v>
      </c>
      <c r="G71" s="73">
        <f>avgfiinc!AP64</f>
        <v>1053421.8581065955</v>
      </c>
      <c r="H71" s="572">
        <f>B71*0.001/'TD5'!B71</f>
        <v>2.45417845818281E-2</v>
      </c>
      <c r="I71" s="583">
        <f>C71*0.001/'TD5'!B71</f>
        <v>2.8019042977831532E-2</v>
      </c>
      <c r="J71" s="589">
        <f>D71*0.001/'TD5'!C71</f>
        <v>2.422470571828228E-2</v>
      </c>
      <c r="K71" s="582">
        <f>E71*0.001/'TD5'!D71</f>
        <v>2.2596417803121938E-2</v>
      </c>
      <c r="L71" s="589">
        <f>F71*0.001/'TD5'!E71</f>
        <v>3.5375397274833638E-2</v>
      </c>
      <c r="M71" s="590">
        <f>G71*0.001/'TD5'!F71</f>
        <v>2.6162353517278799E-2</v>
      </c>
    </row>
    <row r="72" spans="1:13">
      <c r="A72" s="78">
        <v>1976</v>
      </c>
      <c r="B72" s="459">
        <f>avgfiinc!AK65</f>
        <v>652261.09853647219</v>
      </c>
      <c r="C72" s="346">
        <f>avgfiinc!AL65</f>
        <v>743322.9482054814</v>
      </c>
      <c r="D72" s="562">
        <f>avgfiinc!AM65</f>
        <v>700642.83544135152</v>
      </c>
      <c r="E72" s="562">
        <f>avgfiinc!AN65</f>
        <v>877613.30814229324</v>
      </c>
      <c r="F72" s="562">
        <f>avgfiinc!AO65</f>
        <v>526558.89311531896</v>
      </c>
      <c r="G72" s="73">
        <f>avgfiinc!AP65</f>
        <v>1094242.0326590859</v>
      </c>
      <c r="H72" s="572">
        <f>B72*0.001/'TD5'!B72</f>
        <v>2.4641677397561075E-2</v>
      </c>
      <c r="I72" s="583">
        <f>C72*0.001/'TD5'!B72</f>
        <v>2.8081889802997754E-2</v>
      </c>
      <c r="J72" s="589">
        <f>D72*0.001/'TD5'!C72</f>
        <v>2.4312582729340448E-2</v>
      </c>
      <c r="K72" s="582">
        <f>E72*0.001/'TD5'!D72</f>
        <v>2.3014783129978511E-2</v>
      </c>
      <c r="L72" s="589">
        <f>F72*0.001/'TD5'!E72</f>
        <v>3.4309498871351693E-2</v>
      </c>
      <c r="M72" s="590">
        <f>G72*0.001/'TD5'!F72</f>
        <v>2.6295028437342438E-2</v>
      </c>
    </row>
    <row r="73" spans="1:13">
      <c r="A73" s="78">
        <v>1977</v>
      </c>
      <c r="B73" s="459">
        <f>avgfiinc!AK66</f>
        <v>674742.36838712054</v>
      </c>
      <c r="C73" s="346">
        <f>avgfiinc!AL66</f>
        <v>769578.51371400745</v>
      </c>
      <c r="D73" s="562">
        <f>avgfiinc!AM66</f>
        <v>725607.15243309515</v>
      </c>
      <c r="E73" s="562">
        <f>avgfiinc!AN66</f>
        <v>911855.45236439002</v>
      </c>
      <c r="F73" s="562">
        <f>avgfiinc!AO66</f>
        <v>541928.21364776616</v>
      </c>
      <c r="G73" s="73">
        <f>avgfiinc!AP66</f>
        <v>1129528.3407943901</v>
      </c>
      <c r="H73" s="572">
        <f>B73*0.001/'TD5'!B73</f>
        <v>2.4934680116194485E-2</v>
      </c>
      <c r="I73" s="583">
        <f>C73*0.001/'TD5'!B73</f>
        <v>2.8439290257738396E-2</v>
      </c>
      <c r="J73" s="589">
        <f>D73*0.001/'TD5'!C73</f>
        <v>2.4653597484797458E-2</v>
      </c>
      <c r="K73" s="582">
        <f>E73*0.001/'TD5'!D73</f>
        <v>2.3499624621343699E-2</v>
      </c>
      <c r="L73" s="589">
        <f>F73*0.001/'TD5'!E73</f>
        <v>3.4021931676811334E-2</v>
      </c>
      <c r="M73" s="590">
        <f>G73*0.001/'TD5'!F73</f>
        <v>2.6667794165304844E-2</v>
      </c>
    </row>
    <row r="74" spans="1:13">
      <c r="A74" s="78">
        <v>1978</v>
      </c>
      <c r="B74" s="459">
        <f>avgfiinc!AK67</f>
        <v>744185.91948412452</v>
      </c>
      <c r="C74" s="346">
        <f>avgfiinc!AL67</f>
        <v>841731.23333954543</v>
      </c>
      <c r="D74" s="562">
        <f>avgfiinc!AM67</f>
        <v>790455.25415212836</v>
      </c>
      <c r="E74" s="562">
        <f>avgfiinc!AN67</f>
        <v>999510.49558673915</v>
      </c>
      <c r="F74" s="562">
        <f>avgfiinc!AO67</f>
        <v>594872.23851212149</v>
      </c>
      <c r="G74" s="73">
        <f>avgfiinc!AP67</f>
        <v>1239562.5630456565</v>
      </c>
      <c r="H74" s="572">
        <f>B74*0.001/'TD5'!B74</f>
        <v>2.6756213258211311E-2</v>
      </c>
      <c r="I74" s="583">
        <f>C74*0.001/'TD5'!B74</f>
        <v>3.0263325058531357E-2</v>
      </c>
      <c r="J74" s="589">
        <f>D74*0.001/'TD5'!C74</f>
        <v>2.6018797590278142E-2</v>
      </c>
      <c r="K74" s="582">
        <f>E74*0.001/'TD5'!D74</f>
        <v>2.514962568046452E-2</v>
      </c>
      <c r="L74" s="589">
        <f>F74*0.001/'TD5'!E74</f>
        <v>3.6057917162464648E-2</v>
      </c>
      <c r="M74" s="590">
        <f>G74*0.001/'TD5'!F74</f>
        <v>2.8588224656207251E-2</v>
      </c>
    </row>
    <row r="75" spans="1:13">
      <c r="A75" s="83">
        <v>1979</v>
      </c>
      <c r="B75" s="460">
        <f>avgfiinc!AK68</f>
        <v>928184.04511289729</v>
      </c>
      <c r="C75" s="347">
        <f>avgfiinc!AL68</f>
        <v>1024038.1431722059</v>
      </c>
      <c r="D75" s="564">
        <f>avgfiinc!AM68</f>
        <v>934614.5757587722</v>
      </c>
      <c r="E75" s="564">
        <f>avgfiinc!AN68</f>
        <v>1189990.2064190756</v>
      </c>
      <c r="F75" s="564">
        <f>avgfiinc!AO68</f>
        <v>768111.5189215272</v>
      </c>
      <c r="G75" s="79">
        <f>avgfiinc!AP68</f>
        <v>1530924.4376666008</v>
      </c>
      <c r="H75" s="574">
        <f>B75*0.001/'TD5'!B75</f>
        <v>3.2434988766908646E-2</v>
      </c>
      <c r="I75" s="585">
        <f>C75*0.001/'TD5'!B75</f>
        <v>3.5784568637609482E-2</v>
      </c>
      <c r="J75" s="591">
        <f>D75*0.001/'TD5'!C75</f>
        <v>3.0080111697316173E-2</v>
      </c>
      <c r="K75" s="585">
        <f>E75*0.001/'TD5'!D75</f>
        <v>2.9815832152962688E-2</v>
      </c>
      <c r="L75" s="591">
        <f>F75*0.001/'TD5'!E75</f>
        <v>4.3822746723890305E-2</v>
      </c>
      <c r="M75" s="592">
        <f>G75*0.001/'TD5'!F75</f>
        <v>3.4451741725206382E-2</v>
      </c>
    </row>
    <row r="76" spans="1:13">
      <c r="A76" s="78">
        <v>1980</v>
      </c>
      <c r="B76" s="459">
        <f>avgfiinc!AK69</f>
        <v>910219.14305345959</v>
      </c>
      <c r="C76" s="346">
        <f>avgfiinc!AL69</f>
        <v>1007277.8220533249</v>
      </c>
      <c r="D76" s="562">
        <f>avgfiinc!AM69</f>
        <v>943937.55801453569</v>
      </c>
      <c r="E76" s="562">
        <f>avgfiinc!AN69</f>
        <v>1201310.5363627947</v>
      </c>
      <c r="F76" s="562">
        <f>avgfiinc!AO69</f>
        <v>729482.55523003277</v>
      </c>
      <c r="G76" s="73">
        <f>avgfiinc!AP69</f>
        <v>1499393.2814381777</v>
      </c>
      <c r="H76" s="571">
        <f>B76*0.001/'TD5'!B76</f>
        <v>3.2103210687637329E-2</v>
      </c>
      <c r="I76" s="582">
        <f>C76*0.001/'TD5'!B76</f>
        <v>3.5526446998119361E-2</v>
      </c>
      <c r="J76" s="589">
        <f>D76*0.001/'TD5'!C76</f>
        <v>3.0783893540501591E-2</v>
      </c>
      <c r="K76" s="582">
        <f>E76*0.001/'TD5'!D76</f>
        <v>3.0551940202713006E-2</v>
      </c>
      <c r="L76" s="589">
        <f>F76*0.001/'TD5'!E76</f>
        <v>4.1034039109945297E-2</v>
      </c>
      <c r="M76" s="590">
        <f>G76*0.001/'TD5'!F76</f>
        <v>3.4115161746740341E-2</v>
      </c>
    </row>
    <row r="77" spans="1:13">
      <c r="A77" s="78">
        <v>1981</v>
      </c>
      <c r="B77" s="459">
        <f>avgfiinc!AK70</f>
        <v>920991.57095864287</v>
      </c>
      <c r="C77" s="346">
        <f>avgfiinc!AL70</f>
        <v>1016760.2486065106</v>
      </c>
      <c r="D77" s="562">
        <f>avgfiinc!AM70</f>
        <v>950189.91478133644</v>
      </c>
      <c r="E77" s="562">
        <f>avgfiinc!AN70</f>
        <v>1206476.848182149</v>
      </c>
      <c r="F77" s="562">
        <f>avgfiinc!AO70</f>
        <v>749223.82806541072</v>
      </c>
      <c r="G77" s="73">
        <f>avgfiinc!AP70</f>
        <v>1513003.0590753974</v>
      </c>
      <c r="H77" s="571">
        <f>B77*0.001/'TD5'!B77</f>
        <v>3.2793052494525916E-2</v>
      </c>
      <c r="I77" s="582">
        <f>C77*0.001/'TD5'!B77</f>
        <v>3.6203015595674515E-2</v>
      </c>
      <c r="J77" s="589">
        <f>D77*0.001/'TD5'!C77</f>
        <v>3.1471520662307739E-2</v>
      </c>
      <c r="K77" s="582">
        <f>E77*0.001/'TD5'!D77</f>
        <v>3.1212890520691872E-2</v>
      </c>
      <c r="L77" s="589">
        <f>F77*0.001/'TD5'!E77</f>
        <v>4.1847459971904755E-2</v>
      </c>
      <c r="M77" s="590">
        <f>G77*0.001/'TD5'!F77</f>
        <v>3.4787360578775406E-2</v>
      </c>
    </row>
    <row r="78" spans="1:13">
      <c r="A78" s="78">
        <v>1982</v>
      </c>
      <c r="B78" s="459">
        <f>avgfiinc!AK71</f>
        <v>1092081.7181563627</v>
      </c>
      <c r="C78" s="346">
        <f>avgfiinc!AL71</f>
        <v>1184914.3312910346</v>
      </c>
      <c r="D78" s="562">
        <f>avgfiinc!AM71</f>
        <v>1105236.7107811961</v>
      </c>
      <c r="E78" s="562">
        <f>avgfiinc!AN71</f>
        <v>1411939.4103516103</v>
      </c>
      <c r="F78" s="562">
        <f>avgfiinc!AO71</f>
        <v>887737.34138749144</v>
      </c>
      <c r="G78" s="73">
        <f>avgfiinc!AP71</f>
        <v>1775350.4457465762</v>
      </c>
      <c r="H78" s="571">
        <f>B78*0.001/'TD5'!B78</f>
        <v>3.9630856364965439E-2</v>
      </c>
      <c r="I78" s="582">
        <f>C78*0.001/'TD5'!B78</f>
        <v>4.2999684810638421E-2</v>
      </c>
      <c r="J78" s="589">
        <f>D78*0.001/'TD5'!C78</f>
        <v>3.750238195061683E-2</v>
      </c>
      <c r="K78" s="582">
        <f>E78*0.001/'TD5'!D78</f>
        <v>3.752748295664788E-2</v>
      </c>
      <c r="L78" s="589">
        <f>F78*0.001/'TD5'!E78</f>
        <v>4.9145173281431198E-2</v>
      </c>
      <c r="M78" s="590">
        <f>G78*0.001/'TD5'!F78</f>
        <v>4.1641160845756531E-2</v>
      </c>
    </row>
    <row r="79" spans="1:13">
      <c r="A79" s="78">
        <v>1983</v>
      </c>
      <c r="B79" s="459">
        <f>avgfiinc!AK72</f>
        <v>1204725.5128672614</v>
      </c>
      <c r="C79" s="346">
        <f>avgfiinc!AL72</f>
        <v>1293824.7519484046</v>
      </c>
      <c r="D79" s="562">
        <f>avgfiinc!AM72</f>
        <v>1218539.6926289222</v>
      </c>
      <c r="E79" s="562">
        <f>avgfiinc!AN72</f>
        <v>1559151.758313796</v>
      </c>
      <c r="F79" s="562">
        <f>avgfiinc!AO72</f>
        <v>960724.99816203723</v>
      </c>
      <c r="G79" s="73">
        <f>avgfiinc!AP72</f>
        <v>1959909.6865498507</v>
      </c>
      <c r="H79" s="571">
        <f>B79*0.001/'TD5'!B79</f>
        <v>4.3488830327987664E-2</v>
      </c>
      <c r="I79" s="582">
        <f>C79*0.001/'TD5'!B79</f>
        <v>4.6705182641744614E-2</v>
      </c>
      <c r="J79" s="589">
        <f>D79*0.001/'TD5'!C79</f>
        <v>4.1174236685037613E-2</v>
      </c>
      <c r="K79" s="582">
        <f>E79*0.001/'TD5'!D79</f>
        <v>4.1695471853017807E-2</v>
      </c>
      <c r="L79" s="589">
        <f>F79*0.001/'TD5'!E79</f>
        <v>5.1837123930454247E-2</v>
      </c>
      <c r="M79" s="590">
        <f>G79*0.001/'TD5'!F79</f>
        <v>4.5824866741895669E-2</v>
      </c>
    </row>
    <row r="80" spans="1:13">
      <c r="A80" s="78">
        <v>1984</v>
      </c>
      <c r="B80" s="459">
        <f>avgfiinc!AK73</f>
        <v>1375920.8339598211</v>
      </c>
      <c r="C80" s="346">
        <f>avgfiinc!AL73</f>
        <v>1469060.4503897463</v>
      </c>
      <c r="D80" s="562">
        <f>avgfiinc!AM73</f>
        <v>1386281.4844147435</v>
      </c>
      <c r="E80" s="562">
        <f>avgfiinc!AN73</f>
        <v>1749479.3626619477</v>
      </c>
      <c r="F80" s="562">
        <f>avgfiinc!AO73</f>
        <v>1136385.3960246122</v>
      </c>
      <c r="G80" s="73">
        <f>avgfiinc!AP73</f>
        <v>2203572.6978961965</v>
      </c>
      <c r="H80" s="571">
        <f>B80*0.001/'TD5'!B80</f>
        <v>4.7842931002378471E-2</v>
      </c>
      <c r="I80" s="582">
        <f>C80*0.001/'TD5'!B80</f>
        <v>5.1081541925668716E-2</v>
      </c>
      <c r="J80" s="589">
        <f>D80*0.001/'TD5'!C80</f>
        <v>4.5195013284683221E-2</v>
      </c>
      <c r="K80" s="582">
        <f>E80*0.001/'TD5'!D80</f>
        <v>4.5330572873353958E-2</v>
      </c>
      <c r="L80" s="589">
        <f>F80*0.001/'TD5'!E80</f>
        <v>5.8624692261219004E-2</v>
      </c>
      <c r="M80" s="590">
        <f>G80*0.001/'TD5'!F80</f>
        <v>4.9705844372510903E-2</v>
      </c>
    </row>
    <row r="81" spans="1:13">
      <c r="A81" s="78">
        <v>1985</v>
      </c>
      <c r="B81" s="459">
        <f>avgfiinc!AK74</f>
        <v>1494020.9603858667</v>
      </c>
      <c r="C81" s="346">
        <f>avgfiinc!AL74</f>
        <v>1586560.4073842573</v>
      </c>
      <c r="D81" s="562">
        <f>avgfiinc!AM74</f>
        <v>1465509.7075167242</v>
      </c>
      <c r="E81" s="562">
        <f>avgfiinc!AN74</f>
        <v>1884049.9295224333</v>
      </c>
      <c r="F81" s="562">
        <f>avgfiinc!AO74</f>
        <v>1223470.4605266403</v>
      </c>
      <c r="G81" s="73">
        <f>avgfiinc!AP74</f>
        <v>2411175.0200512218</v>
      </c>
      <c r="H81" s="571">
        <f>B81*0.001/'TD5'!B81</f>
        <v>5.04283607006073E-2</v>
      </c>
      <c r="I81" s="582">
        <f>C81*0.001/'TD5'!B81</f>
        <v>5.3551886230707162E-2</v>
      </c>
      <c r="J81" s="589">
        <f>D81*0.001/'TD5'!C81</f>
        <v>4.6535979956388474E-2</v>
      </c>
      <c r="K81" s="582">
        <f>E81*0.001/'TD5'!D81</f>
        <v>4.7461610287427902E-2</v>
      </c>
      <c r="L81" s="589">
        <f>F81*0.001/'TD5'!E81</f>
        <v>6.1096832156181349E-2</v>
      </c>
      <c r="M81" s="590">
        <f>G81*0.001/'TD5'!F81</f>
        <v>5.2925903350114836E-2</v>
      </c>
    </row>
    <row r="82" spans="1:13">
      <c r="A82" s="78">
        <v>1986</v>
      </c>
      <c r="B82" s="459">
        <f>avgfiinc!AK75</f>
        <v>2137776.9502315591</v>
      </c>
      <c r="C82" s="346">
        <f>avgfiinc!AL75</f>
        <v>2222162.2800932359</v>
      </c>
      <c r="D82" s="562">
        <f>avgfiinc!AM75</f>
        <v>2105293.687150633</v>
      </c>
      <c r="E82" s="562">
        <f>avgfiinc!AN75</f>
        <v>2596035.3109432659</v>
      </c>
      <c r="F82" s="562">
        <f>avgfiinc!AO75</f>
        <v>1828671.3519603091</v>
      </c>
      <c r="G82" s="73">
        <f>avgfiinc!AP75</f>
        <v>3422045.9491865872</v>
      </c>
      <c r="H82" s="571">
        <f>B82*0.001/'TD5'!B82</f>
        <v>6.7842192947864519E-2</v>
      </c>
      <c r="I82" s="582">
        <f>C82*0.001/'TD5'!B82</f>
        <v>7.0520155131816864E-2</v>
      </c>
      <c r="J82" s="589">
        <f>D82*0.001/'TD5'!C82</f>
        <v>6.2918424606323228E-2</v>
      </c>
      <c r="K82" s="582">
        <f>E82*0.001/'TD5'!D82</f>
        <v>6.2075115740299211E-2</v>
      </c>
      <c r="L82" s="589">
        <f>F82*0.001/'TD5'!E82</f>
        <v>8.3927415311336517E-2</v>
      </c>
      <c r="M82" s="590">
        <f>G82*0.001/'TD5'!F82</f>
        <v>7.090428471565248E-2</v>
      </c>
    </row>
    <row r="83" spans="1:13">
      <c r="A83" s="78">
        <v>1987</v>
      </c>
      <c r="B83" s="459">
        <f>avgfiinc!AK76</f>
        <v>1431745.2021684006</v>
      </c>
      <c r="C83" s="346">
        <f>avgfiinc!AL76</f>
        <v>1579452.5952332474</v>
      </c>
      <c r="D83" s="562">
        <f>avgfiinc!AM76</f>
        <v>1546173.0781882047</v>
      </c>
      <c r="E83" s="562">
        <f>avgfiinc!AN76</f>
        <v>1993519.5695810833</v>
      </c>
      <c r="F83" s="562">
        <f>avgfiinc!AO76</f>
        <v>1034399.932496671</v>
      </c>
      <c r="G83" s="73">
        <f>avgfiinc!AP76</f>
        <v>2322500.850874987</v>
      </c>
      <c r="H83" s="571">
        <f>B83*0.001/'TD5'!B83</f>
        <v>4.6577405184507377E-2</v>
      </c>
      <c r="I83" s="582">
        <f>C83*0.001/'TD5'!B83</f>
        <v>5.1382608711719513E-2</v>
      </c>
      <c r="J83" s="589">
        <f>D83*0.001/'TD5'!C83</f>
        <v>4.6750735491514213E-2</v>
      </c>
      <c r="K83" s="582">
        <f>E83*0.001/'TD5'!D83</f>
        <v>4.8476539552211761E-2</v>
      </c>
      <c r="L83" s="589">
        <f>F83*0.001/'TD5'!E83</f>
        <v>4.9365069717168801E-2</v>
      </c>
      <c r="M83" s="590">
        <f>G83*0.001/'TD5'!F83</f>
        <v>4.9614071846008301E-2</v>
      </c>
    </row>
    <row r="84" spans="1:13">
      <c r="A84" s="78">
        <v>1988</v>
      </c>
      <c r="B84" s="459">
        <f>avgfiinc!AK77</f>
        <v>2101887.2565542771</v>
      </c>
      <c r="C84" s="346">
        <f>avgfiinc!AL77</f>
        <v>2262498.305621027</v>
      </c>
      <c r="D84" s="562">
        <f>avgfiinc!AM77</f>
        <v>2206363.4628810189</v>
      </c>
      <c r="E84" s="562">
        <f>avgfiinc!AN77</f>
        <v>2857057.9620702928</v>
      </c>
      <c r="F84" s="562">
        <f>avgfiinc!AO77</f>
        <v>1518462.4301768765</v>
      </c>
      <c r="G84" s="73">
        <f>avgfiinc!AP77</f>
        <v>3375339.49436564</v>
      </c>
      <c r="H84" s="571">
        <f>B84*0.001/'TD5'!B84</f>
        <v>6.470936536788939E-2</v>
      </c>
      <c r="I84" s="582">
        <f>C84*0.001/'TD5'!B84</f>
        <v>6.9653987884521484E-2</v>
      </c>
      <c r="J84" s="589">
        <f>D84*0.001/'TD5'!C84</f>
        <v>6.3148766756057753E-2</v>
      </c>
      <c r="K84" s="582">
        <f>E84*0.001/'TD5'!D84</f>
        <v>6.6151119768619537E-2</v>
      </c>
      <c r="L84" s="589">
        <f>F84*0.001/'TD5'!E84</f>
        <v>6.7925915122032152E-2</v>
      </c>
      <c r="M84" s="590">
        <f>G84*0.001/'TD5'!F84</f>
        <v>6.8670913577079773E-2</v>
      </c>
    </row>
    <row r="85" spans="1:13">
      <c r="A85" s="83">
        <v>1989</v>
      </c>
      <c r="B85" s="460">
        <f>avgfiinc!AK78</f>
        <v>1864467.1834563918</v>
      </c>
      <c r="C85" s="347">
        <f>avgfiinc!AL78</f>
        <v>2010417.5719684632</v>
      </c>
      <c r="D85" s="564">
        <f>avgfiinc!AM78</f>
        <v>1955371.477498529</v>
      </c>
      <c r="E85" s="564">
        <f>avgfiinc!AN78</f>
        <v>2517254.6034577326</v>
      </c>
      <c r="F85" s="564">
        <f>avgfiinc!AO78</f>
        <v>1363143.7155660503</v>
      </c>
      <c r="G85" s="79">
        <f>avgfiinc!AP78</f>
        <v>2977025.6800791561</v>
      </c>
      <c r="H85" s="574">
        <f>B85*0.001/'TD5'!B85</f>
        <v>5.7298935949802406E-2</v>
      </c>
      <c r="I85" s="585">
        <f>C85*0.001/'TD5'!B85</f>
        <v>6.1784293502569199E-2</v>
      </c>
      <c r="J85" s="591">
        <f>D85*0.001/'TD5'!C85</f>
        <v>5.5887185037136071E-2</v>
      </c>
      <c r="K85" s="585">
        <f>E85*0.001/'TD5'!D85</f>
        <v>5.876647308468818E-2</v>
      </c>
      <c r="L85" s="591">
        <f>F85*0.001/'TD5'!E85</f>
        <v>5.9904251247644411E-2</v>
      </c>
      <c r="M85" s="592">
        <f>G85*0.001/'TD5'!F85</f>
        <v>6.0943983495235436E-2</v>
      </c>
    </row>
    <row r="86" spans="1:13">
      <c r="A86" s="78">
        <v>1990</v>
      </c>
      <c r="B86" s="459">
        <f>avgfiinc!AK79</f>
        <v>1794412.2159483198</v>
      </c>
      <c r="C86" s="346">
        <f>avgfiinc!AL79</f>
        <v>1954202.6004560923</v>
      </c>
      <c r="D86" s="562">
        <f>avgfiinc!AM79</f>
        <v>1927361.487303836</v>
      </c>
      <c r="E86" s="562">
        <f>avgfiinc!AN79</f>
        <v>2475458.1897700531</v>
      </c>
      <c r="F86" s="562">
        <f>avgfiinc!AO79</f>
        <v>1268184.4328506268</v>
      </c>
      <c r="G86" s="73">
        <f>avgfiinc!AP79</f>
        <v>2854793.7669123607</v>
      </c>
      <c r="H86" s="571">
        <f>B86*0.001/'TD5'!B86</f>
        <v>5.5473726242780692E-2</v>
      </c>
      <c r="I86" s="582">
        <f>C86*0.001/'TD5'!B86</f>
        <v>6.0413599014282227E-2</v>
      </c>
      <c r="J86" s="589">
        <f>D86*0.001/'TD5'!C86</f>
        <v>5.5260162800550461E-2</v>
      </c>
      <c r="K86" s="582">
        <f>E86*0.001/'TD5'!D86</f>
        <v>5.8615677058696747E-2</v>
      </c>
      <c r="L86" s="589">
        <f>F86*0.001/'TD5'!E86</f>
        <v>5.5256322026252754E-2</v>
      </c>
      <c r="M86" s="590">
        <f>G86*0.001/'TD5'!F86</f>
        <v>5.9148408472537994E-2</v>
      </c>
    </row>
    <row r="87" spans="1:13">
      <c r="A87" s="78">
        <v>1991</v>
      </c>
      <c r="B87" s="459">
        <f>avgfiinc!AK80</f>
        <v>1520947.8763549463</v>
      </c>
      <c r="C87" s="346">
        <f>avgfiinc!AL80</f>
        <v>1672764.7710857564</v>
      </c>
      <c r="D87" s="562">
        <f>avgfiinc!AM80</f>
        <v>1656933.1094770501</v>
      </c>
      <c r="E87" s="562">
        <f>avgfiinc!AN80</f>
        <v>2129645.7902905396</v>
      </c>
      <c r="F87" s="562">
        <f>avgfiinc!AO80</f>
        <v>1068845.169123335</v>
      </c>
      <c r="G87" s="73">
        <f>avgfiinc!AP80</f>
        <v>2435251.6465685451</v>
      </c>
      <c r="H87" s="571">
        <f>B87*0.001/'TD5'!B87</f>
        <v>4.8560600727796555E-2</v>
      </c>
      <c r="I87" s="582">
        <f>C87*0.001/'TD5'!B87</f>
        <v>5.3407788276672356E-2</v>
      </c>
      <c r="J87" s="589">
        <f>D87*0.001/'TD5'!C87</f>
        <v>4.8932332545518889E-2</v>
      </c>
      <c r="K87" s="582">
        <f>E87*0.001/'TD5'!D87</f>
        <v>5.2442550659179674E-2</v>
      </c>
      <c r="L87" s="589">
        <f>F87*0.001/'TD5'!E87</f>
        <v>4.7521766275167479E-2</v>
      </c>
      <c r="M87" s="590">
        <f>G87*0.001/'TD5'!F87</f>
        <v>5.2000075578689582E-2</v>
      </c>
    </row>
    <row r="88" spans="1:13">
      <c r="A88" s="78">
        <v>1992</v>
      </c>
      <c r="B88" s="459">
        <f>avgfiinc!AK81</f>
        <v>1815852.9672275104</v>
      </c>
      <c r="C88" s="346">
        <f>avgfiinc!AL81</f>
        <v>1992350.7955710299</v>
      </c>
      <c r="D88" s="562">
        <f>avgfiinc!AM81</f>
        <v>1998478.653589332</v>
      </c>
      <c r="E88" s="562">
        <f>avgfiinc!AN81</f>
        <v>2633701.584848125</v>
      </c>
      <c r="F88" s="562">
        <f>avgfiinc!AO81</f>
        <v>1186647.6190090671</v>
      </c>
      <c r="G88" s="73">
        <f>avgfiinc!AP81</f>
        <v>2900904.782749603</v>
      </c>
      <c r="H88" s="571">
        <f>B88*0.001/'TD5'!B88</f>
        <v>5.7441376149654388E-2</v>
      </c>
      <c r="I88" s="582">
        <f>C88*0.001/'TD5'!B88</f>
        <v>6.3024580478668213E-2</v>
      </c>
      <c r="J88" s="589">
        <f>D88*0.001/'TD5'!C88</f>
        <v>5.8206319808959954E-2</v>
      </c>
      <c r="K88" s="582">
        <f>E88*0.001/'TD5'!D88</f>
        <v>6.3888348639011397E-2</v>
      </c>
      <c r="L88" s="589">
        <f>F88*0.001/'TD5'!E88</f>
        <v>5.2581299096345901E-2</v>
      </c>
      <c r="M88" s="590">
        <f>G88*0.001/'TD5'!F88</f>
        <v>6.1342786997556686E-2</v>
      </c>
    </row>
    <row r="89" spans="1:13">
      <c r="A89" s="78">
        <v>1993</v>
      </c>
      <c r="B89" s="459">
        <f>avgfiinc!AK82</f>
        <v>1713188.7643923888</v>
      </c>
      <c r="C89" s="346">
        <f>avgfiinc!AL82</f>
        <v>1873830.9816647102</v>
      </c>
      <c r="D89" s="562">
        <f>avgfiinc!AM82</f>
        <v>1869577.9293375812</v>
      </c>
      <c r="E89" s="562">
        <f>avgfiinc!AN82</f>
        <v>2442286.840042498</v>
      </c>
      <c r="F89" s="562">
        <f>avgfiinc!AO82</f>
        <v>1166090.4811610209</v>
      </c>
      <c r="G89" s="73">
        <f>avgfiinc!AP82</f>
        <v>2736946.2876818227</v>
      </c>
      <c r="H89" s="571">
        <f>B89*0.001/'TD5'!B89</f>
        <v>5.4782107472419732E-2</v>
      </c>
      <c r="I89" s="582">
        <f>C89*0.001/'TD5'!B89</f>
        <v>5.9918913990259171E-2</v>
      </c>
      <c r="J89" s="589">
        <f>D89*0.001/'TD5'!C89</f>
        <v>5.4741565138101578E-2</v>
      </c>
      <c r="K89" s="582">
        <f>E89*0.001/'TD5'!D89</f>
        <v>5.9316240251064301E-2</v>
      </c>
      <c r="L89" s="589">
        <f>F89*0.001/'TD5'!E89</f>
        <v>5.2857428789138794E-2</v>
      </c>
      <c r="M89" s="590">
        <f>G89*0.001/'TD5'!F89</f>
        <v>5.8508288115262992E-2</v>
      </c>
    </row>
    <row r="90" spans="1:13">
      <c r="A90" s="78">
        <v>1994</v>
      </c>
      <c r="B90" s="459">
        <f>avgfiinc!AK83</f>
        <v>1741488.0475305251</v>
      </c>
      <c r="C90" s="346">
        <f>avgfiinc!AL83</f>
        <v>1889557.5351093414</v>
      </c>
      <c r="D90" s="562">
        <f>avgfiinc!AM83</f>
        <v>1880870.2371902333</v>
      </c>
      <c r="E90" s="562">
        <f>avgfiinc!AN83</f>
        <v>2396096.0529409023</v>
      </c>
      <c r="F90" s="562">
        <f>avgfiinc!AO83</f>
        <v>1252238.6957734493</v>
      </c>
      <c r="G90" s="73">
        <f>avgfiinc!AP83</f>
        <v>2775834.9145354745</v>
      </c>
      <c r="H90" s="571">
        <f>B90*0.001/'TD5'!B90</f>
        <v>5.488089844584465E-2</v>
      </c>
      <c r="I90" s="582">
        <f>C90*0.001/'TD5'!B90</f>
        <v>5.9547130018472678E-2</v>
      </c>
      <c r="J90" s="589">
        <f>D90*0.001/'TD5'!C90</f>
        <v>5.4174274206161499E-2</v>
      </c>
      <c r="K90" s="582">
        <f>E90*0.001/'TD5'!D90</f>
        <v>5.7734228670597076E-2</v>
      </c>
      <c r="L90" s="589">
        <f>F90*0.001/'TD5'!E90</f>
        <v>5.5415514856576913E-2</v>
      </c>
      <c r="M90" s="590">
        <f>G90*0.001/'TD5'!F90</f>
        <v>5.8493964374065413E-2</v>
      </c>
    </row>
    <row r="91" spans="1:13">
      <c r="A91" s="78">
        <v>1995</v>
      </c>
      <c r="B91" s="459">
        <f>avgfiinc!AK84</f>
        <v>1942041.8419276485</v>
      </c>
      <c r="C91" s="346">
        <f>avgfiinc!AL84</f>
        <v>2100320.5631611724</v>
      </c>
      <c r="D91" s="562">
        <f>avgfiinc!AM84</f>
        <v>2094489.6037284206</v>
      </c>
      <c r="E91" s="562">
        <f>avgfiinc!AN84</f>
        <v>2692279.4770202134</v>
      </c>
      <c r="F91" s="562">
        <f>avgfiinc!AO84</f>
        <v>1374532.1372356778</v>
      </c>
      <c r="G91" s="73">
        <f>avgfiinc!AP84</f>
        <v>3099767.7381585287</v>
      </c>
      <c r="H91" s="571">
        <f>B91*0.001/'TD5'!B91</f>
        <v>5.9085898101329817E-2</v>
      </c>
      <c r="I91" s="582">
        <f>C91*0.001/'TD5'!B91</f>
        <v>6.390146911144258E-2</v>
      </c>
      <c r="J91" s="589">
        <f>D91*0.001/'TD5'!C91</f>
        <v>5.8497320860624313E-2</v>
      </c>
      <c r="K91" s="582">
        <f>E91*0.001/'TD5'!D91</f>
        <v>6.268756091594696E-2</v>
      </c>
      <c r="L91" s="589">
        <f>F91*0.001/'TD5'!E91</f>
        <v>5.8465883135795586E-2</v>
      </c>
      <c r="M91" s="590">
        <f>G91*0.001/'TD5'!F91</f>
        <v>6.3001468777656541E-2</v>
      </c>
    </row>
    <row r="92" spans="1:13">
      <c r="A92" s="78">
        <v>1996</v>
      </c>
      <c r="B92" s="459">
        <f>avgfiinc!AK85</f>
        <v>2376134.464126904</v>
      </c>
      <c r="C92" s="346">
        <f>avgfiinc!AL85</f>
        <v>2540788.2672955957</v>
      </c>
      <c r="D92" s="562">
        <f>avgfiinc!AM85</f>
        <v>2520544.5324538806</v>
      </c>
      <c r="E92" s="562">
        <f>avgfiinc!AN85</f>
        <v>3233754.9577824683</v>
      </c>
      <c r="F92" s="562">
        <f>avgfiinc!AO85</f>
        <v>1723725.5038549958</v>
      </c>
      <c r="G92" s="73">
        <f>avgfiinc!AP85</f>
        <v>3779385.3144395472</v>
      </c>
      <c r="H92" s="571">
        <f>B92*0.001/'TD5'!B92</f>
        <v>6.8978182971477509E-2</v>
      </c>
      <c r="I92" s="582">
        <f>C92*0.001/'TD5'!B92</f>
        <v>7.3758013546466827E-2</v>
      </c>
      <c r="J92" s="589">
        <f>D92*0.001/'TD5'!C92</f>
        <v>6.7538715898990617E-2</v>
      </c>
      <c r="K92" s="582">
        <f>E92*0.001/'TD5'!D92</f>
        <v>7.2376072406768799E-2</v>
      </c>
      <c r="L92" s="589">
        <f>F92*0.001/'TD5'!E92</f>
        <v>6.905695050954816E-2</v>
      </c>
      <c r="M92" s="590">
        <f>G92*0.001/'TD5'!F92</f>
        <v>7.343310117721559E-2</v>
      </c>
    </row>
    <row r="93" spans="1:13">
      <c r="A93" s="78">
        <v>1997</v>
      </c>
      <c r="B93" s="459">
        <f>avgfiinc!AK86</f>
        <v>2841858.6727498323</v>
      </c>
      <c r="C93" s="346">
        <f>avgfiinc!AL86</f>
        <v>3017619.4499179292</v>
      </c>
      <c r="D93" s="562">
        <f>avgfiinc!AM86</f>
        <v>2997941.1655558283</v>
      </c>
      <c r="E93" s="562">
        <f>avgfiinc!AN86</f>
        <v>3849800.5787038552</v>
      </c>
      <c r="F93" s="562">
        <f>avgfiinc!AO86</f>
        <v>2068907.5446868457</v>
      </c>
      <c r="G93" s="73">
        <f>avgfiinc!AP86</f>
        <v>4509152.2914079558</v>
      </c>
      <c r="H93" s="571">
        <f>B93*0.001/'TD5'!B93</f>
        <v>7.7788405120372786E-2</v>
      </c>
      <c r="I93" s="582">
        <f>C93*0.001/'TD5'!B93</f>
        <v>8.2599394023418427E-2</v>
      </c>
      <c r="J93" s="589">
        <f>D93*0.001/'TD5'!C93</f>
        <v>7.6047085225582109E-2</v>
      </c>
      <c r="K93" s="582">
        <f>E93*0.001/'TD5'!D93</f>
        <v>8.1629566848278046E-2</v>
      </c>
      <c r="L93" s="589">
        <f>F93*0.001/'TD5'!E93</f>
        <v>7.7450446784496321E-2</v>
      </c>
      <c r="M93" s="590">
        <f>G93*0.001/'TD5'!F93</f>
        <v>8.2661785185337067E-2</v>
      </c>
    </row>
    <row r="94" spans="1:13">
      <c r="A94" s="78">
        <v>1998</v>
      </c>
      <c r="B94" s="459">
        <f>avgfiinc!AK87</f>
        <v>3325825.3031164985</v>
      </c>
      <c r="C94" s="346">
        <f>avgfiinc!AL87</f>
        <v>3521431.7312863329</v>
      </c>
      <c r="D94" s="562">
        <f>avgfiinc!AM87</f>
        <v>3498831.5274487212</v>
      </c>
      <c r="E94" s="562">
        <f>avgfiinc!AN87</f>
        <v>4501982.0858960729</v>
      </c>
      <c r="F94" s="562">
        <f>avgfiinc!AO87</f>
        <v>2430170.3834515926</v>
      </c>
      <c r="G94" s="73">
        <f>avgfiinc!AP87</f>
        <v>5262958.5861644652</v>
      </c>
      <c r="H94" s="571">
        <f>B94*0.001/'TD5'!B94</f>
        <v>8.5715167224407182E-2</v>
      </c>
      <c r="I94" s="582">
        <f>C94*0.001/'TD5'!B94</f>
        <v>9.0756453573703766E-2</v>
      </c>
      <c r="J94" s="589">
        <f>D94*0.001/'TD5'!C94</f>
        <v>8.3927899599075304E-2</v>
      </c>
      <c r="K94" s="582">
        <f>E94*0.001/'TD5'!D94</f>
        <v>9.0178370475769057E-2</v>
      </c>
      <c r="L94" s="589">
        <f>F94*0.001/'TD5'!E94</f>
        <v>8.5225984454154982E-2</v>
      </c>
      <c r="M94" s="590">
        <f>G94*0.001/'TD5'!F94</f>
        <v>9.0913407504558549E-2</v>
      </c>
    </row>
    <row r="95" spans="1:13">
      <c r="A95" s="83">
        <v>1999</v>
      </c>
      <c r="B95" s="460">
        <f>avgfiinc!AK88</f>
        <v>3777634.0842793621</v>
      </c>
      <c r="C95" s="347">
        <f>avgfiinc!AL88</f>
        <v>4000994.7493778346</v>
      </c>
      <c r="D95" s="564">
        <f>avgfiinc!AM88</f>
        <v>4041671.1995551144</v>
      </c>
      <c r="E95" s="564">
        <f>avgfiinc!AN88</f>
        <v>5214193.6545618409</v>
      </c>
      <c r="F95" s="564">
        <f>avgfiinc!AO88</f>
        <v>2672359.7438898478</v>
      </c>
      <c r="G95" s="79">
        <f>avgfiinc!AP88</f>
        <v>5974366.2378296442</v>
      </c>
      <c r="H95" s="574">
        <f>B95*0.001/'TD5'!B95</f>
        <v>9.2785336077213301E-2</v>
      </c>
      <c r="I95" s="585">
        <f>C95*0.001/'TD5'!B95</f>
        <v>9.8271466791629791E-2</v>
      </c>
      <c r="J95" s="591">
        <f>D95*0.001/'TD5'!C95</f>
        <v>9.2217035591602325E-2</v>
      </c>
      <c r="K95" s="585">
        <f>E95*0.001/'TD5'!D95</f>
        <v>9.8673313856124864E-2</v>
      </c>
      <c r="L95" s="591">
        <f>F95*0.001/'TD5'!E95</f>
        <v>9.0408027172088623E-2</v>
      </c>
      <c r="M95" s="592">
        <f>G95*0.001/'TD5'!F95</f>
        <v>9.8190732300281511E-2</v>
      </c>
    </row>
    <row r="96" spans="1:13">
      <c r="A96" s="88">
        <v>2000</v>
      </c>
      <c r="B96" s="461">
        <f>avgfiinc!AK89</f>
        <v>4412332.0478532063</v>
      </c>
      <c r="C96" s="348">
        <f>avgfiinc!AL89</f>
        <v>4669980.1855290886</v>
      </c>
      <c r="D96" s="566">
        <f>avgfiinc!AM89</f>
        <v>4760370.2593438812</v>
      </c>
      <c r="E96" s="566">
        <f>avgfiinc!AN89</f>
        <v>6109256.905921937</v>
      </c>
      <c r="F96" s="566">
        <f>avgfiinc!AO89</f>
        <v>3108244.7709197178</v>
      </c>
      <c r="G96" s="85">
        <f>avgfiinc!AP89</f>
        <v>6941351.6847554604</v>
      </c>
      <c r="H96" s="575">
        <f>B96*0.001/'TD5'!B96</f>
        <v>0.10363873094320297</v>
      </c>
      <c r="I96" s="586">
        <f>C96*0.001/'TD5'!B96</f>
        <v>0.10969047993421556</v>
      </c>
      <c r="J96" s="593">
        <f>D96*0.001/'TD5'!C96</f>
        <v>0.10406100749969481</v>
      </c>
      <c r="K96" s="586">
        <f>E96*0.001/'TD5'!D96</f>
        <v>0.11109455674886702</v>
      </c>
      <c r="L96" s="593">
        <f>F96*0.001/'TD5'!E96</f>
        <v>9.9845081567764282E-2</v>
      </c>
      <c r="M96" s="594">
        <f>G96*0.001/'TD5'!F96</f>
        <v>0.10950375348329543</v>
      </c>
    </row>
    <row r="97" spans="1:13">
      <c r="A97" s="78">
        <v>2001</v>
      </c>
      <c r="B97" s="459">
        <f>avgfiinc!AK90</f>
        <v>3182396.9056891296</v>
      </c>
      <c r="C97" s="346">
        <f>avgfiinc!AL90</f>
        <v>3428683.5294830259</v>
      </c>
      <c r="D97" s="562">
        <f>avgfiinc!AM90</f>
        <v>3425586.6381727699</v>
      </c>
      <c r="E97" s="562">
        <f>avgfiinc!AN90</f>
        <v>4510019.5849878071</v>
      </c>
      <c r="F97" s="562">
        <f>avgfiinc!AO90</f>
        <v>2199037.9249266307</v>
      </c>
      <c r="G97" s="73">
        <f>avgfiinc!AP90</f>
        <v>5002586.4013912957</v>
      </c>
      <c r="H97" s="571">
        <f>B97*0.001/'TD5'!B97</f>
        <v>7.9774536192417145E-2</v>
      </c>
      <c r="I97" s="582">
        <f>C97*0.001/'TD5'!B97</f>
        <v>8.594831079244615E-2</v>
      </c>
      <c r="J97" s="589">
        <f>D97*0.001/'TD5'!C97</f>
        <v>7.9437918961048112E-2</v>
      </c>
      <c r="K97" s="582">
        <f>E97*0.001/'TD5'!D97</f>
        <v>8.7795242667198209E-2</v>
      </c>
      <c r="L97" s="589">
        <f>F97*0.001/'TD5'!E97</f>
        <v>7.5053133070468889E-2</v>
      </c>
      <c r="M97" s="590">
        <f>G97*0.001/'TD5'!F97</f>
        <v>8.4850966930389404E-2</v>
      </c>
    </row>
    <row r="98" spans="1:13">
      <c r="A98" s="78">
        <v>2002</v>
      </c>
      <c r="B98" s="459">
        <f>avgfiinc!AK91</f>
        <v>2655902.5696113394</v>
      </c>
      <c r="C98" s="346">
        <f>avgfiinc!AL91</f>
        <v>2877186.2658654358</v>
      </c>
      <c r="D98" s="562">
        <f>avgfiinc!AM91</f>
        <v>2849851.7377026337</v>
      </c>
      <c r="E98" s="562">
        <f>avgfiinc!AN91</f>
        <v>3788152.0402849531</v>
      </c>
      <c r="F98" s="562">
        <f>avgfiinc!AO91</f>
        <v>1824894.3230147667</v>
      </c>
      <c r="G98" s="73">
        <f>avgfiinc!AP91</f>
        <v>4163788.3131892607</v>
      </c>
      <c r="H98" s="571">
        <f>B98*0.001/'TD5'!B98</f>
        <v>6.9903433322906494E-2</v>
      </c>
      <c r="I98" s="582">
        <f>C98*0.001/'TD5'!B98</f>
        <v>7.572762668132782E-2</v>
      </c>
      <c r="J98" s="589">
        <f>D98*0.001/'TD5'!C98</f>
        <v>6.9114476442337036E-2</v>
      </c>
      <c r="K98" s="582">
        <f>E98*0.001/'TD5'!D98</f>
        <v>7.7779464423656464E-2</v>
      </c>
      <c r="L98" s="589">
        <f>F98*0.001/'TD5'!E98</f>
        <v>6.4793512225151062E-2</v>
      </c>
      <c r="M98" s="590">
        <f>G98*0.001/'TD5'!F98</f>
        <v>7.4629314243793488E-2</v>
      </c>
    </row>
    <row r="99" spans="1:13">
      <c r="A99" s="78">
        <v>2003</v>
      </c>
      <c r="B99" s="459">
        <f>avgfiinc!AK92</f>
        <v>2838677.487418158</v>
      </c>
      <c r="C99" s="346">
        <f>avgfiinc!AL92</f>
        <v>3053079.0130981267</v>
      </c>
      <c r="D99" s="562">
        <f>avgfiinc!AM92</f>
        <v>3011629.1609270293</v>
      </c>
      <c r="E99" s="562">
        <f>avgfiinc!AN92</f>
        <v>3965273.9852884482</v>
      </c>
      <c r="F99" s="562">
        <f>avgfiinc!AO92</f>
        <v>2009512.2546946532</v>
      </c>
      <c r="G99" s="73">
        <f>avgfiinc!AP92</f>
        <v>4433338.7502654241</v>
      </c>
      <c r="H99" s="571">
        <f>B99*0.001/'TD5'!B99</f>
        <v>7.4912160634994493E-2</v>
      </c>
      <c r="I99" s="582">
        <f>C99*0.001/'TD5'!B99</f>
        <v>8.057017624378203E-2</v>
      </c>
      <c r="J99" s="589">
        <f>D99*0.001/'TD5'!C99</f>
        <v>7.3354348540306105E-2</v>
      </c>
      <c r="K99" s="582">
        <f>E99*0.001/'TD5'!D99</f>
        <v>8.2268737256526947E-2</v>
      </c>
      <c r="L99" s="589">
        <f>F99*0.001/'TD5'!E99</f>
        <v>7.0794865489006029E-2</v>
      </c>
      <c r="M99" s="590">
        <f>G99*0.001/'TD5'!F99</f>
        <v>7.9888291656970964E-2</v>
      </c>
    </row>
    <row r="100" spans="1:13">
      <c r="A100" s="78">
        <v>2004</v>
      </c>
      <c r="B100" s="459">
        <f>avgfiinc!AK93</f>
        <v>3595604.7207761067</v>
      </c>
      <c r="C100" s="346">
        <f>avgfiinc!AL93</f>
        <v>3819943.8247331423</v>
      </c>
      <c r="D100" s="562">
        <f>avgfiinc!AM93</f>
        <v>3739767.3533616015</v>
      </c>
      <c r="E100" s="562">
        <f>avgfiinc!AN93</f>
        <v>4950160.0667730607</v>
      </c>
      <c r="F100" s="562">
        <f>avgfiinc!AO93</f>
        <v>2574538.4956493969</v>
      </c>
      <c r="G100" s="73">
        <f>avgfiinc!AP93</f>
        <v>5584028.2495906819</v>
      </c>
      <c r="H100" s="571">
        <f>B100*0.001/'TD5'!B100</f>
        <v>9.0074479579925523E-2</v>
      </c>
      <c r="I100" s="582">
        <f>C100*0.001/'TD5'!B100</f>
        <v>9.5694459974765778E-2</v>
      </c>
      <c r="J100" s="589">
        <f>D100*0.001/'TD5'!C100</f>
        <v>8.7155781686306014E-2</v>
      </c>
      <c r="K100" s="582">
        <f>E100*0.001/'TD5'!D100</f>
        <v>9.769517183303833E-2</v>
      </c>
      <c r="L100" s="589">
        <f>F100*0.001/'TD5'!E100</f>
        <v>8.5767760872840867E-2</v>
      </c>
      <c r="M100" s="590">
        <f>G100*0.001/'TD5'!F100</f>
        <v>9.5817148685455322E-2</v>
      </c>
    </row>
    <row r="101" spans="1:13">
      <c r="A101" s="78">
        <v>2005</v>
      </c>
      <c r="B101" s="459">
        <f>avgfiinc!AK94</f>
        <v>4390888.0705989925</v>
      </c>
      <c r="C101" s="346">
        <f>avgfiinc!AL94</f>
        <v>4617822.5589638762</v>
      </c>
      <c r="D101" s="562">
        <f>avgfiinc!AM94</f>
        <v>4489987.2065779185</v>
      </c>
      <c r="E101" s="562">
        <f>avgfiinc!AN94</f>
        <v>5978131.4839633396</v>
      </c>
      <c r="F101" s="562">
        <f>avgfiinc!AO94</f>
        <v>3158945.208408094</v>
      </c>
      <c r="G101" s="73">
        <f>avgfiinc!AP94</f>
        <v>6787253.1552868979</v>
      </c>
      <c r="H101" s="571">
        <f>B101*0.001/'TD5'!B101</f>
        <v>0.10485439002513885</v>
      </c>
      <c r="I101" s="582">
        <f>C101*0.001/'TD5'!B101</f>
        <v>0.11027358472347257</v>
      </c>
      <c r="J101" s="589">
        <f>D101*0.001/'TD5'!C101</f>
        <v>0.10057896375656128</v>
      </c>
      <c r="K101" s="582">
        <f>E101*0.001/'TD5'!D101</f>
        <v>0.11264879256486891</v>
      </c>
      <c r="L101" s="589">
        <f>F101*0.001/'TD5'!E101</f>
        <v>0.10006298869848251</v>
      </c>
      <c r="M101" s="590">
        <f>G101*0.001/'TD5'!F101</f>
        <v>0.1112113744020462</v>
      </c>
    </row>
    <row r="102" spans="1:13">
      <c r="A102" s="78">
        <v>2006</v>
      </c>
      <c r="B102" s="459">
        <f>avgfiinc!AK95</f>
        <v>4787201.1408555573</v>
      </c>
      <c r="C102" s="346">
        <f>avgfiinc!AL95</f>
        <v>5016603.083869352</v>
      </c>
      <c r="D102" s="562">
        <f>avgfiinc!AM95</f>
        <v>4823356.5975455688</v>
      </c>
      <c r="E102" s="562">
        <f>avgfiinc!AN95</f>
        <v>6419761.4759356109</v>
      </c>
      <c r="F102" s="562">
        <f>avgfiinc!AO95</f>
        <v>3509430.0387436934</v>
      </c>
      <c r="G102" s="73">
        <f>avgfiinc!AP95</f>
        <v>7359568.9224244058</v>
      </c>
      <c r="H102" s="571">
        <f>B102*0.001/'TD5'!B102</f>
        <v>0.11051600426435472</v>
      </c>
      <c r="I102" s="582">
        <f>C102*0.001/'TD5'!B102</f>
        <v>0.11581191420555115</v>
      </c>
      <c r="J102" s="589">
        <f>D102*0.001/'TD5'!C102</f>
        <v>0.10522234439849852</v>
      </c>
      <c r="K102" s="582">
        <f>E102*0.001/'TD5'!D102</f>
        <v>0.1173814311623573</v>
      </c>
      <c r="L102" s="589">
        <f>F102*0.001/'TD5'!E102</f>
        <v>0.10684303939342499</v>
      </c>
      <c r="M102" s="590">
        <f>G102*0.001/'TD5'!F102</f>
        <v>0.1170964390039444</v>
      </c>
    </row>
    <row r="103" spans="1:13">
      <c r="A103" s="78">
        <v>2007</v>
      </c>
      <c r="B103" s="459">
        <f>avgfiinc!AK96</f>
        <v>5264266.1406748155</v>
      </c>
      <c r="C103" s="346">
        <f>avgfiinc!AL96</f>
        <v>5509085.5609126836</v>
      </c>
      <c r="D103" s="562">
        <f>avgfiinc!AM96</f>
        <v>5240206.8280613646</v>
      </c>
      <c r="E103" s="562">
        <f>avgfiinc!AN96</f>
        <v>7048698.1949127326</v>
      </c>
      <c r="F103" s="562">
        <f>avgfiinc!AO96</f>
        <v>3864420.0564166564</v>
      </c>
      <c r="G103" s="73">
        <f>avgfiinc!AP96</f>
        <v>8089303.445758855</v>
      </c>
      <c r="H103" s="571">
        <f>B103*0.001/'TD5'!B103</f>
        <v>0.11761613190174104</v>
      </c>
      <c r="I103" s="582">
        <f>C103*0.001/'TD5'!B103</f>
        <v>0.12308597564697268</v>
      </c>
      <c r="J103" s="589">
        <f>D103*0.001/'TD5'!C103</f>
        <v>0.11183551698923111</v>
      </c>
      <c r="K103" s="582">
        <f>E103*0.001/'TD5'!D103</f>
        <v>0.12546934187412262</v>
      </c>
      <c r="L103" s="589">
        <f>F103*0.001/'TD5'!E103</f>
        <v>0.11303617060184479</v>
      </c>
      <c r="M103" s="590">
        <f>G103*0.001/'TD5'!F103</f>
        <v>0.12432993203401568</v>
      </c>
    </row>
    <row r="104" spans="1:13">
      <c r="A104" s="78">
        <v>2008</v>
      </c>
      <c r="B104" s="459">
        <f>avgfiinc!AK97</f>
        <v>4127071.3676112229</v>
      </c>
      <c r="C104" s="346">
        <f>avgfiinc!AL97</f>
        <v>4382125.1420471175</v>
      </c>
      <c r="D104" s="562">
        <f>avgfiinc!AM97</f>
        <v>4234468.1449691067</v>
      </c>
      <c r="E104" s="562">
        <f>avgfiinc!AN97</f>
        <v>5746784.1658474831</v>
      </c>
      <c r="F104" s="562">
        <f>avgfiinc!AO97</f>
        <v>2877504.4203390791</v>
      </c>
      <c r="G104" s="73">
        <f>avgfiinc!AP97</f>
        <v>6321354.8964313064</v>
      </c>
      <c r="H104" s="571">
        <f>B104*0.001/'TD5'!B104</f>
        <v>9.9381767213344546E-2</v>
      </c>
      <c r="I104" s="582">
        <f>C104*0.001/'TD5'!B104</f>
        <v>0.10552357882261273</v>
      </c>
      <c r="J104" s="589">
        <f>D104*0.001/'TD5'!C104</f>
        <v>9.5895335078239469E-2</v>
      </c>
      <c r="K104" s="582">
        <f>E104*0.001/'TD5'!D104</f>
        <v>0.10942199826240541</v>
      </c>
      <c r="L104" s="589">
        <f>F104*0.001/'TD5'!E104</f>
        <v>9.1846920549869537E-2</v>
      </c>
      <c r="M104" s="590">
        <f>G104*0.001/'TD5'!F104</f>
        <v>0.10540280491113664</v>
      </c>
    </row>
    <row r="105" spans="1:13">
      <c r="A105" s="83">
        <v>2009</v>
      </c>
      <c r="B105" s="462">
        <f>avgfiinc!AK98</f>
        <v>2962583.2293481333</v>
      </c>
      <c r="C105" s="349">
        <f>avgfiinc!AL98</f>
        <v>3185871.1302912557</v>
      </c>
      <c r="D105" s="564">
        <f>avgfiinc!AM98</f>
        <v>3095081.4088660805</v>
      </c>
      <c r="E105" s="564">
        <f>avgfiinc!AN98</f>
        <v>4204769.6836806722</v>
      </c>
      <c r="F105" s="564">
        <f>avgfiinc!AO98</f>
        <v>2024672.2383117138</v>
      </c>
      <c r="G105" s="79">
        <f>avgfiinc!AP98</f>
        <v>4569304.4278079076</v>
      </c>
      <c r="H105" s="574">
        <f>B105*0.001/'TD5'!B105</f>
        <v>7.9417355358600603E-2</v>
      </c>
      <c r="I105" s="585">
        <f>C105*0.001/'TD5'!B105</f>
        <v>8.5402987897396074E-2</v>
      </c>
      <c r="J105" s="595">
        <f>D105*0.001/'TD5'!C105</f>
        <v>7.7122949063777937E-2</v>
      </c>
      <c r="K105" s="596">
        <f>E105*0.001/'TD5'!D105</f>
        <v>9.032485634088519E-2</v>
      </c>
      <c r="L105" s="591">
        <f>F105*0.001/'TD5'!E105</f>
        <v>7.0501729846000671E-2</v>
      </c>
      <c r="M105" s="592">
        <f>G105*0.001/'TD5'!F105</f>
        <v>8.4530308842658997E-2</v>
      </c>
    </row>
    <row r="106" spans="1:13">
      <c r="A106" s="78">
        <v>2010</v>
      </c>
      <c r="B106" s="463">
        <f>avgfiinc!AK99</f>
        <v>3547105.9715814348</v>
      </c>
      <c r="C106" s="350">
        <f>avgfiinc!AL99</f>
        <v>3781437.314293073</v>
      </c>
      <c r="D106" s="562">
        <f>avgfiinc!AM99</f>
        <v>3683746.6565055423</v>
      </c>
      <c r="E106" s="562">
        <f>avgfiinc!AN99</f>
        <v>4916863.9225485511</v>
      </c>
      <c r="F106" s="562">
        <f>avgfiinc!AO99</f>
        <v>2500259.1494353777</v>
      </c>
      <c r="G106" s="73">
        <f>avgfiinc!AP99</f>
        <v>5422961.9161668802</v>
      </c>
      <c r="H106" s="571">
        <f>B106*0.001/'TD5'!B106</f>
        <v>9.2591412365436554E-2</v>
      </c>
      <c r="I106" s="582">
        <f>C106*0.001/'TD5'!B106</f>
        <v>9.870824962854384E-2</v>
      </c>
      <c r="J106" s="597">
        <f>D106*0.001/'TD5'!C106</f>
        <v>9.0152420103549971E-2</v>
      </c>
      <c r="K106" s="598">
        <f>E106*0.001/'TD5'!D106</f>
        <v>0.10329320281744003</v>
      </c>
      <c r="L106" s="589">
        <f>F106*0.001/'TD5'!E106</f>
        <v>8.4421254694461836E-2</v>
      </c>
      <c r="M106" s="590">
        <f>G106*0.001/'TD5'!F106</f>
        <v>9.8245382308959989E-2</v>
      </c>
    </row>
    <row r="107" spans="1:13">
      <c r="A107" s="78">
        <v>2011</v>
      </c>
      <c r="B107" s="463">
        <f>avgfiinc!AK100</f>
        <v>3406891.144150015</v>
      </c>
      <c r="C107" s="350">
        <f>avgfiinc!AL100</f>
        <v>3645259.6956990431</v>
      </c>
      <c r="D107" s="562">
        <f>avgfiinc!AM100</f>
        <v>3517463.031573867</v>
      </c>
      <c r="E107" s="562">
        <f>avgfiinc!AN100</f>
        <v>4726369.0184170436</v>
      </c>
      <c r="F107" s="562">
        <f>avgfiinc!AO100</f>
        <v>2422477.0420419192</v>
      </c>
      <c r="G107" s="73">
        <f>avgfiinc!AP100</f>
        <v>5213121.3747477047</v>
      </c>
      <c r="H107" s="571">
        <f>B107*0.001/'TD5'!B107</f>
        <v>8.8469229638576494E-2</v>
      </c>
      <c r="I107" s="582">
        <f>C107*0.001/'TD5'!B107</f>
        <v>9.4659119844436646E-2</v>
      </c>
      <c r="J107" s="597">
        <f>D107*0.001/'TD5'!C107</f>
        <v>8.5922181606292725E-2</v>
      </c>
      <c r="K107" s="598">
        <f>E107*0.001/'TD5'!D107</f>
        <v>9.801070392131804E-2</v>
      </c>
      <c r="L107" s="589">
        <f>F107*0.001/'TD5'!E107</f>
        <v>8.2138538360595717E-2</v>
      </c>
      <c r="M107" s="590">
        <f>G107*0.001/'TD5'!F107</f>
        <v>9.4330035150051117E-2</v>
      </c>
    </row>
    <row r="108" spans="1:13">
      <c r="A108" s="78">
        <v>2012</v>
      </c>
      <c r="B108" s="463">
        <f>avgfiinc!AK101</f>
        <v>4580907.052935509</v>
      </c>
      <c r="C108" s="350">
        <f>avgfiinc!AL101</f>
        <v>4818175.493393369</v>
      </c>
      <c r="D108" s="562">
        <f>avgfiinc!AM101</f>
        <v>4542583.3650502935</v>
      </c>
      <c r="E108" s="562">
        <f>avgfiinc!AN101</f>
        <v>6205287.1241455907</v>
      </c>
      <c r="F108" s="562">
        <f>avgfiinc!AO101</f>
        <v>3323896.3341369545</v>
      </c>
      <c r="G108" s="73">
        <f>avgfiinc!AP101</f>
        <v>6943867.8643076718</v>
      </c>
      <c r="H108" s="571">
        <f>B108*0.001/'TD5'!B108</f>
        <v>0.11230501532554626</v>
      </c>
      <c r="I108" s="582">
        <f>C108*0.001/'TD5'!B108</f>
        <v>0.11812186241149902</v>
      </c>
      <c r="J108" s="597">
        <f>D108*0.001/'TD5'!C108</f>
        <v>0.10560615360736848</v>
      </c>
      <c r="K108" s="598">
        <f>E108*0.001/'TD5'!D108</f>
        <v>0.12121796607971193</v>
      </c>
      <c r="L108" s="589">
        <f>F108*0.001/'TD5'!E108</f>
        <v>0.106648251414299</v>
      </c>
      <c r="M108" s="590">
        <f>G108*0.001/'TD5'!F108</f>
        <v>0.11914232373237606</v>
      </c>
    </row>
    <row r="109" spans="1:13">
      <c r="A109" s="78">
        <v>2013</v>
      </c>
      <c r="B109" s="463">
        <f>avgfiinc!AK102</f>
        <v>3561668.1597475065</v>
      </c>
      <c r="C109" s="350">
        <f>avgfiinc!AL102</f>
        <v>3800467.3946656063</v>
      </c>
      <c r="D109" s="562">
        <f>avgfiinc!AM102</f>
        <v>3637391.5700097489</v>
      </c>
      <c r="E109" s="562">
        <f>avgfiinc!AN102</f>
        <v>4926604.2153749866</v>
      </c>
      <c r="F109" s="562">
        <f>avgfiinc!AO102</f>
        <v>2545524.9157797354</v>
      </c>
      <c r="G109" s="73">
        <f>avgfiinc!AP102</f>
        <v>5412872.3677390628</v>
      </c>
      <c r="H109" s="571">
        <f>B109*0.001/'TD5'!B109</f>
        <v>8.9764095842838287E-2</v>
      </c>
      <c r="I109" s="582">
        <f>C109*0.001/'TD5'!B109</f>
        <v>9.5782510936260223E-2</v>
      </c>
      <c r="J109" s="597">
        <f>D109*0.001/'TD5'!C109</f>
        <v>8.6404800415039062E-2</v>
      </c>
      <c r="K109" s="598">
        <f>E109*0.001/'TD5'!D109</f>
        <v>9.9055089056491852E-2</v>
      </c>
      <c r="L109" s="589">
        <f>F109*0.001/'TD5'!E109</f>
        <v>8.3796150982379927E-2</v>
      </c>
      <c r="M109" s="590">
        <f>G109*0.001/'TD5'!F109</f>
        <v>9.5947809517383575E-2</v>
      </c>
    </row>
    <row r="110" spans="1:13">
      <c r="A110" s="78">
        <v>2014</v>
      </c>
      <c r="B110" s="463">
        <f>avgfiinc!AK103</f>
        <v>4183576.4639842906</v>
      </c>
      <c r="C110" s="350">
        <f>avgfiinc!AL103</f>
        <v>4429839.8521372573</v>
      </c>
      <c r="D110" s="562">
        <f>avgfiinc!AM103</f>
        <v>4236707.2081248472</v>
      </c>
      <c r="E110" s="562">
        <f>avgfiinc!AN103</f>
        <v>5720738.6929931985</v>
      </c>
      <c r="F110" s="562">
        <f>avgfiinc!AO103</f>
        <v>3021960.3718324192</v>
      </c>
      <c r="G110" s="73">
        <f>avgfiinc!AP103</f>
        <v>6326379.1010183487</v>
      </c>
      <c r="H110" s="571">
        <f>B110*0.001/'TD5'!B110</f>
        <v>0.100607730448246</v>
      </c>
      <c r="I110" s="582">
        <f>C110*0.001/'TD5'!B110</f>
        <v>0.10652993619441985</v>
      </c>
      <c r="J110" s="597">
        <f>D110*0.001/'TD5'!C110</f>
        <v>9.6226401627063765E-2</v>
      </c>
      <c r="K110" s="598">
        <f>E110*0.001/'TD5'!D110</f>
        <v>0.10967720299959183</v>
      </c>
      <c r="L110" s="589">
        <f>F110*0.001/'TD5'!E110</f>
        <v>9.4940297305583954E-2</v>
      </c>
      <c r="M110" s="590">
        <f>G110*0.001/'TD5'!F110</f>
        <v>0.10729281604290007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P118"/>
  <sheetViews>
    <sheetView workbookViewId="0">
      <pane xSplit="1" ySplit="8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M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754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32" t="s">
        <v>1217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455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avgfiinc!AV2</f>
        <v>3947229.4294591467</v>
      </c>
      <c r="H9" s="568"/>
      <c r="I9" s="579"/>
      <c r="J9" s="613"/>
      <c r="K9" s="579"/>
      <c r="L9" s="613"/>
      <c r="M9" s="599">
        <f>G9*0.0001/'TD5'!F9</f>
        <v>2.7550162054507693E-2</v>
      </c>
      <c r="P9" s="578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avgfiinc!AV3</f>
        <v>3821679.8382765315</v>
      </c>
      <c r="H10" s="568"/>
      <c r="I10" s="579"/>
      <c r="J10" s="613"/>
      <c r="K10" s="579"/>
      <c r="L10" s="613"/>
      <c r="M10" s="599">
        <f>G10*0.0001/'TD5'!F10</f>
        <v>2.7292084736544604E-2</v>
      </c>
      <c r="P10" s="578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avgfiinc!AV4</f>
        <v>6082884.0436327327</v>
      </c>
      <c r="H11" s="568"/>
      <c r="I11" s="579"/>
      <c r="J11" s="613"/>
      <c r="K11" s="579"/>
      <c r="L11" s="613"/>
      <c r="M11" s="599">
        <f>G11*0.0001/'TD5'!F11</f>
        <v>4.3600513902654167E-2</v>
      </c>
      <c r="P11" s="578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avgfiinc!AV5</f>
        <v>7278986.7983127171</v>
      </c>
      <c r="H12" s="568"/>
      <c r="I12" s="579"/>
      <c r="J12" s="613"/>
      <c r="K12" s="579"/>
      <c r="L12" s="613"/>
      <c r="M12" s="599">
        <f>G12*0.0001/'TD5'!F12</f>
        <v>4.7812342033102112E-2</v>
      </c>
      <c r="P12" s="578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avgfiinc!AV6</f>
        <v>5082009.9946463192</v>
      </c>
      <c r="H13" s="568"/>
      <c r="I13" s="579"/>
      <c r="J13" s="613"/>
      <c r="K13" s="579"/>
      <c r="L13" s="613"/>
      <c r="M13" s="599">
        <f>G13*0.0001/'TD5'!F13</f>
        <v>3.3652030168037181E-2</v>
      </c>
      <c r="P13" s="578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avgfiinc!AV7</f>
        <v>3500998.5355870249</v>
      </c>
      <c r="H14" s="568"/>
      <c r="I14" s="579"/>
      <c r="J14" s="613"/>
      <c r="K14" s="579"/>
      <c r="L14" s="613"/>
      <c r="M14" s="599">
        <f>G14*0.0001/'TD5'!F14</f>
        <v>2.4542270776995518E-2</v>
      </c>
      <c r="P14" s="578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avgfiinc!AV8</f>
        <v>3257242.2355221482</v>
      </c>
      <c r="H15" s="569"/>
      <c r="I15" s="580"/>
      <c r="J15" s="614"/>
      <c r="K15" s="580"/>
      <c r="L15" s="614"/>
      <c r="M15" s="600">
        <f>G15*0.0001/'TD5'!F15</f>
        <v>2.28652971042442E-2</v>
      </c>
      <c r="P15" s="578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avgfiinc!AV9</f>
        <v>2120016.6755635617</v>
      </c>
      <c r="H16" s="568"/>
      <c r="I16" s="579"/>
      <c r="J16" s="613"/>
      <c r="K16" s="579"/>
      <c r="L16" s="613"/>
      <c r="M16" s="599">
        <f>G16*0.0001/'TD5'!F16</f>
        <v>1.6628981564311762E-2</v>
      </c>
      <c r="P16" s="578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avgfiinc!AV10</f>
        <v>1929769.5326311123</v>
      </c>
      <c r="H17" s="568"/>
      <c r="I17" s="579"/>
      <c r="J17" s="613"/>
      <c r="K17" s="579"/>
      <c r="L17" s="613"/>
      <c r="M17" s="599">
        <f>G17*0.0001/'TD5'!F17</f>
        <v>1.6883974290585056E-2</v>
      </c>
      <c r="P17" s="578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avgfiinc!AV11</f>
        <v>2991497.5798206883</v>
      </c>
      <c r="H18" s="568"/>
      <c r="I18" s="579"/>
      <c r="J18" s="613"/>
      <c r="K18" s="579"/>
      <c r="L18" s="613"/>
      <c r="M18" s="599">
        <f>G18*0.0001/'TD5'!F18</f>
        <v>2.2741607402143222E-2</v>
      </c>
      <c r="P18" s="578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avgfiinc!AV12</f>
        <v>2894309.6500223624</v>
      </c>
      <c r="H19" s="568"/>
      <c r="I19" s="579"/>
      <c r="J19" s="613"/>
      <c r="K19" s="579"/>
      <c r="L19" s="613"/>
      <c r="M19" s="599">
        <f>G19*0.0001/'TD5'!F19</f>
        <v>1.997966722614291E-2</v>
      </c>
      <c r="P19" s="578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avgfiinc!AV13</f>
        <v>3356529.8966983077</v>
      </c>
      <c r="H20" s="568"/>
      <c r="I20" s="579"/>
      <c r="J20" s="613"/>
      <c r="K20" s="579"/>
      <c r="L20" s="613"/>
      <c r="M20" s="599">
        <f>G20*0.0001/'TD5'!F20</f>
        <v>2.3249502043152431E-2</v>
      </c>
      <c r="P20" s="578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avgfiinc!AV14</f>
        <v>4999857.8847638993</v>
      </c>
      <c r="H21" s="568"/>
      <c r="I21" s="579"/>
      <c r="J21" s="613"/>
      <c r="K21" s="579"/>
      <c r="L21" s="613"/>
      <c r="M21" s="599">
        <f>G21*0.0001/'TD5'!F21</f>
        <v>3.3108484827819584E-2</v>
      </c>
      <c r="P21" s="578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avgfiinc!AV15</f>
        <v>5098217.584433699</v>
      </c>
      <c r="H22" s="568"/>
      <c r="I22" s="579"/>
      <c r="J22" s="613"/>
      <c r="K22" s="579"/>
      <c r="L22" s="613"/>
      <c r="M22" s="599">
        <f>G22*0.0001/'TD5'!F22</f>
        <v>3.3640176310679927E-2</v>
      </c>
      <c r="P22" s="578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avgfiinc!AV16</f>
        <v>5775712.0377570475</v>
      </c>
      <c r="H23" s="568"/>
      <c r="I23" s="579"/>
      <c r="J23" s="613"/>
      <c r="K23" s="579"/>
      <c r="L23" s="613"/>
      <c r="M23" s="599">
        <f>G23*0.0001/'TD5'!F23</f>
        <v>3.7542140165501309E-2</v>
      </c>
      <c r="P23" s="578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avgfiinc!AV17</f>
        <v>8093855.6870143404</v>
      </c>
      <c r="H24" s="568"/>
      <c r="I24" s="579"/>
      <c r="J24" s="613"/>
      <c r="K24" s="579"/>
      <c r="L24" s="613"/>
      <c r="M24" s="599">
        <f>G24*0.0001/'TD5'!F24</f>
        <v>5.0245153107773437E-2</v>
      </c>
      <c r="P24" s="578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avgfiinc!AV18</f>
        <v>8266268.147754008</v>
      </c>
      <c r="H25" s="569"/>
      <c r="I25" s="580"/>
      <c r="J25" s="614"/>
      <c r="K25" s="580"/>
      <c r="L25" s="614"/>
      <c r="M25" s="600">
        <f>G25*0.0001/'TD5'!F25</f>
        <v>4.9902636063775881E-2</v>
      </c>
      <c r="P25" s="578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avgfiinc!AV19</f>
        <v>4121606.4771717032</v>
      </c>
      <c r="H26" s="568"/>
      <c r="I26" s="579"/>
      <c r="J26" s="613"/>
      <c r="K26" s="579"/>
      <c r="L26" s="613"/>
      <c r="M26" s="599">
        <f>G26*0.0001/'TD5'!F26</f>
        <v>2.8445522686741036E-2</v>
      </c>
      <c r="P26" s="578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avgfiinc!AV20</f>
        <v>2961413.3849322777</v>
      </c>
      <c r="H27" s="568"/>
      <c r="I27" s="579"/>
      <c r="J27" s="613"/>
      <c r="K27" s="579"/>
      <c r="L27" s="613"/>
      <c r="M27" s="599">
        <f>G27*0.0001/'TD5'!F27</f>
        <v>2.249901388284517E-2</v>
      </c>
      <c r="P27" s="578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avgfiinc!AV21</f>
        <v>2217337.7473289785</v>
      </c>
      <c r="H28" s="568"/>
      <c r="I28" s="579"/>
      <c r="J28" s="613"/>
      <c r="K28" s="579"/>
      <c r="L28" s="613"/>
      <c r="M28" s="599">
        <f>G28*0.0001/'TD5'!F28</f>
        <v>1.9894684756199474E-2</v>
      </c>
      <c r="P28" s="578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avgfiinc!AV22</f>
        <v>2518227.7826203546</v>
      </c>
      <c r="H29" s="568"/>
      <c r="I29" s="579"/>
      <c r="J29" s="613"/>
      <c r="K29" s="579"/>
      <c r="L29" s="613"/>
      <c r="M29" s="599">
        <f>G29*0.0001/'TD5'!F29</f>
        <v>2.3442619303236295E-2</v>
      </c>
      <c r="P29" s="578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avgfiinc!AV23</f>
        <v>2402708.3223867347</v>
      </c>
      <c r="H30" s="568"/>
      <c r="I30" s="579"/>
      <c r="J30" s="613"/>
      <c r="K30" s="579"/>
      <c r="L30" s="613"/>
      <c r="M30" s="599">
        <f>G30*0.0001/'TD5'!F30</f>
        <v>2.0732433519932793E-2</v>
      </c>
      <c r="P30" s="578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avgfiinc!AV24</f>
        <v>2779316.0531435246</v>
      </c>
      <c r="H31" s="568"/>
      <c r="I31" s="579"/>
      <c r="J31" s="613"/>
      <c r="K31" s="579"/>
      <c r="L31" s="613"/>
      <c r="M31" s="599">
        <f>G31*0.0001/'TD5'!F31</f>
        <v>2.187947926957198E-2</v>
      </c>
      <c r="P31" s="578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avgfiinc!AV25</f>
        <v>3589666.267398892</v>
      </c>
      <c r="H32" s="568"/>
      <c r="I32" s="579"/>
      <c r="J32" s="613"/>
      <c r="K32" s="579"/>
      <c r="L32" s="613"/>
      <c r="M32" s="599">
        <f>G32*0.0001/'TD5'!F32</f>
        <v>2.5369178210276944E-2</v>
      </c>
      <c r="P32" s="578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avgfiinc!AV26</f>
        <v>3162325.0327260322</v>
      </c>
      <c r="H33" s="568"/>
      <c r="I33" s="579"/>
      <c r="J33" s="613"/>
      <c r="K33" s="579"/>
      <c r="L33" s="613"/>
      <c r="M33" s="599">
        <f>G33*0.0001/'TD5'!F33</f>
        <v>2.1743821431557637E-2</v>
      </c>
      <c r="P33" s="578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avgfiinc!AV27</f>
        <v>2959128.4363241782</v>
      </c>
      <c r="H34" s="568"/>
      <c r="I34" s="579"/>
      <c r="J34" s="613"/>
      <c r="K34" s="579"/>
      <c r="L34" s="613"/>
      <c r="M34" s="599">
        <f>G34*0.0001/'TD5'!F34</f>
        <v>2.1945121575450068E-2</v>
      </c>
      <c r="P34" s="578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avgfiinc!AV28</f>
        <v>2810084.6972117149</v>
      </c>
      <c r="H35" s="569"/>
      <c r="I35" s="580"/>
      <c r="J35" s="614"/>
      <c r="K35" s="580"/>
      <c r="L35" s="614"/>
      <c r="M35" s="600">
        <f>G35*0.0001/'TD5'!F35</f>
        <v>1.9634411446568061E-2</v>
      </c>
      <c r="P35" s="578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avgfiinc!AV29</f>
        <v>3064621.1418120735</v>
      </c>
      <c r="H36" s="568"/>
      <c r="I36" s="579"/>
      <c r="J36" s="613"/>
      <c r="K36" s="579"/>
      <c r="L36" s="613"/>
      <c r="M36" s="599">
        <f>G36*0.0001/'TD5'!F36</f>
        <v>2.0436137401820015E-2</v>
      </c>
      <c r="P36" s="578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avgfiinc!AV30</f>
        <v>3419280.6443528542</v>
      </c>
      <c r="H37" s="568"/>
      <c r="I37" s="579"/>
      <c r="J37" s="613"/>
      <c r="K37" s="579"/>
      <c r="L37" s="613"/>
      <c r="M37" s="599">
        <f>G37*0.0001/'TD5'!F37</f>
        <v>1.9771783137308985E-2</v>
      </c>
      <c r="P37" s="578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avgfiinc!AV31</f>
        <v>3164698.6052857372</v>
      </c>
      <c r="H38" s="568"/>
      <c r="I38" s="579"/>
      <c r="J38" s="613"/>
      <c r="K38" s="579"/>
      <c r="L38" s="613"/>
      <c r="M38" s="599">
        <f>G38*0.0001/'TD5'!F38</f>
        <v>1.5457714345564252E-2</v>
      </c>
      <c r="P38" s="578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avgfiinc!AV32</f>
        <v>2979917.0849030782</v>
      </c>
      <c r="H39" s="568"/>
      <c r="I39" s="579"/>
      <c r="J39" s="613"/>
      <c r="K39" s="579"/>
      <c r="L39" s="613"/>
      <c r="M39" s="599">
        <f>G39*0.0001/'TD5'!F39</f>
        <v>1.2351248134373318E-2</v>
      </c>
      <c r="P39" s="578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avgfiinc!AV33</f>
        <v>2757959.5665470338</v>
      </c>
      <c r="H40" s="568"/>
      <c r="I40" s="579"/>
      <c r="J40" s="613"/>
      <c r="K40" s="579"/>
      <c r="L40" s="613"/>
      <c r="M40" s="599">
        <f>G40*0.0001/'TD5'!F40</f>
        <v>1.1642370843730739E-2</v>
      </c>
      <c r="P40" s="578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avgfiinc!AV34</f>
        <v>2969227.1755469684</v>
      </c>
      <c r="H41" s="568"/>
      <c r="I41" s="579"/>
      <c r="J41" s="613"/>
      <c r="K41" s="579"/>
      <c r="L41" s="613"/>
      <c r="M41" s="599">
        <f>G41*0.0001/'TD5'!F41</f>
        <v>1.2633914667333802E-2</v>
      </c>
      <c r="P41" s="578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avgfiinc!AV35</f>
        <v>3385530.4109916682</v>
      </c>
      <c r="H42" s="568"/>
      <c r="I42" s="579"/>
      <c r="J42" s="613"/>
      <c r="K42" s="579"/>
      <c r="L42" s="613"/>
      <c r="M42" s="599">
        <f>G42*0.0001/'TD5'!F42</f>
        <v>1.47283742297185E-2</v>
      </c>
      <c r="P42" s="578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avgfiinc!AV36</f>
        <v>2938441.515834094</v>
      </c>
      <c r="H43" s="568"/>
      <c r="I43" s="579"/>
      <c r="J43" s="613"/>
      <c r="K43" s="579"/>
      <c r="L43" s="613"/>
      <c r="M43" s="599">
        <f>G43*0.0001/'TD5'!F43</f>
        <v>1.3035162087810491E-2</v>
      </c>
      <c r="P43" s="578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avgfiinc!AV37</f>
        <v>3054788.4493814674</v>
      </c>
      <c r="H44" s="568"/>
      <c r="I44" s="579"/>
      <c r="J44" s="613"/>
      <c r="K44" s="579"/>
      <c r="L44" s="613"/>
      <c r="M44" s="599">
        <f>G44*0.0001/'TD5'!F44</f>
        <v>1.3054992326916322E-2</v>
      </c>
      <c r="P44" s="578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avgfiinc!AV38</f>
        <v>2832276.0221870421</v>
      </c>
      <c r="H45" s="569"/>
      <c r="I45" s="580"/>
      <c r="J45" s="614"/>
      <c r="K45" s="580"/>
      <c r="L45" s="614"/>
      <c r="M45" s="600">
        <f>G45*0.0001/'TD5'!F45</f>
        <v>1.2425001396918822E-2</v>
      </c>
      <c r="P45" s="578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avgfiinc!AV39</f>
        <v>3042410.6409057095</v>
      </c>
      <c r="H46" s="568"/>
      <c r="I46" s="579"/>
      <c r="J46" s="613"/>
      <c r="K46" s="579"/>
      <c r="L46" s="613"/>
      <c r="M46" s="599">
        <f>G46*0.0001/'TD5'!F46</f>
        <v>1.219786156644893E-2</v>
      </c>
      <c r="P46" s="578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avgfiinc!AV40</f>
        <v>3326328.1577908159</v>
      </c>
      <c r="H47" s="568"/>
      <c r="I47" s="579"/>
      <c r="J47" s="613"/>
      <c r="K47" s="579"/>
      <c r="L47" s="613"/>
      <c r="M47" s="599">
        <f>G47*0.0001/'TD5'!F47</f>
        <v>1.2810697611210972E-2</v>
      </c>
      <c r="P47" s="578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avgfiinc!AV41</f>
        <v>2899303.5023876</v>
      </c>
      <c r="H48" s="568"/>
      <c r="I48" s="579"/>
      <c r="J48" s="613"/>
      <c r="K48" s="579"/>
      <c r="L48" s="613"/>
      <c r="M48" s="599">
        <f>G48*0.0001/'TD5'!F48</f>
        <v>1.0884692794265908E-2</v>
      </c>
      <c r="P48" s="578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avgfiinc!AV42</f>
        <v>2661701.3294731886</v>
      </c>
      <c r="H49" s="568"/>
      <c r="I49" s="579"/>
      <c r="J49" s="613"/>
      <c r="K49" s="579"/>
      <c r="L49" s="613"/>
      <c r="M49" s="599">
        <f>G49*0.0001/'TD5'!F49</f>
        <v>9.6675602974227379E-3</v>
      </c>
      <c r="P49" s="578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avgfiinc!AV43</f>
        <v>3194102.7978859483</v>
      </c>
      <c r="H50" s="568"/>
      <c r="I50" s="579"/>
      <c r="J50" s="613"/>
      <c r="K50" s="579"/>
      <c r="L50" s="613"/>
      <c r="M50" s="599">
        <f>G50*0.0001/'TD5'!F50</f>
        <v>1.1687484341437251E-2</v>
      </c>
      <c r="P50" s="578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avgfiinc!AV44</f>
        <v>3810667.8013487826</v>
      </c>
      <c r="H51" s="568"/>
      <c r="I51" s="579"/>
      <c r="J51" s="613"/>
      <c r="K51" s="579"/>
      <c r="L51" s="613"/>
      <c r="M51" s="599">
        <f>G51*0.0001/'TD5'!F51</f>
        <v>1.3165387245087342E-2</v>
      </c>
      <c r="P51" s="578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avgfiinc!AV45</f>
        <v>3573597.7106809611</v>
      </c>
      <c r="H52" s="568"/>
      <c r="I52" s="579"/>
      <c r="J52" s="613"/>
      <c r="K52" s="579"/>
      <c r="L52" s="613"/>
      <c r="M52" s="599">
        <f>G52*0.0001/'TD5'!F52</f>
        <v>1.197606098772626E-2</v>
      </c>
      <c r="P52" s="578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avgfiinc!AV46</f>
        <v>3135247.9068382899</v>
      </c>
      <c r="H53" s="568"/>
      <c r="I53" s="579"/>
      <c r="J53" s="613"/>
      <c r="K53" s="579"/>
      <c r="L53" s="613"/>
      <c r="M53" s="599">
        <f>G53*0.0001/'TD5'!F53</f>
        <v>1.0528673149594429E-2</v>
      </c>
      <c r="P53" s="578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avgfiinc!AV47</f>
        <v>3146764.2968167714</v>
      </c>
      <c r="H54" s="568"/>
      <c r="I54" s="579"/>
      <c r="J54" s="613"/>
      <c r="K54" s="579"/>
      <c r="L54" s="613"/>
      <c r="M54" s="599">
        <f>G54*0.0001/'TD5'!F54</f>
        <v>1.0814637545017169E-2</v>
      </c>
      <c r="P54" s="578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avgfiinc!AV48</f>
        <v>3697567.3363894387</v>
      </c>
      <c r="H55" s="569"/>
      <c r="I55" s="580"/>
      <c r="J55" s="614"/>
      <c r="K55" s="580"/>
      <c r="L55" s="614"/>
      <c r="M55" s="600">
        <f>G55*0.0001/'TD5'!F55</f>
        <v>1.1941249375109261E-2</v>
      </c>
      <c r="P55" s="578"/>
    </row>
    <row r="56" spans="1:16">
      <c r="A56" s="78">
        <v>1960</v>
      </c>
      <c r="B56" s="456"/>
      <c r="C56" s="344"/>
      <c r="D56" s="381"/>
      <c r="E56" s="341"/>
      <c r="F56" s="341"/>
      <c r="G56" s="95">
        <f>avgfiinc!AV49</f>
        <v>3660737.515521979</v>
      </c>
      <c r="H56" s="568"/>
      <c r="I56" s="579"/>
      <c r="J56" s="613"/>
      <c r="K56" s="579"/>
      <c r="L56" s="613"/>
      <c r="M56" s="599">
        <f>G56*0.0001/'TD5'!F56</f>
        <v>1.17492396990333E-2</v>
      </c>
      <c r="P56" s="578"/>
    </row>
    <row r="57" spans="1:16">
      <c r="A57" s="78">
        <v>1961</v>
      </c>
      <c r="B57" s="456"/>
      <c r="C57" s="344"/>
      <c r="D57" s="381"/>
      <c r="E57" s="341"/>
      <c r="F57" s="341"/>
      <c r="G57" s="95">
        <f>avgfiinc!AV50</f>
        <v>4401108.1369208563</v>
      </c>
      <c r="H57" s="568"/>
      <c r="I57" s="579"/>
      <c r="J57" s="613"/>
      <c r="K57" s="579"/>
      <c r="L57" s="613"/>
      <c r="M57" s="599">
        <f>G57*0.0001/'TD5'!F57</f>
        <v>1.3822929216111451E-2</v>
      </c>
      <c r="P57" s="578"/>
    </row>
    <row r="58" spans="1:16">
      <c r="A58" s="78">
        <v>1962</v>
      </c>
      <c r="B58" s="458">
        <f>avgfiinc!AQ51</f>
        <v>2284874.2581763105</v>
      </c>
      <c r="C58" s="345">
        <f>avgfiinc!AR51</f>
        <v>2332101.3797419942</v>
      </c>
      <c r="D58" s="561">
        <f>avgfiinc!AS51</f>
        <v>2038688.9208786206</v>
      </c>
      <c r="E58" s="561">
        <f>avgfiinc!AT51</f>
        <v>2400066.7892735219</v>
      </c>
      <c r="F58" s="561">
        <f>avgfiinc!AU51</f>
        <v>2246305.5815622057</v>
      </c>
      <c r="G58" s="92">
        <f>avgfiinc!AV51</f>
        <v>3776356.2011368815</v>
      </c>
      <c r="H58" s="570">
        <f>B58*0.0001/'TD5'!B58</f>
        <v>1.1384149082005026E-2</v>
      </c>
      <c r="I58" s="581">
        <f>C58*0.0001/'TD5'!B58</f>
        <v>1.1619453318417072E-2</v>
      </c>
      <c r="J58" s="581">
        <f>D58*0.0001/'TD5'!C58</f>
        <v>9.3471845611929893E-3</v>
      </c>
      <c r="K58" s="581">
        <f>E58*0.0001/'TD5'!D58</f>
        <v>7.8631732612848282E-3</v>
      </c>
      <c r="L58" s="581">
        <f>F58*0.0001/'TD5'!E58</f>
        <v>2.194979973137379E-2</v>
      </c>
      <c r="M58" s="588">
        <f>G58*0.0001/'TD5'!F58</f>
        <v>1.180559117347002E-2</v>
      </c>
      <c r="P58" s="578"/>
    </row>
    <row r="59" spans="1:16">
      <c r="A59" s="78">
        <v>1963</v>
      </c>
      <c r="B59" s="459">
        <f>avgfiinc!AQ52</f>
        <v>2456846.0504377354</v>
      </c>
      <c r="C59" s="346">
        <f>avgfiinc!AR52</f>
        <v>2502663.5025036549</v>
      </c>
      <c r="D59" s="562">
        <f>avgfiinc!AS52</f>
        <v>2180050.4089942425</v>
      </c>
      <c r="E59" s="562">
        <f>avgfiinc!AT52</f>
        <v>2574491.178879756</v>
      </c>
      <c r="F59" s="562">
        <f>avgfiinc!AU52</f>
        <v>2413375.9156985059</v>
      </c>
      <c r="G59" s="73">
        <f>avgfiinc!AV52</f>
        <v>3827704.5701722316</v>
      </c>
      <c r="H59" s="571">
        <f>B59*0.0001/'TD5'!B59</f>
        <v>1.1728724558938176E-2</v>
      </c>
      <c r="I59" s="582">
        <f>C59*0.0001/'TD5'!B59</f>
        <v>1.1947452254626628E-2</v>
      </c>
      <c r="J59" s="589">
        <f>D59*0.0001/'TD5'!C59</f>
        <v>9.5774859862839228E-3</v>
      </c>
      <c r="K59" s="582">
        <f>E59*0.0001/'TD5'!D59</f>
        <v>8.0892825085749579E-3</v>
      </c>
      <c r="L59" s="589">
        <f>F59*0.0001/'TD5'!E59</f>
        <v>2.2627270230663552E-2</v>
      </c>
      <c r="M59" s="590">
        <f>G59*0.0001/'TD5'!F59</f>
        <v>1.1462998441377138E-2</v>
      </c>
      <c r="P59" s="578"/>
    </row>
    <row r="60" spans="1:16">
      <c r="A60" s="78">
        <v>1964</v>
      </c>
      <c r="B60" s="459">
        <f>avgfiinc!AQ53</f>
        <v>2628817.8426991603</v>
      </c>
      <c r="C60" s="346">
        <f>avgfiinc!AR53</f>
        <v>2673225.6252653156</v>
      </c>
      <c r="D60" s="562">
        <f>avgfiinc!AS53</f>
        <v>2321411.8971098647</v>
      </c>
      <c r="E60" s="562">
        <f>avgfiinc!AT53</f>
        <v>2748915.5684859902</v>
      </c>
      <c r="F60" s="562">
        <f>avgfiinc!AU53</f>
        <v>2580446.2498348067</v>
      </c>
      <c r="G60" s="73">
        <f>avgfiinc!AV53</f>
        <v>4322788.7509438973</v>
      </c>
      <c r="H60" s="571">
        <f>B60*0.0001/'TD5'!B60</f>
        <v>1.2045619077980518E-2</v>
      </c>
      <c r="I60" s="582">
        <f>C60*0.0001/'TD5'!B60</f>
        <v>1.2249101884663105E-2</v>
      </c>
      <c r="J60" s="589">
        <f>D60*0.0001/'TD5'!C60</f>
        <v>9.7893057391047495E-3</v>
      </c>
      <c r="K60" s="582">
        <f>E60*0.0001/'TD5'!D60</f>
        <v>8.2976045086979849E-3</v>
      </c>
      <c r="L60" s="589">
        <f>F60*0.0001/'TD5'!E60</f>
        <v>2.3252002894878387E-2</v>
      </c>
      <c r="M60" s="590">
        <f>G60*0.0001/'TD5'!F60</f>
        <v>1.2501732446253301E-2</v>
      </c>
      <c r="P60" s="578"/>
    </row>
    <row r="61" spans="1:16">
      <c r="A61" s="78">
        <v>1965</v>
      </c>
      <c r="B61" s="459">
        <f>avgfiinc!AQ54</f>
        <v>2801707.7367776558</v>
      </c>
      <c r="C61" s="346">
        <f>avgfiinc!AR54</f>
        <v>2851747.1209921176</v>
      </c>
      <c r="D61" s="562">
        <f>avgfiinc!AS54</f>
        <v>2492317.9479277958</v>
      </c>
      <c r="E61" s="562">
        <f>avgfiinc!AT54</f>
        <v>2927953.9722342985</v>
      </c>
      <c r="F61" s="562">
        <f>avgfiinc!AU54</f>
        <v>2755124.8043969991</v>
      </c>
      <c r="G61" s="73">
        <f>avgfiinc!AV54</f>
        <v>5460620.7710634926</v>
      </c>
      <c r="H61" s="571">
        <f>B61*0.0001/'TD5'!B61</f>
        <v>1.2265197874982916E-2</v>
      </c>
      <c r="I61" s="582">
        <f>C61*0.0001/'TD5'!B61</f>
        <v>1.2484258179123905E-2</v>
      </c>
      <c r="J61" s="589">
        <f>D61*0.0001/'TD5'!C61</f>
        <v>1.0038580669802262E-2</v>
      </c>
      <c r="K61" s="582">
        <f>E61*0.0001/'TD5'!D61</f>
        <v>8.4413068324396909E-3</v>
      </c>
      <c r="L61" s="589">
        <f>F61*0.0001/'TD5'!E61</f>
        <v>2.3764464549259498E-2</v>
      </c>
      <c r="M61" s="590">
        <f>G61*0.0001/'TD5'!F61</f>
        <v>1.4893514616821977E-2</v>
      </c>
      <c r="P61" s="578"/>
    </row>
    <row r="62" spans="1:16">
      <c r="A62" s="78">
        <v>1966</v>
      </c>
      <c r="B62" s="459">
        <f>avgfiinc!AQ55</f>
        <v>2974597.6308561508</v>
      </c>
      <c r="C62" s="346">
        <f>avgfiinc!AR55</f>
        <v>3030268.6167189199</v>
      </c>
      <c r="D62" s="562">
        <f>avgfiinc!AS55</f>
        <v>2663223.9987457269</v>
      </c>
      <c r="E62" s="562">
        <f>avgfiinc!AT55</f>
        <v>3106992.3759826072</v>
      </c>
      <c r="F62" s="562">
        <f>avgfiinc!AU55</f>
        <v>2929803.3589591919</v>
      </c>
      <c r="G62" s="73">
        <f>avgfiinc!AV55</f>
        <v>4892918.0929755168</v>
      </c>
      <c r="H62" s="571">
        <f>B62*0.0001/'TD5'!B62</f>
        <v>1.2466024607419966E-2</v>
      </c>
      <c r="I62" s="582">
        <f>C62*0.0001/'TD5'!B62</f>
        <v>1.269933208823204E-2</v>
      </c>
      <c r="J62" s="589">
        <f>D62*0.0001/'TD5'!C62</f>
        <v>1.026645302772522E-2</v>
      </c>
      <c r="K62" s="582">
        <f>E62*0.0001/'TD5'!D62</f>
        <v>8.5726622492074984E-3</v>
      </c>
      <c r="L62" s="589">
        <f>F62*0.0001/'TD5'!E62</f>
        <v>2.4234898388385773E-2</v>
      </c>
      <c r="M62" s="590">
        <f>G62*0.0001/'TD5'!F62</f>
        <v>1.3003580272197727E-2</v>
      </c>
      <c r="P62" s="578"/>
    </row>
    <row r="63" spans="1:16">
      <c r="A63" s="78">
        <v>1967</v>
      </c>
      <c r="B63" s="459">
        <f>avgfiinc!AQ56</f>
        <v>3415147.9966678792</v>
      </c>
      <c r="C63" s="346">
        <f>avgfiinc!AR56</f>
        <v>3467571.225110726</v>
      </c>
      <c r="D63" s="562">
        <f>avgfiinc!AS56</f>
        <v>3180896.1191423922</v>
      </c>
      <c r="E63" s="562">
        <f>avgfiinc!AT56</f>
        <v>3633699.9045049073</v>
      </c>
      <c r="F63" s="562">
        <f>avgfiinc!AU56</f>
        <v>3285907.0068118554</v>
      </c>
      <c r="G63" s="73">
        <f>avgfiinc!AV56</f>
        <v>5641661.8687161896</v>
      </c>
      <c r="H63" s="572">
        <f>B63*0.0001/'TD5'!B63</f>
        <v>1.370823127217591E-2</v>
      </c>
      <c r="I63" s="583">
        <f>C63*0.0001/'TD5'!B63</f>
        <v>1.3918655458837749E-2</v>
      </c>
      <c r="J63" s="589">
        <f>D63*0.0001/'TD5'!C63</f>
        <v>1.1728124693036078E-2</v>
      </c>
      <c r="K63" s="582">
        <f>E63*0.0001/'TD5'!D63</f>
        <v>9.8049733787775057E-3</v>
      </c>
      <c r="L63" s="589">
        <f>F63*0.0001/'TD5'!E63</f>
        <v>2.4904476478695863E-2</v>
      </c>
      <c r="M63" s="590">
        <f>G63*0.0001/'TD5'!F63</f>
        <v>1.4369238168001175E-2</v>
      </c>
      <c r="P63" s="578"/>
    </row>
    <row r="64" spans="1:16">
      <c r="A64" s="78">
        <v>1968</v>
      </c>
      <c r="B64" s="459">
        <f>avgfiinc!AQ57</f>
        <v>3825903.4514835197</v>
      </c>
      <c r="C64" s="346">
        <f>avgfiinc!AR57</f>
        <v>3877165.5958264987</v>
      </c>
      <c r="D64" s="562">
        <f>avgfiinc!AS57</f>
        <v>3597783.0668515735</v>
      </c>
      <c r="E64" s="562">
        <f>avgfiinc!AT57</f>
        <v>4048744.4805133897</v>
      </c>
      <c r="F64" s="562">
        <f>avgfiinc!AU57</f>
        <v>3703511.899278346</v>
      </c>
      <c r="G64" s="73">
        <f>avgfiinc!AV57</f>
        <v>6354215.0344742043</v>
      </c>
      <c r="H64" s="572">
        <f>B64*0.0001/'TD5'!B64</f>
        <v>1.4770646172109991E-2</v>
      </c>
      <c r="I64" s="583">
        <f>C64*0.0001/'TD5'!B64</f>
        <v>1.4968553674407303E-2</v>
      </c>
      <c r="J64" s="589">
        <f>D64*0.0001/'TD5'!C64</f>
        <v>1.2819680385291578E-2</v>
      </c>
      <c r="K64" s="582">
        <f>E64*0.0001/'TD5'!D64</f>
        <v>1.0614399565383794E-2</v>
      </c>
      <c r="L64" s="589">
        <f>F64*0.0001/'TD5'!E64</f>
        <v>2.6318794582039125E-2</v>
      </c>
      <c r="M64" s="590">
        <f>G64*0.0001/'TD5'!F64</f>
        <v>1.5474857995286586E-2</v>
      </c>
      <c r="P64" s="578"/>
    </row>
    <row r="65" spans="1:16">
      <c r="A65" s="83">
        <v>1969</v>
      </c>
      <c r="B65" s="460">
        <f>avgfiinc!AQ58</f>
        <v>3513932.6569652683</v>
      </c>
      <c r="C65" s="347">
        <f>avgfiinc!AR58</f>
        <v>3569260.3224017234</v>
      </c>
      <c r="D65" s="564">
        <f>avgfiinc!AS58</f>
        <v>3293703.5359870228</v>
      </c>
      <c r="E65" s="564">
        <f>avgfiinc!AT58</f>
        <v>3727891.8521106183</v>
      </c>
      <c r="F65" s="564">
        <f>avgfiinc!AU58</f>
        <v>3395164.915335306</v>
      </c>
      <c r="G65" s="79">
        <f>avgfiinc!AV58</f>
        <v>5841715.0285047553</v>
      </c>
      <c r="H65" s="573">
        <f>B65*0.0001/'TD5'!B65</f>
        <v>1.3424287448287943E-2</v>
      </c>
      <c r="I65" s="584">
        <f>C65*0.0001/'TD5'!B65</f>
        <v>1.3635655894177036E-2</v>
      </c>
      <c r="J65" s="591">
        <f>D65*0.0001/'TD5'!C65</f>
        <v>1.158664212562144E-2</v>
      </c>
      <c r="K65" s="585">
        <f>E65*0.0001/'TD5'!D65</f>
        <v>9.6850476111285406E-3</v>
      </c>
      <c r="L65" s="591">
        <f>F65*0.0001/'TD5'!E65</f>
        <v>2.3887374554760758E-2</v>
      </c>
      <c r="M65" s="592">
        <f>G65*0.0001/'TD5'!F65</f>
        <v>1.4027128985617312E-2</v>
      </c>
      <c r="P65" s="578"/>
    </row>
    <row r="66" spans="1:16">
      <c r="A66" s="78">
        <v>1970</v>
      </c>
      <c r="B66" s="459">
        <f>avgfiinc!AQ59</f>
        <v>2749613.075721357</v>
      </c>
      <c r="C66" s="346">
        <f>avgfiinc!AR59</f>
        <v>2808603.3272998356</v>
      </c>
      <c r="D66" s="562">
        <f>avgfiinc!AS59</f>
        <v>2573475.0825829701</v>
      </c>
      <c r="E66" s="562">
        <f>avgfiinc!AT59</f>
        <v>2992715.1335092667</v>
      </c>
      <c r="F66" s="562">
        <f>avgfiinc!AU59</f>
        <v>2601274.6191034382</v>
      </c>
      <c r="G66" s="73">
        <f>avgfiinc!AV59</f>
        <v>4576146.0237199645</v>
      </c>
      <c r="H66" s="572">
        <f>B66*0.0001/'TD5'!B66</f>
        <v>1.080305592404329E-2</v>
      </c>
      <c r="I66" s="583">
        <f>C66*0.0001/'TD5'!B66</f>
        <v>1.1034824892703909E-2</v>
      </c>
      <c r="J66" s="589">
        <f>D66*0.0001/'TD5'!C66</f>
        <v>9.2717656516470015E-3</v>
      </c>
      <c r="K66" s="582">
        <f>E66*0.0001/'TD5'!D66</f>
        <v>7.9601406323490664E-3</v>
      </c>
      <c r="L66" s="589">
        <f>F66*0.0001/'TD5'!E66</f>
        <v>1.8980199267389249E-2</v>
      </c>
      <c r="M66" s="590">
        <f>G66*0.0001/'TD5'!F66</f>
        <v>1.1273780386545695E-2</v>
      </c>
      <c r="P66" s="578"/>
    </row>
    <row r="67" spans="1:16">
      <c r="A67" s="78">
        <v>1971</v>
      </c>
      <c r="B67" s="459">
        <f>avgfiinc!AQ60</f>
        <v>2746767.8160136086</v>
      </c>
      <c r="C67" s="346">
        <f>avgfiinc!AR60</f>
        <v>2808661.9492823384</v>
      </c>
      <c r="D67" s="562">
        <f>avgfiinc!AS60</f>
        <v>2574884.6257305252</v>
      </c>
      <c r="E67" s="562">
        <f>avgfiinc!AT60</f>
        <v>3008134.338752897</v>
      </c>
      <c r="F67" s="562">
        <f>avgfiinc!AU60</f>
        <v>2570494.5639510951</v>
      </c>
      <c r="G67" s="73">
        <f>avgfiinc!AV60</f>
        <v>4577079.2914428711</v>
      </c>
      <c r="H67" s="572">
        <f>B67*0.0001/'TD5'!B67</f>
        <v>1.0832597029548197E-2</v>
      </c>
      <c r="I67" s="583">
        <f>C67*0.0001/'TD5'!B67</f>
        <v>1.1076692726419424E-2</v>
      </c>
      <c r="J67" s="589">
        <f>D67*0.0001/'TD5'!C67</f>
        <v>9.3114060728112236E-3</v>
      </c>
      <c r="K67" s="582">
        <f>E67*0.0001/'TD5'!D67</f>
        <v>8.0234135784849076E-3</v>
      </c>
      <c r="L67" s="589">
        <f>F67*0.0001/'TD5'!E67</f>
        <v>1.8921367773145903E-2</v>
      </c>
      <c r="M67" s="590">
        <f>G67*0.0001/'TD5'!F67</f>
        <v>1.1316080464894185E-2</v>
      </c>
      <c r="P67" s="578"/>
    </row>
    <row r="68" spans="1:16">
      <c r="A68" s="78">
        <v>1972</v>
      </c>
      <c r="B68" s="459">
        <f>avgfiinc!AQ61</f>
        <v>2781243.8178735035</v>
      </c>
      <c r="C68" s="346">
        <f>avgfiinc!AR61</f>
        <v>2855430.6768315826</v>
      </c>
      <c r="D68" s="562">
        <f>avgfiinc!AS61</f>
        <v>2594343.4168223725</v>
      </c>
      <c r="E68" s="562">
        <f>avgfiinc!AT61</f>
        <v>3034850.3088664874</v>
      </c>
      <c r="F68" s="562">
        <f>avgfiinc!AU61</f>
        <v>2653929.9188831532</v>
      </c>
      <c r="G68" s="73">
        <f>avgfiinc!AV61</f>
        <v>4630438.3840224603</v>
      </c>
      <c r="H68" s="572">
        <f>B68*0.0001/'TD5'!B68</f>
        <v>1.0515046886439448E-2</v>
      </c>
      <c r="I68" s="583">
        <f>C68*0.0001/'TD5'!B68</f>
        <v>1.0795525101002564E-2</v>
      </c>
      <c r="J68" s="589">
        <f>D68*0.0001/'TD5'!C68</f>
        <v>9.0151863732899056E-3</v>
      </c>
      <c r="K68" s="582">
        <f>E68*0.0001/'TD5'!D68</f>
        <v>7.8173252359192685E-3</v>
      </c>
      <c r="L68" s="589">
        <f>F68*0.0001/'TD5'!E68</f>
        <v>1.8222534550659478E-2</v>
      </c>
      <c r="M68" s="590">
        <f>G68*0.0001/'TD5'!F68</f>
        <v>1.1002163607372497E-2</v>
      </c>
      <c r="P68" s="578"/>
    </row>
    <row r="69" spans="1:16">
      <c r="A69" s="78">
        <v>1973</v>
      </c>
      <c r="B69" s="459">
        <f>avgfiinc!AQ62</f>
        <v>2500044.2756011933</v>
      </c>
      <c r="C69" s="346">
        <f>avgfiinc!AR62</f>
        <v>2593441.3973384849</v>
      </c>
      <c r="D69" s="562">
        <f>avgfiinc!AS62</f>
        <v>2346073.360480655</v>
      </c>
      <c r="E69" s="562">
        <f>avgfiinc!AT62</f>
        <v>2778401.7464657212</v>
      </c>
      <c r="F69" s="562">
        <f>avgfiinc!AU62</f>
        <v>2367087.7192565082</v>
      </c>
      <c r="G69" s="73">
        <f>avgfiinc!AV62</f>
        <v>4146151.6197665012</v>
      </c>
      <c r="H69" s="572">
        <f>B69*0.0001/'TD5'!B69</f>
        <v>9.2034155091482717E-3</v>
      </c>
      <c r="I69" s="583">
        <f>C69*0.0001/'TD5'!B69</f>
        <v>9.5472384274444266E-3</v>
      </c>
      <c r="J69" s="589">
        <f>D69*0.0001/'TD5'!C69</f>
        <v>7.9134246707326383E-3</v>
      </c>
      <c r="K69" s="582">
        <f>E69*0.0001/'TD5'!D69</f>
        <v>6.95629593860758E-3</v>
      </c>
      <c r="L69" s="589">
        <f>F69*0.0001/'TD5'!E69</f>
        <v>1.5877745460329606E-2</v>
      </c>
      <c r="M69" s="590">
        <f>G69*0.0001/'TD5'!F69</f>
        <v>9.6186951780055097E-3</v>
      </c>
      <c r="P69" s="578"/>
    </row>
    <row r="70" spans="1:16">
      <c r="A70" s="78">
        <v>1974</v>
      </c>
      <c r="B70" s="459">
        <f>avgfiinc!AQ63</f>
        <v>2279288.0085311066</v>
      </c>
      <c r="C70" s="346">
        <f>avgfiinc!AR63</f>
        <v>2398441.7017997913</v>
      </c>
      <c r="D70" s="562">
        <f>avgfiinc!AS63</f>
        <v>2167653.3890377893</v>
      </c>
      <c r="E70" s="562">
        <f>avgfiinc!AT63</f>
        <v>2625520.5820201235</v>
      </c>
      <c r="F70" s="562">
        <f>avgfiinc!AU63</f>
        <v>2098722.0193080758</v>
      </c>
      <c r="G70" s="73">
        <f>avgfiinc!AV63</f>
        <v>3762804.6387340925</v>
      </c>
      <c r="H70" s="572">
        <f>B70*0.0001/'TD5'!B70</f>
        <v>8.4954942939390321E-3</v>
      </c>
      <c r="I70" s="583">
        <f>C70*0.0001/'TD5'!B70</f>
        <v>8.93961084150874E-3</v>
      </c>
      <c r="J70" s="589">
        <f>D70*0.0001/'TD5'!C70</f>
        <v>7.3840735806243183E-3</v>
      </c>
      <c r="K70" s="582">
        <f>E70*0.0001/'TD5'!D70</f>
        <v>6.6271471766299328E-3</v>
      </c>
      <c r="L70" s="589">
        <f>F70*0.0001/'TD5'!E70</f>
        <v>1.4344217109396594E-2</v>
      </c>
      <c r="M70" s="590">
        <f>G70*0.0001/'TD5'!F70</f>
        <v>8.8701095210694803E-3</v>
      </c>
      <c r="P70" s="578"/>
    </row>
    <row r="71" spans="1:16">
      <c r="A71" s="78">
        <v>1975</v>
      </c>
      <c r="B71" s="459">
        <f>avgfiinc!AQ64</f>
        <v>2098369.4258719371</v>
      </c>
      <c r="C71" s="346">
        <f>avgfiinc!AR64</f>
        <v>2227385.9401279222</v>
      </c>
      <c r="D71" s="562">
        <f>avgfiinc!AS64</f>
        <v>1997573.9320233809</v>
      </c>
      <c r="E71" s="562">
        <f>avgfiinc!AT64</f>
        <v>2479972.7225898672</v>
      </c>
      <c r="F71" s="562">
        <f>avgfiinc!AU64</f>
        <v>1905224.8142406214</v>
      </c>
      <c r="G71" s="73">
        <f>avgfiinc!AV64</f>
        <v>3464966.8256379394</v>
      </c>
      <c r="H71" s="572">
        <f>B71*0.0001/'TD5'!B71</f>
        <v>8.2236594844040684E-3</v>
      </c>
      <c r="I71" s="583">
        <f>C71*0.0001/'TD5'!B71</f>
        <v>8.7292844082256255E-3</v>
      </c>
      <c r="J71" s="589">
        <f>D71*0.0001/'TD5'!C71</f>
        <v>7.211090096973293E-3</v>
      </c>
      <c r="K71" s="582">
        <f>E71*0.0001/'TD5'!D71</f>
        <v>6.6888970549570095E-3</v>
      </c>
      <c r="L71" s="589">
        <f>F71*0.0001/'TD5'!E71</f>
        <v>1.3134910688478382E-2</v>
      </c>
      <c r="M71" s="590">
        <f>G71*0.0001/'TD5'!F71</f>
        <v>8.6054495946115157E-3</v>
      </c>
      <c r="P71" s="578"/>
    </row>
    <row r="72" spans="1:16">
      <c r="A72" s="78">
        <v>1976</v>
      </c>
      <c r="B72" s="459">
        <f>avgfiinc!AQ65</f>
        <v>2201717.437225624</v>
      </c>
      <c r="C72" s="346">
        <f>avgfiinc!AR65</f>
        <v>2334423.9336913247</v>
      </c>
      <c r="D72" s="562">
        <f>avgfiinc!AS65</f>
        <v>2096450.1522918069</v>
      </c>
      <c r="E72" s="562">
        <f>avgfiinc!AT65</f>
        <v>2632770.3853225596</v>
      </c>
      <c r="F72" s="562">
        <f>avgfiinc!AU65</f>
        <v>1955240.4292499251</v>
      </c>
      <c r="G72" s="73">
        <f>avgfiinc!AV65</f>
        <v>3631252.3822459579</v>
      </c>
      <c r="H72" s="572">
        <f>B72*0.0001/'TD5'!B72</f>
        <v>8.3178363588496378E-3</v>
      </c>
      <c r="I72" s="583">
        <f>C72*0.0001/'TD5'!B72</f>
        <v>8.8191863062565545E-3</v>
      </c>
      <c r="J72" s="589">
        <f>D72*0.0001/'TD5'!C72</f>
        <v>7.274764714239268E-3</v>
      </c>
      <c r="K72" s="582">
        <f>E72*0.0001/'TD5'!D72</f>
        <v>6.904252577651703E-3</v>
      </c>
      <c r="L72" s="589">
        <f>F72*0.0001/'TD5'!E72</f>
        <v>1.2739946125243762E-2</v>
      </c>
      <c r="M72" s="590">
        <f>G72*0.0001/'TD5'!F72</f>
        <v>8.7260296903686214E-3</v>
      </c>
      <c r="P72" s="578"/>
    </row>
    <row r="73" spans="1:16">
      <c r="A73" s="78">
        <v>1977</v>
      </c>
      <c r="B73" s="459">
        <f>avgfiinc!AQ66</f>
        <v>2279936.2104199431</v>
      </c>
      <c r="C73" s="346">
        <f>avgfiinc!AR66</f>
        <v>2418491.9473163183</v>
      </c>
      <c r="D73" s="562">
        <f>avgfiinc!AS66</f>
        <v>2177295.4688679352</v>
      </c>
      <c r="E73" s="562">
        <f>avgfiinc!AT66</f>
        <v>2730084.9306724328</v>
      </c>
      <c r="F73" s="562">
        <f>avgfiinc!AU66</f>
        <v>2024513.2538543281</v>
      </c>
      <c r="G73" s="73">
        <f>avgfiinc!AV66</f>
        <v>3751554.0869392189</v>
      </c>
      <c r="H73" s="572">
        <f>B73*0.0001/'TD5'!B73</f>
        <v>8.425360960812478E-3</v>
      </c>
      <c r="I73" s="583">
        <f>C73*0.0001/'TD5'!B73</f>
        <v>8.9373849776284136E-3</v>
      </c>
      <c r="J73" s="589">
        <f>D73*0.0001/'TD5'!C73</f>
        <v>7.3976897712420006E-3</v>
      </c>
      <c r="K73" s="582">
        <f>E73*0.0001/'TD5'!D73</f>
        <v>7.0357610834959061E-3</v>
      </c>
      <c r="L73" s="589">
        <f>F73*0.0001/'TD5'!E73</f>
        <v>1.2709774074652456E-2</v>
      </c>
      <c r="M73" s="590">
        <f>G73*0.0001/'TD5'!F73</f>
        <v>8.8572963224757845E-3</v>
      </c>
      <c r="P73" s="578"/>
    </row>
    <row r="74" spans="1:16">
      <c r="A74" s="78">
        <v>1978</v>
      </c>
      <c r="B74" s="459">
        <f>avgfiinc!AQ67</f>
        <v>2629117.986114989</v>
      </c>
      <c r="C74" s="346">
        <f>avgfiinc!AR67</f>
        <v>2776425.7928007147</v>
      </c>
      <c r="D74" s="562">
        <f>avgfiinc!AS67</f>
        <v>2468755.9972187765</v>
      </c>
      <c r="E74" s="562">
        <f>avgfiinc!AT67</f>
        <v>3122007.7937864549</v>
      </c>
      <c r="F74" s="562">
        <f>avgfiinc!AU67</f>
        <v>2336346.885721691</v>
      </c>
      <c r="G74" s="73">
        <f>avgfiinc!AV67</f>
        <v>4307445.9611378098</v>
      </c>
      <c r="H74" s="572">
        <f>B74*0.0001/'TD5'!B74</f>
        <v>9.4526434424149763E-3</v>
      </c>
      <c r="I74" s="583">
        <f>C74*0.0001/'TD5'!B74</f>
        <v>9.9822690355751975E-3</v>
      </c>
      <c r="J74" s="589">
        <f>D74*0.0001/'TD5'!C74</f>
        <v>8.1262110984789953E-3</v>
      </c>
      <c r="K74" s="582">
        <f>E74*0.0001/'TD5'!D74</f>
        <v>7.8555780786604412E-3</v>
      </c>
      <c r="L74" s="589">
        <f>F74*0.0001/'TD5'!E74</f>
        <v>1.4161663129354185E-2</v>
      </c>
      <c r="M74" s="590">
        <f>G74*0.0001/'TD5'!F74</f>
        <v>9.9343297791210077E-3</v>
      </c>
      <c r="P74" s="578"/>
    </row>
    <row r="75" spans="1:16">
      <c r="A75" s="83">
        <v>1979</v>
      </c>
      <c r="B75" s="460">
        <f>avgfiinc!AQ68</f>
        <v>3740933.4974510362</v>
      </c>
      <c r="C75" s="347">
        <f>avgfiinc!AR68</f>
        <v>3888424.3633524245</v>
      </c>
      <c r="D75" s="564">
        <f>avgfiinc!AS68</f>
        <v>3307095.1163758892</v>
      </c>
      <c r="E75" s="564">
        <f>avgfiinc!AT68</f>
        <v>4208039.7952297302</v>
      </c>
      <c r="F75" s="564">
        <f>avgfiinc!AU68</f>
        <v>3470893.6351109594</v>
      </c>
      <c r="G75" s="79">
        <f>avgfiinc!AV68</f>
        <v>6073633.3525084779</v>
      </c>
      <c r="H75" s="574">
        <f>B75*0.0001/'TD5'!B75</f>
        <v>1.3072529807686804E-2</v>
      </c>
      <c r="I75" s="585">
        <f>C75*0.0001/'TD5'!B75</f>
        <v>1.3587930239737032E-2</v>
      </c>
      <c r="J75" s="591">
        <f>D75*0.0001/'TD5'!C75</f>
        <v>1.0643723420798777E-2</v>
      </c>
      <c r="K75" s="585">
        <f>E75*0.0001/'TD5'!D75</f>
        <v>1.0543465614318849E-2</v>
      </c>
      <c r="L75" s="591">
        <f>F75*0.0001/'TD5'!E75</f>
        <v>1.9802344962954521E-2</v>
      </c>
      <c r="M75" s="592">
        <f>G75*0.0001/'TD5'!F75</f>
        <v>1.3668032363057137E-2</v>
      </c>
      <c r="P75" s="578"/>
    </row>
    <row r="76" spans="1:16">
      <c r="A76" s="78">
        <v>1980</v>
      </c>
      <c r="B76" s="459">
        <f>avgfiinc!AQ69</f>
        <v>3419785.6368790143</v>
      </c>
      <c r="C76" s="346">
        <f>avgfiinc!AR69</f>
        <v>3575303.5703318487</v>
      </c>
      <c r="D76" s="562">
        <f>avgfiinc!AS69</f>
        <v>3251819.7228521886</v>
      </c>
      <c r="E76" s="562">
        <f>avgfiinc!AT69</f>
        <v>4091166.1777038542</v>
      </c>
      <c r="F76" s="562">
        <f>avgfiinc!AU69</f>
        <v>2955714.4017440602</v>
      </c>
      <c r="G76" s="73">
        <f>avgfiinc!AV69</f>
        <v>5587476.8075162256</v>
      </c>
      <c r="H76" s="571">
        <f>B76*0.0001/'TD5'!B76</f>
        <v>1.2061501853168011E-2</v>
      </c>
      <c r="I76" s="582">
        <f>C76*0.0001/'TD5'!B76</f>
        <v>1.2610009871423244E-2</v>
      </c>
      <c r="J76" s="589">
        <f>D76*0.0001/'TD5'!C76</f>
        <v>1.0604904033243656E-2</v>
      </c>
      <c r="K76" s="582">
        <f>E76*0.0001/'TD5'!D76</f>
        <v>1.0404725559055807E-2</v>
      </c>
      <c r="L76" s="589">
        <f>F76*0.0001/'TD5'!E76</f>
        <v>1.6626155003905303E-2</v>
      </c>
      <c r="M76" s="590">
        <f>G76*0.0001/'TD5'!F76</f>
        <v>1.2712987139821054E-2</v>
      </c>
      <c r="P76" s="578"/>
    </row>
    <row r="77" spans="1:16">
      <c r="A77" s="78">
        <v>1981</v>
      </c>
      <c r="B77" s="459">
        <f>avgfiinc!AQ70</f>
        <v>3532527.1547548566</v>
      </c>
      <c r="C77" s="346">
        <f>avgfiinc!AR70</f>
        <v>3686037.6422475064</v>
      </c>
      <c r="D77" s="562">
        <f>avgfiinc!AS70</f>
        <v>3361604.7553308331</v>
      </c>
      <c r="E77" s="562">
        <f>avgfiinc!AT70</f>
        <v>4203410.0628140746</v>
      </c>
      <c r="F77" s="562">
        <f>avgfiinc!AU70</f>
        <v>3072972.7305340022</v>
      </c>
      <c r="G77" s="73">
        <f>avgfiinc!AV70</f>
        <v>5769804.4412975525</v>
      </c>
      <c r="H77" s="571">
        <f>B77*0.0001/'TD5'!B77</f>
        <v>1.2578003108501433E-2</v>
      </c>
      <c r="I77" s="582">
        <f>C77*0.0001/'TD5'!B77</f>
        <v>1.3124596327543259E-2</v>
      </c>
      <c r="J77" s="589">
        <f>D77*0.0001/'TD5'!C77</f>
        <v>1.1134070344269276E-2</v>
      </c>
      <c r="K77" s="582">
        <f>E77*0.0001/'TD5'!D77</f>
        <v>1.0874686762690546E-2</v>
      </c>
      <c r="L77" s="589">
        <f>F77*0.0001/'TD5'!E77</f>
        <v>1.7163909971714016E-2</v>
      </c>
      <c r="M77" s="590">
        <f>G77*0.0001/'TD5'!F77</f>
        <v>1.3266084715723991E-2</v>
      </c>
      <c r="P77" s="578"/>
    </row>
    <row r="78" spans="1:16">
      <c r="A78" s="78">
        <v>1982</v>
      </c>
      <c r="B78" s="459">
        <f>avgfiinc!AQ71</f>
        <v>4501996.7279522531</v>
      </c>
      <c r="C78" s="346">
        <f>avgfiinc!AR71</f>
        <v>4638948.2711201981</v>
      </c>
      <c r="D78" s="562">
        <f>avgfiinc!AS71</f>
        <v>4265983.6595287044</v>
      </c>
      <c r="E78" s="562">
        <f>avgfiinc!AT71</f>
        <v>5320329.1939542769</v>
      </c>
      <c r="F78" s="562">
        <f>avgfiinc!AU71</f>
        <v>3879511.3306381642</v>
      </c>
      <c r="G78" s="73">
        <f>avgfiinc!AV71</f>
        <v>7328552.8704877365</v>
      </c>
      <c r="H78" s="571">
        <f>B78*0.0001/'TD5'!B78</f>
        <v>1.6337420791387565E-2</v>
      </c>
      <c r="I78" s="582">
        <f>C78*0.0001/'TD5'!B78</f>
        <v>1.6834408044815063E-2</v>
      </c>
      <c r="J78" s="589">
        <f>D78*0.0001/'TD5'!C78</f>
        <v>1.4475138857960699E-2</v>
      </c>
      <c r="K78" s="582">
        <f>E78*0.0001/'TD5'!D78</f>
        <v>1.4140731655061247E-2</v>
      </c>
      <c r="L78" s="589">
        <f>F78*0.0001/'TD5'!E78</f>
        <v>2.1476989611983303E-2</v>
      </c>
      <c r="M78" s="590">
        <f>G78*0.0001/'TD5'!F78</f>
        <v>1.7189251258969307E-2</v>
      </c>
      <c r="P78" s="578"/>
    </row>
    <row r="79" spans="1:16">
      <c r="A79" s="78">
        <v>1983</v>
      </c>
      <c r="B79" s="459">
        <f>avgfiinc!AQ72</f>
        <v>4880789.6779079754</v>
      </c>
      <c r="C79" s="346">
        <f>avgfiinc!AR72</f>
        <v>5020151.1031761914</v>
      </c>
      <c r="D79" s="562">
        <f>avgfiinc!AS72</f>
        <v>4720132.7955930289</v>
      </c>
      <c r="E79" s="562">
        <f>avgfiinc!AT72</f>
        <v>5919576.0371764209</v>
      </c>
      <c r="F79" s="562">
        <f>avgfiinc!AU72</f>
        <v>4046336.0839919886</v>
      </c>
      <c r="G79" s="73">
        <f>avgfiinc!AV72</f>
        <v>7959997.3454672303</v>
      </c>
      <c r="H79" s="571">
        <f>B79*0.0001/'TD5'!B79</f>
        <v>1.7618937417864799E-2</v>
      </c>
      <c r="I79" s="582">
        <f>C79*0.0001/'TD5'!B79</f>
        <v>1.8122011795639992E-2</v>
      </c>
      <c r="J79" s="589">
        <f>D79*0.0001/'TD5'!C79</f>
        <v>1.5949243679642677E-2</v>
      </c>
      <c r="K79" s="582">
        <f>E79*0.0001/'TD5'!D79</f>
        <v>1.5830371528863903E-2</v>
      </c>
      <c r="L79" s="589">
        <f>F79*0.0001/'TD5'!E79</f>
        <v>2.1832514554262161E-2</v>
      </c>
      <c r="M79" s="590">
        <f>G79*0.0001/'TD5'!F79</f>
        <v>1.8611358478665352E-2</v>
      </c>
      <c r="P79" s="578"/>
    </row>
    <row r="80" spans="1:16">
      <c r="A80" s="78">
        <v>1984</v>
      </c>
      <c r="B80" s="459">
        <f>avgfiinc!AQ73</f>
        <v>5835880.1011818154</v>
      </c>
      <c r="C80" s="346">
        <f>avgfiinc!AR73</f>
        <v>6009870.7174485838</v>
      </c>
      <c r="D80" s="562">
        <f>avgfiinc!AS73</f>
        <v>5617247.7590452731</v>
      </c>
      <c r="E80" s="562">
        <f>avgfiinc!AT73</f>
        <v>6946974.7476387657</v>
      </c>
      <c r="F80" s="562">
        <f>avgfiinc!AU73</f>
        <v>4959365.5051357644</v>
      </c>
      <c r="G80" s="73">
        <f>avgfiinc!AV73</f>
        <v>9500931.656434875</v>
      </c>
      <c r="H80" s="571">
        <f>B80*0.0001/'TD5'!B80</f>
        <v>2.0292272791266441E-2</v>
      </c>
      <c r="I80" s="582">
        <f>C80*0.0001/'TD5'!B80</f>
        <v>2.0897265523672104E-2</v>
      </c>
      <c r="J80" s="589">
        <f>D80*0.0001/'TD5'!C80</f>
        <v>1.8313134089112282E-2</v>
      </c>
      <c r="K80" s="582">
        <f>E80*0.0001/'TD5'!D80</f>
        <v>1.8000232055783272E-2</v>
      </c>
      <c r="L80" s="589">
        <f>F80*0.0001/'TD5'!E80</f>
        <v>2.5584742426872243E-2</v>
      </c>
      <c r="M80" s="590">
        <f>G80*0.0001/'TD5'!F80</f>
        <v>2.1431189030408856E-2</v>
      </c>
      <c r="P80" s="578"/>
    </row>
    <row r="81" spans="1:16">
      <c r="A81" s="78">
        <v>1985</v>
      </c>
      <c r="B81" s="459">
        <f>avgfiinc!AQ74</f>
        <v>6230181.723664593</v>
      </c>
      <c r="C81" s="346">
        <f>avgfiinc!AR74</f>
        <v>6399863.2209295547</v>
      </c>
      <c r="D81" s="562">
        <f>avgfiinc!AS74</f>
        <v>5960115.2661910905</v>
      </c>
      <c r="E81" s="562">
        <f>avgfiinc!AT74</f>
        <v>7289780.8600941952</v>
      </c>
      <c r="F81" s="562">
        <f>avgfiinc!AU74</f>
        <v>5413168.2136508357</v>
      </c>
      <c r="G81" s="73">
        <f>avgfiinc!AV74</f>
        <v>10112565.507268013</v>
      </c>
      <c r="H81" s="571">
        <f>B81*0.0001/'TD5'!B81</f>
        <v>2.1029012277722359E-2</v>
      </c>
      <c r="I81" s="582">
        <f>C81*0.0001/'TD5'!B81</f>
        <v>2.160174585878849E-2</v>
      </c>
      <c r="J81" s="589">
        <f>D81*0.0001/'TD5'!C81</f>
        <v>1.8925825133919719E-2</v>
      </c>
      <c r="K81" s="582">
        <f>E81*0.0001/'TD5'!D81</f>
        <v>1.8363883718848232E-2</v>
      </c>
      <c r="L81" s="589">
        <f>F81*0.0001/'TD5'!E81</f>
        <v>2.7031909674406048E-2</v>
      </c>
      <c r="M81" s="590">
        <f>G81*0.0001/'TD5'!F81</f>
        <v>2.2197337821125984E-2</v>
      </c>
      <c r="P81" s="578"/>
    </row>
    <row r="82" spans="1:16">
      <c r="A82" s="78">
        <v>1986</v>
      </c>
      <c r="B82" s="459">
        <f>avgfiinc!AQ75</f>
        <v>9828605.9770925473</v>
      </c>
      <c r="C82" s="346">
        <f>avgfiinc!AR75</f>
        <v>9970359.2682123985</v>
      </c>
      <c r="D82" s="562">
        <f>avgfiinc!AS75</f>
        <v>9505477.0294694938</v>
      </c>
      <c r="E82" s="562">
        <f>avgfiinc!AT75</f>
        <v>11381439.884328432</v>
      </c>
      <c r="F82" s="562">
        <f>avgfiinc!AU75</f>
        <v>8493981.0560899824</v>
      </c>
      <c r="G82" s="73">
        <f>avgfiinc!AV75</f>
        <v>15970043.632762663</v>
      </c>
      <c r="H82" s="571">
        <f>B82*0.0001/'TD5'!B82</f>
        <v>3.1191008165478699E-2</v>
      </c>
      <c r="I82" s="582">
        <f>C82*0.0001/'TD5'!B82</f>
        <v>3.1640861183404922E-2</v>
      </c>
      <c r="J82" s="589">
        <f>D82*0.0001/'TD5'!C82</f>
        <v>2.8407895937561989E-2</v>
      </c>
      <c r="K82" s="582">
        <f>E82*0.0001/'TD5'!D82</f>
        <v>2.721473760902882E-2</v>
      </c>
      <c r="L82" s="589">
        <f>F82*0.0001/'TD5'!E82</f>
        <v>3.8983378559350981E-2</v>
      </c>
      <c r="M82" s="590">
        <f>G82*0.0001/'TD5'!F82</f>
        <v>3.3089693635702133E-2</v>
      </c>
      <c r="P82" s="578"/>
    </row>
    <row r="83" spans="1:16">
      <c r="A83" s="78">
        <v>1987</v>
      </c>
      <c r="B83" s="459">
        <f>avgfiinc!AQ76</f>
        <v>5591240.9383001337</v>
      </c>
      <c r="C83" s="346">
        <f>avgfiinc!AR76</f>
        <v>5931299.4428079911</v>
      </c>
      <c r="D83" s="562">
        <f>avgfiinc!AS76</f>
        <v>5735817.4238321763</v>
      </c>
      <c r="E83" s="562">
        <f>avgfiinc!AT76</f>
        <v>7257030.5947125191</v>
      </c>
      <c r="F83" s="562">
        <f>avgfiinc!AU76</f>
        <v>4343122.0960178934</v>
      </c>
      <c r="G83" s="73">
        <f>avgfiinc!AV76</f>
        <v>9029338.6511079501</v>
      </c>
      <c r="H83" s="571">
        <f>B83*0.0001/'TD5'!B83</f>
        <v>1.8189374357461929E-2</v>
      </c>
      <c r="I83" s="582">
        <f>C83*0.0001/'TD5'!B83</f>
        <v>1.9295649603009224E-2</v>
      </c>
      <c r="J83" s="589">
        <f>D83*0.0001/'TD5'!C83</f>
        <v>1.7343057319521901E-2</v>
      </c>
      <c r="K83" s="582">
        <f>E83*0.0001/'TD5'!D83</f>
        <v>1.7646966502070423E-2</v>
      </c>
      <c r="L83" s="589">
        <f>F83*0.0001/'TD5'!E83</f>
        <v>2.0726850256323811E-2</v>
      </c>
      <c r="M83" s="590">
        <f>G83*0.0001/'TD5'!F83</f>
        <v>1.9288787618279457E-2</v>
      </c>
      <c r="P83" s="578"/>
    </row>
    <row r="84" spans="1:16">
      <c r="A84" s="78">
        <v>1988</v>
      </c>
      <c r="B84" s="459">
        <f>avgfiinc!AQ77</f>
        <v>8834737.8829822857</v>
      </c>
      <c r="C84" s="346">
        <f>avgfiinc!AR77</f>
        <v>9308994.8021418657</v>
      </c>
      <c r="D84" s="562">
        <f>avgfiinc!AS77</f>
        <v>8957251.3676873185</v>
      </c>
      <c r="E84" s="562">
        <f>avgfiinc!AT77</f>
        <v>11343012.476427568</v>
      </c>
      <c r="F84" s="562">
        <f>avgfiinc!AU77</f>
        <v>6900921.1912537813</v>
      </c>
      <c r="G84" s="73">
        <f>avgfiinc!AV77</f>
        <v>14183981.124200786</v>
      </c>
      <c r="H84" s="571">
        <f>B84*0.0001/'TD5'!B84</f>
        <v>2.71989032626152E-2</v>
      </c>
      <c r="I84" s="582">
        <f>C84*0.0001/'TD5'!B84</f>
        <v>2.8658965602517131E-2</v>
      </c>
      <c r="J84" s="589">
        <f>D84*0.0001/'TD5'!C84</f>
        <v>2.563672699034214E-2</v>
      </c>
      <c r="K84" s="582">
        <f>E84*0.0001/'TD5'!D84</f>
        <v>2.6263134554028508E-2</v>
      </c>
      <c r="L84" s="589">
        <f>F84*0.0001/'TD5'!E84</f>
        <v>3.0870134010910984E-2</v>
      </c>
      <c r="M84" s="590">
        <f>G84*0.0001/'TD5'!F84</f>
        <v>2.8857154771685604E-2</v>
      </c>
      <c r="P84" s="578"/>
    </row>
    <row r="85" spans="1:16">
      <c r="A85" s="83">
        <v>1989</v>
      </c>
      <c r="B85" s="460">
        <f>avgfiinc!AQ78</f>
        <v>7665794.6619926998</v>
      </c>
      <c r="C85" s="347">
        <f>avgfiinc!AR78</f>
        <v>8025101.559999547</v>
      </c>
      <c r="D85" s="564">
        <f>avgfiinc!AS78</f>
        <v>7657085.931827358</v>
      </c>
      <c r="E85" s="564">
        <f>avgfiinc!AT78</f>
        <v>9713567.8149693683</v>
      </c>
      <c r="F85" s="564">
        <f>avgfiinc!AU78</f>
        <v>6018401.0331581561</v>
      </c>
      <c r="G85" s="79">
        <f>avgfiinc!AV78</f>
        <v>12197518.762933556</v>
      </c>
      <c r="H85" s="574">
        <f>B85*0.0001/'TD5'!B85</f>
        <v>2.3558573797345161E-2</v>
      </c>
      <c r="I85" s="585">
        <f>C85*0.0001/'TD5'!B85</f>
        <v>2.4662798270583153E-2</v>
      </c>
      <c r="J85" s="591">
        <f>D85*0.0001/'TD5'!C85</f>
        <v>2.1884996443986893E-2</v>
      </c>
      <c r="K85" s="585">
        <f>E85*0.0001/'TD5'!D85</f>
        <v>2.2676773369312286E-2</v>
      </c>
      <c r="L85" s="591">
        <f>F85*0.0001/'TD5'!E85</f>
        <v>2.6448260992765423E-2</v>
      </c>
      <c r="M85" s="592">
        <f>G85*0.0001/'TD5'!F85</f>
        <v>2.4970069527626041E-2</v>
      </c>
      <c r="P85" s="578"/>
    </row>
    <row r="86" spans="1:16">
      <c r="A86" s="78">
        <v>1990</v>
      </c>
      <c r="B86" s="459">
        <f>avgfiinc!AQ79</f>
        <v>7219355.8825129559</v>
      </c>
      <c r="C86" s="346">
        <f>avgfiinc!AR79</f>
        <v>7629987.6368121216</v>
      </c>
      <c r="D86" s="562">
        <f>avgfiinc!AS79</f>
        <v>7392727.6016531978</v>
      </c>
      <c r="E86" s="562">
        <f>avgfiinc!AT79</f>
        <v>9374944.8339743894</v>
      </c>
      <c r="F86" s="562">
        <f>avgfiinc!AU79</f>
        <v>5519001.9294369966</v>
      </c>
      <c r="G86" s="73">
        <f>avgfiinc!AV79</f>
        <v>11453535.913626479</v>
      </c>
      <c r="H86" s="571">
        <f>B86*0.0001/'TD5'!B86</f>
        <v>2.2318426519632339E-2</v>
      </c>
      <c r="I86" s="582">
        <f>C86*0.0001/'TD5'!B86</f>
        <v>2.3587882518768311E-2</v>
      </c>
      <c r="J86" s="589">
        <f>D86*0.0001/'TD5'!C86</f>
        <v>2.1195989102125171E-2</v>
      </c>
      <c r="K86" s="582">
        <f>E86*0.0001/'TD5'!D86</f>
        <v>2.2198667749762535E-2</v>
      </c>
      <c r="L86" s="589">
        <f>F86*0.0001/'TD5'!E86</f>
        <v>2.4046955630183227E-2</v>
      </c>
      <c r="M86" s="590">
        <f>G86*0.0001/'TD5'!F86</f>
        <v>2.3730555549263951E-2</v>
      </c>
      <c r="P86" s="578"/>
    </row>
    <row r="87" spans="1:16">
      <c r="A87" s="78">
        <v>1991</v>
      </c>
      <c r="B87" s="459">
        <f>avgfiinc!AQ80</f>
        <v>5896991.3978410559</v>
      </c>
      <c r="C87" s="346">
        <f>avgfiinc!AR80</f>
        <v>6276986.0550979888</v>
      </c>
      <c r="D87" s="562">
        <f>avgfiinc!AS80</f>
        <v>6138071.0651765522</v>
      </c>
      <c r="E87" s="562">
        <f>avgfiinc!AT80</f>
        <v>7793457.4255112763</v>
      </c>
      <c r="F87" s="562">
        <f>avgfiinc!AU80</f>
        <v>4414661.8038976919</v>
      </c>
      <c r="G87" s="73">
        <f>avgfiinc!AV80</f>
        <v>9384632.7133909669</v>
      </c>
      <c r="H87" s="571">
        <f>B87*0.0001/'TD5'!B87</f>
        <v>1.8827827647328377E-2</v>
      </c>
      <c r="I87" s="582">
        <f>C87*0.0001/'TD5'!B87</f>
        <v>2.0041069015860554E-2</v>
      </c>
      <c r="J87" s="589">
        <f>D87*0.0001/'TD5'!C87</f>
        <v>1.8126871436834335E-2</v>
      </c>
      <c r="K87" s="582">
        <f>E87*0.0001/'TD5'!D87</f>
        <v>1.9191397354006771E-2</v>
      </c>
      <c r="L87" s="589">
        <f>F87*0.0001/'TD5'!E87</f>
        <v>1.962796226143837E-2</v>
      </c>
      <c r="M87" s="590">
        <f>G87*0.0001/'TD5'!F87</f>
        <v>2.0039062947034832E-2</v>
      </c>
      <c r="P87" s="578"/>
    </row>
    <row r="88" spans="1:16">
      <c r="A88" s="78">
        <v>1992</v>
      </c>
      <c r="B88" s="459">
        <f>avgfiinc!AQ81</f>
        <v>7438927.7732961262</v>
      </c>
      <c r="C88" s="346">
        <f>avgfiinc!AR81</f>
        <v>7999624.2532609943</v>
      </c>
      <c r="D88" s="562">
        <f>avgfiinc!AS81</f>
        <v>7926511.5709287934</v>
      </c>
      <c r="E88" s="562">
        <f>avgfiinc!AT81</f>
        <v>10428436.872842886</v>
      </c>
      <c r="F88" s="562">
        <f>avgfiinc!AU81</f>
        <v>5073562.2778591197</v>
      </c>
      <c r="G88" s="73">
        <f>avgfiinc!AV81</f>
        <v>11829726.8951315</v>
      </c>
      <c r="H88" s="571">
        <f>B88*0.0001/'TD5'!B88</f>
        <v>2.3531764745712284E-2</v>
      </c>
      <c r="I88" s="582">
        <f>C88*0.0001/'TD5'!B88</f>
        <v>2.5305431336164478E-2</v>
      </c>
      <c r="J88" s="589">
        <f>D88*0.0001/'TD5'!C88</f>
        <v>2.3086214438080791E-2</v>
      </c>
      <c r="K88" s="582">
        <f>E88*0.0001/'TD5'!D88</f>
        <v>2.5297308340668682E-2</v>
      </c>
      <c r="L88" s="589">
        <f>F88*0.0001/'TD5'!E88</f>
        <v>2.2481357678771022E-2</v>
      </c>
      <c r="M88" s="590">
        <f>G88*0.0001/'TD5'!F88</f>
        <v>2.5015244260430339E-2</v>
      </c>
      <c r="P88" s="578"/>
    </row>
    <row r="89" spans="1:16">
      <c r="A89" s="78">
        <v>1993</v>
      </c>
      <c r="B89" s="459">
        <f>avgfiinc!AQ82</f>
        <v>6978554.283949838</v>
      </c>
      <c r="C89" s="346">
        <f>avgfiinc!AR82</f>
        <v>7433234.1062328359</v>
      </c>
      <c r="D89" s="562">
        <f>avgfiinc!AS82</f>
        <v>7300560.1845282726</v>
      </c>
      <c r="E89" s="562">
        <f>avgfiinc!AT82</f>
        <v>9521654.6719044521</v>
      </c>
      <c r="F89" s="562">
        <f>avgfiinc!AU82</f>
        <v>4958130.7109928699</v>
      </c>
      <c r="G89" s="73">
        <f>avgfiinc!AV82</f>
        <v>11086396.72794768</v>
      </c>
      <c r="H89" s="571">
        <f>B89*0.0001/'TD5'!B89</f>
        <v>2.231510728597641E-2</v>
      </c>
      <c r="I89" s="582">
        <f>C89*0.0001/'TD5'!B89</f>
        <v>2.3769022896885875E-2</v>
      </c>
      <c r="J89" s="589">
        <f>D89*0.0001/'TD5'!C89</f>
        <v>2.1376166492700577E-2</v>
      </c>
      <c r="K89" s="582">
        <f>E89*0.0001/'TD5'!D89</f>
        <v>2.3125406354665756E-2</v>
      </c>
      <c r="L89" s="589">
        <f>F89*0.0001/'TD5'!E89</f>
        <v>2.2474588826298714E-2</v>
      </c>
      <c r="M89" s="590">
        <f>G89*0.0001/'TD5'!F89</f>
        <v>2.3699628189206123E-2</v>
      </c>
      <c r="P89" s="578"/>
    </row>
    <row r="90" spans="1:16">
      <c r="A90" s="78">
        <v>1994</v>
      </c>
      <c r="B90" s="459">
        <f>avgfiinc!AQ83</f>
        <v>7083427.6184366941</v>
      </c>
      <c r="C90" s="346">
        <f>avgfiinc!AR83</f>
        <v>7458443.8678996349</v>
      </c>
      <c r="D90" s="562">
        <f>avgfiinc!AS83</f>
        <v>7320414.7320727911</v>
      </c>
      <c r="E90" s="562">
        <f>avgfiinc!AT83</f>
        <v>9211797.4021686185</v>
      </c>
      <c r="F90" s="562">
        <f>avgfiinc!AU83</f>
        <v>5389108.8212441495</v>
      </c>
      <c r="G90" s="73">
        <f>avgfiinc!AV83</f>
        <v>11240010.226943381</v>
      </c>
      <c r="H90" s="571">
        <f>B90*0.0001/'TD5'!B90</f>
        <v>2.2322569042444233E-2</v>
      </c>
      <c r="I90" s="582">
        <f>C90*0.0001/'TD5'!B90</f>
        <v>2.3504387587308891E-2</v>
      </c>
      <c r="J90" s="589">
        <f>D90*0.0001/'TD5'!C90</f>
        <v>2.1084822714328766E-2</v>
      </c>
      <c r="K90" s="582">
        <f>E90*0.0001/'TD5'!D90</f>
        <v>2.2195938974618912E-2</v>
      </c>
      <c r="L90" s="589">
        <f>F90*0.0001/'TD5'!E90</f>
        <v>2.3848507553339005E-2</v>
      </c>
      <c r="M90" s="590">
        <f>G90*0.0001/'TD5'!F90</f>
        <v>2.3685585707426071E-2</v>
      </c>
      <c r="P90" s="578"/>
    </row>
    <row r="91" spans="1:16">
      <c r="A91" s="78">
        <v>1995</v>
      </c>
      <c r="B91" s="459">
        <f>avgfiinc!AQ84</f>
        <v>7815406.5873455368</v>
      </c>
      <c r="C91" s="346">
        <f>avgfiinc!AR84</f>
        <v>8272615.2079744926</v>
      </c>
      <c r="D91" s="562">
        <f>avgfiinc!AS84</f>
        <v>8104288.6643221593</v>
      </c>
      <c r="E91" s="562">
        <f>avgfiinc!AT84</f>
        <v>10302262.023091815</v>
      </c>
      <c r="F91" s="562">
        <f>avgfiinc!AU84</f>
        <v>5864992.3201506045</v>
      </c>
      <c r="G91" s="73">
        <f>avgfiinc!AV84</f>
        <v>12450452.251598516</v>
      </c>
      <c r="H91" s="571">
        <f>B91*0.0001/'TD5'!B91</f>
        <v>2.3778082802891742E-2</v>
      </c>
      <c r="I91" s="582">
        <f>C91*0.0001/'TD5'!B91</f>
        <v>2.5169122964143757E-2</v>
      </c>
      <c r="J91" s="589">
        <f>D91*0.0001/'TD5'!C91</f>
        <v>2.2634591907262799E-2</v>
      </c>
      <c r="K91" s="582">
        <f>E91*0.0001/'TD5'!D91</f>
        <v>2.398798801004887E-2</v>
      </c>
      <c r="L91" s="589">
        <f>F91*0.0001/'TD5'!E91</f>
        <v>2.494681254029274E-2</v>
      </c>
      <c r="M91" s="590">
        <f>G91*0.0001/'TD5'!F91</f>
        <v>2.5305017828941349E-2</v>
      </c>
      <c r="P91" s="578"/>
    </row>
    <row r="92" spans="1:16">
      <c r="A92" s="78">
        <v>1996</v>
      </c>
      <c r="B92" s="459">
        <f>avgfiinc!AQ85</f>
        <v>10193508.401621254</v>
      </c>
      <c r="C92" s="346">
        <f>avgfiinc!AR85</f>
        <v>10691198.620300498</v>
      </c>
      <c r="D92" s="562">
        <f>avgfiinc!AS85</f>
        <v>10385779.564524572</v>
      </c>
      <c r="E92" s="562">
        <f>avgfiinc!AT85</f>
        <v>13204371.025935724</v>
      </c>
      <c r="F92" s="562">
        <f>avgfiinc!AU85</f>
        <v>7798901.8761422476</v>
      </c>
      <c r="G92" s="73">
        <f>avgfiinc!AV85</f>
        <v>16178954.65062906</v>
      </c>
      <c r="H92" s="571">
        <f>B92*0.0001/'TD5'!B92</f>
        <v>2.9591325670480721E-2</v>
      </c>
      <c r="I92" s="582">
        <f>C92*0.0001/'TD5'!B92</f>
        <v>3.1036099418997765E-2</v>
      </c>
      <c r="J92" s="589">
        <f>D92*0.0001/'TD5'!C92</f>
        <v>2.7828995138406757E-2</v>
      </c>
      <c r="K92" s="582">
        <f>E92*0.0001/'TD5'!D92</f>
        <v>2.9553275555372238E-2</v>
      </c>
      <c r="L92" s="589">
        <f>F92*0.0001/'TD5'!E92</f>
        <v>3.1244440004229542E-2</v>
      </c>
      <c r="M92" s="590">
        <f>G92*0.0001/'TD5'!F92</f>
        <v>3.1435556709766388E-2</v>
      </c>
      <c r="P92" s="578"/>
    </row>
    <row r="93" spans="1:16">
      <c r="A93" s="78">
        <v>1997</v>
      </c>
      <c r="B93" s="459">
        <f>avgfiinc!AQ86</f>
        <v>12318099.834441554</v>
      </c>
      <c r="C93" s="346">
        <f>avgfiinc!AR86</f>
        <v>12946153.637981981</v>
      </c>
      <c r="D93" s="562">
        <f>avgfiinc!AS86</f>
        <v>12683648.978455851</v>
      </c>
      <c r="E93" s="562">
        <f>avgfiinc!AT86</f>
        <v>16094329.427873693</v>
      </c>
      <c r="F93" s="562">
        <f>avgfiinc!AU86</f>
        <v>9390444.5073462632</v>
      </c>
      <c r="G93" s="73">
        <f>avgfiinc!AV86</f>
        <v>19591032.570732374</v>
      </c>
      <c r="H93" s="571">
        <f>B93*0.0001/'TD5'!B93</f>
        <v>3.371755778789521E-2</v>
      </c>
      <c r="I93" s="582">
        <f>C93*0.0001/'TD5'!B93</f>
        <v>3.5436689853668227E-2</v>
      </c>
      <c r="J93" s="589">
        <f>D93*0.0001/'TD5'!C93</f>
        <v>3.2173898071050637E-2</v>
      </c>
      <c r="K93" s="582">
        <f>E93*0.0001/'TD5'!D93</f>
        <v>3.4125745296478271E-2</v>
      </c>
      <c r="L93" s="589">
        <f>F93*0.0001/'TD5'!E93</f>
        <v>3.5153534263372421E-2</v>
      </c>
      <c r="M93" s="590">
        <f>G93*0.0001/'TD5'!F93</f>
        <v>3.5914283245801933E-2</v>
      </c>
      <c r="P93" s="578"/>
    </row>
    <row r="94" spans="1:16">
      <c r="A94" s="78">
        <v>1998</v>
      </c>
      <c r="B94" s="459">
        <f>avgfiinc!AQ87</f>
        <v>14572265.501090785</v>
      </c>
      <c r="C94" s="346">
        <f>avgfiinc!AR87</f>
        <v>15367243.467012122</v>
      </c>
      <c r="D94" s="562">
        <f>avgfiinc!AS87</f>
        <v>15022178.303633042</v>
      </c>
      <c r="E94" s="562">
        <f>avgfiinc!AT87</f>
        <v>19157499.457056697</v>
      </c>
      <c r="F94" s="562">
        <f>avgfiinc!AU87</f>
        <v>11093006.436045911</v>
      </c>
      <c r="G94" s="73">
        <f>avgfiinc!AV87</f>
        <v>23173543.348428819</v>
      </c>
      <c r="H94" s="571">
        <f>B94*0.0001/'TD5'!B94</f>
        <v>3.7556517869234085E-2</v>
      </c>
      <c r="I94" s="582">
        <f>C94*0.0001/'TD5'!B94</f>
        <v>3.9605382829904556E-2</v>
      </c>
      <c r="J94" s="589">
        <f>D94*0.0001/'TD5'!C94</f>
        <v>3.6034312099218369E-2</v>
      </c>
      <c r="K94" s="582">
        <f>E94*0.0001/'TD5'!D94</f>
        <v>3.8374032825231559E-2</v>
      </c>
      <c r="L94" s="589">
        <f>F94*0.0001/'TD5'!E94</f>
        <v>3.8903132081031792E-2</v>
      </c>
      <c r="M94" s="590">
        <f>G94*0.0001/'TD5'!F94</f>
        <v>4.0030445903539651E-2</v>
      </c>
      <c r="P94" s="578"/>
    </row>
    <row r="95" spans="1:16">
      <c r="A95" s="83">
        <v>1999</v>
      </c>
      <c r="B95" s="460">
        <f>avgfiinc!AQ88</f>
        <v>16827120.634594452</v>
      </c>
      <c r="C95" s="347">
        <f>avgfiinc!AR88</f>
        <v>17830724.800738201</v>
      </c>
      <c r="D95" s="564">
        <f>avgfiinc!AS88</f>
        <v>17865817.253670964</v>
      </c>
      <c r="E95" s="564">
        <f>avgfiinc!AT88</f>
        <v>22729359.854206521</v>
      </c>
      <c r="F95" s="564">
        <f>avgfiinc!AU88</f>
        <v>12332292.431192622</v>
      </c>
      <c r="G95" s="79">
        <f>avgfiinc!AV88</f>
        <v>26745213.112089127</v>
      </c>
      <c r="H95" s="574">
        <f>B95*0.0001/'TD5'!B95</f>
        <v>4.1330367326736443E-2</v>
      </c>
      <c r="I95" s="585">
        <f>C95*0.0001/'TD5'!B95</f>
        <v>4.3795395642518997E-2</v>
      </c>
      <c r="J95" s="591">
        <f>D95*0.0001/'TD5'!C95</f>
        <v>4.0763650089502335E-2</v>
      </c>
      <c r="K95" s="585">
        <f>E95*0.0001/'TD5'!D95</f>
        <v>4.3013002723455422E-2</v>
      </c>
      <c r="L95" s="591">
        <f>F95*0.0001/'TD5'!E95</f>
        <v>4.172111302614212E-2</v>
      </c>
      <c r="M95" s="592">
        <f>G95*0.0001/'TD5'!F95</f>
        <v>4.3956663459539413E-2</v>
      </c>
      <c r="P95" s="578"/>
    </row>
    <row r="96" spans="1:16">
      <c r="A96" s="88">
        <v>2000</v>
      </c>
      <c r="B96" s="461">
        <f>avgfiinc!AQ89</f>
        <v>20395936.220885824</v>
      </c>
      <c r="C96" s="348">
        <f>avgfiinc!AR89</f>
        <v>21649546.356886461</v>
      </c>
      <c r="D96" s="566">
        <f>avgfiinc!AS89</f>
        <v>21905710.336364742</v>
      </c>
      <c r="E96" s="566">
        <f>avgfiinc!AT89</f>
        <v>27523966.283926018</v>
      </c>
      <c r="F96" s="566">
        <f>avgfiinc!AU89</f>
        <v>15029428.473651202</v>
      </c>
      <c r="G96" s="85">
        <f>avgfiinc!AV89</f>
        <v>32375006.404354256</v>
      </c>
      <c r="H96" s="575">
        <f>B96*0.0001/'TD5'!B96</f>
        <v>4.7906842082738883E-2</v>
      </c>
      <c r="I96" s="586">
        <f>C96*0.0001/'TD5'!B96</f>
        <v>5.0851374864578254E-2</v>
      </c>
      <c r="J96" s="593">
        <f>D96*0.0001/'TD5'!C96</f>
        <v>4.788556694984436E-2</v>
      </c>
      <c r="K96" s="586">
        <f>E96*0.0001/'TD5'!D96</f>
        <v>5.0051305443048484E-2</v>
      </c>
      <c r="L96" s="593">
        <f>F96*0.0001/'TD5'!E96</f>
        <v>4.827851802110672E-2</v>
      </c>
      <c r="M96" s="594">
        <f>G96*0.0001/'TD5'!F96</f>
        <v>5.1073405891656883E-2</v>
      </c>
      <c r="P96" s="578"/>
    </row>
    <row r="97" spans="1:16">
      <c r="A97" s="78">
        <v>2001</v>
      </c>
      <c r="B97" s="459">
        <f>avgfiinc!AQ90</f>
        <v>14060807.499120217</v>
      </c>
      <c r="C97" s="346">
        <f>avgfiinc!AR90</f>
        <v>15073915.1037577</v>
      </c>
      <c r="D97" s="562">
        <f>avgfiinc!AS90</f>
        <v>14812947.140882064</v>
      </c>
      <c r="E97" s="562">
        <f>avgfiinc!AT90</f>
        <v>19373352.1874923</v>
      </c>
      <c r="F97" s="562">
        <f>avgfiinc!AU90</f>
        <v>10123137.331958232</v>
      </c>
      <c r="G97" s="73">
        <f>avgfiinc!AV90</f>
        <v>22125344.478044</v>
      </c>
      <c r="H97" s="571">
        <f>B97*0.0001/'TD5'!B97</f>
        <v>3.524684160947799E-2</v>
      </c>
      <c r="I97" s="582">
        <f>C97*0.0001/'TD5'!B97</f>
        <v>3.7786442786455154E-2</v>
      </c>
      <c r="J97" s="589">
        <f>D97*0.0001/'TD5'!C97</f>
        <v>3.435060381889344E-2</v>
      </c>
      <c r="K97" s="582">
        <f>E97*0.0001/'TD5'!D97</f>
        <v>3.771354258060456E-2</v>
      </c>
      <c r="L97" s="589">
        <f>F97*0.0001/'TD5'!E97</f>
        <v>3.4550253301858902E-2</v>
      </c>
      <c r="M97" s="590">
        <f>G97*0.0001/'TD5'!F97</f>
        <v>3.7527725100517273E-2</v>
      </c>
      <c r="P97" s="578"/>
    </row>
    <row r="98" spans="1:16">
      <c r="A98" s="78">
        <v>2002</v>
      </c>
      <c r="B98" s="459">
        <f>avgfiinc!AQ91</f>
        <v>11392329.163327757</v>
      </c>
      <c r="C98" s="346">
        <f>avgfiinc!AR91</f>
        <v>12226819.447330236</v>
      </c>
      <c r="D98" s="562">
        <f>avgfiinc!AS91</f>
        <v>11844173.211749539</v>
      </c>
      <c r="E98" s="562">
        <f>avgfiinc!AT91</f>
        <v>15804950.167397959</v>
      </c>
      <c r="F98" s="562">
        <f>avgfiinc!AU91</f>
        <v>8101897.1244135154</v>
      </c>
      <c r="G98" s="73">
        <f>avgfiinc!AV91</f>
        <v>17857892.078853458</v>
      </c>
      <c r="H98" s="571">
        <f>B98*0.0001/'TD5'!B98</f>
        <v>2.998464368283749E-2</v>
      </c>
      <c r="I98" s="582">
        <f>C98*0.0001/'TD5'!B98</f>
        <v>3.2181024551391609E-2</v>
      </c>
      <c r="J98" s="589">
        <f>D98*0.0001/'TD5'!C98</f>
        <v>2.872443571686745E-2</v>
      </c>
      <c r="K98" s="582">
        <f>E98*0.0001/'TD5'!D98</f>
        <v>3.2451193779706955E-2</v>
      </c>
      <c r="L98" s="589">
        <f>F98*0.0001/'TD5'!E98</f>
        <v>2.8766069561243057E-2</v>
      </c>
      <c r="M98" s="590">
        <f>G98*0.0001/'TD5'!F98</f>
        <v>3.2007444649934769E-2</v>
      </c>
      <c r="P98" s="578"/>
    </row>
    <row r="99" spans="1:16">
      <c r="A99" s="78">
        <v>2003</v>
      </c>
      <c r="B99" s="459">
        <f>avgfiinc!AQ92</f>
        <v>12622095.565352902</v>
      </c>
      <c r="C99" s="346">
        <f>avgfiinc!AR92</f>
        <v>13414892.161924632</v>
      </c>
      <c r="D99" s="562">
        <f>avgfiinc!AS92</f>
        <v>12997246.42140238</v>
      </c>
      <c r="E99" s="562">
        <f>avgfiinc!AT92</f>
        <v>17008371.686459385</v>
      </c>
      <c r="F99" s="562">
        <f>avgfiinc!AU92</f>
        <v>9279639.070330264</v>
      </c>
      <c r="G99" s="73">
        <f>avgfiinc!AV92</f>
        <v>19695066.852722172</v>
      </c>
      <c r="H99" s="571">
        <f>B99*0.0001/'TD5'!B99</f>
        <v>3.3309470862150185E-2</v>
      </c>
      <c r="I99" s="582">
        <f>C99*0.0001/'TD5'!B99</f>
        <v>3.5401646047830582E-2</v>
      </c>
      <c r="J99" s="589">
        <f>D99*0.0001/'TD5'!C99</f>
        <v>3.165743499994278E-2</v>
      </c>
      <c r="K99" s="582">
        <f>E99*0.0001/'TD5'!D99</f>
        <v>3.5287782549858086E-2</v>
      </c>
      <c r="L99" s="589">
        <f>F99*0.0001/'TD5'!E99</f>
        <v>3.2692052423954003E-2</v>
      </c>
      <c r="M99" s="590">
        <f>G99*0.0001/'TD5'!F99</f>
        <v>3.5490300506353378E-2</v>
      </c>
      <c r="P99" s="578"/>
    </row>
    <row r="100" spans="1:16">
      <c r="A100" s="78">
        <v>2004</v>
      </c>
      <c r="B100" s="459">
        <f>avgfiinc!AQ93</f>
        <v>16454405.319321062</v>
      </c>
      <c r="C100" s="346">
        <f>avgfiinc!AR93</f>
        <v>17344662.778535925</v>
      </c>
      <c r="D100" s="562">
        <f>avgfiinc!AS93</f>
        <v>16748116.276232876</v>
      </c>
      <c r="E100" s="562">
        <f>avgfiinc!AT93</f>
        <v>22079820.04881442</v>
      </c>
      <c r="F100" s="562">
        <f>avgfiinc!AU93</f>
        <v>12095490.332332004</v>
      </c>
      <c r="G100" s="73">
        <f>avgfiinc!AV93</f>
        <v>25579934.440747086</v>
      </c>
      <c r="H100" s="571">
        <f>B100*0.0001/'TD5'!B100</f>
        <v>4.1220381855964654E-2</v>
      </c>
      <c r="I100" s="582">
        <f>C100*0.0001/'TD5'!B100</f>
        <v>4.3450590223073952E-2</v>
      </c>
      <c r="J100" s="589">
        <f>D100*0.0001/'TD5'!C100</f>
        <v>3.9031710475683212E-2</v>
      </c>
      <c r="K100" s="582">
        <f>E100*0.0001/'TD5'!D100</f>
        <v>4.3576203286647804E-2</v>
      </c>
      <c r="L100" s="589">
        <f>F100*0.0001/'TD5'!E100</f>
        <v>4.0294721722602844E-2</v>
      </c>
      <c r="M100" s="590">
        <f>G100*0.0001/'TD5'!F100</f>
        <v>4.3892979621887207E-2</v>
      </c>
      <c r="P100" s="578"/>
    </row>
    <row r="101" spans="1:16">
      <c r="A101" s="78">
        <v>2005</v>
      </c>
      <c r="B101" s="459">
        <f>avgfiinc!AQ94</f>
        <v>20400073.642489359</v>
      </c>
      <c r="C101" s="346">
        <f>avgfiinc!AR94</f>
        <v>21326001.873202071</v>
      </c>
      <c r="D101" s="562">
        <f>avgfiinc!AS94</f>
        <v>20448917.776476301</v>
      </c>
      <c r="E101" s="562">
        <f>avgfiinc!AT94</f>
        <v>27264474.529048558</v>
      </c>
      <c r="F101" s="562">
        <f>avgfiinc!AU94</f>
        <v>14879174.289570449</v>
      </c>
      <c r="G101" s="73">
        <f>avgfiinc!AV94</f>
        <v>31642610.661066826</v>
      </c>
      <c r="H101" s="571">
        <f>B101*0.0001/'TD5'!B101</f>
        <v>4.8715367913246148E-2</v>
      </c>
      <c r="I101" s="582">
        <f>C101*0.0001/'TD5'!B101</f>
        <v>5.0926484167575836E-2</v>
      </c>
      <c r="J101" s="589">
        <f>D101*0.0001/'TD5'!C101</f>
        <v>4.5807056128978743E-2</v>
      </c>
      <c r="K101" s="582">
        <f>E101*0.0001/'TD5'!D101</f>
        <v>5.1375754177570343E-2</v>
      </c>
      <c r="L101" s="589">
        <f>F101*0.0001/'TD5'!E101</f>
        <v>4.7131385654211037E-2</v>
      </c>
      <c r="M101" s="590">
        <f>G101*0.0001/'TD5'!F101</f>
        <v>5.1847457885742188E-2</v>
      </c>
      <c r="P101" s="578"/>
    </row>
    <row r="102" spans="1:16">
      <c r="A102" s="78">
        <v>2006</v>
      </c>
      <c r="B102" s="459">
        <f>avgfiinc!AQ95</f>
        <v>22381745.857554104</v>
      </c>
      <c r="C102" s="346">
        <f>avgfiinc!AR95</f>
        <v>23275840.741323091</v>
      </c>
      <c r="D102" s="562">
        <f>avgfiinc!AS95</f>
        <v>21942738.276470345</v>
      </c>
      <c r="E102" s="562">
        <f>avgfiinc!AT95</f>
        <v>29261229.491045263</v>
      </c>
      <c r="F102" s="562">
        <f>avgfiinc!AU95</f>
        <v>16807931.448420864</v>
      </c>
      <c r="G102" s="73">
        <f>avgfiinc!AV95</f>
        <v>34581784.033813722</v>
      </c>
      <c r="H102" s="571">
        <f>B102*0.0001/'TD5'!B102</f>
        <v>5.1669880747795105E-2</v>
      </c>
      <c r="I102" s="582">
        <f>C102*0.0001/'TD5'!B102</f>
        <v>5.3733963519334786E-2</v>
      </c>
      <c r="J102" s="589">
        <f>D102*0.0001/'TD5'!C102</f>
        <v>4.7868456691503525E-2</v>
      </c>
      <c r="K102" s="582">
        <f>E102*0.0001/'TD5'!D102</f>
        <v>5.3502377122640603E-2</v>
      </c>
      <c r="L102" s="589">
        <f>F102*0.0001/'TD5'!E102</f>
        <v>5.1171001046895974E-2</v>
      </c>
      <c r="M102" s="590">
        <f>G102*0.0001/'TD5'!F102</f>
        <v>5.5022295564413071E-2</v>
      </c>
      <c r="P102" s="578"/>
    </row>
    <row r="103" spans="1:16">
      <c r="A103" s="78">
        <v>2007</v>
      </c>
      <c r="B103" s="459">
        <f>avgfiinc!AQ96</f>
        <v>25661183.631934877</v>
      </c>
      <c r="C103" s="346">
        <f>avgfiinc!AR96</f>
        <v>26646408.809120011</v>
      </c>
      <c r="D103" s="562">
        <f>avgfiinc!AS96</f>
        <v>24866889.585917499</v>
      </c>
      <c r="E103" s="562">
        <f>avgfiinc!AT96</f>
        <v>33625347.284958132</v>
      </c>
      <c r="F103" s="562">
        <f>avgfiinc!AU96</f>
        <v>19214857.011439607</v>
      </c>
      <c r="G103" s="73">
        <f>avgfiinc!AV96</f>
        <v>39617216.405620508</v>
      </c>
      <c r="H103" s="571">
        <f>B103*0.0001/'TD5'!B103</f>
        <v>5.7333141565322869E-2</v>
      </c>
      <c r="I103" s="582">
        <f>C103*0.0001/'TD5'!B103</f>
        <v>5.9534367173910141E-2</v>
      </c>
      <c r="J103" s="589">
        <f>D103*0.0001/'TD5'!C103</f>
        <v>5.3070452064275742E-2</v>
      </c>
      <c r="K103" s="582">
        <f>E103*0.0001/'TD5'!D103</f>
        <v>5.9854317456483834E-2</v>
      </c>
      <c r="L103" s="589">
        <f>F103*0.0001/'TD5'!E103</f>
        <v>5.620439350605011E-2</v>
      </c>
      <c r="M103" s="590">
        <f>G103*0.0001/'TD5'!F103</f>
        <v>6.0890357941389098E-2</v>
      </c>
      <c r="P103" s="578"/>
    </row>
    <row r="104" spans="1:16">
      <c r="A104" s="78">
        <v>2008</v>
      </c>
      <c r="B104" s="459">
        <f>avgfiinc!AQ97</f>
        <v>19867533.096657567</v>
      </c>
      <c r="C104" s="346">
        <f>avgfiinc!AR97</f>
        <v>20885498.830133796</v>
      </c>
      <c r="D104" s="562">
        <f>avgfiinc!AS97</f>
        <v>19781591.183790997</v>
      </c>
      <c r="E104" s="562">
        <f>avgfiinc!AT97</f>
        <v>26981006.274879847</v>
      </c>
      <c r="F104" s="562">
        <f>avgfiinc!AU97</f>
        <v>14183281.479603346</v>
      </c>
      <c r="G104" s="73">
        <f>avgfiinc!AV97</f>
        <v>30485097.796297934</v>
      </c>
      <c r="H104" s="571">
        <f>B104*0.0001/'TD5'!B104</f>
        <v>4.7841928899288157E-2</v>
      </c>
      <c r="I104" s="582">
        <f>C104*0.0001/'TD5'!B104</f>
        <v>5.0293236970901482E-2</v>
      </c>
      <c r="J104" s="589">
        <f>D104*0.0001/'TD5'!C104</f>
        <v>4.4798124581575401E-2</v>
      </c>
      <c r="K104" s="582">
        <f>E104*0.0001/'TD5'!D104</f>
        <v>5.1373351365327835E-2</v>
      </c>
      <c r="L104" s="589">
        <f>F104*0.0001/'TD5'!E104</f>
        <v>4.5271545648574829E-2</v>
      </c>
      <c r="M104" s="590">
        <f>G104*0.0001/'TD5'!F104</f>
        <v>5.0831109285354621E-2</v>
      </c>
      <c r="P104" s="578"/>
    </row>
    <row r="105" spans="1:16">
      <c r="A105" s="83">
        <v>2009</v>
      </c>
      <c r="B105" s="462">
        <f>avgfiinc!AQ98</f>
        <v>13916718.917100236</v>
      </c>
      <c r="C105" s="349">
        <f>avgfiinc!AR98</f>
        <v>14746285.090211114</v>
      </c>
      <c r="D105" s="564">
        <f>avgfiinc!AS98</f>
        <v>13910819.611826142</v>
      </c>
      <c r="E105" s="564">
        <f>avgfiinc!AT98</f>
        <v>19118528.734517571</v>
      </c>
      <c r="F105" s="564">
        <f>avgfiinc!AU98</f>
        <v>9772497.3593501989</v>
      </c>
      <c r="G105" s="79">
        <f>avgfiinc!AV98</f>
        <v>21386784.988926403</v>
      </c>
      <c r="H105" s="574">
        <f>B105*0.0001/'TD5'!B105</f>
        <v>3.7306260317564004E-2</v>
      </c>
      <c r="I105" s="585">
        <f>C105*0.0001/'TD5'!B105</f>
        <v>3.9530061185359955E-2</v>
      </c>
      <c r="J105" s="595">
        <f>D105*0.0001/'TD5'!C105</f>
        <v>3.466285020112992E-2</v>
      </c>
      <c r="K105" s="596">
        <f>E105*0.0001/'TD5'!D105</f>
        <v>4.1069511324167245E-2</v>
      </c>
      <c r="L105" s="591">
        <f>F105*0.0001/'TD5'!E105</f>
        <v>3.4029111266136169E-2</v>
      </c>
      <c r="M105" s="592">
        <f>G105*0.0001/'TD5'!F105</f>
        <v>3.9564698934555061E-2</v>
      </c>
      <c r="P105" s="578"/>
    </row>
    <row r="106" spans="1:16">
      <c r="A106" s="78">
        <v>2010</v>
      </c>
      <c r="B106" s="463">
        <f>avgfiinc!AQ99</f>
        <v>17475438.245444439</v>
      </c>
      <c r="C106" s="350">
        <f>avgfiinc!AR99</f>
        <v>18320160.852504756</v>
      </c>
      <c r="D106" s="562">
        <f>avgfiinc!AS99</f>
        <v>17503438.891019609</v>
      </c>
      <c r="E106" s="562">
        <f>avgfiinc!AT99</f>
        <v>23284303.688304264</v>
      </c>
      <c r="F106" s="562">
        <f>avgfiinc!AU99</f>
        <v>12774864.326050619</v>
      </c>
      <c r="G106" s="73">
        <f>avgfiinc!AV99</f>
        <v>26730729.419441018</v>
      </c>
      <c r="H106" s="571">
        <f>B106*0.0001/'TD5'!B106</f>
        <v>4.5616779476404183E-2</v>
      </c>
      <c r="I106" s="582">
        <f>C106*0.0001/'TD5'!B106</f>
        <v>4.7821789979934685E-2</v>
      </c>
      <c r="J106" s="597">
        <f>D106*0.0001/'TD5'!C106</f>
        <v>4.2836207896471024E-2</v>
      </c>
      <c r="K106" s="598">
        <f>E106*0.0001/'TD5'!D106</f>
        <v>4.8915535211563103E-2</v>
      </c>
      <c r="L106" s="589">
        <f>F106*0.0001/'TD5'!E106</f>
        <v>4.3134331703186042E-2</v>
      </c>
      <c r="M106" s="590">
        <f>G106*0.0001/'TD5'!F106</f>
        <v>4.8426870256662369E-2</v>
      </c>
      <c r="P106" s="578"/>
    </row>
    <row r="107" spans="1:16">
      <c r="A107" s="78">
        <v>2011</v>
      </c>
      <c r="B107" s="463">
        <f>avgfiinc!AQ100</f>
        <v>15801986.964643627</v>
      </c>
      <c r="C107" s="350">
        <f>avgfiinc!AR100</f>
        <v>16640406.9203727</v>
      </c>
      <c r="D107" s="562">
        <f>avgfiinc!AS100</f>
        <v>15693076.760439103</v>
      </c>
      <c r="E107" s="562">
        <f>avgfiinc!AT100</f>
        <v>20990549.856713112</v>
      </c>
      <c r="F107" s="562">
        <f>avgfiinc!AU100</f>
        <v>11739521.507106775</v>
      </c>
      <c r="G107" s="73">
        <f>avgfiinc!AV100</f>
        <v>24200364.810808081</v>
      </c>
      <c r="H107" s="571">
        <f>B107*0.0001/'TD5'!B107</f>
        <v>4.1034173220396035E-2</v>
      </c>
      <c r="I107" s="582">
        <f>C107*0.0001/'TD5'!B107</f>
        <v>4.3211359530687332E-2</v>
      </c>
      <c r="J107" s="597">
        <f>D107*0.0001/'TD5'!C107</f>
        <v>3.8333974778652191E-2</v>
      </c>
      <c r="K107" s="598">
        <f>E107*0.0001/'TD5'!D107</f>
        <v>4.3528098613023758E-2</v>
      </c>
      <c r="L107" s="589">
        <f>F107*0.0001/'TD5'!E107</f>
        <v>3.9805006235837936E-2</v>
      </c>
      <c r="M107" s="590">
        <f>G107*0.0001/'TD5'!F107</f>
        <v>4.3789912015199654E-2</v>
      </c>
      <c r="P107" s="578"/>
    </row>
    <row r="108" spans="1:16">
      <c r="A108" s="78">
        <v>2012</v>
      </c>
      <c r="B108" s="463">
        <f>avgfiinc!AQ101</f>
        <v>22576346.298399784</v>
      </c>
      <c r="C108" s="350">
        <f>avgfiinc!AR101</f>
        <v>23443979.951306511</v>
      </c>
      <c r="D108" s="562">
        <f>avgfiinc!AS101</f>
        <v>21581691.874526151</v>
      </c>
      <c r="E108" s="562">
        <f>avgfiinc!AT101</f>
        <v>29806031.211201753</v>
      </c>
      <c r="F108" s="562">
        <f>avgfiinc!AU101</f>
        <v>16669517.457992336</v>
      </c>
      <c r="G108" s="73">
        <f>avgfiinc!AV101</f>
        <v>34325706.854771689</v>
      </c>
      <c r="H108" s="571">
        <f>B108*0.0001/'TD5'!B108</f>
        <v>5.5347923189401627E-2</v>
      </c>
      <c r="I108" s="582">
        <f>C108*0.0001/'TD5'!B108</f>
        <v>5.7475004345178597E-2</v>
      </c>
      <c r="J108" s="597">
        <f>D108*0.0001/'TD5'!C108</f>
        <v>5.0173200666904456E-2</v>
      </c>
      <c r="K108" s="598">
        <f>E108*0.0001/'TD5'!D108</f>
        <v>5.8224968612194054E-2</v>
      </c>
      <c r="L108" s="589">
        <f>F108*0.0001/'TD5'!E108</f>
        <v>5.3484667092561715E-2</v>
      </c>
      <c r="M108" s="590">
        <f>G108*0.0001/'TD5'!F108</f>
        <v>5.8895770460367203E-2</v>
      </c>
      <c r="P108" s="578"/>
    </row>
    <row r="109" spans="1:16">
      <c r="A109" s="78">
        <v>2013</v>
      </c>
      <c r="B109" s="463">
        <f>avgfiinc!AQ102</f>
        <v>16703018.770397441</v>
      </c>
      <c r="C109" s="350">
        <f>avgfiinc!AR102</f>
        <v>17564590.734770894</v>
      </c>
      <c r="D109" s="562">
        <f>avgfiinc!AS102</f>
        <v>16341047.782871304</v>
      </c>
      <c r="E109" s="562">
        <f>avgfiinc!AT102</f>
        <v>22307289.963378984</v>
      </c>
      <c r="F109" s="562">
        <f>avgfiinc!AU102</f>
        <v>12295664.583851347</v>
      </c>
      <c r="G109" s="73">
        <f>avgfiinc!AV102</f>
        <v>25383583.85400825</v>
      </c>
      <c r="H109" s="571">
        <f>B109*0.0001/'TD5'!B109</f>
        <v>4.2096324265003204E-2</v>
      </c>
      <c r="I109" s="582">
        <f>C109*0.0001/'TD5'!B109</f>
        <v>4.4267728924751289E-2</v>
      </c>
      <c r="J109" s="597">
        <f>D109*0.0001/'TD5'!C109</f>
        <v>3.8817513734102249E-2</v>
      </c>
      <c r="K109" s="598">
        <f>E109*0.0001/'TD5'!D109</f>
        <v>4.4851392507553101E-2</v>
      </c>
      <c r="L109" s="589">
        <f>F109*0.0001/'TD5'!E109</f>
        <v>4.0476106107234955E-2</v>
      </c>
      <c r="M109" s="590">
        <f>G109*0.0001/'TD5'!F109</f>
        <v>4.4994581490755088E-2</v>
      </c>
      <c r="P109" s="578"/>
    </row>
    <row r="110" spans="1:16">
      <c r="A110" s="78">
        <v>2014</v>
      </c>
      <c r="B110" s="463">
        <f>avgfiinc!AQ103</f>
        <v>20057772.121431768</v>
      </c>
      <c r="C110" s="350">
        <f>avgfiinc!AR103</f>
        <v>20981312.88331712</v>
      </c>
      <c r="D110" s="562">
        <f>avgfiinc!AS103</f>
        <v>19622174.609612059</v>
      </c>
      <c r="E110" s="562">
        <f>avgfiinc!AT103</f>
        <v>26577343.84323512</v>
      </c>
      <c r="F110" s="562">
        <f>avgfiinc!AU103</f>
        <v>14881924.085209519</v>
      </c>
      <c r="G110" s="73">
        <f>avgfiinc!AV103</f>
        <v>30396213.872406431</v>
      </c>
      <c r="H110" s="571">
        <f>B110*0.0001/'TD5'!B110</f>
        <v>4.8235449939966202E-2</v>
      </c>
      <c r="I110" s="582">
        <f>C110*0.0001/'TD5'!B110</f>
        <v>5.0456404685974121E-2</v>
      </c>
      <c r="J110" s="597">
        <f>D110*0.0001/'TD5'!C110</f>
        <v>4.456695169210434E-2</v>
      </c>
      <c r="K110" s="598">
        <f>E110*0.0001/'TD5'!D110</f>
        <v>5.0953712314367294E-2</v>
      </c>
      <c r="L110" s="589">
        <f>F110*0.0001/'TD5'!E110</f>
        <v>4.6754229813814163E-2</v>
      </c>
      <c r="M110" s="590">
        <f>G110*0.0001/'TD5'!F110</f>
        <v>5.1550742238759995E-2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G74"/>
  <sheetViews>
    <sheetView workbookViewId="0">
      <pane xSplit="1" ySplit="8" topLeftCell="B45" activePane="bottomRight" state="frozen"/>
      <selection activeCell="D32" sqref="D32"/>
      <selection pane="topRight" activeCell="D32" sqref="D32"/>
      <selection pane="bottomLeft" activeCell="D32" sqref="D32"/>
      <selection pane="bottomRight" activeCell="B62" sqref="B62:G63"/>
    </sheetView>
  </sheetViews>
  <sheetFormatPr baseColWidth="10" defaultColWidth="10.83203125" defaultRowHeight="15" x14ac:dyDescent="0"/>
  <cols>
    <col min="1" max="1" width="10.83203125" style="59"/>
    <col min="2" max="7" width="12" style="59" customWidth="1"/>
    <col min="8" max="16384" width="10.83203125" style="59"/>
  </cols>
  <sheetData>
    <row r="1" spans="1:7">
      <c r="A1" s="55" t="s">
        <v>37</v>
      </c>
      <c r="D1" s="111"/>
      <c r="E1" s="110"/>
      <c r="F1" s="111"/>
      <c r="G1" s="111"/>
    </row>
    <row r="2" spans="1:7">
      <c r="F2" s="109"/>
    </row>
    <row r="3" spans="1:7" ht="16" thickBot="1"/>
    <row r="4" spans="1:7" ht="25" customHeight="1" thickTop="1">
      <c r="A4" s="1245" t="s">
        <v>753</v>
      </c>
      <c r="B4" s="1246"/>
      <c r="C4" s="1246"/>
      <c r="D4" s="1246"/>
      <c r="E4" s="1246"/>
      <c r="F4" s="1246"/>
      <c r="G4" s="1247"/>
    </row>
    <row r="5" spans="1:7">
      <c r="A5" s="107"/>
      <c r="B5" s="108"/>
      <c r="C5" s="62"/>
      <c r="D5" s="62"/>
      <c r="E5" s="62"/>
      <c r="F5" s="62"/>
      <c r="G5" s="220"/>
    </row>
    <row r="6" spans="1:7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244" t="s">
        <v>31</v>
      </c>
    </row>
    <row r="7" spans="1:7" ht="20" customHeight="1">
      <c r="A7" s="107"/>
      <c r="B7" s="1233" t="s">
        <v>126</v>
      </c>
      <c r="C7" s="1241"/>
      <c r="D7" s="1241"/>
      <c r="E7" s="1241"/>
      <c r="F7" s="1241"/>
      <c r="G7" s="1244"/>
    </row>
    <row r="8" spans="1:7" s="98" customFormat="1" ht="44" customHeight="1">
      <c r="A8" s="106"/>
      <c r="B8" s="380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7" t="s">
        <v>57</v>
      </c>
    </row>
    <row r="9" spans="1:7">
      <c r="A9" s="78">
        <v>1960</v>
      </c>
      <c r="B9" s="76"/>
      <c r="C9" s="341"/>
      <c r="D9" s="95"/>
      <c r="E9" s="76"/>
      <c r="F9" s="96"/>
      <c r="G9" s="222"/>
    </row>
    <row r="10" spans="1:7">
      <c r="A10" s="78">
        <v>1961</v>
      </c>
      <c r="B10" s="76"/>
      <c r="C10" s="341"/>
      <c r="D10" s="95"/>
      <c r="E10" s="76"/>
      <c r="F10" s="96"/>
      <c r="G10" s="222"/>
    </row>
    <row r="11" spans="1:7">
      <c r="A11" s="78">
        <v>1962</v>
      </c>
      <c r="B11" s="560">
        <f>medfiinc!B51</f>
        <v>17143.63671875</v>
      </c>
      <c r="C11" s="560">
        <f>medfiinc!C51</f>
        <v>11429.0908203125</v>
      </c>
      <c r="D11" s="561">
        <f>medfiinc!D51</f>
        <v>14921.3125</v>
      </c>
      <c r="E11" s="560">
        <f>medfiinc!E51</f>
        <v>26032.9296875</v>
      </c>
      <c r="F11" s="561">
        <f>medfiinc!F51</f>
        <v>3619.212158203125</v>
      </c>
      <c r="G11" s="616">
        <f>medfiinc!G51</f>
        <v>24763.029296875</v>
      </c>
    </row>
    <row r="12" spans="1:7">
      <c r="A12" s="78">
        <v>1963</v>
      </c>
      <c r="B12" s="562">
        <f>medfiinc!B52</f>
        <v>17829.4375</v>
      </c>
      <c r="C12" s="562">
        <f>medfiinc!C52</f>
        <v>12194.87890625</v>
      </c>
      <c r="D12" s="563">
        <f>medfiinc!D52</f>
        <v>15638.220703125</v>
      </c>
      <c r="E12" s="562">
        <f>medfiinc!E52</f>
        <v>27057.1875</v>
      </c>
      <c r="F12" s="563">
        <f>medfiinc!F52</f>
        <v>3969.71728515625</v>
      </c>
      <c r="G12" s="617">
        <f>medfiinc!G52</f>
        <v>25650.76953125</v>
      </c>
    </row>
    <row r="13" spans="1:7">
      <c r="A13" s="78">
        <v>1964</v>
      </c>
      <c r="B13" s="562">
        <f>medfiinc!B53</f>
        <v>18515.23828125</v>
      </c>
      <c r="C13" s="562">
        <f>medfiinc!C53</f>
        <v>12960.6669921875</v>
      </c>
      <c r="D13" s="563">
        <f>medfiinc!D53</f>
        <v>16355.1279296875</v>
      </c>
      <c r="E13" s="562">
        <f>medfiinc!E53</f>
        <v>28081.4453125</v>
      </c>
      <c r="F13" s="563">
        <f>medfiinc!F53</f>
        <v>4320.22216796875</v>
      </c>
      <c r="G13" s="617">
        <f>medfiinc!G53</f>
        <v>26538.509765625</v>
      </c>
    </row>
    <row r="14" spans="1:7">
      <c r="A14" s="78">
        <v>1965</v>
      </c>
      <c r="B14" s="562">
        <f>medfiinc!B54</f>
        <v>19409.958984375</v>
      </c>
      <c r="C14" s="562">
        <f>medfiinc!C54</f>
        <v>13689.966796875</v>
      </c>
      <c r="D14" s="563">
        <f>medfiinc!D54</f>
        <v>17152.8203125</v>
      </c>
      <c r="E14" s="562">
        <f>medfiinc!E54</f>
        <v>29784.20703125</v>
      </c>
      <c r="F14" s="563">
        <f>medfiinc!F54</f>
        <v>4661.412109375</v>
      </c>
      <c r="G14" s="617">
        <f>medfiinc!G54</f>
        <v>27835.65625</v>
      </c>
    </row>
    <row r="15" spans="1:7">
      <c r="A15" s="78">
        <v>1966</v>
      </c>
      <c r="B15" s="562">
        <f>medfiinc!B55</f>
        <v>20304.6796875</v>
      </c>
      <c r="C15" s="562">
        <f>medfiinc!C55</f>
        <v>14419.265625</v>
      </c>
      <c r="D15" s="563">
        <f>medfiinc!D55</f>
        <v>17950.513671875</v>
      </c>
      <c r="E15" s="562">
        <f>medfiinc!E55</f>
        <v>31486.966796875</v>
      </c>
      <c r="F15" s="563">
        <f>medfiinc!F55</f>
        <v>5002.60205078125</v>
      </c>
      <c r="G15" s="617">
        <f>medfiinc!G55</f>
        <v>29132.80078125</v>
      </c>
    </row>
    <row r="16" spans="1:7">
      <c r="A16" s="78">
        <v>1967</v>
      </c>
      <c r="B16" s="562">
        <f>medfiinc!B56</f>
        <v>20865.23828125</v>
      </c>
      <c r="C16" s="562">
        <f>medfiinc!C56</f>
        <v>15434.560546875</v>
      </c>
      <c r="D16" s="563">
        <f>medfiinc!D56</f>
        <v>19721.9375</v>
      </c>
      <c r="E16" s="562">
        <f>medfiinc!E56</f>
        <v>31726.595703125</v>
      </c>
      <c r="F16" s="618">
        <f>medfiinc!F56</f>
        <v>6288.154296875</v>
      </c>
      <c r="G16" s="617">
        <f>medfiinc!G56</f>
        <v>30011.64453125</v>
      </c>
    </row>
    <row r="17" spans="1:7">
      <c r="A17" s="78">
        <v>1968</v>
      </c>
      <c r="B17" s="562">
        <f>medfiinc!B57</f>
        <v>21645.525390625</v>
      </c>
      <c r="C17" s="562">
        <f>medfiinc!C57</f>
        <v>16165.6455078125</v>
      </c>
      <c r="D17" s="563">
        <f>medfiinc!D57</f>
        <v>20001.560546875</v>
      </c>
      <c r="E17" s="562">
        <f>medfiinc!E57</f>
        <v>31783.302734375</v>
      </c>
      <c r="F17" s="618">
        <f>medfiinc!F57</f>
        <v>6849.849609375</v>
      </c>
      <c r="G17" s="617">
        <f>medfiinc!G57</f>
        <v>31235.314453125</v>
      </c>
    </row>
    <row r="18" spans="1:7">
      <c r="A18" s="83">
        <v>1969</v>
      </c>
      <c r="B18" s="564">
        <f>medfiinc!B58</f>
        <v>22190.791015625</v>
      </c>
      <c r="C18" s="564">
        <f>medfiinc!C58</f>
        <v>16708.361328125</v>
      </c>
      <c r="D18" s="565">
        <f>medfiinc!D58</f>
        <v>20624.3828125</v>
      </c>
      <c r="E18" s="564">
        <f>medfiinc!E58</f>
        <v>32633.517578125</v>
      </c>
      <c r="F18" s="619">
        <f>medfiinc!F58</f>
        <v>7309.90771484375</v>
      </c>
      <c r="G18" s="620">
        <f>medfiinc!G58</f>
        <v>32111.380859375</v>
      </c>
    </row>
    <row r="19" spans="1:7">
      <c r="A19" s="78">
        <v>1970</v>
      </c>
      <c r="B19" s="562">
        <f>medfiinc!B59</f>
        <v>21813.68359375</v>
      </c>
      <c r="C19" s="562">
        <f>medfiinc!C59</f>
        <v>16360.26171875</v>
      </c>
      <c r="D19" s="563">
        <f>medfiinc!D59</f>
        <v>20078.50390625</v>
      </c>
      <c r="E19" s="562">
        <f>medfiinc!E59</f>
        <v>31976.875</v>
      </c>
      <c r="F19" s="618">
        <f>medfiinc!F59</f>
        <v>7188.60009765625</v>
      </c>
      <c r="G19" s="617">
        <f>medfiinc!G59</f>
        <v>31728.9921875</v>
      </c>
    </row>
    <row r="20" spans="1:7">
      <c r="A20" s="78">
        <v>1971</v>
      </c>
      <c r="B20" s="562">
        <f>medfiinc!B60</f>
        <v>21468.201171875</v>
      </c>
      <c r="C20" s="562">
        <f>medfiinc!C60</f>
        <v>15806.2587890625</v>
      </c>
      <c r="D20" s="563">
        <f>medfiinc!D60</f>
        <v>19816.802734375</v>
      </c>
      <c r="E20" s="562">
        <f>medfiinc!E60</f>
        <v>31612.517578125</v>
      </c>
      <c r="F20" s="618">
        <f>medfiinc!F60</f>
        <v>6369.6865234375</v>
      </c>
      <c r="G20" s="617">
        <f>medfiinc!G60</f>
        <v>31140.689453125</v>
      </c>
    </row>
    <row r="21" spans="1:7">
      <c r="A21" s="78">
        <v>1972</v>
      </c>
      <c r="B21" s="562">
        <f>medfiinc!B61</f>
        <v>22380.197265625</v>
      </c>
      <c r="C21" s="562">
        <f>medfiinc!C61</f>
        <v>16954.6953125</v>
      </c>
      <c r="D21" s="563">
        <f>medfiinc!D61</f>
        <v>20571.697265625</v>
      </c>
      <c r="E21" s="562">
        <f>medfiinc!E61</f>
        <v>32326.951171875</v>
      </c>
      <c r="F21" s="618">
        <f>medfiinc!F61</f>
        <v>7234.0029296875</v>
      </c>
      <c r="G21" s="617">
        <f>medfiinc!G61</f>
        <v>31874.826171875</v>
      </c>
    </row>
    <row r="22" spans="1:7">
      <c r="A22" s="78">
        <v>1973</v>
      </c>
      <c r="B22" s="562">
        <f>medfiinc!B62</f>
        <v>23148.51171875</v>
      </c>
      <c r="C22" s="562">
        <f>medfiinc!C62</f>
        <v>17361.384765625</v>
      </c>
      <c r="D22" s="563">
        <f>medfiinc!D62</f>
        <v>21433.80859375</v>
      </c>
      <c r="E22" s="562">
        <f>medfiinc!E62</f>
        <v>33008.0625</v>
      </c>
      <c r="F22" s="618">
        <f>medfiinc!F62</f>
        <v>7930.5087890625</v>
      </c>
      <c r="G22" s="617">
        <f>medfiinc!G62</f>
        <v>32579.38671875</v>
      </c>
    </row>
    <row r="23" spans="1:7">
      <c r="A23" s="78">
        <v>1974</v>
      </c>
      <c r="B23" s="562">
        <f>medfiinc!B63</f>
        <v>22885.859375</v>
      </c>
      <c r="C23" s="562">
        <f>medfiinc!C63</f>
        <v>17756.26953125</v>
      </c>
      <c r="D23" s="563">
        <f>medfiinc!D63</f>
        <v>21307.5234375</v>
      </c>
      <c r="E23" s="562">
        <f>medfiinc!E63</f>
        <v>32750.453125</v>
      </c>
      <c r="F23" s="618">
        <f>medfiinc!F63</f>
        <v>8286.2587890625</v>
      </c>
      <c r="G23" s="617">
        <f>medfiinc!G63</f>
        <v>32158.578125</v>
      </c>
    </row>
    <row r="24" spans="1:7">
      <c r="A24" s="78">
        <v>1975</v>
      </c>
      <c r="B24" s="562">
        <f>medfiinc!B64</f>
        <v>21370.3515625</v>
      </c>
      <c r="C24" s="562">
        <f>medfiinc!C64</f>
        <v>16661.62890625</v>
      </c>
      <c r="D24" s="563">
        <f>medfiinc!D64</f>
        <v>19559.3046875</v>
      </c>
      <c r="E24" s="562">
        <f>medfiinc!E64</f>
        <v>29882.271484375</v>
      </c>
      <c r="F24" s="618">
        <f>medfiinc!F64</f>
        <v>8330.814453125</v>
      </c>
      <c r="G24" s="617">
        <f>medfiinc!G64</f>
        <v>29701.166015625</v>
      </c>
    </row>
    <row r="25" spans="1:7">
      <c r="A25" s="78">
        <v>1976</v>
      </c>
      <c r="B25" s="562">
        <f>medfiinc!B65</f>
        <v>22154.603515625</v>
      </c>
      <c r="C25" s="562">
        <f>medfiinc!C65</f>
        <v>17517.59375</v>
      </c>
      <c r="D25" s="563">
        <f>medfiinc!D65</f>
        <v>20437.19140625</v>
      </c>
      <c r="E25" s="562">
        <f>medfiinc!E65</f>
        <v>30398.17578125</v>
      </c>
      <c r="F25" s="618">
        <f>medfiinc!F65</f>
        <v>9445.7607421875</v>
      </c>
      <c r="G25" s="617">
        <f>medfiinc!G65</f>
        <v>30569.91796875</v>
      </c>
    </row>
    <row r="26" spans="1:7">
      <c r="A26" s="78">
        <v>1977</v>
      </c>
      <c r="B26" s="562">
        <f>medfiinc!B66</f>
        <v>22670.130859375</v>
      </c>
      <c r="C26" s="562">
        <f>medfiinc!C66</f>
        <v>17812.24609375</v>
      </c>
      <c r="D26" s="563">
        <f>medfiinc!D66</f>
        <v>20888.90625</v>
      </c>
      <c r="E26" s="562">
        <f>medfiinc!E66</f>
        <v>30928.537109375</v>
      </c>
      <c r="F26" s="618">
        <f>medfiinc!F66</f>
        <v>9877.7001953125</v>
      </c>
      <c r="G26" s="617">
        <f>medfiinc!G66</f>
        <v>30928.537109375</v>
      </c>
    </row>
    <row r="27" spans="1:7">
      <c r="A27" s="78">
        <v>1978</v>
      </c>
      <c r="B27" s="562">
        <f>medfiinc!B67</f>
        <v>23175.9296875</v>
      </c>
      <c r="C27" s="562">
        <f>medfiinc!C67</f>
        <v>18480.15234375</v>
      </c>
      <c r="D27" s="563">
        <f>medfiinc!D67</f>
        <v>21661.162109375</v>
      </c>
      <c r="E27" s="562">
        <f>medfiinc!E67</f>
        <v>31810.09765625</v>
      </c>
      <c r="F27" s="618">
        <f>medfiinc!F67</f>
        <v>10603.3662109375</v>
      </c>
      <c r="G27" s="617">
        <f>medfiinc!G67</f>
        <v>31507.14453125</v>
      </c>
    </row>
    <row r="28" spans="1:7">
      <c r="A28" s="83">
        <v>1979</v>
      </c>
      <c r="B28" s="564">
        <f>medfiinc!B68</f>
        <v>23662.986328125</v>
      </c>
      <c r="C28" s="564">
        <f>medfiinc!C68</f>
        <v>19182.419921875</v>
      </c>
      <c r="D28" s="565">
        <f>medfiinc!D68</f>
        <v>22402.828125</v>
      </c>
      <c r="E28" s="564">
        <f>medfiinc!E68</f>
        <v>31363.958984375</v>
      </c>
      <c r="F28" s="565">
        <f>medfiinc!F68</f>
        <v>11621.466796875</v>
      </c>
      <c r="G28" s="620">
        <f>medfiinc!G68</f>
        <v>31924.029296875</v>
      </c>
    </row>
    <row r="29" spans="1:7">
      <c r="A29" s="78">
        <v>1980</v>
      </c>
      <c r="B29" s="562">
        <f>medfiinc!B69</f>
        <v>23271.640625</v>
      </c>
      <c r="C29" s="562">
        <f>medfiinc!C69</f>
        <v>18900.171875</v>
      </c>
      <c r="D29" s="563">
        <f>medfiinc!D69</f>
        <v>21985.916015625</v>
      </c>
      <c r="E29" s="562">
        <f>medfiinc!E69</f>
        <v>30085.990234375</v>
      </c>
      <c r="F29" s="563">
        <f>medfiinc!F69</f>
        <v>11700.107421875</v>
      </c>
      <c r="G29" s="617">
        <f>medfiinc!G69</f>
        <v>31371.71484375</v>
      </c>
    </row>
    <row r="30" spans="1:7">
      <c r="A30" s="78">
        <v>1981</v>
      </c>
      <c r="B30" s="562">
        <f>medfiinc!B70</f>
        <v>22923.998046875</v>
      </c>
      <c r="C30" s="562">
        <f>medfiinc!C70</f>
        <v>18574.31640625</v>
      </c>
      <c r="D30" s="563">
        <f>medfiinc!D70</f>
        <v>21395.732421875</v>
      </c>
      <c r="E30" s="562">
        <f>medfiinc!E70</f>
        <v>29389.7421875</v>
      </c>
      <c r="F30" s="563">
        <f>medfiinc!F70</f>
        <v>11873.4560546875</v>
      </c>
      <c r="G30" s="617">
        <f>medfiinc!G70</f>
        <v>31035.56640625</v>
      </c>
    </row>
    <row r="31" spans="1:7">
      <c r="A31" s="78">
        <v>1982</v>
      </c>
      <c r="B31" s="562">
        <f>medfiinc!B71</f>
        <v>21824.556640625</v>
      </c>
      <c r="C31" s="562">
        <f>medfiinc!C71</f>
        <v>17947.09765625</v>
      </c>
      <c r="D31" s="563">
        <f>medfiinc!D71</f>
        <v>20605.92578125</v>
      </c>
      <c r="E31" s="562">
        <f>medfiinc!E71</f>
        <v>27253</v>
      </c>
      <c r="F31" s="563">
        <f>medfiinc!F71</f>
        <v>11853.947265625</v>
      </c>
      <c r="G31" s="617">
        <f>medfiinc!G71</f>
        <v>29468.69140625</v>
      </c>
    </row>
    <row r="32" spans="1:7">
      <c r="A32" s="78">
        <v>1983</v>
      </c>
      <c r="B32" s="562">
        <f>medfiinc!B72</f>
        <v>21432.21875</v>
      </c>
      <c r="C32" s="562">
        <f>medfiinc!C72</f>
        <v>17400.416015625</v>
      </c>
      <c r="D32" s="563">
        <f>medfiinc!D72</f>
        <v>20052.91796875</v>
      </c>
      <c r="E32" s="562">
        <f>medfiinc!E72</f>
        <v>26312.822265625</v>
      </c>
      <c r="F32" s="563">
        <f>medfiinc!F72</f>
        <v>11989.310546875</v>
      </c>
      <c r="G32" s="617">
        <f>medfiinc!G72</f>
        <v>28859.224609375</v>
      </c>
    </row>
    <row r="33" spans="1:7">
      <c r="A33" s="78">
        <v>1984</v>
      </c>
      <c r="B33" s="562">
        <f>medfiinc!B73</f>
        <v>22263.17578125</v>
      </c>
      <c r="C33" s="562">
        <f>medfiinc!C73</f>
        <v>18178.189453125</v>
      </c>
      <c r="D33" s="563">
        <f>medfiinc!D73</f>
        <v>20833.4296875</v>
      </c>
      <c r="E33" s="562">
        <f>medfiinc!E73</f>
        <v>27165.16015625</v>
      </c>
      <c r="F33" s="563">
        <f>medfiinc!F73</f>
        <v>12561.3330078125</v>
      </c>
      <c r="G33" s="617">
        <f>medfiinc!G73</f>
        <v>30024.650390625</v>
      </c>
    </row>
    <row r="34" spans="1:7">
      <c r="A34" s="78">
        <v>1985</v>
      </c>
      <c r="B34" s="562">
        <f>medfiinc!B74</f>
        <v>22694.708984375</v>
      </c>
      <c r="C34" s="562">
        <f>medfiinc!C74</f>
        <v>18649.130859375</v>
      </c>
      <c r="D34" s="563">
        <f>medfiinc!D74</f>
        <v>21313.291015625</v>
      </c>
      <c r="E34" s="562">
        <f>medfiinc!E74</f>
        <v>27628.341796875</v>
      </c>
      <c r="F34" s="563">
        <f>medfiinc!F74</f>
        <v>12827.4443359375</v>
      </c>
      <c r="G34" s="617">
        <f>medfiinc!G74</f>
        <v>30588.51953125</v>
      </c>
    </row>
    <row r="35" spans="1:7">
      <c r="A35" s="78">
        <v>1986</v>
      </c>
      <c r="B35" s="562">
        <f>medfiinc!B75</f>
        <v>23012.306640625</v>
      </c>
      <c r="C35" s="562">
        <f>medfiinc!C75</f>
        <v>18757.9296875</v>
      </c>
      <c r="D35" s="563">
        <f>medfiinc!D75</f>
        <v>21852.021484375</v>
      </c>
      <c r="E35" s="562">
        <f>medfiinc!E75</f>
        <v>27653.443359375</v>
      </c>
      <c r="F35" s="563">
        <f>medfiinc!F75</f>
        <v>13246.580078125</v>
      </c>
      <c r="G35" s="617">
        <f>medfiinc!G75</f>
        <v>30747.53515625</v>
      </c>
    </row>
    <row r="36" spans="1:7">
      <c r="A36" s="78">
        <v>1987</v>
      </c>
      <c r="B36" s="562">
        <f>medfiinc!B76</f>
        <v>23370.431640625</v>
      </c>
      <c r="C36" s="562">
        <f>medfiinc!C76</f>
        <v>19412.53515625</v>
      </c>
      <c r="D36" s="563">
        <f>medfiinc!D76</f>
        <v>22428.07421875</v>
      </c>
      <c r="E36" s="562">
        <f>medfiinc!E76</f>
        <v>28082.2109375</v>
      </c>
      <c r="F36" s="563">
        <f>medfiinc!F76</f>
        <v>13946.8701171875</v>
      </c>
      <c r="G36" s="617">
        <f>medfiinc!G76</f>
        <v>30909.279296875</v>
      </c>
    </row>
    <row r="37" spans="1:7">
      <c r="A37" s="78">
        <v>1988</v>
      </c>
      <c r="B37" s="562">
        <f>medfiinc!B77</f>
        <v>23832.0703125</v>
      </c>
      <c r="C37" s="562">
        <f>medfiinc!C77</f>
        <v>20011.662109375</v>
      </c>
      <c r="D37" s="563">
        <f>medfiinc!D77</f>
        <v>23104.373046875</v>
      </c>
      <c r="E37" s="562">
        <f>medfiinc!E77</f>
        <v>28198.251953125</v>
      </c>
      <c r="F37" s="563">
        <f>medfiinc!F77</f>
        <v>14462.974609375</v>
      </c>
      <c r="G37" s="617">
        <f>medfiinc!G77</f>
        <v>31290.962890625</v>
      </c>
    </row>
    <row r="38" spans="1:7">
      <c r="A38" s="83">
        <v>1989</v>
      </c>
      <c r="B38" s="564">
        <f>medfiinc!B78</f>
        <v>23935.654296875</v>
      </c>
      <c r="C38" s="564">
        <f>medfiinc!C78</f>
        <v>20441.3984375</v>
      </c>
      <c r="D38" s="565">
        <f>medfiinc!D78</f>
        <v>23411.515625</v>
      </c>
      <c r="E38" s="564">
        <f>medfiinc!E78</f>
        <v>28303.474609375</v>
      </c>
      <c r="F38" s="565">
        <f>medfiinc!F78</f>
        <v>15025.3017578125</v>
      </c>
      <c r="G38" s="620">
        <f>medfiinc!G78</f>
        <v>31098.880859375</v>
      </c>
    </row>
    <row r="39" spans="1:7">
      <c r="A39" s="78">
        <v>1990</v>
      </c>
      <c r="B39" s="562">
        <f>medfiinc!B79</f>
        <v>23854.490234375</v>
      </c>
      <c r="C39" s="562">
        <f>medfiinc!C79</f>
        <v>20494.703125</v>
      </c>
      <c r="D39" s="563">
        <f>medfiinc!D79</f>
        <v>23518.51171875</v>
      </c>
      <c r="E39" s="562">
        <f>medfiinc!E79</f>
        <v>27718.24609375</v>
      </c>
      <c r="F39" s="563">
        <f>medfiinc!F79</f>
        <v>15287.0322265625</v>
      </c>
      <c r="G39" s="617">
        <f>medfiinc!G79</f>
        <v>30910.04296875</v>
      </c>
    </row>
    <row r="40" spans="1:7">
      <c r="A40" s="78">
        <v>1991</v>
      </c>
      <c r="B40" s="562">
        <f>medfiinc!B80</f>
        <v>23030.482421875</v>
      </c>
      <c r="C40" s="562">
        <f>medfiinc!C80</f>
        <v>19786.751953125</v>
      </c>
      <c r="D40" s="563">
        <f>medfiinc!D80</f>
        <v>22706.109375</v>
      </c>
      <c r="E40" s="562">
        <f>medfiinc!E80</f>
        <v>26274.212890625</v>
      </c>
      <c r="F40" s="563">
        <f>medfiinc!F80</f>
        <v>15245.5302734375</v>
      </c>
      <c r="G40" s="617">
        <f>medfiinc!G80</f>
        <v>30004.501953125</v>
      </c>
    </row>
    <row r="41" spans="1:7">
      <c r="A41" s="78">
        <v>1992</v>
      </c>
      <c r="B41" s="562">
        <f>medfiinc!B81</f>
        <v>22603.306640625</v>
      </c>
      <c r="C41" s="562">
        <f>medfiinc!C81</f>
        <v>19283.939453125</v>
      </c>
      <c r="D41" s="563">
        <f>medfiinc!D81</f>
        <v>22129.111328125</v>
      </c>
      <c r="E41" s="562">
        <f>medfiinc!E81</f>
        <v>25606.54296875</v>
      </c>
      <c r="F41" s="563">
        <f>medfiinc!F81</f>
        <v>14700.0517578125</v>
      </c>
      <c r="G41" s="617">
        <f>medfiinc!G81</f>
        <v>29400.103515625</v>
      </c>
    </row>
    <row r="42" spans="1:7">
      <c r="A42" s="78">
        <v>1993</v>
      </c>
      <c r="B42" s="562">
        <f>medfiinc!B82</f>
        <v>22353.970703125</v>
      </c>
      <c r="C42" s="562">
        <f>medfiinc!C82</f>
        <v>18962.333984375</v>
      </c>
      <c r="D42" s="563">
        <f>medfiinc!D82</f>
        <v>22199.8046875</v>
      </c>
      <c r="E42" s="562">
        <f>medfiinc!E82</f>
        <v>25745.607421875</v>
      </c>
      <c r="F42" s="563">
        <f>medfiinc!F82</f>
        <v>14337.3740234375</v>
      </c>
      <c r="G42" s="617">
        <f>medfiinc!G82</f>
        <v>29137.244140625</v>
      </c>
    </row>
    <row r="43" spans="1:7">
      <c r="A43" s="78">
        <v>1994</v>
      </c>
      <c r="B43" s="562">
        <f>medfiinc!B83</f>
        <v>22628.40234375</v>
      </c>
      <c r="C43" s="562">
        <f>medfiinc!C83</f>
        <v>19309.5703125</v>
      </c>
      <c r="D43" s="563">
        <f>medfiinc!D83</f>
        <v>22628.40234375</v>
      </c>
      <c r="E43" s="562">
        <f>medfiinc!E83</f>
        <v>25947.234375</v>
      </c>
      <c r="F43" s="563">
        <f>medfiinc!F83</f>
        <v>14557.60546875</v>
      </c>
      <c r="G43" s="617">
        <f>medfiinc!G83</f>
        <v>29416.923828125</v>
      </c>
    </row>
    <row r="44" spans="1:7">
      <c r="A44" s="78">
        <v>1995</v>
      </c>
      <c r="B44" s="562">
        <f>medfiinc!B84</f>
        <v>23057.357421875</v>
      </c>
      <c r="C44" s="562">
        <f>medfiinc!C84</f>
        <v>19953.482421875</v>
      </c>
      <c r="D44" s="563">
        <f>medfiinc!D84</f>
        <v>23057.357421875</v>
      </c>
      <c r="E44" s="562">
        <f>medfiinc!E84</f>
        <v>27048.0546875</v>
      </c>
      <c r="F44" s="563">
        <f>medfiinc!F84</f>
        <v>15075.96484375</v>
      </c>
      <c r="G44" s="617">
        <f>medfiinc!G84</f>
        <v>30151.9296875</v>
      </c>
    </row>
    <row r="45" spans="1:7">
      <c r="A45" s="78">
        <v>1996</v>
      </c>
      <c r="B45" s="562">
        <f>medfiinc!B85</f>
        <v>23602.6015625</v>
      </c>
      <c r="C45" s="562">
        <f>medfiinc!C85</f>
        <v>20561.775390625</v>
      </c>
      <c r="D45" s="563">
        <f>medfiinc!D85</f>
        <v>23602.6015625</v>
      </c>
      <c r="E45" s="562">
        <f>medfiinc!E85</f>
        <v>27367.43359375</v>
      </c>
      <c r="F45" s="563">
        <f>medfiinc!F85</f>
        <v>15783.3349609375</v>
      </c>
      <c r="G45" s="617">
        <f>medfiinc!G85</f>
        <v>30697.86328125</v>
      </c>
    </row>
    <row r="46" spans="1:7">
      <c r="A46" s="78">
        <v>1997</v>
      </c>
      <c r="B46" s="562">
        <f>medfiinc!B86</f>
        <v>24572.619140625</v>
      </c>
      <c r="C46" s="562">
        <f>medfiinc!C86</f>
        <v>21447.77734375</v>
      </c>
      <c r="D46" s="563">
        <f>medfiinc!D86</f>
        <v>24572.619140625</v>
      </c>
      <c r="E46" s="562">
        <f>medfiinc!E86</f>
        <v>28833.767578125</v>
      </c>
      <c r="F46" s="563">
        <f>medfiinc!F86</f>
        <v>16618.4765625</v>
      </c>
      <c r="G46" s="617">
        <f>medfiinc!G86</f>
        <v>31816.572265625</v>
      </c>
    </row>
    <row r="47" spans="1:7">
      <c r="A47" s="78">
        <v>1998</v>
      </c>
      <c r="B47" s="562">
        <f>medfiinc!B87</f>
        <v>25519.486328125</v>
      </c>
      <c r="C47" s="562">
        <f>medfiinc!C87</f>
        <v>22434.712890625</v>
      </c>
      <c r="D47" s="563">
        <f>medfiinc!D87</f>
        <v>25519.486328125</v>
      </c>
      <c r="E47" s="562">
        <f>medfiinc!E87</f>
        <v>29725.99609375</v>
      </c>
      <c r="F47" s="563">
        <f>medfiinc!F87</f>
        <v>17527.119140625</v>
      </c>
      <c r="G47" s="617">
        <f>medfiinc!G87</f>
        <v>33091.203125</v>
      </c>
    </row>
    <row r="48" spans="1:7">
      <c r="A48" s="83">
        <v>1999</v>
      </c>
      <c r="B48" s="564">
        <f>medfiinc!B88</f>
        <v>26226.572265625</v>
      </c>
      <c r="C48" s="564">
        <f>medfiinc!C88</f>
        <v>23189.810546875</v>
      </c>
      <c r="D48" s="565">
        <f>medfiinc!D88</f>
        <v>26502.640625</v>
      </c>
      <c r="E48" s="564">
        <f>medfiinc!E88</f>
        <v>31057.78125</v>
      </c>
      <c r="F48" s="565">
        <f>medfiinc!F88</f>
        <v>17944.49609375</v>
      </c>
      <c r="G48" s="620">
        <f>medfiinc!G88</f>
        <v>33956.5078125</v>
      </c>
    </row>
    <row r="49" spans="1:7">
      <c r="A49" s="88">
        <v>2000</v>
      </c>
      <c r="B49" s="566">
        <f>medfiinc!B89</f>
        <v>26971.27734375</v>
      </c>
      <c r="C49" s="566">
        <f>medfiinc!C89</f>
        <v>23869.580078125</v>
      </c>
      <c r="D49" s="567">
        <f>medfiinc!D89</f>
        <v>27240.990234375</v>
      </c>
      <c r="E49" s="566">
        <f>medfiinc!E89</f>
        <v>31556.39453125</v>
      </c>
      <c r="F49" s="567">
        <f>medfiinc!F89</f>
        <v>18610.181640625</v>
      </c>
      <c r="G49" s="621">
        <f>medfiinc!G89</f>
        <v>34658.09375</v>
      </c>
    </row>
    <row r="50" spans="1:7">
      <c r="A50" s="78">
        <v>2001</v>
      </c>
      <c r="B50" s="562">
        <f>medfiinc!B90</f>
        <v>26573.435546875</v>
      </c>
      <c r="C50" s="562">
        <f>medfiinc!C90</f>
        <v>23416.1953125</v>
      </c>
      <c r="D50" s="563">
        <f>medfiinc!D90</f>
        <v>26968.08984375</v>
      </c>
      <c r="E50" s="562">
        <f>medfiinc!E90</f>
        <v>30783.087890625</v>
      </c>
      <c r="F50" s="563">
        <f>medfiinc!F90</f>
        <v>18548.783203125</v>
      </c>
      <c r="G50" s="617">
        <f>medfiinc!G90</f>
        <v>34203.4296875</v>
      </c>
    </row>
    <row r="51" spans="1:7">
      <c r="A51" s="78">
        <v>2002</v>
      </c>
      <c r="B51" s="562">
        <f>medfiinc!B91</f>
        <v>25463.23046875</v>
      </c>
      <c r="C51" s="562">
        <f>medfiinc!C91</f>
        <v>22619.62109375</v>
      </c>
      <c r="D51" s="563">
        <f>medfiinc!D91</f>
        <v>26238.759765625</v>
      </c>
      <c r="E51" s="562">
        <f>medfiinc!E91</f>
        <v>29470.134765625</v>
      </c>
      <c r="F51" s="563">
        <f>medfiinc!F91</f>
        <v>17837.185546875</v>
      </c>
      <c r="G51" s="617">
        <f>medfiinc!G91</f>
        <v>32572.25390625</v>
      </c>
    </row>
    <row r="52" spans="1:7">
      <c r="A52" s="78">
        <v>2003</v>
      </c>
      <c r="B52" s="562">
        <f>medfiinc!B92</f>
        <v>24913.720703125</v>
      </c>
      <c r="C52" s="562">
        <f>medfiinc!C92</f>
        <v>22131.478515625</v>
      </c>
      <c r="D52" s="563">
        <f>medfiinc!D92</f>
        <v>25672.513671875</v>
      </c>
      <c r="E52" s="562">
        <f>medfiinc!E92</f>
        <v>28581.22265625</v>
      </c>
      <c r="F52" s="563">
        <f>medfiinc!F92</f>
        <v>17578.716796875</v>
      </c>
      <c r="G52" s="617">
        <f>medfiinc!G92</f>
        <v>31742.86328125</v>
      </c>
    </row>
    <row r="53" spans="1:7">
      <c r="A53" s="78">
        <v>2004</v>
      </c>
      <c r="B53" s="562">
        <f>medfiinc!B93</f>
        <v>25342.91796875</v>
      </c>
      <c r="C53" s="562">
        <f>medfiinc!C93</f>
        <v>22636.392578125</v>
      </c>
      <c r="D53" s="563">
        <f>medfiinc!D93</f>
        <v>26081.060546875</v>
      </c>
      <c r="E53" s="562">
        <f>medfiinc!E93</f>
        <v>29279.681640625</v>
      </c>
      <c r="F53" s="563">
        <f>medfiinc!F93</f>
        <v>18084.509765625</v>
      </c>
      <c r="G53" s="617">
        <f>medfiinc!G93</f>
        <v>32109.23046875</v>
      </c>
    </row>
    <row r="54" spans="1:7">
      <c r="A54" s="78">
        <v>2005</v>
      </c>
      <c r="B54" s="562">
        <f>medfiinc!B94</f>
        <v>25547.625</v>
      </c>
      <c r="C54" s="562">
        <f>medfiinc!C94</f>
        <v>23040.615234375</v>
      </c>
      <c r="D54" s="563">
        <f>medfiinc!D94</f>
        <v>26025.150390625</v>
      </c>
      <c r="E54" s="562">
        <f>medfiinc!E94</f>
        <v>29367.83203125</v>
      </c>
      <c r="F54" s="563">
        <f>medfiinc!F94</f>
        <v>18384.740234375</v>
      </c>
      <c r="G54" s="617">
        <f>medfiinc!G94</f>
        <v>31994.22265625</v>
      </c>
    </row>
    <row r="55" spans="1:7">
      <c r="A55" s="78">
        <v>2006</v>
      </c>
      <c r="B55" s="562">
        <f>medfiinc!B95</f>
        <v>26087.021484375</v>
      </c>
      <c r="C55" s="562">
        <f>medfiinc!C95</f>
        <v>23304.40625</v>
      </c>
      <c r="D55" s="563">
        <f>medfiinc!D95</f>
        <v>26434.849609375</v>
      </c>
      <c r="E55" s="562">
        <f>medfiinc!E95</f>
        <v>29681.234375</v>
      </c>
      <c r="F55" s="563">
        <f>medfiinc!F95</f>
        <v>18898.59765625</v>
      </c>
      <c r="G55" s="617">
        <f>medfiinc!G95</f>
        <v>32463.849609375</v>
      </c>
    </row>
    <row r="56" spans="1:7">
      <c r="A56" s="78">
        <v>2007</v>
      </c>
      <c r="B56" s="562">
        <f>medfiinc!B96</f>
        <v>26970.154296875</v>
      </c>
      <c r="C56" s="562">
        <f>medfiinc!C96</f>
        <v>24149.009765625</v>
      </c>
      <c r="D56" s="563">
        <f>medfiinc!D96</f>
        <v>27083</v>
      </c>
      <c r="E56" s="562">
        <f>medfiinc!E96</f>
        <v>30355.529296875</v>
      </c>
      <c r="F56" s="563">
        <f>medfiinc!F96</f>
        <v>19522.330078125</v>
      </c>
      <c r="G56" s="617">
        <f>medfiinc!G96</f>
        <v>33515.21484375</v>
      </c>
    </row>
    <row r="57" spans="1:7">
      <c r="A57" s="78">
        <v>2008</v>
      </c>
      <c r="B57" s="562">
        <f>medfiinc!B97</f>
        <v>25661.71875</v>
      </c>
      <c r="C57" s="562">
        <f>medfiinc!C97</f>
        <v>22896.447265625</v>
      </c>
      <c r="D57" s="563">
        <f>medfiinc!D97</f>
        <v>25882.94140625</v>
      </c>
      <c r="E57" s="562">
        <f>medfiinc!E97</f>
        <v>28758.822265625</v>
      </c>
      <c r="F57" s="563">
        <f>medfiinc!F97</f>
        <v>18803.845703125</v>
      </c>
      <c r="G57" s="617">
        <f>medfiinc!G97</f>
        <v>31745.31640625</v>
      </c>
    </row>
    <row r="58" spans="1:7">
      <c r="A58" s="83">
        <v>2009</v>
      </c>
      <c r="B58" s="564">
        <f>medfiinc!B98</f>
        <v>23510.46484375</v>
      </c>
      <c r="C58" s="564">
        <f>medfiinc!C98</f>
        <v>20776.689453125</v>
      </c>
      <c r="D58" s="565">
        <f>medfiinc!D98</f>
        <v>23729.16796875</v>
      </c>
      <c r="E58" s="564">
        <f>medfiinc!E98</f>
        <v>25697.484375</v>
      </c>
      <c r="F58" s="565">
        <f>medfiinc!F98</f>
        <v>17386.80859375</v>
      </c>
      <c r="G58" s="622">
        <f>medfiinc!G98</f>
        <v>29524.76953125</v>
      </c>
    </row>
    <row r="59" spans="1:7">
      <c r="A59" s="78">
        <v>2010</v>
      </c>
      <c r="B59" s="562">
        <f>medfiinc!B99</f>
        <v>23355.25</v>
      </c>
      <c r="C59" s="562">
        <f>medfiinc!C99</f>
        <v>20664.552734375</v>
      </c>
      <c r="D59" s="563">
        <f>medfiinc!D99</f>
        <v>23355.25</v>
      </c>
      <c r="E59" s="562">
        <f>medfiinc!E99</f>
        <v>25184.923828125</v>
      </c>
      <c r="F59" s="563">
        <f>medfiinc!F99</f>
        <v>17328.087890625</v>
      </c>
      <c r="G59" s="623">
        <f>medfiinc!G99</f>
        <v>29059.52734375</v>
      </c>
    </row>
    <row r="60" spans="1:7">
      <c r="A60" s="78">
        <v>2011</v>
      </c>
      <c r="B60" s="562">
        <f>medfiinc!B100</f>
        <v>23387.658203125</v>
      </c>
      <c r="C60" s="562">
        <f>medfiinc!C100</f>
        <v>20753.9140625</v>
      </c>
      <c r="D60" s="563">
        <f>medfiinc!D100</f>
        <v>23282.30859375</v>
      </c>
      <c r="E60" s="562">
        <f>medfiinc!E100</f>
        <v>25705.35546875</v>
      </c>
      <c r="F60" s="563">
        <f>medfiinc!F100</f>
        <v>17172.01953125</v>
      </c>
      <c r="G60" s="623">
        <f>medfiinc!G100</f>
        <v>28865.849609375</v>
      </c>
    </row>
    <row r="61" spans="1:7">
      <c r="A61" s="78">
        <v>2012</v>
      </c>
      <c r="B61" s="562">
        <f>medfiinc!B101</f>
        <v>23260.890625</v>
      </c>
      <c r="C61" s="562">
        <f>medfiinc!C101</f>
        <v>20676.34765625</v>
      </c>
      <c r="D61" s="563">
        <f>medfiinc!D101</f>
        <v>23157.509765625</v>
      </c>
      <c r="E61" s="562">
        <f>medfiinc!E101</f>
        <v>25742.052734375</v>
      </c>
      <c r="F61" s="563">
        <f>medfiinc!F101</f>
        <v>17057.986328125</v>
      </c>
      <c r="G61" s="623">
        <f>medfiinc!G101</f>
        <v>28533.359375</v>
      </c>
    </row>
    <row r="62" spans="1:7">
      <c r="A62" s="78">
        <v>2013</v>
      </c>
      <c r="B62" s="562">
        <f>medfiinc!B102</f>
        <v>23804.0234375</v>
      </c>
      <c r="C62" s="562">
        <f>medfiinc!C102</f>
        <v>21057.404296875</v>
      </c>
      <c r="D62" s="563">
        <f>medfiinc!D102</f>
        <v>23600.568359375</v>
      </c>
      <c r="E62" s="562">
        <f>medfiinc!E102</f>
        <v>26448.9140625</v>
      </c>
      <c r="F62" s="563">
        <f>medfiinc!F102</f>
        <v>17191.794921875</v>
      </c>
      <c r="G62" s="623">
        <f>medfiinc!G102</f>
        <v>28788.625</v>
      </c>
    </row>
    <row r="63" spans="1:7">
      <c r="A63" s="78">
        <v>2014</v>
      </c>
      <c r="B63" s="562">
        <f>medfiinc!B103</f>
        <v>24200</v>
      </c>
      <c r="C63" s="562">
        <f>medfiinc!C103</f>
        <v>21600</v>
      </c>
      <c r="D63" s="563">
        <f>medfiinc!D103</f>
        <v>24200</v>
      </c>
      <c r="E63" s="562">
        <f>medfiinc!E103</f>
        <v>27200</v>
      </c>
      <c r="F63" s="563">
        <f>medfiinc!F103</f>
        <v>17800</v>
      </c>
      <c r="G63" s="623">
        <f>medfiinc!G103</f>
        <v>29200</v>
      </c>
    </row>
    <row r="64" spans="1:7">
      <c r="A64" s="78">
        <v>2015</v>
      </c>
      <c r="B64" s="76"/>
      <c r="C64" s="76"/>
      <c r="D64" s="73"/>
      <c r="E64" s="76"/>
      <c r="F64" s="74"/>
      <c r="G64" s="452"/>
    </row>
    <row r="65" spans="1:7">
      <c r="A65" s="78">
        <v>2016</v>
      </c>
      <c r="B65" s="76"/>
      <c r="C65" s="76"/>
      <c r="D65" s="73"/>
      <c r="E65" s="76"/>
      <c r="F65" s="74"/>
      <c r="G65" s="452"/>
    </row>
    <row r="66" spans="1:7">
      <c r="A66" s="78">
        <v>2017</v>
      </c>
      <c r="B66" s="76"/>
      <c r="C66" s="76"/>
      <c r="D66" s="73"/>
      <c r="E66" s="76"/>
      <c r="F66" s="74"/>
      <c r="G66" s="452"/>
    </row>
    <row r="67" spans="1:7">
      <c r="A67" s="78">
        <v>2018</v>
      </c>
      <c r="B67" s="76"/>
      <c r="C67" s="76"/>
      <c r="D67" s="73"/>
      <c r="E67" s="76"/>
      <c r="F67" s="74"/>
      <c r="G67" s="452"/>
    </row>
    <row r="68" spans="1:7">
      <c r="A68" s="78">
        <v>2019</v>
      </c>
      <c r="B68" s="76"/>
      <c r="C68" s="76"/>
      <c r="D68" s="73"/>
      <c r="E68" s="76"/>
      <c r="F68" s="74"/>
      <c r="G68" s="452"/>
    </row>
    <row r="69" spans="1:7" ht="16" thickBot="1">
      <c r="A69" s="71">
        <v>2020</v>
      </c>
      <c r="B69" s="69"/>
      <c r="C69" s="69"/>
      <c r="D69" s="66"/>
      <c r="E69" s="69"/>
      <c r="F69" s="67"/>
      <c r="G69" s="453"/>
    </row>
    <row r="70" spans="1:7" ht="16" thickTop="1">
      <c r="A70" s="64"/>
      <c r="B70" s="63"/>
      <c r="C70" s="63"/>
      <c r="D70" s="62"/>
      <c r="E70" s="61"/>
      <c r="F70" s="63"/>
      <c r="G70" s="63"/>
    </row>
    <row r="71" spans="1:7">
      <c r="B71" s="60"/>
      <c r="C71" s="60"/>
      <c r="F71" s="60"/>
      <c r="G71" s="60"/>
    </row>
    <row r="73" spans="1:7">
      <c r="A73" s="223"/>
      <c r="B73" s="224"/>
      <c r="C73" s="224"/>
      <c r="D73" s="224"/>
      <c r="E73" s="224"/>
      <c r="F73" s="224"/>
      <c r="G73" s="224"/>
    </row>
    <row r="74" spans="1:7">
      <c r="A74" s="223"/>
      <c r="B74" s="224"/>
      <c r="C74" s="224"/>
      <c r="D74" s="224"/>
      <c r="E74" s="224"/>
      <c r="F74" s="224"/>
      <c r="G74" s="224"/>
    </row>
  </sheetData>
  <mergeCells count="2">
    <mergeCell ref="A4:G4"/>
    <mergeCell ref="B7:G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4659260841701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U119"/>
  <sheetViews>
    <sheetView workbookViewId="0">
      <pane xSplit="1" ySplit="9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E111" sqref="E77:E111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16384" width="10.83203125" style="4"/>
  </cols>
  <sheetData>
    <row r="1" spans="1:21">
      <c r="A1" s="55" t="s">
        <v>37</v>
      </c>
      <c r="D1" s="209"/>
    </row>
    <row r="2" spans="1:21">
      <c r="B2" s="54"/>
      <c r="C2" s="54"/>
      <c r="D2" s="210"/>
    </row>
    <row r="3" spans="1:21" ht="16" thickBot="1">
      <c r="D3" s="209"/>
    </row>
    <row r="4" spans="1:21" ht="25" customHeight="1" thickTop="1">
      <c r="A4" s="1224" t="s">
        <v>1021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6"/>
      <c r="T4" s="534"/>
    </row>
    <row r="5" spans="1:2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</row>
    <row r="7" spans="1:21" ht="35" customHeight="1">
      <c r="A7" s="46"/>
      <c r="B7" s="1228" t="s">
        <v>1060</v>
      </c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840"/>
      <c r="T7" s="53"/>
    </row>
    <row r="8" spans="1:21" ht="21" customHeight="1">
      <c r="A8" s="434"/>
      <c r="B8" s="1256" t="s">
        <v>864</v>
      </c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841"/>
      <c r="T8" s="535"/>
    </row>
    <row r="9" spans="1:2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</row>
    <row r="10" spans="1:21" s="30" customFormat="1" ht="15" customHeight="1">
      <c r="A10" s="41">
        <v>1913</v>
      </c>
      <c r="B10" s="328">
        <f>'TE2'!B10</f>
        <v>0.21556344937267158</v>
      </c>
      <c r="C10" s="444"/>
      <c r="D10" s="444"/>
      <c r="E10" s="329">
        <f>TE2b!B10</f>
        <v>0.78443655062732842</v>
      </c>
      <c r="F10" s="40">
        <f>TE2b!H10</f>
        <v>0.66226858016252776</v>
      </c>
      <c r="G10" s="40">
        <f>TE2b!N10</f>
        <v>0.45115955230864097</v>
      </c>
      <c r="H10" s="40">
        <f>TE2c!B10</f>
        <v>0.40670080648992291</v>
      </c>
      <c r="I10" s="40">
        <f>TE2c!H10</f>
        <v>0.27178895100994904</v>
      </c>
      <c r="J10" s="40">
        <f>TE2c!N10</f>
        <v>8.6910762320490123E-2</v>
      </c>
      <c r="K10" s="40"/>
      <c r="L10" s="333">
        <f>E10-G10</f>
        <v>0.33327699831868746</v>
      </c>
      <c r="M10" s="334">
        <f>E10-F10</f>
        <v>0.12216797046480066</v>
      </c>
      <c r="N10" s="39"/>
      <c r="O10" s="38">
        <f t="shared" ref="O10:O73" si="0">G10-I10</f>
        <v>0.17937060129869192</v>
      </c>
      <c r="P10" s="38">
        <f t="shared" ref="P10:R41" si="1">G10-H10</f>
        <v>4.445874581871806E-2</v>
      </c>
      <c r="Q10" s="38">
        <f t="shared" si="1"/>
        <v>0.13491185547997386</v>
      </c>
      <c r="R10" s="38">
        <f t="shared" si="1"/>
        <v>0.18487818868945893</v>
      </c>
      <c r="S10" s="37"/>
      <c r="T10" s="15"/>
    </row>
    <row r="11" spans="1:21" s="30" customFormat="1" ht="15" customHeight="1">
      <c r="A11" s="33">
        <v>1914</v>
      </c>
      <c r="B11" s="330">
        <f>'TE2'!B11</f>
        <v>0.21670628067965381</v>
      </c>
      <c r="C11" s="444"/>
      <c r="D11" s="444"/>
      <c r="E11" s="331">
        <f>TE2b!B11</f>
        <v>0.78329371932034619</v>
      </c>
      <c r="F11" s="36">
        <f>TE2b!H11</f>
        <v>0.65953605754436451</v>
      </c>
      <c r="G11" s="36">
        <f>TE2b!N11</f>
        <v>0.44587685785406733</v>
      </c>
      <c r="H11" s="36">
        <f>TE2c!B11</f>
        <v>0.40148793327951982</v>
      </c>
      <c r="I11" s="36">
        <f>TE2c!H11</f>
        <v>0.28749316708802924</v>
      </c>
      <c r="J11" s="36">
        <f>TE2c!N11</f>
        <v>9.2444778648073794E-2</v>
      </c>
      <c r="K11" s="36"/>
      <c r="L11" s="335">
        <f t="shared" ref="L11:L74" si="2">E11-G11</f>
        <v>0.33741686146627886</v>
      </c>
      <c r="M11" s="336">
        <f t="shared" ref="M11:N74" si="3">E11-F11</f>
        <v>0.12375766177598169</v>
      </c>
      <c r="N11" s="35"/>
      <c r="O11" s="15">
        <f t="shared" si="0"/>
        <v>0.15838369076603809</v>
      </c>
      <c r="P11" s="15">
        <f t="shared" si="1"/>
        <v>4.4388924574547517E-2</v>
      </c>
      <c r="Q11" s="15">
        <f t="shared" si="1"/>
        <v>0.11399476619149057</v>
      </c>
      <c r="R11" s="15">
        <f t="shared" si="1"/>
        <v>0.19504838843995545</v>
      </c>
      <c r="S11" s="14"/>
      <c r="T11" s="15"/>
    </row>
    <row r="12" spans="1:21" s="30" customFormat="1" ht="15" customHeight="1">
      <c r="A12" s="33">
        <v>1915</v>
      </c>
      <c r="B12" s="330">
        <f>'TE2'!B12</f>
        <v>0.22032505507904698</v>
      </c>
      <c r="C12" s="444"/>
      <c r="D12" s="444"/>
      <c r="E12" s="331">
        <f>TE2b!B12</f>
        <v>0.77967494492095302</v>
      </c>
      <c r="F12" s="36">
        <f>TE2b!H12</f>
        <v>0.65655756100840723</v>
      </c>
      <c r="G12" s="36">
        <f>TE2b!N12</f>
        <v>0.44641729337342795</v>
      </c>
      <c r="H12" s="36">
        <f>TE2c!B12</f>
        <v>0.40421653703029947</v>
      </c>
      <c r="I12" s="36">
        <f>TE2c!H12</f>
        <v>0.31656650983406948</v>
      </c>
      <c r="J12" s="36">
        <f>TE2c!N12</f>
        <v>0.15808752668482304</v>
      </c>
      <c r="K12" s="36"/>
      <c r="L12" s="335">
        <f t="shared" si="2"/>
        <v>0.33325765154752507</v>
      </c>
      <c r="M12" s="336">
        <f t="shared" si="3"/>
        <v>0.12311738391254579</v>
      </c>
      <c r="N12" s="35"/>
      <c r="O12" s="15">
        <f t="shared" si="0"/>
        <v>0.12985078353935847</v>
      </c>
      <c r="P12" s="15">
        <f t="shared" si="1"/>
        <v>4.2200756343128476E-2</v>
      </c>
      <c r="Q12" s="15">
        <f t="shared" si="1"/>
        <v>8.7650027196229996E-2</v>
      </c>
      <c r="R12" s="15">
        <f t="shared" si="1"/>
        <v>0.15847898314924644</v>
      </c>
      <c r="S12" s="14"/>
      <c r="T12" s="15"/>
    </row>
    <row r="13" spans="1:21" s="30" customFormat="1" ht="15" customHeight="1">
      <c r="A13" s="33">
        <v>1916</v>
      </c>
      <c r="B13" s="330">
        <f>'TE2'!B13</f>
        <v>0.21781860163087829</v>
      </c>
      <c r="C13" s="444"/>
      <c r="D13" s="444"/>
      <c r="E13" s="331">
        <f>TE2b!B13</f>
        <v>0.78218139836912171</v>
      </c>
      <c r="F13" s="36">
        <f>TE2b!H13</f>
        <v>0.67413354121769165</v>
      </c>
      <c r="G13" s="36">
        <f>TE2b!N13</f>
        <v>0.43302390827082915</v>
      </c>
      <c r="H13" s="36">
        <f>TE2c!B13</f>
        <v>0.37462381914848364</v>
      </c>
      <c r="I13" s="36">
        <f>TE2c!H13</f>
        <v>0.25294510093225364</v>
      </c>
      <c r="J13" s="36">
        <f>TE2c!N13</f>
        <v>0.11443368335794615</v>
      </c>
      <c r="K13" s="36"/>
      <c r="L13" s="335">
        <f t="shared" si="2"/>
        <v>0.34915749009829256</v>
      </c>
      <c r="M13" s="336">
        <f t="shared" si="3"/>
        <v>0.10804785715143006</v>
      </c>
      <c r="N13" s="35"/>
      <c r="O13" s="15">
        <f t="shared" si="0"/>
        <v>0.18007880733857551</v>
      </c>
      <c r="P13" s="15">
        <f t="shared" si="1"/>
        <v>5.8400089122345511E-2</v>
      </c>
      <c r="Q13" s="15">
        <f t="shared" si="1"/>
        <v>0.12167871821623</v>
      </c>
      <c r="R13" s="15">
        <f t="shared" si="1"/>
        <v>0.13851141757430749</v>
      </c>
      <c r="S13" s="14"/>
      <c r="T13" s="15"/>
    </row>
    <row r="14" spans="1:21" s="30" customFormat="1" ht="15" customHeight="1">
      <c r="A14" s="33">
        <v>1917</v>
      </c>
      <c r="B14" s="325">
        <f>'TE2'!B14</f>
        <v>0.21693823733819662</v>
      </c>
      <c r="C14" s="444"/>
      <c r="D14" s="444"/>
      <c r="E14" s="322">
        <f>TE2b!B14</f>
        <v>0.78306176266180338</v>
      </c>
      <c r="F14" s="28">
        <f>TE2b!H14</f>
        <v>0.66832918665691388</v>
      </c>
      <c r="G14" s="28">
        <f>TE2b!N14</f>
        <v>0.40531978095314025</v>
      </c>
      <c r="H14" s="28">
        <f>TE2c!B14</f>
        <v>0.34127965712942621</v>
      </c>
      <c r="I14" s="28">
        <f>TE2c!H14</f>
        <v>0.21290396983408266</v>
      </c>
      <c r="J14" s="28">
        <f>TE2c!N14</f>
        <v>8.5828273072564909E-2</v>
      </c>
      <c r="K14" s="28"/>
      <c r="L14" s="56">
        <f t="shared" si="2"/>
        <v>0.37774198170866313</v>
      </c>
      <c r="M14" s="15">
        <f t="shared" si="3"/>
        <v>0.11473257600488951</v>
      </c>
      <c r="N14" s="15">
        <f t="shared" si="3"/>
        <v>0.26300940570377362</v>
      </c>
      <c r="O14" s="15">
        <f t="shared" si="0"/>
        <v>0.19241581111905759</v>
      </c>
      <c r="P14" s="15">
        <f t="shared" si="1"/>
        <v>6.4040123823714046E-2</v>
      </c>
      <c r="Q14" s="15">
        <f t="shared" si="1"/>
        <v>0.12837568729534354</v>
      </c>
      <c r="R14" s="15">
        <f t="shared" si="1"/>
        <v>0.12707569676151775</v>
      </c>
      <c r="S14" s="14"/>
      <c r="T14" s="15"/>
      <c r="U14" s="13"/>
    </row>
    <row r="15" spans="1:21" s="30" customFormat="1" ht="15" customHeight="1">
      <c r="A15" s="33">
        <v>1918</v>
      </c>
      <c r="B15" s="325">
        <f>'TE2'!B15</f>
        <v>0.2143047089760366</v>
      </c>
      <c r="C15" s="444"/>
      <c r="D15" s="444"/>
      <c r="E15" s="322">
        <f>TE2b!B15</f>
        <v>0.7856952910239634</v>
      </c>
      <c r="F15" s="28">
        <f>TE2b!H15</f>
        <v>0.64573300052900195</v>
      </c>
      <c r="G15" s="28">
        <f>TE2b!N15</f>
        <v>0.37048515159729251</v>
      </c>
      <c r="H15" s="28">
        <f>TE2c!B15</f>
        <v>0.29450114306120584</v>
      </c>
      <c r="I15" s="28">
        <f>TE2c!H15</f>
        <v>0.16730274040752849</v>
      </c>
      <c r="J15" s="28">
        <f>TE2c!N15</f>
        <v>6.09901147132643E-2</v>
      </c>
      <c r="K15" s="28"/>
      <c r="L15" s="56">
        <f t="shared" si="2"/>
        <v>0.4152101394266709</v>
      </c>
      <c r="M15" s="15">
        <f t="shared" si="3"/>
        <v>0.13996229049496145</v>
      </c>
      <c r="N15" s="15">
        <f t="shared" si="3"/>
        <v>0.27524784893170945</v>
      </c>
      <c r="O15" s="15">
        <f t="shared" si="0"/>
        <v>0.20318241118976402</v>
      </c>
      <c r="P15" s="15">
        <f t="shared" si="1"/>
        <v>7.5984008536086667E-2</v>
      </c>
      <c r="Q15" s="15">
        <f t="shared" si="1"/>
        <v>0.12719840265367735</v>
      </c>
      <c r="R15" s="15">
        <f t="shared" si="1"/>
        <v>0.1063126256942642</v>
      </c>
      <c r="S15" s="14"/>
      <c r="T15" s="15"/>
      <c r="U15" s="13"/>
    </row>
    <row r="16" spans="1:21" s="30" customFormat="1" ht="15" customHeight="1">
      <c r="A16" s="32">
        <v>1919</v>
      </c>
      <c r="B16" s="326">
        <f>'TE2'!B16</f>
        <v>0.19921685351614227</v>
      </c>
      <c r="C16" s="442"/>
      <c r="D16" s="443"/>
      <c r="E16" s="323">
        <f>TE2b!B16</f>
        <v>0.80078314648385773</v>
      </c>
      <c r="F16" s="31">
        <f>TE2b!H16</f>
        <v>0.67614261745415505</v>
      </c>
      <c r="G16" s="31">
        <f>TE2b!N16</f>
        <v>0.40008204858115165</v>
      </c>
      <c r="H16" s="31">
        <f>TE2c!B16</f>
        <v>0.31777578950700769</v>
      </c>
      <c r="I16" s="31">
        <f>TE2c!H16</f>
        <v>0.1746434468663092</v>
      </c>
      <c r="J16" s="31">
        <f>TE2c!N16</f>
        <v>5.9201490111969991E-2</v>
      </c>
      <c r="K16" s="31"/>
      <c r="L16" s="57">
        <f t="shared" si="2"/>
        <v>0.40070109790270608</v>
      </c>
      <c r="M16" s="21">
        <f t="shared" si="3"/>
        <v>0.12464052902970268</v>
      </c>
      <c r="N16" s="21">
        <f t="shared" si="3"/>
        <v>0.2760605688730034</v>
      </c>
      <c r="O16" s="21">
        <f t="shared" si="0"/>
        <v>0.22543860171484245</v>
      </c>
      <c r="P16" s="21">
        <f t="shared" si="1"/>
        <v>8.2306259074143961E-2</v>
      </c>
      <c r="Q16" s="21">
        <f t="shared" si="1"/>
        <v>0.14313234264069849</v>
      </c>
      <c r="R16" s="21">
        <f t="shared" si="1"/>
        <v>0.11544195675433921</v>
      </c>
      <c r="S16" s="20"/>
      <c r="T16" s="15"/>
      <c r="U16" s="13"/>
    </row>
    <row r="17" spans="1:21" s="30" customFormat="1" ht="15" customHeight="1">
      <c r="A17" s="34">
        <v>1920</v>
      </c>
      <c r="B17" s="327">
        <f>'TE2'!B17</f>
        <v>0.21901937588404019</v>
      </c>
      <c r="C17" s="444"/>
      <c r="D17" s="444"/>
      <c r="E17" s="324">
        <f>TE2b!B17</f>
        <v>0.78098062411595981</v>
      </c>
      <c r="F17" s="29">
        <f>TE2b!H17</f>
        <v>0.6348519422625355</v>
      </c>
      <c r="G17" s="29">
        <f>TE2b!N17</f>
        <v>0.35674407684045567</v>
      </c>
      <c r="H17" s="29">
        <f>TE2c!B17</f>
        <v>0.27516772871288758</v>
      </c>
      <c r="I17" s="29">
        <f>TE2c!H17</f>
        <v>0.13686561720720825</v>
      </c>
      <c r="J17" s="29">
        <f>TE2c!N17</f>
        <v>3.9399315220200917E-2</v>
      </c>
      <c r="K17" s="29"/>
      <c r="L17" s="58">
        <f t="shared" si="2"/>
        <v>0.42423654727550414</v>
      </c>
      <c r="M17" s="25">
        <f t="shared" si="3"/>
        <v>0.14612868185342431</v>
      </c>
      <c r="N17" s="25">
        <f t="shared" si="3"/>
        <v>0.27810786542207983</v>
      </c>
      <c r="O17" s="25">
        <f t="shared" si="0"/>
        <v>0.21987845963324743</v>
      </c>
      <c r="P17" s="25">
        <f t="shared" si="1"/>
        <v>8.1576348127568088E-2</v>
      </c>
      <c r="Q17" s="25">
        <f t="shared" si="1"/>
        <v>0.13830211150567934</v>
      </c>
      <c r="R17" s="25">
        <f t="shared" si="1"/>
        <v>9.7466301987007328E-2</v>
      </c>
      <c r="S17" s="24"/>
      <c r="T17" s="15"/>
      <c r="U17" s="13"/>
    </row>
    <row r="18" spans="1:21" s="30" customFormat="1" ht="15" customHeight="1">
      <c r="A18" s="33">
        <v>1921</v>
      </c>
      <c r="B18" s="325">
        <f>'TE2'!B18</f>
        <v>0.22010161731420186</v>
      </c>
      <c r="C18" s="444"/>
      <c r="D18" s="444"/>
      <c r="E18" s="322">
        <f>TE2b!B18</f>
        <v>0.77989838268579814</v>
      </c>
      <c r="F18" s="28">
        <f>TE2b!H18</f>
        <v>0.64153418370371551</v>
      </c>
      <c r="G18" s="28">
        <f>TE2b!N18</f>
        <v>0.36797410784044965</v>
      </c>
      <c r="H18" s="28">
        <f>TE2c!B18</f>
        <v>0.28773010253576159</v>
      </c>
      <c r="I18" s="28">
        <f>TE2c!H18</f>
        <v>0.14577197774035974</v>
      </c>
      <c r="J18" s="28">
        <f>TE2c!N18</f>
        <v>4.1001427416860546E-2</v>
      </c>
      <c r="K18" s="28"/>
      <c r="L18" s="56">
        <f t="shared" si="2"/>
        <v>0.41192427484534849</v>
      </c>
      <c r="M18" s="15">
        <f t="shared" si="3"/>
        <v>0.13836419898208263</v>
      </c>
      <c r="N18" s="15">
        <f t="shared" si="3"/>
        <v>0.27356007586326586</v>
      </c>
      <c r="O18" s="15">
        <f t="shared" si="0"/>
        <v>0.22220213010008991</v>
      </c>
      <c r="P18" s="15">
        <f t="shared" si="1"/>
        <v>8.024400530468806E-2</v>
      </c>
      <c r="Q18" s="15">
        <f t="shared" si="1"/>
        <v>0.14195812479540185</v>
      </c>
      <c r="R18" s="15">
        <f t="shared" si="1"/>
        <v>0.10477055032349919</v>
      </c>
      <c r="S18" s="14"/>
      <c r="T18" s="15"/>
      <c r="U18" s="13"/>
    </row>
    <row r="19" spans="1:21" s="30" customFormat="1" ht="15" customHeight="1">
      <c r="A19" s="33">
        <v>1922</v>
      </c>
      <c r="B19" s="325">
        <f>'TE2'!B19</f>
        <v>0.20761604647132914</v>
      </c>
      <c r="C19" s="444"/>
      <c r="D19" s="444"/>
      <c r="E19" s="322">
        <f>TE2b!B19</f>
        <v>0.79238395352867086</v>
      </c>
      <c r="F19" s="28">
        <f>TE2b!H19</f>
        <v>0.66159586373333523</v>
      </c>
      <c r="G19" s="28">
        <f>TE2b!N19</f>
        <v>0.39974697617865268</v>
      </c>
      <c r="H19" s="28">
        <f>TE2c!B19</f>
        <v>0.31809278631992582</v>
      </c>
      <c r="I19" s="28">
        <f>TE2c!H19</f>
        <v>0.16869785929594894</v>
      </c>
      <c r="J19" s="28">
        <f>TE2c!N19</f>
        <v>5.4325335210970042E-2</v>
      </c>
      <c r="K19" s="28"/>
      <c r="L19" s="56">
        <f t="shared" si="2"/>
        <v>0.39263697735001818</v>
      </c>
      <c r="M19" s="15">
        <f t="shared" si="3"/>
        <v>0.13078808979533563</v>
      </c>
      <c r="N19" s="15">
        <f t="shared" si="3"/>
        <v>0.26184888755468255</v>
      </c>
      <c r="O19" s="15">
        <f t="shared" si="0"/>
        <v>0.23104911688270374</v>
      </c>
      <c r="P19" s="15">
        <f t="shared" si="1"/>
        <v>8.1654189858726856E-2</v>
      </c>
      <c r="Q19" s="15">
        <f t="shared" si="1"/>
        <v>0.14939492702397689</v>
      </c>
      <c r="R19" s="15">
        <f t="shared" si="1"/>
        <v>0.11437252408497889</v>
      </c>
      <c r="S19" s="14"/>
      <c r="T19" s="15"/>
      <c r="U19" s="13"/>
    </row>
    <row r="20" spans="1:21" s="30" customFormat="1" ht="15" customHeight="1">
      <c r="A20" s="33">
        <v>1923</v>
      </c>
      <c r="B20" s="325">
        <f>'TE2'!B20</f>
        <v>0.20329689588004851</v>
      </c>
      <c r="C20" s="444"/>
      <c r="D20" s="444"/>
      <c r="E20" s="322">
        <f>TE2b!B20</f>
        <v>0.79670310411995149</v>
      </c>
      <c r="F20" s="28">
        <f>TE2b!H20</f>
        <v>0.64046378077615196</v>
      </c>
      <c r="G20" s="28">
        <f>TE2b!N20</f>
        <v>0.35384183341940784</v>
      </c>
      <c r="H20" s="28">
        <f>TE2c!B20</f>
        <v>0.27863313751016233</v>
      </c>
      <c r="I20" s="28">
        <f>TE2c!H20</f>
        <v>0.1434168253160561</v>
      </c>
      <c r="J20" s="28">
        <f>TE2c!N20</f>
        <v>4.44454229943088E-2</v>
      </c>
      <c r="K20" s="28"/>
      <c r="L20" s="56">
        <f t="shared" si="2"/>
        <v>0.44286127070054365</v>
      </c>
      <c r="M20" s="15">
        <f t="shared" si="3"/>
        <v>0.15623932334379953</v>
      </c>
      <c r="N20" s="15">
        <f t="shared" si="3"/>
        <v>0.28662194735674412</v>
      </c>
      <c r="O20" s="15">
        <f t="shared" si="0"/>
        <v>0.21042500810335174</v>
      </c>
      <c r="P20" s="15">
        <f t="shared" si="1"/>
        <v>7.5208695909245504E-2</v>
      </c>
      <c r="Q20" s="15">
        <f t="shared" si="1"/>
        <v>0.13521631219410624</v>
      </c>
      <c r="R20" s="15">
        <f t="shared" si="1"/>
        <v>9.8971402321747295E-2</v>
      </c>
      <c r="S20" s="14"/>
      <c r="T20" s="15"/>
      <c r="U20" s="13"/>
    </row>
    <row r="21" spans="1:21" s="30" customFormat="1" ht="15" customHeight="1">
      <c r="A21" s="33">
        <v>1924</v>
      </c>
      <c r="B21" s="325">
        <f>'TE2'!B21</f>
        <v>0.1886315585673517</v>
      </c>
      <c r="C21" s="444"/>
      <c r="D21" s="444"/>
      <c r="E21" s="322">
        <f>TE2b!B21</f>
        <v>0.8113684414326483</v>
      </c>
      <c r="F21" s="28">
        <f>TE2b!H21</f>
        <v>0.65638132707127705</v>
      </c>
      <c r="G21" s="28">
        <f>TE2b!N21</f>
        <v>0.37462214354104811</v>
      </c>
      <c r="H21" s="28">
        <f>TE2c!B21</f>
        <v>0.29813316410231211</v>
      </c>
      <c r="I21" s="28">
        <f>TE2c!H21</f>
        <v>0.15633515063901882</v>
      </c>
      <c r="J21" s="28">
        <f>TE2c!N21</f>
        <v>4.891591444661967E-2</v>
      </c>
      <c r="K21" s="28"/>
      <c r="L21" s="56">
        <f t="shared" si="2"/>
        <v>0.43674629789160019</v>
      </c>
      <c r="M21" s="15">
        <f t="shared" si="3"/>
        <v>0.15498711436137125</v>
      </c>
      <c r="N21" s="15">
        <f t="shared" si="3"/>
        <v>0.28175918353022894</v>
      </c>
      <c r="O21" s="15">
        <f t="shared" si="0"/>
        <v>0.2182869929020293</v>
      </c>
      <c r="P21" s="15">
        <f t="shared" si="1"/>
        <v>7.6488979438736004E-2</v>
      </c>
      <c r="Q21" s="15">
        <f t="shared" si="1"/>
        <v>0.14179801346329329</v>
      </c>
      <c r="R21" s="15">
        <f t="shared" si="1"/>
        <v>0.10741923619239915</v>
      </c>
      <c r="S21" s="14"/>
      <c r="T21" s="15"/>
      <c r="U21" s="13"/>
    </row>
    <row r="22" spans="1:21" s="30" customFormat="1" ht="15" customHeight="1">
      <c r="A22" s="33">
        <v>1925</v>
      </c>
      <c r="B22" s="325">
        <f>'TE2'!B22</f>
        <v>0.17780726632348554</v>
      </c>
      <c r="C22" s="444"/>
      <c r="D22" s="444"/>
      <c r="E22" s="322">
        <f>TE2b!B22</f>
        <v>0.82219273367651446</v>
      </c>
      <c r="F22" s="28">
        <f>TE2b!H22</f>
        <v>0.6804510396718807</v>
      </c>
      <c r="G22" s="28">
        <f>TE2b!N22</f>
        <v>0.40917686322521868</v>
      </c>
      <c r="H22" s="28">
        <f>TE2c!B22</f>
        <v>0.32546623571165478</v>
      </c>
      <c r="I22" s="28">
        <f>TE2c!H22</f>
        <v>0.17376720398737772</v>
      </c>
      <c r="J22" s="28">
        <f>TE2c!N22</f>
        <v>6.0451896792480739E-2</v>
      </c>
      <c r="K22" s="28"/>
      <c r="L22" s="56">
        <f t="shared" si="2"/>
        <v>0.41301587045129579</v>
      </c>
      <c r="M22" s="15">
        <f t="shared" si="3"/>
        <v>0.14174169400463377</v>
      </c>
      <c r="N22" s="15">
        <f t="shared" si="3"/>
        <v>0.27127417644666202</v>
      </c>
      <c r="O22" s="15">
        <f t="shared" si="0"/>
        <v>0.23540965923784096</v>
      </c>
      <c r="P22" s="15">
        <f t="shared" si="1"/>
        <v>8.3710627513563896E-2</v>
      </c>
      <c r="Q22" s="15">
        <f t="shared" si="1"/>
        <v>0.15169903172427707</v>
      </c>
      <c r="R22" s="15">
        <f t="shared" si="1"/>
        <v>0.11331530719489698</v>
      </c>
      <c r="S22" s="14"/>
      <c r="T22" s="15"/>
      <c r="U22" s="13"/>
    </row>
    <row r="23" spans="1:21" s="30" customFormat="1" ht="15" customHeight="1">
      <c r="A23" s="33">
        <v>1926</v>
      </c>
      <c r="B23" s="325">
        <f>'TE2'!B23</f>
        <v>0.16837553428501595</v>
      </c>
      <c r="C23" s="444"/>
      <c r="D23" s="444"/>
      <c r="E23" s="322">
        <f>TE2b!B23</f>
        <v>0.83162446571498405</v>
      </c>
      <c r="F23" s="28">
        <f>TE2b!H23</f>
        <v>0.69440499718151427</v>
      </c>
      <c r="G23" s="28">
        <f>TE2b!N23</f>
        <v>0.42581875282826831</v>
      </c>
      <c r="H23" s="28">
        <f>TE2c!B23</f>
        <v>0.33951495764085243</v>
      </c>
      <c r="I23" s="28">
        <f>TE2c!H23</f>
        <v>0.18718193085712903</v>
      </c>
      <c r="J23" s="28">
        <f>TE2c!N23</f>
        <v>6.7639916251614002E-2</v>
      </c>
      <c r="K23" s="28"/>
      <c r="L23" s="56">
        <f t="shared" si="2"/>
        <v>0.40580571288671574</v>
      </c>
      <c r="M23" s="15">
        <f t="shared" si="3"/>
        <v>0.13721946853346978</v>
      </c>
      <c r="N23" s="15">
        <f t="shared" si="3"/>
        <v>0.26858624435324596</v>
      </c>
      <c r="O23" s="15">
        <f t="shared" si="0"/>
        <v>0.23863682197113928</v>
      </c>
      <c r="P23" s="15">
        <f t="shared" si="1"/>
        <v>8.6303795187415877E-2</v>
      </c>
      <c r="Q23" s="15">
        <f t="shared" si="1"/>
        <v>0.1523330267837234</v>
      </c>
      <c r="R23" s="15">
        <f t="shared" si="1"/>
        <v>0.11954201460551503</v>
      </c>
      <c r="S23" s="14"/>
      <c r="T23" s="15"/>
      <c r="U23" s="13"/>
    </row>
    <row r="24" spans="1:21" s="30" customFormat="1" ht="15" customHeight="1">
      <c r="A24" s="33">
        <v>1927</v>
      </c>
      <c r="B24" s="325">
        <f>'TE2'!B24</f>
        <v>0.15823700126668971</v>
      </c>
      <c r="C24" s="444"/>
      <c r="D24" s="445"/>
      <c r="E24" s="322">
        <f>TE2b!B24</f>
        <v>0.84176299873331029</v>
      </c>
      <c r="F24" s="28">
        <f>TE2b!H24</f>
        <v>0.70959076482940386</v>
      </c>
      <c r="G24" s="28">
        <f>TE2b!N24</f>
        <v>0.44919394855536032</v>
      </c>
      <c r="H24" s="28">
        <f>TE2c!B24</f>
        <v>0.36160264045113794</v>
      </c>
      <c r="I24" s="28">
        <f>TE2c!H24</f>
        <v>0.20344395268038024</v>
      </c>
      <c r="J24" s="28">
        <f>TE2c!N24</f>
        <v>7.5058559748189549E-2</v>
      </c>
      <c r="K24" s="28"/>
      <c r="L24" s="56">
        <f t="shared" si="2"/>
        <v>0.39256905017794996</v>
      </c>
      <c r="M24" s="15">
        <f t="shared" si="3"/>
        <v>0.13217223390390642</v>
      </c>
      <c r="N24" s="15">
        <f t="shared" si="3"/>
        <v>0.26039681627404354</v>
      </c>
      <c r="O24" s="15">
        <f t="shared" si="0"/>
        <v>0.24574999587498009</v>
      </c>
      <c r="P24" s="15">
        <f t="shared" si="1"/>
        <v>8.7591308104222387E-2</v>
      </c>
      <c r="Q24" s="15">
        <f t="shared" si="1"/>
        <v>0.1581586877707577</v>
      </c>
      <c r="R24" s="15">
        <f t="shared" si="1"/>
        <v>0.1283853929321907</v>
      </c>
      <c r="S24" s="14"/>
      <c r="T24" s="15"/>
      <c r="U24" s="13"/>
    </row>
    <row r="25" spans="1:21" s="30" customFormat="1" ht="15" customHeight="1">
      <c r="A25" s="33">
        <v>1928</v>
      </c>
      <c r="B25" s="325">
        <f>'TE2'!B25</f>
        <v>0.15542019514116989</v>
      </c>
      <c r="C25" s="444"/>
      <c r="D25" s="445"/>
      <c r="E25" s="322">
        <f>TE2b!B25</f>
        <v>0.84457980485883011</v>
      </c>
      <c r="F25" s="28">
        <f>TE2b!H25</f>
        <v>0.72057270410216612</v>
      </c>
      <c r="G25" s="28">
        <f>TE2b!N25</f>
        <v>0.47822189084829764</v>
      </c>
      <c r="H25" s="28">
        <f>TE2c!B25</f>
        <v>0.39180393385925466</v>
      </c>
      <c r="I25" s="28">
        <f>TE2c!H25</f>
        <v>0.23097076550333201</v>
      </c>
      <c r="J25" s="28">
        <f>TE2c!N25</f>
        <v>8.9834207872826186E-2</v>
      </c>
      <c r="K25" s="28"/>
      <c r="L25" s="56">
        <f t="shared" si="2"/>
        <v>0.36635791401053247</v>
      </c>
      <c r="M25" s="15">
        <f t="shared" si="3"/>
        <v>0.12400710075666399</v>
      </c>
      <c r="N25" s="15">
        <f t="shared" si="3"/>
        <v>0.24235081325386848</v>
      </c>
      <c r="O25" s="15">
        <f t="shared" si="0"/>
        <v>0.24725112534496563</v>
      </c>
      <c r="P25" s="15">
        <f t="shared" si="1"/>
        <v>8.6417956989042977E-2</v>
      </c>
      <c r="Q25" s="15">
        <f t="shared" si="1"/>
        <v>0.16083316835592265</v>
      </c>
      <c r="R25" s="15">
        <f t="shared" si="1"/>
        <v>0.14113655763050581</v>
      </c>
      <c r="S25" s="14"/>
      <c r="T25" s="15"/>
      <c r="U25" s="13"/>
    </row>
    <row r="26" spans="1:21" s="30" customFormat="1" ht="15" customHeight="1">
      <c r="A26" s="32">
        <v>1929</v>
      </c>
      <c r="B26" s="326">
        <f>'TE2'!B26</f>
        <v>0.15601489661943357</v>
      </c>
      <c r="C26" s="442"/>
      <c r="D26" s="443"/>
      <c r="E26" s="323">
        <f>TE2b!B26</f>
        <v>0.84398510338056643</v>
      </c>
      <c r="F26" s="31">
        <f>TE2b!H26</f>
        <v>0.72131404290292123</v>
      </c>
      <c r="G26" s="31">
        <f>TE2b!N26</f>
        <v>0.47986960912475585</v>
      </c>
      <c r="H26" s="31">
        <f>TE2c!B26</f>
        <v>0.39445169341788705</v>
      </c>
      <c r="I26" s="31">
        <f>TE2c!H26</f>
        <v>0.23999640419245927</v>
      </c>
      <c r="J26" s="31">
        <f>TE2c!N26</f>
        <v>0.10031188323380774</v>
      </c>
      <c r="K26" s="31"/>
      <c r="L26" s="57">
        <f t="shared" si="2"/>
        <v>0.36411549425581058</v>
      </c>
      <c r="M26" s="21">
        <f t="shared" si="3"/>
        <v>0.1226710604776452</v>
      </c>
      <c r="N26" s="21">
        <f t="shared" si="3"/>
        <v>0.24144443377816538</v>
      </c>
      <c r="O26" s="21">
        <f t="shared" si="0"/>
        <v>0.23987320493229658</v>
      </c>
      <c r="P26" s="21">
        <f t="shared" si="1"/>
        <v>8.5417915706868797E-2</v>
      </c>
      <c r="Q26" s="21">
        <f t="shared" si="1"/>
        <v>0.15445528922542778</v>
      </c>
      <c r="R26" s="21">
        <f t="shared" si="1"/>
        <v>0.13968452095865153</v>
      </c>
      <c r="S26" s="20"/>
      <c r="T26" s="15"/>
      <c r="U26" s="13"/>
    </row>
    <row r="27" spans="1:21" s="30" customFormat="1" ht="15" customHeight="1">
      <c r="A27" s="34">
        <v>1930</v>
      </c>
      <c r="B27" s="327">
        <f>'TE2'!B27</f>
        <v>0.15409153868285319</v>
      </c>
      <c r="C27" s="444"/>
      <c r="D27" s="444"/>
      <c r="E27" s="324">
        <f>TE2b!B27</f>
        <v>0.84590846131714681</v>
      </c>
      <c r="F27" s="29">
        <f>TE2b!H27</f>
        <v>0.7082733424175397</v>
      </c>
      <c r="G27" s="29">
        <f>TE2b!N27</f>
        <v>0.4337132616159412</v>
      </c>
      <c r="H27" s="29">
        <f>TE2c!B27</f>
        <v>0.34424924220616443</v>
      </c>
      <c r="I27" s="29">
        <f>TE2c!H27</f>
        <v>0.19083054318744466</v>
      </c>
      <c r="J27" s="29">
        <f>TE2c!N27</f>
        <v>7.1068101065647163E-2</v>
      </c>
      <c r="K27" s="29"/>
      <c r="L27" s="58">
        <f t="shared" si="2"/>
        <v>0.41219519970120561</v>
      </c>
      <c r="M27" s="25">
        <f t="shared" si="3"/>
        <v>0.13763511889960711</v>
      </c>
      <c r="N27" s="25">
        <f t="shared" si="3"/>
        <v>0.27456008080159849</v>
      </c>
      <c r="O27" s="25">
        <f t="shared" si="0"/>
        <v>0.24288271842849654</v>
      </c>
      <c r="P27" s="25">
        <f t="shared" si="1"/>
        <v>8.9464019409776774E-2</v>
      </c>
      <c r="Q27" s="25">
        <f t="shared" si="1"/>
        <v>0.15341869901871977</v>
      </c>
      <c r="R27" s="25">
        <f t="shared" si="1"/>
        <v>0.1197624421217975</v>
      </c>
      <c r="S27" s="24"/>
      <c r="T27" s="15"/>
      <c r="U27" s="13"/>
    </row>
    <row r="28" spans="1:21" s="30" customFormat="1" ht="15" customHeight="1">
      <c r="A28" s="33">
        <v>1931</v>
      </c>
      <c r="B28" s="325">
        <f>'TE2'!B28</f>
        <v>0.15642056158724083</v>
      </c>
      <c r="C28" s="444"/>
      <c r="D28" s="444"/>
      <c r="E28" s="322">
        <f>TE2b!B28</f>
        <v>0.84357943841275917</v>
      </c>
      <c r="F28" s="28">
        <f>TE2b!H28</f>
        <v>0.6935443813021841</v>
      </c>
      <c r="G28" s="28">
        <f>TE2b!N28</f>
        <v>0.38623882874418369</v>
      </c>
      <c r="H28" s="28">
        <f>TE2c!B28</f>
        <v>0.29850960706288487</v>
      </c>
      <c r="I28" s="28">
        <f>TE2c!H28</f>
        <v>0.15614182148177477</v>
      </c>
      <c r="J28" s="28">
        <f>TE2c!N28</f>
        <v>5.424569423241233E-2</v>
      </c>
      <c r="K28" s="28"/>
      <c r="L28" s="56">
        <f t="shared" si="2"/>
        <v>0.45734060966857548</v>
      </c>
      <c r="M28" s="15">
        <f t="shared" si="3"/>
        <v>0.15003505711057508</v>
      </c>
      <c r="N28" s="15">
        <f t="shared" si="3"/>
        <v>0.30730555255800041</v>
      </c>
      <c r="O28" s="15">
        <f t="shared" si="0"/>
        <v>0.23009700726240892</v>
      </c>
      <c r="P28" s="15">
        <f t="shared" si="1"/>
        <v>8.7729221681298819E-2</v>
      </c>
      <c r="Q28" s="15">
        <f t="shared" si="1"/>
        <v>0.1423677855811101</v>
      </c>
      <c r="R28" s="15">
        <f t="shared" si="1"/>
        <v>0.10189612724936245</v>
      </c>
      <c r="S28" s="14"/>
      <c r="T28" s="15"/>
      <c r="U28" s="13"/>
    </row>
    <row r="29" spans="1:21" s="30" customFormat="1" ht="15" customHeight="1">
      <c r="A29" s="33">
        <v>1932</v>
      </c>
      <c r="B29" s="325">
        <f>'TE2'!B29</f>
        <v>0.15199376605871895</v>
      </c>
      <c r="C29" s="444"/>
      <c r="D29" s="444"/>
      <c r="E29" s="322">
        <f>TE2b!B29</f>
        <v>0.84800623394128105</v>
      </c>
      <c r="F29" s="28">
        <f>TE2b!H29</f>
        <v>0.70837380493041335</v>
      </c>
      <c r="G29" s="28">
        <f>TE2b!N29</f>
        <v>0.38096437862408222</v>
      </c>
      <c r="H29" s="28">
        <f>TE2c!B29</f>
        <v>0.30093667405556784</v>
      </c>
      <c r="I29" s="28">
        <f>TE2c!H29</f>
        <v>0.16128756830299304</v>
      </c>
      <c r="J29" s="28">
        <f>TE2c!N29</f>
        <v>4.8126260843355285E-2</v>
      </c>
      <c r="K29" s="28"/>
      <c r="L29" s="56">
        <f t="shared" si="2"/>
        <v>0.46704185531719883</v>
      </c>
      <c r="M29" s="15">
        <f t="shared" si="3"/>
        <v>0.1396324290108677</v>
      </c>
      <c r="N29" s="15">
        <f t="shared" si="3"/>
        <v>0.32740942630633113</v>
      </c>
      <c r="O29" s="15">
        <f t="shared" si="0"/>
        <v>0.21967681032108918</v>
      </c>
      <c r="P29" s="15">
        <f t="shared" si="1"/>
        <v>8.002770456851438E-2</v>
      </c>
      <c r="Q29" s="15">
        <f t="shared" si="1"/>
        <v>0.1396491057525748</v>
      </c>
      <c r="R29" s="15">
        <f t="shared" si="1"/>
        <v>0.11316130745963776</v>
      </c>
      <c r="S29" s="14"/>
      <c r="T29" s="15"/>
      <c r="U29" s="13"/>
    </row>
    <row r="30" spans="1:21" s="30" customFormat="1" ht="15" customHeight="1">
      <c r="A30" s="33">
        <v>1933</v>
      </c>
      <c r="B30" s="325">
        <f>'TE2'!B30</f>
        <v>0.15441014254050267</v>
      </c>
      <c r="C30" s="444"/>
      <c r="D30" s="444"/>
      <c r="E30" s="322">
        <f>TE2b!B30</f>
        <v>0.84558985745949733</v>
      </c>
      <c r="F30" s="28">
        <f>TE2b!H30</f>
        <v>0.71794588134466697</v>
      </c>
      <c r="G30" s="28">
        <f>TE2b!N30</f>
        <v>0.40337144876905046</v>
      </c>
      <c r="H30" s="28">
        <f>TE2c!B30</f>
        <v>0.32199145987559447</v>
      </c>
      <c r="I30" s="28">
        <f>TE2c!H30</f>
        <v>0.1803224138208965</v>
      </c>
      <c r="J30" s="28">
        <f>TE2c!N30</f>
        <v>6.1222858175035429E-2</v>
      </c>
      <c r="K30" s="28"/>
      <c r="L30" s="56">
        <f t="shared" si="2"/>
        <v>0.44221840869044687</v>
      </c>
      <c r="M30" s="15">
        <f t="shared" si="3"/>
        <v>0.12764397611483036</v>
      </c>
      <c r="N30" s="15">
        <f t="shared" si="3"/>
        <v>0.31457443257561651</v>
      </c>
      <c r="O30" s="15">
        <f t="shared" si="0"/>
        <v>0.22304903494815395</v>
      </c>
      <c r="P30" s="15">
        <f t="shared" si="1"/>
        <v>8.137998889345599E-2</v>
      </c>
      <c r="Q30" s="15">
        <f t="shared" si="1"/>
        <v>0.14166904605469796</v>
      </c>
      <c r="R30" s="15">
        <f t="shared" si="1"/>
        <v>0.11909955564586108</v>
      </c>
      <c r="S30" s="14"/>
      <c r="T30" s="15"/>
      <c r="U30" s="13"/>
    </row>
    <row r="31" spans="1:21" s="30" customFormat="1" ht="15" customHeight="1">
      <c r="A31" s="33">
        <v>1934</v>
      </c>
      <c r="B31" s="325">
        <f>'TE2'!B31</f>
        <v>0.16974113605448615</v>
      </c>
      <c r="C31" s="444"/>
      <c r="D31" s="444"/>
      <c r="E31" s="322">
        <f>TE2b!B31</f>
        <v>0.83025886394551385</v>
      </c>
      <c r="F31" s="28">
        <f>TE2b!H31</f>
        <v>0.72550709766416843</v>
      </c>
      <c r="G31" s="28">
        <f>TE2b!N31</f>
        <v>0.40985220161364844</v>
      </c>
      <c r="H31" s="28">
        <f>TE2c!B31</f>
        <v>0.33108159201574167</v>
      </c>
      <c r="I31" s="28">
        <f>TE2c!H31</f>
        <v>0.1784604036849336</v>
      </c>
      <c r="J31" s="28">
        <f>TE2c!N31</f>
        <v>5.7584694742269134E-2</v>
      </c>
      <c r="K31" s="28"/>
      <c r="L31" s="56">
        <f t="shared" si="2"/>
        <v>0.42040666233186541</v>
      </c>
      <c r="M31" s="15">
        <f t="shared" si="3"/>
        <v>0.10475176628134542</v>
      </c>
      <c r="N31" s="15">
        <f t="shared" si="3"/>
        <v>0.31565489605052</v>
      </c>
      <c r="O31" s="15">
        <f t="shared" si="0"/>
        <v>0.23139179792871484</v>
      </c>
      <c r="P31" s="15">
        <f t="shared" si="1"/>
        <v>7.8770609597906771E-2</v>
      </c>
      <c r="Q31" s="15">
        <f t="shared" si="1"/>
        <v>0.15262118833080807</v>
      </c>
      <c r="R31" s="15">
        <f t="shared" si="1"/>
        <v>0.12087570894266447</v>
      </c>
      <c r="S31" s="14"/>
      <c r="T31" s="15"/>
      <c r="U31" s="13"/>
    </row>
    <row r="32" spans="1:21" s="30" customFormat="1" ht="15" customHeight="1">
      <c r="A32" s="33">
        <v>1935</v>
      </c>
      <c r="B32" s="325">
        <f>'TE2'!B32</f>
        <v>0.18318805261240623</v>
      </c>
      <c r="C32" s="444"/>
      <c r="D32" s="444"/>
      <c r="E32" s="322">
        <f>TE2b!B32</f>
        <v>0.81681194738759377</v>
      </c>
      <c r="F32" s="28">
        <f>TE2b!H32</f>
        <v>0.69754856232978613</v>
      </c>
      <c r="G32" s="28">
        <f>TE2b!N32</f>
        <v>0.40484510103869725</v>
      </c>
      <c r="H32" s="28">
        <f>TE2c!B32</f>
        <v>0.32867135294277383</v>
      </c>
      <c r="I32" s="28">
        <f>TE2c!H32</f>
        <v>0.17753938672758385</v>
      </c>
      <c r="J32" s="28">
        <f>TE2c!N32</f>
        <v>5.7257760910729524E-2</v>
      </c>
      <c r="K32" s="28"/>
      <c r="L32" s="56">
        <f t="shared" si="2"/>
        <v>0.41196684634889652</v>
      </c>
      <c r="M32" s="15">
        <f t="shared" si="3"/>
        <v>0.11926338505780765</v>
      </c>
      <c r="N32" s="15">
        <f t="shared" si="3"/>
        <v>0.29270346129108887</v>
      </c>
      <c r="O32" s="15">
        <f t="shared" si="0"/>
        <v>0.2273057143111134</v>
      </c>
      <c r="P32" s="15">
        <f t="shared" si="1"/>
        <v>7.6173748095923421E-2</v>
      </c>
      <c r="Q32" s="15">
        <f t="shared" si="1"/>
        <v>0.15113196621518998</v>
      </c>
      <c r="R32" s="15">
        <f t="shared" si="1"/>
        <v>0.12028162581685432</v>
      </c>
      <c r="S32" s="14"/>
      <c r="T32" s="15"/>
      <c r="U32" s="13"/>
    </row>
    <row r="33" spans="1:21" s="30" customFormat="1" ht="15" customHeight="1">
      <c r="A33" s="33">
        <v>1936</v>
      </c>
      <c r="B33" s="325">
        <f>'TE2'!B33</f>
        <v>0.17823289710372592</v>
      </c>
      <c r="C33" s="444"/>
      <c r="D33" s="444"/>
      <c r="E33" s="322">
        <f>TE2b!B33</f>
        <v>0.82176710289627408</v>
      </c>
      <c r="F33" s="28">
        <f>TE2b!H33</f>
        <v>0.70473992082609405</v>
      </c>
      <c r="G33" s="28">
        <f>TE2b!N33</f>
        <v>0.42988059508654525</v>
      </c>
      <c r="H33" s="28">
        <f>TE2c!B33</f>
        <v>0.34894356385397962</v>
      </c>
      <c r="I33" s="28">
        <f>TE2c!H33</f>
        <v>0.18365572591652499</v>
      </c>
      <c r="J33" s="28">
        <f>TE2c!N33</f>
        <v>5.5415428331825854E-2</v>
      </c>
      <c r="K33" s="28"/>
      <c r="L33" s="56">
        <f t="shared" si="2"/>
        <v>0.39188650780972883</v>
      </c>
      <c r="M33" s="15">
        <f t="shared" si="3"/>
        <v>0.11702718207018004</v>
      </c>
      <c r="N33" s="15">
        <f t="shared" si="3"/>
        <v>0.2748593257395488</v>
      </c>
      <c r="O33" s="15">
        <f t="shared" si="0"/>
        <v>0.24622486917002026</v>
      </c>
      <c r="P33" s="15">
        <f t="shared" si="1"/>
        <v>8.0937031232565626E-2</v>
      </c>
      <c r="Q33" s="15">
        <f t="shared" si="1"/>
        <v>0.16528783793745463</v>
      </c>
      <c r="R33" s="15">
        <f t="shared" si="1"/>
        <v>0.12824029758469913</v>
      </c>
      <c r="S33" s="14"/>
      <c r="T33" s="15"/>
      <c r="U33" s="13"/>
    </row>
    <row r="34" spans="1:21" s="30" customFormat="1" ht="15" customHeight="1">
      <c r="A34" s="33">
        <v>1937</v>
      </c>
      <c r="B34" s="325">
        <f>'TE2'!B34</f>
        <v>0.19708417310345838</v>
      </c>
      <c r="C34" s="444"/>
      <c r="D34" s="445"/>
      <c r="E34" s="322">
        <f>TE2b!B34</f>
        <v>0.80291582689654162</v>
      </c>
      <c r="F34" s="28">
        <f>TE2b!H34</f>
        <v>0.67281294026839478</v>
      </c>
      <c r="G34" s="28">
        <f>TE2b!N34</f>
        <v>0.43663302502055157</v>
      </c>
      <c r="H34" s="28">
        <f>TE2c!B34</f>
        <v>0.34855894910083346</v>
      </c>
      <c r="I34" s="28">
        <f>TE2c!H34</f>
        <v>0.18441253430358182</v>
      </c>
      <c r="J34" s="28">
        <f>TE2c!N34</f>
        <v>5.8015125461085212E-2</v>
      </c>
      <c r="K34" s="28"/>
      <c r="L34" s="56">
        <f t="shared" si="2"/>
        <v>0.36628280187599005</v>
      </c>
      <c r="M34" s="15">
        <f t="shared" si="3"/>
        <v>0.13010288662814684</v>
      </c>
      <c r="N34" s="15">
        <f t="shared" si="3"/>
        <v>0.23617991524784321</v>
      </c>
      <c r="O34" s="15">
        <f t="shared" si="0"/>
        <v>0.25222049071696973</v>
      </c>
      <c r="P34" s="15">
        <f t="shared" si="1"/>
        <v>8.8074075919718109E-2</v>
      </c>
      <c r="Q34" s="15">
        <f t="shared" si="1"/>
        <v>0.16414641479725164</v>
      </c>
      <c r="R34" s="15">
        <f t="shared" si="1"/>
        <v>0.12639740884249662</v>
      </c>
      <c r="S34" s="14"/>
      <c r="T34" s="15"/>
      <c r="U34" s="13"/>
    </row>
    <row r="35" spans="1:21" s="30" customFormat="1" ht="15" customHeight="1">
      <c r="A35" s="33">
        <v>1938</v>
      </c>
      <c r="B35" s="325">
        <f>'TE2'!B35</f>
        <v>0.20052628539811168</v>
      </c>
      <c r="C35" s="444"/>
      <c r="D35" s="445"/>
      <c r="E35" s="322">
        <f>TE2b!B35</f>
        <v>0.79947371460188832</v>
      </c>
      <c r="F35" s="28">
        <f>TE2b!H35</f>
        <v>0.65300183422437308</v>
      </c>
      <c r="G35" s="28">
        <f>TE2b!N35</f>
        <v>0.39761154943932209</v>
      </c>
      <c r="H35" s="28">
        <f>TE2c!B35</f>
        <v>0.3104976172607754</v>
      </c>
      <c r="I35" s="28">
        <f>TE2c!H35</f>
        <v>0.16288689077836194</v>
      </c>
      <c r="J35" s="28">
        <f>TE2c!N35</f>
        <v>5.908640721657947E-2</v>
      </c>
      <c r="K35" s="28"/>
      <c r="L35" s="56">
        <f t="shared" si="2"/>
        <v>0.40186216516256623</v>
      </c>
      <c r="M35" s="15">
        <f t="shared" si="3"/>
        <v>0.14647188037751524</v>
      </c>
      <c r="N35" s="15">
        <f t="shared" si="3"/>
        <v>0.25539028478505099</v>
      </c>
      <c r="O35" s="15">
        <f t="shared" si="0"/>
        <v>0.23472465866096015</v>
      </c>
      <c r="P35" s="15">
        <f t="shared" si="1"/>
        <v>8.7113932178546682E-2</v>
      </c>
      <c r="Q35" s="15">
        <f t="shared" si="1"/>
        <v>0.14761072648241347</v>
      </c>
      <c r="R35" s="15">
        <f t="shared" si="1"/>
        <v>0.10380048356178247</v>
      </c>
      <c r="S35" s="14"/>
      <c r="T35" s="15"/>
      <c r="U35" s="13"/>
    </row>
    <row r="36" spans="1:21" s="30" customFormat="1" ht="15" customHeight="1">
      <c r="A36" s="32">
        <v>1939</v>
      </c>
      <c r="B36" s="326">
        <f>'TE2'!B36</f>
        <v>0.19724338167447464</v>
      </c>
      <c r="C36" s="442"/>
      <c r="D36" s="443"/>
      <c r="E36" s="323">
        <f>TE2b!B36</f>
        <v>0.80275661832552536</v>
      </c>
      <c r="F36" s="31">
        <f>TE2b!H36</f>
        <v>0.66476566133596671</v>
      </c>
      <c r="G36" s="31">
        <f>TE2b!N36</f>
        <v>0.40815852139653852</v>
      </c>
      <c r="H36" s="31">
        <f>TE2c!B36</f>
        <v>0.3180224709072243</v>
      </c>
      <c r="I36" s="31">
        <f>TE2c!H36</f>
        <v>0.16301411335810867</v>
      </c>
      <c r="J36" s="31">
        <f>TE2c!N36</f>
        <v>5.1459341218044338E-2</v>
      </c>
      <c r="K36" s="31"/>
      <c r="L36" s="57">
        <f t="shared" si="2"/>
        <v>0.39459809692898684</v>
      </c>
      <c r="M36" s="21">
        <f t="shared" si="3"/>
        <v>0.13799095698955866</v>
      </c>
      <c r="N36" s="21">
        <f t="shared" si="3"/>
        <v>0.25660713993942819</v>
      </c>
      <c r="O36" s="21">
        <f t="shared" si="0"/>
        <v>0.24514440803842985</v>
      </c>
      <c r="P36" s="21">
        <f t="shared" si="1"/>
        <v>9.0136050489314223E-2</v>
      </c>
      <c r="Q36" s="21">
        <f t="shared" si="1"/>
        <v>0.15500835754911563</v>
      </c>
      <c r="R36" s="21">
        <f t="shared" si="1"/>
        <v>0.11155477214006433</v>
      </c>
      <c r="S36" s="20"/>
      <c r="T36" s="15"/>
      <c r="U36" s="13"/>
    </row>
    <row r="37" spans="1:21" s="30" customFormat="1" ht="15" customHeight="1">
      <c r="A37" s="34">
        <v>1940</v>
      </c>
      <c r="B37" s="327">
        <f>'TE2'!B37</f>
        <v>0.2287466213461834</v>
      </c>
      <c r="C37" s="444"/>
      <c r="D37" s="444"/>
      <c r="E37" s="324">
        <f>TE2b!B37</f>
        <v>0.7712533786538166</v>
      </c>
      <c r="F37" s="29">
        <f>TE2b!H37</f>
        <v>0.63409248947098784</v>
      </c>
      <c r="G37" s="29">
        <f>TE2b!N37</f>
        <v>0.37668416604443311</v>
      </c>
      <c r="H37" s="29">
        <f>TE2c!B37</f>
        <v>0.29091791931972616</v>
      </c>
      <c r="I37" s="29">
        <f>TE2c!H37</f>
        <v>0.1475004766103919</v>
      </c>
      <c r="J37" s="29">
        <f>TE2c!N37</f>
        <v>4.804081671806576E-2</v>
      </c>
      <c r="K37" s="29"/>
      <c r="L37" s="58">
        <f t="shared" si="2"/>
        <v>0.39456921260938349</v>
      </c>
      <c r="M37" s="25">
        <f t="shared" si="3"/>
        <v>0.13716088918282876</v>
      </c>
      <c r="N37" s="25">
        <f t="shared" si="3"/>
        <v>0.25740832342655473</v>
      </c>
      <c r="O37" s="25">
        <f t="shared" si="0"/>
        <v>0.22918368943404122</v>
      </c>
      <c r="P37" s="25">
        <f t="shared" si="1"/>
        <v>8.5766246724706952E-2</v>
      </c>
      <c r="Q37" s="25">
        <f t="shared" si="1"/>
        <v>0.14341744270933426</v>
      </c>
      <c r="R37" s="25">
        <f t="shared" si="1"/>
        <v>9.9459659892326135E-2</v>
      </c>
      <c r="S37" s="24"/>
      <c r="T37" s="15"/>
      <c r="U37" s="13"/>
    </row>
    <row r="38" spans="1:21" s="30" customFormat="1" ht="15" customHeight="1">
      <c r="A38" s="33">
        <v>1941</v>
      </c>
      <c r="B38" s="325">
        <f>'TE2'!B38</f>
        <v>0.25371765941921087</v>
      </c>
      <c r="C38" s="444"/>
      <c r="D38" s="444"/>
      <c r="E38" s="322">
        <f>TE2b!B38</f>
        <v>0.74628234058078913</v>
      </c>
      <c r="F38" s="28">
        <f>TE2b!H38</f>
        <v>0.61144382374805928</v>
      </c>
      <c r="G38" s="28">
        <f>TE2b!N38</f>
        <v>0.34566941124554068</v>
      </c>
      <c r="H38" s="28">
        <f>TE2c!B38</f>
        <v>0.26032576892658893</v>
      </c>
      <c r="I38" s="28">
        <f>TE2c!H38</f>
        <v>0.12727288447957485</v>
      </c>
      <c r="J38" s="28">
        <f>TE2c!N38</f>
        <v>4.0868904429657744E-2</v>
      </c>
      <c r="K38" s="28"/>
      <c r="L38" s="56">
        <f t="shared" si="2"/>
        <v>0.40061292933524845</v>
      </c>
      <c r="M38" s="15">
        <f t="shared" si="3"/>
        <v>0.13483851683272985</v>
      </c>
      <c r="N38" s="15">
        <f t="shared" si="3"/>
        <v>0.2657744125025186</v>
      </c>
      <c r="O38" s="15">
        <f t="shared" si="0"/>
        <v>0.21839652676596583</v>
      </c>
      <c r="P38" s="15">
        <f t="shared" si="1"/>
        <v>8.5343642318951751E-2</v>
      </c>
      <c r="Q38" s="15">
        <f t="shared" si="1"/>
        <v>0.13305288444701407</v>
      </c>
      <c r="R38" s="15">
        <f t="shared" si="1"/>
        <v>8.6403980049917117E-2</v>
      </c>
      <c r="S38" s="14"/>
      <c r="T38" s="15"/>
      <c r="U38" s="13"/>
    </row>
    <row r="39" spans="1:21" s="30" customFormat="1" ht="15" customHeight="1">
      <c r="A39" s="33">
        <v>1942</v>
      </c>
      <c r="B39" s="325">
        <f>'TE2'!B39</f>
        <v>0.27124005983677613</v>
      </c>
      <c r="C39" s="444"/>
      <c r="D39" s="444"/>
      <c r="E39" s="322">
        <f>TE2b!B39</f>
        <v>0.72875994016322387</v>
      </c>
      <c r="F39" s="28">
        <f>TE2b!H39</f>
        <v>0.59330884354957214</v>
      </c>
      <c r="G39" s="28">
        <f>TE2b!N39</f>
        <v>0.34112288989005563</v>
      </c>
      <c r="H39" s="28">
        <f>TE2c!B39</f>
        <v>0.25668703531060511</v>
      </c>
      <c r="I39" s="28">
        <f>TE2c!H39</f>
        <v>0.12163417218360252</v>
      </c>
      <c r="J39" s="28">
        <f>TE2c!N39</f>
        <v>3.5251256645215973E-2</v>
      </c>
      <c r="K39" s="28"/>
      <c r="L39" s="56">
        <f t="shared" si="2"/>
        <v>0.38763705027316825</v>
      </c>
      <c r="M39" s="15">
        <f t="shared" si="3"/>
        <v>0.13545109661365173</v>
      </c>
      <c r="N39" s="15">
        <f t="shared" si="3"/>
        <v>0.25218595365951652</v>
      </c>
      <c r="O39" s="15">
        <f t="shared" si="0"/>
        <v>0.21948871770645312</v>
      </c>
      <c r="P39" s="15">
        <f t="shared" si="1"/>
        <v>8.443585457945052E-2</v>
      </c>
      <c r="Q39" s="15">
        <f t="shared" si="1"/>
        <v>0.1350528631270026</v>
      </c>
      <c r="R39" s="15">
        <f t="shared" si="1"/>
        <v>8.6382915538386548E-2</v>
      </c>
      <c r="S39" s="14"/>
      <c r="T39" s="15"/>
      <c r="U39" s="13"/>
    </row>
    <row r="40" spans="1:21" s="30" customFormat="1" ht="15" customHeight="1">
      <c r="A40" s="33">
        <v>1943</v>
      </c>
      <c r="B40" s="325">
        <f>'TE2'!B40</f>
        <v>0.26659511438607286</v>
      </c>
      <c r="C40" s="444"/>
      <c r="D40" s="444"/>
      <c r="E40" s="322">
        <f>TE2b!B40</f>
        <v>0.73340488561392714</v>
      </c>
      <c r="F40" s="28">
        <f>TE2b!H40</f>
        <v>0.6030199349277332</v>
      </c>
      <c r="G40" s="28">
        <f>TE2b!N40</f>
        <v>0.3437997737303593</v>
      </c>
      <c r="H40" s="28">
        <f>TE2c!B40</f>
        <v>0.25420781004934684</v>
      </c>
      <c r="I40" s="28">
        <f>TE2c!H40</f>
        <v>0.11662974309858652</v>
      </c>
      <c r="J40" s="28">
        <f>TE2c!N40</f>
        <v>3.0116793182710856E-2</v>
      </c>
      <c r="K40" s="28"/>
      <c r="L40" s="56">
        <f t="shared" si="2"/>
        <v>0.38960511188356783</v>
      </c>
      <c r="M40" s="15">
        <f t="shared" si="3"/>
        <v>0.13038495068619393</v>
      </c>
      <c r="N40" s="15">
        <f t="shared" si="3"/>
        <v>0.2592201611973739</v>
      </c>
      <c r="O40" s="15">
        <f t="shared" si="0"/>
        <v>0.22717003063177277</v>
      </c>
      <c r="P40" s="15">
        <f t="shared" si="1"/>
        <v>8.9591963681012465E-2</v>
      </c>
      <c r="Q40" s="15">
        <f t="shared" si="1"/>
        <v>0.1375780669507603</v>
      </c>
      <c r="R40" s="15">
        <f t="shared" si="1"/>
        <v>8.6512949915875659E-2</v>
      </c>
      <c r="S40" s="14"/>
      <c r="T40" s="15"/>
      <c r="U40" s="13"/>
    </row>
    <row r="41" spans="1:21" s="30" customFormat="1" ht="15" customHeight="1">
      <c r="A41" s="33">
        <v>1944</v>
      </c>
      <c r="B41" s="325">
        <f>'TE2'!B41</f>
        <v>0.28926404173380582</v>
      </c>
      <c r="C41" s="444"/>
      <c r="D41" s="444"/>
      <c r="E41" s="322">
        <f>TE2b!B41</f>
        <v>0.71073595826619418</v>
      </c>
      <c r="F41" s="28">
        <f>TE2b!H41</f>
        <v>0.57855363329571319</v>
      </c>
      <c r="G41" s="28">
        <f>TE2b!N41</f>
        <v>0.31838033187307496</v>
      </c>
      <c r="H41" s="28">
        <f>TE2c!B41</f>
        <v>0.232820539260812</v>
      </c>
      <c r="I41" s="28">
        <f>TE2c!H41</f>
        <v>0.10491730563676088</v>
      </c>
      <c r="J41" s="28">
        <f>TE2c!N41</f>
        <v>3.0266334014801867E-2</v>
      </c>
      <c r="K41" s="28"/>
      <c r="L41" s="56">
        <f t="shared" si="2"/>
        <v>0.39235562639311922</v>
      </c>
      <c r="M41" s="15">
        <f t="shared" si="3"/>
        <v>0.13218232497048099</v>
      </c>
      <c r="N41" s="15">
        <f t="shared" si="3"/>
        <v>0.26017330142263823</v>
      </c>
      <c r="O41" s="15">
        <f t="shared" si="0"/>
        <v>0.21346302623631408</v>
      </c>
      <c r="P41" s="15">
        <f t="shared" si="1"/>
        <v>8.5559792612262958E-2</v>
      </c>
      <c r="Q41" s="15">
        <f t="shared" si="1"/>
        <v>0.12790323362405112</v>
      </c>
      <c r="R41" s="15">
        <f t="shared" si="1"/>
        <v>7.4650971621959022E-2</v>
      </c>
      <c r="S41" s="14"/>
      <c r="T41" s="15"/>
      <c r="U41" s="13"/>
    </row>
    <row r="42" spans="1:21" s="30" customFormat="1" ht="15" customHeight="1">
      <c r="A42" s="33">
        <v>1945</v>
      </c>
      <c r="B42" s="325">
        <f>'TE2'!B42</f>
        <v>0.28233027304459135</v>
      </c>
      <c r="C42" s="444"/>
      <c r="D42" s="444"/>
      <c r="E42" s="322">
        <f>TE2b!B42</f>
        <v>0.71766972695540865</v>
      </c>
      <c r="F42" s="28">
        <f>TE2b!H42</f>
        <v>0.59029193932986945</v>
      </c>
      <c r="G42" s="28">
        <f>TE2b!N42</f>
        <v>0.32099926563075976</v>
      </c>
      <c r="H42" s="28">
        <f>TE2c!B42</f>
        <v>0.23217155597190078</v>
      </c>
      <c r="I42" s="28">
        <f>TE2c!H42</f>
        <v>0.10316277662607604</v>
      </c>
      <c r="J42" s="28">
        <f>TE2c!N42</f>
        <v>2.7929312682798448E-2</v>
      </c>
      <c r="K42" s="28"/>
      <c r="L42" s="56">
        <f t="shared" si="2"/>
        <v>0.39667046132464889</v>
      </c>
      <c r="M42" s="15">
        <f t="shared" si="3"/>
        <v>0.1273777876255392</v>
      </c>
      <c r="N42" s="15">
        <f t="shared" si="3"/>
        <v>0.2692926736991097</v>
      </c>
      <c r="O42" s="15">
        <f t="shared" si="0"/>
        <v>0.21783648900468372</v>
      </c>
      <c r="P42" s="15">
        <f t="shared" ref="P42:R73" si="4">G42-H42</f>
        <v>8.8827709658858972E-2</v>
      </c>
      <c r="Q42" s="15">
        <f t="shared" si="4"/>
        <v>0.12900877934582475</v>
      </c>
      <c r="R42" s="15">
        <f t="shared" si="4"/>
        <v>7.5233463943277595E-2</v>
      </c>
      <c r="S42" s="14"/>
      <c r="T42" s="15"/>
      <c r="U42" s="13"/>
    </row>
    <row r="43" spans="1:21" s="30" customFormat="1" ht="15" customHeight="1">
      <c r="A43" s="33">
        <v>1946</v>
      </c>
      <c r="B43" s="325">
        <f>'TE2'!B43</f>
        <v>0.285057462636778</v>
      </c>
      <c r="C43" s="444"/>
      <c r="D43" s="445"/>
      <c r="E43" s="322">
        <f>TE2b!B43</f>
        <v>0.714942537363222</v>
      </c>
      <c r="F43" s="28">
        <f>TE2b!H43</f>
        <v>0.58086971728834524</v>
      </c>
      <c r="G43" s="28">
        <f>TE2b!N43</f>
        <v>0.29928776132010665</v>
      </c>
      <c r="H43" s="28">
        <f>TE2c!B43</f>
        <v>0.21390040953667164</v>
      </c>
      <c r="I43" s="28">
        <f>TE2c!H43</f>
        <v>9.5688644463353525E-2</v>
      </c>
      <c r="J43" s="28">
        <f>TE2c!N43</f>
        <v>2.9389187718124592E-2</v>
      </c>
      <c r="K43" s="28"/>
      <c r="L43" s="56">
        <f t="shared" si="2"/>
        <v>0.41565477604311535</v>
      </c>
      <c r="M43" s="15">
        <f t="shared" si="3"/>
        <v>0.13407282007487675</v>
      </c>
      <c r="N43" s="15">
        <f t="shared" si="3"/>
        <v>0.2815819559682386</v>
      </c>
      <c r="O43" s="15">
        <f t="shared" si="0"/>
        <v>0.20359911685675314</v>
      </c>
      <c r="P43" s="15">
        <f t="shared" si="4"/>
        <v>8.5387351783435012E-2</v>
      </c>
      <c r="Q43" s="15">
        <f t="shared" si="4"/>
        <v>0.11821176507331811</v>
      </c>
      <c r="R43" s="15">
        <f t="shared" si="4"/>
        <v>6.6299456745228941E-2</v>
      </c>
      <c r="S43" s="14"/>
      <c r="T43" s="15"/>
      <c r="U43" s="13"/>
    </row>
    <row r="44" spans="1:21" s="30" customFormat="1" ht="15" customHeight="1">
      <c r="A44" s="33">
        <v>1947</v>
      </c>
      <c r="B44" s="325">
        <f>'TE2'!B44</f>
        <v>0.29880016023917921</v>
      </c>
      <c r="C44" s="444"/>
      <c r="D44" s="445"/>
      <c r="E44" s="322">
        <f>TE2b!B44</f>
        <v>0.70119983976082079</v>
      </c>
      <c r="F44" s="28">
        <f>TE2b!H44</f>
        <v>0.56542293007172428</v>
      </c>
      <c r="G44" s="28">
        <f>TE2b!N44</f>
        <v>0.28684010791068704</v>
      </c>
      <c r="H44" s="28">
        <f>TE2c!B44</f>
        <v>0.20652730785031903</v>
      </c>
      <c r="I44" s="28">
        <f>TE2c!H44</f>
        <v>9.482997979397205E-2</v>
      </c>
      <c r="J44" s="28">
        <f>TE2c!N44</f>
        <v>2.9856045191402694E-2</v>
      </c>
      <c r="K44" s="28"/>
      <c r="L44" s="56">
        <f t="shared" si="2"/>
        <v>0.41435973185013375</v>
      </c>
      <c r="M44" s="15">
        <f t="shared" si="3"/>
        <v>0.1357769096890965</v>
      </c>
      <c r="N44" s="15">
        <f t="shared" si="3"/>
        <v>0.27858282216103725</v>
      </c>
      <c r="O44" s="15">
        <f t="shared" si="0"/>
        <v>0.19201012811671497</v>
      </c>
      <c r="P44" s="15">
        <f t="shared" si="4"/>
        <v>8.0312800060368006E-2</v>
      </c>
      <c r="Q44" s="15">
        <f t="shared" si="4"/>
        <v>0.11169732805634698</v>
      </c>
      <c r="R44" s="15">
        <f t="shared" si="4"/>
        <v>6.4973934602569353E-2</v>
      </c>
      <c r="S44" s="14"/>
      <c r="T44" s="15"/>
      <c r="U44" s="13"/>
    </row>
    <row r="45" spans="1:21" s="30" customFormat="1" ht="15" customHeight="1">
      <c r="A45" s="33">
        <v>1948</v>
      </c>
      <c r="B45" s="325">
        <f>'TE2'!B45</f>
        <v>0.31319822218750903</v>
      </c>
      <c r="C45" s="444"/>
      <c r="D45" s="445"/>
      <c r="E45" s="322">
        <f>TE2b!B45</f>
        <v>0.68680177781249097</v>
      </c>
      <c r="F45" s="28">
        <f>TE2b!H45</f>
        <v>0.54709844256045714</v>
      </c>
      <c r="G45" s="28">
        <f>TE2b!N45</f>
        <v>0.28068916567097085</v>
      </c>
      <c r="H45" s="28">
        <f>TE2c!B45</f>
        <v>0.20467809549196922</v>
      </c>
      <c r="I45" s="28">
        <f>TE2c!H45</f>
        <v>9.3651023766377503E-2</v>
      </c>
      <c r="J45" s="28">
        <f>TE2c!N45</f>
        <v>2.796384097525385E-2</v>
      </c>
      <c r="K45" s="28"/>
      <c r="L45" s="56">
        <f t="shared" si="2"/>
        <v>0.40611261214152011</v>
      </c>
      <c r="M45" s="15">
        <f t="shared" si="3"/>
        <v>0.13970333525203382</v>
      </c>
      <c r="N45" s="15">
        <f t="shared" si="3"/>
        <v>0.26640927688948629</v>
      </c>
      <c r="O45" s="15">
        <f t="shared" si="0"/>
        <v>0.18703814190459334</v>
      </c>
      <c r="P45" s="15">
        <f t="shared" si="4"/>
        <v>7.6011070179001633E-2</v>
      </c>
      <c r="Q45" s="15">
        <f t="shared" si="4"/>
        <v>0.11102707172559172</v>
      </c>
      <c r="R45" s="15">
        <f t="shared" si="4"/>
        <v>6.5687182791123649E-2</v>
      </c>
      <c r="S45" s="14"/>
      <c r="T45" s="15"/>
      <c r="U45" s="13"/>
    </row>
    <row r="46" spans="1:21" s="30" customFormat="1" ht="15" customHeight="1">
      <c r="A46" s="32">
        <v>1949</v>
      </c>
      <c r="B46" s="326">
        <f>'TE2'!B46</f>
        <v>0.32135677032549226</v>
      </c>
      <c r="C46" s="442"/>
      <c r="D46" s="443"/>
      <c r="E46" s="323">
        <f>TE2b!B46</f>
        <v>0.67864322967450774</v>
      </c>
      <c r="F46" s="31">
        <f>TE2b!H46</f>
        <v>0.53227639678405247</v>
      </c>
      <c r="G46" s="31">
        <f>TE2b!N46</f>
        <v>0.27191803334313425</v>
      </c>
      <c r="H46" s="31">
        <f>TE2c!B46</f>
        <v>0.19810795323796335</v>
      </c>
      <c r="I46" s="31">
        <f>TE2c!H46</f>
        <v>9.0752013893688185E-2</v>
      </c>
      <c r="J46" s="31">
        <f>TE2c!N46</f>
        <v>2.7299793620064607E-2</v>
      </c>
      <c r="K46" s="31"/>
      <c r="L46" s="57">
        <f t="shared" si="2"/>
        <v>0.4067251963313735</v>
      </c>
      <c r="M46" s="21">
        <f t="shared" si="3"/>
        <v>0.14636683289045527</v>
      </c>
      <c r="N46" s="21">
        <f t="shared" si="3"/>
        <v>0.26035836344091823</v>
      </c>
      <c r="O46" s="21">
        <f t="shared" si="0"/>
        <v>0.18116601944944605</v>
      </c>
      <c r="P46" s="21">
        <f t="shared" si="4"/>
        <v>7.38100801051709E-2</v>
      </c>
      <c r="Q46" s="21">
        <f t="shared" si="4"/>
        <v>0.10735593934427516</v>
      </c>
      <c r="R46" s="21">
        <f t="shared" si="4"/>
        <v>6.3452220273623572E-2</v>
      </c>
      <c r="S46" s="20"/>
      <c r="T46" s="15"/>
      <c r="U46" s="13"/>
    </row>
    <row r="47" spans="1:21" s="30" customFormat="1" ht="15" customHeight="1">
      <c r="A47" s="34">
        <v>1950</v>
      </c>
      <c r="B47" s="327">
        <f>'TE2'!B47</f>
        <v>0.31732485895827001</v>
      </c>
      <c r="C47" s="444"/>
      <c r="D47" s="444"/>
      <c r="E47" s="324">
        <f>TE2b!B47</f>
        <v>0.68267514104172999</v>
      </c>
      <c r="F47" s="29">
        <f>TE2b!H47</f>
        <v>0.54104714156962375</v>
      </c>
      <c r="G47" s="29">
        <f>TE2b!N47</f>
        <v>0.28529444742756932</v>
      </c>
      <c r="H47" s="29">
        <f>TE2c!B47</f>
        <v>0.20757453760347291</v>
      </c>
      <c r="I47" s="29">
        <f>TE2c!H47</f>
        <v>9.6328033142293115E-2</v>
      </c>
      <c r="J47" s="29">
        <f>TE2c!N47</f>
        <v>2.3368581394558628E-2</v>
      </c>
      <c r="K47" s="29"/>
      <c r="L47" s="58">
        <f t="shared" si="2"/>
        <v>0.39738069361416067</v>
      </c>
      <c r="M47" s="25">
        <f t="shared" si="3"/>
        <v>0.14162799947210625</v>
      </c>
      <c r="N47" s="25">
        <f t="shared" si="3"/>
        <v>0.25575269414205443</v>
      </c>
      <c r="O47" s="25">
        <f t="shared" si="0"/>
        <v>0.18896641428527622</v>
      </c>
      <c r="P47" s="25">
        <f t="shared" si="4"/>
        <v>7.7719909824096406E-2</v>
      </c>
      <c r="Q47" s="25">
        <f t="shared" si="4"/>
        <v>0.1112465044611798</v>
      </c>
      <c r="R47" s="25">
        <f t="shared" si="4"/>
        <v>7.2959451747734494E-2</v>
      </c>
      <c r="S47" s="24"/>
      <c r="T47" s="15"/>
      <c r="U47" s="13"/>
    </row>
    <row r="48" spans="1:21" s="30" customFormat="1" ht="15" customHeight="1">
      <c r="A48" s="33">
        <v>1951</v>
      </c>
      <c r="B48" s="325">
        <f>'TE2'!B48</f>
        <v>0.31729745661017017</v>
      </c>
      <c r="C48" s="444"/>
      <c r="D48" s="444"/>
      <c r="E48" s="322">
        <f>TE2b!B48</f>
        <v>0.68270254338982983</v>
      </c>
      <c r="F48" s="28">
        <f>TE2b!H48</f>
        <v>0.54260851671340038</v>
      </c>
      <c r="G48" s="28">
        <f>TE2b!N48</f>
        <v>0.28101525357559842</v>
      </c>
      <c r="H48" s="28">
        <f>TE2c!B48</f>
        <v>0.20264160436786266</v>
      </c>
      <c r="I48" s="28">
        <f>TE2c!H48</f>
        <v>9.087745427749766E-2</v>
      </c>
      <c r="J48" s="28">
        <f>TE2c!N48</f>
        <v>2.7055913599927726E-2</v>
      </c>
      <c r="K48" s="28"/>
      <c r="L48" s="56">
        <f t="shared" si="2"/>
        <v>0.40168728981423141</v>
      </c>
      <c r="M48" s="15">
        <f t="shared" si="3"/>
        <v>0.14009402667642945</v>
      </c>
      <c r="N48" s="15">
        <f t="shared" si="3"/>
        <v>0.26159326313780196</v>
      </c>
      <c r="O48" s="15">
        <f t="shared" si="0"/>
        <v>0.19013779929810076</v>
      </c>
      <c r="P48" s="15">
        <f t="shared" si="4"/>
        <v>7.8373649207735763E-2</v>
      </c>
      <c r="Q48" s="15">
        <f t="shared" si="4"/>
        <v>0.111764150090365</v>
      </c>
      <c r="R48" s="15">
        <f t="shared" si="4"/>
        <v>6.3821540677569927E-2</v>
      </c>
      <c r="S48" s="14"/>
      <c r="T48" s="15"/>
      <c r="U48" s="13"/>
    </row>
    <row r="49" spans="1:21" s="30" customFormat="1" ht="15" customHeight="1">
      <c r="A49" s="33">
        <v>1952</v>
      </c>
      <c r="B49" s="325">
        <f>'TE2'!B49</f>
        <v>0.32044020612682411</v>
      </c>
      <c r="C49" s="444"/>
      <c r="D49" s="444"/>
      <c r="E49" s="322">
        <f>TE2b!B49</f>
        <v>0.67955979387317589</v>
      </c>
      <c r="F49" s="28">
        <f>TE2b!H49</f>
        <v>0.53646489178792467</v>
      </c>
      <c r="G49" s="28">
        <f>TE2b!N49</f>
        <v>0.27767801997673108</v>
      </c>
      <c r="H49" s="28">
        <f>TE2c!B49</f>
        <v>0.19906902889384326</v>
      </c>
      <c r="I49" s="28">
        <f>TE2c!H49</f>
        <v>8.9597325276442277E-2</v>
      </c>
      <c r="J49" s="28">
        <f>TE2c!N49</f>
        <v>2.6411901905994791E-2</v>
      </c>
      <c r="K49" s="28"/>
      <c r="L49" s="56">
        <f t="shared" si="2"/>
        <v>0.4018817738964448</v>
      </c>
      <c r="M49" s="15">
        <f t="shared" si="3"/>
        <v>0.14309490208525122</v>
      </c>
      <c r="N49" s="15">
        <f t="shared" si="3"/>
        <v>0.25878687181119359</v>
      </c>
      <c r="O49" s="15">
        <f t="shared" si="0"/>
        <v>0.18808069470028882</v>
      </c>
      <c r="P49" s="15">
        <f t="shared" si="4"/>
        <v>7.8608991082887825E-2</v>
      </c>
      <c r="Q49" s="15">
        <f t="shared" si="4"/>
        <v>0.10947170361740098</v>
      </c>
      <c r="R49" s="15">
        <f t="shared" si="4"/>
        <v>6.3185423370447483E-2</v>
      </c>
      <c r="S49" s="14"/>
      <c r="T49" s="15"/>
      <c r="U49" s="13"/>
    </row>
    <row r="50" spans="1:21" s="30" customFormat="1" ht="15" customHeight="1">
      <c r="A50" s="33">
        <v>1953</v>
      </c>
      <c r="B50" s="325">
        <f>'TE2'!B50</f>
        <v>0.32719841882056921</v>
      </c>
      <c r="C50" s="444"/>
      <c r="D50" s="444"/>
      <c r="E50" s="322">
        <f>TE2b!B50</f>
        <v>0.67280158117943079</v>
      </c>
      <c r="F50" s="28">
        <f>TE2b!H50</f>
        <v>0.52700796991789578</v>
      </c>
      <c r="G50" s="28">
        <f>TE2b!N50</f>
        <v>0.26544081847778195</v>
      </c>
      <c r="H50" s="28">
        <f>TE2c!B50</f>
        <v>0.18953773996997603</v>
      </c>
      <c r="I50" s="28">
        <f>TE2c!H50</f>
        <v>8.430788608860787E-2</v>
      </c>
      <c r="J50" s="28">
        <f>TE2c!N50</f>
        <v>2.5399131343790602E-2</v>
      </c>
      <c r="K50" s="28"/>
      <c r="L50" s="56">
        <f t="shared" si="2"/>
        <v>0.40736076270164884</v>
      </c>
      <c r="M50" s="15">
        <f t="shared" si="3"/>
        <v>0.14579361126153501</v>
      </c>
      <c r="N50" s="15">
        <f t="shared" si="3"/>
        <v>0.26156715144011383</v>
      </c>
      <c r="O50" s="15">
        <f t="shared" si="0"/>
        <v>0.18113293238917408</v>
      </c>
      <c r="P50" s="15">
        <f t="shared" si="4"/>
        <v>7.5903078507805921E-2</v>
      </c>
      <c r="Q50" s="15">
        <f t="shared" si="4"/>
        <v>0.10522985388136816</v>
      </c>
      <c r="R50" s="15">
        <f t="shared" si="4"/>
        <v>5.8908754744817271E-2</v>
      </c>
      <c r="S50" s="14"/>
      <c r="T50" s="15"/>
      <c r="U50" s="13"/>
    </row>
    <row r="51" spans="1:21" s="30" customFormat="1" ht="15" customHeight="1">
      <c r="A51" s="33">
        <v>1954</v>
      </c>
      <c r="B51" s="325">
        <f>'TE2'!B51</f>
        <v>0.3225174698582558</v>
      </c>
      <c r="C51" s="444"/>
      <c r="D51" s="444"/>
      <c r="E51" s="322">
        <f>TE2b!B51</f>
        <v>0.6774825301417442</v>
      </c>
      <c r="F51" s="28">
        <f>TE2b!H51</f>
        <v>0.52723469441682524</v>
      </c>
      <c r="G51" s="28">
        <f>TE2b!N51</f>
        <v>0.27236170314705321</v>
      </c>
      <c r="H51" s="28">
        <f>TE2c!B51</f>
        <v>0.19399457323228003</v>
      </c>
      <c r="I51" s="28">
        <f>TE2c!H51</f>
        <v>8.6900993988867775E-2</v>
      </c>
      <c r="J51" s="28">
        <f>TE2c!N51</f>
        <v>2.5621892918065804E-2</v>
      </c>
      <c r="K51" s="28"/>
      <c r="L51" s="56">
        <f t="shared" si="2"/>
        <v>0.40512082699469099</v>
      </c>
      <c r="M51" s="15">
        <f t="shared" si="3"/>
        <v>0.15024783572491895</v>
      </c>
      <c r="N51" s="15">
        <f t="shared" si="3"/>
        <v>0.25487299126977203</v>
      </c>
      <c r="O51" s="15">
        <f t="shared" si="0"/>
        <v>0.18546070915818544</v>
      </c>
      <c r="P51" s="15">
        <f t="shared" si="4"/>
        <v>7.8367129914773181E-2</v>
      </c>
      <c r="Q51" s="15">
        <f t="shared" si="4"/>
        <v>0.10709357924341226</v>
      </c>
      <c r="R51" s="15">
        <f t="shared" si="4"/>
        <v>6.1279101070801971E-2</v>
      </c>
      <c r="S51" s="14"/>
      <c r="T51" s="15"/>
      <c r="U51" s="13"/>
    </row>
    <row r="52" spans="1:21" s="30" customFormat="1" ht="15" customHeight="1">
      <c r="A52" s="33">
        <v>1955</v>
      </c>
      <c r="B52" s="325">
        <f>'TE2'!B52</f>
        <v>0.31863870435816122</v>
      </c>
      <c r="C52" s="444"/>
      <c r="D52" s="444"/>
      <c r="E52" s="322">
        <f>TE2b!B52</f>
        <v>0.68136129564183878</v>
      </c>
      <c r="F52" s="28">
        <f>TE2b!H52</f>
        <v>0.52612039122808163</v>
      </c>
      <c r="G52" s="28">
        <f>TE2b!N52</f>
        <v>0.2754045879935379</v>
      </c>
      <c r="H52" s="28">
        <f>TE2c!B52</f>
        <v>0.19465650636134318</v>
      </c>
      <c r="I52" s="28">
        <f>TE2c!H52</f>
        <v>9.0841935178384139E-2</v>
      </c>
      <c r="J52" s="28">
        <f>TE2c!N52</f>
        <v>2.8072567138538618E-2</v>
      </c>
      <c r="K52" s="28"/>
      <c r="L52" s="56">
        <f t="shared" si="2"/>
        <v>0.40595670764830089</v>
      </c>
      <c r="M52" s="15">
        <f t="shared" si="3"/>
        <v>0.15524090441375715</v>
      </c>
      <c r="N52" s="15">
        <f t="shared" si="3"/>
        <v>0.25071580323454373</v>
      </c>
      <c r="O52" s="15">
        <f t="shared" si="0"/>
        <v>0.18456265281515377</v>
      </c>
      <c r="P52" s="15">
        <f t="shared" si="4"/>
        <v>8.0748081632194713E-2</v>
      </c>
      <c r="Q52" s="15">
        <f t="shared" si="4"/>
        <v>0.10381457118295905</v>
      </c>
      <c r="R52" s="15">
        <f t="shared" si="4"/>
        <v>6.2769368039845522E-2</v>
      </c>
      <c r="S52" s="14"/>
      <c r="T52" s="15"/>
      <c r="U52" s="13"/>
    </row>
    <row r="53" spans="1:21" s="30" customFormat="1" ht="15" customHeight="1">
      <c r="A53" s="33">
        <v>1956</v>
      </c>
      <c r="B53" s="325">
        <f>'TE2'!B53</f>
        <v>0.31468394993511795</v>
      </c>
      <c r="C53" s="444"/>
      <c r="D53" s="445"/>
      <c r="E53" s="322">
        <f>TE2b!B53</f>
        <v>0.68531605006488205</v>
      </c>
      <c r="F53" s="28">
        <f>TE2b!H53</f>
        <v>0.53536208877558467</v>
      </c>
      <c r="G53" s="28">
        <f>TE2b!N53</f>
        <v>0.27896922289359888</v>
      </c>
      <c r="H53" s="28">
        <f>TE2c!B53</f>
        <v>0.20209967648664309</v>
      </c>
      <c r="I53" s="28">
        <f>TE2c!H53</f>
        <v>9.1901978826186184E-2</v>
      </c>
      <c r="J53" s="28">
        <f>TE2c!N53</f>
        <v>2.7894622522036928E-2</v>
      </c>
      <c r="K53" s="28"/>
      <c r="L53" s="56">
        <f t="shared" si="2"/>
        <v>0.40634682717128318</v>
      </c>
      <c r="M53" s="15">
        <f t="shared" si="3"/>
        <v>0.14995396128929739</v>
      </c>
      <c r="N53" s="15">
        <f t="shared" si="3"/>
        <v>0.25639286588198579</v>
      </c>
      <c r="O53" s="15">
        <f t="shared" si="0"/>
        <v>0.18706724406741271</v>
      </c>
      <c r="P53" s="15">
        <f t="shared" si="4"/>
        <v>7.6869546406955785E-2</v>
      </c>
      <c r="Q53" s="15">
        <f t="shared" si="4"/>
        <v>0.11019769766045691</v>
      </c>
      <c r="R53" s="15">
        <f t="shared" si="4"/>
        <v>6.4007356304149249E-2</v>
      </c>
      <c r="S53" s="14"/>
      <c r="T53" s="15"/>
      <c r="U53" s="13"/>
    </row>
    <row r="54" spans="1:21" s="30" customFormat="1" ht="15" customHeight="1">
      <c r="A54" s="33">
        <v>1957</v>
      </c>
      <c r="B54" s="325">
        <f>'TE2'!B54</f>
        <v>0.31070573032894533</v>
      </c>
      <c r="C54" s="444"/>
      <c r="D54" s="445"/>
      <c r="E54" s="322">
        <f>TE2b!B54</f>
        <v>0.68929426967105467</v>
      </c>
      <c r="F54" s="28">
        <f>TE2b!H54</f>
        <v>0.54673616334203956</v>
      </c>
      <c r="G54" s="28">
        <f>TE2b!N54</f>
        <v>0.27529954276278396</v>
      </c>
      <c r="H54" s="28">
        <f>TE2c!B54</f>
        <v>0.19861439590227911</v>
      </c>
      <c r="I54" s="28">
        <f>TE2c!H54</f>
        <v>8.9490634503367333E-2</v>
      </c>
      <c r="J54" s="28">
        <f>TE2c!N54</f>
        <v>2.6480672399526749E-2</v>
      </c>
      <c r="K54" s="28"/>
      <c r="L54" s="56">
        <f t="shared" si="2"/>
        <v>0.41399472690827072</v>
      </c>
      <c r="M54" s="15">
        <f t="shared" si="3"/>
        <v>0.14255810632901511</v>
      </c>
      <c r="N54" s="15">
        <f t="shared" si="3"/>
        <v>0.27143662057925561</v>
      </c>
      <c r="O54" s="15">
        <f t="shared" si="0"/>
        <v>0.18580890825941662</v>
      </c>
      <c r="P54" s="15">
        <f t="shared" si="4"/>
        <v>7.6685146860504844E-2</v>
      </c>
      <c r="Q54" s="15">
        <f t="shared" si="4"/>
        <v>0.10912376139891178</v>
      </c>
      <c r="R54" s="15">
        <f t="shared" si="4"/>
        <v>6.3009962103840578E-2</v>
      </c>
      <c r="S54" s="14"/>
      <c r="T54" s="15"/>
      <c r="U54" s="13"/>
    </row>
    <row r="55" spans="1:21" s="30" customFormat="1" ht="15" customHeight="1">
      <c r="A55" s="33">
        <v>1958</v>
      </c>
      <c r="B55" s="325">
        <f>'TE2'!B55</f>
        <v>0.31182838420494263</v>
      </c>
      <c r="C55" s="444"/>
      <c r="D55" s="445"/>
      <c r="E55" s="322">
        <f>TE2b!B55</f>
        <v>0.68817161579505737</v>
      </c>
      <c r="F55" s="28">
        <f>TE2b!H55</f>
        <v>0.5437299152622983</v>
      </c>
      <c r="G55" s="28">
        <f>TE2b!N55</f>
        <v>0.27115770043055504</v>
      </c>
      <c r="H55" s="28">
        <f>TE2c!B55</f>
        <v>0.19494960143979378</v>
      </c>
      <c r="I55" s="28">
        <f>TE2c!H55</f>
        <v>8.7289129485196001E-2</v>
      </c>
      <c r="J55" s="28">
        <f>TE2c!N55</f>
        <v>2.5825616577395374E-2</v>
      </c>
      <c r="K55" s="28"/>
      <c r="L55" s="56">
        <f t="shared" si="2"/>
        <v>0.41701391536450233</v>
      </c>
      <c r="M55" s="15">
        <f t="shared" si="3"/>
        <v>0.14444170053275907</v>
      </c>
      <c r="N55" s="15">
        <f t="shared" si="3"/>
        <v>0.27257221483174326</v>
      </c>
      <c r="O55" s="15">
        <f t="shared" si="0"/>
        <v>0.18386857094535902</v>
      </c>
      <c r="P55" s="15">
        <f t="shared" si="4"/>
        <v>7.6208098990761253E-2</v>
      </c>
      <c r="Q55" s="15">
        <f t="shared" si="4"/>
        <v>0.10766047195459778</v>
      </c>
      <c r="R55" s="15">
        <f t="shared" si="4"/>
        <v>6.1463512907800624E-2</v>
      </c>
      <c r="S55" s="14"/>
      <c r="T55" s="15"/>
      <c r="U55" s="13"/>
    </row>
    <row r="56" spans="1:21" s="30" customFormat="1" ht="15" customHeight="1">
      <c r="A56" s="32">
        <v>1959</v>
      </c>
      <c r="B56" s="326">
        <f>'TE2'!B56</f>
        <v>0.30431928119916041</v>
      </c>
      <c r="C56" s="442"/>
      <c r="D56" s="443"/>
      <c r="E56" s="323">
        <f>TE2b!B56</f>
        <v>0.69568071880083959</v>
      </c>
      <c r="F56" s="31">
        <f>TE2b!H56</f>
        <v>0.5546922871904757</v>
      </c>
      <c r="G56" s="31">
        <f>TE2b!N56</f>
        <v>0.27765629178760037</v>
      </c>
      <c r="H56" s="31">
        <f>TE2c!B56</f>
        <v>0.20097612877588322</v>
      </c>
      <c r="I56" s="31">
        <f>TE2c!H56</f>
        <v>8.945273862967594E-2</v>
      </c>
      <c r="J56" s="31">
        <f>TE2c!N56</f>
        <v>2.6338510808327373E-2</v>
      </c>
      <c r="K56" s="31"/>
      <c r="L56" s="57">
        <f t="shared" si="2"/>
        <v>0.41802442701323922</v>
      </c>
      <c r="M56" s="21">
        <f t="shared" si="3"/>
        <v>0.1409884316103639</v>
      </c>
      <c r="N56" s="21">
        <f t="shared" si="3"/>
        <v>0.27703599540287532</v>
      </c>
      <c r="O56" s="21">
        <f t="shared" si="0"/>
        <v>0.18820355315792442</v>
      </c>
      <c r="P56" s="21">
        <f t="shared" si="4"/>
        <v>7.6680163011717151E-2</v>
      </c>
      <c r="Q56" s="21">
        <f t="shared" si="4"/>
        <v>0.11152339014620728</v>
      </c>
      <c r="R56" s="21">
        <f t="shared" si="4"/>
        <v>6.3114227821348567E-2</v>
      </c>
      <c r="S56" s="20"/>
      <c r="T56" s="15"/>
      <c r="U56" s="13"/>
    </row>
    <row r="57" spans="1:21">
      <c r="A57" s="27">
        <v>1960</v>
      </c>
      <c r="B57" s="327">
        <f>'TE2'!B57</f>
        <v>0.30148112853354303</v>
      </c>
      <c r="C57" s="444"/>
      <c r="D57" s="444"/>
      <c r="E57" s="324">
        <f>TE2b!B57</f>
        <v>0.69851887146645697</v>
      </c>
      <c r="F57" s="29">
        <f>TE2b!H57</f>
        <v>0.55628565371701311</v>
      </c>
      <c r="G57" s="29">
        <f>TE2b!N57</f>
        <v>0.27765945093684907</v>
      </c>
      <c r="H57" s="29">
        <f>TE2c!B57</f>
        <v>0.20067391484898192</v>
      </c>
      <c r="I57" s="29">
        <f>TE2c!H57</f>
        <v>9.2612502374522676E-2</v>
      </c>
      <c r="J57" s="29">
        <f>TE2c!N57</f>
        <v>3.0046890993467308E-2</v>
      </c>
      <c r="K57" s="29"/>
      <c r="L57" s="58">
        <f t="shared" si="2"/>
        <v>0.4208594205296079</v>
      </c>
      <c r="M57" s="25">
        <f t="shared" si="3"/>
        <v>0.14223321774944386</v>
      </c>
      <c r="N57" s="25">
        <f t="shared" si="3"/>
        <v>0.27862620278016403</v>
      </c>
      <c r="O57" s="25">
        <f t="shared" si="0"/>
        <v>0.1850469485623264</v>
      </c>
      <c r="P57" s="25">
        <f t="shared" si="4"/>
        <v>7.6985536087867151E-2</v>
      </c>
      <c r="Q57" s="25">
        <f t="shared" si="4"/>
        <v>0.10806141247445925</v>
      </c>
      <c r="R57" s="25">
        <f t="shared" si="4"/>
        <v>6.2565611381055375E-2</v>
      </c>
      <c r="S57" s="24"/>
      <c r="T57" s="15"/>
      <c r="U57" s="13"/>
    </row>
    <row r="58" spans="1:21">
      <c r="A58" s="19">
        <v>1961</v>
      </c>
      <c r="B58" s="325">
        <f>'TE2'!B58</f>
        <v>0.2992194556131631</v>
      </c>
      <c r="C58" s="444"/>
      <c r="D58" s="444"/>
      <c r="E58" s="322">
        <f>TE2b!B58</f>
        <v>0.7007805443868369</v>
      </c>
      <c r="F58" s="28">
        <f>TE2b!H58</f>
        <v>0.55258006579520702</v>
      </c>
      <c r="G58" s="28">
        <f>TE2b!N58</f>
        <v>0.27963986193665658</v>
      </c>
      <c r="H58" s="28">
        <f>TE2c!B58</f>
        <v>0.20185442591355759</v>
      </c>
      <c r="I58" s="28">
        <f>TE2c!H58</f>
        <v>9.4593339890291853E-2</v>
      </c>
      <c r="J58" s="28">
        <f>TE2c!N58</f>
        <v>3.1666636273820485E-2</v>
      </c>
      <c r="K58" s="28"/>
      <c r="L58" s="56">
        <f t="shared" si="2"/>
        <v>0.42114068245018033</v>
      </c>
      <c r="M58" s="15">
        <f t="shared" si="3"/>
        <v>0.14820047859162988</v>
      </c>
      <c r="N58" s="15">
        <f t="shared" si="3"/>
        <v>0.27294020385855045</v>
      </c>
      <c r="O58" s="15">
        <f t="shared" si="0"/>
        <v>0.18504652204636474</v>
      </c>
      <c r="P58" s="15">
        <f t="shared" si="4"/>
        <v>7.7785436023098981E-2</v>
      </c>
      <c r="Q58" s="15">
        <f t="shared" si="4"/>
        <v>0.10726108602326574</v>
      </c>
      <c r="R58" s="15">
        <f t="shared" si="4"/>
        <v>6.2926703616471374E-2</v>
      </c>
      <c r="S58" s="14"/>
      <c r="T58" s="15"/>
      <c r="U58" s="13"/>
    </row>
    <row r="59" spans="1:21">
      <c r="A59" s="19">
        <v>1962</v>
      </c>
      <c r="B59" s="325">
        <f>'TE2'!B59</f>
        <v>0.29364746809005737</v>
      </c>
      <c r="C59" s="521">
        <f>'TE2'!H59</f>
        <v>1.59645676612854E-2</v>
      </c>
      <c r="D59" s="522">
        <f>'TE2'!N59</f>
        <v>0.27768290042877197</v>
      </c>
      <c r="E59" s="319">
        <f>TE2b!B59</f>
        <v>0.70635253190994263</v>
      </c>
      <c r="F59" s="16">
        <f>TE2b!H59</f>
        <v>0.55727094411849976</v>
      </c>
      <c r="G59" s="16">
        <f>TE2b!N59</f>
        <v>0.2810344398021698</v>
      </c>
      <c r="H59" s="16">
        <f>TE2c!B59</f>
        <v>0.2031279057264328</v>
      </c>
      <c r="I59" s="16">
        <f>TE2c!H59</f>
        <v>9.3909762799739838E-2</v>
      </c>
      <c r="J59" s="16">
        <f>TE2c!N59</f>
        <v>3.0320201069116592E-2</v>
      </c>
      <c r="K59" s="16"/>
      <c r="L59" s="56">
        <f t="shared" si="2"/>
        <v>0.42531809210777283</v>
      </c>
      <c r="M59" s="15">
        <f t="shared" si="3"/>
        <v>0.14908158779144287</v>
      </c>
      <c r="N59" s="15">
        <f t="shared" si="3"/>
        <v>0.27623650431632996</v>
      </c>
      <c r="O59" s="15">
        <f t="shared" si="0"/>
        <v>0.18712467700242996</v>
      </c>
      <c r="P59" s="15">
        <f t="shared" si="4"/>
        <v>7.7906534075737E-2</v>
      </c>
      <c r="Q59" s="15">
        <f t="shared" si="4"/>
        <v>0.10921814292669296</v>
      </c>
      <c r="R59" s="15">
        <f t="shared" si="4"/>
        <v>6.3589561730623245E-2</v>
      </c>
      <c r="S59" s="14"/>
      <c r="T59" s="15"/>
      <c r="U59" s="13"/>
    </row>
    <row r="60" spans="1:21">
      <c r="A60" s="19">
        <v>1963</v>
      </c>
      <c r="B60" s="318">
        <f>'TE2'!B60</f>
        <v>0.29473119974136353</v>
      </c>
      <c r="C60" s="523">
        <f>'TE2'!H60</f>
        <v>1.5018343925476074E-2</v>
      </c>
      <c r="D60" s="524">
        <f>'TE2'!N60</f>
        <v>0.27971285581588745</v>
      </c>
      <c r="E60" s="318">
        <f>TE2b!B60</f>
        <v>0.70526880025863647</v>
      </c>
      <c r="F60" s="28">
        <f>TE2b!H60</f>
        <v>0.55383005738258362</v>
      </c>
      <c r="G60" s="28">
        <f>TE2b!N60</f>
        <v>0.27616612613201141</v>
      </c>
      <c r="H60" s="28">
        <f>TE2c!B60</f>
        <v>0.19892407953739166</v>
      </c>
      <c r="I60" s="28">
        <f>TE2c!H60</f>
        <v>9.1686949133872986E-2</v>
      </c>
      <c r="J60" s="28">
        <f>TE2c!N60</f>
        <v>3.030816838145256E-2</v>
      </c>
      <c r="K60" s="28"/>
      <c r="L60" s="56">
        <f t="shared" si="2"/>
        <v>0.42910267412662506</v>
      </c>
      <c r="M60" s="15">
        <f t="shared" si="3"/>
        <v>0.15143874287605286</v>
      </c>
      <c r="N60" s="15">
        <f t="shared" si="3"/>
        <v>0.2776639312505722</v>
      </c>
      <c r="O60" s="15">
        <f t="shared" si="0"/>
        <v>0.18447917699813843</v>
      </c>
      <c r="P60" s="15">
        <f t="shared" si="4"/>
        <v>7.7242046594619751E-2</v>
      </c>
      <c r="Q60" s="15">
        <f t="shared" si="4"/>
        <v>0.10723713040351868</v>
      </c>
      <c r="R60" s="15">
        <f t="shared" si="4"/>
        <v>6.1378780752420425E-2</v>
      </c>
      <c r="S60" s="14"/>
      <c r="T60" s="15"/>
      <c r="U60" s="13"/>
    </row>
    <row r="61" spans="1:21">
      <c r="A61" s="19">
        <v>1964</v>
      </c>
      <c r="B61" s="325">
        <f>'TE2'!B61</f>
        <v>0.29581493139266968</v>
      </c>
      <c r="C61" s="521">
        <f>'TE2'!H61</f>
        <v>1.4072120189666748E-2</v>
      </c>
      <c r="D61" s="522">
        <f>'TE2'!N61</f>
        <v>0.28174281120300293</v>
      </c>
      <c r="E61" s="319">
        <f>TE2b!B61</f>
        <v>0.70418506860733032</v>
      </c>
      <c r="F61" s="16">
        <f>TE2b!H61</f>
        <v>0.55038917064666748</v>
      </c>
      <c r="G61" s="16">
        <f>TE2b!N61</f>
        <v>0.27129781246185303</v>
      </c>
      <c r="H61" s="16">
        <f>TE2c!B61</f>
        <v>0.19472025334835052</v>
      </c>
      <c r="I61" s="16">
        <f>TE2c!H61</f>
        <v>8.9464135468006134E-2</v>
      </c>
      <c r="J61" s="16">
        <f>TE2c!N61</f>
        <v>3.0296135693788528E-2</v>
      </c>
      <c r="K61" s="16"/>
      <c r="L61" s="56">
        <f t="shared" si="2"/>
        <v>0.43288725614547729</v>
      </c>
      <c r="M61" s="15">
        <f t="shared" si="3"/>
        <v>0.15379589796066284</v>
      </c>
      <c r="N61" s="15">
        <f t="shared" si="3"/>
        <v>0.27909135818481445</v>
      </c>
      <c r="O61" s="15">
        <f t="shared" si="0"/>
        <v>0.18183367699384689</v>
      </c>
      <c r="P61" s="15">
        <f t="shared" si="4"/>
        <v>7.6577559113502502E-2</v>
      </c>
      <c r="Q61" s="15">
        <f t="shared" si="4"/>
        <v>0.10525611788034439</v>
      </c>
      <c r="R61" s="15">
        <f t="shared" si="4"/>
        <v>5.9167999774217606E-2</v>
      </c>
      <c r="S61" s="14"/>
      <c r="T61" s="15"/>
      <c r="U61" s="13"/>
    </row>
    <row r="62" spans="1:21">
      <c r="A62" s="19">
        <v>1965</v>
      </c>
      <c r="B62" s="318">
        <f>'TE2'!B62</f>
        <v>0.30157428979873657</v>
      </c>
      <c r="C62" s="523">
        <f>'TE2'!H62</f>
        <v>1.435425877571106E-2</v>
      </c>
      <c r="D62" s="524">
        <f>'TE2'!N62</f>
        <v>0.28722003102302551</v>
      </c>
      <c r="E62" s="318">
        <f>TE2b!B62</f>
        <v>0.69842571020126343</v>
      </c>
      <c r="F62" s="28">
        <f>TE2b!H62</f>
        <v>0.54460209608078003</v>
      </c>
      <c r="G62" s="28">
        <f>TE2b!N62</f>
        <v>0.26870743930339813</v>
      </c>
      <c r="H62" s="28">
        <f>TE2c!B62</f>
        <v>0.19391751289367676</v>
      </c>
      <c r="I62" s="28">
        <f>TE2c!H62</f>
        <v>9.1353852301836014E-2</v>
      </c>
      <c r="J62" s="28">
        <f>TE2c!N62</f>
        <v>3.058208990842104E-2</v>
      </c>
      <c r="K62" s="28"/>
      <c r="L62" s="56">
        <f t="shared" si="2"/>
        <v>0.4297182708978653</v>
      </c>
      <c r="M62" s="15">
        <f t="shared" si="3"/>
        <v>0.1538236141204834</v>
      </c>
      <c r="N62" s="15">
        <f t="shared" si="3"/>
        <v>0.2758946567773819</v>
      </c>
      <c r="O62" s="15">
        <f t="shared" si="0"/>
        <v>0.17735358700156212</v>
      </c>
      <c r="P62" s="15">
        <f t="shared" si="4"/>
        <v>7.4789926409721375E-2</v>
      </c>
      <c r="Q62" s="15">
        <f t="shared" si="4"/>
        <v>0.10256366059184074</v>
      </c>
      <c r="R62" s="15">
        <f t="shared" si="4"/>
        <v>6.0771762393414974E-2</v>
      </c>
      <c r="S62" s="14"/>
      <c r="T62" s="15"/>
      <c r="U62" s="13"/>
    </row>
    <row r="63" spans="1:21">
      <c r="A63" s="19">
        <v>1966</v>
      </c>
      <c r="B63" s="325">
        <f>'TE2'!B63</f>
        <v>0.30733364820480347</v>
      </c>
      <c r="C63" s="521">
        <f>'TE2'!H63</f>
        <v>1.4636397361755371E-2</v>
      </c>
      <c r="D63" s="522">
        <f>'TE2'!N63</f>
        <v>0.2926972508430481</v>
      </c>
      <c r="E63" s="319">
        <f>TE2b!B63</f>
        <v>0.69266635179519653</v>
      </c>
      <c r="F63" s="16">
        <f>TE2b!H63</f>
        <v>0.53881502151489258</v>
      </c>
      <c r="G63" s="16">
        <f>TE2b!N63</f>
        <v>0.26611706614494324</v>
      </c>
      <c r="H63" s="16">
        <f>TE2c!B63</f>
        <v>0.19311477243900299</v>
      </c>
      <c r="I63" s="16">
        <f>TE2c!H63</f>
        <v>9.3243569135665894E-2</v>
      </c>
      <c r="J63" s="16">
        <f>TE2c!N63</f>
        <v>3.0868044123053551E-2</v>
      </c>
      <c r="K63" s="16"/>
      <c r="L63" s="56">
        <f t="shared" si="2"/>
        <v>0.4265492856502533</v>
      </c>
      <c r="M63" s="15">
        <f t="shared" si="3"/>
        <v>0.15385133028030396</v>
      </c>
      <c r="N63" s="15">
        <f t="shared" si="3"/>
        <v>0.27269795536994934</v>
      </c>
      <c r="O63" s="15">
        <f t="shared" si="0"/>
        <v>0.17287349700927734</v>
      </c>
      <c r="P63" s="15">
        <f t="shared" si="4"/>
        <v>7.3002293705940247E-2</v>
      </c>
      <c r="Q63" s="15">
        <f t="shared" si="4"/>
        <v>9.9871203303337097E-2</v>
      </c>
      <c r="R63" s="15">
        <f t="shared" si="4"/>
        <v>6.2375525012612343E-2</v>
      </c>
      <c r="S63" s="14"/>
      <c r="T63" s="15"/>
      <c r="U63" s="13"/>
    </row>
    <row r="64" spans="1:21">
      <c r="A64" s="19">
        <v>1967</v>
      </c>
      <c r="B64" s="325">
        <f>'TE2'!B64</f>
        <v>0.31181114912033081</v>
      </c>
      <c r="C64" s="521">
        <f>'TE2'!H64</f>
        <v>1.2247160077095032E-2</v>
      </c>
      <c r="D64" s="522">
        <f>'TE2'!N64</f>
        <v>0.29956398904323578</v>
      </c>
      <c r="E64" s="319">
        <f>TE2b!B64</f>
        <v>0.68818885087966919</v>
      </c>
      <c r="F64" s="16">
        <f>TE2b!H64</f>
        <v>0.53434672951698303</v>
      </c>
      <c r="G64" s="16">
        <f>TE2b!N64</f>
        <v>0.26518388092517853</v>
      </c>
      <c r="H64" s="16">
        <f>TE2c!B64</f>
        <v>0.19257455319166183</v>
      </c>
      <c r="I64" s="16">
        <f>TE2c!H64</f>
        <v>9.0448418632149696E-2</v>
      </c>
      <c r="J64" s="16">
        <f>TE2c!N64</f>
        <v>2.934029558673501E-2</v>
      </c>
      <c r="K64" s="16"/>
      <c r="L64" s="56">
        <f t="shared" si="2"/>
        <v>0.42300496995449066</v>
      </c>
      <c r="M64" s="15">
        <f t="shared" si="3"/>
        <v>0.15384212136268616</v>
      </c>
      <c r="N64" s="15">
        <f t="shared" si="3"/>
        <v>0.2691628485918045</v>
      </c>
      <c r="O64" s="15">
        <f t="shared" si="0"/>
        <v>0.17473546229302883</v>
      </c>
      <c r="P64" s="15">
        <f t="shared" si="4"/>
        <v>7.2609327733516693E-2</v>
      </c>
      <c r="Q64" s="15">
        <f t="shared" si="4"/>
        <v>0.10212613455951214</v>
      </c>
      <c r="R64" s="15">
        <f t="shared" si="4"/>
        <v>6.1108123045414686E-2</v>
      </c>
      <c r="S64" s="14"/>
      <c r="T64" s="15"/>
      <c r="U64" s="13"/>
    </row>
    <row r="65" spans="1:21">
      <c r="A65" s="19">
        <v>1968</v>
      </c>
      <c r="B65" s="325">
        <f>'TE2'!B65</f>
        <v>0.31126928329467773</v>
      </c>
      <c r="C65" s="521">
        <f>'TE2'!H65</f>
        <v>1.2747187167406082E-2</v>
      </c>
      <c r="D65" s="522">
        <f>'TE2'!N65</f>
        <v>0.29852209612727165</v>
      </c>
      <c r="E65" s="319">
        <f>TE2b!B65</f>
        <v>0.68873071670532227</v>
      </c>
      <c r="F65" s="16">
        <f>TE2b!H65</f>
        <v>0.53487003594636917</v>
      </c>
      <c r="G65" s="16">
        <f>TE2b!N65</f>
        <v>0.2683221660554409</v>
      </c>
      <c r="H65" s="16">
        <f>TE2c!B65</f>
        <v>0.19661765359342098</v>
      </c>
      <c r="I65" s="16">
        <f>TE2c!H65</f>
        <v>9.2344895470887423E-2</v>
      </c>
      <c r="J65" s="16">
        <f>TE2c!N65</f>
        <v>3.0452107661403716E-2</v>
      </c>
      <c r="K65" s="16"/>
      <c r="L65" s="56">
        <f t="shared" si="2"/>
        <v>0.42040855064988136</v>
      </c>
      <c r="M65" s="15">
        <f t="shared" si="3"/>
        <v>0.15386068075895309</v>
      </c>
      <c r="N65" s="15">
        <f t="shared" si="3"/>
        <v>0.26654786989092827</v>
      </c>
      <c r="O65" s="15">
        <f t="shared" si="0"/>
        <v>0.17597727058455348</v>
      </c>
      <c r="P65" s="15">
        <f t="shared" si="4"/>
        <v>7.170451246201992E-2</v>
      </c>
      <c r="Q65" s="15">
        <f t="shared" si="4"/>
        <v>0.10427275812253356</v>
      </c>
      <c r="R65" s="15">
        <f t="shared" si="4"/>
        <v>6.1892787809483707E-2</v>
      </c>
      <c r="S65" s="14"/>
      <c r="T65" s="15"/>
      <c r="U65" s="13"/>
    </row>
    <row r="66" spans="1:21">
      <c r="A66" s="23">
        <v>1969</v>
      </c>
      <c r="B66" s="326">
        <f>'TE2'!B66</f>
        <v>0.31891787052154541</v>
      </c>
      <c r="C66" s="525">
        <f>'TE2'!H66</f>
        <v>1.3766382820904255E-2</v>
      </c>
      <c r="D66" s="526">
        <f>'TE2'!N66</f>
        <v>0.30515148770064116</v>
      </c>
      <c r="E66" s="320">
        <f>TE2b!B66</f>
        <v>0.68108212947845459</v>
      </c>
      <c r="F66" s="22">
        <f>TE2b!H66</f>
        <v>0.52604079432785511</v>
      </c>
      <c r="G66" s="22">
        <f>TE2b!N66</f>
        <v>0.26199769135564566</v>
      </c>
      <c r="H66" s="22">
        <f>TE2c!B66</f>
        <v>0.19248164212331176</v>
      </c>
      <c r="I66" s="22">
        <f>TE2c!H66</f>
        <v>9.1731332358904183E-2</v>
      </c>
      <c r="J66" s="22">
        <f>TE2c!N66</f>
        <v>3.06073663814459E-2</v>
      </c>
      <c r="K66" s="22"/>
      <c r="L66" s="57">
        <f t="shared" si="2"/>
        <v>0.41908443812280893</v>
      </c>
      <c r="M66" s="21">
        <f t="shared" si="3"/>
        <v>0.15504133515059948</v>
      </c>
      <c r="N66" s="21">
        <f t="shared" si="3"/>
        <v>0.26404310297220945</v>
      </c>
      <c r="O66" s="21">
        <f t="shared" si="0"/>
        <v>0.17026635899674147</v>
      </c>
      <c r="P66" s="21">
        <f t="shared" si="4"/>
        <v>6.9516049232333899E-2</v>
      </c>
      <c r="Q66" s="21">
        <f t="shared" si="4"/>
        <v>0.10075030976440758</v>
      </c>
      <c r="R66" s="21">
        <f t="shared" si="4"/>
        <v>6.1123965977458283E-2</v>
      </c>
      <c r="S66" s="20"/>
      <c r="T66" s="15"/>
      <c r="U66" s="13"/>
    </row>
    <row r="67" spans="1:21">
      <c r="A67" s="27">
        <v>1970</v>
      </c>
      <c r="B67" s="327">
        <f>'TE2'!B67</f>
        <v>0.31662823259830475</v>
      </c>
      <c r="C67" s="527">
        <f>'TE2'!H67</f>
        <v>1.3496809871867299E-2</v>
      </c>
      <c r="D67" s="528">
        <f>'TE2'!N67</f>
        <v>0.30313142272643745</v>
      </c>
      <c r="E67" s="321">
        <f>TE2b!B67</f>
        <v>0.68337176740169525</v>
      </c>
      <c r="F67" s="26">
        <f>TE2b!H67</f>
        <v>0.5269140605814755</v>
      </c>
      <c r="G67" s="26">
        <f>TE2b!N67</f>
        <v>0.25857626437209547</v>
      </c>
      <c r="H67" s="26">
        <f>TE2c!B67</f>
        <v>0.18808563926722854</v>
      </c>
      <c r="I67" s="26">
        <f>TE2c!H67</f>
        <v>8.8527578889625147E-2</v>
      </c>
      <c r="J67" s="26">
        <f>TE2c!N67</f>
        <v>2.9057961750368122E-2</v>
      </c>
      <c r="K67" s="26"/>
      <c r="L67" s="58">
        <f t="shared" si="2"/>
        <v>0.42479550302959979</v>
      </c>
      <c r="M67" s="25">
        <f t="shared" si="3"/>
        <v>0.15645770682021976</v>
      </c>
      <c r="N67" s="25">
        <f t="shared" si="3"/>
        <v>0.26833779620938003</v>
      </c>
      <c r="O67" s="25">
        <f t="shared" si="0"/>
        <v>0.17004868548247032</v>
      </c>
      <c r="P67" s="25">
        <f t="shared" si="4"/>
        <v>7.0490625104866922E-2</v>
      </c>
      <c r="Q67" s="25">
        <f t="shared" si="4"/>
        <v>9.9558060377603397E-2</v>
      </c>
      <c r="R67" s="25">
        <f t="shared" si="4"/>
        <v>5.9469617139257025E-2</v>
      </c>
      <c r="S67" s="24"/>
      <c r="T67" s="15"/>
      <c r="U67" s="13"/>
    </row>
    <row r="68" spans="1:21">
      <c r="A68" s="19">
        <v>1971</v>
      </c>
      <c r="B68" s="325">
        <f>'TE2'!B68</f>
        <v>0.32298492267727852</v>
      </c>
      <c r="C68" s="521">
        <f>'TE2'!H68</f>
        <v>1.3621388294268399E-2</v>
      </c>
      <c r="D68" s="522">
        <f>'TE2'!N68</f>
        <v>0.30936353438301012</v>
      </c>
      <c r="E68" s="319">
        <f>TE2b!B68</f>
        <v>0.67701507732272148</v>
      </c>
      <c r="F68" s="16">
        <f>TE2b!H68</f>
        <v>0.52100351464468986</v>
      </c>
      <c r="G68" s="16">
        <f>TE2b!N68</f>
        <v>0.25421777501469478</v>
      </c>
      <c r="H68" s="16">
        <f>TE2c!B68</f>
        <v>0.18312426129705273</v>
      </c>
      <c r="I68" s="16">
        <f>TE2c!H68</f>
        <v>8.5111022934142966E-2</v>
      </c>
      <c r="J68" s="16">
        <f>TE2c!N68</f>
        <v>2.7525156934643746E-2</v>
      </c>
      <c r="K68" s="16"/>
      <c r="L68" s="56">
        <f t="shared" si="2"/>
        <v>0.4227973023080267</v>
      </c>
      <c r="M68" s="15">
        <f t="shared" si="3"/>
        <v>0.15601156267803162</v>
      </c>
      <c r="N68" s="15">
        <f t="shared" si="3"/>
        <v>0.26678573962999508</v>
      </c>
      <c r="O68" s="15">
        <f t="shared" si="0"/>
        <v>0.16910675208055181</v>
      </c>
      <c r="P68" s="15">
        <f t="shared" si="4"/>
        <v>7.1093513717642054E-2</v>
      </c>
      <c r="Q68" s="15">
        <f t="shared" si="4"/>
        <v>9.801323836290976E-2</v>
      </c>
      <c r="R68" s="15">
        <f t="shared" si="4"/>
        <v>5.7585865999499219E-2</v>
      </c>
      <c r="S68" s="14"/>
      <c r="T68" s="15"/>
      <c r="U68" s="13"/>
    </row>
    <row r="69" spans="1:21">
      <c r="A69" s="19">
        <v>1972</v>
      </c>
      <c r="B69" s="325">
        <f>'TE2'!B69</f>
        <v>0.32354710716754198</v>
      </c>
      <c r="C69" s="521">
        <f>'TE2'!H69</f>
        <v>1.5221282446873374E-2</v>
      </c>
      <c r="D69" s="522">
        <f>'TE2'!N69</f>
        <v>0.30832582472066861</v>
      </c>
      <c r="E69" s="319">
        <f>TE2b!B69</f>
        <v>0.67645289283245802</v>
      </c>
      <c r="F69" s="16">
        <f>TE2b!H69</f>
        <v>0.51717110726167448</v>
      </c>
      <c r="G69" s="16">
        <f>TE2b!N69</f>
        <v>0.24716145951242652</v>
      </c>
      <c r="H69" s="16">
        <f>TE2c!B69</f>
        <v>0.17636440748901805</v>
      </c>
      <c r="I69" s="16">
        <f>TE2c!H69</f>
        <v>8.097559050838754E-2</v>
      </c>
      <c r="J69" s="16">
        <f>TE2c!N69</f>
        <v>2.5922390681898833E-2</v>
      </c>
      <c r="K69" s="16"/>
      <c r="L69" s="56">
        <f t="shared" si="2"/>
        <v>0.4292914333200315</v>
      </c>
      <c r="M69" s="15">
        <f t="shared" si="3"/>
        <v>0.15928178557078354</v>
      </c>
      <c r="N69" s="15">
        <f t="shared" si="3"/>
        <v>0.27000964774924796</v>
      </c>
      <c r="O69" s="15">
        <f t="shared" si="0"/>
        <v>0.16618586900403898</v>
      </c>
      <c r="P69" s="15">
        <f t="shared" si="4"/>
        <v>7.0797052023408469E-2</v>
      </c>
      <c r="Q69" s="15">
        <f t="shared" si="4"/>
        <v>9.5388816980630509E-2</v>
      </c>
      <c r="R69" s="15">
        <f t="shared" si="4"/>
        <v>5.5053199826488708E-2</v>
      </c>
      <c r="S69" s="14"/>
      <c r="T69" s="15"/>
      <c r="U69" s="13"/>
    </row>
    <row r="70" spans="1:21">
      <c r="A70" s="19">
        <v>1973</v>
      </c>
      <c r="B70" s="325">
        <f>'TE2'!B70</f>
        <v>0.33141897176392376</v>
      </c>
      <c r="C70" s="521">
        <f>'TE2'!H70</f>
        <v>1.4441709867242025E-2</v>
      </c>
      <c r="D70" s="522">
        <f>'TE2'!N70</f>
        <v>0.31697726189668174</v>
      </c>
      <c r="E70" s="319">
        <f>TE2b!B70</f>
        <v>0.66858102823607624</v>
      </c>
      <c r="F70" s="16">
        <f>TE2b!H70</f>
        <v>0.50827947073412361</v>
      </c>
      <c r="G70" s="16">
        <f>TE2b!N70</f>
        <v>0.23851282437317423</v>
      </c>
      <c r="H70" s="16">
        <f>TE2c!B70</f>
        <v>0.1678171345465671</v>
      </c>
      <c r="I70" s="16">
        <f>TE2c!H70</f>
        <v>7.5553791190486663E-2</v>
      </c>
      <c r="J70" s="16">
        <f>TE2c!N70</f>
        <v>2.3369128595390976E-2</v>
      </c>
      <c r="K70" s="16"/>
      <c r="L70" s="56">
        <f t="shared" si="2"/>
        <v>0.43006820386290201</v>
      </c>
      <c r="M70" s="15">
        <f t="shared" si="3"/>
        <v>0.16030155750195263</v>
      </c>
      <c r="N70" s="15">
        <f t="shared" si="3"/>
        <v>0.26976664636094938</v>
      </c>
      <c r="O70" s="15">
        <f t="shared" si="0"/>
        <v>0.16295903318268756</v>
      </c>
      <c r="P70" s="15">
        <f t="shared" si="4"/>
        <v>7.0695689826607122E-2</v>
      </c>
      <c r="Q70" s="15">
        <f t="shared" si="4"/>
        <v>9.2263343356080441E-2</v>
      </c>
      <c r="R70" s="15">
        <f t="shared" si="4"/>
        <v>5.2184662595095688E-2</v>
      </c>
      <c r="S70" s="14"/>
      <c r="T70" s="15"/>
      <c r="U70" s="13"/>
    </row>
    <row r="71" spans="1:21">
      <c r="A71" s="19">
        <v>1974</v>
      </c>
      <c r="B71" s="325">
        <f>'TE2'!B71</f>
        <v>0.33701027446659282</v>
      </c>
      <c r="C71" s="521">
        <f>'TE2'!H71</f>
        <v>1.0860244718969625E-2</v>
      </c>
      <c r="D71" s="522">
        <f>'TE2'!N71</f>
        <v>0.32615002974762319</v>
      </c>
      <c r="E71" s="319">
        <f>TE2b!B71</f>
        <v>0.66298972553340718</v>
      </c>
      <c r="F71" s="16">
        <f>TE2b!H71</f>
        <v>0.49992135865795717</v>
      </c>
      <c r="G71" s="16">
        <f>TE2b!N71</f>
        <v>0.23420097564576281</v>
      </c>
      <c r="H71" s="16">
        <f>TE2c!B71</f>
        <v>0.16462424494011429</v>
      </c>
      <c r="I71" s="16">
        <f>TE2c!H71</f>
        <v>7.2899932405675827E-2</v>
      </c>
      <c r="J71" s="16">
        <f>TE2c!N71</f>
        <v>2.2220973568806812E-2</v>
      </c>
      <c r="K71" s="16"/>
      <c r="L71" s="56">
        <f t="shared" si="2"/>
        <v>0.42878874988764437</v>
      </c>
      <c r="M71" s="15">
        <f t="shared" si="3"/>
        <v>0.16306836687545001</v>
      </c>
      <c r="N71" s="15">
        <f t="shared" si="3"/>
        <v>0.26572038301219436</v>
      </c>
      <c r="O71" s="15">
        <f t="shared" si="0"/>
        <v>0.16130104324008698</v>
      </c>
      <c r="P71" s="15">
        <f t="shared" si="4"/>
        <v>6.9576730705648515E-2</v>
      </c>
      <c r="Q71" s="15">
        <f t="shared" si="4"/>
        <v>9.1724312534438468E-2</v>
      </c>
      <c r="R71" s="15">
        <f t="shared" si="4"/>
        <v>5.0678958836869015E-2</v>
      </c>
      <c r="S71" s="14"/>
      <c r="T71" s="15"/>
      <c r="U71" s="13"/>
    </row>
    <row r="72" spans="1:21">
      <c r="A72" s="19">
        <v>1975</v>
      </c>
      <c r="B72" s="325">
        <f>'TE2'!B72</f>
        <v>0.34121303512074519</v>
      </c>
      <c r="C72" s="521">
        <f>'TE2'!H72</f>
        <v>1.2764314881906103E-2</v>
      </c>
      <c r="D72" s="522">
        <f>'TE2'!N72</f>
        <v>0.32844872023883909</v>
      </c>
      <c r="E72" s="319">
        <f>TE2b!B72</f>
        <v>0.65878696487925481</v>
      </c>
      <c r="F72" s="16">
        <f>TE2b!H72</f>
        <v>0.49471594567921784</v>
      </c>
      <c r="G72" s="16">
        <f>TE2b!N72</f>
        <v>0.22803448298304829</v>
      </c>
      <c r="H72" s="16">
        <f>TE2c!B72</f>
        <v>0.15975398221905834</v>
      </c>
      <c r="I72" s="16">
        <f>TE2c!H72</f>
        <v>6.9534006153872951E-2</v>
      </c>
      <c r="J72" s="16">
        <f>TE2c!N72</f>
        <v>2.1411181122722667E-2</v>
      </c>
      <c r="K72" s="16"/>
      <c r="L72" s="56">
        <f t="shared" si="2"/>
        <v>0.43075248189620652</v>
      </c>
      <c r="M72" s="15">
        <f t="shared" si="3"/>
        <v>0.16407101920003697</v>
      </c>
      <c r="N72" s="15">
        <f t="shared" si="3"/>
        <v>0.26668146269616955</v>
      </c>
      <c r="O72" s="15">
        <f t="shared" si="0"/>
        <v>0.15850047682917534</v>
      </c>
      <c r="P72" s="15">
        <f t="shared" si="4"/>
        <v>6.8280500763989949E-2</v>
      </c>
      <c r="Q72" s="15">
        <f t="shared" si="4"/>
        <v>9.0219976065185392E-2</v>
      </c>
      <c r="R72" s="15">
        <f t="shared" si="4"/>
        <v>4.8122825031150285E-2</v>
      </c>
      <c r="S72" s="14"/>
      <c r="T72" s="15"/>
      <c r="U72" s="13"/>
    </row>
    <row r="73" spans="1:21">
      <c r="A73" s="19">
        <v>1976</v>
      </c>
      <c r="B73" s="325">
        <f>'TE2'!B73</f>
        <v>0.34945793140286696</v>
      </c>
      <c r="C73" s="521">
        <f>'TE2'!H73</f>
        <v>1.3605559883501428E-2</v>
      </c>
      <c r="D73" s="522">
        <f>'TE2'!N73</f>
        <v>0.33585237151936553</v>
      </c>
      <c r="E73" s="319">
        <f>TE2b!B73</f>
        <v>0.65054206859713304</v>
      </c>
      <c r="F73" s="16">
        <f>TE2b!H73</f>
        <v>0.48574707328236855</v>
      </c>
      <c r="G73" s="16">
        <f>TE2b!N73</f>
        <v>0.22144008839808293</v>
      </c>
      <c r="H73" s="16">
        <f>TE2c!B73</f>
        <v>0.15455367515309604</v>
      </c>
      <c r="I73" s="16">
        <f>TE2c!H73</f>
        <v>6.6911921509934302E-2</v>
      </c>
      <c r="J73" s="16">
        <f>TE2c!N73</f>
        <v>2.0885029032990943E-2</v>
      </c>
      <c r="K73" s="16"/>
      <c r="L73" s="56">
        <f t="shared" si="2"/>
        <v>0.4291019801990501</v>
      </c>
      <c r="M73" s="15">
        <f t="shared" si="3"/>
        <v>0.16479499531476449</v>
      </c>
      <c r="N73" s="15">
        <f t="shared" si="3"/>
        <v>0.26430698488428561</v>
      </c>
      <c r="O73" s="15">
        <f t="shared" si="0"/>
        <v>0.15452816688814863</v>
      </c>
      <c r="P73" s="15">
        <f t="shared" si="4"/>
        <v>6.6886413244986898E-2</v>
      </c>
      <c r="Q73" s="15">
        <f t="shared" si="4"/>
        <v>8.7641753643161735E-2</v>
      </c>
      <c r="R73" s="15">
        <f t="shared" si="4"/>
        <v>4.602689247694336E-2</v>
      </c>
      <c r="S73" s="14"/>
      <c r="T73" s="15"/>
      <c r="U73" s="13"/>
    </row>
    <row r="74" spans="1:21">
      <c r="A74" s="19">
        <v>1977</v>
      </c>
      <c r="B74" s="325">
        <f>'TE2'!B74</f>
        <v>0.35295719203440967</v>
      </c>
      <c r="C74" s="521">
        <f>'TE2'!H74</f>
        <v>1.3103327407932852E-2</v>
      </c>
      <c r="D74" s="522">
        <f>'TE2'!N74</f>
        <v>0.33985386462647682</v>
      </c>
      <c r="E74" s="319">
        <f>TE2b!B74</f>
        <v>0.64704280796559033</v>
      </c>
      <c r="F74" s="16">
        <f>TE2b!H74</f>
        <v>0.48287934168914148</v>
      </c>
      <c r="G74" s="16">
        <f>TE2b!N74</f>
        <v>0.2186972080784102</v>
      </c>
      <c r="H74" s="16">
        <f>TE2c!B74</f>
        <v>0.15273903893884011</v>
      </c>
      <c r="I74" s="16">
        <f>TE2c!H74</f>
        <v>6.6309716703701227E-2</v>
      </c>
      <c r="J74" s="16">
        <f>TE2c!N74</f>
        <v>2.0525076698552969E-2</v>
      </c>
      <c r="K74" s="16"/>
      <c r="L74" s="56">
        <f t="shared" si="2"/>
        <v>0.42834559988718013</v>
      </c>
      <c r="M74" s="15">
        <f t="shared" si="3"/>
        <v>0.16416346627644884</v>
      </c>
      <c r="N74" s="15">
        <f t="shared" si="3"/>
        <v>0.26418213361073128</v>
      </c>
      <c r="O74" s="15">
        <f t="shared" ref="O74:O110" si="5">G74-I74</f>
        <v>0.15238749137470897</v>
      </c>
      <c r="P74" s="15">
        <f t="shared" ref="P74:R109" si="6">G74-H74</f>
        <v>6.5958169139570089E-2</v>
      </c>
      <c r="Q74" s="15">
        <f t="shared" si="6"/>
        <v>8.6429322235138883E-2</v>
      </c>
      <c r="R74" s="15">
        <f t="shared" si="6"/>
        <v>4.5784640005148258E-2</v>
      </c>
      <c r="S74" s="14"/>
      <c r="T74" s="15"/>
      <c r="U74" s="13"/>
    </row>
    <row r="75" spans="1:21">
      <c r="A75" s="19">
        <v>1978</v>
      </c>
      <c r="B75" s="325">
        <f>'TE2'!B75</f>
        <v>0.36091464831702069</v>
      </c>
      <c r="C75" s="521">
        <f>'TE2'!H75</f>
        <v>1.2468984041237974E-2</v>
      </c>
      <c r="D75" s="522">
        <f>'TE2'!N75</f>
        <v>0.34844566427578272</v>
      </c>
      <c r="E75" s="319">
        <f>TE2b!B75</f>
        <v>0.63908535168297931</v>
      </c>
      <c r="F75" s="16">
        <f>TE2b!H75</f>
        <v>0.47588053371692496</v>
      </c>
      <c r="G75" s="16">
        <f>TE2b!N75</f>
        <v>0.21655270902109791</v>
      </c>
      <c r="H75" s="16">
        <f>TE2c!B75</f>
        <v>0.1521149366782506</v>
      </c>
      <c r="I75" s="16">
        <f>TE2c!H75</f>
        <v>6.6601390988183073E-2</v>
      </c>
      <c r="J75" s="16">
        <f>TE2c!N75</f>
        <v>2.0962709861817808E-2</v>
      </c>
      <c r="K75" s="16"/>
      <c r="L75" s="56">
        <f t="shared" ref="L75:L110" si="7">E75-G75</f>
        <v>0.4225326426618814</v>
      </c>
      <c r="M75" s="15">
        <f t="shared" ref="M75:N110" si="8">E75-F75</f>
        <v>0.16320481796605435</v>
      </c>
      <c r="N75" s="15">
        <f t="shared" si="8"/>
        <v>0.25932782469582705</v>
      </c>
      <c r="O75" s="15">
        <f t="shared" si="5"/>
        <v>0.14995131803291484</v>
      </c>
      <c r="P75" s="15">
        <f t="shared" si="6"/>
        <v>6.443777234284731E-2</v>
      </c>
      <c r="Q75" s="15">
        <f t="shared" si="6"/>
        <v>8.5513545690067527E-2</v>
      </c>
      <c r="R75" s="15">
        <f t="shared" si="6"/>
        <v>4.5638681126365266E-2</v>
      </c>
      <c r="S75" s="14"/>
      <c r="T75" s="15"/>
      <c r="U75" s="13"/>
    </row>
    <row r="76" spans="1:21">
      <c r="A76" s="23">
        <v>1979</v>
      </c>
      <c r="B76" s="326">
        <f>'TE2'!B76</f>
        <v>0.35509747266769409</v>
      </c>
      <c r="C76" s="525">
        <f>'TE2'!H76</f>
        <v>1.3218998908996582E-2</v>
      </c>
      <c r="D76" s="526">
        <f>'TE2'!N76</f>
        <v>0.34187847375869751</v>
      </c>
      <c r="E76" s="320">
        <f>TE2b!B76</f>
        <v>0.64490252733230591</v>
      </c>
      <c r="F76" s="22">
        <f>TE2b!H76</f>
        <v>0.48266327381134033</v>
      </c>
      <c r="G76" s="22">
        <f>TE2b!N76</f>
        <v>0.22401690483093262</v>
      </c>
      <c r="H76" s="22">
        <f>TE2c!B76</f>
        <v>0.15916244685649872</v>
      </c>
      <c r="I76" s="22">
        <f>TE2c!H76</f>
        <v>7.1699574589729309E-2</v>
      </c>
      <c r="J76" s="22">
        <f>TE2c!N76</f>
        <v>2.3617424070835114E-2</v>
      </c>
      <c r="K76" s="22"/>
      <c r="L76" s="57">
        <f t="shared" si="7"/>
        <v>0.42088562250137329</v>
      </c>
      <c r="M76" s="21">
        <f t="shared" si="8"/>
        <v>0.16223925352096558</v>
      </c>
      <c r="N76" s="21">
        <f t="shared" si="8"/>
        <v>0.25864636898040771</v>
      </c>
      <c r="O76" s="21">
        <f t="shared" si="5"/>
        <v>0.15231733024120331</v>
      </c>
      <c r="P76" s="21">
        <f t="shared" si="6"/>
        <v>6.4854457974433899E-2</v>
      </c>
      <c r="Q76" s="21">
        <f t="shared" si="6"/>
        <v>8.7462872266769409E-2</v>
      </c>
      <c r="R76" s="21">
        <f t="shared" si="6"/>
        <v>4.8082150518894196E-2</v>
      </c>
      <c r="S76" s="20"/>
      <c r="T76" s="15"/>
      <c r="U76" s="13"/>
    </row>
    <row r="77" spans="1:21">
      <c r="A77" s="27">
        <v>1980</v>
      </c>
      <c r="B77" s="327">
        <f>'TE2'!B77</f>
        <v>0.35791677236557007</v>
      </c>
      <c r="C77" s="527">
        <f>'TE2'!H77</f>
        <v>1.3734817504882812E-2</v>
      </c>
      <c r="D77" s="528">
        <f>'TE2'!N77</f>
        <v>0.34418195486068726</v>
      </c>
      <c r="E77" s="321">
        <f>TE2b!B77</f>
        <v>0.64208322763442993</v>
      </c>
      <c r="F77" s="26">
        <f>TE2b!H77</f>
        <v>0.48008638620376587</v>
      </c>
      <c r="G77" s="26">
        <f>TE2b!N77</f>
        <v>0.22544974088668823</v>
      </c>
      <c r="H77" s="26">
        <f>TE2c!B77</f>
        <v>0.16039162874221802</v>
      </c>
      <c r="I77" s="26">
        <f>TE2c!H77</f>
        <v>7.285916805267334E-2</v>
      </c>
      <c r="J77" s="26">
        <f>TE2c!N77</f>
        <v>2.3394757881760597E-2</v>
      </c>
      <c r="K77" s="26"/>
      <c r="L77" s="58">
        <f t="shared" si="7"/>
        <v>0.4166334867477417</v>
      </c>
      <c r="M77" s="25">
        <f t="shared" si="8"/>
        <v>0.16199684143066406</v>
      </c>
      <c r="N77" s="25">
        <f t="shared" si="8"/>
        <v>0.25463664531707764</v>
      </c>
      <c r="O77" s="25">
        <f t="shared" si="5"/>
        <v>0.15259057283401489</v>
      </c>
      <c r="P77" s="25">
        <f t="shared" si="6"/>
        <v>6.5058112144470215E-2</v>
      </c>
      <c r="Q77" s="25">
        <f t="shared" si="6"/>
        <v>8.7532460689544678E-2</v>
      </c>
      <c r="R77" s="25">
        <f t="shared" si="6"/>
        <v>4.9464410170912743E-2</v>
      </c>
      <c r="S77" s="24"/>
      <c r="T77" s="15"/>
      <c r="U77" s="13"/>
    </row>
    <row r="78" spans="1:21">
      <c r="A78" s="19">
        <v>1981</v>
      </c>
      <c r="B78" s="325">
        <f>'TE2'!B78</f>
        <v>0.36089605093002319</v>
      </c>
      <c r="C78" s="521">
        <f>'TE2'!H78</f>
        <v>1.5237987041473389E-2</v>
      </c>
      <c r="D78" s="522">
        <f>'TE2'!N78</f>
        <v>0.3456580638885498</v>
      </c>
      <c r="E78" s="319">
        <f>TE2b!B78</f>
        <v>0.63910394906997681</v>
      </c>
      <c r="F78" s="16">
        <f>TE2b!H78</f>
        <v>0.48185265064239502</v>
      </c>
      <c r="G78" s="16">
        <f>TE2b!N78</f>
        <v>0.23364903032779694</v>
      </c>
      <c r="H78" s="16">
        <f>TE2c!B78</f>
        <v>0.1695903092622757</v>
      </c>
      <c r="I78" s="16">
        <f>TE2c!H78</f>
        <v>8.0266274511814117E-2</v>
      </c>
      <c r="J78" s="16">
        <f>TE2c!N78</f>
        <v>2.696935273706913E-2</v>
      </c>
      <c r="K78" s="16"/>
      <c r="L78" s="56">
        <f t="shared" si="7"/>
        <v>0.40545491874217987</v>
      </c>
      <c r="M78" s="15">
        <f t="shared" si="8"/>
        <v>0.15725129842758179</v>
      </c>
      <c r="N78" s="15">
        <f t="shared" si="8"/>
        <v>0.24820362031459808</v>
      </c>
      <c r="O78" s="15">
        <f t="shared" si="5"/>
        <v>0.15338275581598282</v>
      </c>
      <c r="P78" s="15">
        <f t="shared" si="6"/>
        <v>6.405872106552124E-2</v>
      </c>
      <c r="Q78" s="15">
        <f t="shared" si="6"/>
        <v>8.9324034750461578E-2</v>
      </c>
      <c r="R78" s="15">
        <f t="shared" si="6"/>
        <v>5.3296921774744987E-2</v>
      </c>
      <c r="S78" s="14"/>
      <c r="T78" s="15"/>
      <c r="U78" s="13"/>
    </row>
    <row r="79" spans="1:21">
      <c r="A79" s="19">
        <v>1982</v>
      </c>
      <c r="B79" s="325">
        <f>'TE2'!B79</f>
        <v>0.37137609720230103</v>
      </c>
      <c r="C79" s="521">
        <f>'TE2'!H79</f>
        <v>1.8772542476654053E-2</v>
      </c>
      <c r="D79" s="522">
        <f>'TE2'!N79</f>
        <v>0.35260355472564697</v>
      </c>
      <c r="E79" s="319">
        <f>TE2b!B79</f>
        <v>0.62862390279769897</v>
      </c>
      <c r="F79" s="16">
        <f>TE2b!H79</f>
        <v>0.4771181046962738</v>
      </c>
      <c r="G79" s="16">
        <f>TE2b!N79</f>
        <v>0.23772262036800385</v>
      </c>
      <c r="H79" s="16">
        <f>TE2c!B79</f>
        <v>0.17441244423389435</v>
      </c>
      <c r="I79" s="16">
        <f>TE2c!H79</f>
        <v>8.491005003452301E-2</v>
      </c>
      <c r="J79" s="16">
        <f>TE2c!N79</f>
        <v>2.8848439455032349E-2</v>
      </c>
      <c r="K79" s="16"/>
      <c r="L79" s="56">
        <f t="shared" si="7"/>
        <v>0.39090128242969513</v>
      </c>
      <c r="M79" s="15">
        <f t="shared" si="8"/>
        <v>0.15150579810142517</v>
      </c>
      <c r="N79" s="15">
        <f t="shared" si="8"/>
        <v>0.23939548432826996</v>
      </c>
      <c r="O79" s="15">
        <f t="shared" si="5"/>
        <v>0.15281257033348083</v>
      </c>
      <c r="P79" s="15">
        <f t="shared" si="6"/>
        <v>6.3310176134109497E-2</v>
      </c>
      <c r="Q79" s="15">
        <f t="shared" si="6"/>
        <v>8.9502394199371338E-2</v>
      </c>
      <c r="R79" s="15">
        <f t="shared" si="6"/>
        <v>5.6061610579490662E-2</v>
      </c>
      <c r="S79" s="14"/>
      <c r="T79" s="15"/>
      <c r="U79" s="13"/>
    </row>
    <row r="80" spans="1:21">
      <c r="A80" s="19">
        <v>1983</v>
      </c>
      <c r="B80" s="325">
        <f>'TE2'!B80</f>
        <v>0.38066571950912476</v>
      </c>
      <c r="C80" s="521">
        <f>'TE2'!H80</f>
        <v>2.0853281021118164E-2</v>
      </c>
      <c r="D80" s="522">
        <f>'TE2'!N80</f>
        <v>0.35981243848800659</v>
      </c>
      <c r="E80" s="319">
        <f>TE2b!B80</f>
        <v>0.61933428049087524</v>
      </c>
      <c r="F80" s="16">
        <f>TE2b!H80</f>
        <v>0.46511942148208618</v>
      </c>
      <c r="G80" s="16">
        <f>TE2b!N80</f>
        <v>0.22698803246021271</v>
      </c>
      <c r="H80" s="16">
        <f>TE2c!B80</f>
        <v>0.16531136631965637</v>
      </c>
      <c r="I80" s="16">
        <f>TE2c!H80</f>
        <v>8.0159939825534821E-2</v>
      </c>
      <c r="J80" s="16">
        <f>TE2c!N80</f>
        <v>2.7474129572510719E-2</v>
      </c>
      <c r="K80" s="16"/>
      <c r="L80" s="56">
        <f t="shared" si="7"/>
        <v>0.39234624803066254</v>
      </c>
      <c r="M80" s="15">
        <f t="shared" si="8"/>
        <v>0.15421485900878906</v>
      </c>
      <c r="N80" s="15">
        <f t="shared" si="8"/>
        <v>0.23813138902187347</v>
      </c>
      <c r="O80" s="15">
        <f t="shared" si="5"/>
        <v>0.14682809263467789</v>
      </c>
      <c r="P80" s="15">
        <f t="shared" si="6"/>
        <v>6.1676666140556335E-2</v>
      </c>
      <c r="Q80" s="15">
        <f t="shared" si="6"/>
        <v>8.5151426494121552E-2</v>
      </c>
      <c r="R80" s="15">
        <f t="shared" si="6"/>
        <v>5.2685810253024101E-2</v>
      </c>
      <c r="S80" s="14"/>
      <c r="T80" s="15"/>
      <c r="U80" s="13"/>
    </row>
    <row r="81" spans="1:21">
      <c r="A81" s="19">
        <v>1984</v>
      </c>
      <c r="B81" s="325">
        <f>'TE2'!B81</f>
        <v>0.38634562492370605</v>
      </c>
      <c r="C81" s="521">
        <f>'TE2'!H81</f>
        <v>2.214205265045166E-2</v>
      </c>
      <c r="D81" s="522">
        <f>'TE2'!N81</f>
        <v>0.36420357227325439</v>
      </c>
      <c r="E81" s="319">
        <f>TE2b!B81</f>
        <v>0.61365437507629395</v>
      </c>
      <c r="F81" s="16">
        <f>TE2b!H81</f>
        <v>0.46136888861656189</v>
      </c>
      <c r="G81" s="16">
        <f>TE2b!N81</f>
        <v>0.22933799028396606</v>
      </c>
      <c r="H81" s="16">
        <f>TE2c!B81</f>
        <v>0.16927829384803772</v>
      </c>
      <c r="I81" s="16">
        <f>TE2c!H81</f>
        <v>8.4375917911529541E-2</v>
      </c>
      <c r="J81" s="16">
        <f>TE2c!N81</f>
        <v>2.9252665117383003E-2</v>
      </c>
      <c r="K81" s="16"/>
      <c r="L81" s="56">
        <f t="shared" si="7"/>
        <v>0.38431638479232788</v>
      </c>
      <c r="M81" s="15">
        <f t="shared" si="8"/>
        <v>0.15228548645973206</v>
      </c>
      <c r="N81" s="15">
        <f t="shared" si="8"/>
        <v>0.23203089833259583</v>
      </c>
      <c r="O81" s="15">
        <f t="shared" si="5"/>
        <v>0.14496207237243652</v>
      </c>
      <c r="P81" s="15">
        <f t="shared" si="6"/>
        <v>6.0059696435928345E-2</v>
      </c>
      <c r="Q81" s="15">
        <f t="shared" si="6"/>
        <v>8.4902375936508179E-2</v>
      </c>
      <c r="R81" s="15">
        <f t="shared" si="6"/>
        <v>5.5123252794146538E-2</v>
      </c>
      <c r="S81" s="14"/>
      <c r="T81" s="15"/>
      <c r="U81" s="13"/>
    </row>
    <row r="82" spans="1:21">
      <c r="A82" s="19">
        <v>1985</v>
      </c>
      <c r="B82" s="325">
        <f>'TE2'!B82</f>
        <v>0.39209276437759399</v>
      </c>
      <c r="C82" s="521">
        <f>'TE2'!H82</f>
        <v>2.3956298828125E-2</v>
      </c>
      <c r="D82" s="522">
        <f>'TE2'!N82</f>
        <v>0.36813646554946899</v>
      </c>
      <c r="E82" s="319">
        <f>TE2b!B82</f>
        <v>0.60790723562240601</v>
      </c>
      <c r="F82" s="16">
        <f>TE2b!H82</f>
        <v>0.45861086249351501</v>
      </c>
      <c r="G82" s="16">
        <f>TE2b!N82</f>
        <v>0.23141743242740631</v>
      </c>
      <c r="H82" s="16">
        <f>TE2c!B82</f>
        <v>0.17267972230911255</v>
      </c>
      <c r="I82" s="16">
        <f>TE2c!H82</f>
        <v>8.7636180222034454E-2</v>
      </c>
      <c r="J82" s="16">
        <f>TE2c!N82</f>
        <v>2.9788833111524582E-2</v>
      </c>
      <c r="K82" s="16"/>
      <c r="L82" s="56">
        <f t="shared" si="7"/>
        <v>0.37648980319499969</v>
      </c>
      <c r="M82" s="15">
        <f t="shared" si="8"/>
        <v>0.14929637312889099</v>
      </c>
      <c r="N82" s="15">
        <f t="shared" si="8"/>
        <v>0.2271934300661087</v>
      </c>
      <c r="O82" s="15">
        <f t="shared" si="5"/>
        <v>0.14378125220537186</v>
      </c>
      <c r="P82" s="15">
        <f t="shared" si="6"/>
        <v>5.8737710118293762E-2</v>
      </c>
      <c r="Q82" s="15">
        <f t="shared" si="6"/>
        <v>8.5043542087078094E-2</v>
      </c>
      <c r="R82" s="15">
        <f t="shared" si="6"/>
        <v>5.7847347110509872E-2</v>
      </c>
      <c r="S82" s="14"/>
      <c r="T82" s="15"/>
      <c r="U82" s="13"/>
    </row>
    <row r="83" spans="1:21">
      <c r="A83" s="19">
        <v>1986</v>
      </c>
      <c r="B83" s="325">
        <f>'TE2'!B83</f>
        <v>0.39350330829620361</v>
      </c>
      <c r="C83" s="521">
        <f>'TE2'!H83</f>
        <v>2.3611783981323242E-2</v>
      </c>
      <c r="D83" s="522">
        <f>'TE2'!N83</f>
        <v>0.36989152431488037</v>
      </c>
      <c r="E83" s="319">
        <f>TE2b!B83</f>
        <v>0.60649669170379639</v>
      </c>
      <c r="F83" s="16">
        <f>TE2b!H83</f>
        <v>0.45745760202407837</v>
      </c>
      <c r="G83" s="16">
        <f>TE2b!N83</f>
        <v>0.22979703545570374</v>
      </c>
      <c r="H83" s="16">
        <f>TE2c!B83</f>
        <v>0.17034551501274109</v>
      </c>
      <c r="I83" s="16">
        <f>TE2c!H83</f>
        <v>8.3800509572029114E-2</v>
      </c>
      <c r="J83" s="16">
        <f>TE2c!N83</f>
        <v>2.9488751664757729E-2</v>
      </c>
      <c r="K83" s="16"/>
      <c r="L83" s="56">
        <f t="shared" si="7"/>
        <v>0.37669965624809265</v>
      </c>
      <c r="M83" s="15">
        <f t="shared" si="8"/>
        <v>0.14903908967971802</v>
      </c>
      <c r="N83" s="15">
        <f t="shared" si="8"/>
        <v>0.22766056656837463</v>
      </c>
      <c r="O83" s="15">
        <f t="shared" si="5"/>
        <v>0.14599652588367462</v>
      </c>
      <c r="P83" s="15">
        <f t="shared" si="6"/>
        <v>5.9451520442962646E-2</v>
      </c>
      <c r="Q83" s="15">
        <f t="shared" si="6"/>
        <v>8.6545005440711975E-2</v>
      </c>
      <c r="R83" s="15">
        <f t="shared" si="6"/>
        <v>5.4311757907271385E-2</v>
      </c>
      <c r="S83" s="14"/>
      <c r="T83" s="15"/>
      <c r="U83" s="13"/>
    </row>
    <row r="84" spans="1:21">
      <c r="A84" s="19">
        <v>1987</v>
      </c>
      <c r="B84" s="325">
        <f>'TE2'!B84</f>
        <v>0.38421952724456787</v>
      </c>
      <c r="C84" s="521">
        <f>'TE2'!H84</f>
        <v>2.5556564331054688E-2</v>
      </c>
      <c r="D84" s="522">
        <f>'TE2'!N84</f>
        <v>0.35866296291351318</v>
      </c>
      <c r="E84" s="319">
        <f>TE2b!B84</f>
        <v>0.61578047275543213</v>
      </c>
      <c r="F84" s="16">
        <f>TE2b!H84</f>
        <v>0.47144526243209839</v>
      </c>
      <c r="G84" s="16">
        <f>TE2b!N84</f>
        <v>0.24608807265758514</v>
      </c>
      <c r="H84" s="16">
        <f>TE2c!B84</f>
        <v>0.18443340063095093</v>
      </c>
      <c r="I84" s="16">
        <f>TE2c!H84</f>
        <v>9.3164928257465363E-2</v>
      </c>
      <c r="J84" s="16">
        <f>TE2c!N84</f>
        <v>3.412584587931633E-2</v>
      </c>
      <c r="K84" s="16"/>
      <c r="L84" s="56">
        <f t="shared" si="7"/>
        <v>0.36969240009784698</v>
      </c>
      <c r="M84" s="15">
        <f t="shared" si="8"/>
        <v>0.14433521032333374</v>
      </c>
      <c r="N84" s="15">
        <f t="shared" si="8"/>
        <v>0.22535718977451324</v>
      </c>
      <c r="O84" s="15">
        <f t="shared" si="5"/>
        <v>0.15292314440011978</v>
      </c>
      <c r="P84" s="15">
        <f t="shared" si="6"/>
        <v>6.1654672026634216E-2</v>
      </c>
      <c r="Q84" s="15">
        <f t="shared" si="6"/>
        <v>9.1268472373485565E-2</v>
      </c>
      <c r="R84" s="15">
        <f t="shared" si="6"/>
        <v>5.9039082378149033E-2</v>
      </c>
      <c r="S84" s="14"/>
      <c r="T84" s="15"/>
      <c r="U84" s="13"/>
    </row>
    <row r="85" spans="1:21">
      <c r="A85" s="19">
        <v>1988</v>
      </c>
      <c r="B85" s="325">
        <f>'TE2'!B85</f>
        <v>0.3726239800453186</v>
      </c>
      <c r="C85" s="521">
        <f>'TE2'!H85</f>
        <v>2.4438798427581787E-2</v>
      </c>
      <c r="D85" s="522">
        <f>'TE2'!N85</f>
        <v>0.34818518161773682</v>
      </c>
      <c r="E85" s="319">
        <f>TE2b!B85</f>
        <v>0.6273760199546814</v>
      </c>
      <c r="F85" s="16">
        <f>TE2b!H85</f>
        <v>0.4858582615852356</v>
      </c>
      <c r="G85" s="16">
        <f>TE2b!N85</f>
        <v>0.26496446132659912</v>
      </c>
      <c r="H85" s="16">
        <f>TE2c!B85</f>
        <v>0.20388604700565338</v>
      </c>
      <c r="I85" s="16">
        <f>TE2c!H85</f>
        <v>0.10920868068933487</v>
      </c>
      <c r="J85" s="16">
        <f>TE2c!N85</f>
        <v>4.2007662355899811E-2</v>
      </c>
      <c r="K85" s="16"/>
      <c r="L85" s="56">
        <f t="shared" si="7"/>
        <v>0.36241155862808228</v>
      </c>
      <c r="M85" s="15">
        <f t="shared" si="8"/>
        <v>0.1415177583694458</v>
      </c>
      <c r="N85" s="15">
        <f t="shared" si="8"/>
        <v>0.22089380025863647</v>
      </c>
      <c r="O85" s="15">
        <f t="shared" si="5"/>
        <v>0.15575578063726425</v>
      </c>
      <c r="P85" s="15">
        <f t="shared" si="6"/>
        <v>6.107841432094574E-2</v>
      </c>
      <c r="Q85" s="15">
        <f t="shared" si="6"/>
        <v>9.4677366316318512E-2</v>
      </c>
      <c r="R85" s="15">
        <f t="shared" si="6"/>
        <v>6.7201018333435059E-2</v>
      </c>
      <c r="S85" s="14"/>
      <c r="T85" s="15"/>
      <c r="U85" s="13"/>
    </row>
    <row r="86" spans="1:21">
      <c r="A86" s="23">
        <v>1989</v>
      </c>
      <c r="B86" s="326">
        <f>'TE2'!B86</f>
        <v>0.37299263477325439</v>
      </c>
      <c r="C86" s="525">
        <f>'TE2'!H86</f>
        <v>2.5439560413360596E-2</v>
      </c>
      <c r="D86" s="526">
        <f>'TE2'!N86</f>
        <v>0.3475530743598938</v>
      </c>
      <c r="E86" s="320">
        <f>TE2b!B86</f>
        <v>0.62700736522674561</v>
      </c>
      <c r="F86" s="22">
        <f>TE2b!H86</f>
        <v>0.48530644178390503</v>
      </c>
      <c r="G86" s="22">
        <f>TE2b!N86</f>
        <v>0.26571738719940186</v>
      </c>
      <c r="H86" s="22">
        <f>TE2c!B86</f>
        <v>0.20313340425491333</v>
      </c>
      <c r="I86" s="22">
        <f>TE2c!H86</f>
        <v>0.10709183663129807</v>
      </c>
      <c r="J86" s="22">
        <f>TE2c!N86</f>
        <v>4.0981046855449677E-2</v>
      </c>
      <c r="K86" s="22"/>
      <c r="L86" s="57">
        <f t="shared" si="7"/>
        <v>0.36128997802734375</v>
      </c>
      <c r="M86" s="21">
        <f t="shared" si="8"/>
        <v>0.14170092344284058</v>
      </c>
      <c r="N86" s="21">
        <f t="shared" si="8"/>
        <v>0.21958905458450317</v>
      </c>
      <c r="O86" s="21">
        <f t="shared" si="5"/>
        <v>0.15862555056810379</v>
      </c>
      <c r="P86" s="21">
        <f t="shared" si="6"/>
        <v>6.2583982944488525E-2</v>
      </c>
      <c r="Q86" s="21">
        <f t="shared" si="6"/>
        <v>9.6041567623615265E-2</v>
      </c>
      <c r="R86" s="21">
        <f t="shared" si="6"/>
        <v>6.6110789775848389E-2</v>
      </c>
      <c r="S86" s="20"/>
      <c r="T86" s="15"/>
      <c r="U86" s="13"/>
    </row>
    <row r="87" spans="1:21">
      <c r="A87" s="27">
        <v>1990</v>
      </c>
      <c r="B87" s="327">
        <f>'TE2'!B87</f>
        <v>0.37116998434066772</v>
      </c>
      <c r="C87" s="527">
        <f>'TE2'!H87</f>
        <v>2.3597955703735352E-2</v>
      </c>
      <c r="D87" s="528">
        <f>'TE2'!N87</f>
        <v>0.34757202863693237</v>
      </c>
      <c r="E87" s="321">
        <f>TE2b!B87</f>
        <v>0.62883001565933228</v>
      </c>
      <c r="F87" s="26">
        <f>TE2b!H87</f>
        <v>0.48707824945449829</v>
      </c>
      <c r="G87" s="26">
        <f>TE2b!N87</f>
        <v>0.26657256484031677</v>
      </c>
      <c r="H87" s="26">
        <f>TE2c!B87</f>
        <v>0.20446273684501648</v>
      </c>
      <c r="I87" s="26">
        <f>TE2c!H87</f>
        <v>0.10794426500797272</v>
      </c>
      <c r="J87" s="26">
        <f>TE2c!N87</f>
        <v>4.1397109627723694E-2</v>
      </c>
      <c r="K87" s="26"/>
      <c r="L87" s="58">
        <f t="shared" si="7"/>
        <v>0.3622574508190155</v>
      </c>
      <c r="M87" s="25">
        <f t="shared" si="8"/>
        <v>0.14175176620483398</v>
      </c>
      <c r="N87" s="25">
        <f t="shared" si="8"/>
        <v>0.22050568461418152</v>
      </c>
      <c r="O87" s="25">
        <f t="shared" si="5"/>
        <v>0.15862829983234406</v>
      </c>
      <c r="P87" s="25">
        <f t="shared" si="6"/>
        <v>6.2109827995300293E-2</v>
      </c>
      <c r="Q87" s="25">
        <f t="shared" si="6"/>
        <v>9.6518471837043762E-2</v>
      </c>
      <c r="R87" s="25">
        <f t="shared" si="6"/>
        <v>6.6547155380249023E-2</v>
      </c>
      <c r="S87" s="24"/>
      <c r="T87" s="15"/>
      <c r="U87" s="13"/>
    </row>
    <row r="88" spans="1:21">
      <c r="A88" s="19">
        <v>1991</v>
      </c>
      <c r="B88" s="325">
        <f>'TE2'!B88</f>
        <v>0.37256467342376709</v>
      </c>
      <c r="C88" s="521">
        <f>'TE2'!H88</f>
        <v>2.3691058158874512E-2</v>
      </c>
      <c r="D88" s="522">
        <f>'TE2'!N88</f>
        <v>0.34887361526489258</v>
      </c>
      <c r="E88" s="319">
        <f>TE2b!B88</f>
        <v>0.62743532657623291</v>
      </c>
      <c r="F88" s="16">
        <f>TE2b!H88</f>
        <v>0.48552268743515015</v>
      </c>
      <c r="G88" s="16">
        <f>TE2b!N88</f>
        <v>0.2599416971206665</v>
      </c>
      <c r="H88" s="16">
        <f>TE2c!B88</f>
        <v>0.19743925333023071</v>
      </c>
      <c r="I88" s="16">
        <f>TE2c!H88</f>
        <v>0.10323628783226013</v>
      </c>
      <c r="J88" s="16">
        <f>TE2c!N88</f>
        <v>3.9648883044719696E-2</v>
      </c>
      <c r="K88" s="16"/>
      <c r="L88" s="56">
        <f t="shared" si="7"/>
        <v>0.36749362945556641</v>
      </c>
      <c r="M88" s="15">
        <f t="shared" si="8"/>
        <v>0.14191263914108276</v>
      </c>
      <c r="N88" s="15">
        <f t="shared" si="8"/>
        <v>0.22558099031448364</v>
      </c>
      <c r="O88" s="15">
        <f t="shared" si="5"/>
        <v>0.15670540928840637</v>
      </c>
      <c r="P88" s="15">
        <f t="shared" si="6"/>
        <v>6.2502443790435791E-2</v>
      </c>
      <c r="Q88" s="15">
        <f t="shared" si="6"/>
        <v>9.4202965497970581E-2</v>
      </c>
      <c r="R88" s="15">
        <f t="shared" si="6"/>
        <v>6.3587404787540436E-2</v>
      </c>
      <c r="S88" s="14"/>
      <c r="T88" s="15"/>
      <c r="U88" s="13"/>
    </row>
    <row r="89" spans="1:21">
      <c r="A89" s="19">
        <v>1992</v>
      </c>
      <c r="B89" s="325">
        <f>'TE2'!B89</f>
        <v>0.35746264457702637</v>
      </c>
      <c r="C89" s="521">
        <f>'TE2'!H89</f>
        <v>2.1446347236633301E-2</v>
      </c>
      <c r="D89" s="522">
        <f>'TE2'!N89</f>
        <v>0.33601629734039307</v>
      </c>
      <c r="E89" s="319">
        <f>TE2b!B89</f>
        <v>0.64253735542297363</v>
      </c>
      <c r="F89" s="16">
        <f>TE2b!H89</f>
        <v>0.50181972980499268</v>
      </c>
      <c r="G89" s="16">
        <f>TE2b!N89</f>
        <v>0.27566269040107727</v>
      </c>
      <c r="H89" s="16">
        <f>TE2c!B89</f>
        <v>0.21077144145965576</v>
      </c>
      <c r="I89" s="16">
        <f>TE2c!H89</f>
        <v>0.11380806565284729</v>
      </c>
      <c r="J89" s="16">
        <f>TE2c!N89</f>
        <v>4.4884409755468369E-2</v>
      </c>
      <c r="K89" s="16"/>
      <c r="L89" s="56">
        <f t="shared" si="7"/>
        <v>0.36687466502189636</v>
      </c>
      <c r="M89" s="15">
        <f t="shared" si="8"/>
        <v>0.14071762561798096</v>
      </c>
      <c r="N89" s="15">
        <f t="shared" si="8"/>
        <v>0.22615703940391541</v>
      </c>
      <c r="O89" s="15">
        <f t="shared" si="5"/>
        <v>0.16185462474822998</v>
      </c>
      <c r="P89" s="15">
        <f t="shared" si="6"/>
        <v>6.4891248941421509E-2</v>
      </c>
      <c r="Q89" s="15">
        <f t="shared" si="6"/>
        <v>9.6963375806808472E-2</v>
      </c>
      <c r="R89" s="15">
        <f t="shared" si="6"/>
        <v>6.8923655897378922E-2</v>
      </c>
      <c r="S89" s="14"/>
      <c r="T89" s="15"/>
      <c r="U89" s="13"/>
    </row>
    <row r="90" spans="1:21">
      <c r="A90" s="19">
        <v>1993</v>
      </c>
      <c r="B90" s="325">
        <f>'TE2'!B90</f>
        <v>0.35428541898727417</v>
      </c>
      <c r="C90" s="521">
        <f>'TE2'!H90</f>
        <v>2.0361483097076416E-2</v>
      </c>
      <c r="D90" s="522">
        <f>'TE2'!N90</f>
        <v>0.33392393589019775</v>
      </c>
      <c r="E90" s="319">
        <f>TE2b!B90</f>
        <v>0.64571458101272583</v>
      </c>
      <c r="F90" s="16">
        <f>TE2b!H90</f>
        <v>0.50476926565170288</v>
      </c>
      <c r="G90" s="16">
        <f>TE2b!N90</f>
        <v>0.2768685519695282</v>
      </c>
      <c r="H90" s="16">
        <f>TE2c!B90</f>
        <v>0.21269233524799347</v>
      </c>
      <c r="I90" s="16">
        <f>TE2c!H90</f>
        <v>0.11520540714263916</v>
      </c>
      <c r="J90" s="16">
        <f>TE2c!N90</f>
        <v>4.6578865498304367E-2</v>
      </c>
      <c r="K90" s="16"/>
      <c r="L90" s="56">
        <f t="shared" si="7"/>
        <v>0.36884602904319763</v>
      </c>
      <c r="M90" s="15">
        <f t="shared" si="8"/>
        <v>0.14094531536102295</v>
      </c>
      <c r="N90" s="15">
        <f t="shared" si="8"/>
        <v>0.22790071368217468</v>
      </c>
      <c r="O90" s="15">
        <f t="shared" si="5"/>
        <v>0.16166314482688904</v>
      </c>
      <c r="P90" s="15">
        <f t="shared" si="6"/>
        <v>6.4176216721534729E-2</v>
      </c>
      <c r="Q90" s="15">
        <f t="shared" si="6"/>
        <v>9.7486928105354309E-2</v>
      </c>
      <c r="R90" s="15">
        <f t="shared" si="6"/>
        <v>6.8626541644334793E-2</v>
      </c>
      <c r="S90" s="14"/>
      <c r="T90" s="15"/>
      <c r="U90" s="13"/>
    </row>
    <row r="91" spans="1:21">
      <c r="A91" s="19">
        <v>1994</v>
      </c>
      <c r="B91" s="325">
        <f>'TE2'!B91</f>
        <v>0.35367381572723389</v>
      </c>
      <c r="C91" s="521">
        <f>'TE2'!H91</f>
        <v>1.8492162227630615E-2</v>
      </c>
      <c r="D91" s="522">
        <f>'TE2'!N91</f>
        <v>0.33518165349960327</v>
      </c>
      <c r="E91" s="319">
        <f>TE2b!B91</f>
        <v>0.64632618427276611</v>
      </c>
      <c r="F91" s="16">
        <f>TE2b!H91</f>
        <v>0.50456899404525757</v>
      </c>
      <c r="G91" s="16">
        <f>TE2b!N91</f>
        <v>0.27605798840522766</v>
      </c>
      <c r="H91" s="16">
        <f>TE2c!B91</f>
        <v>0.21231438219547272</v>
      </c>
      <c r="I91" s="16">
        <f>TE2c!H91</f>
        <v>0.11425328254699707</v>
      </c>
      <c r="J91" s="16">
        <f>TE2c!N91</f>
        <v>4.5499570667743683E-2</v>
      </c>
      <c r="K91" s="16"/>
      <c r="L91" s="56">
        <f t="shared" si="7"/>
        <v>0.37026819586753845</v>
      </c>
      <c r="M91" s="15">
        <f t="shared" si="8"/>
        <v>0.14175719022750854</v>
      </c>
      <c r="N91" s="15">
        <f t="shared" si="8"/>
        <v>0.22851100564002991</v>
      </c>
      <c r="O91" s="15">
        <f t="shared" si="5"/>
        <v>0.16180470585823059</v>
      </c>
      <c r="P91" s="15">
        <f t="shared" si="6"/>
        <v>6.3743606209754944E-2</v>
      </c>
      <c r="Q91" s="15">
        <f t="shared" si="6"/>
        <v>9.8061099648475647E-2</v>
      </c>
      <c r="R91" s="15">
        <f t="shared" si="6"/>
        <v>6.8753711879253387E-2</v>
      </c>
      <c r="S91" s="14"/>
      <c r="T91" s="15"/>
      <c r="U91" s="13"/>
    </row>
    <row r="92" spans="1:21">
      <c r="A92" s="19">
        <v>1995</v>
      </c>
      <c r="B92" s="325">
        <f>'TE2'!B92</f>
        <v>0.34995269775390625</v>
      </c>
      <c r="C92" s="521">
        <f>'TE2'!H92</f>
        <v>1.6612708568572998E-2</v>
      </c>
      <c r="D92" s="522">
        <f>'TE2'!N92</f>
        <v>0.33333998918533325</v>
      </c>
      <c r="E92" s="319">
        <f>TE2b!B92</f>
        <v>0.65004730224609375</v>
      </c>
      <c r="F92" s="16">
        <f>TE2b!H92</f>
        <v>0.50688803195953369</v>
      </c>
      <c r="G92" s="16">
        <f>TE2b!N92</f>
        <v>0.27918201684951782</v>
      </c>
      <c r="H92" s="16">
        <f>TE2c!B92</f>
        <v>0.21531835198402405</v>
      </c>
      <c r="I92" s="16">
        <f>TE2c!H92</f>
        <v>0.11639747768640518</v>
      </c>
      <c r="J92" s="16">
        <f>TE2c!N92</f>
        <v>4.6721987426280975E-2</v>
      </c>
      <c r="K92" s="16"/>
      <c r="L92" s="56">
        <f t="shared" si="7"/>
        <v>0.37086528539657593</v>
      </c>
      <c r="M92" s="15">
        <f t="shared" si="8"/>
        <v>0.14315927028656006</v>
      </c>
      <c r="N92" s="15">
        <f t="shared" si="8"/>
        <v>0.22770601511001587</v>
      </c>
      <c r="O92" s="15">
        <f t="shared" si="5"/>
        <v>0.16278453916311264</v>
      </c>
      <c r="P92" s="15">
        <f t="shared" si="6"/>
        <v>6.3863664865493774E-2</v>
      </c>
      <c r="Q92" s="15">
        <f t="shared" si="6"/>
        <v>9.8920874297618866E-2</v>
      </c>
      <c r="R92" s="15">
        <f t="shared" si="6"/>
        <v>6.9675490260124207E-2</v>
      </c>
      <c r="S92" s="14"/>
      <c r="T92" s="15"/>
      <c r="U92" s="13"/>
    </row>
    <row r="93" spans="1:21">
      <c r="A93" s="19">
        <v>1996</v>
      </c>
      <c r="B93" s="325">
        <f>'TE2'!B93</f>
        <v>0.34557551145553589</v>
      </c>
      <c r="C93" s="521">
        <f>'TE2'!H93</f>
        <v>1.4950811862945557E-2</v>
      </c>
      <c r="D93" s="522">
        <f>'TE2'!N93</f>
        <v>0.33062469959259033</v>
      </c>
      <c r="E93" s="319">
        <f>TE2b!B93</f>
        <v>0.65442448854446411</v>
      </c>
      <c r="F93" s="16">
        <f>TE2b!H93</f>
        <v>0.51278644800186157</v>
      </c>
      <c r="G93" s="16">
        <f>TE2b!N93</f>
        <v>0.28577533364295959</v>
      </c>
      <c r="H93" s="16">
        <f>TE2c!B93</f>
        <v>0.22224614024162292</v>
      </c>
      <c r="I93" s="16">
        <f>TE2c!H93</f>
        <v>0.1225351095199585</v>
      </c>
      <c r="J93" s="16">
        <f>TE2c!N93</f>
        <v>5.0237655639648438E-2</v>
      </c>
      <c r="K93" s="16"/>
      <c r="L93" s="56">
        <f t="shared" si="7"/>
        <v>0.36864915490150452</v>
      </c>
      <c r="M93" s="15">
        <f t="shared" si="8"/>
        <v>0.14163804054260254</v>
      </c>
      <c r="N93" s="15">
        <f t="shared" si="8"/>
        <v>0.22701111435890198</v>
      </c>
      <c r="O93" s="15">
        <f t="shared" si="5"/>
        <v>0.1632402241230011</v>
      </c>
      <c r="P93" s="15">
        <f t="shared" si="6"/>
        <v>6.352919340133667E-2</v>
      </c>
      <c r="Q93" s="15">
        <f t="shared" si="6"/>
        <v>9.9711030721664429E-2</v>
      </c>
      <c r="R93" s="15">
        <f t="shared" si="6"/>
        <v>7.2297453880310059E-2</v>
      </c>
      <c r="S93" s="14"/>
      <c r="T93" s="15"/>
      <c r="U93" s="13"/>
    </row>
    <row r="94" spans="1:21">
      <c r="A94" s="19">
        <v>1997</v>
      </c>
      <c r="B94" s="325">
        <f>'TE2'!B94</f>
        <v>0.34014683961868286</v>
      </c>
      <c r="C94" s="521">
        <f>'TE2'!H94</f>
        <v>1.2342512607574463E-2</v>
      </c>
      <c r="D94" s="522">
        <f>'TE2'!N94</f>
        <v>0.3278043270111084</v>
      </c>
      <c r="E94" s="319">
        <f>TE2b!B94</f>
        <v>0.65985316038131714</v>
      </c>
      <c r="F94" s="16">
        <f>TE2b!H94</f>
        <v>0.52112782001495361</v>
      </c>
      <c r="G94" s="16">
        <f>TE2b!N94</f>
        <v>0.29462435841560364</v>
      </c>
      <c r="H94" s="16">
        <f>TE2c!B94</f>
        <v>0.23266568779945374</v>
      </c>
      <c r="I94" s="16">
        <f>TE2c!H94</f>
        <v>0.12992854416370392</v>
      </c>
      <c r="J94" s="16">
        <f>TE2c!N94</f>
        <v>5.3000856190919876E-2</v>
      </c>
      <c r="K94" s="16"/>
      <c r="L94" s="56">
        <f t="shared" si="7"/>
        <v>0.3652288019657135</v>
      </c>
      <c r="M94" s="15">
        <f t="shared" si="8"/>
        <v>0.13872534036636353</v>
      </c>
      <c r="N94" s="15">
        <f t="shared" si="8"/>
        <v>0.22650346159934998</v>
      </c>
      <c r="O94" s="15">
        <f t="shared" si="5"/>
        <v>0.16469581425189972</v>
      </c>
      <c r="P94" s="15">
        <f t="shared" si="6"/>
        <v>6.1958670616149902E-2</v>
      </c>
      <c r="Q94" s="15">
        <f t="shared" si="6"/>
        <v>0.10273714363574982</v>
      </c>
      <c r="R94" s="15">
        <f t="shared" si="6"/>
        <v>7.6927687972784042E-2</v>
      </c>
      <c r="S94" s="14"/>
      <c r="T94" s="15"/>
      <c r="U94" s="13"/>
    </row>
    <row r="95" spans="1:21">
      <c r="A95" s="19">
        <v>1998</v>
      </c>
      <c r="B95" s="325">
        <f>'TE2'!B95</f>
        <v>0.33208614587783813</v>
      </c>
      <c r="C95" s="521">
        <f>'TE2'!H95</f>
        <v>1.2219011783599854E-2</v>
      </c>
      <c r="D95" s="522">
        <f>'TE2'!N95</f>
        <v>0.31986713409423828</v>
      </c>
      <c r="E95" s="319">
        <f>TE2b!B95</f>
        <v>0.66791385412216187</v>
      </c>
      <c r="F95" s="16">
        <f>TE2b!H95</f>
        <v>0.53208839893341064</v>
      </c>
      <c r="G95" s="16">
        <f>TE2b!N95</f>
        <v>0.30704393982887268</v>
      </c>
      <c r="H95" s="16">
        <f>TE2c!B95</f>
        <v>0.24051523208618164</v>
      </c>
      <c r="I95" s="16">
        <f>TE2c!H95</f>
        <v>0.13644117116928101</v>
      </c>
      <c r="J95" s="16">
        <f>TE2c!N95</f>
        <v>5.5999241769313812E-2</v>
      </c>
      <c r="K95" s="16"/>
      <c r="L95" s="56">
        <f t="shared" si="7"/>
        <v>0.36086991429328918</v>
      </c>
      <c r="M95" s="15">
        <f t="shared" si="8"/>
        <v>0.13582545518875122</v>
      </c>
      <c r="N95" s="15">
        <f t="shared" si="8"/>
        <v>0.22504445910453796</v>
      </c>
      <c r="O95" s="15">
        <f t="shared" si="5"/>
        <v>0.17060276865959167</v>
      </c>
      <c r="P95" s="15">
        <f t="shared" si="6"/>
        <v>6.652870774269104E-2</v>
      </c>
      <c r="Q95" s="15">
        <f t="shared" si="6"/>
        <v>0.10407406091690063</v>
      </c>
      <c r="R95" s="15">
        <f t="shared" si="6"/>
        <v>8.0441929399967194E-2</v>
      </c>
      <c r="S95" s="14"/>
      <c r="T95" s="15"/>
      <c r="U95" s="13"/>
    </row>
    <row r="96" spans="1:21">
      <c r="A96" s="23">
        <v>1999</v>
      </c>
      <c r="B96" s="326">
        <f>'TE2'!B96</f>
        <v>0.32968699932098389</v>
      </c>
      <c r="C96" s="525">
        <f>'TE2'!H96</f>
        <v>1.4356315135955811E-2</v>
      </c>
      <c r="D96" s="526">
        <f>'TE2'!N96</f>
        <v>0.31533068418502808</v>
      </c>
      <c r="E96" s="320">
        <f>TE2b!B96</f>
        <v>0.67031300067901611</v>
      </c>
      <c r="F96" s="22">
        <f>TE2b!H96</f>
        <v>0.53788918256759644</v>
      </c>
      <c r="G96" s="22">
        <f>TE2b!N96</f>
        <v>0.31470489501953125</v>
      </c>
      <c r="H96" s="22">
        <f>TE2c!B96</f>
        <v>0.24849775433540344</v>
      </c>
      <c r="I96" s="22">
        <f>TE2c!H96</f>
        <v>0.14153069257736206</v>
      </c>
      <c r="J96" s="22">
        <f>TE2c!N96</f>
        <v>5.850214883685112E-2</v>
      </c>
      <c r="K96" s="22"/>
      <c r="L96" s="57">
        <f t="shared" si="7"/>
        <v>0.35560810565948486</v>
      </c>
      <c r="M96" s="21">
        <f t="shared" si="8"/>
        <v>0.13242381811141968</v>
      </c>
      <c r="N96" s="21">
        <f t="shared" si="8"/>
        <v>0.22318428754806519</v>
      </c>
      <c r="O96" s="21">
        <f t="shared" si="5"/>
        <v>0.17317420244216919</v>
      </c>
      <c r="P96" s="21">
        <f t="shared" si="6"/>
        <v>6.6207140684127808E-2</v>
      </c>
      <c r="Q96" s="21">
        <f t="shared" si="6"/>
        <v>0.10696706175804138</v>
      </c>
      <c r="R96" s="21">
        <f t="shared" si="6"/>
        <v>8.3028543740510941E-2</v>
      </c>
      <c r="S96" s="20"/>
      <c r="T96" s="15"/>
      <c r="U96" s="13"/>
    </row>
    <row r="97" spans="1:21">
      <c r="A97" s="27">
        <v>2000</v>
      </c>
      <c r="B97" s="327">
        <f>'TE2'!B97</f>
        <v>0.32624226808547974</v>
      </c>
      <c r="C97" s="527">
        <f>'TE2'!H97</f>
        <v>1.3808727264404297E-2</v>
      </c>
      <c r="D97" s="528">
        <f>'TE2'!N97</f>
        <v>0.31243354082107544</v>
      </c>
      <c r="E97" s="321">
        <f>TE2b!B97</f>
        <v>0.67375773191452026</v>
      </c>
      <c r="F97" s="26">
        <f>TE2b!H97</f>
        <v>0.54337042570114136</v>
      </c>
      <c r="G97" s="26">
        <f>TE2b!N97</f>
        <v>0.32299152016639709</v>
      </c>
      <c r="H97" s="26">
        <f>TE2c!B97</f>
        <v>0.25661671161651611</v>
      </c>
      <c r="I97" s="26">
        <f>TE2c!H97</f>
        <v>0.14925391972064972</v>
      </c>
      <c r="J97" s="26">
        <f>TE2c!N97</f>
        <v>6.4168237149715424E-2</v>
      </c>
      <c r="K97" s="26"/>
      <c r="L97" s="58">
        <f t="shared" si="7"/>
        <v>0.35076621174812317</v>
      </c>
      <c r="M97" s="25">
        <f t="shared" si="8"/>
        <v>0.13038730621337891</v>
      </c>
      <c r="N97" s="25">
        <f t="shared" si="8"/>
        <v>0.22037890553474426</v>
      </c>
      <c r="O97" s="25">
        <f t="shared" si="5"/>
        <v>0.17373760044574738</v>
      </c>
      <c r="P97" s="25">
        <f t="shared" si="6"/>
        <v>6.6374808549880981E-2</v>
      </c>
      <c r="Q97" s="25">
        <f t="shared" si="6"/>
        <v>0.10736279189586639</v>
      </c>
      <c r="R97" s="25">
        <f t="shared" si="6"/>
        <v>8.5085682570934296E-2</v>
      </c>
      <c r="S97" s="24"/>
      <c r="T97" s="15"/>
      <c r="U97" s="13"/>
    </row>
    <row r="98" spans="1:21">
      <c r="A98" s="19">
        <v>2001</v>
      </c>
      <c r="B98" s="325">
        <f>'TE2'!B98</f>
        <v>0.3355259895324707</v>
      </c>
      <c r="C98" s="521">
        <f>'TE2'!H98</f>
        <v>1.315462589263916E-2</v>
      </c>
      <c r="D98" s="522">
        <f>'TE2'!N98</f>
        <v>0.32237136363983154</v>
      </c>
      <c r="E98" s="319">
        <f>TE2b!B98</f>
        <v>0.6644740104675293</v>
      </c>
      <c r="F98" s="16">
        <f>TE2b!H98</f>
        <v>0.5316278338432312</v>
      </c>
      <c r="G98" s="16">
        <f>TE2b!N98</f>
        <v>0.31334158778190613</v>
      </c>
      <c r="H98" s="16">
        <f>TE2c!B98</f>
        <v>0.24934874475002289</v>
      </c>
      <c r="I98" s="16">
        <f>TE2c!H98</f>
        <v>0.14715231955051422</v>
      </c>
      <c r="J98" s="16">
        <f>TE2c!N98</f>
        <v>6.5828949213027954E-2</v>
      </c>
      <c r="K98" s="16"/>
      <c r="L98" s="56">
        <f t="shared" si="7"/>
        <v>0.35113242268562317</v>
      </c>
      <c r="M98" s="15">
        <f t="shared" si="8"/>
        <v>0.1328461766242981</v>
      </c>
      <c r="N98" s="15">
        <f t="shared" si="8"/>
        <v>0.21828624606132507</v>
      </c>
      <c r="O98" s="15">
        <f t="shared" si="5"/>
        <v>0.16618926823139191</v>
      </c>
      <c r="P98" s="15">
        <f t="shared" si="6"/>
        <v>6.399284303188324E-2</v>
      </c>
      <c r="Q98" s="15">
        <f t="shared" si="6"/>
        <v>0.10219642519950867</v>
      </c>
      <c r="R98" s="15">
        <f t="shared" si="6"/>
        <v>8.1323370337486267E-2</v>
      </c>
      <c r="S98" s="14"/>
      <c r="T98" s="15"/>
      <c r="U98" s="13"/>
    </row>
    <row r="99" spans="1:21">
      <c r="A99" s="19">
        <v>2002</v>
      </c>
      <c r="B99" s="325">
        <f>'TE2'!B99</f>
        <v>0.33651649951934814</v>
      </c>
      <c r="C99" s="521">
        <f>'TE2'!H99</f>
        <v>1.2510478496551514E-2</v>
      </c>
      <c r="D99" s="522">
        <f>'TE2'!N99</f>
        <v>0.32400602102279663</v>
      </c>
      <c r="E99" s="319">
        <f>TE2b!B99</f>
        <v>0.66348350048065186</v>
      </c>
      <c r="F99" s="16">
        <f>TE2b!H99</f>
        <v>0.52678751945495605</v>
      </c>
      <c r="G99" s="16">
        <f>TE2b!N99</f>
        <v>0.30158150196075439</v>
      </c>
      <c r="H99" s="16">
        <f>TE2c!B99</f>
        <v>0.23761910200119019</v>
      </c>
      <c r="I99" s="16">
        <f>TE2c!H99</f>
        <v>0.13571275770664215</v>
      </c>
      <c r="J99" s="16">
        <f>TE2c!N99</f>
        <v>5.9239238500595093E-2</v>
      </c>
      <c r="K99" s="16"/>
      <c r="L99" s="56">
        <f t="shared" si="7"/>
        <v>0.36190199851989746</v>
      </c>
      <c r="M99" s="15">
        <f t="shared" si="8"/>
        <v>0.1366959810256958</v>
      </c>
      <c r="N99" s="15">
        <f t="shared" si="8"/>
        <v>0.22520601749420166</v>
      </c>
      <c r="O99" s="15">
        <f t="shared" si="5"/>
        <v>0.16586874425411224</v>
      </c>
      <c r="P99" s="15">
        <f t="shared" si="6"/>
        <v>6.3962399959564209E-2</v>
      </c>
      <c r="Q99" s="15">
        <f t="shared" si="6"/>
        <v>0.10190634429454803</v>
      </c>
      <c r="R99" s="15">
        <f t="shared" si="6"/>
        <v>7.6473519206047058E-2</v>
      </c>
      <c r="S99" s="14"/>
      <c r="T99" s="15"/>
      <c r="U99" s="13"/>
    </row>
    <row r="100" spans="1:21">
      <c r="A100" s="19">
        <v>2003</v>
      </c>
      <c r="B100" s="325">
        <f>'TE2'!B100</f>
        <v>0.33441269397735596</v>
      </c>
      <c r="C100" s="521">
        <f>'TE2'!H100</f>
        <v>1.1027872562408447E-2</v>
      </c>
      <c r="D100" s="522">
        <f>'TE2'!N100</f>
        <v>0.32338482141494751</v>
      </c>
      <c r="E100" s="319">
        <f>TE2b!B100</f>
        <v>0.66558730602264404</v>
      </c>
      <c r="F100" s="16">
        <f>TE2b!H100</f>
        <v>0.52907103300094604</v>
      </c>
      <c r="G100" s="16">
        <f>TE2b!N100</f>
        <v>0.30323013663291931</v>
      </c>
      <c r="H100" s="16">
        <f>TE2c!B100</f>
        <v>0.23829203844070435</v>
      </c>
      <c r="I100" s="16">
        <f>TE2c!H100</f>
        <v>0.13612611591815948</v>
      </c>
      <c r="J100" s="16">
        <f>TE2c!N100</f>
        <v>6.093272939324379E-2</v>
      </c>
      <c r="K100" s="16"/>
      <c r="L100" s="56">
        <f t="shared" si="7"/>
        <v>0.36235716938972473</v>
      </c>
      <c r="M100" s="15">
        <f t="shared" si="8"/>
        <v>0.136516273021698</v>
      </c>
      <c r="N100" s="15">
        <f t="shared" si="8"/>
        <v>0.22584089636802673</v>
      </c>
      <c r="O100" s="15">
        <f t="shared" si="5"/>
        <v>0.16710402071475983</v>
      </c>
      <c r="P100" s="15">
        <f t="shared" si="6"/>
        <v>6.4938098192214966E-2</v>
      </c>
      <c r="Q100" s="15">
        <f t="shared" si="6"/>
        <v>0.10216592252254486</v>
      </c>
      <c r="R100" s="15">
        <f t="shared" si="6"/>
        <v>7.5193386524915695E-2</v>
      </c>
      <c r="S100" s="14"/>
      <c r="T100" s="15"/>
      <c r="U100" s="13"/>
    </row>
    <row r="101" spans="1:21">
      <c r="A101" s="19">
        <v>2004</v>
      </c>
      <c r="B101" s="325">
        <f>'TE2'!B101</f>
        <v>0.32630199193954468</v>
      </c>
      <c r="C101" s="521">
        <f>'TE2'!H101</f>
        <v>1.1129915714263916E-2</v>
      </c>
      <c r="D101" s="522">
        <f>'TE2'!N101</f>
        <v>0.31517207622528076</v>
      </c>
      <c r="E101" s="319">
        <f>TE2b!B101</f>
        <v>0.67369800806045532</v>
      </c>
      <c r="F101" s="16">
        <f>TE2b!H101</f>
        <v>0.53999316692352295</v>
      </c>
      <c r="G101" s="16">
        <f>TE2b!N101</f>
        <v>0.31475982069969177</v>
      </c>
      <c r="H101" s="16">
        <f>TE2c!B101</f>
        <v>0.24962717294692993</v>
      </c>
      <c r="I101" s="16">
        <f>TE2c!H101</f>
        <v>0.14576418697834015</v>
      </c>
      <c r="J101" s="16">
        <f>TE2c!N101</f>
        <v>6.5321400761604309E-2</v>
      </c>
      <c r="K101" s="16"/>
      <c r="L101" s="56">
        <f t="shared" si="7"/>
        <v>0.35893818736076355</v>
      </c>
      <c r="M101" s="15">
        <f t="shared" si="8"/>
        <v>0.13370484113693237</v>
      </c>
      <c r="N101" s="15">
        <f t="shared" si="8"/>
        <v>0.22523334622383118</v>
      </c>
      <c r="O101" s="15">
        <f t="shared" si="5"/>
        <v>0.16899563372135162</v>
      </c>
      <c r="P101" s="15">
        <f t="shared" si="6"/>
        <v>6.5132647752761841E-2</v>
      </c>
      <c r="Q101" s="15">
        <f t="shared" si="6"/>
        <v>0.10386298596858978</v>
      </c>
      <c r="R101" s="15">
        <f t="shared" si="6"/>
        <v>8.044278621673584E-2</v>
      </c>
      <c r="S101" s="14"/>
      <c r="T101" s="15"/>
      <c r="U101" s="13"/>
    </row>
    <row r="102" spans="1:21">
      <c r="A102" s="19">
        <v>2005</v>
      </c>
      <c r="B102" s="325">
        <f>'TE2'!B102</f>
        <v>0.32582157850265503</v>
      </c>
      <c r="C102" s="521">
        <f>'TE2'!H102</f>
        <v>1.1256992816925049E-2</v>
      </c>
      <c r="D102" s="522">
        <f>'TE2'!N102</f>
        <v>0.31456458568572998</v>
      </c>
      <c r="E102" s="319">
        <f>TE2b!B102</f>
        <v>0.67417842149734497</v>
      </c>
      <c r="F102" s="16">
        <f>TE2b!H102</f>
        <v>0.54145693778991699</v>
      </c>
      <c r="G102" s="16">
        <f>TE2b!N102</f>
        <v>0.32096618413925171</v>
      </c>
      <c r="H102" s="16">
        <f>TE2c!B102</f>
        <v>0.25666394829750061</v>
      </c>
      <c r="I102" s="16">
        <f>TE2c!H102</f>
        <v>0.15242196619510651</v>
      </c>
      <c r="J102" s="16">
        <f>TE2c!N102</f>
        <v>6.916625052690506E-2</v>
      </c>
      <c r="K102" s="16"/>
      <c r="L102" s="56">
        <f t="shared" si="7"/>
        <v>0.35321223735809326</v>
      </c>
      <c r="M102" s="15">
        <f t="shared" si="8"/>
        <v>0.13272148370742798</v>
      </c>
      <c r="N102" s="15">
        <f t="shared" si="8"/>
        <v>0.22049075365066528</v>
      </c>
      <c r="O102" s="15">
        <f t="shared" si="5"/>
        <v>0.1685442179441452</v>
      </c>
      <c r="P102" s="15">
        <f t="shared" si="6"/>
        <v>6.4302235841751099E-2</v>
      </c>
      <c r="Q102" s="15">
        <f t="shared" si="6"/>
        <v>0.1042419821023941</v>
      </c>
      <c r="R102" s="15">
        <f t="shared" si="6"/>
        <v>8.3255715668201447E-2</v>
      </c>
      <c r="S102" s="14"/>
      <c r="T102" s="15"/>
      <c r="U102" s="13"/>
    </row>
    <row r="103" spans="1:21">
      <c r="A103" s="19">
        <v>2006</v>
      </c>
      <c r="B103" s="325">
        <f>'TE2'!B103</f>
        <v>0.32023513317108154</v>
      </c>
      <c r="C103" s="521">
        <f>'TE2'!H103</f>
        <v>8.8254809379577637E-3</v>
      </c>
      <c r="D103" s="522">
        <f>'TE2'!N103</f>
        <v>0.31140965223312378</v>
      </c>
      <c r="E103" s="319">
        <f>TE2b!B103</f>
        <v>0.67976486682891846</v>
      </c>
      <c r="F103" s="16">
        <f>TE2b!H103</f>
        <v>0.54905790090560913</v>
      </c>
      <c r="G103" s="16">
        <f>TE2b!N103</f>
        <v>0.32830104231834412</v>
      </c>
      <c r="H103" s="16">
        <f>TE2c!B103</f>
        <v>0.26319563388824463</v>
      </c>
      <c r="I103" s="16">
        <f>TE2c!H103</f>
        <v>0.15663613379001617</v>
      </c>
      <c r="J103" s="16">
        <f>TE2c!N103</f>
        <v>7.139279693365097E-2</v>
      </c>
      <c r="K103" s="16"/>
      <c r="L103" s="56">
        <f t="shared" si="7"/>
        <v>0.35146382451057434</v>
      </c>
      <c r="M103" s="15">
        <f t="shared" si="8"/>
        <v>0.13070696592330933</v>
      </c>
      <c r="N103" s="15">
        <f t="shared" si="8"/>
        <v>0.22075685858726501</v>
      </c>
      <c r="O103" s="15">
        <f t="shared" si="5"/>
        <v>0.17166490852832794</v>
      </c>
      <c r="P103" s="15">
        <f t="shared" si="6"/>
        <v>6.5105408430099487E-2</v>
      </c>
      <c r="Q103" s="15">
        <f t="shared" si="6"/>
        <v>0.10655950009822845</v>
      </c>
      <c r="R103" s="15">
        <f t="shared" si="6"/>
        <v>8.5243336856365204E-2</v>
      </c>
      <c r="S103" s="14"/>
      <c r="T103" s="15"/>
      <c r="U103" s="13"/>
    </row>
    <row r="104" spans="1:21">
      <c r="A104" s="19">
        <v>2007</v>
      </c>
      <c r="B104" s="325">
        <f>'TE2'!B104</f>
        <v>0.30964839458465576</v>
      </c>
      <c r="C104" s="521">
        <f>'TE2'!H104</f>
        <v>3.3279061317443848E-3</v>
      </c>
      <c r="D104" s="522">
        <f>'TE2'!N104</f>
        <v>0.30632048845291138</v>
      </c>
      <c r="E104" s="319">
        <f>TE2b!B104</f>
        <v>0.69035160541534424</v>
      </c>
      <c r="F104" s="16">
        <f>TE2b!H104</f>
        <v>0.56044459342956543</v>
      </c>
      <c r="G104" s="16">
        <f>TE2b!N104</f>
        <v>0.33960363268852234</v>
      </c>
      <c r="H104" s="16">
        <f>TE2c!B104</f>
        <v>0.2734922468662262</v>
      </c>
      <c r="I104" s="16">
        <f>TE2c!H104</f>
        <v>0.16620415449142456</v>
      </c>
      <c r="J104" s="16">
        <f>TE2c!N104</f>
        <v>7.9182587563991547E-2</v>
      </c>
      <c r="K104" s="16"/>
      <c r="L104" s="56">
        <f t="shared" si="7"/>
        <v>0.3507479727268219</v>
      </c>
      <c r="M104" s="15">
        <f t="shared" si="8"/>
        <v>0.12990701198577881</v>
      </c>
      <c r="N104" s="15">
        <f t="shared" si="8"/>
        <v>0.22084096074104309</v>
      </c>
      <c r="O104" s="15">
        <f t="shared" si="5"/>
        <v>0.17339947819709778</v>
      </c>
      <c r="P104" s="15">
        <f t="shared" si="6"/>
        <v>6.6111385822296143E-2</v>
      </c>
      <c r="Q104" s="15">
        <f t="shared" si="6"/>
        <v>0.10728809237480164</v>
      </c>
      <c r="R104" s="15">
        <f t="shared" si="6"/>
        <v>8.7021566927433014E-2</v>
      </c>
      <c r="S104" s="14"/>
      <c r="T104" s="15"/>
      <c r="U104" s="13"/>
    </row>
    <row r="105" spans="1:21">
      <c r="A105" s="19">
        <v>2008</v>
      </c>
      <c r="B105" s="325">
        <f>'TE2'!B105</f>
        <v>0.28000551462173462</v>
      </c>
      <c r="C105" s="521">
        <f>'TE2'!H105</f>
        <v>-1.0162472724914551E-2</v>
      </c>
      <c r="D105" s="522">
        <f>'TE2'!N105</f>
        <v>0.29016798734664917</v>
      </c>
      <c r="E105" s="319">
        <f>TE2b!B105</f>
        <v>0.71999448537826538</v>
      </c>
      <c r="F105" s="16">
        <f>TE2b!H105</f>
        <v>0.58806169033050537</v>
      </c>
      <c r="G105" s="16">
        <f>TE2b!N105</f>
        <v>0.36090961098670959</v>
      </c>
      <c r="H105" s="16">
        <f>TE2c!B105</f>
        <v>0.2920188307762146</v>
      </c>
      <c r="I105" s="16">
        <f>TE2c!H105</f>
        <v>0.17841573059558868</v>
      </c>
      <c r="J105" s="16">
        <f>TE2c!N105</f>
        <v>8.639836311340332E-2</v>
      </c>
      <c r="K105" s="16"/>
      <c r="L105" s="56">
        <f t="shared" si="7"/>
        <v>0.35908487439155579</v>
      </c>
      <c r="M105" s="15">
        <f t="shared" si="8"/>
        <v>0.13193279504776001</v>
      </c>
      <c r="N105" s="15">
        <f t="shared" si="8"/>
        <v>0.22715207934379578</v>
      </c>
      <c r="O105" s="15">
        <f t="shared" si="5"/>
        <v>0.18249388039112091</v>
      </c>
      <c r="P105" s="15">
        <f t="shared" si="6"/>
        <v>6.8890780210494995E-2</v>
      </c>
      <c r="Q105" s="15">
        <f t="shared" si="6"/>
        <v>0.11360310018062592</v>
      </c>
      <c r="R105" s="15">
        <f t="shared" si="6"/>
        <v>9.2017367482185364E-2</v>
      </c>
      <c r="S105" s="14"/>
      <c r="T105" s="15"/>
      <c r="U105" s="13"/>
    </row>
    <row r="106" spans="1:21">
      <c r="A106" s="23">
        <v>2009</v>
      </c>
      <c r="B106" s="326">
        <f>'TE2'!B106</f>
        <v>0.272330641746521</v>
      </c>
      <c r="C106" s="525">
        <f>'TE2'!H106</f>
        <v>-1.6626238822937012E-2</v>
      </c>
      <c r="D106" s="526">
        <f>'TE2'!N106</f>
        <v>0.28895688056945801</v>
      </c>
      <c r="E106" s="320">
        <f>TE2b!B106</f>
        <v>0.727669358253479</v>
      </c>
      <c r="F106" s="22">
        <f>TE2b!H106</f>
        <v>0.59315109252929688</v>
      </c>
      <c r="G106" s="22">
        <f>TE2b!N106</f>
        <v>0.36149084568023682</v>
      </c>
      <c r="H106" s="22">
        <f>TE2c!B106</f>
        <v>0.29260343313217163</v>
      </c>
      <c r="I106" s="22">
        <f>TE2c!H106</f>
        <v>0.18012531101703644</v>
      </c>
      <c r="J106" s="22">
        <f>TE2c!N106</f>
        <v>9.2195078730583191E-2</v>
      </c>
      <c r="K106" s="22"/>
      <c r="L106" s="57">
        <f t="shared" si="7"/>
        <v>0.36617851257324219</v>
      </c>
      <c r="M106" s="21">
        <f t="shared" si="8"/>
        <v>0.13451826572418213</v>
      </c>
      <c r="N106" s="21">
        <f t="shared" si="8"/>
        <v>0.23166024684906006</v>
      </c>
      <c r="O106" s="21">
        <f t="shared" si="5"/>
        <v>0.18136553466320038</v>
      </c>
      <c r="P106" s="21">
        <f t="shared" si="6"/>
        <v>6.8887412548065186E-2</v>
      </c>
      <c r="Q106" s="21">
        <f t="shared" si="6"/>
        <v>0.11247812211513519</v>
      </c>
      <c r="R106" s="21">
        <f t="shared" si="6"/>
        <v>8.7930232286453247E-2</v>
      </c>
      <c r="S106" s="20"/>
      <c r="T106" s="15"/>
      <c r="U106" s="13"/>
    </row>
    <row r="107" spans="1:21">
      <c r="A107" s="19">
        <v>2010</v>
      </c>
      <c r="B107" s="325">
        <f>'TE2'!B107</f>
        <v>0.26748061180114746</v>
      </c>
      <c r="C107" s="521">
        <f>'TE2'!H107</f>
        <v>-1.3253688812255859E-2</v>
      </c>
      <c r="D107" s="522">
        <f>'TE2'!N107</f>
        <v>0.28073430061340332</v>
      </c>
      <c r="E107" s="319">
        <f>TE2b!B107</f>
        <v>0.73251938819885254</v>
      </c>
      <c r="F107" s="16">
        <f>TE2b!H107</f>
        <v>0.60269337892532349</v>
      </c>
      <c r="G107" s="16">
        <f>TE2b!N107</f>
        <v>0.37569138407707214</v>
      </c>
      <c r="H107" s="16">
        <f>TE2c!B107</f>
        <v>0.30807819962501526</v>
      </c>
      <c r="I107" s="16">
        <f>TE2c!H107</f>
        <v>0.19609668850898743</v>
      </c>
      <c r="J107" s="16">
        <f>TE2c!N107</f>
        <v>0.1018153503537178</v>
      </c>
      <c r="K107" s="16"/>
      <c r="L107" s="56">
        <f t="shared" si="7"/>
        <v>0.3568280041217804</v>
      </c>
      <c r="M107" s="15">
        <f t="shared" si="8"/>
        <v>0.12982600927352905</v>
      </c>
      <c r="N107" s="15">
        <f t="shared" si="8"/>
        <v>0.22700199484825134</v>
      </c>
      <c r="O107" s="15">
        <f t="shared" si="5"/>
        <v>0.17959469556808472</v>
      </c>
      <c r="P107" s="15">
        <f t="shared" si="6"/>
        <v>6.7613184452056885E-2</v>
      </c>
      <c r="Q107" s="15">
        <f t="shared" si="6"/>
        <v>0.11198151111602783</v>
      </c>
      <c r="R107" s="15">
        <f t="shared" si="6"/>
        <v>9.4281338155269623E-2</v>
      </c>
      <c r="S107" s="14"/>
      <c r="T107" s="15"/>
      <c r="U107" s="13"/>
    </row>
    <row r="108" spans="1:21">
      <c r="A108" s="19">
        <v>2011</v>
      </c>
      <c r="B108" s="325">
        <f>'TE2'!B108</f>
        <v>0.26733303070068359</v>
      </c>
      <c r="C108" s="521">
        <f>'TE2'!H108</f>
        <v>-1.105046272277832E-2</v>
      </c>
      <c r="D108" s="522">
        <f>'TE2'!N108</f>
        <v>0.27838349342346191</v>
      </c>
      <c r="E108" s="319">
        <f>TE2b!B108</f>
        <v>0.73266696929931641</v>
      </c>
      <c r="F108" s="16">
        <f>TE2b!H108</f>
        <v>0.60200369358062744</v>
      </c>
      <c r="G108" s="16">
        <f>TE2b!N108</f>
        <v>0.37431365251541138</v>
      </c>
      <c r="H108" s="16">
        <f>TE2c!B108</f>
        <v>0.30565616488456726</v>
      </c>
      <c r="I108" s="16">
        <f>TE2c!H108</f>
        <v>0.19033379852771759</v>
      </c>
      <c r="J108" s="16">
        <f>TE2c!N108</f>
        <v>9.4089679419994354E-2</v>
      </c>
      <c r="K108" s="16"/>
      <c r="L108" s="56">
        <f t="shared" si="7"/>
        <v>0.35835331678390503</v>
      </c>
      <c r="M108" s="15">
        <f t="shared" si="8"/>
        <v>0.13066327571868896</v>
      </c>
      <c r="N108" s="15">
        <f t="shared" si="8"/>
        <v>0.22769004106521606</v>
      </c>
      <c r="O108" s="15">
        <f t="shared" si="5"/>
        <v>0.18397985398769379</v>
      </c>
      <c r="P108" s="15">
        <f t="shared" si="6"/>
        <v>6.8657487630844116E-2</v>
      </c>
      <c r="Q108" s="15">
        <f t="shared" si="6"/>
        <v>0.11532236635684967</v>
      </c>
      <c r="R108" s="15">
        <f t="shared" si="6"/>
        <v>9.6244119107723236E-2</v>
      </c>
      <c r="S108" s="14"/>
      <c r="T108" s="15"/>
      <c r="U108" s="13"/>
    </row>
    <row r="109" spans="1:21">
      <c r="A109" s="19">
        <v>2012</v>
      </c>
      <c r="B109" s="325">
        <f>'TE2'!B109</f>
        <v>0.26255679130554199</v>
      </c>
      <c r="C109" s="521">
        <f>'TE2'!H109</f>
        <v>-8.3708763122558594E-3</v>
      </c>
      <c r="D109" s="522">
        <f>'TE2'!N109</f>
        <v>0.27092766761779785</v>
      </c>
      <c r="E109" s="319">
        <f>TE2b!B109</f>
        <v>0.73744320869445801</v>
      </c>
      <c r="F109" s="16">
        <f>TE2b!H109</f>
        <v>0.61183065176010132</v>
      </c>
      <c r="G109" s="16">
        <f>TE2b!N109</f>
        <v>0.38848647475242615</v>
      </c>
      <c r="H109" s="16">
        <f>TE2c!B109</f>
        <v>0.31936544179916382</v>
      </c>
      <c r="I109" s="16">
        <f>TE2c!H109</f>
        <v>0.20218908786773682</v>
      </c>
      <c r="J109" s="16">
        <f>TE2c!N109</f>
        <v>0.10248766094446182</v>
      </c>
      <c r="K109" s="16"/>
      <c r="L109" s="56">
        <f t="shared" si="7"/>
        <v>0.34895673394203186</v>
      </c>
      <c r="M109" s="15">
        <f t="shared" si="8"/>
        <v>0.12561255693435669</v>
      </c>
      <c r="N109" s="15">
        <f t="shared" si="8"/>
        <v>0.22334417700767517</v>
      </c>
      <c r="O109" s="15">
        <f t="shared" si="5"/>
        <v>0.18629738688468933</v>
      </c>
      <c r="P109" s="15">
        <f t="shared" si="6"/>
        <v>6.9121032953262329E-2</v>
      </c>
      <c r="Q109" s="15">
        <f t="shared" si="6"/>
        <v>0.117176353931427</v>
      </c>
      <c r="R109" s="15">
        <f t="shared" si="6"/>
        <v>9.9701426923274994E-2</v>
      </c>
      <c r="S109" s="14"/>
      <c r="T109" s="15"/>
      <c r="U109" s="13"/>
    </row>
    <row r="110" spans="1:21">
      <c r="A110" s="19">
        <v>2013</v>
      </c>
      <c r="B110" s="325">
        <f>'TE2'!B110</f>
        <v>0.27688711881637573</v>
      </c>
      <c r="C110" s="521">
        <f>'TE2'!H110</f>
        <v>-2.5792121887207031E-3</v>
      </c>
      <c r="D110" s="522">
        <f>'TE2'!N110</f>
        <v>0.27946633100509644</v>
      </c>
      <c r="E110" s="319">
        <f>TE2b!B110</f>
        <v>0.72311288118362427</v>
      </c>
      <c r="F110" s="16">
        <f>TE2b!H110</f>
        <v>0.59547293186187744</v>
      </c>
      <c r="G110" s="16">
        <f>TE2b!N110</f>
        <v>0.37031683325767517</v>
      </c>
      <c r="H110" s="16">
        <f>TE2c!B110</f>
        <v>0.30177870392799377</v>
      </c>
      <c r="I110" s="16">
        <f>TE2c!H110</f>
        <v>0.19111768901348114</v>
      </c>
      <c r="J110" s="16">
        <f>TE2c!N110</f>
        <v>9.8440557718276978E-2</v>
      </c>
      <c r="K110" s="16"/>
      <c r="L110" s="56">
        <f t="shared" si="7"/>
        <v>0.3527960479259491</v>
      </c>
      <c r="M110" s="15">
        <f t="shared" si="8"/>
        <v>0.12763994932174683</v>
      </c>
      <c r="N110" s="15">
        <f t="shared" si="8"/>
        <v>0.22515609860420227</v>
      </c>
      <c r="O110" s="15">
        <f t="shared" si="5"/>
        <v>0.17919914424419403</v>
      </c>
      <c r="P110" s="15">
        <f t="shared" ref="P110:R110" si="9">G110-H110</f>
        <v>6.8538129329681396E-2</v>
      </c>
      <c r="Q110" s="15">
        <f t="shared" si="9"/>
        <v>0.11066101491451263</v>
      </c>
      <c r="R110" s="15">
        <f t="shared" si="9"/>
        <v>9.2677131295204163E-2</v>
      </c>
      <c r="S110" s="14"/>
      <c r="T110" s="15"/>
      <c r="U110" s="13"/>
    </row>
    <row r="111" spans="1:21">
      <c r="A111" s="19">
        <v>2014</v>
      </c>
      <c r="B111" s="325">
        <f>'TE2'!B111</f>
        <v>0.27816528081893921</v>
      </c>
      <c r="C111" s="521">
        <f>'TE2'!H111</f>
        <v>6.0141086578369141E-4</v>
      </c>
      <c r="D111" s="522">
        <f>'TE2'!N111</f>
        <v>0.27756386995315552</v>
      </c>
      <c r="E111" s="319">
        <f>TE2b!B111</f>
        <v>0.72183471918106079</v>
      </c>
      <c r="F111" s="16">
        <f>TE2b!H111</f>
        <v>0.59545272588729858</v>
      </c>
      <c r="G111" s="16">
        <f>TE2b!N111</f>
        <v>0.37244617938995361</v>
      </c>
      <c r="H111" s="16">
        <f>TE2c!B111</f>
        <v>0.30392396450042725</v>
      </c>
      <c r="I111" s="16">
        <f>TE2c!H111</f>
        <v>0.19087707996368408</v>
      </c>
      <c r="J111" s="16">
        <f>TE2c!N111</f>
        <v>9.7061306238174438E-2</v>
      </c>
      <c r="K111" s="16"/>
      <c r="L111" s="56">
        <f t="shared" ref="L111" si="10">E111-G111</f>
        <v>0.34938853979110718</v>
      </c>
      <c r="M111" s="15">
        <f t="shared" ref="M111" si="11">E111-F111</f>
        <v>0.12638199329376221</v>
      </c>
      <c r="N111" s="15">
        <f t="shared" ref="N111" si="12">F111-G111</f>
        <v>0.22300654649734497</v>
      </c>
      <c r="O111" s="15">
        <f t="shared" ref="O111" si="13">G111-I111</f>
        <v>0.18156909942626953</v>
      </c>
      <c r="P111" s="15">
        <f t="shared" ref="P111" si="14">G111-H111</f>
        <v>6.8522214889526367E-2</v>
      </c>
      <c r="Q111" s="15">
        <f t="shared" ref="Q111" si="15">H111-I111</f>
        <v>0.11304688453674316</v>
      </c>
      <c r="R111" s="15">
        <f t="shared" ref="R111" si="16">I111-J111</f>
        <v>9.3815773725509644E-2</v>
      </c>
      <c r="S111" s="14"/>
      <c r="T111" s="15"/>
      <c r="U111" s="13"/>
    </row>
    <row r="112" spans="1:2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</row>
    <row r="113" spans="1:2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</row>
    <row r="114" spans="1:2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</row>
    <row r="115" spans="1:2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</row>
    <row r="116" spans="1:2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</row>
    <row r="117" spans="1:21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1" ht="16" thickTop="1">
      <c r="B118" s="5"/>
      <c r="C118" s="5"/>
      <c r="D118" s="5"/>
      <c r="E118" s="5"/>
      <c r="F118" s="5"/>
      <c r="G118" s="5"/>
      <c r="H118" s="5"/>
    </row>
    <row r="119" spans="1:21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R7"/>
    <mergeCell ref="B8:R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U119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L10" sqref="L10:N13"/>
    </sheetView>
  </sheetViews>
  <sheetFormatPr baseColWidth="10" defaultColWidth="10.83203125" defaultRowHeight="15" x14ac:dyDescent="0"/>
  <cols>
    <col min="1" max="10" width="10.83203125" style="4"/>
    <col min="11" max="11" width="10.83203125" style="4" customWidth="1"/>
    <col min="12" max="20" width="10.83203125" style="4"/>
    <col min="21" max="21" width="11" style="4" customWidth="1"/>
    <col min="22" max="16384" width="10.83203125" style="4"/>
  </cols>
  <sheetData>
    <row r="1" spans="1:21">
      <c r="A1" s="55" t="s">
        <v>37</v>
      </c>
      <c r="D1" s="209"/>
    </row>
    <row r="2" spans="1:21">
      <c r="B2" s="54"/>
      <c r="C2" s="54"/>
      <c r="D2" s="210"/>
    </row>
    <row r="3" spans="1:21" ht="16" thickBot="1">
      <c r="D3" s="209"/>
    </row>
    <row r="4" spans="1:21" ht="25" customHeight="1" thickTop="1">
      <c r="A4" s="1224" t="s">
        <v>1059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6"/>
      <c r="T4" s="534"/>
    </row>
    <row r="5" spans="1:21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7"/>
      <c r="T5" s="533"/>
    </row>
    <row r="6" spans="1:21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S6" s="47" t="s">
        <v>53</v>
      </c>
      <c r="T6" s="49"/>
    </row>
    <row r="7" spans="1:21" ht="35" customHeight="1">
      <c r="A7" s="46"/>
      <c r="B7" s="1228" t="s">
        <v>1060</v>
      </c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55"/>
      <c r="T7" s="53"/>
    </row>
    <row r="8" spans="1:21" ht="21" customHeight="1">
      <c r="A8" s="434"/>
      <c r="B8" s="1256" t="s">
        <v>864</v>
      </c>
      <c r="C8" s="1277"/>
      <c r="D8" s="1277"/>
      <c r="E8" s="1277"/>
      <c r="F8" s="1277"/>
      <c r="G8" s="1277"/>
      <c r="H8" s="1277"/>
      <c r="I8" s="1277"/>
      <c r="J8" s="1277"/>
      <c r="K8" s="1277"/>
      <c r="L8" s="1277"/>
      <c r="M8" s="1277"/>
      <c r="N8" s="1277"/>
      <c r="O8" s="1277"/>
      <c r="P8" s="1277"/>
      <c r="Q8" s="1277"/>
      <c r="R8" s="1277"/>
      <c r="S8" s="1278"/>
      <c r="T8" s="535"/>
    </row>
    <row r="9" spans="1:21" s="30" customFormat="1" ht="31" customHeight="1">
      <c r="A9" s="45"/>
      <c r="B9" s="316" t="s">
        <v>16</v>
      </c>
      <c r="C9" s="519" t="s">
        <v>15</v>
      </c>
      <c r="D9" s="520" t="s">
        <v>59</v>
      </c>
      <c r="E9" s="317" t="s">
        <v>14</v>
      </c>
      <c r="F9" s="44" t="s">
        <v>13</v>
      </c>
      <c r="G9" s="44" t="s">
        <v>12</v>
      </c>
      <c r="H9" s="44" t="s">
        <v>11</v>
      </c>
      <c r="I9" s="44" t="s">
        <v>10</v>
      </c>
      <c r="J9" s="44" t="s">
        <v>9</v>
      </c>
      <c r="K9" s="529" t="s">
        <v>143</v>
      </c>
      <c r="L9" s="435" t="s">
        <v>8</v>
      </c>
      <c r="M9" s="43" t="s">
        <v>7</v>
      </c>
      <c r="N9" s="43" t="s">
        <v>6</v>
      </c>
      <c r="O9" s="43" t="s">
        <v>5</v>
      </c>
      <c r="P9" s="43" t="s">
        <v>4</v>
      </c>
      <c r="Q9" s="43" t="s">
        <v>3</v>
      </c>
      <c r="R9" s="43" t="s">
        <v>2</v>
      </c>
      <c r="S9" s="42" t="s">
        <v>144</v>
      </c>
      <c r="T9" s="536"/>
    </row>
    <row r="10" spans="1:21" s="30" customFormat="1" ht="15" customHeight="1">
      <c r="A10" s="41">
        <v>1913</v>
      </c>
      <c r="B10" s="328"/>
      <c r="C10" s="444"/>
      <c r="D10" s="444"/>
      <c r="E10" s="329"/>
      <c r="F10" s="40"/>
      <c r="G10" s="40">
        <v>0.42480937933293944</v>
      </c>
      <c r="H10" s="40">
        <v>0.37758756227432244</v>
      </c>
      <c r="I10" s="40">
        <v>0.26811389089278398</v>
      </c>
      <c r="J10" s="40">
        <v>0.11330329668629818</v>
      </c>
      <c r="K10" s="40"/>
      <c r="L10" s="333"/>
      <c r="M10" s="334"/>
      <c r="N10" s="39"/>
      <c r="O10" s="38">
        <f t="shared" ref="O10:O73" si="0">G10-I10</f>
        <v>0.15669548844015546</v>
      </c>
      <c r="P10" s="38">
        <f t="shared" ref="P10:R41" si="1">G10-H10</f>
        <v>4.7221817058616999E-2</v>
      </c>
      <c r="Q10" s="38">
        <f t="shared" si="1"/>
        <v>0.10947367138153846</v>
      </c>
      <c r="R10" s="38">
        <f t="shared" si="1"/>
        <v>0.1548105942064858</v>
      </c>
      <c r="S10" s="37"/>
      <c r="T10" s="15"/>
    </row>
    <row r="11" spans="1:21" s="30" customFormat="1" ht="15" customHeight="1">
      <c r="A11" s="33">
        <v>1914</v>
      </c>
      <c r="B11" s="330"/>
      <c r="C11" s="444"/>
      <c r="D11" s="444"/>
      <c r="E11" s="331"/>
      <c r="F11" s="36"/>
      <c r="G11" s="36">
        <v>0.42708349304132759</v>
      </c>
      <c r="H11" s="36">
        <v>0.39042866139697607</v>
      </c>
      <c r="I11" s="36">
        <v>0.28106817028514647</v>
      </c>
      <c r="J11" s="36">
        <v>0.11828530986459329</v>
      </c>
      <c r="K11" s="36"/>
      <c r="L11" s="335"/>
      <c r="M11" s="336"/>
      <c r="N11" s="35"/>
      <c r="O11" s="15">
        <f t="shared" si="0"/>
        <v>0.14601532275618112</v>
      </c>
      <c r="P11" s="15">
        <f t="shared" si="1"/>
        <v>3.6654831644351515E-2</v>
      </c>
      <c r="Q11" s="15">
        <f t="shared" si="1"/>
        <v>0.10936049111182961</v>
      </c>
      <c r="R11" s="15">
        <f t="shared" si="1"/>
        <v>0.16278286042055318</v>
      </c>
      <c r="S11" s="14"/>
      <c r="T11" s="15"/>
    </row>
    <row r="12" spans="1:21" s="30" customFormat="1" ht="15" customHeight="1">
      <c r="A12" s="33">
        <v>1915</v>
      </c>
      <c r="B12" s="330"/>
      <c r="C12" s="444"/>
      <c r="D12" s="444"/>
      <c r="E12" s="331"/>
      <c r="F12" s="36"/>
      <c r="G12" s="36">
        <v>0.42400808305524146</v>
      </c>
      <c r="H12" s="36">
        <v>0.38962842602474757</v>
      </c>
      <c r="I12" s="36">
        <v>0.30519176635065787</v>
      </c>
      <c r="J12" s="36">
        <v>0.18923188872894528</v>
      </c>
      <c r="K12" s="36"/>
      <c r="L12" s="335"/>
      <c r="M12" s="336"/>
      <c r="N12" s="35"/>
      <c r="O12" s="15">
        <f t="shared" si="0"/>
        <v>0.11881631670458359</v>
      </c>
      <c r="P12" s="15">
        <f t="shared" si="1"/>
        <v>3.4379657030493893E-2</v>
      </c>
      <c r="Q12" s="15">
        <f t="shared" si="1"/>
        <v>8.4436659674089698E-2</v>
      </c>
      <c r="R12" s="15">
        <f t="shared" si="1"/>
        <v>0.11595987762171259</v>
      </c>
      <c r="S12" s="14"/>
      <c r="T12" s="15"/>
    </row>
    <row r="13" spans="1:21" s="30" customFormat="1" ht="15" customHeight="1">
      <c r="A13" s="33">
        <v>1916</v>
      </c>
      <c r="B13" s="330"/>
      <c r="C13" s="444"/>
      <c r="D13" s="444"/>
      <c r="E13" s="331"/>
      <c r="F13" s="36"/>
      <c r="G13" s="36">
        <v>0.42804277204833513</v>
      </c>
      <c r="H13" s="36">
        <v>0.37982388663907896</v>
      </c>
      <c r="I13" s="36">
        <v>0.27721751065920797</v>
      </c>
      <c r="J13" s="36">
        <v>0.15070066687884714</v>
      </c>
      <c r="K13" s="36"/>
      <c r="L13" s="335"/>
      <c r="M13" s="336"/>
      <c r="N13" s="35"/>
      <c r="O13" s="15">
        <f t="shared" si="0"/>
        <v>0.15082526138912716</v>
      </c>
      <c r="P13" s="15">
        <f t="shared" si="1"/>
        <v>4.8218885409256174E-2</v>
      </c>
      <c r="Q13" s="15">
        <f t="shared" si="1"/>
        <v>0.10260637597987099</v>
      </c>
      <c r="R13" s="15">
        <f t="shared" si="1"/>
        <v>0.12651684378036082</v>
      </c>
      <c r="S13" s="14"/>
      <c r="T13" s="15"/>
    </row>
    <row r="14" spans="1:21" s="30" customFormat="1" ht="15" customHeight="1">
      <c r="A14" s="33">
        <v>1917</v>
      </c>
      <c r="B14" s="325">
        <f t="shared" ref="B14:B58" si="2">1-F14</f>
        <v>0.38288640313564959</v>
      </c>
      <c r="C14" s="444"/>
      <c r="D14" s="444"/>
      <c r="E14" s="322">
        <v>0.69034429721737123</v>
      </c>
      <c r="F14" s="28">
        <v>0.61711359686435041</v>
      </c>
      <c r="G14" s="28">
        <v>0.41728370116947899</v>
      </c>
      <c r="H14" s="28">
        <v>0.35919238571241102</v>
      </c>
      <c r="I14" s="28">
        <v>0.24613728787359734</v>
      </c>
      <c r="J14" s="28">
        <v>0.12428868762315629</v>
      </c>
      <c r="K14" s="28"/>
      <c r="L14" s="56">
        <f t="shared" ref="L14:L74" si="3">E14-G14</f>
        <v>0.27306059604789223</v>
      </c>
      <c r="M14" s="15">
        <f t="shared" ref="M14:N74" si="4">E14-F14</f>
        <v>7.3230700353020817E-2</v>
      </c>
      <c r="N14" s="15">
        <f t="shared" si="4"/>
        <v>0.19982989569487142</v>
      </c>
      <c r="O14" s="15">
        <f t="shared" si="0"/>
        <v>0.17114641329588165</v>
      </c>
      <c r="P14" s="15">
        <f t="shared" si="1"/>
        <v>5.8091315457067971E-2</v>
      </c>
      <c r="Q14" s="15">
        <f t="shared" si="1"/>
        <v>0.11305509783881368</v>
      </c>
      <c r="R14" s="15">
        <f t="shared" si="1"/>
        <v>0.12184860025044106</v>
      </c>
      <c r="S14" s="14"/>
      <c r="T14" s="15"/>
      <c r="U14" s="13"/>
    </row>
    <row r="15" spans="1:21" s="30" customFormat="1" ht="15" customHeight="1">
      <c r="A15" s="33">
        <v>1918</v>
      </c>
      <c r="B15" s="325">
        <f t="shared" si="2"/>
        <v>0.38981252444881687</v>
      </c>
      <c r="C15" s="444"/>
      <c r="D15" s="444"/>
      <c r="E15" s="322">
        <v>0.69717160551001689</v>
      </c>
      <c r="F15" s="28">
        <v>0.61018747555118313</v>
      </c>
      <c r="G15" s="28">
        <v>0.37749846216358596</v>
      </c>
      <c r="H15" s="28">
        <v>0.30878986374588269</v>
      </c>
      <c r="I15" s="28">
        <v>0.19630565659975396</v>
      </c>
      <c r="J15" s="28">
        <v>9.2325660652326655E-2</v>
      </c>
      <c r="K15" s="28"/>
      <c r="L15" s="56">
        <f t="shared" si="3"/>
        <v>0.31967314334643093</v>
      </c>
      <c r="M15" s="15">
        <f t="shared" si="4"/>
        <v>8.6984129958833756E-2</v>
      </c>
      <c r="N15" s="15">
        <f t="shared" si="4"/>
        <v>0.23268901338759718</v>
      </c>
      <c r="O15" s="15">
        <f t="shared" si="0"/>
        <v>0.18119280556383199</v>
      </c>
      <c r="P15" s="15">
        <f t="shared" si="1"/>
        <v>6.870859841770327E-2</v>
      </c>
      <c r="Q15" s="15">
        <f t="shared" si="1"/>
        <v>0.11248420714612872</v>
      </c>
      <c r="R15" s="15">
        <f t="shared" si="1"/>
        <v>0.10397999594742731</v>
      </c>
      <c r="S15" s="14"/>
      <c r="T15" s="15"/>
      <c r="U15" s="13"/>
    </row>
    <row r="16" spans="1:21" s="30" customFormat="1" ht="15" customHeight="1">
      <c r="A16" s="32">
        <v>1919</v>
      </c>
      <c r="B16" s="326">
        <f t="shared" si="2"/>
        <v>0.36336027836049012</v>
      </c>
      <c r="C16" s="442"/>
      <c r="D16" s="443"/>
      <c r="E16" s="323">
        <v>0.72466874656653102</v>
      </c>
      <c r="F16" s="31">
        <v>0.63663972163950988</v>
      </c>
      <c r="G16" s="31">
        <v>0.40326471901722766</v>
      </c>
      <c r="H16" s="31">
        <v>0.33156886477227826</v>
      </c>
      <c r="I16" s="31">
        <v>0.20593157903085799</v>
      </c>
      <c r="J16" s="31">
        <v>9.1087188115876752E-2</v>
      </c>
      <c r="K16" s="31"/>
      <c r="L16" s="57">
        <f t="shared" si="3"/>
        <v>0.32140402754930336</v>
      </c>
      <c r="M16" s="21">
        <f t="shared" si="4"/>
        <v>8.8029024927021138E-2</v>
      </c>
      <c r="N16" s="21">
        <f t="shared" si="4"/>
        <v>0.23337500262228222</v>
      </c>
      <c r="O16" s="21">
        <f t="shared" si="0"/>
        <v>0.19733313998636967</v>
      </c>
      <c r="P16" s="21">
        <f t="shared" si="1"/>
        <v>7.1695854244949397E-2</v>
      </c>
      <c r="Q16" s="21">
        <f t="shared" si="1"/>
        <v>0.12563728574142027</v>
      </c>
      <c r="R16" s="21">
        <f t="shared" si="1"/>
        <v>0.11484439091498123</v>
      </c>
      <c r="S16" s="20"/>
      <c r="T16" s="15"/>
      <c r="U16" s="13"/>
    </row>
    <row r="17" spans="1:21" s="30" customFormat="1" ht="15" customHeight="1">
      <c r="A17" s="34">
        <v>1920</v>
      </c>
      <c r="B17" s="327">
        <f t="shared" si="2"/>
        <v>0.41857346116875571</v>
      </c>
      <c r="C17" s="444"/>
      <c r="D17" s="444"/>
      <c r="E17" s="324">
        <v>0.69199065629849843</v>
      </c>
      <c r="F17" s="29">
        <v>0.58142653883124429</v>
      </c>
      <c r="G17" s="29">
        <v>0.35667144285522229</v>
      </c>
      <c r="H17" s="29">
        <v>0.28728358394958625</v>
      </c>
      <c r="I17" s="29">
        <v>0.1655147314162157</v>
      </c>
      <c r="J17" s="29">
        <v>6.592942770101741E-2</v>
      </c>
      <c r="K17" s="29"/>
      <c r="L17" s="58">
        <f t="shared" si="3"/>
        <v>0.33531921344327614</v>
      </c>
      <c r="M17" s="25">
        <f t="shared" si="4"/>
        <v>0.11056411746725414</v>
      </c>
      <c r="N17" s="25">
        <f t="shared" si="4"/>
        <v>0.224755095976022</v>
      </c>
      <c r="O17" s="25">
        <f t="shared" si="0"/>
        <v>0.19115671143900659</v>
      </c>
      <c r="P17" s="25">
        <f t="shared" si="1"/>
        <v>6.9387858905636035E-2</v>
      </c>
      <c r="Q17" s="25">
        <f t="shared" si="1"/>
        <v>0.12176885253337055</v>
      </c>
      <c r="R17" s="25">
        <f t="shared" si="1"/>
        <v>9.9585303715198289E-2</v>
      </c>
      <c r="S17" s="24"/>
      <c r="T17" s="15"/>
      <c r="U17" s="13"/>
    </row>
    <row r="18" spans="1:21" s="30" customFormat="1" ht="15" customHeight="1">
      <c r="A18" s="33">
        <v>1921</v>
      </c>
      <c r="B18" s="325">
        <f t="shared" si="2"/>
        <v>0.42026046490160696</v>
      </c>
      <c r="C18" s="444"/>
      <c r="D18" s="444"/>
      <c r="E18" s="322">
        <v>0.68572332552812287</v>
      </c>
      <c r="F18" s="28">
        <v>0.57973953509839304</v>
      </c>
      <c r="G18" s="28">
        <v>0.35659882567924117</v>
      </c>
      <c r="H18" s="28">
        <v>0.28838759809708026</v>
      </c>
      <c r="I18" s="28">
        <v>0.16611969192401438</v>
      </c>
      <c r="J18" s="28">
        <v>6.3688611183212007E-2</v>
      </c>
      <c r="K18" s="28"/>
      <c r="L18" s="56">
        <f t="shared" si="3"/>
        <v>0.3291244998488817</v>
      </c>
      <c r="M18" s="15">
        <f t="shared" si="4"/>
        <v>0.10598379042972983</v>
      </c>
      <c r="N18" s="15">
        <f t="shared" si="4"/>
        <v>0.22314070941915187</v>
      </c>
      <c r="O18" s="15">
        <f t="shared" si="0"/>
        <v>0.19047913375522679</v>
      </c>
      <c r="P18" s="15">
        <f t="shared" si="1"/>
        <v>6.8211227582160916E-2</v>
      </c>
      <c r="Q18" s="15">
        <f t="shared" si="1"/>
        <v>0.12226790617306588</v>
      </c>
      <c r="R18" s="15">
        <f t="shared" si="1"/>
        <v>0.10243108074080237</v>
      </c>
      <c r="S18" s="14"/>
      <c r="T18" s="15"/>
      <c r="U18" s="13"/>
    </row>
    <row r="19" spans="1:21" s="30" customFormat="1" ht="15" customHeight="1">
      <c r="A19" s="33">
        <v>1922</v>
      </c>
      <c r="B19" s="325">
        <f t="shared" si="2"/>
        <v>0.39313887078296461</v>
      </c>
      <c r="C19" s="444"/>
      <c r="D19" s="444"/>
      <c r="E19" s="322">
        <v>0.71168055299067223</v>
      </c>
      <c r="F19" s="28">
        <v>0.60686112921703539</v>
      </c>
      <c r="G19" s="28">
        <v>0.38894772063424671</v>
      </c>
      <c r="H19" s="28">
        <v>0.31891018378746333</v>
      </c>
      <c r="I19" s="28">
        <v>0.18955358194663538</v>
      </c>
      <c r="J19" s="28">
        <v>7.8529787734787554E-2</v>
      </c>
      <c r="K19" s="28"/>
      <c r="L19" s="56">
        <f t="shared" si="3"/>
        <v>0.32273283235642553</v>
      </c>
      <c r="M19" s="15">
        <f t="shared" si="4"/>
        <v>0.10481942377363684</v>
      </c>
      <c r="N19" s="15">
        <f t="shared" si="4"/>
        <v>0.21791340858278868</v>
      </c>
      <c r="O19" s="15">
        <f t="shared" si="0"/>
        <v>0.19939413868761133</v>
      </c>
      <c r="P19" s="15">
        <f t="shared" si="1"/>
        <v>7.0037536846783377E-2</v>
      </c>
      <c r="Q19" s="15">
        <f t="shared" si="1"/>
        <v>0.12935660184082795</v>
      </c>
      <c r="R19" s="15">
        <f t="shared" si="1"/>
        <v>0.11102379421184783</v>
      </c>
      <c r="S19" s="14"/>
      <c r="T19" s="15"/>
      <c r="U19" s="13"/>
    </row>
    <row r="20" spans="1:21" s="30" customFormat="1" ht="15" customHeight="1">
      <c r="A20" s="33">
        <v>1923</v>
      </c>
      <c r="B20" s="325">
        <f t="shared" si="2"/>
        <v>0.42192541463371447</v>
      </c>
      <c r="C20" s="444"/>
      <c r="D20" s="444"/>
      <c r="E20" s="322">
        <v>0.71288838514102182</v>
      </c>
      <c r="F20" s="28">
        <v>0.57807458536628553</v>
      </c>
      <c r="G20" s="28">
        <v>0.34076052932671791</v>
      </c>
      <c r="H20" s="28">
        <v>0.27839306452391999</v>
      </c>
      <c r="I20" s="28">
        <v>0.16324790188791938</v>
      </c>
      <c r="J20" s="28">
        <v>6.6906170527644929E-2</v>
      </c>
      <c r="K20" s="28"/>
      <c r="L20" s="56">
        <f t="shared" si="3"/>
        <v>0.37212785581430391</v>
      </c>
      <c r="M20" s="15">
        <f t="shared" si="4"/>
        <v>0.13481379977473629</v>
      </c>
      <c r="N20" s="15">
        <f t="shared" si="4"/>
        <v>0.23731405603956762</v>
      </c>
      <c r="O20" s="15">
        <f t="shared" si="0"/>
        <v>0.17751262743879853</v>
      </c>
      <c r="P20" s="15">
        <f t="shared" si="1"/>
        <v>6.2367464802797923E-2</v>
      </c>
      <c r="Q20" s="15">
        <f t="shared" si="1"/>
        <v>0.11514516263600061</v>
      </c>
      <c r="R20" s="15">
        <f t="shared" si="1"/>
        <v>9.6341731360274449E-2</v>
      </c>
      <c r="S20" s="14"/>
      <c r="T20" s="15"/>
      <c r="U20" s="13"/>
    </row>
    <row r="21" spans="1:21" s="30" customFormat="1" ht="15" customHeight="1">
      <c r="A21" s="33">
        <v>1924</v>
      </c>
      <c r="B21" s="325">
        <f t="shared" si="2"/>
        <v>0.40231186384268047</v>
      </c>
      <c r="C21" s="444"/>
      <c r="D21" s="444"/>
      <c r="E21" s="322">
        <v>0.74317973264869663</v>
      </c>
      <c r="F21" s="28">
        <v>0.59768813615731953</v>
      </c>
      <c r="G21" s="28">
        <v>0.35976407018342371</v>
      </c>
      <c r="H21" s="28">
        <v>0.29606162774856204</v>
      </c>
      <c r="I21" s="28">
        <v>0.17529983503025889</v>
      </c>
      <c r="J21" s="28">
        <v>7.2282950714428459E-2</v>
      </c>
      <c r="K21" s="28"/>
      <c r="L21" s="56">
        <f t="shared" si="3"/>
        <v>0.38341566246527292</v>
      </c>
      <c r="M21" s="15">
        <f t="shared" si="4"/>
        <v>0.14549159649137711</v>
      </c>
      <c r="N21" s="15">
        <f t="shared" si="4"/>
        <v>0.23792406597389582</v>
      </c>
      <c r="O21" s="15">
        <f t="shared" si="0"/>
        <v>0.18446423515316482</v>
      </c>
      <c r="P21" s="15">
        <f t="shared" si="1"/>
        <v>6.3702442434861672E-2</v>
      </c>
      <c r="Q21" s="15">
        <f t="shared" si="1"/>
        <v>0.12076179271830315</v>
      </c>
      <c r="R21" s="15">
        <f t="shared" si="1"/>
        <v>0.10301688431583043</v>
      </c>
      <c r="S21" s="14"/>
      <c r="T21" s="15"/>
      <c r="U21" s="13"/>
    </row>
    <row r="22" spans="1:21" s="30" customFormat="1" ht="15" customHeight="1">
      <c r="A22" s="33">
        <v>1925</v>
      </c>
      <c r="B22" s="325">
        <f t="shared" si="2"/>
        <v>0.32378250115917906</v>
      </c>
      <c r="C22" s="444"/>
      <c r="D22" s="444"/>
      <c r="E22" s="322">
        <v>0.76441668563474796</v>
      </c>
      <c r="F22" s="28">
        <v>0.67621749884082094</v>
      </c>
      <c r="G22" s="28">
        <v>0.42655172032230598</v>
      </c>
      <c r="H22" s="28">
        <v>0.3488872169245309</v>
      </c>
      <c r="I22" s="28">
        <v>0.20514481532732814</v>
      </c>
      <c r="J22" s="28">
        <v>8.746248426277918E-2</v>
      </c>
      <c r="K22" s="28"/>
      <c r="L22" s="56">
        <f t="shared" si="3"/>
        <v>0.33786496531244198</v>
      </c>
      <c r="M22" s="15">
        <f t="shared" si="4"/>
        <v>8.819918679392702E-2</v>
      </c>
      <c r="N22" s="15">
        <f t="shared" si="4"/>
        <v>0.24966577851851496</v>
      </c>
      <c r="O22" s="15">
        <f t="shared" si="0"/>
        <v>0.22140690499497784</v>
      </c>
      <c r="P22" s="15">
        <f t="shared" si="1"/>
        <v>7.7664503397775086E-2</v>
      </c>
      <c r="Q22" s="15">
        <f t="shared" si="1"/>
        <v>0.14374240159720275</v>
      </c>
      <c r="R22" s="15">
        <f t="shared" si="1"/>
        <v>0.11768233106454896</v>
      </c>
      <c r="S22" s="14"/>
      <c r="T22" s="15"/>
      <c r="U22" s="13"/>
    </row>
    <row r="23" spans="1:21" s="30" customFormat="1" ht="15" customHeight="1">
      <c r="A23" s="33">
        <v>1926</v>
      </c>
      <c r="B23" s="325">
        <f t="shared" si="2"/>
        <v>0.30660536359718804</v>
      </c>
      <c r="C23" s="444"/>
      <c r="D23" s="444"/>
      <c r="E23" s="322">
        <v>0.77569390753372347</v>
      </c>
      <c r="F23" s="28">
        <v>0.69339463640281196</v>
      </c>
      <c r="G23" s="28">
        <v>0.44768930126827416</v>
      </c>
      <c r="H23" s="28">
        <v>0.36808204451726489</v>
      </c>
      <c r="I23" s="28">
        <v>0.22353695678649205</v>
      </c>
      <c r="J23" s="28">
        <v>9.7992248577518579E-2</v>
      </c>
      <c r="K23" s="28"/>
      <c r="L23" s="56">
        <f t="shared" si="3"/>
        <v>0.32800460626544931</v>
      </c>
      <c r="M23" s="15">
        <f t="shared" si="4"/>
        <v>8.2299271130911511E-2</v>
      </c>
      <c r="N23" s="15">
        <f t="shared" si="4"/>
        <v>0.24570533513453779</v>
      </c>
      <c r="O23" s="15">
        <f t="shared" si="0"/>
        <v>0.22415234448178212</v>
      </c>
      <c r="P23" s="15">
        <f t="shared" si="1"/>
        <v>7.960725675100927E-2</v>
      </c>
      <c r="Q23" s="15">
        <f t="shared" si="1"/>
        <v>0.14454508773077285</v>
      </c>
      <c r="R23" s="15">
        <f t="shared" si="1"/>
        <v>0.12554470820897345</v>
      </c>
      <c r="S23" s="14"/>
      <c r="T23" s="15"/>
      <c r="U23" s="13"/>
    </row>
    <row r="24" spans="1:21" s="30" customFormat="1" ht="15" customHeight="1">
      <c r="A24" s="33">
        <v>1927</v>
      </c>
      <c r="B24" s="325">
        <f t="shared" si="2"/>
        <v>0.29108059944046616</v>
      </c>
      <c r="C24" s="444"/>
      <c r="D24" s="445"/>
      <c r="E24" s="322">
        <v>0.78425858176343066</v>
      </c>
      <c r="F24" s="28">
        <v>0.70891940055953384</v>
      </c>
      <c r="G24" s="28">
        <v>0.49589738850359427</v>
      </c>
      <c r="H24" s="28">
        <v>0.4103040712547249</v>
      </c>
      <c r="I24" s="28">
        <v>0.25127499439055495</v>
      </c>
      <c r="J24" s="28">
        <v>0.11193720063632706</v>
      </c>
      <c r="K24" s="28"/>
      <c r="L24" s="56">
        <f t="shared" si="3"/>
        <v>0.28836119325983639</v>
      </c>
      <c r="M24" s="15">
        <f t="shared" si="4"/>
        <v>7.5339181203896821E-2</v>
      </c>
      <c r="N24" s="15">
        <f t="shared" si="4"/>
        <v>0.21302201205593957</v>
      </c>
      <c r="O24" s="15">
        <f t="shared" si="0"/>
        <v>0.24462239411303932</v>
      </c>
      <c r="P24" s="15">
        <f t="shared" si="1"/>
        <v>8.5593317248869372E-2</v>
      </c>
      <c r="Q24" s="15">
        <f t="shared" si="1"/>
        <v>0.15902907686416995</v>
      </c>
      <c r="R24" s="15">
        <f t="shared" si="1"/>
        <v>0.13933779375422789</v>
      </c>
      <c r="S24" s="14"/>
      <c r="T24" s="15"/>
      <c r="U24" s="13"/>
    </row>
    <row r="25" spans="1:21" s="30" customFormat="1" ht="15" customHeight="1">
      <c r="A25" s="33">
        <v>1928</v>
      </c>
      <c r="B25" s="325">
        <f t="shared" si="2"/>
        <v>0.28346882906540605</v>
      </c>
      <c r="C25" s="444"/>
      <c r="D25" s="445"/>
      <c r="E25" s="322">
        <v>0.78431356871118296</v>
      </c>
      <c r="F25" s="28">
        <v>0.71653117093459395</v>
      </c>
      <c r="G25" s="28">
        <v>0.5153746274829808</v>
      </c>
      <c r="H25" s="28">
        <v>0.43158311756866913</v>
      </c>
      <c r="I25" s="28">
        <v>0.2736648110619545</v>
      </c>
      <c r="J25" s="28">
        <v>0.12842398452106304</v>
      </c>
      <c r="K25" s="28"/>
      <c r="L25" s="56">
        <f t="shared" si="3"/>
        <v>0.26893894122820217</v>
      </c>
      <c r="M25" s="15">
        <f t="shared" si="4"/>
        <v>6.778239777658901E-2</v>
      </c>
      <c r="N25" s="15">
        <f t="shared" si="4"/>
        <v>0.20115654345161316</v>
      </c>
      <c r="O25" s="15">
        <f t="shared" si="0"/>
        <v>0.24170981642102629</v>
      </c>
      <c r="P25" s="15">
        <f t="shared" si="1"/>
        <v>8.3791509914311668E-2</v>
      </c>
      <c r="Q25" s="15">
        <f t="shared" si="1"/>
        <v>0.15791830650671462</v>
      </c>
      <c r="R25" s="15">
        <f t="shared" si="1"/>
        <v>0.14524082654089146</v>
      </c>
      <c r="S25" s="14"/>
      <c r="T25" s="15"/>
      <c r="U25" s="13"/>
    </row>
    <row r="26" spans="1:21" s="30" customFormat="1" ht="15" customHeight="1">
      <c r="A26" s="32">
        <v>1929</v>
      </c>
      <c r="B26" s="326">
        <f t="shared" si="2"/>
        <v>0.28776656259987377</v>
      </c>
      <c r="C26" s="442"/>
      <c r="D26" s="443"/>
      <c r="E26" s="323">
        <v>0.77900173203955558</v>
      </c>
      <c r="F26" s="31">
        <v>0.71223343740012623</v>
      </c>
      <c r="G26" s="31">
        <v>0.50459078440798644</v>
      </c>
      <c r="H26" s="31">
        <v>0.42403429576355545</v>
      </c>
      <c r="I26" s="31">
        <v>0.27513812396236642</v>
      </c>
      <c r="J26" s="31">
        <v>0.13395983487822852</v>
      </c>
      <c r="K26" s="31"/>
      <c r="L26" s="57">
        <f t="shared" si="3"/>
        <v>0.27441094763156915</v>
      </c>
      <c r="M26" s="21">
        <f t="shared" si="4"/>
        <v>6.6768294639429349E-2</v>
      </c>
      <c r="N26" s="21">
        <f t="shared" si="4"/>
        <v>0.2076426529921398</v>
      </c>
      <c r="O26" s="21">
        <f t="shared" si="0"/>
        <v>0.22945266044562002</v>
      </c>
      <c r="P26" s="21">
        <f t="shared" si="1"/>
        <v>8.055648864443099E-2</v>
      </c>
      <c r="Q26" s="21">
        <f t="shared" si="1"/>
        <v>0.14889617180118903</v>
      </c>
      <c r="R26" s="21">
        <f t="shared" si="1"/>
        <v>0.1411782890841379</v>
      </c>
      <c r="S26" s="20"/>
      <c r="T26" s="15"/>
      <c r="U26" s="13"/>
    </row>
    <row r="27" spans="1:21" s="30" customFormat="1" ht="15" customHeight="1">
      <c r="A27" s="34">
        <v>1930</v>
      </c>
      <c r="B27" s="327">
        <f t="shared" si="2"/>
        <v>0.27590639722180266</v>
      </c>
      <c r="C27" s="444"/>
      <c r="D27" s="444"/>
      <c r="E27" s="324">
        <v>0.78064207780113271</v>
      </c>
      <c r="F27" s="29">
        <v>0.72409360277819734</v>
      </c>
      <c r="G27" s="29">
        <v>0.4876022021998197</v>
      </c>
      <c r="H27" s="29">
        <v>0.40530712526186596</v>
      </c>
      <c r="I27" s="29">
        <v>0.2540732548966918</v>
      </c>
      <c r="J27" s="29">
        <v>0.11715769186557336</v>
      </c>
      <c r="K27" s="29"/>
      <c r="L27" s="58">
        <f t="shared" si="3"/>
        <v>0.293039875601313</v>
      </c>
      <c r="M27" s="25">
        <f t="shared" si="4"/>
        <v>5.6548475022935363E-2</v>
      </c>
      <c r="N27" s="25">
        <f t="shared" si="4"/>
        <v>0.23649140057837764</v>
      </c>
      <c r="O27" s="25">
        <f t="shared" si="0"/>
        <v>0.2335289473031279</v>
      </c>
      <c r="P27" s="25">
        <f t="shared" si="1"/>
        <v>8.2295076937953737E-2</v>
      </c>
      <c r="Q27" s="25">
        <f t="shared" si="1"/>
        <v>0.15123387036517416</v>
      </c>
      <c r="R27" s="25">
        <f t="shared" si="1"/>
        <v>0.13691556303111846</v>
      </c>
      <c r="S27" s="24"/>
      <c r="T27" s="15"/>
      <c r="U27" s="13"/>
    </row>
    <row r="28" spans="1:21" s="30" customFormat="1" ht="15" customHeight="1">
      <c r="A28" s="33">
        <v>1931</v>
      </c>
      <c r="B28" s="325">
        <f t="shared" si="2"/>
        <v>0.28182565046401375</v>
      </c>
      <c r="C28" s="444"/>
      <c r="D28" s="444"/>
      <c r="E28" s="322">
        <v>0.77894424922883099</v>
      </c>
      <c r="F28" s="28">
        <v>0.71817434953598625</v>
      </c>
      <c r="G28" s="28">
        <v>0.4771968664884218</v>
      </c>
      <c r="H28" s="28">
        <v>0.39225727452710424</v>
      </c>
      <c r="I28" s="28">
        <v>0.23879406394075423</v>
      </c>
      <c r="J28" s="28">
        <v>0.10692700955977687</v>
      </c>
      <c r="K28" s="28"/>
      <c r="L28" s="56">
        <f t="shared" si="3"/>
        <v>0.30174738274040919</v>
      </c>
      <c r="M28" s="15">
        <f t="shared" si="4"/>
        <v>6.0769899692844742E-2</v>
      </c>
      <c r="N28" s="15">
        <f t="shared" si="4"/>
        <v>0.24097748304756444</v>
      </c>
      <c r="O28" s="15">
        <f t="shared" si="0"/>
        <v>0.23840280254766757</v>
      </c>
      <c r="P28" s="15">
        <f t="shared" si="1"/>
        <v>8.4939591961317562E-2</v>
      </c>
      <c r="Q28" s="15">
        <f t="shared" si="1"/>
        <v>0.15346321058635001</v>
      </c>
      <c r="R28" s="15">
        <f t="shared" si="1"/>
        <v>0.13186705438097734</v>
      </c>
      <c r="S28" s="14"/>
      <c r="T28" s="15"/>
      <c r="U28" s="13"/>
    </row>
    <row r="29" spans="1:21" s="30" customFormat="1" ht="15" customHeight="1">
      <c r="A29" s="33">
        <v>1932</v>
      </c>
      <c r="B29" s="325">
        <f t="shared" si="2"/>
        <v>0.27571211105216342</v>
      </c>
      <c r="C29" s="444"/>
      <c r="D29" s="444"/>
      <c r="E29" s="322">
        <v>0.78833157584434421</v>
      </c>
      <c r="F29" s="28">
        <v>0.72428788894783658</v>
      </c>
      <c r="G29" s="28">
        <v>0.46942659216981802</v>
      </c>
      <c r="H29" s="28">
        <v>0.39739503516357561</v>
      </c>
      <c r="I29" s="28">
        <v>0.24904547225723922</v>
      </c>
      <c r="J29" s="28">
        <v>9.8368806946729739E-2</v>
      </c>
      <c r="K29" s="28"/>
      <c r="L29" s="56">
        <f t="shared" si="3"/>
        <v>0.31890498367452619</v>
      </c>
      <c r="M29" s="15">
        <f t="shared" si="4"/>
        <v>6.4043686896507634E-2</v>
      </c>
      <c r="N29" s="15">
        <f t="shared" si="4"/>
        <v>0.25486129677801855</v>
      </c>
      <c r="O29" s="15">
        <f t="shared" si="0"/>
        <v>0.2203811199125788</v>
      </c>
      <c r="P29" s="15">
        <f t="shared" si="1"/>
        <v>7.2031557006242419E-2</v>
      </c>
      <c r="Q29" s="15">
        <f t="shared" si="1"/>
        <v>0.14834956290633639</v>
      </c>
      <c r="R29" s="15">
        <f t="shared" si="1"/>
        <v>0.15067666531050949</v>
      </c>
      <c r="S29" s="14"/>
      <c r="T29" s="15"/>
      <c r="U29" s="13"/>
    </row>
    <row r="30" spans="1:21" s="30" customFormat="1" ht="15" customHeight="1">
      <c r="A30" s="33">
        <v>1933</v>
      </c>
      <c r="B30" s="325">
        <f t="shared" si="2"/>
        <v>0.27153971365277363</v>
      </c>
      <c r="C30" s="444"/>
      <c r="D30" s="444"/>
      <c r="E30" s="322">
        <v>0.79391093179336258</v>
      </c>
      <c r="F30" s="28">
        <v>0.72846028634722637</v>
      </c>
      <c r="G30" s="28">
        <v>0.468618543145712</v>
      </c>
      <c r="H30" s="28">
        <v>0.39200540541872519</v>
      </c>
      <c r="I30" s="28">
        <v>0.24620351086116316</v>
      </c>
      <c r="J30" s="28">
        <v>0.10187078807971162</v>
      </c>
      <c r="K30" s="28"/>
      <c r="L30" s="56">
        <f t="shared" si="3"/>
        <v>0.32529238864765059</v>
      </c>
      <c r="M30" s="15">
        <f t="shared" si="4"/>
        <v>6.5450645446136213E-2</v>
      </c>
      <c r="N30" s="15">
        <f t="shared" si="4"/>
        <v>0.25984174320151437</v>
      </c>
      <c r="O30" s="15">
        <f t="shared" si="0"/>
        <v>0.22241503228454884</v>
      </c>
      <c r="P30" s="15">
        <f t="shared" si="1"/>
        <v>7.6613137726986802E-2</v>
      </c>
      <c r="Q30" s="15">
        <f t="shared" si="1"/>
        <v>0.14580189455756204</v>
      </c>
      <c r="R30" s="15">
        <f t="shared" si="1"/>
        <v>0.14433272278145154</v>
      </c>
      <c r="S30" s="14"/>
      <c r="T30" s="15"/>
      <c r="U30" s="13"/>
    </row>
    <row r="31" spans="1:21" s="30" customFormat="1" ht="15" customHeight="1">
      <c r="A31" s="33">
        <v>1934</v>
      </c>
      <c r="B31" s="325">
        <f t="shared" si="2"/>
        <v>0.28564561794753851</v>
      </c>
      <c r="C31" s="444"/>
      <c r="D31" s="444"/>
      <c r="E31" s="322">
        <v>0.77435498138776504</v>
      </c>
      <c r="F31" s="28">
        <v>0.71435438205246149</v>
      </c>
      <c r="G31" s="28">
        <v>0.47089813669447644</v>
      </c>
      <c r="H31" s="28">
        <v>0.39939944947993433</v>
      </c>
      <c r="I31" s="28">
        <v>0.24118009389907455</v>
      </c>
      <c r="J31" s="28">
        <v>9.6754484790721032E-2</v>
      </c>
      <c r="K31" s="28"/>
      <c r="L31" s="56">
        <f t="shared" si="3"/>
        <v>0.3034568446932886</v>
      </c>
      <c r="M31" s="15">
        <f t="shared" si="4"/>
        <v>6.000059933530355E-2</v>
      </c>
      <c r="N31" s="15">
        <f t="shared" si="4"/>
        <v>0.24345624535798505</v>
      </c>
      <c r="O31" s="15">
        <f t="shared" si="0"/>
        <v>0.22971804279540189</v>
      </c>
      <c r="P31" s="15">
        <f t="shared" si="1"/>
        <v>7.1498687214542112E-2</v>
      </c>
      <c r="Q31" s="15">
        <f t="shared" si="1"/>
        <v>0.15821935558085978</v>
      </c>
      <c r="R31" s="15">
        <f t="shared" si="1"/>
        <v>0.1444256091083535</v>
      </c>
      <c r="S31" s="14"/>
      <c r="T31" s="15"/>
      <c r="U31" s="13"/>
    </row>
    <row r="32" spans="1:21" s="30" customFormat="1" ht="15" customHeight="1">
      <c r="A32" s="33">
        <v>1935</v>
      </c>
      <c r="B32" s="325">
        <f t="shared" si="2"/>
        <v>0.30522889398526165</v>
      </c>
      <c r="C32" s="444"/>
      <c r="D32" s="444"/>
      <c r="E32" s="322">
        <v>0.75211776826501242</v>
      </c>
      <c r="F32" s="28">
        <v>0.69477110601473835</v>
      </c>
      <c r="G32" s="28">
        <v>0.45016317982295079</v>
      </c>
      <c r="H32" s="28">
        <v>0.3822127569273065</v>
      </c>
      <c r="I32" s="28">
        <v>0.22954653438577272</v>
      </c>
      <c r="J32" s="28">
        <v>9.1805618639391351E-2</v>
      </c>
      <c r="K32" s="28"/>
      <c r="L32" s="56">
        <f t="shared" si="3"/>
        <v>0.30195458844206163</v>
      </c>
      <c r="M32" s="15">
        <f t="shared" si="4"/>
        <v>5.7346662250274072E-2</v>
      </c>
      <c r="N32" s="15">
        <f t="shared" si="4"/>
        <v>0.24460792619178756</v>
      </c>
      <c r="O32" s="15">
        <f t="shared" si="0"/>
        <v>0.22061664543717807</v>
      </c>
      <c r="P32" s="15">
        <f t="shared" si="1"/>
        <v>6.7950422895644291E-2</v>
      </c>
      <c r="Q32" s="15">
        <f t="shared" si="1"/>
        <v>0.15266622254153378</v>
      </c>
      <c r="R32" s="15">
        <f t="shared" si="1"/>
        <v>0.13774091574638136</v>
      </c>
      <c r="S32" s="14"/>
      <c r="T32" s="15"/>
      <c r="U32" s="13"/>
    </row>
    <row r="33" spans="1:21" s="30" customFormat="1" ht="15" customHeight="1">
      <c r="A33" s="33">
        <v>1936</v>
      </c>
      <c r="B33" s="325">
        <f t="shared" si="2"/>
        <v>0.30895969318219119</v>
      </c>
      <c r="C33" s="444"/>
      <c r="D33" s="444"/>
      <c r="E33" s="322">
        <v>0.75757495248323936</v>
      </c>
      <c r="F33" s="28">
        <v>0.69104030681780881</v>
      </c>
      <c r="G33" s="28">
        <v>0.45021303154375797</v>
      </c>
      <c r="H33" s="28">
        <v>0.37860876982998914</v>
      </c>
      <c r="I33" s="28">
        <v>0.22072393981570301</v>
      </c>
      <c r="J33" s="28">
        <v>8.5376868744046319E-2</v>
      </c>
      <c r="K33" s="28"/>
      <c r="L33" s="56">
        <f t="shared" si="3"/>
        <v>0.30736192093948139</v>
      </c>
      <c r="M33" s="15">
        <f t="shared" si="4"/>
        <v>6.6534645665430547E-2</v>
      </c>
      <c r="N33" s="15">
        <f t="shared" si="4"/>
        <v>0.24082727527405084</v>
      </c>
      <c r="O33" s="15">
        <f t="shared" si="0"/>
        <v>0.22948909172805496</v>
      </c>
      <c r="P33" s="15">
        <f t="shared" si="1"/>
        <v>7.1604261713768824E-2</v>
      </c>
      <c r="Q33" s="15">
        <f t="shared" si="1"/>
        <v>0.15788483001428613</v>
      </c>
      <c r="R33" s="15">
        <f t="shared" si="1"/>
        <v>0.13534707107165669</v>
      </c>
      <c r="S33" s="14"/>
      <c r="T33" s="15"/>
      <c r="U33" s="13"/>
    </row>
    <row r="34" spans="1:21" s="30" customFormat="1" ht="15" customHeight="1">
      <c r="A34" s="33">
        <v>1937</v>
      </c>
      <c r="B34" s="325">
        <f t="shared" si="2"/>
        <v>0.35437019220112009</v>
      </c>
      <c r="C34" s="444"/>
      <c r="D34" s="445"/>
      <c r="E34" s="322">
        <v>0.7395752309056205</v>
      </c>
      <c r="F34" s="28">
        <v>0.64562980779887991</v>
      </c>
      <c r="G34" s="28">
        <v>0.45127122471226949</v>
      </c>
      <c r="H34" s="28">
        <v>0.37083441722941513</v>
      </c>
      <c r="I34" s="28">
        <v>0.21766838373847433</v>
      </c>
      <c r="J34" s="28">
        <v>8.6438891936457804E-2</v>
      </c>
      <c r="K34" s="28"/>
      <c r="L34" s="56">
        <f t="shared" si="3"/>
        <v>0.288304006193351</v>
      </c>
      <c r="M34" s="15">
        <f t="shared" si="4"/>
        <v>9.3945423106740589E-2</v>
      </c>
      <c r="N34" s="15">
        <f t="shared" si="4"/>
        <v>0.19435858308661041</v>
      </c>
      <c r="O34" s="15">
        <f t="shared" si="0"/>
        <v>0.23360284097379516</v>
      </c>
      <c r="P34" s="15">
        <f t="shared" si="1"/>
        <v>8.0436807482854367E-2</v>
      </c>
      <c r="Q34" s="15">
        <f t="shared" si="1"/>
        <v>0.1531660334909408</v>
      </c>
      <c r="R34" s="15">
        <f t="shared" si="1"/>
        <v>0.13122949180201654</v>
      </c>
      <c r="S34" s="14"/>
      <c r="T34" s="15"/>
      <c r="U34" s="13"/>
    </row>
    <row r="35" spans="1:21" s="30" customFormat="1" ht="15" customHeight="1">
      <c r="A35" s="33">
        <v>1938</v>
      </c>
      <c r="B35" s="325">
        <f t="shared" si="2"/>
        <v>0.38013254457990164</v>
      </c>
      <c r="C35" s="444"/>
      <c r="D35" s="445"/>
      <c r="E35" s="322">
        <v>0.73565295881078485</v>
      </c>
      <c r="F35" s="28">
        <v>0.61986745542009836</v>
      </c>
      <c r="G35" s="28">
        <v>0.39981364172995898</v>
      </c>
      <c r="H35" s="28">
        <v>0.32132480589472229</v>
      </c>
      <c r="I35" s="28">
        <v>0.18383603840994484</v>
      </c>
      <c r="J35" s="28">
        <v>7.5693996333137989E-2</v>
      </c>
      <c r="K35" s="28"/>
      <c r="L35" s="56">
        <f t="shared" si="3"/>
        <v>0.33583931708082587</v>
      </c>
      <c r="M35" s="15">
        <f t="shared" si="4"/>
        <v>0.11578550339068649</v>
      </c>
      <c r="N35" s="15">
        <f t="shared" si="4"/>
        <v>0.22005381369013938</v>
      </c>
      <c r="O35" s="15">
        <f t="shared" si="0"/>
        <v>0.21597760332001414</v>
      </c>
      <c r="P35" s="15">
        <f t="shared" si="1"/>
        <v>7.8488835835236692E-2</v>
      </c>
      <c r="Q35" s="15">
        <f t="shared" si="1"/>
        <v>0.13748876748477745</v>
      </c>
      <c r="R35" s="15">
        <f t="shared" si="1"/>
        <v>0.10814204207680685</v>
      </c>
      <c r="S35" s="14"/>
      <c r="T35" s="15"/>
      <c r="U35" s="13"/>
    </row>
    <row r="36" spans="1:21" s="30" customFormat="1" ht="15" customHeight="1">
      <c r="A36" s="32">
        <v>1939</v>
      </c>
      <c r="B36" s="326">
        <f t="shared" si="2"/>
        <v>0.36727920062970354</v>
      </c>
      <c r="C36" s="442"/>
      <c r="D36" s="443"/>
      <c r="E36" s="323">
        <v>0.74788215304858441</v>
      </c>
      <c r="F36" s="31">
        <v>0.63272079937029646</v>
      </c>
      <c r="G36" s="31">
        <v>0.41471825772497373</v>
      </c>
      <c r="H36" s="31">
        <v>0.33446054256534308</v>
      </c>
      <c r="I36" s="31">
        <v>0.19150348139291137</v>
      </c>
      <c r="J36" s="31">
        <v>7.572663005145594E-2</v>
      </c>
      <c r="K36" s="31"/>
      <c r="L36" s="57">
        <f t="shared" si="3"/>
        <v>0.33316389532361068</v>
      </c>
      <c r="M36" s="21">
        <f t="shared" si="4"/>
        <v>0.11516135367828795</v>
      </c>
      <c r="N36" s="21">
        <f t="shared" si="4"/>
        <v>0.21800254164532273</v>
      </c>
      <c r="O36" s="21">
        <f t="shared" si="0"/>
        <v>0.22321477633206235</v>
      </c>
      <c r="P36" s="21">
        <f t="shared" si="1"/>
        <v>8.0257715159630649E-2</v>
      </c>
      <c r="Q36" s="21">
        <f t="shared" si="1"/>
        <v>0.1429570611724317</v>
      </c>
      <c r="R36" s="21">
        <f t="shared" si="1"/>
        <v>0.11577685134145543</v>
      </c>
      <c r="S36" s="20"/>
      <c r="T36" s="15"/>
      <c r="U36" s="13"/>
    </row>
    <row r="37" spans="1:21" s="30" customFormat="1" ht="15" customHeight="1">
      <c r="A37" s="34">
        <v>1940</v>
      </c>
      <c r="B37" s="327">
        <f t="shared" si="2"/>
        <v>0.41492369493575998</v>
      </c>
      <c r="C37" s="444"/>
      <c r="D37" s="444"/>
      <c r="E37" s="324">
        <v>0.70066507217791396</v>
      </c>
      <c r="F37" s="29">
        <v>0.58507630506424002</v>
      </c>
      <c r="G37" s="29">
        <v>0.37135504052812385</v>
      </c>
      <c r="H37" s="29">
        <v>0.29690226486819182</v>
      </c>
      <c r="I37" s="29">
        <v>0.1678837317159475</v>
      </c>
      <c r="J37" s="29">
        <v>6.7152654451853103E-2</v>
      </c>
      <c r="K37" s="29"/>
      <c r="L37" s="58">
        <f t="shared" si="3"/>
        <v>0.32931003164979011</v>
      </c>
      <c r="M37" s="25">
        <f t="shared" si="4"/>
        <v>0.11558876711367394</v>
      </c>
      <c r="N37" s="25">
        <f t="shared" si="4"/>
        <v>0.21372126453611617</v>
      </c>
      <c r="O37" s="25">
        <f t="shared" si="0"/>
        <v>0.20347130881217634</v>
      </c>
      <c r="P37" s="25">
        <f t="shared" si="1"/>
        <v>7.4452775659932025E-2</v>
      </c>
      <c r="Q37" s="25">
        <f t="shared" si="1"/>
        <v>0.12901853315224432</v>
      </c>
      <c r="R37" s="25">
        <f t="shared" si="1"/>
        <v>0.1007310772640944</v>
      </c>
      <c r="S37" s="24"/>
      <c r="T37" s="15"/>
      <c r="U37" s="13"/>
    </row>
    <row r="38" spans="1:21" s="30" customFormat="1" ht="15" customHeight="1">
      <c r="A38" s="33">
        <v>1941</v>
      </c>
      <c r="B38" s="325">
        <f t="shared" si="2"/>
        <v>0.44800742969306839</v>
      </c>
      <c r="C38" s="444"/>
      <c r="D38" s="444"/>
      <c r="E38" s="322">
        <v>0.65705730171804333</v>
      </c>
      <c r="F38" s="28">
        <v>0.55199257030693161</v>
      </c>
      <c r="G38" s="28">
        <v>0.33654303903640287</v>
      </c>
      <c r="H38" s="28">
        <v>0.26418941781867711</v>
      </c>
      <c r="I38" s="28">
        <v>0.14558273420976389</v>
      </c>
      <c r="J38" s="28">
        <v>5.7366174531139208E-2</v>
      </c>
      <c r="K38" s="28"/>
      <c r="L38" s="56">
        <f t="shared" si="3"/>
        <v>0.32051426268164046</v>
      </c>
      <c r="M38" s="15">
        <f t="shared" si="4"/>
        <v>0.10506473141111172</v>
      </c>
      <c r="N38" s="15">
        <f t="shared" si="4"/>
        <v>0.21544953127052874</v>
      </c>
      <c r="O38" s="15">
        <f t="shared" si="0"/>
        <v>0.19096030482663898</v>
      </c>
      <c r="P38" s="15">
        <f t="shared" si="1"/>
        <v>7.2353621217725761E-2</v>
      </c>
      <c r="Q38" s="15">
        <f t="shared" si="1"/>
        <v>0.11860668360891322</v>
      </c>
      <c r="R38" s="15">
        <f t="shared" si="1"/>
        <v>8.8216559678624684E-2</v>
      </c>
      <c r="S38" s="14"/>
      <c r="T38" s="15"/>
      <c r="U38" s="13"/>
    </row>
    <row r="39" spans="1:21" s="30" customFormat="1" ht="15" customHeight="1">
      <c r="A39" s="33">
        <v>1942</v>
      </c>
      <c r="B39" s="325">
        <f t="shared" si="2"/>
        <v>0.47544280905010605</v>
      </c>
      <c r="C39" s="444"/>
      <c r="D39" s="444"/>
      <c r="E39" s="322">
        <v>0.62566181803544862</v>
      </c>
      <c r="F39" s="28">
        <v>0.52455719094989395</v>
      </c>
      <c r="G39" s="28">
        <v>0.33014640720048899</v>
      </c>
      <c r="H39" s="28">
        <v>0.25978536537074165</v>
      </c>
      <c r="I39" s="28">
        <v>0.14082864118285737</v>
      </c>
      <c r="J39" s="28">
        <v>5.2954196819741076E-2</v>
      </c>
      <c r="K39" s="28"/>
      <c r="L39" s="56">
        <f t="shared" si="3"/>
        <v>0.29551541083495964</v>
      </c>
      <c r="M39" s="15">
        <f t="shared" si="4"/>
        <v>0.10110462708555468</v>
      </c>
      <c r="N39" s="15">
        <f t="shared" si="4"/>
        <v>0.19441078374940496</v>
      </c>
      <c r="O39" s="15">
        <f t="shared" si="0"/>
        <v>0.18931776601763162</v>
      </c>
      <c r="P39" s="15">
        <f t="shared" si="1"/>
        <v>7.0361041829747339E-2</v>
      </c>
      <c r="Q39" s="15">
        <f t="shared" si="1"/>
        <v>0.11895672418788428</v>
      </c>
      <c r="R39" s="15">
        <f t="shared" si="1"/>
        <v>8.7874444363116297E-2</v>
      </c>
      <c r="S39" s="14"/>
      <c r="T39" s="15"/>
      <c r="U39" s="13"/>
    </row>
    <row r="40" spans="1:21" s="30" customFormat="1" ht="15" customHeight="1">
      <c r="A40" s="33">
        <v>1943</v>
      </c>
      <c r="B40" s="325">
        <f t="shared" si="2"/>
        <v>0.46195793464488299</v>
      </c>
      <c r="C40" s="444"/>
      <c r="D40" s="444"/>
      <c r="E40" s="322">
        <v>0.6374201421666591</v>
      </c>
      <c r="F40" s="28">
        <v>0.53804206535511701</v>
      </c>
      <c r="G40" s="28">
        <v>0.3345100357372261</v>
      </c>
      <c r="H40" s="28">
        <v>0.25927860393548835</v>
      </c>
      <c r="I40" s="28">
        <v>0.13705429328338298</v>
      </c>
      <c r="J40" s="28">
        <v>4.719146468661168E-2</v>
      </c>
      <c r="K40" s="28"/>
      <c r="L40" s="56">
        <f t="shared" si="3"/>
        <v>0.302910106429433</v>
      </c>
      <c r="M40" s="15">
        <f t="shared" si="4"/>
        <v>9.9378076811542093E-2</v>
      </c>
      <c r="N40" s="15">
        <f t="shared" si="4"/>
        <v>0.20353202961789091</v>
      </c>
      <c r="O40" s="15">
        <f t="shared" si="0"/>
        <v>0.19745574245384312</v>
      </c>
      <c r="P40" s="15">
        <f t="shared" si="1"/>
        <v>7.5231431801737747E-2</v>
      </c>
      <c r="Q40" s="15">
        <f t="shared" si="1"/>
        <v>0.12222431065210537</v>
      </c>
      <c r="R40" s="15">
        <f t="shared" si="1"/>
        <v>8.9862828596771305E-2</v>
      </c>
      <c r="S40" s="14"/>
      <c r="T40" s="15"/>
      <c r="U40" s="13"/>
    </row>
    <row r="41" spans="1:21" s="30" customFormat="1" ht="15" customHeight="1">
      <c r="A41" s="33">
        <v>1944</v>
      </c>
      <c r="B41" s="325">
        <f t="shared" si="2"/>
        <v>0.48744375330686729</v>
      </c>
      <c r="C41" s="444"/>
      <c r="D41" s="444"/>
      <c r="E41" s="322">
        <v>0.60122116562075834</v>
      </c>
      <c r="F41" s="28">
        <v>0.51255624669313271</v>
      </c>
      <c r="G41" s="28">
        <v>0.31103021966863587</v>
      </c>
      <c r="H41" s="28">
        <v>0.23952118916547951</v>
      </c>
      <c r="I41" s="28">
        <v>0.12586594034859985</v>
      </c>
      <c r="J41" s="28">
        <v>4.7448931044092077E-2</v>
      </c>
      <c r="K41" s="28"/>
      <c r="L41" s="56">
        <f t="shared" si="3"/>
        <v>0.29019094595212247</v>
      </c>
      <c r="M41" s="15">
        <f t="shared" si="4"/>
        <v>8.8664918927625624E-2</v>
      </c>
      <c r="N41" s="15">
        <f t="shared" si="4"/>
        <v>0.20152602702449685</v>
      </c>
      <c r="O41" s="15">
        <f t="shared" si="0"/>
        <v>0.18516427932003601</v>
      </c>
      <c r="P41" s="15">
        <f t="shared" si="1"/>
        <v>7.1509030503156351E-2</v>
      </c>
      <c r="Q41" s="15">
        <f t="shared" si="1"/>
        <v>0.11365524881687966</v>
      </c>
      <c r="R41" s="15">
        <f t="shared" si="1"/>
        <v>7.8417009304507776E-2</v>
      </c>
      <c r="S41" s="14"/>
      <c r="T41" s="15"/>
      <c r="U41" s="13"/>
    </row>
    <row r="42" spans="1:21" s="30" customFormat="1" ht="15" customHeight="1">
      <c r="A42" s="33">
        <v>1945</v>
      </c>
      <c r="B42" s="325">
        <f t="shared" si="2"/>
        <v>0.47007421611906075</v>
      </c>
      <c r="C42" s="444"/>
      <c r="D42" s="444"/>
      <c r="E42" s="322">
        <v>0.61799994638268085</v>
      </c>
      <c r="F42" s="28">
        <v>0.52992578388093925</v>
      </c>
      <c r="G42" s="28">
        <v>0.31511454748373013</v>
      </c>
      <c r="H42" s="28">
        <v>0.24003006207477956</v>
      </c>
      <c r="I42" s="28">
        <v>0.12419255347673808</v>
      </c>
      <c r="J42" s="28">
        <v>4.4177684463653485E-2</v>
      </c>
      <c r="K42" s="28"/>
      <c r="L42" s="56">
        <f t="shared" si="3"/>
        <v>0.30288539889895072</v>
      </c>
      <c r="M42" s="15">
        <f t="shared" si="4"/>
        <v>8.8074162501741604E-2</v>
      </c>
      <c r="N42" s="15">
        <f t="shared" si="4"/>
        <v>0.21481123639720912</v>
      </c>
      <c r="O42" s="15">
        <f t="shared" si="0"/>
        <v>0.19092199400699206</v>
      </c>
      <c r="P42" s="15">
        <f t="shared" ref="P42:R73" si="5">G42-H42</f>
        <v>7.5084485408950574E-2</v>
      </c>
      <c r="Q42" s="15">
        <f t="shared" si="5"/>
        <v>0.11583750859804148</v>
      </c>
      <c r="R42" s="15">
        <f t="shared" si="5"/>
        <v>8.0014869013084591E-2</v>
      </c>
      <c r="S42" s="14"/>
      <c r="T42" s="15"/>
      <c r="U42" s="13"/>
    </row>
    <row r="43" spans="1:21" s="30" customFormat="1" ht="15" customHeight="1">
      <c r="A43" s="33">
        <v>1946</v>
      </c>
      <c r="B43" s="325">
        <f t="shared" si="2"/>
        <v>0.48260381426075538</v>
      </c>
      <c r="C43" s="444"/>
      <c r="D43" s="445"/>
      <c r="E43" s="322">
        <v>0.61212183680294263</v>
      </c>
      <c r="F43" s="28">
        <v>0.51739618573924462</v>
      </c>
      <c r="G43" s="28">
        <v>0.29325199074751829</v>
      </c>
      <c r="H43" s="28">
        <v>0.22144040295097336</v>
      </c>
      <c r="I43" s="28">
        <v>0.11495954379564553</v>
      </c>
      <c r="J43" s="28">
        <v>4.3705403331803297E-2</v>
      </c>
      <c r="K43" s="28"/>
      <c r="L43" s="56">
        <f t="shared" si="3"/>
        <v>0.31886984605542434</v>
      </c>
      <c r="M43" s="15">
        <f t="shared" si="4"/>
        <v>9.4725651063698013E-2</v>
      </c>
      <c r="N43" s="15">
        <f t="shared" si="4"/>
        <v>0.22414419499172633</v>
      </c>
      <c r="O43" s="15">
        <f t="shared" si="0"/>
        <v>0.17829244695187274</v>
      </c>
      <c r="P43" s="15">
        <f t="shared" si="5"/>
        <v>7.1811587796544923E-2</v>
      </c>
      <c r="Q43" s="15">
        <f t="shared" si="5"/>
        <v>0.10648085915532783</v>
      </c>
      <c r="R43" s="15">
        <f t="shared" si="5"/>
        <v>7.1254140463842236E-2</v>
      </c>
      <c r="S43" s="14"/>
      <c r="T43" s="15"/>
      <c r="U43" s="13"/>
    </row>
    <row r="44" spans="1:21" s="30" customFormat="1" ht="15" customHeight="1">
      <c r="A44" s="33">
        <v>1947</v>
      </c>
      <c r="B44" s="325">
        <f t="shared" si="2"/>
        <v>0.50073513519221247</v>
      </c>
      <c r="C44" s="444"/>
      <c r="D44" s="445"/>
      <c r="E44" s="322">
        <v>0.59292937398061862</v>
      </c>
      <c r="F44" s="28">
        <v>0.49926486480778748</v>
      </c>
      <c r="G44" s="28">
        <v>0.27917652378159658</v>
      </c>
      <c r="H44" s="28">
        <v>0.21136651945858814</v>
      </c>
      <c r="I44" s="28">
        <v>0.1107551271442811</v>
      </c>
      <c r="J44" s="28">
        <v>4.2635394853161507E-2</v>
      </c>
      <c r="K44" s="28"/>
      <c r="L44" s="56">
        <f t="shared" si="3"/>
        <v>0.31375285019902205</v>
      </c>
      <c r="M44" s="15">
        <f t="shared" si="4"/>
        <v>9.3664509172831145E-2</v>
      </c>
      <c r="N44" s="15">
        <f t="shared" si="4"/>
        <v>0.2200883410261909</v>
      </c>
      <c r="O44" s="15">
        <f t="shared" si="0"/>
        <v>0.16842139663731548</v>
      </c>
      <c r="P44" s="15">
        <f t="shared" si="5"/>
        <v>6.7810004323008433E-2</v>
      </c>
      <c r="Q44" s="15">
        <f t="shared" si="5"/>
        <v>0.10061139231430705</v>
      </c>
      <c r="R44" s="15">
        <f t="shared" si="5"/>
        <v>6.8119732291119589E-2</v>
      </c>
      <c r="S44" s="14"/>
      <c r="T44" s="15"/>
      <c r="U44" s="13"/>
    </row>
    <row r="45" spans="1:21" s="30" customFormat="1" ht="15" customHeight="1">
      <c r="A45" s="33">
        <v>1948</v>
      </c>
      <c r="B45" s="325">
        <f t="shared" si="2"/>
        <v>0.52090673507741325</v>
      </c>
      <c r="C45" s="444"/>
      <c r="D45" s="445"/>
      <c r="E45" s="322">
        <v>0.57264460204957912</v>
      </c>
      <c r="F45" s="28">
        <v>0.47909326492258675</v>
      </c>
      <c r="G45" s="28">
        <v>0.27302067604414382</v>
      </c>
      <c r="H45" s="28">
        <v>0.20865301862580757</v>
      </c>
      <c r="I45" s="28">
        <v>0.10842341430493664</v>
      </c>
      <c r="J45" s="28">
        <v>4.0332968019871566E-2</v>
      </c>
      <c r="K45" s="28"/>
      <c r="L45" s="56">
        <f t="shared" si="3"/>
        <v>0.2996239260054353</v>
      </c>
      <c r="M45" s="15">
        <f t="shared" si="4"/>
        <v>9.3551337126992373E-2</v>
      </c>
      <c r="N45" s="15">
        <f t="shared" si="4"/>
        <v>0.20607258887844293</v>
      </c>
      <c r="O45" s="15">
        <f t="shared" si="0"/>
        <v>0.16459726173920719</v>
      </c>
      <c r="P45" s="15">
        <f t="shared" si="5"/>
        <v>6.4367657418336249E-2</v>
      </c>
      <c r="Q45" s="15">
        <f t="shared" si="5"/>
        <v>0.10022960432087093</v>
      </c>
      <c r="R45" s="15">
        <f t="shared" si="5"/>
        <v>6.8090446285065082E-2</v>
      </c>
      <c r="S45" s="14"/>
      <c r="T45" s="15"/>
      <c r="U45" s="13"/>
    </row>
    <row r="46" spans="1:21" s="30" customFormat="1" ht="15" customHeight="1">
      <c r="A46" s="32">
        <v>1949</v>
      </c>
      <c r="B46" s="326">
        <f t="shared" si="2"/>
        <v>0.54177570528595842</v>
      </c>
      <c r="C46" s="442"/>
      <c r="D46" s="443"/>
      <c r="E46" s="323">
        <v>0.55591234465328065</v>
      </c>
      <c r="F46" s="31">
        <v>0.45822429471404164</v>
      </c>
      <c r="G46" s="31">
        <v>0.2616537762846789</v>
      </c>
      <c r="H46" s="31">
        <v>0.19989456380658752</v>
      </c>
      <c r="I46" s="31">
        <v>0.10417279951225625</v>
      </c>
      <c r="J46" s="31">
        <v>3.9223858408708165E-2</v>
      </c>
      <c r="K46" s="31"/>
      <c r="L46" s="57">
        <f t="shared" si="3"/>
        <v>0.29425856836860176</v>
      </c>
      <c r="M46" s="21">
        <f t="shared" si="4"/>
        <v>9.7688049939239019E-2</v>
      </c>
      <c r="N46" s="21">
        <f t="shared" si="4"/>
        <v>0.19657051842936274</v>
      </c>
      <c r="O46" s="21">
        <f t="shared" si="0"/>
        <v>0.15748097677242265</v>
      </c>
      <c r="P46" s="21">
        <f t="shared" si="5"/>
        <v>6.175921247809138E-2</v>
      </c>
      <c r="Q46" s="21">
        <f t="shared" si="5"/>
        <v>9.5721764294331269E-2</v>
      </c>
      <c r="R46" s="21">
        <f t="shared" si="5"/>
        <v>6.4948941103548083E-2</v>
      </c>
      <c r="S46" s="20"/>
      <c r="T46" s="15"/>
      <c r="U46" s="13"/>
    </row>
    <row r="47" spans="1:21" s="30" customFormat="1" ht="15" customHeight="1">
      <c r="A47" s="34">
        <v>1950</v>
      </c>
      <c r="B47" s="327">
        <f t="shared" si="2"/>
        <v>0.52895813721568308</v>
      </c>
      <c r="C47" s="444"/>
      <c r="D47" s="444"/>
      <c r="E47" s="324">
        <v>0.56360546814697554</v>
      </c>
      <c r="F47" s="29">
        <v>0.47104186278431698</v>
      </c>
      <c r="G47" s="29">
        <v>0.276147364562708</v>
      </c>
      <c r="H47" s="29">
        <v>0.21082986474422885</v>
      </c>
      <c r="I47" s="29">
        <v>0.11056574511890058</v>
      </c>
      <c r="J47" s="29">
        <v>3.5148571404113274E-2</v>
      </c>
      <c r="K47" s="29"/>
      <c r="L47" s="58">
        <f t="shared" si="3"/>
        <v>0.28745810358426754</v>
      </c>
      <c r="M47" s="25">
        <f t="shared" si="4"/>
        <v>9.2563605362658563E-2</v>
      </c>
      <c r="N47" s="25">
        <f t="shared" si="4"/>
        <v>0.19489449822160898</v>
      </c>
      <c r="O47" s="25">
        <f t="shared" si="0"/>
        <v>0.16558161944380742</v>
      </c>
      <c r="P47" s="25">
        <f t="shared" si="5"/>
        <v>6.5317499818479147E-2</v>
      </c>
      <c r="Q47" s="25">
        <f t="shared" si="5"/>
        <v>0.10026411962532827</v>
      </c>
      <c r="R47" s="25">
        <f t="shared" si="5"/>
        <v>7.5417173714787303E-2</v>
      </c>
      <c r="S47" s="24"/>
      <c r="T47" s="15"/>
      <c r="U47" s="13"/>
    </row>
    <row r="48" spans="1:21" s="30" customFormat="1" ht="15" customHeight="1">
      <c r="A48" s="33">
        <v>1951</v>
      </c>
      <c r="B48" s="325">
        <f t="shared" si="2"/>
        <v>0.52683162673386064</v>
      </c>
      <c r="C48" s="444"/>
      <c r="D48" s="444"/>
      <c r="E48" s="322">
        <v>0.56473040242137695</v>
      </c>
      <c r="F48" s="28">
        <v>0.47316837326613936</v>
      </c>
      <c r="G48" s="28">
        <v>0.27280115934511151</v>
      </c>
      <c r="H48" s="28">
        <v>0.20671389639744051</v>
      </c>
      <c r="I48" s="28">
        <v>0.10594452986304104</v>
      </c>
      <c r="J48" s="28">
        <v>3.9222119360236833E-2</v>
      </c>
      <c r="K48" s="28"/>
      <c r="L48" s="56">
        <f t="shared" si="3"/>
        <v>0.29192924307626544</v>
      </c>
      <c r="M48" s="15">
        <f t="shared" si="4"/>
        <v>9.156202915523759E-2</v>
      </c>
      <c r="N48" s="15">
        <f t="shared" si="4"/>
        <v>0.20036721392102785</v>
      </c>
      <c r="O48" s="15">
        <f t="shared" si="0"/>
        <v>0.16685662948207047</v>
      </c>
      <c r="P48" s="15">
        <f t="shared" si="5"/>
        <v>6.6087262947671005E-2</v>
      </c>
      <c r="Q48" s="15">
        <f t="shared" si="5"/>
        <v>0.10076936653439947</v>
      </c>
      <c r="R48" s="15">
        <f t="shared" si="5"/>
        <v>6.6722410502804197E-2</v>
      </c>
      <c r="S48" s="14"/>
      <c r="T48" s="15"/>
      <c r="U48" s="13"/>
    </row>
    <row r="49" spans="1:21" s="30" customFormat="1" ht="15" customHeight="1">
      <c r="A49" s="33">
        <v>1952</v>
      </c>
      <c r="B49" s="325">
        <f t="shared" si="2"/>
        <v>0.53457394424832694</v>
      </c>
      <c r="C49" s="444"/>
      <c r="D49" s="444"/>
      <c r="E49" s="322">
        <v>0.55962375363539896</v>
      </c>
      <c r="F49" s="28">
        <v>0.46542605575167306</v>
      </c>
      <c r="G49" s="28">
        <v>0.26976258308208939</v>
      </c>
      <c r="H49" s="28">
        <v>0.20326193077419785</v>
      </c>
      <c r="I49" s="28">
        <v>0.10426647109937763</v>
      </c>
      <c r="J49" s="28">
        <v>3.8662245384451149E-2</v>
      </c>
      <c r="K49" s="28"/>
      <c r="L49" s="56">
        <f t="shared" si="3"/>
        <v>0.28986117055330957</v>
      </c>
      <c r="M49" s="15">
        <f t="shared" si="4"/>
        <v>9.4197697883725895E-2</v>
      </c>
      <c r="N49" s="15">
        <f t="shared" si="4"/>
        <v>0.19566347266958367</v>
      </c>
      <c r="O49" s="15">
        <f t="shared" si="0"/>
        <v>0.16549611198271175</v>
      </c>
      <c r="P49" s="15">
        <f t="shared" si="5"/>
        <v>6.6500652307891539E-2</v>
      </c>
      <c r="Q49" s="15">
        <f t="shared" si="5"/>
        <v>9.8995459674820221E-2</v>
      </c>
      <c r="R49" s="15">
        <f t="shared" si="5"/>
        <v>6.5604225714926481E-2</v>
      </c>
      <c r="S49" s="14"/>
      <c r="T49" s="15"/>
      <c r="U49" s="13"/>
    </row>
    <row r="50" spans="1:21" s="30" customFormat="1" ht="15" customHeight="1">
      <c r="A50" s="33">
        <v>1953</v>
      </c>
      <c r="B50" s="325">
        <f t="shared" si="2"/>
        <v>0.548095321346173</v>
      </c>
      <c r="C50" s="444"/>
      <c r="D50" s="444"/>
      <c r="E50" s="322">
        <v>0.5470762952503726</v>
      </c>
      <c r="F50" s="28">
        <v>0.451904678653827</v>
      </c>
      <c r="G50" s="28">
        <v>0.25612790713946271</v>
      </c>
      <c r="H50" s="28">
        <v>0.19277250007876609</v>
      </c>
      <c r="I50" s="28">
        <v>9.8708013200712263E-2</v>
      </c>
      <c r="J50" s="28">
        <v>3.7310599605164863E-2</v>
      </c>
      <c r="K50" s="28"/>
      <c r="L50" s="56">
        <f t="shared" si="3"/>
        <v>0.29094838811090989</v>
      </c>
      <c r="M50" s="15">
        <f t="shared" si="4"/>
        <v>9.5171616596545605E-2</v>
      </c>
      <c r="N50" s="15">
        <f t="shared" si="4"/>
        <v>0.19577677151436429</v>
      </c>
      <c r="O50" s="15">
        <f t="shared" si="0"/>
        <v>0.15741989393875044</v>
      </c>
      <c r="P50" s="15">
        <f t="shared" si="5"/>
        <v>6.3355407060696617E-2</v>
      </c>
      <c r="Q50" s="15">
        <f t="shared" si="5"/>
        <v>9.4064486878053827E-2</v>
      </c>
      <c r="R50" s="15">
        <f t="shared" si="5"/>
        <v>6.1397413595547401E-2</v>
      </c>
      <c r="S50" s="14"/>
      <c r="T50" s="15"/>
      <c r="U50" s="13"/>
    </row>
    <row r="51" spans="1:21" s="30" customFormat="1" ht="15" customHeight="1">
      <c r="A51" s="33">
        <v>1954</v>
      </c>
      <c r="B51" s="325">
        <f t="shared" si="2"/>
        <v>0.55207259465057357</v>
      </c>
      <c r="C51" s="444"/>
      <c r="D51" s="444"/>
      <c r="E51" s="322">
        <v>0.55161814298018863</v>
      </c>
      <c r="F51" s="28">
        <v>0.44792740534942638</v>
      </c>
      <c r="G51" s="28">
        <v>0.2601686775478832</v>
      </c>
      <c r="H51" s="28">
        <v>0.19521057571319378</v>
      </c>
      <c r="I51" s="28">
        <v>9.9398614969221713E-2</v>
      </c>
      <c r="J51" s="28">
        <v>3.6858062418494826E-2</v>
      </c>
      <c r="K51" s="28"/>
      <c r="L51" s="56">
        <f t="shared" si="3"/>
        <v>0.29144946543230543</v>
      </c>
      <c r="M51" s="15">
        <f t="shared" si="4"/>
        <v>0.10369073763076225</v>
      </c>
      <c r="N51" s="15">
        <f t="shared" si="4"/>
        <v>0.18775872780154318</v>
      </c>
      <c r="O51" s="15">
        <f t="shared" si="0"/>
        <v>0.1607700625786615</v>
      </c>
      <c r="P51" s="15">
        <f t="shared" si="5"/>
        <v>6.4958101834689419E-2</v>
      </c>
      <c r="Q51" s="15">
        <f t="shared" si="5"/>
        <v>9.5811960743972066E-2</v>
      </c>
      <c r="R51" s="15">
        <f t="shared" si="5"/>
        <v>6.254055255072688E-2</v>
      </c>
      <c r="S51" s="14"/>
      <c r="T51" s="15"/>
      <c r="U51" s="13"/>
    </row>
    <row r="52" spans="1:21" s="30" customFormat="1" ht="15" customHeight="1">
      <c r="A52" s="33">
        <v>1955</v>
      </c>
      <c r="B52" s="325">
        <f t="shared" si="2"/>
        <v>0.55559915282773509</v>
      </c>
      <c r="C52" s="444"/>
      <c r="D52" s="444"/>
      <c r="E52" s="322">
        <v>0.55197093980722811</v>
      </c>
      <c r="F52" s="28">
        <v>0.44440084717226497</v>
      </c>
      <c r="G52" s="28">
        <v>0.26193815149872435</v>
      </c>
      <c r="H52" s="28">
        <v>0.19451599444008191</v>
      </c>
      <c r="I52" s="28">
        <v>0.10228692920653153</v>
      </c>
      <c r="J52" s="28">
        <v>3.8901269165110788E-2</v>
      </c>
      <c r="K52" s="28"/>
      <c r="L52" s="56">
        <f t="shared" si="3"/>
        <v>0.29003278830850376</v>
      </c>
      <c r="M52" s="15">
        <f t="shared" si="4"/>
        <v>0.10757009263496314</v>
      </c>
      <c r="N52" s="15">
        <f t="shared" si="4"/>
        <v>0.18246269567354062</v>
      </c>
      <c r="O52" s="15">
        <f t="shared" si="0"/>
        <v>0.15965122229219281</v>
      </c>
      <c r="P52" s="15">
        <f t="shared" si="5"/>
        <v>6.7422157058642435E-2</v>
      </c>
      <c r="Q52" s="15">
        <f t="shared" si="5"/>
        <v>9.2229065233550386E-2</v>
      </c>
      <c r="R52" s="15">
        <f t="shared" si="5"/>
        <v>6.3385660041420738E-2</v>
      </c>
      <c r="S52" s="14"/>
      <c r="T52" s="15"/>
      <c r="U52" s="13"/>
    </row>
    <row r="53" spans="1:21" s="30" customFormat="1" ht="15" customHeight="1">
      <c r="A53" s="33">
        <v>1956</v>
      </c>
      <c r="B53" s="325">
        <f t="shared" si="2"/>
        <v>0.54234649900225884</v>
      </c>
      <c r="C53" s="444"/>
      <c r="D53" s="445"/>
      <c r="E53" s="322">
        <v>0.55869833000334945</v>
      </c>
      <c r="F53" s="28">
        <v>0.4576535009977411</v>
      </c>
      <c r="G53" s="28">
        <v>0.26807111062124261</v>
      </c>
      <c r="H53" s="28">
        <v>0.20319200180295383</v>
      </c>
      <c r="I53" s="28">
        <v>0.10502948045778931</v>
      </c>
      <c r="J53" s="28">
        <v>4.0104310636606695E-2</v>
      </c>
      <c r="K53" s="28"/>
      <c r="L53" s="56">
        <f t="shared" si="3"/>
        <v>0.29062721938210684</v>
      </c>
      <c r="M53" s="15">
        <f t="shared" si="4"/>
        <v>0.10104482900560835</v>
      </c>
      <c r="N53" s="15">
        <f t="shared" si="4"/>
        <v>0.18958239037649849</v>
      </c>
      <c r="O53" s="15">
        <f t="shared" si="0"/>
        <v>0.1630416301634533</v>
      </c>
      <c r="P53" s="15">
        <f t="shared" si="5"/>
        <v>6.4879108818288789E-2</v>
      </c>
      <c r="Q53" s="15">
        <f t="shared" si="5"/>
        <v>9.8162521345164511E-2</v>
      </c>
      <c r="R53" s="15">
        <f t="shared" si="5"/>
        <v>6.4925169821182627E-2</v>
      </c>
      <c r="S53" s="14"/>
      <c r="T53" s="15"/>
      <c r="U53" s="13"/>
    </row>
    <row r="54" spans="1:21" s="30" customFormat="1" ht="15" customHeight="1">
      <c r="A54" s="33">
        <v>1957</v>
      </c>
      <c r="B54" s="325">
        <f t="shared" si="2"/>
        <v>0.53025014874470833</v>
      </c>
      <c r="C54" s="444"/>
      <c r="D54" s="445"/>
      <c r="E54" s="322">
        <v>0.56256217016068577</v>
      </c>
      <c r="F54" s="28">
        <v>0.46974985125529167</v>
      </c>
      <c r="G54" s="28">
        <v>0.26450087583834025</v>
      </c>
      <c r="H54" s="28">
        <v>0.20073866267590337</v>
      </c>
      <c r="I54" s="28">
        <v>0.10424333257031292</v>
      </c>
      <c r="J54" s="28">
        <v>3.9885342792052698E-2</v>
      </c>
      <c r="K54" s="28"/>
      <c r="L54" s="56">
        <f t="shared" si="3"/>
        <v>0.29806129432234552</v>
      </c>
      <c r="M54" s="15">
        <f t="shared" si="4"/>
        <v>9.2812318905394098E-2</v>
      </c>
      <c r="N54" s="15">
        <f t="shared" si="4"/>
        <v>0.20524897541695142</v>
      </c>
      <c r="O54" s="15">
        <f t="shared" si="0"/>
        <v>0.16025754326802732</v>
      </c>
      <c r="P54" s="15">
        <f t="shared" si="5"/>
        <v>6.3762213162436882E-2</v>
      </c>
      <c r="Q54" s="15">
        <f t="shared" si="5"/>
        <v>9.6495330105590457E-2</v>
      </c>
      <c r="R54" s="15">
        <f t="shared" si="5"/>
        <v>6.4357989778260211E-2</v>
      </c>
      <c r="S54" s="14"/>
      <c r="T54" s="15"/>
      <c r="U54" s="13"/>
    </row>
    <row r="55" spans="1:21" s="30" customFormat="1" ht="15" customHeight="1">
      <c r="A55" s="33">
        <v>1958</v>
      </c>
      <c r="B55" s="325">
        <f t="shared" si="2"/>
        <v>0.53422403254479855</v>
      </c>
      <c r="C55" s="444"/>
      <c r="D55" s="445"/>
      <c r="E55" s="322">
        <v>0.55916487596203024</v>
      </c>
      <c r="F55" s="28">
        <v>0.46577596745520145</v>
      </c>
      <c r="G55" s="28">
        <v>0.2603825250611026</v>
      </c>
      <c r="H55" s="28">
        <v>0.19705733591963756</v>
      </c>
      <c r="I55" s="28">
        <v>0.1020949733169134</v>
      </c>
      <c r="J55" s="28">
        <v>3.899114332214889E-2</v>
      </c>
      <c r="K55" s="28"/>
      <c r="L55" s="56">
        <f t="shared" si="3"/>
        <v>0.29878235090092764</v>
      </c>
      <c r="M55" s="15">
        <f t="shared" si="4"/>
        <v>9.3388908506828794E-2</v>
      </c>
      <c r="N55" s="15">
        <f t="shared" si="4"/>
        <v>0.20539344239409885</v>
      </c>
      <c r="O55" s="15">
        <f t="shared" si="0"/>
        <v>0.15828755174418918</v>
      </c>
      <c r="P55" s="15">
        <f t="shared" si="5"/>
        <v>6.3325189141465038E-2</v>
      </c>
      <c r="Q55" s="15">
        <f t="shared" si="5"/>
        <v>9.4962362602724157E-2</v>
      </c>
      <c r="R55" s="15">
        <f t="shared" si="5"/>
        <v>6.3103829994764521E-2</v>
      </c>
      <c r="S55" s="14"/>
      <c r="T55" s="15"/>
      <c r="U55" s="13"/>
    </row>
    <row r="56" spans="1:21" s="30" customFormat="1" ht="15" customHeight="1">
      <c r="A56" s="32">
        <v>1959</v>
      </c>
      <c r="B56" s="326">
        <f t="shared" si="2"/>
        <v>0.52385361573930145</v>
      </c>
      <c r="C56" s="442"/>
      <c r="D56" s="443"/>
      <c r="E56" s="323">
        <v>0.56751137311694067</v>
      </c>
      <c r="F56" s="31">
        <v>0.47614638426069855</v>
      </c>
      <c r="G56" s="31">
        <v>0.26568009722195446</v>
      </c>
      <c r="H56" s="31">
        <v>0.20205567709501271</v>
      </c>
      <c r="I56" s="31">
        <v>0.10308785018805676</v>
      </c>
      <c r="J56" s="31">
        <v>3.872756793854247E-2</v>
      </c>
      <c r="K56" s="31"/>
      <c r="L56" s="57">
        <f t="shared" si="3"/>
        <v>0.30183127589498621</v>
      </c>
      <c r="M56" s="21">
        <f t="shared" si="4"/>
        <v>9.1364988856242113E-2</v>
      </c>
      <c r="N56" s="21">
        <f t="shared" si="4"/>
        <v>0.21046628703874409</v>
      </c>
      <c r="O56" s="21">
        <f t="shared" si="0"/>
        <v>0.16259224703389769</v>
      </c>
      <c r="P56" s="21">
        <f t="shared" si="5"/>
        <v>6.362442012694175E-2</v>
      </c>
      <c r="Q56" s="21">
        <f t="shared" si="5"/>
        <v>9.896782690695595E-2</v>
      </c>
      <c r="R56" s="21">
        <f t="shared" si="5"/>
        <v>6.4360282249514289E-2</v>
      </c>
      <c r="S56" s="20"/>
      <c r="T56" s="15"/>
      <c r="U56" s="13"/>
    </row>
    <row r="57" spans="1:21">
      <c r="A57" s="27">
        <v>1960</v>
      </c>
      <c r="B57" s="327">
        <f t="shared" si="2"/>
        <v>0.52201438204542738</v>
      </c>
      <c r="C57" s="444"/>
      <c r="D57" s="444"/>
      <c r="E57" s="324">
        <v>0.57081556136546396</v>
      </c>
      <c r="F57" s="29">
        <v>0.47798561795457262</v>
      </c>
      <c r="G57" s="29">
        <v>0.26612488113558586</v>
      </c>
      <c r="H57" s="29">
        <v>0.2021014417092187</v>
      </c>
      <c r="I57" s="29">
        <v>0.1064250963234631</v>
      </c>
      <c r="J57" s="29">
        <v>4.1764686483939842E-2</v>
      </c>
      <c r="K57" s="29"/>
      <c r="L57" s="58">
        <f t="shared" si="3"/>
        <v>0.30469068022987811</v>
      </c>
      <c r="M57" s="25">
        <f t="shared" si="4"/>
        <v>9.2829943410891347E-2</v>
      </c>
      <c r="N57" s="25">
        <f t="shared" si="4"/>
        <v>0.21186073681898676</v>
      </c>
      <c r="O57" s="25">
        <f t="shared" si="0"/>
        <v>0.15969978481212277</v>
      </c>
      <c r="P57" s="25">
        <f t="shared" si="5"/>
        <v>6.4023439426367151E-2</v>
      </c>
      <c r="Q57" s="25">
        <f t="shared" si="5"/>
        <v>9.5676345385755604E-2</v>
      </c>
      <c r="R57" s="25">
        <f t="shared" si="5"/>
        <v>6.4660409839523258E-2</v>
      </c>
      <c r="S57" s="24"/>
      <c r="T57" s="15"/>
      <c r="U57" s="13"/>
    </row>
    <row r="58" spans="1:21">
      <c r="A58" s="19">
        <v>1961</v>
      </c>
      <c r="B58" s="325">
        <f t="shared" si="2"/>
        <v>0.52931248434153821</v>
      </c>
      <c r="C58" s="444"/>
      <c r="D58" s="444"/>
      <c r="E58" s="322">
        <v>0.56956234883139145</v>
      </c>
      <c r="F58" s="28">
        <v>0.47068751565846173</v>
      </c>
      <c r="G58" s="28">
        <v>0.26477990451391953</v>
      </c>
      <c r="H58" s="28">
        <v>0.19933734972743442</v>
      </c>
      <c r="I58" s="28">
        <v>0.10487999451855502</v>
      </c>
      <c r="J58" s="28">
        <v>4.1174824708372373E-2</v>
      </c>
      <c r="K58" s="28"/>
      <c r="L58" s="56">
        <f t="shared" si="3"/>
        <v>0.30478244431747192</v>
      </c>
      <c r="M58" s="15">
        <f t="shared" si="4"/>
        <v>9.8874833172929721E-2</v>
      </c>
      <c r="N58" s="15">
        <f t="shared" si="4"/>
        <v>0.2059076111445422</v>
      </c>
      <c r="O58" s="15">
        <f t="shared" si="0"/>
        <v>0.15989990999536452</v>
      </c>
      <c r="P58" s="15">
        <f t="shared" si="5"/>
        <v>6.5442554786485113E-2</v>
      </c>
      <c r="Q58" s="15">
        <f t="shared" si="5"/>
        <v>9.4457355208879393E-2</v>
      </c>
      <c r="R58" s="15">
        <f t="shared" si="5"/>
        <v>6.3705169810182649E-2</v>
      </c>
      <c r="S58" s="14"/>
      <c r="T58" s="15"/>
      <c r="U58" s="13"/>
    </row>
    <row r="59" spans="1:21">
      <c r="A59" s="19">
        <v>1962</v>
      </c>
      <c r="B59" s="325">
        <f t="shared" ref="B59:B63" si="6">1-F59</f>
        <v>0.53568717837333679</v>
      </c>
      <c r="C59" s="521">
        <f>1-hwealbypeinc!C2</f>
        <v>0.12327635288238525</v>
      </c>
      <c r="D59" s="522">
        <f t="shared" ref="D59:D63" si="7">E59-C59</f>
        <v>0.44006675481796265</v>
      </c>
      <c r="E59" s="319">
        <f>hwealbypeinc!D2</f>
        <v>0.5633431077003479</v>
      </c>
      <c r="F59" s="16">
        <f>hwealbypeinc!E2</f>
        <v>0.46431282162666321</v>
      </c>
      <c r="G59" s="16">
        <f>hwealbypeinc!F2</f>
        <v>0.2622036337852478</v>
      </c>
      <c r="H59" s="16">
        <f>hwealbypeinc!G2</f>
        <v>0.1988389641046524</v>
      </c>
      <c r="I59" s="16">
        <f>hwealbypeinc!H2</f>
        <v>0.10549189150333405</v>
      </c>
      <c r="J59" s="16">
        <f>hwealbypeinc!I2</f>
        <v>4.1959855705499649E-2</v>
      </c>
      <c r="K59" s="16"/>
      <c r="L59" s="56">
        <f t="shared" si="3"/>
        <v>0.3011394739151001</v>
      </c>
      <c r="M59" s="15">
        <f t="shared" si="4"/>
        <v>9.9030286073684692E-2</v>
      </c>
      <c r="N59" s="15">
        <f t="shared" si="4"/>
        <v>0.20210918784141541</v>
      </c>
      <c r="O59" s="15">
        <f t="shared" si="0"/>
        <v>0.15671174228191376</v>
      </c>
      <c r="P59" s="15">
        <f t="shared" si="5"/>
        <v>6.3364669680595398E-2</v>
      </c>
      <c r="Q59" s="15">
        <f t="shared" si="5"/>
        <v>9.3347072601318359E-2</v>
      </c>
      <c r="R59" s="15">
        <f t="shared" si="5"/>
        <v>6.3532035797834396E-2</v>
      </c>
      <c r="S59" s="14"/>
      <c r="T59" s="15"/>
      <c r="U59" s="13"/>
    </row>
    <row r="60" spans="1:21">
      <c r="A60" s="19">
        <v>1963</v>
      </c>
      <c r="B60" s="318">
        <f t="shared" si="6"/>
        <v>0.53242023289203644</v>
      </c>
      <c r="C60" s="521">
        <f>(C61+C59)/2</f>
        <v>0.11941814422607422</v>
      </c>
      <c r="D60" s="524">
        <f t="shared" si="7"/>
        <v>0.45030012726783752</v>
      </c>
      <c r="E60" s="318">
        <f>(E61+E59)/2</f>
        <v>0.56971827149391174</v>
      </c>
      <c r="F60" s="28">
        <f t="shared" ref="F60:J60" si="8">(F61+F59)/2</f>
        <v>0.46757976710796356</v>
      </c>
      <c r="G60" s="28">
        <f t="shared" si="8"/>
        <v>0.26173582673072815</v>
      </c>
      <c r="H60" s="28">
        <f t="shared" si="8"/>
        <v>0.1984294131398201</v>
      </c>
      <c r="I60" s="28">
        <f t="shared" si="8"/>
        <v>0.10690857097506523</v>
      </c>
      <c r="J60" s="28">
        <f t="shared" si="8"/>
        <v>4.3114339932799339E-2</v>
      </c>
      <c r="K60" s="28"/>
      <c r="L60" s="56">
        <f t="shared" si="3"/>
        <v>0.30798244476318359</v>
      </c>
      <c r="M60" s="15">
        <f t="shared" si="4"/>
        <v>0.10213850438594818</v>
      </c>
      <c r="N60" s="15">
        <f t="shared" si="4"/>
        <v>0.20584394037723541</v>
      </c>
      <c r="O60" s="15">
        <f t="shared" si="0"/>
        <v>0.15482725575566292</v>
      </c>
      <c r="P60" s="15">
        <f t="shared" si="5"/>
        <v>6.3306413590908051E-2</v>
      </c>
      <c r="Q60" s="15">
        <f t="shared" si="5"/>
        <v>9.1520842164754868E-2</v>
      </c>
      <c r="R60" s="15">
        <f t="shared" si="5"/>
        <v>6.3794231042265892E-2</v>
      </c>
      <c r="S60" s="14"/>
      <c r="T60" s="15"/>
      <c r="U60" s="13"/>
    </row>
    <row r="61" spans="1:21">
      <c r="A61" s="19">
        <v>1964</v>
      </c>
      <c r="B61" s="325">
        <f t="shared" si="6"/>
        <v>0.52915328741073608</v>
      </c>
      <c r="C61" s="521">
        <f>1-hwealbypeinc!C3</f>
        <v>0.11555993556976318</v>
      </c>
      <c r="D61" s="522">
        <f t="shared" si="7"/>
        <v>0.4605334997177124</v>
      </c>
      <c r="E61" s="319">
        <f>hwealbypeinc!D3</f>
        <v>0.57609343528747559</v>
      </c>
      <c r="F61" s="16">
        <f>hwealbypeinc!E3</f>
        <v>0.47084671258926392</v>
      </c>
      <c r="G61" s="16">
        <f>hwealbypeinc!F3</f>
        <v>0.2612680196762085</v>
      </c>
      <c r="H61" s="16">
        <f>hwealbypeinc!G3</f>
        <v>0.19801986217498779</v>
      </c>
      <c r="I61" s="16">
        <f>hwealbypeinc!H3</f>
        <v>0.10832525044679642</v>
      </c>
      <c r="J61" s="16">
        <f>hwealbypeinc!I3</f>
        <v>4.426882416009903E-2</v>
      </c>
      <c r="K61" s="16"/>
      <c r="L61" s="56">
        <f t="shared" si="3"/>
        <v>0.31482541561126709</v>
      </c>
      <c r="M61" s="15">
        <f t="shared" si="4"/>
        <v>0.10524672269821167</v>
      </c>
      <c r="N61" s="15">
        <f t="shared" si="4"/>
        <v>0.20957869291305542</v>
      </c>
      <c r="O61" s="15">
        <f t="shared" si="0"/>
        <v>0.15294276922941208</v>
      </c>
      <c r="P61" s="15">
        <f t="shared" si="5"/>
        <v>6.3248157501220703E-2</v>
      </c>
      <c r="Q61" s="15">
        <f t="shared" si="5"/>
        <v>8.9694611728191376E-2</v>
      </c>
      <c r="R61" s="15">
        <f t="shared" si="5"/>
        <v>6.4056426286697388E-2</v>
      </c>
      <c r="S61" s="14"/>
      <c r="T61" s="15"/>
      <c r="U61" s="13"/>
    </row>
    <row r="62" spans="1:21">
      <c r="A62" s="19">
        <v>1965</v>
      </c>
      <c r="B62" s="318">
        <f t="shared" si="6"/>
        <v>0.53599271178245544</v>
      </c>
      <c r="C62" s="521">
        <f>(C63+C61)/2</f>
        <v>0.11742818355560303</v>
      </c>
      <c r="D62" s="524">
        <f t="shared" si="7"/>
        <v>0.44970259070396423</v>
      </c>
      <c r="E62" s="318">
        <f>(E63+E61)/2</f>
        <v>0.56713077425956726</v>
      </c>
      <c r="F62" s="28">
        <f t="shared" ref="F62:J62" si="9">(F63+F61)/2</f>
        <v>0.46400728821754456</v>
      </c>
      <c r="G62" s="28">
        <f t="shared" si="9"/>
        <v>0.25869663059711456</v>
      </c>
      <c r="H62" s="28">
        <f t="shared" si="9"/>
        <v>0.19671102613210678</v>
      </c>
      <c r="I62" s="28">
        <f t="shared" si="9"/>
        <v>0.1078316755592823</v>
      </c>
      <c r="J62" s="28">
        <f t="shared" si="9"/>
        <v>4.3877925723791122E-2</v>
      </c>
      <c r="K62" s="28"/>
      <c r="L62" s="56">
        <f t="shared" si="3"/>
        <v>0.3084341436624527</v>
      </c>
      <c r="M62" s="15">
        <f t="shared" si="4"/>
        <v>0.10312348604202271</v>
      </c>
      <c r="N62" s="15">
        <f t="shared" si="4"/>
        <v>0.20531065762042999</v>
      </c>
      <c r="O62" s="15">
        <f t="shared" si="0"/>
        <v>0.15086495503783226</v>
      </c>
      <c r="P62" s="15">
        <f t="shared" si="5"/>
        <v>6.1985604465007782E-2</v>
      </c>
      <c r="Q62" s="15">
        <f t="shared" si="5"/>
        <v>8.8879350572824478E-2</v>
      </c>
      <c r="R62" s="15">
        <f t="shared" si="5"/>
        <v>6.395374983549118E-2</v>
      </c>
      <c r="S62" s="14"/>
      <c r="T62" s="15"/>
      <c r="U62" s="13"/>
    </row>
    <row r="63" spans="1:21">
      <c r="A63" s="19">
        <v>1966</v>
      </c>
      <c r="B63" s="325">
        <f t="shared" si="6"/>
        <v>0.5428321361541748</v>
      </c>
      <c r="C63" s="521">
        <f>1-hwealbypeinc!C4</f>
        <v>0.11929643154144287</v>
      </c>
      <c r="D63" s="522">
        <f t="shared" si="7"/>
        <v>0.43887168169021606</v>
      </c>
      <c r="E63" s="319">
        <f>hwealbypeinc!D4</f>
        <v>0.55816811323165894</v>
      </c>
      <c r="F63" s="16">
        <f>hwealbypeinc!E4</f>
        <v>0.4571678638458252</v>
      </c>
      <c r="G63" s="16">
        <f>hwealbypeinc!F4</f>
        <v>0.25612524151802063</v>
      </c>
      <c r="H63" s="16">
        <f>hwealbypeinc!G4</f>
        <v>0.19540219008922577</v>
      </c>
      <c r="I63" s="16">
        <f>hwealbypeinc!H4</f>
        <v>0.10733810067176819</v>
      </c>
      <c r="J63" s="16">
        <f>hwealbypeinc!I4</f>
        <v>4.3487027287483215E-2</v>
      </c>
      <c r="K63" s="16"/>
      <c r="L63" s="56">
        <f t="shared" si="3"/>
        <v>0.30204287171363831</v>
      </c>
      <c r="M63" s="15">
        <f t="shared" si="4"/>
        <v>0.10100024938583374</v>
      </c>
      <c r="N63" s="15">
        <f t="shared" si="4"/>
        <v>0.20104262232780457</v>
      </c>
      <c r="O63" s="15">
        <f t="shared" si="0"/>
        <v>0.14878714084625244</v>
      </c>
      <c r="P63" s="15">
        <f t="shared" si="5"/>
        <v>6.0723051428794861E-2</v>
      </c>
      <c r="Q63" s="15">
        <f t="shared" si="5"/>
        <v>8.8064089417457581E-2</v>
      </c>
      <c r="R63" s="15">
        <f t="shared" si="5"/>
        <v>6.3851073384284973E-2</v>
      </c>
      <c r="S63" s="14"/>
      <c r="T63" s="15"/>
      <c r="U63" s="13"/>
    </row>
    <row r="64" spans="1:21">
      <c r="A64" s="19">
        <v>1967</v>
      </c>
      <c r="B64" s="325">
        <f>1-F64</f>
        <v>0.54689192771911621</v>
      </c>
      <c r="C64" s="521">
        <f>1-(hwealbypeinc!C5+0.5*hwealbypeinc!C4+0.5*hwealbypeinc!C6)/2</f>
        <v>0.12135477364063263</v>
      </c>
      <c r="D64" s="522">
        <f>E64-C64</f>
        <v>0.43210010230541229</v>
      </c>
      <c r="E64" s="319">
        <f>(hwealbypeinc!D5+0.5*hwealbypeinc!D4+0.5*hwealbypeinc!D6)/2</f>
        <v>0.55345487594604492</v>
      </c>
      <c r="F64" s="16">
        <f>(hwealbypeinc!E5+0.5*hwealbypeinc!E4+0.5*hwealbypeinc!E6)/2</f>
        <v>0.45310807228088379</v>
      </c>
      <c r="G64" s="16">
        <f>(hwealbypeinc!F5+0.5*hwealbypeinc!F4+0.5*hwealbypeinc!F6)/2</f>
        <v>0.25674456357955933</v>
      </c>
      <c r="H64" s="16">
        <f>(hwealbypeinc!G5+0.5*hwealbypeinc!G4+0.5*hwealbypeinc!G6)/2</f>
        <v>0.19576314464211464</v>
      </c>
      <c r="I64" s="16">
        <f>(hwealbypeinc!H5+0.5*hwealbypeinc!H4+0.5*hwealbypeinc!H6)/2</f>
        <v>0.10549163073301315</v>
      </c>
      <c r="J64" s="16">
        <f>(hwealbypeinc!I5+0.5*hwealbypeinc!I4+0.5*hwealbypeinc!I6)/2</f>
        <v>4.2916614562273026E-2</v>
      </c>
      <c r="K64" s="16"/>
      <c r="L64" s="56">
        <f t="shared" si="3"/>
        <v>0.2967103123664856</v>
      </c>
      <c r="M64" s="15">
        <f t="shared" si="4"/>
        <v>0.10034680366516113</v>
      </c>
      <c r="N64" s="15">
        <f t="shared" si="4"/>
        <v>0.19636350870132446</v>
      </c>
      <c r="O64" s="15">
        <f t="shared" si="0"/>
        <v>0.15125293284654617</v>
      </c>
      <c r="P64" s="15">
        <f t="shared" si="5"/>
        <v>6.0981418937444687E-2</v>
      </c>
      <c r="Q64" s="15">
        <f t="shared" si="5"/>
        <v>9.0271513909101486E-2</v>
      </c>
      <c r="R64" s="15">
        <f t="shared" si="5"/>
        <v>6.2575016170740128E-2</v>
      </c>
      <c r="S64" s="14"/>
      <c r="T64" s="15"/>
      <c r="U64" s="13"/>
    </row>
    <row r="65" spans="1:21">
      <c r="A65" s="19">
        <v>1968</v>
      </c>
      <c r="B65" s="325">
        <f t="shared" ref="B65:B110" si="10">1-F65</f>
        <v>0.54979784786701202</v>
      </c>
      <c r="C65" s="521">
        <f>1-(hwealbypeinc!C6+0.5*hwealbypeinc!C5+0.5*hwealbypeinc!C7)/2</f>
        <v>0.12176403403282166</v>
      </c>
      <c r="D65" s="522">
        <f t="shared" ref="D65:D110" si="11">E65-C65</f>
        <v>0.42810128629207611</v>
      </c>
      <c r="E65" s="319">
        <f>(hwealbypeinc!D6+0.5*hwealbypeinc!D5+0.5*hwealbypeinc!D7)/2</f>
        <v>0.54986532032489777</v>
      </c>
      <c r="F65" s="16">
        <f>(hwealbypeinc!E6+0.5*hwealbypeinc!E5+0.5*hwealbypeinc!E7)/2</f>
        <v>0.45020215213298798</v>
      </c>
      <c r="G65" s="16">
        <f>(hwealbypeinc!F6+0.5*hwealbypeinc!F5+0.5*hwealbypeinc!F7)/2</f>
        <v>0.25998502969741821</v>
      </c>
      <c r="H65" s="16">
        <f>(hwealbypeinc!G6+0.5*hwealbypeinc!G5+0.5*hwealbypeinc!G7)/2</f>
        <v>0.19987351074814796</v>
      </c>
      <c r="I65" s="16">
        <f>(hwealbypeinc!H6+0.5*hwealbypeinc!H5+0.5*hwealbypeinc!H7)/2</f>
        <v>0.10932715237140656</v>
      </c>
      <c r="J65" s="16">
        <f>(hwealbypeinc!I6+0.5*hwealbypeinc!I5+0.5*hwealbypeinc!I7)/2</f>
        <v>4.5811534859240055E-2</v>
      </c>
      <c r="K65" s="16"/>
      <c r="L65" s="56">
        <f t="shared" si="3"/>
        <v>0.28988029062747955</v>
      </c>
      <c r="M65" s="15">
        <f t="shared" si="4"/>
        <v>9.966316819190979E-2</v>
      </c>
      <c r="N65" s="15">
        <f t="shared" si="4"/>
        <v>0.19021712243556976</v>
      </c>
      <c r="O65" s="15">
        <f t="shared" si="0"/>
        <v>0.15065787732601166</v>
      </c>
      <c r="P65" s="15">
        <f t="shared" si="5"/>
        <v>6.0111518949270248E-2</v>
      </c>
      <c r="Q65" s="15">
        <f t="shared" si="5"/>
        <v>9.0546358376741409E-2</v>
      </c>
      <c r="R65" s="15">
        <f t="shared" si="5"/>
        <v>6.35156175121665E-2</v>
      </c>
      <c r="S65" s="14"/>
      <c r="T65" s="15"/>
      <c r="U65" s="13"/>
    </row>
    <row r="66" spans="1:21">
      <c r="A66" s="23">
        <v>1969</v>
      </c>
      <c r="B66" s="326">
        <f t="shared" si="10"/>
        <v>0.56113936752080917</v>
      </c>
      <c r="C66" s="525">
        <f>1-(hwealbypeinc!C7+0.5*hwealbypeinc!C6+0.5*hwealbypeinc!C8)/2</f>
        <v>0.12321777641773224</v>
      </c>
      <c r="D66" s="526">
        <f t="shared" si="11"/>
        <v>0.41749642789363861</v>
      </c>
      <c r="E66" s="320">
        <f>(hwealbypeinc!D7+0.5*hwealbypeinc!D6+0.5*hwealbypeinc!D8)/2</f>
        <v>0.54071420431137085</v>
      </c>
      <c r="F66" s="22">
        <f>(hwealbypeinc!E7+0.5*hwealbypeinc!E6+0.5*hwealbypeinc!E8)/2</f>
        <v>0.43886063247919083</v>
      </c>
      <c r="G66" s="22">
        <f>(hwealbypeinc!F7+0.5*hwealbypeinc!F6+0.5*hwealbypeinc!F8)/2</f>
        <v>0.25248662009835243</v>
      </c>
      <c r="H66" s="22">
        <f>(hwealbypeinc!G7+0.5*hwealbypeinc!G6+0.5*hwealbypeinc!G8)/2</f>
        <v>0.19444689899682999</v>
      </c>
      <c r="I66" s="22">
        <f>(hwealbypeinc!H7+0.5*hwealbypeinc!H6+0.5*hwealbypeinc!H8)/2</f>
        <v>0.10793726146221161</v>
      </c>
      <c r="J66" s="22">
        <f>(hwealbypeinc!I7+0.5*hwealbypeinc!I6+0.5*hwealbypeinc!I8)/2</f>
        <v>4.6090834774076939E-2</v>
      </c>
      <c r="K66" s="22"/>
      <c r="L66" s="57">
        <f t="shared" si="3"/>
        <v>0.28822758421301842</v>
      </c>
      <c r="M66" s="21">
        <f t="shared" si="4"/>
        <v>0.10185357183218002</v>
      </c>
      <c r="N66" s="21">
        <f t="shared" si="4"/>
        <v>0.18637401238083839</v>
      </c>
      <c r="O66" s="21">
        <f t="shared" si="0"/>
        <v>0.14454935863614082</v>
      </c>
      <c r="P66" s="21">
        <f t="shared" si="5"/>
        <v>5.8039721101522446E-2</v>
      </c>
      <c r="Q66" s="21">
        <f t="shared" si="5"/>
        <v>8.6509637534618378E-2</v>
      </c>
      <c r="R66" s="21">
        <f t="shared" si="5"/>
        <v>6.184642668813467E-2</v>
      </c>
      <c r="S66" s="20"/>
      <c r="T66" s="15"/>
      <c r="U66" s="13"/>
    </row>
    <row r="67" spans="1:21">
      <c r="A67" s="27">
        <v>1970</v>
      </c>
      <c r="B67" s="327">
        <f t="shared" si="10"/>
        <v>0.56929163634777069</v>
      </c>
      <c r="C67" s="527">
        <f>1-(hwealbypeinc!C8+0.5*hwealbypeinc!C7+0.5*hwealbypeinc!C9)/2</f>
        <v>0.12198598682880402</v>
      </c>
      <c r="D67" s="528">
        <f t="shared" si="11"/>
        <v>0.41477367281913757</v>
      </c>
      <c r="E67" s="321">
        <f>(hwealbypeinc!D8+0.5*hwealbypeinc!D7+0.5*hwealbypeinc!D9)/2</f>
        <v>0.53675965964794159</v>
      </c>
      <c r="F67" s="26">
        <f>(hwealbypeinc!E8+0.5*hwealbypeinc!E7+0.5*hwealbypeinc!E9)/2</f>
        <v>0.43070836365222931</v>
      </c>
      <c r="G67" s="26">
        <f>(hwealbypeinc!F8+0.5*hwealbypeinc!F7+0.5*hwealbypeinc!F9)/2</f>
        <v>0.24108872190117836</v>
      </c>
      <c r="H67" s="26">
        <f>(hwealbypeinc!G8+0.5*hwealbypeinc!G7+0.5*hwealbypeinc!G9)/2</f>
        <v>0.18360534682869911</v>
      </c>
      <c r="I67" s="26">
        <f>(hwealbypeinc!H8+0.5*hwealbypeinc!H7+0.5*hwealbypeinc!H9)/2</f>
        <v>9.9723281338810921E-2</v>
      </c>
      <c r="J67" s="26">
        <f>(hwealbypeinc!I8+0.5*hwealbypeinc!I7+0.5*hwealbypeinc!I9)/2</f>
        <v>4.1495680809020996E-2</v>
      </c>
      <c r="K67" s="26"/>
      <c r="L67" s="58">
        <f t="shared" si="3"/>
        <v>0.29567093774676323</v>
      </c>
      <c r="M67" s="25">
        <f t="shared" si="4"/>
        <v>0.10605129599571228</v>
      </c>
      <c r="N67" s="25">
        <f t="shared" si="4"/>
        <v>0.18961964175105095</v>
      </c>
      <c r="O67" s="25">
        <f t="shared" si="0"/>
        <v>0.14136544056236744</v>
      </c>
      <c r="P67" s="25">
        <f t="shared" si="5"/>
        <v>5.7483375072479248E-2</v>
      </c>
      <c r="Q67" s="25">
        <f t="shared" si="5"/>
        <v>8.3882065489888191E-2</v>
      </c>
      <c r="R67" s="25">
        <f t="shared" si="5"/>
        <v>5.8227600529789925E-2</v>
      </c>
      <c r="S67" s="24"/>
      <c r="T67" s="15"/>
      <c r="U67" s="13"/>
    </row>
    <row r="68" spans="1:21">
      <c r="A68" s="19">
        <v>1971</v>
      </c>
      <c r="B68" s="325">
        <f t="shared" si="10"/>
        <v>0.56948345154523849</v>
      </c>
      <c r="C68" s="521">
        <f>1-(hwealbypeinc!C9+0.5*hwealbypeinc!C8+0.5*hwealbypeinc!C10)/2</f>
        <v>0.1190674751996994</v>
      </c>
      <c r="D68" s="522">
        <f t="shared" si="11"/>
        <v>0.41868142783641815</v>
      </c>
      <c r="E68" s="319">
        <f>(hwealbypeinc!D9+0.5*hwealbypeinc!D8+0.5*hwealbypeinc!D10)/2</f>
        <v>0.53774890303611755</v>
      </c>
      <c r="F68" s="16">
        <f>(hwealbypeinc!E9+0.5*hwealbypeinc!E8+0.5*hwealbypeinc!E10)/2</f>
        <v>0.43051654845476151</v>
      </c>
      <c r="G68" s="16">
        <f>(hwealbypeinc!F9+0.5*hwealbypeinc!F8+0.5*hwealbypeinc!F10)/2</f>
        <v>0.23584805428981781</v>
      </c>
      <c r="H68" s="16">
        <f>(hwealbypeinc!G9+0.5*hwealbypeinc!G8+0.5*hwealbypeinc!G10)/2</f>
        <v>0.17789208516478539</v>
      </c>
      <c r="I68" s="16">
        <f>(hwealbypeinc!H9+0.5*hwealbypeinc!H8+0.5*hwealbypeinc!H10)/2</f>
        <v>9.4895092770457268E-2</v>
      </c>
      <c r="J68" s="16">
        <f>(hwealbypeinc!I9+0.5*hwealbypeinc!I8+0.5*hwealbypeinc!I10)/2</f>
        <v>3.8530865684151649E-2</v>
      </c>
      <c r="K68" s="16"/>
      <c r="L68" s="56">
        <f t="shared" si="3"/>
        <v>0.30190084874629974</v>
      </c>
      <c r="M68" s="15">
        <f t="shared" si="4"/>
        <v>0.10723235458135605</v>
      </c>
      <c r="N68" s="15">
        <f t="shared" si="4"/>
        <v>0.1946684941649437</v>
      </c>
      <c r="O68" s="15">
        <f t="shared" si="0"/>
        <v>0.14095296151936054</v>
      </c>
      <c r="P68" s="15">
        <f t="shared" si="5"/>
        <v>5.7955969125032425E-2</v>
      </c>
      <c r="Q68" s="15">
        <f t="shared" si="5"/>
        <v>8.2996992394328117E-2</v>
      </c>
      <c r="R68" s="15">
        <f t="shared" si="5"/>
        <v>5.6364227086305618E-2</v>
      </c>
      <c r="S68" s="14"/>
      <c r="T68" s="15"/>
      <c r="U68" s="13"/>
    </row>
    <row r="69" spans="1:21">
      <c r="A69" s="19">
        <v>1972</v>
      </c>
      <c r="B69" s="325">
        <f t="shared" si="10"/>
        <v>0.56962908059358597</v>
      </c>
      <c r="C69" s="521">
        <f>1-(hwealbypeinc!C10+0.5*hwealbypeinc!C9+0.5*hwealbypeinc!C11)/2</f>
        <v>0.11691559851169586</v>
      </c>
      <c r="D69" s="522">
        <f t="shared" si="11"/>
        <v>0.42242635786533356</v>
      </c>
      <c r="E69" s="319">
        <f>(hwealbypeinc!D10+0.5*hwealbypeinc!D9+0.5*hwealbypeinc!D11)/2</f>
        <v>0.53934195637702942</v>
      </c>
      <c r="F69" s="16">
        <f>(hwealbypeinc!E10+0.5*hwealbypeinc!E9+0.5*hwealbypeinc!E11)/2</f>
        <v>0.43037091940641403</v>
      </c>
      <c r="G69" s="16">
        <f>(hwealbypeinc!F10+0.5*hwealbypeinc!F9+0.5*hwealbypeinc!F11)/2</f>
        <v>0.22956590726971626</v>
      </c>
      <c r="H69" s="16">
        <f>(hwealbypeinc!G10+0.5*hwealbypeinc!G9+0.5*hwealbypeinc!G11)/2</f>
        <v>0.17201416939496994</v>
      </c>
      <c r="I69" s="16">
        <f>(hwealbypeinc!H10+0.5*hwealbypeinc!H9+0.5*hwealbypeinc!H11)/2</f>
        <v>9.1009225696325302E-2</v>
      </c>
      <c r="J69" s="16">
        <f>(hwealbypeinc!I10+0.5*hwealbypeinc!I9+0.5*hwealbypeinc!I11)/2</f>
        <v>3.6542959976941347E-2</v>
      </c>
      <c r="K69" s="16"/>
      <c r="L69" s="56">
        <f t="shared" si="3"/>
        <v>0.30977604910731316</v>
      </c>
      <c r="M69" s="15">
        <f t="shared" si="4"/>
        <v>0.10897103697061539</v>
      </c>
      <c r="N69" s="15">
        <f t="shared" si="4"/>
        <v>0.20080501213669777</v>
      </c>
      <c r="O69" s="15">
        <f t="shared" si="0"/>
        <v>0.13855668157339096</v>
      </c>
      <c r="P69" s="15">
        <f t="shared" si="5"/>
        <v>5.7551737874746323E-2</v>
      </c>
      <c r="Q69" s="15">
        <f t="shared" si="5"/>
        <v>8.1004943698644638E-2</v>
      </c>
      <c r="R69" s="15">
        <f t="shared" si="5"/>
        <v>5.4466265719383955E-2</v>
      </c>
      <c r="S69" s="14"/>
      <c r="T69" s="15"/>
      <c r="U69" s="13"/>
    </row>
    <row r="70" spans="1:21">
      <c r="A70" s="19">
        <v>1973</v>
      </c>
      <c r="B70" s="325">
        <f t="shared" si="10"/>
        <v>0.57970578968524933</v>
      </c>
      <c r="C70" s="521">
        <f>1-(hwealbypeinc!C11+0.5*hwealbypeinc!C10+0.5*hwealbypeinc!C12)/2</f>
        <v>0.11735519766807556</v>
      </c>
      <c r="D70" s="522">
        <f t="shared" si="11"/>
        <v>0.4152069091796875</v>
      </c>
      <c r="E70" s="319">
        <f>(hwealbypeinc!D11+0.5*hwealbypeinc!D10+0.5*hwealbypeinc!D12)/2</f>
        <v>0.53256210684776306</v>
      </c>
      <c r="F70" s="16">
        <f>(hwealbypeinc!E11+0.5*hwealbypeinc!E10+0.5*hwealbypeinc!E12)/2</f>
        <v>0.42029421031475067</v>
      </c>
      <c r="G70" s="16">
        <f>(hwealbypeinc!F11+0.5*hwealbypeinc!F10+0.5*hwealbypeinc!F12)/2</f>
        <v>0.21641496196389198</v>
      </c>
      <c r="H70" s="16">
        <f>(hwealbypeinc!G11+0.5*hwealbypeinc!G10+0.5*hwealbypeinc!G12)/2</f>
        <v>0.15969803556799889</v>
      </c>
      <c r="I70" s="16">
        <f>(hwealbypeinc!H11+0.5*hwealbypeinc!H10+0.5*hwealbypeinc!H12)/2</f>
        <v>8.2054989412426949E-2</v>
      </c>
      <c r="J70" s="16">
        <f>(hwealbypeinc!I11+0.5*hwealbypeinc!I10+0.5*hwealbypeinc!I12)/2</f>
        <v>3.1549522187560797E-2</v>
      </c>
      <c r="K70" s="16"/>
      <c r="L70" s="56">
        <f t="shared" si="3"/>
        <v>0.31614714488387108</v>
      </c>
      <c r="M70" s="15">
        <f t="shared" si="4"/>
        <v>0.11226789653301239</v>
      </c>
      <c r="N70" s="15">
        <f t="shared" si="4"/>
        <v>0.20387924835085869</v>
      </c>
      <c r="O70" s="15">
        <f t="shared" si="0"/>
        <v>0.13435997255146503</v>
      </c>
      <c r="P70" s="15">
        <f t="shared" si="5"/>
        <v>5.6716926395893097E-2</v>
      </c>
      <c r="Q70" s="15">
        <f t="shared" si="5"/>
        <v>7.7643046155571938E-2</v>
      </c>
      <c r="R70" s="15">
        <f t="shared" si="5"/>
        <v>5.0505467224866152E-2</v>
      </c>
      <c r="S70" s="14"/>
      <c r="T70" s="15"/>
      <c r="U70" s="13"/>
    </row>
    <row r="71" spans="1:21">
      <c r="A71" s="19">
        <v>1974</v>
      </c>
      <c r="B71" s="325">
        <f t="shared" si="10"/>
        <v>0.5961662158370018</v>
      </c>
      <c r="C71" s="521">
        <f>1-(hwealbypeinc!C12+0.5*hwealbypeinc!C11+0.5*hwealbypeinc!C13)/2</f>
        <v>0.11993269622325897</v>
      </c>
      <c r="D71" s="522">
        <f t="shared" si="11"/>
        <v>0.39764523506164551</v>
      </c>
      <c r="E71" s="319">
        <f>(hwealbypeinc!D12+0.5*hwealbypeinc!D11+0.5*hwealbypeinc!D13)/2</f>
        <v>0.51757793128490448</v>
      </c>
      <c r="F71" s="16">
        <f>(hwealbypeinc!E12+0.5*hwealbypeinc!E11+0.5*hwealbypeinc!E13)/2</f>
        <v>0.4038337841629982</v>
      </c>
      <c r="G71" s="16">
        <f>(hwealbypeinc!F12+0.5*hwealbypeinc!F11+0.5*hwealbypeinc!F13)/2</f>
        <v>0.20263554900884628</v>
      </c>
      <c r="H71" s="16">
        <f>(hwealbypeinc!G12+0.5*hwealbypeinc!G11+0.5*hwealbypeinc!G13)/2</f>
        <v>0.14628325402736664</v>
      </c>
      <c r="I71" s="16">
        <f>(hwealbypeinc!H12+0.5*hwealbypeinc!H11+0.5*hwealbypeinc!H13)/2</f>
        <v>7.2221802547574043E-2</v>
      </c>
      <c r="J71" s="16">
        <f>(hwealbypeinc!I12+0.5*hwealbypeinc!I11+0.5*hwealbypeinc!I13)/2</f>
        <v>2.6342849247157574E-2</v>
      </c>
      <c r="K71" s="16"/>
      <c r="L71" s="56">
        <f t="shared" si="3"/>
        <v>0.3149423822760582</v>
      </c>
      <c r="M71" s="15">
        <f t="shared" si="4"/>
        <v>0.11374414712190628</v>
      </c>
      <c r="N71" s="15">
        <f t="shared" si="4"/>
        <v>0.20119823515415192</v>
      </c>
      <c r="O71" s="15">
        <f t="shared" si="0"/>
        <v>0.13041374646127224</v>
      </c>
      <c r="P71" s="15">
        <f t="shared" si="5"/>
        <v>5.6352294981479645E-2</v>
      </c>
      <c r="Q71" s="15">
        <f t="shared" si="5"/>
        <v>7.4061451479792595E-2</v>
      </c>
      <c r="R71" s="15">
        <f t="shared" si="5"/>
        <v>4.587895330041647E-2</v>
      </c>
      <c r="S71" s="14"/>
      <c r="T71" s="15"/>
      <c r="U71" s="13"/>
    </row>
    <row r="72" spans="1:21">
      <c r="A72" s="19">
        <v>1975</v>
      </c>
      <c r="B72" s="325">
        <f t="shared" si="10"/>
        <v>0.60590452700853348</v>
      </c>
      <c r="C72" s="521">
        <f>1-(hwealbypeinc!C13+0.5*hwealbypeinc!C12+0.5*hwealbypeinc!C14)/2</f>
        <v>0.12053060531616211</v>
      </c>
      <c r="D72" s="522">
        <f t="shared" si="11"/>
        <v>0.3894789069890976</v>
      </c>
      <c r="E72" s="319">
        <f>(hwealbypeinc!D13+0.5*hwealbypeinc!D12+0.5*hwealbypeinc!D14)/2</f>
        <v>0.5100095123052597</v>
      </c>
      <c r="F72" s="16">
        <f>(hwealbypeinc!E13+0.5*hwealbypeinc!E12+0.5*hwealbypeinc!E14)/2</f>
        <v>0.39409547299146652</v>
      </c>
      <c r="G72" s="16">
        <f>(hwealbypeinc!F13+0.5*hwealbypeinc!F12+0.5*hwealbypeinc!F14)/2</f>
        <v>0.19381143525242805</v>
      </c>
      <c r="H72" s="16">
        <f>(hwealbypeinc!G13+0.5*hwealbypeinc!G12+0.5*hwealbypeinc!G14)/2</f>
        <v>0.1376924104988575</v>
      </c>
      <c r="I72" s="16">
        <f>(hwealbypeinc!H13+0.5*hwealbypeinc!H12+0.5*hwealbypeinc!H14)/2</f>
        <v>6.6031424328684807E-2</v>
      </c>
      <c r="J72" s="16">
        <f>(hwealbypeinc!I13+0.5*hwealbypeinc!I12+0.5*hwealbypeinc!I14)/2</f>
        <v>2.3822258692234755E-2</v>
      </c>
      <c r="K72" s="16"/>
      <c r="L72" s="56">
        <f t="shared" si="3"/>
        <v>0.31619807705283165</v>
      </c>
      <c r="M72" s="15">
        <f t="shared" si="4"/>
        <v>0.11591403931379318</v>
      </c>
      <c r="N72" s="15">
        <f t="shared" si="4"/>
        <v>0.20028403773903847</v>
      </c>
      <c r="O72" s="15">
        <f t="shared" si="0"/>
        <v>0.12778001092374325</v>
      </c>
      <c r="P72" s="15">
        <f t="shared" si="5"/>
        <v>5.6119024753570557E-2</v>
      </c>
      <c r="Q72" s="15">
        <f t="shared" si="5"/>
        <v>7.1660986170172691E-2</v>
      </c>
      <c r="R72" s="15">
        <f t="shared" si="5"/>
        <v>4.2209165636450052E-2</v>
      </c>
      <c r="S72" s="14"/>
      <c r="T72" s="15"/>
      <c r="U72" s="13"/>
    </row>
    <row r="73" spans="1:21">
      <c r="A73" s="19">
        <v>1976</v>
      </c>
      <c r="B73" s="325">
        <f t="shared" si="10"/>
        <v>0.60875508934259415</v>
      </c>
      <c r="C73" s="521">
        <f>1-(hwealbypeinc!C14+0.5*hwealbypeinc!C13+0.5*hwealbypeinc!C15)/2</f>
        <v>0.11935612559318542</v>
      </c>
      <c r="D73" s="522">
        <f t="shared" si="11"/>
        <v>0.39061492681503296</v>
      </c>
      <c r="E73" s="319">
        <f>(hwealbypeinc!D14+0.5*hwealbypeinc!D13+0.5*hwealbypeinc!D15)/2</f>
        <v>0.50997105240821838</v>
      </c>
      <c r="F73" s="16">
        <f>(hwealbypeinc!E14+0.5*hwealbypeinc!E13+0.5*hwealbypeinc!E15)/2</f>
        <v>0.39124491065740585</v>
      </c>
      <c r="G73" s="16">
        <f>(hwealbypeinc!F14+0.5*hwealbypeinc!F13+0.5*hwealbypeinc!F15)/2</f>
        <v>0.18947165086865425</v>
      </c>
      <c r="H73" s="16">
        <f>(hwealbypeinc!G14+0.5*hwealbypeinc!G13+0.5*hwealbypeinc!G15)/2</f>
        <v>0.13410292565822601</v>
      </c>
      <c r="I73" s="16">
        <f>(hwealbypeinc!H14+0.5*hwealbypeinc!H13+0.5*hwealbypeinc!H15)/2</f>
        <v>6.3963714987039566E-2</v>
      </c>
      <c r="J73" s="16">
        <f>(hwealbypeinc!I14+0.5*hwealbypeinc!I13+0.5*hwealbypeinc!I15)/2</f>
        <v>2.3409875575453043E-2</v>
      </c>
      <c r="K73" s="16"/>
      <c r="L73" s="56">
        <f t="shared" si="3"/>
        <v>0.32049940153956413</v>
      </c>
      <c r="M73" s="15">
        <f t="shared" si="4"/>
        <v>0.11872614175081253</v>
      </c>
      <c r="N73" s="15">
        <f t="shared" si="4"/>
        <v>0.2017732597887516</v>
      </c>
      <c r="O73" s="15">
        <f t="shared" si="0"/>
        <v>0.12550793588161469</v>
      </c>
      <c r="P73" s="15">
        <f t="shared" si="5"/>
        <v>5.5368725210428238E-2</v>
      </c>
      <c r="Q73" s="15">
        <f t="shared" si="5"/>
        <v>7.0139210671186447E-2</v>
      </c>
      <c r="R73" s="15">
        <f t="shared" si="5"/>
        <v>4.0553839411586523E-2</v>
      </c>
      <c r="S73" s="14"/>
      <c r="T73" s="15"/>
      <c r="U73" s="13"/>
    </row>
    <row r="74" spans="1:21">
      <c r="A74" s="19">
        <v>1977</v>
      </c>
      <c r="B74" s="325">
        <f t="shared" si="10"/>
        <v>0.61129245162010193</v>
      </c>
      <c r="C74" s="521">
        <f>1-(hwealbypeinc!C15+0.5*hwealbypeinc!C14+0.5*hwealbypeinc!C16)/2</f>
        <v>0.11894340813159943</v>
      </c>
      <c r="D74" s="522">
        <f t="shared" si="11"/>
        <v>0.3902447447180748</v>
      </c>
      <c r="E74" s="319">
        <f>(hwealbypeinc!D15+0.5*hwealbypeinc!D14+0.5*hwealbypeinc!D16)/2</f>
        <v>0.50918815284967422</v>
      </c>
      <c r="F74" s="16">
        <f>(hwealbypeinc!E15+0.5*hwealbypeinc!E14+0.5*hwealbypeinc!E16)/2</f>
        <v>0.38870754837989807</v>
      </c>
      <c r="G74" s="16">
        <f>(hwealbypeinc!F15+0.5*hwealbypeinc!F14+0.5*hwealbypeinc!F16)/2</f>
        <v>0.18563750013709068</v>
      </c>
      <c r="H74" s="16">
        <f>(hwealbypeinc!G15+0.5*hwealbypeinc!G14+0.5*hwealbypeinc!G16)/2</f>
        <v>0.13211189582943916</v>
      </c>
      <c r="I74" s="16">
        <f>(hwealbypeinc!H15+0.5*hwealbypeinc!H14+0.5*hwealbypeinc!H16)/2</f>
        <v>6.298685260117054E-2</v>
      </c>
      <c r="J74" s="16">
        <f>(hwealbypeinc!I15+0.5*hwealbypeinc!I14+0.5*hwealbypeinc!I16)/2</f>
        <v>2.292360458523035E-2</v>
      </c>
      <c r="K74" s="16"/>
      <c r="L74" s="56">
        <f t="shared" si="3"/>
        <v>0.32355065271258354</v>
      </c>
      <c r="M74" s="15">
        <f t="shared" si="4"/>
        <v>0.12048060446977615</v>
      </c>
      <c r="N74" s="15">
        <f t="shared" si="4"/>
        <v>0.20307004824280739</v>
      </c>
      <c r="O74" s="15">
        <f t="shared" ref="O74:O110" si="12">G74-I74</f>
        <v>0.12265064753592014</v>
      </c>
      <c r="P74" s="15">
        <f t="shared" ref="P74:R109" si="13">G74-H74</f>
        <v>5.352560430765152E-2</v>
      </c>
      <c r="Q74" s="15">
        <f t="shared" si="13"/>
        <v>6.9125043228268623E-2</v>
      </c>
      <c r="R74" s="15">
        <f t="shared" si="13"/>
        <v>4.0063248015940189E-2</v>
      </c>
      <c r="S74" s="14"/>
      <c r="T74" s="15"/>
      <c r="U74" s="13"/>
    </row>
    <row r="75" spans="1:21">
      <c r="A75" s="19">
        <v>1978</v>
      </c>
      <c r="B75" s="325">
        <f t="shared" si="10"/>
        <v>0.61499322950839996</v>
      </c>
      <c r="C75" s="521">
        <f>1-(hwealbypeinc!C16+0.5*hwealbypeinc!C15+0.5*hwealbypeinc!C17)/2</f>
        <v>0.1203126460313797</v>
      </c>
      <c r="D75" s="522">
        <f t="shared" si="11"/>
        <v>0.38527457416057587</v>
      </c>
      <c r="E75" s="319">
        <f>(hwealbypeinc!D16+0.5*hwealbypeinc!D15+0.5*hwealbypeinc!D17)/2</f>
        <v>0.50558722019195557</v>
      </c>
      <c r="F75" s="16">
        <f>(hwealbypeinc!E16+0.5*hwealbypeinc!E15+0.5*hwealbypeinc!E17)/2</f>
        <v>0.38500677049160004</v>
      </c>
      <c r="G75" s="16">
        <f>(hwealbypeinc!F16+0.5*hwealbypeinc!F15+0.5*hwealbypeinc!F17)/2</f>
        <v>0.18273234739899635</v>
      </c>
      <c r="H75" s="16">
        <f>(hwealbypeinc!G16+0.5*hwealbypeinc!G15+0.5*hwealbypeinc!G17)/2</f>
        <v>0.13123027235269547</v>
      </c>
      <c r="I75" s="16">
        <f>(hwealbypeinc!H16+0.5*hwealbypeinc!H15+0.5*hwealbypeinc!H17)/2</f>
        <v>6.2795573845505714E-2</v>
      </c>
      <c r="J75" s="16">
        <f>(hwealbypeinc!I16+0.5*hwealbypeinc!I15+0.5*hwealbypeinc!I17)/2</f>
        <v>2.2950392682105303E-2</v>
      </c>
      <c r="K75" s="16"/>
      <c r="L75" s="56">
        <f t="shared" ref="L75:L110" si="14">E75-G75</f>
        <v>0.32285487279295921</v>
      </c>
      <c r="M75" s="15">
        <f t="shared" ref="M75:N110" si="15">E75-F75</f>
        <v>0.12058044970035553</v>
      </c>
      <c r="N75" s="15">
        <f t="shared" si="15"/>
        <v>0.20227442309260368</v>
      </c>
      <c r="O75" s="15">
        <f t="shared" si="12"/>
        <v>0.11993677355349064</v>
      </c>
      <c r="P75" s="15">
        <f t="shared" si="13"/>
        <v>5.1502075046300888E-2</v>
      </c>
      <c r="Q75" s="15">
        <f t="shared" si="13"/>
        <v>6.8434698507189751E-2</v>
      </c>
      <c r="R75" s="15">
        <f t="shared" si="13"/>
        <v>3.9845181163400412E-2</v>
      </c>
      <c r="S75" s="14"/>
      <c r="T75" s="15"/>
      <c r="U75" s="13"/>
    </row>
    <row r="76" spans="1:21">
      <c r="A76" s="23">
        <v>1979</v>
      </c>
      <c r="B76" s="326">
        <f t="shared" si="10"/>
        <v>0.60864073038101196</v>
      </c>
      <c r="C76" s="525">
        <f>1-hwealbypeinc!C17</f>
        <v>0.1221277117729187</v>
      </c>
      <c r="D76" s="526">
        <f t="shared" si="11"/>
        <v>0.38754814863204956</v>
      </c>
      <c r="E76" s="320">
        <f>hwealbypeinc!D17</f>
        <v>0.50967586040496826</v>
      </c>
      <c r="F76" s="22">
        <f>hwealbypeinc!E17</f>
        <v>0.39135926961898804</v>
      </c>
      <c r="G76" s="22">
        <f>hwealbypeinc!F17</f>
        <v>0.18955898284912109</v>
      </c>
      <c r="H76" s="22">
        <f>hwealbypeinc!G17</f>
        <v>0.13701032102108002</v>
      </c>
      <c r="I76" s="22">
        <f>hwealbypeinc!H17</f>
        <v>6.7490227520465851E-2</v>
      </c>
      <c r="J76" s="22">
        <f>hwealbypeinc!I17</f>
        <v>2.6178466156125069E-2</v>
      </c>
      <c r="K76" s="22"/>
      <c r="L76" s="57">
        <f t="shared" si="14"/>
        <v>0.32011687755584717</v>
      </c>
      <c r="M76" s="21">
        <f t="shared" si="15"/>
        <v>0.11831659078598022</v>
      </c>
      <c r="N76" s="21">
        <f t="shared" si="15"/>
        <v>0.20180028676986694</v>
      </c>
      <c r="O76" s="21">
        <f t="shared" si="12"/>
        <v>0.12206875532865524</v>
      </c>
      <c r="P76" s="21">
        <f t="shared" si="13"/>
        <v>5.2548661828041077E-2</v>
      </c>
      <c r="Q76" s="21">
        <f t="shared" si="13"/>
        <v>6.9520093500614166E-2</v>
      </c>
      <c r="R76" s="21">
        <f t="shared" si="13"/>
        <v>4.1311761364340782E-2</v>
      </c>
      <c r="S76" s="20"/>
      <c r="T76" s="15"/>
      <c r="U76" s="13"/>
    </row>
    <row r="77" spans="1:21">
      <c r="A77" s="27">
        <v>1980</v>
      </c>
      <c r="B77" s="327">
        <f t="shared" si="10"/>
        <v>0.61538130044937134</v>
      </c>
      <c r="C77" s="527">
        <f>1-hwealbypeinc!C18</f>
        <v>0.12069070339202881</v>
      </c>
      <c r="D77" s="528">
        <f t="shared" si="11"/>
        <v>0.3824501633644104</v>
      </c>
      <c r="E77" s="321">
        <f>hwealbypeinc!D18</f>
        <v>0.50314086675643921</v>
      </c>
      <c r="F77" s="26">
        <f>hwealbypeinc!E18</f>
        <v>0.38461869955062866</v>
      </c>
      <c r="G77" s="26">
        <f>hwealbypeinc!F18</f>
        <v>0.19120329618453979</v>
      </c>
      <c r="H77" s="26">
        <f>hwealbypeinc!G18</f>
        <v>0.13873329758644104</v>
      </c>
      <c r="I77" s="26">
        <f>hwealbypeinc!H18</f>
        <v>6.8872883915901184E-2</v>
      </c>
      <c r="J77" s="26">
        <f>hwealbypeinc!I18</f>
        <v>2.6066238060593605E-2</v>
      </c>
      <c r="K77" s="26"/>
      <c r="L77" s="58">
        <f t="shared" si="14"/>
        <v>0.31193757057189941</v>
      </c>
      <c r="M77" s="25">
        <f t="shared" si="15"/>
        <v>0.11852216720581055</v>
      </c>
      <c r="N77" s="25">
        <f t="shared" si="15"/>
        <v>0.19341540336608887</v>
      </c>
      <c r="O77" s="25">
        <f t="shared" si="12"/>
        <v>0.12233041226863861</v>
      </c>
      <c r="P77" s="25">
        <f t="shared" si="13"/>
        <v>5.2469998598098755E-2</v>
      </c>
      <c r="Q77" s="25">
        <f t="shared" si="13"/>
        <v>6.9860413670539856E-2</v>
      </c>
      <c r="R77" s="25">
        <f t="shared" si="13"/>
        <v>4.2806645855307579E-2</v>
      </c>
      <c r="S77" s="24"/>
      <c r="T77" s="15"/>
      <c r="U77" s="13"/>
    </row>
    <row r="78" spans="1:21">
      <c r="A78" s="19">
        <v>1981</v>
      </c>
      <c r="B78" s="325">
        <f t="shared" si="10"/>
        <v>0.60744690895080566</v>
      </c>
      <c r="C78" s="521">
        <f>1-hwealbypeinc!C19</f>
        <v>0.12050920724868774</v>
      </c>
      <c r="D78" s="522">
        <f t="shared" si="11"/>
        <v>0.38807088136672974</v>
      </c>
      <c r="E78" s="319">
        <f>hwealbypeinc!D19</f>
        <v>0.50858008861541748</v>
      </c>
      <c r="F78" s="16">
        <f>hwealbypeinc!E19</f>
        <v>0.39255309104919434</v>
      </c>
      <c r="G78" s="16">
        <f>hwealbypeinc!F19</f>
        <v>0.20093218982219696</v>
      </c>
      <c r="H78" s="16">
        <f>hwealbypeinc!G19</f>
        <v>0.14953431487083435</v>
      </c>
      <c r="I78" s="16">
        <f>hwealbypeinc!H19</f>
        <v>7.6345458626747131E-2</v>
      </c>
      <c r="J78" s="16">
        <f>hwealbypeinc!I19</f>
        <v>2.9730666428804398E-2</v>
      </c>
      <c r="K78" s="16"/>
      <c r="L78" s="56">
        <f t="shared" si="14"/>
        <v>0.30764789879322052</v>
      </c>
      <c r="M78" s="15">
        <f t="shared" si="15"/>
        <v>0.11602699756622314</v>
      </c>
      <c r="N78" s="15">
        <f t="shared" si="15"/>
        <v>0.19162090122699738</v>
      </c>
      <c r="O78" s="15">
        <f t="shared" si="12"/>
        <v>0.12458673119544983</v>
      </c>
      <c r="P78" s="15">
        <f t="shared" si="13"/>
        <v>5.139787495136261E-2</v>
      </c>
      <c r="Q78" s="15">
        <f t="shared" si="13"/>
        <v>7.3188856244087219E-2</v>
      </c>
      <c r="R78" s="15">
        <f t="shared" si="13"/>
        <v>4.6614792197942734E-2</v>
      </c>
      <c r="S78" s="14"/>
      <c r="T78" s="15"/>
      <c r="U78" s="13"/>
    </row>
    <row r="79" spans="1:21">
      <c r="A79" s="19">
        <v>1982</v>
      </c>
      <c r="B79" s="325">
        <f t="shared" si="10"/>
        <v>0.61279737949371338</v>
      </c>
      <c r="C79" s="521">
        <f>1-hwealbypeinc!C20</f>
        <v>0.12399518489837646</v>
      </c>
      <c r="D79" s="522">
        <f t="shared" si="11"/>
        <v>0.37638401985168457</v>
      </c>
      <c r="E79" s="319">
        <f>hwealbypeinc!D20</f>
        <v>0.50037920475006104</v>
      </c>
      <c r="F79" s="16">
        <f>hwealbypeinc!E20</f>
        <v>0.38720262050628662</v>
      </c>
      <c r="G79" s="16">
        <f>hwealbypeinc!F20</f>
        <v>0.20335176587104797</v>
      </c>
      <c r="H79" s="16">
        <f>hwealbypeinc!G20</f>
        <v>0.15232470631599426</v>
      </c>
      <c r="I79" s="16">
        <f>hwealbypeinc!H20</f>
        <v>8.1466160714626312E-2</v>
      </c>
      <c r="J79" s="16">
        <f>hwealbypeinc!I20</f>
        <v>3.2193724066019058E-2</v>
      </c>
      <c r="K79" s="16"/>
      <c r="L79" s="56">
        <f t="shared" si="14"/>
        <v>0.29702743887901306</v>
      </c>
      <c r="M79" s="15">
        <f t="shared" si="15"/>
        <v>0.11317658424377441</v>
      </c>
      <c r="N79" s="15">
        <f t="shared" si="15"/>
        <v>0.18385085463523865</v>
      </c>
      <c r="O79" s="15">
        <f t="shared" si="12"/>
        <v>0.12188560515642166</v>
      </c>
      <c r="P79" s="15">
        <f t="shared" si="13"/>
        <v>5.1027059555053711E-2</v>
      </c>
      <c r="Q79" s="15">
        <f t="shared" si="13"/>
        <v>7.085854560136795E-2</v>
      </c>
      <c r="R79" s="15">
        <f t="shared" si="13"/>
        <v>4.9272436648607254E-2</v>
      </c>
      <c r="S79" s="14"/>
      <c r="T79" s="15"/>
      <c r="U79" s="13"/>
    </row>
    <row r="80" spans="1:21">
      <c r="A80" s="19">
        <v>1983</v>
      </c>
      <c r="B80" s="325">
        <f t="shared" si="10"/>
        <v>0.619864821434021</v>
      </c>
      <c r="C80" s="521">
        <f>1-hwealbypeinc!C21</f>
        <v>0.12062233686447144</v>
      </c>
      <c r="D80" s="522">
        <f t="shared" si="11"/>
        <v>0.37345778942108154</v>
      </c>
      <c r="E80" s="319">
        <f>hwealbypeinc!D21</f>
        <v>0.49408012628555298</v>
      </c>
      <c r="F80" s="16">
        <f>hwealbypeinc!E21</f>
        <v>0.380135178565979</v>
      </c>
      <c r="G80" s="16">
        <f>hwealbypeinc!F21</f>
        <v>0.19786088168621063</v>
      </c>
      <c r="H80" s="16">
        <f>hwealbypeinc!G21</f>
        <v>0.14712952077388763</v>
      </c>
      <c r="I80" s="16">
        <f>hwealbypeinc!H21</f>
        <v>7.8009262681007385E-2</v>
      </c>
      <c r="J80" s="16">
        <f>hwealbypeinc!I21</f>
        <v>3.020080178976059E-2</v>
      </c>
      <c r="K80" s="16"/>
      <c r="L80" s="56">
        <f t="shared" si="14"/>
        <v>0.29621924459934235</v>
      </c>
      <c r="M80" s="15">
        <f t="shared" si="15"/>
        <v>0.11394494771957397</v>
      </c>
      <c r="N80" s="15">
        <f t="shared" si="15"/>
        <v>0.18227429687976837</v>
      </c>
      <c r="O80" s="15">
        <f t="shared" si="12"/>
        <v>0.11985161900520325</v>
      </c>
      <c r="P80" s="15">
        <f t="shared" si="13"/>
        <v>5.0731360912322998E-2</v>
      </c>
      <c r="Q80" s="15">
        <f t="shared" si="13"/>
        <v>6.9120258092880249E-2</v>
      </c>
      <c r="R80" s="15">
        <f t="shared" si="13"/>
        <v>4.7808460891246796E-2</v>
      </c>
      <c r="S80" s="14"/>
      <c r="T80" s="15"/>
      <c r="U80" s="13"/>
    </row>
    <row r="81" spans="1:21">
      <c r="A81" s="19">
        <v>1984</v>
      </c>
      <c r="B81" s="325">
        <f t="shared" si="10"/>
        <v>0.61107972264289856</v>
      </c>
      <c r="C81" s="521">
        <f>1-hwealbypeinc!C22</f>
        <v>0.11571997404098511</v>
      </c>
      <c r="D81" s="522">
        <f t="shared" si="11"/>
        <v>0.38799679279327393</v>
      </c>
      <c r="E81" s="319">
        <f>hwealbypeinc!D22</f>
        <v>0.50371676683425903</v>
      </c>
      <c r="F81" s="16">
        <f>hwealbypeinc!E22</f>
        <v>0.38892027735710144</v>
      </c>
      <c r="G81" s="16">
        <f>hwealbypeinc!F22</f>
        <v>0.2012728750705719</v>
      </c>
      <c r="H81" s="16">
        <f>hwealbypeinc!G22</f>
        <v>0.15099504590034485</v>
      </c>
      <c r="I81" s="16">
        <f>hwealbypeinc!H22</f>
        <v>8.2474507391452789E-2</v>
      </c>
      <c r="J81" s="16">
        <f>hwealbypeinc!I22</f>
        <v>3.2335754483938217E-2</v>
      </c>
      <c r="K81" s="16"/>
      <c r="L81" s="56">
        <f t="shared" si="14"/>
        <v>0.30244389176368713</v>
      </c>
      <c r="M81" s="15">
        <f t="shared" si="15"/>
        <v>0.11479648947715759</v>
      </c>
      <c r="N81" s="15">
        <f t="shared" si="15"/>
        <v>0.18764740228652954</v>
      </c>
      <c r="O81" s="15">
        <f t="shared" si="12"/>
        <v>0.11879836767911911</v>
      </c>
      <c r="P81" s="15">
        <f t="shared" si="13"/>
        <v>5.0277829170227051E-2</v>
      </c>
      <c r="Q81" s="15">
        <f t="shared" si="13"/>
        <v>6.8520538508892059E-2</v>
      </c>
      <c r="R81" s="15">
        <f t="shared" si="13"/>
        <v>5.0138752907514572E-2</v>
      </c>
      <c r="S81" s="14"/>
      <c r="T81" s="15"/>
      <c r="U81" s="13"/>
    </row>
    <row r="82" spans="1:21">
      <c r="A82" s="19">
        <v>1985</v>
      </c>
      <c r="B82" s="325">
        <f t="shared" si="10"/>
        <v>0.61540675163269043</v>
      </c>
      <c r="C82" s="521">
        <f>1-hwealbypeinc!C23</f>
        <v>0.11663079261779785</v>
      </c>
      <c r="D82" s="522">
        <f t="shared" si="11"/>
        <v>0.38265272974967957</v>
      </c>
      <c r="E82" s="319">
        <f>hwealbypeinc!D23</f>
        <v>0.49928352236747742</v>
      </c>
      <c r="F82" s="16">
        <f>hwealbypeinc!E23</f>
        <v>0.38459324836730957</v>
      </c>
      <c r="G82" s="16">
        <f>hwealbypeinc!F23</f>
        <v>0.20366910099983215</v>
      </c>
      <c r="H82" s="16">
        <f>hwealbypeinc!G23</f>
        <v>0.1557663232088089</v>
      </c>
      <c r="I82" s="16">
        <f>hwealbypeinc!H23</f>
        <v>8.5141703486442566E-2</v>
      </c>
      <c r="J82" s="16">
        <f>hwealbypeinc!I23</f>
        <v>3.0112389475107193E-2</v>
      </c>
      <c r="K82" s="16"/>
      <c r="L82" s="56">
        <f t="shared" si="14"/>
        <v>0.29561442136764526</v>
      </c>
      <c r="M82" s="15">
        <f t="shared" si="15"/>
        <v>0.11469027400016785</v>
      </c>
      <c r="N82" s="15">
        <f t="shared" si="15"/>
        <v>0.18092414736747742</v>
      </c>
      <c r="O82" s="15">
        <f t="shared" si="12"/>
        <v>0.11852739751338959</v>
      </c>
      <c r="P82" s="15">
        <f t="shared" si="13"/>
        <v>4.7902777791023254E-2</v>
      </c>
      <c r="Q82" s="15">
        <f t="shared" si="13"/>
        <v>7.0624619722366333E-2</v>
      </c>
      <c r="R82" s="15">
        <f t="shared" si="13"/>
        <v>5.5029314011335373E-2</v>
      </c>
      <c r="S82" s="14"/>
      <c r="T82" s="15"/>
      <c r="U82" s="13"/>
    </row>
    <row r="83" spans="1:21">
      <c r="A83" s="19">
        <v>1986</v>
      </c>
      <c r="B83" s="325">
        <f t="shared" si="10"/>
        <v>0.61464938521385193</v>
      </c>
      <c r="C83" s="521">
        <f>1-hwealbypeinc!C24</f>
        <v>0.11549973487854004</v>
      </c>
      <c r="D83" s="522">
        <f t="shared" si="11"/>
        <v>0.38066908717155457</v>
      </c>
      <c r="E83" s="319">
        <f>hwealbypeinc!D24</f>
        <v>0.4961688220500946</v>
      </c>
      <c r="F83" s="16">
        <f>hwealbypeinc!E24</f>
        <v>0.38535061478614807</v>
      </c>
      <c r="G83" s="16">
        <f>hwealbypeinc!F24</f>
        <v>0.20167866349220276</v>
      </c>
      <c r="H83" s="16">
        <f>hwealbypeinc!G24</f>
        <v>0.15410605072975159</v>
      </c>
      <c r="I83" s="16">
        <f>hwealbypeinc!H24</f>
        <v>8.0083116888999939E-2</v>
      </c>
      <c r="J83" s="16">
        <f>hwealbypeinc!I24</f>
        <v>3.1803242862224579E-2</v>
      </c>
      <c r="K83" s="16"/>
      <c r="L83" s="56">
        <f t="shared" si="14"/>
        <v>0.29449015855789185</v>
      </c>
      <c r="M83" s="15">
        <f t="shared" si="15"/>
        <v>0.11081820726394653</v>
      </c>
      <c r="N83" s="15">
        <f t="shared" si="15"/>
        <v>0.18367195129394531</v>
      </c>
      <c r="O83" s="15">
        <f t="shared" si="12"/>
        <v>0.12159554660320282</v>
      </c>
      <c r="P83" s="15">
        <f t="shared" si="13"/>
        <v>4.7572612762451172E-2</v>
      </c>
      <c r="Q83" s="15">
        <f t="shared" si="13"/>
        <v>7.4022933840751648E-2</v>
      </c>
      <c r="R83" s="15">
        <f t="shared" si="13"/>
        <v>4.827987402677536E-2</v>
      </c>
      <c r="S83" s="14"/>
      <c r="T83" s="15"/>
      <c r="U83" s="13"/>
    </row>
    <row r="84" spans="1:21">
      <c r="A84" s="19">
        <v>1987</v>
      </c>
      <c r="B84" s="325">
        <f t="shared" si="10"/>
        <v>0.5993858277797699</v>
      </c>
      <c r="C84" s="521">
        <f>1-hwealbypeinc!C25</f>
        <v>0.11641508340835571</v>
      </c>
      <c r="D84" s="522">
        <f t="shared" si="11"/>
        <v>0.39354479312896729</v>
      </c>
      <c r="E84" s="319">
        <f>hwealbypeinc!D25</f>
        <v>0.509959876537323</v>
      </c>
      <c r="F84" s="16">
        <f>hwealbypeinc!E25</f>
        <v>0.4006141722202301</v>
      </c>
      <c r="G84" s="16">
        <f>hwealbypeinc!F25</f>
        <v>0.21590906381607056</v>
      </c>
      <c r="H84" s="16">
        <f>hwealbypeinc!G25</f>
        <v>0.16250884532928467</v>
      </c>
      <c r="I84" s="16">
        <f>hwealbypeinc!H25</f>
        <v>8.5871405899524689E-2</v>
      </c>
      <c r="J84" s="16">
        <f>hwealbypeinc!I25</f>
        <v>3.3442839980125427E-2</v>
      </c>
      <c r="K84" s="16"/>
      <c r="L84" s="56">
        <f t="shared" si="14"/>
        <v>0.29405081272125244</v>
      </c>
      <c r="M84" s="15">
        <f t="shared" si="15"/>
        <v>0.1093457043170929</v>
      </c>
      <c r="N84" s="15">
        <f t="shared" si="15"/>
        <v>0.18470510840415955</v>
      </c>
      <c r="O84" s="15">
        <f t="shared" si="12"/>
        <v>0.13003765791654587</v>
      </c>
      <c r="P84" s="15">
        <f t="shared" si="13"/>
        <v>5.3400218486785889E-2</v>
      </c>
      <c r="Q84" s="15">
        <f t="shared" si="13"/>
        <v>7.6637439429759979E-2</v>
      </c>
      <c r="R84" s="15">
        <f t="shared" si="13"/>
        <v>5.2428565919399261E-2</v>
      </c>
      <c r="S84" s="14"/>
      <c r="T84" s="15"/>
      <c r="U84" s="13"/>
    </row>
    <row r="85" spans="1:21">
      <c r="A85" s="19">
        <v>1988</v>
      </c>
      <c r="B85" s="325">
        <f t="shared" si="10"/>
        <v>0.58319202065467834</v>
      </c>
      <c r="C85" s="521">
        <f>1-hwealbypeinc!C26</f>
        <v>0.11334466934204102</v>
      </c>
      <c r="D85" s="522">
        <f t="shared" si="11"/>
        <v>0.41174829006195068</v>
      </c>
      <c r="E85" s="319">
        <f>hwealbypeinc!D26</f>
        <v>0.5250929594039917</v>
      </c>
      <c r="F85" s="16">
        <f>hwealbypeinc!E26</f>
        <v>0.41680797934532166</v>
      </c>
      <c r="G85" s="16">
        <f>hwealbypeinc!F26</f>
        <v>0.23396722972393036</v>
      </c>
      <c r="H85" s="16">
        <f>hwealbypeinc!G26</f>
        <v>0.18146267533302307</v>
      </c>
      <c r="I85" s="16">
        <f>hwealbypeinc!H26</f>
        <v>0.10204148292541504</v>
      </c>
      <c r="J85" s="16">
        <f>hwealbypeinc!I26</f>
        <v>4.1850544512271881E-2</v>
      </c>
      <c r="K85" s="16"/>
      <c r="L85" s="56">
        <f t="shared" si="14"/>
        <v>0.29112572968006134</v>
      </c>
      <c r="M85" s="15">
        <f t="shared" si="15"/>
        <v>0.10828498005867004</v>
      </c>
      <c r="N85" s="15">
        <f t="shared" si="15"/>
        <v>0.1828407496213913</v>
      </c>
      <c r="O85" s="15">
        <f t="shared" si="12"/>
        <v>0.13192574679851532</v>
      </c>
      <c r="P85" s="15">
        <f t="shared" si="13"/>
        <v>5.2504554390907288E-2</v>
      </c>
      <c r="Q85" s="15">
        <f t="shared" si="13"/>
        <v>7.9421192407608032E-2</v>
      </c>
      <c r="R85" s="15">
        <f t="shared" si="13"/>
        <v>6.0190938413143158E-2</v>
      </c>
      <c r="S85" s="14"/>
      <c r="T85" s="15"/>
      <c r="U85" s="13"/>
    </row>
    <row r="86" spans="1:21">
      <c r="A86" s="23">
        <v>1989</v>
      </c>
      <c r="B86" s="326">
        <f t="shared" si="10"/>
        <v>0.58327785134315491</v>
      </c>
      <c r="C86" s="525">
        <f>1-hwealbypeinc!C27</f>
        <v>0.11361813545227051</v>
      </c>
      <c r="D86" s="526">
        <f t="shared" si="11"/>
        <v>0.41046220064163208</v>
      </c>
      <c r="E86" s="320">
        <f>hwealbypeinc!D27</f>
        <v>0.52408033609390259</v>
      </c>
      <c r="F86" s="22">
        <f>hwealbypeinc!E27</f>
        <v>0.41672214865684509</v>
      </c>
      <c r="G86" s="22">
        <f>hwealbypeinc!F27</f>
        <v>0.23595860600471497</v>
      </c>
      <c r="H86" s="22">
        <f>hwealbypeinc!G27</f>
        <v>0.18297553062438965</v>
      </c>
      <c r="I86" s="22">
        <f>hwealbypeinc!H27</f>
        <v>0.10004023462533951</v>
      </c>
      <c r="J86" s="22">
        <f>hwealbypeinc!I27</f>
        <v>4.1235335171222687E-2</v>
      </c>
      <c r="K86" s="22"/>
      <c r="L86" s="57">
        <f t="shared" si="14"/>
        <v>0.28812173008918762</v>
      </c>
      <c r="M86" s="21">
        <f t="shared" si="15"/>
        <v>0.1073581874370575</v>
      </c>
      <c r="N86" s="21">
        <f t="shared" si="15"/>
        <v>0.18076354265213013</v>
      </c>
      <c r="O86" s="21">
        <f t="shared" si="12"/>
        <v>0.13591837137937546</v>
      </c>
      <c r="P86" s="21">
        <f t="shared" si="13"/>
        <v>5.2983075380325317E-2</v>
      </c>
      <c r="Q86" s="21">
        <f t="shared" si="13"/>
        <v>8.293529599905014E-2</v>
      </c>
      <c r="R86" s="21">
        <f t="shared" si="13"/>
        <v>5.8804899454116821E-2</v>
      </c>
      <c r="S86" s="20"/>
      <c r="T86" s="15"/>
      <c r="U86" s="13"/>
    </row>
    <row r="87" spans="1:21">
      <c r="A87" s="27">
        <v>1990</v>
      </c>
      <c r="B87" s="327">
        <f t="shared" si="10"/>
        <v>0.58205708861351013</v>
      </c>
      <c r="C87" s="527">
        <f>1-hwealbypeinc!C28</f>
        <v>0.10981124639511108</v>
      </c>
      <c r="D87" s="528">
        <f t="shared" si="11"/>
        <v>0.41635572910308838</v>
      </c>
      <c r="E87" s="321">
        <f>hwealbypeinc!D28</f>
        <v>0.52616697549819946</v>
      </c>
      <c r="F87" s="26">
        <f>hwealbypeinc!E28</f>
        <v>0.41794291138648987</v>
      </c>
      <c r="G87" s="26">
        <f>hwealbypeinc!F28</f>
        <v>0.23686589300632477</v>
      </c>
      <c r="H87" s="26">
        <f>hwealbypeinc!G28</f>
        <v>0.18410035967826843</v>
      </c>
      <c r="I87" s="26">
        <f>hwealbypeinc!H28</f>
        <v>0.10074967890977859</v>
      </c>
      <c r="J87" s="26">
        <f>hwealbypeinc!I28</f>
        <v>4.1531562805175781E-2</v>
      </c>
      <c r="K87" s="26"/>
      <c r="L87" s="58">
        <f t="shared" si="14"/>
        <v>0.28930108249187469</v>
      </c>
      <c r="M87" s="25">
        <f t="shared" si="15"/>
        <v>0.10822406411170959</v>
      </c>
      <c r="N87" s="25">
        <f t="shared" si="15"/>
        <v>0.1810770183801651</v>
      </c>
      <c r="O87" s="25">
        <f t="shared" si="12"/>
        <v>0.13611621409654617</v>
      </c>
      <c r="P87" s="25">
        <f t="shared" si="13"/>
        <v>5.2765533328056335E-2</v>
      </c>
      <c r="Q87" s="25">
        <f t="shared" si="13"/>
        <v>8.3350680768489838E-2</v>
      </c>
      <c r="R87" s="25">
        <f t="shared" si="13"/>
        <v>5.9218116104602814E-2</v>
      </c>
      <c r="S87" s="24"/>
      <c r="T87" s="15"/>
      <c r="U87" s="13"/>
    </row>
    <row r="88" spans="1:21">
      <c r="A88" s="19">
        <v>1991</v>
      </c>
      <c r="B88" s="325">
        <f t="shared" si="10"/>
        <v>0.58238086104393005</v>
      </c>
      <c r="C88" s="521">
        <f>1-hwealbypeinc!C29</f>
        <v>0.10433131456375122</v>
      </c>
      <c r="D88" s="522">
        <f t="shared" si="11"/>
        <v>0.42353469133377075</v>
      </c>
      <c r="E88" s="319">
        <f>hwealbypeinc!D29</f>
        <v>0.52786600589752197</v>
      </c>
      <c r="F88" s="16">
        <f>hwealbypeinc!E29</f>
        <v>0.41761913895606995</v>
      </c>
      <c r="G88" s="16">
        <f>hwealbypeinc!F29</f>
        <v>0.23170383274555206</v>
      </c>
      <c r="H88" s="16">
        <f>hwealbypeinc!G29</f>
        <v>0.17788229882717133</v>
      </c>
      <c r="I88" s="16">
        <f>hwealbypeinc!H29</f>
        <v>9.7460091114044189E-2</v>
      </c>
      <c r="J88" s="16">
        <f>hwealbypeinc!I29</f>
        <v>4.0421251207590103E-2</v>
      </c>
      <c r="K88" s="16"/>
      <c r="L88" s="56">
        <f t="shared" si="14"/>
        <v>0.29616217315196991</v>
      </c>
      <c r="M88" s="15">
        <f t="shared" si="15"/>
        <v>0.11024686694145203</v>
      </c>
      <c r="N88" s="15">
        <f t="shared" si="15"/>
        <v>0.18591530621051788</v>
      </c>
      <c r="O88" s="15">
        <f t="shared" si="12"/>
        <v>0.13424374163150787</v>
      </c>
      <c r="P88" s="15">
        <f t="shared" si="13"/>
        <v>5.3821533918380737E-2</v>
      </c>
      <c r="Q88" s="15">
        <f t="shared" si="13"/>
        <v>8.0422207713127136E-2</v>
      </c>
      <c r="R88" s="15">
        <f t="shared" si="13"/>
        <v>5.7038839906454086E-2</v>
      </c>
      <c r="S88" s="14"/>
      <c r="T88" s="15"/>
      <c r="U88" s="13"/>
    </row>
    <row r="89" spans="1:21">
      <c r="A89" s="19">
        <v>1992</v>
      </c>
      <c r="B89" s="325">
        <f t="shared" si="10"/>
        <v>0.56376355886459351</v>
      </c>
      <c r="C89" s="521">
        <f>1-hwealbypeinc!C30</f>
        <v>9.5259785652160645E-2</v>
      </c>
      <c r="D89" s="522">
        <f t="shared" si="11"/>
        <v>0.44753783941268921</v>
      </c>
      <c r="E89" s="319">
        <f>hwealbypeinc!D30</f>
        <v>0.54279762506484985</v>
      </c>
      <c r="F89" s="16">
        <f>hwealbypeinc!E30</f>
        <v>0.43623644113540649</v>
      </c>
      <c r="G89" s="16">
        <f>hwealbypeinc!F30</f>
        <v>0.24750269949436188</v>
      </c>
      <c r="H89" s="16">
        <f>hwealbypeinc!G30</f>
        <v>0.192342609167099</v>
      </c>
      <c r="I89" s="16">
        <f>hwealbypeinc!H30</f>
        <v>0.10790344327688217</v>
      </c>
      <c r="J89" s="16">
        <f>hwealbypeinc!I30</f>
        <v>4.6334493905305862E-2</v>
      </c>
      <c r="K89" s="16"/>
      <c r="L89" s="56">
        <f t="shared" si="14"/>
        <v>0.29529492557048798</v>
      </c>
      <c r="M89" s="15">
        <f t="shared" si="15"/>
        <v>0.10656118392944336</v>
      </c>
      <c r="N89" s="15">
        <f t="shared" si="15"/>
        <v>0.18873374164104462</v>
      </c>
      <c r="O89" s="15">
        <f t="shared" si="12"/>
        <v>0.13959925621747971</v>
      </c>
      <c r="P89" s="15">
        <f t="shared" si="13"/>
        <v>5.5160090327262878E-2</v>
      </c>
      <c r="Q89" s="15">
        <f t="shared" si="13"/>
        <v>8.4439165890216827E-2</v>
      </c>
      <c r="R89" s="15">
        <f t="shared" si="13"/>
        <v>6.1568949371576309E-2</v>
      </c>
      <c r="S89" s="14"/>
      <c r="T89" s="15"/>
      <c r="U89" s="13"/>
    </row>
    <row r="90" spans="1:21">
      <c r="A90" s="19">
        <v>1993</v>
      </c>
      <c r="B90" s="325">
        <f t="shared" si="10"/>
        <v>0.5645831823348999</v>
      </c>
      <c r="C90" s="521">
        <f>1-hwealbypeinc!C31</f>
        <v>9.2432856559753418E-2</v>
      </c>
      <c r="D90" s="522">
        <f t="shared" si="11"/>
        <v>0.45200347900390625</v>
      </c>
      <c r="E90" s="319">
        <f>hwealbypeinc!D31</f>
        <v>0.54443633556365967</v>
      </c>
      <c r="F90" s="16">
        <f>hwealbypeinc!E31</f>
        <v>0.4354168176651001</v>
      </c>
      <c r="G90" s="16">
        <f>hwealbypeinc!F31</f>
        <v>0.24864709377288818</v>
      </c>
      <c r="H90" s="16">
        <f>hwealbypeinc!G31</f>
        <v>0.19489599764347076</v>
      </c>
      <c r="I90" s="16">
        <f>hwealbypeinc!H31</f>
        <v>0.11020510643720627</v>
      </c>
      <c r="J90" s="16">
        <f>hwealbypeinc!I31</f>
        <v>4.930032417178154E-2</v>
      </c>
      <c r="K90" s="16"/>
      <c r="L90" s="56">
        <f t="shared" si="14"/>
        <v>0.29578924179077148</v>
      </c>
      <c r="M90" s="15">
        <f t="shared" si="15"/>
        <v>0.10901951789855957</v>
      </c>
      <c r="N90" s="15">
        <f t="shared" si="15"/>
        <v>0.18676972389221191</v>
      </c>
      <c r="O90" s="15">
        <f t="shared" si="12"/>
        <v>0.13844198733568192</v>
      </c>
      <c r="P90" s="15">
        <f t="shared" si="13"/>
        <v>5.3751096129417419E-2</v>
      </c>
      <c r="Q90" s="15">
        <f t="shared" si="13"/>
        <v>8.4690891206264496E-2</v>
      </c>
      <c r="R90" s="15">
        <f t="shared" si="13"/>
        <v>6.0904782265424728E-2</v>
      </c>
      <c r="S90" s="14"/>
      <c r="T90" s="15"/>
      <c r="U90" s="13"/>
    </row>
    <row r="91" spans="1:21">
      <c r="A91" s="19">
        <v>1994</v>
      </c>
      <c r="B91" s="325">
        <f t="shared" si="10"/>
        <v>0.56338179111480713</v>
      </c>
      <c r="C91" s="521">
        <f>1-hwealbypeinc!C32</f>
        <v>8.7524771690368652E-2</v>
      </c>
      <c r="D91" s="522">
        <f t="shared" si="11"/>
        <v>0.46438217163085938</v>
      </c>
      <c r="E91" s="319">
        <f>hwealbypeinc!D32</f>
        <v>0.55190694332122803</v>
      </c>
      <c r="F91" s="16">
        <f>hwealbypeinc!E32</f>
        <v>0.43661820888519287</v>
      </c>
      <c r="G91" s="16">
        <f>hwealbypeinc!F32</f>
        <v>0.25050336122512817</v>
      </c>
      <c r="H91" s="16">
        <f>hwealbypeinc!G32</f>
        <v>0.19565814733505249</v>
      </c>
      <c r="I91" s="16">
        <f>hwealbypeinc!H32</f>
        <v>0.11228451132774353</v>
      </c>
      <c r="J91" s="16">
        <f>hwealbypeinc!I32</f>
        <v>5.0076551735401154E-2</v>
      </c>
      <c r="K91" s="16"/>
      <c r="L91" s="56">
        <f t="shared" si="14"/>
        <v>0.30140358209609985</v>
      </c>
      <c r="M91" s="15">
        <f t="shared" si="15"/>
        <v>0.11528873443603516</v>
      </c>
      <c r="N91" s="15">
        <f t="shared" si="15"/>
        <v>0.1861148476600647</v>
      </c>
      <c r="O91" s="15">
        <f t="shared" si="12"/>
        <v>0.13821884989738464</v>
      </c>
      <c r="P91" s="15">
        <f t="shared" si="13"/>
        <v>5.4845213890075684E-2</v>
      </c>
      <c r="Q91" s="15">
        <f t="shared" si="13"/>
        <v>8.337363600730896E-2</v>
      </c>
      <c r="R91" s="15">
        <f t="shared" si="13"/>
        <v>6.2207959592342377E-2</v>
      </c>
      <c r="S91" s="14"/>
      <c r="T91" s="15"/>
      <c r="U91" s="13"/>
    </row>
    <row r="92" spans="1:21">
      <c r="A92" s="19">
        <v>1995</v>
      </c>
      <c r="B92" s="325">
        <f t="shared" si="10"/>
        <v>0.55368158221244812</v>
      </c>
      <c r="C92" s="521">
        <f>1-hwealbypeinc!C33</f>
        <v>8.1778228282928467E-2</v>
      </c>
      <c r="D92" s="522">
        <f t="shared" si="11"/>
        <v>0.47729921340942383</v>
      </c>
      <c r="E92" s="319">
        <f>hwealbypeinc!D33</f>
        <v>0.55907744169235229</v>
      </c>
      <c r="F92" s="16">
        <f>hwealbypeinc!E33</f>
        <v>0.44631841778755188</v>
      </c>
      <c r="G92" s="16">
        <f>hwealbypeinc!F33</f>
        <v>0.25516155362129211</v>
      </c>
      <c r="H92" s="16">
        <f>hwealbypeinc!G33</f>
        <v>0.19974216818809509</v>
      </c>
      <c r="I92" s="16">
        <f>hwealbypeinc!H33</f>
        <v>0.11477041989564896</v>
      </c>
      <c r="J92" s="16">
        <f>hwealbypeinc!I33</f>
        <v>5.0634033977985382E-2</v>
      </c>
      <c r="K92" s="16"/>
      <c r="L92" s="56">
        <f t="shared" si="14"/>
        <v>0.30391588807106018</v>
      </c>
      <c r="M92" s="15">
        <f t="shared" si="15"/>
        <v>0.11275902390480042</v>
      </c>
      <c r="N92" s="15">
        <f t="shared" si="15"/>
        <v>0.19115686416625977</v>
      </c>
      <c r="O92" s="15">
        <f t="shared" si="12"/>
        <v>0.14039113372564316</v>
      </c>
      <c r="P92" s="15">
        <f t="shared" si="13"/>
        <v>5.5419385433197021E-2</v>
      </c>
      <c r="Q92" s="15">
        <f t="shared" si="13"/>
        <v>8.4971748292446136E-2</v>
      </c>
      <c r="R92" s="15">
        <f t="shared" si="13"/>
        <v>6.4136385917663574E-2</v>
      </c>
      <c r="S92" s="14"/>
      <c r="T92" s="15"/>
      <c r="U92" s="13"/>
    </row>
    <row r="93" spans="1:21">
      <c r="A93" s="19">
        <v>1996</v>
      </c>
      <c r="B93" s="325">
        <f t="shared" si="10"/>
        <v>0.54525521397590637</v>
      </c>
      <c r="C93" s="521">
        <f>1-hwealbypeinc!C34</f>
        <v>7.8540325164794922E-2</v>
      </c>
      <c r="D93" s="522">
        <f t="shared" si="11"/>
        <v>0.49099737405776978</v>
      </c>
      <c r="E93" s="319">
        <f>hwealbypeinc!D34</f>
        <v>0.5695376992225647</v>
      </c>
      <c r="F93" s="16">
        <f>hwealbypeinc!E34</f>
        <v>0.45474478602409363</v>
      </c>
      <c r="G93" s="16">
        <f>hwealbypeinc!F34</f>
        <v>0.26366671919822693</v>
      </c>
      <c r="H93" s="16">
        <f>hwealbypeinc!G34</f>
        <v>0.20723892748355865</v>
      </c>
      <c r="I93" s="16">
        <f>hwealbypeinc!H34</f>
        <v>0.12242048233747482</v>
      </c>
      <c r="J93" s="16">
        <f>hwealbypeinc!I34</f>
        <v>5.5637627840042114E-2</v>
      </c>
      <c r="K93" s="16"/>
      <c r="L93" s="56">
        <f t="shared" si="14"/>
        <v>0.30587098002433777</v>
      </c>
      <c r="M93" s="15">
        <f t="shared" si="15"/>
        <v>0.11479291319847107</v>
      </c>
      <c r="N93" s="15">
        <f t="shared" si="15"/>
        <v>0.1910780668258667</v>
      </c>
      <c r="O93" s="15">
        <f t="shared" si="12"/>
        <v>0.14124623686075211</v>
      </c>
      <c r="P93" s="15">
        <f t="shared" si="13"/>
        <v>5.6427791714668274E-2</v>
      </c>
      <c r="Q93" s="15">
        <f t="shared" si="13"/>
        <v>8.4818445146083832E-2</v>
      </c>
      <c r="R93" s="15">
        <f t="shared" si="13"/>
        <v>6.6782854497432709E-2</v>
      </c>
      <c r="S93" s="14"/>
      <c r="T93" s="15"/>
      <c r="U93" s="13"/>
    </row>
    <row r="94" spans="1:21">
      <c r="A94" s="19">
        <v>1997</v>
      </c>
      <c r="B94" s="325">
        <f t="shared" si="10"/>
        <v>0.53472468256950378</v>
      </c>
      <c r="C94" s="521">
        <f>1-hwealbypeinc!C35</f>
        <v>7.306593656539917E-2</v>
      </c>
      <c r="D94" s="522">
        <f t="shared" si="11"/>
        <v>0.50418233871459961</v>
      </c>
      <c r="E94" s="319">
        <f>hwealbypeinc!D35</f>
        <v>0.57724827527999878</v>
      </c>
      <c r="F94" s="16">
        <f>hwealbypeinc!E35</f>
        <v>0.46527531743049622</v>
      </c>
      <c r="G94" s="16">
        <f>hwealbypeinc!F35</f>
        <v>0.27283358573913574</v>
      </c>
      <c r="H94" s="16">
        <f>hwealbypeinc!G35</f>
        <v>0.217823326587677</v>
      </c>
      <c r="I94" s="16">
        <f>hwealbypeinc!H35</f>
        <v>0.12966400384902954</v>
      </c>
      <c r="J94" s="16">
        <f>hwealbypeinc!I35</f>
        <v>5.7713352143764496E-2</v>
      </c>
      <c r="K94" s="16"/>
      <c r="L94" s="56">
        <f t="shared" si="14"/>
        <v>0.30441468954086304</v>
      </c>
      <c r="M94" s="15">
        <f t="shared" si="15"/>
        <v>0.11197295784950256</v>
      </c>
      <c r="N94" s="15">
        <f t="shared" si="15"/>
        <v>0.19244173169136047</v>
      </c>
      <c r="O94" s="15">
        <f t="shared" si="12"/>
        <v>0.1431695818901062</v>
      </c>
      <c r="P94" s="15">
        <f t="shared" si="13"/>
        <v>5.501025915145874E-2</v>
      </c>
      <c r="Q94" s="15">
        <f t="shared" si="13"/>
        <v>8.8159322738647461E-2</v>
      </c>
      <c r="R94" s="15">
        <f t="shared" si="13"/>
        <v>7.1950651705265045E-2</v>
      </c>
      <c r="S94" s="14"/>
      <c r="T94" s="15"/>
      <c r="U94" s="13"/>
    </row>
    <row r="95" spans="1:21">
      <c r="A95" s="19">
        <v>1998</v>
      </c>
      <c r="B95" s="325">
        <f t="shared" si="10"/>
        <v>0.52291774749755859</v>
      </c>
      <c r="C95" s="521">
        <f>1-hwealbypeinc!C36</f>
        <v>7.3162972927093506E-2</v>
      </c>
      <c r="D95" s="522">
        <f t="shared" si="11"/>
        <v>0.51426506042480469</v>
      </c>
      <c r="E95" s="319">
        <f>hwealbypeinc!D36</f>
        <v>0.58742803335189819</v>
      </c>
      <c r="F95" s="16">
        <f>hwealbypeinc!E36</f>
        <v>0.47708225250244141</v>
      </c>
      <c r="G95" s="16">
        <f>hwealbypeinc!F36</f>
        <v>0.28742450475692749</v>
      </c>
      <c r="H95" s="16">
        <f>hwealbypeinc!G36</f>
        <v>0.22944940626621246</v>
      </c>
      <c r="I95" s="16">
        <f>hwealbypeinc!H36</f>
        <v>0.13788850605487823</v>
      </c>
      <c r="J95" s="16">
        <f>hwealbypeinc!I36</f>
        <v>6.2295049428939819E-2</v>
      </c>
      <c r="K95" s="16"/>
      <c r="L95" s="56">
        <f t="shared" si="14"/>
        <v>0.3000035285949707</v>
      </c>
      <c r="M95" s="15">
        <f t="shared" si="15"/>
        <v>0.11034578084945679</v>
      </c>
      <c r="N95" s="15">
        <f t="shared" si="15"/>
        <v>0.18965774774551392</v>
      </c>
      <c r="O95" s="15">
        <f t="shared" si="12"/>
        <v>0.14953599870204926</v>
      </c>
      <c r="P95" s="15">
        <f t="shared" si="13"/>
        <v>5.7975098490715027E-2</v>
      </c>
      <c r="Q95" s="15">
        <f t="shared" si="13"/>
        <v>9.1560900211334229E-2</v>
      </c>
      <c r="R95" s="15">
        <f t="shared" si="13"/>
        <v>7.5593456625938416E-2</v>
      </c>
      <c r="S95" s="14"/>
      <c r="T95" s="15"/>
      <c r="U95" s="13"/>
    </row>
    <row r="96" spans="1:21">
      <c r="A96" s="23">
        <v>1999</v>
      </c>
      <c r="B96" s="326">
        <f t="shared" si="10"/>
        <v>0.51214483380317688</v>
      </c>
      <c r="C96" s="525">
        <f>1-hwealbypeinc!C37</f>
        <v>7.8141272068023682E-2</v>
      </c>
      <c r="D96" s="526">
        <f t="shared" si="11"/>
        <v>0.51665157079696655</v>
      </c>
      <c r="E96" s="320">
        <f>hwealbypeinc!D37</f>
        <v>0.59479284286499023</v>
      </c>
      <c r="F96" s="22">
        <f>hwealbypeinc!E37</f>
        <v>0.48785516619682312</v>
      </c>
      <c r="G96" s="22">
        <f>hwealbypeinc!F37</f>
        <v>0.29785904288291931</v>
      </c>
      <c r="H96" s="22">
        <f>hwealbypeinc!G37</f>
        <v>0.24029260873794556</v>
      </c>
      <c r="I96" s="22">
        <f>hwealbypeinc!H37</f>
        <v>0.14498847723007202</v>
      </c>
      <c r="J96" s="22">
        <f>hwealbypeinc!I37</f>
        <v>6.5576896071434021E-2</v>
      </c>
      <c r="K96" s="22"/>
      <c r="L96" s="57">
        <f t="shared" si="14"/>
        <v>0.29693379998207092</v>
      </c>
      <c r="M96" s="21">
        <f t="shared" si="15"/>
        <v>0.10693767666816711</v>
      </c>
      <c r="N96" s="21">
        <f t="shared" si="15"/>
        <v>0.18999612331390381</v>
      </c>
      <c r="O96" s="21">
        <f t="shared" si="12"/>
        <v>0.15287056565284729</v>
      </c>
      <c r="P96" s="21">
        <f t="shared" si="13"/>
        <v>5.7566434144973755E-2</v>
      </c>
      <c r="Q96" s="21">
        <f t="shared" si="13"/>
        <v>9.5304131507873535E-2</v>
      </c>
      <c r="R96" s="21">
        <f t="shared" si="13"/>
        <v>7.9411581158638E-2</v>
      </c>
      <c r="S96" s="20"/>
      <c r="T96" s="15"/>
      <c r="U96" s="13"/>
    </row>
    <row r="97" spans="1:21">
      <c r="A97" s="27">
        <v>2000</v>
      </c>
      <c r="B97" s="327">
        <f t="shared" si="10"/>
        <v>0.51135739684104919</v>
      </c>
      <c r="C97" s="527">
        <f>1-hwealbypeinc!C38</f>
        <v>7.9338252544403076E-2</v>
      </c>
      <c r="D97" s="528">
        <f t="shared" si="11"/>
        <v>0.51586818695068359</v>
      </c>
      <c r="E97" s="321">
        <f>hwealbypeinc!D38</f>
        <v>0.59520643949508667</v>
      </c>
      <c r="F97" s="26">
        <f>hwealbypeinc!E38</f>
        <v>0.48864260315895081</v>
      </c>
      <c r="G97" s="26">
        <f>hwealbypeinc!F38</f>
        <v>0.3029886782169342</v>
      </c>
      <c r="H97" s="26">
        <f>hwealbypeinc!G38</f>
        <v>0.24408391118049622</v>
      </c>
      <c r="I97" s="26">
        <f>hwealbypeinc!H38</f>
        <v>0.14907462894916534</v>
      </c>
      <c r="J97" s="26">
        <f>hwealbypeinc!I38</f>
        <v>6.8625204265117645E-2</v>
      </c>
      <c r="K97" s="26"/>
      <c r="L97" s="58">
        <f t="shared" si="14"/>
        <v>0.29221776127815247</v>
      </c>
      <c r="M97" s="25">
        <f t="shared" si="15"/>
        <v>0.10656383633613586</v>
      </c>
      <c r="N97" s="25">
        <f t="shared" si="15"/>
        <v>0.1856539249420166</v>
      </c>
      <c r="O97" s="25">
        <f t="shared" si="12"/>
        <v>0.15391404926776886</v>
      </c>
      <c r="P97" s="25">
        <f t="shared" si="13"/>
        <v>5.8904767036437988E-2</v>
      </c>
      <c r="Q97" s="25">
        <f t="shared" si="13"/>
        <v>9.5009282231330872E-2</v>
      </c>
      <c r="R97" s="25">
        <f t="shared" si="13"/>
        <v>8.0449424684047699E-2</v>
      </c>
      <c r="S97" s="24"/>
      <c r="T97" s="15"/>
      <c r="U97" s="13"/>
    </row>
    <row r="98" spans="1:21">
      <c r="A98" s="19">
        <v>2001</v>
      </c>
      <c r="B98" s="325">
        <f t="shared" si="10"/>
        <v>0.52547457814216614</v>
      </c>
      <c r="C98" s="521">
        <f>1-hwealbypeinc!C39</f>
        <v>8.1232786178588867E-2</v>
      </c>
      <c r="D98" s="522">
        <f t="shared" si="11"/>
        <v>0.49953001737594604</v>
      </c>
      <c r="E98" s="319">
        <f>hwealbypeinc!D39</f>
        <v>0.58076280355453491</v>
      </c>
      <c r="F98" s="16">
        <f>hwealbypeinc!E39</f>
        <v>0.47452542185783386</v>
      </c>
      <c r="G98" s="16">
        <f>hwealbypeinc!F39</f>
        <v>0.28974318504333496</v>
      </c>
      <c r="H98" s="16">
        <f>hwealbypeinc!G39</f>
        <v>0.23488861322402954</v>
      </c>
      <c r="I98" s="16">
        <f>hwealbypeinc!H39</f>
        <v>0.14553633332252502</v>
      </c>
      <c r="J98" s="16">
        <f>hwealbypeinc!I39</f>
        <v>6.9562502205371857E-2</v>
      </c>
      <c r="K98" s="16"/>
      <c r="L98" s="56">
        <f t="shared" si="14"/>
        <v>0.29101961851119995</v>
      </c>
      <c r="M98" s="15">
        <f t="shared" si="15"/>
        <v>0.10623738169670105</v>
      </c>
      <c r="N98" s="15">
        <f t="shared" si="15"/>
        <v>0.1847822368144989</v>
      </c>
      <c r="O98" s="15">
        <f t="shared" si="12"/>
        <v>0.14420685172080994</v>
      </c>
      <c r="P98" s="15">
        <f t="shared" si="13"/>
        <v>5.485457181930542E-2</v>
      </c>
      <c r="Q98" s="15">
        <f t="shared" si="13"/>
        <v>8.9352279901504517E-2</v>
      </c>
      <c r="R98" s="15">
        <f t="shared" si="13"/>
        <v>7.5973831117153168E-2</v>
      </c>
      <c r="S98" s="14"/>
      <c r="T98" s="15"/>
      <c r="U98" s="13"/>
    </row>
    <row r="99" spans="1:21">
      <c r="A99" s="19">
        <v>2002</v>
      </c>
      <c r="B99" s="325">
        <f t="shared" si="10"/>
        <v>0.53016722202301025</v>
      </c>
      <c r="C99" s="521">
        <f>1-hwealbypeinc!C40</f>
        <v>8.028113842010498E-2</v>
      </c>
      <c r="D99" s="522">
        <f t="shared" si="11"/>
        <v>0.49815112352371216</v>
      </c>
      <c r="E99" s="319">
        <f>hwealbypeinc!D40</f>
        <v>0.57843226194381714</v>
      </c>
      <c r="F99" s="16">
        <f>hwealbypeinc!E40</f>
        <v>0.46983277797698975</v>
      </c>
      <c r="G99" s="16">
        <f>hwealbypeinc!F40</f>
        <v>0.2827451229095459</v>
      </c>
      <c r="H99" s="16">
        <f>hwealbypeinc!G40</f>
        <v>0.22480715811252594</v>
      </c>
      <c r="I99" s="16">
        <f>hwealbypeinc!H40</f>
        <v>0.13604041934013367</v>
      </c>
      <c r="J99" s="16">
        <f>hwealbypeinc!I40</f>
        <v>6.4507536590099335E-2</v>
      </c>
      <c r="K99" s="16"/>
      <c r="L99" s="56">
        <f t="shared" si="14"/>
        <v>0.29568713903427124</v>
      </c>
      <c r="M99" s="15">
        <f t="shared" si="15"/>
        <v>0.10859948396682739</v>
      </c>
      <c r="N99" s="15">
        <f t="shared" si="15"/>
        <v>0.18708765506744385</v>
      </c>
      <c r="O99" s="15">
        <f t="shared" si="12"/>
        <v>0.14670470356941223</v>
      </c>
      <c r="P99" s="15">
        <f t="shared" si="13"/>
        <v>5.7937964797019958E-2</v>
      </c>
      <c r="Q99" s="15">
        <f t="shared" si="13"/>
        <v>8.8766738772392273E-2</v>
      </c>
      <c r="R99" s="15">
        <f t="shared" si="13"/>
        <v>7.1532882750034332E-2</v>
      </c>
      <c r="S99" s="14"/>
      <c r="T99" s="15"/>
      <c r="U99" s="13"/>
    </row>
    <row r="100" spans="1:21">
      <c r="A100" s="19">
        <v>2003</v>
      </c>
      <c r="B100" s="325">
        <f t="shared" si="10"/>
        <v>0.52982190251350403</v>
      </c>
      <c r="C100" s="521">
        <f>1-hwealbypeinc!C41</f>
        <v>7.7913105487823486E-2</v>
      </c>
      <c r="D100" s="522">
        <f t="shared" si="11"/>
        <v>0.50242745876312256</v>
      </c>
      <c r="E100" s="319">
        <f>hwealbypeinc!D41</f>
        <v>0.58034056425094604</v>
      </c>
      <c r="F100" s="16">
        <f>hwealbypeinc!E41</f>
        <v>0.47017809748649597</v>
      </c>
      <c r="G100" s="16">
        <f>hwealbypeinc!F41</f>
        <v>0.28133717179298401</v>
      </c>
      <c r="H100" s="16">
        <f>hwealbypeinc!G41</f>
        <v>0.22459134459495544</v>
      </c>
      <c r="I100" s="16">
        <f>hwealbypeinc!H41</f>
        <v>0.13558636605739594</v>
      </c>
      <c r="J100" s="16">
        <f>hwealbypeinc!I41</f>
        <v>6.4864672720432281E-2</v>
      </c>
      <c r="K100" s="16"/>
      <c r="L100" s="56">
        <f t="shared" si="14"/>
        <v>0.29900339245796204</v>
      </c>
      <c r="M100" s="15">
        <f t="shared" si="15"/>
        <v>0.11016246676445007</v>
      </c>
      <c r="N100" s="15">
        <f t="shared" si="15"/>
        <v>0.18884092569351196</v>
      </c>
      <c r="O100" s="15">
        <f t="shared" si="12"/>
        <v>0.14575080573558807</v>
      </c>
      <c r="P100" s="15">
        <f t="shared" si="13"/>
        <v>5.6745827198028564E-2</v>
      </c>
      <c r="Q100" s="15">
        <f t="shared" si="13"/>
        <v>8.9004978537559509E-2</v>
      </c>
      <c r="R100" s="15">
        <f t="shared" si="13"/>
        <v>7.0721693336963654E-2</v>
      </c>
      <c r="S100" s="14"/>
      <c r="T100" s="15"/>
      <c r="U100" s="13"/>
    </row>
    <row r="101" spans="1:21">
      <c r="A101" s="19">
        <v>2004</v>
      </c>
      <c r="B101" s="325">
        <f t="shared" si="10"/>
        <v>0.51885247230529785</v>
      </c>
      <c r="C101" s="521">
        <f>1-hwealbypeinc!C42</f>
        <v>7.6800763607025146E-2</v>
      </c>
      <c r="D101" s="522">
        <f t="shared" si="11"/>
        <v>0.51431578397750854</v>
      </c>
      <c r="E101" s="319">
        <f>hwealbypeinc!D42</f>
        <v>0.59111654758453369</v>
      </c>
      <c r="F101" s="16">
        <f>hwealbypeinc!E42</f>
        <v>0.48114752769470215</v>
      </c>
      <c r="G101" s="16">
        <f>hwealbypeinc!F42</f>
        <v>0.29284262657165527</v>
      </c>
      <c r="H101" s="16">
        <f>hwealbypeinc!G42</f>
        <v>0.23669742047786713</v>
      </c>
      <c r="I101" s="16">
        <f>hwealbypeinc!H42</f>
        <v>0.14328683912754059</v>
      </c>
      <c r="J101" s="16">
        <f>hwealbypeinc!I42</f>
        <v>6.8824678659439087E-2</v>
      </c>
      <c r="K101" s="16"/>
      <c r="L101" s="56">
        <f t="shared" si="14"/>
        <v>0.29827392101287842</v>
      </c>
      <c r="M101" s="15">
        <f t="shared" si="15"/>
        <v>0.10996901988983154</v>
      </c>
      <c r="N101" s="15">
        <f t="shared" si="15"/>
        <v>0.18830490112304688</v>
      </c>
      <c r="O101" s="15">
        <f t="shared" si="12"/>
        <v>0.14955578744411469</v>
      </c>
      <c r="P101" s="15">
        <f t="shared" si="13"/>
        <v>5.6145206093788147E-2</v>
      </c>
      <c r="Q101" s="15">
        <f t="shared" si="13"/>
        <v>9.3410581350326538E-2</v>
      </c>
      <c r="R101" s="15">
        <f t="shared" si="13"/>
        <v>7.4462160468101501E-2</v>
      </c>
      <c r="S101" s="14"/>
      <c r="T101" s="15"/>
      <c r="U101" s="13"/>
    </row>
    <row r="102" spans="1:21">
      <c r="A102" s="19">
        <v>2005</v>
      </c>
      <c r="B102" s="325">
        <f t="shared" si="10"/>
        <v>0.51356428861618042</v>
      </c>
      <c r="C102" s="521">
        <f>1-hwealbypeinc!C43</f>
        <v>7.6507568359375E-2</v>
      </c>
      <c r="D102" s="522">
        <f t="shared" si="11"/>
        <v>0.51965939998626709</v>
      </c>
      <c r="E102" s="319">
        <f>hwealbypeinc!D43</f>
        <v>0.59616696834564209</v>
      </c>
      <c r="F102" s="16">
        <f>hwealbypeinc!E43</f>
        <v>0.48643571138381958</v>
      </c>
      <c r="G102" s="16">
        <f>hwealbypeinc!F43</f>
        <v>0.29809433221817017</v>
      </c>
      <c r="H102" s="16">
        <f>hwealbypeinc!G43</f>
        <v>0.24111491441726685</v>
      </c>
      <c r="I102" s="16">
        <f>hwealbypeinc!H43</f>
        <v>0.14941367506980896</v>
      </c>
      <c r="J102" s="16">
        <f>hwealbypeinc!I43</f>
        <v>7.1293950080871582E-2</v>
      </c>
      <c r="K102" s="16"/>
      <c r="L102" s="56">
        <f t="shared" si="14"/>
        <v>0.29807263612747192</v>
      </c>
      <c r="M102" s="15">
        <f t="shared" si="15"/>
        <v>0.10973125696182251</v>
      </c>
      <c r="N102" s="15">
        <f t="shared" si="15"/>
        <v>0.18834137916564941</v>
      </c>
      <c r="O102" s="15">
        <f t="shared" si="12"/>
        <v>0.14868065714836121</v>
      </c>
      <c r="P102" s="15">
        <f t="shared" si="13"/>
        <v>5.697941780090332E-2</v>
      </c>
      <c r="Q102" s="15">
        <f t="shared" si="13"/>
        <v>9.1701239347457886E-2</v>
      </c>
      <c r="R102" s="15">
        <f t="shared" si="13"/>
        <v>7.8119724988937378E-2</v>
      </c>
      <c r="S102" s="14"/>
      <c r="T102" s="15"/>
      <c r="U102" s="13"/>
    </row>
    <row r="103" spans="1:21">
      <c r="A103" s="19">
        <v>2006</v>
      </c>
      <c r="B103" s="325">
        <f t="shared" si="10"/>
        <v>0.50591835379600525</v>
      </c>
      <c r="C103" s="521">
        <f>1-hwealbypeinc!C44</f>
        <v>7.6584100723266602E-2</v>
      </c>
      <c r="D103" s="522">
        <f t="shared" si="11"/>
        <v>0.52732473611831665</v>
      </c>
      <c r="E103" s="319">
        <f>hwealbypeinc!D44</f>
        <v>0.60390883684158325</v>
      </c>
      <c r="F103" s="16">
        <f>hwealbypeinc!E44</f>
        <v>0.49408164620399475</v>
      </c>
      <c r="G103" s="16">
        <f>hwealbypeinc!F44</f>
        <v>0.30541133880615234</v>
      </c>
      <c r="H103" s="16">
        <f>hwealbypeinc!G44</f>
        <v>0.24794967472553253</v>
      </c>
      <c r="I103" s="16">
        <f>hwealbypeinc!H44</f>
        <v>0.15310236811637878</v>
      </c>
      <c r="J103" s="16">
        <f>hwealbypeinc!I44</f>
        <v>7.2733648121356964E-2</v>
      </c>
      <c r="K103" s="16"/>
      <c r="L103" s="56">
        <f t="shared" si="14"/>
        <v>0.29849749803543091</v>
      </c>
      <c r="M103" s="15">
        <f t="shared" si="15"/>
        <v>0.1098271906375885</v>
      </c>
      <c r="N103" s="15">
        <f t="shared" si="15"/>
        <v>0.18867030739784241</v>
      </c>
      <c r="O103" s="15">
        <f t="shared" si="12"/>
        <v>0.15230897068977356</v>
      </c>
      <c r="P103" s="15">
        <f t="shared" si="13"/>
        <v>5.7461664080619812E-2</v>
      </c>
      <c r="Q103" s="15">
        <f t="shared" si="13"/>
        <v>9.4847306609153748E-2</v>
      </c>
      <c r="R103" s="15">
        <f t="shared" si="13"/>
        <v>8.036871999502182E-2</v>
      </c>
      <c r="S103" s="14"/>
      <c r="T103" s="15"/>
      <c r="U103" s="13"/>
    </row>
    <row r="104" spans="1:21">
      <c r="A104" s="19">
        <v>2007</v>
      </c>
      <c r="B104" s="325">
        <f t="shared" si="10"/>
        <v>0.49401700496673584</v>
      </c>
      <c r="C104" s="521">
        <f>1-hwealbypeinc!C45</f>
        <v>7.8152775764465332E-2</v>
      </c>
      <c r="D104" s="522">
        <f t="shared" si="11"/>
        <v>0.53442013263702393</v>
      </c>
      <c r="E104" s="319">
        <f>hwealbypeinc!D45</f>
        <v>0.61257290840148926</v>
      </c>
      <c r="F104" s="16">
        <f>hwealbypeinc!E45</f>
        <v>0.50598299503326416</v>
      </c>
      <c r="G104" s="16">
        <f>hwealbypeinc!F45</f>
        <v>0.31574651598930359</v>
      </c>
      <c r="H104" s="16">
        <f>hwealbypeinc!G45</f>
        <v>0.25761815905570984</v>
      </c>
      <c r="I104" s="16">
        <f>hwealbypeinc!H45</f>
        <v>0.16154868900775909</v>
      </c>
      <c r="J104" s="16">
        <f>hwealbypeinc!I45</f>
        <v>8.0249004065990448E-2</v>
      </c>
      <c r="K104" s="16"/>
      <c r="L104" s="56">
        <f t="shared" si="14"/>
        <v>0.29682639241218567</v>
      </c>
      <c r="M104" s="15">
        <f t="shared" si="15"/>
        <v>0.1065899133682251</v>
      </c>
      <c r="N104" s="15">
        <f t="shared" si="15"/>
        <v>0.19023647904396057</v>
      </c>
      <c r="O104" s="15">
        <f t="shared" si="12"/>
        <v>0.15419782698154449</v>
      </c>
      <c r="P104" s="15">
        <f t="shared" si="13"/>
        <v>5.812835693359375E-2</v>
      </c>
      <c r="Q104" s="15">
        <f t="shared" si="13"/>
        <v>9.6069470047950745E-2</v>
      </c>
      <c r="R104" s="15">
        <f t="shared" si="13"/>
        <v>8.1299684941768646E-2</v>
      </c>
      <c r="S104" s="14"/>
      <c r="T104" s="15"/>
      <c r="U104" s="13"/>
    </row>
    <row r="105" spans="1:21">
      <c r="A105" s="19">
        <v>2008</v>
      </c>
      <c r="B105" s="325">
        <f t="shared" si="10"/>
        <v>0.4731065034866333</v>
      </c>
      <c r="C105" s="521">
        <f>1-hwealbypeinc!C46</f>
        <v>6.084209680557251E-2</v>
      </c>
      <c r="D105" s="522">
        <f t="shared" si="11"/>
        <v>0.57121062278747559</v>
      </c>
      <c r="E105" s="319">
        <f>hwealbypeinc!D46</f>
        <v>0.6320527195930481</v>
      </c>
      <c r="F105" s="16">
        <f>hwealbypeinc!E46</f>
        <v>0.5268934965133667</v>
      </c>
      <c r="G105" s="16">
        <f>hwealbypeinc!F46</f>
        <v>0.33603653311729431</v>
      </c>
      <c r="H105" s="16">
        <f>hwealbypeinc!G46</f>
        <v>0.27632451057434082</v>
      </c>
      <c r="I105" s="16">
        <f>hwealbypeinc!H46</f>
        <v>0.17520512640476227</v>
      </c>
      <c r="J105" s="16">
        <f>hwealbypeinc!I46</f>
        <v>8.8466830551624298E-2</v>
      </c>
      <c r="K105" s="16"/>
      <c r="L105" s="56">
        <f t="shared" si="14"/>
        <v>0.29601618647575378</v>
      </c>
      <c r="M105" s="15">
        <f t="shared" si="15"/>
        <v>0.1051592230796814</v>
      </c>
      <c r="N105" s="15">
        <f t="shared" si="15"/>
        <v>0.19085696339607239</v>
      </c>
      <c r="O105" s="15">
        <f t="shared" si="12"/>
        <v>0.16083140671253204</v>
      </c>
      <c r="P105" s="15">
        <f t="shared" si="13"/>
        <v>5.9712022542953491E-2</v>
      </c>
      <c r="Q105" s="15">
        <f t="shared" si="13"/>
        <v>0.10111938416957855</v>
      </c>
      <c r="R105" s="15">
        <f t="shared" si="13"/>
        <v>8.673829585313797E-2</v>
      </c>
      <c r="S105" s="14"/>
      <c r="T105" s="15"/>
      <c r="U105" s="13"/>
    </row>
    <row r="106" spans="1:21">
      <c r="A106" s="23">
        <v>2009</v>
      </c>
      <c r="B106" s="326">
        <f t="shared" si="10"/>
        <v>0.47308003902435303</v>
      </c>
      <c r="C106" s="525">
        <f>1-hwealbypeinc!C47</f>
        <v>5.0201356410980225E-2</v>
      </c>
      <c r="D106" s="526">
        <f t="shared" si="11"/>
        <v>0.58549660444259644</v>
      </c>
      <c r="E106" s="320">
        <f>hwealbypeinc!D47</f>
        <v>0.63569796085357666</v>
      </c>
      <c r="F106" s="22">
        <f>hwealbypeinc!E47</f>
        <v>0.52691996097564697</v>
      </c>
      <c r="G106" s="22">
        <f>hwealbypeinc!F47</f>
        <v>0.33569645881652832</v>
      </c>
      <c r="H106" s="22">
        <f>hwealbypeinc!G47</f>
        <v>0.27603468298912048</v>
      </c>
      <c r="I106" s="22">
        <f>hwealbypeinc!H47</f>
        <v>0.17701876163482666</v>
      </c>
      <c r="J106" s="22">
        <f>hwealbypeinc!I47</f>
        <v>9.4726681709289551E-2</v>
      </c>
      <c r="K106" s="22"/>
      <c r="L106" s="57">
        <f t="shared" si="14"/>
        <v>0.30000150203704834</v>
      </c>
      <c r="M106" s="21">
        <f t="shared" si="15"/>
        <v>0.10877799987792969</v>
      </c>
      <c r="N106" s="21">
        <f t="shared" si="15"/>
        <v>0.19122350215911865</v>
      </c>
      <c r="O106" s="21">
        <f t="shared" si="12"/>
        <v>0.15867769718170166</v>
      </c>
      <c r="P106" s="21">
        <f t="shared" si="13"/>
        <v>5.9661775827407837E-2</v>
      </c>
      <c r="Q106" s="21">
        <f t="shared" si="13"/>
        <v>9.9015921354293823E-2</v>
      </c>
      <c r="R106" s="21">
        <f t="shared" si="13"/>
        <v>8.2292079925537109E-2</v>
      </c>
      <c r="S106" s="20"/>
      <c r="T106" s="15"/>
      <c r="U106" s="13"/>
    </row>
    <row r="107" spans="1:21">
      <c r="A107" s="19">
        <v>2010</v>
      </c>
      <c r="B107" s="325">
        <f t="shared" si="10"/>
        <v>0.4557262659072876</v>
      </c>
      <c r="C107" s="521">
        <f>1-hwealbypeinc!C48</f>
        <v>4.4617235660552979E-2</v>
      </c>
      <c r="D107" s="522">
        <f t="shared" si="11"/>
        <v>0.60804468393325806</v>
      </c>
      <c r="E107" s="319">
        <f>hwealbypeinc!D48</f>
        <v>0.65266191959381104</v>
      </c>
      <c r="F107" s="16">
        <f>hwealbypeinc!E48</f>
        <v>0.5442737340927124</v>
      </c>
      <c r="G107" s="16">
        <f>hwealbypeinc!F48</f>
        <v>0.3542349636554718</v>
      </c>
      <c r="H107" s="16">
        <f>hwealbypeinc!G48</f>
        <v>0.29567006230354309</v>
      </c>
      <c r="I107" s="16">
        <f>hwealbypeinc!H48</f>
        <v>0.19660080969333649</v>
      </c>
      <c r="J107" s="16">
        <f>hwealbypeinc!I48</f>
        <v>0.10832764953374863</v>
      </c>
      <c r="K107" s="16"/>
      <c r="L107" s="56">
        <f t="shared" si="14"/>
        <v>0.29842695593833923</v>
      </c>
      <c r="M107" s="15">
        <f t="shared" si="15"/>
        <v>0.10838818550109863</v>
      </c>
      <c r="N107" s="15">
        <f t="shared" si="15"/>
        <v>0.1900387704372406</v>
      </c>
      <c r="O107" s="15">
        <f t="shared" si="12"/>
        <v>0.15763415396213531</v>
      </c>
      <c r="P107" s="15">
        <f t="shared" si="13"/>
        <v>5.8564901351928711E-2</v>
      </c>
      <c r="Q107" s="15">
        <f t="shared" si="13"/>
        <v>9.9069252610206604E-2</v>
      </c>
      <c r="R107" s="15">
        <f t="shared" si="13"/>
        <v>8.827316015958786E-2</v>
      </c>
      <c r="S107" s="14"/>
      <c r="T107" s="15"/>
      <c r="U107" s="13"/>
    </row>
    <row r="108" spans="1:21">
      <c r="A108" s="19">
        <v>2011</v>
      </c>
      <c r="B108" s="325">
        <f t="shared" si="10"/>
        <v>0.45741158723831177</v>
      </c>
      <c r="C108" s="521">
        <f>1-hwealbypeinc!C49</f>
        <v>4.4345974922180176E-2</v>
      </c>
      <c r="D108" s="522">
        <f t="shared" si="11"/>
        <v>0.60813415050506592</v>
      </c>
      <c r="E108" s="319">
        <f>hwealbypeinc!D49</f>
        <v>0.65248012542724609</v>
      </c>
      <c r="F108" s="16">
        <f>hwealbypeinc!E49</f>
        <v>0.54258841276168823</v>
      </c>
      <c r="G108" s="16">
        <f>hwealbypeinc!F49</f>
        <v>0.35204136371612549</v>
      </c>
      <c r="H108" s="16">
        <f>hwealbypeinc!G49</f>
        <v>0.2920880913734436</v>
      </c>
      <c r="I108" s="16">
        <f>hwealbypeinc!H49</f>
        <v>0.19046038389205933</v>
      </c>
      <c r="J108" s="16">
        <f>hwealbypeinc!I49</f>
        <v>9.9206827580928802E-2</v>
      </c>
      <c r="K108" s="16"/>
      <c r="L108" s="56">
        <f t="shared" si="14"/>
        <v>0.30043876171112061</v>
      </c>
      <c r="M108" s="15">
        <f t="shared" si="15"/>
        <v>0.10989171266555786</v>
      </c>
      <c r="N108" s="15">
        <f t="shared" si="15"/>
        <v>0.19054704904556274</v>
      </c>
      <c r="O108" s="15">
        <f t="shared" si="12"/>
        <v>0.16158097982406616</v>
      </c>
      <c r="P108" s="15">
        <f t="shared" si="13"/>
        <v>5.9953272342681885E-2</v>
      </c>
      <c r="Q108" s="15">
        <f t="shared" si="13"/>
        <v>0.10162770748138428</v>
      </c>
      <c r="R108" s="15">
        <f t="shared" si="13"/>
        <v>9.1253556311130524E-2</v>
      </c>
      <c r="S108" s="14"/>
      <c r="T108" s="15"/>
      <c r="U108" s="13"/>
    </row>
    <row r="109" spans="1:21">
      <c r="A109" s="19">
        <v>2012</v>
      </c>
      <c r="B109" s="325">
        <f t="shared" si="10"/>
        <v>0.44436800479888916</v>
      </c>
      <c r="C109" s="521">
        <f>1-hwealbypeinc!C50</f>
        <v>4.4056892395019531E-2</v>
      </c>
      <c r="D109" s="522">
        <f t="shared" si="11"/>
        <v>0.61901324987411499</v>
      </c>
      <c r="E109" s="319">
        <f>hwealbypeinc!D50</f>
        <v>0.66307014226913452</v>
      </c>
      <c r="F109" s="16">
        <f>hwealbypeinc!E50</f>
        <v>0.55563199520111084</v>
      </c>
      <c r="G109" s="16">
        <f>hwealbypeinc!F50</f>
        <v>0.36616802215576172</v>
      </c>
      <c r="H109" s="16">
        <f>hwealbypeinc!G50</f>
        <v>0.30551433563232422</v>
      </c>
      <c r="I109" s="16">
        <f>hwealbypeinc!H50</f>
        <v>0.201202392578125</v>
      </c>
      <c r="J109" s="16">
        <f>hwealbypeinc!I50</f>
        <v>0.10646453499794006</v>
      </c>
      <c r="K109" s="16"/>
      <c r="L109" s="56">
        <f t="shared" si="14"/>
        <v>0.2969021201133728</v>
      </c>
      <c r="M109" s="15">
        <f t="shared" si="15"/>
        <v>0.10743814706802368</v>
      </c>
      <c r="N109" s="15">
        <f t="shared" si="15"/>
        <v>0.18946397304534912</v>
      </c>
      <c r="O109" s="15">
        <f t="shared" si="12"/>
        <v>0.16496562957763672</v>
      </c>
      <c r="P109" s="15">
        <f t="shared" si="13"/>
        <v>6.06536865234375E-2</v>
      </c>
      <c r="Q109" s="15">
        <f t="shared" si="13"/>
        <v>0.10431194305419922</v>
      </c>
      <c r="R109" s="15">
        <f t="shared" si="13"/>
        <v>9.4737857580184937E-2</v>
      </c>
      <c r="S109" s="14"/>
      <c r="T109" s="15"/>
      <c r="U109" s="13"/>
    </row>
    <row r="110" spans="1:21">
      <c r="A110" s="19">
        <v>2013</v>
      </c>
      <c r="B110" s="325">
        <f t="shared" si="10"/>
        <v>0.45680785179138184</v>
      </c>
      <c r="C110" s="521">
        <f>1-hwealbypeinc!C51</f>
        <v>4.6492934226989746E-2</v>
      </c>
      <c r="D110" s="522">
        <f t="shared" si="11"/>
        <v>0.60633033514022827</v>
      </c>
      <c r="E110" s="319">
        <f>hwealbypeinc!D51</f>
        <v>0.65282326936721802</v>
      </c>
      <c r="F110" s="16">
        <f>hwealbypeinc!E51</f>
        <v>0.54319214820861816</v>
      </c>
      <c r="G110" s="16">
        <f>hwealbypeinc!F51</f>
        <v>0.34642148017883301</v>
      </c>
      <c r="H110" s="16">
        <f>hwealbypeinc!G51</f>
        <v>0.28748545050621033</v>
      </c>
      <c r="I110" s="16">
        <f>hwealbypeinc!H51</f>
        <v>0.18713612854480743</v>
      </c>
      <c r="J110" s="16">
        <f>hwealbypeinc!I51</f>
        <v>9.9850952625274658E-2</v>
      </c>
      <c r="K110" s="16"/>
      <c r="L110" s="56">
        <f t="shared" si="14"/>
        <v>0.30640178918838501</v>
      </c>
      <c r="M110" s="15">
        <f t="shared" si="15"/>
        <v>0.10963112115859985</v>
      </c>
      <c r="N110" s="15">
        <f t="shared" si="15"/>
        <v>0.19677066802978516</v>
      </c>
      <c r="O110" s="15">
        <f t="shared" si="12"/>
        <v>0.15928535163402557</v>
      </c>
      <c r="P110" s="15">
        <f t="shared" ref="P110:R111" si="16">G110-H110</f>
        <v>5.8936029672622681E-2</v>
      </c>
      <c r="Q110" s="15">
        <f t="shared" si="16"/>
        <v>0.10034932196140289</v>
      </c>
      <c r="R110" s="15">
        <f t="shared" si="16"/>
        <v>8.7285175919532776E-2</v>
      </c>
      <c r="S110" s="14"/>
      <c r="T110" s="15"/>
      <c r="U110" s="13"/>
    </row>
    <row r="111" spans="1:21">
      <c r="A111" s="19">
        <v>2014</v>
      </c>
      <c r="B111" s="325">
        <f t="shared" ref="B111" si="17">1-F111</f>
        <v>0.45320844650268555</v>
      </c>
      <c r="C111" s="521">
        <f>1-hwealbypeinc!C52</f>
        <v>4.7823846340179443E-2</v>
      </c>
      <c r="D111" s="522">
        <f t="shared" ref="D111" si="18">E111-C111</f>
        <v>0.60777860879898071</v>
      </c>
      <c r="E111" s="319">
        <f>hwealbypeinc!D52</f>
        <v>0.65560245513916016</v>
      </c>
      <c r="F111" s="16">
        <f>hwealbypeinc!E52</f>
        <v>0.54679155349731445</v>
      </c>
      <c r="G111" s="16">
        <f>hwealbypeinc!F52</f>
        <v>0.35116559267044067</v>
      </c>
      <c r="H111" s="16">
        <f>hwealbypeinc!G52</f>
        <v>0.29044768214225769</v>
      </c>
      <c r="I111" s="16">
        <f>hwealbypeinc!H52</f>
        <v>0.18947167694568634</v>
      </c>
      <c r="J111" s="16">
        <f>hwealbypeinc!I52</f>
        <v>9.9879913032054901E-2</v>
      </c>
      <c r="K111" s="16"/>
      <c r="L111" s="56">
        <f t="shared" ref="L111" si="19">E111-G111</f>
        <v>0.30443686246871948</v>
      </c>
      <c r="M111" s="15">
        <f t="shared" ref="M111" si="20">E111-F111</f>
        <v>0.1088109016418457</v>
      </c>
      <c r="N111" s="15">
        <f t="shared" ref="N111" si="21">F111-G111</f>
        <v>0.19562596082687378</v>
      </c>
      <c r="O111" s="15">
        <f t="shared" ref="O111" si="22">G111-I111</f>
        <v>0.16169391572475433</v>
      </c>
      <c r="P111" s="15">
        <f t="shared" si="16"/>
        <v>6.0717910528182983E-2</v>
      </c>
      <c r="Q111" s="15">
        <f t="shared" si="16"/>
        <v>0.10097600519657135</v>
      </c>
      <c r="R111" s="15">
        <f t="shared" si="16"/>
        <v>8.9591763913631439E-2</v>
      </c>
      <c r="S111" s="14"/>
      <c r="T111" s="15"/>
      <c r="U111" s="13"/>
    </row>
    <row r="112" spans="1:21">
      <c r="A112" s="19">
        <v>2015</v>
      </c>
      <c r="B112" s="433"/>
      <c r="C112" s="433"/>
      <c r="D112" s="433"/>
      <c r="E112" s="225"/>
      <c r="F112" s="433"/>
      <c r="G112" s="433"/>
      <c r="H112" s="433"/>
      <c r="I112" s="433"/>
      <c r="J112" s="433"/>
      <c r="K112" s="433"/>
      <c r="L112" s="225"/>
      <c r="M112" s="433"/>
      <c r="N112" s="15"/>
      <c r="O112" s="15"/>
      <c r="P112" s="15"/>
      <c r="Q112" s="15"/>
      <c r="R112" s="15"/>
      <c r="S112" s="14"/>
      <c r="T112" s="15"/>
      <c r="U112" s="13"/>
    </row>
    <row r="113" spans="1:21">
      <c r="A113" s="19">
        <v>2016</v>
      </c>
      <c r="B113" s="433"/>
      <c r="C113" s="433"/>
      <c r="D113" s="433"/>
      <c r="E113" s="225"/>
      <c r="F113" s="433"/>
      <c r="G113" s="433"/>
      <c r="H113" s="433"/>
      <c r="I113" s="433"/>
      <c r="J113" s="433"/>
      <c r="K113" s="433"/>
      <c r="L113" s="225"/>
      <c r="M113" s="433"/>
      <c r="N113" s="15"/>
      <c r="O113" s="15"/>
      <c r="P113" s="15"/>
      <c r="Q113" s="15"/>
      <c r="R113" s="15"/>
      <c r="S113" s="14"/>
      <c r="T113" s="15"/>
      <c r="U113" s="13"/>
    </row>
    <row r="114" spans="1:21">
      <c r="A114" s="19">
        <v>2017</v>
      </c>
      <c r="B114" s="18"/>
      <c r="C114" s="16"/>
      <c r="D114" s="17"/>
      <c r="E114" s="16"/>
      <c r="F114" s="16"/>
      <c r="G114" s="16"/>
      <c r="H114" s="16"/>
      <c r="I114" s="16"/>
      <c r="J114" s="16"/>
      <c r="K114" s="16"/>
      <c r="L114" s="56"/>
      <c r="M114" s="15"/>
      <c r="N114" s="15"/>
      <c r="O114" s="15"/>
      <c r="P114" s="15"/>
      <c r="Q114" s="15"/>
      <c r="R114" s="15"/>
      <c r="S114" s="14"/>
      <c r="T114" s="15"/>
      <c r="U114" s="13"/>
    </row>
    <row r="115" spans="1:21">
      <c r="A115" s="19">
        <v>2018</v>
      </c>
      <c r="B115" s="18"/>
      <c r="C115" s="16"/>
      <c r="D115" s="17"/>
      <c r="E115" s="16"/>
      <c r="F115" s="16"/>
      <c r="G115" s="16"/>
      <c r="H115" s="16"/>
      <c r="I115" s="16"/>
      <c r="J115" s="16"/>
      <c r="K115" s="16"/>
      <c r="L115" s="56"/>
      <c r="M115" s="15"/>
      <c r="N115" s="15"/>
      <c r="O115" s="15"/>
      <c r="P115" s="15"/>
      <c r="Q115" s="15"/>
      <c r="R115" s="15"/>
      <c r="S115" s="14"/>
      <c r="T115" s="15"/>
      <c r="U115" s="13"/>
    </row>
    <row r="116" spans="1:21">
      <c r="A116" s="19">
        <v>2019</v>
      </c>
      <c r="B116" s="18"/>
      <c r="C116" s="16"/>
      <c r="D116" s="17"/>
      <c r="E116" s="16"/>
      <c r="F116" s="16"/>
      <c r="G116" s="16"/>
      <c r="H116" s="16"/>
      <c r="I116" s="16"/>
      <c r="J116" s="16"/>
      <c r="K116" s="16"/>
      <c r="L116" s="56"/>
      <c r="M116" s="15"/>
      <c r="N116" s="15"/>
      <c r="O116" s="15"/>
      <c r="P116" s="15"/>
      <c r="Q116" s="15"/>
      <c r="R116" s="15"/>
      <c r="S116" s="14"/>
      <c r="T116" s="15"/>
      <c r="U116" s="13"/>
    </row>
    <row r="117" spans="1:21" ht="16" thickBot="1">
      <c r="A117" s="12">
        <v>2020</v>
      </c>
      <c r="B117" s="11"/>
      <c r="C117" s="10"/>
      <c r="D117" s="315"/>
      <c r="E117" s="9"/>
      <c r="F117" s="9"/>
      <c r="G117" s="9"/>
      <c r="H117" s="9"/>
      <c r="I117" s="8"/>
      <c r="J117" s="8"/>
      <c r="K117" s="8"/>
      <c r="L117" s="332"/>
      <c r="M117" s="7"/>
      <c r="N117" s="7"/>
      <c r="O117" s="7"/>
      <c r="P117" s="7"/>
      <c r="Q117" s="7"/>
      <c r="R117" s="7"/>
      <c r="S117" s="6"/>
      <c r="T117" s="15"/>
    </row>
    <row r="118" spans="1:21" ht="16" thickTop="1">
      <c r="B118" s="5"/>
      <c r="C118" s="5"/>
      <c r="D118" s="5"/>
      <c r="E118" s="5"/>
      <c r="F118" s="5"/>
      <c r="G118" s="5"/>
      <c r="H118" s="5"/>
    </row>
    <row r="119" spans="1:21">
      <c r="B119" s="5"/>
      <c r="C119" s="5"/>
      <c r="D119" s="5"/>
      <c r="E119" s="5"/>
      <c r="F119" s="5"/>
      <c r="G119" s="5"/>
      <c r="H119" s="5"/>
    </row>
  </sheetData>
  <mergeCells count="3">
    <mergeCell ref="A4:S4"/>
    <mergeCell ref="B7:S7"/>
    <mergeCell ref="B8:S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  <pageSetUpPr fitToPage="1"/>
  </sheetPr>
  <dimension ref="A1:X119"/>
  <sheetViews>
    <sheetView workbookViewId="0">
      <pane xSplit="1" ySplit="9" topLeftCell="B75" activePane="bottomRight" state="frozen"/>
      <selection activeCell="B7" sqref="B7:S7"/>
      <selection pane="topRight" activeCell="B7" sqref="B7:S7"/>
      <selection pane="bottomLeft" activeCell="B7" sqref="B7:S7"/>
      <selection pane="bottomRight" activeCell="I85" sqref="I85"/>
    </sheetView>
  </sheetViews>
  <sheetFormatPr baseColWidth="10" defaultColWidth="10.83203125" defaultRowHeight="15" x14ac:dyDescent="0"/>
  <cols>
    <col min="1" max="1" width="10.83203125" style="142"/>
    <col min="2" max="6" width="10.83203125" style="142" customWidth="1"/>
    <col min="7" max="7" width="10.83203125" style="142"/>
    <col min="8" max="13" width="10.83203125" style="113"/>
    <col min="14" max="19" width="11.5" style="1" customWidth="1"/>
    <col min="20" max="16384" width="10.83203125" style="113"/>
  </cols>
  <sheetData>
    <row r="1" spans="1:24">
      <c r="A1" s="180" t="s">
        <v>37</v>
      </c>
      <c r="B1" s="208"/>
    </row>
    <row r="2" spans="1:24">
      <c r="B2" s="208"/>
    </row>
    <row r="3" spans="1:24" ht="16" thickBot="1"/>
    <row r="4" spans="1:24" s="141" customFormat="1" ht="25" customHeight="1" thickTop="1">
      <c r="A4" s="1237" t="s">
        <v>877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9"/>
    </row>
    <row r="5" spans="1:24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12"/>
      <c r="O5" s="112"/>
      <c r="P5" s="112"/>
      <c r="Q5" s="112"/>
      <c r="R5" s="112"/>
      <c r="S5" s="504"/>
    </row>
    <row r="6" spans="1:24">
      <c r="A6" s="844"/>
      <c r="B6" s="845" t="s">
        <v>35</v>
      </c>
      <c r="C6" s="845" t="s">
        <v>34</v>
      </c>
      <c r="D6" s="845" t="s">
        <v>33</v>
      </c>
      <c r="E6" s="845" t="s">
        <v>32</v>
      </c>
      <c r="F6" s="845" t="s">
        <v>31</v>
      </c>
      <c r="G6" s="845" t="s">
        <v>30</v>
      </c>
      <c r="H6" s="846" t="s">
        <v>28</v>
      </c>
      <c r="I6" s="845" t="s">
        <v>27</v>
      </c>
      <c r="J6" s="845" t="s">
        <v>26</v>
      </c>
      <c r="K6" s="847" t="s">
        <v>25</v>
      </c>
      <c r="L6" s="845" t="s">
        <v>24</v>
      </c>
      <c r="M6" s="845" t="s">
        <v>23</v>
      </c>
      <c r="N6" s="846" t="s">
        <v>21</v>
      </c>
      <c r="O6" s="848" t="s">
        <v>54</v>
      </c>
      <c r="P6" s="848" t="s">
        <v>53</v>
      </c>
      <c r="Q6" s="848" t="s">
        <v>52</v>
      </c>
      <c r="R6" s="845" t="s">
        <v>51</v>
      </c>
      <c r="S6" s="849" t="s">
        <v>50</v>
      </c>
      <c r="T6" s="206"/>
      <c r="U6" s="206"/>
    </row>
    <row r="7" spans="1:24" ht="35" customHeight="1">
      <c r="A7" s="844"/>
      <c r="B7" s="1235" t="s">
        <v>1060</v>
      </c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6"/>
    </row>
    <row r="8" spans="1:24" s="136" customFormat="1" ht="21" customHeight="1">
      <c r="A8" s="850"/>
      <c r="B8" s="1254" t="s">
        <v>864</v>
      </c>
      <c r="C8" s="1253"/>
      <c r="D8" s="1253"/>
      <c r="E8" s="1253"/>
      <c r="F8" s="1253"/>
      <c r="G8" s="1253"/>
      <c r="H8" s="1253"/>
      <c r="I8" s="1253"/>
      <c r="J8" s="1253"/>
      <c r="K8" s="1253"/>
      <c r="L8" s="1253"/>
      <c r="M8" s="1253"/>
      <c r="N8" s="1253"/>
      <c r="O8" s="1253"/>
      <c r="P8" s="1253"/>
      <c r="Q8" s="1253"/>
      <c r="R8" s="1253"/>
      <c r="S8" s="1263"/>
      <c r="V8" s="639"/>
    </row>
    <row r="9" spans="1:24" ht="46" thickBot="1">
      <c r="A9" s="844"/>
      <c r="B9" s="134" t="s">
        <v>16</v>
      </c>
      <c r="C9" s="851" t="s">
        <v>859</v>
      </c>
      <c r="D9" s="851" t="s">
        <v>860</v>
      </c>
      <c r="E9" s="851" t="s">
        <v>861</v>
      </c>
      <c r="F9" s="851" t="s">
        <v>862</v>
      </c>
      <c r="G9" s="852" t="s">
        <v>863</v>
      </c>
      <c r="H9" s="134" t="s">
        <v>15</v>
      </c>
      <c r="I9" s="851" t="s">
        <v>859</v>
      </c>
      <c r="J9" s="851" t="s">
        <v>860</v>
      </c>
      <c r="K9" s="851" t="s">
        <v>861</v>
      </c>
      <c r="L9" s="851" t="s">
        <v>862</v>
      </c>
      <c r="M9" s="851" t="s">
        <v>863</v>
      </c>
      <c r="N9" s="134" t="s">
        <v>1020</v>
      </c>
      <c r="O9" s="851" t="s">
        <v>859</v>
      </c>
      <c r="P9" s="851" t="s">
        <v>860</v>
      </c>
      <c r="Q9" s="851" t="s">
        <v>861</v>
      </c>
      <c r="R9" s="851" t="s">
        <v>862</v>
      </c>
      <c r="S9" s="852" t="s">
        <v>863</v>
      </c>
      <c r="V9" s="635"/>
      <c r="W9" s="635"/>
      <c r="X9" s="635"/>
    </row>
    <row r="10" spans="1:24">
      <c r="A10" s="853">
        <v>1913</v>
      </c>
      <c r="B10" s="203">
        <f>1-TE2b!B10</f>
        <v>0.21556344937267158</v>
      </c>
      <c r="C10" s="854">
        <f>compohweal!BO2</f>
        <v>1.2174950000000018E-2</v>
      </c>
      <c r="D10" s="854">
        <f>compohweal!BP2</f>
        <v>1.4232937550982656E-2</v>
      </c>
      <c r="E10" s="854">
        <f>compohweal!BQ2</f>
        <v>7.5174022965609627E-2</v>
      </c>
      <c r="F10" s="854">
        <f>compohweal!BR2</f>
        <v>0.10487130376514908</v>
      </c>
      <c r="G10" s="854">
        <f>compohweal!BS2</f>
        <v>9.1102350909301952E-3</v>
      </c>
      <c r="H10" s="197"/>
      <c r="I10" s="855"/>
      <c r="J10" s="855"/>
      <c r="K10" s="855"/>
      <c r="L10" s="855"/>
      <c r="M10" s="855"/>
      <c r="N10" s="203"/>
      <c r="O10" s="854"/>
      <c r="P10" s="854"/>
      <c r="Q10" s="854"/>
      <c r="R10" s="854"/>
      <c r="S10" s="856"/>
      <c r="V10" s="636"/>
      <c r="W10" s="636"/>
      <c r="X10" s="636"/>
    </row>
    <row r="11" spans="1:24">
      <c r="A11" s="853">
        <v>1914</v>
      </c>
      <c r="B11" s="197">
        <f>1-TE2b!B11</f>
        <v>0.21670628067965381</v>
      </c>
      <c r="C11" s="855">
        <f>compohweal!BO3</f>
        <v>1.1340050000000018E-2</v>
      </c>
      <c r="D11" s="855">
        <f>compohweal!BP3</f>
        <v>1.2833626835169455E-2</v>
      </c>
      <c r="E11" s="855">
        <f>compohweal!BQ3</f>
        <v>8.1645693650268705E-2</v>
      </c>
      <c r="F11" s="855">
        <f>compohweal!BR3</f>
        <v>0.10102269782661649</v>
      </c>
      <c r="G11" s="855">
        <f>compohweal!BS3</f>
        <v>9.8642123675991809E-3</v>
      </c>
      <c r="H11" s="197"/>
      <c r="I11" s="855"/>
      <c r="J11" s="855"/>
      <c r="K11" s="855"/>
      <c r="L11" s="855"/>
      <c r="M11" s="855"/>
      <c r="N11" s="197"/>
      <c r="O11" s="855"/>
      <c r="P11" s="855"/>
      <c r="Q11" s="855"/>
      <c r="R11" s="855"/>
      <c r="S11" s="857"/>
      <c r="V11" s="636"/>
      <c r="W11" s="636"/>
      <c r="X11" s="636"/>
    </row>
    <row r="12" spans="1:24">
      <c r="A12" s="853">
        <v>1915</v>
      </c>
      <c r="B12" s="197">
        <f>1-TE2b!B12</f>
        <v>0.22032505507904698</v>
      </c>
      <c r="C12" s="855">
        <f>compohweal!BO4</f>
        <v>1.2166800000000005E-2</v>
      </c>
      <c r="D12" s="855">
        <f>compohweal!BP4</f>
        <v>1.857157374059052E-2</v>
      </c>
      <c r="E12" s="855">
        <f>compohweal!BQ4</f>
        <v>8.1611918556374619E-2</v>
      </c>
      <c r="F12" s="855">
        <f>compohweal!BR4</f>
        <v>9.8099195159973673E-2</v>
      </c>
      <c r="G12" s="855">
        <f>compohweal!BS4</f>
        <v>9.8755676221082382E-3</v>
      </c>
      <c r="H12" s="197"/>
      <c r="I12" s="855"/>
      <c r="J12" s="855"/>
      <c r="K12" s="855"/>
      <c r="L12" s="855"/>
      <c r="M12" s="855"/>
      <c r="N12" s="197"/>
      <c r="O12" s="855"/>
      <c r="P12" s="855"/>
      <c r="Q12" s="855"/>
      <c r="R12" s="855"/>
      <c r="S12" s="857"/>
      <c r="V12" s="636"/>
      <c r="W12" s="636"/>
      <c r="X12" s="636"/>
    </row>
    <row r="13" spans="1:24">
      <c r="A13" s="853">
        <v>1916</v>
      </c>
      <c r="B13" s="160">
        <f>1-TE2b!B13</f>
        <v>0.21781860163087829</v>
      </c>
      <c r="C13" s="858">
        <f>compohweal!BO5</f>
        <v>2.4466402056057795E-2</v>
      </c>
      <c r="D13" s="858">
        <f>compohweal!BP5</f>
        <v>1.614392865879025E-2</v>
      </c>
      <c r="E13" s="858">
        <f>compohweal!BQ5</f>
        <v>7.5971105852460225E-2</v>
      </c>
      <c r="F13" s="858">
        <f>compohweal!BR5</f>
        <v>9.2376568371054291E-2</v>
      </c>
      <c r="G13" s="858">
        <f>compohweal!BS5</f>
        <v>8.8605966925157029E-3</v>
      </c>
      <c r="H13" s="197"/>
      <c r="I13" s="855"/>
      <c r="J13" s="855"/>
      <c r="K13" s="855"/>
      <c r="L13" s="855"/>
      <c r="M13" s="855"/>
      <c r="N13" s="117"/>
      <c r="O13" s="859"/>
      <c r="P13" s="859"/>
      <c r="Q13" s="859"/>
      <c r="R13" s="859"/>
      <c r="S13" s="860"/>
      <c r="V13" s="636"/>
      <c r="W13" s="636"/>
      <c r="X13" s="636"/>
    </row>
    <row r="14" spans="1:24">
      <c r="A14" s="853">
        <v>1917</v>
      </c>
      <c r="B14" s="197">
        <f>1-TE2b!B14</f>
        <v>0.21693823733819662</v>
      </c>
      <c r="C14" s="855">
        <f>compohweal!BO6</f>
        <v>1.701277160079484E-2</v>
      </c>
      <c r="D14" s="855">
        <f>compohweal!BP6</f>
        <v>1.2548989529942836E-2</v>
      </c>
      <c r="E14" s="855">
        <f>compohweal!BQ6</f>
        <v>7.9355483599442445E-2</v>
      </c>
      <c r="F14" s="855">
        <f>compohweal!BR6</f>
        <v>9.8320849100548779E-2</v>
      </c>
      <c r="G14" s="855">
        <f>compohweal!BS6</f>
        <v>9.7021435074677691E-3</v>
      </c>
      <c r="H14" s="197"/>
      <c r="I14" s="855"/>
      <c r="J14" s="855"/>
      <c r="K14" s="855"/>
      <c r="L14" s="855"/>
      <c r="M14" s="855"/>
      <c r="N14" s="197"/>
      <c r="O14" s="855"/>
      <c r="P14" s="855"/>
      <c r="Q14" s="855"/>
      <c r="R14" s="855"/>
      <c r="S14" s="857"/>
      <c r="V14" s="636"/>
      <c r="W14" s="636"/>
      <c r="X14" s="636"/>
    </row>
    <row r="15" spans="1:24">
      <c r="A15" s="853">
        <v>1918</v>
      </c>
      <c r="B15" s="197">
        <f>1-TE2b!B15</f>
        <v>0.2143047089760366</v>
      </c>
      <c r="C15" s="855">
        <f>compohweal!BO7</f>
        <v>1.0342550000000006E-2</v>
      </c>
      <c r="D15" s="855">
        <f>compohweal!BP7</f>
        <v>1.2004169676531371E-2</v>
      </c>
      <c r="E15" s="855">
        <f>compohweal!BQ7</f>
        <v>8.0535987769227407E-2</v>
      </c>
      <c r="F15" s="855">
        <f>compohweal!BR7</f>
        <v>0.10132166680482607</v>
      </c>
      <c r="G15" s="855">
        <f>compohweal!BS7</f>
        <v>1.0099334725451749E-2</v>
      </c>
      <c r="H15" s="197"/>
      <c r="I15" s="855"/>
      <c r="J15" s="855"/>
      <c r="K15" s="855"/>
      <c r="L15" s="855"/>
      <c r="M15" s="855"/>
      <c r="N15" s="197"/>
      <c r="O15" s="855"/>
      <c r="P15" s="855"/>
      <c r="Q15" s="855"/>
      <c r="R15" s="855"/>
      <c r="S15" s="857"/>
      <c r="V15" s="636"/>
      <c r="W15" s="636"/>
      <c r="X15" s="636"/>
    </row>
    <row r="16" spans="1:24">
      <c r="A16" s="866">
        <v>1919</v>
      </c>
      <c r="B16" s="199">
        <f>1-TE2b!B16</f>
        <v>0.19921685351614227</v>
      </c>
      <c r="C16" s="861">
        <f>compohweal!BO8</f>
        <v>1.0970350000000018E-2</v>
      </c>
      <c r="D16" s="861">
        <f>compohweal!BP8</f>
        <v>1.327364777565513E-2</v>
      </c>
      <c r="E16" s="861">
        <f>compohweal!BQ8</f>
        <v>7.5612281851455243E-2</v>
      </c>
      <c r="F16" s="861">
        <f>compohweal!BR8</f>
        <v>8.9794223176233701E-2</v>
      </c>
      <c r="G16" s="861">
        <f>compohweal!BS8</f>
        <v>9.566350712798136E-3</v>
      </c>
      <c r="H16" s="199"/>
      <c r="I16" s="861"/>
      <c r="J16" s="861"/>
      <c r="K16" s="861"/>
      <c r="L16" s="861"/>
      <c r="M16" s="861"/>
      <c r="N16" s="199"/>
      <c r="O16" s="861"/>
      <c r="P16" s="861"/>
      <c r="Q16" s="861"/>
      <c r="R16" s="861"/>
      <c r="S16" s="862"/>
      <c r="V16" s="636"/>
      <c r="W16" s="636"/>
      <c r="X16" s="636"/>
    </row>
    <row r="17" spans="1:24">
      <c r="A17" s="853">
        <v>1920</v>
      </c>
      <c r="B17" s="197">
        <f>1-TE2b!B17</f>
        <v>0.21901937588404019</v>
      </c>
      <c r="C17" s="855">
        <f>compohweal!BO9</f>
        <v>1.0497150000000011E-2</v>
      </c>
      <c r="D17" s="855">
        <f>compohweal!BP9</f>
        <v>1.38906393460668E-2</v>
      </c>
      <c r="E17" s="855">
        <f>compohweal!BQ9</f>
        <v>7.8628081720380133E-2</v>
      </c>
      <c r="F17" s="855">
        <f>compohweal!BR9</f>
        <v>0.10642053902667892</v>
      </c>
      <c r="G17" s="855">
        <f>compohweal!BS9</f>
        <v>9.5829657909142947E-3</v>
      </c>
      <c r="H17" s="197"/>
      <c r="I17" s="855"/>
      <c r="J17" s="855"/>
      <c r="K17" s="855"/>
      <c r="L17" s="855"/>
      <c r="M17" s="855"/>
      <c r="N17" s="197"/>
      <c r="O17" s="855"/>
      <c r="P17" s="855"/>
      <c r="Q17" s="855"/>
      <c r="R17" s="855"/>
      <c r="S17" s="857"/>
      <c r="V17" s="636"/>
      <c r="W17" s="636"/>
      <c r="X17" s="636"/>
    </row>
    <row r="18" spans="1:24">
      <c r="A18" s="853">
        <v>1921</v>
      </c>
      <c r="B18" s="197">
        <f>1-TE2b!B18</f>
        <v>0.22010161731420186</v>
      </c>
      <c r="C18" s="855">
        <f>compohweal!BO10</f>
        <v>1.0318950000000021E-2</v>
      </c>
      <c r="D18" s="855">
        <f>compohweal!BP10</f>
        <v>1.6843445482958758E-2</v>
      </c>
      <c r="E18" s="855">
        <f>compohweal!BQ10</f>
        <v>8.7448523647591841E-2</v>
      </c>
      <c r="F18" s="855">
        <f>compohweal!BR10</f>
        <v>9.807500113589071E-2</v>
      </c>
      <c r="G18" s="855">
        <f>compohweal!BS10</f>
        <v>7.4156970477604403E-3</v>
      </c>
      <c r="H18" s="197"/>
      <c r="I18" s="855"/>
      <c r="J18" s="855"/>
      <c r="K18" s="855"/>
      <c r="L18" s="855"/>
      <c r="M18" s="855"/>
      <c r="N18" s="197"/>
      <c r="O18" s="855"/>
      <c r="P18" s="855"/>
      <c r="Q18" s="855"/>
      <c r="R18" s="855"/>
      <c r="S18" s="857"/>
      <c r="V18" s="636"/>
      <c r="W18" s="636"/>
      <c r="X18" s="636"/>
    </row>
    <row r="19" spans="1:24">
      <c r="A19" s="853">
        <v>1922</v>
      </c>
      <c r="B19" s="197">
        <f>1-TE2b!B19</f>
        <v>0.20761604647132914</v>
      </c>
      <c r="C19" s="855">
        <f>compohweal!BO11</f>
        <v>1.1719950000000007E-2</v>
      </c>
      <c r="D19" s="855">
        <f>compohweal!BP11</f>
        <v>1.6234861230849988E-2</v>
      </c>
      <c r="E19" s="855">
        <f>compohweal!BQ11</f>
        <v>8.6842603472791838E-2</v>
      </c>
      <c r="F19" s="855">
        <f>compohweal!BR11</f>
        <v>8.4678303594357629E-2</v>
      </c>
      <c r="G19" s="855">
        <f>compohweal!BS11</f>
        <v>8.1393281733296644E-3</v>
      </c>
      <c r="H19" s="197"/>
      <c r="I19" s="855"/>
      <c r="J19" s="855"/>
      <c r="K19" s="855"/>
      <c r="L19" s="855"/>
      <c r="M19" s="855"/>
      <c r="N19" s="197"/>
      <c r="O19" s="855"/>
      <c r="P19" s="855"/>
      <c r="Q19" s="855"/>
      <c r="R19" s="855"/>
      <c r="S19" s="857"/>
      <c r="V19" s="636"/>
      <c r="W19" s="636"/>
      <c r="X19" s="636"/>
    </row>
    <row r="20" spans="1:24">
      <c r="A20" s="853">
        <v>1923</v>
      </c>
      <c r="B20" s="197">
        <f>1-TE2b!B20</f>
        <v>0.20329689588004851</v>
      </c>
      <c r="C20" s="855">
        <f>compohweal!BO12</f>
        <v>1.2293650000000017E-2</v>
      </c>
      <c r="D20" s="855">
        <f>compohweal!BP12</f>
        <v>1.6313362827481772E-2</v>
      </c>
      <c r="E20" s="855">
        <f>compohweal!BQ12</f>
        <v>8.9456103579386714E-2</v>
      </c>
      <c r="F20" s="855">
        <f>compohweal!BR12</f>
        <v>7.3993290184332899E-2</v>
      </c>
      <c r="G20" s="855">
        <f>compohweal!BS12</f>
        <v>1.1240489288846973E-2</v>
      </c>
      <c r="H20" s="197"/>
      <c r="I20" s="855"/>
      <c r="J20" s="855"/>
      <c r="K20" s="855"/>
      <c r="L20" s="855"/>
      <c r="M20" s="855"/>
      <c r="N20" s="197"/>
      <c r="O20" s="855"/>
      <c r="P20" s="855"/>
      <c r="Q20" s="855"/>
      <c r="R20" s="855"/>
      <c r="S20" s="857"/>
      <c r="V20" s="636"/>
      <c r="W20" s="636"/>
      <c r="X20" s="636"/>
    </row>
    <row r="21" spans="1:24">
      <c r="A21" s="853">
        <v>1924</v>
      </c>
      <c r="B21" s="197">
        <f>1-TE2b!B21</f>
        <v>0.1886315585673517</v>
      </c>
      <c r="C21" s="855">
        <f>compohweal!BO13</f>
        <v>1.3078709046722287E-2</v>
      </c>
      <c r="D21" s="855">
        <f>compohweal!BP13</f>
        <v>9.6161236557062678E-3</v>
      </c>
      <c r="E21" s="855">
        <f>compohweal!BQ13</f>
        <v>9.1032463514330891E-2</v>
      </c>
      <c r="F21" s="855">
        <f>compohweal!BR13</f>
        <v>6.3225487761124133E-2</v>
      </c>
      <c r="G21" s="855">
        <f>compohweal!BS13</f>
        <v>1.1678774589468033E-2</v>
      </c>
      <c r="H21" s="197"/>
      <c r="I21" s="855"/>
      <c r="J21" s="855"/>
      <c r="K21" s="855"/>
      <c r="L21" s="855"/>
      <c r="M21" s="855"/>
      <c r="N21" s="197"/>
      <c r="O21" s="855"/>
      <c r="P21" s="855"/>
      <c r="Q21" s="855"/>
      <c r="R21" s="855"/>
      <c r="S21" s="857"/>
      <c r="V21" s="636"/>
      <c r="W21" s="636"/>
      <c r="X21" s="636"/>
    </row>
    <row r="22" spans="1:24">
      <c r="A22" s="853">
        <v>1925</v>
      </c>
      <c r="B22" s="197">
        <f>1-TE2b!B22</f>
        <v>0.17780726632348554</v>
      </c>
      <c r="C22" s="855">
        <f>compohweal!BO14</f>
        <v>2.0261533401733978E-2</v>
      </c>
      <c r="D22" s="855">
        <f>compohweal!BP14</f>
        <v>6.0844950837660658E-3</v>
      </c>
      <c r="E22" s="855">
        <f>compohweal!BQ14</f>
        <v>8.9235035320484019E-2</v>
      </c>
      <c r="F22" s="855">
        <f>compohweal!BR14</f>
        <v>4.9826117521479751E-2</v>
      </c>
      <c r="G22" s="855">
        <f>compohweal!BS14</f>
        <v>1.2399084996021732E-2</v>
      </c>
      <c r="H22" s="197"/>
      <c r="I22" s="855"/>
      <c r="J22" s="855"/>
      <c r="K22" s="855"/>
      <c r="L22" s="855"/>
      <c r="M22" s="855"/>
      <c r="N22" s="197"/>
      <c r="O22" s="855"/>
      <c r="P22" s="855"/>
      <c r="Q22" s="855"/>
      <c r="R22" s="855"/>
      <c r="S22" s="857"/>
      <c r="V22" s="636"/>
      <c r="W22" s="636"/>
      <c r="X22" s="636"/>
    </row>
    <row r="23" spans="1:24">
      <c r="A23" s="853">
        <v>1926</v>
      </c>
      <c r="B23" s="197">
        <f>1-TE2b!B23</f>
        <v>0.16837553428501595</v>
      </c>
      <c r="C23" s="855">
        <f>compohweal!BO15</f>
        <v>1.9313541753411267E-2</v>
      </c>
      <c r="D23" s="855">
        <f>compohweal!BP15</f>
        <v>2.8830743858296037E-3</v>
      </c>
      <c r="E23" s="855">
        <f>compohweal!BQ15</f>
        <v>8.2998110278612813E-2</v>
      </c>
      <c r="F23" s="855">
        <f>compohweal!BR15</f>
        <v>5.0018493785739693E-2</v>
      </c>
      <c r="G23" s="855">
        <f>compohweal!BS15</f>
        <v>1.3163314081422569E-2</v>
      </c>
      <c r="H23" s="197"/>
      <c r="I23" s="855"/>
      <c r="J23" s="855"/>
      <c r="K23" s="855"/>
      <c r="L23" s="855"/>
      <c r="M23" s="855"/>
      <c r="N23" s="197"/>
      <c r="O23" s="855"/>
      <c r="P23" s="855"/>
      <c r="Q23" s="855"/>
      <c r="R23" s="855"/>
      <c r="S23" s="857"/>
      <c r="V23" s="636"/>
      <c r="W23" s="636"/>
      <c r="X23" s="636"/>
    </row>
    <row r="24" spans="1:24">
      <c r="A24" s="853">
        <v>1927</v>
      </c>
      <c r="B24" s="197">
        <f>1-TE2b!B24</f>
        <v>0.15823700126668971</v>
      </c>
      <c r="C24" s="855">
        <f>compohweal!BO16</f>
        <v>2.3069351160460383E-2</v>
      </c>
      <c r="D24" s="855">
        <f>compohweal!BP16</f>
        <v>3.6722039536750406E-4</v>
      </c>
      <c r="E24" s="855">
        <f>compohweal!BQ16</f>
        <v>7.2274378818482907E-2</v>
      </c>
      <c r="F24" s="855">
        <f>compohweal!BR16</f>
        <v>4.9547727424870597E-2</v>
      </c>
      <c r="G24" s="855">
        <f>compohweal!BS16</f>
        <v>1.297832346750832E-2</v>
      </c>
      <c r="H24" s="197"/>
      <c r="I24" s="855"/>
      <c r="J24" s="855"/>
      <c r="K24" s="855"/>
      <c r="L24" s="855"/>
      <c r="M24" s="855"/>
      <c r="N24" s="197"/>
      <c r="O24" s="855"/>
      <c r="P24" s="855"/>
      <c r="Q24" s="855"/>
      <c r="R24" s="855"/>
      <c r="S24" s="857"/>
      <c r="V24" s="636"/>
      <c r="W24" s="636"/>
      <c r="X24" s="636"/>
    </row>
    <row r="25" spans="1:24">
      <c r="A25" s="853">
        <v>1928</v>
      </c>
      <c r="B25" s="197">
        <f>1-TE2b!B25</f>
        <v>0.15542019514116989</v>
      </c>
      <c r="C25" s="855">
        <f>compohweal!BO17</f>
        <v>3.0503442455070418E-2</v>
      </c>
      <c r="D25" s="855">
        <f>compohweal!BP17</f>
        <v>-6.8459001165822875E-4</v>
      </c>
      <c r="E25" s="855">
        <f>compohweal!BQ17</f>
        <v>6.4992204921598795E-2</v>
      </c>
      <c r="F25" s="855">
        <f>compohweal!BR17</f>
        <v>4.9445014716325342E-2</v>
      </c>
      <c r="G25" s="855">
        <f>compohweal!BS17</f>
        <v>1.1165123059833595E-2</v>
      </c>
      <c r="H25" s="197"/>
      <c r="I25" s="855"/>
      <c r="J25" s="855"/>
      <c r="K25" s="855"/>
      <c r="L25" s="855"/>
      <c r="M25" s="855"/>
      <c r="N25" s="197"/>
      <c r="O25" s="855"/>
      <c r="P25" s="855"/>
      <c r="Q25" s="855"/>
      <c r="R25" s="855"/>
      <c r="S25" s="857"/>
      <c r="V25" s="636"/>
      <c r="W25" s="636"/>
      <c r="X25" s="636"/>
    </row>
    <row r="26" spans="1:24">
      <c r="A26" s="853">
        <v>1929</v>
      </c>
      <c r="B26" s="197">
        <f>1-TE2b!B26</f>
        <v>0.15601489661943357</v>
      </c>
      <c r="C26" s="855">
        <f>compohweal!BO18</f>
        <v>3.0800497342235278E-2</v>
      </c>
      <c r="D26" s="855">
        <f>compohweal!BP18</f>
        <v>-3.0361954592906977E-3</v>
      </c>
      <c r="E26" s="855">
        <f>compohweal!BQ18</f>
        <v>6.4379700531777023E-2</v>
      </c>
      <c r="F26" s="855">
        <f>compohweal!BR18</f>
        <v>5.1162094509381417E-2</v>
      </c>
      <c r="G26" s="855">
        <f>compohweal!BS18</f>
        <v>1.2708799695330546E-2</v>
      </c>
      <c r="H26" s="197"/>
      <c r="I26" s="855"/>
      <c r="J26" s="855"/>
      <c r="K26" s="855"/>
      <c r="L26" s="855"/>
      <c r="M26" s="855"/>
      <c r="N26" s="197"/>
      <c r="O26" s="855"/>
      <c r="P26" s="855"/>
      <c r="Q26" s="855"/>
      <c r="R26" s="855"/>
      <c r="S26" s="857"/>
      <c r="V26" s="636"/>
      <c r="W26" s="636"/>
      <c r="X26" s="636"/>
    </row>
    <row r="27" spans="1:24">
      <c r="A27" s="863">
        <v>1930</v>
      </c>
      <c r="B27" s="201">
        <f>1-TE2b!B27</f>
        <v>0.15409153868285319</v>
      </c>
      <c r="C27" s="864">
        <f>compohweal!BO19</f>
        <v>1.8769399999999992E-2</v>
      </c>
      <c r="D27" s="864">
        <f>compohweal!BP19</f>
        <v>-4.2664051911671524E-3</v>
      </c>
      <c r="E27" s="864">
        <f>compohweal!BQ19</f>
        <v>6.7792685121078028E-2</v>
      </c>
      <c r="F27" s="864">
        <f>compohweal!BR19</f>
        <v>5.7325453029410917E-2</v>
      </c>
      <c r="G27" s="864">
        <f>compohweal!BS19</f>
        <v>1.4470405723531352E-2</v>
      </c>
      <c r="H27" s="201"/>
      <c r="I27" s="864"/>
      <c r="J27" s="864"/>
      <c r="K27" s="864"/>
      <c r="L27" s="864"/>
      <c r="M27" s="864"/>
      <c r="N27" s="201"/>
      <c r="O27" s="864"/>
      <c r="P27" s="864"/>
      <c r="Q27" s="864"/>
      <c r="R27" s="864"/>
      <c r="S27" s="865"/>
      <c r="V27" s="636"/>
      <c r="W27" s="636"/>
      <c r="X27" s="636"/>
    </row>
    <row r="28" spans="1:24">
      <c r="A28" s="853">
        <v>1931</v>
      </c>
      <c r="B28" s="197">
        <f>1-TE2b!B28</f>
        <v>0.15642056158724083</v>
      </c>
      <c r="C28" s="855">
        <f>compohweal!BO20</f>
        <v>1.5083500000000027E-2</v>
      </c>
      <c r="D28" s="855">
        <f>compohweal!BP20</f>
        <v>-2.9794735323308841E-3</v>
      </c>
      <c r="E28" s="855">
        <f>compohweal!BQ20</f>
        <v>7.0377217254130209E-2</v>
      </c>
      <c r="F28" s="855">
        <f>compohweal!BR20</f>
        <v>5.6319621684260912E-2</v>
      </c>
      <c r="G28" s="855">
        <f>compohweal!BS20</f>
        <v>1.7618696181180518E-2</v>
      </c>
      <c r="H28" s="197"/>
      <c r="I28" s="855"/>
      <c r="J28" s="855"/>
      <c r="K28" s="855"/>
      <c r="L28" s="855"/>
      <c r="M28" s="855"/>
      <c r="N28" s="197"/>
      <c r="O28" s="855"/>
      <c r="P28" s="855"/>
      <c r="Q28" s="855"/>
      <c r="R28" s="855"/>
      <c r="S28" s="857"/>
      <c r="V28" s="636"/>
      <c r="W28" s="636"/>
      <c r="X28" s="636"/>
    </row>
    <row r="29" spans="1:24">
      <c r="A29" s="853">
        <v>1932</v>
      </c>
      <c r="B29" s="197">
        <f>1-TE2b!B29</f>
        <v>0.15199376605871895</v>
      </c>
      <c r="C29" s="855">
        <f>compohweal!BO21</f>
        <v>1.1634250000000013E-2</v>
      </c>
      <c r="D29" s="855">
        <f>compohweal!BP21</f>
        <v>1.091585502292769E-4</v>
      </c>
      <c r="E29" s="855">
        <f>compohweal!BQ21</f>
        <v>6.8974414507031692E-2</v>
      </c>
      <c r="F29" s="855">
        <f>compohweal!BR21</f>
        <v>5.305748595442597E-2</v>
      </c>
      <c r="G29" s="855">
        <f>compohweal!BS21</f>
        <v>1.8218457047031955E-2</v>
      </c>
      <c r="H29" s="197"/>
      <c r="I29" s="855"/>
      <c r="J29" s="855"/>
      <c r="K29" s="855"/>
      <c r="L29" s="855"/>
      <c r="M29" s="855"/>
      <c r="N29" s="197"/>
      <c r="O29" s="855"/>
      <c r="P29" s="855"/>
      <c r="Q29" s="855"/>
      <c r="R29" s="855"/>
      <c r="S29" s="857"/>
      <c r="V29" s="636"/>
      <c r="W29" s="636"/>
      <c r="X29" s="636"/>
    </row>
    <row r="30" spans="1:24">
      <c r="A30" s="853">
        <v>1933</v>
      </c>
      <c r="B30" s="197">
        <f>1-TE2b!B30</f>
        <v>0.15441014254050267</v>
      </c>
      <c r="C30" s="855">
        <f>compohweal!BO22</f>
        <v>1.1925350000000001E-2</v>
      </c>
      <c r="D30" s="855">
        <f>compohweal!BP22</f>
        <v>8.7867877779481962E-3</v>
      </c>
      <c r="E30" s="855">
        <f>compohweal!BQ22</f>
        <v>7.1779380474610133E-2</v>
      </c>
      <c r="F30" s="855">
        <f>compohweal!BR22</f>
        <v>4.2159263710362743E-2</v>
      </c>
      <c r="G30" s="855">
        <f>compohweal!BS22</f>
        <v>1.9758360577581638E-2</v>
      </c>
      <c r="H30" s="197"/>
      <c r="I30" s="855"/>
      <c r="J30" s="855"/>
      <c r="K30" s="855"/>
      <c r="L30" s="855"/>
      <c r="M30" s="855"/>
      <c r="N30" s="197"/>
      <c r="O30" s="855"/>
      <c r="P30" s="855"/>
      <c r="Q30" s="855"/>
      <c r="R30" s="855"/>
      <c r="S30" s="857"/>
      <c r="V30" s="636"/>
      <c r="W30" s="636"/>
      <c r="X30" s="636"/>
    </row>
    <row r="31" spans="1:24">
      <c r="A31" s="853">
        <v>1934</v>
      </c>
      <c r="B31" s="197">
        <f>1-TE2b!B31</f>
        <v>0.16974113605448615</v>
      </c>
      <c r="C31" s="855">
        <f>compohweal!BO23</f>
        <v>1.2437250000000011E-2</v>
      </c>
      <c r="D31" s="855">
        <f>compohweal!BP23</f>
        <v>1.3647622925959099E-2</v>
      </c>
      <c r="E31" s="855">
        <f>compohweal!BQ23</f>
        <v>7.6290806780266868E-2</v>
      </c>
      <c r="F31" s="855">
        <f>compohweal!BR23</f>
        <v>4.9201625528045051E-2</v>
      </c>
      <c r="G31" s="855">
        <f>compohweal!BS23</f>
        <v>1.8164830820215264E-2</v>
      </c>
      <c r="H31" s="197"/>
      <c r="I31" s="855"/>
      <c r="J31" s="855"/>
      <c r="K31" s="855"/>
      <c r="L31" s="855"/>
      <c r="M31" s="855"/>
      <c r="N31" s="197"/>
      <c r="O31" s="855"/>
      <c r="P31" s="855"/>
      <c r="Q31" s="855"/>
      <c r="R31" s="855"/>
      <c r="S31" s="857"/>
      <c r="V31" s="636"/>
      <c r="W31" s="636"/>
      <c r="X31" s="636"/>
    </row>
    <row r="32" spans="1:24">
      <c r="A32" s="853">
        <v>1935</v>
      </c>
      <c r="B32" s="197">
        <f>1-TE2b!B32</f>
        <v>0.18318805261240623</v>
      </c>
      <c r="C32" s="855">
        <f>compohweal!BO24</f>
        <v>1.331135E-2</v>
      </c>
      <c r="D32" s="855">
        <f>compohweal!BP24</f>
        <v>1.556100142801687E-2</v>
      </c>
      <c r="E32" s="855">
        <f>compohweal!BQ24</f>
        <v>7.5145738318121158E-2</v>
      </c>
      <c r="F32" s="855">
        <f>compohweal!BR24</f>
        <v>5.9800998737329941E-2</v>
      </c>
      <c r="G32" s="855">
        <f>compohweal!BS24</f>
        <v>1.936796412893823E-2</v>
      </c>
      <c r="H32" s="197"/>
      <c r="I32" s="855"/>
      <c r="J32" s="855"/>
      <c r="K32" s="855"/>
      <c r="L32" s="855"/>
      <c r="M32" s="855"/>
      <c r="N32" s="197"/>
      <c r="O32" s="855"/>
      <c r="P32" s="855"/>
      <c r="Q32" s="855"/>
      <c r="R32" s="855"/>
      <c r="S32" s="857"/>
      <c r="V32" s="636"/>
      <c r="W32" s="636"/>
      <c r="X32" s="636"/>
    </row>
    <row r="33" spans="1:24">
      <c r="A33" s="853">
        <v>1936</v>
      </c>
      <c r="B33" s="197">
        <f>1-TE2b!B33</f>
        <v>0.17823289710372592</v>
      </c>
      <c r="C33" s="855">
        <f>compohweal!BO25</f>
        <v>1.5483093225993783E-2</v>
      </c>
      <c r="D33" s="855">
        <f>compohweal!BP25</f>
        <v>1.8105783631558365E-2</v>
      </c>
      <c r="E33" s="855">
        <f>compohweal!BQ25</f>
        <v>7.3812295111681553E-2</v>
      </c>
      <c r="F33" s="855">
        <f>compohweal!BR25</f>
        <v>5.271446195675486E-2</v>
      </c>
      <c r="G33" s="855">
        <f>compohweal!BS25</f>
        <v>1.8117263177737278E-2</v>
      </c>
      <c r="H33" s="197"/>
      <c r="I33" s="855"/>
      <c r="J33" s="855"/>
      <c r="K33" s="855"/>
      <c r="L33" s="855"/>
      <c r="M33" s="855"/>
      <c r="N33" s="197"/>
      <c r="O33" s="855"/>
      <c r="P33" s="855"/>
      <c r="Q33" s="855"/>
      <c r="R33" s="855"/>
      <c r="S33" s="857"/>
      <c r="V33" s="636"/>
      <c r="W33" s="636"/>
      <c r="X33" s="636"/>
    </row>
    <row r="34" spans="1:24">
      <c r="A34" s="853">
        <v>1937</v>
      </c>
      <c r="B34" s="197">
        <f>1-TE2b!B34</f>
        <v>0.19708417310345838</v>
      </c>
      <c r="C34" s="855">
        <f>compohweal!BO26</f>
        <v>1.4247750000000003E-2</v>
      </c>
      <c r="D34" s="855">
        <f>compohweal!BP26</f>
        <v>1.8148506948821214E-2</v>
      </c>
      <c r="E34" s="855">
        <f>compohweal!BQ26</f>
        <v>8.5617625623513216E-2</v>
      </c>
      <c r="F34" s="855">
        <f>compohweal!BR26</f>
        <v>6.0290070250275107E-2</v>
      </c>
      <c r="G34" s="855">
        <f>compohweal!BS26</f>
        <v>1.8780220280848942E-2</v>
      </c>
      <c r="H34" s="197"/>
      <c r="I34" s="855"/>
      <c r="J34" s="855"/>
      <c r="K34" s="855"/>
      <c r="L34" s="855"/>
      <c r="M34" s="855"/>
      <c r="N34" s="197"/>
      <c r="O34" s="855"/>
      <c r="P34" s="855"/>
      <c r="Q34" s="855"/>
      <c r="R34" s="855"/>
      <c r="S34" s="857"/>
      <c r="V34" s="636"/>
      <c r="W34" s="636"/>
      <c r="X34" s="636"/>
    </row>
    <row r="35" spans="1:24">
      <c r="A35" s="853">
        <v>1938</v>
      </c>
      <c r="B35" s="197">
        <f>1-TE2b!B35</f>
        <v>0.20052628539811168</v>
      </c>
      <c r="C35" s="855">
        <f>compohweal!BO27</f>
        <v>1.2702850000000016E-2</v>
      </c>
      <c r="D35" s="855">
        <f>compohweal!BP27</f>
        <v>1.7979835908209913E-2</v>
      </c>
      <c r="E35" s="855">
        <f>compohweal!BQ27</f>
        <v>9.3914370759691918E-2</v>
      </c>
      <c r="F35" s="855">
        <f>compohweal!BR27</f>
        <v>5.5761138895949885E-2</v>
      </c>
      <c r="G35" s="855">
        <f>compohweal!BS27</f>
        <v>2.0169089834259885E-2</v>
      </c>
      <c r="H35" s="197"/>
      <c r="I35" s="855"/>
      <c r="J35" s="855"/>
      <c r="K35" s="855"/>
      <c r="L35" s="855"/>
      <c r="M35" s="855"/>
      <c r="N35" s="197"/>
      <c r="O35" s="855"/>
      <c r="P35" s="855"/>
      <c r="Q35" s="855"/>
      <c r="R35" s="855"/>
      <c r="S35" s="857"/>
      <c r="V35" s="636"/>
      <c r="W35" s="636"/>
      <c r="X35" s="636"/>
    </row>
    <row r="36" spans="1:24">
      <c r="A36" s="866">
        <v>1939</v>
      </c>
      <c r="B36" s="199">
        <f>1-TE2b!B36</f>
        <v>0.19724338167447464</v>
      </c>
      <c r="C36" s="861">
        <f>compohweal!BO28</f>
        <v>1.3031550000000003E-2</v>
      </c>
      <c r="D36" s="861">
        <f>compohweal!BP28</f>
        <v>1.9205874668946958E-2</v>
      </c>
      <c r="E36" s="861">
        <f>compohweal!BQ28</f>
        <v>9.375106341882683E-2</v>
      </c>
      <c r="F36" s="861">
        <f>compohweal!BR28</f>
        <v>5.2175865160004192E-2</v>
      </c>
      <c r="G36" s="861">
        <f>compohweal!BS28</f>
        <v>1.9080028426696802E-2</v>
      </c>
      <c r="H36" s="199"/>
      <c r="I36" s="861"/>
      <c r="J36" s="861"/>
      <c r="K36" s="861"/>
      <c r="L36" s="861"/>
      <c r="M36" s="861"/>
      <c r="N36" s="199"/>
      <c r="O36" s="861"/>
      <c r="P36" s="861"/>
      <c r="Q36" s="861"/>
      <c r="R36" s="861"/>
      <c r="S36" s="862"/>
      <c r="V36" s="636"/>
      <c r="W36" s="636"/>
      <c r="X36" s="636"/>
    </row>
    <row r="37" spans="1:24">
      <c r="A37" s="853">
        <v>1940</v>
      </c>
      <c r="B37" s="197">
        <f>1-TE2b!B37</f>
        <v>0.2287466213461834</v>
      </c>
      <c r="C37" s="855">
        <f>compohweal!BO29</f>
        <v>1.1780800000000008E-2</v>
      </c>
      <c r="D37" s="855">
        <f>compohweal!BP29</f>
        <v>3.7043142034466216E-2</v>
      </c>
      <c r="E37" s="855">
        <f>compohweal!BQ29</f>
        <v>0.10865083997073233</v>
      </c>
      <c r="F37" s="855">
        <f>compohweal!BR29</f>
        <v>5.2619917378785852E-2</v>
      </c>
      <c r="G37" s="855">
        <f>compohweal!BS29</f>
        <v>1.865292196219899E-2</v>
      </c>
      <c r="H37" s="197"/>
      <c r="I37" s="855"/>
      <c r="J37" s="855"/>
      <c r="K37" s="855"/>
      <c r="L37" s="855"/>
      <c r="M37" s="855"/>
      <c r="N37" s="197"/>
      <c r="O37" s="855"/>
      <c r="P37" s="855"/>
      <c r="Q37" s="855"/>
      <c r="R37" s="855"/>
      <c r="S37" s="857"/>
      <c r="V37" s="636"/>
      <c r="W37" s="636"/>
      <c r="X37" s="636"/>
    </row>
    <row r="38" spans="1:24">
      <c r="A38" s="853">
        <v>1941</v>
      </c>
      <c r="B38" s="197">
        <f>1-TE2b!B38</f>
        <v>0.25371765941921087</v>
      </c>
      <c r="C38" s="855">
        <f>compohweal!BO30</f>
        <v>1.2606502765256877E-2</v>
      </c>
      <c r="D38" s="855">
        <f>compohweal!BP30</f>
        <v>5.19179800420458E-2</v>
      </c>
      <c r="E38" s="855">
        <f>compohweal!BQ30</f>
        <v>0.11865881582682694</v>
      </c>
      <c r="F38" s="855">
        <f>compohweal!BR30</f>
        <v>4.3885354366297147E-2</v>
      </c>
      <c r="G38" s="855">
        <f>compohweal!BS30</f>
        <v>2.664900641878408E-2</v>
      </c>
      <c r="H38" s="197"/>
      <c r="I38" s="855"/>
      <c r="J38" s="855"/>
      <c r="K38" s="855"/>
      <c r="L38" s="855"/>
      <c r="M38" s="855"/>
      <c r="N38" s="197"/>
      <c r="O38" s="855"/>
      <c r="P38" s="855"/>
      <c r="Q38" s="855"/>
      <c r="R38" s="855"/>
      <c r="S38" s="857"/>
      <c r="V38" s="636"/>
      <c r="W38" s="636"/>
      <c r="X38" s="636"/>
    </row>
    <row r="39" spans="1:24">
      <c r="A39" s="853">
        <v>1942</v>
      </c>
      <c r="B39" s="197">
        <f>1-TE2b!B39</f>
        <v>0.27124005983677613</v>
      </c>
      <c r="C39" s="855">
        <f>compohweal!BO31</f>
        <v>1.094762342692765E-2</v>
      </c>
      <c r="D39" s="855">
        <f>compohweal!BP31</f>
        <v>6.4189379916898326E-2</v>
      </c>
      <c r="E39" s="855">
        <f>compohweal!BQ31</f>
        <v>0.11073362484048106</v>
      </c>
      <c r="F39" s="855">
        <f>compohweal!BR31</f>
        <v>4.8789999172021065E-2</v>
      </c>
      <c r="G39" s="855">
        <f>compohweal!BS31</f>
        <v>3.657943248044801E-2</v>
      </c>
      <c r="H39" s="197"/>
      <c r="I39" s="855"/>
      <c r="J39" s="855"/>
      <c r="K39" s="855"/>
      <c r="L39" s="855"/>
      <c r="M39" s="855"/>
      <c r="N39" s="197"/>
      <c r="O39" s="855"/>
      <c r="P39" s="855"/>
      <c r="Q39" s="855"/>
      <c r="R39" s="855"/>
      <c r="S39" s="857"/>
      <c r="V39" s="636"/>
      <c r="W39" s="636"/>
      <c r="X39" s="636"/>
    </row>
    <row r="40" spans="1:24">
      <c r="A40" s="853">
        <v>1943</v>
      </c>
      <c r="B40" s="197">
        <f>1-TE2b!B40</f>
        <v>0.26659511438607286</v>
      </c>
      <c r="C40" s="855">
        <f>compohweal!BO32</f>
        <v>1.2695877072908257E-2</v>
      </c>
      <c r="D40" s="855">
        <f>compohweal!BP32</f>
        <v>6.5923496715886154E-2</v>
      </c>
      <c r="E40" s="855">
        <f>compohweal!BQ32</f>
        <v>0.10284848900649451</v>
      </c>
      <c r="F40" s="855">
        <f>compohweal!BR32</f>
        <v>4.4620360193124292E-2</v>
      </c>
      <c r="G40" s="855">
        <f>compohweal!BS32</f>
        <v>4.0506891397659624E-2</v>
      </c>
      <c r="H40" s="197"/>
      <c r="I40" s="855"/>
      <c r="J40" s="855"/>
      <c r="K40" s="855"/>
      <c r="L40" s="855"/>
      <c r="M40" s="855"/>
      <c r="N40" s="197"/>
      <c r="O40" s="855"/>
      <c r="P40" s="855"/>
      <c r="Q40" s="855"/>
      <c r="R40" s="855"/>
      <c r="S40" s="857"/>
      <c r="V40" s="636"/>
      <c r="W40" s="636"/>
      <c r="X40" s="636"/>
    </row>
    <row r="41" spans="1:24">
      <c r="A41" s="853">
        <v>1944</v>
      </c>
      <c r="B41" s="197">
        <f>1-TE2b!B41</f>
        <v>0.28926404173380582</v>
      </c>
      <c r="C41" s="855">
        <f>compohweal!BO33</f>
        <v>1.9565427754393405E-2</v>
      </c>
      <c r="D41" s="855">
        <f>compohweal!BP33</f>
        <v>6.0029202470400361E-2</v>
      </c>
      <c r="E41" s="855">
        <f>compohweal!BQ33</f>
        <v>0.11052903575746709</v>
      </c>
      <c r="F41" s="855">
        <f>compohweal!BR33</f>
        <v>6.4401631378650487E-2</v>
      </c>
      <c r="G41" s="855">
        <f>compohweal!BS33</f>
        <v>3.4738744372894405E-2</v>
      </c>
      <c r="H41" s="197"/>
      <c r="I41" s="855"/>
      <c r="J41" s="855"/>
      <c r="K41" s="855"/>
      <c r="L41" s="855"/>
      <c r="M41" s="855"/>
      <c r="N41" s="197"/>
      <c r="O41" s="855"/>
      <c r="P41" s="855"/>
      <c r="Q41" s="855"/>
      <c r="R41" s="855"/>
      <c r="S41" s="857"/>
      <c r="V41" s="636"/>
      <c r="W41" s="636"/>
      <c r="X41" s="636"/>
    </row>
    <row r="42" spans="1:24">
      <c r="A42" s="853">
        <v>1945</v>
      </c>
      <c r="B42" s="197">
        <f>1-TE2b!B42</f>
        <v>0.28233027304459135</v>
      </c>
      <c r="C42" s="855">
        <f>compohweal!BO34</f>
        <v>2.3320944307920671E-2</v>
      </c>
      <c r="D42" s="855">
        <f>compohweal!BP34</f>
        <v>5.840130075834285E-2</v>
      </c>
      <c r="E42" s="855">
        <f>compohweal!BQ34</f>
        <v>0.11369975818317363</v>
      </c>
      <c r="F42" s="855">
        <f>compohweal!BR34</f>
        <v>5.4712969680348278E-2</v>
      </c>
      <c r="G42" s="855">
        <f>compohweal!BS34</f>
        <v>3.2196300114805967E-2</v>
      </c>
      <c r="H42" s="197"/>
      <c r="I42" s="855"/>
      <c r="J42" s="855"/>
      <c r="K42" s="855"/>
      <c r="L42" s="855"/>
      <c r="M42" s="855"/>
      <c r="N42" s="197"/>
      <c r="O42" s="855"/>
      <c r="P42" s="855"/>
      <c r="Q42" s="855"/>
      <c r="R42" s="855"/>
      <c r="S42" s="857"/>
      <c r="V42" s="636"/>
      <c r="W42" s="636"/>
      <c r="X42" s="636"/>
    </row>
    <row r="43" spans="1:24">
      <c r="A43" s="853">
        <v>1946</v>
      </c>
      <c r="B43" s="197">
        <f>1-TE2b!B43</f>
        <v>0.285057462636778</v>
      </c>
      <c r="C43" s="855">
        <f>compohweal!BO35</f>
        <v>2.008483482098139E-2</v>
      </c>
      <c r="D43" s="855">
        <f>compohweal!BP35</f>
        <v>6.566986514252654E-2</v>
      </c>
      <c r="E43" s="855">
        <f>compohweal!BQ35</f>
        <v>0.11654925180376915</v>
      </c>
      <c r="F43" s="855">
        <f>compohweal!BR35</f>
        <v>5.1321996399120245E-2</v>
      </c>
      <c r="G43" s="855">
        <f>compohweal!BS35</f>
        <v>3.1431514470380784E-2</v>
      </c>
      <c r="H43" s="197"/>
      <c r="I43" s="855"/>
      <c r="J43" s="855"/>
      <c r="K43" s="855"/>
      <c r="L43" s="855"/>
      <c r="M43" s="855"/>
      <c r="N43" s="197"/>
      <c r="O43" s="855"/>
      <c r="P43" s="855"/>
      <c r="Q43" s="855"/>
      <c r="R43" s="855"/>
      <c r="S43" s="857"/>
      <c r="V43" s="636"/>
      <c r="W43" s="636"/>
      <c r="X43" s="636"/>
    </row>
    <row r="44" spans="1:24">
      <c r="A44" s="853">
        <v>1947</v>
      </c>
      <c r="B44" s="197">
        <f>1-TE2b!B44</f>
        <v>0.29880016023917921</v>
      </c>
      <c r="C44" s="855">
        <f>compohweal!BO36</f>
        <v>1.6569709274634664E-2</v>
      </c>
      <c r="D44" s="855">
        <f>compohweal!BP36</f>
        <v>6.2856482853415663E-2</v>
      </c>
      <c r="E44" s="855">
        <f>compohweal!BQ36</f>
        <v>0.13096459183164599</v>
      </c>
      <c r="F44" s="855">
        <f>compohweal!BR36</f>
        <v>5.6052222714987249E-2</v>
      </c>
      <c r="G44" s="855">
        <f>compohweal!BS36</f>
        <v>3.2357153564495686E-2</v>
      </c>
      <c r="H44" s="197"/>
      <c r="I44" s="855"/>
      <c r="J44" s="855"/>
      <c r="K44" s="855"/>
      <c r="L44" s="855"/>
      <c r="M44" s="855"/>
      <c r="N44" s="197"/>
      <c r="O44" s="855"/>
      <c r="P44" s="855"/>
      <c r="Q44" s="855"/>
      <c r="R44" s="855"/>
      <c r="S44" s="857"/>
      <c r="V44" s="636"/>
      <c r="W44" s="636"/>
      <c r="X44" s="636"/>
    </row>
    <row r="45" spans="1:24">
      <c r="A45" s="853">
        <v>1948</v>
      </c>
      <c r="B45" s="197">
        <f>1-TE2b!B45</f>
        <v>0.31319822218750903</v>
      </c>
      <c r="C45" s="855">
        <f>compohweal!BO37</f>
        <v>1.4475082287122909E-2</v>
      </c>
      <c r="D45" s="855">
        <f>compohweal!BP37</f>
        <v>5.628102552932257E-2</v>
      </c>
      <c r="E45" s="855">
        <f>compohweal!BQ37</f>
        <v>0.14649269939359183</v>
      </c>
      <c r="F45" s="855">
        <f>compohweal!BR37</f>
        <v>6.5873072013219375E-2</v>
      </c>
      <c r="G45" s="855">
        <f>compohweal!BS37</f>
        <v>3.0075342964252454E-2</v>
      </c>
      <c r="H45" s="197"/>
      <c r="I45" s="855"/>
      <c r="J45" s="855"/>
      <c r="K45" s="855"/>
      <c r="L45" s="855"/>
      <c r="M45" s="855"/>
      <c r="N45" s="197"/>
      <c r="O45" s="855"/>
      <c r="P45" s="855"/>
      <c r="Q45" s="855"/>
      <c r="R45" s="855"/>
      <c r="S45" s="857"/>
      <c r="V45" s="636"/>
      <c r="W45" s="636"/>
      <c r="X45" s="636"/>
    </row>
    <row r="46" spans="1:24">
      <c r="A46" s="853">
        <v>1949</v>
      </c>
      <c r="B46" s="197">
        <f>1-TE2b!B46</f>
        <v>0.32135677032549226</v>
      </c>
      <c r="C46" s="855">
        <f>compohweal!BO38</f>
        <v>1.4033917794972955E-2</v>
      </c>
      <c r="D46" s="855">
        <f>compohweal!BP38</f>
        <v>5.2906570529082229E-2</v>
      </c>
      <c r="E46" s="855">
        <f>compohweal!BQ38</f>
        <v>0.15355312872939064</v>
      </c>
      <c r="F46" s="855">
        <f>compohweal!BR38</f>
        <v>7.1217724487972506E-2</v>
      </c>
      <c r="G46" s="855">
        <f>compohweal!BS38</f>
        <v>2.9645428784074009E-2</v>
      </c>
      <c r="H46" s="197"/>
      <c r="I46" s="855"/>
      <c r="J46" s="855"/>
      <c r="K46" s="855"/>
      <c r="L46" s="855"/>
      <c r="M46" s="855"/>
      <c r="N46" s="197"/>
      <c r="O46" s="855"/>
      <c r="P46" s="855"/>
      <c r="Q46" s="855"/>
      <c r="R46" s="855"/>
      <c r="S46" s="857"/>
      <c r="V46" s="636"/>
      <c r="W46" s="636"/>
      <c r="X46" s="636"/>
    </row>
    <row r="47" spans="1:24">
      <c r="A47" s="863">
        <v>1950</v>
      </c>
      <c r="B47" s="201">
        <f>1-TE2b!B47</f>
        <v>0.31732485895827001</v>
      </c>
      <c r="C47" s="864">
        <f>compohweal!BO39</f>
        <v>1.6629217768783677E-2</v>
      </c>
      <c r="D47" s="864">
        <f>compohweal!BP39</f>
        <v>4.5360499797275675E-2</v>
      </c>
      <c r="E47" s="864">
        <f>compohweal!BQ39</f>
        <v>0.15775623297282823</v>
      </c>
      <c r="F47" s="864">
        <f>compohweal!BR39</f>
        <v>6.7243794017019687E-2</v>
      </c>
      <c r="G47" s="864">
        <f>compohweal!BS39</f>
        <v>3.0335114402362653E-2</v>
      </c>
      <c r="H47" s="201"/>
      <c r="I47" s="864"/>
      <c r="J47" s="864"/>
      <c r="K47" s="864"/>
      <c r="L47" s="864"/>
      <c r="M47" s="864"/>
      <c r="N47" s="201"/>
      <c r="O47" s="864"/>
      <c r="P47" s="864"/>
      <c r="Q47" s="864"/>
      <c r="R47" s="864"/>
      <c r="S47" s="865"/>
      <c r="V47" s="636"/>
      <c r="W47" s="636"/>
      <c r="X47" s="636"/>
    </row>
    <row r="48" spans="1:24">
      <c r="A48" s="853">
        <v>1951</v>
      </c>
      <c r="B48" s="197">
        <f>1-TE2b!B48</f>
        <v>0.31729745661017017</v>
      </c>
      <c r="C48" s="855">
        <f>compohweal!BO40</f>
        <v>1.7247945284142668E-2</v>
      </c>
      <c r="D48" s="855">
        <f>compohweal!BP40</f>
        <v>4.2856373055350658E-2</v>
      </c>
      <c r="E48" s="855">
        <f>compohweal!BQ40</f>
        <v>0.15984019048293543</v>
      </c>
      <c r="F48" s="855">
        <f>compohweal!BR40</f>
        <v>6.5541136192011462E-2</v>
      </c>
      <c r="G48" s="855">
        <f>compohweal!BS40</f>
        <v>3.1811811595729961E-2</v>
      </c>
      <c r="H48" s="197"/>
      <c r="I48" s="855"/>
      <c r="J48" s="855"/>
      <c r="K48" s="855"/>
      <c r="L48" s="855"/>
      <c r="M48" s="855"/>
      <c r="N48" s="197"/>
      <c r="O48" s="855"/>
      <c r="P48" s="855"/>
      <c r="Q48" s="855"/>
      <c r="R48" s="855"/>
      <c r="S48" s="857"/>
      <c r="V48" s="636"/>
      <c r="W48" s="636"/>
      <c r="X48" s="636"/>
    </row>
    <row r="49" spans="1:24">
      <c r="A49" s="853">
        <v>1952</v>
      </c>
      <c r="B49" s="197">
        <f>1-TE2b!B49</f>
        <v>0.32044020612682411</v>
      </c>
      <c r="C49" s="855">
        <f>compohweal!BO41</f>
        <v>1.6698581103422649E-2</v>
      </c>
      <c r="D49" s="855">
        <f>compohweal!BP41</f>
        <v>4.2779862055121888E-2</v>
      </c>
      <c r="E49" s="855">
        <f>compohweal!BQ41</f>
        <v>0.16315530327214878</v>
      </c>
      <c r="F49" s="855">
        <f>compohweal!BR41</f>
        <v>6.4387323809455749E-2</v>
      </c>
      <c r="G49" s="855">
        <f>compohweal!BS41</f>
        <v>3.3418135886675054E-2</v>
      </c>
      <c r="H49" s="197"/>
      <c r="I49" s="855"/>
      <c r="J49" s="855"/>
      <c r="K49" s="855"/>
      <c r="L49" s="855"/>
      <c r="M49" s="855"/>
      <c r="N49" s="197"/>
      <c r="O49" s="855"/>
      <c r="P49" s="855"/>
      <c r="Q49" s="855"/>
      <c r="R49" s="855"/>
      <c r="S49" s="857"/>
      <c r="V49" s="636"/>
      <c r="W49" s="636"/>
      <c r="X49" s="636"/>
    </row>
    <row r="50" spans="1:24">
      <c r="A50" s="853">
        <v>1953</v>
      </c>
      <c r="B50" s="197">
        <f>1-TE2b!B50</f>
        <v>0.32719841882056921</v>
      </c>
      <c r="C50" s="855">
        <f>compohweal!BO42</f>
        <v>1.6105650141934519E-2</v>
      </c>
      <c r="D50" s="855">
        <f>compohweal!BP42</f>
        <v>4.3098875303505244E-2</v>
      </c>
      <c r="E50" s="855">
        <f>compohweal!BQ42</f>
        <v>0.16741944274406539</v>
      </c>
      <c r="F50" s="855">
        <f>compohweal!BR42</f>
        <v>6.5087690154785632E-2</v>
      </c>
      <c r="G50" s="855">
        <f>compohweal!BS42</f>
        <v>3.5487760476278413E-2</v>
      </c>
      <c r="H50" s="197"/>
      <c r="I50" s="855"/>
      <c r="J50" s="855"/>
      <c r="K50" s="855"/>
      <c r="L50" s="855"/>
      <c r="M50" s="855"/>
      <c r="N50" s="197"/>
      <c r="O50" s="855"/>
      <c r="P50" s="855"/>
      <c r="Q50" s="855"/>
      <c r="R50" s="855"/>
      <c r="S50" s="857"/>
      <c r="V50" s="636"/>
      <c r="W50" s="636"/>
      <c r="X50" s="636"/>
    </row>
    <row r="51" spans="1:24">
      <c r="A51" s="853">
        <v>1954</v>
      </c>
      <c r="B51" s="197">
        <f>1-TE2b!B51</f>
        <v>0.3225174698582558</v>
      </c>
      <c r="C51" s="855">
        <f>compohweal!BO43</f>
        <v>1.9006415033876983E-2</v>
      </c>
      <c r="D51" s="855">
        <f>compohweal!BP43</f>
        <v>4.5660888373487279E-2</v>
      </c>
      <c r="E51" s="855">
        <f>compohweal!BQ43</f>
        <v>0.16065106991914732</v>
      </c>
      <c r="F51" s="855">
        <f>compohweal!BR43</f>
        <v>6.1100924613798374E-2</v>
      </c>
      <c r="G51" s="855">
        <f>compohweal!BS43</f>
        <v>3.6098171917945725E-2</v>
      </c>
      <c r="H51" s="197"/>
      <c r="I51" s="855"/>
      <c r="J51" s="855"/>
      <c r="K51" s="855"/>
      <c r="L51" s="855"/>
      <c r="M51" s="855"/>
      <c r="N51" s="197"/>
      <c r="O51" s="855"/>
      <c r="P51" s="855"/>
      <c r="Q51" s="855"/>
      <c r="R51" s="855"/>
      <c r="S51" s="857"/>
      <c r="V51" s="636"/>
      <c r="W51" s="636"/>
      <c r="X51" s="636"/>
    </row>
    <row r="52" spans="1:24">
      <c r="A52" s="853">
        <v>1955</v>
      </c>
      <c r="B52" s="197">
        <f>1-TE2b!B52</f>
        <v>0.31863870435816122</v>
      </c>
      <c r="C52" s="855">
        <f>compohweal!BO44</f>
        <v>2.0742164726897688E-2</v>
      </c>
      <c r="D52" s="855">
        <f>compohweal!BP44</f>
        <v>4.2925393779812707E-2</v>
      </c>
      <c r="E52" s="855">
        <f>compohweal!BQ44</f>
        <v>0.16001426432112226</v>
      </c>
      <c r="F52" s="855">
        <f>compohweal!BR44</f>
        <v>5.8138326755397429E-2</v>
      </c>
      <c r="G52" s="855">
        <f>compohweal!BS44</f>
        <v>3.681855477493115E-2</v>
      </c>
      <c r="H52" s="197"/>
      <c r="I52" s="855"/>
      <c r="J52" s="855"/>
      <c r="K52" s="855"/>
      <c r="L52" s="855"/>
      <c r="M52" s="855"/>
      <c r="N52" s="197"/>
      <c r="O52" s="855"/>
      <c r="P52" s="855"/>
      <c r="Q52" s="855"/>
      <c r="R52" s="855"/>
      <c r="S52" s="857"/>
      <c r="V52" s="636"/>
      <c r="W52" s="636"/>
      <c r="X52" s="636"/>
    </row>
    <row r="53" spans="1:24">
      <c r="A53" s="853">
        <v>1956</v>
      </c>
      <c r="B53" s="197">
        <f>1-TE2b!B53</f>
        <v>0.31468394993511795</v>
      </c>
      <c r="C53" s="855">
        <f>compohweal!BO45</f>
        <v>2.4716753845888617E-2</v>
      </c>
      <c r="D53" s="855">
        <f>compohweal!BP45</f>
        <v>4.0262346641088007E-2</v>
      </c>
      <c r="E53" s="855">
        <f>compohweal!BQ45</f>
        <v>0.15556707765862637</v>
      </c>
      <c r="F53" s="855">
        <f>compohweal!BR45</f>
        <v>5.6414949358817551E-2</v>
      </c>
      <c r="G53" s="855">
        <f>compohweal!BS45</f>
        <v>3.7721822430697292E-2</v>
      </c>
      <c r="H53" s="197"/>
      <c r="I53" s="855"/>
      <c r="J53" s="855"/>
      <c r="K53" s="855"/>
      <c r="L53" s="855"/>
      <c r="M53" s="855"/>
      <c r="N53" s="197"/>
      <c r="O53" s="855"/>
      <c r="P53" s="855"/>
      <c r="Q53" s="855"/>
      <c r="R53" s="855"/>
      <c r="S53" s="857"/>
      <c r="V53" s="636"/>
      <c r="W53" s="636"/>
      <c r="X53" s="636"/>
    </row>
    <row r="54" spans="1:24">
      <c r="A54" s="853">
        <v>1957</v>
      </c>
      <c r="B54" s="197">
        <f>1-TE2b!B54</f>
        <v>0.31070573032894533</v>
      </c>
      <c r="C54" s="855">
        <f>compohweal!BO46</f>
        <v>2.1405940260642992E-2</v>
      </c>
      <c r="D54" s="855">
        <f>compohweal!BP46</f>
        <v>3.4701053843366803E-2</v>
      </c>
      <c r="E54" s="855">
        <f>compohweal!BQ46</f>
        <v>0.15818432668044691</v>
      </c>
      <c r="F54" s="855">
        <f>compohweal!BR46</f>
        <v>5.7635719625503207E-2</v>
      </c>
      <c r="G54" s="855">
        <f>compohweal!BS46</f>
        <v>3.8778689918985421E-2</v>
      </c>
      <c r="H54" s="197"/>
      <c r="I54" s="855"/>
      <c r="J54" s="855"/>
      <c r="K54" s="855"/>
      <c r="L54" s="855"/>
      <c r="M54" s="855"/>
      <c r="N54" s="197"/>
      <c r="O54" s="855"/>
      <c r="P54" s="855"/>
      <c r="Q54" s="855"/>
      <c r="R54" s="855"/>
      <c r="S54" s="857"/>
      <c r="V54" s="636"/>
      <c r="W54" s="636"/>
      <c r="X54" s="636"/>
    </row>
    <row r="55" spans="1:24">
      <c r="A55" s="853">
        <v>1958</v>
      </c>
      <c r="B55" s="197">
        <f>1-TE2b!B55</f>
        <v>0.31182838420494263</v>
      </c>
      <c r="C55" s="855">
        <f>compohweal!BO47</f>
        <v>2.383374236825811E-2</v>
      </c>
      <c r="D55" s="855">
        <f>compohweal!BP47</f>
        <v>3.50308182702311E-2</v>
      </c>
      <c r="E55" s="855">
        <f>compohweal!BQ47</f>
        <v>0.15466861736024234</v>
      </c>
      <c r="F55" s="855">
        <f>compohweal!BR47</f>
        <v>6.0001890749244557E-2</v>
      </c>
      <c r="G55" s="855">
        <f>compohweal!BS47</f>
        <v>3.8295315456966447E-2</v>
      </c>
      <c r="H55" s="197"/>
      <c r="I55" s="855"/>
      <c r="J55" s="855"/>
      <c r="K55" s="855"/>
      <c r="L55" s="855"/>
      <c r="M55" s="855"/>
      <c r="N55" s="197"/>
      <c r="O55" s="855"/>
      <c r="P55" s="855"/>
      <c r="Q55" s="855"/>
      <c r="R55" s="855"/>
      <c r="S55" s="857"/>
      <c r="V55" s="636"/>
      <c r="W55" s="636"/>
      <c r="X55" s="636"/>
    </row>
    <row r="56" spans="1:24">
      <c r="A56" s="866">
        <v>1959</v>
      </c>
      <c r="B56" s="199">
        <f>1-TE2b!B56</f>
        <v>0.30431928119916041</v>
      </c>
      <c r="C56" s="861">
        <f>compohweal!BO48</f>
        <v>2.5916346166650783E-2</v>
      </c>
      <c r="D56" s="861">
        <f>compohweal!BP48</f>
        <v>3.4710494928794848E-2</v>
      </c>
      <c r="E56" s="861">
        <f>compohweal!BQ48</f>
        <v>0.14883228356730538</v>
      </c>
      <c r="F56" s="861">
        <f>compohweal!BR48</f>
        <v>5.5037144816868028E-2</v>
      </c>
      <c r="G56" s="861">
        <f>compohweal!BS48</f>
        <v>3.9825011719541364E-2</v>
      </c>
      <c r="H56" s="199"/>
      <c r="I56" s="861"/>
      <c r="J56" s="861"/>
      <c r="K56" s="861"/>
      <c r="L56" s="861"/>
      <c r="M56" s="861"/>
      <c r="N56" s="199"/>
      <c r="O56" s="861"/>
      <c r="P56" s="861"/>
      <c r="Q56" s="861"/>
      <c r="R56" s="861"/>
      <c r="S56" s="862"/>
      <c r="V56" s="636"/>
      <c r="W56" s="636"/>
      <c r="X56" s="636"/>
    </row>
    <row r="57" spans="1:24">
      <c r="A57" s="853">
        <v>1960</v>
      </c>
      <c r="B57" s="197">
        <f>1-TE2b!B57</f>
        <v>0.30148112853354303</v>
      </c>
      <c r="C57" s="855">
        <f>compohweal!BO49</f>
        <v>2.487513913728237E-2</v>
      </c>
      <c r="D57" s="855">
        <f>compohweal!BP49</f>
        <v>3.492862625971236E-2</v>
      </c>
      <c r="E57" s="855">
        <f>compohweal!BQ49</f>
        <v>0.14537864645387866</v>
      </c>
      <c r="F57" s="855">
        <f>compohweal!BR49</f>
        <v>5.5001254372241071E-2</v>
      </c>
      <c r="G57" s="855">
        <f>compohweal!BS49</f>
        <v>4.1297462310428579E-2</v>
      </c>
      <c r="H57" s="197"/>
      <c r="I57" s="855"/>
      <c r="J57" s="855"/>
      <c r="K57" s="855"/>
      <c r="L57" s="855"/>
      <c r="M57" s="855"/>
      <c r="N57" s="197"/>
      <c r="O57" s="855"/>
      <c r="P57" s="855"/>
      <c r="Q57" s="855"/>
      <c r="R57" s="855"/>
      <c r="S57" s="857"/>
      <c r="V57" s="636"/>
      <c r="W57" s="636"/>
      <c r="X57" s="636"/>
    </row>
    <row r="58" spans="1:24">
      <c r="A58" s="853">
        <v>1961</v>
      </c>
      <c r="B58" s="197">
        <f>1-TE2b!B58</f>
        <v>0.2992194556131631</v>
      </c>
      <c r="C58" s="855">
        <f>compohweal!BO50</f>
        <v>2.8793362504778652E-2</v>
      </c>
      <c r="D58" s="855">
        <f>compohweal!BP50</f>
        <v>3.3563566377231638E-2</v>
      </c>
      <c r="E58" s="855">
        <f>compohweal!BQ50</f>
        <v>0.14144205989000222</v>
      </c>
      <c r="F58" s="855">
        <f>compohweal!BR50</f>
        <v>5.4161923663679085E-2</v>
      </c>
      <c r="G58" s="855">
        <f>compohweal!BS50</f>
        <v>4.1258543177471282E-2</v>
      </c>
      <c r="H58" s="197"/>
      <c r="I58" s="855"/>
      <c r="J58" s="855"/>
      <c r="K58" s="855"/>
      <c r="L58" s="855"/>
      <c r="M58" s="855"/>
      <c r="N58" s="197"/>
      <c r="O58" s="855"/>
      <c r="P58" s="855"/>
      <c r="Q58" s="855"/>
      <c r="R58" s="855"/>
      <c r="S58" s="857"/>
      <c r="V58" s="636"/>
      <c r="W58" s="636"/>
      <c r="X58" s="636"/>
    </row>
    <row r="59" spans="1:24">
      <c r="A59" s="867">
        <v>1962</v>
      </c>
      <c r="B59" s="160">
        <f>1-TE2b!B59</f>
        <v>0.29364746809005737</v>
      </c>
      <c r="C59" s="858">
        <f>compohweal!BO51</f>
        <v>3.3320844173431396E-2</v>
      </c>
      <c r="D59" s="858">
        <f>compohweal!BP51</f>
        <v>3.1560919247567654E-2</v>
      </c>
      <c r="E59" s="858">
        <f>compohweal!BQ51</f>
        <v>0.13567534647881985</v>
      </c>
      <c r="F59" s="858">
        <f>compohweal!BR51</f>
        <v>5.2066110074520111E-2</v>
      </c>
      <c r="G59" s="858">
        <f>compohweal!BS51</f>
        <v>4.1024237871170044E-2</v>
      </c>
      <c r="H59" s="146">
        <f>compohweal!BG51</f>
        <v>1.59645676612854E-2</v>
      </c>
      <c r="I59" s="868">
        <f>compohweal!BH51</f>
        <v>5.4877251386642456E-3</v>
      </c>
      <c r="J59" s="868">
        <f>compohweal!BI51</f>
        <v>-7.4730478227138519E-3</v>
      </c>
      <c r="K59" s="868">
        <f>compohweal!BJ51</f>
        <v>2.5748573243618011E-3</v>
      </c>
      <c r="L59" s="868">
        <f>compohweal!BK51</f>
        <v>1.4892667531967163E-3</v>
      </c>
      <c r="M59" s="868">
        <f>compohweal!BL51</f>
        <v>1.3885796070098877E-2</v>
      </c>
      <c r="N59" s="117">
        <f>compohweal!BU51</f>
        <v>0.27768290042877197</v>
      </c>
      <c r="O59" s="859">
        <f>compohweal!BV51</f>
        <v>2.7833119034767151E-2</v>
      </c>
      <c r="P59" s="859">
        <f>compohweal!BW51</f>
        <v>3.9033967070281506E-2</v>
      </c>
      <c r="Q59" s="859">
        <f>compohweal!BX51</f>
        <v>0.13310048915445805</v>
      </c>
      <c r="R59" s="859">
        <f>compohweal!BY51</f>
        <v>5.0576843321323395E-2</v>
      </c>
      <c r="S59" s="860">
        <f>compohweal!BZ51</f>
        <v>2.7138441801071167E-2</v>
      </c>
      <c r="V59" s="636"/>
      <c r="W59" s="636"/>
      <c r="X59" s="636"/>
    </row>
    <row r="60" spans="1:24">
      <c r="A60" s="867">
        <v>1963</v>
      </c>
      <c r="B60" s="160">
        <f>1-TE2b!B60</f>
        <v>0.29473119974136353</v>
      </c>
      <c r="C60" s="858">
        <f>compohweal!BO52</f>
        <v>2.6866883999824537E-2</v>
      </c>
      <c r="D60" s="858">
        <f>compohweal!BP52</f>
        <v>3.8724698430657387E-2</v>
      </c>
      <c r="E60" s="858">
        <f>compohweal!BQ52</f>
        <v>0.13401139014494423</v>
      </c>
      <c r="F60" s="858">
        <f>compohweal!BR52</f>
        <v>5.1801791029930128E-2</v>
      </c>
      <c r="G60" s="858">
        <f>compohweal!BS52</f>
        <v>4.332742123484612E-2</v>
      </c>
      <c r="H60" s="146">
        <f>compohweal!BG52</f>
        <v>1.5018343925476074E-2</v>
      </c>
      <c r="I60" s="868">
        <f>compohweal!BH52</f>
        <v>5.2168816328048706E-3</v>
      </c>
      <c r="J60" s="868">
        <f>compohweal!BI52</f>
        <v>-8.670685812830925E-3</v>
      </c>
      <c r="K60" s="868">
        <f>compohweal!BJ52</f>
        <v>2.9665660113096237E-3</v>
      </c>
      <c r="L60" s="868">
        <f>compohweal!BK52</f>
        <v>1.3380348682403564E-3</v>
      </c>
      <c r="M60" s="868">
        <f>compohweal!BL52</f>
        <v>1.4167565852403641E-2</v>
      </c>
      <c r="N60" s="117">
        <f>compohweal!BU52</f>
        <v>0.27971285581588745</v>
      </c>
      <c r="O60" s="859">
        <f>compohweal!BV52</f>
        <v>2.9509171843528748E-2</v>
      </c>
      <c r="P60" s="859">
        <f>compohweal!BW52</f>
        <v>4.474099725484848E-2</v>
      </c>
      <c r="Q60" s="859">
        <f>compohweal!BX52</f>
        <v>0.12773743644356728</v>
      </c>
      <c r="R60" s="859">
        <f>compohweal!BY52</f>
        <v>4.8878617584705353E-2</v>
      </c>
      <c r="S60" s="860">
        <f>compohweal!BZ52</f>
        <v>2.884659543633461E-2</v>
      </c>
      <c r="V60" s="636"/>
      <c r="W60" s="636"/>
      <c r="X60" s="636"/>
    </row>
    <row r="61" spans="1:24">
      <c r="A61" s="867">
        <v>1964</v>
      </c>
      <c r="B61" s="160">
        <f>1-TE2b!B61</f>
        <v>0.29581493139266968</v>
      </c>
      <c r="C61" s="858">
        <f>compohweal!BO53</f>
        <v>3.613126277923584E-2</v>
      </c>
      <c r="D61" s="858">
        <f>compohweal!BP53</f>
        <v>4.0579703636467457E-2</v>
      </c>
      <c r="E61" s="858">
        <f>compohweal!BQ53</f>
        <v>0.12573265843093395</v>
      </c>
      <c r="F61" s="858">
        <f>compohweal!BR53</f>
        <v>4.8367194831371307E-2</v>
      </c>
      <c r="G61" s="858">
        <f>compohweal!BS53</f>
        <v>4.5004084706306458E-2</v>
      </c>
      <c r="H61" s="146">
        <f>compohweal!BG53</f>
        <v>1.4072120189666748E-2</v>
      </c>
      <c r="I61" s="868">
        <f>compohweal!BH53</f>
        <v>4.9460381269454956E-3</v>
      </c>
      <c r="J61" s="868">
        <f>compohweal!BI53</f>
        <v>-9.868323802947998E-3</v>
      </c>
      <c r="K61" s="868">
        <f>compohweal!BJ53</f>
        <v>3.3582746982574463E-3</v>
      </c>
      <c r="L61" s="868">
        <f>compohweal!BK53</f>
        <v>1.1868029832839966E-3</v>
      </c>
      <c r="M61" s="868">
        <f>compohweal!BL53</f>
        <v>1.4449335634708405E-2</v>
      </c>
      <c r="N61" s="117">
        <f>compohweal!BU53</f>
        <v>0.28174281120300293</v>
      </c>
      <c r="O61" s="859">
        <f>compohweal!BV53</f>
        <v>3.1185224652290344E-2</v>
      </c>
      <c r="P61" s="859">
        <f>compohweal!BW53</f>
        <v>5.0448027439415455E-2</v>
      </c>
      <c r="Q61" s="859">
        <f>compohweal!BX53</f>
        <v>0.12237438373267651</v>
      </c>
      <c r="R61" s="859">
        <f>compohweal!BY53</f>
        <v>4.7180391848087311E-2</v>
      </c>
      <c r="S61" s="860">
        <f>compohweal!BZ53</f>
        <v>3.0554749071598053E-2</v>
      </c>
      <c r="V61" s="636"/>
      <c r="W61" s="636"/>
      <c r="X61" s="636"/>
    </row>
    <row r="62" spans="1:24">
      <c r="A62" s="867">
        <v>1965</v>
      </c>
      <c r="B62" s="160">
        <f>1-TE2b!B62</f>
        <v>0.30157428979873657</v>
      </c>
      <c r="C62" s="858">
        <f>compohweal!BO54</f>
        <v>5.2756510468959794E-2</v>
      </c>
      <c r="D62" s="858">
        <f>compohweal!BP54</f>
        <v>3.8520581632971777E-2</v>
      </c>
      <c r="E62" s="858">
        <f>compohweal!BQ54</f>
        <v>0.11714454491001368</v>
      </c>
      <c r="F62" s="858">
        <f>compohweal!BR54</f>
        <v>4.6165514679193498E-2</v>
      </c>
      <c r="G62" s="858">
        <f>compohweal!BS54</f>
        <v>4.6986129725694659E-2</v>
      </c>
      <c r="H62" s="146">
        <f>compohweal!BG54</f>
        <v>1.435425877571106E-2</v>
      </c>
      <c r="I62" s="868">
        <f>compohweal!BH54</f>
        <v>4.7436729073524475E-3</v>
      </c>
      <c r="J62" s="868">
        <f>compohweal!BI54</f>
        <v>-1.0032724589109421E-2</v>
      </c>
      <c r="K62" s="868">
        <f>compohweal!BJ54</f>
        <v>4.0628723800182343E-3</v>
      </c>
      <c r="L62" s="868">
        <f>compohweal!BK54</f>
        <v>1.151546835899353E-3</v>
      </c>
      <c r="M62" s="868">
        <f>compohweal!BL54</f>
        <v>1.4428898692131042E-2</v>
      </c>
      <c r="N62" s="117">
        <f>compohweal!BU54</f>
        <v>0.28722003102302551</v>
      </c>
      <c r="O62" s="859">
        <f>compohweal!BV54</f>
        <v>3.4680262207984924E-2</v>
      </c>
      <c r="P62" s="859">
        <f>compohweal!BW54</f>
        <v>5.1786234602332115E-2</v>
      </c>
      <c r="Q62" s="859">
        <f>compohweal!BX54</f>
        <v>0.11981514934450388</v>
      </c>
      <c r="R62" s="859">
        <f>compohweal!BY54</f>
        <v>4.7758515924215317E-2</v>
      </c>
      <c r="S62" s="860">
        <f>compohweal!BZ54</f>
        <v>3.3179838210344315E-2</v>
      </c>
      <c r="V62" s="636"/>
      <c r="W62" s="636"/>
      <c r="X62" s="636"/>
    </row>
    <row r="63" spans="1:24">
      <c r="A63" s="867">
        <v>1966</v>
      </c>
      <c r="B63" s="160">
        <f>1-TE2b!B63</f>
        <v>0.30733364820480347</v>
      </c>
      <c r="C63" s="858">
        <f>compohweal!BO55</f>
        <v>4.2716607451438904E-2</v>
      </c>
      <c r="D63" s="858">
        <f>compohweal!BP55</f>
        <v>4.2927316389977932E-2</v>
      </c>
      <c r="E63" s="858">
        <f>compohweal!BQ55</f>
        <v>0.12202338501811028</v>
      </c>
      <c r="F63" s="858">
        <f>compohweal!BR55</f>
        <v>4.9452930688858032E-2</v>
      </c>
      <c r="G63" s="858">
        <f>compohweal!BS55</f>
        <v>5.0213389098644257E-2</v>
      </c>
      <c r="H63" s="146">
        <f>compohweal!BG55</f>
        <v>1.4636397361755371E-2</v>
      </c>
      <c r="I63" s="868">
        <f>compohweal!BH55</f>
        <v>4.5413076877593994E-3</v>
      </c>
      <c r="J63" s="868">
        <f>compohweal!BI55</f>
        <v>-1.0197125375270844E-2</v>
      </c>
      <c r="K63" s="868">
        <f>compohweal!BJ55</f>
        <v>4.7674700617790222E-3</v>
      </c>
      <c r="L63" s="868">
        <f>compohweal!BK55</f>
        <v>1.1162906885147095E-3</v>
      </c>
      <c r="M63" s="868">
        <f>compohweal!BL55</f>
        <v>1.440846174955368E-2</v>
      </c>
      <c r="N63" s="117">
        <f>compohweal!BU55</f>
        <v>0.2926972508430481</v>
      </c>
      <c r="O63" s="859">
        <f>compohweal!BV55</f>
        <v>3.8175299763679504E-2</v>
      </c>
      <c r="P63" s="859">
        <f>compohweal!BW55</f>
        <v>5.3124441765248775E-2</v>
      </c>
      <c r="Q63" s="859">
        <f>compohweal!BX55</f>
        <v>0.11725591495633125</v>
      </c>
      <c r="R63" s="859">
        <f>compohweal!BY55</f>
        <v>4.8336640000343323E-2</v>
      </c>
      <c r="S63" s="860">
        <f>compohweal!BZ55</f>
        <v>3.5804927349090576E-2</v>
      </c>
      <c r="V63" s="636"/>
      <c r="W63" s="636"/>
      <c r="X63" s="636"/>
    </row>
    <row r="64" spans="1:24">
      <c r="A64" s="867">
        <v>1967</v>
      </c>
      <c r="B64" s="160">
        <f>1-TE2b!B64</f>
        <v>0.31181114912033081</v>
      </c>
      <c r="C64" s="858">
        <f>compohweal!BO56</f>
        <v>4.4604431837797165E-2</v>
      </c>
      <c r="D64" s="858">
        <f>compohweal!BP56</f>
        <v>4.1959825437515974E-2</v>
      </c>
      <c r="E64" s="858">
        <f>compohweal!BQ56</f>
        <v>0.12662772019393742</v>
      </c>
      <c r="F64" s="858">
        <f>compohweal!BR56</f>
        <v>4.6829052269458771E-2</v>
      </c>
      <c r="G64" s="858">
        <f>compohweal!BS56</f>
        <v>5.1790105178952217E-2</v>
      </c>
      <c r="H64" s="160">
        <f>compohweal!BG56</f>
        <v>1.2247160077095032E-2</v>
      </c>
      <c r="I64" s="858">
        <f>compohweal!BH56</f>
        <v>5.4394826292991638E-3</v>
      </c>
      <c r="J64" s="858">
        <f>compohweal!BI56</f>
        <v>-1.0035490617156029E-2</v>
      </c>
      <c r="K64" s="858">
        <f>compohweal!BJ56</f>
        <v>1.8506776541471481E-3</v>
      </c>
      <c r="L64" s="858">
        <f>compohweal!BK56</f>
        <v>1.1333823204040527E-3</v>
      </c>
      <c r="M64" s="858">
        <f>compohweal!BL56</f>
        <v>1.38590969145298E-2</v>
      </c>
      <c r="N64" s="117">
        <f>compohweal!BU56</f>
        <v>0.29956398904323578</v>
      </c>
      <c r="O64" s="859">
        <f>compohweal!BV56</f>
        <v>3.9164949208498001E-2</v>
      </c>
      <c r="P64" s="859">
        <f>compohweal!BW56</f>
        <v>5.1995316054672003E-2</v>
      </c>
      <c r="Q64" s="859">
        <f>compohweal!BX56</f>
        <v>0.12477704253979027</v>
      </c>
      <c r="R64" s="859">
        <f>compohweal!BY56</f>
        <v>4.5695669949054718E-2</v>
      </c>
      <c r="S64" s="860">
        <f>compohweal!BZ56</f>
        <v>3.7931008264422417E-2</v>
      </c>
      <c r="V64" s="636"/>
      <c r="W64" s="636"/>
      <c r="X64" s="636"/>
    </row>
    <row r="65" spans="1:24">
      <c r="A65" s="867">
        <v>1968</v>
      </c>
      <c r="B65" s="160">
        <f>1-TE2b!B65</f>
        <v>0.31126928329467773</v>
      </c>
      <c r="C65" s="858">
        <f>compohweal!BO57</f>
        <v>4.4109015725553036E-2</v>
      </c>
      <c r="D65" s="858">
        <f>compohweal!BP57</f>
        <v>4.1351494728587568E-2</v>
      </c>
      <c r="E65" s="858">
        <f>compohweal!BQ57</f>
        <v>0.12760188413085416</v>
      </c>
      <c r="F65" s="858">
        <f>compohweal!BR57</f>
        <v>4.3906416743993759E-2</v>
      </c>
      <c r="G65" s="858">
        <f>compohweal!BS57</f>
        <v>5.4300450254231691E-2</v>
      </c>
      <c r="H65" s="160">
        <f>compohweal!BG57</f>
        <v>1.2747187167406082E-2</v>
      </c>
      <c r="I65" s="858">
        <f>compohweal!BH57</f>
        <v>5.9113483875989914E-3</v>
      </c>
      <c r="J65" s="858">
        <f>compohweal!BI57</f>
        <v>-1.0259268339723349E-2</v>
      </c>
      <c r="K65" s="858">
        <f>compohweal!BJ57</f>
        <v>2.5465576909482479E-3</v>
      </c>
      <c r="L65" s="858">
        <f>compohweal!BK57</f>
        <v>1.1129416525363922E-3</v>
      </c>
      <c r="M65" s="858">
        <f>compohweal!BL57</f>
        <v>1.3435364700853825E-2</v>
      </c>
      <c r="N65" s="117">
        <f>compohweal!BU57</f>
        <v>0.29852209612727165</v>
      </c>
      <c r="O65" s="859">
        <f>compohweal!BV57</f>
        <v>3.8197667337954044E-2</v>
      </c>
      <c r="P65" s="859">
        <f>compohweal!BW57</f>
        <v>5.1610763068310916E-2</v>
      </c>
      <c r="Q65" s="859">
        <f>compohweal!BX57</f>
        <v>0.12505532643990591</v>
      </c>
      <c r="R65" s="859">
        <f>compohweal!BY57</f>
        <v>4.2793475091457367E-2</v>
      </c>
      <c r="S65" s="860">
        <f>compohweal!BZ57</f>
        <v>4.0865085553377867E-2</v>
      </c>
      <c r="V65" s="636"/>
      <c r="W65" s="636"/>
      <c r="X65" s="636"/>
    </row>
    <row r="66" spans="1:24">
      <c r="A66" s="867">
        <v>1969</v>
      </c>
      <c r="B66" s="160">
        <f>1-TE2b!B66</f>
        <v>0.31891787052154541</v>
      </c>
      <c r="C66" s="858">
        <f>compohweal!BO58</f>
        <v>4.1602294659242034E-2</v>
      </c>
      <c r="D66" s="858">
        <f>compohweal!BP58</f>
        <v>4.1762491542613134E-2</v>
      </c>
      <c r="E66" s="858">
        <f>compohweal!BQ58</f>
        <v>0.13513355953909922</v>
      </c>
      <c r="F66" s="858">
        <f>compohweal!BR58</f>
        <v>4.3844324536621571E-2</v>
      </c>
      <c r="G66" s="858">
        <f>compohweal!BS58</f>
        <v>5.6792847928591073E-2</v>
      </c>
      <c r="H66" s="160">
        <f>compohweal!BG58</f>
        <v>1.3766382820904255E-2</v>
      </c>
      <c r="I66" s="858">
        <f>compohweal!BH58</f>
        <v>6.5113301388919353E-3</v>
      </c>
      <c r="J66" s="858">
        <f>compohweal!BI58</f>
        <v>-9.9202183773741126E-3</v>
      </c>
      <c r="K66" s="858">
        <f>compohweal!BJ58</f>
        <v>2.4773500626906753E-3</v>
      </c>
      <c r="L66" s="858">
        <f>compohweal!BK58</f>
        <v>1.2008482590317726E-3</v>
      </c>
      <c r="M66" s="858">
        <f>compohweal!BL58</f>
        <v>1.3512555742636323E-2</v>
      </c>
      <c r="N66" s="117">
        <f>compohweal!BU58</f>
        <v>0.30515148770064116</v>
      </c>
      <c r="O66" s="859">
        <f>compohweal!BV58</f>
        <v>3.5090964520350099E-2</v>
      </c>
      <c r="P66" s="859">
        <f>compohweal!BW58</f>
        <v>5.1682709919987246E-2</v>
      </c>
      <c r="Q66" s="859">
        <f>compohweal!BX58</f>
        <v>0.13265620947640855</v>
      </c>
      <c r="R66" s="859">
        <f>compohweal!BY58</f>
        <v>4.2643476277589798E-2</v>
      </c>
      <c r="S66" s="860">
        <f>compohweal!BZ58</f>
        <v>4.328029218595475E-2</v>
      </c>
      <c r="V66" s="636"/>
      <c r="W66" s="636"/>
      <c r="X66" s="636"/>
    </row>
    <row r="67" spans="1:24">
      <c r="A67" s="869">
        <v>1970</v>
      </c>
      <c r="B67" s="164">
        <f>1-TE2b!B67</f>
        <v>0.31662823259830475</v>
      </c>
      <c r="C67" s="870">
        <f>compohweal!BO59</f>
        <v>3.8012533390428871E-2</v>
      </c>
      <c r="D67" s="870">
        <f>compohweal!BP59</f>
        <v>4.1195955556759145E-2</v>
      </c>
      <c r="E67" s="870">
        <f>compohweal!BQ59</f>
        <v>0.13789743713641656</v>
      </c>
      <c r="F67" s="870">
        <f>compohweal!BR59</f>
        <v>4.2404587613418698E-2</v>
      </c>
      <c r="G67" s="870">
        <f>compohweal!BS59</f>
        <v>5.7607458933489397E-2</v>
      </c>
      <c r="H67" s="164">
        <f>compohweal!BG59</f>
        <v>1.3496809871867299E-2</v>
      </c>
      <c r="I67" s="870">
        <f>compohweal!BH59</f>
        <v>5.4266079096123576E-3</v>
      </c>
      <c r="J67" s="870">
        <f>compohweal!BI59</f>
        <v>-1.0751168563729152E-2</v>
      </c>
      <c r="K67" s="870">
        <f>compohweal!BJ59</f>
        <v>3.9092540682759136E-3</v>
      </c>
      <c r="L67" s="870">
        <f>compohweal!BK59</f>
        <v>1.0330027434974909E-3</v>
      </c>
      <c r="M67" s="870">
        <f>compohweal!BL59</f>
        <v>1.3915116956923157E-2</v>
      </c>
      <c r="N67" s="123">
        <f>compohweal!BU59</f>
        <v>0.30313142272643745</v>
      </c>
      <c r="O67" s="871">
        <f>compohweal!BV59</f>
        <v>3.2585925480816513E-2</v>
      </c>
      <c r="P67" s="871">
        <f>compohweal!BW59</f>
        <v>5.1947124120488297E-2</v>
      </c>
      <c r="Q67" s="871">
        <f>compohweal!BX59</f>
        <v>0.13398818306814064</v>
      </c>
      <c r="R67" s="871">
        <f>compohweal!BY59</f>
        <v>4.1371584869921207E-2</v>
      </c>
      <c r="S67" s="872">
        <f>compohweal!BZ59</f>
        <v>4.369234197656624E-2</v>
      </c>
      <c r="V67" s="636"/>
      <c r="W67" s="636"/>
      <c r="X67" s="636"/>
    </row>
    <row r="68" spans="1:24">
      <c r="A68" s="867">
        <v>1971</v>
      </c>
      <c r="B68" s="160">
        <f>1-TE2b!B68</f>
        <v>0.32298492267727852</v>
      </c>
      <c r="C68" s="858">
        <f>compohweal!BO60</f>
        <v>4.0398042401648127E-2</v>
      </c>
      <c r="D68" s="858">
        <f>compohweal!BP60</f>
        <v>4.2514668186413473E-2</v>
      </c>
      <c r="E68" s="858">
        <f>compohweal!BQ60</f>
        <v>0.14069279066188756</v>
      </c>
      <c r="F68" s="858">
        <f>compohweal!BR60</f>
        <v>4.1412704449612647E-2</v>
      </c>
      <c r="G68" s="858">
        <f>compohweal!BS60</f>
        <v>5.8089133824978489E-2</v>
      </c>
      <c r="H68" s="160">
        <f>compohweal!BG60</f>
        <v>1.3621388294268399E-2</v>
      </c>
      <c r="I68" s="858">
        <f>compohweal!BH60</f>
        <v>5.4142381704878062E-3</v>
      </c>
      <c r="J68" s="858">
        <f>compohweal!BI60</f>
        <v>-1.0545891556830611E-2</v>
      </c>
      <c r="K68" s="858">
        <f>compohweal!BJ60</f>
        <v>4.1056819245568477E-3</v>
      </c>
      <c r="L68" s="858">
        <f>compohweal!BK60</f>
        <v>8.7937206262722611E-4</v>
      </c>
      <c r="M68" s="858">
        <f>compohweal!BL60</f>
        <v>1.3776997817330994E-2</v>
      </c>
      <c r="N68" s="117">
        <f>compohweal!BU60</f>
        <v>0.30936353438301012</v>
      </c>
      <c r="O68" s="859">
        <f>compohweal!BV60</f>
        <v>3.498380423116032E-2</v>
      </c>
      <c r="P68" s="859">
        <f>compohweal!BW60</f>
        <v>5.3060559743244085E-2</v>
      </c>
      <c r="Q68" s="859">
        <f>compohweal!BX60</f>
        <v>0.13658710873733071</v>
      </c>
      <c r="R68" s="859">
        <f>compohweal!BY60</f>
        <v>4.0533332386985421E-2</v>
      </c>
      <c r="S68" s="860">
        <f>compohweal!BZ60</f>
        <v>4.4312136007647496E-2</v>
      </c>
      <c r="V68" s="636"/>
      <c r="W68" s="636"/>
      <c r="X68" s="636"/>
    </row>
    <row r="69" spans="1:24">
      <c r="A69" s="867">
        <v>1972</v>
      </c>
      <c r="B69" s="160">
        <f>1-TE2b!B69</f>
        <v>0.32354710716754198</v>
      </c>
      <c r="C69" s="858">
        <f>compohweal!BO61</f>
        <v>4.2900430908048293E-2</v>
      </c>
      <c r="D69" s="858">
        <f>compohweal!BP61</f>
        <v>4.1769934204694437E-2</v>
      </c>
      <c r="E69" s="858">
        <f>compohweal!BQ61</f>
        <v>0.13754969455044375</v>
      </c>
      <c r="F69" s="858">
        <f>compohweal!BR61</f>
        <v>4.1887862797011621E-2</v>
      </c>
      <c r="G69" s="858">
        <f>compohweal!BS61</f>
        <v>5.9469779140272294E-2</v>
      </c>
      <c r="H69" s="160">
        <f>compohweal!BG61</f>
        <v>1.5221282446873374E-2</v>
      </c>
      <c r="I69" s="858">
        <f>compohweal!BH61</f>
        <v>5.907577920879703E-3</v>
      </c>
      <c r="J69" s="858">
        <f>compohweal!BI61</f>
        <v>-1.1670531899653724E-2</v>
      </c>
      <c r="K69" s="858">
        <f>compohweal!BJ61</f>
        <v>6.6748043518600753E-3</v>
      </c>
      <c r="L69" s="858">
        <f>compohweal!BK61</f>
        <v>7.2725735662970692E-4</v>
      </c>
      <c r="M69" s="858">
        <f>compohweal!BL61</f>
        <v>1.3583200696302811E-2</v>
      </c>
      <c r="N69" s="117">
        <f>compohweal!BU61</f>
        <v>0.30832582472066861</v>
      </c>
      <c r="O69" s="859">
        <f>compohweal!BV61</f>
        <v>3.699285298716859E-2</v>
      </c>
      <c r="P69" s="859">
        <f>compohweal!BW61</f>
        <v>5.3440466104348161E-2</v>
      </c>
      <c r="Q69" s="859">
        <f>compohweal!BX61</f>
        <v>0.13087489019858367</v>
      </c>
      <c r="R69" s="859">
        <f>compohweal!BY61</f>
        <v>4.1160605440381914E-2</v>
      </c>
      <c r="S69" s="860">
        <f>compohweal!BZ61</f>
        <v>4.5886578443969483E-2</v>
      </c>
      <c r="V69" s="636"/>
      <c r="W69" s="636"/>
      <c r="X69" s="636"/>
    </row>
    <row r="70" spans="1:24">
      <c r="A70" s="867">
        <v>1973</v>
      </c>
      <c r="B70" s="160">
        <f>1-TE2b!B70</f>
        <v>0.33141897176392376</v>
      </c>
      <c r="C70" s="858">
        <f>compohweal!BO62</f>
        <v>4.0480361071786319E-2</v>
      </c>
      <c r="D70" s="858">
        <f>compohweal!BP62</f>
        <v>4.2550281235321563E-2</v>
      </c>
      <c r="E70" s="858">
        <f>compohweal!BQ62</f>
        <v>0.14337951036105778</v>
      </c>
      <c r="F70" s="858">
        <f>compohweal!BR62</f>
        <v>4.2286198167857947E-2</v>
      </c>
      <c r="G70" s="858">
        <f>compohweal!BS62</f>
        <v>6.2730272562930622E-2</v>
      </c>
      <c r="H70" s="160">
        <f>compohweal!BG62</f>
        <v>1.4441709867242025E-2</v>
      </c>
      <c r="I70" s="858">
        <f>compohweal!BH62</f>
        <v>6.5675446512614144E-3</v>
      </c>
      <c r="J70" s="858">
        <f>compohweal!BI62</f>
        <v>-1.2491052553286863E-2</v>
      </c>
      <c r="K70" s="858">
        <f>compohweal!BJ62</f>
        <v>5.9457068796291423E-3</v>
      </c>
      <c r="L70" s="858">
        <f>compohweal!BK62</f>
        <v>7.191315853560809E-4</v>
      </c>
      <c r="M70" s="858">
        <f>compohweal!BL62</f>
        <v>1.3698224604922871E-2</v>
      </c>
      <c r="N70" s="117">
        <f>compohweal!BU62</f>
        <v>0.31697726189668174</v>
      </c>
      <c r="O70" s="859">
        <f>compohweal!BV62</f>
        <v>3.3912816420524905E-2</v>
      </c>
      <c r="P70" s="859">
        <f>compohweal!BW62</f>
        <v>5.5041333788608426E-2</v>
      </c>
      <c r="Q70" s="859">
        <f>compohweal!BX62</f>
        <v>0.13743380348142864</v>
      </c>
      <c r="R70" s="859">
        <f>compohweal!BY62</f>
        <v>4.1567066582501866E-2</v>
      </c>
      <c r="S70" s="860">
        <f>compohweal!BZ62</f>
        <v>4.9032047958007752E-2</v>
      </c>
      <c r="V70" s="636"/>
      <c r="W70" s="636"/>
      <c r="X70" s="636"/>
    </row>
    <row r="71" spans="1:24">
      <c r="A71" s="867">
        <v>1974</v>
      </c>
      <c r="B71" s="160">
        <f>1-TE2b!B71</f>
        <v>0.33701027446659282</v>
      </c>
      <c r="C71" s="858">
        <f>compohweal!BO63</f>
        <v>3.3205192706873277E-2</v>
      </c>
      <c r="D71" s="858">
        <f>compohweal!BP63</f>
        <v>4.587185186923648E-2</v>
      </c>
      <c r="E71" s="858">
        <f>compohweal!BQ63</f>
        <v>0.14703806838470257</v>
      </c>
      <c r="F71" s="858">
        <f>compohweal!BR63</f>
        <v>4.2170262790932611E-2</v>
      </c>
      <c r="G71" s="858">
        <f>compohweal!BS63</f>
        <v>6.8726805337178121E-2</v>
      </c>
      <c r="H71" s="160">
        <f>compohweal!BG63</f>
        <v>1.0860244718969625E-2</v>
      </c>
      <c r="I71" s="858">
        <f>compohweal!BH63</f>
        <v>5.5334510684588167E-3</v>
      </c>
      <c r="J71" s="858">
        <f>compohweal!BI63</f>
        <v>-1.332956402382024E-2</v>
      </c>
      <c r="K71" s="858">
        <f>compohweal!BJ63</f>
        <v>3.3771046786341685E-3</v>
      </c>
      <c r="L71" s="858">
        <f>compohweal!BK63</f>
        <v>7.6288768559606979E-4</v>
      </c>
      <c r="M71" s="858">
        <f>compohweal!BL63</f>
        <v>1.4515311613877202E-2</v>
      </c>
      <c r="N71" s="117">
        <f>compohweal!BU63</f>
        <v>0.32615002974762319</v>
      </c>
      <c r="O71" s="859">
        <f>compohweal!BV63</f>
        <v>2.767174163841446E-2</v>
      </c>
      <c r="P71" s="859">
        <f>compohweal!BW63</f>
        <v>5.9201415893056719E-2</v>
      </c>
      <c r="Q71" s="859">
        <f>compohweal!BX63</f>
        <v>0.1436609637060684</v>
      </c>
      <c r="R71" s="859">
        <f>compohweal!BY63</f>
        <v>4.1407375105336541E-2</v>
      </c>
      <c r="S71" s="860">
        <f>compohweal!BZ63</f>
        <v>5.4211493723300919E-2</v>
      </c>
      <c r="V71" s="636"/>
      <c r="W71" s="636"/>
      <c r="X71" s="636"/>
    </row>
    <row r="72" spans="1:24">
      <c r="A72" s="867">
        <v>1975</v>
      </c>
      <c r="B72" s="160">
        <f>1-TE2b!B72</f>
        <v>0.34121303512074519</v>
      </c>
      <c r="C72" s="858">
        <f>compohweal!BO64</f>
        <v>3.0876320829463566E-2</v>
      </c>
      <c r="D72" s="858">
        <f>compohweal!BP64</f>
        <v>4.8902399581002953E-2</v>
      </c>
      <c r="E72" s="858">
        <f>compohweal!BQ64</f>
        <v>0.14565337047558913</v>
      </c>
      <c r="F72" s="858">
        <f>compohweal!BR64</f>
        <v>4.1996219867769469E-2</v>
      </c>
      <c r="G72" s="858">
        <f>compohweal!BS64</f>
        <v>7.3785192640599462E-2</v>
      </c>
      <c r="H72" s="160">
        <f>compohweal!BG64</f>
        <v>1.2764314881906103E-2</v>
      </c>
      <c r="I72" s="858">
        <f>compohweal!BH64</f>
        <v>5.1351473301792794E-3</v>
      </c>
      <c r="J72" s="858">
        <f>compohweal!BI64</f>
        <v>-1.3717325028977712E-2</v>
      </c>
      <c r="K72" s="858">
        <f>compohweal!BJ64</f>
        <v>4.9074111826428179E-3</v>
      </c>
      <c r="L72" s="858">
        <f>compohweal!BK64</f>
        <v>7.9009132809915172E-4</v>
      </c>
      <c r="M72" s="858">
        <f>compohweal!BL64</f>
        <v>1.5647676114042497E-2</v>
      </c>
      <c r="N72" s="117">
        <f>compohweal!BU64</f>
        <v>0.32844872023883909</v>
      </c>
      <c r="O72" s="859">
        <f>compohweal!BV64</f>
        <v>2.5741173499284287E-2</v>
      </c>
      <c r="P72" s="859">
        <f>compohweal!BW64</f>
        <v>6.2619724609980665E-2</v>
      </c>
      <c r="Q72" s="859">
        <f>compohweal!BX64</f>
        <v>0.14074595929294631</v>
      </c>
      <c r="R72" s="859">
        <f>compohweal!BY64</f>
        <v>4.1206128539670317E-2</v>
      </c>
      <c r="S72" s="860">
        <f>compohweal!BZ64</f>
        <v>5.8137516526556965E-2</v>
      </c>
      <c r="V72" s="636"/>
      <c r="W72" s="636"/>
      <c r="X72" s="636"/>
    </row>
    <row r="73" spans="1:24">
      <c r="A73" s="867">
        <v>1976</v>
      </c>
      <c r="B73" s="160">
        <f>1-TE2b!B73</f>
        <v>0.34945793140286696</v>
      </c>
      <c r="C73" s="858">
        <f>compohweal!BO65</f>
        <v>3.2039360386747262E-2</v>
      </c>
      <c r="D73" s="858">
        <f>compohweal!BP65</f>
        <v>4.9560686276313604E-2</v>
      </c>
      <c r="E73" s="858">
        <f>compohweal!BQ65</f>
        <v>0.14628671428333195</v>
      </c>
      <c r="F73" s="858">
        <f>compohweal!BR65</f>
        <v>4.3161904840246734E-2</v>
      </c>
      <c r="G73" s="858">
        <f>compohweal!BS65</f>
        <v>7.8409377329542451E-2</v>
      </c>
      <c r="H73" s="160">
        <f>compohweal!BG65</f>
        <v>1.3605559883501428E-2</v>
      </c>
      <c r="I73" s="858">
        <f>compohweal!BH65</f>
        <v>5.404669433090703E-3</v>
      </c>
      <c r="J73" s="858">
        <f>compohweal!BI65</f>
        <v>-1.3110402877678951E-2</v>
      </c>
      <c r="K73" s="858">
        <f>compohweal!BJ65</f>
        <v>4.1929680468442143E-3</v>
      </c>
      <c r="L73" s="858">
        <f>compohweal!BK65</f>
        <v>7.8571636782953647E-4</v>
      </c>
      <c r="M73" s="858">
        <f>compohweal!BL65</f>
        <v>1.6332271576871449E-2</v>
      </c>
      <c r="N73" s="117">
        <f>compohweal!BU65</f>
        <v>0.33585237151936553</v>
      </c>
      <c r="O73" s="859">
        <f>compohweal!BV65</f>
        <v>2.6634690953656559E-2</v>
      </c>
      <c r="P73" s="859">
        <f>compohweal!BW65</f>
        <v>6.2671089153992554E-2</v>
      </c>
      <c r="Q73" s="859">
        <f>compohweal!BX65</f>
        <v>0.14209374623648774</v>
      </c>
      <c r="R73" s="859">
        <f>compohweal!BY65</f>
        <v>4.2376188472417198E-2</v>
      </c>
      <c r="S73" s="860">
        <f>compohweal!BZ65</f>
        <v>6.2077105752671002E-2</v>
      </c>
      <c r="V73" s="636"/>
      <c r="W73" s="636"/>
      <c r="X73" s="636"/>
    </row>
    <row r="74" spans="1:24">
      <c r="A74" s="867">
        <v>1977</v>
      </c>
      <c r="B74" s="160">
        <f>1-TE2b!B74</f>
        <v>0.35295719203440967</v>
      </c>
      <c r="C74" s="858">
        <f>compohweal!BO66</f>
        <v>2.9687866862271761E-2</v>
      </c>
      <c r="D74" s="858">
        <f>compohweal!BP66</f>
        <v>4.8804788775979713E-2</v>
      </c>
      <c r="E74" s="858">
        <f>compohweal!BQ66</f>
        <v>0.14966705614271381</v>
      </c>
      <c r="F74" s="858">
        <f>compohweal!BR66</f>
        <v>4.3520023680869713E-2</v>
      </c>
      <c r="G74" s="858">
        <f>compohweal!BS66</f>
        <v>8.1277486829209877E-2</v>
      </c>
      <c r="H74" s="160">
        <f>compohweal!BG66</f>
        <v>1.3103327407932852E-2</v>
      </c>
      <c r="I74" s="858">
        <f>compohweal!BH66</f>
        <v>4.6876751853162091E-3</v>
      </c>
      <c r="J74" s="858">
        <f>compohweal!BI66</f>
        <v>-1.3898207316932698E-2</v>
      </c>
      <c r="K74" s="858">
        <f>compohweal!BJ66</f>
        <v>4.991594040438585E-3</v>
      </c>
      <c r="L74" s="858">
        <f>compohweal!BK66</f>
        <v>7.4947451379614449E-4</v>
      </c>
      <c r="M74" s="858">
        <f>compohweal!BL66</f>
        <v>1.6572692215678586E-2</v>
      </c>
      <c r="N74" s="117">
        <f>compohweal!BU66</f>
        <v>0.33985386462647682</v>
      </c>
      <c r="O74" s="859">
        <f>compohweal!BV66</f>
        <v>2.5000191676955552E-2</v>
      </c>
      <c r="P74" s="859">
        <f>compohweal!BW66</f>
        <v>6.2702996092912411E-2</v>
      </c>
      <c r="Q74" s="859">
        <f>compohweal!BX66</f>
        <v>0.14467546210227522</v>
      </c>
      <c r="R74" s="859">
        <f>compohweal!BY66</f>
        <v>4.2770549167073568E-2</v>
      </c>
      <c r="S74" s="860">
        <f>compohweal!BZ66</f>
        <v>6.4704794613531291E-2</v>
      </c>
      <c r="V74" s="636"/>
      <c r="W74" s="636"/>
      <c r="X74" s="636"/>
    </row>
    <row r="75" spans="1:24">
      <c r="A75" s="867">
        <v>1978</v>
      </c>
      <c r="B75" s="160">
        <f>1-TE2b!B75</f>
        <v>0.36091464831702069</v>
      </c>
      <c r="C75" s="858">
        <f>compohweal!BO67</f>
        <v>2.7431028037184113E-2</v>
      </c>
      <c r="D75" s="858">
        <f>compohweal!BP67</f>
        <v>4.8526916867181469E-2</v>
      </c>
      <c r="E75" s="858">
        <f>compohweal!BQ67</f>
        <v>0.15774114519715959</v>
      </c>
      <c r="F75" s="858">
        <f>compohweal!BR67</f>
        <v>4.4388023579404745E-2</v>
      </c>
      <c r="G75" s="858">
        <f>compohweal!BS67</f>
        <v>8.2827548719507593E-2</v>
      </c>
      <c r="H75" s="160">
        <f>compohweal!BG67</f>
        <v>1.2468984041237974E-2</v>
      </c>
      <c r="I75" s="858">
        <f>compohweal!BH67</f>
        <v>4.6256428826136897E-3</v>
      </c>
      <c r="J75" s="858">
        <f>compohweal!BI67</f>
        <v>-1.4156608021541839E-2</v>
      </c>
      <c r="K75" s="858">
        <f>compohweal!BJ67</f>
        <v>4.4123146891705822E-3</v>
      </c>
      <c r="L75" s="858">
        <f>compohweal!BK67</f>
        <v>8.5782029933412218E-4</v>
      </c>
      <c r="M75" s="858">
        <f>compohweal!BL67</f>
        <v>1.6729781583010528E-2</v>
      </c>
      <c r="N75" s="117">
        <f>compohweal!BU67</f>
        <v>0.34844566427578272</v>
      </c>
      <c r="O75" s="859">
        <f>compohweal!BV67</f>
        <v>2.2805385154570423E-2</v>
      </c>
      <c r="P75" s="859">
        <f>compohweal!BW67</f>
        <v>6.2683524888723308E-2</v>
      </c>
      <c r="Q75" s="859">
        <f>compohweal!BX67</f>
        <v>0.15332883050798901</v>
      </c>
      <c r="R75" s="859">
        <f>compohweal!BY67</f>
        <v>4.3530203280070623E-2</v>
      </c>
      <c r="S75" s="860">
        <f>compohweal!BZ67</f>
        <v>6.6097767136497065E-2</v>
      </c>
      <c r="V75" s="636"/>
      <c r="W75" s="636"/>
      <c r="X75" s="636"/>
    </row>
    <row r="76" spans="1:24">
      <c r="A76" s="873">
        <v>1979</v>
      </c>
      <c r="B76" s="162">
        <f>1-TE2b!B76</f>
        <v>0.35509747266769409</v>
      </c>
      <c r="C76" s="874">
        <f>compohweal!BO68</f>
        <v>2.3920677602291107E-2</v>
      </c>
      <c r="D76" s="874">
        <f>compohweal!BP68</f>
        <v>4.7209540382027626E-2</v>
      </c>
      <c r="E76" s="874">
        <f>compohweal!BQ68</f>
        <v>0.15875969268381596</v>
      </c>
      <c r="F76" s="874">
        <f>compohweal!BR68</f>
        <v>4.2171865701675415E-2</v>
      </c>
      <c r="G76" s="874">
        <f>compohweal!BS68</f>
        <v>8.3035692572593689E-2</v>
      </c>
      <c r="H76" s="162">
        <f>compohweal!BG68</f>
        <v>1.3218998908996582E-2</v>
      </c>
      <c r="I76" s="874">
        <f>compohweal!BH68</f>
        <v>3.8340091705322266E-3</v>
      </c>
      <c r="J76" s="874">
        <f>compohweal!BI68</f>
        <v>-1.4959802851080894E-2</v>
      </c>
      <c r="K76" s="874">
        <f>compohweal!BJ68</f>
        <v>6.8788602948188782E-3</v>
      </c>
      <c r="L76" s="874">
        <f>compohweal!BK68</f>
        <v>7.9874694347381592E-4</v>
      </c>
      <c r="M76" s="874">
        <f>compohweal!BL68</f>
        <v>1.6667187213897705E-2</v>
      </c>
      <c r="N76" s="120">
        <f>compohweal!BU68</f>
        <v>0.34187847375869751</v>
      </c>
      <c r="O76" s="875">
        <f>compohweal!BV68</f>
        <v>2.0086668431758881E-2</v>
      </c>
      <c r="P76" s="875">
        <f>compohweal!BW68</f>
        <v>6.2169343233108521E-2</v>
      </c>
      <c r="Q76" s="875">
        <f>compohweal!BX68</f>
        <v>0.15188083238899708</v>
      </c>
      <c r="R76" s="875">
        <f>compohweal!BY68</f>
        <v>4.1373118758201599E-2</v>
      </c>
      <c r="S76" s="876">
        <f>compohweal!BZ68</f>
        <v>6.6368505358695984E-2</v>
      </c>
      <c r="V76" s="636"/>
      <c r="W76" s="636"/>
      <c r="X76" s="636"/>
    </row>
    <row r="77" spans="1:24">
      <c r="A77" s="867">
        <v>1980</v>
      </c>
      <c r="B77" s="160">
        <f>1-TE2b!B77</f>
        <v>0.35791677236557007</v>
      </c>
      <c r="C77" s="858">
        <f>compohweal!BO69</f>
        <v>2.5135621428489685E-2</v>
      </c>
      <c r="D77" s="858">
        <f>compohweal!BP69</f>
        <v>4.7527258284389973E-2</v>
      </c>
      <c r="E77" s="858">
        <f>compohweal!BQ69</f>
        <v>0.16009947471320629</v>
      </c>
      <c r="F77" s="858">
        <f>compohweal!BR69</f>
        <v>4.0679439902305603E-2</v>
      </c>
      <c r="G77" s="858">
        <f>compohweal!BS69</f>
        <v>8.4474958479404449E-2</v>
      </c>
      <c r="H77" s="160">
        <f>compohweal!BG69</f>
        <v>1.3734817504882812E-2</v>
      </c>
      <c r="I77" s="858">
        <f>compohweal!BH69</f>
        <v>3.6905035376548767E-3</v>
      </c>
      <c r="J77" s="858">
        <f>compohweal!BI69</f>
        <v>-1.3770164921879768E-2</v>
      </c>
      <c r="K77" s="858">
        <f>compohweal!BJ69</f>
        <v>6.8452134728431702E-3</v>
      </c>
      <c r="L77" s="858">
        <f>compohweal!BK69</f>
        <v>6.57692551612854E-4</v>
      </c>
      <c r="M77" s="858">
        <f>compohweal!BL69</f>
        <v>1.6311585903167725E-2</v>
      </c>
      <c r="N77" s="117">
        <f>compohweal!BU69</f>
        <v>0.34418195486068726</v>
      </c>
      <c r="O77" s="859">
        <f>compohweal!BV69</f>
        <v>2.1445117890834808E-2</v>
      </c>
      <c r="P77" s="859">
        <f>compohweal!BW69</f>
        <v>6.1297423206269741E-2</v>
      </c>
      <c r="Q77" s="859">
        <f>compohweal!BX69</f>
        <v>0.15325426124036312</v>
      </c>
      <c r="R77" s="859">
        <f>compohweal!BY69</f>
        <v>4.0021747350692749E-2</v>
      </c>
      <c r="S77" s="860">
        <f>compohweal!BZ69</f>
        <v>6.8163372576236725E-2</v>
      </c>
      <c r="V77" s="636"/>
      <c r="W77" s="636"/>
      <c r="X77" s="636"/>
    </row>
    <row r="78" spans="1:24">
      <c r="A78" s="867">
        <v>1981</v>
      </c>
      <c r="B78" s="160">
        <f>1-TE2b!B78</f>
        <v>0.36089605093002319</v>
      </c>
      <c r="C78" s="858">
        <f>compohweal!BO70</f>
        <v>2.3425184190273285E-2</v>
      </c>
      <c r="D78" s="858">
        <f>compohweal!BP70</f>
        <v>4.9566259607672691E-2</v>
      </c>
      <c r="E78" s="858">
        <f>compohweal!BQ70</f>
        <v>0.16260099597275257</v>
      </c>
      <c r="F78" s="858">
        <f>compohweal!BR70</f>
        <v>3.9316892623901367E-2</v>
      </c>
      <c r="G78" s="858">
        <f>compohweal!BS70</f>
        <v>8.598674088716507E-2</v>
      </c>
      <c r="H78" s="160">
        <f>compohweal!BG70</f>
        <v>1.5237987041473389E-2</v>
      </c>
      <c r="I78" s="858">
        <f>compohweal!BH70</f>
        <v>3.3002868294715881E-3</v>
      </c>
      <c r="J78" s="858">
        <f>compohweal!BI70</f>
        <v>-1.2658093124628067E-2</v>
      </c>
      <c r="K78" s="858">
        <f>compohweal!BJ70</f>
        <v>7.0153772830963135E-3</v>
      </c>
      <c r="L78" s="858">
        <f>compohweal!BK70</f>
        <v>6.2218308448791504E-4</v>
      </c>
      <c r="M78" s="858">
        <f>compohweal!BL70</f>
        <v>1.6958251595497131E-2</v>
      </c>
      <c r="N78" s="117">
        <f>compohweal!BU70</f>
        <v>0.3456580638885498</v>
      </c>
      <c r="O78" s="859">
        <f>compohweal!BV70</f>
        <v>2.0124897360801697E-2</v>
      </c>
      <c r="P78" s="859">
        <f>compohweal!BW70</f>
        <v>6.2224352732300758E-2</v>
      </c>
      <c r="Q78" s="859">
        <f>compohweal!BX70</f>
        <v>0.15558561868965626</v>
      </c>
      <c r="R78" s="859">
        <f>compohweal!BY70</f>
        <v>3.8694709539413452E-2</v>
      </c>
      <c r="S78" s="860">
        <f>compohweal!BZ70</f>
        <v>6.9028489291667938E-2</v>
      </c>
      <c r="V78" s="636"/>
      <c r="W78" s="636"/>
      <c r="X78" s="636"/>
    </row>
    <row r="79" spans="1:24">
      <c r="A79" s="867">
        <v>1982</v>
      </c>
      <c r="B79" s="160">
        <f>1-TE2b!B79</f>
        <v>0.37137609720230103</v>
      </c>
      <c r="C79" s="858">
        <f>compohweal!BO71</f>
        <v>2.0549088716506958E-2</v>
      </c>
      <c r="D79" s="858">
        <f>compohweal!BP71</f>
        <v>5.366109125316143E-2</v>
      </c>
      <c r="E79" s="858">
        <f>compohweal!BQ71</f>
        <v>0.16786299832165241</v>
      </c>
      <c r="F79" s="858">
        <f>compohweal!BR71</f>
        <v>3.8598090410232544E-2</v>
      </c>
      <c r="G79" s="858">
        <f>compohweal!BS71</f>
        <v>9.0704850852489471E-2</v>
      </c>
      <c r="H79" s="146">
        <f>compohweal!BG71</f>
        <v>1.8772542476654053E-2</v>
      </c>
      <c r="I79" s="868">
        <f>compohweal!BH71</f>
        <v>2.9517263174057007E-3</v>
      </c>
      <c r="J79" s="868">
        <f>compohweal!BI71</f>
        <v>-1.1869922280311584E-2</v>
      </c>
      <c r="K79" s="868">
        <f>compohweal!BJ71</f>
        <v>9.1783255338668823E-3</v>
      </c>
      <c r="L79" s="868">
        <f>compohweal!BK71</f>
        <v>7.9616904258728027E-4</v>
      </c>
      <c r="M79" s="868">
        <f>compohweal!BL71</f>
        <v>1.7716258764266968E-2</v>
      </c>
      <c r="N79" s="117">
        <f>compohweal!BU71</f>
        <v>0.35260355472564697</v>
      </c>
      <c r="O79" s="859">
        <f>compohweal!BV71</f>
        <v>1.7597362399101257E-2</v>
      </c>
      <c r="P79" s="859">
        <f>compohweal!BW71</f>
        <v>6.5531013533473015E-2</v>
      </c>
      <c r="Q79" s="859">
        <f>compohweal!BX71</f>
        <v>0.15868467278778553</v>
      </c>
      <c r="R79" s="859">
        <f>compohweal!BY71</f>
        <v>3.7801921367645264E-2</v>
      </c>
      <c r="S79" s="860">
        <f>compohweal!BZ71</f>
        <v>7.2988592088222504E-2</v>
      </c>
      <c r="V79" s="636"/>
      <c r="W79" s="636"/>
      <c r="X79" s="636"/>
    </row>
    <row r="80" spans="1:24">
      <c r="A80" s="867">
        <v>1983</v>
      </c>
      <c r="B80" s="160">
        <f>1-TE2b!B80</f>
        <v>0.38066571950912476</v>
      </c>
      <c r="C80" s="858">
        <f>compohweal!BO72</f>
        <v>2.1273978054523468E-2</v>
      </c>
      <c r="D80" s="858">
        <f>compohweal!BP72</f>
        <v>5.644343513995409E-2</v>
      </c>
      <c r="E80" s="858">
        <f>compohweal!BQ72</f>
        <v>0.16106701828539371</v>
      </c>
      <c r="F80" s="858">
        <f>compohweal!BR72</f>
        <v>4.1002199053764343E-2</v>
      </c>
      <c r="G80" s="858">
        <f>compohweal!BS72</f>
        <v>0.10087905824184418</v>
      </c>
      <c r="H80" s="146">
        <f>compohweal!BG72</f>
        <v>2.0853281021118164E-2</v>
      </c>
      <c r="I80" s="868">
        <f>compohweal!BH72</f>
        <v>2.9235705733299255E-3</v>
      </c>
      <c r="J80" s="868">
        <f>compohweal!BI72</f>
        <v>-1.1643575504422188E-2</v>
      </c>
      <c r="K80" s="868">
        <f>compohweal!BJ72</f>
        <v>9.459763765335083E-3</v>
      </c>
      <c r="L80" s="868">
        <f>compohweal!BK72</f>
        <v>9.5918774604797363E-4</v>
      </c>
      <c r="M80" s="868">
        <f>compohweal!BL72</f>
        <v>1.9154280424118042E-2</v>
      </c>
      <c r="N80" s="117">
        <f>compohweal!BU72</f>
        <v>0.35981243848800659</v>
      </c>
      <c r="O80" s="859">
        <f>compohweal!BV72</f>
        <v>1.8350407481193542E-2</v>
      </c>
      <c r="P80" s="859">
        <f>compohweal!BW72</f>
        <v>6.8087010644376278E-2</v>
      </c>
      <c r="Q80" s="859">
        <f>compohweal!BX72</f>
        <v>0.15160725452005863</v>
      </c>
      <c r="R80" s="859">
        <f>compohweal!BY72</f>
        <v>4.004301130771637E-2</v>
      </c>
      <c r="S80" s="860">
        <f>compohweal!BZ72</f>
        <v>8.1724777817726135E-2</v>
      </c>
      <c r="V80" s="636"/>
      <c r="W80" s="636"/>
      <c r="X80" s="636"/>
    </row>
    <row r="81" spans="1:24">
      <c r="A81" s="867">
        <v>1984</v>
      </c>
      <c r="B81" s="160">
        <f>1-TE2b!B81</f>
        <v>0.38634562492370605</v>
      </c>
      <c r="C81" s="858">
        <f>compohweal!BO73</f>
        <v>1.9395433366298676E-2</v>
      </c>
      <c r="D81" s="858">
        <f>compohweal!BP73</f>
        <v>5.5534068495035172E-2</v>
      </c>
      <c r="E81" s="858">
        <f>compohweal!BQ73</f>
        <v>0.16364249028265476</v>
      </c>
      <c r="F81" s="858">
        <f>compohweal!BR73</f>
        <v>4.0184549987316132E-2</v>
      </c>
      <c r="G81" s="858">
        <f>compohweal!BS73</f>
        <v>0.10758911818265915</v>
      </c>
      <c r="H81" s="146">
        <f>compohweal!BG73</f>
        <v>2.214205265045166E-2</v>
      </c>
      <c r="I81" s="868">
        <f>compohweal!BH73</f>
        <v>2.6972517371177673E-3</v>
      </c>
      <c r="J81" s="868">
        <f>compohweal!BI73</f>
        <v>-1.2326447293162346E-2</v>
      </c>
      <c r="K81" s="868">
        <f>compohweal!BJ73</f>
        <v>9.9551379680633545E-3</v>
      </c>
      <c r="L81" s="868">
        <f>compohweal!BK73</f>
        <v>1.336023211479187E-3</v>
      </c>
      <c r="M81" s="868">
        <f>compohweal!BL73</f>
        <v>2.0480096340179443E-2</v>
      </c>
      <c r="N81" s="117">
        <f>compohweal!BU73</f>
        <v>0.36420357227325439</v>
      </c>
      <c r="O81" s="859">
        <f>compohweal!BV73</f>
        <v>1.6698181629180908E-2</v>
      </c>
      <c r="P81" s="859">
        <f>compohweal!BW73</f>
        <v>6.7860515788197517E-2</v>
      </c>
      <c r="Q81" s="859">
        <f>compohweal!BX73</f>
        <v>0.15368735231459141</v>
      </c>
      <c r="R81" s="859">
        <f>compohweal!BY73</f>
        <v>3.8848526775836945E-2</v>
      </c>
      <c r="S81" s="860">
        <f>compohweal!BZ73</f>
        <v>8.7109021842479706E-2</v>
      </c>
      <c r="V81" s="636"/>
      <c r="W81" s="636"/>
      <c r="X81" s="636"/>
    </row>
    <row r="82" spans="1:24">
      <c r="A82" s="867">
        <v>1985</v>
      </c>
      <c r="B82" s="160">
        <f>1-TE2b!B82</f>
        <v>0.39209276437759399</v>
      </c>
      <c r="C82" s="858">
        <f>compohweal!BO74</f>
        <v>1.8194027245044708E-2</v>
      </c>
      <c r="D82" s="858">
        <f>compohweal!BP74</f>
        <v>5.3278637118637562E-2</v>
      </c>
      <c r="E82" s="858">
        <f>compohweal!BQ74</f>
        <v>0.16424480639398098</v>
      </c>
      <c r="F82" s="858">
        <f>compohweal!BR74</f>
        <v>4.0982872247695923E-2</v>
      </c>
      <c r="G82" s="858">
        <f>compohweal!BS74</f>
        <v>0.11539243161678314</v>
      </c>
      <c r="H82" s="146">
        <f>compohweal!BG74</f>
        <v>2.3956298828125E-2</v>
      </c>
      <c r="I82" s="868">
        <f>compohweal!BH74</f>
        <v>2.2683590650558472E-3</v>
      </c>
      <c r="J82" s="868">
        <f>compohweal!BI74</f>
        <v>-1.3330528512597084E-2</v>
      </c>
      <c r="K82" s="868">
        <f>compohweal!BJ74</f>
        <v>1.2334011495113373E-2</v>
      </c>
      <c r="L82" s="868">
        <f>compohweal!BK74</f>
        <v>1.5505999326705933E-3</v>
      </c>
      <c r="M82" s="868">
        <f>compohweal!BL74</f>
        <v>2.113381028175354E-2</v>
      </c>
      <c r="N82" s="117">
        <f>compohweal!BU74</f>
        <v>0.36813646554946899</v>
      </c>
      <c r="O82" s="859">
        <f>compohweal!BV74</f>
        <v>1.5925668179988861E-2</v>
      </c>
      <c r="P82" s="859">
        <f>compohweal!BW74</f>
        <v>6.6609165631234646E-2</v>
      </c>
      <c r="Q82" s="859">
        <f>compohweal!BX74</f>
        <v>0.15191079489886761</v>
      </c>
      <c r="R82" s="859">
        <f>compohweal!BY74</f>
        <v>3.943227231502533E-2</v>
      </c>
      <c r="S82" s="860">
        <f>compohweal!BZ74</f>
        <v>9.4258621335029602E-2</v>
      </c>
      <c r="V82" s="636"/>
      <c r="W82" s="636"/>
      <c r="X82" s="636"/>
    </row>
    <row r="83" spans="1:24">
      <c r="A83" s="867">
        <v>1986</v>
      </c>
      <c r="B83" s="160">
        <f>1-TE2b!B83</f>
        <v>0.39350330829620361</v>
      </c>
      <c r="C83" s="858">
        <f>compohweal!BO75</f>
        <v>1.9493043422698975E-2</v>
      </c>
      <c r="D83" s="858">
        <f>compohweal!BP75</f>
        <v>5.3479149006307125E-2</v>
      </c>
      <c r="E83" s="858">
        <f>compohweal!BQ75</f>
        <v>0.16044307313859463</v>
      </c>
      <c r="F83" s="858">
        <f>compohweal!BR75</f>
        <v>3.9641775190830231E-2</v>
      </c>
      <c r="G83" s="858">
        <f>compohweal!BS75</f>
        <v>0.12044627964496613</v>
      </c>
      <c r="H83" s="146">
        <f>compohweal!BG75</f>
        <v>2.3611783981323242E-2</v>
      </c>
      <c r="I83" s="868">
        <f>compohweal!BH75</f>
        <v>2.2794380784034729E-3</v>
      </c>
      <c r="J83" s="868">
        <f>compohweal!BI75</f>
        <v>-1.3410164043307304E-2</v>
      </c>
      <c r="K83" s="868">
        <f>compohweal!BJ75</f>
        <v>1.1099204421043396E-2</v>
      </c>
      <c r="L83" s="868">
        <f>compohweal!BK75</f>
        <v>1.7488524317741394E-3</v>
      </c>
      <c r="M83" s="868">
        <f>compohweal!BL75</f>
        <v>2.1894454956054688E-2</v>
      </c>
      <c r="N83" s="117">
        <f>compohweal!BU75</f>
        <v>0.36989152431488037</v>
      </c>
      <c r="O83" s="859">
        <f>compohweal!BV75</f>
        <v>1.7213605344295502E-2</v>
      </c>
      <c r="P83" s="859">
        <f>compohweal!BW75</f>
        <v>6.6889313049614429E-2</v>
      </c>
      <c r="Q83" s="859">
        <f>compohweal!BX75</f>
        <v>0.14934386871755123</v>
      </c>
      <c r="R83" s="859">
        <f>compohweal!BY75</f>
        <v>3.7892922759056091E-2</v>
      </c>
      <c r="S83" s="860">
        <f>compohweal!BZ75</f>
        <v>9.8551824688911438E-2</v>
      </c>
      <c r="V83" s="636"/>
      <c r="W83" s="636"/>
      <c r="X83" s="636"/>
    </row>
    <row r="84" spans="1:24">
      <c r="A84" s="867">
        <v>1987</v>
      </c>
      <c r="B84" s="160">
        <f>1-TE2b!B84</f>
        <v>0.38421952724456787</v>
      </c>
      <c r="C84" s="858">
        <f>compohweal!BO76</f>
        <v>1.9684381783008575E-2</v>
      </c>
      <c r="D84" s="858">
        <f>compohweal!BP76</f>
        <v>4.511383268982172E-2</v>
      </c>
      <c r="E84" s="858">
        <f>compohweal!BQ76</f>
        <v>0.15842315927147865</v>
      </c>
      <c r="F84" s="858">
        <f>compohweal!BR76</f>
        <v>3.8220047950744629E-2</v>
      </c>
      <c r="G84" s="858">
        <f>compohweal!BS76</f>
        <v>0.12277811765670776</v>
      </c>
      <c r="H84" s="146">
        <f>compohweal!BG76</f>
        <v>2.5556564331054688E-2</v>
      </c>
      <c r="I84" s="868">
        <f>compohweal!BH76</f>
        <v>1.993328332901001E-3</v>
      </c>
      <c r="J84" s="868">
        <f>compohweal!BI76</f>
        <v>-1.2302512302994728E-2</v>
      </c>
      <c r="K84" s="868">
        <f>compohweal!BJ76</f>
        <v>1.335538923740387E-2</v>
      </c>
      <c r="L84" s="868">
        <f>compohweal!BK76</f>
        <v>1.8453523516654968E-3</v>
      </c>
      <c r="M84" s="868">
        <f>compohweal!BL76</f>
        <v>2.0665019750595093E-2</v>
      </c>
      <c r="N84" s="117">
        <f>compohweal!BU76</f>
        <v>0.35866296291351318</v>
      </c>
      <c r="O84" s="859">
        <f>compohweal!BV76</f>
        <v>1.7691053450107574E-2</v>
      </c>
      <c r="P84" s="859">
        <f>compohweal!BW76</f>
        <v>5.7416344992816448E-2</v>
      </c>
      <c r="Q84" s="859">
        <f>compohweal!BX76</f>
        <v>0.14506777003407478</v>
      </c>
      <c r="R84" s="859">
        <f>compohweal!BY76</f>
        <v>3.6374695599079132E-2</v>
      </c>
      <c r="S84" s="860">
        <f>compohweal!BZ76</f>
        <v>0.10211309790611267</v>
      </c>
      <c r="V84" s="636"/>
      <c r="W84" s="636"/>
      <c r="X84" s="636"/>
    </row>
    <row r="85" spans="1:24">
      <c r="A85" s="867">
        <v>1988</v>
      </c>
      <c r="B85" s="160">
        <f>1-TE2b!B85</f>
        <v>0.3726239800453186</v>
      </c>
      <c r="C85" s="858">
        <f>compohweal!BO77</f>
        <v>1.6240492463111877E-2</v>
      </c>
      <c r="D85" s="858">
        <f>compohweal!BP77</f>
        <v>4.3403834104537964E-2</v>
      </c>
      <c r="E85" s="858">
        <f>compohweal!BQ77</f>
        <v>0.15215676464140415</v>
      </c>
      <c r="F85" s="858">
        <f>compohweal!BR77</f>
        <v>3.7188678979873657E-2</v>
      </c>
      <c r="G85" s="858">
        <f>compohweal!BS77</f>
        <v>0.1236342266201973</v>
      </c>
      <c r="H85" s="146">
        <f>compohweal!BG77</f>
        <v>2.4438798427581787E-2</v>
      </c>
      <c r="I85" s="868">
        <f>compohweal!BH77</f>
        <v>1.7921775579452515E-3</v>
      </c>
      <c r="J85" s="868">
        <f>compohweal!BI77</f>
        <v>-1.2265205383300781E-2</v>
      </c>
      <c r="K85" s="868">
        <f>compohweal!BJ77</f>
        <v>1.2966178357601166E-2</v>
      </c>
      <c r="L85" s="868">
        <f>compohweal!BK77</f>
        <v>1.8457174301147461E-3</v>
      </c>
      <c r="M85" s="868">
        <f>compohweal!BL77</f>
        <v>2.0099923014640808E-2</v>
      </c>
      <c r="N85" s="117">
        <f>compohweal!BU77</f>
        <v>0.34818518161773682</v>
      </c>
      <c r="O85" s="859">
        <f>compohweal!BV77</f>
        <v>1.4448314905166626E-2</v>
      </c>
      <c r="P85" s="859">
        <f>compohweal!BW77</f>
        <v>5.5669039487838745E-2</v>
      </c>
      <c r="Q85" s="859">
        <f>compohweal!BX77</f>
        <v>0.13919058628380299</v>
      </c>
      <c r="R85" s="859">
        <f>compohweal!BY77</f>
        <v>3.5342961549758911E-2</v>
      </c>
      <c r="S85" s="860">
        <f>compohweal!BZ77</f>
        <v>0.10353430360555649</v>
      </c>
      <c r="V85" s="636"/>
      <c r="W85" s="636"/>
      <c r="X85" s="636"/>
    </row>
    <row r="86" spans="1:24">
      <c r="A86" s="867">
        <v>1989</v>
      </c>
      <c r="B86" s="160">
        <f>1-TE2b!B86</f>
        <v>0.37299263477325439</v>
      </c>
      <c r="C86" s="858">
        <f>compohweal!BO78</f>
        <v>1.9673340022563934E-2</v>
      </c>
      <c r="D86" s="858">
        <f>compohweal!BP78</f>
        <v>4.0375957265496254E-2</v>
      </c>
      <c r="E86" s="858">
        <f>compohweal!BQ78</f>
        <v>0.14893675781786442</v>
      </c>
      <c r="F86" s="858">
        <f>compohweal!BR78</f>
        <v>3.7680849432945251E-2</v>
      </c>
      <c r="G86" s="858">
        <f>compohweal!BS78</f>
        <v>0.12632574886083603</v>
      </c>
      <c r="H86" s="146">
        <f>compohweal!BG78</f>
        <v>2.5439560413360596E-2</v>
      </c>
      <c r="I86" s="868">
        <f>compohweal!BH78</f>
        <v>2.1412521600723267E-3</v>
      </c>
      <c r="J86" s="868">
        <f>compohweal!BI78</f>
        <v>-1.2286197394132614E-2</v>
      </c>
      <c r="K86" s="868">
        <f>compohweal!BJ78</f>
        <v>1.2666355818510056E-2</v>
      </c>
      <c r="L86" s="868">
        <f>compohweal!BK78</f>
        <v>2.047412097454071E-3</v>
      </c>
      <c r="M86" s="868">
        <f>compohweal!BL78</f>
        <v>2.0866677165031433E-2</v>
      </c>
      <c r="N86" s="117">
        <f>compohweal!BU78</f>
        <v>0.3475530743598938</v>
      </c>
      <c r="O86" s="859">
        <f>compohweal!BV78</f>
        <v>1.7532087862491608E-2</v>
      </c>
      <c r="P86" s="859">
        <f>compohweal!BW78</f>
        <v>5.2662154659628868E-2</v>
      </c>
      <c r="Q86" s="859">
        <f>compohweal!BX78</f>
        <v>0.13627040199935436</v>
      </c>
      <c r="R86" s="859">
        <f>compohweal!BY78</f>
        <v>3.563343733549118E-2</v>
      </c>
      <c r="S86" s="860">
        <f>compohweal!BZ78</f>
        <v>0.1054590716958046</v>
      </c>
      <c r="V86" s="636"/>
      <c r="W86" s="636"/>
      <c r="X86" s="636"/>
    </row>
    <row r="87" spans="1:24">
      <c r="A87" s="869">
        <v>1990</v>
      </c>
      <c r="B87" s="164">
        <f>1-TE2b!B87</f>
        <v>0.37116998434066772</v>
      </c>
      <c r="C87" s="870">
        <f>compohweal!BO79</f>
        <v>2.0420804619789124E-2</v>
      </c>
      <c r="D87" s="870">
        <f>compohweal!BP79</f>
        <v>3.8625769782811403E-2</v>
      </c>
      <c r="E87" s="870">
        <f>compohweal!BQ79</f>
        <v>0.14435829967260361</v>
      </c>
      <c r="F87" s="870">
        <f>compohweal!BR79</f>
        <v>3.6126561462879181E-2</v>
      </c>
      <c r="G87" s="870">
        <f>compohweal!BS79</f>
        <v>0.13163857161998749</v>
      </c>
      <c r="H87" s="157">
        <f>compohweal!BG79</f>
        <v>2.3597955703735352E-2</v>
      </c>
      <c r="I87" s="877">
        <f>compohweal!BH79</f>
        <v>1.9331648945808411E-3</v>
      </c>
      <c r="J87" s="877">
        <f>compohweal!BI79</f>
        <v>-1.2766109779477119E-2</v>
      </c>
      <c r="K87" s="877">
        <f>compohweal!BJ79</f>
        <v>1.1134408414363861E-2</v>
      </c>
      <c r="L87" s="877">
        <f>compohweal!BK79</f>
        <v>2.2340118885040283E-3</v>
      </c>
      <c r="M87" s="877">
        <f>compohweal!BL79</f>
        <v>2.1063506603240967E-2</v>
      </c>
      <c r="N87" s="123">
        <f>compohweal!BU79</f>
        <v>0.34757202863693237</v>
      </c>
      <c r="O87" s="871">
        <f>compohweal!BV79</f>
        <v>1.8487639725208282E-2</v>
      </c>
      <c r="P87" s="871">
        <f>compohweal!BW79</f>
        <v>5.1391879562288523E-2</v>
      </c>
      <c r="Q87" s="871">
        <f>compohweal!BX79</f>
        <v>0.13322389125823975</v>
      </c>
      <c r="R87" s="871">
        <f>compohweal!BY79</f>
        <v>3.3892549574375153E-2</v>
      </c>
      <c r="S87" s="872">
        <f>compohweal!BZ79</f>
        <v>0.11057506501674652</v>
      </c>
      <c r="V87" s="636"/>
      <c r="W87" s="636"/>
      <c r="X87" s="636"/>
    </row>
    <row r="88" spans="1:24">
      <c r="A88" s="867">
        <v>1991</v>
      </c>
      <c r="B88" s="160">
        <f>1-TE2b!B88</f>
        <v>0.37256467342376709</v>
      </c>
      <c r="C88" s="858">
        <f>compohweal!BO80</f>
        <v>2.3059703409671783E-2</v>
      </c>
      <c r="D88" s="858">
        <f>compohweal!BP80</f>
        <v>3.9626610465347767E-2</v>
      </c>
      <c r="E88" s="858">
        <f>compohweal!BQ80</f>
        <v>0.13586339540779591</v>
      </c>
      <c r="F88" s="858">
        <f>compohweal!BR80</f>
        <v>3.4429930150508881E-2</v>
      </c>
      <c r="G88" s="858">
        <f>compohweal!BS80</f>
        <v>0.13958502560853958</v>
      </c>
      <c r="H88" s="146">
        <f>compohweal!BG80</f>
        <v>2.3691058158874512E-2</v>
      </c>
      <c r="I88" s="868">
        <f>compohweal!BH80</f>
        <v>2.5464296340942383E-3</v>
      </c>
      <c r="J88" s="868">
        <f>compohweal!BI80</f>
        <v>-1.2569572776556015E-2</v>
      </c>
      <c r="K88" s="868">
        <f>compohweal!BJ80</f>
        <v>1.0074254125356674E-2</v>
      </c>
      <c r="L88" s="868">
        <f>compohweal!BK80</f>
        <v>2.1264329552650452E-3</v>
      </c>
      <c r="M88" s="868">
        <f>compohweal!BL80</f>
        <v>2.1513521671295166E-2</v>
      </c>
      <c r="N88" s="117">
        <f>compohweal!BU80</f>
        <v>0.34887361526489258</v>
      </c>
      <c r="O88" s="859">
        <f>compohweal!BV80</f>
        <v>2.0513273775577545E-2</v>
      </c>
      <c r="P88" s="859">
        <f>compohweal!BW80</f>
        <v>5.2196183241903782E-2</v>
      </c>
      <c r="Q88" s="859">
        <f>compohweal!BX80</f>
        <v>0.12578914128243923</v>
      </c>
      <c r="R88" s="859">
        <f>compohweal!BY80</f>
        <v>3.2303497195243835E-2</v>
      </c>
      <c r="S88" s="860">
        <f>compohweal!BZ80</f>
        <v>0.11807150393724442</v>
      </c>
      <c r="V88" s="636"/>
      <c r="W88" s="636"/>
      <c r="X88" s="636"/>
    </row>
    <row r="89" spans="1:24">
      <c r="A89" s="867">
        <v>1992</v>
      </c>
      <c r="B89" s="160">
        <f>1-TE2b!B89</f>
        <v>0.35746264457702637</v>
      </c>
      <c r="C89" s="858">
        <f>compohweal!BO81</f>
        <v>2.3629605770111084E-2</v>
      </c>
      <c r="D89" s="858">
        <f>compohweal!BP81</f>
        <v>3.2584153581410646E-2</v>
      </c>
      <c r="E89" s="858">
        <f>compohweal!BQ81</f>
        <v>0.12697306275367737</v>
      </c>
      <c r="F89" s="858">
        <f>compohweal!BR81</f>
        <v>3.2598771154880524E-2</v>
      </c>
      <c r="G89" s="858">
        <f>compohweal!BS81</f>
        <v>0.14167705178260803</v>
      </c>
      <c r="H89" s="146">
        <f>compohweal!BG81</f>
        <v>2.1446347236633301E-2</v>
      </c>
      <c r="I89" s="868">
        <f>compohweal!BH81</f>
        <v>2.8267651796340942E-3</v>
      </c>
      <c r="J89" s="868">
        <f>compohweal!BI81</f>
        <v>-1.2380488216876984E-2</v>
      </c>
      <c r="K89" s="868">
        <f>compohweal!BJ81</f>
        <v>8.6638666689395905E-3</v>
      </c>
      <c r="L89" s="868">
        <f>compohweal!BK81</f>
        <v>2.1052360534667969E-3</v>
      </c>
      <c r="M89" s="868">
        <f>compohweal!BL81</f>
        <v>2.0234227180480957E-2</v>
      </c>
      <c r="N89" s="117">
        <f>compohweal!BU81</f>
        <v>0.33601629734039307</v>
      </c>
      <c r="O89" s="859">
        <f>compohweal!BV81</f>
        <v>2.080284059047699E-2</v>
      </c>
      <c r="P89" s="859">
        <f>compohweal!BW81</f>
        <v>4.496464179828763E-2</v>
      </c>
      <c r="Q89" s="859">
        <f>compohweal!BX81</f>
        <v>0.11830919608473778</v>
      </c>
      <c r="R89" s="859">
        <f>compohweal!BY81</f>
        <v>3.0493535101413727E-2</v>
      </c>
      <c r="S89" s="860">
        <f>compohweal!BZ81</f>
        <v>0.12144282460212708</v>
      </c>
      <c r="V89" s="636"/>
      <c r="W89" s="636"/>
      <c r="X89" s="636"/>
    </row>
    <row r="90" spans="1:24">
      <c r="A90" s="867">
        <v>1993</v>
      </c>
      <c r="B90" s="160">
        <f>1-TE2b!B90</f>
        <v>0.35428541898727417</v>
      </c>
      <c r="C90" s="858">
        <f>compohweal!BO82</f>
        <v>2.5207847356796265E-2</v>
      </c>
      <c r="D90" s="858">
        <f>compohweal!BP82</f>
        <v>2.6574951596558094E-2</v>
      </c>
      <c r="E90" s="858">
        <f>compohweal!BQ82</f>
        <v>0.12314319238066673</v>
      </c>
      <c r="F90" s="858">
        <f>compohweal!BR82</f>
        <v>3.1556833535432816E-2</v>
      </c>
      <c r="G90" s="858">
        <f>compohweal!BS82</f>
        <v>0.14780260622501373</v>
      </c>
      <c r="H90" s="146">
        <f>compohweal!BG82</f>
        <v>2.0361483097076416E-2</v>
      </c>
      <c r="I90" s="868">
        <f>compohweal!BH82</f>
        <v>3.0267983675003052E-3</v>
      </c>
      <c r="J90" s="868">
        <f>compohweal!BI82</f>
        <v>-1.1668520048260689E-2</v>
      </c>
      <c r="K90" s="868">
        <f>compohweal!BJ82</f>
        <v>6.9734267890453339E-3</v>
      </c>
      <c r="L90" s="868">
        <f>compohweal!BK82</f>
        <v>2.0619332790374756E-3</v>
      </c>
      <c r="M90" s="868">
        <f>compohweal!BL82</f>
        <v>1.9966214895248413E-2</v>
      </c>
      <c r="N90" s="117">
        <f>compohweal!BU82</f>
        <v>0.33392393589019775</v>
      </c>
      <c r="O90" s="859">
        <f>compohweal!BV82</f>
        <v>2.2181048989295959E-2</v>
      </c>
      <c r="P90" s="859">
        <f>compohweal!BW82</f>
        <v>3.8243471644818783E-2</v>
      </c>
      <c r="Q90" s="859">
        <f>compohweal!BX82</f>
        <v>0.1161697655916214</v>
      </c>
      <c r="R90" s="859">
        <f>compohweal!BY82</f>
        <v>2.949490025639534E-2</v>
      </c>
      <c r="S90" s="860">
        <f>compohweal!BZ82</f>
        <v>0.12783639132976532</v>
      </c>
      <c r="V90" s="636"/>
      <c r="W90" s="636"/>
      <c r="X90" s="636"/>
    </row>
    <row r="91" spans="1:24">
      <c r="A91" s="867">
        <v>1994</v>
      </c>
      <c r="B91" s="160">
        <f>1-TE2b!B91</f>
        <v>0.35367381572723389</v>
      </c>
      <c r="C91" s="858">
        <f>compohweal!BO83</f>
        <v>2.4649426341056824E-2</v>
      </c>
      <c r="D91" s="858">
        <f>compohweal!BP83</f>
        <v>2.0997903309762478E-2</v>
      </c>
      <c r="E91" s="858">
        <f>compohweal!BQ83</f>
        <v>0.12304627150297165</v>
      </c>
      <c r="F91" s="858">
        <f>compohweal!BR83</f>
        <v>3.2011784613132477E-2</v>
      </c>
      <c r="G91" s="858">
        <f>compohweal!BS83</f>
        <v>0.15296840667724609</v>
      </c>
      <c r="H91" s="146">
        <f>compohweal!BG83</f>
        <v>1.8492162227630615E-2</v>
      </c>
      <c r="I91" s="868">
        <f>compohweal!BH83</f>
        <v>3.0540376901626587E-3</v>
      </c>
      <c r="J91" s="868">
        <f>compohweal!BI83</f>
        <v>-1.3417605310678482E-2</v>
      </c>
      <c r="K91" s="868">
        <f>compohweal!BJ83</f>
        <v>6.6909231245517731E-3</v>
      </c>
      <c r="L91" s="868">
        <f>compohweal!BK83</f>
        <v>1.9923225045204163E-3</v>
      </c>
      <c r="M91" s="868">
        <f>compohweal!BL83</f>
        <v>2.0172476768493652E-2</v>
      </c>
      <c r="N91" s="117">
        <f>compohweal!BU83</f>
        <v>0.33518165349960327</v>
      </c>
      <c r="O91" s="859">
        <f>compohweal!BV83</f>
        <v>2.1595388650894165E-2</v>
      </c>
      <c r="P91" s="859">
        <f>compohweal!BW83</f>
        <v>3.441550862044096E-2</v>
      </c>
      <c r="Q91" s="859">
        <f>compohweal!BX83</f>
        <v>0.11635534837841988</v>
      </c>
      <c r="R91" s="859">
        <f>compohweal!BY83</f>
        <v>3.0019462108612061E-2</v>
      </c>
      <c r="S91" s="860">
        <f>compohweal!BZ83</f>
        <v>0.13279592990875244</v>
      </c>
      <c r="V91" s="636"/>
      <c r="W91" s="636"/>
      <c r="X91" s="636"/>
    </row>
    <row r="92" spans="1:24">
      <c r="A92" s="867">
        <v>1995</v>
      </c>
      <c r="B92" s="160">
        <f>1-TE2b!B92</f>
        <v>0.34995269775390625</v>
      </c>
      <c r="C92" s="858">
        <f>compohweal!BO84</f>
        <v>2.5921016931533813E-2</v>
      </c>
      <c r="D92" s="858">
        <f>compohweal!BP84</f>
        <v>1.4340407680720091E-2</v>
      </c>
      <c r="E92" s="858">
        <f>compohweal!BQ84</f>
        <v>0.11942228674888611</v>
      </c>
      <c r="F92" s="858">
        <f>compohweal!BR84</f>
        <v>3.2092887908220291E-2</v>
      </c>
      <c r="G92" s="858">
        <f>compohweal!BS84</f>
        <v>0.15817612409591675</v>
      </c>
      <c r="H92" s="146">
        <f>compohweal!BG84</f>
        <v>1.6612708568572998E-2</v>
      </c>
      <c r="I92" s="868">
        <f>compohweal!BH84</f>
        <v>3.3028721809387207E-3</v>
      </c>
      <c r="J92" s="868">
        <f>compohweal!BI84</f>
        <v>-1.6019297763705254E-2</v>
      </c>
      <c r="K92" s="868">
        <f>compohweal!BJ84</f>
        <v>6.7346245050430298E-3</v>
      </c>
      <c r="L92" s="868">
        <f>compohweal!BK84</f>
        <v>2.0052120089530945E-3</v>
      </c>
      <c r="M92" s="868">
        <f>compohweal!BL84</f>
        <v>2.0589321851730347E-2</v>
      </c>
      <c r="N92" s="117">
        <f>compohweal!BU84</f>
        <v>0.33333998918533325</v>
      </c>
      <c r="O92" s="859">
        <f>compohweal!BV84</f>
        <v>2.2618144750595093E-2</v>
      </c>
      <c r="P92" s="859">
        <f>compohweal!BW84</f>
        <v>3.0359705444425344E-2</v>
      </c>
      <c r="Q92" s="859">
        <f>compohweal!BX84</f>
        <v>0.11268766224384308</v>
      </c>
      <c r="R92" s="859">
        <f>compohweal!BY84</f>
        <v>3.0087675899267197E-2</v>
      </c>
      <c r="S92" s="860">
        <f>compohweal!BZ84</f>
        <v>0.1375868022441864</v>
      </c>
      <c r="V92" s="636"/>
      <c r="W92" s="636"/>
      <c r="X92" s="636"/>
    </row>
    <row r="93" spans="1:24">
      <c r="A93" s="867">
        <v>1996</v>
      </c>
      <c r="B93" s="160">
        <f>1-TE2b!B93</f>
        <v>0.34557551145553589</v>
      </c>
      <c r="C93" s="858">
        <f>compohweal!BO85</f>
        <v>2.6534289121627808E-2</v>
      </c>
      <c r="D93" s="858">
        <f>compohweal!BP85</f>
        <v>9.3240421265363693E-3</v>
      </c>
      <c r="E93" s="858">
        <f>compohweal!BQ85</f>
        <v>0.11494229920208454</v>
      </c>
      <c r="F93" s="858">
        <f>compohweal!BR85</f>
        <v>3.0912674963474274E-2</v>
      </c>
      <c r="G93" s="858">
        <f>compohweal!BS85</f>
        <v>0.16386224329471588</v>
      </c>
      <c r="H93" s="146">
        <f>compohweal!BG85</f>
        <v>1.4950811862945557E-2</v>
      </c>
      <c r="I93" s="868">
        <f>compohweal!BH85</f>
        <v>3.0887126922607422E-3</v>
      </c>
      <c r="J93" s="868">
        <f>compohweal!BI85</f>
        <v>-1.7405696213245392E-2</v>
      </c>
      <c r="K93" s="868">
        <f>compohweal!BJ85</f>
        <v>6.7011900246143341E-3</v>
      </c>
      <c r="L93" s="868">
        <f>compohweal!BK85</f>
        <v>1.9353628158569336E-3</v>
      </c>
      <c r="M93" s="868">
        <f>compohweal!BL85</f>
        <v>2.0631253719329834E-2</v>
      </c>
      <c r="N93" s="117">
        <f>compohweal!BU85</f>
        <v>0.33062469959259033</v>
      </c>
      <c r="O93" s="859">
        <f>compohweal!BV85</f>
        <v>2.3445576429367065E-2</v>
      </c>
      <c r="P93" s="859">
        <f>compohweal!BW85</f>
        <v>2.6729738339781761E-2</v>
      </c>
      <c r="Q93" s="859">
        <f>compohweal!BX85</f>
        <v>0.10824110917747021</v>
      </c>
      <c r="R93" s="859">
        <f>compohweal!BY85</f>
        <v>2.897731214761734E-2</v>
      </c>
      <c r="S93" s="860">
        <f>compohweal!BZ85</f>
        <v>0.14323098957538605</v>
      </c>
      <c r="V93" s="636"/>
      <c r="W93" s="636"/>
      <c r="X93" s="636"/>
    </row>
    <row r="94" spans="1:24">
      <c r="A94" s="867">
        <v>1997</v>
      </c>
      <c r="B94" s="160">
        <f>1-TE2b!B94</f>
        <v>0.34014683961868286</v>
      </c>
      <c r="C94" s="858">
        <f>compohweal!BO86</f>
        <v>2.9184147715568542E-2</v>
      </c>
      <c r="D94" s="858">
        <f>compohweal!BP86</f>
        <v>5.2500013262033463E-3</v>
      </c>
      <c r="E94" s="858">
        <f>compohweal!BQ86</f>
        <v>0.10873600840568542</v>
      </c>
      <c r="F94" s="858">
        <f>compohweal!BR86</f>
        <v>3.0715279281139374E-2</v>
      </c>
      <c r="G94" s="858">
        <f>compohweal!BS86</f>
        <v>0.16626138985157013</v>
      </c>
      <c r="H94" s="146">
        <f>compohweal!BG86</f>
        <v>1.2342512607574463E-2</v>
      </c>
      <c r="I94" s="868">
        <f>compohweal!BH86</f>
        <v>3.2253116369247437E-3</v>
      </c>
      <c r="J94" s="868">
        <f>compohweal!BI86</f>
        <v>-1.7814540304243565E-2</v>
      </c>
      <c r="K94" s="868">
        <f>compohweal!BJ86</f>
        <v>5.255822092294693E-3</v>
      </c>
      <c r="L94" s="868">
        <f>compohweal!BK86</f>
        <v>1.8964260816574097E-3</v>
      </c>
      <c r="M94" s="868">
        <f>compohweal!BL86</f>
        <v>1.9779443740844727E-2</v>
      </c>
      <c r="N94" s="117">
        <f>compohweal!BU86</f>
        <v>0.3278043270111084</v>
      </c>
      <c r="O94" s="859">
        <f>compohweal!BV86</f>
        <v>2.5958836078643799E-2</v>
      </c>
      <c r="P94" s="859">
        <f>compohweal!BW86</f>
        <v>2.3064541630446911E-2</v>
      </c>
      <c r="Q94" s="859">
        <f>compohweal!BX86</f>
        <v>0.10348018631339073</v>
      </c>
      <c r="R94" s="859">
        <f>compohweal!BY86</f>
        <v>2.8818853199481964E-2</v>
      </c>
      <c r="S94" s="860">
        <f>compohweal!BZ86</f>
        <v>0.1464819461107254</v>
      </c>
      <c r="V94" s="636"/>
      <c r="W94" s="636"/>
      <c r="X94" s="636"/>
    </row>
    <row r="95" spans="1:24">
      <c r="A95" s="867">
        <v>1998</v>
      </c>
      <c r="B95" s="160">
        <f>1-TE2b!B95</f>
        <v>0.33208614587783813</v>
      </c>
      <c r="C95" s="858">
        <f>compohweal!BO87</f>
        <v>3.0840083956718445E-2</v>
      </c>
      <c r="D95" s="858">
        <f>compohweal!BP87</f>
        <v>2.6041283272206783E-3</v>
      </c>
      <c r="E95" s="858">
        <f>compohweal!BQ87</f>
        <v>0.10215245001018047</v>
      </c>
      <c r="F95" s="858">
        <f>compohweal!BR87</f>
        <v>2.9260821640491486E-2</v>
      </c>
      <c r="G95" s="858">
        <f>compohweal!BS87</f>
        <v>0.16722863912582397</v>
      </c>
      <c r="H95" s="146">
        <f>compohweal!BG87</f>
        <v>1.2219011783599854E-2</v>
      </c>
      <c r="I95" s="868">
        <f>compohweal!BH87</f>
        <v>3.4964829683303833E-3</v>
      </c>
      <c r="J95" s="868">
        <f>compohweal!BI87</f>
        <v>-1.7197503708302975E-2</v>
      </c>
      <c r="K95" s="868">
        <f>compohweal!BJ87</f>
        <v>4.6197809278964996E-3</v>
      </c>
      <c r="L95" s="868">
        <f>compohweal!BK87</f>
        <v>2.0454972982406616E-3</v>
      </c>
      <c r="M95" s="868">
        <f>compohweal!BL87</f>
        <v>1.9254744052886963E-2</v>
      </c>
      <c r="N95" s="117">
        <f>compohweal!BU87</f>
        <v>0.31986713409423828</v>
      </c>
      <c r="O95" s="859">
        <f>compohweal!BV87</f>
        <v>2.7343600988388062E-2</v>
      </c>
      <c r="P95" s="859">
        <f>compohweal!BW87</f>
        <v>1.9801632035523653E-2</v>
      </c>
      <c r="Q95" s="859">
        <f>compohweal!BX87</f>
        <v>9.7532669082283974E-2</v>
      </c>
      <c r="R95" s="859">
        <f>compohweal!BY87</f>
        <v>2.7215324342250824E-2</v>
      </c>
      <c r="S95" s="860">
        <f>compohweal!BZ87</f>
        <v>0.14797389507293701</v>
      </c>
      <c r="V95" s="636"/>
      <c r="W95" s="636"/>
      <c r="X95" s="636"/>
    </row>
    <row r="96" spans="1:24">
      <c r="A96" s="873">
        <v>1999</v>
      </c>
      <c r="B96" s="162">
        <f>1-TE2b!B96</f>
        <v>0.32968699932098389</v>
      </c>
      <c r="C96" s="874">
        <f>compohweal!BO88</f>
        <v>3.5582363605499268E-2</v>
      </c>
      <c r="D96" s="874">
        <f>compohweal!BP88</f>
        <v>-7.6943123713135719E-4</v>
      </c>
      <c r="E96" s="874">
        <f>compohweal!BQ88</f>
        <v>0.10317431949079037</v>
      </c>
      <c r="F96" s="874">
        <f>compohweal!BR88</f>
        <v>2.7467247098684311E-2</v>
      </c>
      <c r="G96" s="874">
        <f>compohweal!BS88</f>
        <v>0.16423250734806061</v>
      </c>
      <c r="H96" s="150">
        <f>compohweal!BG88</f>
        <v>1.4356315135955811E-2</v>
      </c>
      <c r="I96" s="878">
        <f>compohweal!BH88</f>
        <v>4.6105831861495972E-3</v>
      </c>
      <c r="J96" s="878">
        <f>compohweal!BI88</f>
        <v>-1.709397230297327E-2</v>
      </c>
      <c r="K96" s="878">
        <f>compohweal!BJ88</f>
        <v>6.1296373605728149E-3</v>
      </c>
      <c r="L96" s="878">
        <f>compohweal!BK88</f>
        <v>2.0792782306671143E-3</v>
      </c>
      <c r="M96" s="878">
        <f>compohweal!BL88</f>
        <v>1.8630802631378174E-2</v>
      </c>
      <c r="N96" s="120">
        <f>compohweal!BU88</f>
        <v>0.31533068418502808</v>
      </c>
      <c r="O96" s="875">
        <f>compohweal!BV88</f>
        <v>3.097178041934967E-2</v>
      </c>
      <c r="P96" s="875">
        <f>compohweal!BW88</f>
        <v>1.6324541065841913E-2</v>
      </c>
      <c r="Q96" s="875">
        <f>compohweal!BX88</f>
        <v>9.7044682130217552E-2</v>
      </c>
      <c r="R96" s="875">
        <f>compohweal!BY88</f>
        <v>2.5387968868017197E-2</v>
      </c>
      <c r="S96" s="876">
        <f>compohweal!BZ88</f>
        <v>0.14560170471668243</v>
      </c>
      <c r="V96" s="636"/>
      <c r="W96" s="636"/>
      <c r="X96" s="636"/>
    </row>
    <row r="97" spans="1:24">
      <c r="A97" s="867">
        <v>2000</v>
      </c>
      <c r="B97" s="160">
        <f>1-TE2b!B97</f>
        <v>0.32624226808547974</v>
      </c>
      <c r="C97" s="858">
        <f>compohweal!BO89</f>
        <v>3.1706243753433228E-2</v>
      </c>
      <c r="D97" s="858">
        <f>compohweal!BP89</f>
        <v>-4.8440741375088692E-3</v>
      </c>
      <c r="E97" s="858">
        <f>compohweal!BQ89</f>
        <v>0.11003671027719975</v>
      </c>
      <c r="F97" s="858">
        <f>compohweal!BR89</f>
        <v>2.6663016527891159E-2</v>
      </c>
      <c r="G97" s="858">
        <f>compohweal!BS89</f>
        <v>0.16268037259578705</v>
      </c>
      <c r="H97" s="146">
        <f>compohweal!BG89</f>
        <v>1.3808727264404297E-2</v>
      </c>
      <c r="I97" s="868">
        <f>compohweal!BH89</f>
        <v>4.1944533586502075E-3</v>
      </c>
      <c r="J97" s="868">
        <f>compohweal!BI89</f>
        <v>-1.8772263079881668E-2</v>
      </c>
      <c r="K97" s="868">
        <f>compohweal!BJ89</f>
        <v>7.2030834853649139E-3</v>
      </c>
      <c r="L97" s="868">
        <f>compohweal!BK89</f>
        <v>2.223670482635498E-3</v>
      </c>
      <c r="M97" s="868">
        <f>compohweal!BL89</f>
        <v>1.8959760665893555E-2</v>
      </c>
      <c r="N97" s="117">
        <f>compohweal!BU89</f>
        <v>0.31243354082107544</v>
      </c>
      <c r="O97" s="859">
        <f>compohweal!BV89</f>
        <v>2.751179039478302E-2</v>
      </c>
      <c r="P97" s="859">
        <f>compohweal!BW89</f>
        <v>1.3928188942372799E-2</v>
      </c>
      <c r="Q97" s="859">
        <f>compohweal!BX89</f>
        <v>0.10283362679183483</v>
      </c>
      <c r="R97" s="859">
        <f>compohweal!BY89</f>
        <v>2.4439346045255661E-2</v>
      </c>
      <c r="S97" s="860">
        <f>compohweal!BZ89</f>
        <v>0.14372061192989349</v>
      </c>
      <c r="V97" s="636"/>
      <c r="W97" s="636"/>
      <c r="X97" s="636"/>
    </row>
    <row r="98" spans="1:24">
      <c r="A98" s="867">
        <v>2001</v>
      </c>
      <c r="B98" s="160">
        <f>1-TE2b!B98</f>
        <v>0.3355259895324707</v>
      </c>
      <c r="C98" s="858">
        <f>compohweal!BO90</f>
        <v>2.5705531239509583E-2</v>
      </c>
      <c r="D98" s="858">
        <f>compohweal!BP90</f>
        <v>-9.2547927051782608E-3</v>
      </c>
      <c r="E98" s="858">
        <f>compohweal!BQ90</f>
        <v>0.12439867667853832</v>
      </c>
      <c r="F98" s="858">
        <f>compohweal!BR90</f>
        <v>2.8152059763669968E-2</v>
      </c>
      <c r="G98" s="858">
        <f>compohweal!BS90</f>
        <v>0.1665244847536087</v>
      </c>
      <c r="H98" s="146">
        <f>compohweal!BG90</f>
        <v>1.315462589263916E-2</v>
      </c>
      <c r="I98" s="868">
        <f>compohweal!BH90</f>
        <v>3.2502114772796631E-3</v>
      </c>
      <c r="J98" s="868">
        <f>compohweal!BI90</f>
        <v>-2.099868468940258E-2</v>
      </c>
      <c r="K98" s="868">
        <f>compohweal!BJ90</f>
        <v>7.4003338813781738E-3</v>
      </c>
      <c r="L98" s="868">
        <f>compohweal!BK90</f>
        <v>2.525627613067627E-3</v>
      </c>
      <c r="M98" s="868">
        <f>compohweal!BL90</f>
        <v>2.0977109670639038E-2</v>
      </c>
      <c r="N98" s="117">
        <f>compohweal!BU90</f>
        <v>0.32237136363983154</v>
      </c>
      <c r="O98" s="859">
        <f>compohweal!BV90</f>
        <v>2.2455319762229919E-2</v>
      </c>
      <c r="P98" s="859">
        <f>compohweal!BW90</f>
        <v>1.1743891984224319E-2</v>
      </c>
      <c r="Q98" s="859">
        <f>compohweal!BX90</f>
        <v>0.11699834279716015</v>
      </c>
      <c r="R98" s="859">
        <f>compohweal!BY90</f>
        <v>2.5626432150602341E-2</v>
      </c>
      <c r="S98" s="860">
        <f>compohweal!BZ90</f>
        <v>0.14554737508296967</v>
      </c>
      <c r="V98" s="636"/>
      <c r="W98" s="636"/>
      <c r="X98" s="636"/>
    </row>
    <row r="99" spans="1:24">
      <c r="A99" s="867">
        <v>2002</v>
      </c>
      <c r="B99" s="160">
        <f>1-TE2b!B99</f>
        <v>0.33651649951934814</v>
      </c>
      <c r="C99" s="858">
        <f>compohweal!BO91</f>
        <v>2.3812040686607361E-2</v>
      </c>
      <c r="D99" s="858">
        <f>compohweal!BP91</f>
        <v>-1.3763325987383723E-2</v>
      </c>
      <c r="E99" s="858">
        <f>compohweal!BQ91</f>
        <v>0.13177946209907532</v>
      </c>
      <c r="F99" s="858">
        <f>compohweal!BR91</f>
        <v>2.8827395290136337E-2</v>
      </c>
      <c r="G99" s="858">
        <f>compohweal!BS91</f>
        <v>0.16586095094680786</v>
      </c>
      <c r="H99" s="146">
        <f>compohweal!BG91</f>
        <v>1.2510478496551514E-2</v>
      </c>
      <c r="I99" s="868">
        <f>compohweal!BH91</f>
        <v>3.1397044658660889E-3</v>
      </c>
      <c r="J99" s="868">
        <f>compohweal!BI91</f>
        <v>-2.1335680969059467E-2</v>
      </c>
      <c r="K99" s="868">
        <f>compohweal!BJ91</f>
        <v>5.7821348309516907E-3</v>
      </c>
      <c r="L99" s="868">
        <f>compohweal!BK91</f>
        <v>2.7701631188392639E-3</v>
      </c>
      <c r="M99" s="868">
        <f>compohweal!BL91</f>
        <v>2.2154182195663452E-2</v>
      </c>
      <c r="N99" s="117">
        <f>compohweal!BU91</f>
        <v>0.32400602102279663</v>
      </c>
      <c r="O99" s="859">
        <f>compohweal!BV91</f>
        <v>2.0672336220741272E-2</v>
      </c>
      <c r="P99" s="859">
        <f>compohweal!BW91</f>
        <v>7.5723549816757441E-3</v>
      </c>
      <c r="Q99" s="859">
        <f>compohweal!BX91</f>
        <v>0.12599732726812363</v>
      </c>
      <c r="R99" s="859">
        <f>compohweal!BY91</f>
        <v>2.6057232171297073E-2</v>
      </c>
      <c r="S99" s="860">
        <f>compohweal!BZ91</f>
        <v>0.14370676875114441</v>
      </c>
      <c r="V99" s="636"/>
      <c r="W99" s="636"/>
      <c r="X99" s="636"/>
    </row>
    <row r="100" spans="1:24">
      <c r="A100" s="867">
        <v>2003</v>
      </c>
      <c r="B100" s="160">
        <f>1-TE2b!B100</f>
        <v>0.33441269397735596</v>
      </c>
      <c r="C100" s="858">
        <f>compohweal!BO92</f>
        <v>2.3362383246421814E-2</v>
      </c>
      <c r="D100" s="858">
        <f>compohweal!BP92</f>
        <v>-1.5559764811769128E-2</v>
      </c>
      <c r="E100" s="858">
        <f>compohweal!BQ92</f>
        <v>0.12940799444913864</v>
      </c>
      <c r="F100" s="858">
        <f>compohweal!BR92</f>
        <v>2.9411017894744873E-2</v>
      </c>
      <c r="G100" s="858">
        <f>compohweal!BS92</f>
        <v>0.16779108345508575</v>
      </c>
      <c r="H100" s="146">
        <f>compohweal!BG92</f>
        <v>1.1027872562408447E-2</v>
      </c>
      <c r="I100" s="868">
        <f>compohweal!BH92</f>
        <v>3.3179223537445068E-3</v>
      </c>
      <c r="J100" s="868">
        <f>compohweal!BI92</f>
        <v>-2.0695502869784832E-2</v>
      </c>
      <c r="K100" s="868">
        <f>compohweal!BJ92</f>
        <v>3.4298337996006012E-3</v>
      </c>
      <c r="L100" s="868">
        <f>compohweal!BK92</f>
        <v>2.9748082160949707E-3</v>
      </c>
      <c r="M100" s="868">
        <f>compohweal!BL92</f>
        <v>2.2000819444656372E-2</v>
      </c>
      <c r="N100" s="117">
        <f>compohweal!BU92</f>
        <v>0.32338482141494751</v>
      </c>
      <c r="O100" s="859">
        <f>compohweal!BV92</f>
        <v>2.0044460892677307E-2</v>
      </c>
      <c r="P100" s="859">
        <f>compohweal!BW92</f>
        <v>5.1357380580157042E-3</v>
      </c>
      <c r="Q100" s="859">
        <f>compohweal!BX92</f>
        <v>0.12597816064953804</v>
      </c>
      <c r="R100" s="859">
        <f>compohweal!BY92</f>
        <v>2.6436209678649902E-2</v>
      </c>
      <c r="S100" s="860">
        <f>compohweal!BZ92</f>
        <v>0.14579026401042938</v>
      </c>
      <c r="V100" s="636"/>
      <c r="W100" s="636"/>
      <c r="X100" s="636"/>
    </row>
    <row r="101" spans="1:24">
      <c r="A101" s="867">
        <v>2004</v>
      </c>
      <c r="B101" s="160">
        <f>1-TE2b!B101</f>
        <v>0.32630199193954468</v>
      </c>
      <c r="C101" s="858">
        <f>compohweal!BO93</f>
        <v>2.4196013808250427E-2</v>
      </c>
      <c r="D101" s="858">
        <f>compohweal!BP93</f>
        <v>-1.5502622118219733E-2</v>
      </c>
      <c r="E101" s="858">
        <f>compohweal!BQ93</f>
        <v>0.12652043625712395</v>
      </c>
      <c r="F101" s="858">
        <f>compohweal!BR93</f>
        <v>2.8747148811817169E-2</v>
      </c>
      <c r="G101" s="858">
        <f>compohweal!BS93</f>
        <v>0.16234105825424194</v>
      </c>
      <c r="H101" s="146">
        <f>compohweal!BG93</f>
        <v>1.1129915714263916E-2</v>
      </c>
      <c r="I101" s="868">
        <f>compohweal!BH93</f>
        <v>3.6219805479049683E-3</v>
      </c>
      <c r="J101" s="868">
        <f>compohweal!BI93</f>
        <v>-1.9282108638435602E-2</v>
      </c>
      <c r="K101" s="868">
        <f>compohweal!BJ93</f>
        <v>2.5543645024299622E-3</v>
      </c>
      <c r="L101" s="868">
        <f>compohweal!BK93</f>
        <v>2.9383674263954163E-3</v>
      </c>
      <c r="M101" s="868">
        <f>compohweal!BL93</f>
        <v>2.1297305822372437E-2</v>
      </c>
      <c r="N101" s="117">
        <f>compohweal!BU93</f>
        <v>0.31517207622528076</v>
      </c>
      <c r="O101" s="859">
        <f>compohweal!BV93</f>
        <v>2.0574033260345459E-2</v>
      </c>
      <c r="P101" s="859">
        <f>compohweal!BW93</f>
        <v>3.7794865202158689E-3</v>
      </c>
      <c r="Q101" s="859">
        <f>compohweal!BX93</f>
        <v>0.12396607175469398</v>
      </c>
      <c r="R101" s="859">
        <f>compohweal!BY93</f>
        <v>2.5808781385421753E-2</v>
      </c>
      <c r="S101" s="860">
        <f>compohweal!BZ93</f>
        <v>0.14104375243186951</v>
      </c>
      <c r="V101" s="636"/>
      <c r="W101" s="636"/>
      <c r="X101" s="636"/>
    </row>
    <row r="102" spans="1:24">
      <c r="A102" s="867">
        <v>2005</v>
      </c>
      <c r="B102" s="160">
        <f>1-TE2b!B102</f>
        <v>0.32582157850265503</v>
      </c>
      <c r="C102" s="858">
        <f>compohweal!BO94</f>
        <v>2.3711428046226501E-2</v>
      </c>
      <c r="D102" s="858">
        <f>compohweal!BP94</f>
        <v>-1.3437407207675278E-2</v>
      </c>
      <c r="E102" s="858">
        <f>compohweal!BQ94</f>
        <v>0.1335909441113472</v>
      </c>
      <c r="F102" s="858">
        <f>compohweal!BR94</f>
        <v>2.7669209986925125E-2</v>
      </c>
      <c r="G102" s="858">
        <f>compohweal!BS94</f>
        <v>0.15428739786148071</v>
      </c>
      <c r="H102" s="146">
        <f>compohweal!BG94</f>
        <v>1.1256992816925049E-2</v>
      </c>
      <c r="I102" s="868">
        <f>compohweal!BH94</f>
        <v>3.399774432182312E-3</v>
      </c>
      <c r="J102" s="868">
        <f>compohweal!BI94</f>
        <v>-1.9039353355765343E-2</v>
      </c>
      <c r="K102" s="868">
        <f>compohweal!BJ94</f>
        <v>3.5263150930404663E-3</v>
      </c>
      <c r="L102" s="868">
        <f>compohweal!BK94</f>
        <v>2.904161810874939E-3</v>
      </c>
      <c r="M102" s="868">
        <f>compohweal!BL94</f>
        <v>2.0466119050979614E-2</v>
      </c>
      <c r="N102" s="117">
        <f>compohweal!BU94</f>
        <v>0.31456458568572998</v>
      </c>
      <c r="O102" s="859">
        <f>compohweal!BV94</f>
        <v>2.0311653614044189E-2</v>
      </c>
      <c r="P102" s="859">
        <f>compohweal!BW94</f>
        <v>5.6019461480900645E-3</v>
      </c>
      <c r="Q102" s="859">
        <f>compohweal!BX94</f>
        <v>0.13006462901830673</v>
      </c>
      <c r="R102" s="859">
        <f>compohweal!BY94</f>
        <v>2.4765048176050186E-2</v>
      </c>
      <c r="S102" s="860">
        <f>compohweal!BZ94</f>
        <v>0.1338212788105011</v>
      </c>
      <c r="V102" s="636"/>
      <c r="W102" s="636"/>
      <c r="X102" s="636"/>
    </row>
    <row r="103" spans="1:24">
      <c r="A103" s="867">
        <v>2006</v>
      </c>
      <c r="B103" s="160">
        <f>1-TE2b!B103</f>
        <v>0.32023513317108154</v>
      </c>
      <c r="C103" s="858">
        <f>compohweal!BO95</f>
        <v>2.2523880004882812E-2</v>
      </c>
      <c r="D103" s="858">
        <f>compohweal!BP95</f>
        <v>-1.2133717420510948E-2</v>
      </c>
      <c r="E103" s="858">
        <f>compohweal!BQ95</f>
        <v>0.13006100803613663</v>
      </c>
      <c r="F103" s="858">
        <f>compohweal!BR95</f>
        <v>2.8003156185150146E-2</v>
      </c>
      <c r="G103" s="858">
        <f>compohweal!BS95</f>
        <v>0.15178079903125763</v>
      </c>
      <c r="H103" s="146">
        <f>compohweal!BG95</f>
        <v>8.8254809379577637E-3</v>
      </c>
      <c r="I103" s="868">
        <f>compohweal!BH95</f>
        <v>3.2370835542678833E-3</v>
      </c>
      <c r="J103" s="868">
        <f>compohweal!BI95</f>
        <v>-1.956283301115036E-2</v>
      </c>
      <c r="K103" s="868">
        <f>compohweal!BJ95</f>
        <v>1.8666684627532959E-3</v>
      </c>
      <c r="L103" s="868">
        <f>compohweal!BK95</f>
        <v>2.8746128082275391E-3</v>
      </c>
      <c r="M103" s="868">
        <f>compohweal!BL95</f>
        <v>2.0409941673278809E-2</v>
      </c>
      <c r="N103" s="117">
        <f>compohweal!BU95</f>
        <v>0.31140965223312378</v>
      </c>
      <c r="O103" s="859">
        <f>compohweal!BV95</f>
        <v>1.9286796450614929E-2</v>
      </c>
      <c r="P103" s="859">
        <f>compohweal!BW95</f>
        <v>7.4291155906394124E-3</v>
      </c>
      <c r="Q103" s="859">
        <f>compohweal!BX95</f>
        <v>0.12819433957338333</v>
      </c>
      <c r="R103" s="859">
        <f>compohweal!BY95</f>
        <v>2.5128543376922607E-2</v>
      </c>
      <c r="S103" s="860">
        <f>compohweal!BZ95</f>
        <v>0.13137085735797882</v>
      </c>
      <c r="V103" s="636"/>
      <c r="W103" s="636"/>
      <c r="X103" s="636"/>
    </row>
    <row r="104" spans="1:24">
      <c r="A104" s="867">
        <v>2007</v>
      </c>
      <c r="B104" s="160">
        <f>1-TE2b!B104</f>
        <v>0.30964839458465576</v>
      </c>
      <c r="C104" s="858">
        <f>compohweal!BO96</f>
        <v>2.1576017141342163E-2</v>
      </c>
      <c r="D104" s="858">
        <f>compohweal!BP96</f>
        <v>-1.2791155953891575E-2</v>
      </c>
      <c r="E104" s="858">
        <f>compohweal!BQ96</f>
        <v>0.11107055097818375</v>
      </c>
      <c r="F104" s="858">
        <f>compohweal!BR96</f>
        <v>2.9586099088191986E-2</v>
      </c>
      <c r="G104" s="858">
        <f>compohweal!BS96</f>
        <v>0.16020685434341431</v>
      </c>
      <c r="H104" s="146">
        <f>compohweal!BG96</f>
        <v>3.3279061317443848E-3</v>
      </c>
      <c r="I104" s="868">
        <f>compohweal!BH96</f>
        <v>3.1293332576751709E-3</v>
      </c>
      <c r="J104" s="868">
        <f>compohweal!BI96</f>
        <v>-2.2238448727875948E-2</v>
      </c>
      <c r="K104" s="868">
        <f>compohweal!BJ96</f>
        <v>-3.3241026103496552E-3</v>
      </c>
      <c r="L104" s="868">
        <f>compohweal!BK96</f>
        <v>3.1660273671150208E-3</v>
      </c>
      <c r="M104" s="868">
        <f>compohweal!BL96</f>
        <v>2.2595077753067017E-2</v>
      </c>
      <c r="N104" s="117">
        <f>compohweal!BU96</f>
        <v>0.30632048845291138</v>
      </c>
      <c r="O104" s="859">
        <f>compohweal!BV96</f>
        <v>1.8446683883666992E-2</v>
      </c>
      <c r="P104" s="859">
        <f>compohweal!BW96</f>
        <v>9.4472927739843726E-3</v>
      </c>
      <c r="Q104" s="859">
        <f>compohweal!BX96</f>
        <v>0.1143946535885334</v>
      </c>
      <c r="R104" s="859">
        <f>compohweal!BY96</f>
        <v>2.6420071721076965E-2</v>
      </c>
      <c r="S104" s="860">
        <f>compohweal!BZ96</f>
        <v>0.13761177659034729</v>
      </c>
      <c r="V104" s="636"/>
      <c r="W104" s="636"/>
      <c r="X104" s="636"/>
    </row>
    <row r="105" spans="1:24">
      <c r="A105" s="867">
        <v>2008</v>
      </c>
      <c r="B105" s="160">
        <f>1-TE2b!B105</f>
        <v>0.28000551462173462</v>
      </c>
      <c r="C105" s="858">
        <f>compohweal!BO97</f>
        <v>1.8149301409721375E-2</v>
      </c>
      <c r="D105" s="858">
        <f>compohweal!BP97</f>
        <v>-1.7050556954927742E-2</v>
      </c>
      <c r="E105" s="858">
        <f>compohweal!BQ97</f>
        <v>7.8342553228139877E-2</v>
      </c>
      <c r="F105" s="858">
        <f>compohweal!BR97</f>
        <v>3.1515441834926605E-2</v>
      </c>
      <c r="G105" s="858">
        <f>compohweal!BS97</f>
        <v>0.16904877126216888</v>
      </c>
      <c r="H105" s="146">
        <f>compohweal!BG97</f>
        <v>-1.0162472724914551E-2</v>
      </c>
      <c r="I105" s="868">
        <f>compohweal!BH97</f>
        <v>2.7380585670471191E-3</v>
      </c>
      <c r="J105" s="868">
        <f>compohweal!BI97</f>
        <v>-2.5882786139845848E-2</v>
      </c>
      <c r="K105" s="868">
        <f>compohweal!BJ97</f>
        <v>-1.5096388757228851E-2</v>
      </c>
      <c r="L105" s="868">
        <f>compohweal!BK97</f>
        <v>2.7927383780479431E-3</v>
      </c>
      <c r="M105" s="868">
        <f>compohweal!BL97</f>
        <v>2.5285959243774414E-2</v>
      </c>
      <c r="N105" s="117">
        <f>compohweal!BU97</f>
        <v>0.29016798734664917</v>
      </c>
      <c r="O105" s="859">
        <f>compohweal!BV97</f>
        <v>1.5411242842674255E-2</v>
      </c>
      <c r="P105" s="859">
        <f>compohweal!BW97</f>
        <v>8.8322291849181056E-3</v>
      </c>
      <c r="Q105" s="859">
        <f>compohweal!BX97</f>
        <v>9.3438941985368729E-2</v>
      </c>
      <c r="R105" s="859">
        <f>compohweal!BY97</f>
        <v>2.8722703456878662E-2</v>
      </c>
      <c r="S105" s="860">
        <f>compohweal!BZ97</f>
        <v>0.14376281201839447</v>
      </c>
      <c r="V105" s="636"/>
      <c r="W105" s="636"/>
      <c r="X105" s="636"/>
    </row>
    <row r="106" spans="1:24">
      <c r="A106" s="873">
        <v>2009</v>
      </c>
      <c r="B106" s="120">
        <f>1-TE2b!B106</f>
        <v>0.272330641746521</v>
      </c>
      <c r="C106" s="875">
        <f>compohweal!BO98</f>
        <v>1.8152058124542236E-2</v>
      </c>
      <c r="D106" s="875">
        <f>compohweal!BP98</f>
        <v>-1.879667560569942E-2</v>
      </c>
      <c r="E106" s="875">
        <f>compohweal!BQ98</f>
        <v>5.5496241897344589E-2</v>
      </c>
      <c r="F106" s="875">
        <f>compohweal!BR98</f>
        <v>3.3832870423793793E-2</v>
      </c>
      <c r="G106" s="875">
        <f>compohweal!BS98</f>
        <v>0.18364617228507996</v>
      </c>
      <c r="H106" s="120">
        <f>compohweal!BG98</f>
        <v>-1.6626238822937012E-2</v>
      </c>
      <c r="I106" s="875">
        <f>compohweal!BH98</f>
        <v>3.1894892454147339E-3</v>
      </c>
      <c r="J106" s="875">
        <f>compohweal!BI98</f>
        <v>-2.7136521879583597E-2</v>
      </c>
      <c r="K106" s="875">
        <f>compohweal!BJ98</f>
        <v>-2.349337562918663E-2</v>
      </c>
      <c r="L106" s="875">
        <f>compohweal!BK98</f>
        <v>2.7900934219360352E-3</v>
      </c>
      <c r="M106" s="875">
        <f>compohweal!BL98</f>
        <v>2.8024137020111084E-2</v>
      </c>
      <c r="N106" s="120">
        <f>compohweal!BU98</f>
        <v>0.28895688056945801</v>
      </c>
      <c r="O106" s="875">
        <f>compohweal!BV98</f>
        <v>1.4962568879127502E-2</v>
      </c>
      <c r="P106" s="875">
        <f>compohweal!BW98</f>
        <v>8.3398462738841772E-3</v>
      </c>
      <c r="Q106" s="875">
        <f>compohweal!BX98</f>
        <v>7.8989617526531219E-2</v>
      </c>
      <c r="R106" s="875">
        <f>compohweal!BY98</f>
        <v>3.1042777001857758E-2</v>
      </c>
      <c r="S106" s="876">
        <f>compohweal!BZ98</f>
        <v>0.15562203526496887</v>
      </c>
      <c r="V106" s="636"/>
      <c r="W106" s="636"/>
      <c r="X106" s="636"/>
    </row>
    <row r="107" spans="1:24">
      <c r="A107" s="867">
        <v>2010</v>
      </c>
      <c r="B107" s="117">
        <f>1-TE2b!B107</f>
        <v>0.26748061180114746</v>
      </c>
      <c r="C107" s="859">
        <f>compohweal!BO99</f>
        <v>1.9307300448417664E-2</v>
      </c>
      <c r="D107" s="859">
        <f>compohweal!BP99</f>
        <v>-2.2279777331277728E-2</v>
      </c>
      <c r="E107" s="859">
        <f>compohweal!BQ99</f>
        <v>5.1731223240494728E-2</v>
      </c>
      <c r="F107" s="859">
        <f>compohweal!BR99</f>
        <v>3.1749553978443146E-2</v>
      </c>
      <c r="G107" s="859">
        <f>compohweal!BS99</f>
        <v>0.18697230517864227</v>
      </c>
      <c r="H107" s="117">
        <f>compohweal!BG99</f>
        <v>-1.3253688812255859E-2</v>
      </c>
      <c r="I107" s="859">
        <f>compohweal!BH99</f>
        <v>3.2027363777160645E-3</v>
      </c>
      <c r="J107" s="859">
        <f>compohweal!BI99</f>
        <v>-2.5924789253622293E-2</v>
      </c>
      <c r="K107" s="859">
        <f>compohweal!BJ99</f>
        <v>-1.9873259589076042E-2</v>
      </c>
      <c r="L107" s="859">
        <f>compohweal!BK99</f>
        <v>2.5453343987464905E-3</v>
      </c>
      <c r="M107" s="859">
        <f>compohweal!BL99</f>
        <v>2.6796251535415649E-2</v>
      </c>
      <c r="N107" s="117">
        <f>compohweal!BU99</f>
        <v>0.28073430061340332</v>
      </c>
      <c r="O107" s="859">
        <f>compohweal!BV99</f>
        <v>1.6104564070701599E-2</v>
      </c>
      <c r="P107" s="859">
        <f>compohweal!BW99</f>
        <v>3.6450119223445654E-3</v>
      </c>
      <c r="Q107" s="859">
        <f>compohweal!BX99</f>
        <v>7.160448282957077E-2</v>
      </c>
      <c r="R107" s="859">
        <f>compohweal!BY99</f>
        <v>2.9204219579696655E-2</v>
      </c>
      <c r="S107" s="860">
        <f>compohweal!BZ99</f>
        <v>0.16017605364322662</v>
      </c>
      <c r="V107" s="636"/>
      <c r="W107" s="636"/>
      <c r="X107" s="636"/>
    </row>
    <row r="108" spans="1:24">
      <c r="A108" s="867">
        <v>2011</v>
      </c>
      <c r="B108" s="117">
        <f>1-TE2b!B108</f>
        <v>0.26733303070068359</v>
      </c>
      <c r="C108" s="859">
        <f>compohweal!BO100</f>
        <v>1.9616484642028809E-2</v>
      </c>
      <c r="D108" s="859">
        <f>compohweal!BP100</f>
        <v>-2.4159857537597418E-2</v>
      </c>
      <c r="E108" s="859">
        <f>compohweal!BQ100</f>
        <v>5.1020136103034019E-2</v>
      </c>
      <c r="F108" s="859">
        <f>compohweal!BR100</f>
        <v>3.2555826008319855E-2</v>
      </c>
      <c r="G108" s="859">
        <f>compohweal!BS100</f>
        <v>0.18830044567584991</v>
      </c>
      <c r="H108" s="117">
        <f>compohweal!BG100</f>
        <v>-1.105046272277832E-2</v>
      </c>
      <c r="I108" s="859">
        <f>compohweal!BH100</f>
        <v>3.725782036781311E-3</v>
      </c>
      <c r="J108" s="859">
        <f>compohweal!BI100</f>
        <v>-2.578959334641695E-2</v>
      </c>
      <c r="K108" s="859">
        <f>compohweal!BJ100</f>
        <v>-1.6678020358085632E-2</v>
      </c>
      <c r="L108" s="859">
        <f>compohweal!BK100</f>
        <v>2.4959668517112732E-3</v>
      </c>
      <c r="M108" s="859">
        <f>compohweal!BL100</f>
        <v>2.5195449590682983E-2</v>
      </c>
      <c r="N108" s="117">
        <f>compohweal!BU100</f>
        <v>0.27838349342346191</v>
      </c>
      <c r="O108" s="859">
        <f>compohweal!BV100</f>
        <v>1.5890702605247498E-2</v>
      </c>
      <c r="P108" s="859">
        <f>compohweal!BW100</f>
        <v>1.6297358088195324E-3</v>
      </c>
      <c r="Q108" s="859">
        <f>compohweal!BX100</f>
        <v>6.7698156461119652E-2</v>
      </c>
      <c r="R108" s="859">
        <f>compohweal!BY100</f>
        <v>3.0059859156608582E-2</v>
      </c>
      <c r="S108" s="860">
        <f>compohweal!BZ100</f>
        <v>0.16310499608516693</v>
      </c>
      <c r="V108" s="636"/>
      <c r="W108" s="636"/>
      <c r="X108" s="636"/>
    </row>
    <row r="109" spans="1:24">
      <c r="A109" s="867">
        <v>2012</v>
      </c>
      <c r="B109" s="117">
        <f>1-TE2b!B109</f>
        <v>0.26255679130554199</v>
      </c>
      <c r="C109" s="859">
        <f>compohweal!BO101</f>
        <v>1.7556488513946533E-2</v>
      </c>
      <c r="D109" s="859">
        <f>compohweal!BP101</f>
        <v>-2.4739497341215611E-2</v>
      </c>
      <c r="E109" s="859">
        <f>compohweal!BQ101</f>
        <v>5.7220371440052986E-2</v>
      </c>
      <c r="F109" s="859">
        <f>compohweal!BR101</f>
        <v>3.1071819365024567E-2</v>
      </c>
      <c r="G109" s="859">
        <f>compohweal!BS101</f>
        <v>0.1814475804567337</v>
      </c>
      <c r="H109" s="117">
        <f>compohweal!BG101</f>
        <v>-8.3708763122558594E-3</v>
      </c>
      <c r="I109" s="859">
        <f>compohweal!BH101</f>
        <v>2.5375038385391235E-3</v>
      </c>
      <c r="J109" s="859">
        <f>compohweal!BI101</f>
        <v>-2.5046748109161854E-2</v>
      </c>
      <c r="K109" s="859">
        <f>compohweal!BJ101</f>
        <v>-1.2093454599380493E-2</v>
      </c>
      <c r="L109" s="859">
        <f>compohweal!BK101</f>
        <v>2.3778602480888367E-3</v>
      </c>
      <c r="M109" s="859">
        <f>compohweal!BL101</f>
        <v>2.3853987455368042E-2</v>
      </c>
      <c r="N109" s="117">
        <f>compohweal!BU101</f>
        <v>0.27092766761779785</v>
      </c>
      <c r="O109" s="859">
        <f>compohweal!BV101</f>
        <v>1.501898467540741E-2</v>
      </c>
      <c r="P109" s="859">
        <f>compohweal!BW101</f>
        <v>3.0725076794624329E-4</v>
      </c>
      <c r="Q109" s="859">
        <f>compohweal!BX101</f>
        <v>6.9313826039433479E-2</v>
      </c>
      <c r="R109" s="859">
        <f>compohweal!BY101</f>
        <v>2.869395911693573E-2</v>
      </c>
      <c r="S109" s="860">
        <f>compohweal!BZ101</f>
        <v>0.15759359300136566</v>
      </c>
      <c r="V109" s="636"/>
      <c r="W109" s="636"/>
      <c r="X109" s="636"/>
    </row>
    <row r="110" spans="1:24">
      <c r="A110" s="867">
        <v>2013</v>
      </c>
      <c r="B110" s="117">
        <f>1-TE2b!B110</f>
        <v>0.27688711881637573</v>
      </c>
      <c r="C110" s="859">
        <f>compohweal!BO102</f>
        <v>2.2508591413497925E-2</v>
      </c>
      <c r="D110" s="859">
        <f>compohweal!BP102</f>
        <v>-2.5001468136906624E-2</v>
      </c>
      <c r="E110" s="859">
        <f>compohweal!BQ102</f>
        <v>6.7619882524013519E-2</v>
      </c>
      <c r="F110" s="859">
        <f>compohweal!BR102</f>
        <v>3.0782058835029602E-2</v>
      </c>
      <c r="G110" s="859">
        <f>compohweal!BS102</f>
        <v>0.18097804486751556</v>
      </c>
      <c r="H110" s="117">
        <f>compohweal!BG102</f>
        <v>-2.5792121887207031E-3</v>
      </c>
      <c r="I110" s="859">
        <f>compohweal!BH102</f>
        <v>2.6572197675704956E-3</v>
      </c>
      <c r="J110" s="859">
        <f>compohweal!BI102</f>
        <v>-2.3943794891238213E-2</v>
      </c>
      <c r="K110" s="859">
        <f>compohweal!BJ102</f>
        <v>-5.4878070950508118E-3</v>
      </c>
      <c r="L110" s="859">
        <f>compohweal!BK102</f>
        <v>2.2543668746948242E-3</v>
      </c>
      <c r="M110" s="859">
        <f>compohweal!BL102</f>
        <v>2.1938681602478027E-2</v>
      </c>
      <c r="N110" s="117">
        <f>compohweal!BU102</f>
        <v>0.27946633100509644</v>
      </c>
      <c r="O110" s="859">
        <f>compohweal!BV102</f>
        <v>1.9851371645927429E-2</v>
      </c>
      <c r="P110" s="859">
        <f>compohweal!BW102</f>
        <v>-1.0576732456684113E-3</v>
      </c>
      <c r="Q110" s="859">
        <f>compohweal!BX102</f>
        <v>7.3107689619064331E-2</v>
      </c>
      <c r="R110" s="859">
        <f>compohweal!BY102</f>
        <v>2.8527691960334778E-2</v>
      </c>
      <c r="S110" s="860">
        <f>compohweal!BZ102</f>
        <v>0.15903936326503754</v>
      </c>
      <c r="V110" s="636"/>
      <c r="W110" s="636"/>
      <c r="X110" s="636"/>
    </row>
    <row r="111" spans="1:24">
      <c r="A111" s="867">
        <v>2014</v>
      </c>
      <c r="B111" s="117">
        <f>1-TE2b!B111</f>
        <v>0.27816528081893921</v>
      </c>
      <c r="C111" s="859">
        <f>compohweal!BO103</f>
        <v>2.2263497114181519E-2</v>
      </c>
      <c r="D111" s="859">
        <f>compohweal!BP103</f>
        <v>-2.5102074723690748E-2</v>
      </c>
      <c r="E111" s="859">
        <f>compohweal!BQ103</f>
        <v>7.4776427820324898E-2</v>
      </c>
      <c r="F111" s="859">
        <f>compohweal!BR103</f>
        <v>2.9968254268169403E-2</v>
      </c>
      <c r="G111" s="859">
        <f>compohweal!BS103</f>
        <v>0.17625917494297028</v>
      </c>
      <c r="H111" s="117">
        <f>compohweal!BG103</f>
        <v>6.0141086578369141E-4</v>
      </c>
      <c r="I111" s="859">
        <f>compohweal!BH103</f>
        <v>2.4873167276382446E-3</v>
      </c>
      <c r="J111" s="859">
        <f>compohweal!BI103</f>
        <v>-2.3384029045701027E-2</v>
      </c>
      <c r="K111" s="859">
        <f>compohweal!BJ103</f>
        <v>-1.2210682034492493E-3</v>
      </c>
      <c r="L111" s="859">
        <f>compohweal!BK103</f>
        <v>2.2118091583251953E-3</v>
      </c>
      <c r="M111" s="859">
        <f>compohweal!BL103</f>
        <v>2.0507395267486572E-2</v>
      </c>
      <c r="N111" s="117">
        <f>compohweal!BU103</f>
        <v>0.27756386995315552</v>
      </c>
      <c r="O111" s="859">
        <f>compohweal!BV103</f>
        <v>1.9776180386543274E-2</v>
      </c>
      <c r="P111" s="859">
        <f>compohweal!BW103</f>
        <v>-1.7180456779897213E-3</v>
      </c>
      <c r="Q111" s="859">
        <f>compohweal!BX103</f>
        <v>7.5997496023774147E-2</v>
      </c>
      <c r="R111" s="859">
        <f>compohweal!BY103</f>
        <v>2.7756445109844208E-2</v>
      </c>
      <c r="S111" s="860">
        <f>compohweal!BZ103</f>
        <v>0.1557517796754837</v>
      </c>
    </row>
    <row r="112" spans="1:24">
      <c r="A112" s="867">
        <v>2015</v>
      </c>
      <c r="B112" s="117"/>
      <c r="C112" s="859"/>
      <c r="D112" s="859"/>
      <c r="E112" s="859"/>
      <c r="F112" s="859"/>
      <c r="G112" s="859"/>
      <c r="H112" s="117"/>
      <c r="I112" s="859"/>
      <c r="J112" s="859"/>
      <c r="K112" s="859"/>
      <c r="L112" s="859"/>
      <c r="M112" s="859"/>
      <c r="N112" s="117"/>
      <c r="O112" s="859"/>
      <c r="P112" s="859"/>
      <c r="Q112" s="859"/>
      <c r="R112" s="859"/>
      <c r="S112" s="860"/>
    </row>
    <row r="113" spans="1:19">
      <c r="A113" s="867">
        <v>2016</v>
      </c>
      <c r="B113" s="117"/>
      <c r="C113" s="859"/>
      <c r="D113" s="859"/>
      <c r="E113" s="859"/>
      <c r="F113" s="859"/>
      <c r="G113" s="859"/>
      <c r="H113" s="117"/>
      <c r="I113" s="859"/>
      <c r="J113" s="859"/>
      <c r="K113" s="859"/>
      <c r="L113" s="859"/>
      <c r="M113" s="859"/>
      <c r="N113" s="117"/>
      <c r="O113" s="859"/>
      <c r="P113" s="859"/>
      <c r="Q113" s="859"/>
      <c r="R113" s="859"/>
      <c r="S113" s="860"/>
    </row>
    <row r="114" spans="1:19">
      <c r="A114" s="867">
        <v>2017</v>
      </c>
      <c r="B114" s="117"/>
      <c r="C114" s="859"/>
      <c r="D114" s="859"/>
      <c r="E114" s="859"/>
      <c r="F114" s="859"/>
      <c r="G114" s="859"/>
      <c r="H114" s="117"/>
      <c r="I114" s="859"/>
      <c r="J114" s="859"/>
      <c r="K114" s="859"/>
      <c r="L114" s="859"/>
      <c r="M114" s="859"/>
      <c r="N114" s="117"/>
      <c r="O114" s="859"/>
      <c r="P114" s="859"/>
      <c r="Q114" s="859"/>
      <c r="R114" s="859"/>
      <c r="S114" s="860"/>
    </row>
    <row r="115" spans="1:19">
      <c r="A115" s="867">
        <v>2018</v>
      </c>
      <c r="B115" s="117"/>
      <c r="C115" s="859"/>
      <c r="D115" s="859"/>
      <c r="E115" s="859"/>
      <c r="F115" s="859"/>
      <c r="G115" s="859"/>
      <c r="H115" s="117"/>
      <c r="I115" s="859"/>
      <c r="J115" s="859"/>
      <c r="K115" s="859"/>
      <c r="L115" s="859"/>
      <c r="M115" s="859"/>
      <c r="N115" s="117"/>
      <c r="O115" s="859"/>
      <c r="P115" s="859"/>
      <c r="Q115" s="859"/>
      <c r="R115" s="859"/>
      <c r="S115" s="860"/>
    </row>
    <row r="116" spans="1:19">
      <c r="A116" s="867">
        <v>2019</v>
      </c>
      <c r="B116" s="117"/>
      <c r="C116" s="859"/>
      <c r="D116" s="859"/>
      <c r="E116" s="859"/>
      <c r="F116" s="859"/>
      <c r="G116" s="859"/>
      <c r="H116" s="117"/>
      <c r="I116" s="859"/>
      <c r="J116" s="859"/>
      <c r="K116" s="859"/>
      <c r="L116" s="859"/>
      <c r="M116" s="859"/>
      <c r="N116" s="117"/>
      <c r="O116" s="859"/>
      <c r="P116" s="859"/>
      <c r="Q116" s="859"/>
      <c r="R116" s="859"/>
      <c r="S116" s="860"/>
    </row>
    <row r="117" spans="1:19">
      <c r="A117" s="867">
        <v>2020</v>
      </c>
      <c r="B117" s="117"/>
      <c r="C117" s="859"/>
      <c r="D117" s="859"/>
      <c r="E117" s="859"/>
      <c r="F117" s="859"/>
      <c r="G117" s="859"/>
      <c r="H117" s="117"/>
      <c r="I117" s="859"/>
      <c r="J117" s="859"/>
      <c r="K117" s="859"/>
      <c r="L117" s="859"/>
      <c r="M117" s="859"/>
      <c r="N117" s="117"/>
      <c r="O117" s="859"/>
      <c r="P117" s="859"/>
      <c r="Q117" s="859"/>
      <c r="R117" s="859"/>
      <c r="S117" s="860"/>
    </row>
    <row r="118" spans="1:19" ht="16" thickBot="1">
      <c r="A118" s="505"/>
      <c r="B118" s="898"/>
      <c r="C118" s="114"/>
      <c r="D118" s="114"/>
      <c r="E118" s="114"/>
      <c r="F118" s="114"/>
      <c r="G118" s="114"/>
      <c r="H118" s="898"/>
      <c r="I118" s="114"/>
      <c r="J118" s="114"/>
      <c r="K118" s="114"/>
      <c r="L118" s="114"/>
      <c r="M118" s="114"/>
      <c r="N118" s="898"/>
      <c r="O118" s="114"/>
      <c r="P118" s="114"/>
      <c r="Q118" s="114"/>
      <c r="R118" s="114"/>
      <c r="S118" s="245"/>
    </row>
    <row r="119" spans="1:19" ht="16" thickTop="1"/>
  </sheetData>
  <mergeCells count="3">
    <mergeCell ref="A4:S4"/>
    <mergeCell ref="B7:S7"/>
    <mergeCell ref="B8:S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AA119"/>
  <sheetViews>
    <sheetView workbookViewId="0">
      <pane xSplit="1" ySplit="9" topLeftCell="B76" activePane="bottomRight" state="frozen"/>
      <selection activeCell="B7" sqref="B7:S7"/>
      <selection pane="topRight" activeCell="B7" sqref="B7:S7"/>
      <selection pane="bottomLeft" activeCell="B7" sqref="B7:S7"/>
      <selection pane="bottomRight" activeCell="J97" sqref="J97"/>
    </sheetView>
  </sheetViews>
  <sheetFormatPr baseColWidth="10" defaultColWidth="10.83203125" defaultRowHeight="15" x14ac:dyDescent="0"/>
  <cols>
    <col min="1" max="1" width="12.6640625" style="113" bestFit="1" customWidth="1"/>
    <col min="2" max="7" width="10.83203125" style="113" customWidth="1"/>
    <col min="8" max="14" width="10.83203125" style="113"/>
    <col min="15" max="19" width="10.83203125" style="113" customWidth="1"/>
    <col min="20" max="16384" width="10.83203125" style="113"/>
  </cols>
  <sheetData>
    <row r="1" spans="1:27">
      <c r="A1" s="55" t="s">
        <v>37</v>
      </c>
      <c r="B1" s="55"/>
      <c r="C1" s="55"/>
      <c r="D1" s="55"/>
      <c r="E1" s="55"/>
      <c r="F1" s="55"/>
      <c r="G1" s="55"/>
      <c r="J1" s="379"/>
    </row>
    <row r="3" spans="1:27" ht="16" thickBot="1"/>
    <row r="4" spans="1:27" s="141" customFormat="1" ht="25" customHeight="1" thickTop="1">
      <c r="A4" s="1237" t="s">
        <v>876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9"/>
    </row>
    <row r="5" spans="1:27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93"/>
      <c r="O5" s="139"/>
      <c r="P5" s="139"/>
      <c r="Q5" s="139"/>
      <c r="R5" s="139"/>
      <c r="S5" s="179"/>
    </row>
    <row r="6" spans="1:27" s="142" customFormat="1">
      <c r="A6" s="879"/>
      <c r="B6" s="845" t="s">
        <v>35</v>
      </c>
      <c r="C6" s="845" t="s">
        <v>34</v>
      </c>
      <c r="D6" s="845" t="s">
        <v>33</v>
      </c>
      <c r="E6" s="845" t="s">
        <v>32</v>
      </c>
      <c r="F6" s="845" t="s">
        <v>31</v>
      </c>
      <c r="G6" s="845" t="s">
        <v>30</v>
      </c>
      <c r="H6" s="846" t="s">
        <v>28</v>
      </c>
      <c r="I6" s="845" t="s">
        <v>27</v>
      </c>
      <c r="J6" s="845" t="s">
        <v>26</v>
      </c>
      <c r="K6" s="847" t="s">
        <v>25</v>
      </c>
      <c r="L6" s="845" t="s">
        <v>24</v>
      </c>
      <c r="M6" s="845" t="s">
        <v>23</v>
      </c>
      <c r="N6" s="845" t="s">
        <v>21</v>
      </c>
      <c r="O6" s="848" t="s">
        <v>54</v>
      </c>
      <c r="P6" s="848" t="s">
        <v>53</v>
      </c>
      <c r="Q6" s="848" t="s">
        <v>52</v>
      </c>
      <c r="R6" s="845" t="s">
        <v>51</v>
      </c>
      <c r="S6" s="849" t="s">
        <v>50</v>
      </c>
    </row>
    <row r="7" spans="1:27" ht="35" customHeight="1">
      <c r="A7" s="844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3"/>
      <c r="T7" s="1"/>
      <c r="U7" s="1"/>
      <c r="V7" s="1"/>
      <c r="W7" s="1"/>
      <c r="X7" s="1"/>
      <c r="Y7" s="1"/>
      <c r="Z7" s="1"/>
      <c r="AA7" s="1"/>
    </row>
    <row r="8" spans="1:27" s="190" customFormat="1" ht="20" customHeight="1">
      <c r="A8" s="880"/>
      <c r="B8" s="1253" t="s">
        <v>864</v>
      </c>
      <c r="C8" s="1253"/>
      <c r="D8" s="1253"/>
      <c r="E8" s="1253"/>
      <c r="F8" s="1253"/>
      <c r="G8" s="1253"/>
      <c r="H8" s="1253"/>
      <c r="I8" s="1253"/>
      <c r="J8" s="1253"/>
      <c r="K8" s="1253"/>
      <c r="L8" s="1253"/>
      <c r="M8" s="1253"/>
      <c r="N8" s="1253"/>
      <c r="O8" s="1253"/>
      <c r="P8" s="1253"/>
      <c r="Q8" s="1253"/>
      <c r="R8" s="1253"/>
      <c r="S8" s="1263"/>
    </row>
    <row r="9" spans="1:27" ht="46" thickBot="1">
      <c r="A9" s="879"/>
      <c r="B9" s="887" t="s">
        <v>14</v>
      </c>
      <c r="C9" s="851" t="s">
        <v>859</v>
      </c>
      <c r="D9" s="851" t="s">
        <v>860</v>
      </c>
      <c r="E9" s="851" t="s">
        <v>861</v>
      </c>
      <c r="F9" s="851" t="s">
        <v>862</v>
      </c>
      <c r="G9" s="852" t="s">
        <v>863</v>
      </c>
      <c r="H9" s="134" t="s">
        <v>13</v>
      </c>
      <c r="I9" s="851" t="s">
        <v>859</v>
      </c>
      <c r="J9" s="851" t="s">
        <v>860</v>
      </c>
      <c r="K9" s="851" t="s">
        <v>861</v>
      </c>
      <c r="L9" s="851" t="s">
        <v>862</v>
      </c>
      <c r="M9" s="851" t="s">
        <v>863</v>
      </c>
      <c r="N9" s="134" t="s">
        <v>12</v>
      </c>
      <c r="O9" s="851" t="s">
        <v>859</v>
      </c>
      <c r="P9" s="851" t="s">
        <v>860</v>
      </c>
      <c r="Q9" s="851" t="s">
        <v>861</v>
      </c>
      <c r="R9" s="851" t="s">
        <v>862</v>
      </c>
      <c r="S9" s="852" t="s">
        <v>863</v>
      </c>
    </row>
    <row r="10" spans="1:27">
      <c r="A10" s="881">
        <v>1913</v>
      </c>
      <c r="B10" s="888">
        <f>compohweal!Q2</f>
        <v>0.78443655062732842</v>
      </c>
      <c r="C10" s="854">
        <f>compohweal!R2</f>
        <v>0.23132404999999998</v>
      </c>
      <c r="D10" s="854">
        <f>compohweal!S2</f>
        <v>0.14802506244901734</v>
      </c>
      <c r="E10" s="854">
        <f>compohweal!T2</f>
        <v>0.10390997703439038</v>
      </c>
      <c r="F10" s="854">
        <f>compohweal!U2</f>
        <v>0.28538469623485091</v>
      </c>
      <c r="G10" s="854">
        <f>compohweal!V2</f>
        <v>1.5792764909069806E-2</v>
      </c>
      <c r="H10" s="197">
        <f>compohweal!X2</f>
        <v>0.66226858016252776</v>
      </c>
      <c r="I10" s="855">
        <f>compohweal!Y2</f>
        <v>0.23132404999999998</v>
      </c>
      <c r="J10" s="855">
        <f>compohweal!Z2</f>
        <v>0.11905078253999782</v>
      </c>
      <c r="K10" s="855">
        <f>compohweal!AA2</f>
        <v>7.8802687404210231E-2</v>
      </c>
      <c r="L10" s="855">
        <f>compohweal!AB2</f>
        <v>0.22088535579595645</v>
      </c>
      <c r="M10" s="855">
        <f>compohweal!AC2</f>
        <v>1.2205704422363373E-2</v>
      </c>
      <c r="N10" s="203">
        <f>compohweal!AE2</f>
        <v>0.45115955230864097</v>
      </c>
      <c r="O10" s="854">
        <f>compohweal!AF2</f>
        <v>0.23132404999999998</v>
      </c>
      <c r="P10" s="854">
        <f>compohweal!AG2</f>
        <v>7.5388668362325537E-2</v>
      </c>
      <c r="Q10" s="854">
        <f>compohweal!AH2</f>
        <v>3.8749559697790953E-2</v>
      </c>
      <c r="R10" s="854">
        <f>compohweal!AI2</f>
        <v>0.10108300952961266</v>
      </c>
      <c r="S10" s="856">
        <f>compohweal!AJ2</f>
        <v>4.6142647189118327E-3</v>
      </c>
    </row>
    <row r="11" spans="1:27">
      <c r="A11" s="881">
        <v>1914</v>
      </c>
      <c r="B11" s="889">
        <f>compohweal!Q3</f>
        <v>0.78329371932034619</v>
      </c>
      <c r="C11" s="855">
        <f>compohweal!R3</f>
        <v>0.21546094999999998</v>
      </c>
      <c r="D11" s="855">
        <f>compohweal!S3</f>
        <v>0.16178437316483055</v>
      </c>
      <c r="E11" s="855">
        <f>compohweal!T3</f>
        <v>0.11182230634973128</v>
      </c>
      <c r="F11" s="855">
        <f>compohweal!U3</f>
        <v>0.27738830217338351</v>
      </c>
      <c r="G11" s="855">
        <f>compohweal!V3</f>
        <v>1.6837787632400819E-2</v>
      </c>
      <c r="H11" s="197">
        <f>compohweal!X3</f>
        <v>0.65953605754436451</v>
      </c>
      <c r="I11" s="855">
        <f>compohweal!Y3</f>
        <v>0.21546094999999998</v>
      </c>
      <c r="J11" s="855">
        <f>compohweal!Z3</f>
        <v>0.13099149709279209</v>
      </c>
      <c r="K11" s="855">
        <f>compohweal!AA3</f>
        <v>8.4671420265220024E-2</v>
      </c>
      <c r="L11" s="855">
        <f>compohweal!AB3</f>
        <v>0.21535977132003242</v>
      </c>
      <c r="M11" s="855">
        <f>compohweal!AC3</f>
        <v>1.305241886632004E-2</v>
      </c>
      <c r="N11" s="197">
        <f>compohweal!AE3</f>
        <v>0.44587685785406733</v>
      </c>
      <c r="O11" s="855">
        <f>compohweal!AF3</f>
        <v>0.21546094999999998</v>
      </c>
      <c r="P11" s="855">
        <f>compohweal!AG3</f>
        <v>8.4411938071018849E-2</v>
      </c>
      <c r="Q11" s="855">
        <f>compohweal!AH3</f>
        <v>4.1582712397025781E-2</v>
      </c>
      <c r="R11" s="855">
        <f>compohweal!AI3</f>
        <v>9.9478741236955756E-2</v>
      </c>
      <c r="S11" s="857">
        <f>compohweal!AJ3</f>
        <v>4.9425161490669403E-3</v>
      </c>
    </row>
    <row r="12" spans="1:27">
      <c r="A12" s="881">
        <v>1915</v>
      </c>
      <c r="B12" s="889">
        <f>compohweal!Q4</f>
        <v>0.77967494492095302</v>
      </c>
      <c r="C12" s="855">
        <f>compohweal!R4</f>
        <v>0.23116919999999999</v>
      </c>
      <c r="D12" s="855">
        <f>compohweal!S4</f>
        <v>0.15854642625940946</v>
      </c>
      <c r="E12" s="855">
        <f>compohweal!T4</f>
        <v>0.11101408144362537</v>
      </c>
      <c r="F12" s="855">
        <f>compohweal!U4</f>
        <v>0.26239580484002634</v>
      </c>
      <c r="G12" s="855">
        <f>compohweal!V4</f>
        <v>1.6549432377891762E-2</v>
      </c>
      <c r="H12" s="197">
        <f>compohweal!X4</f>
        <v>0.65655756100840723</v>
      </c>
      <c r="I12" s="855">
        <f>compohweal!Y4</f>
        <v>0.23116919999999999</v>
      </c>
      <c r="J12" s="855">
        <f>compohweal!Z4</f>
        <v>0.12686015766545281</v>
      </c>
      <c r="K12" s="855">
        <f>compohweal!AA4</f>
        <v>8.3816062260703525E-2</v>
      </c>
      <c r="L12" s="855">
        <f>compohweal!AB4</f>
        <v>0.20187071821751243</v>
      </c>
      <c r="M12" s="855">
        <f>compohweal!AC4</f>
        <v>1.2841422864738447E-2</v>
      </c>
      <c r="N12" s="197">
        <f>compohweal!AE4</f>
        <v>0.44641729337342795</v>
      </c>
      <c r="O12" s="855">
        <f>compohweal!AF4</f>
        <v>0.23116919999999999</v>
      </c>
      <c r="P12" s="855">
        <f>compohweal!AG4</f>
        <v>7.9085396940931724E-2</v>
      </c>
      <c r="Q12" s="855">
        <f>compohweal!AH4</f>
        <v>4.0658904854893409E-2</v>
      </c>
      <c r="R12" s="855">
        <f>compohweal!AI4</f>
        <v>9.0680130197456008E-2</v>
      </c>
      <c r="S12" s="857">
        <f>compohweal!AJ4</f>
        <v>4.8236613801468367E-3</v>
      </c>
    </row>
    <row r="13" spans="1:27">
      <c r="A13" s="881">
        <v>1916</v>
      </c>
      <c r="B13" s="890">
        <f>compohweal!Q5</f>
        <v>0.78218139836912171</v>
      </c>
      <c r="C13" s="858">
        <f>compohweal!R5</f>
        <v>0.23848359794394222</v>
      </c>
      <c r="D13" s="858">
        <f>compohweal!S5</f>
        <v>0.15937707134120974</v>
      </c>
      <c r="E13" s="858">
        <f>compohweal!T5</f>
        <v>0.10983489414753975</v>
      </c>
      <c r="F13" s="858">
        <f>compohweal!U5</f>
        <v>0.25798443162894569</v>
      </c>
      <c r="G13" s="858">
        <f>compohweal!V5</f>
        <v>1.6501403307484296E-2</v>
      </c>
      <c r="H13" s="197">
        <f>compohweal!X5</f>
        <v>0.67413354121769165</v>
      </c>
      <c r="I13" s="855">
        <f>compohweal!Y5</f>
        <v>0.24642605583437793</v>
      </c>
      <c r="J13" s="855">
        <f>compohweal!Z5</f>
        <v>0.12887111451866448</v>
      </c>
      <c r="K13" s="855">
        <f>compohweal!AA5</f>
        <v>8.4687830098172046E-2</v>
      </c>
      <c r="L13" s="855">
        <f>compohweal!AB5</f>
        <v>0.20150374155986464</v>
      </c>
      <c r="M13" s="855">
        <f>compohweal!AC5</f>
        <v>1.264479920661251E-2</v>
      </c>
      <c r="N13" s="117">
        <f>compohweal!AE5</f>
        <v>0.43302390827082915</v>
      </c>
      <c r="O13" s="859">
        <f>compohweal!AF5</f>
        <v>0.20682399647371474</v>
      </c>
      <c r="P13" s="859">
        <f>compohweal!AG5</f>
        <v>8.3158301031237211E-2</v>
      </c>
      <c r="Q13" s="859">
        <f>compohweal!AH5</f>
        <v>4.339513401194442E-2</v>
      </c>
      <c r="R13" s="859">
        <f>compohweal!AI5</f>
        <v>9.4813780942289358E-2</v>
      </c>
      <c r="S13" s="860">
        <f>compohweal!AJ5</f>
        <v>4.8326958116433946E-3</v>
      </c>
    </row>
    <row r="14" spans="1:27">
      <c r="A14" s="881">
        <v>1917</v>
      </c>
      <c r="B14" s="889">
        <f>compohweal!Q6</f>
        <v>0.78306176266180338</v>
      </c>
      <c r="C14" s="855">
        <f>compohweal!R6</f>
        <v>0.21442422839920516</v>
      </c>
      <c r="D14" s="855">
        <f>compohweal!S6</f>
        <v>0.17388601047005717</v>
      </c>
      <c r="E14" s="855">
        <f>compohweal!T6</f>
        <v>0.11481851640055757</v>
      </c>
      <c r="F14" s="855">
        <f>compohweal!U6</f>
        <v>0.26324215089945124</v>
      </c>
      <c r="G14" s="855">
        <f>compohweal!V6</f>
        <v>1.6690856492532231E-2</v>
      </c>
      <c r="H14" s="197">
        <f>compohweal!X6</f>
        <v>0.66832918665691388</v>
      </c>
      <c r="I14" s="855">
        <f>compohweal!Y6</f>
        <v>0.21986514999999998</v>
      </c>
      <c r="J14" s="855">
        <f>compohweal!Z6</f>
        <v>0.14135833142362586</v>
      </c>
      <c r="K14" s="855">
        <f>compohweal!AA6</f>
        <v>9.1614777879123366E-2</v>
      </c>
      <c r="L14" s="855">
        <f>compohweal!AB6</f>
        <v>0.20259134102885265</v>
      </c>
      <c r="M14" s="855">
        <f>compohweal!AC6</f>
        <v>1.2899586325311919E-2</v>
      </c>
      <c r="N14" s="197">
        <f>compohweal!AE6</f>
        <v>0.40531978095314025</v>
      </c>
      <c r="O14" s="855">
        <f>compohweal!AF6</f>
        <v>0.20188390743004267</v>
      </c>
      <c r="P14" s="855">
        <f>compohweal!AG6</f>
        <v>0.10621058195680058</v>
      </c>
      <c r="Q14" s="855">
        <f>compohweal!AH6</f>
        <v>4.0577057456724991E-2</v>
      </c>
      <c r="R14" s="855">
        <f>compohweal!AI6</f>
        <v>5.119081295456019E-2</v>
      </c>
      <c r="S14" s="857">
        <f>compohweal!AJ6</f>
        <v>5.4574211550117331E-3</v>
      </c>
    </row>
    <row r="15" spans="1:27">
      <c r="A15" s="881">
        <v>1918</v>
      </c>
      <c r="B15" s="889">
        <f>compohweal!Q7</f>
        <v>0.7856952910239634</v>
      </c>
      <c r="C15" s="855">
        <f>compohweal!R7</f>
        <v>0.19650845</v>
      </c>
      <c r="D15" s="855">
        <f>compohweal!S7</f>
        <v>0.18949983032346862</v>
      </c>
      <c r="E15" s="855">
        <f>compohweal!T7</f>
        <v>0.11638501223077261</v>
      </c>
      <c r="F15" s="855">
        <f>compohweal!U7</f>
        <v>0.26673133319517395</v>
      </c>
      <c r="G15" s="855">
        <f>compohweal!V7</f>
        <v>1.6570665274548251E-2</v>
      </c>
      <c r="H15" s="197">
        <f>compohweal!X7</f>
        <v>0.64573300052900195</v>
      </c>
      <c r="I15" s="855">
        <f>compohweal!Y7</f>
        <v>0.18710500571516142</v>
      </c>
      <c r="J15" s="855">
        <f>compohweal!Z7</f>
        <v>0.17085185878406156</v>
      </c>
      <c r="K15" s="855">
        <f>compohweal!AA7</f>
        <v>9.0849630205838833E-2</v>
      </c>
      <c r="L15" s="855">
        <f>compohweal!AB7</f>
        <v>0.18307446512630909</v>
      </c>
      <c r="M15" s="855">
        <f>compohweal!AC7</f>
        <v>1.3852040697631044E-2</v>
      </c>
      <c r="N15" s="197">
        <f>compohweal!AE7</f>
        <v>0.37048515159729251</v>
      </c>
      <c r="O15" s="855">
        <f>compohweal!AF7</f>
        <v>0.15280538025615154</v>
      </c>
      <c r="P15" s="855">
        <f>compohweal!AG7</f>
        <v>0.11197366403602353</v>
      </c>
      <c r="Q15" s="855">
        <f>compohweal!AH7</f>
        <v>4.0704579293063869E-2</v>
      </c>
      <c r="R15" s="855">
        <f>compohweal!AI7</f>
        <v>5.9468414955139638E-2</v>
      </c>
      <c r="S15" s="857">
        <f>compohweal!AJ7</f>
        <v>5.533113056913919E-3</v>
      </c>
    </row>
    <row r="16" spans="1:27">
      <c r="A16" s="882">
        <v>1919</v>
      </c>
      <c r="B16" s="891">
        <f>compohweal!Q8</f>
        <v>0.80078314648385773</v>
      </c>
      <c r="C16" s="861">
        <f>compohweal!R8</f>
        <v>0.20843664999999997</v>
      </c>
      <c r="D16" s="861">
        <f>compohweal!S8</f>
        <v>0.19117035222434486</v>
      </c>
      <c r="E16" s="861">
        <f>compohweal!T8</f>
        <v>0.10915571814854476</v>
      </c>
      <c r="F16" s="861">
        <f>compohweal!U8</f>
        <v>0.27664077682376631</v>
      </c>
      <c r="G16" s="861">
        <f>compohweal!V8</f>
        <v>1.5379649287201863E-2</v>
      </c>
      <c r="H16" s="199">
        <f>compohweal!X8</f>
        <v>0.67614261745415505</v>
      </c>
      <c r="I16" s="861">
        <f>compohweal!Y8</f>
        <v>0.19958247767255874</v>
      </c>
      <c r="J16" s="861">
        <f>compohweal!Z8</f>
        <v>0.17658530378299669</v>
      </c>
      <c r="K16" s="861">
        <f>compohweal!AA8</f>
        <v>8.6272961262228984E-2</v>
      </c>
      <c r="L16" s="861">
        <f>compohweal!AB8</f>
        <v>0.20075229982462453</v>
      </c>
      <c r="M16" s="861">
        <f>compohweal!AC8</f>
        <v>1.2949574911745988E-2</v>
      </c>
      <c r="N16" s="199">
        <f>compohweal!AE8</f>
        <v>0.40008204858115165</v>
      </c>
      <c r="O16" s="861">
        <f>compohweal!AF8</f>
        <v>0.15958848285862284</v>
      </c>
      <c r="P16" s="861">
        <f>compohweal!AG8</f>
        <v>0.119772824397814</v>
      </c>
      <c r="Q16" s="861">
        <f>compohweal!AH8</f>
        <v>3.8876577452611305E-2</v>
      </c>
      <c r="R16" s="861">
        <f>compohweal!AI8</f>
        <v>7.6659010149952925E-2</v>
      </c>
      <c r="S16" s="862">
        <f>compohweal!AJ8</f>
        <v>5.1851537221505655E-3</v>
      </c>
    </row>
    <row r="17" spans="1:19">
      <c r="A17" s="881">
        <v>1920</v>
      </c>
      <c r="B17" s="889">
        <f>compohweal!Q9</f>
        <v>0.78098062411595981</v>
      </c>
      <c r="C17" s="855">
        <f>compohweal!R9</f>
        <v>0.19944584999999998</v>
      </c>
      <c r="D17" s="855">
        <f>compohweal!S9</f>
        <v>0.20036936065393321</v>
      </c>
      <c r="E17" s="855">
        <f>compohweal!T9</f>
        <v>0.11340691827961988</v>
      </c>
      <c r="F17" s="855">
        <f>compohweal!U9</f>
        <v>0.25148446097332106</v>
      </c>
      <c r="G17" s="855">
        <f>compohweal!V9</f>
        <v>1.6274034209085707E-2</v>
      </c>
      <c r="H17" s="197">
        <f>compohweal!X9</f>
        <v>0.6348519422625355</v>
      </c>
      <c r="I17" s="855">
        <f>compohweal!Y9</f>
        <v>0.18669829867864743</v>
      </c>
      <c r="J17" s="855">
        <f>compohweal!Z9</f>
        <v>0.17584113953490188</v>
      </c>
      <c r="K17" s="855">
        <f>compohweal!AA9</f>
        <v>8.7719455933556956E-2</v>
      </c>
      <c r="L17" s="855">
        <f>compohweal!AB9</f>
        <v>0.17094187588474405</v>
      </c>
      <c r="M17" s="855">
        <f>compohweal!AC9</f>
        <v>1.3651172230685219E-2</v>
      </c>
      <c r="N17" s="197">
        <f>compohweal!AE9</f>
        <v>0.35674407684045567</v>
      </c>
      <c r="O17" s="855">
        <f>compohweal!AF9</f>
        <v>0.14278351331290748</v>
      </c>
      <c r="P17" s="855">
        <f>compohweal!AG9</f>
        <v>0.10861164194485992</v>
      </c>
      <c r="Q17" s="855">
        <f>compohweal!AH9</f>
        <v>4.0229156236200742E-2</v>
      </c>
      <c r="R17" s="855">
        <f>compohweal!AI9</f>
        <v>5.9758099970219615E-2</v>
      </c>
      <c r="S17" s="857">
        <f>compohweal!AJ9</f>
        <v>5.3616653762678726E-3</v>
      </c>
    </row>
    <row r="18" spans="1:19">
      <c r="A18" s="881">
        <v>1921</v>
      </c>
      <c r="B18" s="889">
        <f>compohweal!Q10</f>
        <v>0.77989838268579814</v>
      </c>
      <c r="C18" s="855">
        <f>compohweal!R10</f>
        <v>0.19606004999999999</v>
      </c>
      <c r="D18" s="855">
        <f>compohweal!S10</f>
        <v>0.21499255451704122</v>
      </c>
      <c r="E18" s="855">
        <f>compohweal!T10</f>
        <v>0.12375347635240817</v>
      </c>
      <c r="F18" s="855">
        <f>compohweal!U10</f>
        <v>0.22413799886410932</v>
      </c>
      <c r="G18" s="855">
        <f>compohweal!V10</f>
        <v>2.0954302952239559E-2</v>
      </c>
      <c r="H18" s="197">
        <f>compohweal!X10</f>
        <v>0.64153418370371551</v>
      </c>
      <c r="I18" s="855">
        <f>compohweal!Y10</f>
        <v>0.19206956110844653</v>
      </c>
      <c r="J18" s="855">
        <f>compohweal!Z10</f>
        <v>0.18598948180801983</v>
      </c>
      <c r="K18" s="855">
        <f>compohweal!AA10</f>
        <v>9.3853945919361956E-2</v>
      </c>
      <c r="L18" s="855">
        <f>compohweal!AB10</f>
        <v>0.15321247382601227</v>
      </c>
      <c r="M18" s="855">
        <f>compohweal!AC10</f>
        <v>1.6408721041874984E-2</v>
      </c>
      <c r="N18" s="197">
        <f>compohweal!AE10</f>
        <v>0.36797410784044965</v>
      </c>
      <c r="O18" s="855">
        <f>compohweal!AF10</f>
        <v>0.15321415527324744</v>
      </c>
      <c r="P18" s="855">
        <f>compohweal!AG10</f>
        <v>0.11170231952094797</v>
      </c>
      <c r="Q18" s="855">
        <f>compohweal!AH10</f>
        <v>4.2612991760144436E-2</v>
      </c>
      <c r="R18" s="855">
        <f>compohweal!AI10</f>
        <v>5.3968597751642387E-2</v>
      </c>
      <c r="S18" s="857">
        <f>compohweal!AJ10</f>
        <v>6.4760435344673939E-3</v>
      </c>
    </row>
    <row r="19" spans="1:19">
      <c r="A19" s="881">
        <v>1922</v>
      </c>
      <c r="B19" s="889">
        <f>compohweal!Q11</f>
        <v>0.79238395352867086</v>
      </c>
      <c r="C19" s="855">
        <f>compohweal!R11</f>
        <v>0.22267904999999999</v>
      </c>
      <c r="D19" s="855">
        <f>compohweal!S11</f>
        <v>0.21782313876914999</v>
      </c>
      <c r="E19" s="855">
        <f>compohweal!T11</f>
        <v>0.12506739652720819</v>
      </c>
      <c r="F19" s="855">
        <f>compohweal!U11</f>
        <v>0.20654869640564238</v>
      </c>
      <c r="G19" s="855">
        <f>compohweal!V11</f>
        <v>2.0265671826670335E-2</v>
      </c>
      <c r="H19" s="197">
        <f>compohweal!X11</f>
        <v>0.66159586373333523</v>
      </c>
      <c r="I19" s="855">
        <f>compohweal!Y11</f>
        <v>0.21316556267594469</v>
      </c>
      <c r="J19" s="855">
        <f>compohweal!Z11</f>
        <v>0.19241921241677865</v>
      </c>
      <c r="K19" s="855">
        <f>compohweal!AA11</f>
        <v>9.8060705480243149E-2</v>
      </c>
      <c r="L19" s="855">
        <f>compohweal!AB11</f>
        <v>0.14179750666854785</v>
      </c>
      <c r="M19" s="855">
        <f>compohweal!AC11</f>
        <v>1.6152876491820945E-2</v>
      </c>
      <c r="N19" s="197">
        <f>compohweal!AE11</f>
        <v>0.39974697617865268</v>
      </c>
      <c r="O19" s="855">
        <f>compohweal!AF11</f>
        <v>0.17402591173725934</v>
      </c>
      <c r="P19" s="855">
        <f>compohweal!AG11</f>
        <v>0.12039561749504313</v>
      </c>
      <c r="Q19" s="855">
        <f>compohweal!AH11</f>
        <v>5.0457208857283421E-2</v>
      </c>
      <c r="R19" s="855">
        <f>compohweal!AI11</f>
        <v>4.8522441846826928E-2</v>
      </c>
      <c r="S19" s="857">
        <f>compohweal!AJ11</f>
        <v>6.3457962422399155E-3</v>
      </c>
    </row>
    <row r="20" spans="1:19">
      <c r="A20" s="881">
        <v>1923</v>
      </c>
      <c r="B20" s="889">
        <f>compohweal!Q12</f>
        <v>0.79670310411995149</v>
      </c>
      <c r="C20" s="855">
        <f>compohweal!R12</f>
        <v>0.23357934999999999</v>
      </c>
      <c r="D20" s="855">
        <f>compohweal!S12</f>
        <v>0.21519263717251824</v>
      </c>
      <c r="E20" s="855">
        <f>compohweal!T12</f>
        <v>0.12681589642061328</v>
      </c>
      <c r="F20" s="855">
        <f>compohweal!U12</f>
        <v>0.2022857098156671</v>
      </c>
      <c r="G20" s="855">
        <f>compohweal!V12</f>
        <v>1.8829510711153026E-2</v>
      </c>
      <c r="H20" s="197">
        <f>compohweal!X12</f>
        <v>0.64046378077615196</v>
      </c>
      <c r="I20" s="855">
        <f>compohweal!Y12</f>
        <v>0.21717966397885202</v>
      </c>
      <c r="J20" s="855">
        <f>compohweal!Z12</f>
        <v>0.1809556562505428</v>
      </c>
      <c r="K20" s="855">
        <f>compohweal!AA12</f>
        <v>9.494101948124109E-2</v>
      </c>
      <c r="L20" s="855">
        <f>compohweal!AB12</f>
        <v>0.13155623947229764</v>
      </c>
      <c r="M20" s="855">
        <f>compohweal!AC12</f>
        <v>1.5831201593218436E-2</v>
      </c>
      <c r="N20" s="197">
        <f>compohweal!AE12</f>
        <v>0.35384183341940784</v>
      </c>
      <c r="O20" s="855">
        <f>compohweal!AF12</f>
        <v>0.17200086477514684</v>
      </c>
      <c r="P20" s="855">
        <f>compohweal!AG12</f>
        <v>0.10249250466803281</v>
      </c>
      <c r="Q20" s="855">
        <f>compohweal!AH12</f>
        <v>4.3006086388180424E-2</v>
      </c>
      <c r="R20" s="855">
        <f>compohweal!AI12</f>
        <v>2.9741699911560462E-2</v>
      </c>
      <c r="S20" s="857">
        <f>compohweal!AJ12</f>
        <v>6.6006776764873064E-3</v>
      </c>
    </row>
    <row r="21" spans="1:19">
      <c r="A21" s="881">
        <v>1924</v>
      </c>
      <c r="B21" s="889">
        <f>compohweal!Q13</f>
        <v>0.8113684414326483</v>
      </c>
      <c r="C21" s="855">
        <f>compohweal!R13</f>
        <v>0.24202629095327774</v>
      </c>
      <c r="D21" s="855">
        <f>compohweal!S13</f>
        <v>0.21719087634429374</v>
      </c>
      <c r="E21" s="855">
        <f>compohweal!T13</f>
        <v>0.13335053648566911</v>
      </c>
      <c r="F21" s="855">
        <f>compohweal!U13</f>
        <v>0.19724451223887585</v>
      </c>
      <c r="G21" s="855">
        <f>compohweal!V13</f>
        <v>2.1556225410531968E-2</v>
      </c>
      <c r="H21" s="197">
        <f>compohweal!X13</f>
        <v>0.65638132707127705</v>
      </c>
      <c r="I21" s="855">
        <f>compohweal!Y13</f>
        <v>0.22335551596481887</v>
      </c>
      <c r="J21" s="855">
        <f>compohweal!Z13</f>
        <v>0.18520057469996473</v>
      </c>
      <c r="K21" s="855">
        <f>compohweal!AA13</f>
        <v>0.10028817001200963</v>
      </c>
      <c r="L21" s="855">
        <f>compohweal!AB13</f>
        <v>0.12942760116919502</v>
      </c>
      <c r="M21" s="855">
        <f>compohweal!AC13</f>
        <v>1.8109465225288925E-2</v>
      </c>
      <c r="N21" s="197">
        <f>compohweal!AE13</f>
        <v>0.37462214354104811</v>
      </c>
      <c r="O21" s="855">
        <f>compohweal!AF13</f>
        <v>0.18222341747767357</v>
      </c>
      <c r="P21" s="855">
        <f>compohweal!AG13</f>
        <v>0.10620098051174062</v>
      </c>
      <c r="Q21" s="855">
        <f>compohweal!AH13</f>
        <v>4.3727988031165108E-2</v>
      </c>
      <c r="R21" s="855">
        <f>compohweal!AI13</f>
        <v>3.4833844208827139E-2</v>
      </c>
      <c r="S21" s="857">
        <f>compohweal!AJ13</f>
        <v>7.6359133116417144E-3</v>
      </c>
    </row>
    <row r="22" spans="1:19">
      <c r="A22" s="881">
        <v>1925</v>
      </c>
      <c r="B22" s="889">
        <f>compohweal!Q14</f>
        <v>0.82219273367651446</v>
      </c>
      <c r="C22" s="855">
        <f>compohweal!R14</f>
        <v>0.26298346659826605</v>
      </c>
      <c r="D22" s="855">
        <f>compohweal!S14</f>
        <v>0.20953150491623396</v>
      </c>
      <c r="E22" s="855">
        <f>compohweal!T14</f>
        <v>0.131970964679516</v>
      </c>
      <c r="F22" s="855">
        <f>compohweal!U14</f>
        <v>0.19561788247852024</v>
      </c>
      <c r="G22" s="855">
        <f>compohweal!V14</f>
        <v>2.2088915003978266E-2</v>
      </c>
      <c r="H22" s="197">
        <f>compohweal!X14</f>
        <v>0.6804510396718807</v>
      </c>
      <c r="I22" s="855">
        <f>compohweal!Y14</f>
        <v>0.24301698360340401</v>
      </c>
      <c r="J22" s="855">
        <f>compohweal!Z14</f>
        <v>0.1825241805013105</v>
      </c>
      <c r="K22" s="855">
        <f>compohweal!AA14</f>
        <v>0.10191539246104045</v>
      </c>
      <c r="L22" s="855">
        <f>compohweal!AB14</f>
        <v>0.13390701802324642</v>
      </c>
      <c r="M22" s="855">
        <f>compohweal!AC14</f>
        <v>1.9087465082879233E-2</v>
      </c>
      <c r="N22" s="197">
        <f>compohweal!AE14</f>
        <v>0.40917686322521868</v>
      </c>
      <c r="O22" s="855">
        <f>compohweal!AF14</f>
        <v>0.1985552533507304</v>
      </c>
      <c r="P22" s="855">
        <f>compohweal!AG14</f>
        <v>0.11106627768098692</v>
      </c>
      <c r="Q22" s="855">
        <f>compohweal!AH14</f>
        <v>4.7381079186649244E-2</v>
      </c>
      <c r="R22" s="855">
        <f>compohweal!AI14</f>
        <v>4.421534935976109E-2</v>
      </c>
      <c r="S22" s="857">
        <f>compohweal!AJ14</f>
        <v>7.9589036470910784E-3</v>
      </c>
    </row>
    <row r="23" spans="1:19">
      <c r="A23" s="881">
        <v>1926</v>
      </c>
      <c r="B23" s="889">
        <f>compohweal!Q15</f>
        <v>0.83162446571498405</v>
      </c>
      <c r="C23" s="855">
        <f>compohweal!R15</f>
        <v>0.28917745824658875</v>
      </c>
      <c r="D23" s="855">
        <f>compohweal!S15</f>
        <v>0.20819892561417039</v>
      </c>
      <c r="E23" s="855">
        <f>compohweal!T15</f>
        <v>0.1262758897213872</v>
      </c>
      <c r="F23" s="855">
        <f>compohweal!U15</f>
        <v>0.18464250621426032</v>
      </c>
      <c r="G23" s="855">
        <f>compohweal!V15</f>
        <v>2.3329685918577429E-2</v>
      </c>
      <c r="H23" s="197">
        <f>compohweal!X15</f>
        <v>0.69440499718151427</v>
      </c>
      <c r="I23" s="855">
        <f>compohweal!Y15</f>
        <v>0.26700495042339989</v>
      </c>
      <c r="J23" s="855">
        <f>compohweal!Z15</f>
        <v>0.18210200789790787</v>
      </c>
      <c r="K23" s="855">
        <f>compohweal!AA15</f>
        <v>9.7630983643581956E-2</v>
      </c>
      <c r="L23" s="855">
        <f>compohweal!AB15</f>
        <v>0.12742236154723927</v>
      </c>
      <c r="M23" s="855">
        <f>compohweal!AC15</f>
        <v>2.0244693669385361E-2</v>
      </c>
      <c r="N23" s="197">
        <f>compohweal!AE15</f>
        <v>0.42581875282826831</v>
      </c>
      <c r="O23" s="855">
        <f>compohweal!AF15</f>
        <v>0.2182403007428701</v>
      </c>
      <c r="P23" s="855">
        <f>compohweal!AG15</f>
        <v>0.11246309988948731</v>
      </c>
      <c r="Q23" s="855">
        <f>compohweal!AH15</f>
        <v>4.5769232801456332E-2</v>
      </c>
      <c r="R23" s="855">
        <f>compohweal!AI15</f>
        <v>4.0874474907851191E-2</v>
      </c>
      <c r="S23" s="857">
        <f>compohweal!AJ15</f>
        <v>8.4716444866034368E-3</v>
      </c>
    </row>
    <row r="24" spans="1:19">
      <c r="A24" s="881">
        <v>1927</v>
      </c>
      <c r="B24" s="889">
        <f>compohweal!Q16</f>
        <v>0.84176299873331029</v>
      </c>
      <c r="C24" s="855">
        <f>compohweal!R16</f>
        <v>0.32200864883953961</v>
      </c>
      <c r="D24" s="855">
        <f>compohweal!S16</f>
        <v>0.20485177960463249</v>
      </c>
      <c r="E24" s="855">
        <f>compohweal!T16</f>
        <v>0.11498762118151709</v>
      </c>
      <c r="F24" s="855">
        <f>compohweal!U16</f>
        <v>0.17517327257512941</v>
      </c>
      <c r="G24" s="855">
        <f>compohweal!V16</f>
        <v>2.4741676532491676E-2</v>
      </c>
      <c r="H24" s="197">
        <f>compohweal!X16</f>
        <v>0.70959076482940386</v>
      </c>
      <c r="I24" s="855">
        <f>compohweal!Y16</f>
        <v>0.29753231724908719</v>
      </c>
      <c r="J24" s="855">
        <f>compohweal!Z16</f>
        <v>0.18064828295459098</v>
      </c>
      <c r="K24" s="855">
        <f>compohweal!AA16</f>
        <v>8.9661384535889274E-2</v>
      </c>
      <c r="L24" s="855">
        <f>compohweal!AB16</f>
        <v>0.12043703407254472</v>
      </c>
      <c r="M24" s="855">
        <f>compohweal!AC16</f>
        <v>2.1311746017291602E-2</v>
      </c>
      <c r="N24" s="197">
        <f>compohweal!AE16</f>
        <v>0.44919394855536032</v>
      </c>
      <c r="O24" s="855">
        <f>compohweal!AF16</f>
        <v>0.24333624483725658</v>
      </c>
      <c r="P24" s="855">
        <f>compohweal!AG16</f>
        <v>0.11221775051693506</v>
      </c>
      <c r="Q24" s="855">
        <f>compohweal!AH16</f>
        <v>4.4002844201523478E-2</v>
      </c>
      <c r="R24" s="855">
        <f>compohweal!AI16</f>
        <v>4.0716200407064362E-2</v>
      </c>
      <c r="S24" s="857">
        <f>compohweal!AJ16</f>
        <v>8.920908592580901E-3</v>
      </c>
    </row>
    <row r="25" spans="1:19">
      <c r="A25" s="881">
        <v>1928</v>
      </c>
      <c r="B25" s="889">
        <f>compohweal!Q17</f>
        <v>0.84457980485883011</v>
      </c>
      <c r="C25" s="855">
        <f>compohweal!R17</f>
        <v>0.36414655754492958</v>
      </c>
      <c r="D25" s="855">
        <f>compohweal!S17</f>
        <v>0.18918659001165822</v>
      </c>
      <c r="E25" s="855">
        <f>compohweal!T17</f>
        <v>0.10569579507840121</v>
      </c>
      <c r="F25" s="855">
        <f>compohweal!U17</f>
        <v>0.16080598528367465</v>
      </c>
      <c r="G25" s="855">
        <f>compohweal!V17</f>
        <v>2.4744876940166402E-2</v>
      </c>
      <c r="H25" s="197">
        <f>compohweal!X17</f>
        <v>0.72057270410216612</v>
      </c>
      <c r="I25" s="855">
        <f>compohweal!Y17</f>
        <v>0.33789136822075611</v>
      </c>
      <c r="J25" s="855">
        <f>compohweal!Z17</f>
        <v>0.16738619819846934</v>
      </c>
      <c r="K25" s="855">
        <f>compohweal!AA17</f>
        <v>8.3423184157195032E-2</v>
      </c>
      <c r="L25" s="855">
        <f>compohweal!AB17</f>
        <v>0.11090444287678243</v>
      </c>
      <c r="M25" s="855">
        <f>compohweal!AC17</f>
        <v>2.0967510648963062E-2</v>
      </c>
      <c r="N25" s="197">
        <f>compohweal!AE17</f>
        <v>0.47822189084829764</v>
      </c>
      <c r="O25" s="855">
        <f>compohweal!AF17</f>
        <v>0.27731480552236393</v>
      </c>
      <c r="P25" s="855">
        <f>compohweal!AG17</f>
        <v>0.10666107051078265</v>
      </c>
      <c r="Q25" s="855">
        <f>compohweal!AH17</f>
        <v>4.2457912960260809E-2</v>
      </c>
      <c r="R25" s="855">
        <f>compohweal!AI17</f>
        <v>4.3110105523932282E-2</v>
      </c>
      <c r="S25" s="857">
        <f>compohweal!AJ17</f>
        <v>8.6779963309579714E-3</v>
      </c>
    </row>
    <row r="26" spans="1:19">
      <c r="A26" s="881">
        <v>1929</v>
      </c>
      <c r="B26" s="889">
        <f>compohweal!Q18</f>
        <v>0.84398510338056643</v>
      </c>
      <c r="C26" s="855">
        <f>compohweal!R18</f>
        <v>0.37941250265776472</v>
      </c>
      <c r="D26" s="855">
        <f>compohweal!S18</f>
        <v>0.18666519545929069</v>
      </c>
      <c r="E26" s="855">
        <f>compohweal!T18</f>
        <v>0.10615829946822299</v>
      </c>
      <c r="F26" s="855">
        <f>compohweal!U18</f>
        <v>0.1475639054906186</v>
      </c>
      <c r="G26" s="855">
        <f>compohweal!V18</f>
        <v>2.4185200304669457E-2</v>
      </c>
      <c r="H26" s="197">
        <f>compohweal!X18</f>
        <v>0.72131404290292123</v>
      </c>
      <c r="I26" s="855">
        <f>compohweal!Y18</f>
        <v>0.35175832907557131</v>
      </c>
      <c r="J26" s="855">
        <f>compohweal!Z18</f>
        <v>0.16546180706036637</v>
      </c>
      <c r="K26" s="855">
        <f>compohweal!AA18</f>
        <v>8.3461212316138123E-2</v>
      </c>
      <c r="L26" s="855">
        <f>compohweal!AB18</f>
        <v>9.9777067710665995E-2</v>
      </c>
      <c r="M26" s="855">
        <f>compohweal!AC18</f>
        <v>2.0855626740179375E-2</v>
      </c>
      <c r="N26" s="197">
        <f>compohweal!AE18</f>
        <v>0.47986960912475585</v>
      </c>
      <c r="O26" s="855">
        <f>compohweal!AF18</f>
        <v>0.28732000646407019</v>
      </c>
      <c r="P26" s="855">
        <f>compohweal!AG18</f>
        <v>0.1056795367954543</v>
      </c>
      <c r="Q26" s="855">
        <f>compohweal!AH18</f>
        <v>4.2310657837993336E-2</v>
      </c>
      <c r="R26" s="855">
        <f>compohweal!AI18</f>
        <v>3.6072839707222901E-2</v>
      </c>
      <c r="S26" s="857">
        <f>compohweal!AJ18</f>
        <v>8.4865683200151115E-3</v>
      </c>
    </row>
    <row r="27" spans="1:19">
      <c r="A27" s="883">
        <v>1930</v>
      </c>
      <c r="B27" s="892">
        <f>compohweal!Q19</f>
        <v>0.84590846131714681</v>
      </c>
      <c r="C27" s="864">
        <f>compohweal!R19</f>
        <v>0.35661860000000001</v>
      </c>
      <c r="D27" s="864">
        <f>compohweal!S19</f>
        <v>0.20637240519116712</v>
      </c>
      <c r="E27" s="864">
        <f>compohweal!T19</f>
        <v>0.11374531487892198</v>
      </c>
      <c r="F27" s="864">
        <f>compohweal!U19</f>
        <v>0.13958554697058909</v>
      </c>
      <c r="G27" s="864">
        <f>compohweal!V19</f>
        <v>2.9586594276468647E-2</v>
      </c>
      <c r="H27" s="201">
        <f>compohweal!X19</f>
        <v>0.7082733424175397</v>
      </c>
      <c r="I27" s="864">
        <f>compohweal!Y19</f>
        <v>0.33163410977453484</v>
      </c>
      <c r="J27" s="864">
        <f>compohweal!Z19</f>
        <v>0.17722568637869496</v>
      </c>
      <c r="K27" s="864">
        <f>compohweal!AA19</f>
        <v>8.8610437525489041E-2</v>
      </c>
      <c r="L27" s="864">
        <f>compohweal!AB19</f>
        <v>8.585878031030858E-2</v>
      </c>
      <c r="M27" s="864">
        <f>compohweal!AC19</f>
        <v>2.4944328428512141E-2</v>
      </c>
      <c r="N27" s="201">
        <f>compohweal!AE19</f>
        <v>0.4337132616159412</v>
      </c>
      <c r="O27" s="864">
        <f>compohweal!AF19</f>
        <v>0.25270602391710306</v>
      </c>
      <c r="P27" s="864">
        <f>compohweal!AG19</f>
        <v>0.10276694435838449</v>
      </c>
      <c r="Q27" s="864">
        <f>compohweal!AH19</f>
        <v>4.2942810956803766E-2</v>
      </c>
      <c r="R27" s="864">
        <f>compohweal!AI19</f>
        <v>2.5247442666194258E-2</v>
      </c>
      <c r="S27" s="865">
        <f>compohweal!AJ19</f>
        <v>1.0050039717455571E-2</v>
      </c>
    </row>
    <row r="28" spans="1:19">
      <c r="A28" s="881">
        <v>1931</v>
      </c>
      <c r="B28" s="889">
        <f>compohweal!Q20</f>
        <v>0.84357943841275917</v>
      </c>
      <c r="C28" s="855">
        <f>compohweal!R20</f>
        <v>0.28658649999999997</v>
      </c>
      <c r="D28" s="855">
        <f>compohweal!S20</f>
        <v>0.24936947353233088</v>
      </c>
      <c r="E28" s="855">
        <f>compohweal!T20</f>
        <v>0.12230878274586979</v>
      </c>
      <c r="F28" s="855">
        <f>compohweal!U20</f>
        <v>0.14377137831573908</v>
      </c>
      <c r="G28" s="855">
        <f>compohweal!V20</f>
        <v>4.1543303818819481E-2</v>
      </c>
      <c r="H28" s="197">
        <f>compohweal!X20</f>
        <v>0.6935443813021841</v>
      </c>
      <c r="I28" s="855">
        <f>compohweal!Y20</f>
        <v>0.26691605496749776</v>
      </c>
      <c r="J28" s="855">
        <f>compohweal!Z20</f>
        <v>0.21225014010516732</v>
      </c>
      <c r="K28" s="855">
        <f>compohweal!AA20</f>
        <v>9.3836776152738138E-2</v>
      </c>
      <c r="L28" s="855">
        <f>compohweal!AB20</f>
        <v>8.6419242476214908E-2</v>
      </c>
      <c r="M28" s="855">
        <f>compohweal!AC20</f>
        <v>3.4122167600565939E-2</v>
      </c>
      <c r="N28" s="197">
        <f>compohweal!AE20</f>
        <v>0.38623882874418369</v>
      </c>
      <c r="O28" s="855">
        <f>compohweal!AF20</f>
        <v>0.18970900218012759</v>
      </c>
      <c r="P28" s="855">
        <f>compohweal!AG20</f>
        <v>0.11569712535470808</v>
      </c>
      <c r="Q28" s="855">
        <f>compohweal!AH20</f>
        <v>4.2903348689300874E-2</v>
      </c>
      <c r="R28" s="855">
        <f>compohweal!AI20</f>
        <v>2.4097572328838995E-2</v>
      </c>
      <c r="S28" s="857">
        <f>compohweal!AJ20</f>
        <v>1.3831780191208108E-2</v>
      </c>
    </row>
    <row r="29" spans="1:19">
      <c r="A29" s="881">
        <v>1932</v>
      </c>
      <c r="B29" s="889">
        <f>compohweal!Q21</f>
        <v>0.84800623394128105</v>
      </c>
      <c r="C29" s="855">
        <f>compohweal!R21</f>
        <v>0.22105074999999999</v>
      </c>
      <c r="D29" s="855">
        <f>compohweal!S21</f>
        <v>0.29797284144977065</v>
      </c>
      <c r="E29" s="855">
        <f>compohweal!T21</f>
        <v>0.1259445854929683</v>
      </c>
      <c r="F29" s="855">
        <f>compohweal!U21</f>
        <v>0.14341351404557404</v>
      </c>
      <c r="G29" s="855">
        <f>compohweal!V21</f>
        <v>5.962454295296804E-2</v>
      </c>
      <c r="H29" s="197">
        <f>compohweal!X21</f>
        <v>0.70837380493041335</v>
      </c>
      <c r="I29" s="855">
        <f>compohweal!Y21</f>
        <v>0.20892648770395342</v>
      </c>
      <c r="J29" s="855">
        <f>compohweal!Z21</f>
        <v>0.2629003896761356</v>
      </c>
      <c r="K29" s="855">
        <f>compohweal!AA21</f>
        <v>9.9378630609418123E-2</v>
      </c>
      <c r="L29" s="855">
        <f>compohweal!AB21</f>
        <v>8.9305230459386334E-2</v>
      </c>
      <c r="M29" s="855">
        <f>compohweal!AC21</f>
        <v>4.7863066481519854E-2</v>
      </c>
      <c r="N29" s="197">
        <f>compohweal!AE21</f>
        <v>0.38096437862408222</v>
      </c>
      <c r="O29" s="855">
        <f>compohweal!AF21</f>
        <v>0.14899814335597369</v>
      </c>
      <c r="P29" s="855">
        <f>compohweal!AG21</f>
        <v>0.14047548369251178</v>
      </c>
      <c r="Q29" s="855">
        <f>compohweal!AH21</f>
        <v>4.5465452198440864E-2</v>
      </c>
      <c r="R29" s="855">
        <f>compohweal!AI21</f>
        <v>2.6316161017703281E-2</v>
      </c>
      <c r="S29" s="857">
        <f>compohweal!AJ21</f>
        <v>1.9709138359452524E-2</v>
      </c>
    </row>
    <row r="30" spans="1:19">
      <c r="A30" s="881">
        <v>1933</v>
      </c>
      <c r="B30" s="889">
        <f>compohweal!Q22</f>
        <v>0.84558985745949733</v>
      </c>
      <c r="C30" s="855">
        <f>compohweal!R22</f>
        <v>0.22658165</v>
      </c>
      <c r="D30" s="855">
        <f>compohweal!S22</f>
        <v>0.28477121222205182</v>
      </c>
      <c r="E30" s="855">
        <f>compohweal!T22</f>
        <v>0.12595061952538986</v>
      </c>
      <c r="F30" s="855">
        <f>compohweal!U22</f>
        <v>0.14922873628963726</v>
      </c>
      <c r="G30" s="855">
        <f>compohweal!V22</f>
        <v>5.9057639422418359E-2</v>
      </c>
      <c r="H30" s="197">
        <f>compohweal!X22</f>
        <v>0.71794588134466697</v>
      </c>
      <c r="I30" s="855">
        <f>compohweal!Y22</f>
        <v>0.21468562235243474</v>
      </c>
      <c r="J30" s="855">
        <f>compohweal!Z22</f>
        <v>0.25297722450614141</v>
      </c>
      <c r="K30" s="855">
        <f>compohweal!AA22</f>
        <v>0.10288723922462444</v>
      </c>
      <c r="L30" s="855">
        <f>compohweal!AB22</f>
        <v>9.9170248428915711E-2</v>
      </c>
      <c r="M30" s="855">
        <f>compohweal!AC22</f>
        <v>4.8225546832550606E-2</v>
      </c>
      <c r="N30" s="197">
        <f>compohweal!AE22</f>
        <v>0.40337144876905046</v>
      </c>
      <c r="O30" s="855">
        <f>compohweal!AF22</f>
        <v>0.16256278877645006</v>
      </c>
      <c r="P30" s="855">
        <f>compohweal!AG22</f>
        <v>0.14007692499450439</v>
      </c>
      <c r="Q30" s="855">
        <f>compohweal!AH22</f>
        <v>4.7419827829355672E-2</v>
      </c>
      <c r="R30" s="855">
        <f>compohweal!AI22</f>
        <v>3.3043441623297046E-2</v>
      </c>
      <c r="S30" s="857">
        <f>compohweal!AJ22</f>
        <v>2.0268465545443332E-2</v>
      </c>
    </row>
    <row r="31" spans="1:19">
      <c r="A31" s="881">
        <v>1934</v>
      </c>
      <c r="B31" s="889">
        <f>compohweal!Q23</f>
        <v>0.83025886394551385</v>
      </c>
      <c r="C31" s="855">
        <f>compohweal!R23</f>
        <v>0.23630774999999998</v>
      </c>
      <c r="D31" s="855">
        <f>compohweal!S23</f>
        <v>0.2620393770740409</v>
      </c>
      <c r="E31" s="855">
        <f>compohweal!T23</f>
        <v>0.12825619321973314</v>
      </c>
      <c r="F31" s="855">
        <f>compohweal!U23</f>
        <v>0.14441237447195496</v>
      </c>
      <c r="G31" s="855">
        <f>compohweal!V23</f>
        <v>5.9243169179784741E-2</v>
      </c>
      <c r="H31" s="197">
        <f>compohweal!X23</f>
        <v>0.72550709766416843</v>
      </c>
      <c r="I31" s="855">
        <f>compohweal!Y23</f>
        <v>0.23294871784517837</v>
      </c>
      <c r="J31" s="855">
        <f>compohweal!Z23</f>
        <v>0.24037331662986422</v>
      </c>
      <c r="K31" s="855">
        <f>compohweal!AA23</f>
        <v>0.10632627275467699</v>
      </c>
      <c r="L31" s="855">
        <f>compohweal!AB23</f>
        <v>9.8394775039077384E-2</v>
      </c>
      <c r="M31" s="855">
        <f>compohweal!AC23</f>
        <v>4.7464015395371449E-2</v>
      </c>
      <c r="N31" s="197">
        <f>compohweal!AE23</f>
        <v>0.40985220161364844</v>
      </c>
      <c r="O31" s="855">
        <f>compohweal!AF23</f>
        <v>0.18051177652635941</v>
      </c>
      <c r="P31" s="855">
        <f>compohweal!AG23</f>
        <v>0.12929749131064946</v>
      </c>
      <c r="Q31" s="855">
        <f>compohweal!AH23</f>
        <v>4.8995546152926048E-2</v>
      </c>
      <c r="R31" s="855">
        <f>compohweal!AI23</f>
        <v>3.1483830038856533E-2</v>
      </c>
      <c r="S31" s="857">
        <f>compohweal!AJ23</f>
        <v>1.9563557584857075E-2</v>
      </c>
    </row>
    <row r="32" spans="1:19">
      <c r="A32" s="881">
        <v>1935</v>
      </c>
      <c r="B32" s="889">
        <f>compohweal!Q24</f>
        <v>0.81681194738759377</v>
      </c>
      <c r="C32" s="855">
        <f>compohweal!R24</f>
        <v>0.25291564999999999</v>
      </c>
      <c r="D32" s="855">
        <f>compohweal!S24</f>
        <v>0.24297899857198313</v>
      </c>
      <c r="E32" s="855">
        <f>compohweal!T24</f>
        <v>0.12451426168187885</v>
      </c>
      <c r="F32" s="855">
        <f>compohweal!U24</f>
        <v>0.13882900126267006</v>
      </c>
      <c r="G32" s="855">
        <f>compohweal!V24</f>
        <v>5.7574035871061767E-2</v>
      </c>
      <c r="H32" s="197">
        <f>compohweal!X24</f>
        <v>0.69754856232978613</v>
      </c>
      <c r="I32" s="855">
        <f>compohweal!Y24</f>
        <v>0.24254086140169343</v>
      </c>
      <c r="J32" s="855">
        <f>compohweal!Z24</f>
        <v>0.21638881254967959</v>
      </c>
      <c r="K32" s="855">
        <f>compohweal!AA24</f>
        <v>0.10214674037561781</v>
      </c>
      <c r="L32" s="855">
        <f>compohweal!AB24</f>
        <v>9.0694360452509531E-2</v>
      </c>
      <c r="M32" s="855">
        <f>compohweal!AC24</f>
        <v>4.5777787550285734E-2</v>
      </c>
      <c r="N32" s="197">
        <f>compohweal!AE24</f>
        <v>0.40484510103869725</v>
      </c>
      <c r="O32" s="855">
        <f>compohweal!AF24</f>
        <v>0.19141747037719423</v>
      </c>
      <c r="P32" s="855">
        <f>compohweal!AG24</f>
        <v>0.11714738990677245</v>
      </c>
      <c r="Q32" s="855">
        <f>compohweal!AH24</f>
        <v>4.8115189010639735E-2</v>
      </c>
      <c r="R32" s="855">
        <f>compohweal!AI24</f>
        <v>2.9006248721902588E-2</v>
      </c>
      <c r="S32" s="857">
        <f>compohweal!AJ24</f>
        <v>1.9158803022188257E-2</v>
      </c>
    </row>
    <row r="33" spans="1:19">
      <c r="A33" s="881">
        <v>1936</v>
      </c>
      <c r="B33" s="889">
        <f>compohweal!Q25</f>
        <v>0.82176710289627408</v>
      </c>
      <c r="C33" s="855">
        <f>compohweal!R25</f>
        <v>0.29016690677400619</v>
      </c>
      <c r="D33" s="855">
        <f>compohweal!S25</f>
        <v>0.21248821636844162</v>
      </c>
      <c r="E33" s="855">
        <f>compohweal!T25</f>
        <v>0.11867770488831844</v>
      </c>
      <c r="F33" s="855">
        <f>compohweal!U25</f>
        <v>0.14843253804324513</v>
      </c>
      <c r="G33" s="855">
        <f>compohweal!V25</f>
        <v>5.2001736822262723E-2</v>
      </c>
      <c r="H33" s="197">
        <f>compohweal!X25</f>
        <v>0.70473992082609405</v>
      </c>
      <c r="I33" s="855">
        <f>compohweal!Y25</f>
        <v>0.27933809541409382</v>
      </c>
      <c r="J33" s="855">
        <f>compohweal!Z25</f>
        <v>0.18521337918093644</v>
      </c>
      <c r="K33" s="855">
        <f>compohweal!AA25</f>
        <v>9.6706458511947105E-2</v>
      </c>
      <c r="L33" s="855">
        <f>compohweal!AB25</f>
        <v>0.10213340710450225</v>
      </c>
      <c r="M33" s="855">
        <f>compohweal!AC25</f>
        <v>4.1348580614614411E-2</v>
      </c>
      <c r="N33" s="197">
        <f>compohweal!AE25</f>
        <v>0.42988059508654525</v>
      </c>
      <c r="O33" s="855">
        <f>compohweal!AF25</f>
        <v>0.22859696286975825</v>
      </c>
      <c r="P33" s="855">
        <f>compohweal!AG25</f>
        <v>0.10013405847232304</v>
      </c>
      <c r="Q33" s="855">
        <f>compohweal!AH25</f>
        <v>4.5775756602934217E-2</v>
      </c>
      <c r="R33" s="855">
        <f>compohweal!AI25</f>
        <v>3.7978326273735416E-2</v>
      </c>
      <c r="S33" s="857">
        <f>compohweal!AJ25</f>
        <v>1.7395490867794284E-2</v>
      </c>
    </row>
    <row r="34" spans="1:19">
      <c r="A34" s="881">
        <v>1937</v>
      </c>
      <c r="B34" s="889">
        <f>compohweal!Q26</f>
        <v>0.80291582689654162</v>
      </c>
      <c r="C34" s="855">
        <f>compohweal!R26</f>
        <v>0.27070725000000001</v>
      </c>
      <c r="D34" s="855">
        <f>compohweal!S26</f>
        <v>0.20819749305117877</v>
      </c>
      <c r="E34" s="855">
        <f>compohweal!T26</f>
        <v>0.12948837437648678</v>
      </c>
      <c r="F34" s="855">
        <f>compohweal!U26</f>
        <v>0.13855292974972488</v>
      </c>
      <c r="G34" s="855">
        <f>compohweal!V26</f>
        <v>5.5969779719151055E-2</v>
      </c>
      <c r="H34" s="197">
        <f>compohweal!X26</f>
        <v>0.67281294026839478</v>
      </c>
      <c r="I34" s="855">
        <f>compohweal!Y26</f>
        <v>0.26296995845121179</v>
      </c>
      <c r="J34" s="855">
        <f>compohweal!Z26</f>
        <v>0.17785097921790902</v>
      </c>
      <c r="K34" s="855">
        <f>compohweal!AA26</f>
        <v>9.7453983709537728E-2</v>
      </c>
      <c r="L34" s="855">
        <f>compohweal!AB26</f>
        <v>8.895697590948945E-2</v>
      </c>
      <c r="M34" s="855">
        <f>compohweal!AC26</f>
        <v>4.5581042980246754E-2</v>
      </c>
      <c r="N34" s="197">
        <f>compohweal!AE26</f>
        <v>0.43663302502055157</v>
      </c>
      <c r="O34" s="855">
        <f>compohweal!AF26</f>
        <v>0.22475189610927487</v>
      </c>
      <c r="P34" s="855">
        <f>compohweal!AG26</f>
        <v>0.11257143804803192</v>
      </c>
      <c r="Q34" s="855">
        <f>compohweal!AH26</f>
        <v>5.0214254838486572E-2</v>
      </c>
      <c r="R34" s="855">
        <f>compohweal!AI26</f>
        <v>3.1382013004843771E-2</v>
      </c>
      <c r="S34" s="857">
        <f>compohweal!AJ26</f>
        <v>1.7713423019914493E-2</v>
      </c>
    </row>
    <row r="35" spans="1:19">
      <c r="A35" s="881">
        <v>1938</v>
      </c>
      <c r="B35" s="889">
        <f>compohweal!Q27</f>
        <v>0.79947371460188832</v>
      </c>
      <c r="C35" s="855">
        <f>compohweal!R27</f>
        <v>0.24135414999999996</v>
      </c>
      <c r="D35" s="855">
        <f>compohweal!S27</f>
        <v>0.21244916409179007</v>
      </c>
      <c r="E35" s="855">
        <f>compohweal!T27</f>
        <v>0.14115862924030809</v>
      </c>
      <c r="F35" s="855">
        <f>compohweal!U27</f>
        <v>0.14088086110405013</v>
      </c>
      <c r="G35" s="855">
        <f>compohweal!V27</f>
        <v>6.3630910165740115E-2</v>
      </c>
      <c r="H35" s="197">
        <f>compohweal!X27</f>
        <v>0.65300183422437308</v>
      </c>
      <c r="I35" s="855">
        <f>compohweal!Y27</f>
        <v>0.22818309911997292</v>
      </c>
      <c r="J35" s="855">
        <f>compohweal!Z27</f>
        <v>0.17917962278744928</v>
      </c>
      <c r="K35" s="855">
        <f>compohweal!AA27</f>
        <v>0.10506335711854173</v>
      </c>
      <c r="L35" s="855">
        <f>compohweal!AB27</f>
        <v>8.920493124981374E-2</v>
      </c>
      <c r="M35" s="855">
        <f>compohweal!AC27</f>
        <v>5.1370823948595358E-2</v>
      </c>
      <c r="N35" s="197">
        <f>compohweal!AE27</f>
        <v>0.39761154943932209</v>
      </c>
      <c r="O35" s="855">
        <f>compohweal!AF27</f>
        <v>0.18640300121993286</v>
      </c>
      <c r="P35" s="855">
        <f>compohweal!AG27</f>
        <v>0.10882748734483366</v>
      </c>
      <c r="Q35" s="855">
        <f>compohweal!AH27</f>
        <v>5.1496216148133565E-2</v>
      </c>
      <c r="R35" s="855">
        <f>compohweal!AI27</f>
        <v>3.0867261391288453E-2</v>
      </c>
      <c r="S35" s="857">
        <f>compohweal!AJ27</f>
        <v>2.0017583335133468E-2</v>
      </c>
    </row>
    <row r="36" spans="1:19">
      <c r="A36" s="882">
        <v>1939</v>
      </c>
      <c r="B36" s="891">
        <f>compohweal!Q28</f>
        <v>0.80275661832552536</v>
      </c>
      <c r="C36" s="861">
        <f>compohweal!R28</f>
        <v>0.24759945</v>
      </c>
      <c r="D36" s="861">
        <f>compohweal!S28</f>
        <v>0.20514712533105303</v>
      </c>
      <c r="E36" s="861">
        <f>compohweal!T28</f>
        <v>0.13795293658117316</v>
      </c>
      <c r="F36" s="861">
        <f>compohweal!U28</f>
        <v>0.1450611348399958</v>
      </c>
      <c r="G36" s="861">
        <f>compohweal!V28</f>
        <v>6.6995971573303198E-2</v>
      </c>
      <c r="H36" s="199">
        <f>compohweal!X28</f>
        <v>0.66476566133596671</v>
      </c>
      <c r="I36" s="861">
        <f>compohweal!Y28</f>
        <v>0.23517350726541852</v>
      </c>
      <c r="J36" s="861">
        <f>compohweal!Z28</f>
        <v>0.17548919211721853</v>
      </c>
      <c r="K36" s="861">
        <f>compohweal!AA28</f>
        <v>0.10389937124746843</v>
      </c>
      <c r="L36" s="861">
        <f>compohweal!AB28</f>
        <v>9.7120328391573904E-2</v>
      </c>
      <c r="M36" s="861">
        <f>compohweal!AC28</f>
        <v>5.308326231428738E-2</v>
      </c>
      <c r="N36" s="199">
        <f>compohweal!AE28</f>
        <v>0.40815852139653852</v>
      </c>
      <c r="O36" s="861">
        <f>compohweal!AF28</f>
        <v>0.19139108394247342</v>
      </c>
      <c r="P36" s="861">
        <f>compohweal!AG28</f>
        <v>0.10814351714345495</v>
      </c>
      <c r="Q36" s="861">
        <f>compohweal!AH28</f>
        <v>5.1810876308617922E-2</v>
      </c>
      <c r="R36" s="861">
        <f>compohweal!AI28</f>
        <v>3.6442097191244721E-2</v>
      </c>
      <c r="S36" s="862">
        <f>compohweal!AJ28</f>
        <v>2.0370946810747609E-2</v>
      </c>
    </row>
    <row r="37" spans="1:19">
      <c r="A37" s="881">
        <v>1940</v>
      </c>
      <c r="B37" s="889">
        <f>compohweal!Q29</f>
        <v>0.7712533786538166</v>
      </c>
      <c r="C37" s="855">
        <f>compohweal!R29</f>
        <v>0.22383519999999998</v>
      </c>
      <c r="D37" s="855">
        <f>compohweal!S29</f>
        <v>0.19313885796553379</v>
      </c>
      <c r="E37" s="855">
        <f>compohweal!T29</f>
        <v>0.14282616002926765</v>
      </c>
      <c r="F37" s="855">
        <f>compohweal!U29</f>
        <v>0.13897508262121414</v>
      </c>
      <c r="G37" s="855">
        <f>compohweal!V29</f>
        <v>7.2478078037801014E-2</v>
      </c>
      <c r="H37" s="197">
        <f>compohweal!X29</f>
        <v>0.63409248947098784</v>
      </c>
      <c r="I37" s="855">
        <f>compohweal!Y29</f>
        <v>0.212492082880817</v>
      </c>
      <c r="J37" s="855">
        <f>compohweal!Z29</f>
        <v>0.16193301785430841</v>
      </c>
      <c r="K37" s="855">
        <f>compohweal!AA29</f>
        <v>0.10613368875239645</v>
      </c>
      <c r="L37" s="855">
        <f>compohweal!AB29</f>
        <v>9.747628923018975E-2</v>
      </c>
      <c r="M37" s="855">
        <f>compohweal!AC29</f>
        <v>5.6057410753276055E-2</v>
      </c>
      <c r="N37" s="197">
        <f>compohweal!AE29</f>
        <v>0.37668416604443311</v>
      </c>
      <c r="O37" s="855">
        <f>compohweal!AF29</f>
        <v>0.17290754294569702</v>
      </c>
      <c r="P37" s="855">
        <f>compohweal!AG29</f>
        <v>9.3357890541090754E-2</v>
      </c>
      <c r="Q37" s="855">
        <f>compohweal!AH29</f>
        <v>5.0283205322770204E-2</v>
      </c>
      <c r="R37" s="855">
        <f>compohweal!AI29</f>
        <v>3.8116081632337692E-2</v>
      </c>
      <c r="S37" s="857">
        <f>compohweal!AJ29</f>
        <v>2.2019445602537463E-2</v>
      </c>
    </row>
    <row r="38" spans="1:19">
      <c r="A38" s="881">
        <v>1941</v>
      </c>
      <c r="B38" s="889">
        <f>compohweal!Q30</f>
        <v>0.74628234058078913</v>
      </c>
      <c r="C38" s="855">
        <f>compohweal!R30</f>
        <v>0.18534349723474311</v>
      </c>
      <c r="D38" s="855">
        <f>compohweal!S30</f>
        <v>0.19831001995795419</v>
      </c>
      <c r="E38" s="855">
        <f>compohweal!T30</f>
        <v>0.14542118417317307</v>
      </c>
      <c r="F38" s="855">
        <f>compohweal!U30</f>
        <v>0.14591964563370285</v>
      </c>
      <c r="G38" s="855">
        <f>compohweal!V30</f>
        <v>7.1287993581215917E-2</v>
      </c>
      <c r="H38" s="197">
        <f>compohweal!X30</f>
        <v>0.61144382374805928</v>
      </c>
      <c r="I38" s="855">
        <f>compohweal!Y30</f>
        <v>0.17542642911601722</v>
      </c>
      <c r="J38" s="855">
        <f>compohweal!Z30</f>
        <v>0.16564024704660793</v>
      </c>
      <c r="K38" s="855">
        <f>compohweal!AA30</f>
        <v>0.10661970134892969</v>
      </c>
      <c r="L38" s="855">
        <f>compohweal!AB30</f>
        <v>0.10762271293911882</v>
      </c>
      <c r="M38" s="855">
        <f>compohweal!AC30</f>
        <v>5.6134733297385775E-2</v>
      </c>
      <c r="N38" s="197">
        <f>compohweal!AE30</f>
        <v>0.34566941124554068</v>
      </c>
      <c r="O38" s="855">
        <f>compohweal!AF30</f>
        <v>0.13763148016165491</v>
      </c>
      <c r="P38" s="855">
        <f>compohweal!AG30</f>
        <v>9.0039583624077504E-2</v>
      </c>
      <c r="Q38" s="855">
        <f>compohweal!AH30</f>
        <v>4.6737020285400714E-2</v>
      </c>
      <c r="R38" s="855">
        <f>compohweal!AI30</f>
        <v>4.8722972446401454E-2</v>
      </c>
      <c r="S38" s="857">
        <f>compohweal!AJ30</f>
        <v>2.2538354728006062E-2</v>
      </c>
    </row>
    <row r="39" spans="1:19">
      <c r="A39" s="881">
        <v>1942</v>
      </c>
      <c r="B39" s="889">
        <f>compohweal!Q31</f>
        <v>0.72875994016322387</v>
      </c>
      <c r="C39" s="855">
        <f>compohweal!R31</f>
        <v>0.16942837657307236</v>
      </c>
      <c r="D39" s="855">
        <f>compohweal!S31</f>
        <v>0.20836862008310167</v>
      </c>
      <c r="E39" s="855">
        <f>compohweal!T31</f>
        <v>0.13651037515951897</v>
      </c>
      <c r="F39" s="855">
        <f>compohweal!U31</f>
        <v>0.15034900082797895</v>
      </c>
      <c r="G39" s="855">
        <f>compohweal!V31</f>
        <v>6.4103567519551985E-2</v>
      </c>
      <c r="H39" s="197">
        <f>compohweal!X31</f>
        <v>0.59330884354957214</v>
      </c>
      <c r="I39" s="855">
        <f>compohweal!Y31</f>
        <v>0.15932164212986877</v>
      </c>
      <c r="J39" s="855">
        <f>compohweal!Z31</f>
        <v>0.17371042864251171</v>
      </c>
      <c r="K39" s="855">
        <f>compohweal!AA31</f>
        <v>9.7560391949581368E-2</v>
      </c>
      <c r="L39" s="855">
        <f>compohweal!AB31</f>
        <v>0.10944714647133111</v>
      </c>
      <c r="M39" s="855">
        <f>compohweal!AC31</f>
        <v>5.3269234356279144E-2</v>
      </c>
      <c r="N39" s="197">
        <f>compohweal!AE31</f>
        <v>0.34112288989005563</v>
      </c>
      <c r="O39" s="855">
        <f>compohweal!AF31</f>
        <v>0.12693946471265921</v>
      </c>
      <c r="P39" s="855">
        <f>compohweal!AG31</f>
        <v>9.8497084818431085E-2</v>
      </c>
      <c r="Q39" s="855">
        <f>compohweal!AH31</f>
        <v>4.2016097631118167E-2</v>
      </c>
      <c r="R39" s="855">
        <f>compohweal!AI31</f>
        <v>5.3496434918282813E-2</v>
      </c>
      <c r="S39" s="857">
        <f>compohweal!AJ31</f>
        <v>2.0173807809564348E-2</v>
      </c>
    </row>
    <row r="40" spans="1:19">
      <c r="A40" s="881">
        <v>1943</v>
      </c>
      <c r="B40" s="889">
        <f>compohweal!Q32</f>
        <v>0.73340488561392714</v>
      </c>
      <c r="C40" s="855">
        <f>compohweal!R32</f>
        <v>0.17104112292709175</v>
      </c>
      <c r="D40" s="855">
        <f>compohweal!S32</f>
        <v>0.21887850328411385</v>
      </c>
      <c r="E40" s="855">
        <f>compohweal!T32</f>
        <v>0.12920051099350549</v>
      </c>
      <c r="F40" s="855">
        <f>compohweal!U32</f>
        <v>0.15984863980687572</v>
      </c>
      <c r="G40" s="855">
        <f>compohweal!V32</f>
        <v>5.4436108602340376E-2</v>
      </c>
      <c r="H40" s="197">
        <f>compohweal!X32</f>
        <v>0.6030199349277332</v>
      </c>
      <c r="I40" s="855">
        <f>compohweal!Y32</f>
        <v>0.15942711534669202</v>
      </c>
      <c r="J40" s="855">
        <f>compohweal!Z32</f>
        <v>0.18415875657050129</v>
      </c>
      <c r="K40" s="855">
        <f>compohweal!AA32</f>
        <v>9.2172523149258917E-2</v>
      </c>
      <c r="L40" s="855">
        <f>compohweal!AB32</f>
        <v>0.12096114753457789</v>
      </c>
      <c r="M40" s="855">
        <f>compohweal!AC32</f>
        <v>4.6300392326703077E-2</v>
      </c>
      <c r="N40" s="197">
        <f>compohweal!AE32</f>
        <v>0.3437997737303593</v>
      </c>
      <c r="O40" s="855">
        <f>compohweal!AF32</f>
        <v>0.12142785294221949</v>
      </c>
      <c r="P40" s="855">
        <f>compohweal!AG32</f>
        <v>0.10652958452736164</v>
      </c>
      <c r="Q40" s="855">
        <f>compohweal!AH32</f>
        <v>3.8859538267085006E-2</v>
      </c>
      <c r="R40" s="855">
        <f>compohweal!AI32</f>
        <v>6.0673355057062991E-2</v>
      </c>
      <c r="S40" s="857">
        <f>compohweal!AJ32</f>
        <v>1.6309442936630093E-2</v>
      </c>
    </row>
    <row r="41" spans="1:19">
      <c r="A41" s="881">
        <v>1944</v>
      </c>
      <c r="B41" s="889">
        <f>compohweal!Q33</f>
        <v>0.71073595826619418</v>
      </c>
      <c r="C41" s="855">
        <f>compohweal!R33</f>
        <v>0.1664935722456066</v>
      </c>
      <c r="D41" s="855">
        <f>compohweal!S33</f>
        <v>0.22836679752959965</v>
      </c>
      <c r="E41" s="855">
        <f>compohweal!T33</f>
        <v>0.1277779642425329</v>
      </c>
      <c r="F41" s="855">
        <f>compohweal!U33</f>
        <v>0.13587636862134952</v>
      </c>
      <c r="G41" s="855">
        <f>compohweal!V33</f>
        <v>5.2221255627105591E-2</v>
      </c>
      <c r="H41" s="197">
        <f>compohweal!X33</f>
        <v>0.57855363329571319</v>
      </c>
      <c r="I41" s="855">
        <f>compohweal!Y33</f>
        <v>0.15279257410291394</v>
      </c>
      <c r="J41" s="855">
        <f>compohweal!Z33</f>
        <v>0.19402295373494366</v>
      </c>
      <c r="K41" s="855">
        <f>compohweal!AA33</f>
        <v>9.1825096643878043E-2</v>
      </c>
      <c r="L41" s="855">
        <f>compohweal!AB33</f>
        <v>9.7444586256906593E-2</v>
      </c>
      <c r="M41" s="855">
        <f>compohweal!AC33</f>
        <v>4.2468422557071096E-2</v>
      </c>
      <c r="N41" s="197">
        <f>compohweal!AE33</f>
        <v>0.31838033187307496</v>
      </c>
      <c r="O41" s="855">
        <f>compohweal!AF33</f>
        <v>0.11072292472067358</v>
      </c>
      <c r="P41" s="855">
        <f>compohweal!AG33</f>
        <v>0.11249265959268551</v>
      </c>
      <c r="Q41" s="855">
        <f>compohweal!AH33</f>
        <v>3.827087968201448E-2</v>
      </c>
      <c r="R41" s="855">
        <f>compohweal!AI33</f>
        <v>4.2123014168423699E-2</v>
      </c>
      <c r="S41" s="857">
        <f>compohweal!AJ33</f>
        <v>1.4770853709277732E-2</v>
      </c>
    </row>
    <row r="42" spans="1:19">
      <c r="A42" s="881">
        <v>1945</v>
      </c>
      <c r="B42" s="889">
        <f>compohweal!Q34</f>
        <v>0.71766972695540865</v>
      </c>
      <c r="C42" s="855">
        <f>compohweal!R34</f>
        <v>0.17488105569207932</v>
      </c>
      <c r="D42" s="855">
        <f>compohweal!S34</f>
        <v>0.22383069924165713</v>
      </c>
      <c r="E42" s="855">
        <f>compohweal!T34</f>
        <v>0.13017224181682638</v>
      </c>
      <c r="F42" s="855">
        <f>compohweal!U34</f>
        <v>0.14215603031965171</v>
      </c>
      <c r="G42" s="855">
        <f>compohweal!V34</f>
        <v>4.6629699885194026E-2</v>
      </c>
      <c r="H42" s="197">
        <f>compohweal!X34</f>
        <v>0.59029193932986945</v>
      </c>
      <c r="I42" s="855">
        <f>compohweal!Y34</f>
        <v>0.15891236421510999</v>
      </c>
      <c r="J42" s="855">
        <f>compohweal!Z34</f>
        <v>0.19263390600099786</v>
      </c>
      <c r="K42" s="855">
        <f>compohweal!AA34</f>
        <v>9.4160968786434582E-2</v>
      </c>
      <c r="L42" s="855">
        <f>compohweal!AB34</f>
        <v>0.1064130821807245</v>
      </c>
      <c r="M42" s="855">
        <f>compohweal!AC34</f>
        <v>3.8171618146602408E-2</v>
      </c>
      <c r="N42" s="197">
        <f>compohweal!AE34</f>
        <v>0.32099926563075976</v>
      </c>
      <c r="O42" s="855">
        <f>compohweal!AF34</f>
        <v>0.10956990051057873</v>
      </c>
      <c r="P42" s="855">
        <f>compohweal!AG34</f>
        <v>0.11319119264156192</v>
      </c>
      <c r="Q42" s="855">
        <f>compohweal!AH34</f>
        <v>3.9434338355736516E-2</v>
      </c>
      <c r="R42" s="855">
        <f>compohweal!AI34</f>
        <v>4.5305118838047075E-2</v>
      </c>
      <c r="S42" s="857">
        <f>compohweal!AJ34</f>
        <v>1.3498715284835566E-2</v>
      </c>
    </row>
    <row r="43" spans="1:19">
      <c r="A43" s="881">
        <v>1946</v>
      </c>
      <c r="B43" s="889">
        <f>compohweal!Q35</f>
        <v>0.714942537363222</v>
      </c>
      <c r="C43" s="855">
        <f>compohweal!R35</f>
        <v>0.16971616517901861</v>
      </c>
      <c r="D43" s="855">
        <f>compohweal!S35</f>
        <v>0.20501613485747347</v>
      </c>
      <c r="E43" s="855">
        <f>compohweal!T35</f>
        <v>0.13900874819623082</v>
      </c>
      <c r="F43" s="855">
        <f>compohweal!U35</f>
        <v>0.15452800360087976</v>
      </c>
      <c r="G43" s="855">
        <f>compohweal!V35</f>
        <v>4.667348552961921E-2</v>
      </c>
      <c r="H43" s="197">
        <f>compohweal!X35</f>
        <v>0.58086971728834524</v>
      </c>
      <c r="I43" s="855">
        <f>compohweal!Y35</f>
        <v>0.15282435325221827</v>
      </c>
      <c r="J43" s="855">
        <f>compohweal!Z35</f>
        <v>0.17266915743970998</v>
      </c>
      <c r="K43" s="855">
        <f>compohweal!AA35</f>
        <v>0.10142535050230894</v>
      </c>
      <c r="L43" s="855">
        <f>compohweal!AB35</f>
        <v>0.11535846690934834</v>
      </c>
      <c r="M43" s="855">
        <f>compohweal!AC35</f>
        <v>3.8592389184759678E-2</v>
      </c>
      <c r="N43" s="197">
        <f>compohweal!AE35</f>
        <v>0.29928776132010665</v>
      </c>
      <c r="O43" s="855">
        <f>compohweal!AF35</f>
        <v>0.10224389698470633</v>
      </c>
      <c r="P43" s="855">
        <f>compohweal!AG35</f>
        <v>9.6455985701810035E-2</v>
      </c>
      <c r="Q43" s="855">
        <f>compohweal!AH35</f>
        <v>4.3019513742140421E-2</v>
      </c>
      <c r="R43" s="855">
        <f>compohweal!AI35</f>
        <v>4.3282257207552847E-2</v>
      </c>
      <c r="S43" s="857">
        <f>compohweal!AJ35</f>
        <v>1.4286107683897018E-2</v>
      </c>
    </row>
    <row r="44" spans="1:19">
      <c r="A44" s="881">
        <v>1947</v>
      </c>
      <c r="B44" s="889">
        <f>compohweal!Q36</f>
        <v>0.70119983976082079</v>
      </c>
      <c r="C44" s="855">
        <f>compohweal!R36</f>
        <v>0.15123729072536535</v>
      </c>
      <c r="D44" s="855">
        <f>compohweal!S36</f>
        <v>0.19108951714658431</v>
      </c>
      <c r="E44" s="855">
        <f>compohweal!T36</f>
        <v>0.15171040816835396</v>
      </c>
      <c r="F44" s="855">
        <f>compohweal!U36</f>
        <v>0.16158377728501275</v>
      </c>
      <c r="G44" s="855">
        <f>compohweal!V36</f>
        <v>4.5578846435504319E-2</v>
      </c>
      <c r="H44" s="197">
        <f>compohweal!X36</f>
        <v>0.56542293007172428</v>
      </c>
      <c r="I44" s="855">
        <f>compohweal!Y36</f>
        <v>0.13835958403301404</v>
      </c>
      <c r="J44" s="855">
        <f>compohweal!Z36</f>
        <v>0.1594989689949835</v>
      </c>
      <c r="K44" s="855">
        <f>compohweal!AA36</f>
        <v>0.11078504666639238</v>
      </c>
      <c r="L44" s="855">
        <f>compohweal!AB36</f>
        <v>0.11871610019921271</v>
      </c>
      <c r="M44" s="855">
        <f>compohweal!AC36</f>
        <v>3.8063230178121479E-2</v>
      </c>
      <c r="N44" s="197">
        <f>compohweal!AE36</f>
        <v>0.28684010791068704</v>
      </c>
      <c r="O44" s="855">
        <f>compohweal!AF36</f>
        <v>9.7323735058639047E-2</v>
      </c>
      <c r="P44" s="855">
        <f>compohweal!AG36</f>
        <v>8.7318279494853546E-2</v>
      </c>
      <c r="Q44" s="855">
        <f>compohweal!AH36</f>
        <v>4.7446594509952818E-2</v>
      </c>
      <c r="R44" s="855">
        <f>compohweal!AI36</f>
        <v>4.0585566937902939E-2</v>
      </c>
      <c r="S44" s="857">
        <f>compohweal!AJ36</f>
        <v>1.4165931909338653E-2</v>
      </c>
    </row>
    <row r="45" spans="1:19">
      <c r="A45" s="881">
        <v>1948</v>
      </c>
      <c r="B45" s="889">
        <f>compohweal!Q37</f>
        <v>0.68680177781249097</v>
      </c>
      <c r="C45" s="855">
        <f>compohweal!R37</f>
        <v>0.1401189177128771</v>
      </c>
      <c r="D45" s="855">
        <f>compohweal!S37</f>
        <v>0.18051397447067744</v>
      </c>
      <c r="E45" s="855">
        <f>compohweal!T37</f>
        <v>0.16020030060640816</v>
      </c>
      <c r="F45" s="855">
        <f>compohweal!U37</f>
        <v>0.15706192798678062</v>
      </c>
      <c r="G45" s="855">
        <f>compohweal!V37</f>
        <v>4.8906657035747543E-2</v>
      </c>
      <c r="H45" s="197">
        <f>compohweal!X37</f>
        <v>0.54709844256045714</v>
      </c>
      <c r="I45" s="855">
        <f>compohweal!Y37</f>
        <v>0.12917087687393797</v>
      </c>
      <c r="J45" s="855">
        <f>compohweal!Z37</f>
        <v>0.14959895258434755</v>
      </c>
      <c r="K45" s="855">
        <f>compohweal!AA37</f>
        <v>0.11574779418884941</v>
      </c>
      <c r="L45" s="855">
        <f>compohweal!AB37</f>
        <v>0.11252997656425118</v>
      </c>
      <c r="M45" s="855">
        <f>compohweal!AC37</f>
        <v>4.0050842349070956E-2</v>
      </c>
      <c r="N45" s="197">
        <f>compohweal!AE37</f>
        <v>0.28068916567097085</v>
      </c>
      <c r="O45" s="855">
        <f>compohweal!AF37</f>
        <v>9.3615341995766599E-2</v>
      </c>
      <c r="P45" s="855">
        <f>compohweal!AG37</f>
        <v>8.2860272705710142E-2</v>
      </c>
      <c r="Q45" s="855">
        <f>compohweal!AH37</f>
        <v>4.985821318124662E-2</v>
      </c>
      <c r="R45" s="855">
        <f>compohweal!AI37</f>
        <v>3.9587498152532256E-2</v>
      </c>
      <c r="S45" s="857">
        <f>compohweal!AJ37</f>
        <v>1.4767839635715286E-2</v>
      </c>
    </row>
    <row r="46" spans="1:19">
      <c r="A46" s="881">
        <v>1949</v>
      </c>
      <c r="B46" s="889">
        <f>compohweal!Q38</f>
        <v>0.67864322967450774</v>
      </c>
      <c r="C46" s="855">
        <f>compohweal!R38</f>
        <v>0.13900208220502705</v>
      </c>
      <c r="D46" s="855">
        <f>compohweal!S38</f>
        <v>0.17384742947091777</v>
      </c>
      <c r="E46" s="855">
        <f>compohweal!T38</f>
        <v>0.16285987127060936</v>
      </c>
      <c r="F46" s="855">
        <f>compohweal!U38</f>
        <v>0.15021927551202749</v>
      </c>
      <c r="G46" s="855">
        <f>compohweal!V38</f>
        <v>5.2714571215925994E-2</v>
      </c>
      <c r="H46" s="197">
        <f>compohweal!X38</f>
        <v>0.53227639678405247</v>
      </c>
      <c r="I46" s="855">
        <f>compohweal!Y38</f>
        <v>0.12826666613035065</v>
      </c>
      <c r="J46" s="855">
        <f>compohweal!Z38</f>
        <v>0.14106811426634405</v>
      </c>
      <c r="K46" s="855">
        <f>compohweal!AA38</f>
        <v>0.11642827119853204</v>
      </c>
      <c r="L46" s="855">
        <f>compohweal!AB38</f>
        <v>0.10362583767165498</v>
      </c>
      <c r="M46" s="855">
        <f>compohweal!AC38</f>
        <v>4.288750751717086E-2</v>
      </c>
      <c r="N46" s="197">
        <f>compohweal!AE38</f>
        <v>0.27191803334313425</v>
      </c>
      <c r="O46" s="855">
        <f>compohweal!AF38</f>
        <v>9.5106334092336653E-2</v>
      </c>
      <c r="P46" s="855">
        <f>compohweal!AG38</f>
        <v>7.7012455313423808E-2</v>
      </c>
      <c r="Q46" s="855">
        <f>compohweal!AH38</f>
        <v>4.9150589732364684E-2</v>
      </c>
      <c r="R46" s="855">
        <f>compohweal!AI38</f>
        <v>3.5000060882505651E-2</v>
      </c>
      <c r="S46" s="857">
        <f>compohweal!AJ38</f>
        <v>1.5648593322503433E-2</v>
      </c>
    </row>
    <row r="47" spans="1:19">
      <c r="A47" s="883">
        <v>1950</v>
      </c>
      <c r="B47" s="892">
        <f>compohweal!Q39</f>
        <v>0.68267514104172999</v>
      </c>
      <c r="C47" s="864">
        <f>compohweal!R39</f>
        <v>0.14457578223121631</v>
      </c>
      <c r="D47" s="864">
        <f>compohweal!S39</f>
        <v>0.17004550020272433</v>
      </c>
      <c r="E47" s="864">
        <f>compohweal!T39</f>
        <v>0.16555176702717175</v>
      </c>
      <c r="F47" s="864">
        <f>compohweal!U39</f>
        <v>0.14843820598298033</v>
      </c>
      <c r="G47" s="864">
        <f>compohweal!V39</f>
        <v>5.4063885597637348E-2</v>
      </c>
      <c r="H47" s="201">
        <f>compohweal!X39</f>
        <v>0.54104714156962375</v>
      </c>
      <c r="I47" s="864">
        <f>compohweal!Y39</f>
        <v>0.13160218413439184</v>
      </c>
      <c r="J47" s="864">
        <f>compohweal!Z39</f>
        <v>0.14087624635277521</v>
      </c>
      <c r="K47" s="864">
        <f>compohweal!AA39</f>
        <v>0.11853083543211365</v>
      </c>
      <c r="L47" s="864">
        <f>compohweal!AB39</f>
        <v>0.10596209565601181</v>
      </c>
      <c r="M47" s="864">
        <f>compohweal!AC39</f>
        <v>4.4075779994331238E-2</v>
      </c>
      <c r="N47" s="201">
        <f>compohweal!AE39</f>
        <v>0.28529444742756932</v>
      </c>
      <c r="O47" s="864">
        <f>compohweal!AF39</f>
        <v>9.9131059288250903E-2</v>
      </c>
      <c r="P47" s="864">
        <f>compohweal!AG39</f>
        <v>7.917029798539589E-2</v>
      </c>
      <c r="Q47" s="864">
        <f>compohweal!AH39</f>
        <v>5.0982286907295712E-2</v>
      </c>
      <c r="R47" s="864">
        <f>compohweal!AI39</f>
        <v>4.006854977892664E-2</v>
      </c>
      <c r="S47" s="865">
        <f>compohweal!AJ39</f>
        <v>1.5942253467700195E-2</v>
      </c>
    </row>
    <row r="48" spans="1:19">
      <c r="A48" s="881">
        <v>1951</v>
      </c>
      <c r="B48" s="889">
        <f>compohweal!Q40</f>
        <v>0.68270254338982983</v>
      </c>
      <c r="C48" s="855">
        <f>compohweal!R40</f>
        <v>0.15204505471585733</v>
      </c>
      <c r="D48" s="855">
        <f>compohweal!S40</f>
        <v>0.16183662694464934</v>
      </c>
      <c r="E48" s="855">
        <f>compohweal!T40</f>
        <v>0.16586280951706459</v>
      </c>
      <c r="F48" s="855">
        <f>compohweal!U40</f>
        <v>0.15054686380798854</v>
      </c>
      <c r="G48" s="855">
        <f>compohweal!V40</f>
        <v>5.2411188404270045E-2</v>
      </c>
      <c r="H48" s="197">
        <f>compohweal!X40</f>
        <v>0.54260851671340038</v>
      </c>
      <c r="I48" s="855">
        <f>compohweal!Y40</f>
        <v>0.13999236421206682</v>
      </c>
      <c r="J48" s="855">
        <f>compohweal!Z40</f>
        <v>0.13377035899573017</v>
      </c>
      <c r="K48" s="855">
        <f>compohweal!AA40</f>
        <v>0.11814554845259399</v>
      </c>
      <c r="L48" s="855">
        <f>compohweal!AB40</f>
        <v>0.10792687684860711</v>
      </c>
      <c r="M48" s="855">
        <f>compohweal!AC40</f>
        <v>4.2773368204402348E-2</v>
      </c>
      <c r="N48" s="197">
        <f>compohweal!AE40</f>
        <v>0.28101525357559842</v>
      </c>
      <c r="O48" s="855">
        <f>compohweal!AF40</f>
        <v>0.10330537328402821</v>
      </c>
      <c r="P48" s="855">
        <f>compohweal!AG40</f>
        <v>7.2369122557338128E-2</v>
      </c>
      <c r="Q48" s="855">
        <f>compohweal!AH40</f>
        <v>4.9888626797701272E-2</v>
      </c>
      <c r="R48" s="855">
        <f>compohweal!AI40</f>
        <v>4.0105715622112244E-2</v>
      </c>
      <c r="S48" s="857">
        <f>compohweal!AJ40</f>
        <v>1.5346415314418545E-2</v>
      </c>
    </row>
    <row r="49" spans="1:19">
      <c r="A49" s="881">
        <v>1952</v>
      </c>
      <c r="B49" s="889">
        <f>compohweal!Q41</f>
        <v>0.67955979387317589</v>
      </c>
      <c r="C49" s="855">
        <f>compohweal!R41</f>
        <v>0.15025241889657734</v>
      </c>
      <c r="D49" s="855">
        <f>compohweal!S41</f>
        <v>0.1603561379448781</v>
      </c>
      <c r="E49" s="855">
        <f>compohweal!T41</f>
        <v>0.16540669672785124</v>
      </c>
      <c r="F49" s="855">
        <f>compohweal!U41</f>
        <v>0.14991867619054425</v>
      </c>
      <c r="G49" s="855">
        <f>compohweal!V41</f>
        <v>5.3625864113324942E-2</v>
      </c>
      <c r="H49" s="197">
        <f>compohweal!X41</f>
        <v>0.53646489178792467</v>
      </c>
      <c r="I49" s="855">
        <f>compohweal!Y41</f>
        <v>0.13745577228678171</v>
      </c>
      <c r="J49" s="855">
        <f>compohweal!Z41</f>
        <v>0.13190924309301114</v>
      </c>
      <c r="K49" s="855">
        <f>compohweal!AA41</f>
        <v>0.11684450965266081</v>
      </c>
      <c r="L49" s="855">
        <f>compohweal!AB41</f>
        <v>0.10626788548641147</v>
      </c>
      <c r="M49" s="855">
        <f>compohweal!AC41</f>
        <v>4.3987481269059596E-2</v>
      </c>
      <c r="N49" s="197">
        <f>compohweal!AE41</f>
        <v>0.27767801997673108</v>
      </c>
      <c r="O49" s="855">
        <f>compohweal!AF41</f>
        <v>0.10215089781560792</v>
      </c>
      <c r="P49" s="855">
        <f>compohweal!AG41</f>
        <v>7.1374911640156219E-2</v>
      </c>
      <c r="Q49" s="855">
        <f>compohweal!AH41</f>
        <v>4.9311607301783175E-2</v>
      </c>
      <c r="R49" s="855">
        <f>compohweal!AI41</f>
        <v>3.9557692334182826E-2</v>
      </c>
      <c r="S49" s="857">
        <f>compohweal!AJ41</f>
        <v>1.5282910885000948E-2</v>
      </c>
    </row>
    <row r="50" spans="1:19">
      <c r="A50" s="881">
        <v>1953</v>
      </c>
      <c r="B50" s="889">
        <f>compohweal!Q42</f>
        <v>0.67280158117943079</v>
      </c>
      <c r="C50" s="855">
        <f>compohweal!R42</f>
        <v>0.14283434985806548</v>
      </c>
      <c r="D50" s="855">
        <f>compohweal!S42</f>
        <v>0.16426812469649477</v>
      </c>
      <c r="E50" s="855">
        <f>compohweal!T42</f>
        <v>0.16671055725593459</v>
      </c>
      <c r="F50" s="855">
        <f>compohweal!U42</f>
        <v>0.14182030984521438</v>
      </c>
      <c r="G50" s="855">
        <f>compohweal!V42</f>
        <v>5.716823952372159E-2</v>
      </c>
      <c r="H50" s="197">
        <f>compohweal!X42</f>
        <v>0.52700796991789578</v>
      </c>
      <c r="I50" s="855">
        <f>compohweal!Y42</f>
        <v>0.13078513683704976</v>
      </c>
      <c r="J50" s="855">
        <f>compohweal!Z42</f>
        <v>0.13321931447828667</v>
      </c>
      <c r="K50" s="855">
        <f>compohweal!AA42</f>
        <v>0.11720517861562027</v>
      </c>
      <c r="L50" s="855">
        <f>compohweal!AB42</f>
        <v>9.9164627683837797E-2</v>
      </c>
      <c r="M50" s="855">
        <f>compohweal!AC42</f>
        <v>4.6633712303101225E-2</v>
      </c>
      <c r="N50" s="197">
        <f>compohweal!AE42</f>
        <v>0.26544081847778195</v>
      </c>
      <c r="O50" s="855">
        <f>compohweal!AF42</f>
        <v>9.6036589627534433E-2</v>
      </c>
      <c r="P50" s="855">
        <f>compohweal!AG42</f>
        <v>7.0391531795115064E-2</v>
      </c>
      <c r="Q50" s="855">
        <f>compohweal!AH42</f>
        <v>4.8109041038431964E-2</v>
      </c>
      <c r="R50" s="855">
        <f>compohweal!AI42</f>
        <v>3.4740050592450292E-2</v>
      </c>
      <c r="S50" s="857">
        <f>compohweal!AJ42</f>
        <v>1.6163605424250167E-2</v>
      </c>
    </row>
    <row r="51" spans="1:19">
      <c r="A51" s="881">
        <v>1954</v>
      </c>
      <c r="B51" s="889">
        <f>compohweal!Q43</f>
        <v>0.6774825301417442</v>
      </c>
      <c r="C51" s="855">
        <f>compohweal!R43</f>
        <v>0.150579584966123</v>
      </c>
      <c r="D51" s="855">
        <f>compohweal!S43</f>
        <v>0.16068811162651273</v>
      </c>
      <c r="E51" s="855">
        <f>compohweal!T43</f>
        <v>0.17047593008085266</v>
      </c>
      <c r="F51" s="855">
        <f>compohweal!U43</f>
        <v>0.13633307538620162</v>
      </c>
      <c r="G51" s="855">
        <f>compohweal!V43</f>
        <v>5.9405828082054281E-2</v>
      </c>
      <c r="H51" s="197">
        <f>compohweal!X43</f>
        <v>0.52723469441682524</v>
      </c>
      <c r="I51" s="855">
        <f>compohweal!Y43</f>
        <v>0.13821600619244315</v>
      </c>
      <c r="J51" s="855">
        <f>compohweal!Z43</f>
        <v>0.12676778222707488</v>
      </c>
      <c r="K51" s="855">
        <f>compohweal!AA43</f>
        <v>0.12159032136054967</v>
      </c>
      <c r="L51" s="855">
        <f>compohweal!AB43</f>
        <v>9.1854319696461947E-2</v>
      </c>
      <c r="M51" s="855">
        <f>compohweal!AC43</f>
        <v>4.8806264940295545E-2</v>
      </c>
      <c r="N51" s="197">
        <f>compohweal!AE43</f>
        <v>0.27236170314705321</v>
      </c>
      <c r="O51" s="855">
        <f>compohweal!AF43</f>
        <v>9.9581071706650093E-2</v>
      </c>
      <c r="P51" s="855">
        <f>compohweal!AG43</f>
        <v>7.1059547732629458E-2</v>
      </c>
      <c r="Q51" s="855">
        <f>compohweal!AH43</f>
        <v>5.1809005317012692E-2</v>
      </c>
      <c r="R51" s="855">
        <f>compohweal!AI43</f>
        <v>3.3143731863631572E-2</v>
      </c>
      <c r="S51" s="857">
        <f>compohweal!AJ43</f>
        <v>1.6768346527129406E-2</v>
      </c>
    </row>
    <row r="52" spans="1:19">
      <c r="A52" s="881">
        <v>1955</v>
      </c>
      <c r="B52" s="889">
        <f>compohweal!Q44</f>
        <v>0.68136129564183878</v>
      </c>
      <c r="C52" s="855">
        <f>compohweal!R44</f>
        <v>0.17220283527310232</v>
      </c>
      <c r="D52" s="855">
        <f>compohweal!S44</f>
        <v>0.15682860622018729</v>
      </c>
      <c r="E52" s="855">
        <f>compohweal!T44</f>
        <v>0.16293673567887773</v>
      </c>
      <c r="F52" s="855">
        <f>compohweal!U44</f>
        <v>0.12933067324460257</v>
      </c>
      <c r="G52" s="855">
        <f>compohweal!V44</f>
        <v>6.0062445225068845E-2</v>
      </c>
      <c r="H52" s="197">
        <f>compohweal!X44</f>
        <v>0.52612039122808163</v>
      </c>
      <c r="I52" s="855">
        <f>compohweal!Y44</f>
        <v>0.15463072377143275</v>
      </c>
      <c r="J52" s="855">
        <f>compohweal!Z44</f>
        <v>0.12235914312599044</v>
      </c>
      <c r="K52" s="855">
        <f>compohweal!AA44</f>
        <v>0.11344427469972125</v>
      </c>
      <c r="L52" s="855">
        <f>compohweal!AB44</f>
        <v>8.5814144646786286E-2</v>
      </c>
      <c r="M52" s="855">
        <f>compohweal!AC44</f>
        <v>4.9872104984150796E-2</v>
      </c>
      <c r="N52" s="197">
        <f>compohweal!AE44</f>
        <v>0.2754045879935379</v>
      </c>
      <c r="O52" s="855">
        <f>compohweal!AF44</f>
        <v>0.11426716094393058</v>
      </c>
      <c r="P52" s="855">
        <f>compohweal!AG44</f>
        <v>6.8732226359910761E-2</v>
      </c>
      <c r="Q52" s="855">
        <f>compohweal!AH44</f>
        <v>4.4124698449033377E-2</v>
      </c>
      <c r="R52" s="855">
        <f>compohweal!AI44</f>
        <v>3.1520839463122848E-2</v>
      </c>
      <c r="S52" s="857">
        <f>compohweal!AJ44</f>
        <v>1.6759662777540294E-2</v>
      </c>
    </row>
    <row r="53" spans="1:19">
      <c r="A53" s="881">
        <v>1956</v>
      </c>
      <c r="B53" s="889">
        <f>compohweal!Q45</f>
        <v>0.68531605006488205</v>
      </c>
      <c r="C53" s="855">
        <f>compohweal!R45</f>
        <v>0.17987224615411138</v>
      </c>
      <c r="D53" s="855">
        <f>compohweal!S45</f>
        <v>0.15573865335891202</v>
      </c>
      <c r="E53" s="855">
        <f>compohweal!T45</f>
        <v>0.1612349223413736</v>
      </c>
      <c r="F53" s="855">
        <f>compohweal!U45</f>
        <v>0.12750805064118245</v>
      </c>
      <c r="G53" s="855">
        <f>compohweal!V45</f>
        <v>6.0962177569302702E-2</v>
      </c>
      <c r="H53" s="197">
        <f>compohweal!X45</f>
        <v>0.53536208877558467</v>
      </c>
      <c r="I53" s="855">
        <f>compohweal!Y45</f>
        <v>0.16168226294910473</v>
      </c>
      <c r="J53" s="855">
        <f>compohweal!Z45</f>
        <v>0.12504682483135895</v>
      </c>
      <c r="K53" s="855">
        <f>compohweal!AA45</f>
        <v>0.11262503941423499</v>
      </c>
      <c r="L53" s="855">
        <f>compohweal!AB45</f>
        <v>8.5706329068328188E-2</v>
      </c>
      <c r="M53" s="855">
        <f>compohweal!AC45</f>
        <v>5.0301632512557801E-2</v>
      </c>
      <c r="N53" s="197">
        <f>compohweal!AE45</f>
        <v>0.27896922289359888</v>
      </c>
      <c r="O53" s="855">
        <f>compohweal!AF45</f>
        <v>0.11952875363899851</v>
      </c>
      <c r="P53" s="855">
        <f>compohweal!AG45</f>
        <v>6.7736857490730995E-2</v>
      </c>
      <c r="Q53" s="855">
        <f>compohweal!AH45</f>
        <v>4.6425236059697665E-2</v>
      </c>
      <c r="R53" s="855">
        <f>compohweal!AI45</f>
        <v>2.8228708183815617E-2</v>
      </c>
      <c r="S53" s="857">
        <f>compohweal!AJ45</f>
        <v>1.7049667520356158E-2</v>
      </c>
    </row>
    <row r="54" spans="1:19">
      <c r="A54" s="881">
        <v>1957</v>
      </c>
      <c r="B54" s="889">
        <f>compohweal!Q46</f>
        <v>0.68929426967105467</v>
      </c>
      <c r="C54" s="855">
        <f>compohweal!R46</f>
        <v>0.175296059739357</v>
      </c>
      <c r="D54" s="855">
        <f>compohweal!S46</f>
        <v>0.16440994615663318</v>
      </c>
      <c r="E54" s="855">
        <f>compohweal!T46</f>
        <v>0.15764667331955309</v>
      </c>
      <c r="F54" s="855">
        <f>compohweal!U46</f>
        <v>0.1290362803744968</v>
      </c>
      <c r="G54" s="855">
        <f>compohweal!V46</f>
        <v>6.2905310081014576E-2</v>
      </c>
      <c r="H54" s="197">
        <f>compohweal!X46</f>
        <v>0.54673616334203956</v>
      </c>
      <c r="I54" s="855">
        <f>compohweal!Y46</f>
        <v>0.16021268245342943</v>
      </c>
      <c r="J54" s="855">
        <f>compohweal!Z46</f>
        <v>0.13367148770570006</v>
      </c>
      <c r="K54" s="855">
        <f>compohweal!AA46</f>
        <v>0.11106783942820679</v>
      </c>
      <c r="L54" s="855">
        <f>compohweal!AB46</f>
        <v>9.0728545399478194E-2</v>
      </c>
      <c r="M54" s="855">
        <f>compohweal!AC46</f>
        <v>5.1055608355225067E-2</v>
      </c>
      <c r="N54" s="197">
        <f>compohweal!AE46</f>
        <v>0.27529954276278396</v>
      </c>
      <c r="O54" s="855">
        <f>compohweal!AF46</f>
        <v>0.11453100758516231</v>
      </c>
      <c r="P54" s="855">
        <f>compohweal!AG46</f>
        <v>6.7477006363856812E-2</v>
      </c>
      <c r="Q54" s="855">
        <f>compohweal!AH46</f>
        <v>4.5322780595739284E-2</v>
      </c>
      <c r="R54" s="855">
        <f>compohweal!AI46</f>
        <v>3.0390883291355929E-2</v>
      </c>
      <c r="S54" s="857">
        <f>compohweal!AJ46</f>
        <v>1.7577864926669629E-2</v>
      </c>
    </row>
    <row r="55" spans="1:19">
      <c r="A55" s="881">
        <v>1958</v>
      </c>
      <c r="B55" s="889">
        <f>compohweal!Q47</f>
        <v>0.68817161579505737</v>
      </c>
      <c r="C55" s="855">
        <f>compohweal!R47</f>
        <v>0.1784432576317419</v>
      </c>
      <c r="D55" s="855">
        <f>compohweal!S47</f>
        <v>0.16467218172976891</v>
      </c>
      <c r="E55" s="855">
        <f>compohweal!T47</f>
        <v>0.15340038263975764</v>
      </c>
      <c r="F55" s="855">
        <f>compohweal!U47</f>
        <v>0.12577510925075544</v>
      </c>
      <c r="G55" s="855">
        <f>compohweal!V47</f>
        <v>6.5880684543033557E-2</v>
      </c>
      <c r="H55" s="197">
        <f>compohweal!X47</f>
        <v>0.5437299152622983</v>
      </c>
      <c r="I55" s="855">
        <f>compohweal!Y47</f>
        <v>0.16312341991567708</v>
      </c>
      <c r="J55" s="855">
        <f>compohweal!Z47</f>
        <v>0.13323568180492915</v>
      </c>
      <c r="K55" s="855">
        <f>compohweal!AA47</f>
        <v>0.10796521446247417</v>
      </c>
      <c r="L55" s="855">
        <f>compohweal!AB47</f>
        <v>8.6530120979841946E-2</v>
      </c>
      <c r="M55" s="855">
        <f>compohweal!AC47</f>
        <v>5.2875478099376025E-2</v>
      </c>
      <c r="N55" s="197">
        <f>compohweal!AE47</f>
        <v>0.27115770043055504</v>
      </c>
      <c r="O55" s="855">
        <f>compohweal!AF47</f>
        <v>0.11410740271284089</v>
      </c>
      <c r="P55" s="855">
        <f>compohweal!AG47</f>
        <v>6.6869175415889229E-2</v>
      </c>
      <c r="Q55" s="855">
        <f>compohweal!AH47</f>
        <v>4.4149857797416522E-2</v>
      </c>
      <c r="R55" s="855">
        <f>compohweal!AI47</f>
        <v>2.7996458667763374E-2</v>
      </c>
      <c r="S55" s="857">
        <f>compohweal!AJ47</f>
        <v>1.8034805836645029E-2</v>
      </c>
    </row>
    <row r="56" spans="1:19">
      <c r="A56" s="882">
        <v>1959</v>
      </c>
      <c r="B56" s="891">
        <f>compohweal!Q48</f>
        <v>0.69568071880083959</v>
      </c>
      <c r="C56" s="861">
        <f>compohweal!R48</f>
        <v>0.19543765383334921</v>
      </c>
      <c r="D56" s="861">
        <f>compohweal!S48</f>
        <v>0.16223250507120515</v>
      </c>
      <c r="E56" s="861">
        <f>compohweal!T48</f>
        <v>0.14706471643269459</v>
      </c>
      <c r="F56" s="861">
        <f>compohweal!U48</f>
        <v>0.12431685518313199</v>
      </c>
      <c r="G56" s="861">
        <f>compohweal!V48</f>
        <v>6.6628988280458629E-2</v>
      </c>
      <c r="H56" s="199">
        <f>compohweal!X48</f>
        <v>0.5546922871904757</v>
      </c>
      <c r="I56" s="861">
        <f>compohweal!Y48</f>
        <v>0.17969672409512874</v>
      </c>
      <c r="J56" s="861">
        <f>compohweal!Z48</f>
        <v>0.13050415151393516</v>
      </c>
      <c r="K56" s="861">
        <f>compohweal!AA48</f>
        <v>0.10314649034077381</v>
      </c>
      <c r="L56" s="861">
        <f>compohweal!AB48</f>
        <v>8.8106671901164682E-2</v>
      </c>
      <c r="M56" s="861">
        <f>compohweal!AC48</f>
        <v>5.3238249339473291E-2</v>
      </c>
      <c r="N56" s="199">
        <f>compohweal!AE48</f>
        <v>0.27765629178760037</v>
      </c>
      <c r="O56" s="861">
        <f>compohweal!AF48</f>
        <v>0.12366425629708265</v>
      </c>
      <c r="P56" s="861">
        <f>compohweal!AG48</f>
        <v>6.4540808340940503E-2</v>
      </c>
      <c r="Q56" s="861">
        <f>compohweal!AH48</f>
        <v>4.1716698906923859E-2</v>
      </c>
      <c r="R56" s="861">
        <f>compohweal!AI48</f>
        <v>2.9488790541043641E-2</v>
      </c>
      <c r="S56" s="862">
        <f>compohweal!AJ48</f>
        <v>1.8245737701609751E-2</v>
      </c>
    </row>
    <row r="57" spans="1:19">
      <c r="A57" s="881">
        <v>1960</v>
      </c>
      <c r="B57" s="889">
        <f>compohweal!Q49</f>
        <v>0.69851887146645697</v>
      </c>
      <c r="C57" s="855">
        <f>compohweal!R49</f>
        <v>0.19788886086271762</v>
      </c>
      <c r="D57" s="855">
        <f>compohweal!S49</f>
        <v>0.16388637374028764</v>
      </c>
      <c r="E57" s="855">
        <f>compohweal!T49</f>
        <v>0.14869635354612135</v>
      </c>
      <c r="F57" s="855">
        <f>compohweal!U49</f>
        <v>0.11890074562775893</v>
      </c>
      <c r="G57" s="855">
        <f>compohweal!V49</f>
        <v>6.9146537689571422E-2</v>
      </c>
      <c r="H57" s="197">
        <f>compohweal!X49</f>
        <v>0.55628565371701311</v>
      </c>
      <c r="I57" s="855">
        <f>compohweal!Y49</f>
        <v>0.18112578533433651</v>
      </c>
      <c r="J57" s="855">
        <f>compohweal!Z49</f>
        <v>0.13089376292197463</v>
      </c>
      <c r="K57" s="855">
        <f>compohweal!AA49</f>
        <v>0.10599808550565441</v>
      </c>
      <c r="L57" s="855">
        <f>compohweal!AB49</f>
        <v>8.3224878736963992E-2</v>
      </c>
      <c r="M57" s="855">
        <f>compohweal!AC49</f>
        <v>5.5043141218083576E-2</v>
      </c>
      <c r="N57" s="197">
        <f>compohweal!AE49</f>
        <v>0.27765945093684907</v>
      </c>
      <c r="O57" s="855">
        <f>compohweal!AF49</f>
        <v>0.12478490937456302</v>
      </c>
      <c r="P57" s="855">
        <f>compohweal!AG49</f>
        <v>6.3099857206242269E-2</v>
      </c>
      <c r="Q57" s="855">
        <f>compohweal!AH49</f>
        <v>4.4650621553275253E-2</v>
      </c>
      <c r="R57" s="855">
        <f>compohweal!AI49</f>
        <v>2.6288480199746944E-2</v>
      </c>
      <c r="S57" s="857">
        <f>compohweal!AJ49</f>
        <v>1.8835582603021574E-2</v>
      </c>
    </row>
    <row r="58" spans="1:19">
      <c r="A58" s="881">
        <v>1961</v>
      </c>
      <c r="B58" s="889">
        <f>compohweal!Q50</f>
        <v>0.7007805443868369</v>
      </c>
      <c r="C58" s="855">
        <f>compohweal!R50</f>
        <v>0.20469963749522135</v>
      </c>
      <c r="D58" s="855">
        <f>compohweal!S50</f>
        <v>0.16401143362276835</v>
      </c>
      <c r="E58" s="855">
        <f>compohweal!T50</f>
        <v>0.14704294010999774</v>
      </c>
      <c r="F58" s="855">
        <f>compohweal!U50</f>
        <v>0.1135390763363209</v>
      </c>
      <c r="G58" s="855">
        <f>compohweal!V50</f>
        <v>7.1487456822528717E-2</v>
      </c>
      <c r="H58" s="197">
        <f>compohweal!X50</f>
        <v>0.55258006579520702</v>
      </c>
      <c r="I58" s="855">
        <f>compohweal!Y50</f>
        <v>0.18370679375051682</v>
      </c>
      <c r="J58" s="855">
        <f>compohweal!Z50</f>
        <v>0.1297632680105478</v>
      </c>
      <c r="K58" s="855">
        <f>compohweal!AA50</f>
        <v>0.10378385132114405</v>
      </c>
      <c r="L58" s="855">
        <f>compohweal!AB50</f>
        <v>7.7765428359665198E-2</v>
      </c>
      <c r="M58" s="855">
        <f>compohweal!AC50</f>
        <v>5.7560724353333072E-2</v>
      </c>
      <c r="N58" s="197">
        <f>compohweal!AE50</f>
        <v>0.27963986193665658</v>
      </c>
      <c r="O58" s="855">
        <f>compohweal!AF50</f>
        <v>0.13013883762901227</v>
      </c>
      <c r="P58" s="855">
        <f>compohweal!AG50</f>
        <v>6.1953240772121325E-2</v>
      </c>
      <c r="Q58" s="855">
        <f>compohweal!AH50</f>
        <v>4.2972749227467598E-2</v>
      </c>
      <c r="R58" s="855">
        <f>compohweal!AI50</f>
        <v>2.5436651608279182E-2</v>
      </c>
      <c r="S58" s="857">
        <f>compohweal!AJ50</f>
        <v>1.9138382699776212E-2</v>
      </c>
    </row>
    <row r="59" spans="1:19">
      <c r="A59" s="884">
        <v>1962</v>
      </c>
      <c r="B59" s="890">
        <f>compohweal!Q51</f>
        <v>0.70635253190994263</v>
      </c>
      <c r="C59" s="858">
        <f>compohweal!R51</f>
        <v>0.20619726181030273</v>
      </c>
      <c r="D59" s="858">
        <f>compohweal!S51</f>
        <v>0.16700892616063356</v>
      </c>
      <c r="E59" s="858">
        <f>compohweal!T51</f>
        <v>0.14707391150295734</v>
      </c>
      <c r="F59" s="858">
        <f>compohweal!U51</f>
        <v>0.1125844344496727</v>
      </c>
      <c r="G59" s="858">
        <f>compohweal!V51</f>
        <v>7.3488019406795502E-2</v>
      </c>
      <c r="H59" s="146">
        <f>compohweal!X51</f>
        <v>0.55727094411849976</v>
      </c>
      <c r="I59" s="868">
        <f>compohweal!Y51</f>
        <v>0.18529337644577026</v>
      </c>
      <c r="J59" s="868">
        <f>compohweal!Z51</f>
        <v>0.13122803624719381</v>
      </c>
      <c r="K59" s="868">
        <f>compohweal!AA51</f>
        <v>0.10396891133859754</v>
      </c>
      <c r="L59" s="868">
        <f>compohweal!AB51</f>
        <v>7.7491417527198792E-2</v>
      </c>
      <c r="M59" s="868">
        <f>compohweal!AC51</f>
        <v>5.9289213269948959E-2</v>
      </c>
      <c r="N59" s="117">
        <f>compohweal!AE51</f>
        <v>0.2810344398021698</v>
      </c>
      <c r="O59" s="859">
        <f>compohweal!AF51</f>
        <v>0.13099247217178345</v>
      </c>
      <c r="P59" s="859">
        <f>compohweal!AG51</f>
        <v>6.1002976726740599E-2</v>
      </c>
      <c r="Q59" s="859">
        <f>compohweal!AH51</f>
        <v>4.3388181715272367E-2</v>
      </c>
      <c r="R59" s="859">
        <f>compohweal!AI51</f>
        <v>2.5048475712537766E-2</v>
      </c>
      <c r="S59" s="860">
        <f>compohweal!AJ51</f>
        <v>2.0602352917194366E-2</v>
      </c>
    </row>
    <row r="60" spans="1:19">
      <c r="A60" s="884">
        <v>1963</v>
      </c>
      <c r="B60" s="890">
        <f>compohweal!Q52</f>
        <v>0.70526880025863647</v>
      </c>
      <c r="C60" s="858">
        <f>compohweal!R52</f>
        <v>0.21099011600017548</v>
      </c>
      <c r="D60" s="858">
        <f>compohweal!S52</f>
        <v>0.16494130156934261</v>
      </c>
      <c r="E60" s="858">
        <f>compohweal!T52</f>
        <v>0.14225560985505581</v>
      </c>
      <c r="F60" s="858">
        <f>compohweal!U52</f>
        <v>0.11220420897006989</v>
      </c>
      <c r="G60" s="858">
        <f>compohweal!V52</f>
        <v>7.4877578765153885E-2</v>
      </c>
      <c r="H60" s="146">
        <f>compohweal!X52</f>
        <v>0.55383005738258362</v>
      </c>
      <c r="I60" s="868">
        <f>compohweal!Y52</f>
        <v>0.18847497552633286</v>
      </c>
      <c r="J60" s="868">
        <f>compohweal!Z52</f>
        <v>0.12715673679485917</v>
      </c>
      <c r="K60" s="868">
        <f>compohweal!AA52</f>
        <v>0.10058398568071425</v>
      </c>
      <c r="L60" s="868">
        <f>compohweal!AB52</f>
        <v>7.7871721237897873E-2</v>
      </c>
      <c r="M60" s="868">
        <f>compohweal!AC52</f>
        <v>5.974264070391655E-2</v>
      </c>
      <c r="N60" s="117">
        <f>compohweal!AE52</f>
        <v>0.27616612613201141</v>
      </c>
      <c r="O60" s="859">
        <f>compohweal!AF52</f>
        <v>0.13284346461296082</v>
      </c>
      <c r="P60" s="859">
        <f>compohweal!AG52</f>
        <v>5.7953250594437122E-2</v>
      </c>
      <c r="Q60" s="859">
        <f>compohweal!AH52</f>
        <v>4.1102120419964194E-2</v>
      </c>
      <c r="R60" s="859">
        <f>compohweal!AI52</f>
        <v>2.5516205467283726E-2</v>
      </c>
      <c r="S60" s="860">
        <f>compohweal!AJ52</f>
        <v>1.8751094117760658E-2</v>
      </c>
    </row>
    <row r="61" spans="1:19">
      <c r="A61" s="884">
        <v>1964</v>
      </c>
      <c r="B61" s="890">
        <f>compohweal!Q53</f>
        <v>0.70418506860733032</v>
      </c>
      <c r="C61" s="858">
        <f>compohweal!R53</f>
        <v>0.21578297019004822</v>
      </c>
      <c r="D61" s="858">
        <f>compohweal!S53</f>
        <v>0.16287367697805166</v>
      </c>
      <c r="E61" s="858">
        <f>compohweal!T53</f>
        <v>0.13743730820715427</v>
      </c>
      <c r="F61" s="858">
        <f>compohweal!U53</f>
        <v>0.11182398349046707</v>
      </c>
      <c r="G61" s="858">
        <f>compohweal!V53</f>
        <v>7.6267138123512268E-2</v>
      </c>
      <c r="H61" s="146">
        <f>compohweal!X53</f>
        <v>0.55038917064666748</v>
      </c>
      <c r="I61" s="868">
        <f>compohweal!Y53</f>
        <v>0.19165657460689545</v>
      </c>
      <c r="J61" s="868">
        <f>compohweal!Z53</f>
        <v>0.12308543734252453</v>
      </c>
      <c r="K61" s="868">
        <f>compohweal!AA53</f>
        <v>9.7199060022830963E-2</v>
      </c>
      <c r="L61" s="868">
        <f>compohweal!AB53</f>
        <v>7.8252024948596954E-2</v>
      </c>
      <c r="M61" s="868">
        <f>compohweal!AC53</f>
        <v>6.019606813788414E-2</v>
      </c>
      <c r="N61" s="117">
        <f>compohweal!AE53</f>
        <v>0.27129781246185303</v>
      </c>
      <c r="O61" s="859">
        <f>compohweal!AF53</f>
        <v>0.13469445705413818</v>
      </c>
      <c r="P61" s="859">
        <f>compohweal!AG53</f>
        <v>5.4903524462133646E-2</v>
      </c>
      <c r="Q61" s="859">
        <f>compohweal!AH53</f>
        <v>3.8816059124656022E-2</v>
      </c>
      <c r="R61" s="859">
        <f>compohweal!AI53</f>
        <v>2.5983935222029686E-2</v>
      </c>
      <c r="S61" s="860">
        <f>compohweal!AJ53</f>
        <v>1.689983531832695E-2</v>
      </c>
    </row>
    <row r="62" spans="1:19">
      <c r="A62" s="884">
        <v>1965</v>
      </c>
      <c r="B62" s="890">
        <f>compohweal!Q54</f>
        <v>0.69842571020126343</v>
      </c>
      <c r="C62" s="858">
        <f>compohweal!R54</f>
        <v>0.21485248953104019</v>
      </c>
      <c r="D62" s="858">
        <f>compohweal!S54</f>
        <v>0.16312641836702824</v>
      </c>
      <c r="E62" s="858">
        <f>compohweal!T54</f>
        <v>0.13342745508998632</v>
      </c>
      <c r="F62" s="858">
        <f>compohweal!U54</f>
        <v>0.1112234853208065</v>
      </c>
      <c r="G62" s="858">
        <f>compohweal!V54</f>
        <v>7.5795870274305344E-2</v>
      </c>
      <c r="H62" s="146">
        <f>compohweal!X54</f>
        <v>0.54460209608078003</v>
      </c>
      <c r="I62" s="868">
        <f>compohweal!Y54</f>
        <v>0.19129787385463715</v>
      </c>
      <c r="J62" s="868">
        <f>compohweal!Z54</f>
        <v>0.12307177926413715</v>
      </c>
      <c r="K62" s="868">
        <f>compohweal!AA54</f>
        <v>9.545438876375556E-2</v>
      </c>
      <c r="L62" s="868">
        <f>compohweal!AB54</f>
        <v>7.8260838985443115E-2</v>
      </c>
      <c r="M62" s="868">
        <f>compohweal!AC54</f>
        <v>5.6517224758863449E-2</v>
      </c>
      <c r="N62" s="117">
        <f>compohweal!AE54</f>
        <v>0.26870743930339813</v>
      </c>
      <c r="O62" s="859">
        <f>compohweal!AF54</f>
        <v>0.13432259857654572</v>
      </c>
      <c r="P62" s="859">
        <f>compohweal!AG54</f>
        <v>5.4645084252115339E-2</v>
      </c>
      <c r="Q62" s="859">
        <f>compohweal!AH54</f>
        <v>3.7896001478657126E-2</v>
      </c>
      <c r="R62" s="859">
        <f>compohweal!AI54</f>
        <v>2.6731043122708797E-2</v>
      </c>
      <c r="S62" s="860">
        <f>compohweal!AJ54</f>
        <v>1.5112713910639286E-2</v>
      </c>
    </row>
    <row r="63" spans="1:19">
      <c r="A63" s="884">
        <v>1966</v>
      </c>
      <c r="B63" s="890">
        <f>compohweal!Q55</f>
        <v>0.69266635179519653</v>
      </c>
      <c r="C63" s="858">
        <f>compohweal!R55</f>
        <v>0.21392200887203217</v>
      </c>
      <c r="D63" s="858">
        <f>compohweal!S55</f>
        <v>0.16337915975600481</v>
      </c>
      <c r="E63" s="858">
        <f>compohweal!T55</f>
        <v>0.12941760197281837</v>
      </c>
      <c r="F63" s="858">
        <f>compohweal!U55</f>
        <v>0.11062298715114594</v>
      </c>
      <c r="G63" s="858">
        <f>compohweal!V55</f>
        <v>7.5324602425098419E-2</v>
      </c>
      <c r="H63" s="146">
        <f>compohweal!X55</f>
        <v>0.53881502151489258</v>
      </c>
      <c r="I63" s="868">
        <f>compohweal!Y55</f>
        <v>0.19093917310237885</v>
      </c>
      <c r="J63" s="868">
        <f>compohweal!Z55</f>
        <v>0.12305812118574977</v>
      </c>
      <c r="K63" s="868">
        <f>compohweal!AA55</f>
        <v>9.3709717504680157E-2</v>
      </c>
      <c r="L63" s="868">
        <f>compohweal!AB55</f>
        <v>7.8269653022289276E-2</v>
      </c>
      <c r="M63" s="868">
        <f>compohweal!AC55</f>
        <v>5.2838381379842758E-2</v>
      </c>
      <c r="N63" s="117">
        <f>compohweal!AE55</f>
        <v>0.26611706614494324</v>
      </c>
      <c r="O63" s="859">
        <f>compohweal!AF55</f>
        <v>0.13395074009895325</v>
      </c>
      <c r="P63" s="859">
        <f>compohweal!AG55</f>
        <v>5.4386644042097032E-2</v>
      </c>
      <c r="Q63" s="859">
        <f>compohweal!AH55</f>
        <v>3.6975943832658231E-2</v>
      </c>
      <c r="R63" s="859">
        <f>compohweal!AI55</f>
        <v>2.7478151023387909E-2</v>
      </c>
      <c r="S63" s="860">
        <f>compohweal!AJ55</f>
        <v>1.3325592502951622E-2</v>
      </c>
    </row>
    <row r="64" spans="1:19">
      <c r="A64" s="884">
        <v>1967</v>
      </c>
      <c r="B64" s="890">
        <f>compohweal!Q56</f>
        <v>0.68818885087966919</v>
      </c>
      <c r="C64" s="858">
        <f>compohweal!R56</f>
        <v>0.21593007072806358</v>
      </c>
      <c r="D64" s="858">
        <f>compohweal!S56</f>
        <v>0.16408972395583987</v>
      </c>
      <c r="E64" s="858">
        <f>compohweal!T56</f>
        <v>0.12357792514376342</v>
      </c>
      <c r="F64" s="858">
        <f>compohweal!U56</f>
        <v>0.11032437533140182</v>
      </c>
      <c r="G64" s="858">
        <f>compohweal!V56</f>
        <v>7.4266761541366577E-2</v>
      </c>
      <c r="H64" s="160">
        <f>compohweal!X56</f>
        <v>0.53434672951698303</v>
      </c>
      <c r="I64" s="858">
        <f>compohweal!Y56</f>
        <v>0.19169085100293159</v>
      </c>
      <c r="J64" s="858">
        <f>compohweal!Z56</f>
        <v>0.12271748960483819</v>
      </c>
      <c r="K64" s="858">
        <f>compohweal!AA56</f>
        <v>8.8684982736594975E-2</v>
      </c>
      <c r="L64" s="858">
        <f>compohweal!AB56</f>
        <v>8.0058742314577103E-2</v>
      </c>
      <c r="M64" s="858">
        <f>compohweal!AC56</f>
        <v>5.1194680854678154E-2</v>
      </c>
      <c r="N64" s="117">
        <f>compohweal!AE56</f>
        <v>0.26518388092517853</v>
      </c>
      <c r="O64" s="859">
        <f>compohweal!AF56</f>
        <v>0.13177353516221046</v>
      </c>
      <c r="P64" s="859">
        <f>compohweal!AG56</f>
        <v>5.453976770513691E-2</v>
      </c>
      <c r="Q64" s="859">
        <f>compohweal!AH56</f>
        <v>3.6429761268664151E-2</v>
      </c>
      <c r="R64" s="859">
        <f>compohweal!AI56</f>
        <v>2.8719345107674599E-2</v>
      </c>
      <c r="S64" s="860">
        <f>compohweal!AJ56</f>
        <v>1.3721469324082136E-2</v>
      </c>
    </row>
    <row r="65" spans="1:19">
      <c r="A65" s="884">
        <v>1968</v>
      </c>
      <c r="B65" s="890">
        <f>compohweal!Q57</f>
        <v>0.68873071670532227</v>
      </c>
      <c r="C65" s="858">
        <f>compohweal!R57</f>
        <v>0.22375579457730055</v>
      </c>
      <c r="D65" s="858">
        <f>compohweal!S57</f>
        <v>0.16188511380460113</v>
      </c>
      <c r="E65" s="858">
        <f>compohweal!T57</f>
        <v>0.1233493058825843</v>
      </c>
      <c r="F65" s="858">
        <f>compohweal!U57</f>
        <v>0.10874227806925774</v>
      </c>
      <c r="G65" s="858">
        <f>compohweal!V57</f>
        <v>7.0998243987560272E-2</v>
      </c>
      <c r="H65" s="160">
        <f>compohweal!X57</f>
        <v>0.53487003594636917</v>
      </c>
      <c r="I65" s="858">
        <f>compohweal!Y57</f>
        <v>0.19901385251432657</v>
      </c>
      <c r="J65" s="858">
        <f>compohweal!Z57</f>
        <v>0.12074327623122372</v>
      </c>
      <c r="K65" s="858">
        <f>compohweal!AA57</f>
        <v>8.8041479961248115E-2</v>
      </c>
      <c r="L65" s="858">
        <f>compohweal!AB57</f>
        <v>7.9572795890271664E-2</v>
      </c>
      <c r="M65" s="858">
        <f>compohweal!AC57</f>
        <v>4.749862989410758E-2</v>
      </c>
      <c r="N65" s="117">
        <f>compohweal!AE57</f>
        <v>0.2683221660554409</v>
      </c>
      <c r="O65" s="859">
        <f>compohweal!AF57</f>
        <v>0.13592896331101656</v>
      </c>
      <c r="P65" s="859">
        <f>compohweal!AG57</f>
        <v>5.329777848237427E-2</v>
      </c>
      <c r="Q65" s="859">
        <f>compohweal!AH57</f>
        <v>3.6226033596904017E-2</v>
      </c>
      <c r="R65" s="859">
        <f>compohweal!AI57</f>
        <v>2.8366881888359785E-2</v>
      </c>
      <c r="S65" s="860">
        <f>compohweal!AJ57</f>
        <v>1.4502497273497283E-2</v>
      </c>
    </row>
    <row r="66" spans="1:19">
      <c r="A66" s="884">
        <v>1969</v>
      </c>
      <c r="B66" s="890">
        <f>compohweal!Q58</f>
        <v>0.68108212947845459</v>
      </c>
      <c r="C66" s="858">
        <f>compohweal!R58</f>
        <v>0.21261425013653934</v>
      </c>
      <c r="D66" s="858">
        <f>compohweal!S58</f>
        <v>0.16364699680707417</v>
      </c>
      <c r="E66" s="858">
        <f>compohweal!T58</f>
        <v>0.12577061394404154</v>
      </c>
      <c r="F66" s="858">
        <f>compohweal!U58</f>
        <v>0.10919815767556429</v>
      </c>
      <c r="G66" s="858">
        <f>compohweal!V58</f>
        <v>7.0107337087392807E-2</v>
      </c>
      <c r="H66" s="160">
        <f>compohweal!X58</f>
        <v>0.52604079432785511</v>
      </c>
      <c r="I66" s="858">
        <f>compohweal!Y58</f>
        <v>0.18793867365457118</v>
      </c>
      <c r="J66" s="858">
        <f>compohweal!Z58</f>
        <v>0.12202530066861073</v>
      </c>
      <c r="K66" s="858">
        <f>compohweal!AA58</f>
        <v>8.995497314754175E-2</v>
      </c>
      <c r="L66" s="858">
        <f>compohweal!AB58</f>
        <v>8.0774347996339202E-2</v>
      </c>
      <c r="M66" s="858">
        <f>compohweal!AC58</f>
        <v>4.5402257121168077E-2</v>
      </c>
      <c r="N66" s="117">
        <f>compohweal!AE58</f>
        <v>0.26199769135564566</v>
      </c>
      <c r="O66" s="859">
        <f>compohweal!AF58</f>
        <v>0.13003359851427376</v>
      </c>
      <c r="P66" s="859">
        <f>compohweal!AG58</f>
        <v>5.4067825638412614E-2</v>
      </c>
      <c r="Q66" s="859">
        <f>compohweal!AH58</f>
        <v>3.7291945747710997E-2</v>
      </c>
      <c r="R66" s="859">
        <f>compohweal!AI58</f>
        <v>2.9226956772617996E-2</v>
      </c>
      <c r="S66" s="860">
        <f>compohweal!AJ58</f>
        <v>1.2259039765922353E-2</v>
      </c>
    </row>
    <row r="67" spans="1:19">
      <c r="A67" s="885">
        <v>1970</v>
      </c>
      <c r="B67" s="893">
        <f>compohweal!Q59</f>
        <v>0.68337176740169525</v>
      </c>
      <c r="C67" s="870">
        <f>compohweal!R59</f>
        <v>0.19513117073802277</v>
      </c>
      <c r="D67" s="870">
        <f>compohweal!S59</f>
        <v>0.16971845944499364</v>
      </c>
      <c r="E67" s="870">
        <f>compohweal!T59</f>
        <v>0.13309405101972516</v>
      </c>
      <c r="F67" s="870">
        <f>compohweal!U59</f>
        <v>0.1129690941888839</v>
      </c>
      <c r="G67" s="870">
        <f>compohweal!V59</f>
        <v>7.3033235035836697E-2</v>
      </c>
      <c r="H67" s="164">
        <f>compohweal!X59</f>
        <v>0.5269140605814755</v>
      </c>
      <c r="I67" s="870">
        <f>compohweal!Y59</f>
        <v>0.17160940874600783</v>
      </c>
      <c r="J67" s="870">
        <f>compohweal!Z59</f>
        <v>0.12725052049245278</v>
      </c>
      <c r="K67" s="870">
        <f>compohweal!AA59</f>
        <v>9.584721595638257E-2</v>
      </c>
      <c r="L67" s="870">
        <f>compohweal!AB59</f>
        <v>8.4660609194543213E-2</v>
      </c>
      <c r="M67" s="870">
        <f>compohweal!AC59</f>
        <v>4.7669501596828923E-2</v>
      </c>
      <c r="N67" s="123">
        <f>compohweal!AE59</f>
        <v>0.25857626437209547</v>
      </c>
      <c r="O67" s="871">
        <f>compohweal!AF59</f>
        <v>0.11794734961586073</v>
      </c>
      <c r="P67" s="871">
        <f>compohweal!AG59</f>
        <v>5.7804997072253173E-2</v>
      </c>
      <c r="Q67" s="871">
        <f>compohweal!AH59</f>
        <v>4.1087824757596536E-2</v>
      </c>
      <c r="R67" s="871">
        <f>compohweal!AI59</f>
        <v>3.2350133609725162E-2</v>
      </c>
      <c r="S67" s="872">
        <f>compohweal!AJ59</f>
        <v>1.1369753563485574E-2</v>
      </c>
    </row>
    <row r="68" spans="1:19">
      <c r="A68" s="884">
        <v>1971</v>
      </c>
      <c r="B68" s="890">
        <f>compohweal!Q60</f>
        <v>0.67701507732272148</v>
      </c>
      <c r="C68" s="858">
        <f>compohweal!R60</f>
        <v>0.1883607290656073</v>
      </c>
      <c r="D68" s="858">
        <f>compohweal!S60</f>
        <v>0.16917440369979886</v>
      </c>
      <c r="E68" s="858">
        <f>compohweal!T60</f>
        <v>0.13218858840536996</v>
      </c>
      <c r="F68" s="858">
        <f>compohweal!U60</f>
        <v>0.11253961577313021</v>
      </c>
      <c r="G68" s="858">
        <f>compohweal!V60</f>
        <v>7.4895320227369666E-2</v>
      </c>
      <c r="H68" s="160">
        <f>compohweal!X60</f>
        <v>0.52100351464468986</v>
      </c>
      <c r="I68" s="858">
        <f>compohweal!Y60</f>
        <v>0.16499305692559574</v>
      </c>
      <c r="J68" s="858">
        <f>compohweal!Z60</f>
        <v>0.1274259603765131</v>
      </c>
      <c r="K68" s="858">
        <f>compohweal!AA60</f>
        <v>9.496502496449466E-2</v>
      </c>
      <c r="L68" s="858">
        <f>compohweal!AB60</f>
        <v>8.4522565113729797E-2</v>
      </c>
      <c r="M68" s="858">
        <f>compohweal!AC60</f>
        <v>4.9127695521747228E-2</v>
      </c>
      <c r="N68" s="117">
        <f>compohweal!AE60</f>
        <v>0.25421777501469478</v>
      </c>
      <c r="O68" s="859">
        <f>compohweal!AF60</f>
        <v>0.11352350244123954</v>
      </c>
      <c r="P68" s="859">
        <f>compohweal!AG60</f>
        <v>5.8219852972001718E-2</v>
      </c>
      <c r="Q68" s="859">
        <f>compohweal!AH60</f>
        <v>4.0446825884146165E-2</v>
      </c>
      <c r="R68" s="859">
        <f>compohweal!AI60</f>
        <v>3.2211529432970565E-2</v>
      </c>
      <c r="S68" s="860">
        <f>compohweal!AJ60</f>
        <v>1.0312015640010941E-2</v>
      </c>
    </row>
    <row r="69" spans="1:19">
      <c r="A69" s="884">
        <v>1972</v>
      </c>
      <c r="B69" s="890">
        <f>compohweal!Q61</f>
        <v>0.67645289283245802</v>
      </c>
      <c r="C69" s="858">
        <f>compohweal!R61</f>
        <v>0.18422935362832504</v>
      </c>
      <c r="D69" s="858">
        <f>compohweal!S61</f>
        <v>0.16624710727546699</v>
      </c>
      <c r="E69" s="858">
        <f>compohweal!T61</f>
        <v>0.13982891245427709</v>
      </c>
      <c r="F69" s="858">
        <f>compohweal!U61</f>
        <v>0.11193237367842812</v>
      </c>
      <c r="G69" s="858">
        <f>compohweal!V61</f>
        <v>7.4251045880373567E-2</v>
      </c>
      <c r="H69" s="160">
        <f>compohweal!X61</f>
        <v>0.51717110726167448</v>
      </c>
      <c r="I69" s="858">
        <f>compohweal!Y61</f>
        <v>0.16094510114999139</v>
      </c>
      <c r="J69" s="858">
        <f>compohweal!Z61</f>
        <v>0.12522714203680607</v>
      </c>
      <c r="K69" s="858">
        <f>compohweal!AA61</f>
        <v>9.9950859002206016E-2</v>
      </c>
      <c r="L69" s="858">
        <f>compohweal!AB61</f>
        <v>8.330928469877108E-2</v>
      </c>
      <c r="M69" s="858">
        <f>compohweal!AC61</f>
        <v>4.7746408125021844E-2</v>
      </c>
      <c r="N69" s="117">
        <f>compohweal!AE61</f>
        <v>0.24716145951242652</v>
      </c>
      <c r="O69" s="859">
        <f>compohweal!AF61</f>
        <v>0.10885829398830538</v>
      </c>
      <c r="P69" s="859">
        <f>compohweal!AG61</f>
        <v>5.5947340937137824E-2</v>
      </c>
      <c r="Q69" s="859">
        <f>compohweal!AH61</f>
        <v>4.3025552609435636E-2</v>
      </c>
      <c r="R69" s="859">
        <f>compohweal!AI61</f>
        <v>3.032813741992868E-2</v>
      </c>
      <c r="S69" s="860">
        <f>compohweal!AJ61</f>
        <v>9.1261208249306947E-3</v>
      </c>
    </row>
    <row r="70" spans="1:19">
      <c r="A70" s="884">
        <v>1973</v>
      </c>
      <c r="B70" s="890">
        <f>compohweal!Q62</f>
        <v>0.66858102823607624</v>
      </c>
      <c r="C70" s="858">
        <f>compohweal!R62</f>
        <v>0.15754990517143597</v>
      </c>
      <c r="D70" s="858">
        <f>compohweal!S62</f>
        <v>0.16975826099530877</v>
      </c>
      <c r="E70" s="858">
        <f>compohweal!T62</f>
        <v>0.14992950286404039</v>
      </c>
      <c r="F70" s="858">
        <f>compohweal!U62</f>
        <v>0.11938566506796633</v>
      </c>
      <c r="G70" s="858">
        <f>compohweal!V62</f>
        <v>7.1966660543694161E-2</v>
      </c>
      <c r="H70" s="160">
        <f>compohweal!X62</f>
        <v>0.50827947073412361</v>
      </c>
      <c r="I70" s="858">
        <f>compohweal!Y62</f>
        <v>0.13741022499107203</v>
      </c>
      <c r="J70" s="858">
        <f>compohweal!Z62</f>
        <v>0.12841156670006626</v>
      </c>
      <c r="K70" s="858">
        <f>compohweal!AA62</f>
        <v>0.10810883521460823</v>
      </c>
      <c r="L70" s="858">
        <f>compohweal!AB62</f>
        <v>8.9434085252833029E-2</v>
      </c>
      <c r="M70" s="858">
        <f>compohweal!AC62</f>
        <v>4.4916693901086546E-2</v>
      </c>
      <c r="N70" s="117">
        <f>compohweal!AE62</f>
        <v>0.23851282437317423</v>
      </c>
      <c r="O70" s="859">
        <f>compohweal!AF62</f>
        <v>9.0374376425643277E-2</v>
      </c>
      <c r="P70" s="859">
        <f>compohweal!AG62</f>
        <v>5.801065880940115E-2</v>
      </c>
      <c r="Q70" s="859">
        <f>compohweal!AH62</f>
        <v>4.8344628672921885E-2</v>
      </c>
      <c r="R70" s="859">
        <f>compohweal!AI62</f>
        <v>3.3690653180656227E-2</v>
      </c>
      <c r="S70" s="860">
        <f>compohweal!AJ62</f>
        <v>8.1234975067445703E-3</v>
      </c>
    </row>
    <row r="71" spans="1:19">
      <c r="A71" s="884">
        <v>1974</v>
      </c>
      <c r="B71" s="890">
        <f>compohweal!Q63</f>
        <v>0.66298972553340718</v>
      </c>
      <c r="C71" s="858">
        <f>compohweal!R63</f>
        <v>0.12071639172495452</v>
      </c>
      <c r="D71" s="858">
        <f>compohweal!S63</f>
        <v>0.17909139064144597</v>
      </c>
      <c r="E71" s="858">
        <f>compohweal!T63</f>
        <v>0.16123576366264558</v>
      </c>
      <c r="F71" s="858">
        <f>compohweal!U63</f>
        <v>0.13237345352990815</v>
      </c>
      <c r="G71" s="858">
        <f>compohweal!V63</f>
        <v>6.9574973862472689E-2</v>
      </c>
      <c r="H71" s="160">
        <f>compohweal!X63</f>
        <v>0.49992135865795717</v>
      </c>
      <c r="I71" s="858">
        <f>compohweal!Y63</f>
        <v>0.10453995727425536</v>
      </c>
      <c r="J71" s="858">
        <f>compohweal!Z63</f>
        <v>0.13469931409955649</v>
      </c>
      <c r="K71" s="858">
        <f>compohweal!AA63</f>
        <v>0.11819818753605915</v>
      </c>
      <c r="L71" s="858">
        <f>compohweal!AB63</f>
        <v>0.1012847437120854</v>
      </c>
      <c r="M71" s="858">
        <f>compohweal!AC63</f>
        <v>4.119964335984605E-2</v>
      </c>
      <c r="N71" s="117">
        <f>compohweal!AE63</f>
        <v>0.23420097564576281</v>
      </c>
      <c r="O71" s="859">
        <f>compohweal!AF63</f>
        <v>6.8749804931258041E-2</v>
      </c>
      <c r="P71" s="859">
        <f>compohweal!AG63</f>
        <v>6.1540679447690039E-2</v>
      </c>
      <c r="Q71" s="859">
        <f>compohweal!AH63</f>
        <v>5.4461618483035323E-2</v>
      </c>
      <c r="R71" s="859">
        <f>compohweal!AI63</f>
        <v>4.1667343908443399E-2</v>
      </c>
      <c r="S71" s="860">
        <f>compohweal!AJ63</f>
        <v>7.7892711921947466E-3</v>
      </c>
    </row>
    <row r="72" spans="1:19">
      <c r="A72" s="884">
        <v>1975</v>
      </c>
      <c r="B72" s="890">
        <f>compohweal!Q64</f>
        <v>0.65878696487925481</v>
      </c>
      <c r="C72" s="858">
        <f>compohweal!R64</f>
        <v>0.10479317760035656</v>
      </c>
      <c r="D72" s="858">
        <f>compohweal!S64</f>
        <v>0.18139689775417622</v>
      </c>
      <c r="E72" s="858">
        <f>compohweal!T64</f>
        <v>0.16499123442200059</v>
      </c>
      <c r="F72" s="858">
        <f>compohweal!U64</f>
        <v>0.13789916817154335</v>
      </c>
      <c r="G72" s="858">
        <f>compohweal!V64</f>
        <v>6.9707056353763619E-2</v>
      </c>
      <c r="H72" s="160">
        <f>compohweal!X64</f>
        <v>0.49471594567921784</v>
      </c>
      <c r="I72" s="858">
        <f>compohweal!Y64</f>
        <v>9.0349693876817128E-2</v>
      </c>
      <c r="J72" s="858">
        <f>compohweal!Z64</f>
        <v>0.13512165232394047</v>
      </c>
      <c r="K72" s="858">
        <f>compohweal!AA64</f>
        <v>0.12150467419495392</v>
      </c>
      <c r="L72" s="858">
        <f>compohweal!AB64</f>
        <v>0.10737226564828006</v>
      </c>
      <c r="M72" s="858">
        <f>compohweal!AC64</f>
        <v>4.0367778439389213E-2</v>
      </c>
      <c r="N72" s="117">
        <f>compohweal!AE64</f>
        <v>0.22803448298304829</v>
      </c>
      <c r="O72" s="859">
        <f>compohweal!AF64</f>
        <v>5.8451357517981251E-2</v>
      </c>
      <c r="P72" s="859">
        <f>compohweal!AG64</f>
        <v>5.9221357345898173E-2</v>
      </c>
      <c r="Q72" s="859">
        <f>compohweal!AH64</f>
        <v>5.7443451821563407E-2</v>
      </c>
      <c r="R72" s="859">
        <f>compohweal!AI64</f>
        <v>4.5040219521496283E-2</v>
      </c>
      <c r="S72" s="860">
        <f>compohweal!AJ64</f>
        <v>7.8800297941867825E-3</v>
      </c>
    </row>
    <row r="73" spans="1:19">
      <c r="A73" s="884">
        <v>1976</v>
      </c>
      <c r="B73" s="890">
        <f>compohweal!Q65</f>
        <v>0.65054206859713304</v>
      </c>
      <c r="C73" s="858">
        <f>compohweal!R65</f>
        <v>0.10400240720700538</v>
      </c>
      <c r="D73" s="858">
        <f>compohweal!S65</f>
        <v>0.17737217360700264</v>
      </c>
      <c r="E73" s="858">
        <f>compohweal!T65</f>
        <v>0.16513194213441817</v>
      </c>
      <c r="F73" s="858">
        <f>compohweal!U65</f>
        <v>0.13632423625341517</v>
      </c>
      <c r="G73" s="858">
        <f>compohweal!V65</f>
        <v>6.7711449655462275E-2</v>
      </c>
      <c r="H73" s="160">
        <f>compohweal!X65</f>
        <v>0.48574707328236855</v>
      </c>
      <c r="I73" s="858">
        <f>compohweal!Y65</f>
        <v>8.8741106237549161E-2</v>
      </c>
      <c r="J73" s="858">
        <f>compohweal!Z65</f>
        <v>0.13106898938496636</v>
      </c>
      <c r="K73" s="858">
        <f>compohweal!AA65</f>
        <v>0.12098542495970976</v>
      </c>
      <c r="L73" s="858">
        <f>compohweal!AB65</f>
        <v>0.10621249963627122</v>
      </c>
      <c r="M73" s="858">
        <f>compohweal!AC65</f>
        <v>3.8739083346989389E-2</v>
      </c>
      <c r="N73" s="117">
        <f>compohweal!AE65</f>
        <v>0.22144008839808293</v>
      </c>
      <c r="O73" s="859">
        <f>compohweal!AF65</f>
        <v>5.6987353422826459E-2</v>
      </c>
      <c r="P73" s="859">
        <f>compohweal!AG65</f>
        <v>5.5259679241883686E-2</v>
      </c>
      <c r="Q73" s="859">
        <f>compohweal!AH65</f>
        <v>5.7182125336430412E-2</v>
      </c>
      <c r="R73" s="859">
        <f>compohweal!AI65</f>
        <v>4.4815225401514169E-2</v>
      </c>
      <c r="S73" s="860">
        <f>compohweal!AJ65</f>
        <v>7.196184844799447E-3</v>
      </c>
    </row>
    <row r="74" spans="1:19">
      <c r="A74" s="884">
        <v>1977</v>
      </c>
      <c r="B74" s="890">
        <f>compohweal!Q66</f>
        <v>0.64704280796559033</v>
      </c>
      <c r="C74" s="858">
        <f>compohweal!R66</f>
        <v>9.6405194703219621E-2</v>
      </c>
      <c r="D74" s="858">
        <f>compohweal!S66</f>
        <v>0.17525786888218198</v>
      </c>
      <c r="E74" s="858">
        <f>compohweal!T66</f>
        <v>0.17199618852419607</v>
      </c>
      <c r="F74" s="858">
        <f>compohweal!U66</f>
        <v>0.13794895123926665</v>
      </c>
      <c r="G74" s="858">
        <f>compohweal!V66</f>
        <v>6.5434625246268752E-2</v>
      </c>
      <c r="H74" s="160">
        <f>compohweal!X66</f>
        <v>0.48287934168914148</v>
      </c>
      <c r="I74" s="858">
        <f>compohweal!Y66</f>
        <v>8.2298263273035133E-2</v>
      </c>
      <c r="J74" s="858">
        <f>compohweal!Z66</f>
        <v>0.12969057197497469</v>
      </c>
      <c r="K74" s="858">
        <f>compohweal!AA66</f>
        <v>0.12604698745386067</v>
      </c>
      <c r="L74" s="858">
        <f>compohweal!AB66</f>
        <v>0.1078239891424424</v>
      </c>
      <c r="M74" s="858">
        <f>compohweal!AC66</f>
        <v>3.7019531711257159E-2</v>
      </c>
      <c r="N74" s="117">
        <f>compohweal!AE66</f>
        <v>0.2186972080784102</v>
      </c>
      <c r="O74" s="859">
        <f>compohweal!AF66</f>
        <v>5.2081458458946628E-2</v>
      </c>
      <c r="P74" s="859">
        <f>compohweal!AG66</f>
        <v>5.3371510883522016E-2</v>
      </c>
      <c r="Q74" s="859">
        <f>compohweal!AH66</f>
        <v>5.9699353310031678E-2</v>
      </c>
      <c r="R74" s="859">
        <f>compohweal!AI66</f>
        <v>4.6778567569701224E-2</v>
      </c>
      <c r="S74" s="860">
        <f>compohweal!AJ66</f>
        <v>6.7664370036442101E-3</v>
      </c>
    </row>
    <row r="75" spans="1:19">
      <c r="A75" s="884">
        <v>1978</v>
      </c>
      <c r="B75" s="890">
        <f>compohweal!Q67</f>
        <v>0.63908535168297931</v>
      </c>
      <c r="C75" s="858">
        <f>compohweal!R67</f>
        <v>8.5511632637053303E-2</v>
      </c>
      <c r="D75" s="858">
        <f>compohweal!S67</f>
        <v>0.17116527673879334</v>
      </c>
      <c r="E75" s="858">
        <f>compohweal!T67</f>
        <v>0.17687512635882435</v>
      </c>
      <c r="F75" s="858">
        <f>compohweal!U67</f>
        <v>0.14105448651186592</v>
      </c>
      <c r="G75" s="858">
        <f>compohweal!V67</f>
        <v>6.4478827143247486E-2</v>
      </c>
      <c r="H75" s="160">
        <f>compohweal!X67</f>
        <v>0.47588053371692496</v>
      </c>
      <c r="I75" s="858">
        <f>compohweal!Y67</f>
        <v>7.3223082190104982E-2</v>
      </c>
      <c r="J75" s="858">
        <f>compohweal!Z67</f>
        <v>0.12663878763746764</v>
      </c>
      <c r="K75" s="858">
        <f>compohweal!AA67</f>
        <v>0.12844229960311518</v>
      </c>
      <c r="L75" s="858">
        <f>compohweal!AB67</f>
        <v>0.11092472234106676</v>
      </c>
      <c r="M75" s="858">
        <f>compohweal!AC67</f>
        <v>3.6651636358180806E-2</v>
      </c>
      <c r="N75" s="117">
        <f>compohweal!AE67</f>
        <v>0.21655270902109791</v>
      </c>
      <c r="O75" s="859">
        <f>compohweal!AF67</f>
        <v>4.6501320833873372E-2</v>
      </c>
      <c r="P75" s="859">
        <f>compohweal!AG67</f>
        <v>5.3016917098012935E-2</v>
      </c>
      <c r="Q75" s="859">
        <f>compohweal!AH67</f>
        <v>6.1603735204491264E-2</v>
      </c>
      <c r="R75" s="859">
        <f>compohweal!AI67</f>
        <v>4.8774618764034994E-2</v>
      </c>
      <c r="S75" s="860">
        <f>compohweal!AJ67</f>
        <v>6.6561512440149739E-3</v>
      </c>
    </row>
    <row r="76" spans="1:19">
      <c r="A76" s="886">
        <v>1979</v>
      </c>
      <c r="B76" s="894">
        <f>compohweal!Q68</f>
        <v>0.64490252733230591</v>
      </c>
      <c r="C76" s="874">
        <f>compohweal!R68</f>
        <v>8.3532854914665222E-2</v>
      </c>
      <c r="D76" s="874">
        <f>compohweal!S68</f>
        <v>0.16500715352594852</v>
      </c>
      <c r="E76" s="874">
        <f>compohweal!T68</f>
        <v>0.18514610640704632</v>
      </c>
      <c r="F76" s="874">
        <f>compohweal!U68</f>
        <v>0.14680841565132141</v>
      </c>
      <c r="G76" s="874">
        <f>compohweal!V68</f>
        <v>6.4408004283905029E-2</v>
      </c>
      <c r="H76" s="162">
        <f>compohweal!X68</f>
        <v>0.48266327381134033</v>
      </c>
      <c r="I76" s="874">
        <f>compohweal!Y68</f>
        <v>7.207421213388443E-2</v>
      </c>
      <c r="J76" s="874">
        <f>compohweal!Z68</f>
        <v>0.1233019856736064</v>
      </c>
      <c r="K76" s="874">
        <f>compohweal!AA68</f>
        <v>0.13414250127971172</v>
      </c>
      <c r="L76" s="874">
        <f>compohweal!AB68</f>
        <v>0.11621600389480591</v>
      </c>
      <c r="M76" s="874">
        <f>compohweal!AC68</f>
        <v>3.6928579211235046E-2</v>
      </c>
      <c r="N76" s="120">
        <f>compohweal!AE68</f>
        <v>0.22401690483093262</v>
      </c>
      <c r="O76" s="875">
        <f>compohweal!AF68</f>
        <v>4.7279428690671921E-2</v>
      </c>
      <c r="P76" s="875">
        <f>compohweal!AG68</f>
        <v>5.386997212190181E-2</v>
      </c>
      <c r="Q76" s="875">
        <f>compohweal!AH68</f>
        <v>6.3677032943814993E-2</v>
      </c>
      <c r="R76" s="875">
        <f>compohweal!AI68</f>
        <v>5.2269071340560913E-2</v>
      </c>
      <c r="S76" s="876">
        <f>compohweal!AJ68</f>
        <v>6.9214063696563244E-3</v>
      </c>
    </row>
    <row r="77" spans="1:19">
      <c r="A77" s="884">
        <v>1980</v>
      </c>
      <c r="B77" s="890">
        <f>compohweal!Q69</f>
        <v>0.64208322763442993</v>
      </c>
      <c r="C77" s="858">
        <f>compohweal!R69</f>
        <v>9.4403386116027832E-2</v>
      </c>
      <c r="D77" s="858">
        <f>compohweal!S69</f>
        <v>0.15596080105751753</v>
      </c>
      <c r="E77" s="858">
        <f>compohweal!T69</f>
        <v>0.1836161557585001</v>
      </c>
      <c r="F77" s="858">
        <f>compohweal!U69</f>
        <v>0.14505912363529205</v>
      </c>
      <c r="G77" s="858">
        <f>compohweal!V69</f>
        <v>6.3043765723705292E-2</v>
      </c>
      <c r="H77" s="160">
        <f>compohweal!X69</f>
        <v>0.48008638620376587</v>
      </c>
      <c r="I77" s="858">
        <f>compohweal!Y69</f>
        <v>8.1023663282394409E-2</v>
      </c>
      <c r="J77" s="858">
        <f>compohweal!Z69</f>
        <v>0.11506428988650441</v>
      </c>
      <c r="K77" s="858">
        <f>compohweal!AA69</f>
        <v>0.13407847099006176</v>
      </c>
      <c r="L77" s="858">
        <f>compohweal!AB69</f>
        <v>0.11466538906097412</v>
      </c>
      <c r="M77" s="858">
        <f>compohweal!AC69</f>
        <v>3.5254582762718201E-2</v>
      </c>
      <c r="N77" s="117">
        <f>compohweal!AE69</f>
        <v>0.22544974088668823</v>
      </c>
      <c r="O77" s="859">
        <f>compohweal!AF69</f>
        <v>5.2942536771297455E-2</v>
      </c>
      <c r="P77" s="859">
        <f>compohweal!AG69</f>
        <v>4.7523301211185753E-2</v>
      </c>
      <c r="Q77" s="859">
        <f>compohweal!AH69</f>
        <v>6.3738879049196839E-2</v>
      </c>
      <c r="R77" s="859">
        <f>compohweal!AI69</f>
        <v>5.4321065545082092E-2</v>
      </c>
      <c r="S77" s="860">
        <f>compohweal!AJ69</f>
        <v>6.9239591248333454E-3</v>
      </c>
    </row>
    <row r="78" spans="1:19">
      <c r="A78" s="884">
        <v>1981</v>
      </c>
      <c r="B78" s="890">
        <f>compohweal!Q70</f>
        <v>0.63910394906997681</v>
      </c>
      <c r="C78" s="858">
        <f>compohweal!R70</f>
        <v>9.7087569534778595E-2</v>
      </c>
      <c r="D78" s="858">
        <f>compohweal!S70</f>
        <v>0.14913497306406498</v>
      </c>
      <c r="E78" s="858">
        <f>compohweal!T70</f>
        <v>0.18542786501348019</v>
      </c>
      <c r="F78" s="858">
        <f>compohweal!U70</f>
        <v>0.14253982901573181</v>
      </c>
      <c r="G78" s="858">
        <f>compohweal!V70</f>
        <v>6.491369754076004E-2</v>
      </c>
      <c r="H78" s="160">
        <f>compohweal!X70</f>
        <v>0.48185265064239502</v>
      </c>
      <c r="I78" s="858">
        <f>compohweal!Y70</f>
        <v>8.4561094641685486E-2</v>
      </c>
      <c r="J78" s="858">
        <f>compohweal!Z70</f>
        <v>0.10932378005236387</v>
      </c>
      <c r="K78" s="858">
        <f>compohweal!AA70</f>
        <v>0.13597115874290466</v>
      </c>
      <c r="L78" s="858">
        <f>compohweal!AB70</f>
        <v>0.11443036049604416</v>
      </c>
      <c r="M78" s="858">
        <f>compohweal!AC70</f>
        <v>3.7566263228654861E-2</v>
      </c>
      <c r="N78" s="117">
        <f>compohweal!AE70</f>
        <v>0.23364903032779694</v>
      </c>
      <c r="O78" s="859">
        <f>compohweal!AF70</f>
        <v>5.5404804646968842E-2</v>
      </c>
      <c r="P78" s="859">
        <f>compohweal!AG70</f>
        <v>4.640460351947695E-2</v>
      </c>
      <c r="Q78" s="859">
        <f>compohweal!AH70</f>
        <v>6.9360899040475488E-2</v>
      </c>
      <c r="R78" s="859">
        <f>compohweal!AI70</f>
        <v>5.5254686623811722E-2</v>
      </c>
      <c r="S78" s="860">
        <f>compohweal!AJ70</f>
        <v>7.2240382432937622E-3</v>
      </c>
    </row>
    <row r="79" spans="1:19">
      <c r="A79" s="884">
        <v>1982</v>
      </c>
      <c r="B79" s="890">
        <f>compohweal!Q71</f>
        <v>0.62862390279769897</v>
      </c>
      <c r="C79" s="858">
        <f>compohweal!R71</f>
        <v>9.3507975339889526E-2</v>
      </c>
      <c r="D79" s="858">
        <f>compohweal!S71</f>
        <v>0.14621556736528873</v>
      </c>
      <c r="E79" s="858">
        <f>compohweal!T71</f>
        <v>0.18122809939086437</v>
      </c>
      <c r="F79" s="858">
        <f>compohweal!U71</f>
        <v>0.13643011450767517</v>
      </c>
      <c r="G79" s="858">
        <f>compohweal!V71</f>
        <v>7.1242146193981171E-2</v>
      </c>
      <c r="H79" s="146">
        <f>compohweal!X71</f>
        <v>0.4771181046962738</v>
      </c>
      <c r="I79" s="868">
        <f>compohweal!Y71</f>
        <v>8.3690710365772247E-2</v>
      </c>
      <c r="J79" s="868">
        <f>compohweal!Z71</f>
        <v>0.10684032645076513</v>
      </c>
      <c r="K79" s="868">
        <f>compohweal!AA71</f>
        <v>0.13187718018889427</v>
      </c>
      <c r="L79" s="868">
        <f>compohweal!AB71</f>
        <v>0.11174803227186203</v>
      </c>
      <c r="M79" s="868">
        <f>compohweal!AC71</f>
        <v>4.2961839586496353E-2</v>
      </c>
      <c r="N79" s="117">
        <f>compohweal!AE71</f>
        <v>0.23772262036800385</v>
      </c>
      <c r="O79" s="859">
        <f>compohweal!AF71</f>
        <v>5.6722920387983322E-2</v>
      </c>
      <c r="P79" s="859">
        <f>compohweal!AG71</f>
        <v>4.5831635594367981E-2</v>
      </c>
      <c r="Q79" s="859">
        <f>compohweal!AH71</f>
        <v>6.8362346151843667E-2</v>
      </c>
      <c r="R79" s="859">
        <f>compohweal!AI71</f>
        <v>5.7092532515525818E-2</v>
      </c>
      <c r="S79" s="860">
        <f>compohweal!AJ71</f>
        <v>9.7131868824362755E-3</v>
      </c>
    </row>
    <row r="80" spans="1:19">
      <c r="A80" s="884">
        <v>1983</v>
      </c>
      <c r="B80" s="890">
        <f>compohweal!Q72</f>
        <v>0.61933428049087524</v>
      </c>
      <c r="C80" s="858">
        <f>compohweal!R72</f>
        <v>9.2779166996479034E-2</v>
      </c>
      <c r="D80" s="858">
        <f>compohweal!S72</f>
        <v>0.15017438586801291</v>
      </c>
      <c r="E80" s="858">
        <f>compohweal!T72</f>
        <v>0.17450769804418087</v>
      </c>
      <c r="F80" s="858">
        <f>compohweal!U72</f>
        <v>0.12427499890327454</v>
      </c>
      <c r="G80" s="858">
        <f>compohweal!V72</f>
        <v>7.7598035335540771E-2</v>
      </c>
      <c r="H80" s="146">
        <f>compohweal!X72</f>
        <v>0.46511942148208618</v>
      </c>
      <c r="I80" s="868">
        <f>compohweal!Y72</f>
        <v>8.1291481852531433E-2</v>
      </c>
      <c r="J80" s="868">
        <f>compohweal!Z72</f>
        <v>0.11027553305029869</v>
      </c>
      <c r="K80" s="868">
        <f>compohweal!AA72</f>
        <v>0.12669806741178036</v>
      </c>
      <c r="L80" s="868">
        <f>compohweal!AB72</f>
        <v>0.10004499554634094</v>
      </c>
      <c r="M80" s="868">
        <f>compohweal!AC72</f>
        <v>4.6809345483779907E-2</v>
      </c>
      <c r="N80" s="117">
        <f>compohweal!AE72</f>
        <v>0.22698803246021271</v>
      </c>
      <c r="O80" s="859">
        <f>compohweal!AF72</f>
        <v>5.402495339512825E-2</v>
      </c>
      <c r="P80" s="859">
        <f>compohweal!AG72</f>
        <v>4.6130653354339302E-2</v>
      </c>
      <c r="Q80" s="859">
        <f>compohweal!AH72</f>
        <v>6.2332970090210438E-2</v>
      </c>
      <c r="R80" s="859">
        <f>compohweal!AI72</f>
        <v>5.1045715808868408E-2</v>
      </c>
      <c r="S80" s="860">
        <f>compohweal!AJ72</f>
        <v>1.3453745283186436E-2</v>
      </c>
    </row>
    <row r="81" spans="1:19">
      <c r="A81" s="884">
        <v>1984</v>
      </c>
      <c r="B81" s="890">
        <f>compohweal!Q73</f>
        <v>0.61365437507629395</v>
      </c>
      <c r="C81" s="858">
        <f>compohweal!R73</f>
        <v>8.8278055191040039E-2</v>
      </c>
      <c r="D81" s="858">
        <f>compohweal!S73</f>
        <v>0.15788186900317669</v>
      </c>
      <c r="E81" s="858">
        <f>compohweal!T73</f>
        <v>0.17110601626336575</v>
      </c>
      <c r="F81" s="858">
        <f>compohweal!U73</f>
        <v>0.11397791653871536</v>
      </c>
      <c r="G81" s="858">
        <f>compohweal!V73</f>
        <v>8.241049200296402E-2</v>
      </c>
      <c r="H81" s="146">
        <f>compohweal!X73</f>
        <v>0.46136888861656189</v>
      </c>
      <c r="I81" s="868">
        <f>compohweal!Y73</f>
        <v>7.7758796513080597E-2</v>
      </c>
      <c r="J81" s="868">
        <f>compohweal!Z73</f>
        <v>0.11648985324427485</v>
      </c>
      <c r="K81" s="868">
        <f>compohweal!AA73</f>
        <v>0.12377117108553648</v>
      </c>
      <c r="L81" s="868">
        <f>compohweal!AB73</f>
        <v>9.0798832476139069E-2</v>
      </c>
      <c r="M81" s="868">
        <f>compohweal!AC73</f>
        <v>5.2550218999385834E-2</v>
      </c>
      <c r="N81" s="117">
        <f>compohweal!AE73</f>
        <v>0.22933799028396606</v>
      </c>
      <c r="O81" s="859">
        <f>compohweal!AF73</f>
        <v>5.3873460739850998E-2</v>
      </c>
      <c r="P81" s="859">
        <f>compohweal!AG73</f>
        <v>5.1137978443875909E-2</v>
      </c>
      <c r="Q81" s="859">
        <f>compohweal!AH73</f>
        <v>6.0715058352798223E-2</v>
      </c>
      <c r="R81" s="859">
        <f>compohweal!AI73</f>
        <v>4.7218624502420425E-2</v>
      </c>
      <c r="S81" s="860">
        <f>compohweal!AJ73</f>
        <v>1.6392869874835014E-2</v>
      </c>
    </row>
    <row r="82" spans="1:19">
      <c r="A82" s="884">
        <v>1985</v>
      </c>
      <c r="B82" s="890">
        <f>compohweal!Q74</f>
        <v>0.60790723562240601</v>
      </c>
      <c r="C82" s="858">
        <f>compohweal!R74</f>
        <v>8.57367143034935E-2</v>
      </c>
      <c r="D82" s="858">
        <f>compohweal!S74</f>
        <v>0.16429302003234625</v>
      </c>
      <c r="E82" s="858">
        <f>compohweal!T74</f>
        <v>0.17419408448040485</v>
      </c>
      <c r="F82" s="858">
        <f>compohweal!U74</f>
        <v>9.7495242953300476E-2</v>
      </c>
      <c r="G82" s="858">
        <f>compohweal!V74</f>
        <v>8.6188152432441711E-2</v>
      </c>
      <c r="H82" s="146">
        <f>compohweal!X74</f>
        <v>0.45861086249351501</v>
      </c>
      <c r="I82" s="868">
        <f>compohweal!Y74</f>
        <v>7.5905375182628632E-2</v>
      </c>
      <c r="J82" s="868">
        <f>compohweal!Z74</f>
        <v>0.12444479577243328</v>
      </c>
      <c r="K82" s="868">
        <f>compohweal!AA74</f>
        <v>0.12539952713996172</v>
      </c>
      <c r="L82" s="868">
        <f>compohweal!AB74</f>
        <v>7.918819785118103E-2</v>
      </c>
      <c r="M82" s="868">
        <f>compohweal!AC74</f>
        <v>5.3672954440116882E-2</v>
      </c>
      <c r="N82" s="117">
        <f>compohweal!AE74</f>
        <v>0.23141743242740631</v>
      </c>
      <c r="O82" s="859">
        <f>compohweal!AF74</f>
        <v>5.2913181483745575E-2</v>
      </c>
      <c r="P82" s="859">
        <f>compohweal!AG74</f>
        <v>5.7649244205094874E-2</v>
      </c>
      <c r="Q82" s="859">
        <f>compohweal!AH74</f>
        <v>6.2704922398552299E-2</v>
      </c>
      <c r="R82" s="859">
        <f>compohweal!AI74</f>
        <v>4.1236665099859238E-2</v>
      </c>
      <c r="S82" s="860">
        <f>compohweal!AJ74</f>
        <v>1.691342331469059E-2</v>
      </c>
    </row>
    <row r="83" spans="1:19">
      <c r="A83" s="884">
        <v>1986</v>
      </c>
      <c r="B83" s="890">
        <f>compohweal!Q75</f>
        <v>0.60649669170379639</v>
      </c>
      <c r="C83" s="858">
        <f>compohweal!R75</f>
        <v>9.1416403651237488E-2</v>
      </c>
      <c r="D83" s="858">
        <f>compohweal!S75</f>
        <v>0.16647670138627291</v>
      </c>
      <c r="E83" s="858">
        <f>compohweal!T75</f>
        <v>0.17095177806913853</v>
      </c>
      <c r="F83" s="858">
        <f>compohweal!U75</f>
        <v>8.6556561291217804E-2</v>
      </c>
      <c r="G83" s="858">
        <f>compohweal!V75</f>
        <v>9.1095238924026489E-2</v>
      </c>
      <c r="H83" s="146">
        <f>compohweal!X75</f>
        <v>0.45745760202407837</v>
      </c>
      <c r="I83" s="868">
        <f>compohweal!Y75</f>
        <v>8.0536499619483948E-2</v>
      </c>
      <c r="J83" s="868">
        <f>compohweal!Z75</f>
        <v>0.12609234778210521</v>
      </c>
      <c r="K83" s="868">
        <f>compohweal!AA75</f>
        <v>0.12379243783652782</v>
      </c>
      <c r="L83" s="868">
        <f>compohweal!AB75</f>
        <v>6.8269163370132446E-2</v>
      </c>
      <c r="M83" s="868">
        <f>compohweal!AC75</f>
        <v>5.8767151087522507E-2</v>
      </c>
      <c r="N83" s="117">
        <f>compohweal!AE75</f>
        <v>0.22979703545570374</v>
      </c>
      <c r="O83" s="859">
        <f>compohweal!AF75</f>
        <v>5.5006548762321472E-2</v>
      </c>
      <c r="P83" s="859">
        <f>compohweal!AG75</f>
        <v>5.8814472518861294E-2</v>
      </c>
      <c r="Q83" s="859">
        <f>compohweal!AH75</f>
        <v>6.1968002934008837E-2</v>
      </c>
      <c r="R83" s="859">
        <f>compohweal!AI75</f>
        <v>3.2662484794855118E-2</v>
      </c>
      <c r="S83" s="860">
        <f>compohweal!AJ75</f>
        <v>2.1345533430576324E-2</v>
      </c>
    </row>
    <row r="84" spans="1:19">
      <c r="A84" s="884">
        <v>1987</v>
      </c>
      <c r="B84" s="890">
        <f>compohweal!Q76</f>
        <v>0.61578047275543213</v>
      </c>
      <c r="C84" s="858">
        <f>compohweal!R76</f>
        <v>9.1763935983181E-2</v>
      </c>
      <c r="D84" s="858">
        <f>compohweal!S76</f>
        <v>0.17781690042465925</v>
      </c>
      <c r="E84" s="858">
        <f>compohweal!T76</f>
        <v>0.16930016502737999</v>
      </c>
      <c r="F84" s="858">
        <f>compohweal!U76</f>
        <v>8.2835175096988678E-2</v>
      </c>
      <c r="G84" s="858">
        <f>compohweal!V76</f>
        <v>9.4064280390739441E-2</v>
      </c>
      <c r="H84" s="146">
        <f>compohweal!X76</f>
        <v>0.47144526243209839</v>
      </c>
      <c r="I84" s="868">
        <f>compohweal!Y76</f>
        <v>8.0528445541858673E-2</v>
      </c>
      <c r="J84" s="868">
        <f>compohweal!Z76</f>
        <v>0.14089538995176554</v>
      </c>
      <c r="K84" s="868">
        <f>compohweal!AA76</f>
        <v>0.12286358047276735</v>
      </c>
      <c r="L84" s="868">
        <f>compohweal!AB76</f>
        <v>6.5039902925491333E-2</v>
      </c>
      <c r="M84" s="868">
        <f>compohweal!AC76</f>
        <v>6.2117937952280045E-2</v>
      </c>
      <c r="N84" s="117">
        <f>compohweal!AE76</f>
        <v>0.24608807265758514</v>
      </c>
      <c r="O84" s="859">
        <f>compohweal!AF76</f>
        <v>5.2718311548233032E-2</v>
      </c>
      <c r="P84" s="859">
        <f>compohweal!AG76</f>
        <v>7.5634869281202555E-2</v>
      </c>
      <c r="Q84" s="859">
        <f>compohweal!AH76</f>
        <v>6.0279934201389551E-2</v>
      </c>
      <c r="R84" s="859">
        <f>compohweal!AI76</f>
        <v>3.141489252448082E-2</v>
      </c>
      <c r="S84" s="860">
        <f>compohweal!AJ76</f>
        <v>2.6040073484182358E-2</v>
      </c>
    </row>
    <row r="85" spans="1:19">
      <c r="A85" s="884">
        <v>1988</v>
      </c>
      <c r="B85" s="890">
        <f>compohweal!Q77</f>
        <v>0.6273760199546814</v>
      </c>
      <c r="C85" s="858">
        <f>compohweal!R77</f>
        <v>9.5970809459686279E-2</v>
      </c>
      <c r="D85" s="858">
        <f>compohweal!S77</f>
        <v>0.18209377862513065</v>
      </c>
      <c r="E85" s="858">
        <f>compohweal!T77</f>
        <v>0.17149732820689678</v>
      </c>
      <c r="F85" s="858">
        <f>compohweal!U77</f>
        <v>8.1428974866867065E-2</v>
      </c>
      <c r="G85" s="858">
        <f>compohweal!V77</f>
        <v>9.6385128796100616E-2</v>
      </c>
      <c r="H85" s="146">
        <f>compohweal!X77</f>
        <v>0.4858582615852356</v>
      </c>
      <c r="I85" s="868">
        <f>compohweal!Y77</f>
        <v>8.6669683456420898E-2</v>
      </c>
      <c r="J85" s="868">
        <f>compohweal!Z77</f>
        <v>0.14544357312843204</v>
      </c>
      <c r="K85" s="868">
        <f>compohweal!AA77</f>
        <v>0.12422299943864346</v>
      </c>
      <c r="L85" s="868">
        <f>compohweal!AB77</f>
        <v>6.5284810960292816E-2</v>
      </c>
      <c r="M85" s="868">
        <f>compohweal!AC77</f>
        <v>6.4237207174301147E-2</v>
      </c>
      <c r="N85" s="117">
        <f>compohweal!AE77</f>
        <v>0.26496446132659912</v>
      </c>
      <c r="O85" s="859">
        <f>compohweal!AF77</f>
        <v>6.3666641712188721E-2</v>
      </c>
      <c r="P85" s="859">
        <f>compohweal!AG77</f>
        <v>8.1210217671468854E-2</v>
      </c>
      <c r="Q85" s="859">
        <f>compohweal!AH77</f>
        <v>6.0643251519650221E-2</v>
      </c>
      <c r="R85" s="859">
        <f>compohweal!AI77</f>
        <v>3.4023310989141464E-2</v>
      </c>
      <c r="S85" s="860">
        <f>compohweal!AJ77</f>
        <v>2.5421041995286942E-2</v>
      </c>
    </row>
    <row r="86" spans="1:19">
      <c r="A86" s="884">
        <v>1989</v>
      </c>
      <c r="B86" s="890">
        <f>compohweal!Q78</f>
        <v>0.62700736522674561</v>
      </c>
      <c r="C86" s="858">
        <f>compohweal!R78</f>
        <v>0.10404182225465775</v>
      </c>
      <c r="D86" s="858">
        <f>compohweal!S78</f>
        <v>0.17881259135901928</v>
      </c>
      <c r="E86" s="858">
        <f>compohweal!T78</f>
        <v>0.16736735962331295</v>
      </c>
      <c r="F86" s="858">
        <f>compohweal!U78</f>
        <v>7.64116570353508E-2</v>
      </c>
      <c r="G86" s="858">
        <f>compohweal!V78</f>
        <v>0.10037393122911453</v>
      </c>
      <c r="H86" s="146">
        <f>compohweal!X78</f>
        <v>0.48530644178390503</v>
      </c>
      <c r="I86" s="868">
        <f>compohweal!Y78</f>
        <v>9.3153625726699829E-2</v>
      </c>
      <c r="J86" s="868">
        <f>compohweal!Z78</f>
        <v>0.14327130885794759</v>
      </c>
      <c r="K86" s="868">
        <f>compohweal!AA78</f>
        <v>0.1208981778472662</v>
      </c>
      <c r="L86" s="868">
        <f>compohweal!AB78</f>
        <v>6.1100151389837265E-2</v>
      </c>
      <c r="M86" s="868">
        <f>compohweal!AC78</f>
        <v>6.6883154213428497E-2</v>
      </c>
      <c r="N86" s="117">
        <f>compohweal!AE78</f>
        <v>0.26571738719940186</v>
      </c>
      <c r="O86" s="859">
        <f>compohweal!AF78</f>
        <v>6.679709255695343E-2</v>
      </c>
      <c r="P86" s="859">
        <f>compohweal!AG78</f>
        <v>8.0106055596843362E-2</v>
      </c>
      <c r="Q86" s="859">
        <f>compohweal!AH78</f>
        <v>5.8032684028148651E-2</v>
      </c>
      <c r="R86" s="859">
        <f>compohweal!AI78</f>
        <v>3.1519845128059387E-2</v>
      </c>
      <c r="S86" s="860">
        <f>compohweal!AJ78</f>
        <v>2.9261711984872818E-2</v>
      </c>
    </row>
    <row r="87" spans="1:19">
      <c r="A87" s="885">
        <v>1990</v>
      </c>
      <c r="B87" s="893">
        <f>compohweal!Q79</f>
        <v>0.62883001565933228</v>
      </c>
      <c r="C87" s="870">
        <f>compohweal!R79</f>
        <v>0.10356424748897552</v>
      </c>
      <c r="D87" s="870">
        <f>compohweal!S79</f>
        <v>0.1792781981639564</v>
      </c>
      <c r="E87" s="870">
        <f>compohweal!T79</f>
        <v>0.16541366279125214</v>
      </c>
      <c r="F87" s="870">
        <f>compohweal!U79</f>
        <v>7.4618108570575714E-2</v>
      </c>
      <c r="G87" s="870">
        <f>compohweal!V79</f>
        <v>0.10595579445362091</v>
      </c>
      <c r="H87" s="157">
        <f>compohweal!X79</f>
        <v>0.48707824945449829</v>
      </c>
      <c r="I87" s="877">
        <f>compohweal!Y79</f>
        <v>9.3095757067203522E-2</v>
      </c>
      <c r="J87" s="877">
        <f>compohweal!Z79</f>
        <v>0.14321664394810796</v>
      </c>
      <c r="K87" s="877">
        <f>compohweal!AA79</f>
        <v>0.11942476406693459</v>
      </c>
      <c r="L87" s="877">
        <f>compohweal!AB79</f>
        <v>6.0218743979930878E-2</v>
      </c>
      <c r="M87" s="877">
        <f>compohweal!AC79</f>
        <v>7.1122325956821442E-2</v>
      </c>
      <c r="N87" s="123">
        <f>compohweal!AE79</f>
        <v>0.26657256484031677</v>
      </c>
      <c r="O87" s="871">
        <f>compohweal!AF79</f>
        <v>6.6381260752677917E-2</v>
      </c>
      <c r="P87" s="871">
        <f>compohweal!AG79</f>
        <v>8.0043713096529245E-2</v>
      </c>
      <c r="Q87" s="871">
        <f>compohweal!AH79</f>
        <v>5.7060655672103167E-2</v>
      </c>
      <c r="R87" s="871">
        <f>compohweal!AI79</f>
        <v>3.1646106392145157E-2</v>
      </c>
      <c r="S87" s="872">
        <f>compohweal!AJ79</f>
        <v>3.1440842896699905E-2</v>
      </c>
    </row>
    <row r="88" spans="1:19">
      <c r="A88" s="884">
        <v>1991</v>
      </c>
      <c r="B88" s="890">
        <f>compohweal!Q80</f>
        <v>0.62743532657623291</v>
      </c>
      <c r="C88" s="858">
        <f>compohweal!R80</f>
        <v>0.11044975370168686</v>
      </c>
      <c r="D88" s="858">
        <f>compohweal!S80</f>
        <v>0.17663222644478083</v>
      </c>
      <c r="E88" s="858">
        <f>compohweal!T80</f>
        <v>0.15890336222946644</v>
      </c>
      <c r="F88" s="858">
        <f>compohweal!U80</f>
        <v>6.9600187242031097E-2</v>
      </c>
      <c r="G88" s="858">
        <f>compohweal!V80</f>
        <v>0.11184980720281601</v>
      </c>
      <c r="H88" s="146">
        <f>compohweal!X80</f>
        <v>0.48552268743515015</v>
      </c>
      <c r="I88" s="868">
        <f>compohweal!Y80</f>
        <v>9.8388455808162689E-2</v>
      </c>
      <c r="J88" s="868">
        <f>compohweal!Z80</f>
        <v>0.14109194511547685</v>
      </c>
      <c r="K88" s="868">
        <f>compohweal!AA80</f>
        <v>0.11505824327468872</v>
      </c>
      <c r="L88" s="868">
        <f>compohweal!AB80</f>
        <v>5.6277722120285034E-2</v>
      </c>
      <c r="M88" s="868">
        <f>compohweal!AC80</f>
        <v>7.4706330895423889E-2</v>
      </c>
      <c r="N88" s="117">
        <f>compohweal!AE80</f>
        <v>0.2599416971206665</v>
      </c>
      <c r="O88" s="859">
        <f>compohweal!AF80</f>
        <v>6.7345790565013885E-2</v>
      </c>
      <c r="P88" s="859">
        <f>compohweal!AG80</f>
        <v>8.027869276702404E-2</v>
      </c>
      <c r="Q88" s="859">
        <f>compohweal!AH80</f>
        <v>5.3701172582805157E-2</v>
      </c>
      <c r="R88" s="859">
        <f>compohweal!AI80</f>
        <v>2.7338195592164993E-2</v>
      </c>
      <c r="S88" s="860">
        <f>compohweal!AJ80</f>
        <v>3.12778539955616E-2</v>
      </c>
    </row>
    <row r="89" spans="1:19">
      <c r="A89" s="884">
        <v>1992</v>
      </c>
      <c r="B89" s="890">
        <f>compohweal!Q81</f>
        <v>0.64253735542297363</v>
      </c>
      <c r="C89" s="858">
        <f>compohweal!R81</f>
        <v>0.12829664349555969</v>
      </c>
      <c r="D89" s="858">
        <f>compohweal!S81</f>
        <v>0.17321366397663951</v>
      </c>
      <c r="E89" s="858">
        <f>compohweal!T81</f>
        <v>0.155145063996315</v>
      </c>
      <c r="F89" s="858">
        <f>compohweal!U81</f>
        <v>6.2215350568294525E-2</v>
      </c>
      <c r="G89" s="858">
        <f>compohweal!V81</f>
        <v>0.12366661429405212</v>
      </c>
      <c r="H89" s="146">
        <f>compohweal!X81</f>
        <v>0.50181972980499268</v>
      </c>
      <c r="I89" s="868">
        <f>compohweal!Y81</f>
        <v>0.11429114639759064</v>
      </c>
      <c r="J89" s="868">
        <f>compohweal!Z81</f>
        <v>0.13983237906359136</v>
      </c>
      <c r="K89" s="868">
        <f>compohweal!AA81</f>
        <v>0.11192323639988899</v>
      </c>
      <c r="L89" s="868">
        <f>compohweal!AB81</f>
        <v>5.056358128786087E-2</v>
      </c>
      <c r="M89" s="868">
        <f>compohweal!AC81</f>
        <v>8.5209369659423828E-2</v>
      </c>
      <c r="N89" s="117">
        <f>compohweal!AE81</f>
        <v>0.27566269040107727</v>
      </c>
      <c r="O89" s="859">
        <f>compohweal!AF81</f>
        <v>8.1153810024261475E-2</v>
      </c>
      <c r="P89" s="859">
        <f>compohweal!AG81</f>
        <v>7.9472714802250266E-2</v>
      </c>
      <c r="Q89" s="859">
        <f>compohweal!AH81</f>
        <v>5.2482700906693935E-2</v>
      </c>
      <c r="R89" s="859">
        <f>compohweal!AI81</f>
        <v>2.5351690128445625E-2</v>
      </c>
      <c r="S89" s="860">
        <f>compohweal!AJ81</f>
        <v>3.7201780825853348E-2</v>
      </c>
    </row>
    <row r="90" spans="1:19">
      <c r="A90" s="884">
        <v>1993</v>
      </c>
      <c r="B90" s="890">
        <f>compohweal!Q82</f>
        <v>0.64571458101272583</v>
      </c>
      <c r="C90" s="858">
        <f>compohweal!R82</f>
        <v>0.13588732481002808</v>
      </c>
      <c r="D90" s="858">
        <f>compohweal!S82</f>
        <v>0.16896223742514849</v>
      </c>
      <c r="E90" s="858">
        <f>compohweal!T82</f>
        <v>0.15286453440785408</v>
      </c>
      <c r="F90" s="858">
        <f>compohweal!U82</f>
        <v>5.8372292667627335E-2</v>
      </c>
      <c r="G90" s="858">
        <f>compohweal!V82</f>
        <v>0.12962819635868073</v>
      </c>
      <c r="H90" s="146">
        <f>compohweal!X82</f>
        <v>0.50476926565170288</v>
      </c>
      <c r="I90" s="868">
        <f>compohweal!Y82</f>
        <v>0.12074872851371765</v>
      </c>
      <c r="J90" s="868">
        <f>compohweal!Z82</f>
        <v>0.13816875987686217</v>
      </c>
      <c r="K90" s="868">
        <f>compohweal!AA82</f>
        <v>0.11103801243007183</v>
      </c>
      <c r="L90" s="868">
        <f>compohweal!AB82</f>
        <v>4.6488750725984573E-2</v>
      </c>
      <c r="M90" s="868">
        <f>compohweal!AC82</f>
        <v>8.8325046002864838E-2</v>
      </c>
      <c r="N90" s="117">
        <f>compohweal!AE82</f>
        <v>0.2768685519695282</v>
      </c>
      <c r="O90" s="859">
        <f>compohweal!AF82</f>
        <v>8.4128528833389282E-2</v>
      </c>
      <c r="P90" s="859">
        <f>compohweal!AG82</f>
        <v>8.0686315428465605E-2</v>
      </c>
      <c r="Q90" s="859">
        <f>compohweal!AH82</f>
        <v>5.1340940874069929E-2</v>
      </c>
      <c r="R90" s="859">
        <f>compohweal!AI82</f>
        <v>2.2224597632884979E-2</v>
      </c>
      <c r="S90" s="860">
        <f>compohweal!AJ82</f>
        <v>3.8488175719976425E-2</v>
      </c>
    </row>
    <row r="91" spans="1:19">
      <c r="A91" s="884">
        <v>1994</v>
      </c>
      <c r="B91" s="890">
        <f>compohweal!Q83</f>
        <v>0.64632618427276611</v>
      </c>
      <c r="C91" s="858">
        <f>compohweal!R83</f>
        <v>0.13590390980243683</v>
      </c>
      <c r="D91" s="858">
        <f>compohweal!S83</f>
        <v>0.16901467088609934</v>
      </c>
      <c r="E91" s="858">
        <f>compohweal!T83</f>
        <v>0.14933544397354126</v>
      </c>
      <c r="F91" s="858">
        <f>compohweal!U83</f>
        <v>5.743282288312912E-2</v>
      </c>
      <c r="G91" s="858">
        <f>compohweal!V83</f>
        <v>0.13463935256004333</v>
      </c>
      <c r="H91" s="146">
        <f>compohweal!X83</f>
        <v>0.50456899404525757</v>
      </c>
      <c r="I91" s="868">
        <f>compohweal!Y83</f>
        <v>0.12178077548742294</v>
      </c>
      <c r="J91" s="868">
        <f>compohweal!Z83</f>
        <v>0.1392074953764677</v>
      </c>
      <c r="K91" s="868">
        <f>compohweal!AA83</f>
        <v>0.1069652009755373</v>
      </c>
      <c r="L91" s="868">
        <f>compohweal!AB83</f>
        <v>4.5414179563522339E-2</v>
      </c>
      <c r="M91" s="868">
        <f>compohweal!AC83</f>
        <v>9.1201364994049072E-2</v>
      </c>
      <c r="N91" s="117">
        <f>compohweal!AE83</f>
        <v>0.27605798840522766</v>
      </c>
      <c r="O91" s="859">
        <f>compohweal!AF83</f>
        <v>8.6171291768550873E-2</v>
      </c>
      <c r="P91" s="859">
        <f>compohweal!AG83</f>
        <v>8.183826005551964E-2</v>
      </c>
      <c r="Q91" s="859">
        <f>compohweal!AH83</f>
        <v>4.8883672337979078E-2</v>
      </c>
      <c r="R91" s="859">
        <f>compohweal!AI83</f>
        <v>2.194112166762352E-2</v>
      </c>
      <c r="S91" s="860">
        <f>compohweal!AJ83</f>
        <v>3.7223648279905319E-2</v>
      </c>
    </row>
    <row r="92" spans="1:19">
      <c r="A92" s="884">
        <v>1995</v>
      </c>
      <c r="B92" s="890">
        <f>compohweal!Q84</f>
        <v>0.65004730224609375</v>
      </c>
      <c r="C92" s="858">
        <f>compohweal!R84</f>
        <v>0.14600192010402679</v>
      </c>
      <c r="D92" s="858">
        <f>compohweal!S84</f>
        <v>0.16266778716817498</v>
      </c>
      <c r="E92" s="858">
        <f>compohweal!T84</f>
        <v>0.14333579689264297</v>
      </c>
      <c r="F92" s="858">
        <f>compohweal!U84</f>
        <v>5.6002061814069748E-2</v>
      </c>
      <c r="G92" s="858">
        <f>compohweal!V84</f>
        <v>0.1420397162437439</v>
      </c>
      <c r="H92" s="146">
        <f>compohweal!X84</f>
        <v>0.50688803195953369</v>
      </c>
      <c r="I92" s="868">
        <f>compohweal!Y84</f>
        <v>0.13021552562713623</v>
      </c>
      <c r="J92" s="868">
        <f>compohweal!Z84</f>
        <v>0.13266897853463888</v>
      </c>
      <c r="K92" s="868">
        <f>compohweal!AA84</f>
        <v>0.10307721234858036</v>
      </c>
      <c r="L92" s="868">
        <f>compohweal!AB84</f>
        <v>4.5016881078481674E-2</v>
      </c>
      <c r="M92" s="868">
        <f>compohweal!AC84</f>
        <v>9.5909416675567627E-2</v>
      </c>
      <c r="N92" s="117">
        <f>compohweal!AE84</f>
        <v>0.27918201684951782</v>
      </c>
      <c r="O92" s="859">
        <f>compohweal!AF84</f>
        <v>9.2394702136516571E-2</v>
      </c>
      <c r="P92" s="859">
        <f>compohweal!AG84</f>
        <v>7.7874323003925383E-2</v>
      </c>
      <c r="Q92" s="859">
        <f>compohweal!AH84</f>
        <v>4.6158824115991592E-2</v>
      </c>
      <c r="R92" s="859">
        <f>compohweal!AI84</f>
        <v>2.2116454318165779E-2</v>
      </c>
      <c r="S92" s="860">
        <f>compohweal!AJ84</f>
        <v>4.063771665096283E-2</v>
      </c>
    </row>
    <row r="93" spans="1:19">
      <c r="A93" s="884">
        <v>1996</v>
      </c>
      <c r="B93" s="890">
        <f>compohweal!Q85</f>
        <v>0.65442448854446411</v>
      </c>
      <c r="C93" s="858">
        <f>compohweal!R85</f>
        <v>0.16113604605197906</v>
      </c>
      <c r="D93" s="858">
        <f>compohweal!S85</f>
        <v>0.15196427144110203</v>
      </c>
      <c r="E93" s="858">
        <f>compohweal!T85</f>
        <v>0.13463174737989902</v>
      </c>
      <c r="F93" s="858">
        <f>compohweal!U85</f>
        <v>5.3726717829704285E-2</v>
      </c>
      <c r="G93" s="858">
        <f>compohweal!V85</f>
        <v>0.15296567976474762</v>
      </c>
      <c r="H93" s="146">
        <f>compohweal!X85</f>
        <v>0.51278644800186157</v>
      </c>
      <c r="I93" s="868">
        <f>compohweal!Y85</f>
        <v>0.14456050097942352</v>
      </c>
      <c r="J93" s="868">
        <f>compohweal!Z85</f>
        <v>0.12333997525274754</v>
      </c>
      <c r="K93" s="868">
        <f>compohweal!AA85</f>
        <v>9.6657378599047661E-2</v>
      </c>
      <c r="L93" s="868">
        <f>compohweal!AB85</f>
        <v>4.3231960386037827E-2</v>
      </c>
      <c r="M93" s="868">
        <f>compohweal!AC85</f>
        <v>0.10499661415815353</v>
      </c>
      <c r="N93" s="117">
        <f>compohweal!AE85</f>
        <v>0.28577533364295959</v>
      </c>
      <c r="O93" s="859">
        <f>compohweal!AF85</f>
        <v>0.10424413532018661</v>
      </c>
      <c r="P93" s="859">
        <f>compohweal!AG85</f>
        <v>7.2616938734427094E-2</v>
      </c>
      <c r="Q93" s="859">
        <f>compohweal!AH85</f>
        <v>4.3344962410628796E-2</v>
      </c>
      <c r="R93" s="859">
        <f>compohweal!AI85</f>
        <v>2.158484049141407E-2</v>
      </c>
      <c r="S93" s="860">
        <f>compohweal!AJ85</f>
        <v>4.3984442949295044E-2</v>
      </c>
    </row>
    <row r="94" spans="1:19">
      <c r="A94" s="884">
        <v>1997</v>
      </c>
      <c r="B94" s="890">
        <f>compohweal!Q86</f>
        <v>0.65985316038131714</v>
      </c>
      <c r="C94" s="858">
        <f>compohweal!R86</f>
        <v>0.17487366497516632</v>
      </c>
      <c r="D94" s="858">
        <f>compohweal!S86</f>
        <v>0.14205480366945267</v>
      </c>
      <c r="E94" s="858">
        <f>compohweal!T86</f>
        <v>0.12837691605091095</v>
      </c>
      <c r="F94" s="858">
        <f>compohweal!U86</f>
        <v>5.225653201341629E-2</v>
      </c>
      <c r="G94" s="858">
        <f>compohweal!V86</f>
        <v>0.16229124367237091</v>
      </c>
      <c r="H94" s="146">
        <f>compohweal!X86</f>
        <v>0.52112782001495361</v>
      </c>
      <c r="I94" s="868">
        <f>compohweal!Y86</f>
        <v>0.15723367035388947</v>
      </c>
      <c r="J94" s="868">
        <f>compohweal!Z86</f>
        <v>0.11572694405913353</v>
      </c>
      <c r="K94" s="868">
        <f>compohweal!AA86</f>
        <v>9.3043766915798187E-2</v>
      </c>
      <c r="L94" s="868">
        <f>compohweal!AB86</f>
        <v>4.2162206023931503E-2</v>
      </c>
      <c r="M94" s="868">
        <f>compohweal!AC86</f>
        <v>0.11296120285987854</v>
      </c>
      <c r="N94" s="117">
        <f>compohweal!AE86</f>
        <v>0.29462435841560364</v>
      </c>
      <c r="O94" s="859">
        <f>compohweal!AF86</f>
        <v>0.11345864087343216</v>
      </c>
      <c r="P94" s="859">
        <f>compohweal!AG86</f>
        <v>6.8878418707754463E-2</v>
      </c>
      <c r="Q94" s="859">
        <f>compohweal!AH86</f>
        <v>4.2061755899339914E-2</v>
      </c>
      <c r="R94" s="859">
        <f>compohweal!AI86</f>
        <v>2.1857328712940216E-2</v>
      </c>
      <c r="S94" s="860">
        <f>compohweal!AJ86</f>
        <v>4.8368204385042191E-2</v>
      </c>
    </row>
    <row r="95" spans="1:19">
      <c r="A95" s="884">
        <v>1998</v>
      </c>
      <c r="B95" s="890">
        <f>compohweal!Q87</f>
        <v>0.66791385412216187</v>
      </c>
      <c r="C95" s="858">
        <f>compohweal!R87</f>
        <v>0.19676686823368073</v>
      </c>
      <c r="D95" s="858">
        <f>compohweal!S87</f>
        <v>0.12818743148818612</v>
      </c>
      <c r="E95" s="858">
        <f>compohweal!T87</f>
        <v>0.12307656370103359</v>
      </c>
      <c r="F95" s="858">
        <f>compohweal!U87</f>
        <v>5.2271358668804169E-2</v>
      </c>
      <c r="G95" s="858">
        <f>compohweal!V87</f>
        <v>0.16761165857315063</v>
      </c>
      <c r="H95" s="146">
        <f>compohweal!X87</f>
        <v>0.53208839893341064</v>
      </c>
      <c r="I95" s="868">
        <f>compohweal!Y87</f>
        <v>0.17781811952590942</v>
      </c>
      <c r="J95" s="868">
        <f>compohweal!Z87</f>
        <v>0.10449387389235198</v>
      </c>
      <c r="K95" s="868">
        <f>compohweal!AA87</f>
        <v>8.7659373879432678E-2</v>
      </c>
      <c r="L95" s="868">
        <f>compohweal!AB87</f>
        <v>4.1754897683858871E-2</v>
      </c>
      <c r="M95" s="868">
        <f>compohweal!AC87</f>
        <v>0.12036211788654327</v>
      </c>
      <c r="N95" s="117">
        <f>compohweal!AE87</f>
        <v>0.30704393982887268</v>
      </c>
      <c r="O95" s="859">
        <f>compohweal!AF87</f>
        <v>0.13010600209236145</v>
      </c>
      <c r="P95" s="859">
        <f>compohweal!AG87</f>
        <v>6.2968505604658276E-2</v>
      </c>
      <c r="Q95" s="859">
        <f>compohweal!AH87</f>
        <v>3.862994909286499E-2</v>
      </c>
      <c r="R95" s="859">
        <f>compohweal!AI87</f>
        <v>2.0706821233034134E-2</v>
      </c>
      <c r="S95" s="860">
        <f>compohweal!AJ87</f>
        <v>5.4632648825645447E-2</v>
      </c>
    </row>
    <row r="96" spans="1:19">
      <c r="A96" s="886">
        <v>1999</v>
      </c>
      <c r="B96" s="894">
        <f>compohweal!Q88</f>
        <v>0.67031300067901611</v>
      </c>
      <c r="C96" s="874">
        <f>compohweal!R88</f>
        <v>0.21626532077789307</v>
      </c>
      <c r="D96" s="874">
        <f>compohweal!S88</f>
        <v>0.11746759107336402</v>
      </c>
      <c r="E96" s="874">
        <f>compohweal!T88</f>
        <v>0.11350618489086628</v>
      </c>
      <c r="F96" s="874">
        <f>compohweal!U88</f>
        <v>4.9645204097032547E-2</v>
      </c>
      <c r="G96" s="874">
        <f>compohweal!V88</f>
        <v>0.17342869937419891</v>
      </c>
      <c r="H96" s="150">
        <f>compohweal!X88</f>
        <v>0.53788918256759644</v>
      </c>
      <c r="I96" s="878">
        <f>compohweal!Y88</f>
        <v>0.1941530704498291</v>
      </c>
      <c r="J96" s="878">
        <f>compohweal!Z88</f>
        <v>9.7231822088360786E-2</v>
      </c>
      <c r="K96" s="878">
        <f>compohweal!AA88</f>
        <v>8.1247426569461823E-2</v>
      </c>
      <c r="L96" s="878">
        <f>compohweal!AB88</f>
        <v>3.9889797568321228E-2</v>
      </c>
      <c r="M96" s="878">
        <f>compohweal!AC88</f>
        <v>0.12536707520484924</v>
      </c>
      <c r="N96" s="120">
        <f>compohweal!AE88</f>
        <v>0.31470489501953125</v>
      </c>
      <c r="O96" s="875">
        <f>compohweal!AF88</f>
        <v>0.13996359705924988</v>
      </c>
      <c r="P96" s="875">
        <f>compohweal!AG88</f>
        <v>5.8913497778121382E-2</v>
      </c>
      <c r="Q96" s="875">
        <f>compohweal!AH88</f>
        <v>3.5264851991087198E-2</v>
      </c>
      <c r="R96" s="875">
        <f>compohweal!AI88</f>
        <v>2.0438384264707565E-2</v>
      </c>
      <c r="S96" s="876">
        <f>compohweal!AJ88</f>
        <v>6.0124576091766357E-2</v>
      </c>
    </row>
    <row r="97" spans="1:19">
      <c r="A97" s="884">
        <v>2000</v>
      </c>
      <c r="B97" s="890">
        <f>compohweal!Q89</f>
        <v>0.67375773191452026</v>
      </c>
      <c r="C97" s="858">
        <f>compohweal!R89</f>
        <v>0.21426936984062195</v>
      </c>
      <c r="D97" s="858">
        <f>compohweal!S89</f>
        <v>0.11329264380037785</v>
      </c>
      <c r="E97" s="858">
        <f>compohweal!T89</f>
        <v>0.12086682952940464</v>
      </c>
      <c r="F97" s="858">
        <f>compohweal!U89</f>
        <v>5.1489736884832382E-2</v>
      </c>
      <c r="G97" s="858">
        <f>compohweal!V89</f>
        <v>0.17383913695812225</v>
      </c>
      <c r="H97" s="146">
        <f>compohweal!X89</f>
        <v>0.54337042570114136</v>
      </c>
      <c r="I97" s="868">
        <f>compohweal!Y89</f>
        <v>0.19481489062309265</v>
      </c>
      <c r="J97" s="868">
        <f>compohweal!Z89</f>
        <v>9.5239396439865232E-2</v>
      </c>
      <c r="K97" s="868">
        <f>compohweal!AA89</f>
        <v>8.5099324584007263E-2</v>
      </c>
      <c r="L97" s="868">
        <f>compohweal!AB89</f>
        <v>4.1597958654165268E-2</v>
      </c>
      <c r="M97" s="868">
        <f>compohweal!AC89</f>
        <v>0.1266188770532608</v>
      </c>
      <c r="N97" s="117">
        <f>compohweal!AE89</f>
        <v>0.32299152016639709</v>
      </c>
      <c r="O97" s="859">
        <f>compohweal!AF89</f>
        <v>0.14409559965133667</v>
      </c>
      <c r="P97" s="859">
        <f>compohweal!AG89</f>
        <v>5.8884416881483048E-2</v>
      </c>
      <c r="Q97" s="859">
        <f>compohweal!AH89</f>
        <v>3.6807635799050331E-2</v>
      </c>
      <c r="R97" s="859">
        <f>compohweal!AI89</f>
        <v>2.2244466468691826E-2</v>
      </c>
      <c r="S97" s="860">
        <f>compohweal!AJ89</f>
        <v>6.0959398746490479E-2</v>
      </c>
    </row>
    <row r="98" spans="1:19">
      <c r="A98" s="884">
        <v>2001</v>
      </c>
      <c r="B98" s="890">
        <f>compohweal!Q90</f>
        <v>0.6644740104675293</v>
      </c>
      <c r="C98" s="858">
        <f>compohweal!R90</f>
        <v>0.18830147385597229</v>
      </c>
      <c r="D98" s="858">
        <f>compohweal!S90</f>
        <v>0.11792401596903801</v>
      </c>
      <c r="E98" s="858">
        <f>compohweal!T90</f>
        <v>0.13849451951682568</v>
      </c>
      <c r="F98" s="858">
        <f>compohweal!U90</f>
        <v>5.519147589802742E-2</v>
      </c>
      <c r="G98" s="858">
        <f>compohweal!V90</f>
        <v>0.16456253826618195</v>
      </c>
      <c r="H98" s="146">
        <f>compohweal!X90</f>
        <v>0.5316278338432312</v>
      </c>
      <c r="I98" s="868">
        <f>compohweal!Y90</f>
        <v>0.17284117639064789</v>
      </c>
      <c r="J98" s="868">
        <f>compohweal!Z90</f>
        <v>9.9672868149355054E-2</v>
      </c>
      <c r="K98" s="868">
        <f>compohweal!AA90</f>
        <v>9.8233066499233246E-2</v>
      </c>
      <c r="L98" s="868">
        <f>compohweal!AB90</f>
        <v>4.5013654977083206E-2</v>
      </c>
      <c r="M98" s="868">
        <f>compohweal!AC90</f>
        <v>0.11586709320545197</v>
      </c>
      <c r="N98" s="117">
        <f>compohweal!AE90</f>
        <v>0.31334158778190613</v>
      </c>
      <c r="O98" s="859">
        <f>compohweal!AF90</f>
        <v>0.13108843564987183</v>
      </c>
      <c r="P98" s="859">
        <f>compohweal!AG90</f>
        <v>6.1716412485111505E-2</v>
      </c>
      <c r="Q98" s="859">
        <f>compohweal!AH90</f>
        <v>4.3918609619140625E-2</v>
      </c>
      <c r="R98" s="859">
        <f>compohweal!AI90</f>
        <v>2.4740198627114296E-2</v>
      </c>
      <c r="S98" s="860">
        <f>compohweal!AJ90</f>
        <v>5.1877949386835098E-2</v>
      </c>
    </row>
    <row r="99" spans="1:19">
      <c r="A99" s="884">
        <v>2002</v>
      </c>
      <c r="B99" s="890">
        <f>compohweal!Q91</f>
        <v>0.66348350048065186</v>
      </c>
      <c r="C99" s="858">
        <f>compohweal!R91</f>
        <v>0.15849845111370087</v>
      </c>
      <c r="D99" s="858">
        <f>compohweal!S91</f>
        <v>0.12845071754418314</v>
      </c>
      <c r="E99" s="858">
        <f>compohweal!T91</f>
        <v>0.16108647733926773</v>
      </c>
      <c r="F99" s="858">
        <f>compohweal!U91</f>
        <v>5.8556143194437027E-2</v>
      </c>
      <c r="G99" s="858">
        <f>compohweal!V91</f>
        <v>0.15689170360565186</v>
      </c>
      <c r="H99" s="146">
        <f>compohweal!X91</f>
        <v>0.52678751945495605</v>
      </c>
      <c r="I99" s="868">
        <f>compohweal!Y91</f>
        <v>0.14411889016628265</v>
      </c>
      <c r="J99" s="868">
        <f>compohweal!Z91</f>
        <v>0.10987245128490031</v>
      </c>
      <c r="K99" s="868">
        <f>compohweal!AA91</f>
        <v>0.11422568559646606</v>
      </c>
      <c r="L99" s="868">
        <f>compohweal!AB91</f>
        <v>4.8207201063632965E-2</v>
      </c>
      <c r="M99" s="868">
        <f>compohweal!AC91</f>
        <v>0.11036330461502075</v>
      </c>
      <c r="N99" s="117">
        <f>compohweal!AE91</f>
        <v>0.30158150196075439</v>
      </c>
      <c r="O99" s="859">
        <f>compohweal!AF91</f>
        <v>0.10734198987483978</v>
      </c>
      <c r="P99" s="859">
        <f>compohweal!AG91</f>
        <v>7.0047952351160347E-2</v>
      </c>
      <c r="Q99" s="859">
        <f>compohweal!AH91</f>
        <v>5.1457984372973442E-2</v>
      </c>
      <c r="R99" s="859">
        <f>compohweal!AI91</f>
        <v>2.5656379759311676E-2</v>
      </c>
      <c r="S99" s="860">
        <f>compohweal!AJ91</f>
        <v>4.707719013094902E-2</v>
      </c>
    </row>
    <row r="100" spans="1:19">
      <c r="A100" s="884">
        <v>2003</v>
      </c>
      <c r="B100" s="890">
        <f>compohweal!Q92</f>
        <v>0.66558730602264404</v>
      </c>
      <c r="C100" s="858">
        <f>compohweal!R92</f>
        <v>0.14789023995399475</v>
      </c>
      <c r="D100" s="858">
        <f>compohweal!S92</f>
        <v>0.13181794923730195</v>
      </c>
      <c r="E100" s="858">
        <f>compohweal!T92</f>
        <v>0.17271514981985092</v>
      </c>
      <c r="F100" s="858">
        <f>compohweal!U92</f>
        <v>5.7870812714099884E-2</v>
      </c>
      <c r="G100" s="858">
        <f>compohweal!V92</f>
        <v>0.15529315173625946</v>
      </c>
      <c r="H100" s="146">
        <f>compohweal!X92</f>
        <v>0.52907103300094604</v>
      </c>
      <c r="I100" s="868">
        <f>compohweal!Y92</f>
        <v>0.13469111919403076</v>
      </c>
      <c r="J100" s="868">
        <f>compohweal!Z92</f>
        <v>0.11518498929217458</v>
      </c>
      <c r="K100" s="868">
        <f>compohweal!AA92</f>
        <v>0.12493977881968021</v>
      </c>
      <c r="L100" s="868">
        <f>compohweal!AB92</f>
        <v>4.7877945005893707E-2</v>
      </c>
      <c r="M100" s="868">
        <f>compohweal!AC92</f>
        <v>0.10637719184160233</v>
      </c>
      <c r="N100" s="117">
        <f>compohweal!AE92</f>
        <v>0.30323013663291931</v>
      </c>
      <c r="O100" s="859">
        <f>compohweal!AF92</f>
        <v>0.10130312293767929</v>
      </c>
      <c r="P100" s="859">
        <f>compohweal!AG92</f>
        <v>7.5315613998100162E-2</v>
      </c>
      <c r="Q100" s="859">
        <f>compohweal!AH92</f>
        <v>5.6673084851354361E-2</v>
      </c>
      <c r="R100" s="859">
        <f>compohweal!AI92</f>
        <v>2.6124052703380585E-2</v>
      </c>
      <c r="S100" s="860">
        <f>compohweal!AJ92</f>
        <v>4.3814267963171005E-2</v>
      </c>
    </row>
    <row r="101" spans="1:19">
      <c r="A101" s="884">
        <v>2004</v>
      </c>
      <c r="B101" s="890">
        <f>compohweal!Q93</f>
        <v>0.67369800806045532</v>
      </c>
      <c r="C101" s="858">
        <f>compohweal!R93</f>
        <v>0.15149077773094177</v>
      </c>
      <c r="D101" s="858">
        <f>compohweal!S93</f>
        <v>0.1361780574079603</v>
      </c>
      <c r="E101" s="858">
        <f>compohweal!T93</f>
        <v>0.17166099324822426</v>
      </c>
      <c r="F101" s="858">
        <f>compohweal!U93</f>
        <v>5.8333568274974823E-2</v>
      </c>
      <c r="G101" s="858">
        <f>compohweal!V93</f>
        <v>0.15603458881378174</v>
      </c>
      <c r="H101" s="146">
        <f>compohweal!X93</f>
        <v>0.53999316692352295</v>
      </c>
      <c r="I101" s="868">
        <f>compohweal!Y93</f>
        <v>0.13853864371776581</v>
      </c>
      <c r="J101" s="868">
        <f>compohweal!Z93</f>
        <v>0.12085290066897869</v>
      </c>
      <c r="K101" s="868">
        <f>compohweal!AA93</f>
        <v>0.12355120852589607</v>
      </c>
      <c r="L101" s="868">
        <f>compohweal!AB93</f>
        <v>4.8627391457557678E-2</v>
      </c>
      <c r="M101" s="868">
        <f>compohweal!AC93</f>
        <v>0.10842305421829224</v>
      </c>
      <c r="N101" s="117">
        <f>compohweal!AE93</f>
        <v>0.31475982069969177</v>
      </c>
      <c r="O101" s="859">
        <f>compohweal!AF93</f>
        <v>0.10382910817861557</v>
      </c>
      <c r="P101" s="859">
        <f>compohweal!AG93</f>
        <v>8.1102197204018012E-2</v>
      </c>
      <c r="Q101" s="859">
        <f>compohweal!AH93</f>
        <v>5.6128136813640594E-2</v>
      </c>
      <c r="R101" s="859">
        <f>compohweal!AI93</f>
        <v>2.7299553155899048E-2</v>
      </c>
      <c r="S101" s="860">
        <f>compohweal!AJ93</f>
        <v>4.6400837600231171E-2</v>
      </c>
    </row>
    <row r="102" spans="1:19">
      <c r="A102" s="884">
        <v>2005</v>
      </c>
      <c r="B102" s="890">
        <f>compohweal!Q94</f>
        <v>0.67417842149734497</v>
      </c>
      <c r="C102" s="858">
        <f>compohweal!R94</f>
        <v>0.14723147451877594</v>
      </c>
      <c r="D102" s="858">
        <f>compohweal!S94</f>
        <v>0.1383850957499817</v>
      </c>
      <c r="E102" s="858">
        <f>compohweal!T94</f>
        <v>0.17755280435085297</v>
      </c>
      <c r="F102" s="858">
        <f>compohweal!U94</f>
        <v>6.1531145125627518E-2</v>
      </c>
      <c r="G102" s="858">
        <f>compohweal!V94</f>
        <v>0.14947792887687683</v>
      </c>
      <c r="H102" s="146">
        <f>compohweal!X94</f>
        <v>0.54145693778991699</v>
      </c>
      <c r="I102" s="868">
        <f>compohweal!Y94</f>
        <v>0.13446125388145447</v>
      </c>
      <c r="J102" s="868">
        <f>compohweal!Z94</f>
        <v>0.12232751597184688</v>
      </c>
      <c r="K102" s="868">
        <f>compohweal!AA94</f>
        <v>0.12722240947186947</v>
      </c>
      <c r="L102" s="868">
        <f>compohweal!AB94</f>
        <v>5.1946915686130524E-2</v>
      </c>
      <c r="M102" s="868">
        <f>compohweal!AC94</f>
        <v>0.10549882799386978</v>
      </c>
      <c r="N102" s="117">
        <f>compohweal!AE94</f>
        <v>0.32096618413925171</v>
      </c>
      <c r="O102" s="859">
        <f>compohweal!AF94</f>
        <v>0.10232026129961014</v>
      </c>
      <c r="P102" s="859">
        <f>compohweal!AG94</f>
        <v>8.5056714422535151E-2</v>
      </c>
      <c r="Q102" s="859">
        <f>compohweal!AH94</f>
        <v>5.8866805396974087E-2</v>
      </c>
      <c r="R102" s="859">
        <f>compohweal!AI94</f>
        <v>3.0753534287214279E-2</v>
      </c>
      <c r="S102" s="860">
        <f>compohweal!AJ94</f>
        <v>4.3968863785266876E-2</v>
      </c>
    </row>
    <row r="103" spans="1:19">
      <c r="A103" s="884">
        <v>2006</v>
      </c>
      <c r="B103" s="890">
        <f>compohweal!Q95</f>
        <v>0.67976486682891846</v>
      </c>
      <c r="C103" s="858">
        <f>compohweal!R95</f>
        <v>0.15783606469631195</v>
      </c>
      <c r="D103" s="858">
        <f>compohweal!S95</f>
        <v>0.133872234611772</v>
      </c>
      <c r="E103" s="858">
        <f>compohweal!T95</f>
        <v>0.17276467382907867</v>
      </c>
      <c r="F103" s="858">
        <f>compohweal!U95</f>
        <v>6.3731580972671509E-2</v>
      </c>
      <c r="G103" s="858">
        <f>compohweal!V95</f>
        <v>0.15156032145023346</v>
      </c>
      <c r="H103" s="146">
        <f>compohweal!X95</f>
        <v>0.54905790090560913</v>
      </c>
      <c r="I103" s="868">
        <f>compohweal!Y95</f>
        <v>0.1451648622751236</v>
      </c>
      <c r="J103" s="868">
        <f>compohweal!Z95</f>
        <v>0.11745829123537987</v>
      </c>
      <c r="K103" s="868">
        <f>compohweal!AA95</f>
        <v>0.12356716394424438</v>
      </c>
      <c r="L103" s="868">
        <f>compohweal!AB95</f>
        <v>5.4472316056489944E-2</v>
      </c>
      <c r="M103" s="868">
        <f>compohweal!AC95</f>
        <v>0.1083952784538269</v>
      </c>
      <c r="N103" s="117">
        <f>compohweal!AE95</f>
        <v>0.32830104231834412</v>
      </c>
      <c r="O103" s="859">
        <f>compohweal!AF95</f>
        <v>0.11209793388843536</v>
      </c>
      <c r="P103" s="859">
        <f>compohweal!AG95</f>
        <v>8.0719522826257162E-2</v>
      </c>
      <c r="Q103" s="859">
        <f>compohweal!AH95</f>
        <v>5.62478918582201E-2</v>
      </c>
      <c r="R103" s="859">
        <f>compohweal!AI95</f>
        <v>3.2967224717140198E-2</v>
      </c>
      <c r="S103" s="860">
        <f>compohweal!AJ95</f>
        <v>4.6268466860055923E-2</v>
      </c>
    </row>
    <row r="104" spans="1:19">
      <c r="A104" s="884">
        <v>2007</v>
      </c>
      <c r="B104" s="890">
        <f>compohweal!Q96</f>
        <v>0.69035160541534424</v>
      </c>
      <c r="C104" s="858">
        <f>compohweal!R96</f>
        <v>0.17104816436767578</v>
      </c>
      <c r="D104" s="858">
        <f>compohweal!S96</f>
        <v>0.14101000677328557</v>
      </c>
      <c r="E104" s="858">
        <f>compohweal!T96</f>
        <v>0.14573639258742332</v>
      </c>
      <c r="F104" s="858">
        <f>compohweal!U96</f>
        <v>7.1592509746551514E-2</v>
      </c>
      <c r="G104" s="858">
        <f>compohweal!V96</f>
        <v>0.16096454858779907</v>
      </c>
      <c r="H104" s="146">
        <f>compohweal!X96</f>
        <v>0.56044459342956543</v>
      </c>
      <c r="I104" s="868">
        <f>compohweal!Y96</f>
        <v>0.15767340362071991</v>
      </c>
      <c r="J104" s="868">
        <f>compohweal!Z96</f>
        <v>0.12287591525819153</v>
      </c>
      <c r="K104" s="868">
        <f>compohweal!AA96</f>
        <v>0.10487355105578899</v>
      </c>
      <c r="L104" s="868">
        <f>compohweal!AB96</f>
        <v>6.1539482325315475E-2</v>
      </c>
      <c r="M104" s="868">
        <f>compohweal!AC96</f>
        <v>0.11348223686218262</v>
      </c>
      <c r="N104" s="117">
        <f>compohweal!AE96</f>
        <v>0.33960363268852234</v>
      </c>
      <c r="O104" s="859">
        <f>compohweal!AF96</f>
        <v>0.12248820811510086</v>
      </c>
      <c r="P104" s="859">
        <f>compohweal!AG96</f>
        <v>8.4951944532804191E-2</v>
      </c>
      <c r="Q104" s="859">
        <f>compohweal!AH96</f>
        <v>4.6562568284571171E-2</v>
      </c>
      <c r="R104" s="859">
        <f>compohweal!AI96</f>
        <v>3.7405915558338165E-2</v>
      </c>
      <c r="S104" s="860">
        <f>compohweal!AJ96</f>
        <v>4.8194989562034607E-2</v>
      </c>
    </row>
    <row r="105" spans="1:19">
      <c r="A105" s="884">
        <v>2008</v>
      </c>
      <c r="B105" s="890">
        <f>compohweal!Q97</f>
        <v>0.71999448537826538</v>
      </c>
      <c r="C105" s="858">
        <f>compohweal!R97</f>
        <v>0.15871132910251617</v>
      </c>
      <c r="D105" s="858">
        <f>compohweal!S97</f>
        <v>0.17890436400193721</v>
      </c>
      <c r="E105" s="858">
        <f>compohweal!T97</f>
        <v>0.13075411692261696</v>
      </c>
      <c r="F105" s="858">
        <f>compohweal!U97</f>
        <v>8.5129395127296448E-2</v>
      </c>
      <c r="G105" s="858">
        <f>compohweal!V97</f>
        <v>0.16649527847766876</v>
      </c>
      <c r="H105" s="146">
        <f>compohweal!X97</f>
        <v>0.58806169033050537</v>
      </c>
      <c r="I105" s="868">
        <f>compohweal!Y97</f>
        <v>0.14731025695800781</v>
      </c>
      <c r="J105" s="868">
        <f>compohweal!Z97</f>
        <v>0.15631647291593254</v>
      </c>
      <c r="K105" s="868">
        <f>compohweal!AA97</f>
        <v>9.3275895342230797E-2</v>
      </c>
      <c r="L105" s="868">
        <f>compohweal!AB97</f>
        <v>7.4456632137298584E-2</v>
      </c>
      <c r="M105" s="868">
        <f>compohweal!AC97</f>
        <v>0.11670244485139847</v>
      </c>
      <c r="N105" s="117">
        <f>compohweal!AE97</f>
        <v>0.36090961098670959</v>
      </c>
      <c r="O105" s="859">
        <f>compohweal!AF97</f>
        <v>0.11590977013111115</v>
      </c>
      <c r="P105" s="859">
        <f>compohweal!AG97</f>
        <v>0.1079736337705981</v>
      </c>
      <c r="Q105" s="859">
        <f>compohweal!AH97</f>
        <v>4.0279208682477474E-2</v>
      </c>
      <c r="R105" s="859">
        <f>compohweal!AI97</f>
        <v>4.702390730381012E-2</v>
      </c>
      <c r="S105" s="860">
        <f>compohweal!AJ97</f>
        <v>4.9723103642463684E-2</v>
      </c>
    </row>
    <row r="106" spans="1:19">
      <c r="A106" s="886">
        <v>2009</v>
      </c>
      <c r="B106" s="895">
        <f>compohweal!Q98</f>
        <v>0.727669358253479</v>
      </c>
      <c r="C106" s="875">
        <f>compohweal!R98</f>
        <v>0.148153156042099</v>
      </c>
      <c r="D106" s="875">
        <f>compohweal!S98</f>
        <v>0.21107206982560456</v>
      </c>
      <c r="E106" s="875">
        <f>compohweal!T98</f>
        <v>0.11761016026139259</v>
      </c>
      <c r="F106" s="875">
        <f>compohweal!U98</f>
        <v>8.1429198384284973E-2</v>
      </c>
      <c r="G106" s="875">
        <f>compohweal!V98</f>
        <v>0.1694047749042511</v>
      </c>
      <c r="H106" s="120">
        <f>compohweal!X98</f>
        <v>0.59315109252929688</v>
      </c>
      <c r="I106" s="875">
        <f>compohweal!Y98</f>
        <v>0.13705600798130035</v>
      </c>
      <c r="J106" s="875">
        <f>compohweal!Z98</f>
        <v>0.1874387797433883</v>
      </c>
      <c r="K106" s="875">
        <f>compohweal!AA98</f>
        <v>8.22403933852911E-2</v>
      </c>
      <c r="L106" s="875">
        <f>compohweal!AB98</f>
        <v>7.0901498198509216E-2</v>
      </c>
      <c r="M106" s="875">
        <f>compohweal!AC98</f>
        <v>0.11551442742347717</v>
      </c>
      <c r="N106" s="120">
        <f>compohweal!AE98</f>
        <v>0.36149084568023682</v>
      </c>
      <c r="O106" s="875">
        <f>compohweal!AF98</f>
        <v>0.10689525306224823</v>
      </c>
      <c r="P106" s="875">
        <f>compohweal!AG98</f>
        <v>0.12797208936535753</v>
      </c>
      <c r="Q106" s="875">
        <f>compohweal!AH98</f>
        <v>3.4531494602560997E-2</v>
      </c>
      <c r="R106" s="875">
        <f>compohweal!AI98</f>
        <v>4.4722236692905426E-2</v>
      </c>
      <c r="S106" s="876">
        <f>compohweal!AJ98</f>
        <v>4.7369785606861115E-2</v>
      </c>
    </row>
    <row r="107" spans="1:19">
      <c r="A107" s="884">
        <v>2010</v>
      </c>
      <c r="B107" s="896">
        <f>compohweal!Q99</f>
        <v>0.73251938819885254</v>
      </c>
      <c r="C107" s="859">
        <f>compohweal!R99</f>
        <v>0.16424988210201263</v>
      </c>
      <c r="D107" s="859">
        <f>compohweal!S99</f>
        <v>0.20541436108760536</v>
      </c>
      <c r="E107" s="859">
        <f>compohweal!T99</f>
        <v>0.10424718447029591</v>
      </c>
      <c r="F107" s="859">
        <f>compohweal!U99</f>
        <v>7.3281094431877136E-2</v>
      </c>
      <c r="G107" s="859">
        <f>compohweal!V99</f>
        <v>0.18532685935497284</v>
      </c>
      <c r="H107" s="117">
        <f>compohweal!X99</f>
        <v>0.60269337892532349</v>
      </c>
      <c r="I107" s="859">
        <f>compohweal!Y99</f>
        <v>0.15296420454978943</v>
      </c>
      <c r="J107" s="859">
        <f>compohweal!Z99</f>
        <v>0.18700595083646476</v>
      </c>
      <c r="K107" s="859">
        <f>compohweal!AA99</f>
        <v>7.2094444185495377E-2</v>
      </c>
      <c r="L107" s="859">
        <f>compohweal!AB99</f>
        <v>6.2855474650859833E-2</v>
      </c>
      <c r="M107" s="859">
        <f>compohweal!AC99</f>
        <v>0.12777328491210938</v>
      </c>
      <c r="N107" s="117">
        <f>compohweal!AE99</f>
        <v>0.37569138407707214</v>
      </c>
      <c r="O107" s="859">
        <f>compohweal!AF99</f>
        <v>0.12133961170911789</v>
      </c>
      <c r="P107" s="859">
        <f>compohweal!AG99</f>
        <v>0.13383031837292947</v>
      </c>
      <c r="Q107" s="859">
        <f>compohweal!AH99</f>
        <v>2.8990690596401691E-2</v>
      </c>
      <c r="R107" s="859">
        <f>compohweal!AI99</f>
        <v>3.9138976484537125E-2</v>
      </c>
      <c r="S107" s="860">
        <f>compohweal!AJ99</f>
        <v>5.239177867770195E-2</v>
      </c>
    </row>
    <row r="108" spans="1:19">
      <c r="A108" s="884">
        <v>2011</v>
      </c>
      <c r="B108" s="896">
        <f>compohweal!Q100</f>
        <v>0.73266696929931641</v>
      </c>
      <c r="C108" s="859">
        <f>compohweal!R100</f>
        <v>0.16263887286186218</v>
      </c>
      <c r="D108" s="859">
        <f>compohweal!S100</f>
        <v>0.20257730176672339</v>
      </c>
      <c r="E108" s="859">
        <f>compohweal!T100</f>
        <v>0.10273816250264645</v>
      </c>
      <c r="F108" s="859">
        <f>compohweal!U100</f>
        <v>7.6708920300006866E-2</v>
      </c>
      <c r="G108" s="859">
        <f>compohweal!V100</f>
        <v>0.18800373375415802</v>
      </c>
      <c r="H108" s="117">
        <f>compohweal!X100</f>
        <v>0.60200369358062744</v>
      </c>
      <c r="I108" s="859">
        <f>compohweal!Y100</f>
        <v>0.14989595115184784</v>
      </c>
      <c r="J108" s="859">
        <f>compohweal!Z100</f>
        <v>0.18576291925273836</v>
      </c>
      <c r="K108" s="859">
        <f>compohweal!AA100</f>
        <v>7.1968421339988708E-2</v>
      </c>
      <c r="L108" s="859">
        <f>compohweal!AB100</f>
        <v>6.5626345574855804E-2</v>
      </c>
      <c r="M108" s="859">
        <f>compohweal!AC100</f>
        <v>0.1287500411272049</v>
      </c>
      <c r="N108" s="117">
        <f>compohweal!AE100</f>
        <v>0.37431365251541138</v>
      </c>
      <c r="O108" s="859">
        <f>compohweal!AF100</f>
        <v>0.11680558323860168</v>
      </c>
      <c r="P108" s="859">
        <f>compohweal!AG100</f>
        <v>0.13500868092523888</v>
      </c>
      <c r="Q108" s="859">
        <f>compohweal!AH100</f>
        <v>2.9927209950983524E-2</v>
      </c>
      <c r="R108" s="859">
        <f>compohweal!AI100</f>
        <v>4.0460895746946335E-2</v>
      </c>
      <c r="S108" s="860">
        <f>compohweal!AJ100</f>
        <v>5.2111297845840454E-2</v>
      </c>
    </row>
    <row r="109" spans="1:19">
      <c r="A109" s="884">
        <v>2012</v>
      </c>
      <c r="B109" s="896">
        <f>compohweal!Q101</f>
        <v>0.73744320869445801</v>
      </c>
      <c r="C109" s="859">
        <f>compohweal!R101</f>
        <v>0.1612107902765274</v>
      </c>
      <c r="D109" s="859">
        <f>compohweal!S101</f>
        <v>0.19822320062667131</v>
      </c>
      <c r="E109" s="859">
        <f>compohweal!T101</f>
        <v>0.10739615745842457</v>
      </c>
      <c r="F109" s="859">
        <f>compohweal!U101</f>
        <v>8.0240987241268158E-2</v>
      </c>
      <c r="G109" s="859">
        <f>compohweal!V101</f>
        <v>0.19037209451198578</v>
      </c>
      <c r="H109" s="117">
        <f>compohweal!X101</f>
        <v>0.61183065176010132</v>
      </c>
      <c r="I109" s="859">
        <f>compohweal!Y101</f>
        <v>0.15008693933486938</v>
      </c>
      <c r="J109" s="859">
        <f>compohweal!Z101</f>
        <v>0.18347358540631831</v>
      </c>
      <c r="K109" s="859">
        <f>compohweal!AA101</f>
        <v>7.5235513970255852E-2</v>
      </c>
      <c r="L109" s="859">
        <f>compohweal!AB101</f>
        <v>6.9343343377113342E-2</v>
      </c>
      <c r="M109" s="859">
        <f>compohweal!AC101</f>
        <v>0.13369126617908478</v>
      </c>
      <c r="N109" s="117">
        <f>compohweal!AE101</f>
        <v>0.38848647475242615</v>
      </c>
      <c r="O109" s="859">
        <f>compohweal!AF101</f>
        <v>0.11989414691925049</v>
      </c>
      <c r="P109" s="859">
        <f>compohweal!AG101</f>
        <v>0.13823816849617288</v>
      </c>
      <c r="Q109" s="859">
        <f>compohweal!AH101</f>
        <v>3.103119321167469E-2</v>
      </c>
      <c r="R109" s="859">
        <f>compohweal!AI101</f>
        <v>4.3791826814413071E-2</v>
      </c>
      <c r="S109" s="860">
        <f>compohweal!AJ101</f>
        <v>5.5531136691570282E-2</v>
      </c>
    </row>
    <row r="110" spans="1:19">
      <c r="A110" s="884">
        <v>2013</v>
      </c>
      <c r="B110" s="896">
        <f>compohweal!Q102</f>
        <v>0.72311288118362427</v>
      </c>
      <c r="C110" s="859">
        <f>compohweal!R102</f>
        <v>0.16903392970561981</v>
      </c>
      <c r="D110" s="859">
        <f>compohweal!S102</f>
        <v>0.18062273506075144</v>
      </c>
      <c r="E110" s="859">
        <f>compohweal!T102</f>
        <v>0.11153113842010498</v>
      </c>
      <c r="F110" s="859">
        <f>compohweal!U102</f>
        <v>7.6933450996875763E-2</v>
      </c>
      <c r="G110" s="859">
        <f>compohweal!V102</f>
        <v>0.18499164283275604</v>
      </c>
      <c r="H110" s="117">
        <f>compohweal!X102</f>
        <v>0.59547293186187744</v>
      </c>
      <c r="I110" s="859">
        <f>compohweal!Y102</f>
        <v>0.15458162128925323</v>
      </c>
      <c r="J110" s="859">
        <f>compohweal!Z102</f>
        <v>0.16762413643300533</v>
      </c>
      <c r="K110" s="859">
        <f>compohweal!AA102</f>
        <v>7.8299343585968018E-2</v>
      </c>
      <c r="L110" s="859">
        <f>compohweal!AB102</f>
        <v>6.6077485680580139E-2</v>
      </c>
      <c r="M110" s="859">
        <f>compohweal!AC102</f>
        <v>0.12889036536216736</v>
      </c>
      <c r="N110" s="117">
        <f>compohweal!AE102</f>
        <v>0.37031683325767517</v>
      </c>
      <c r="O110" s="859">
        <f>compohweal!AF102</f>
        <v>0.11761665344238281</v>
      </c>
      <c r="P110" s="859">
        <f>compohweal!AG102</f>
        <v>0.12844985094852746</v>
      </c>
      <c r="Q110" s="859">
        <f>compohweal!AH102</f>
        <v>3.2323780469596386E-2</v>
      </c>
      <c r="R110" s="859">
        <f>compohweal!AI102</f>
        <v>4.044974222779274E-2</v>
      </c>
      <c r="S110" s="860">
        <f>compohweal!AJ102</f>
        <v>5.1476802676916122E-2</v>
      </c>
    </row>
    <row r="111" spans="1:19">
      <c r="A111" s="884">
        <v>2014</v>
      </c>
      <c r="B111" s="896">
        <f>compohweal!Q103</f>
        <v>0.72183471918106079</v>
      </c>
      <c r="C111" s="859">
        <f>compohweal!R103</f>
        <v>0.18138492107391357</v>
      </c>
      <c r="D111" s="859">
        <f>compohweal!S103</f>
        <v>0.16735234810039401</v>
      </c>
      <c r="E111" s="859">
        <f>compohweal!T103</f>
        <v>0.11339252255856991</v>
      </c>
      <c r="F111" s="859">
        <f>compohweal!U103</f>
        <v>7.5773142278194427E-2</v>
      </c>
      <c r="G111" s="859">
        <f>compohweal!V103</f>
        <v>0.18393178284168243</v>
      </c>
      <c r="H111" s="117">
        <f>compohweal!X103</f>
        <v>0.59545272588729858</v>
      </c>
      <c r="I111" s="859">
        <f>compohweal!Y103</f>
        <v>0.16633497178554535</v>
      </c>
      <c r="J111" s="859">
        <f>compohweal!Z103</f>
        <v>0.15586615493521094</v>
      </c>
      <c r="K111" s="859">
        <f>compohweal!AA103</f>
        <v>7.9492133110761642E-2</v>
      </c>
      <c r="L111" s="859">
        <f>compohweal!AB103</f>
        <v>6.5194636583328247E-2</v>
      </c>
      <c r="M111" s="859">
        <f>compohweal!AC103</f>
        <v>0.12856486439704895</v>
      </c>
      <c r="N111" s="117">
        <f>compohweal!AE103</f>
        <v>0.37244617938995361</v>
      </c>
      <c r="O111" s="859">
        <f>compohweal!AF103</f>
        <v>0.12645538151264191</v>
      </c>
      <c r="P111" s="859">
        <f>compohweal!AG103</f>
        <v>0.1206169233773835</v>
      </c>
      <c r="Q111" s="859">
        <f>compohweal!AH103</f>
        <v>3.3165168482810259E-2</v>
      </c>
      <c r="R111" s="859">
        <f>compohweal!AI103</f>
        <v>4.0582481771707535E-2</v>
      </c>
      <c r="S111" s="860">
        <f>compohweal!AJ103</f>
        <v>5.1626216620206833E-2</v>
      </c>
    </row>
    <row r="112" spans="1:19">
      <c r="A112" s="884">
        <v>2015</v>
      </c>
      <c r="B112" s="896"/>
      <c r="C112" s="859"/>
      <c r="D112" s="859"/>
      <c r="E112" s="859"/>
      <c r="F112" s="859"/>
      <c r="G112" s="859"/>
      <c r="H112" s="117"/>
      <c r="I112" s="859"/>
      <c r="J112" s="859"/>
      <c r="K112" s="859"/>
      <c r="L112" s="859"/>
      <c r="M112" s="859"/>
      <c r="N112" s="117"/>
      <c r="O112" s="859"/>
      <c r="P112" s="859"/>
      <c r="Q112" s="859"/>
      <c r="R112" s="859"/>
      <c r="S112" s="860"/>
    </row>
    <row r="113" spans="1:19">
      <c r="A113" s="884">
        <v>2016</v>
      </c>
      <c r="B113" s="896"/>
      <c r="C113" s="859"/>
      <c r="D113" s="859"/>
      <c r="E113" s="859"/>
      <c r="F113" s="859"/>
      <c r="G113" s="859"/>
      <c r="H113" s="117"/>
      <c r="I113" s="859"/>
      <c r="J113" s="859"/>
      <c r="K113" s="859"/>
      <c r="L113" s="859"/>
      <c r="M113" s="859"/>
      <c r="N113" s="117"/>
      <c r="O113" s="859"/>
      <c r="P113" s="859"/>
      <c r="Q113" s="859"/>
      <c r="R113" s="859"/>
      <c r="S113" s="860"/>
    </row>
    <row r="114" spans="1:19">
      <c r="A114" s="884">
        <v>2017</v>
      </c>
      <c r="B114" s="896"/>
      <c r="C114" s="859"/>
      <c r="D114" s="859"/>
      <c r="E114" s="859"/>
      <c r="F114" s="859"/>
      <c r="G114" s="859"/>
      <c r="H114" s="117"/>
      <c r="I114" s="859"/>
      <c r="J114" s="859"/>
      <c r="K114" s="859"/>
      <c r="L114" s="859"/>
      <c r="M114" s="859"/>
      <c r="N114" s="117"/>
      <c r="O114" s="859"/>
      <c r="P114" s="859"/>
      <c r="Q114" s="859"/>
      <c r="R114" s="859"/>
      <c r="S114" s="860"/>
    </row>
    <row r="115" spans="1:19">
      <c r="A115" s="884">
        <v>2018</v>
      </c>
      <c r="B115" s="896"/>
      <c r="C115" s="859"/>
      <c r="D115" s="859"/>
      <c r="E115" s="859"/>
      <c r="F115" s="859"/>
      <c r="G115" s="859"/>
      <c r="H115" s="117"/>
      <c r="I115" s="859"/>
      <c r="J115" s="859"/>
      <c r="K115" s="859"/>
      <c r="L115" s="859"/>
      <c r="M115" s="859"/>
      <c r="N115" s="117"/>
      <c r="O115" s="859"/>
      <c r="P115" s="859"/>
      <c r="Q115" s="859"/>
      <c r="R115" s="859"/>
      <c r="S115" s="860"/>
    </row>
    <row r="116" spans="1:19">
      <c r="A116" s="884">
        <v>2019</v>
      </c>
      <c r="B116" s="896"/>
      <c r="C116" s="859"/>
      <c r="D116" s="859"/>
      <c r="E116" s="859"/>
      <c r="F116" s="859"/>
      <c r="G116" s="859"/>
      <c r="H116" s="117"/>
      <c r="I116" s="859"/>
      <c r="J116" s="859"/>
      <c r="K116" s="859"/>
      <c r="L116" s="859"/>
      <c r="M116" s="859"/>
      <c r="N116" s="117"/>
      <c r="O116" s="859"/>
      <c r="P116" s="859"/>
      <c r="Q116" s="859"/>
      <c r="R116" s="859"/>
      <c r="S116" s="860"/>
    </row>
    <row r="117" spans="1:19">
      <c r="A117" s="884">
        <v>2020</v>
      </c>
      <c r="B117" s="896"/>
      <c r="C117" s="859"/>
      <c r="D117" s="859"/>
      <c r="E117" s="859"/>
      <c r="F117" s="859"/>
      <c r="G117" s="859"/>
      <c r="H117" s="117"/>
      <c r="I117" s="859"/>
      <c r="J117" s="859"/>
      <c r="K117" s="859"/>
      <c r="L117" s="859"/>
      <c r="M117" s="859"/>
      <c r="N117" s="117"/>
      <c r="O117" s="859"/>
      <c r="P117" s="859"/>
      <c r="Q117" s="859"/>
      <c r="R117" s="859"/>
      <c r="S117" s="860"/>
    </row>
    <row r="118" spans="1:19" ht="16" thickBot="1">
      <c r="A118" s="737"/>
      <c r="B118" s="897"/>
      <c r="C118" s="114"/>
      <c r="D118" s="114"/>
      <c r="E118" s="114"/>
      <c r="F118" s="114"/>
      <c r="G118" s="114"/>
      <c r="H118" s="898"/>
      <c r="I118" s="114"/>
      <c r="J118" s="114"/>
      <c r="K118" s="114"/>
      <c r="L118" s="114"/>
      <c r="M118" s="114"/>
      <c r="N118" s="898"/>
      <c r="O118" s="114"/>
      <c r="P118" s="114"/>
      <c r="Q118" s="114"/>
      <c r="R118" s="114"/>
      <c r="S118" s="245"/>
    </row>
    <row r="119" spans="1:19" ht="16" thickTop="1"/>
  </sheetData>
  <mergeCells count="3">
    <mergeCell ref="A4:S4"/>
    <mergeCell ref="B7:S7"/>
    <mergeCell ref="B8:S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S119"/>
  <sheetViews>
    <sheetView workbookViewId="0">
      <pane xSplit="1" ySplit="9" topLeftCell="B93" activePane="bottomRight" state="frozen"/>
      <selection activeCell="B7" sqref="B7:S7"/>
      <selection pane="topRight" activeCell="B7" sqref="B7:S7"/>
      <selection pane="bottomLeft" activeCell="B7" sqref="B7:S7"/>
      <selection pane="bottomRight" activeCell="J109" sqref="J109"/>
    </sheetView>
  </sheetViews>
  <sheetFormatPr baseColWidth="10" defaultColWidth="10.83203125" defaultRowHeight="15" x14ac:dyDescent="0"/>
  <cols>
    <col min="1" max="1" width="12.6640625" style="113" bestFit="1" customWidth="1"/>
    <col min="2" max="19" width="10.83203125" style="113" customWidth="1"/>
    <col min="20" max="16384" width="10.83203125" style="113"/>
  </cols>
  <sheetData>
    <row r="1" spans="1:19">
      <c r="A1" s="55" t="s">
        <v>37</v>
      </c>
    </row>
    <row r="3" spans="1:19" ht="16" thickBot="1"/>
    <row r="4" spans="1:19" s="141" customFormat="1" ht="25" customHeight="1" thickTop="1">
      <c r="A4" s="1237" t="s">
        <v>875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9"/>
    </row>
    <row r="5" spans="1:19" s="142" customForma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93"/>
      <c r="O5" s="139"/>
      <c r="P5" s="139"/>
      <c r="Q5" s="139"/>
      <c r="R5" s="139"/>
      <c r="S5" s="179"/>
    </row>
    <row r="6" spans="1:19" s="142" customFormat="1">
      <c r="A6" s="879"/>
      <c r="B6" s="845" t="s">
        <v>35</v>
      </c>
      <c r="C6" s="845" t="s">
        <v>34</v>
      </c>
      <c r="D6" s="845" t="s">
        <v>33</v>
      </c>
      <c r="E6" s="845" t="s">
        <v>32</v>
      </c>
      <c r="F6" s="845" t="s">
        <v>31</v>
      </c>
      <c r="G6" s="845" t="s">
        <v>30</v>
      </c>
      <c r="H6" s="846" t="s">
        <v>28</v>
      </c>
      <c r="I6" s="845" t="s">
        <v>27</v>
      </c>
      <c r="J6" s="845" t="s">
        <v>26</v>
      </c>
      <c r="K6" s="847" t="s">
        <v>25</v>
      </c>
      <c r="L6" s="845" t="s">
        <v>24</v>
      </c>
      <c r="M6" s="845" t="s">
        <v>23</v>
      </c>
      <c r="N6" s="845" t="s">
        <v>21</v>
      </c>
      <c r="O6" s="848" t="s">
        <v>54</v>
      </c>
      <c r="P6" s="848" t="s">
        <v>53</v>
      </c>
      <c r="Q6" s="848" t="s">
        <v>52</v>
      </c>
      <c r="R6" s="845" t="s">
        <v>51</v>
      </c>
      <c r="S6" s="849" t="s">
        <v>50</v>
      </c>
    </row>
    <row r="7" spans="1:19" s="142" customFormat="1" ht="31" customHeight="1">
      <c r="A7" s="844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2"/>
      <c r="M7" s="1242"/>
      <c r="N7" s="1242"/>
      <c r="O7" s="1242"/>
      <c r="P7" s="1242"/>
      <c r="Q7" s="1242"/>
      <c r="R7" s="1242"/>
      <c r="S7" s="1243"/>
    </row>
    <row r="8" spans="1:19" s="190" customFormat="1" ht="20" customHeight="1">
      <c r="A8" s="880"/>
      <c r="B8" s="1253" t="s">
        <v>864</v>
      </c>
      <c r="C8" s="1253"/>
      <c r="D8" s="1253"/>
      <c r="E8" s="1253"/>
      <c r="F8" s="1253"/>
      <c r="G8" s="1253"/>
      <c r="H8" s="1253"/>
      <c r="I8" s="1253"/>
      <c r="J8" s="1253"/>
      <c r="K8" s="1253"/>
      <c r="L8" s="1253"/>
      <c r="M8" s="1253"/>
      <c r="N8" s="1253"/>
      <c r="O8" s="1253"/>
      <c r="P8" s="1253"/>
      <c r="Q8" s="1253"/>
      <c r="R8" s="1253"/>
      <c r="S8" s="1263"/>
    </row>
    <row r="9" spans="1:19" ht="46" thickBot="1">
      <c r="A9" s="879"/>
      <c r="B9" s="887" t="s">
        <v>11</v>
      </c>
      <c r="C9" s="851" t="s">
        <v>859</v>
      </c>
      <c r="D9" s="851" t="s">
        <v>860</v>
      </c>
      <c r="E9" s="851" t="s">
        <v>861</v>
      </c>
      <c r="F9" s="851" t="s">
        <v>862</v>
      </c>
      <c r="G9" s="852" t="s">
        <v>863</v>
      </c>
      <c r="H9" s="134" t="s">
        <v>10</v>
      </c>
      <c r="I9" s="851" t="s">
        <v>859</v>
      </c>
      <c r="J9" s="851" t="s">
        <v>860</v>
      </c>
      <c r="K9" s="851" t="s">
        <v>861</v>
      </c>
      <c r="L9" s="851" t="s">
        <v>862</v>
      </c>
      <c r="M9" s="851" t="s">
        <v>863</v>
      </c>
      <c r="N9" s="134" t="s">
        <v>9</v>
      </c>
      <c r="O9" s="851" t="s">
        <v>859</v>
      </c>
      <c r="P9" s="851" t="s">
        <v>860</v>
      </c>
      <c r="Q9" s="851" t="s">
        <v>861</v>
      </c>
      <c r="R9" s="851" t="s">
        <v>862</v>
      </c>
      <c r="S9" s="852" t="s">
        <v>863</v>
      </c>
    </row>
    <row r="10" spans="1:19">
      <c r="A10" s="881">
        <v>1913</v>
      </c>
      <c r="B10" s="888">
        <f>compohweal!AL2</f>
        <v>0.40670080648992291</v>
      </c>
      <c r="C10" s="854">
        <f>compohweal!AM2</f>
        <v>0.23132404999999998</v>
      </c>
      <c r="D10" s="854">
        <f>compohweal!AN2</f>
        <v>6.1380961241847963E-2</v>
      </c>
      <c r="E10" s="854">
        <f>compohweal!AO2</f>
        <v>2.8131071439715792E-2</v>
      </c>
      <c r="F10" s="854">
        <f>compohweal!AP2</f>
        <v>8.3285502018589599E-2</v>
      </c>
      <c r="G10" s="854">
        <f>compohweal!AQ2</f>
        <v>2.5792217897695241E-3</v>
      </c>
      <c r="H10" s="197">
        <f>compohweal!AS2</f>
        <v>0.27178895100994904</v>
      </c>
      <c r="I10" s="855">
        <f>compohweal!AT2</f>
        <v>0.17769196795897543</v>
      </c>
      <c r="J10" s="855">
        <f>compohweal!AU2</f>
        <v>3.387807041010267E-2</v>
      </c>
      <c r="K10" s="855">
        <f>compohweal!AV2</f>
        <v>1.2446212791568313E-2</v>
      </c>
      <c r="L10" s="855">
        <f>compohweal!AW2</f>
        <v>4.6961257194394833E-2</v>
      </c>
      <c r="M10" s="855">
        <f>compohweal!AX2</f>
        <v>8.1144265490784714E-4</v>
      </c>
      <c r="N10" s="203">
        <f>compohweal!AZ2</f>
        <v>8.6910762320490123E-2</v>
      </c>
      <c r="O10" s="854">
        <f>compohweal!BA2</f>
        <v>5.959715049344684E-2</v>
      </c>
      <c r="P10" s="854">
        <f>compohweal!BB2</f>
        <v>1.0106595192572228E-2</v>
      </c>
      <c r="Q10" s="854">
        <f>compohweal!BC2</f>
        <v>2.848956483191317E-3</v>
      </c>
      <c r="R10" s="854">
        <f>compohweal!BD2</f>
        <v>1.4224417863022976E-2</v>
      </c>
      <c r="S10" s="856">
        <f>compohweal!BE2</f>
        <v>1.3364228825676975E-4</v>
      </c>
    </row>
    <row r="11" spans="1:19">
      <c r="A11" s="881">
        <v>1914</v>
      </c>
      <c r="B11" s="889">
        <f>compohweal!AL3</f>
        <v>0.40148793327951982</v>
      </c>
      <c r="C11" s="855">
        <f>compohweal!AM3</f>
        <v>0.21546094999999998</v>
      </c>
      <c r="D11" s="855">
        <f>compohweal!AN3</f>
        <v>6.9621014842687484E-2</v>
      </c>
      <c r="E11" s="855">
        <f>compohweal!AO3</f>
        <v>3.0420700299345731E-2</v>
      </c>
      <c r="F11" s="855">
        <f>compohweal!AP3</f>
        <v>8.3200036911361575E-2</v>
      </c>
      <c r="G11" s="855">
        <f>compohweal!AQ3</f>
        <v>2.7852312261251247E-3</v>
      </c>
      <c r="H11" s="197">
        <f>compohweal!AS3</f>
        <v>0.28749316708802924</v>
      </c>
      <c r="I11" s="855">
        <f>compohweal!AT3</f>
        <v>0.19008256580443572</v>
      </c>
      <c r="J11" s="855">
        <f>compohweal!AU3</f>
        <v>3.787819239066352E-2</v>
      </c>
      <c r="K11" s="855">
        <f>compohweal!AV3</f>
        <v>1.3212817130107688E-2</v>
      </c>
      <c r="L11" s="855">
        <f>compohweal!AW3</f>
        <v>4.5459404904995129E-2</v>
      </c>
      <c r="M11" s="855">
        <f>compohweal!AX3</f>
        <v>8.6018685782719012E-4</v>
      </c>
      <c r="N11" s="197">
        <f>compohweal!AZ3</f>
        <v>9.2444778648073794E-2</v>
      </c>
      <c r="O11" s="855">
        <f>compohweal!BA3</f>
        <v>6.4395844073765848E-2</v>
      </c>
      <c r="P11" s="855">
        <f>compohweal!BB3</f>
        <v>1.1252445775979834E-2</v>
      </c>
      <c r="Q11" s="855">
        <f>compohweal!BC3</f>
        <v>2.9917957063821448E-3</v>
      </c>
      <c r="R11" s="855">
        <f>compohweal!BD3</f>
        <v>1.3664075692382489E-2</v>
      </c>
      <c r="S11" s="857">
        <f>compohweal!BE3</f>
        <v>1.4061739956347183E-4</v>
      </c>
    </row>
    <row r="12" spans="1:19">
      <c r="A12" s="881">
        <v>1915</v>
      </c>
      <c r="B12" s="889">
        <f>compohweal!AL4</f>
        <v>0.40421653703029947</v>
      </c>
      <c r="C12" s="855">
        <f>compohweal!AM4</f>
        <v>0.23116919999999999</v>
      </c>
      <c r="D12" s="855">
        <f>compohweal!AN4</f>
        <v>6.4729976152789914E-2</v>
      </c>
      <c r="E12" s="855">
        <f>compohweal!AO4</f>
        <v>2.9665241734819714E-2</v>
      </c>
      <c r="F12" s="855">
        <f>compohweal!AP4</f>
        <v>7.5948794486165497E-2</v>
      </c>
      <c r="G12" s="855">
        <f>compohweal!AQ4</f>
        <v>2.7033246565243891E-3</v>
      </c>
      <c r="H12" s="197">
        <f>compohweal!AS4</f>
        <v>0.31656650983406948</v>
      </c>
      <c r="I12" s="855">
        <f>compohweal!AT4</f>
        <v>0.21700844816675247</v>
      </c>
      <c r="J12" s="855">
        <f>compohweal!AU4</f>
        <v>3.8015920324294863E-2</v>
      </c>
      <c r="K12" s="855">
        <f>compohweal!AV4</f>
        <v>1.3870433227055671E-2</v>
      </c>
      <c r="L12" s="855">
        <f>compohweal!AW4</f>
        <v>4.676958236558499E-2</v>
      </c>
      <c r="M12" s="855">
        <f>compohweal!AX4</f>
        <v>9.0212575038151868E-4</v>
      </c>
      <c r="N12" s="197">
        <f>compohweal!AZ4</f>
        <v>0.15808752668482304</v>
      </c>
      <c r="O12" s="855">
        <f>compohweal!BA4</f>
        <v>0.1161217600061442</v>
      </c>
      <c r="P12" s="855">
        <f>compohweal!BB4</f>
        <v>1.6366208797891742E-2</v>
      </c>
      <c r="Q12" s="855">
        <f>compohweal!BC4</f>
        <v>4.599152214341198E-3</v>
      </c>
      <c r="R12" s="855">
        <f>compohweal!BD4</f>
        <v>2.0790543987325168E-2</v>
      </c>
      <c r="S12" s="857">
        <f>compohweal!BE4</f>
        <v>2.0986167912073501E-4</v>
      </c>
    </row>
    <row r="13" spans="1:19">
      <c r="A13" s="881">
        <v>1916</v>
      </c>
      <c r="B13" s="890">
        <f>compohweal!AL5</f>
        <v>0.37462381914848364</v>
      </c>
      <c r="C13" s="858">
        <f>compohweal!AM5</f>
        <v>0.19021061493448438</v>
      </c>
      <c r="D13" s="858">
        <f>compohweal!AN5</f>
        <v>6.9106799536743563E-2</v>
      </c>
      <c r="E13" s="858">
        <f>compohweal!AO5</f>
        <v>3.2261002455523081E-2</v>
      </c>
      <c r="F13" s="858">
        <f>compohweal!AP5</f>
        <v>8.0275220565924524E-2</v>
      </c>
      <c r="G13" s="858">
        <f>compohweal!AQ5</f>
        <v>2.7701816558080837E-3</v>
      </c>
      <c r="H13" s="197">
        <f>compohweal!AS5</f>
        <v>0.25294510093225364</v>
      </c>
      <c r="I13" s="855">
        <f>compohweal!AT5</f>
        <v>0.14658080521328581</v>
      </c>
      <c r="J13" s="855">
        <f>compohweal!AU5</f>
        <v>4.1073838471608726E-2</v>
      </c>
      <c r="K13" s="855">
        <f>compohweal!AV5</f>
        <v>1.5398261980561297E-2</v>
      </c>
      <c r="L13" s="855">
        <f>compohweal!AW5</f>
        <v>4.8955402466649089E-2</v>
      </c>
      <c r="M13" s="855">
        <f>compohweal!AX5</f>
        <v>9.3679280014869219E-4</v>
      </c>
      <c r="N13" s="117">
        <f>compohweal!AZ5</f>
        <v>0.11443368335794615</v>
      </c>
      <c r="O13" s="859">
        <f>compohweal!BA5</f>
        <v>7.194225337334699E-2</v>
      </c>
      <c r="P13" s="859">
        <f>compohweal!BB5</f>
        <v>1.6898019147503551E-2</v>
      </c>
      <c r="Q13" s="859">
        <f>compohweal!BC5</f>
        <v>4.9894541307143932E-3</v>
      </c>
      <c r="R13" s="859">
        <f>compohweal!BD5</f>
        <v>2.0395120525796295E-2</v>
      </c>
      <c r="S13" s="860">
        <f>compohweal!BE5</f>
        <v>2.0883618058491627E-4</v>
      </c>
    </row>
    <row r="14" spans="1:19">
      <c r="A14" s="881">
        <v>1917</v>
      </c>
      <c r="B14" s="889">
        <f>compohweal!AL6</f>
        <v>0.34127965712942621</v>
      </c>
      <c r="C14" s="855">
        <f>compohweal!AM6</f>
        <v>0.1841848826552554</v>
      </c>
      <c r="D14" s="855">
        <f>compohweal!AN6</f>
        <v>8.9045123393505385E-2</v>
      </c>
      <c r="E14" s="855">
        <f>compohweal!AO6</f>
        <v>2.8358086292565574E-2</v>
      </c>
      <c r="F14" s="855">
        <f>compohweal!AP6</f>
        <v>3.6453692653521635E-2</v>
      </c>
      <c r="G14" s="855">
        <f>compohweal!AQ6</f>
        <v>3.2378721345781357E-3</v>
      </c>
      <c r="H14" s="197">
        <f>compohweal!AS6</f>
        <v>0.21290396983408266</v>
      </c>
      <c r="I14" s="855">
        <f>compohweal!AT6</f>
        <v>0.1249729401207916</v>
      </c>
      <c r="J14" s="855">
        <f>compohweal!AU6</f>
        <v>5.3650796950743339E-2</v>
      </c>
      <c r="K14" s="855">
        <f>compohweal!AV6</f>
        <v>1.1641842519903228E-2</v>
      </c>
      <c r="L14" s="855">
        <f>compohweal!AW6</f>
        <v>2.1463930637544773E-2</v>
      </c>
      <c r="M14" s="855">
        <f>compohweal!AX6</f>
        <v>1.1744596050997215E-3</v>
      </c>
      <c r="N14" s="197">
        <f>compohweal!AZ6</f>
        <v>8.5828273072564909E-2</v>
      </c>
      <c r="O14" s="855">
        <f>compohweal!BA6</f>
        <v>5.0946972859695773E-2</v>
      </c>
      <c r="P14" s="855">
        <f>compohweal!BB6</f>
        <v>2.2706288440521753E-2</v>
      </c>
      <c r="Q14" s="855">
        <f>compohweal!BC6</f>
        <v>2.8677849755649148E-3</v>
      </c>
      <c r="R14" s="855">
        <f>compohweal!BD6</f>
        <v>9.0692834295140017E-3</v>
      </c>
      <c r="S14" s="857">
        <f>compohweal!BE6</f>
        <v>2.3794336726847248E-4</v>
      </c>
    </row>
    <row r="15" spans="1:19">
      <c r="A15" s="881">
        <v>1918</v>
      </c>
      <c r="B15" s="889">
        <f>compohweal!AL7</f>
        <v>0.29450114306120584</v>
      </c>
      <c r="C15" s="855">
        <f>compohweal!AM7</f>
        <v>0.13068693578171506</v>
      </c>
      <c r="D15" s="855">
        <f>compohweal!AN7</f>
        <v>9.0082830714943496E-2</v>
      </c>
      <c r="E15" s="855">
        <f>compohweal!AO7</f>
        <v>2.7325597546321571E-2</v>
      </c>
      <c r="F15" s="855">
        <f>compohweal!AP7</f>
        <v>4.3099806092750062E-2</v>
      </c>
      <c r="G15" s="855">
        <f>compohweal!AQ7</f>
        <v>3.3059729254756431E-3</v>
      </c>
      <c r="H15" s="197">
        <f>compohweal!AS7</f>
        <v>0.16730274040752849</v>
      </c>
      <c r="I15" s="855">
        <f>compohweal!AT7</f>
        <v>7.8540529971537404E-2</v>
      </c>
      <c r="J15" s="855">
        <f>compohweal!AU7</f>
        <v>5.1617144122402141E-2</v>
      </c>
      <c r="K15" s="855">
        <f>compohweal!AV7</f>
        <v>1.0405318922632259E-2</v>
      </c>
      <c r="L15" s="855">
        <f>compohweal!AW7</f>
        <v>2.5564459237462513E-2</v>
      </c>
      <c r="M15" s="855">
        <f>compohweal!AX7</f>
        <v>1.1752881534942031E-3</v>
      </c>
      <c r="N15" s="197">
        <f>compohweal!AZ7</f>
        <v>6.09901147132643E-2</v>
      </c>
      <c r="O15" s="855">
        <f>compohweal!BA7</f>
        <v>2.6336726162714645E-2</v>
      </c>
      <c r="P15" s="855">
        <f>compohweal!BB7</f>
        <v>2.0517570528173219E-2</v>
      </c>
      <c r="Q15" s="855">
        <f>compohweal!BC7</f>
        <v>2.3611787016278129E-3</v>
      </c>
      <c r="R15" s="855">
        <f>compohweal!BD7</f>
        <v>1.1561260411318648E-2</v>
      </c>
      <c r="S15" s="857">
        <f>compohweal!BE7</f>
        <v>2.1337890942997438E-4</v>
      </c>
    </row>
    <row r="16" spans="1:19">
      <c r="A16" s="882">
        <v>1919</v>
      </c>
      <c r="B16" s="891">
        <f>compohweal!AL8</f>
        <v>0.31777578950700769</v>
      </c>
      <c r="C16" s="861">
        <f>compohweal!AM8</f>
        <v>0.13248839406955679</v>
      </c>
      <c r="D16" s="861">
        <f>compohweal!AN8</f>
        <v>9.6953387124702445E-2</v>
      </c>
      <c r="E16" s="861">
        <f>compohweal!AO8</f>
        <v>2.698425760045596E-2</v>
      </c>
      <c r="F16" s="861">
        <f>compohweal!AP8</f>
        <v>5.8334632497186054E-2</v>
      </c>
      <c r="G16" s="861">
        <f>compohweal!AQ8</f>
        <v>3.0151182151064888E-3</v>
      </c>
      <c r="H16" s="199">
        <f>compohweal!AS8</f>
        <v>0.1746434468663092</v>
      </c>
      <c r="I16" s="861">
        <f>compohweal!AT8</f>
        <v>7.447068169848374E-2</v>
      </c>
      <c r="J16" s="861">
        <f>compohweal!AU8</f>
        <v>5.3560395746500018E-2</v>
      </c>
      <c r="K16" s="861">
        <f>compohweal!AV8</f>
        <v>1.0746199045488665E-2</v>
      </c>
      <c r="L16" s="861">
        <f>compohweal!AW8</f>
        <v>3.4844028948032214E-2</v>
      </c>
      <c r="M16" s="861">
        <f>compohweal!AX8</f>
        <v>1.0221414278045334E-3</v>
      </c>
      <c r="N16" s="199">
        <f>compohweal!AZ8</f>
        <v>5.9201490111969991E-2</v>
      </c>
      <c r="O16" s="861">
        <f>compohweal!BA8</f>
        <v>2.2868840837072604E-2</v>
      </c>
      <c r="P16" s="861">
        <f>compohweal!BB8</f>
        <v>1.9635203497363762E-2</v>
      </c>
      <c r="Q16" s="861">
        <f>compohweal!BC8</f>
        <v>2.42504330234525E-3</v>
      </c>
      <c r="R16" s="861">
        <f>compohweal!BD8</f>
        <v>1.4096960528989431E-2</v>
      </c>
      <c r="S16" s="862">
        <f>compohweal!BE8</f>
        <v>1.7544194619894738E-4</v>
      </c>
    </row>
    <row r="17" spans="1:19">
      <c r="A17" s="881">
        <v>1920</v>
      </c>
      <c r="B17" s="889">
        <f>compohweal!AL9</f>
        <v>0.27516772871288758</v>
      </c>
      <c r="C17" s="855">
        <f>compohweal!AM9</f>
        <v>0.11296446102734387</v>
      </c>
      <c r="D17" s="855">
        <f>compohweal!AN9</f>
        <v>8.5235855613284631E-2</v>
      </c>
      <c r="E17" s="855">
        <f>compohweal!AO9</f>
        <v>2.7912956942968834E-2</v>
      </c>
      <c r="F17" s="855">
        <f>compohweal!AP9</f>
        <v>4.5997551096872008E-2</v>
      </c>
      <c r="G17" s="855">
        <f>compohweal!AQ9</f>
        <v>3.0569040324182452E-3</v>
      </c>
      <c r="H17" s="197">
        <f>compohweal!AS9</f>
        <v>0.13686561720720825</v>
      </c>
      <c r="I17" s="855">
        <f>compohweal!AT9</f>
        <v>5.6714336423915102E-2</v>
      </c>
      <c r="J17" s="855">
        <f>compohweal!AU9</f>
        <v>4.2386316536532527E-2</v>
      </c>
      <c r="K17" s="855">
        <f>compohweal!AV9</f>
        <v>1.1382687460682011E-2</v>
      </c>
      <c r="L17" s="855">
        <f>compohweal!AW9</f>
        <v>2.540600724136095E-2</v>
      </c>
      <c r="M17" s="855">
        <f>compohweal!AX9</f>
        <v>9.7626954471770084E-4</v>
      </c>
      <c r="N17" s="197">
        <f>compohweal!AZ9</f>
        <v>3.9399315220200917E-2</v>
      </c>
      <c r="O17" s="855">
        <f>compohweal!BA9</f>
        <v>1.4224894997220695E-2</v>
      </c>
      <c r="P17" s="855">
        <f>compohweal!BB9</f>
        <v>1.3078017848876458E-2</v>
      </c>
      <c r="Q17" s="855">
        <f>compohweal!BC9</f>
        <v>2.5960112980307807E-3</v>
      </c>
      <c r="R17" s="855">
        <f>compohweal!BD9</f>
        <v>9.3420400011600818E-3</v>
      </c>
      <c r="S17" s="857">
        <f>compohweal!BE9</f>
        <v>1.5835107491289909E-4</v>
      </c>
    </row>
    <row r="18" spans="1:19">
      <c r="A18" s="881">
        <v>1921</v>
      </c>
      <c r="B18" s="889">
        <f>compohweal!AL10</f>
        <v>0.28773010253576159</v>
      </c>
      <c r="C18" s="855">
        <f>compohweal!AM10</f>
        <v>0.12649016239246058</v>
      </c>
      <c r="D18" s="855">
        <f>compohweal!AN10</f>
        <v>8.6512439184034229E-2</v>
      </c>
      <c r="E18" s="855">
        <f>compohweal!AO10</f>
        <v>2.9654908505879249E-2</v>
      </c>
      <c r="F18" s="855">
        <f>compohweal!AP10</f>
        <v>4.1350313056616121E-2</v>
      </c>
      <c r="G18" s="855">
        <f>compohweal!AQ10</f>
        <v>3.7222793967714497E-3</v>
      </c>
      <c r="H18" s="197">
        <f>compohweal!AS10</f>
        <v>0.14577197774035974</v>
      </c>
      <c r="I18" s="855">
        <f>compohweal!AT10</f>
        <v>6.9281890915851338E-2</v>
      </c>
      <c r="J18" s="855">
        <f>compohweal!AU10</f>
        <v>4.123235202619855E-2</v>
      </c>
      <c r="K18" s="855">
        <f>compohweal!AV10</f>
        <v>1.1687587630339565E-2</v>
      </c>
      <c r="L18" s="855">
        <f>compohweal!AW10</f>
        <v>2.2380379033800753E-2</v>
      </c>
      <c r="M18" s="855">
        <f>compohweal!AX10</f>
        <v>1.1897681341695441E-3</v>
      </c>
      <c r="N18" s="197">
        <f>compohweal!AZ10</f>
        <v>4.1001427416860546E-2</v>
      </c>
      <c r="O18" s="855">
        <f>compohweal!BA10</f>
        <v>1.927068805898596E-2</v>
      </c>
      <c r="P18" s="855">
        <f>compohweal!BB10</f>
        <v>1.1157972699585477E-2</v>
      </c>
      <c r="Q18" s="855">
        <f>compohweal!BC10</f>
        <v>2.4583856635343767E-3</v>
      </c>
      <c r="R18" s="855">
        <f>compohweal!BD10</f>
        <v>7.9144709840638407E-3</v>
      </c>
      <c r="S18" s="857">
        <f>compohweal!BE10</f>
        <v>1.9991001069089953E-4</v>
      </c>
    </row>
    <row r="19" spans="1:19">
      <c r="A19" s="881">
        <v>1922</v>
      </c>
      <c r="B19" s="889">
        <f>compohweal!AL11</f>
        <v>0.31809278631992582</v>
      </c>
      <c r="C19" s="855">
        <f>compohweal!AM11</f>
        <v>0.1467644964515829</v>
      </c>
      <c r="D19" s="855">
        <f>compohweal!AN11</f>
        <v>9.4000401551443458E-2</v>
      </c>
      <c r="E19" s="855">
        <f>compohweal!AO11</f>
        <v>3.6932000963046378E-2</v>
      </c>
      <c r="F19" s="855">
        <f>compohweal!AP11</f>
        <v>3.6766657167333995E-2</v>
      </c>
      <c r="G19" s="855">
        <f>compohweal!AQ11</f>
        <v>3.6292301865191077E-3</v>
      </c>
      <c r="H19" s="197">
        <f>compohweal!AS11</f>
        <v>0.16869785929594894</v>
      </c>
      <c r="I19" s="855">
        <f>compohweal!AT11</f>
        <v>8.5634766484942129E-2</v>
      </c>
      <c r="J19" s="855">
        <f>compohweal!AU11</f>
        <v>4.5853264006939072E-2</v>
      </c>
      <c r="K19" s="855">
        <f>compohweal!AV11</f>
        <v>1.6403908987432495E-2</v>
      </c>
      <c r="L19" s="855">
        <f>compohweal!AW11</f>
        <v>1.9642768515269908E-2</v>
      </c>
      <c r="M19" s="855">
        <f>compohweal!AX11</f>
        <v>1.1631513013653232E-3</v>
      </c>
      <c r="N19" s="197">
        <f>compohweal!AZ11</f>
        <v>5.4325335210970042E-2</v>
      </c>
      <c r="O19" s="855">
        <f>compohweal!BA11</f>
        <v>2.917929027011994E-2</v>
      </c>
      <c r="P19" s="855">
        <f>compohweal!BB11</f>
        <v>1.3382069776786841E-2</v>
      </c>
      <c r="Q19" s="855">
        <f>compohweal!BC11</f>
        <v>4.621204043640091E-3</v>
      </c>
      <c r="R19" s="855">
        <f>compohweal!BD11</f>
        <v>6.9430263802510231E-3</v>
      </c>
      <c r="S19" s="857">
        <f>compohweal!BE11</f>
        <v>1.9974474017214506E-4</v>
      </c>
    </row>
    <row r="20" spans="1:19">
      <c r="A20" s="881">
        <v>1923</v>
      </c>
      <c r="B20" s="889">
        <f>compohweal!AL12</f>
        <v>0.27863313751016233</v>
      </c>
      <c r="C20" s="855">
        <f>compohweal!AM12</f>
        <v>0.14300313774223597</v>
      </c>
      <c r="D20" s="855">
        <f>compohweal!AN12</f>
        <v>7.8338891836376767E-2</v>
      </c>
      <c r="E20" s="855">
        <f>compohweal!AO12</f>
        <v>3.0426244323901931E-2</v>
      </c>
      <c r="F20" s="855">
        <f>compohweal!AP12</f>
        <v>2.3127175424522205E-2</v>
      </c>
      <c r="G20" s="855">
        <f>compohweal!AQ12</f>
        <v>3.7376881831254652E-3</v>
      </c>
      <c r="H20" s="197">
        <f>compohweal!AS12</f>
        <v>0.1434168253160561</v>
      </c>
      <c r="I20" s="855">
        <f>compohweal!AT12</f>
        <v>8.125914047578213E-2</v>
      </c>
      <c r="J20" s="855">
        <f>compohweal!AU12</f>
        <v>3.6519442487618993E-2</v>
      </c>
      <c r="K20" s="855">
        <f>compohweal!AV12</f>
        <v>1.262402896462436E-2</v>
      </c>
      <c r="L20" s="855">
        <f>compohweal!AW12</f>
        <v>1.1841072446373835E-2</v>
      </c>
      <c r="M20" s="855">
        <f>compohweal!AX12</f>
        <v>1.1731409416567756E-3</v>
      </c>
      <c r="N20" s="197">
        <f>compohweal!AZ12</f>
        <v>4.44454229943088E-2</v>
      </c>
      <c r="O20" s="855">
        <f>compohweal!BA12</f>
        <v>2.6937691705592837E-2</v>
      </c>
      <c r="P20" s="855">
        <f>compohweal!BB12</f>
        <v>1.0400475842899302E-2</v>
      </c>
      <c r="Q20" s="855">
        <f>compohweal!BC12</f>
        <v>3.1097974479614206E-3</v>
      </c>
      <c r="R20" s="855">
        <f>compohweal!BD12</f>
        <v>3.7863902339037403E-3</v>
      </c>
      <c r="S20" s="857">
        <f>compohweal!BE12</f>
        <v>2.1106776395149809E-4</v>
      </c>
    </row>
    <row r="21" spans="1:19">
      <c r="A21" s="881">
        <v>1924</v>
      </c>
      <c r="B21" s="889">
        <f>compohweal!AL13</f>
        <v>0.29813316410231211</v>
      </c>
      <c r="C21" s="855">
        <f>compohweal!AM13</f>
        <v>0.15463797298754842</v>
      </c>
      <c r="D21" s="855">
        <f>compohweal!AN13</f>
        <v>8.2859636070249931E-2</v>
      </c>
      <c r="E21" s="855">
        <f>compohweal!AO13</f>
        <v>3.0916988012967682E-2</v>
      </c>
      <c r="F21" s="855">
        <f>compohweal!AP13</f>
        <v>2.5315144222219931E-2</v>
      </c>
      <c r="G21" s="855">
        <f>compohweal!AQ13</f>
        <v>4.4034228093262299E-3</v>
      </c>
      <c r="H21" s="197">
        <f>compohweal!AS13</f>
        <v>0.15633515063901882</v>
      </c>
      <c r="I21" s="855">
        <f>compohweal!AT13</f>
        <v>9.0660886814191766E-2</v>
      </c>
      <c r="J21" s="855">
        <f>compohweal!AU13</f>
        <v>3.9450837017337925E-2</v>
      </c>
      <c r="K21" s="855">
        <f>compohweal!AV13</f>
        <v>1.2728327791426996E-2</v>
      </c>
      <c r="L21" s="855">
        <f>compohweal!AW13</f>
        <v>1.2061546643307559E-2</v>
      </c>
      <c r="M21" s="855">
        <f>compohweal!AX13</f>
        <v>1.4335523727545718E-3</v>
      </c>
      <c r="N21" s="197">
        <f>compohweal!AZ13</f>
        <v>4.891591444661967E-2</v>
      </c>
      <c r="O21" s="855">
        <f>compohweal!BA13</f>
        <v>3.0090600383903886E-2</v>
      </c>
      <c r="P21" s="855">
        <f>compohweal!BB13</f>
        <v>1.1376705668841976E-2</v>
      </c>
      <c r="Q21" s="855">
        <f>compohweal!BC13</f>
        <v>3.175508139956621E-3</v>
      </c>
      <c r="R21" s="855">
        <f>compohweal!BD13</f>
        <v>4.0011245748879818E-3</v>
      </c>
      <c r="S21" s="857">
        <f>compohweal!BE13</f>
        <v>2.7197567902920763E-4</v>
      </c>
    </row>
    <row r="22" spans="1:19">
      <c r="A22" s="881">
        <v>1925</v>
      </c>
      <c r="B22" s="889">
        <f>compohweal!AL14</f>
        <v>0.32546623571165478</v>
      </c>
      <c r="C22" s="855">
        <f>compohweal!AM14</f>
        <v>0.16809603814841045</v>
      </c>
      <c r="D22" s="855">
        <f>compohweal!AN14</f>
        <v>8.6626052847894916E-2</v>
      </c>
      <c r="E22" s="855">
        <f>compohweal!AO14</f>
        <v>3.3723511475593666E-2</v>
      </c>
      <c r="F22" s="855">
        <f>compohweal!AP14</f>
        <v>3.2443952278523591E-2</v>
      </c>
      <c r="G22" s="855">
        <f>compohweal!AQ14</f>
        <v>4.5766809612321664E-3</v>
      </c>
      <c r="H22" s="197">
        <f>compohweal!AS14</f>
        <v>0.17376720398737772</v>
      </c>
      <c r="I22" s="855">
        <f>compohweal!AT14</f>
        <v>0.10065255787534354</v>
      </c>
      <c r="J22" s="855">
        <f>compohweal!AU14</f>
        <v>4.1033779817306111E-2</v>
      </c>
      <c r="K22" s="855">
        <f>compohweal!AV14</f>
        <v>1.3900909279703205E-2</v>
      </c>
      <c r="L22" s="855">
        <f>compohweal!AW14</f>
        <v>1.668389210201187E-2</v>
      </c>
      <c r="M22" s="855">
        <f>compohweal!AX14</f>
        <v>1.4960649130130214E-3</v>
      </c>
      <c r="N22" s="197">
        <f>compohweal!AZ14</f>
        <v>6.0451896792480739E-2</v>
      </c>
      <c r="O22" s="855">
        <f>compohweal!BA14</f>
        <v>3.826150448254572E-2</v>
      </c>
      <c r="P22" s="855">
        <f>compohweal!BB14</f>
        <v>1.2206368448192945E-2</v>
      </c>
      <c r="Q22" s="855">
        <f>compohweal!BC14</f>
        <v>3.1427746086939586E-3</v>
      </c>
      <c r="R22" s="855">
        <f>compohweal!BD14</f>
        <v>6.5601786179322235E-3</v>
      </c>
      <c r="S22" s="857">
        <f>compohweal!BE14</f>
        <v>2.8107063511588899E-4</v>
      </c>
    </row>
    <row r="23" spans="1:19">
      <c r="A23" s="881">
        <v>1926</v>
      </c>
      <c r="B23" s="889">
        <f>compohweal!AL15</f>
        <v>0.33951495764085243</v>
      </c>
      <c r="C23" s="855">
        <f>compohweal!AM15</f>
        <v>0.18542882212519624</v>
      </c>
      <c r="D23" s="855">
        <f>compohweal!AN15</f>
        <v>8.7493882025714925E-2</v>
      </c>
      <c r="E23" s="855">
        <f>compohweal!AO15</f>
        <v>3.2753519801987832E-2</v>
      </c>
      <c r="F23" s="855">
        <f>compohweal!AP15</f>
        <v>2.8941968753348788E-2</v>
      </c>
      <c r="G23" s="855">
        <f>compohweal!AQ15</f>
        <v>4.8967649346046702E-3</v>
      </c>
      <c r="H23" s="197">
        <f>compohweal!AS15</f>
        <v>0.18718193085712903</v>
      </c>
      <c r="I23" s="855">
        <f>compohweal!AT15</f>
        <v>0.11601582640301977</v>
      </c>
      <c r="J23" s="855">
        <f>compohweal!AU15</f>
        <v>4.2013666319982261E-2</v>
      </c>
      <c r="K23" s="855">
        <f>compohweal!AV15</f>
        <v>1.3566792011403235E-2</v>
      </c>
      <c r="L23" s="855">
        <f>compohweal!AW15</f>
        <v>1.3981335461246891E-2</v>
      </c>
      <c r="M23" s="855">
        <f>compohweal!AX15</f>
        <v>1.6043106614769015E-3</v>
      </c>
      <c r="N23" s="197">
        <f>compohweal!AZ15</f>
        <v>6.7639916251614002E-2</v>
      </c>
      <c r="O23" s="855">
        <f>compohweal!BA15</f>
        <v>4.7230347350607091E-2</v>
      </c>
      <c r="P23" s="855">
        <f>compohweal!BB15</f>
        <v>1.2067060387386247E-2</v>
      </c>
      <c r="Q23" s="855">
        <f>compohweal!BC15</f>
        <v>3.0040270868393628E-3</v>
      </c>
      <c r="R23" s="855">
        <f>compohweal!BD15</f>
        <v>5.0014055658179233E-3</v>
      </c>
      <c r="S23" s="857">
        <f>compohweal!BE15</f>
        <v>3.370758609633805E-4</v>
      </c>
    </row>
    <row r="24" spans="1:19">
      <c r="A24" s="881">
        <v>1927</v>
      </c>
      <c r="B24" s="889">
        <f>compohweal!AL16</f>
        <v>0.36160264045113794</v>
      </c>
      <c r="C24" s="855">
        <f>compohweal!AM16</f>
        <v>0.20787276634670901</v>
      </c>
      <c r="D24" s="855">
        <f>compohweal!AN16</f>
        <v>8.7348823247475352E-2</v>
      </c>
      <c r="E24" s="855">
        <f>compohweal!AO16</f>
        <v>3.1673680056650173E-2</v>
      </c>
      <c r="F24" s="855">
        <f>compohweal!AP16</f>
        <v>2.9543760216392479E-2</v>
      </c>
      <c r="G24" s="855">
        <f>compohweal!AQ16</f>
        <v>5.1636105839109056E-3</v>
      </c>
      <c r="H24" s="197">
        <f>compohweal!AS16</f>
        <v>0.20344395268038024</v>
      </c>
      <c r="I24" s="855">
        <f>compohweal!AT16</f>
        <v>0.13145236960042336</v>
      </c>
      <c r="J24" s="855">
        <f>compohweal!AU16</f>
        <v>4.1653691594071986E-2</v>
      </c>
      <c r="K24" s="855">
        <f>compohweal!AV16</f>
        <v>1.3234432301591286E-2</v>
      </c>
      <c r="L24" s="855">
        <f>compohweal!AW16</f>
        <v>1.540983359062493E-2</v>
      </c>
      <c r="M24" s="855">
        <f>compohweal!AX16</f>
        <v>1.693625593668714E-3</v>
      </c>
      <c r="N24" s="197">
        <f>compohweal!AZ16</f>
        <v>7.5058559748189549E-2</v>
      </c>
      <c r="O24" s="855">
        <f>compohweal!BA16</f>
        <v>5.2861911629630873E-2</v>
      </c>
      <c r="P24" s="855">
        <f>compohweal!BB16</f>
        <v>1.2473864565470468E-2</v>
      </c>
      <c r="Q24" s="855">
        <f>compohweal!BC16</f>
        <v>2.8707170944611044E-3</v>
      </c>
      <c r="R24" s="855">
        <f>compohweal!BD16</f>
        <v>6.5109335476260487E-3</v>
      </c>
      <c r="S24" s="857">
        <f>compohweal!BE16</f>
        <v>3.4113291100104366E-4</v>
      </c>
    </row>
    <row r="25" spans="1:19">
      <c r="A25" s="881">
        <v>1928</v>
      </c>
      <c r="B25" s="889">
        <f>compohweal!AL17</f>
        <v>0.39180393385925466</v>
      </c>
      <c r="C25" s="855">
        <f>compohweal!AM17</f>
        <v>0.23941734575658599</v>
      </c>
      <c r="D25" s="855">
        <f>compohweal!AN17</f>
        <v>8.4175577071312749E-2</v>
      </c>
      <c r="E25" s="855">
        <f>compohweal!AO17</f>
        <v>3.0690475587045633E-2</v>
      </c>
      <c r="F25" s="855">
        <f>compohweal!AP17</f>
        <v>3.2481661917285846E-2</v>
      </c>
      <c r="G25" s="855">
        <f>compohweal!AQ17</f>
        <v>5.0388735270243991E-3</v>
      </c>
      <c r="H25" s="197">
        <f>compohweal!AS17</f>
        <v>0.23097076550333201</v>
      </c>
      <c r="I25" s="855">
        <f>compohweal!AT17</f>
        <v>0.15494373486434318</v>
      </c>
      <c r="J25" s="855">
        <f>compohweal!AU17</f>
        <v>4.1727468567004114E-2</v>
      </c>
      <c r="K25" s="855">
        <f>compohweal!AV17</f>
        <v>1.2608563640240147E-2</v>
      </c>
      <c r="L25" s="855">
        <f>compohweal!AW17</f>
        <v>2.0022236861455333E-2</v>
      </c>
      <c r="M25" s="855">
        <f>compohweal!AX17</f>
        <v>1.6687615702892359E-3</v>
      </c>
      <c r="N25" s="197">
        <f>compohweal!AZ17</f>
        <v>8.9834207872826186E-2</v>
      </c>
      <c r="O25" s="855">
        <f>compohweal!BA17</f>
        <v>6.2168604082428885E-2</v>
      </c>
      <c r="P25" s="855">
        <f>compohweal!BB17</f>
        <v>1.419431591509668E-2</v>
      </c>
      <c r="Q25" s="855">
        <f>compohweal!BC17</f>
        <v>2.5348304251648058E-3</v>
      </c>
      <c r="R25" s="855">
        <f>compohweal!BD17</f>
        <v>1.0589533944993451E-2</v>
      </c>
      <c r="S25" s="857">
        <f>compohweal!BE17</f>
        <v>3.4692350514237E-4</v>
      </c>
    </row>
    <row r="26" spans="1:19">
      <c r="A26" s="881">
        <v>1929</v>
      </c>
      <c r="B26" s="889">
        <f>compohweal!AL18</f>
        <v>0.39445169341788705</v>
      </c>
      <c r="C26" s="855">
        <f>compohweal!AM18</f>
        <v>0.24815151997855783</v>
      </c>
      <c r="D26" s="855">
        <f>compohweal!AN18</f>
        <v>8.3907696936171353E-2</v>
      </c>
      <c r="E26" s="855">
        <f>compohweal!AO18</f>
        <v>3.0992628092580559E-2</v>
      </c>
      <c r="F26" s="855">
        <f>compohweal!AP18</f>
        <v>2.6556313658354123E-2</v>
      </c>
      <c r="G26" s="855">
        <f>compohweal!AQ18</f>
        <v>4.8435347522231848E-3</v>
      </c>
      <c r="H26" s="197">
        <f>compohweal!AS18</f>
        <v>0.23999640419245927</v>
      </c>
      <c r="I26" s="855">
        <f>compohweal!AT18</f>
        <v>0.16674981588546683</v>
      </c>
      <c r="J26" s="855">
        <f>compohweal!AU18</f>
        <v>4.2977058590742939E-2</v>
      </c>
      <c r="K26" s="855">
        <f>compohweal!AV18</f>
        <v>1.3113326353819942E-2</v>
      </c>
      <c r="L26" s="855">
        <f>compohweal!AW18</f>
        <v>1.5608947861732149E-2</v>
      </c>
      <c r="M26" s="855">
        <f>compohweal!AX18</f>
        <v>1.5472555006974269E-3</v>
      </c>
      <c r="N26" s="197">
        <f>compohweal!AZ18</f>
        <v>0.10031188323380774</v>
      </c>
      <c r="O26" s="855">
        <f>compohweal!BA18</f>
        <v>7.3643309552525654E-2</v>
      </c>
      <c r="P26" s="855">
        <f>compohweal!BB18</f>
        <v>1.5372293627295829E-2</v>
      </c>
      <c r="Q26" s="855">
        <f>compohweal!BC18</f>
        <v>2.7837719585453672E-3</v>
      </c>
      <c r="R26" s="855">
        <f>compohweal!BD18</f>
        <v>8.1987652269620119E-3</v>
      </c>
      <c r="S26" s="857">
        <f>compohweal!BE18</f>
        <v>3.137428684788606E-4</v>
      </c>
    </row>
    <row r="27" spans="1:19">
      <c r="A27" s="883">
        <v>1930</v>
      </c>
      <c r="B27" s="892">
        <f>compohweal!AL19</f>
        <v>0.34424924220616443</v>
      </c>
      <c r="C27" s="864">
        <f>compohweal!AM19</f>
        <v>0.21032596803469297</v>
      </c>
      <c r="D27" s="864">
        <f>compohweal!AN19</f>
        <v>7.9574539110680478E-2</v>
      </c>
      <c r="E27" s="864">
        <f>compohweal!AO19</f>
        <v>3.1243081056014175E-2</v>
      </c>
      <c r="F27" s="864">
        <f>compohweal!AP19</f>
        <v>1.7440887542702573E-2</v>
      </c>
      <c r="G27" s="864">
        <f>compohweal!AQ19</f>
        <v>5.6647664620742416E-3</v>
      </c>
      <c r="H27" s="201">
        <f>compohweal!AS19</f>
        <v>0.19083054318744466</v>
      </c>
      <c r="I27" s="864">
        <f>compohweal!AT19</f>
        <v>0.12968292230348927</v>
      </c>
      <c r="J27" s="864">
        <f>compohweal!AU19</f>
        <v>3.7877150185855787E-2</v>
      </c>
      <c r="K27" s="864">
        <f>compohweal!AV19</f>
        <v>1.3451594564608099E-2</v>
      </c>
      <c r="L27" s="864">
        <f>compohweal!AW19</f>
        <v>8.0092198928328698E-3</v>
      </c>
      <c r="M27" s="864">
        <f>compohweal!AX19</f>
        <v>1.8096562406586252E-3</v>
      </c>
      <c r="N27" s="201">
        <f>compohweal!AZ19</f>
        <v>7.1068101065647163E-2</v>
      </c>
      <c r="O27" s="864">
        <f>compohweal!BA19</f>
        <v>5.4733118813254843E-2</v>
      </c>
      <c r="P27" s="864">
        <f>compohweal!BB19</f>
        <v>1.0751559512517142E-2</v>
      </c>
      <c r="Q27" s="864">
        <f>compohweal!BC19</f>
        <v>2.6898115814238004E-3</v>
      </c>
      <c r="R27" s="864">
        <f>compohweal!BD19</f>
        <v>2.4974169532983054E-3</v>
      </c>
      <c r="S27" s="865">
        <f>compohweal!BE19</f>
        <v>3.961942051530753E-4</v>
      </c>
    </row>
    <row r="28" spans="1:19">
      <c r="A28" s="881">
        <v>1931</v>
      </c>
      <c r="B28" s="889">
        <f>compohweal!AL20</f>
        <v>0.29850960706288487</v>
      </c>
      <c r="C28" s="855">
        <f>compohweal!AM20</f>
        <v>0.15420481524135277</v>
      </c>
      <c r="D28" s="855">
        <f>compohweal!AN20</f>
        <v>8.8552233946692205E-2</v>
      </c>
      <c r="E28" s="855">
        <f>compohweal!AO20</f>
        <v>3.1156562520242018E-2</v>
      </c>
      <c r="F28" s="855">
        <f>compohweal!AP20</f>
        <v>1.68754291148785E-2</v>
      </c>
      <c r="G28" s="855">
        <f>compohweal!AQ20</f>
        <v>7.720566239719462E-3</v>
      </c>
      <c r="H28" s="197">
        <f>compohweal!AS20</f>
        <v>0.15614182148177477</v>
      </c>
      <c r="I28" s="855">
        <f>compohweal!AT20</f>
        <v>9.1265436348439047E-2</v>
      </c>
      <c r="J28" s="855">
        <f>compohweal!AU20</f>
        <v>4.1132468405309826E-2</v>
      </c>
      <c r="K28" s="855">
        <f>compohweal!AV20</f>
        <v>1.3616057208997643E-2</v>
      </c>
      <c r="L28" s="855">
        <f>compohweal!AW20</f>
        <v>7.7064088072211932E-3</v>
      </c>
      <c r="M28" s="855">
        <f>compohweal!AX20</f>
        <v>2.4214507118070273E-3</v>
      </c>
      <c r="N28" s="197">
        <f>compohweal!AZ20</f>
        <v>5.424569423241233E-2</v>
      </c>
      <c r="O28" s="855">
        <f>compohweal!BA20</f>
        <v>3.737393023938855E-2</v>
      </c>
      <c r="P28" s="855">
        <f>compohweal!BB20</f>
        <v>1.130398473062226E-2</v>
      </c>
      <c r="Q28" s="855">
        <f>compohweal!BC20</f>
        <v>2.683432647487985E-3</v>
      </c>
      <c r="R28" s="855">
        <f>compohweal!BD20</f>
        <v>2.399831419822748E-3</v>
      </c>
      <c r="S28" s="857">
        <f>compohweal!BE20</f>
        <v>4.8451519509078687E-4</v>
      </c>
    </row>
    <row r="29" spans="1:19">
      <c r="A29" s="881">
        <v>1932</v>
      </c>
      <c r="B29" s="889">
        <f>compohweal!AL21</f>
        <v>0.30093667405556784</v>
      </c>
      <c r="C29" s="855">
        <f>compohweal!AM21</f>
        <v>0.12292949931098794</v>
      </c>
      <c r="D29" s="855">
        <f>compohweal!AN21</f>
        <v>0.11185132359176542</v>
      </c>
      <c r="E29" s="855">
        <f>compohweal!AO21</f>
        <v>3.4319933531670579E-2</v>
      </c>
      <c r="F29" s="855">
        <f>compohweal!AP21</f>
        <v>2.0701056846812321E-2</v>
      </c>
      <c r="G29" s="855">
        <f>compohweal!AQ21</f>
        <v>1.1134860774331489E-2</v>
      </c>
      <c r="H29" s="197">
        <f>compohweal!AS21</f>
        <v>0.16128756830299304</v>
      </c>
      <c r="I29" s="855">
        <f>compohweal!AT21</f>
        <v>7.60463458098221E-2</v>
      </c>
      <c r="J29" s="855">
        <f>compohweal!AU21</f>
        <v>5.5196838171441921E-2</v>
      </c>
      <c r="K29" s="855">
        <f>compohweal!AV21</f>
        <v>1.5990966324535758E-2</v>
      </c>
      <c r="L29" s="855">
        <f>compohweal!AW21</f>
        <v>1.0422558307444218E-2</v>
      </c>
      <c r="M29" s="855">
        <f>compohweal!AX21</f>
        <v>3.630859689749038E-3</v>
      </c>
      <c r="N29" s="197">
        <f>compohweal!AZ21</f>
        <v>4.8126260843355285E-2</v>
      </c>
      <c r="O29" s="855">
        <f>compohweal!BA21</f>
        <v>2.8545207254669455E-2</v>
      </c>
      <c r="P29" s="855">
        <f>compohweal!BB21</f>
        <v>1.3070905496333461E-2</v>
      </c>
      <c r="Q29" s="855">
        <f>compohweal!BC21</f>
        <v>2.9931017564321502E-3</v>
      </c>
      <c r="R29" s="855">
        <f>compohweal!BD21</f>
        <v>2.8335801563124036E-3</v>
      </c>
      <c r="S29" s="857">
        <f>compohweal!BE21</f>
        <v>6.83466179607812E-4</v>
      </c>
    </row>
    <row r="30" spans="1:19">
      <c r="A30" s="881">
        <v>1933</v>
      </c>
      <c r="B30" s="889">
        <f>compohweal!AL22</f>
        <v>0.32199145987559447</v>
      </c>
      <c r="C30" s="855">
        <f>compohweal!AM22</f>
        <v>0.13799617463905473</v>
      </c>
      <c r="D30" s="855">
        <f>compohweal!AN22</f>
        <v>0.10990758255980682</v>
      </c>
      <c r="E30" s="855">
        <f>compohweal!AO22</f>
        <v>3.5090106738844731E-2</v>
      </c>
      <c r="F30" s="855">
        <f>compohweal!AP22</f>
        <v>2.741123540611835E-2</v>
      </c>
      <c r="G30" s="855">
        <f>compohweal!AQ22</f>
        <v>1.1586360531769839E-2</v>
      </c>
      <c r="H30" s="197">
        <f>compohweal!AS22</f>
        <v>0.1803224138208965</v>
      </c>
      <c r="I30" s="855">
        <f>compohweal!AT22</f>
        <v>9.0599759490925844E-2</v>
      </c>
      <c r="J30" s="855">
        <f>compohweal!AU22</f>
        <v>5.4461743401352111E-2</v>
      </c>
      <c r="K30" s="855">
        <f>compohweal!AV22</f>
        <v>1.6046605847261596E-2</v>
      </c>
      <c r="L30" s="855">
        <f>compohweal!AW22</f>
        <v>1.5338560035138596E-2</v>
      </c>
      <c r="M30" s="855">
        <f>compohweal!AX22</f>
        <v>3.8757450462183463E-3</v>
      </c>
      <c r="N30" s="197">
        <f>compohweal!AZ22</f>
        <v>6.1222858175035429E-2</v>
      </c>
      <c r="O30" s="855">
        <f>compohweal!BA22</f>
        <v>3.8050745706317786E-2</v>
      </c>
      <c r="P30" s="855">
        <f>compohweal!BB22</f>
        <v>1.418771945304415E-2</v>
      </c>
      <c r="Q30" s="855">
        <f>compohweal!BC22</f>
        <v>2.9812622627560974E-3</v>
      </c>
      <c r="R30" s="855">
        <f>compohweal!BD22</f>
        <v>5.2833473495127181E-3</v>
      </c>
      <c r="S30" s="857">
        <f>compohweal!BE22</f>
        <v>7.1978340340467174E-4</v>
      </c>
    </row>
    <row r="31" spans="1:19">
      <c r="A31" s="881">
        <v>1934</v>
      </c>
      <c r="B31" s="889">
        <f>compohweal!AL23</f>
        <v>0.33108159201574167</v>
      </c>
      <c r="C31" s="855">
        <f>compohweal!AM23</f>
        <v>0.15437214768559193</v>
      </c>
      <c r="D31" s="855">
        <f>compohweal!AN23</f>
        <v>0.10551871692599628</v>
      </c>
      <c r="E31" s="855">
        <f>compohweal!AO23</f>
        <v>3.6120258413378611E-2</v>
      </c>
      <c r="F31" s="855">
        <f>compohweal!AP23</f>
        <v>2.400239624650877E-2</v>
      </c>
      <c r="G31" s="855">
        <f>compohweal!AQ23</f>
        <v>1.1068072744266086E-2</v>
      </c>
      <c r="H31" s="197">
        <f>compohweal!AS23</f>
        <v>0.1784604036849336</v>
      </c>
      <c r="I31" s="855">
        <f>compohweal!AT23</f>
        <v>9.9254865407115686E-2</v>
      </c>
      <c r="J31" s="855">
        <f>compohweal!AU23</f>
        <v>4.9175833075599876E-2</v>
      </c>
      <c r="K31" s="855">
        <f>compohweal!AV23</f>
        <v>1.5890465774324174E-2</v>
      </c>
      <c r="L31" s="855">
        <f>compohweal!AW23</f>
        <v>1.0558352526646761E-2</v>
      </c>
      <c r="M31" s="855">
        <f>compohweal!AX23</f>
        <v>3.5808869012470819E-3</v>
      </c>
      <c r="N31" s="197">
        <f>compohweal!AZ23</f>
        <v>5.7584694742269134E-2</v>
      </c>
      <c r="O31" s="855">
        <f>compohweal!BA23</f>
        <v>3.9403329430522688E-2</v>
      </c>
      <c r="P31" s="855">
        <f>compohweal!BB23</f>
        <v>1.1560380060026859E-2</v>
      </c>
      <c r="Q31" s="855">
        <f>compohweal!BC23</f>
        <v>3.0059687115454132E-3</v>
      </c>
      <c r="R31" s="855">
        <f>compohweal!BD23</f>
        <v>2.9432945865024594E-3</v>
      </c>
      <c r="S31" s="857">
        <f>compohweal!BE23</f>
        <v>6.7172195367172505E-4</v>
      </c>
    </row>
    <row r="32" spans="1:19">
      <c r="A32" s="881">
        <v>1935</v>
      </c>
      <c r="B32" s="889">
        <f>compohweal!AL24</f>
        <v>0.32867135294277383</v>
      </c>
      <c r="C32" s="855">
        <f>compohweal!AM24</f>
        <v>0.16458406569517886</v>
      </c>
      <c r="D32" s="855">
        <f>compohweal!AN24</f>
        <v>9.6240869481219668E-2</v>
      </c>
      <c r="E32" s="855">
        <f>compohweal!AO24</f>
        <v>3.5637227830162065E-2</v>
      </c>
      <c r="F32" s="855">
        <f>compohweal!AP24</f>
        <v>2.1319416166750576E-2</v>
      </c>
      <c r="G32" s="855">
        <f>compohweal!AQ24</f>
        <v>1.0889773769462648E-2</v>
      </c>
      <c r="H32" s="197">
        <f>compohweal!AS24</f>
        <v>0.17753938672758385</v>
      </c>
      <c r="I32" s="855">
        <f>compohweal!AT24</f>
        <v>0.10373868470597659</v>
      </c>
      <c r="J32" s="855">
        <f>compohweal!AU24</f>
        <v>4.4324701962192549E-2</v>
      </c>
      <c r="K32" s="855">
        <f>compohweal!AV24</f>
        <v>1.5699954352589595E-2</v>
      </c>
      <c r="L32" s="855">
        <f>compohweal!AW24</f>
        <v>1.0275784017927812E-2</v>
      </c>
      <c r="M32" s="855">
        <f>compohweal!AX24</f>
        <v>3.5002616888973092E-3</v>
      </c>
      <c r="N32" s="197">
        <f>compohweal!AZ24</f>
        <v>5.7257760910729524E-2</v>
      </c>
      <c r="O32" s="855">
        <f>compohweal!BA24</f>
        <v>4.0008893268311717E-2</v>
      </c>
      <c r="P32" s="855">
        <f>compohweal!BB24</f>
        <v>1.0154559589244631E-2</v>
      </c>
      <c r="Q32" s="855">
        <f>compohweal!BC24</f>
        <v>3.1262237082184149E-3</v>
      </c>
      <c r="R32" s="855">
        <f>compohweal!BD24</f>
        <v>3.3402443625101638E-3</v>
      </c>
      <c r="S32" s="857">
        <f>compohweal!BE24</f>
        <v>6.2783998244459577E-4</v>
      </c>
    </row>
    <row r="33" spans="1:19">
      <c r="A33" s="881">
        <v>1936</v>
      </c>
      <c r="B33" s="889">
        <f>compohweal!AL25</f>
        <v>0.34894356385397962</v>
      </c>
      <c r="C33" s="855">
        <f>compohweal!AM25</f>
        <v>0.1954611279745129</v>
      </c>
      <c r="D33" s="855">
        <f>compohweal!AN25</f>
        <v>8.2799154663940874E-2</v>
      </c>
      <c r="E33" s="855">
        <f>compohweal!AO25</f>
        <v>3.3568934811991288E-2</v>
      </c>
      <c r="F33" s="855">
        <f>compohweal!AP25</f>
        <v>2.7175835341664418E-2</v>
      </c>
      <c r="G33" s="855">
        <f>compohweal!AQ25</f>
        <v>9.9385110618701172E-3</v>
      </c>
      <c r="H33" s="197">
        <f>compohweal!AS25</f>
        <v>0.18365572591652499</v>
      </c>
      <c r="I33" s="855">
        <f>compohweal!AT25</f>
        <v>0.11724789246095293</v>
      </c>
      <c r="J33" s="855">
        <f>compohweal!AU25</f>
        <v>3.6507741723268768E-2</v>
      </c>
      <c r="K33" s="855">
        <f>compohweal!AV25</f>
        <v>1.4511641218195025E-2</v>
      </c>
      <c r="L33" s="855">
        <f>compohweal!AW25</f>
        <v>1.2255640029051112E-2</v>
      </c>
      <c r="M33" s="855">
        <f>compohweal!AX25</f>
        <v>3.1328104850571635E-3</v>
      </c>
      <c r="N33" s="197">
        <f>compohweal!AZ25</f>
        <v>5.5415428331825854E-2</v>
      </c>
      <c r="O33" s="855">
        <f>compohweal!BA25</f>
        <v>3.9844805946652004E-2</v>
      </c>
      <c r="P33" s="855">
        <f>compohweal!BB25</f>
        <v>8.2600520225010604E-3</v>
      </c>
      <c r="Q33" s="855">
        <f>compohweal!BC25</f>
        <v>2.9105999076406135E-3</v>
      </c>
      <c r="R33" s="855">
        <f>compohweal!BD25</f>
        <v>3.886754011059217E-3</v>
      </c>
      <c r="S33" s="857">
        <f>compohweal!BE25</f>
        <v>5.1321644397296661E-4</v>
      </c>
    </row>
    <row r="34" spans="1:19">
      <c r="A34" s="881">
        <v>1937</v>
      </c>
      <c r="B34" s="889">
        <f>compohweal!AL26</f>
        <v>0.34855894910083346</v>
      </c>
      <c r="C34" s="855">
        <f>compohweal!AM26</f>
        <v>0.19326531866891847</v>
      </c>
      <c r="D34" s="855">
        <f>compohweal!AN26</f>
        <v>8.6394712364867357E-2</v>
      </c>
      <c r="E34" s="855">
        <f>compohweal!AO26</f>
        <v>3.6781869906061013E-2</v>
      </c>
      <c r="F34" s="855">
        <f>compohweal!AP26</f>
        <v>2.1925180887056174E-2</v>
      </c>
      <c r="G34" s="855">
        <f>compohweal!AQ26</f>
        <v>1.0191867273930445E-2</v>
      </c>
      <c r="H34" s="197">
        <f>compohweal!AS26</f>
        <v>0.18441253430358182</v>
      </c>
      <c r="I34" s="855">
        <f>compohweal!AT26</f>
        <v>0.11854626365285904</v>
      </c>
      <c r="J34" s="855">
        <f>compohweal!AU26</f>
        <v>3.774831421513257E-2</v>
      </c>
      <c r="K34" s="855">
        <f>compohweal!AV26</f>
        <v>1.6014676544860999E-2</v>
      </c>
      <c r="L34" s="855">
        <f>compohweal!AW26</f>
        <v>8.8244577872080548E-3</v>
      </c>
      <c r="M34" s="855">
        <f>compohweal!AX26</f>
        <v>3.2788221035211472E-3</v>
      </c>
      <c r="N34" s="197">
        <f>compohweal!AZ26</f>
        <v>5.8015125461085212E-2</v>
      </c>
      <c r="O34" s="855">
        <f>compohweal!BA26</f>
        <v>4.3371388156356008E-2</v>
      </c>
      <c r="P34" s="855">
        <f>compohweal!BB26</f>
        <v>8.5506521244659364E-3</v>
      </c>
      <c r="Q34" s="855">
        <f>compohweal!BC26</f>
        <v>3.35672133205098E-3</v>
      </c>
      <c r="R34" s="855">
        <f>compohweal!BD26</f>
        <v>2.1730348468687434E-3</v>
      </c>
      <c r="S34" s="857">
        <f>compohweal!BE26</f>
        <v>5.6332900134353054E-4</v>
      </c>
    </row>
    <row r="35" spans="1:19">
      <c r="A35" s="881">
        <v>1938</v>
      </c>
      <c r="B35" s="889">
        <f>compohweal!AL27</f>
        <v>0.3104976172607754</v>
      </c>
      <c r="C35" s="855">
        <f>compohweal!AM27</f>
        <v>0.1577150203263922</v>
      </c>
      <c r="D35" s="855">
        <f>compohweal!AN27</f>
        <v>8.2416199981731136E-2</v>
      </c>
      <c r="E35" s="855">
        <f>compohweal!AO27</f>
        <v>3.6859318443807999E-2</v>
      </c>
      <c r="F35" s="855">
        <f>compohweal!AP27</f>
        <v>2.1973676745828341E-2</v>
      </c>
      <c r="G35" s="855">
        <f>compohweal!AQ27</f>
        <v>1.1533401763015684E-2</v>
      </c>
      <c r="H35" s="197">
        <f>compohweal!AS27</f>
        <v>0.16288689077836194</v>
      </c>
      <c r="I35" s="855">
        <f>compohweal!AT27</f>
        <v>9.9176968559954587E-2</v>
      </c>
      <c r="J35" s="855">
        <f>compohweal!AU27</f>
        <v>3.5155009803984304E-2</v>
      </c>
      <c r="K35" s="855">
        <f>compohweal!AV27</f>
        <v>1.5215251443644386E-2</v>
      </c>
      <c r="L35" s="855">
        <f>compohweal!AW27</f>
        <v>9.4935667589304985E-3</v>
      </c>
      <c r="M35" s="855">
        <f>compohweal!AX27</f>
        <v>3.8460942118481241E-3</v>
      </c>
      <c r="N35" s="197">
        <f>compohweal!AZ27</f>
        <v>5.908640721657947E-2</v>
      </c>
      <c r="O35" s="855">
        <f>compohweal!BA27</f>
        <v>4.5083447716699705E-2</v>
      </c>
      <c r="P35" s="855">
        <f>compohweal!BB27</f>
        <v>7.7602147447088585E-3</v>
      </c>
      <c r="Q35" s="855">
        <f>compohweal!BC27</f>
        <v>3.1037982750079136E-3</v>
      </c>
      <c r="R35" s="855">
        <f>compohweal!BD27</f>
        <v>2.3844232015909563E-3</v>
      </c>
      <c r="S35" s="857">
        <f>compohweal!BE27</f>
        <v>7.5452327857204152E-4</v>
      </c>
    </row>
    <row r="36" spans="1:19">
      <c r="A36" s="882">
        <v>1939</v>
      </c>
      <c r="B36" s="891">
        <f>compohweal!AL28</f>
        <v>0.3180224709072243</v>
      </c>
      <c r="C36" s="861">
        <f>compohweal!AM28</f>
        <v>0.16135137957047851</v>
      </c>
      <c r="D36" s="861">
        <f>compohweal!AN28</f>
        <v>8.2157886643227304E-2</v>
      </c>
      <c r="E36" s="861">
        <f>compohweal!AO28</f>
        <v>3.7334205682458058E-2</v>
      </c>
      <c r="F36" s="861">
        <f>compohweal!AP28</f>
        <v>2.5512548960377773E-2</v>
      </c>
      <c r="G36" s="861">
        <f>compohweal!AQ28</f>
        <v>1.1666450050682727E-2</v>
      </c>
      <c r="H36" s="199">
        <f>compohweal!AS28</f>
        <v>0.16301411335810867</v>
      </c>
      <c r="I36" s="861">
        <f>compohweal!AT28</f>
        <v>9.8250730265491942E-2</v>
      </c>
      <c r="J36" s="861">
        <f>compohweal!AU28</f>
        <v>3.5084323697738479E-2</v>
      </c>
      <c r="K36" s="861">
        <f>compohweal!AV28</f>
        <v>1.5820057466432398E-2</v>
      </c>
      <c r="L36" s="861">
        <f>compohweal!AW28</f>
        <v>1.0031826181541538E-2</v>
      </c>
      <c r="M36" s="861">
        <f>compohweal!AX28</f>
        <v>3.8271757469043668E-3</v>
      </c>
      <c r="N36" s="199">
        <f>compohweal!AZ28</f>
        <v>5.1459341218044338E-2</v>
      </c>
      <c r="O36" s="861">
        <f>compohweal!BA28</f>
        <v>3.7749260242404284E-2</v>
      </c>
      <c r="P36" s="861">
        <f>compohweal!BB28</f>
        <v>7.6001759056941046E-3</v>
      </c>
      <c r="Q36" s="861">
        <f>compohweal!BC28</f>
        <v>3.2453797110785008E-3</v>
      </c>
      <c r="R36" s="861">
        <f>compohweal!BD28</f>
        <v>2.1548347409810972E-3</v>
      </c>
      <c r="S36" s="862">
        <f>compohweal!BE28</f>
        <v>7.096906178863518E-4</v>
      </c>
    </row>
    <row r="37" spans="1:19">
      <c r="A37" s="881">
        <v>1940</v>
      </c>
      <c r="B37" s="889">
        <f>compohweal!AL29</f>
        <v>0.29091791931972616</v>
      </c>
      <c r="C37" s="855">
        <f>compohweal!AM29</f>
        <v>0.14550955100541091</v>
      </c>
      <c r="D37" s="855">
        <f>compohweal!AN29</f>
        <v>6.9897362907114083E-2</v>
      </c>
      <c r="E37" s="855">
        <f>compohweal!AO29</f>
        <v>3.5853704533423E-2</v>
      </c>
      <c r="F37" s="855">
        <f>compohweal!AP29</f>
        <v>2.6834810266622496E-2</v>
      </c>
      <c r="G37" s="855">
        <f>compohweal!AQ29</f>
        <v>1.2822490607155674E-2</v>
      </c>
      <c r="H37" s="197">
        <f>compohweal!AS29</f>
        <v>0.1475004766103919</v>
      </c>
      <c r="I37" s="855">
        <f>compohweal!AT29</f>
        <v>8.8518788707124985E-2</v>
      </c>
      <c r="J37" s="855">
        <f>compohweal!AU29</f>
        <v>2.9128220202184248E-2</v>
      </c>
      <c r="K37" s="855">
        <f>compohweal!AV29</f>
        <v>1.4892539141085183E-2</v>
      </c>
      <c r="L37" s="855">
        <f>compohweal!AW29</f>
        <v>1.068911734909911E-2</v>
      </c>
      <c r="M37" s="855">
        <f>compohweal!AX29</f>
        <v>4.2718112108983495E-3</v>
      </c>
      <c r="N37" s="197">
        <f>compohweal!AZ29</f>
        <v>4.804081671806576E-2</v>
      </c>
      <c r="O37" s="855">
        <f>compohweal!BA29</f>
        <v>3.53735146220839E-2</v>
      </c>
      <c r="P37" s="855">
        <f>compohweal!BB29</f>
        <v>6.5075884796359602E-3</v>
      </c>
      <c r="Q37" s="855">
        <f>compohweal!BC29</f>
        <v>2.9621777129195705E-3</v>
      </c>
      <c r="R37" s="855">
        <f>compohweal!BD29</f>
        <v>2.4223069762424067E-3</v>
      </c>
      <c r="S37" s="857">
        <f>compohweal!BE29</f>
        <v>7.752289271839327E-4</v>
      </c>
    </row>
    <row r="38" spans="1:19">
      <c r="A38" s="881">
        <v>1941</v>
      </c>
      <c r="B38" s="889">
        <f>compohweal!AL30</f>
        <v>0.26032576892658893</v>
      </c>
      <c r="C38" s="855">
        <f>compohweal!AM30</f>
        <v>0.1130121771876189</v>
      </c>
      <c r="D38" s="855">
        <f>compohweal!AN30</f>
        <v>6.5744109370245316E-2</v>
      </c>
      <c r="E38" s="855">
        <f>compohweal!AO30</f>
        <v>3.2687030167996525E-2</v>
      </c>
      <c r="F38" s="855">
        <f>compohweal!AP30</f>
        <v>3.5665093455852941E-2</v>
      </c>
      <c r="G38" s="855">
        <f>compohweal!AQ30</f>
        <v>1.3217358744875236E-2</v>
      </c>
      <c r="H38" s="197">
        <f>compohweal!AS30</f>
        <v>0.12727288447957485</v>
      </c>
      <c r="I38" s="855">
        <f>compohweal!AT30</f>
        <v>6.7024322651257226E-2</v>
      </c>
      <c r="J38" s="855">
        <f>compohweal!AU30</f>
        <v>2.6508510852409344E-2</v>
      </c>
      <c r="K38" s="855">
        <f>compohweal!AV30</f>
        <v>1.3204295984919255E-2</v>
      </c>
      <c r="L38" s="855">
        <f>compohweal!AW30</f>
        <v>1.6061349132066312E-2</v>
      </c>
      <c r="M38" s="855">
        <f>compohweal!AX30</f>
        <v>4.4744058589227262E-3</v>
      </c>
      <c r="N38" s="197">
        <f>compohweal!AZ30</f>
        <v>4.0868904429657744E-2</v>
      </c>
      <c r="O38" s="855">
        <f>compohweal!BA30</f>
        <v>2.6975013940301672E-2</v>
      </c>
      <c r="P38" s="855">
        <f>compohweal!BB30</f>
        <v>6.0955762669798168E-3</v>
      </c>
      <c r="Q38" s="855">
        <f>compohweal!BC30</f>
        <v>2.5951355380720411E-3</v>
      </c>
      <c r="R38" s="855">
        <f>compohweal!BD30</f>
        <v>4.4173083822705086E-3</v>
      </c>
      <c r="S38" s="857">
        <f>compohweal!BE30</f>
        <v>7.858703020336967E-4</v>
      </c>
    </row>
    <row r="39" spans="1:19">
      <c r="A39" s="881">
        <v>1942</v>
      </c>
      <c r="B39" s="889">
        <f>compohweal!AL31</f>
        <v>0.25668703531060511</v>
      </c>
      <c r="C39" s="855">
        <f>compohweal!AM31</f>
        <v>0.10329786105741087</v>
      </c>
      <c r="D39" s="855">
        <f>compohweal!AN31</f>
        <v>7.2121622553025122E-2</v>
      </c>
      <c r="E39" s="855">
        <f>compohweal!AO31</f>
        <v>2.8939573919660278E-2</v>
      </c>
      <c r="F39" s="855">
        <f>compohweal!AP31</f>
        <v>4.0926966520756815E-2</v>
      </c>
      <c r="G39" s="855">
        <f>compohweal!AQ31</f>
        <v>1.1401011259752061E-2</v>
      </c>
      <c r="H39" s="197">
        <f>compohweal!AS31</f>
        <v>0.12163417218360252</v>
      </c>
      <c r="I39" s="855">
        <f>compohweal!AT31</f>
        <v>5.7126477852616403E-2</v>
      </c>
      <c r="J39" s="855">
        <f>compohweal!AU31</f>
        <v>2.8634817581104137E-2</v>
      </c>
      <c r="K39" s="855">
        <f>compohweal!AV31</f>
        <v>1.1035738285266444E-2</v>
      </c>
      <c r="L39" s="855">
        <f>compohweal!AW31</f>
        <v>2.1217174114361591E-2</v>
      </c>
      <c r="M39" s="855">
        <f>compohweal!AX31</f>
        <v>3.6199643502539385E-3</v>
      </c>
      <c r="N39" s="197">
        <f>compohweal!AZ31</f>
        <v>3.5251256645215973E-2</v>
      </c>
      <c r="O39" s="855">
        <f>compohweal!BA31</f>
        <v>1.9134127532164924E-2</v>
      </c>
      <c r="P39" s="855">
        <f>compohweal!BB31</f>
        <v>6.1448170860386401E-3</v>
      </c>
      <c r="Q39" s="855">
        <f>compohweal!BC31</f>
        <v>1.8940496926181907E-3</v>
      </c>
      <c r="R39" s="855">
        <f>compohweal!BD31</f>
        <v>7.5386564869419342E-3</v>
      </c>
      <c r="S39" s="857">
        <f>compohweal!BE31</f>
        <v>5.3960584745228225E-4</v>
      </c>
    </row>
    <row r="40" spans="1:19">
      <c r="A40" s="881">
        <v>1943</v>
      </c>
      <c r="B40" s="889">
        <f>compohweal!AL32</f>
        <v>0.25420781004934684</v>
      </c>
      <c r="C40" s="855">
        <f>compohweal!AM32</f>
        <v>9.5390568894897235E-2</v>
      </c>
      <c r="D40" s="855">
        <f>compohweal!AN32</f>
        <v>7.8303935885185152E-2</v>
      </c>
      <c r="E40" s="855">
        <f>compohweal!AO32</f>
        <v>2.627606087349238E-2</v>
      </c>
      <c r="F40" s="855">
        <f>compohweal!AP32</f>
        <v>4.5547480783096159E-2</v>
      </c>
      <c r="G40" s="855">
        <f>compohweal!AQ32</f>
        <v>8.6897636126759218E-3</v>
      </c>
      <c r="H40" s="197">
        <f>compohweal!AS32</f>
        <v>0.11662974309858652</v>
      </c>
      <c r="I40" s="855">
        <f>compohweal!AT32</f>
        <v>5.0356890404112863E-2</v>
      </c>
      <c r="J40" s="855">
        <f>compohweal!AU32</f>
        <v>3.2230826312813834E-2</v>
      </c>
      <c r="K40" s="855">
        <f>compohweal!AV32</f>
        <v>1.0018581868318992E-2</v>
      </c>
      <c r="L40" s="855">
        <f>compohweal!AW32</f>
        <v>2.144379229780596E-2</v>
      </c>
      <c r="M40" s="855">
        <f>compohweal!AX32</f>
        <v>2.5796522155348877E-3</v>
      </c>
      <c r="N40" s="197">
        <f>compohweal!AZ32</f>
        <v>3.0116793182710856E-2</v>
      </c>
      <c r="O40" s="855">
        <f>compohweal!BA32</f>
        <v>1.4805914461530369E-2</v>
      </c>
      <c r="P40" s="855">
        <f>compohweal!BB32</f>
        <v>7.4262301745825106E-3</v>
      </c>
      <c r="Q40" s="855">
        <f>compohweal!BC32</f>
        <v>1.6177229532261515E-3</v>
      </c>
      <c r="R40" s="855">
        <f>compohweal!BD32</f>
        <v>5.9183213771275634E-3</v>
      </c>
      <c r="S40" s="857">
        <f>compohweal!BE32</f>
        <v>3.4860421624426064E-4</v>
      </c>
    </row>
    <row r="41" spans="1:19">
      <c r="A41" s="881">
        <v>1944</v>
      </c>
      <c r="B41" s="889">
        <f>compohweal!AL33</f>
        <v>0.232820539260812</v>
      </c>
      <c r="C41" s="855">
        <f>compohweal!AM33</f>
        <v>8.5091443532786512E-2</v>
      </c>
      <c r="D41" s="855">
        <f>compohweal!AN33</f>
        <v>8.2755946733358024E-2</v>
      </c>
      <c r="E41" s="855">
        <f>compohweal!AO33</f>
        <v>2.6049170021637209E-2</v>
      </c>
      <c r="F41" s="855">
        <f>compohweal!AP33</f>
        <v>3.1155421051403905E-2</v>
      </c>
      <c r="G41" s="855">
        <f>compohweal!AQ33</f>
        <v>7.7685579216263288E-3</v>
      </c>
      <c r="H41" s="197">
        <f>compohweal!AS33</f>
        <v>0.10491730563676088</v>
      </c>
      <c r="I41" s="855">
        <f>compohweal!AT33</f>
        <v>4.3500752043127373E-2</v>
      </c>
      <c r="J41" s="855">
        <f>compohweal!AU33</f>
        <v>3.4892294805224419E-2</v>
      </c>
      <c r="K41" s="855">
        <f>compohweal!AV33</f>
        <v>9.849229595236323E-3</v>
      </c>
      <c r="L41" s="855">
        <f>compohweal!AW33</f>
        <v>1.4402186480694031E-2</v>
      </c>
      <c r="M41" s="855">
        <f>compohweal!AX33</f>
        <v>2.2728427124787376E-3</v>
      </c>
      <c r="N41" s="197">
        <f>compohweal!AZ33</f>
        <v>3.0266334014801867E-2</v>
      </c>
      <c r="O41" s="855">
        <f>compohweal!BA33</f>
        <v>1.5022878052660504E-2</v>
      </c>
      <c r="P41" s="855">
        <f>compohweal!BB33</f>
        <v>9.0665964201486621E-3</v>
      </c>
      <c r="Q41" s="855">
        <f>compohweal!BC33</f>
        <v>1.7372762624812757E-3</v>
      </c>
      <c r="R41" s="855">
        <f>compohweal!BD33</f>
        <v>4.102764341863371E-3</v>
      </c>
      <c r="S41" s="857">
        <f>compohweal!BE33</f>
        <v>3.3681893764805172E-4</v>
      </c>
    </row>
    <row r="42" spans="1:19">
      <c r="A42" s="881">
        <v>1945</v>
      </c>
      <c r="B42" s="889">
        <f>compohweal!AL34</f>
        <v>0.23217155597190078</v>
      </c>
      <c r="C42" s="855">
        <f>compohweal!AM34</f>
        <v>8.2164255223270866E-2</v>
      </c>
      <c r="D42" s="855">
        <f>compohweal!AN34</f>
        <v>8.3810655563952743E-2</v>
      </c>
      <c r="E42" s="855">
        <f>compohweal!AO34</f>
        <v>2.691146158628208E-2</v>
      </c>
      <c r="F42" s="855">
        <f>compohweal!AP34</f>
        <v>3.2190343024655899E-2</v>
      </c>
      <c r="G42" s="855">
        <f>compohweal!AQ34</f>
        <v>7.0948405737391801E-3</v>
      </c>
      <c r="H42" s="197">
        <f>compohweal!AS34</f>
        <v>0.10316277662607604</v>
      </c>
      <c r="I42" s="855">
        <f>compohweal!AT34</f>
        <v>4.0756596816835668E-2</v>
      </c>
      <c r="J42" s="855">
        <f>compohweal!AU34</f>
        <v>3.6545869902868268E-2</v>
      </c>
      <c r="K42" s="855">
        <f>compohweal!AV34</f>
        <v>1.0166372047942357E-2</v>
      </c>
      <c r="L42" s="855">
        <f>compohweal!AW34</f>
        <v>1.3649733644387273E-2</v>
      </c>
      <c r="M42" s="855">
        <f>compohweal!AX34</f>
        <v>2.0442042140424721E-3</v>
      </c>
      <c r="N42" s="197">
        <f>compohweal!AZ34</f>
        <v>2.7929312682798448E-2</v>
      </c>
      <c r="O42" s="855">
        <f>compohweal!BA34</f>
        <v>1.2834369551814422E-2</v>
      </c>
      <c r="P42" s="855">
        <f>compohweal!BB34</f>
        <v>9.8503801918524408E-3</v>
      </c>
      <c r="Q42" s="855">
        <f>compohweal!BC34</f>
        <v>1.7583895162505121E-3</v>
      </c>
      <c r="R42" s="855">
        <f>compohweal!BD34</f>
        <v>3.1849155927548825E-3</v>
      </c>
      <c r="S42" s="857">
        <f>compohweal!BE34</f>
        <v>3.012578301261933E-4</v>
      </c>
    </row>
    <row r="43" spans="1:19">
      <c r="A43" s="881">
        <v>1946</v>
      </c>
      <c r="B43" s="889">
        <f>compohweal!AL35</f>
        <v>0.21390040953667164</v>
      </c>
      <c r="C43" s="855">
        <f>compohweal!AM35</f>
        <v>7.5729238419420697E-2</v>
      </c>
      <c r="D43" s="855">
        <f>compohweal!AN35</f>
        <v>7.1185426132756718E-2</v>
      </c>
      <c r="E43" s="855">
        <f>compohweal!AO35</f>
        <v>2.9473888292052761E-2</v>
      </c>
      <c r="F43" s="855">
        <f>compohweal!AP35</f>
        <v>2.9859530639439132E-2</v>
      </c>
      <c r="G43" s="855">
        <f>compohweal!AQ35</f>
        <v>7.6523260530022875E-3</v>
      </c>
      <c r="H43" s="197">
        <f>compohweal!AS35</f>
        <v>9.5688644463353525E-2</v>
      </c>
      <c r="I43" s="855">
        <f>compohweal!AT35</f>
        <v>3.8864124995516405E-2</v>
      </c>
      <c r="J43" s="855">
        <f>compohweal!AU35</f>
        <v>3.1662477216702199E-2</v>
      </c>
      <c r="K43" s="855">
        <f>compohweal!AV35</f>
        <v>1.147217628510575E-2</v>
      </c>
      <c r="L43" s="855">
        <f>compohweal!AW35</f>
        <v>1.1435551103190176E-2</v>
      </c>
      <c r="M43" s="855">
        <f>compohweal!AX35</f>
        <v>2.254314862839008E-3</v>
      </c>
      <c r="N43" s="197">
        <f>compohweal!AZ35</f>
        <v>2.9389187718124592E-2</v>
      </c>
      <c r="O43" s="855">
        <f>compohweal!BA35</f>
        <v>1.4913546294749589E-2</v>
      </c>
      <c r="P43" s="855">
        <f>compohweal!BB35</f>
        <v>9.5440058997679818E-3</v>
      </c>
      <c r="Q43" s="855">
        <f>compohweal!BC35</f>
        <v>2.184187388009364E-3</v>
      </c>
      <c r="R43" s="855">
        <f>compohweal!BD35</f>
        <v>2.3917381068384921E-3</v>
      </c>
      <c r="S43" s="857">
        <f>compohweal!BE35</f>
        <v>3.5571002875916239E-4</v>
      </c>
    </row>
    <row r="44" spans="1:19">
      <c r="A44" s="881">
        <v>1947</v>
      </c>
      <c r="B44" s="889">
        <f>compohweal!AL36</f>
        <v>0.20652730785031903</v>
      </c>
      <c r="C44" s="855">
        <f>compohweal!AM36</f>
        <v>7.4947620844239754E-2</v>
      </c>
      <c r="D44" s="855">
        <f>compohweal!AN36</f>
        <v>6.3811680484798197E-2</v>
      </c>
      <c r="E44" s="855">
        <f>compohweal!AO36</f>
        <v>3.2856516013742093E-2</v>
      </c>
      <c r="F44" s="855">
        <f>compohweal!AP36</f>
        <v>2.734406527817132E-2</v>
      </c>
      <c r="G44" s="855">
        <f>compohweal!AQ36</f>
        <v>7.5674252293676395E-3</v>
      </c>
      <c r="H44" s="197">
        <f>compohweal!AS36</f>
        <v>9.482997979397205E-2</v>
      </c>
      <c r="I44" s="855">
        <f>compohweal!AT36</f>
        <v>4.1580424660132113E-2</v>
      </c>
      <c r="J44" s="855">
        <f>compohweal!AU36</f>
        <v>2.7922243103883825E-2</v>
      </c>
      <c r="K44" s="855">
        <f>compohweal!AV36</f>
        <v>1.3216814473569838E-2</v>
      </c>
      <c r="L44" s="855">
        <f>compohweal!AW36</f>
        <v>9.8853086631525804E-3</v>
      </c>
      <c r="M44" s="855">
        <f>compohweal!AX36</f>
        <v>2.2251888932336905E-3</v>
      </c>
      <c r="N44" s="197">
        <f>compohweal!AZ36</f>
        <v>2.9856045191402694E-2</v>
      </c>
      <c r="O44" s="855">
        <f>compohweal!BA36</f>
        <v>1.6772280402384248E-2</v>
      </c>
      <c r="P44" s="855">
        <f>compohweal!BB36</f>
        <v>8.053353964035859E-3</v>
      </c>
      <c r="Q44" s="855">
        <f>compohweal!BC36</f>
        <v>2.7068681934237964E-3</v>
      </c>
      <c r="R44" s="855">
        <f>compohweal!BD36</f>
        <v>1.9824268257324523E-3</v>
      </c>
      <c r="S44" s="857">
        <f>compohweal!BE36</f>
        <v>3.4111580582633997E-4</v>
      </c>
    </row>
    <row r="45" spans="1:19">
      <c r="A45" s="881">
        <v>1948</v>
      </c>
      <c r="B45" s="889">
        <f>compohweal!AL37</f>
        <v>0.20467809549196922</v>
      </c>
      <c r="C45" s="855">
        <f>compohweal!AM37</f>
        <v>7.407288521536369E-2</v>
      </c>
      <c r="D45" s="855">
        <f>compohweal!AN37</f>
        <v>6.1001160951329798E-2</v>
      </c>
      <c r="E45" s="855">
        <f>compohweal!AO37</f>
        <v>3.4767533756006781E-2</v>
      </c>
      <c r="F45" s="855">
        <f>compohweal!AP37</f>
        <v>2.685308977922422E-2</v>
      </c>
      <c r="G45" s="855">
        <f>compohweal!AQ37</f>
        <v>7.9834257900447594E-3</v>
      </c>
      <c r="H45" s="197">
        <f>compohweal!AS37</f>
        <v>9.3651023766377503E-2</v>
      </c>
      <c r="I45" s="855">
        <f>compohweal!AT37</f>
        <v>4.1235530992887799E-2</v>
      </c>
      <c r="J45" s="855">
        <f>compohweal!AU37</f>
        <v>2.6077964399359832E-2</v>
      </c>
      <c r="K45" s="855">
        <f>compohweal!AV37</f>
        <v>1.3992256467453622E-2</v>
      </c>
      <c r="L45" s="855">
        <f>compohweal!AW37</f>
        <v>9.9445049405509946E-3</v>
      </c>
      <c r="M45" s="855">
        <f>compohweal!AX37</f>
        <v>2.4007669661252466E-3</v>
      </c>
      <c r="N45" s="197">
        <f>compohweal!AZ37</f>
        <v>2.796384097525385E-2</v>
      </c>
      <c r="O45" s="855">
        <f>compohweal!BA37</f>
        <v>1.5517059110283581E-2</v>
      </c>
      <c r="P45" s="855">
        <f>compohweal!BB37</f>
        <v>7.1279927735552386E-3</v>
      </c>
      <c r="Q45" s="855">
        <f>compohweal!BC37</f>
        <v>2.8263577438531291E-3</v>
      </c>
      <c r="R45" s="855">
        <f>compohweal!BD37</f>
        <v>2.1169584099269105E-3</v>
      </c>
      <c r="S45" s="857">
        <f>compohweal!BE37</f>
        <v>3.7547293763499537E-4</v>
      </c>
    </row>
    <row r="46" spans="1:19">
      <c r="A46" s="881">
        <v>1949</v>
      </c>
      <c r="B46" s="889">
        <f>compohweal!AL38</f>
        <v>0.19810795323796335</v>
      </c>
      <c r="C46" s="855">
        <f>compohweal!AM38</f>
        <v>7.5652514909980137E-2</v>
      </c>
      <c r="D46" s="855">
        <f>compohweal!AN38</f>
        <v>5.6248677168902243E-2</v>
      </c>
      <c r="E46" s="855">
        <f>compohweal!AO38</f>
        <v>3.4010375732049521E-2</v>
      </c>
      <c r="F46" s="855">
        <f>compohweal!AP38</f>
        <v>2.3749326802777949E-2</v>
      </c>
      <c r="G46" s="855">
        <f>compohweal!AQ38</f>
        <v>8.4470586242535051E-3</v>
      </c>
      <c r="H46" s="197">
        <f>compohweal!AS38</f>
        <v>9.0752013893688185E-2</v>
      </c>
      <c r="I46" s="855">
        <f>compohweal!AT38</f>
        <v>4.2514184946557287E-2</v>
      </c>
      <c r="J46" s="855">
        <f>compohweal!AU38</f>
        <v>2.3764402776536461E-2</v>
      </c>
      <c r="K46" s="855">
        <f>compohweal!AV38</f>
        <v>1.3481706101550644E-2</v>
      </c>
      <c r="L46" s="855">
        <f>compohweal!AW38</f>
        <v>8.424277678667446E-3</v>
      </c>
      <c r="M46" s="855">
        <f>compohweal!AX38</f>
        <v>2.567442390376352E-3</v>
      </c>
      <c r="N46" s="197">
        <f>compohweal!AZ38</f>
        <v>2.7299793620064607E-2</v>
      </c>
      <c r="O46" s="855">
        <f>compohweal!BA38</f>
        <v>1.6328728554277853E-2</v>
      </c>
      <c r="P46" s="855">
        <f>compohweal!BB38</f>
        <v>6.0942760876366124E-3</v>
      </c>
      <c r="Q46" s="855">
        <f>compohweal!BC38</f>
        <v>2.6642261660035451E-3</v>
      </c>
      <c r="R46" s="855">
        <f>compohweal!BD38</f>
        <v>1.7954036156388575E-3</v>
      </c>
      <c r="S46" s="857">
        <f>compohweal!BE38</f>
        <v>4.1715919650773896E-4</v>
      </c>
    </row>
    <row r="47" spans="1:19">
      <c r="A47" s="883">
        <v>1950</v>
      </c>
      <c r="B47" s="892">
        <f>compohweal!AL39</f>
        <v>0.20757453760347291</v>
      </c>
      <c r="C47" s="864">
        <f>compohweal!AM39</f>
        <v>7.7460142539523713E-2</v>
      </c>
      <c r="D47" s="864">
        <f>compohweal!AN39</f>
        <v>5.8269275558895099E-2</v>
      </c>
      <c r="E47" s="864">
        <f>compohweal!AO39</f>
        <v>3.5494332311062159E-2</v>
      </c>
      <c r="F47" s="864">
        <f>compohweal!AP39</f>
        <v>2.775861913080024E-2</v>
      </c>
      <c r="G47" s="864">
        <f>compohweal!AQ39</f>
        <v>8.5921680631917043E-3</v>
      </c>
      <c r="H47" s="201">
        <f>compohweal!AS39</f>
        <v>9.6328033142293115E-2</v>
      </c>
      <c r="I47" s="864">
        <f>compohweal!AT39</f>
        <v>4.4253045150210731E-2</v>
      </c>
      <c r="J47" s="864">
        <f>compohweal!AU39</f>
        <v>2.4959709874725827E-2</v>
      </c>
      <c r="K47" s="864">
        <f>compohweal!AV39</f>
        <v>1.439565509068641E-2</v>
      </c>
      <c r="L47" s="864">
        <f>compohweal!AW39</f>
        <v>1.0195909074930034E-2</v>
      </c>
      <c r="M47" s="864">
        <f>compohweal!AX39</f>
        <v>2.5237139517401154E-3</v>
      </c>
      <c r="N47" s="201">
        <f>compohweal!AZ39</f>
        <v>2.3368581394558628E-2</v>
      </c>
      <c r="O47" s="864">
        <f>compohweal!BA39</f>
        <v>1.3292188987034692E-2</v>
      </c>
      <c r="P47" s="864">
        <f>compohweal!BB39</f>
        <v>5.4829591330885184E-3</v>
      </c>
      <c r="Q47" s="864">
        <f>compohweal!BC39</f>
        <v>2.5767209948188235E-3</v>
      </c>
      <c r="R47" s="864">
        <f>compohweal!BD39</f>
        <v>1.7304435576018023E-3</v>
      </c>
      <c r="S47" s="865">
        <f>compohweal!BE39</f>
        <v>2.8626872201479095E-4</v>
      </c>
    </row>
    <row r="48" spans="1:19">
      <c r="A48" s="881">
        <v>1951</v>
      </c>
      <c r="B48" s="889">
        <f>compohweal!AL40</f>
        <v>0.20264160436786266</v>
      </c>
      <c r="C48" s="855">
        <f>compohweal!AM40</f>
        <v>8.0312108381054653E-2</v>
      </c>
      <c r="D48" s="855">
        <f>compohweal!AN40</f>
        <v>5.2371928075329879E-2</v>
      </c>
      <c r="E48" s="855">
        <f>compohweal!AO40</f>
        <v>3.4325061134689028E-2</v>
      </c>
      <c r="F48" s="855">
        <f>compohweal!AP40</f>
        <v>2.7513300178086602E-2</v>
      </c>
      <c r="G48" s="855">
        <f>compohweal!AQ40</f>
        <v>8.119206598702482E-3</v>
      </c>
      <c r="H48" s="197">
        <f>compohweal!AS40</f>
        <v>9.087745427749766E-2</v>
      </c>
      <c r="I48" s="855">
        <f>compohweal!AT40</f>
        <v>4.4004603909315501E-2</v>
      </c>
      <c r="J48" s="855">
        <f>compohweal!AU40</f>
        <v>2.1217037795770215E-2</v>
      </c>
      <c r="K48" s="855">
        <f>compohweal!AV40</f>
        <v>1.3525025676401878E-2</v>
      </c>
      <c r="L48" s="855">
        <f>compohweal!AW40</f>
        <v>9.7362069826099438E-3</v>
      </c>
      <c r="M48" s="855">
        <f>compohweal!AX40</f>
        <v>2.3945799134001211E-3</v>
      </c>
      <c r="N48" s="197">
        <f>compohweal!AZ40</f>
        <v>2.7055913599927726E-2</v>
      </c>
      <c r="O48" s="855">
        <f>compohweal!BA40</f>
        <v>1.6855475864973476E-2</v>
      </c>
      <c r="P48" s="855">
        <f>compohweal!BB40</f>
        <v>5.1199133386400329E-3</v>
      </c>
      <c r="Q48" s="855">
        <f>compohweal!BC40</f>
        <v>2.7516913187218359E-3</v>
      </c>
      <c r="R48" s="855">
        <f>compohweal!BD40</f>
        <v>1.9734570684290425E-3</v>
      </c>
      <c r="S48" s="857">
        <f>compohweal!BE40</f>
        <v>3.5537600916333667E-4</v>
      </c>
    </row>
    <row r="49" spans="1:19">
      <c r="A49" s="881">
        <v>1952</v>
      </c>
      <c r="B49" s="889">
        <f>compohweal!AL41</f>
        <v>0.19906902889384326</v>
      </c>
      <c r="C49" s="855">
        <f>compohweal!AM41</f>
        <v>8.0273883167972945E-2</v>
      </c>
      <c r="D49" s="855">
        <f>compohweal!AN41</f>
        <v>5.0947315670062852E-2</v>
      </c>
      <c r="E49" s="855">
        <f>compohweal!AO41</f>
        <v>3.3712131849177006E-2</v>
      </c>
      <c r="F49" s="855">
        <f>compohweal!AP41</f>
        <v>2.613306205779431E-2</v>
      </c>
      <c r="G49" s="855">
        <f>compohweal!AQ41</f>
        <v>8.0026361488361383E-3</v>
      </c>
      <c r="H49" s="197">
        <f>compohweal!AS41</f>
        <v>8.9597325276442277E-2</v>
      </c>
      <c r="I49" s="855">
        <f>compohweal!AT41</f>
        <v>4.5560558522987717E-2</v>
      </c>
      <c r="J49" s="855">
        <f>compohweal!AU41</f>
        <v>2.0427451044585099E-2</v>
      </c>
      <c r="K49" s="855">
        <f>compohweal!AV41</f>
        <v>1.3367515132578278E-2</v>
      </c>
      <c r="L49" s="855">
        <f>compohweal!AW41</f>
        <v>7.9670643739292793E-3</v>
      </c>
      <c r="M49" s="855">
        <f>compohweal!AX41</f>
        <v>2.2747362023618862E-3</v>
      </c>
      <c r="N49" s="197">
        <f>compohweal!AZ41</f>
        <v>2.6411901905994791E-2</v>
      </c>
      <c r="O49" s="855">
        <f>compohweal!BA41</f>
        <v>1.6940609897280176E-2</v>
      </c>
      <c r="P49" s="855">
        <f>compohweal!BB41</f>
        <v>5.0531106040125453E-3</v>
      </c>
      <c r="Q49" s="855">
        <f>compohweal!BC41</f>
        <v>2.6960215088343087E-3</v>
      </c>
      <c r="R49" s="855">
        <f>compohweal!BD41</f>
        <v>1.3854515378549088E-3</v>
      </c>
      <c r="S49" s="857">
        <f>compohweal!BE41</f>
        <v>3.367083580128524E-4</v>
      </c>
    </row>
    <row r="50" spans="1:19">
      <c r="A50" s="881">
        <v>1953</v>
      </c>
      <c r="B50" s="889">
        <f>compohweal!AL42</f>
        <v>0.18953773996997603</v>
      </c>
      <c r="C50" s="855">
        <f>compohweal!AM42</f>
        <v>7.5516490835923628E-2</v>
      </c>
      <c r="D50" s="855">
        <f>compohweal!AN42</f>
        <v>5.0375809386589573E-2</v>
      </c>
      <c r="E50" s="855">
        <f>compohweal!AO42</f>
        <v>3.2776668667307565E-2</v>
      </c>
      <c r="F50" s="855">
        <f>compohweal!AP42</f>
        <v>2.2452117651197246E-2</v>
      </c>
      <c r="G50" s="855">
        <f>compohweal!AQ42</f>
        <v>8.4166534289579955E-3</v>
      </c>
      <c r="H50" s="197">
        <f>compohweal!AS42</f>
        <v>8.430788608860787E-2</v>
      </c>
      <c r="I50" s="855">
        <f>compohweal!AT42</f>
        <v>4.1789481116200719E-2</v>
      </c>
      <c r="J50" s="855">
        <f>compohweal!AU42</f>
        <v>2.0132214461350453E-2</v>
      </c>
      <c r="K50" s="855">
        <f>compohweal!AV42</f>
        <v>1.2823879633394764E-2</v>
      </c>
      <c r="L50" s="855">
        <f>compohweal!AW42</f>
        <v>7.1951642618993108E-3</v>
      </c>
      <c r="M50" s="855">
        <f>compohweal!AX42</f>
        <v>2.3671466157626215E-3</v>
      </c>
      <c r="N50" s="197">
        <f>compohweal!AZ42</f>
        <v>2.5399131343790602E-2</v>
      </c>
      <c r="O50" s="855">
        <f>compohweal!BA42</f>
        <v>1.6192669628848324E-2</v>
      </c>
      <c r="P50" s="855">
        <f>compohweal!BB42</f>
        <v>4.9447161064833812E-3</v>
      </c>
      <c r="Q50" s="855">
        <f>compohweal!BC42</f>
        <v>2.6632668625877097E-3</v>
      </c>
      <c r="R50" s="855">
        <f>compohweal!BD42</f>
        <v>1.2576930796113195E-3</v>
      </c>
      <c r="S50" s="857">
        <f>compohweal!BE42</f>
        <v>3.4078566625987103E-4</v>
      </c>
    </row>
    <row r="51" spans="1:19">
      <c r="A51" s="881">
        <v>1954</v>
      </c>
      <c r="B51" s="889">
        <f>compohweal!AL43</f>
        <v>0.19399457323228003</v>
      </c>
      <c r="C51" s="855">
        <f>compohweal!AM43</f>
        <v>7.7189836602079648E-2</v>
      </c>
      <c r="D51" s="855">
        <f>compohweal!AN43</f>
        <v>5.0987146312398139E-2</v>
      </c>
      <c r="E51" s="855">
        <f>compohweal!AO43</f>
        <v>3.5719248457745989E-2</v>
      </c>
      <c r="F51" s="855">
        <f>compohweal!AP43</f>
        <v>2.1377263009110095E-2</v>
      </c>
      <c r="G51" s="855">
        <f>compohweal!AQ43</f>
        <v>8.7210788509461887E-3</v>
      </c>
      <c r="H51" s="197">
        <f>compohweal!AS43</f>
        <v>8.6900993988867775E-2</v>
      </c>
      <c r="I51" s="855">
        <f>compohweal!AT43</f>
        <v>4.4204670827676575E-2</v>
      </c>
      <c r="J51" s="855">
        <f>compohweal!AU43</f>
        <v>1.9874008899194159E-2</v>
      </c>
      <c r="K51" s="855">
        <f>compohweal!AV43</f>
        <v>1.4266730843512748E-2</v>
      </c>
      <c r="L51" s="855">
        <f>compohweal!AW43</f>
        <v>6.1069146059022196E-3</v>
      </c>
      <c r="M51" s="855">
        <f>compohweal!AX43</f>
        <v>2.4486688125820782E-3</v>
      </c>
      <c r="N51" s="197">
        <f>compohweal!AZ43</f>
        <v>2.5621892918065804E-2</v>
      </c>
      <c r="O51" s="855">
        <f>compohweal!BA43</f>
        <v>1.5925744329447142E-2</v>
      </c>
      <c r="P51" s="855">
        <f>compohweal!BB43</f>
        <v>4.8277041116396354E-3</v>
      </c>
      <c r="Q51" s="855">
        <f>compohweal!BC43</f>
        <v>3.2535855078870989E-3</v>
      </c>
      <c r="R51" s="855">
        <f>compohweal!BD43</f>
        <v>1.2311693805426586E-3</v>
      </c>
      <c r="S51" s="857">
        <f>compohweal!BE43</f>
        <v>3.8368958854927598E-4</v>
      </c>
    </row>
    <row r="52" spans="1:19">
      <c r="A52" s="881">
        <v>1955</v>
      </c>
      <c r="B52" s="889">
        <f>compohweal!AL44</f>
        <v>0.19465650636134318</v>
      </c>
      <c r="C52" s="855">
        <f>compohweal!AM44</f>
        <v>8.9443013672054358E-2</v>
      </c>
      <c r="D52" s="855">
        <f>compohweal!AN44</f>
        <v>4.8840008390561143E-2</v>
      </c>
      <c r="E52" s="855">
        <f>compohweal!AO44</f>
        <v>2.8243326442170074E-2</v>
      </c>
      <c r="F52" s="855">
        <f>compohweal!AP44</f>
        <v>1.9394246133934E-2</v>
      </c>
      <c r="G52" s="855">
        <f>compohweal!AQ44</f>
        <v>8.7359117226235988E-3</v>
      </c>
      <c r="H52" s="197">
        <f>compohweal!AS44</f>
        <v>9.0841935178384139E-2</v>
      </c>
      <c r="I52" s="855">
        <f>compohweal!AT44</f>
        <v>5.3086992683631741E-2</v>
      </c>
      <c r="J52" s="855">
        <f>compohweal!AU44</f>
        <v>1.8282603352360073E-2</v>
      </c>
      <c r="K52" s="855">
        <f>compohweal!AV44</f>
        <v>1.2460262876753909E-2</v>
      </c>
      <c r="L52" s="855">
        <f>compohweal!AW44</f>
        <v>4.6261764655249537E-3</v>
      </c>
      <c r="M52" s="855">
        <f>compohweal!AX44</f>
        <v>2.3858998001134706E-3</v>
      </c>
      <c r="N52" s="197">
        <f>compohweal!AZ44</f>
        <v>2.8072567138538618E-2</v>
      </c>
      <c r="O52" s="855">
        <f>compohweal!BA44</f>
        <v>1.9839625847995878E-2</v>
      </c>
      <c r="P52" s="855">
        <f>compohweal!BB44</f>
        <v>4.4170910363336745E-3</v>
      </c>
      <c r="Q52" s="855">
        <f>compohweal!BC44</f>
        <v>2.4640660749250705E-3</v>
      </c>
      <c r="R52" s="855">
        <f>compohweal!BD44</f>
        <v>9.7684995035871155E-4</v>
      </c>
      <c r="S52" s="857">
        <f>compohweal!BE44</f>
        <v>3.7493422892528612E-4</v>
      </c>
    </row>
    <row r="53" spans="1:19">
      <c r="A53" s="881">
        <v>1956</v>
      </c>
      <c r="B53" s="889">
        <f>compohweal!AL45</f>
        <v>0.20209967648664309</v>
      </c>
      <c r="C53" s="855">
        <f>compohweal!AM45</f>
        <v>9.8891465364454451E-2</v>
      </c>
      <c r="D53" s="855">
        <f>compohweal!AN45</f>
        <v>4.7470781378332758E-2</v>
      </c>
      <c r="E53" s="855">
        <f>compohweal!AO45</f>
        <v>3.1268078872091293E-2</v>
      </c>
      <c r="F53" s="855">
        <f>compohweal!AP45</f>
        <v>1.5735931610568871E-2</v>
      </c>
      <c r="G53" s="855">
        <f>compohweal!AQ45</f>
        <v>8.7334192611956945E-3</v>
      </c>
      <c r="H53" s="197">
        <f>compohweal!AS45</f>
        <v>9.1901978826186184E-2</v>
      </c>
      <c r="I53" s="855">
        <f>compohweal!AT45</f>
        <v>5.6249300305457328E-2</v>
      </c>
      <c r="J53" s="855">
        <f>compohweal!AU45</f>
        <v>1.7998304273526406E-2</v>
      </c>
      <c r="K53" s="855">
        <f>compohweal!AV45</f>
        <v>1.1745320953625802E-2</v>
      </c>
      <c r="L53" s="855">
        <f>compohweal!AW45</f>
        <v>3.5103161251457135E-3</v>
      </c>
      <c r="M53" s="855">
        <f>compohweal!AX45</f>
        <v>2.3987371684309274E-3</v>
      </c>
      <c r="N53" s="197">
        <f>compohweal!AZ45</f>
        <v>2.7894622522036928E-2</v>
      </c>
      <c r="O53" s="855">
        <f>compohweal!BA45</f>
        <v>2.0140511735500417E-2</v>
      </c>
      <c r="P53" s="855">
        <f>compohweal!BB45</f>
        <v>4.3860962978543982E-3</v>
      </c>
      <c r="Q53" s="855">
        <f>compohweal!BC45</f>
        <v>2.338557153850352E-3</v>
      </c>
      <c r="R53" s="855">
        <f>compohweal!BD45</f>
        <v>6.523351445017376E-4</v>
      </c>
      <c r="S53" s="857">
        <f>compohweal!BE45</f>
        <v>3.7712219033002412E-4</v>
      </c>
    </row>
    <row r="54" spans="1:19">
      <c r="A54" s="881">
        <v>1957</v>
      </c>
      <c r="B54" s="889">
        <f>compohweal!AL46</f>
        <v>0.19861439590227911</v>
      </c>
      <c r="C54" s="855">
        <f>compohweal!AM46</f>
        <v>9.3966412517121373E-2</v>
      </c>
      <c r="D54" s="855">
        <f>compohweal!AN46</f>
        <v>4.7839719368006919E-2</v>
      </c>
      <c r="E54" s="855">
        <f>compohweal!AO46</f>
        <v>3.0152972998531251E-2</v>
      </c>
      <c r="F54" s="855">
        <f>compohweal!AP46</f>
        <v>1.7732858223093534E-2</v>
      </c>
      <c r="G54" s="855">
        <f>compohweal!AQ46</f>
        <v>8.9224327955260158E-3</v>
      </c>
      <c r="H54" s="197">
        <f>compohweal!AS46</f>
        <v>8.9490634503367333E-2</v>
      </c>
      <c r="I54" s="855">
        <f>compohweal!AT46</f>
        <v>5.2725441867527902E-2</v>
      </c>
      <c r="J54" s="855">
        <f>compohweal!AU46</f>
        <v>1.8466607710108746E-2</v>
      </c>
      <c r="K54" s="855">
        <f>compohweal!AV46</f>
        <v>1.145895440484548E-2</v>
      </c>
      <c r="L54" s="855">
        <f>compohweal!AW46</f>
        <v>4.438401778807389E-3</v>
      </c>
      <c r="M54" s="855">
        <f>compohweal!AX46</f>
        <v>2.4012287420778411E-3</v>
      </c>
      <c r="N54" s="197">
        <f>compohweal!AZ46</f>
        <v>2.6480672399526749E-2</v>
      </c>
      <c r="O54" s="855">
        <f>compohweal!BA46</f>
        <v>1.8279566884243013E-2</v>
      </c>
      <c r="P54" s="855">
        <f>compohweal!BB46</f>
        <v>4.5365524352101814E-3</v>
      </c>
      <c r="Q54" s="855">
        <f>compohweal!BC46</f>
        <v>2.5440041340590715E-3</v>
      </c>
      <c r="R54" s="855">
        <f>compohweal!BD46</f>
        <v>7.4387311609208401E-4</v>
      </c>
      <c r="S54" s="857">
        <f>compohweal!BE46</f>
        <v>3.7667582992239853E-4</v>
      </c>
    </row>
    <row r="55" spans="1:19">
      <c r="A55" s="881">
        <v>1958</v>
      </c>
      <c r="B55" s="889">
        <f>compohweal!AL47</f>
        <v>0.19494960143979378</v>
      </c>
      <c r="C55" s="855">
        <f>compohweal!AM47</f>
        <v>9.3321754152026024E-2</v>
      </c>
      <c r="D55" s="855">
        <f>compohweal!AN47</f>
        <v>4.7079015345032275E-2</v>
      </c>
      <c r="E55" s="855">
        <f>compohweal!AO47</f>
        <v>2.945925214401603E-2</v>
      </c>
      <c r="F55" s="855">
        <f>compohweal!AP47</f>
        <v>1.5961295145641638E-2</v>
      </c>
      <c r="G55" s="855">
        <f>compohweal!AQ47</f>
        <v>9.1282846530778127E-3</v>
      </c>
      <c r="H55" s="197">
        <f>compohweal!AS47</f>
        <v>8.7289129485196001E-2</v>
      </c>
      <c r="I55" s="855">
        <f>compohweal!AT47</f>
        <v>5.1362099793259841E-2</v>
      </c>
      <c r="J55" s="855">
        <f>compohweal!AU47</f>
        <v>1.8365601378291532E-2</v>
      </c>
      <c r="K55" s="855">
        <f>compohweal!AV47</f>
        <v>1.1268213283226176E-2</v>
      </c>
      <c r="L55" s="855">
        <f>compohweal!AW47</f>
        <v>3.8137420920696186E-3</v>
      </c>
      <c r="M55" s="855">
        <f>compohweal!AX47</f>
        <v>2.479472938348823E-3</v>
      </c>
      <c r="N55" s="197">
        <f>compohweal!AZ47</f>
        <v>2.5825616577395374E-2</v>
      </c>
      <c r="O55" s="855">
        <f>compohweal!BA47</f>
        <v>1.7677804187161566E-2</v>
      </c>
      <c r="P55" s="855">
        <f>compohweal!BB47</f>
        <v>4.5538335529009275E-3</v>
      </c>
      <c r="Q55" s="855">
        <f>compohweal!BC47</f>
        <v>2.4972247619074466E-3</v>
      </c>
      <c r="R55" s="855">
        <f>compohweal!BD47</f>
        <v>7.1104877350120312E-4</v>
      </c>
      <c r="S55" s="857">
        <f>compohweal!BE47</f>
        <v>3.8570530192422739E-4</v>
      </c>
    </row>
    <row r="56" spans="1:19">
      <c r="A56" s="882">
        <v>1959</v>
      </c>
      <c r="B56" s="891">
        <f>compohweal!AL48</f>
        <v>0.20097612877588322</v>
      </c>
      <c r="C56" s="861">
        <f>compohweal!AM48</f>
        <v>0.10077977816501515</v>
      </c>
      <c r="D56" s="861">
        <f>compohweal!AN48</f>
        <v>4.5543716766730351E-2</v>
      </c>
      <c r="E56" s="861">
        <f>compohweal!AO48</f>
        <v>2.8042740469110459E-2</v>
      </c>
      <c r="F56" s="861">
        <f>compohweal!AP48</f>
        <v>1.7438407440864532E-2</v>
      </c>
      <c r="G56" s="861">
        <f>compohweal!AQ48</f>
        <v>9.1714859341626848E-3</v>
      </c>
      <c r="H56" s="199">
        <f>compohweal!AS48</f>
        <v>8.945273862967594E-2</v>
      </c>
      <c r="I56" s="861">
        <f>compohweal!AT48</f>
        <v>5.5424652139832054E-2</v>
      </c>
      <c r="J56" s="861">
        <f>compohweal!AU48</f>
        <v>1.7294412005744827E-2</v>
      </c>
      <c r="K56" s="861">
        <f>compohweal!AV48</f>
        <v>1.0260605138512201E-2</v>
      </c>
      <c r="L56" s="861">
        <f>compohweal!AW48</f>
        <v>4.0780112991235708E-3</v>
      </c>
      <c r="M56" s="861">
        <f>compohweal!AX48</f>
        <v>2.395058046463284E-3</v>
      </c>
      <c r="N56" s="199">
        <f>compohweal!AZ48</f>
        <v>2.6338510808327373E-2</v>
      </c>
      <c r="O56" s="861">
        <f>compohweal!BA48</f>
        <v>1.8832533952688878E-2</v>
      </c>
      <c r="P56" s="861">
        <f>compohweal!BB48</f>
        <v>4.1461164620843214E-3</v>
      </c>
      <c r="Q56" s="861">
        <f>compohweal!BC48</f>
        <v>2.1884550390813997E-3</v>
      </c>
      <c r="R56" s="861">
        <f>compohweal!BD48</f>
        <v>7.9616259062519458E-4</v>
      </c>
      <c r="S56" s="862">
        <f>compohweal!BE48</f>
        <v>3.7524276384757685E-4</v>
      </c>
    </row>
    <row r="57" spans="1:19">
      <c r="A57" s="881">
        <v>1960</v>
      </c>
      <c r="B57" s="889">
        <f>compohweal!AL49</f>
        <v>0.20067391484898192</v>
      </c>
      <c r="C57" s="855">
        <f>compohweal!AM49</f>
        <v>0.10254669891744336</v>
      </c>
      <c r="D57" s="855">
        <f>compohweal!AN49</f>
        <v>4.4228857759505164E-2</v>
      </c>
      <c r="E57" s="855">
        <f>compohweal!AO49</f>
        <v>3.0206648457827622E-2</v>
      </c>
      <c r="F57" s="855">
        <f>compohweal!AP49</f>
        <v>1.4365634992418379E-2</v>
      </c>
      <c r="G57" s="855">
        <f>compohweal!AQ49</f>
        <v>9.3260747217873662E-3</v>
      </c>
      <c r="H57" s="197">
        <f>compohweal!AS49</f>
        <v>9.2612502374522676E-2</v>
      </c>
      <c r="I57" s="855">
        <f>compohweal!AT49</f>
        <v>5.8322170557948388E-2</v>
      </c>
      <c r="J57" s="855">
        <f>compohweal!AU49</f>
        <v>1.6957826089788304E-2</v>
      </c>
      <c r="K57" s="855">
        <f>compohweal!AV49</f>
        <v>1.1769073519280306E-2</v>
      </c>
      <c r="L57" s="855">
        <f>compohweal!AW49</f>
        <v>3.0898990520226333E-3</v>
      </c>
      <c r="M57" s="855">
        <f>compohweal!AX49</f>
        <v>2.4735331554830344E-3</v>
      </c>
      <c r="N57" s="197">
        <f>compohweal!AZ49</f>
        <v>3.0046890993467308E-2</v>
      </c>
      <c r="O57" s="855">
        <f>compohweal!BA49</f>
        <v>2.2660653642495074E-2</v>
      </c>
      <c r="P57" s="855">
        <f>compohweal!BB49</f>
        <v>4.1635010305537653E-3</v>
      </c>
      <c r="Q57" s="855">
        <f>compohweal!BC49</f>
        <v>2.3409221618333276E-3</v>
      </c>
      <c r="R57" s="855">
        <f>compohweal!BD49</f>
        <v>4.99768319135011E-4</v>
      </c>
      <c r="S57" s="857">
        <f>compohweal!BE49</f>
        <v>3.8204583945012841E-4</v>
      </c>
    </row>
    <row r="58" spans="1:19">
      <c r="A58" s="881">
        <v>1961</v>
      </c>
      <c r="B58" s="889">
        <f>compohweal!AL50</f>
        <v>0.20185442591355759</v>
      </c>
      <c r="C58" s="855">
        <f>compohweal!AM50</f>
        <v>0.10773300554346889</v>
      </c>
      <c r="D58" s="855">
        <f>compohweal!AN50</f>
        <v>4.2665590303379908E-2</v>
      </c>
      <c r="E58" s="855">
        <f>compohweal!AO50</f>
        <v>2.8479072422985245E-2</v>
      </c>
      <c r="F58" s="855">
        <f>compohweal!AP50</f>
        <v>1.360692720294142E-2</v>
      </c>
      <c r="G58" s="855">
        <f>compohweal!AQ50</f>
        <v>9.3698304407821339E-3</v>
      </c>
      <c r="H58" s="197">
        <f>compohweal!AS50</f>
        <v>9.4593339890291853E-2</v>
      </c>
      <c r="I58" s="855">
        <f>compohweal!AT50</f>
        <v>6.1966410304982927E-2</v>
      </c>
      <c r="J58" s="855">
        <f>compohweal!AU50</f>
        <v>1.6234293519073892E-2</v>
      </c>
      <c r="K58" s="855">
        <f>compohweal!AV50</f>
        <v>1.0641087462208879E-2</v>
      </c>
      <c r="L58" s="855">
        <f>compohweal!AW50</f>
        <v>3.2854198166124586E-3</v>
      </c>
      <c r="M58" s="855">
        <f>compohweal!AX50</f>
        <v>2.4661287874136965E-3</v>
      </c>
      <c r="N58" s="197">
        <f>compohweal!AZ50</f>
        <v>3.1666636273820485E-2</v>
      </c>
      <c r="O58" s="855">
        <f>compohweal!BA50</f>
        <v>2.4435916319381069E-2</v>
      </c>
      <c r="P58" s="855">
        <f>compohweal!BB50</f>
        <v>3.9927349364969377E-3</v>
      </c>
      <c r="Q58" s="855">
        <f>compohweal!BC50</f>
        <v>2.2050484525196539E-3</v>
      </c>
      <c r="R58" s="855">
        <f>compohweal!BD50</f>
        <v>6.6476514580282402E-4</v>
      </c>
      <c r="S58" s="857">
        <f>compohweal!BE50</f>
        <v>3.6817141962000599E-4</v>
      </c>
    </row>
    <row r="59" spans="1:19">
      <c r="A59" s="884">
        <v>1962</v>
      </c>
      <c r="B59" s="890">
        <f>compohweal!AL51</f>
        <v>0.2031279057264328</v>
      </c>
      <c r="C59" s="858">
        <f>compohweal!AM51</f>
        <v>0.10818366706371307</v>
      </c>
      <c r="D59" s="858">
        <f>compohweal!AN51</f>
        <v>4.2489962594117969E-2</v>
      </c>
      <c r="E59" s="858">
        <f>compohweal!AO51</f>
        <v>2.9415790515486151E-2</v>
      </c>
      <c r="F59" s="858">
        <f>compohweal!AP51</f>
        <v>1.3206450268626213E-2</v>
      </c>
      <c r="G59" s="858">
        <f>compohweal!AQ51</f>
        <v>9.832039475440979E-3</v>
      </c>
      <c r="H59" s="146">
        <f>compohweal!AS51</f>
        <v>9.3909762799739838E-2</v>
      </c>
      <c r="I59" s="868">
        <f>compohweal!AT51</f>
        <v>6.1429474502801895E-2</v>
      </c>
      <c r="J59" s="868">
        <f>compohweal!AU51</f>
        <v>1.563223970879335E-2</v>
      </c>
      <c r="K59" s="868">
        <f>compohweal!AV51</f>
        <v>1.151739111810457E-2</v>
      </c>
      <c r="L59" s="868">
        <f>compohweal!AW51</f>
        <v>2.8518384788185358E-3</v>
      </c>
      <c r="M59" s="868">
        <f>compohweal!AX51</f>
        <v>2.4788205046206713E-3</v>
      </c>
      <c r="N59" s="117">
        <f>compohweal!AZ51</f>
        <v>3.0320201069116592E-2</v>
      </c>
      <c r="O59" s="859">
        <f>compohweal!BA51</f>
        <v>2.3138493299484253E-2</v>
      </c>
      <c r="P59" s="859">
        <f>compohweal!BB51</f>
        <v>3.8194179433048703E-3</v>
      </c>
      <c r="Q59" s="859">
        <f>compohweal!BC51</f>
        <v>2.5521535226289416E-3</v>
      </c>
      <c r="R59" s="859">
        <f>compohweal!BD51</f>
        <v>4.4741001329384744E-4</v>
      </c>
      <c r="S59" s="860">
        <f>compohweal!BE51</f>
        <v>3.6272619036026299E-4</v>
      </c>
    </row>
    <row r="60" spans="1:19">
      <c r="A60" s="884">
        <v>1963</v>
      </c>
      <c r="B60" s="890">
        <f>compohweal!AL52</f>
        <v>0.19892407953739166</v>
      </c>
      <c r="C60" s="858">
        <f>compohweal!AM52</f>
        <v>0.10943955183029175</v>
      </c>
      <c r="D60" s="858">
        <f>compohweal!AN52</f>
        <v>3.9260834775632247E-2</v>
      </c>
      <c r="E60" s="858">
        <f>compohweal!AO52</f>
        <v>2.7096959471236914E-2</v>
      </c>
      <c r="F60" s="858">
        <f>compohweal!AP52</f>
        <v>1.3650739099830389E-2</v>
      </c>
      <c r="G60" s="858">
        <f>compohweal!AQ52</f>
        <v>9.4759957864880562E-3</v>
      </c>
      <c r="H60" s="146">
        <f>compohweal!AS52</f>
        <v>9.1686949133872986E-2</v>
      </c>
      <c r="I60" s="868">
        <f>compohweal!AT52</f>
        <v>6.2181824818253517E-2</v>
      </c>
      <c r="J60" s="868">
        <f>compohweal!AU52</f>
        <v>1.4596296932722908E-2</v>
      </c>
      <c r="K60" s="868">
        <f>compohweal!AV52</f>
        <v>9.6525470289634541E-3</v>
      </c>
      <c r="L60" s="868">
        <f>compohweal!AW52</f>
        <v>2.8468904783949256E-3</v>
      </c>
      <c r="M60" s="868">
        <f>compohweal!AX52</f>
        <v>2.4093908723443747E-3</v>
      </c>
      <c r="N60" s="117">
        <f>compohweal!AZ52</f>
        <v>3.030816838145256E-2</v>
      </c>
      <c r="O60" s="859">
        <f>compohweal!BA52</f>
        <v>2.3899073712527752E-2</v>
      </c>
      <c r="P60" s="859">
        <f>compohweal!BB52</f>
        <v>3.4532603121988359E-3</v>
      </c>
      <c r="Q60" s="859">
        <f>compohweal!BC52</f>
        <v>2.1614982006212813E-3</v>
      </c>
      <c r="R60" s="859">
        <f>compohweal!BD52</f>
        <v>4.174002242507413E-4</v>
      </c>
      <c r="S60" s="860">
        <f>compohweal!BE52</f>
        <v>3.7693649937864393E-4</v>
      </c>
    </row>
    <row r="61" spans="1:19">
      <c r="A61" s="884">
        <v>1964</v>
      </c>
      <c r="B61" s="890">
        <f>compohweal!AL53</f>
        <v>0.19472025334835052</v>
      </c>
      <c r="C61" s="858">
        <f>compohweal!AM53</f>
        <v>0.11069543659687042</v>
      </c>
      <c r="D61" s="858">
        <f>compohweal!AN53</f>
        <v>3.6031706957146525E-2</v>
      </c>
      <c r="E61" s="858">
        <f>compohweal!AO53</f>
        <v>2.4778128426987678E-2</v>
      </c>
      <c r="F61" s="858">
        <f>compohweal!AP53</f>
        <v>1.4095027931034565E-2</v>
      </c>
      <c r="G61" s="858">
        <f>compohweal!AQ53</f>
        <v>9.1199520975351334E-3</v>
      </c>
      <c r="H61" s="146">
        <f>compohweal!AS53</f>
        <v>8.9464135468006134E-2</v>
      </c>
      <c r="I61" s="868">
        <f>compohweal!AT53</f>
        <v>6.2934175133705139E-2</v>
      </c>
      <c r="J61" s="868">
        <f>compohweal!AU53</f>
        <v>1.3560354156652465E-2</v>
      </c>
      <c r="K61" s="868">
        <f>compohweal!AV53</f>
        <v>7.7877029398223385E-3</v>
      </c>
      <c r="L61" s="868">
        <f>compohweal!AW53</f>
        <v>2.8419424779713154E-3</v>
      </c>
      <c r="M61" s="868">
        <f>compohweal!AX53</f>
        <v>2.339961240068078E-3</v>
      </c>
      <c r="N61" s="117">
        <f>compohweal!AZ53</f>
        <v>3.0296135693788528E-2</v>
      </c>
      <c r="O61" s="859">
        <f>compohweal!BA53</f>
        <v>2.4659654125571251E-2</v>
      </c>
      <c r="P61" s="859">
        <f>compohweal!BB53</f>
        <v>3.0871026810928015E-3</v>
      </c>
      <c r="Q61" s="859">
        <f>compohweal!BC53</f>
        <v>1.770842878613621E-3</v>
      </c>
      <c r="R61" s="859">
        <f>compohweal!BD53</f>
        <v>3.8739043520763516E-4</v>
      </c>
      <c r="S61" s="860">
        <f>compohweal!BE53</f>
        <v>3.9114680839702487E-4</v>
      </c>
    </row>
    <row r="62" spans="1:19">
      <c r="A62" s="884">
        <v>1965</v>
      </c>
      <c r="B62" s="890">
        <f>compohweal!AL54</f>
        <v>0.19391751289367676</v>
      </c>
      <c r="C62" s="858">
        <f>compohweal!AM54</f>
        <v>0.11007419973611832</v>
      </c>
      <c r="D62" s="858">
        <f>compohweal!AN54</f>
        <v>3.6587674345355481E-2</v>
      </c>
      <c r="E62" s="858">
        <f>compohweal!AO54</f>
        <v>2.4767410795902833E-2</v>
      </c>
      <c r="F62" s="858">
        <f>compohweal!AP54</f>
        <v>1.4319427777081728E-2</v>
      </c>
      <c r="G62" s="858">
        <f>compohweal!AQ54</f>
        <v>8.1688016653060913E-3</v>
      </c>
      <c r="H62" s="146">
        <f>compohweal!AS54</f>
        <v>9.1353852301836014E-2</v>
      </c>
      <c r="I62" s="868">
        <f>compohweal!AT54</f>
        <v>6.3202574849128723E-2</v>
      </c>
      <c r="J62" s="868">
        <f>compohweal!AU54</f>
        <v>1.416812562092673E-2</v>
      </c>
      <c r="K62" s="868">
        <f>compohweal!AV54</f>
        <v>8.609203840023838E-3</v>
      </c>
      <c r="L62" s="868">
        <f>compohweal!AW54</f>
        <v>3.2650914508849382E-3</v>
      </c>
      <c r="M62" s="868">
        <f>compohweal!AX54</f>
        <v>2.1088550565764308E-3</v>
      </c>
      <c r="N62" s="117">
        <f>compohweal!AZ54</f>
        <v>3.058208990842104E-2</v>
      </c>
      <c r="O62" s="859">
        <f>compohweal!BA54</f>
        <v>2.4409446865320206E-2</v>
      </c>
      <c r="P62" s="859">
        <f>compohweal!BB54</f>
        <v>3.5323781157785561E-3</v>
      </c>
      <c r="Q62" s="859">
        <f>compohweal!BC54</f>
        <v>1.8200157346655033E-3</v>
      </c>
      <c r="R62" s="859">
        <f>compohweal!BD54</f>
        <v>5.1094236550852656E-4</v>
      </c>
      <c r="S62" s="860">
        <f>compohweal!BE54</f>
        <v>3.0930801585782319E-4</v>
      </c>
    </row>
    <row r="63" spans="1:19">
      <c r="A63" s="884">
        <v>1966</v>
      </c>
      <c r="B63" s="890">
        <f>compohweal!AL55</f>
        <v>0.19311477243900299</v>
      </c>
      <c r="C63" s="858">
        <f>compohweal!AM55</f>
        <v>0.10945296287536621</v>
      </c>
      <c r="D63" s="858">
        <f>compohweal!AN55</f>
        <v>3.7143641733564436E-2</v>
      </c>
      <c r="E63" s="858">
        <f>compohweal!AO55</f>
        <v>2.4756693164817989E-2</v>
      </c>
      <c r="F63" s="858">
        <f>compohweal!AP55</f>
        <v>1.4543827623128891E-2</v>
      </c>
      <c r="G63" s="858">
        <f>compohweal!AQ55</f>
        <v>7.2176512330770493E-3</v>
      </c>
      <c r="H63" s="146">
        <f>compohweal!AS55</f>
        <v>9.3243569135665894E-2</v>
      </c>
      <c r="I63" s="868">
        <f>compohweal!AT55</f>
        <v>6.3470974564552307E-2</v>
      </c>
      <c r="J63" s="868">
        <f>compohweal!AU55</f>
        <v>1.4775897085200995E-2</v>
      </c>
      <c r="K63" s="868">
        <f>compohweal!AV55</f>
        <v>9.4307047402253374E-3</v>
      </c>
      <c r="L63" s="868">
        <f>compohweal!AW55</f>
        <v>3.6882404237985611E-3</v>
      </c>
      <c r="M63" s="868">
        <f>compohweal!AX55</f>
        <v>1.8777488730847836E-3</v>
      </c>
      <c r="N63" s="117">
        <f>compohweal!AZ55</f>
        <v>3.0868044123053551E-2</v>
      </c>
      <c r="O63" s="859">
        <f>compohweal!BA55</f>
        <v>2.415923960506916E-2</v>
      </c>
      <c r="P63" s="859">
        <f>compohweal!BB55</f>
        <v>3.9776535504643107E-3</v>
      </c>
      <c r="Q63" s="859">
        <f>compohweal!BC55</f>
        <v>1.8691885907173855E-3</v>
      </c>
      <c r="R63" s="859">
        <f>compohweal!BD55</f>
        <v>6.3449429580941796E-4</v>
      </c>
      <c r="S63" s="860">
        <f>compohweal!BE55</f>
        <v>2.2746922331862152E-4</v>
      </c>
    </row>
    <row r="64" spans="1:19">
      <c r="A64" s="884">
        <v>1967</v>
      </c>
      <c r="B64" s="890">
        <f>compohweal!AL56</f>
        <v>0.19257455319166183</v>
      </c>
      <c r="C64" s="858">
        <f>compohweal!AM56</f>
        <v>0.10742310062050819</v>
      </c>
      <c r="D64" s="858">
        <f>compohweal!AN56</f>
        <v>3.7719163083238527E-2</v>
      </c>
      <c r="E64" s="858">
        <f>compohweal!AO56</f>
        <v>2.4427806652965955E-2</v>
      </c>
      <c r="F64" s="858">
        <f>compohweal!AP56</f>
        <v>1.5377048868685961E-2</v>
      </c>
      <c r="G64" s="858">
        <f>compohweal!AQ56</f>
        <v>7.6274333987385035E-3</v>
      </c>
      <c r="H64" s="160">
        <f>compohweal!AS56</f>
        <v>9.0448418632149696E-2</v>
      </c>
      <c r="I64" s="858">
        <f>compohweal!AT56</f>
        <v>6.0711711645126343E-2</v>
      </c>
      <c r="J64" s="858">
        <f>compohweal!AU56</f>
        <v>1.4965481321269181E-2</v>
      </c>
      <c r="K64" s="858">
        <f>compohweal!AV56</f>
        <v>9.0235200696042739E-3</v>
      </c>
      <c r="L64" s="858">
        <f>compohweal!AW56</f>
        <v>3.8782753981649876E-3</v>
      </c>
      <c r="M64" s="858">
        <f>compohweal!AX56</f>
        <v>1.8694289028644562E-3</v>
      </c>
      <c r="N64" s="117">
        <f>compohweal!AZ56</f>
        <v>2.934029558673501E-2</v>
      </c>
      <c r="O64" s="859">
        <f>compohweal!BA56</f>
        <v>2.2016227245330811E-2</v>
      </c>
      <c r="P64" s="859">
        <f>compohweal!BB56</f>
        <v>4.1126608630293049E-3</v>
      </c>
      <c r="Q64" s="859">
        <f>compohweal!BC56</f>
        <v>2.036606748788472E-3</v>
      </c>
      <c r="R64" s="859">
        <f>compohweal!BD56</f>
        <v>7.830329705029726E-4</v>
      </c>
      <c r="S64" s="860">
        <f>compohweal!BE56</f>
        <v>3.9176826976472512E-4</v>
      </c>
    </row>
    <row r="65" spans="1:19">
      <c r="A65" s="884">
        <v>1968</v>
      </c>
      <c r="B65" s="890">
        <f>compohweal!AL57</f>
        <v>0.19661765359342098</v>
      </c>
      <c r="C65" s="858">
        <f>compohweal!AM57</f>
        <v>0.11121057067066431</v>
      </c>
      <c r="D65" s="858">
        <f>compohweal!AN57</f>
        <v>3.7457880178408232E-2</v>
      </c>
      <c r="E65" s="858">
        <f>compohweal!AO57</f>
        <v>2.4145254963514162E-2</v>
      </c>
      <c r="F65" s="858">
        <f>compohweal!AP57</f>
        <v>1.4941415633074939E-2</v>
      </c>
      <c r="G65" s="858">
        <f>compohweal!AQ57</f>
        <v>8.8625323842279613E-3</v>
      </c>
      <c r="H65" s="160">
        <f>compohweal!AS57</f>
        <v>9.2344895470887423E-2</v>
      </c>
      <c r="I65" s="858">
        <f>compohweal!AT57</f>
        <v>6.2719864770770073E-2</v>
      </c>
      <c r="J65" s="858">
        <f>compohweal!AU57</f>
        <v>1.4721545661814162E-2</v>
      </c>
      <c r="K65" s="858">
        <f>compohweal!AV57</f>
        <v>9.3047220489097526E-3</v>
      </c>
      <c r="L65" s="858">
        <f>compohweal!AW57</f>
        <v>3.6713321460410953E-3</v>
      </c>
      <c r="M65" s="858">
        <f>compohweal!AX57</f>
        <v>1.9274318474344909E-3</v>
      </c>
      <c r="N65" s="117">
        <f>compohweal!AZ57</f>
        <v>3.0452107661403716E-2</v>
      </c>
      <c r="O65" s="859">
        <f>compohweal!BA57</f>
        <v>2.2463815286755562E-2</v>
      </c>
      <c r="P65" s="859">
        <f>compohweal!BB57</f>
        <v>4.2727115992420295E-3</v>
      </c>
      <c r="Q65" s="859">
        <f>compohweal!BC57</f>
        <v>2.303130834093281E-3</v>
      </c>
      <c r="R65" s="859">
        <f>compohweal!BD57</f>
        <v>7.8590888006146997E-4</v>
      </c>
      <c r="S65" s="860">
        <f>compohweal!BE57</f>
        <v>6.2654111570736859E-4</v>
      </c>
    </row>
    <row r="66" spans="1:19">
      <c r="A66" s="884">
        <v>1969</v>
      </c>
      <c r="B66" s="890">
        <f>compohweal!AL58</f>
        <v>0.19248164212331176</v>
      </c>
      <c r="C66" s="858">
        <f>compohweal!AM58</f>
        <v>0.10729237855412066</v>
      </c>
      <c r="D66" s="858">
        <f>compohweal!AN58</f>
        <v>3.8419594397055334E-2</v>
      </c>
      <c r="E66" s="858">
        <f>compohweal!AO58</f>
        <v>2.4977409043458465E-2</v>
      </c>
      <c r="F66" s="858">
        <f>compohweal!AP58</f>
        <v>1.5395332331536338E-2</v>
      </c>
      <c r="G66" s="858">
        <f>compohweal!AQ58</f>
        <v>6.9630315265385434E-3</v>
      </c>
      <c r="H66" s="160">
        <f>compohweal!AS58</f>
        <v>9.1731332358904183E-2</v>
      </c>
      <c r="I66" s="858">
        <f>compohweal!AT58</f>
        <v>6.1215241905301809E-2</v>
      </c>
      <c r="J66" s="858">
        <f>compohweal!AU58</f>
        <v>1.575103393270183E-2</v>
      </c>
      <c r="K66" s="858">
        <f>compohweal!AV58</f>
        <v>9.5977143841992074E-3</v>
      </c>
      <c r="L66" s="858">
        <f>compohweal!AW58</f>
        <v>3.7455968267749995E-3</v>
      </c>
      <c r="M66" s="858">
        <f>compohweal!AX58</f>
        <v>1.6904948133742437E-3</v>
      </c>
      <c r="N66" s="117">
        <f>compohweal!AZ58</f>
        <v>3.06073663814459E-2</v>
      </c>
      <c r="O66" s="859">
        <f>compohweal!BA58</f>
        <v>2.2707748226821423E-2</v>
      </c>
      <c r="P66" s="859">
        <f>compohweal!BB58</f>
        <v>4.6375480604865515E-3</v>
      </c>
      <c r="Q66" s="859">
        <f>compohweal!BC58</f>
        <v>2.2277304888973504E-3</v>
      </c>
      <c r="R66" s="859">
        <f>compohweal!BD58</f>
        <v>8.084237742878031E-4</v>
      </c>
      <c r="S66" s="860">
        <f>compohweal!BE58</f>
        <v>3.1858622469371767E-4</v>
      </c>
    </row>
    <row r="67" spans="1:19">
      <c r="A67" s="885">
        <v>1970</v>
      </c>
      <c r="B67" s="893">
        <f>compohweal!AL59</f>
        <v>0.18808563926722854</v>
      </c>
      <c r="C67" s="870">
        <f>compohweal!AM59</f>
        <v>9.73178879939951E-2</v>
      </c>
      <c r="D67" s="870">
        <f>compohweal!AN59</f>
        <v>4.0748106400769757E-2</v>
      </c>
      <c r="E67" s="870">
        <f>compohweal!AO59</f>
        <v>2.7569057971732036E-2</v>
      </c>
      <c r="F67" s="870">
        <f>compohweal!AP59</f>
        <v>1.7362319915264379E-2</v>
      </c>
      <c r="G67" s="870">
        <f>compohweal!AQ59</f>
        <v>6.361996795021696E-3</v>
      </c>
      <c r="H67" s="164">
        <f>compohweal!AS59</f>
        <v>8.8527578889625147E-2</v>
      </c>
      <c r="I67" s="870">
        <f>compohweal!AT59</f>
        <v>5.5567307746969163E-2</v>
      </c>
      <c r="J67" s="870">
        <f>compohweal!AU59</f>
        <v>1.6958369021836006E-2</v>
      </c>
      <c r="K67" s="870">
        <f>compohweal!AV59</f>
        <v>1.0994727557203987E-2</v>
      </c>
      <c r="L67" s="870">
        <f>compohweal!AW59</f>
        <v>4.2052325952681713E-3</v>
      </c>
      <c r="M67" s="870">
        <f>compohweal!AX59</f>
        <v>1.4066248513699975E-3</v>
      </c>
      <c r="N67" s="123">
        <f>compohweal!AZ59</f>
        <v>2.9057961750368122E-2</v>
      </c>
      <c r="O67" s="871">
        <f>compohweal!BA59</f>
        <v>2.0720737287774682E-2</v>
      </c>
      <c r="P67" s="871">
        <f>compohweal!BB59</f>
        <v>4.9330799740516795E-3</v>
      </c>
      <c r="Q67" s="871">
        <f>compohweal!BC59</f>
        <v>2.402850890597108E-3</v>
      </c>
      <c r="R67" s="871">
        <f>compohweal!BD59</f>
        <v>9.8682411316985963E-4</v>
      </c>
      <c r="S67" s="872">
        <f>compohweal!BE59</f>
        <v>2.2297682755834103E-4</v>
      </c>
    </row>
    <row r="68" spans="1:19">
      <c r="A68" s="884">
        <v>1971</v>
      </c>
      <c r="B68" s="890">
        <f>compohweal!AL60</f>
        <v>0.18312426129705273</v>
      </c>
      <c r="C68" s="858">
        <f>compohweal!AM60</f>
        <v>9.2543631457374431E-2</v>
      </c>
      <c r="D68" s="858">
        <f>compohweal!AN60</f>
        <v>4.0213215448034134E-2</v>
      </c>
      <c r="E68" s="858">
        <f>compohweal!AO60</f>
        <v>2.729373136361346E-2</v>
      </c>
      <c r="F68" s="858">
        <f>compohweal!AP60</f>
        <v>1.7871979403935256E-2</v>
      </c>
      <c r="G68" s="858">
        <f>compohweal!AQ60</f>
        <v>5.5201362220032024E-3</v>
      </c>
      <c r="H68" s="160">
        <f>compohweal!AS60</f>
        <v>8.5111022934142966E-2</v>
      </c>
      <c r="I68" s="858">
        <f>compohweal!AT60</f>
        <v>5.2169210830470547E-2</v>
      </c>
      <c r="J68" s="858">
        <f>compohweal!AU60</f>
        <v>1.6426405991211368E-2</v>
      </c>
      <c r="K68" s="858">
        <f>compohweal!AV60</f>
        <v>1.0860221084243449E-2</v>
      </c>
      <c r="L68" s="858">
        <f>compohweal!AW60</f>
        <v>4.6044999307923717E-3</v>
      </c>
      <c r="M68" s="858">
        <f>compohweal!AX60</f>
        <v>1.2018531697322032E-3</v>
      </c>
      <c r="N68" s="117">
        <f>compohweal!AZ60</f>
        <v>2.7525156934643746E-2</v>
      </c>
      <c r="O68" s="859">
        <f>compohweal!BA60</f>
        <v>1.9254074024502188E-2</v>
      </c>
      <c r="P68" s="859">
        <f>compohweal!BB60</f>
        <v>4.7006799355173712E-3</v>
      </c>
      <c r="Q68" s="859">
        <f>compohweal!BC60</f>
        <v>2.2988203932126083E-3</v>
      </c>
      <c r="R68" s="859">
        <f>compohweal!BD60</f>
        <v>1.1368500588559982E-3</v>
      </c>
      <c r="S68" s="860">
        <f>compohweal!BE60</f>
        <v>1.8685937143914089E-4</v>
      </c>
    </row>
    <row r="69" spans="1:19">
      <c r="A69" s="884">
        <v>1972</v>
      </c>
      <c r="B69" s="890">
        <f>compohweal!AL61</f>
        <v>0.17636440748901805</v>
      </c>
      <c r="C69" s="858">
        <f>compohweal!AM61</f>
        <v>8.7876140987646068E-2</v>
      </c>
      <c r="D69" s="858">
        <f>compohweal!AN61</f>
        <v>3.7998901954637176E-2</v>
      </c>
      <c r="E69" s="858">
        <f>compohweal!AO61</f>
        <v>2.8831401161298231E-2</v>
      </c>
      <c r="F69" s="858">
        <f>compohweal!AP61</f>
        <v>1.7057415974250034E-2</v>
      </c>
      <c r="G69" s="858">
        <f>compohweal!AQ61</f>
        <v>4.6801517335097742E-3</v>
      </c>
      <c r="H69" s="160">
        <f>compohweal!AS61</f>
        <v>8.097559050838754E-2</v>
      </c>
      <c r="I69" s="858">
        <f>compohweal!AT61</f>
        <v>4.8835245797818061E-2</v>
      </c>
      <c r="J69" s="858">
        <f>compohweal!AU61</f>
        <v>1.545118674901147E-2</v>
      </c>
      <c r="K69" s="858">
        <f>compohweal!AV61</f>
        <v>1.0997762845896375E-2</v>
      </c>
      <c r="L69" s="858">
        <f>compohweal!AW61</f>
        <v>4.6217920385061007E-3</v>
      </c>
      <c r="M69" s="858">
        <f>compohweal!AX61</f>
        <v>1.1073942330313002E-3</v>
      </c>
      <c r="N69" s="117">
        <f>compohweal!AZ61</f>
        <v>2.5922390681898833E-2</v>
      </c>
      <c r="O69" s="859">
        <f>compohweal!BA61</f>
        <v>1.7877478050650097E-2</v>
      </c>
      <c r="P69" s="859">
        <f>compohweal!BB61</f>
        <v>4.4260359885708311E-3</v>
      </c>
      <c r="Q69" s="859">
        <f>compohweal!BC61</f>
        <v>2.3841880348540734E-3</v>
      </c>
      <c r="R69" s="859">
        <f>compohweal!BD61</f>
        <v>1.0823821255030452E-3</v>
      </c>
      <c r="S69" s="860">
        <f>compohweal!BE61</f>
        <v>1.6533864337731075E-4</v>
      </c>
    </row>
    <row r="70" spans="1:19">
      <c r="A70" s="884">
        <v>1973</v>
      </c>
      <c r="B70" s="890">
        <f>compohweal!AL62</f>
        <v>0.1678171345465671</v>
      </c>
      <c r="C70" s="858">
        <f>compohweal!AM62</f>
        <v>7.2359748163762561E-2</v>
      </c>
      <c r="D70" s="858">
        <f>compohweal!AN62</f>
        <v>3.9775474735016303E-2</v>
      </c>
      <c r="E70" s="858">
        <f>compohweal!AO62</f>
        <v>3.2279343844020758E-2</v>
      </c>
      <c r="F70" s="858">
        <f>compohweal!AP62</f>
        <v>1.9199853516397525E-2</v>
      </c>
      <c r="G70" s="858">
        <f>compohweal!AQ62</f>
        <v>4.2226128650213468E-3</v>
      </c>
      <c r="H70" s="160">
        <f>compohweal!AS62</f>
        <v>7.5553791190486663E-2</v>
      </c>
      <c r="I70" s="858">
        <f>compohweal!AT62</f>
        <v>4.0004164422498434E-2</v>
      </c>
      <c r="J70" s="858">
        <f>compohweal!AU62</f>
        <v>1.6654518292279263E-2</v>
      </c>
      <c r="K70" s="858">
        <f>compohweal!AV62</f>
        <v>1.2138605365313637E-2</v>
      </c>
      <c r="L70" s="858">
        <f>compohweal!AW62</f>
        <v>5.6486873453422959E-3</v>
      </c>
      <c r="M70" s="858">
        <f>compohweal!AX62</f>
        <v>1.117264881884239E-3</v>
      </c>
      <c r="N70" s="117">
        <f>compohweal!AZ62</f>
        <v>2.3369128595390976E-2</v>
      </c>
      <c r="O70" s="859">
        <f>compohweal!BA62</f>
        <v>1.4580162449419731E-2</v>
      </c>
      <c r="P70" s="859">
        <f>compohweal!BB62</f>
        <v>4.8421022525846347E-3</v>
      </c>
      <c r="Q70" s="859">
        <f>compohweal!BC62</f>
        <v>2.5379352962605628E-3</v>
      </c>
      <c r="R70" s="859">
        <f>compohweal!BD62</f>
        <v>1.2587839056976691E-3</v>
      </c>
      <c r="S70" s="860">
        <f>compohweal!BE62</f>
        <v>1.5340270713615212E-4</v>
      </c>
    </row>
    <row r="71" spans="1:19">
      <c r="A71" s="884">
        <v>1974</v>
      </c>
      <c r="B71" s="890">
        <f>compohweal!AL63</f>
        <v>0.16462424494011429</v>
      </c>
      <c r="C71" s="858">
        <f>compohweal!AM63</f>
        <v>5.51172411016978E-2</v>
      </c>
      <c r="D71" s="858">
        <f>compohweal!AN63</f>
        <v>4.2740429703249205E-2</v>
      </c>
      <c r="E71" s="858">
        <f>compohweal!AO63</f>
        <v>3.7140239213267812E-2</v>
      </c>
      <c r="F71" s="858">
        <f>compohweal!AP63</f>
        <v>2.5359730174585593E-2</v>
      </c>
      <c r="G71" s="858">
        <f>compohweal!AQ63</f>
        <v>4.2715794499343929E-3</v>
      </c>
      <c r="H71" s="160">
        <f>compohweal!AS63</f>
        <v>7.2899932405675827E-2</v>
      </c>
      <c r="I71" s="858">
        <f>compohweal!AT63</f>
        <v>3.075605362528222E-2</v>
      </c>
      <c r="J71" s="858">
        <f>compohweal!AU63</f>
        <v>1.7876140479840874E-2</v>
      </c>
      <c r="K71" s="858">
        <f>compohweal!AV63</f>
        <v>1.4858278093048849E-2</v>
      </c>
      <c r="L71" s="858">
        <f>compohweal!AW63</f>
        <v>8.0453315408419712E-3</v>
      </c>
      <c r="M71" s="858">
        <f>compohweal!AX63</f>
        <v>1.3664915243083442E-3</v>
      </c>
      <c r="N71" s="117">
        <f>compohweal!AZ63</f>
        <v>2.2220973568806812E-2</v>
      </c>
      <c r="O71" s="859">
        <f>compohweal!BA63</f>
        <v>1.1675343202114163E-2</v>
      </c>
      <c r="P71" s="859">
        <f>compohweal!BB63</f>
        <v>5.430258792693432E-3</v>
      </c>
      <c r="Q71" s="859">
        <f>compohweal!BC63</f>
        <v>3.0187103768143098E-3</v>
      </c>
      <c r="R71" s="859">
        <f>compohweal!BD63</f>
        <v>1.9462320899883423E-3</v>
      </c>
      <c r="S71" s="860">
        <f>compohweal!BE63</f>
        <v>1.5124320548887127E-4</v>
      </c>
    </row>
    <row r="72" spans="1:19">
      <c r="A72" s="884">
        <v>1975</v>
      </c>
      <c r="B72" s="890">
        <f>compohweal!AL64</f>
        <v>0.15975398221905834</v>
      </c>
      <c r="C72" s="858">
        <f>compohweal!AM64</f>
        <v>4.6776577596176594E-2</v>
      </c>
      <c r="D72" s="858">
        <f>compohweal!AN64</f>
        <v>4.0867297607034114E-2</v>
      </c>
      <c r="E72" s="858">
        <f>compohweal!AO64</f>
        <v>3.9757561711978751E-2</v>
      </c>
      <c r="F72" s="858">
        <f>compohweal!AP64</f>
        <v>2.8208458547901216E-2</v>
      </c>
      <c r="G72" s="858">
        <f>compohweal!AQ64</f>
        <v>4.1453308099725916E-3</v>
      </c>
      <c r="H72" s="160">
        <f>compohweal!AS64</f>
        <v>6.9534006153872951E-2</v>
      </c>
      <c r="I72" s="858">
        <f>compohweal!AT64</f>
        <v>2.6049719452544196E-2</v>
      </c>
      <c r="J72" s="858">
        <f>compohweal!AU64</f>
        <v>1.6713761734841293E-2</v>
      </c>
      <c r="K72" s="858">
        <f>compohweal!AV64</f>
        <v>1.5962124764891228E-2</v>
      </c>
      <c r="L72" s="858">
        <f>compohweal!AW64</f>
        <v>9.2691415835517432E-3</v>
      </c>
      <c r="M72" s="858">
        <f>compohweal!AX64</f>
        <v>1.5398501655532471E-3</v>
      </c>
      <c r="N72" s="117">
        <f>compohweal!AZ64</f>
        <v>2.1411181122722667E-2</v>
      </c>
      <c r="O72" s="859">
        <f>compohweal!BA64</f>
        <v>1.0352641880899682E-2</v>
      </c>
      <c r="P72" s="859">
        <f>compohweal!BB64</f>
        <v>5.1979718256005281E-3</v>
      </c>
      <c r="Q72" s="859">
        <f>compohweal!BC64</f>
        <v>3.3295183357484812E-3</v>
      </c>
      <c r="R72" s="859">
        <f>compohweal!BD64</f>
        <v>2.3870956604907789E-3</v>
      </c>
      <c r="S72" s="860">
        <f>compohweal!BE64</f>
        <v>1.4415698730252391E-4</v>
      </c>
    </row>
    <row r="73" spans="1:19">
      <c r="A73" s="884">
        <v>1976</v>
      </c>
      <c r="B73" s="890">
        <f>compohweal!AL65</f>
        <v>0.15455367515309604</v>
      </c>
      <c r="C73" s="858">
        <f>compohweal!AM65</f>
        <v>4.5563080289539926E-2</v>
      </c>
      <c r="D73" s="858">
        <f>compohweal!AN65</f>
        <v>3.7950636685017414E-2</v>
      </c>
      <c r="E73" s="858">
        <f>compohweal!AO65</f>
        <v>3.923915538015138E-2</v>
      </c>
      <c r="F73" s="858">
        <f>compohweal!AP65</f>
        <v>2.8178230331617371E-2</v>
      </c>
      <c r="G73" s="858">
        <f>compohweal!AQ65</f>
        <v>3.6228833638558555E-3</v>
      </c>
      <c r="H73" s="160">
        <f>compohweal!AS65</f>
        <v>6.6911921509934302E-2</v>
      </c>
      <c r="I73" s="858">
        <f>compohweal!AT65</f>
        <v>2.5583113841634031E-2</v>
      </c>
      <c r="J73" s="858">
        <f>compohweal!AU65</f>
        <v>1.5310842753782611E-2</v>
      </c>
      <c r="K73" s="858">
        <f>compohweal!AV65</f>
        <v>1.5395370979378903E-2</v>
      </c>
      <c r="L73" s="858">
        <f>compohweal!AW65</f>
        <v>9.5294902545486337E-3</v>
      </c>
      <c r="M73" s="858">
        <f>compohweal!AX65</f>
        <v>1.0932533828187374E-3</v>
      </c>
      <c r="N73" s="117">
        <f>compohweal!AZ65</f>
        <v>2.0885029032990943E-2</v>
      </c>
      <c r="O73" s="859">
        <f>compohweal!BA65</f>
        <v>1.0095881898052994E-2</v>
      </c>
      <c r="P73" s="859">
        <f>compohweal!BB65</f>
        <v>4.7891641895830214E-3</v>
      </c>
      <c r="Q73" s="859">
        <f>compohweal!BC65</f>
        <v>3.3649913114115523E-3</v>
      </c>
      <c r="R73" s="859">
        <f>compohweal!BD65</f>
        <v>2.4903294277744958E-3</v>
      </c>
      <c r="S73" s="860">
        <f>compohweal!BE65</f>
        <v>1.447128333357528E-4</v>
      </c>
    </row>
    <row r="74" spans="1:19">
      <c r="A74" s="884">
        <v>1977</v>
      </c>
      <c r="B74" s="890">
        <f>compohweal!AL66</f>
        <v>0.15273903893884011</v>
      </c>
      <c r="C74" s="858">
        <f>compohweal!AM66</f>
        <v>4.1689215446158556E-2</v>
      </c>
      <c r="D74" s="858">
        <f>compohweal!AN66</f>
        <v>3.6477270153381841E-2</v>
      </c>
      <c r="E74" s="858">
        <f>compohweal!AO66</f>
        <v>4.1731021633628559E-2</v>
      </c>
      <c r="F74" s="858">
        <f>compohweal!AP66</f>
        <v>2.9449483946283106E-2</v>
      </c>
      <c r="G74" s="858">
        <f>compohweal!AQ66</f>
        <v>3.3921242904024762E-3</v>
      </c>
      <c r="H74" s="160">
        <f>compohweal!AS66</f>
        <v>6.6309716703701227E-2</v>
      </c>
      <c r="I74" s="858">
        <f>compohweal!AT66</f>
        <v>2.3272921638543664E-2</v>
      </c>
      <c r="J74" s="858">
        <f>compohweal!AU66</f>
        <v>1.5117598691821034E-2</v>
      </c>
      <c r="K74" s="858">
        <f>compohweal!AV66</f>
        <v>1.6934470833291991E-2</v>
      </c>
      <c r="L74" s="858">
        <f>compohweal!AW66</f>
        <v>1.0011570120162627E-2</v>
      </c>
      <c r="M74" s="858">
        <f>compohweal!AX66</f>
        <v>9.7319252529692868E-4</v>
      </c>
      <c r="N74" s="117">
        <f>compohweal!AZ66</f>
        <v>2.0525076698552969E-2</v>
      </c>
      <c r="O74" s="859">
        <f>compohweal!BA66</f>
        <v>9.1095794094968596E-3</v>
      </c>
      <c r="P74" s="859">
        <f>compohweal!BB66</f>
        <v>4.7773994942360686E-3</v>
      </c>
      <c r="Q74" s="859">
        <f>compohweal!BC66</f>
        <v>3.7569254887471772E-3</v>
      </c>
      <c r="R74" s="859">
        <f>compohweal!BD66</f>
        <v>2.7419998920847344E-3</v>
      </c>
      <c r="S74" s="860">
        <f>compohweal!BE66</f>
        <v>1.3918553735062927E-4</v>
      </c>
    </row>
    <row r="75" spans="1:19">
      <c r="A75" s="884">
        <v>1978</v>
      </c>
      <c r="B75" s="890">
        <f>compohweal!AL67</f>
        <v>0.1521149366782506</v>
      </c>
      <c r="C75" s="858">
        <f>compohweal!AM67</f>
        <v>3.7350565715294159E-2</v>
      </c>
      <c r="D75" s="858">
        <f>compohweal!AN67</f>
        <v>3.6508296025924612E-2</v>
      </c>
      <c r="E75" s="858">
        <f>compohweal!AO67</f>
        <v>4.3743917465041346E-2</v>
      </c>
      <c r="F75" s="858">
        <f>compohweal!AP67</f>
        <v>3.1218276966442526E-2</v>
      </c>
      <c r="G75" s="858">
        <f>compohweal!AQ67</f>
        <v>3.2938986487713318E-3</v>
      </c>
      <c r="H75" s="160">
        <f>compohweal!AS67</f>
        <v>6.6601390988183073E-2</v>
      </c>
      <c r="I75" s="858">
        <f>compohweal!AT67</f>
        <v>2.1316648304923191E-2</v>
      </c>
      <c r="J75" s="858">
        <f>compohweal!AU67</f>
        <v>1.5830502003543297E-2</v>
      </c>
      <c r="K75" s="858">
        <f>compohweal!AV67</f>
        <v>1.7400346930898668E-2</v>
      </c>
      <c r="L75" s="858">
        <f>compohweal!AW67</f>
        <v>1.1175512467028414E-2</v>
      </c>
      <c r="M75" s="858">
        <f>compohweal!AX67</f>
        <v>8.7838774598564262E-4</v>
      </c>
      <c r="N75" s="117">
        <f>compohweal!AZ67</f>
        <v>2.0962709861817808E-2</v>
      </c>
      <c r="O75" s="859">
        <f>compohweal!BA67</f>
        <v>8.4179312482071111E-3</v>
      </c>
      <c r="P75" s="859">
        <f>compohweal!BB67</f>
        <v>5.1364007864421503E-3</v>
      </c>
      <c r="Q75" s="859">
        <f>compohweal!BC67</f>
        <v>4.0118519990677559E-3</v>
      </c>
      <c r="R75" s="859">
        <f>compohweal!BD67</f>
        <v>3.2454379753989321E-3</v>
      </c>
      <c r="S75" s="860">
        <f>compohweal!BE67</f>
        <v>1.51091390929484E-4</v>
      </c>
    </row>
    <row r="76" spans="1:19">
      <c r="A76" s="886">
        <v>1979</v>
      </c>
      <c r="B76" s="894">
        <f>compohweal!AL68</f>
        <v>0.15916244685649872</v>
      </c>
      <c r="C76" s="874">
        <f>compohweal!AM68</f>
        <v>3.8710344582796097E-2</v>
      </c>
      <c r="D76" s="874">
        <f>compohweal!AN68</f>
        <v>3.749102249275893E-2</v>
      </c>
      <c r="E76" s="874">
        <f>compohweal!AO68</f>
        <v>4.5259704696945846E-2</v>
      </c>
      <c r="F76" s="874">
        <f>compohweal!AP68</f>
        <v>3.4176107496023178E-2</v>
      </c>
      <c r="G76" s="874">
        <f>compohweal!AQ68</f>
        <v>3.5252741072326899E-3</v>
      </c>
      <c r="H76" s="162">
        <f>compohweal!AS68</f>
        <v>7.1699574589729309E-2</v>
      </c>
      <c r="I76" s="874">
        <f>compohweal!AT68</f>
        <v>2.280564047396183E-2</v>
      </c>
      <c r="J76" s="874">
        <f>compohweal!AU68</f>
        <v>1.6353681989130564E-2</v>
      </c>
      <c r="K76" s="874">
        <f>compohweal!AV68</f>
        <v>1.8863146571675315E-2</v>
      </c>
      <c r="L76" s="874">
        <f>compohweal!AW68</f>
        <v>1.2745066545903683E-2</v>
      </c>
      <c r="M76" s="874">
        <f>compohweal!AX68</f>
        <v>9.3203666619956493E-4</v>
      </c>
      <c r="N76" s="120">
        <f>compohweal!AZ68</f>
        <v>2.3617424070835114E-2</v>
      </c>
      <c r="O76" s="875">
        <f>compohweal!BA68</f>
        <v>9.5653282478451729E-3</v>
      </c>
      <c r="P76" s="875">
        <f>compohweal!BB68</f>
        <v>5.4277188755804673E-3</v>
      </c>
      <c r="Q76" s="875">
        <f>compohweal!BC68</f>
        <v>4.3593417249212507E-3</v>
      </c>
      <c r="R76" s="875">
        <f>compohweal!BD68</f>
        <v>4.0873140096664429E-3</v>
      </c>
      <c r="S76" s="876">
        <f>compohweal!BE68</f>
        <v>1.7772093997336924E-4</v>
      </c>
    </row>
    <row r="77" spans="1:19">
      <c r="A77" s="884">
        <v>1980</v>
      </c>
      <c r="B77" s="890">
        <f>compohweal!AL69</f>
        <v>0.16039162874221802</v>
      </c>
      <c r="C77" s="858">
        <f>compohweal!AM69</f>
        <v>4.2731694877147675E-2</v>
      </c>
      <c r="D77" s="858">
        <f>compohweal!AN69</f>
        <v>3.3201638900209218E-2</v>
      </c>
      <c r="E77" s="858">
        <f>compohweal!AO69</f>
        <v>4.449090245179832E-2</v>
      </c>
      <c r="F77" s="858">
        <f>compohweal!AP69</f>
        <v>3.6303739994764328E-2</v>
      </c>
      <c r="G77" s="858">
        <f>compohweal!AQ69</f>
        <v>3.6636516451835632E-3</v>
      </c>
      <c r="H77" s="160">
        <f>compohweal!AS69</f>
        <v>7.285916805267334E-2</v>
      </c>
      <c r="I77" s="858">
        <f>compohweal!AT69</f>
        <v>2.4280399084091187E-2</v>
      </c>
      <c r="J77" s="858">
        <f>compohweal!AU69</f>
        <v>1.4607065138989128E-2</v>
      </c>
      <c r="K77" s="858">
        <f>compohweal!AV69</f>
        <v>1.9129991997033358E-2</v>
      </c>
      <c r="L77" s="858">
        <f>compohweal!AW69</f>
        <v>1.3737916946411133E-2</v>
      </c>
      <c r="M77" s="858">
        <f>compohweal!AX69</f>
        <v>1.103794202208519E-3</v>
      </c>
      <c r="N77" s="117">
        <f>compohweal!AZ69</f>
        <v>2.3394757881760597E-2</v>
      </c>
      <c r="O77" s="859">
        <f>compohweal!BA69</f>
        <v>9.3990163877606392E-3</v>
      </c>
      <c r="P77" s="859">
        <f>compohweal!BB69</f>
        <v>4.8160626010940177E-3</v>
      </c>
      <c r="Q77" s="859">
        <f>compohweal!BC69</f>
        <v>4.5827522044419311E-3</v>
      </c>
      <c r="R77" s="859">
        <f>compohweal!BD69</f>
        <v>4.4037485495209694E-3</v>
      </c>
      <c r="S77" s="860">
        <f>compohweal!BE69</f>
        <v>1.9317773694638163E-4</v>
      </c>
    </row>
    <row r="78" spans="1:19">
      <c r="A78" s="884">
        <v>1981</v>
      </c>
      <c r="B78" s="890">
        <f>compohweal!AL70</f>
        <v>0.1695903092622757</v>
      </c>
      <c r="C78" s="858">
        <f>compohweal!AM70</f>
        <v>4.4552262872457504E-2</v>
      </c>
      <c r="D78" s="858">
        <f>compohweal!AN70</f>
        <v>3.1974545912817121E-2</v>
      </c>
      <c r="E78" s="858">
        <f>compohweal!AO70</f>
        <v>5.1008009584620595E-2</v>
      </c>
      <c r="F78" s="858">
        <f>compohweal!AP70</f>
        <v>3.7906952202320099E-2</v>
      </c>
      <c r="G78" s="858">
        <f>compohweal!AQ70</f>
        <v>4.1485377587378025E-3</v>
      </c>
      <c r="H78" s="160">
        <f>compohweal!AS70</f>
        <v>8.0266274511814117E-2</v>
      </c>
      <c r="I78" s="858">
        <f>compohweal!AT70</f>
        <v>2.5621956214308739E-2</v>
      </c>
      <c r="J78" s="858">
        <f>compohweal!AU70</f>
        <v>1.4431266914471053E-2</v>
      </c>
      <c r="K78" s="858">
        <f>compohweal!AV70</f>
        <v>2.3162407538620755E-2</v>
      </c>
      <c r="L78" s="858">
        <f>compohweal!AW70</f>
        <v>1.5792069956660271E-2</v>
      </c>
      <c r="M78" s="858">
        <f>compohweal!AX70</f>
        <v>1.258573611266911E-3</v>
      </c>
      <c r="N78" s="117">
        <f>compohweal!AZ70</f>
        <v>2.696935273706913E-2</v>
      </c>
      <c r="O78" s="859">
        <f>compohweal!BA70</f>
        <v>9.8041882738471031E-3</v>
      </c>
      <c r="P78" s="859">
        <f>compohweal!BB70</f>
        <v>4.7919891021592775E-3</v>
      </c>
      <c r="Q78" s="859">
        <f>compohweal!BC70</f>
        <v>6.7196215059084352E-3</v>
      </c>
      <c r="R78" s="859">
        <f>compohweal!BD70</f>
        <v>5.4436833597719669E-3</v>
      </c>
      <c r="S78" s="860">
        <f>compohweal!BE70</f>
        <v>2.0987069001421332E-4</v>
      </c>
    </row>
    <row r="79" spans="1:19">
      <c r="A79" s="884">
        <v>1982</v>
      </c>
      <c r="B79" s="890">
        <f>compohweal!AL71</f>
        <v>0.17441244423389435</v>
      </c>
      <c r="C79" s="858">
        <f>compohweal!AM71</f>
        <v>4.6858318150043488E-2</v>
      </c>
      <c r="D79" s="858">
        <f>compohweal!AN71</f>
        <v>3.1352736812550575E-2</v>
      </c>
      <c r="E79" s="858">
        <f>compohweal!AO71</f>
        <v>5.0469123292714357E-2</v>
      </c>
      <c r="F79" s="858">
        <f>compohweal!AP71</f>
        <v>4.0397956967353821E-2</v>
      </c>
      <c r="G79" s="858">
        <f>compohweal!AQ71</f>
        <v>5.334305576980114E-3</v>
      </c>
      <c r="H79" s="146">
        <f>compohweal!AS71</f>
        <v>8.491005003452301E-2</v>
      </c>
      <c r="I79" s="868">
        <f>compohweal!AT71</f>
        <v>2.7494264766573906E-2</v>
      </c>
      <c r="J79" s="868">
        <f>compohweal!AU71</f>
        <v>1.4110292177065276E-2</v>
      </c>
      <c r="K79" s="868">
        <f>compohweal!AV71</f>
        <v>2.2657462890492752E-2</v>
      </c>
      <c r="L79" s="868">
        <f>compohweal!AW71</f>
        <v>1.8304089084267616E-2</v>
      </c>
      <c r="M79" s="868">
        <f>compohweal!AX71</f>
        <v>2.3439405485987663E-3</v>
      </c>
      <c r="N79" s="117">
        <f>compohweal!AZ71</f>
        <v>2.8848439455032349E-2</v>
      </c>
      <c r="O79" s="859">
        <f>compohweal!BA71</f>
        <v>1.0859430767595768E-2</v>
      </c>
      <c r="P79" s="859">
        <f>compohweal!BB71</f>
        <v>4.8171238604481914E-3</v>
      </c>
      <c r="Q79" s="859">
        <f>compohweal!BC71</f>
        <v>6.4196189196081832E-3</v>
      </c>
      <c r="R79" s="859">
        <f>compohweal!BD71</f>
        <v>6.548276636749506E-3</v>
      </c>
      <c r="S79" s="860">
        <f>compohweal!BE71</f>
        <v>2.0398922788444906E-4</v>
      </c>
    </row>
    <row r="80" spans="1:19">
      <c r="A80" s="884">
        <v>1983</v>
      </c>
      <c r="B80" s="890">
        <f>compohweal!AL72</f>
        <v>0.16531136631965637</v>
      </c>
      <c r="C80" s="858">
        <f>compohweal!AM72</f>
        <v>4.4324062764644623E-2</v>
      </c>
      <c r="D80" s="858">
        <f>compohweal!AN72</f>
        <v>3.1605682394001633E-2</v>
      </c>
      <c r="E80" s="858">
        <f>compohweal!AO72</f>
        <v>4.5876498217694461E-2</v>
      </c>
      <c r="F80" s="858">
        <f>compohweal!AP72</f>
        <v>3.5896029323339462E-2</v>
      </c>
      <c r="G80" s="858">
        <f>compohweal!AQ72</f>
        <v>7.6091056689620018E-3</v>
      </c>
      <c r="H80" s="146">
        <f>compohweal!AS72</f>
        <v>8.0159939825534821E-2</v>
      </c>
      <c r="I80" s="868">
        <f>compohweal!AT72</f>
        <v>2.5861794129014015E-2</v>
      </c>
      <c r="J80" s="868">
        <f>compohweal!AU72</f>
        <v>1.4642640860984102E-2</v>
      </c>
      <c r="K80" s="868">
        <f>compohweal!AV72</f>
        <v>2.1342744963476434E-2</v>
      </c>
      <c r="L80" s="868">
        <f>compohweal!AW72</f>
        <v>1.5735337510704994E-2</v>
      </c>
      <c r="M80" s="868">
        <f>compohweal!AX72</f>
        <v>2.5774217210710049E-3</v>
      </c>
      <c r="N80" s="117">
        <f>compohweal!AZ72</f>
        <v>2.7474129572510719E-2</v>
      </c>
      <c r="O80" s="859">
        <f>compohweal!BA72</f>
        <v>9.9313640967011452E-3</v>
      </c>
      <c r="P80" s="859">
        <f>compohweal!BB72</f>
        <v>5.0891735863842769E-3</v>
      </c>
      <c r="Q80" s="859">
        <f>compohweal!BC72</f>
        <v>6.2590069355792366E-3</v>
      </c>
      <c r="R80" s="859">
        <f>compohweal!BD72</f>
        <v>5.7641668245196342E-3</v>
      </c>
      <c r="S80" s="860">
        <f>compohweal!BE72</f>
        <v>4.3041777098551393E-4</v>
      </c>
    </row>
    <row r="81" spans="1:19">
      <c r="A81" s="884">
        <v>1984</v>
      </c>
      <c r="B81" s="890">
        <f>compohweal!AL73</f>
        <v>0.16927829384803772</v>
      </c>
      <c r="C81" s="858">
        <f>compohweal!AM73</f>
        <v>4.4326025992631912E-2</v>
      </c>
      <c r="D81" s="858">
        <f>compohweal!AN73</f>
        <v>3.664054162800312E-2</v>
      </c>
      <c r="E81" s="858">
        <f>compohweal!AO73</f>
        <v>4.4921967550180852E-2</v>
      </c>
      <c r="F81" s="858">
        <f>compohweal!AP73</f>
        <v>3.2741639763116837E-2</v>
      </c>
      <c r="G81" s="858">
        <f>compohweal!AQ73</f>
        <v>1.0648125782608986E-2</v>
      </c>
      <c r="H81" s="146">
        <f>compohweal!AS73</f>
        <v>8.4375917911529541E-2</v>
      </c>
      <c r="I81" s="868">
        <f>compohweal!AT73</f>
        <v>2.7800813317298889E-2</v>
      </c>
      <c r="J81" s="868">
        <f>compohweal!AU73</f>
        <v>1.8159920029575005E-2</v>
      </c>
      <c r="K81" s="868">
        <f>compohweal!AV73</f>
        <v>2.0446431008167565E-2</v>
      </c>
      <c r="L81" s="868">
        <f>compohweal!AW73</f>
        <v>1.4666695147752762E-2</v>
      </c>
      <c r="M81" s="868">
        <f>compohweal!AX73</f>
        <v>3.3020609989762306E-3</v>
      </c>
      <c r="N81" s="117">
        <f>compohweal!AZ73</f>
        <v>2.9252665117383003E-2</v>
      </c>
      <c r="O81" s="859">
        <f>compohweal!BA73</f>
        <v>1.1504124850034714E-2</v>
      </c>
      <c r="P81" s="859">
        <f>compohweal!BB73</f>
        <v>6.0007885076629464E-3</v>
      </c>
      <c r="Q81" s="859">
        <f>compohweal!BC73</f>
        <v>5.7368506459170021E-3</v>
      </c>
      <c r="R81" s="859">
        <f>compohweal!BD73</f>
        <v>5.4497532546520233E-3</v>
      </c>
      <c r="S81" s="860">
        <f>compohweal!BE73</f>
        <v>5.6114746257662773E-4</v>
      </c>
    </row>
    <row r="82" spans="1:19">
      <c r="A82" s="884">
        <v>1985</v>
      </c>
      <c r="B82" s="890">
        <f>compohweal!AL74</f>
        <v>0.17267972230911255</v>
      </c>
      <c r="C82" s="858">
        <f>compohweal!AM74</f>
        <v>4.4225912541151047E-2</v>
      </c>
      <c r="D82" s="858">
        <f>compohweal!AN74</f>
        <v>4.2316738923545927E-2</v>
      </c>
      <c r="E82" s="858">
        <f>compohweal!AO74</f>
        <v>4.5900790137238801E-2</v>
      </c>
      <c r="F82" s="858">
        <f>compohweal!AP74</f>
        <v>2.9334980994462967E-2</v>
      </c>
      <c r="G82" s="858">
        <f>compohweal!AQ74</f>
        <v>1.0901303961873055E-2</v>
      </c>
      <c r="H82" s="146">
        <f>compohweal!AS74</f>
        <v>8.7636180222034454E-2</v>
      </c>
      <c r="I82" s="868">
        <f>compohweal!AT74</f>
        <v>2.7765179052948952E-2</v>
      </c>
      <c r="J82" s="868">
        <f>compohweal!AU74</f>
        <v>2.211214997805655E-2</v>
      </c>
      <c r="K82" s="868">
        <f>compohweal!AV74</f>
        <v>2.0786039356607944E-2</v>
      </c>
      <c r="L82" s="868">
        <f>compohweal!AW74</f>
        <v>1.3107757084071636E-2</v>
      </c>
      <c r="M82" s="868">
        <f>compohweal!AX74</f>
        <v>3.8650583010166883E-3</v>
      </c>
      <c r="N82" s="117">
        <f>compohweal!AZ74</f>
        <v>2.9788833111524582E-2</v>
      </c>
      <c r="O82" s="859">
        <f>compohweal!BA74</f>
        <v>1.1217701248824596E-2</v>
      </c>
      <c r="P82" s="859">
        <f>compohweal!BB74</f>
        <v>7.6303861851556576E-3</v>
      </c>
      <c r="Q82" s="859">
        <f>compohweal!BC74</f>
        <v>6.0027347062714398E-3</v>
      </c>
      <c r="R82" s="859">
        <f>compohweal!BD74</f>
        <v>4.135889932513237E-3</v>
      </c>
      <c r="S82" s="860">
        <f>compohweal!BE74</f>
        <v>8.0211961176246405E-4</v>
      </c>
    </row>
    <row r="83" spans="1:19">
      <c r="A83" s="884">
        <v>1986</v>
      </c>
      <c r="B83" s="890">
        <f>compohweal!AL75</f>
        <v>0.17034551501274109</v>
      </c>
      <c r="C83" s="858">
        <f>compohweal!AM75</f>
        <v>4.5111112296581268E-2</v>
      </c>
      <c r="D83" s="858">
        <f>compohweal!AN75</f>
        <v>4.2705927218776196E-2</v>
      </c>
      <c r="E83" s="858">
        <f>compohweal!AO75</f>
        <v>4.5311669004149735E-2</v>
      </c>
      <c r="F83" s="858">
        <f>compohweal!AP75</f>
        <v>2.3390719667077065E-2</v>
      </c>
      <c r="G83" s="858">
        <f>compohweal!AQ75</f>
        <v>1.3826088979840279E-2</v>
      </c>
      <c r="H83" s="146">
        <f>compohweal!AS75</f>
        <v>8.3800509572029114E-2</v>
      </c>
      <c r="I83" s="868">
        <f>compohweal!AT75</f>
        <v>2.7479026466608047E-2</v>
      </c>
      <c r="J83" s="868">
        <f>compohweal!AU75</f>
        <v>2.1988237422192469E-2</v>
      </c>
      <c r="K83" s="868">
        <f>compohweal!AV75</f>
        <v>1.9212971033994108E-2</v>
      </c>
      <c r="L83" s="868">
        <f>compohweal!AW75</f>
        <v>9.9278781563043594E-3</v>
      </c>
      <c r="M83" s="868">
        <f>compohweal!AX75</f>
        <v>5.1923971623182297E-3</v>
      </c>
      <c r="N83" s="117">
        <f>compohweal!AZ75</f>
        <v>2.9488751664757729E-2</v>
      </c>
      <c r="O83" s="859">
        <f>compohweal!BA75</f>
        <v>1.2473689392209053E-2</v>
      </c>
      <c r="P83" s="859">
        <f>compohweal!BB75</f>
        <v>7.7698600325675216E-3</v>
      </c>
      <c r="Q83" s="859">
        <f>compohweal!BC75</f>
        <v>4.9733420892152935E-3</v>
      </c>
      <c r="R83" s="859">
        <f>compohweal!BD75</f>
        <v>3.4238286316394806E-3</v>
      </c>
      <c r="S83" s="860">
        <f>compohweal!BE75</f>
        <v>8.4803078789263964E-4</v>
      </c>
    </row>
    <row r="84" spans="1:19">
      <c r="A84" s="884">
        <v>1987</v>
      </c>
      <c r="B84" s="890">
        <f>compohweal!AL76</f>
        <v>0.18443340063095093</v>
      </c>
      <c r="C84" s="858">
        <f>compohweal!AM76</f>
        <v>4.307987168431282E-2</v>
      </c>
      <c r="D84" s="858">
        <f>compohweal!AN76</f>
        <v>5.8158372470643371E-2</v>
      </c>
      <c r="E84" s="858">
        <f>compohweal!AO76</f>
        <v>4.4332180870696902E-2</v>
      </c>
      <c r="F84" s="858">
        <f>compohweal!AP76</f>
        <v>2.0890431478619576E-2</v>
      </c>
      <c r="G84" s="858">
        <f>compohweal!AQ76</f>
        <v>1.7972538247704506E-2</v>
      </c>
      <c r="H84" s="146">
        <f>compohweal!AS76</f>
        <v>9.3164928257465363E-2</v>
      </c>
      <c r="I84" s="868">
        <f>compohweal!AT76</f>
        <v>2.5448186323046684E-2</v>
      </c>
      <c r="J84" s="868">
        <f>compohweal!AU76</f>
        <v>3.2140377938048914E-2</v>
      </c>
      <c r="K84" s="868">
        <f>compohweal!AV76</f>
        <v>1.8772998359054327E-2</v>
      </c>
      <c r="L84" s="868">
        <f>compohweal!AW76</f>
        <v>9.0919807553291321E-3</v>
      </c>
      <c r="M84" s="868">
        <f>compohweal!AX76</f>
        <v>7.7113863080739975E-3</v>
      </c>
      <c r="N84" s="117">
        <f>compohweal!AZ76</f>
        <v>3.412584587931633E-2</v>
      </c>
      <c r="O84" s="859">
        <f>compohweal!BA76</f>
        <v>1.0637410916388035E-2</v>
      </c>
      <c r="P84" s="859">
        <f>compohweal!BB76</f>
        <v>1.3950405358627904E-2</v>
      </c>
      <c r="Q84" s="859">
        <f>compohweal!BC76</f>
        <v>5.3959009965183213E-3</v>
      </c>
      <c r="R84" s="859">
        <f>compohweal!BD76</f>
        <v>3.2906681299209595E-3</v>
      </c>
      <c r="S84" s="860">
        <f>compohweal!BE76</f>
        <v>8.5146137280389667E-4</v>
      </c>
    </row>
    <row r="85" spans="1:19">
      <c r="A85" s="884">
        <v>1988</v>
      </c>
      <c r="B85" s="890">
        <f>compohweal!AL77</f>
        <v>0.20388604700565338</v>
      </c>
      <c r="C85" s="858">
        <f>compohweal!AM77</f>
        <v>5.4214447736740112E-2</v>
      </c>
      <c r="D85" s="858">
        <f>compohweal!AN77</f>
        <v>6.2810479546897113E-2</v>
      </c>
      <c r="E85" s="858">
        <f>compohweal!AO77</f>
        <v>4.4529587030410767E-2</v>
      </c>
      <c r="F85" s="858">
        <f>compohweal!AP77</f>
        <v>2.3960206657648087E-2</v>
      </c>
      <c r="G85" s="858">
        <f>compohweal!AQ77</f>
        <v>1.8371324986219406E-2</v>
      </c>
      <c r="H85" s="146">
        <f>compohweal!AS77</f>
        <v>0.10920868068933487</v>
      </c>
      <c r="I85" s="868">
        <f>compohweal!AT77</f>
        <v>3.5347085446119308E-2</v>
      </c>
      <c r="J85" s="868">
        <f>compohweal!AU77</f>
        <v>3.5624182739411481E-2</v>
      </c>
      <c r="K85" s="868">
        <f>compohweal!AV77</f>
        <v>1.8814225273672491E-2</v>
      </c>
      <c r="L85" s="868">
        <f>compohweal!AW77</f>
        <v>1.1358970776200294E-2</v>
      </c>
      <c r="M85" s="868">
        <f>compohweal!AX77</f>
        <v>8.0642169341444969E-3</v>
      </c>
      <c r="N85" s="117">
        <f>compohweal!AZ77</f>
        <v>4.2007662355899811E-2</v>
      </c>
      <c r="O85" s="859">
        <f>compohweal!BA77</f>
        <v>1.5708403661847115E-2</v>
      </c>
      <c r="P85" s="859">
        <f>compohweal!BB77</f>
        <v>1.4890713255226729E-2</v>
      </c>
      <c r="Q85" s="859">
        <f>compohweal!BC77</f>
        <v>5.1448149606585503E-3</v>
      </c>
      <c r="R85" s="859">
        <f>compohweal!BD77</f>
        <v>4.391426220536232E-3</v>
      </c>
      <c r="S85" s="860">
        <f>compohweal!BE77</f>
        <v>1.8723041284829378E-3</v>
      </c>
    </row>
    <row r="86" spans="1:19">
      <c r="A86" s="884">
        <v>1989</v>
      </c>
      <c r="B86" s="890">
        <f>compohweal!AL78</f>
        <v>0.20313340425491333</v>
      </c>
      <c r="C86" s="858">
        <f>compohweal!AM78</f>
        <v>5.6616377085447311E-2</v>
      </c>
      <c r="D86" s="858">
        <f>compohweal!AN78</f>
        <v>6.2359159579500556E-2</v>
      </c>
      <c r="E86" s="858">
        <f>compohweal!AO78</f>
        <v>4.1726628784090281E-2</v>
      </c>
      <c r="F86" s="858">
        <f>compohweal!AP78</f>
        <v>2.1697303280234337E-2</v>
      </c>
      <c r="G86" s="858">
        <f>compohweal!AQ78</f>
        <v>2.0733930170536041E-2</v>
      </c>
      <c r="H86" s="146">
        <f>compohweal!AS78</f>
        <v>0.10709183663129807</v>
      </c>
      <c r="I86" s="868">
        <f>compohweal!AT78</f>
        <v>3.5583026707172394E-2</v>
      </c>
      <c r="J86" s="868">
        <f>compohweal!AU78</f>
        <v>3.5201056423829868E-2</v>
      </c>
      <c r="K86" s="868">
        <f>compohweal!AV78</f>
        <v>1.7800318542867899E-2</v>
      </c>
      <c r="L86" s="868">
        <f>compohweal!AW78</f>
        <v>9.3276044353842735E-3</v>
      </c>
      <c r="M86" s="868">
        <f>compohweal!AX78</f>
        <v>9.1798342764377594E-3</v>
      </c>
      <c r="N86" s="117">
        <f>compohweal!AZ78</f>
        <v>4.0981046855449677E-2</v>
      </c>
      <c r="O86" s="859">
        <f>compohweal!BA78</f>
        <v>1.6394687816500664E-2</v>
      </c>
      <c r="P86" s="859">
        <f>compohweal!BB78</f>
        <v>1.5103749210538808E-2</v>
      </c>
      <c r="Q86" s="859">
        <f>compohweal!BC78</f>
        <v>4.7731356316944584E-3</v>
      </c>
      <c r="R86" s="859">
        <f>compohweal!BD78</f>
        <v>3.2957259099930525E-3</v>
      </c>
      <c r="S86" s="860">
        <f>compohweal!BE78</f>
        <v>1.413749298080802E-3</v>
      </c>
    </row>
    <row r="87" spans="1:19">
      <c r="A87" s="885">
        <v>1990</v>
      </c>
      <c r="B87" s="893">
        <f>compohweal!AL79</f>
        <v>0.20446273684501648</v>
      </c>
      <c r="C87" s="870">
        <f>compohweal!AM79</f>
        <v>5.629359558224678E-2</v>
      </c>
      <c r="D87" s="870">
        <f>compohweal!AN79</f>
        <v>6.1974036623723805E-2</v>
      </c>
      <c r="E87" s="870">
        <f>compohweal!AO79</f>
        <v>4.1285324143245816E-2</v>
      </c>
      <c r="F87" s="870">
        <f>compohweal!AP79</f>
        <v>2.1867834031581879E-2</v>
      </c>
      <c r="G87" s="870">
        <f>compohweal!AQ79</f>
        <v>2.3041950538754463E-2</v>
      </c>
      <c r="H87" s="157">
        <f>compohweal!AS79</f>
        <v>0.10794426500797272</v>
      </c>
      <c r="I87" s="877">
        <f>compohweal!AT79</f>
        <v>3.5990398377180099E-2</v>
      </c>
      <c r="J87" s="877">
        <f>compohweal!AU79</f>
        <v>3.4929650675621815E-2</v>
      </c>
      <c r="K87" s="877">
        <f>compohweal!AV79</f>
        <v>1.7205440963152796E-2</v>
      </c>
      <c r="L87" s="877">
        <f>compohweal!AW79</f>
        <v>9.0945940464735031E-3</v>
      </c>
      <c r="M87" s="877">
        <f>compohweal!AX79</f>
        <v>1.072418037801981E-2</v>
      </c>
      <c r="N87" s="123">
        <f>compohweal!AZ79</f>
        <v>4.1397109627723694E-2</v>
      </c>
      <c r="O87" s="871">
        <f>compohweal!BA79</f>
        <v>1.6890494152903557E-2</v>
      </c>
      <c r="P87" s="871">
        <f>compohweal!BB79</f>
        <v>1.5187134580628481E-2</v>
      </c>
      <c r="Q87" s="871">
        <f>compohweal!BC79</f>
        <v>4.6742405975237489E-3</v>
      </c>
      <c r="R87" s="871">
        <f>compohweal!BD79</f>
        <v>3.2131108455359936E-3</v>
      </c>
      <c r="S87" s="872">
        <f>compohweal!BE79</f>
        <v>1.432131277397275E-3</v>
      </c>
    </row>
    <row r="88" spans="1:19">
      <c r="A88" s="884">
        <v>1991</v>
      </c>
      <c r="B88" s="890">
        <f>compohweal!AL80</f>
        <v>0.19743925333023071</v>
      </c>
      <c r="C88" s="858">
        <f>compohweal!AM80</f>
        <v>5.6480072438716888E-2</v>
      </c>
      <c r="D88" s="858">
        <f>compohweal!AN80</f>
        <v>6.2568768102210015E-2</v>
      </c>
      <c r="E88" s="858">
        <f>compohweal!AO80</f>
        <v>3.8679568329825997E-2</v>
      </c>
      <c r="F88" s="858">
        <f>compohweal!AP80</f>
        <v>1.8762269988656044E-2</v>
      </c>
      <c r="G88" s="858">
        <f>compohweal!AQ80</f>
        <v>2.0948572084307671E-2</v>
      </c>
      <c r="H88" s="146">
        <f>compohweal!AS80</f>
        <v>0.10323628783226013</v>
      </c>
      <c r="I88" s="868">
        <f>compohweal!AT80</f>
        <v>3.5364694893360138E-2</v>
      </c>
      <c r="J88" s="868">
        <f>compohweal!AU80</f>
        <v>3.5842714962200262E-2</v>
      </c>
      <c r="K88" s="868">
        <f>compohweal!AV80</f>
        <v>1.6646719654090703E-2</v>
      </c>
      <c r="L88" s="868">
        <f>compohweal!AW80</f>
        <v>7.9272417351603508E-3</v>
      </c>
      <c r="M88" s="868">
        <f>compohweal!AX80</f>
        <v>7.4549145065248013E-3</v>
      </c>
      <c r="N88" s="117">
        <f>compohweal!AZ80</f>
        <v>3.9648883044719696E-2</v>
      </c>
      <c r="O88" s="859">
        <f>compohweal!BA80</f>
        <v>1.5935275703668594E-2</v>
      </c>
      <c r="P88" s="859">
        <f>compohweal!BB80</f>
        <v>1.5317881253395171E-2</v>
      </c>
      <c r="Q88" s="859">
        <f>compohweal!BC80</f>
        <v>4.2727207692223601E-3</v>
      </c>
      <c r="R88" s="859">
        <f>compohweal!BD80</f>
        <v>2.9180562123656273E-3</v>
      </c>
      <c r="S88" s="860">
        <f>compohweal!BE80</f>
        <v>1.2049488723278046E-3</v>
      </c>
    </row>
    <row r="89" spans="1:19">
      <c r="A89" s="884">
        <v>1992</v>
      </c>
      <c r="B89" s="890">
        <f>compohweal!AL81</f>
        <v>0.21077144145965576</v>
      </c>
      <c r="C89" s="858">
        <f>compohweal!AM81</f>
        <v>6.7275136709213257E-2</v>
      </c>
      <c r="D89" s="858">
        <f>compohweal!AN81</f>
        <v>6.1652635864447802E-2</v>
      </c>
      <c r="E89" s="858">
        <f>compohweal!AO81</f>
        <v>3.796018217690289E-2</v>
      </c>
      <c r="F89" s="858">
        <f>compohweal!AP81</f>
        <v>1.7391525208950043E-2</v>
      </c>
      <c r="G89" s="858">
        <f>compohweal!AQ81</f>
        <v>2.6491958647966385E-2</v>
      </c>
      <c r="H89" s="146">
        <f>compohweal!AS81</f>
        <v>0.11380806565284729</v>
      </c>
      <c r="I89" s="868">
        <f>compohweal!AT81</f>
        <v>4.3851923197507858E-2</v>
      </c>
      <c r="J89" s="868">
        <f>compohweal!AU81</f>
        <v>3.6162102660455275E-2</v>
      </c>
      <c r="K89" s="868">
        <f>compohweal!AV81</f>
        <v>1.6562975652050227E-2</v>
      </c>
      <c r="L89" s="868">
        <f>compohweal!AW81</f>
        <v>7.7997925691306591E-3</v>
      </c>
      <c r="M89" s="868">
        <f>compohweal!AX81</f>
        <v>9.4312736764550209E-3</v>
      </c>
      <c r="N89" s="117">
        <f>compohweal!AZ81</f>
        <v>4.4884409755468369E-2</v>
      </c>
      <c r="O89" s="859">
        <f>compohweal!BA81</f>
        <v>2.0282264798879623E-2</v>
      </c>
      <c r="P89" s="859">
        <f>compohweal!BB81</f>
        <v>1.5546050230113906E-2</v>
      </c>
      <c r="Q89" s="859">
        <f>compohweal!BC81</f>
        <v>4.2169639200437814E-3</v>
      </c>
      <c r="R89" s="859">
        <f>compohweal!BD81</f>
        <v>3.2701510936021805E-3</v>
      </c>
      <c r="S89" s="860">
        <f>compohweal!BE81</f>
        <v>1.5689778374508023E-3</v>
      </c>
    </row>
    <row r="90" spans="1:19">
      <c r="A90" s="884">
        <v>1993</v>
      </c>
      <c r="B90" s="890">
        <f>compohweal!AL82</f>
        <v>0.21269233524799347</v>
      </c>
      <c r="C90" s="858">
        <f>compohweal!AM82</f>
        <v>7.0654019713401794E-2</v>
      </c>
      <c r="D90" s="858">
        <f>compohweal!AN82</f>
        <v>6.2937671900726855E-2</v>
      </c>
      <c r="E90" s="858">
        <f>compohweal!AO82</f>
        <v>3.6725393729284406E-2</v>
      </c>
      <c r="F90" s="858">
        <f>compohweal!AP82</f>
        <v>1.5469139441847801E-2</v>
      </c>
      <c r="G90" s="858">
        <f>compohweal!AQ82</f>
        <v>2.690611220896244E-2</v>
      </c>
      <c r="H90" s="146">
        <f>compohweal!AS82</f>
        <v>0.11520540714263916</v>
      </c>
      <c r="I90" s="868">
        <f>compohweal!AT82</f>
        <v>4.5279823243618011E-2</v>
      </c>
      <c r="J90" s="868">
        <f>compohweal!AU82</f>
        <v>3.6849087817245163E-2</v>
      </c>
      <c r="K90" s="868">
        <f>compohweal!AV82</f>
        <v>1.5878161590080708E-2</v>
      </c>
      <c r="L90" s="868">
        <f>compohweal!AW82</f>
        <v>7.0369602181017399E-3</v>
      </c>
      <c r="M90" s="868">
        <f>compohweal!AX82</f>
        <v>1.0161374695599079E-2</v>
      </c>
      <c r="N90" s="117">
        <f>compohweal!AZ82</f>
        <v>4.6578865498304367E-2</v>
      </c>
      <c r="O90" s="859">
        <f>compohweal!BA82</f>
        <v>2.1015090867877007E-2</v>
      </c>
      <c r="P90" s="859">
        <f>compohweal!BB82</f>
        <v>1.5965133494319161E-2</v>
      </c>
      <c r="Q90" s="859">
        <f>compohweal!BC82</f>
        <v>4.3113066349178553E-3</v>
      </c>
      <c r="R90" s="859">
        <f>compohweal!BD82</f>
        <v>2.8676583897322416E-3</v>
      </c>
      <c r="S90" s="860">
        <f>compohweal!BE82</f>
        <v>2.4196766316890717E-3</v>
      </c>
    </row>
    <row r="91" spans="1:19">
      <c r="A91" s="884">
        <v>1994</v>
      </c>
      <c r="B91" s="890">
        <f>compohweal!AL83</f>
        <v>0.21231438219547272</v>
      </c>
      <c r="C91" s="858">
        <f>compohweal!AM83</f>
        <v>7.2643391788005829E-2</v>
      </c>
      <c r="D91" s="858">
        <f>compohweal!AN83</f>
        <v>6.4403221127577126E-2</v>
      </c>
      <c r="E91" s="858">
        <f>compohweal!AO83</f>
        <v>3.412900771945715E-2</v>
      </c>
      <c r="F91" s="858">
        <f>compohweal!AP83</f>
        <v>1.4916524291038513E-2</v>
      </c>
      <c r="G91" s="858">
        <f>compohweal!AQ83</f>
        <v>2.6222243905067444E-2</v>
      </c>
      <c r="H91" s="146">
        <f>compohweal!AS83</f>
        <v>0.11425328254699707</v>
      </c>
      <c r="I91" s="868">
        <f>compohweal!AT83</f>
        <v>4.6938482671976089E-2</v>
      </c>
      <c r="J91" s="868">
        <f>compohweal!AU83</f>
        <v>3.8310422285576351E-2</v>
      </c>
      <c r="K91" s="868">
        <f>compohweal!AV83</f>
        <v>1.4037888962775469E-2</v>
      </c>
      <c r="L91" s="868">
        <f>compohweal!AW83</f>
        <v>6.4777960069477558E-3</v>
      </c>
      <c r="M91" s="868">
        <f>compohweal!AX83</f>
        <v>8.4886960685253143E-3</v>
      </c>
      <c r="N91" s="117">
        <f>compohweal!AZ83</f>
        <v>4.5499570667743683E-2</v>
      </c>
      <c r="O91" s="859">
        <f>compohweal!BA83</f>
        <v>2.1241458132863045E-2</v>
      </c>
      <c r="P91" s="859">
        <f>compohweal!BB83</f>
        <v>1.7458682739743381E-2</v>
      </c>
      <c r="Q91" s="859">
        <f>compohweal!BC83</f>
        <v>3.2794417347759008E-3</v>
      </c>
      <c r="R91" s="859">
        <f>compohweal!BD83</f>
        <v>2.391153248026967E-3</v>
      </c>
      <c r="S91" s="860">
        <f>compohweal!BE83</f>
        <v>1.1288368841633201E-3</v>
      </c>
    </row>
    <row r="92" spans="1:19">
      <c r="A92" s="884">
        <v>1995</v>
      </c>
      <c r="B92" s="890">
        <f>compohweal!AL84</f>
        <v>0.21531835198402405</v>
      </c>
      <c r="C92" s="858">
        <f>compohweal!AM84</f>
        <v>7.7982529997825623E-2</v>
      </c>
      <c r="D92" s="858">
        <f>compohweal!AN84</f>
        <v>6.1436179908923805E-2</v>
      </c>
      <c r="E92" s="858">
        <f>compohweal!AO84</f>
        <v>3.2779939007014036E-2</v>
      </c>
      <c r="F92" s="858">
        <f>compohweal!AP84</f>
        <v>1.5744401142001152E-2</v>
      </c>
      <c r="G92" s="858">
        <f>compohweal!AQ84</f>
        <v>2.7375299483537674E-2</v>
      </c>
      <c r="H92" s="146">
        <f>compohweal!AS84</f>
        <v>0.11639747768640518</v>
      </c>
      <c r="I92" s="868">
        <f>compohweal!AT84</f>
        <v>5.0052054226398468E-2</v>
      </c>
      <c r="J92" s="868">
        <f>compohweal!AU84</f>
        <v>3.6955511881387793E-2</v>
      </c>
      <c r="K92" s="868">
        <f>compohweal!AV84</f>
        <v>1.3784079812467098E-2</v>
      </c>
      <c r="L92" s="868">
        <f>compohweal!AW84</f>
        <v>6.8098125047981739E-3</v>
      </c>
      <c r="M92" s="868">
        <f>compohweal!AX84</f>
        <v>8.7960222736001015E-3</v>
      </c>
      <c r="N92" s="117">
        <f>compohweal!AZ84</f>
        <v>4.6721987426280975E-2</v>
      </c>
      <c r="O92" s="859">
        <f>compohweal!BA84</f>
        <v>2.3038828745484352E-2</v>
      </c>
      <c r="P92" s="859">
        <f>compohweal!BB84</f>
        <v>1.669299053355644E-2</v>
      </c>
      <c r="Q92" s="859">
        <f>compohweal!BC84</f>
        <v>3.2164240255951881E-3</v>
      </c>
      <c r="R92" s="859">
        <f>compohweal!BD84</f>
        <v>2.5038686580955982E-3</v>
      </c>
      <c r="S92" s="860">
        <f>compohweal!BE84</f>
        <v>1.269875094294548E-3</v>
      </c>
    </row>
    <row r="93" spans="1:19">
      <c r="A93" s="884">
        <v>1996</v>
      </c>
      <c r="B93" s="890">
        <f>compohweal!AL85</f>
        <v>0.22224614024162292</v>
      </c>
      <c r="C93" s="858">
        <f>compohweal!AM85</f>
        <v>8.9072786271572113E-2</v>
      </c>
      <c r="D93" s="858">
        <f>compohweal!AN85</f>
        <v>5.7808913639746606E-2</v>
      </c>
      <c r="E93" s="858">
        <f>compohweal!AO85</f>
        <v>3.0617762822657824E-2</v>
      </c>
      <c r="F93" s="858">
        <f>compohweal!AP85</f>
        <v>1.5634449198842049E-2</v>
      </c>
      <c r="G93" s="858">
        <f>compohweal!AQ85</f>
        <v>2.9112227261066437E-2</v>
      </c>
      <c r="H93" s="146">
        <f>compohweal!AS85</f>
        <v>0.1225351095199585</v>
      </c>
      <c r="I93" s="868">
        <f>compohweal!AT85</f>
        <v>5.8179110288619995E-2</v>
      </c>
      <c r="J93" s="868">
        <f>compohweal!AU85</f>
        <v>3.4136516725993715E-2</v>
      </c>
      <c r="K93" s="868">
        <f>compohweal!AV85</f>
        <v>1.2645919807255268E-2</v>
      </c>
      <c r="L93" s="868">
        <f>compohweal!AW85</f>
        <v>7.4390945956110954E-3</v>
      </c>
      <c r="M93" s="868">
        <f>compohweal!AX85</f>
        <v>1.013446319848299E-2</v>
      </c>
      <c r="N93" s="117">
        <f>compohweal!AZ85</f>
        <v>5.0237655639648438E-2</v>
      </c>
      <c r="O93" s="859">
        <f>compohweal!BA85</f>
        <v>2.7162281796336174E-2</v>
      </c>
      <c r="P93" s="859">
        <f>compohweal!BB85</f>
        <v>1.5411036975820025E-2</v>
      </c>
      <c r="Q93" s="859">
        <f>compohweal!BC85</f>
        <v>3.099402878433466E-3</v>
      </c>
      <c r="R93" s="859">
        <f>compohweal!BD85</f>
        <v>2.9692891985177994E-3</v>
      </c>
      <c r="S93" s="860">
        <f>compohweal!BE85</f>
        <v>1.5956443967297673E-3</v>
      </c>
    </row>
    <row r="94" spans="1:19">
      <c r="A94" s="884">
        <v>1997</v>
      </c>
      <c r="B94" s="890">
        <f>compohweal!AL86</f>
        <v>0.23266568779945374</v>
      </c>
      <c r="C94" s="858">
        <f>compohweal!AM86</f>
        <v>9.6969418227672577E-2</v>
      </c>
      <c r="D94" s="858">
        <f>compohweal!AN86</f>
        <v>5.4883982200408354E-2</v>
      </c>
      <c r="E94" s="858">
        <f>compohweal!AO86</f>
        <v>3.0130680650472641E-2</v>
      </c>
      <c r="F94" s="858">
        <f>compohweal!AP86</f>
        <v>1.6019115224480629E-2</v>
      </c>
      <c r="G94" s="858">
        <f>compohweal!AQ86</f>
        <v>3.4662485122680664E-2</v>
      </c>
      <c r="H94" s="146">
        <f>compohweal!AS86</f>
        <v>0.12992854416370392</v>
      </c>
      <c r="I94" s="868">
        <f>compohweal!AT86</f>
        <v>6.2750242650508881E-2</v>
      </c>
      <c r="J94" s="868">
        <f>compohweal!AU86</f>
        <v>3.2949863911198918E-2</v>
      </c>
      <c r="K94" s="868">
        <f>compohweal!AV86</f>
        <v>1.2156370561569929E-2</v>
      </c>
      <c r="L94" s="868">
        <f>compohweal!AW86</f>
        <v>7.7310712076723576E-3</v>
      </c>
      <c r="M94" s="868">
        <f>compohweal!AX86</f>
        <v>1.4340998604893684E-2</v>
      </c>
      <c r="N94" s="117">
        <f>compohweal!AZ86</f>
        <v>5.3000856190919876E-2</v>
      </c>
      <c r="O94" s="859">
        <f>compohweal!BA86</f>
        <v>2.9230032116174698E-2</v>
      </c>
      <c r="P94" s="859">
        <f>compohweal!BB86</f>
        <v>1.5397049633975257E-2</v>
      </c>
      <c r="Q94" s="859">
        <f>compohweal!BC86</f>
        <v>2.9258863069117069E-3</v>
      </c>
      <c r="R94" s="859">
        <f>compohweal!BD86</f>
        <v>3.1172703020274639E-3</v>
      </c>
      <c r="S94" s="860">
        <f>compohweal!BE86</f>
        <v>2.3306175135076046E-3</v>
      </c>
    </row>
    <row r="95" spans="1:19">
      <c r="A95" s="884">
        <v>1998</v>
      </c>
      <c r="B95" s="890">
        <f>compohweal!AL87</f>
        <v>0.24051523208618164</v>
      </c>
      <c r="C95" s="858">
        <f>compohweal!AM87</f>
        <v>0.11089178174734116</v>
      </c>
      <c r="D95" s="858">
        <f>compohweal!AN87</f>
        <v>5.0653837359277532E-2</v>
      </c>
      <c r="E95" s="858">
        <f>compohweal!AO87</f>
        <v>2.6810992509126663E-2</v>
      </c>
      <c r="F95" s="858">
        <f>compohweal!AP87</f>
        <v>1.4942624606192112E-2</v>
      </c>
      <c r="G95" s="858">
        <f>compohweal!AQ87</f>
        <v>3.7215996533632278E-2</v>
      </c>
      <c r="H95" s="146">
        <f>compohweal!AS87</f>
        <v>0.13644117116928101</v>
      </c>
      <c r="I95" s="868">
        <f>compohweal!AT87</f>
        <v>7.352893054485321E-2</v>
      </c>
      <c r="J95" s="868">
        <f>compohweal!AU87</f>
        <v>3.1312277191318572E-2</v>
      </c>
      <c r="K95" s="868">
        <f>compohweal!AV87</f>
        <v>1.1352465720847249E-2</v>
      </c>
      <c r="L95" s="868">
        <f>compohweal!AW87</f>
        <v>7.3607307858765125E-3</v>
      </c>
      <c r="M95" s="868">
        <f>compohweal!AX87</f>
        <v>1.2886767275631428E-2</v>
      </c>
      <c r="N95" s="117">
        <f>compohweal!AZ87</f>
        <v>5.5999241769313812E-2</v>
      </c>
      <c r="O95" s="859">
        <f>compohweal!BA87</f>
        <v>3.3407371491193771E-2</v>
      </c>
      <c r="P95" s="859">
        <f>compohweal!BB87</f>
        <v>1.4607583884753694E-2</v>
      </c>
      <c r="Q95" s="859">
        <f>compohweal!BC87</f>
        <v>2.90878233499825E-3</v>
      </c>
      <c r="R95" s="859">
        <f>compohweal!BD87</f>
        <v>2.8248359449207783E-3</v>
      </c>
      <c r="S95" s="860">
        <f>compohweal!BE87</f>
        <v>2.2506702225655317E-3</v>
      </c>
    </row>
    <row r="96" spans="1:19">
      <c r="A96" s="886">
        <v>1999</v>
      </c>
      <c r="B96" s="894">
        <f>compohweal!AL88</f>
        <v>0.24849775433540344</v>
      </c>
      <c r="C96" s="874">
        <f>compohweal!AM88</f>
        <v>0.11865536868572235</v>
      </c>
      <c r="D96" s="874">
        <f>compohweal!AN88</f>
        <v>4.7371985507197678E-2</v>
      </c>
      <c r="E96" s="874">
        <f>compohweal!AO88</f>
        <v>2.4479671381413937E-2</v>
      </c>
      <c r="F96" s="874">
        <f>compohweal!AP88</f>
        <v>1.5088359825313091E-2</v>
      </c>
      <c r="G96" s="874">
        <f>compohweal!AQ88</f>
        <v>4.2902372777462006E-2</v>
      </c>
      <c r="H96" s="150">
        <f>compohweal!AS88</f>
        <v>0.14153069257736206</v>
      </c>
      <c r="I96" s="878">
        <f>compohweal!AT88</f>
        <v>7.756485790014267E-2</v>
      </c>
      <c r="J96" s="878">
        <f>compohweal!AU88</f>
        <v>2.9786390688968822E-2</v>
      </c>
      <c r="K96" s="878">
        <f>compohweal!AV88</f>
        <v>1.0020810412243009E-2</v>
      </c>
      <c r="L96" s="878">
        <f>compohweal!AW88</f>
        <v>7.5932652689516544E-3</v>
      </c>
      <c r="M96" s="878">
        <f>compohweal!AX88</f>
        <v>1.6565373167395592E-2</v>
      </c>
      <c r="N96" s="120">
        <f>compohweal!AZ88</f>
        <v>5.850214883685112E-2</v>
      </c>
      <c r="O96" s="875">
        <f>compohweal!BA88</f>
        <v>3.4838464111089706E-2</v>
      </c>
      <c r="P96" s="875">
        <f>compohweal!BB88</f>
        <v>1.3745404437031539E-2</v>
      </c>
      <c r="Q96" s="875">
        <f>compohweal!BC88</f>
        <v>2.3135123774409294E-3</v>
      </c>
      <c r="R96" s="875">
        <f>compohweal!BD88</f>
        <v>3.1271546613425016E-3</v>
      </c>
      <c r="S96" s="876">
        <f>compohweal!BE88</f>
        <v>4.4776154682040215E-3</v>
      </c>
    </row>
    <row r="97" spans="1:19">
      <c r="A97" s="884">
        <v>2000</v>
      </c>
      <c r="B97" s="890">
        <f>compohweal!AL89</f>
        <v>0.25661671161651611</v>
      </c>
      <c r="C97" s="858">
        <f>compohweal!AM89</f>
        <v>0.12344476580619812</v>
      </c>
      <c r="D97" s="858">
        <f>compohweal!AN89</f>
        <v>4.8244647710816935E-2</v>
      </c>
      <c r="E97" s="858">
        <f>compohweal!AO89</f>
        <v>2.619072562083602E-2</v>
      </c>
      <c r="F97" s="858">
        <f>compohweal!AP89</f>
        <v>1.6189131885766983E-2</v>
      </c>
      <c r="G97" s="858">
        <f>compohweal!AQ89</f>
        <v>4.2547445744276047E-2</v>
      </c>
      <c r="H97" s="146">
        <f>compohweal!AS89</f>
        <v>0.14925391972064972</v>
      </c>
      <c r="I97" s="868">
        <f>compohweal!AT89</f>
        <v>8.2791097462177277E-2</v>
      </c>
      <c r="J97" s="868">
        <f>compohweal!AU89</f>
        <v>3.0816283098829444E-2</v>
      </c>
      <c r="K97" s="868">
        <f>compohweal!AV89</f>
        <v>1.0620298562571406E-2</v>
      </c>
      <c r="L97" s="868">
        <f>compohweal!AW89</f>
        <v>8.3398930728435516E-3</v>
      </c>
      <c r="M97" s="868">
        <f>compohweal!AX89</f>
        <v>1.6686342656612396E-2</v>
      </c>
      <c r="N97" s="117">
        <f>compohweal!AZ89</f>
        <v>6.4168237149715424E-2</v>
      </c>
      <c r="O97" s="859">
        <f>compohweal!BA89</f>
        <v>3.9554428309202194E-2</v>
      </c>
      <c r="P97" s="859">
        <f>compohweal!BB89</f>
        <v>1.4618607262491423E-2</v>
      </c>
      <c r="Q97" s="859">
        <f>compohweal!BC89</f>
        <v>2.6054404443129897E-3</v>
      </c>
      <c r="R97" s="859">
        <f>compohweal!BD89</f>
        <v>3.3229284454137087E-3</v>
      </c>
      <c r="S97" s="860">
        <f>compohweal!BE89</f>
        <v>4.0668328292667866E-3</v>
      </c>
    </row>
    <row r="98" spans="1:19">
      <c r="A98" s="884">
        <v>2001</v>
      </c>
      <c r="B98" s="890">
        <f>compohweal!AL90</f>
        <v>0.24934874475002289</v>
      </c>
      <c r="C98" s="858">
        <f>compohweal!AM90</f>
        <v>0.11407098919153214</v>
      </c>
      <c r="D98" s="858">
        <f>compohweal!AN90</f>
        <v>5.0670882512349635E-2</v>
      </c>
      <c r="E98" s="858">
        <f>compohweal!AO90</f>
        <v>3.1023710966110229E-2</v>
      </c>
      <c r="F98" s="858">
        <f>compohweal!AP90</f>
        <v>1.8363321200013161E-2</v>
      </c>
      <c r="G98" s="858">
        <f>compohweal!AQ90</f>
        <v>3.5219844430685043E-2</v>
      </c>
      <c r="H98" s="146">
        <f>compohweal!AS90</f>
        <v>0.14715231955051422</v>
      </c>
      <c r="I98" s="868">
        <f>compohweal!AT90</f>
        <v>7.9078167676925659E-2</v>
      </c>
      <c r="J98" s="868">
        <f>compohweal!AU90</f>
        <v>3.2428184960735962E-2</v>
      </c>
      <c r="K98" s="868">
        <f>compohweal!AV90</f>
        <v>1.3600034173578024E-2</v>
      </c>
      <c r="L98" s="868">
        <f>compohweal!AW90</f>
        <v>9.1454591602087021E-3</v>
      </c>
      <c r="M98" s="868">
        <f>compohweal!AX90</f>
        <v>1.2900475412607193E-2</v>
      </c>
      <c r="N98" s="117">
        <f>compohweal!AZ90</f>
        <v>6.5828949213027954E-2</v>
      </c>
      <c r="O98" s="859">
        <f>compohweal!BA90</f>
        <v>4.0639925748109818E-2</v>
      </c>
      <c r="P98" s="859">
        <f>compohweal!BB90</f>
        <v>1.5635598108929116E-2</v>
      </c>
      <c r="Q98" s="859">
        <f>compohweal!BC90</f>
        <v>3.9900821866467595E-3</v>
      </c>
      <c r="R98" s="859">
        <f>compohweal!BD90</f>
        <v>3.4719286486506462E-3</v>
      </c>
      <c r="S98" s="860">
        <f>compohweal!BE90</f>
        <v>2.0914135966449976E-3</v>
      </c>
    </row>
    <row r="99" spans="1:19">
      <c r="A99" s="884">
        <v>2002</v>
      </c>
      <c r="B99" s="890">
        <f>compohweal!AL91</f>
        <v>0.23761910200119019</v>
      </c>
      <c r="C99" s="858">
        <f>compohweal!AM91</f>
        <v>9.2343047261238098E-2</v>
      </c>
      <c r="D99" s="858">
        <f>compohweal!AN91</f>
        <v>5.8485313726123422E-2</v>
      </c>
      <c r="E99" s="858">
        <f>compohweal!AO91</f>
        <v>3.6257918458431959E-2</v>
      </c>
      <c r="F99" s="858">
        <f>compohweal!AP91</f>
        <v>1.8839603289961815E-2</v>
      </c>
      <c r="G99" s="858">
        <f>compohweal!AQ91</f>
        <v>3.1693216413259506E-2</v>
      </c>
      <c r="H99" s="146">
        <f>compohweal!AS91</f>
        <v>0.13571275770664215</v>
      </c>
      <c r="I99" s="868">
        <f>compohweal!AT91</f>
        <v>6.2482569366693497E-2</v>
      </c>
      <c r="J99" s="868">
        <f>compohweal!AU91</f>
        <v>3.7090072932187468E-2</v>
      </c>
      <c r="K99" s="868">
        <f>compohweal!AV91</f>
        <v>1.5647560125216842E-2</v>
      </c>
      <c r="L99" s="868">
        <f>compohweal!AW91</f>
        <v>9.1457478702068329E-3</v>
      </c>
      <c r="M99" s="868">
        <f>compohweal!AX91</f>
        <v>1.1346803978085518E-2</v>
      </c>
      <c r="N99" s="117">
        <f>compohweal!AZ91</f>
        <v>5.9239238500595093E-2</v>
      </c>
      <c r="O99" s="859">
        <f>compohweal!BA91</f>
        <v>3.1824424862861633E-2</v>
      </c>
      <c r="P99" s="859">
        <f>compohweal!BB91</f>
        <v>1.788584871974308E-2</v>
      </c>
      <c r="Q99" s="859">
        <f>compohweal!BC91</f>
        <v>4.5975389657542109E-3</v>
      </c>
      <c r="R99" s="859">
        <f>compohweal!BD91</f>
        <v>3.2326532527804375E-3</v>
      </c>
      <c r="S99" s="860">
        <f>compohweal!BE91</f>
        <v>1.698771258816123E-3</v>
      </c>
    </row>
    <row r="100" spans="1:19">
      <c r="A100" s="884">
        <v>2003</v>
      </c>
      <c r="B100" s="890">
        <f>compohweal!AL92</f>
        <v>0.23829203844070435</v>
      </c>
      <c r="C100" s="858">
        <f>compohweal!AM92</f>
        <v>8.7354548275470734E-2</v>
      </c>
      <c r="D100" s="858">
        <f>compohweal!AN92</f>
        <v>6.313634620164521E-2</v>
      </c>
      <c r="E100" s="858">
        <f>compohweal!AO92</f>
        <v>3.9855726063251495E-2</v>
      </c>
      <c r="F100" s="858">
        <f>compohweal!AP92</f>
        <v>1.9409151747822762E-2</v>
      </c>
      <c r="G100" s="858">
        <f>compohweal!AQ92</f>
        <v>2.8536271303892136E-2</v>
      </c>
      <c r="H100" s="146">
        <f>compohweal!AS92</f>
        <v>0.13612611591815948</v>
      </c>
      <c r="I100" s="868">
        <f>compohweal!AT92</f>
        <v>5.9159055352210999E-2</v>
      </c>
      <c r="J100" s="868">
        <f>compohweal!AU92</f>
        <v>4.0478373135556467E-2</v>
      </c>
      <c r="K100" s="868">
        <f>compohweal!AV92</f>
        <v>1.6984557267278433E-2</v>
      </c>
      <c r="L100" s="868">
        <f>compohweal!AW92</f>
        <v>9.2940488830208778E-3</v>
      </c>
      <c r="M100" s="868">
        <f>compohweal!AX92</f>
        <v>1.0210081934928894E-2</v>
      </c>
      <c r="N100" s="117">
        <f>compohweal!AZ92</f>
        <v>6.093272939324379E-2</v>
      </c>
      <c r="O100" s="859">
        <f>compohweal!BA92</f>
        <v>3.1501356512308121E-2</v>
      </c>
      <c r="P100" s="859">
        <f>compohweal!BB92</f>
        <v>2.0069286914804252E-2</v>
      </c>
      <c r="Q100" s="859">
        <f>compohweal!BC92</f>
        <v>4.5465512666851282E-3</v>
      </c>
      <c r="R100" s="859">
        <f>compohweal!BD92</f>
        <v>3.2552042976021767E-3</v>
      </c>
      <c r="S100" s="860">
        <f>compohweal!BE92</f>
        <v>1.5603312058374286E-3</v>
      </c>
    </row>
    <row r="101" spans="1:19">
      <c r="A101" s="884">
        <v>2004</v>
      </c>
      <c r="B101" s="890">
        <f>compohweal!AL93</f>
        <v>0.24962717294692993</v>
      </c>
      <c r="C101" s="858">
        <f>compohweal!AM93</f>
        <v>9.0535774827003479E-2</v>
      </c>
      <c r="D101" s="858">
        <f>compohweal!AN93</f>
        <v>6.8078725220402703E-2</v>
      </c>
      <c r="E101" s="858">
        <f>compohweal!AO93</f>
        <v>3.9699029177427292E-2</v>
      </c>
      <c r="F101" s="858">
        <f>compohweal!AP93</f>
        <v>2.0720396190881729E-2</v>
      </c>
      <c r="G101" s="858">
        <f>compohweal!AQ93</f>
        <v>3.0593249946832657E-2</v>
      </c>
      <c r="H101" s="146">
        <f>compohweal!AS93</f>
        <v>0.14576418697834015</v>
      </c>
      <c r="I101" s="868">
        <f>compohweal!AT93</f>
        <v>6.2315084040164948E-2</v>
      </c>
      <c r="J101" s="868">
        <f>compohweal!AU93</f>
        <v>4.5421853654261213E-2</v>
      </c>
      <c r="K101" s="868">
        <f>compohweal!AV93</f>
        <v>1.7699132207781076E-2</v>
      </c>
      <c r="L101" s="868">
        <f>compohweal!AW93</f>
        <v>1.0131411254405975E-2</v>
      </c>
      <c r="M101" s="868">
        <f>compohweal!AX93</f>
        <v>1.0196708142757416E-2</v>
      </c>
      <c r="N101" s="117">
        <f>compohweal!AZ93</f>
        <v>6.5321400761604309E-2</v>
      </c>
      <c r="O101" s="859">
        <f>compohweal!BA93</f>
        <v>3.187992051243782E-2</v>
      </c>
      <c r="P101" s="859">
        <f>compohweal!BB93</f>
        <v>2.3121427997921273E-2</v>
      </c>
      <c r="Q101" s="859">
        <f>compohweal!BC93</f>
        <v>4.4746429193764925E-3</v>
      </c>
      <c r="R101" s="859">
        <f>compohweal!BD93</f>
        <v>3.7791815120726824E-3</v>
      </c>
      <c r="S101" s="860">
        <f>compohweal!BE93</f>
        <v>2.0662306342273951E-3</v>
      </c>
    </row>
    <row r="102" spans="1:19">
      <c r="A102" s="884">
        <v>2005</v>
      </c>
      <c r="B102" s="890">
        <f>compohweal!AL94</f>
        <v>0.25666394829750061</v>
      </c>
      <c r="C102" s="858">
        <f>compohweal!AM94</f>
        <v>8.8924936950206757E-2</v>
      </c>
      <c r="D102" s="858">
        <f>compohweal!AN94</f>
        <v>7.2505207892390899E-2</v>
      </c>
      <c r="E102" s="858">
        <f>compohweal!AO94</f>
        <v>4.1277731768786907E-2</v>
      </c>
      <c r="F102" s="858">
        <f>compohweal!AP94</f>
        <v>2.3644095286726952E-2</v>
      </c>
      <c r="G102" s="858">
        <f>compohweal!AQ94</f>
        <v>3.0311986804008484E-2</v>
      </c>
      <c r="H102" s="146">
        <f>compohweal!AS94</f>
        <v>0.15242196619510651</v>
      </c>
      <c r="I102" s="868">
        <f>compohweal!AT94</f>
        <v>6.1547901481389999E-2</v>
      </c>
      <c r="J102" s="868">
        <f>compohweal!AU94</f>
        <v>4.9331185911796638E-2</v>
      </c>
      <c r="K102" s="868">
        <f>compohweal!AV94</f>
        <v>1.7809998942539096E-2</v>
      </c>
      <c r="L102" s="868">
        <f>compohweal!AW94</f>
        <v>1.2411641888320446E-2</v>
      </c>
      <c r="M102" s="868">
        <f>compohweal!AX94</f>
        <v>1.1321230791509151E-2</v>
      </c>
      <c r="N102" s="117">
        <f>compohweal!AZ94</f>
        <v>6.916625052690506E-2</v>
      </c>
      <c r="O102" s="859">
        <f>compohweal!BA94</f>
        <v>3.0597707256674767E-2</v>
      </c>
      <c r="P102" s="859">
        <f>compohweal!BB94</f>
        <v>2.5864138704491779E-2</v>
      </c>
      <c r="Q102" s="859">
        <f>compohweal!BC94</f>
        <v>4.4413896976038814E-3</v>
      </c>
      <c r="R102" s="859">
        <f>compohweal!BD94</f>
        <v>4.8810993321239948E-3</v>
      </c>
      <c r="S102" s="860">
        <f>compohweal!BE94</f>
        <v>3.3819135278463364E-3</v>
      </c>
    </row>
    <row r="103" spans="1:19">
      <c r="A103" s="884">
        <v>2006</v>
      </c>
      <c r="B103" s="890">
        <f>compohweal!AL95</f>
        <v>0.26319563388824463</v>
      </c>
      <c r="C103" s="858">
        <f>compohweal!AM95</f>
        <v>9.7835667431354523E-2</v>
      </c>
      <c r="D103" s="858">
        <f>compohweal!AN95</f>
        <v>6.8721592702786438E-2</v>
      </c>
      <c r="E103" s="858">
        <f>compohweal!AO95</f>
        <v>3.9531514048576355E-2</v>
      </c>
      <c r="F103" s="858">
        <f>compohweal!AP95</f>
        <v>2.5562038645148277E-2</v>
      </c>
      <c r="G103" s="858">
        <f>compohweal!AQ95</f>
        <v>3.1544812023639679E-2</v>
      </c>
      <c r="H103" s="146">
        <f>compohweal!AS95</f>
        <v>0.15663613379001617</v>
      </c>
      <c r="I103" s="868">
        <f>compohweal!AT95</f>
        <v>6.7987166345119476E-2</v>
      </c>
      <c r="J103" s="868">
        <f>compohweal!AU95</f>
        <v>4.6872149116097717E-2</v>
      </c>
      <c r="K103" s="868">
        <f>compohweal!AV95</f>
        <v>1.71085842885077E-2</v>
      </c>
      <c r="L103" s="868">
        <f>compohweal!AW95</f>
        <v>1.3983504846692085E-2</v>
      </c>
      <c r="M103" s="868">
        <f>compohweal!AX95</f>
        <v>1.0684726759791374E-2</v>
      </c>
      <c r="N103" s="117">
        <f>compohweal!AZ95</f>
        <v>7.139279693365097E-2</v>
      </c>
      <c r="O103" s="859">
        <f>compohweal!BA95</f>
        <v>3.4837916493415833E-2</v>
      </c>
      <c r="P103" s="859">
        <f>compohweal!BB95</f>
        <v>2.5222311520337826E-2</v>
      </c>
      <c r="Q103" s="859">
        <f>compohweal!BC95</f>
        <v>4.1667720070108771E-3</v>
      </c>
      <c r="R103" s="859">
        <f>compohweal!BD95</f>
        <v>5.2008349448442459E-3</v>
      </c>
      <c r="S103" s="860">
        <f>compohweal!BE95</f>
        <v>1.964963274076581E-3</v>
      </c>
    </row>
    <row r="104" spans="1:19">
      <c r="A104" s="884">
        <v>2007</v>
      </c>
      <c r="B104" s="890">
        <f>compohweal!AL96</f>
        <v>0.2734922468662262</v>
      </c>
      <c r="C104" s="858">
        <f>compohweal!AM96</f>
        <v>0.107888363301754</v>
      </c>
      <c r="D104" s="858">
        <f>compohweal!AN96</f>
        <v>7.2726161299215164E-2</v>
      </c>
      <c r="E104" s="858">
        <f>compohweal!AO96</f>
        <v>3.2001337967813015E-2</v>
      </c>
      <c r="F104" s="858">
        <f>compohweal!AP96</f>
        <v>2.9164072126150131E-2</v>
      </c>
      <c r="G104" s="858">
        <f>compohweal!AQ96</f>
        <v>3.1712297350168228E-2</v>
      </c>
      <c r="H104" s="146">
        <f>compohweal!AS96</f>
        <v>0.16620415449142456</v>
      </c>
      <c r="I104" s="868">
        <f>compohweal!AT96</f>
        <v>7.6308019459247589E-2</v>
      </c>
      <c r="J104" s="868">
        <f>compohweal!AU96</f>
        <v>5.0084675322068506E-2</v>
      </c>
      <c r="K104" s="868">
        <f>compohweal!AV96</f>
        <v>1.2862201314419508E-2</v>
      </c>
      <c r="L104" s="868">
        <f>compohweal!AW96</f>
        <v>1.5968600288033485E-2</v>
      </c>
      <c r="M104" s="868">
        <f>compohweal!AX96</f>
        <v>1.0980652645230293E-2</v>
      </c>
      <c r="N104" s="117">
        <f>compohweal!AZ96</f>
        <v>7.9182587563991547E-2</v>
      </c>
      <c r="O104" s="859">
        <f>compohweal!BA96</f>
        <v>4.048645868897438E-2</v>
      </c>
      <c r="P104" s="859">
        <f>compohweal!BB96</f>
        <v>2.7259563101210915E-2</v>
      </c>
      <c r="Q104" s="859">
        <f>compohweal!BC96</f>
        <v>2.613343414850533E-3</v>
      </c>
      <c r="R104" s="859">
        <f>compohweal!BD96</f>
        <v>6.721988320350647E-3</v>
      </c>
      <c r="S104" s="860">
        <f>compohweal!BE96</f>
        <v>2.1012346260249615E-3</v>
      </c>
    </row>
    <row r="105" spans="1:19">
      <c r="A105" s="884">
        <v>2008</v>
      </c>
      <c r="B105" s="890">
        <f>compohweal!AL97</f>
        <v>0.2920188307762146</v>
      </c>
      <c r="C105" s="858">
        <f>compohweal!AM97</f>
        <v>0.10235356539487839</v>
      </c>
      <c r="D105" s="858">
        <f>compohweal!AN97</f>
        <v>9.1304412424506154E-2</v>
      </c>
      <c r="E105" s="858">
        <f>compohweal!AO97</f>
        <v>2.7481918223202229E-2</v>
      </c>
      <c r="F105" s="858">
        <f>compohweal!AP97</f>
        <v>3.7178929895162582E-2</v>
      </c>
      <c r="G105" s="858">
        <f>compohweal!AQ97</f>
        <v>3.3700015395879745E-2</v>
      </c>
      <c r="H105" s="146">
        <f>compohweal!AS97</f>
        <v>0.17841573059558868</v>
      </c>
      <c r="I105" s="868">
        <f>compohweal!AT97</f>
        <v>7.358705997467041E-2</v>
      </c>
      <c r="J105" s="868">
        <f>compohweal!AU97</f>
        <v>6.1908194134957739E-2</v>
      </c>
      <c r="K105" s="868">
        <f>compohweal!AV97</f>
        <v>1.040790555998683E-2</v>
      </c>
      <c r="L105" s="868">
        <f>compohweal!AW97</f>
        <v>2.085394598543644E-2</v>
      </c>
      <c r="M105" s="868">
        <f>compohweal!AX97</f>
        <v>1.1658630333840847E-2</v>
      </c>
      <c r="N105" s="117">
        <f>compohweal!AZ97</f>
        <v>8.639836311340332E-2</v>
      </c>
      <c r="O105" s="859">
        <f>compohweal!BA97</f>
        <v>4.0191695094108582E-2</v>
      </c>
      <c r="P105" s="859">
        <f>compohweal!BB97</f>
        <v>3.3166054796311073E-2</v>
      </c>
      <c r="Q105" s="859">
        <f>compohweal!BC97</f>
        <v>1.8211859278380871E-3</v>
      </c>
      <c r="R105" s="859">
        <f>compohweal!BD97</f>
        <v>9.2325462028384209E-3</v>
      </c>
      <c r="S105" s="860">
        <f>compohweal!BE97</f>
        <v>1.9868812523782253E-3</v>
      </c>
    </row>
    <row r="106" spans="1:19">
      <c r="A106" s="886">
        <v>2009</v>
      </c>
      <c r="B106" s="895">
        <f>compohweal!AL98</f>
        <v>0.29260343313217163</v>
      </c>
      <c r="C106" s="875">
        <f>compohweal!AM98</f>
        <v>9.4366267323493958E-2</v>
      </c>
      <c r="D106" s="875">
        <f>compohweal!AN98</f>
        <v>0.10816912160953507</v>
      </c>
      <c r="E106" s="875">
        <f>compohweal!AO98</f>
        <v>2.3327072616666555E-2</v>
      </c>
      <c r="F106" s="875">
        <f>compohweal!AP98</f>
        <v>3.4977611154317856E-2</v>
      </c>
      <c r="G106" s="875">
        <f>compohweal!AQ98</f>
        <v>3.1763352453708649E-2</v>
      </c>
      <c r="H106" s="120">
        <f>compohweal!AS98</f>
        <v>0.18012531101703644</v>
      </c>
      <c r="I106" s="875">
        <f>compohweal!AT98</f>
        <v>6.7264221608638763E-2</v>
      </c>
      <c r="J106" s="875">
        <f>compohweal!AU98</f>
        <v>7.2067799159412971E-2</v>
      </c>
      <c r="K106" s="875">
        <f>compohweal!AV98</f>
        <v>8.9843301102519035E-3</v>
      </c>
      <c r="L106" s="875">
        <f>compohweal!AW98</f>
        <v>1.9170831888914108E-2</v>
      </c>
      <c r="M106" s="875">
        <f>compohweal!AX98</f>
        <v>1.2638130225241184E-2</v>
      </c>
      <c r="N106" s="120">
        <f>compohweal!AZ98</f>
        <v>9.2195078730583191E-2</v>
      </c>
      <c r="O106" s="875">
        <f>compohweal!BA98</f>
        <v>3.8842190057039261E-2</v>
      </c>
      <c r="P106" s="875">
        <f>compohweal!BB98</f>
        <v>3.9021015935304604E-2</v>
      </c>
      <c r="Q106" s="875">
        <f>compohweal!BC98</f>
        <v>1.757732592523098E-3</v>
      </c>
      <c r="R106" s="875">
        <f>compohweal!BD98</f>
        <v>8.3014257252216339E-3</v>
      </c>
      <c r="S106" s="876">
        <f>compohweal!BE98</f>
        <v>4.2727105319499969E-3</v>
      </c>
    </row>
    <row r="107" spans="1:19">
      <c r="A107" s="884">
        <v>2010</v>
      </c>
      <c r="B107" s="896">
        <f>compohweal!AL99</f>
        <v>0.30807819962501526</v>
      </c>
      <c r="C107" s="859">
        <f>compohweal!AM99</f>
        <v>0.10859330743551254</v>
      </c>
      <c r="D107" s="859">
        <f>compohweal!AN99</f>
        <v>0.11403633510053623</v>
      </c>
      <c r="E107" s="859">
        <f>compohweal!AO99</f>
        <v>1.9517695531249046E-2</v>
      </c>
      <c r="F107" s="859">
        <f>compohweal!AP99</f>
        <v>3.0656037852168083E-2</v>
      </c>
      <c r="G107" s="859">
        <f>compohweal!AQ99</f>
        <v>3.527480736374855E-2</v>
      </c>
      <c r="H107" s="117">
        <f>compohweal!AS99</f>
        <v>0.19609668850898743</v>
      </c>
      <c r="I107" s="859">
        <f>compohweal!AT99</f>
        <v>7.9865202307701111E-2</v>
      </c>
      <c r="J107" s="859">
        <f>compohweal!AU99</f>
        <v>7.937328136904398E-2</v>
      </c>
      <c r="K107" s="859">
        <f>compohweal!AV99</f>
        <v>7.1250251494348049E-3</v>
      </c>
      <c r="L107" s="859">
        <f>compohweal!AW99</f>
        <v>1.6779595986008644E-2</v>
      </c>
      <c r="M107" s="859">
        <f>compohweal!AX99</f>
        <v>1.295358594506979E-2</v>
      </c>
      <c r="N107" s="117">
        <f>compohweal!AZ99</f>
        <v>0.1018153503537178</v>
      </c>
      <c r="O107" s="859">
        <f>compohweal!BA99</f>
        <v>4.6065244823694229E-2</v>
      </c>
      <c r="P107" s="859">
        <f>compohweal!BB99</f>
        <v>4.4193622056809545E-2</v>
      </c>
      <c r="Q107" s="859">
        <f>compohweal!BC99</f>
        <v>1.1465126881375909E-3</v>
      </c>
      <c r="R107" s="859">
        <f>compohweal!BD99</f>
        <v>7.0834490470588207E-3</v>
      </c>
      <c r="S107" s="860">
        <f>compohweal!BE99</f>
        <v>3.3265252131968737E-3</v>
      </c>
    </row>
    <row r="108" spans="1:19">
      <c r="A108" s="884">
        <v>2011</v>
      </c>
      <c r="B108" s="896">
        <f>compohweal!AL100</f>
        <v>0.30565616488456726</v>
      </c>
      <c r="C108" s="859">
        <f>compohweal!AM100</f>
        <v>0.10282944142818451</v>
      </c>
      <c r="D108" s="859">
        <f>compohweal!AN100</f>
        <v>0.11629310809075832</v>
      </c>
      <c r="E108" s="859">
        <f>compohweal!AO100</f>
        <v>2.0273261237889528E-2</v>
      </c>
      <c r="F108" s="859">
        <f>compohweal!AP100</f>
        <v>3.1528148800134659E-2</v>
      </c>
      <c r="G108" s="859">
        <f>compohweal!AQ100</f>
        <v>3.4732196480035782E-2</v>
      </c>
      <c r="H108" s="117">
        <f>compohweal!AS100</f>
        <v>0.19033379852771759</v>
      </c>
      <c r="I108" s="859">
        <f>compohweal!AT100</f>
        <v>7.3023192584514618E-2</v>
      </c>
      <c r="J108" s="859">
        <f>compohweal!AU100</f>
        <v>8.0663847711548442E-2</v>
      </c>
      <c r="K108" s="859">
        <f>compohweal!AV100</f>
        <v>7.8278777655214071E-3</v>
      </c>
      <c r="L108" s="859">
        <f>compohweal!AW100</f>
        <v>1.6785753890872002E-2</v>
      </c>
      <c r="M108" s="859">
        <f>compohweal!AX100</f>
        <v>1.2033130973577499E-2</v>
      </c>
      <c r="N108" s="117">
        <f>compohweal!AZ100</f>
        <v>9.4089679419994354E-2</v>
      </c>
      <c r="O108" s="859">
        <f>compohweal!BA100</f>
        <v>3.9301920682191849E-2</v>
      </c>
      <c r="P108" s="859">
        <f>compohweal!BB100</f>
        <v>4.4263093065637804E-2</v>
      </c>
      <c r="Q108" s="859">
        <f>compohweal!BC100</f>
        <v>1.5425622696056962E-3</v>
      </c>
      <c r="R108" s="859">
        <f>compohweal!BD100</f>
        <v>6.5065794624388218E-3</v>
      </c>
      <c r="S108" s="860">
        <f>compohweal!BE100</f>
        <v>2.4755250196903944E-3</v>
      </c>
    </row>
    <row r="109" spans="1:19">
      <c r="A109" s="884">
        <v>2012</v>
      </c>
      <c r="B109" s="896">
        <f>compohweal!AL101</f>
        <v>0.31936544179916382</v>
      </c>
      <c r="C109" s="859">
        <f>compohweal!AM101</f>
        <v>0.10641354322433472</v>
      </c>
      <c r="D109" s="859">
        <f>compohweal!AN101</f>
        <v>0.1206982928852085</v>
      </c>
      <c r="E109" s="859">
        <f>compohweal!AO101</f>
        <v>2.0864339545369148E-2</v>
      </c>
      <c r="F109" s="859">
        <f>compohweal!AP101</f>
        <v>3.4687694162130356E-2</v>
      </c>
      <c r="G109" s="859">
        <f>compohweal!AQ101</f>
        <v>3.6701582372188568E-2</v>
      </c>
      <c r="H109" s="117">
        <f>compohweal!AS101</f>
        <v>0.20218908786773682</v>
      </c>
      <c r="I109" s="859">
        <f>compohweal!AT101</f>
        <v>7.6287001371383667E-2</v>
      </c>
      <c r="J109" s="859">
        <f>compohweal!AU101</f>
        <v>8.5705132674775086E-2</v>
      </c>
      <c r="K109" s="859">
        <f>compohweal!AV101</f>
        <v>8.1093520857393742E-3</v>
      </c>
      <c r="L109" s="859">
        <f>compohweal!AW101</f>
        <v>1.8881255760788918E-2</v>
      </c>
      <c r="M109" s="859">
        <f>compohweal!AX101</f>
        <v>1.3206352479755878E-2</v>
      </c>
      <c r="N109" s="117">
        <f>compohweal!AZ101</f>
        <v>0.10248766094446182</v>
      </c>
      <c r="O109" s="859">
        <f>compohweal!BA101</f>
        <v>4.1720855981111526E-2</v>
      </c>
      <c r="P109" s="859">
        <f>compohweal!BB101</f>
        <v>4.8546734975388972E-2</v>
      </c>
      <c r="Q109" s="859">
        <f>compohweal!BC101</f>
        <v>1.6735135577619076E-3</v>
      </c>
      <c r="R109" s="859">
        <f>compohweal!BD101</f>
        <v>7.6257917098701E-3</v>
      </c>
      <c r="S109" s="860">
        <f>compohweal!BE101</f>
        <v>2.9207654297351837E-3</v>
      </c>
    </row>
    <row r="110" spans="1:19">
      <c r="A110" s="884">
        <v>2013</v>
      </c>
      <c r="B110" s="896">
        <f>compohweal!AL102</f>
        <v>0.30177870392799377</v>
      </c>
      <c r="C110" s="859">
        <f>compohweal!AM102</f>
        <v>0.10247768461704254</v>
      </c>
      <c r="D110" s="859">
        <f>compohweal!AN102</f>
        <v>0.11241136386524886</v>
      </c>
      <c r="E110" s="859">
        <f>compohweal!AO102</f>
        <v>2.186293201521039E-2</v>
      </c>
      <c r="F110" s="859">
        <f>compohweal!AP102</f>
        <v>3.1496074050664902E-2</v>
      </c>
      <c r="G110" s="859">
        <f>compohweal!AQ102</f>
        <v>3.3530648797750473E-2</v>
      </c>
      <c r="H110" s="117">
        <f>compohweal!AS102</f>
        <v>0.19111768901348114</v>
      </c>
      <c r="I110" s="859">
        <f>compohweal!AT102</f>
        <v>7.323814183473587E-2</v>
      </c>
      <c r="J110" s="859">
        <f>compohweal!AU102</f>
        <v>8.1050289511040319E-2</v>
      </c>
      <c r="K110" s="859">
        <f>compohweal!AV102</f>
        <v>9.0634084772318602E-3</v>
      </c>
      <c r="L110" s="859">
        <f>compohweal!AW102</f>
        <v>1.728496141731739E-2</v>
      </c>
      <c r="M110" s="859">
        <f>compohweal!AX102</f>
        <v>1.0480891913175583E-2</v>
      </c>
      <c r="N110" s="117">
        <f>compohweal!AZ102</f>
        <v>9.8440557718276978E-2</v>
      </c>
      <c r="O110" s="859">
        <f>compohweal!BA102</f>
        <v>4.0251713246107101E-2</v>
      </c>
      <c r="P110" s="859">
        <f>compohweal!BB102</f>
        <v>4.7333061489553074E-2</v>
      </c>
      <c r="Q110" s="859">
        <f>compohweal!BC102</f>
        <v>2.084281062707305E-3</v>
      </c>
      <c r="R110" s="859">
        <f>compohweal!BD102</f>
        <v>6.6360831260681152E-3</v>
      </c>
      <c r="S110" s="860">
        <f>compohweal!BE102</f>
        <v>2.135418588295579E-3</v>
      </c>
    </row>
    <row r="111" spans="1:19">
      <c r="A111" s="884">
        <v>2014</v>
      </c>
      <c r="B111" s="896">
        <f>compohweal!AL103</f>
        <v>0.30392396450042725</v>
      </c>
      <c r="C111" s="859">
        <f>compohweal!AM103</f>
        <v>0.11007225513458252</v>
      </c>
      <c r="D111" s="859">
        <f>compohweal!AN103</f>
        <v>0.10589491328573786</v>
      </c>
      <c r="E111" s="859">
        <f>compohweal!AO103</f>
        <v>2.2654325235635042E-2</v>
      </c>
      <c r="F111" s="859">
        <f>compohweal!AP103</f>
        <v>3.186541423201561E-2</v>
      </c>
      <c r="G111" s="859">
        <f>compohweal!AQ103</f>
        <v>3.3437062054872513E-2</v>
      </c>
      <c r="H111" s="117">
        <f>compohweal!AS103</f>
        <v>0.19087707996368408</v>
      </c>
      <c r="I111" s="859">
        <f>compohweal!AT103</f>
        <v>7.7464602887630463E-2</v>
      </c>
      <c r="J111" s="859">
        <f>compohweal!AU103</f>
        <v>7.5945018586935475E-2</v>
      </c>
      <c r="K111" s="859">
        <f>compohweal!AV103</f>
        <v>9.3270963989198208E-3</v>
      </c>
      <c r="L111" s="859">
        <f>compohweal!AW103</f>
        <v>1.7777919769287109E-2</v>
      </c>
      <c r="M111" s="859">
        <f>compohweal!AX103</f>
        <v>1.0362447239458561E-2</v>
      </c>
      <c r="N111" s="117">
        <f>compohweal!AZ103</f>
        <v>9.7061306238174438E-2</v>
      </c>
      <c r="O111" s="859">
        <f>compohweal!BA103</f>
        <v>4.1899524629116058E-2</v>
      </c>
      <c r="P111" s="859">
        <f>compohweal!BB103</f>
        <v>4.4398226738849189E-2</v>
      </c>
      <c r="Q111" s="859">
        <f>compohweal!BC103</f>
        <v>1.8739370862022042E-3</v>
      </c>
      <c r="R111" s="859">
        <f>compohweal!BD103</f>
        <v>7.1278144605457783E-3</v>
      </c>
      <c r="S111" s="860">
        <f>compohweal!BE103</f>
        <v>1.7618051497265697E-3</v>
      </c>
    </row>
    <row r="112" spans="1:19">
      <c r="A112" s="884">
        <v>2015</v>
      </c>
      <c r="B112" s="896"/>
      <c r="C112" s="859"/>
      <c r="D112" s="859"/>
      <c r="E112" s="859"/>
      <c r="F112" s="859"/>
      <c r="G112" s="859"/>
      <c r="H112" s="117"/>
      <c r="I112" s="859"/>
      <c r="J112" s="859"/>
      <c r="K112" s="859"/>
      <c r="L112" s="859"/>
      <c r="M112" s="859"/>
      <c r="N112" s="117"/>
      <c r="O112" s="859"/>
      <c r="P112" s="859"/>
      <c r="Q112" s="859"/>
      <c r="R112" s="859"/>
      <c r="S112" s="860"/>
    </row>
    <row r="113" spans="1:19">
      <c r="A113" s="884">
        <v>2016</v>
      </c>
      <c r="B113" s="896"/>
      <c r="C113" s="859"/>
      <c r="D113" s="859"/>
      <c r="E113" s="859"/>
      <c r="F113" s="859"/>
      <c r="G113" s="859"/>
      <c r="H113" s="117"/>
      <c r="I113" s="859"/>
      <c r="J113" s="859"/>
      <c r="K113" s="859"/>
      <c r="L113" s="859"/>
      <c r="M113" s="859"/>
      <c r="N113" s="117"/>
      <c r="O113" s="859"/>
      <c r="P113" s="859"/>
      <c r="Q113" s="859"/>
      <c r="R113" s="859"/>
      <c r="S113" s="860"/>
    </row>
    <row r="114" spans="1:19">
      <c r="A114" s="884">
        <v>2017</v>
      </c>
      <c r="B114" s="896"/>
      <c r="C114" s="859"/>
      <c r="D114" s="859"/>
      <c r="E114" s="859"/>
      <c r="F114" s="859"/>
      <c r="G114" s="859"/>
      <c r="H114" s="117"/>
      <c r="I114" s="859"/>
      <c r="J114" s="859"/>
      <c r="K114" s="859"/>
      <c r="L114" s="859"/>
      <c r="M114" s="859"/>
      <c r="N114" s="117"/>
      <c r="O114" s="859"/>
      <c r="P114" s="859"/>
      <c r="Q114" s="859"/>
      <c r="R114" s="859"/>
      <c r="S114" s="860"/>
    </row>
    <row r="115" spans="1:19">
      <c r="A115" s="884">
        <v>2018</v>
      </c>
      <c r="B115" s="896"/>
      <c r="C115" s="859"/>
      <c r="D115" s="859"/>
      <c r="E115" s="859"/>
      <c r="F115" s="859"/>
      <c r="G115" s="859"/>
      <c r="H115" s="117"/>
      <c r="I115" s="859"/>
      <c r="J115" s="859"/>
      <c r="K115" s="859"/>
      <c r="L115" s="859"/>
      <c r="M115" s="859"/>
      <c r="N115" s="117"/>
      <c r="O115" s="859"/>
      <c r="P115" s="859"/>
      <c r="Q115" s="859"/>
      <c r="R115" s="859"/>
      <c r="S115" s="860"/>
    </row>
    <row r="116" spans="1:19">
      <c r="A116" s="884">
        <v>2019</v>
      </c>
      <c r="B116" s="896"/>
      <c r="C116" s="859"/>
      <c r="D116" s="859"/>
      <c r="E116" s="859"/>
      <c r="F116" s="859"/>
      <c r="G116" s="859"/>
      <c r="H116" s="117"/>
      <c r="I116" s="859"/>
      <c r="J116" s="859"/>
      <c r="K116" s="859"/>
      <c r="L116" s="859"/>
      <c r="M116" s="859"/>
      <c r="N116" s="117"/>
      <c r="O116" s="859"/>
      <c r="P116" s="859"/>
      <c r="Q116" s="859"/>
      <c r="R116" s="859"/>
      <c r="S116" s="860"/>
    </row>
    <row r="117" spans="1:19">
      <c r="A117" s="884">
        <v>2020</v>
      </c>
      <c r="B117" s="896"/>
      <c r="C117" s="859"/>
      <c r="D117" s="859"/>
      <c r="E117" s="859"/>
      <c r="F117" s="859"/>
      <c r="G117" s="859"/>
      <c r="H117" s="117"/>
      <c r="I117" s="859"/>
      <c r="J117" s="859"/>
      <c r="K117" s="859"/>
      <c r="L117" s="859"/>
      <c r="M117" s="859"/>
      <c r="N117" s="117"/>
      <c r="O117" s="859"/>
      <c r="P117" s="859"/>
      <c r="Q117" s="859"/>
      <c r="R117" s="859"/>
      <c r="S117" s="860"/>
    </row>
    <row r="118" spans="1:19" ht="16" thickBot="1">
      <c r="A118" s="737"/>
      <c r="B118" s="897"/>
      <c r="C118" s="114"/>
      <c r="D118" s="114"/>
      <c r="E118" s="114"/>
      <c r="F118" s="114"/>
      <c r="G118" s="114"/>
      <c r="H118" s="898"/>
      <c r="I118" s="114"/>
      <c r="J118" s="114"/>
      <c r="K118" s="114"/>
      <c r="L118" s="114"/>
      <c r="M118" s="114"/>
      <c r="N118" s="898"/>
      <c r="O118" s="114"/>
      <c r="P118" s="114"/>
      <c r="Q118" s="114"/>
      <c r="R118" s="114"/>
      <c r="S118" s="245"/>
    </row>
    <row r="119" spans="1:19" ht="16" thickTop="1"/>
  </sheetData>
  <mergeCells count="3">
    <mergeCell ref="A4:S4"/>
    <mergeCell ref="B7:S7"/>
    <mergeCell ref="B8:S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P124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B8" sqref="B8:L8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2" width="12.6640625" style="59" customWidth="1"/>
    <col min="13" max="16384" width="10.83203125" style="59"/>
  </cols>
  <sheetData>
    <row r="1" spans="1:16">
      <c r="A1" s="55" t="s">
        <v>37</v>
      </c>
      <c r="B1" s="55"/>
      <c r="D1" s="111"/>
      <c r="E1" s="110"/>
      <c r="F1" s="111"/>
      <c r="G1" s="111"/>
      <c r="H1" s="111"/>
      <c r="I1" s="111"/>
      <c r="J1" s="111"/>
      <c r="K1" s="111"/>
    </row>
    <row r="2" spans="1:16">
      <c r="F2" s="109"/>
    </row>
    <row r="3" spans="1:16" ht="16" thickBot="1"/>
    <row r="4" spans="1:16" ht="25" customHeight="1" thickTop="1">
      <c r="A4" s="1245" t="s">
        <v>1261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7"/>
    </row>
    <row r="5" spans="1:16">
      <c r="A5" s="107"/>
      <c r="B5" s="108"/>
      <c r="C5" s="62"/>
      <c r="D5" s="62"/>
      <c r="E5" s="62"/>
      <c r="F5" s="62"/>
      <c r="G5" s="62"/>
      <c r="H5" s="62"/>
      <c r="I5" s="62"/>
      <c r="J5" s="62"/>
      <c r="K5" s="62"/>
      <c r="L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1" t="s">
        <v>28</v>
      </c>
      <c r="K6" s="48" t="s">
        <v>27</v>
      </c>
      <c r="L6" s="538" t="s">
        <v>26</v>
      </c>
    </row>
    <row r="7" spans="1:16" ht="31" customHeight="1">
      <c r="A7" s="107"/>
      <c r="B7" s="1242" t="s">
        <v>1060</v>
      </c>
      <c r="C7" s="1242"/>
      <c r="D7" s="1242"/>
      <c r="E7" s="1242"/>
      <c r="F7" s="1242"/>
      <c r="G7" s="1242"/>
      <c r="H7" s="1242"/>
      <c r="I7" s="1242"/>
      <c r="J7" s="1242"/>
      <c r="K7" s="1242"/>
      <c r="L7" s="1243"/>
    </row>
    <row r="8" spans="1:16" ht="20" customHeight="1">
      <c r="A8" s="107"/>
      <c r="B8" s="1264" t="s">
        <v>1216</v>
      </c>
      <c r="C8" s="1241"/>
      <c r="D8" s="1241"/>
      <c r="E8" s="1241"/>
      <c r="F8" s="1241"/>
      <c r="G8" s="1241"/>
      <c r="H8" s="1241"/>
      <c r="I8" s="1241"/>
      <c r="J8" s="1241"/>
      <c r="K8" s="1241"/>
      <c r="L8" s="1244"/>
    </row>
    <row r="9" spans="1:16" s="98" customFormat="1" ht="31" customHeight="1">
      <c r="A9" s="106"/>
      <c r="B9" s="454" t="s">
        <v>38</v>
      </c>
      <c r="C9" s="340" t="s">
        <v>16</v>
      </c>
      <c r="D9" s="105" t="s">
        <v>58</v>
      </c>
      <c r="E9" s="211" t="s">
        <v>59</v>
      </c>
      <c r="F9" s="340" t="s">
        <v>14</v>
      </c>
      <c r="G9" s="105" t="s">
        <v>13</v>
      </c>
      <c r="H9" s="105" t="s">
        <v>12</v>
      </c>
      <c r="I9" s="105" t="s">
        <v>11</v>
      </c>
      <c r="J9" s="105" t="s">
        <v>10</v>
      </c>
      <c r="K9" s="105" t="s">
        <v>9</v>
      </c>
      <c r="L9" s="221" t="s">
        <v>143</v>
      </c>
      <c r="O9" s="530"/>
    </row>
    <row r="10" spans="1:16" s="98" customFormat="1" ht="15" customHeight="1">
      <c r="A10" s="654">
        <v>1913</v>
      </c>
      <c r="B10" s="655">
        <f>avghweal!F2</f>
        <v>82209.907551753247</v>
      </c>
      <c r="C10" s="96">
        <f>avghweal!BH2</f>
        <v>18332.768289291373</v>
      </c>
      <c r="D10" s="95"/>
      <c r="E10" s="212"/>
      <c r="F10" s="96">
        <f>avghweal!R2</f>
        <v>657104.16091391025</v>
      </c>
      <c r="G10" s="95">
        <f>avghweal!X2</f>
        <v>1113310.4545424702</v>
      </c>
      <c r="H10" s="344">
        <f>avghweal!AD2</f>
        <v>3809406.1626640311</v>
      </c>
      <c r="I10" s="95">
        <f>avghweal!AJ2</f>
        <v>6817413.049869596</v>
      </c>
      <c r="J10" s="344">
        <f>avghweal!AP2</f>
        <v>22476898.166719798</v>
      </c>
      <c r="K10" s="95">
        <f>avghweal!AV2</f>
        <v>71700932.700457856</v>
      </c>
      <c r="L10" s="222"/>
      <c r="O10" s="531"/>
    </row>
    <row r="11" spans="1:16" s="98" customFormat="1" ht="15" customHeight="1">
      <c r="A11" s="656">
        <v>1914</v>
      </c>
      <c r="B11" s="655">
        <f>avghweal!F3</f>
        <v>82395.477378566473</v>
      </c>
      <c r="C11" s="96">
        <f>avghweal!BH3</f>
        <v>18492.985189009945</v>
      </c>
      <c r="D11" s="95"/>
      <c r="E11" s="213"/>
      <c r="F11" s="96">
        <f>avghweal!R3</f>
        <v>657517.90708457504</v>
      </c>
      <c r="G11" s="95">
        <f>avghweal!X3</f>
        <v>1110709.9868079142</v>
      </c>
      <c r="H11" s="344">
        <f>avghweal!AD3</f>
        <v>3771521.9110386865</v>
      </c>
      <c r="I11" s="95">
        <f>avghweal!AJ3</f>
        <v>6743731.1088110982</v>
      </c>
      <c r="J11" s="344">
        <f>avghweal!AP3</f>
        <v>23797839.04306544</v>
      </c>
      <c r="K11" s="95">
        <f>avghweal!AV3</f>
        <v>76369248.675797075</v>
      </c>
      <c r="L11" s="222"/>
      <c r="O11" s="531"/>
    </row>
    <row r="12" spans="1:16" s="98" customFormat="1" ht="15" customHeight="1">
      <c r="A12" s="656">
        <v>1915</v>
      </c>
      <c r="B12" s="655">
        <f>avghweal!F4</f>
        <v>88088.765249482822</v>
      </c>
      <c r="C12" s="96">
        <f>avghweal!BH4</f>
        <v>20164.52057690412</v>
      </c>
      <c r="D12" s="95"/>
      <c r="E12" s="213"/>
      <c r="F12" s="96">
        <f>avghweal!R4</f>
        <v>699406.96730269096</v>
      </c>
      <c r="G12" s="95">
        <f>avghweal!X4</f>
        <v>1181412.4658482871</v>
      </c>
      <c r="H12" s="344">
        <f>avghweal!AD4</f>
        <v>4033675.4218989438</v>
      </c>
      <c r="I12" s="95">
        <f>avghweal!AJ4</f>
        <v>7253337.8410844952</v>
      </c>
      <c r="J12" s="344">
        <f>avghweal!AP4</f>
        <v>27989832.496538393</v>
      </c>
      <c r="K12" s="95">
        <f>avghweal!AV4</f>
        <v>139403837.88807333</v>
      </c>
      <c r="L12" s="222"/>
      <c r="O12" s="531"/>
    </row>
    <row r="13" spans="1:16" s="98" customFormat="1" ht="15" customHeight="1">
      <c r="A13" s="656">
        <v>1916</v>
      </c>
      <c r="B13" s="655">
        <f>avghweal!F5</f>
        <v>90487.747731949756</v>
      </c>
      <c r="C13" s="96">
        <f>avghweal!BH5</f>
        <v>20420.310229504299</v>
      </c>
      <c r="D13" s="95"/>
      <c r="E13" s="213"/>
      <c r="F13" s="96">
        <f>avghweal!R5</f>
        <v>721094.6852539588</v>
      </c>
      <c r="G13" s="95">
        <f>avghweal!X5</f>
        <v>1244318.797602288</v>
      </c>
      <c r="H13" s="344">
        <f>avghweal!AD5</f>
        <v>4016470.0250441716</v>
      </c>
      <c r="I13" s="95">
        <f>avghweal!AJ5</f>
        <v>6908054.1558767967</v>
      </c>
      <c r="J13" s="344">
        <f>avghweal!AP5</f>
        <v>23056319.639362227</v>
      </c>
      <c r="K13" s="95">
        <f>avghweal!AV5</f>
        <v>103824595.51939976</v>
      </c>
      <c r="L13" s="222"/>
      <c r="O13" s="531"/>
    </row>
    <row r="14" spans="1:16" s="98" customFormat="1" ht="15" customHeight="1">
      <c r="A14" s="656">
        <v>1917</v>
      </c>
      <c r="B14" s="655">
        <f>avghweal!F6</f>
        <v>77575.713915616987</v>
      </c>
      <c r="C14" s="96">
        <f>avghweal!BH6</f>
        <v>17380.846369581086</v>
      </c>
      <c r="D14" s="95"/>
      <c r="E14" s="214"/>
      <c r="F14" s="96">
        <f>avghweal!R6</f>
        <v>619329.52182994015</v>
      </c>
      <c r="G14" s="95">
        <f>avghweal!X6</f>
        <v>1058999.3349561526</v>
      </c>
      <c r="H14" s="344">
        <f>avghweal!AD6</f>
        <v>3247331.9939196138</v>
      </c>
      <c r="I14" s="95">
        <f>avghweal!AJ6</f>
        <v>5427790.678447851</v>
      </c>
      <c r="J14" s="344">
        <f>avghweal!AP6</f>
        <v>16664451.526465416</v>
      </c>
      <c r="K14" s="95">
        <f>avghweal!AV6</f>
        <v>66800067.055740565</v>
      </c>
      <c r="L14" s="222"/>
      <c r="O14" s="531"/>
      <c r="P14" s="576"/>
    </row>
    <row r="15" spans="1:16" s="98" customFormat="1" ht="15" customHeight="1">
      <c r="A15" s="656">
        <v>1918</v>
      </c>
      <c r="B15" s="655">
        <f>avghweal!F7</f>
        <v>70273.384259796323</v>
      </c>
      <c r="C15" s="96">
        <f>avghweal!BH7</f>
        <v>15548.725817234068</v>
      </c>
      <c r="D15" s="95"/>
      <c r="E15" s="215"/>
      <c r="F15" s="96">
        <f>avghweal!R7</f>
        <v>562795.3102428565</v>
      </c>
      <c r="G15" s="95">
        <f>avghweal!X7</f>
        <v>931424.2173660394</v>
      </c>
      <c r="H15" s="344">
        <f>avghweal!AD7</f>
        <v>2695918.5980113074</v>
      </c>
      <c r="I15" s="95">
        <f>avghweal!AJ7</f>
        <v>4258982.0502696019</v>
      </c>
      <c r="J15" s="344">
        <f>avghweal!AP7</f>
        <v>11901538.141110757</v>
      </c>
      <c r="K15" s="95">
        <f>avghweal!AV7</f>
        <v>43043210.848541602</v>
      </c>
      <c r="L15" s="222"/>
      <c r="O15" s="531"/>
    </row>
    <row r="16" spans="1:16" s="98" customFormat="1" ht="15" customHeight="1">
      <c r="A16" s="657">
        <v>1919</v>
      </c>
      <c r="B16" s="658">
        <f>avghweal!F8</f>
        <v>69555.814828418588</v>
      </c>
      <c r="C16" s="100">
        <f>avghweal!BH8</f>
        <v>14341.473865381817</v>
      </c>
      <c r="D16" s="99"/>
      <c r="E16" s="216"/>
      <c r="F16" s="100">
        <f>avghweal!R8</f>
        <v>566484.88349574956</v>
      </c>
      <c r="G16" s="99">
        <f>avghweal!X8</f>
        <v>961971.48741146235</v>
      </c>
      <c r="H16" s="343">
        <f>avghweal!AD8</f>
        <v>2868787.9972750223</v>
      </c>
      <c r="I16" s="99">
        <f>avghweal!AJ8</f>
        <v>4532783.8256743327</v>
      </c>
      <c r="J16" s="343">
        <f>avghweal!AP8</f>
        <v>12297638.132671444</v>
      </c>
      <c r="K16" s="99">
        <f>avghweal!AV8</f>
        <v>41382219.515090667</v>
      </c>
      <c r="L16" s="357"/>
      <c r="O16" s="531"/>
    </row>
    <row r="17" spans="1:15" s="98" customFormat="1" ht="15" customHeight="1">
      <c r="A17" s="656">
        <v>1920</v>
      </c>
      <c r="B17" s="655">
        <f>avghweal!F9</f>
        <v>60764.906351412646</v>
      </c>
      <c r="C17" s="96">
        <f>avghweal!BH9</f>
        <v>13726.590497428897</v>
      </c>
      <c r="D17" s="95"/>
      <c r="E17" s="215"/>
      <c r="F17" s="96">
        <f>avghweal!R9</f>
        <v>484109.7490372663</v>
      </c>
      <c r="G17" s="95">
        <f>avghweal!X9</f>
        <v>792208.90104620683</v>
      </c>
      <c r="H17" s="344">
        <f>avghweal!AD9</f>
        <v>2244527.4697599709</v>
      </c>
      <c r="I17" s="95">
        <f>avghweal!AJ9</f>
        <v>3442646.7423909786</v>
      </c>
      <c r="J17" s="344">
        <f>avghweal!AP9</f>
        <v>8449916.8475507107</v>
      </c>
      <c r="K17" s="95">
        <f>avghweal!AV9</f>
        <v>24104615.048504565</v>
      </c>
      <c r="L17" s="222"/>
      <c r="O17" s="531"/>
    </row>
    <row r="18" spans="1:15" s="98" customFormat="1" ht="15" customHeight="1">
      <c r="A18" s="656">
        <v>1921</v>
      </c>
      <c r="B18" s="655">
        <f>avghweal!F10</f>
        <v>66172.171512417422</v>
      </c>
      <c r="C18" s="96">
        <f>avghweal!BH10</f>
        <v>15100.433456306322</v>
      </c>
      <c r="D18" s="95"/>
      <c r="E18" s="215"/>
      <c r="F18" s="96">
        <f>avghweal!R10</f>
        <v>525817.81401741726</v>
      </c>
      <c r="G18" s="95">
        <f>avghweal!X10</f>
        <v>869466.59268065274</v>
      </c>
      <c r="H18" s="344">
        <f>avghweal!AD10</f>
        <v>2510871.4807445789</v>
      </c>
      <c r="I18" s="95">
        <f>avghweal!AJ10</f>
        <v>3906663.9117792035</v>
      </c>
      <c r="J18" s="344">
        <f>avghweal!AP10</f>
        <v>9771134.7656096984</v>
      </c>
      <c r="K18" s="95">
        <f>avghweal!AV10</f>
        <v>27271155.132138494</v>
      </c>
      <c r="L18" s="222"/>
      <c r="O18" s="531"/>
    </row>
    <row r="19" spans="1:15" s="98" customFormat="1" ht="15" customHeight="1">
      <c r="A19" s="656">
        <v>1922</v>
      </c>
      <c r="B19" s="655">
        <f>avghweal!F11</f>
        <v>74090.152946653761</v>
      </c>
      <c r="C19" s="96">
        <f>avghweal!BH11</f>
        <v>15981.209405813599</v>
      </c>
      <c r="D19" s="95"/>
      <c r="E19" s="215"/>
      <c r="F19" s="96">
        <f>avghweal!R11</f>
        <v>597070.64481421513</v>
      </c>
      <c r="G19" s="95">
        <f>avghweal!X11</f>
        <v>1001113.7830375925</v>
      </c>
      <c r="H19" s="344">
        <f>avghweal!AD11</f>
        <v>3038894.979100076</v>
      </c>
      <c r="I19" s="95">
        <f>avghweal!AJ11</f>
        <v>4813940.229262867</v>
      </c>
      <c r="J19" s="344">
        <f>avghweal!AP11</f>
        <v>12639371.132392112</v>
      </c>
      <c r="K19" s="95">
        <f>avghweal!AV11</f>
        <v>40429390.827569999</v>
      </c>
      <c r="L19" s="222"/>
      <c r="O19" s="531"/>
    </row>
    <row r="20" spans="1:15" s="98" customFormat="1" ht="15" customHeight="1">
      <c r="A20" s="656">
        <v>1923</v>
      </c>
      <c r="B20" s="655">
        <f>avghweal!F12</f>
        <v>74243.583946443294</v>
      </c>
      <c r="C20" s="96">
        <f>avghweal!BH12</f>
        <v>15776.471496929991</v>
      </c>
      <c r="D20" s="95"/>
      <c r="E20" s="215"/>
      <c r="F20" s="96">
        <f>avghweal!R12</f>
        <v>600447.59599206294</v>
      </c>
      <c r="G20" s="95">
        <f>avghweal!X12</f>
        <v>970984.39641010959</v>
      </c>
      <c r="H20" s="344">
        <f>avghweal!AD12</f>
        <v>2705046.3810659605</v>
      </c>
      <c r="I20" s="95">
        <f>avghweal!AJ12</f>
        <v>4238294.8115520701</v>
      </c>
      <c r="J20" s="344">
        <f>avghweal!AP12</f>
        <v>10792788.498811413</v>
      </c>
      <c r="K20" s="95">
        <f>avghweal!AV12</f>
        <v>33191518.973505061</v>
      </c>
      <c r="L20" s="222"/>
      <c r="O20" s="531"/>
    </row>
    <row r="21" spans="1:15" s="98" customFormat="1" ht="15" customHeight="1">
      <c r="A21" s="656">
        <v>1924</v>
      </c>
      <c r="B21" s="655">
        <f>avghweal!F13</f>
        <v>75737.76020914859</v>
      </c>
      <c r="C21" s="96">
        <f>avghweal!BH13</f>
        <v>14909.788635128683</v>
      </c>
      <c r="D21" s="95"/>
      <c r="E21" s="215"/>
      <c r="F21" s="96">
        <f>avghweal!R13</f>
        <v>623189.50437532784</v>
      </c>
      <c r="G21" s="95">
        <f>avghweal!X13</f>
        <v>1013071.8123770904</v>
      </c>
      <c r="H21" s="344">
        <f>avghweal!AD13</f>
        <v>2910105.8383011669</v>
      </c>
      <c r="I21" s="95">
        <f>avghweal!AJ13</f>
        <v>4613298.8709051954</v>
      </c>
      <c r="J21" s="344">
        <f>avghweal!AP13</f>
        <v>11982673.938013334</v>
      </c>
      <c r="K21" s="95">
        <f>avghweal!AV13</f>
        <v>37248179.904930621</v>
      </c>
      <c r="L21" s="222"/>
      <c r="O21" s="531"/>
    </row>
    <row r="22" spans="1:15" s="98" customFormat="1" ht="15" customHeight="1">
      <c r="A22" s="656">
        <v>1925</v>
      </c>
      <c r="B22" s="655">
        <f>avghweal!F14</f>
        <v>79811.69251537729</v>
      </c>
      <c r="C22" s="96">
        <f>avghweal!BH14</f>
        <v>14847.626371929096</v>
      </c>
      <c r="D22" s="95"/>
      <c r="E22" s="215"/>
      <c r="F22" s="96">
        <f>avghweal!R14</f>
        <v>664488.28780641081</v>
      </c>
      <c r="G22" s="95">
        <f>avghweal!X14</f>
        <v>1103535.2650274138</v>
      </c>
      <c r="H22" s="344">
        <f>avghweal!AD14</f>
        <v>3333817.4297568551</v>
      </c>
      <c r="I22" s="95">
        <f>avghweal!AJ14</f>
        <v>5288703.0778622748</v>
      </c>
      <c r="J22" s="344">
        <f>avghweal!AP14</f>
        <v>14024928.347854415</v>
      </c>
      <c r="K22" s="95">
        <f>avghweal!AV14</f>
        <v>48494962.316737004</v>
      </c>
      <c r="L22" s="222"/>
      <c r="O22" s="531"/>
    </row>
    <row r="23" spans="1:15" s="98" customFormat="1" ht="15" customHeight="1">
      <c r="A23" s="656">
        <v>1926</v>
      </c>
      <c r="B23" s="655">
        <f>avghweal!F15</f>
        <v>82477.514645340998</v>
      </c>
      <c r="C23" s="96">
        <f>avghweal!BH15</f>
        <v>14499.795647948225</v>
      </c>
      <c r="D23" s="95"/>
      <c r="E23" s="215"/>
      <c r="F23" s="96">
        <f>avghweal!R15</f>
        <v>694276.98562187597</v>
      </c>
      <c r="G23" s="95">
        <f>avghweal!X15</f>
        <v>1162643.0809651562</v>
      </c>
      <c r="H23" s="344">
        <f>avghweal!AD15</f>
        <v>3578751.237802505</v>
      </c>
      <c r="I23" s="95">
        <f>avghweal!AJ15</f>
        <v>5692759.6712095663</v>
      </c>
      <c r="J23" s="344">
        <f>avghweal!AP15</f>
        <v>15604449.863508329</v>
      </c>
      <c r="K23" s="95">
        <f>avghweal!AV15</f>
        <v>56070710.283126362</v>
      </c>
      <c r="L23" s="222"/>
      <c r="O23" s="531"/>
    </row>
    <row r="24" spans="1:15" s="98" customFormat="1" ht="15" customHeight="1">
      <c r="A24" s="656">
        <v>1927</v>
      </c>
      <c r="B24" s="655">
        <f>avghweal!F16</f>
        <v>88248.205346419127</v>
      </c>
      <c r="C24" s="96">
        <f>avghweal!BH16</f>
        <v>14544.723504498221</v>
      </c>
      <c r="D24" s="95"/>
      <c r="E24" s="215"/>
      <c r="F24" s="96">
        <f>avghweal!R16</f>
        <v>751579.54192370723</v>
      </c>
      <c r="G24" s="95">
        <f>avghweal!X16</f>
        <v>1270158.9331204193</v>
      </c>
      <c r="H24" s="344">
        <f>avghweal!AD16</f>
        <v>4030202.1511229989</v>
      </c>
      <c r="I24" s="95">
        <f>avghweal!AJ16</f>
        <v>6473714.230776797</v>
      </c>
      <c r="J24" s="344">
        <f>avghweal!AP16</f>
        <v>18144003.355593372</v>
      </c>
      <c r="K24" s="95">
        <f>avghweal!AV16</f>
        <v>66601999.885577023</v>
      </c>
      <c r="L24" s="222"/>
      <c r="O24" s="531"/>
    </row>
    <row r="25" spans="1:15" s="98" customFormat="1" ht="15" customHeight="1">
      <c r="A25" s="656">
        <v>1928</v>
      </c>
      <c r="B25" s="655">
        <f>avghweal!F17</f>
        <v>100803.40418747015</v>
      </c>
      <c r="C25" s="96">
        <f>avghweal!BH17</f>
        <v>16297.269714598971</v>
      </c>
      <c r="D25" s="95"/>
      <c r="E25" s="215"/>
      <c r="F25" s="96">
        <f>avghweal!R17</f>
        <v>861358.614443311</v>
      </c>
      <c r="G25" s="95">
        <f>avghweal!X17</f>
        <v>1472141.3198723241</v>
      </c>
      <c r="H25" s="344">
        <f>avghweal!AD17</f>
        <v>4888589.7980115088</v>
      </c>
      <c r="I25" s="95">
        <f>avghweal!AJ17</f>
        <v>7993923.1282783011</v>
      </c>
      <c r="J25" s="344">
        <f>avghweal!AP17</f>
        <v>23516070.817646466</v>
      </c>
      <c r="K25" s="95">
        <f>avghweal!AV17</f>
        <v>91075399.279817015</v>
      </c>
      <c r="L25" s="222"/>
      <c r="O25" s="531"/>
    </row>
    <row r="26" spans="1:15" s="98" customFormat="1" ht="15" customHeight="1">
      <c r="A26" s="657">
        <v>1929</v>
      </c>
      <c r="B26" s="658">
        <f>avghweal!F18</f>
        <v>104944.63008836099</v>
      </c>
      <c r="C26" s="100">
        <f>avghweal!BH18</f>
        <v>17013.497928188146</v>
      </c>
      <c r="D26" s="99"/>
      <c r="E26" s="216"/>
      <c r="F26" s="100">
        <f>avghweal!R18</f>
        <v>896324.81952991686</v>
      </c>
      <c r="G26" s="99">
        <f>avghweal!X18</f>
        <v>1534089.5687049658</v>
      </c>
      <c r="H26" s="343">
        <f>avghweal!AD18</f>
        <v>5104115.5043431818</v>
      </c>
      <c r="I26" s="99">
        <f>avghweal!AJ18</f>
        <v>8374881.658049332</v>
      </c>
      <c r="J26" s="343">
        <f>avghweal!AP18</f>
        <v>25429728.860228177</v>
      </c>
      <c r="K26" s="99">
        <f>avghweal!AV18</f>
        <v>105821545.33606511</v>
      </c>
      <c r="L26" s="357"/>
      <c r="O26" s="531"/>
    </row>
    <row r="27" spans="1:15" s="98" customFormat="1" ht="15" customHeight="1">
      <c r="A27" s="656">
        <v>1930</v>
      </c>
      <c r="B27" s="655">
        <f>avghweal!F19</f>
        <v>96485.53871431158</v>
      </c>
      <c r="C27" s="96">
        <f>avghweal!BH19</f>
        <v>15484.232411580002</v>
      </c>
      <c r="D27" s="95"/>
      <c r="E27" s="215"/>
      <c r="F27" s="96">
        <f>avghweal!R19</f>
        <v>825497.2954388957</v>
      </c>
      <c r="G27" s="95">
        <f>avghweal!X19</f>
        <v>1386758.7673136943</v>
      </c>
      <c r="H27" s="344">
        <f>avghweal!AD19</f>
        <v>4249145.8923539706</v>
      </c>
      <c r="I27" s="95">
        <f>avghweal!AJ19</f>
        <v>6733710.2689205948</v>
      </c>
      <c r="J27" s="344">
        <f>avghweal!AP19</f>
        <v>18636392.790526621</v>
      </c>
      <c r="K27" s="95">
        <f>avghweal!AV19</f>
        <v>69012337.918194056</v>
      </c>
      <c r="L27" s="222"/>
      <c r="O27" s="531"/>
    </row>
    <row r="28" spans="1:15" s="98" customFormat="1" ht="15" customHeight="1">
      <c r="A28" s="656">
        <v>1931</v>
      </c>
      <c r="B28" s="655">
        <f>avghweal!F20</f>
        <v>83424.019992262954</v>
      </c>
      <c r="C28" s="96">
        <f>avghweal!BH20</f>
        <v>13589.139640180449</v>
      </c>
      <c r="D28" s="95"/>
      <c r="E28" s="215"/>
      <c r="F28" s="96">
        <f>avghweal!R20</f>
        <v>711937.9431610055</v>
      </c>
      <c r="G28" s="95">
        <f>avghweal!X20</f>
        <v>1174596.5073818923</v>
      </c>
      <c r="H28" s="344">
        <f>avghweal!AD20</f>
        <v>3276756.8052095543</v>
      </c>
      <c r="I28" s="95">
        <f>avghweal!AJ20</f>
        <v>5059369.7070339238</v>
      </c>
      <c r="J28" s="344">
        <f>avghweal!AP20</f>
        <v>13194744.595015364</v>
      </c>
      <c r="K28" s="95">
        <f>avghweal!AV20</f>
        <v>45493113.617617123</v>
      </c>
      <c r="L28" s="222"/>
      <c r="O28" s="531"/>
    </row>
    <row r="29" spans="1:15" s="98" customFormat="1" ht="15" customHeight="1">
      <c r="A29" s="656">
        <v>1932</v>
      </c>
      <c r="B29" s="655">
        <f>avghweal!F21</f>
        <v>74572.687702572526</v>
      </c>
      <c r="C29" s="96">
        <f>avghweal!BH21</f>
        <v>11800.470693129226</v>
      </c>
      <c r="D29" s="95"/>
      <c r="E29" s="215"/>
      <c r="F29" s="96">
        <f>avghweal!R21</f>
        <v>639522.64078756212</v>
      </c>
      <c r="G29" s="95">
        <f>avghweal!X21</f>
        <v>1071313.068136439</v>
      </c>
      <c r="H29" s="344">
        <f>avghweal!AD21</f>
        <v>2885249.4519291981</v>
      </c>
      <c r="I29" s="95">
        <f>avghweal!AJ21</f>
        <v>4553991.2560658623</v>
      </c>
      <c r="J29" s="344">
        <f>avghweal!AP21</f>
        <v>12145632.452882951</v>
      </c>
      <c r="K29" s="95">
        <f>avghweal!AV21</f>
        <v>35966068.729231678</v>
      </c>
      <c r="L29" s="222"/>
      <c r="O29" s="531"/>
    </row>
    <row r="30" spans="1:15" s="98" customFormat="1" ht="15" customHeight="1">
      <c r="A30" s="656">
        <v>1933</v>
      </c>
      <c r="B30" s="655">
        <f>avghweal!F22</f>
        <v>78685.965878940857</v>
      </c>
      <c r="C30" s="96">
        <f>avghweal!BH22</f>
        <v>12758.426712789338</v>
      </c>
      <c r="D30" s="95"/>
      <c r="E30" s="215"/>
      <c r="F30" s="96">
        <f>avghweal!R22</f>
        <v>672033.81837430445</v>
      </c>
      <c r="G30" s="95">
        <f>avghweal!X22</f>
        <v>1143874.3160819865</v>
      </c>
      <c r="H30" s="344">
        <f>avghweal!AD22</f>
        <v>3217975.5908654365</v>
      </c>
      <c r="I30" s="95">
        <f>avghweal!AJ22</f>
        <v>5133733.6271328544</v>
      </c>
      <c r="J30" s="344">
        <f>avghweal!AP22</f>
        <v>14307566.009213852</v>
      </c>
      <c r="K30" s="95">
        <f>avghweal!AV22</f>
        <v>48265114.182583496</v>
      </c>
      <c r="L30" s="222"/>
      <c r="O30" s="531"/>
    </row>
    <row r="31" spans="1:15" s="98" customFormat="1" ht="15" customHeight="1">
      <c r="A31" s="656">
        <v>1934</v>
      </c>
      <c r="B31" s="655">
        <f>avghweal!F23</f>
        <v>80649.715181122214</v>
      </c>
      <c r="C31" s="96">
        <f>avghweal!BH23</f>
        <v>14366.238610114748</v>
      </c>
      <c r="D31" s="95"/>
      <c r="E31" s="215"/>
      <c r="F31" s="96">
        <f>avghweal!R23</f>
        <v>677201.00432018924</v>
      </c>
      <c r="G31" s="95">
        <f>avghweal!X23</f>
        <v>1185544.4608790476</v>
      </c>
      <c r="H31" s="344">
        <f>avghweal!AD23</f>
        <v>3353060.9412882677</v>
      </c>
      <c r="I31" s="95">
        <f>avghweal!AJ23</f>
        <v>5412883.4134199815</v>
      </c>
      <c r="J31" s="344">
        <f>avghweal!AP23</f>
        <v>14519730.351799039</v>
      </c>
      <c r="K31" s="95">
        <f>avghweal!AV23</f>
        <v>46573718.548518114</v>
      </c>
      <c r="L31" s="222"/>
      <c r="O31" s="531"/>
    </row>
    <row r="32" spans="1:15" s="98" customFormat="1" ht="15" customHeight="1">
      <c r="A32" s="656">
        <v>1935</v>
      </c>
      <c r="B32" s="655">
        <f>avghweal!F24</f>
        <v>84464.876329195424</v>
      </c>
      <c r="C32" s="96">
        <f>avghweal!BH24</f>
        <v>16192.524743607109</v>
      </c>
      <c r="D32" s="95"/>
      <c r="E32" s="215"/>
      <c r="F32" s="96">
        <f>avghweal!R24</f>
        <v>698916.04059949005</v>
      </c>
      <c r="G32" s="95">
        <f>avghweal!X24</f>
        <v>1196185.6650817834</v>
      </c>
      <c r="H32" s="344">
        <f>avghweal!AD24</f>
        <v>3472120.8468175065</v>
      </c>
      <c r="I32" s="95">
        <f>avghweal!AJ24</f>
        <v>5631537.4725376936</v>
      </c>
      <c r="J32" s="344">
        <f>avghweal!AP24</f>
        <v>15142055.038548177</v>
      </c>
      <c r="K32" s="95">
        <f>avghweal!AV24</f>
        <v>48554325.577430516</v>
      </c>
      <c r="L32" s="222"/>
      <c r="O32" s="531"/>
    </row>
    <row r="33" spans="1:15" s="98" customFormat="1" ht="15" customHeight="1">
      <c r="A33" s="656">
        <v>1936</v>
      </c>
      <c r="B33" s="655">
        <f>avghweal!F25</f>
        <v>97146.188320139656</v>
      </c>
      <c r="C33" s="96">
        <f>avghweal!BH25</f>
        <v>18166.981117389958</v>
      </c>
      <c r="D33" s="95"/>
      <c r="E33" s="215"/>
      <c r="F33" s="96">
        <f>avghweal!R25</f>
        <v>807959.05314488674</v>
      </c>
      <c r="G33" s="95">
        <f>avghweal!X25</f>
        <v>1388331.8503916827</v>
      </c>
      <c r="H33" s="344">
        <f>avghweal!AD25</f>
        <v>4235849.7690547276</v>
      </c>
      <c r="I33" s="95">
        <f>avghweal!AJ25</f>
        <v>6870745.6924118167</v>
      </c>
      <c r="J33" s="344">
        <f>avghweal!AP25</f>
        <v>18032486.548519846</v>
      </c>
      <c r="K33" s="95">
        <f>avghweal!AV25</f>
        <v>54174663.617044546</v>
      </c>
      <c r="L33" s="222"/>
      <c r="O33" s="531"/>
    </row>
    <row r="34" spans="1:15" s="98" customFormat="1" ht="15" customHeight="1">
      <c r="A34" s="656">
        <v>1937</v>
      </c>
      <c r="B34" s="655">
        <f>avghweal!F26</f>
        <v>93130.534811804377</v>
      </c>
      <c r="C34" s="96">
        <f>avghweal!BH26</f>
        <v>19261.531256645128</v>
      </c>
      <c r="D34" s="95"/>
      <c r="E34" s="215"/>
      <c r="F34" s="96">
        <f>avghweal!R26</f>
        <v>757951.56680823769</v>
      </c>
      <c r="G34" s="95">
        <f>avghweal!X26</f>
        <v>1273404.9672127219</v>
      </c>
      <c r="H34" s="344">
        <f>avghweal!AD26</f>
        <v>4126253.3613176462</v>
      </c>
      <c r="I34" s="95">
        <f>avghweal!AJ26</f>
        <v>6583865.3388244184</v>
      </c>
      <c r="J34" s="344">
        <f>avghweal!AP26</f>
        <v>17341520.997309957</v>
      </c>
      <c r="K34" s="95">
        <f>avghweal!AV26</f>
        <v>54309392.28064853</v>
      </c>
      <c r="L34" s="222"/>
      <c r="O34" s="531"/>
    </row>
    <row r="35" spans="1:15" s="98" customFormat="1" ht="15" customHeight="1">
      <c r="A35" s="656">
        <v>1938</v>
      </c>
      <c r="B35" s="655">
        <f>avghweal!F27</f>
        <v>89061.870502327845</v>
      </c>
      <c r="C35" s="96">
        <f>avghweal!BH27</f>
        <v>18782.515765654556</v>
      </c>
      <c r="D35" s="95"/>
      <c r="E35" s="215"/>
      <c r="F35" s="96">
        <f>avghweal!R27</f>
        <v>721576.06313238747</v>
      </c>
      <c r="G35" s="95">
        <f>avghweal!X27</f>
        <v>1182365.4913364749</v>
      </c>
      <c r="H35" s="344">
        <f>avghweal!AD27</f>
        <v>3596906.6232876414</v>
      </c>
      <c r="I35" s="95">
        <f>avghweal!AJ27</f>
        <v>5619150.926714086</v>
      </c>
      <c r="J35" s="344">
        <f>avghweal!AP27</f>
        <v>14655719.814783679</v>
      </c>
      <c r="K35" s="95">
        <f>avghweal!AV27</f>
        <v>52819371.363096267</v>
      </c>
      <c r="L35" s="222"/>
      <c r="O35" s="531"/>
    </row>
    <row r="36" spans="1:15" s="98" customFormat="1" ht="15" customHeight="1">
      <c r="A36" s="657">
        <v>1939</v>
      </c>
      <c r="B36" s="658">
        <f>avghweal!F28</f>
        <v>91772.26777584129</v>
      </c>
      <c r="C36" s="100">
        <f>avghweal!BH28</f>
        <v>19065.950903839232</v>
      </c>
      <c r="D36" s="99"/>
      <c r="E36" s="216"/>
      <c r="F36" s="100">
        <f>avghweal!R28</f>
        <v>746129.11962386</v>
      </c>
      <c r="G36" s="99">
        <f>avghweal!X28</f>
        <v>1239000.2596907315</v>
      </c>
      <c r="H36" s="343">
        <f>avghweal!AD28</f>
        <v>3800958.0055406517</v>
      </c>
      <c r="I36" s="99">
        <f>avghweal!AJ28</f>
        <v>5926905.404306137</v>
      </c>
      <c r="J36" s="343">
        <f>avghweal!AP28</f>
        <v>15121377.196929298</v>
      </c>
      <c r="K36" s="99">
        <f>avghweal!AV28</f>
        <v>47465376.912482396</v>
      </c>
      <c r="L36" s="357"/>
      <c r="O36" s="531"/>
    </row>
    <row r="37" spans="1:15" s="98" customFormat="1" ht="15" customHeight="1">
      <c r="A37" s="656">
        <v>1940</v>
      </c>
      <c r="B37" s="655">
        <f>avghweal!F29</f>
        <v>91186.248452167056</v>
      </c>
      <c r="C37" s="96">
        <f>avghweal!BH29</f>
        <v>22147.754255564611</v>
      </c>
      <c r="D37" s="95"/>
      <c r="E37" s="215"/>
      <c r="F37" s="96">
        <f>avghweal!R29</f>
        <v>712532.69622158923</v>
      </c>
      <c r="G37" s="95">
        <f>avghweal!X29</f>
        <v>1174045.7626565117</v>
      </c>
      <c r="H37" s="344">
        <f>avghweal!AD29</f>
        <v>3487463.0449658083</v>
      </c>
      <c r="I37" s="95">
        <f>avghweal!AJ29</f>
        <v>5394577.0544833457</v>
      </c>
      <c r="J37" s="344">
        <f>avghweal!AP29</f>
        <v>13594874.613092111</v>
      </c>
      <c r="K37" s="95">
        <f>avghweal!AV29</f>
        <v>43995163.681339972</v>
      </c>
      <c r="L37" s="222"/>
      <c r="O37" s="531"/>
    </row>
    <row r="38" spans="1:15" s="98" customFormat="1" ht="15" customHeight="1">
      <c r="A38" s="656">
        <v>1941</v>
      </c>
      <c r="B38" s="655">
        <f>avghweal!F30</f>
        <v>86586.825348837476</v>
      </c>
      <c r="C38" s="96">
        <f>avghweal!BH30</f>
        <v>23447.111992116133</v>
      </c>
      <c r="D38" s="95"/>
      <c r="E38" s="215"/>
      <c r="F38" s="96">
        <f>avghweal!R30</f>
        <v>654844.24555932952</v>
      </c>
      <c r="G38" s="95">
        <f>avghweal!X30</f>
        <v>1074096.9701683819</v>
      </c>
      <c r="H38" s="344">
        <f>avghweal!AD30</f>
        <v>3038615.8356174664</v>
      </c>
      <c r="I38" s="95">
        <f>avghweal!AJ30</f>
        <v>4590716.1525943885</v>
      </c>
      <c r="J38" s="344">
        <f>avghweal!AP30</f>
        <v>11143082.374083119</v>
      </c>
      <c r="K38" s="95">
        <f>avghweal!AV30</f>
        <v>35501133.66436936</v>
      </c>
      <c r="L38" s="222"/>
      <c r="O38" s="531"/>
    </row>
    <row r="39" spans="1:15" s="98" customFormat="1" ht="15" customHeight="1">
      <c r="A39" s="656">
        <v>1942</v>
      </c>
      <c r="B39" s="655">
        <f>avghweal!F31</f>
        <v>83960.914660227092</v>
      </c>
      <c r="C39" s="96">
        <f>avghweal!BH31</f>
        <v>24325.043529582694</v>
      </c>
      <c r="D39" s="95"/>
      <c r="E39" s="215"/>
      <c r="F39" s="96">
        <f>avghweal!R31</f>
        <v>620683.75483602658</v>
      </c>
      <c r="G39" s="95">
        <f>avghweal!X31</f>
        <v>1011994.2928002125</v>
      </c>
      <c r="H39" s="344">
        <f>avghweal!AD31</f>
        <v>2908797.7234156332</v>
      </c>
      <c r="I39" s="95">
        <f>avghweal!AJ31</f>
        <v>4390835.5884772325</v>
      </c>
      <c r="J39" s="344">
        <f>avghweal!AP31</f>
        <v>10329989.919478007</v>
      </c>
      <c r="K39" s="95">
        <f>avghweal!AV31</f>
        <v>29686346.230274852</v>
      </c>
      <c r="L39" s="222"/>
      <c r="O39" s="531"/>
    </row>
    <row r="40" spans="1:15" s="98" customFormat="1" ht="15" customHeight="1">
      <c r="A40" s="656">
        <v>1943</v>
      </c>
      <c r="B40" s="655">
        <f>avghweal!F32</f>
        <v>90710.141445879664</v>
      </c>
      <c r="C40" s="96">
        <f>avghweal!BH32</f>
        <v>25853.053342722738</v>
      </c>
      <c r="D40" s="95"/>
      <c r="E40" s="215"/>
      <c r="F40" s="96">
        <f>avghweal!R32</f>
        <v>674423.93437429192</v>
      </c>
      <c r="G40" s="95">
        <f>avghweal!X32</f>
        <v>1110181.7428600402</v>
      </c>
      <c r="H40" s="344">
        <f>avghweal!AD32</f>
        <v>3166377.6284003635</v>
      </c>
      <c r="I40" s="95">
        <f>avghweal!AJ32</f>
        <v>4698216.7528299708</v>
      </c>
      <c r="J40" s="344">
        <f>avghweal!AP32</f>
        <v>10716428.1168573</v>
      </c>
      <c r="K40" s="95">
        <f>avghweal!AV32</f>
        <v>27431794.577260703</v>
      </c>
      <c r="L40" s="222"/>
      <c r="O40" s="531"/>
    </row>
    <row r="41" spans="1:15" s="98" customFormat="1" ht="15" customHeight="1">
      <c r="A41" s="656">
        <v>1944</v>
      </c>
      <c r="B41" s="655">
        <f>avghweal!F33</f>
        <v>102934.87162968032</v>
      </c>
      <c r="C41" s="96">
        <f>avghweal!BH33</f>
        <v>31607.258799221443</v>
      </c>
      <c r="D41" s="95"/>
      <c r="E41" s="215"/>
      <c r="F41" s="96">
        <f>avghweal!R33</f>
        <v>744883.38710381009</v>
      </c>
      <c r="G41" s="95">
        <f>avghweal!X33</f>
        <v>1213528.6881227521</v>
      </c>
      <c r="H41" s="344">
        <f>avghweal!AD33</f>
        <v>3340116.2028974686</v>
      </c>
      <c r="I41" s="95">
        <f>avghweal!AJ33</f>
        <v>4898038.4623951158</v>
      </c>
      <c r="J41" s="344">
        <f>avghweal!AP33</f>
        <v>10961543.638628758</v>
      </c>
      <c r="K41" s="95">
        <f>avghweal!AV33</f>
        <v>31285866.814899016</v>
      </c>
      <c r="L41" s="222"/>
      <c r="O41" s="531"/>
    </row>
    <row r="42" spans="1:15" s="98" customFormat="1" ht="15" customHeight="1">
      <c r="A42" s="656">
        <v>1945</v>
      </c>
      <c r="B42" s="655">
        <f>avghweal!F34</f>
        <v>117130.63535734772</v>
      </c>
      <c r="C42" s="96">
        <f>avghweal!BH34</f>
        <v>35175.766465870453</v>
      </c>
      <c r="D42" s="95"/>
      <c r="E42" s="215"/>
      <c r="F42" s="96">
        <f>avghweal!R34</f>
        <v>854724.45538064302</v>
      </c>
      <c r="G42" s="95">
        <f>avghweal!X34</f>
        <v>1406473.2764344555</v>
      </c>
      <c r="H42" s="344">
        <f>avghweal!AD34</f>
        <v>3831060.5235825181</v>
      </c>
      <c r="I42" s="95">
        <f>avghweal!AJ34</f>
        <v>5557868.7957031513</v>
      </c>
      <c r="J42" s="344">
        <f>avghweal!AP34</f>
        <v>12279244.272738989</v>
      </c>
      <c r="K42" s="95">
        <f>avghweal!AV34</f>
        <v>32907398.895782672</v>
      </c>
      <c r="L42" s="222"/>
      <c r="O42" s="531"/>
    </row>
    <row r="43" spans="1:15" s="98" customFormat="1" ht="15" customHeight="1">
      <c r="A43" s="656">
        <v>1946</v>
      </c>
      <c r="B43" s="655">
        <f>avghweal!F35</f>
        <v>113437.43176872258</v>
      </c>
      <c r="C43" s="96">
        <f>avghweal!BH35</f>
        <v>34487.124013751149</v>
      </c>
      <c r="D43" s="95"/>
      <c r="E43" s="215"/>
      <c r="F43" s="96">
        <f>avghweal!R35</f>
        <v>823990.20156346518</v>
      </c>
      <c r="G43" s="95">
        <f>avghweal!X35</f>
        <v>1340332.4337482227</v>
      </c>
      <c r="H43" s="344">
        <f>avghweal!AD35</f>
        <v>3470163.1390099134</v>
      </c>
      <c r="I43" s="95">
        <f>avghweal!AJ35</f>
        <v>4976218.4714891026</v>
      </c>
      <c r="J43" s="344">
        <f>avghweal!AP35</f>
        <v>11041849.411754308</v>
      </c>
      <c r="K43" s="95">
        <f>avghweal!AV35</f>
        <v>33514141.57986261</v>
      </c>
      <c r="L43" s="222"/>
      <c r="O43" s="531"/>
    </row>
    <row r="44" spans="1:15" s="98" customFormat="1" ht="15" customHeight="1">
      <c r="A44" s="656">
        <v>1947</v>
      </c>
      <c r="B44" s="655">
        <f>avghweal!F36</f>
        <v>110921.32614106791</v>
      </c>
      <c r="C44" s="96">
        <f>avghweal!BH36</f>
        <v>35319.878049701758</v>
      </c>
      <c r="D44" s="95"/>
      <c r="E44" s="215"/>
      <c r="F44" s="96">
        <f>avghweal!R36</f>
        <v>791334.35896336311</v>
      </c>
      <c r="G44" s="95">
        <f>avghweal!X36</f>
        <v>1278060.9846683627</v>
      </c>
      <c r="H44" s="344">
        <f>avghweal!AD36</f>
        <v>3263290.8213871219</v>
      </c>
      <c r="I44" s="95">
        <f>avghweal!AJ36</f>
        <v>4712535.0174538493</v>
      </c>
      <c r="J44" s="344">
        <f>avghweal!AP36</f>
        <v>10686138.696635325</v>
      </c>
      <c r="K44" s="95">
        <f>avghweal!AV36</f>
        <v>33245137.360998806</v>
      </c>
      <c r="L44" s="222"/>
      <c r="O44" s="531"/>
    </row>
    <row r="45" spans="1:15" s="98" customFormat="1" ht="15" customHeight="1">
      <c r="A45" s="656">
        <v>1948</v>
      </c>
      <c r="B45" s="655">
        <f>avghweal!F37</f>
        <v>111724.30771278731</v>
      </c>
      <c r="C45" s="96">
        <f>avghweal!BH37</f>
        <v>37188.516022833552</v>
      </c>
      <c r="D45" s="95"/>
      <c r="E45" s="215"/>
      <c r="F45" s="96">
        <f>avghweal!R37</f>
        <v>782546.43292237108</v>
      </c>
      <c r="G45" s="95">
        <f>avghweal!X37</f>
        <v>1248729.1534664067</v>
      </c>
      <c r="H45" s="344">
        <f>avghweal!AD37</f>
        <v>3221953.4988125539</v>
      </c>
      <c r="I45" s="95">
        <f>avghweal!AJ37</f>
        <v>4709917.4664456649</v>
      </c>
      <c r="J45" s="344">
        <f>avghweal!AP37</f>
        <v>10624496.482237481</v>
      </c>
      <c r="K45" s="95">
        <f>avghweal!AV37</f>
        <v>31353288.915605813</v>
      </c>
      <c r="L45" s="222"/>
      <c r="O45" s="531"/>
    </row>
    <row r="46" spans="1:15" s="98" customFormat="1" ht="15" customHeight="1">
      <c r="A46" s="657">
        <v>1949</v>
      </c>
      <c r="B46" s="658">
        <f>avghweal!F38</f>
        <v>115008.97301565757</v>
      </c>
      <c r="C46" s="100">
        <f>avghweal!BH38</f>
        <v>39235.332563863187</v>
      </c>
      <c r="D46" s="99"/>
      <c r="E46" s="216"/>
      <c r="F46" s="100">
        <f>avghweal!R38</f>
        <v>796971.73708180687</v>
      </c>
      <c r="G46" s="99">
        <f>avghweal!X38</f>
        <v>1252559.2563550733</v>
      </c>
      <c r="H46" s="343">
        <f>avghweal!AD38</f>
        <v>3216343.808514026</v>
      </c>
      <c r="I46" s="99">
        <f>avghweal!AJ38</f>
        <v>4697859.5622264352</v>
      </c>
      <c r="J46" s="343">
        <f>avghweal!AP38</f>
        <v>10601912.534671903</v>
      </c>
      <c r="K46" s="99">
        <f>avghweal!AV38</f>
        <v>31506831.297225632</v>
      </c>
      <c r="L46" s="357"/>
      <c r="O46" s="531"/>
    </row>
    <row r="47" spans="1:15" s="98" customFormat="1" ht="15" customHeight="1">
      <c r="A47" s="656">
        <v>1950</v>
      </c>
      <c r="B47" s="655">
        <f>avghweal!F39</f>
        <v>118358.22598506122</v>
      </c>
      <c r="C47" s="96">
        <f>avghweal!BH39</f>
        <v>39868.914733789126</v>
      </c>
      <c r="D47" s="95"/>
      <c r="E47" s="215"/>
      <c r="F47" s="96">
        <f>avghweal!R39</f>
        <v>824762.02724651003</v>
      </c>
      <c r="G47" s="95">
        <f>avghweal!X39</f>
        <v>1308665.399339935</v>
      </c>
      <c r="H47" s="344">
        <f>avghweal!AD39</f>
        <v>3462683.8679838576</v>
      </c>
      <c r="I47" s="95">
        <f>avghweal!AJ39</f>
        <v>5053275.7647242257</v>
      </c>
      <c r="J47" s="344">
        <f>avghweal!AP39</f>
        <v>11575599.558171593</v>
      </c>
      <c r="K47" s="95">
        <f>avghweal!AV39</f>
        <v>27803511.014041722</v>
      </c>
      <c r="L47" s="222"/>
      <c r="O47" s="531"/>
    </row>
    <row r="48" spans="1:15" s="98" customFormat="1" ht="15" customHeight="1">
      <c r="A48" s="656">
        <v>1951</v>
      </c>
      <c r="B48" s="655">
        <f>avghweal!F40</f>
        <v>119040.63838127896</v>
      </c>
      <c r="C48" s="96">
        <f>avghweal!BH40</f>
        <v>40099.945188222482</v>
      </c>
      <c r="D48" s="95"/>
      <c r="E48" s="215"/>
      <c r="F48" s="96">
        <f>avghweal!R40</f>
        <v>829506.87711878738</v>
      </c>
      <c r="G48" s="95">
        <f>avghweal!X40</f>
        <v>1319772.2829593979</v>
      </c>
      <c r="H48" s="344">
        <f>avghweal!AD40</f>
        <v>3431893.5778487902</v>
      </c>
      <c r="I48" s="95">
        <f>avghweal!AJ40</f>
        <v>4965402.443120026</v>
      </c>
      <c r="J48" s="344">
        <f>avghweal!AP40</f>
        <v>11003665.451837081</v>
      </c>
      <c r="K48" s="95">
        <f>avghweal!AV40</f>
        <v>32378351.181910548</v>
      </c>
      <c r="L48" s="222"/>
      <c r="O48" s="531"/>
    </row>
    <row r="49" spans="1:15" s="98" customFormat="1" ht="15" customHeight="1">
      <c r="A49" s="656">
        <v>1952</v>
      </c>
      <c r="B49" s="655">
        <f>avghweal!F41</f>
        <v>122530.81135019343</v>
      </c>
      <c r="C49" s="96">
        <f>avghweal!BH41</f>
        <v>41707.969433731399</v>
      </c>
      <c r="D49" s="95"/>
      <c r="E49" s="215"/>
      <c r="F49" s="96">
        <f>avghweal!R41</f>
        <v>849936.38859835151</v>
      </c>
      <c r="G49" s="95">
        <f>avghweal!X41</f>
        <v>1343413.8798503501</v>
      </c>
      <c r="H49" s="344">
        <f>avghweal!AD41</f>
        <v>3490092.2380855945</v>
      </c>
      <c r="I49" s="95">
        <f>avghweal!AJ41</f>
        <v>5022311.5336871073</v>
      </c>
      <c r="J49" s="344">
        <f>avghweal!AP41</f>
        <v>11168705.315788394</v>
      </c>
      <c r="K49" s="95">
        <f>avghweal!AV41</f>
        <v>32534682.297805492</v>
      </c>
      <c r="L49" s="222"/>
      <c r="O49" s="531"/>
    </row>
    <row r="50" spans="1:15" s="98" customFormat="1" ht="15" customHeight="1">
      <c r="A50" s="656">
        <v>1953</v>
      </c>
      <c r="B50" s="655">
        <f>avghweal!F42</f>
        <v>123665.17305390058</v>
      </c>
      <c r="C50" s="96">
        <f>avghweal!BH42</f>
        <v>42999.81290040943</v>
      </c>
      <c r="D50" s="95"/>
      <c r="E50" s="215"/>
      <c r="F50" s="96">
        <f>avghweal!R42</f>
        <v>849653.414435321</v>
      </c>
      <c r="G50" s="95">
        <f>avghweal!X42</f>
        <v>1332157.4502325461</v>
      </c>
      <c r="H50" s="344">
        <f>avghweal!AD42</f>
        <v>3367989.6780155059</v>
      </c>
      <c r="I50" s="95">
        <f>avghweal!AJ42</f>
        <v>4829735.1761664683</v>
      </c>
      <c r="J50" s="344">
        <f>avghweal!AP42</f>
        <v>10611907.9098577</v>
      </c>
      <c r="K50" s="95">
        <f>avghweal!AV42</f>
        <v>31551405.454102576</v>
      </c>
      <c r="L50" s="222"/>
      <c r="O50" s="531"/>
    </row>
    <row r="51" spans="1:15" s="98" customFormat="1" ht="15" customHeight="1">
      <c r="A51" s="656">
        <v>1954</v>
      </c>
      <c r="B51" s="655">
        <f>avghweal!F43</f>
        <v>127083.88642541843</v>
      </c>
      <c r="C51" s="96">
        <f>avghweal!BH43</f>
        <v>43588.253820711878</v>
      </c>
      <c r="D51" s="95"/>
      <c r="E51" s="215"/>
      <c r="F51" s="96">
        <f>avghweal!R43</f>
        <v>878544.5798677773</v>
      </c>
      <c r="G51" s="95">
        <f>avghweal!X43</f>
        <v>1368524.4351303256</v>
      </c>
      <c r="H51" s="344">
        <f>avghweal!AD43</f>
        <v>3543085.1143692201</v>
      </c>
      <c r="I51" s="95">
        <f>avghweal!AJ43</f>
        <v>5068435.2341005662</v>
      </c>
      <c r="J51" s="344">
        <f>avghweal!AP43</f>
        <v>11242309.134268446</v>
      </c>
      <c r="K51" s="95">
        <f>avghweal!AV43</f>
        <v>32733142.802440312</v>
      </c>
      <c r="L51" s="222"/>
      <c r="O51" s="531"/>
    </row>
    <row r="52" spans="1:15" s="98" customFormat="1" ht="15" customHeight="1">
      <c r="A52" s="656">
        <v>1955</v>
      </c>
      <c r="B52" s="661">
        <f>avghweal!F44</f>
        <v>133259.53501619404</v>
      </c>
      <c r="C52" s="96">
        <f>avghweal!BH44</f>
        <v>45187.764223950282</v>
      </c>
      <c r="D52" s="95"/>
      <c r="E52" s="215"/>
      <c r="F52" s="96">
        <f>avghweal!R44</f>
        <v>925905.47214638768</v>
      </c>
      <c r="G52" s="95">
        <f>avghweal!X44</f>
        <v>1431050.116520612</v>
      </c>
      <c r="H52" s="344">
        <f>avghweal!AD44</f>
        <v>3750076.6747436128</v>
      </c>
      <c r="I52" s="95">
        <f>avghweal!AJ44</f>
        <v>5327392.3338899249</v>
      </c>
      <c r="J52" s="344">
        <f>avghweal!AP44</f>
        <v>12325993.471340487</v>
      </c>
      <c r="K52" s="95">
        <f>avghweal!AV44</f>
        <v>37645289.76475253</v>
      </c>
      <c r="L52" s="222"/>
      <c r="O52" s="531"/>
    </row>
    <row r="53" spans="1:15" s="98" customFormat="1" ht="15" customHeight="1">
      <c r="A53" s="656">
        <v>1956</v>
      </c>
      <c r="B53" s="661">
        <f>avghweal!F45</f>
        <v>136872.53929923504</v>
      </c>
      <c r="C53" s="96">
        <f>avghweal!BH45</f>
        <v>45826.338249011991</v>
      </c>
      <c r="D53" s="95"/>
      <c r="E53" s="215"/>
      <c r="F53" s="96">
        <f>avghweal!R45</f>
        <v>956288.34875124204</v>
      </c>
      <c r="G53" s="95">
        <f>avghweal!X45</f>
        <v>1494433.2531072241</v>
      </c>
      <c r="H53" s="344">
        <f>avghweal!AD45</f>
        <v>3898324.6556339953</v>
      </c>
      <c r="I53" s="95">
        <f>avghweal!AJ45</f>
        <v>5671588.8250140054</v>
      </c>
      <c r="J53" s="344">
        <f>avghweal!AP45</f>
        <v>12815219.387740022</v>
      </c>
      <c r="K53" s="95">
        <f>avghweal!AV45</f>
        <v>38456212.107488275</v>
      </c>
      <c r="L53" s="222"/>
      <c r="O53" s="531"/>
    </row>
    <row r="54" spans="1:15" s="98" customFormat="1" ht="15" customHeight="1">
      <c r="A54" s="656">
        <v>1957</v>
      </c>
      <c r="B54" s="661">
        <f>avghweal!F46</f>
        <v>136652.30094986971</v>
      </c>
      <c r="C54" s="96">
        <f>avghweal!BH46</f>
        <v>45127.357033565037</v>
      </c>
      <c r="D54" s="95"/>
      <c r="E54" s="215"/>
      <c r="F54" s="96">
        <f>avghweal!R46</f>
        <v>960376.7961966116</v>
      </c>
      <c r="G54" s="95">
        <f>avghweal!X46</f>
        <v>1522705.4287462691</v>
      </c>
      <c r="H54" s="344">
        <f>avghweal!AD46</f>
        <v>3840692.9155553184</v>
      </c>
      <c r="I54" s="95">
        <f>avghweal!AJ46</f>
        <v>5566013.8711436605</v>
      </c>
      <c r="J54" s="344">
        <f>avghweal!AP46</f>
        <v>12463419.152320484</v>
      </c>
      <c r="K54" s="95">
        <f>avghweal!AV46</f>
        <v>36440966.627692625</v>
      </c>
      <c r="L54" s="222"/>
      <c r="O54" s="531"/>
    </row>
    <row r="55" spans="1:15" s="98" customFormat="1" ht="15" customHeight="1">
      <c r="A55" s="656">
        <v>1958</v>
      </c>
      <c r="B55" s="661">
        <f>avghweal!F47</f>
        <v>139711.90050460133</v>
      </c>
      <c r="C55" s="96">
        <f>avghweal!BH47</f>
        <v>46270.960993823173</v>
      </c>
      <c r="D55" s="95"/>
      <c r="E55" s="215"/>
      <c r="F55" s="96">
        <f>avghweal!R47</f>
        <v>980680.35610160488</v>
      </c>
      <c r="G55" s="95">
        <f>avghweal!X47</f>
        <v>1548913.3322366329</v>
      </c>
      <c r="H55" s="344">
        <f>avghweal!AD47</f>
        <v>3867612.3694149354</v>
      </c>
      <c r="I55" s="95">
        <f>avghweal!AJ47</f>
        <v>5585917.4573485749</v>
      </c>
      <c r="J55" s="344">
        <f>avghweal!AP47</f>
        <v>12445200.622149406</v>
      </c>
      <c r="K55" s="95">
        <f>avghweal!AV47</f>
        <v>36360988.254693873</v>
      </c>
      <c r="L55" s="222"/>
      <c r="O55" s="531"/>
    </row>
    <row r="56" spans="1:15" s="98" customFormat="1" ht="15" customHeight="1">
      <c r="A56" s="657">
        <v>1959</v>
      </c>
      <c r="B56" s="663">
        <f>avghweal!F48</f>
        <v>146025.99831093644</v>
      </c>
      <c r="C56" s="100">
        <f>avghweal!BH48</f>
        <v>47249.534669538247</v>
      </c>
      <c r="D56" s="99"/>
      <c r="E56" s="216"/>
      <c r="F56" s="100">
        <f>avghweal!R48</f>
        <v>1035014.1710835202</v>
      </c>
      <c r="G56" s="99">
        <f>avghweal!X48</f>
        <v>1648612.3894636603</v>
      </c>
      <c r="H56" s="343">
        <f>avghweal!AD48</f>
        <v>4130053.1274458561</v>
      </c>
      <c r="I56" s="99">
        <f>avghweal!AJ48</f>
        <v>6005543.3040989079</v>
      </c>
      <c r="J56" s="343">
        <f>avghweal!AP48</f>
        <v>13339771.369679306</v>
      </c>
      <c r="K56" s="99">
        <f>avghweal!AV48</f>
        <v>38810914.926458582</v>
      </c>
      <c r="L56" s="357"/>
      <c r="O56" s="531"/>
    </row>
    <row r="57" spans="1:15">
      <c r="A57" s="659">
        <v>1960</v>
      </c>
      <c r="B57" s="661">
        <f>avghweal!F49</f>
        <v>148563.34863948837</v>
      </c>
      <c r="C57" s="96">
        <f>avghweal!BH49</f>
        <v>47621.174057377473</v>
      </c>
      <c r="D57" s="95"/>
      <c r="E57" s="215"/>
      <c r="F57" s="96">
        <f>avghweal!R49</f>
        <v>1057042.9198784861</v>
      </c>
      <c r="G57" s="95">
        <f>avghweal!X49</f>
        <v>1681404.7926163452</v>
      </c>
      <c r="H57" s="344">
        <f>avghweal!AD49</f>
        <v>4197871.5857110769</v>
      </c>
      <c r="I57" s="95">
        <f>avghweal!AJ49</f>
        <v>6096252.5320964949</v>
      </c>
      <c r="J57" s="344">
        <f>avghweal!AP49</f>
        <v>14038387.137687348</v>
      </c>
      <c r="K57" s="95">
        <f>avghweal!AV49</f>
        <v>44976576.512626112</v>
      </c>
      <c r="L57" s="222"/>
      <c r="O57" s="531"/>
    </row>
    <row r="58" spans="1:15">
      <c r="A58" s="659">
        <v>1961</v>
      </c>
      <c r="B58" s="661">
        <f>avghweal!F50</f>
        <v>152818.90084604136</v>
      </c>
      <c r="C58" s="96">
        <f>avghweal!BH50</f>
        <v>48615.612113410047</v>
      </c>
      <c r="D58" s="95"/>
      <c r="E58" s="215"/>
      <c r="F58" s="96">
        <f>avghweal!R50</f>
        <v>1090648.4994397233</v>
      </c>
      <c r="G58" s="95">
        <f>avghweal!X50</f>
        <v>1717840.309196417</v>
      </c>
      <c r="H58" s="344">
        <f>avghweal!AD50</f>
        <v>4343026.882719662</v>
      </c>
      <c r="I58" s="95">
        <f>avghweal!AJ50</f>
        <v>6301968.5027968977</v>
      </c>
      <c r="J58" s="344">
        <f>avghweal!AP50</f>
        <v>14746249.309577849</v>
      </c>
      <c r="K58" s="95">
        <f>avghweal!AV50</f>
        <v>48761832.090853177</v>
      </c>
      <c r="L58" s="222"/>
      <c r="O58" s="531"/>
    </row>
    <row r="59" spans="1:15">
      <c r="A59" s="659">
        <v>1962</v>
      </c>
      <c r="B59" s="661">
        <f>avghweal!F51</f>
        <v>156080.14549123278</v>
      </c>
      <c r="C59" s="93">
        <f>avghweal!BH51</f>
        <v>48714.862767140359</v>
      </c>
      <c r="D59" s="92">
        <f>avghweal!AW51</f>
        <v>3128.079618509687</v>
      </c>
      <c r="E59" s="217">
        <f>avghweal!BI51</f>
        <v>68011.098050772329</v>
      </c>
      <c r="F59" s="93">
        <f>avghweal!R51</f>
        <v>1122367.6900080643</v>
      </c>
      <c r="G59" s="92">
        <f>avghweal!X51</f>
        <v>1766580.6886952631</v>
      </c>
      <c r="H59" s="345">
        <f>avghweal!AD51</f>
        <v>4444034.7805685485</v>
      </c>
      <c r="I59" s="92">
        <f>avghweal!AJ51</f>
        <v>6462197.9664199017</v>
      </c>
      <c r="J59" s="345">
        <f>avghweal!AP51</f>
        <v>14877283.385768224</v>
      </c>
      <c r="K59" s="92">
        <f>avghweal!AV51</f>
        <v>47450901.341136046</v>
      </c>
      <c r="L59" s="358"/>
      <c r="O59" s="531"/>
    </row>
    <row r="60" spans="1:15">
      <c r="A60" s="659">
        <v>1963</v>
      </c>
      <c r="B60" s="661">
        <f>avghweal!F52</f>
        <v>157694.95587225948</v>
      </c>
      <c r="C60" s="74">
        <f>avghweal!BH52</f>
        <v>49520.306665404241</v>
      </c>
      <c r="D60" s="73">
        <f>avghweal!AW52</f>
        <v>3006.2863204651103</v>
      </c>
      <c r="E60" s="215">
        <f>avghweal!BI52</f>
        <v>70100.197614168472</v>
      </c>
      <c r="F60" s="74">
        <f>avghweal!R52</f>
        <v>1131266.7987339564</v>
      </c>
      <c r="G60" s="73">
        <f>avghweal!X52</f>
        <v>1775531.2939661425</v>
      </c>
      <c r="H60" s="346">
        <f>avghweal!AD52</f>
        <v>4428360.8641708558</v>
      </c>
      <c r="I60" s="73">
        <f>avghweal!AJ52</f>
        <v>6411674.6029727785</v>
      </c>
      <c r="J60" s="346">
        <f>avghweal!AP52</f>
        <v>14836499.710867627</v>
      </c>
      <c r="K60" s="73">
        <f>avghweal!AV52</f>
        <v>48406492.329376183</v>
      </c>
      <c r="L60" s="359"/>
      <c r="O60" s="531"/>
    </row>
    <row r="61" spans="1:15">
      <c r="A61" s="659">
        <v>1964</v>
      </c>
      <c r="B61" s="661">
        <f>avghweal!F53</f>
        <v>162432.26542149999</v>
      </c>
      <c r="C61" s="74">
        <f>avghweal!BH53</f>
        <v>51318.268723296635</v>
      </c>
      <c r="D61" s="73">
        <f>avghweal!AW53</f>
        <v>2884.4930224205341</v>
      </c>
      <c r="E61" s="215">
        <f>avghweal!BI53</f>
        <v>72189.297177564615</v>
      </c>
      <c r="F61" s="74">
        <f>avghweal!R53</f>
        <v>1162458.23570533</v>
      </c>
      <c r="G61" s="73">
        <f>avghweal!X53</f>
        <v>1819268.5576969264</v>
      </c>
      <c r="H61" s="346">
        <f>avghweal!AD53</f>
        <v>4497923.7222007168</v>
      </c>
      <c r="I61" s="73">
        <f>avghweal!AJ53</f>
        <v>6483445.931991769</v>
      </c>
      <c r="J61" s="346">
        <f>avghweal!AP53</f>
        <v>15081758.602458913</v>
      </c>
      <c r="K61" s="73">
        <f>avghweal!AV53</f>
        <v>50339029.850103542</v>
      </c>
      <c r="L61" s="359"/>
      <c r="O61" s="531"/>
    </row>
    <row r="62" spans="1:15">
      <c r="A62" s="659">
        <v>1965</v>
      </c>
      <c r="B62" s="661">
        <f>avghweal!F54</f>
        <v>169433.22564566627</v>
      </c>
      <c r="C62" s="74">
        <f>avghweal!BH54</f>
        <v>54540.418721309106</v>
      </c>
      <c r="D62" s="73">
        <f>avghweal!AW54</f>
        <v>3021.0310423160236</v>
      </c>
      <c r="E62" s="215">
        <f>avghweal!BI54</f>
        <v>75560.122956099949</v>
      </c>
      <c r="F62" s="74">
        <f>avghweal!R54</f>
        <v>1203468.4879648807</v>
      </c>
      <c r="G62" s="73">
        <f>avghweal!X54</f>
        <v>1874683.4388991531</v>
      </c>
      <c r="H62" s="346">
        <f>avghweal!AD54</f>
        <v>4667250.6384913884</v>
      </c>
      <c r="I62" s="73">
        <f>avghweal!AJ54</f>
        <v>6765585.9336270466</v>
      </c>
      <c r="J62" s="346">
        <f>avghweal!AP54</f>
        <v>15940949.500160972</v>
      </c>
      <c r="K62" s="73">
        <f>avghweal!AV54</f>
        <v>52689821.49543535</v>
      </c>
      <c r="L62" s="359"/>
      <c r="O62" s="531"/>
    </row>
    <row r="63" spans="1:15">
      <c r="A63" s="659">
        <v>1966</v>
      </c>
      <c r="B63" s="661">
        <f>avghweal!F55</f>
        <v>170184.37322620655</v>
      </c>
      <c r="C63" s="74">
        <f>avghweal!BH55</f>
        <v>55796.994852768759</v>
      </c>
      <c r="D63" s="73">
        <f>avghweal!AW55</f>
        <v>3157.569062211513</v>
      </c>
      <c r="E63" s="215">
        <f>avghweal!BI55</f>
        <v>78930.948734635283</v>
      </c>
      <c r="F63" s="74">
        <f>avghweal!R55</f>
        <v>1199670.7785871467</v>
      </c>
      <c r="G63" s="73">
        <f>avghweal!X55</f>
        <v>1859895.20002231</v>
      </c>
      <c r="H63" s="346">
        <f>avghweal!AD55</f>
        <v>4663295.6903567147</v>
      </c>
      <c r="I63" s="73">
        <f>avghweal!AJ55</f>
        <v>6798290.0796235027</v>
      </c>
      <c r="J63" s="346">
        <f>avghweal!AP55</f>
        <v>16221705.187574223</v>
      </c>
      <c r="K63" s="73">
        <f>avghweal!AV55</f>
        <v>53105355.498735733</v>
      </c>
      <c r="L63" s="359"/>
      <c r="O63" s="531"/>
    </row>
    <row r="64" spans="1:15">
      <c r="A64" s="659">
        <v>1967</v>
      </c>
      <c r="B64" s="661">
        <f>avghweal!F56</f>
        <v>174011.11769566391</v>
      </c>
      <c r="C64" s="90">
        <f>avghweal!BH56</f>
        <v>57941.926450086852</v>
      </c>
      <c r="D64" s="73">
        <f>avghweal!AW56</f>
        <v>2704.6082911032672</v>
      </c>
      <c r="E64" s="215">
        <f>avghweal!BI56</f>
        <v>82692.971613636328</v>
      </c>
      <c r="F64" s="90">
        <f>avghweal!R56</f>
        <v>1218633.8389058572</v>
      </c>
      <c r="G64" s="73">
        <f>avghweal!X56</f>
        <v>1892989.2790142961</v>
      </c>
      <c r="H64" s="346">
        <f>avghweal!AD56</f>
        <v>4751946.143881917</v>
      </c>
      <c r="I64" s="73">
        <f>avghweal!AJ56</f>
        <v>6904875.5378972022</v>
      </c>
      <c r="J64" s="346">
        <f>avghweal!AP56</f>
        <v>16108289.299384344</v>
      </c>
      <c r="K64" s="73">
        <f>avghweal!AV56</f>
        <v>51740358.136570513</v>
      </c>
      <c r="L64" s="359"/>
      <c r="O64" s="531"/>
    </row>
    <row r="65" spans="1:15">
      <c r="A65" s="659">
        <v>1968</v>
      </c>
      <c r="B65" s="661">
        <f>avghweal!F57</f>
        <v>183354.09747177194</v>
      </c>
      <c r="C65" s="90">
        <f>avghweal!BH57</f>
        <v>61162.232670758516</v>
      </c>
      <c r="D65" s="73">
        <f>avghweal!AW57</f>
        <v>2947.9914555371956</v>
      </c>
      <c r="E65" s="215">
        <f>avghweal!BI57</f>
        <v>86298.474252890679</v>
      </c>
      <c r="F65" s="90">
        <f>avghweal!R57</f>
        <v>1283080.8806808926</v>
      </c>
      <c r="G65" s="73">
        <f>avghweal!X57</f>
        <v>1994629.1574366321</v>
      </c>
      <c r="H65" s="346">
        <f>avghweal!AD57</f>
        <v>5054987.5393621298</v>
      </c>
      <c r="I65" s="73">
        <f>avghweal!AJ57</f>
        <v>7388067.4119362785</v>
      </c>
      <c r="J65" s="346">
        <f>avghweal!AP57</f>
        <v>17427687.365001261</v>
      </c>
      <c r="K65" s="73">
        <f>avghweal!AV57</f>
        <v>56847897.429324746</v>
      </c>
      <c r="L65" s="359"/>
      <c r="O65" s="531"/>
    </row>
    <row r="66" spans="1:15">
      <c r="A66" s="662">
        <v>1969</v>
      </c>
      <c r="B66" s="663">
        <f>avghweal!F58</f>
        <v>183123.32690646732</v>
      </c>
      <c r="C66" s="91">
        <f>avghweal!BH58</f>
        <v>62902.624778424579</v>
      </c>
      <c r="D66" s="79">
        <f>avghweal!AW58</f>
        <v>3168.3508748385716</v>
      </c>
      <c r="E66" s="216">
        <f>avghweal!BI58</f>
        <v>87790.774837773541</v>
      </c>
      <c r="F66" s="91">
        <f>avghweal!R58</f>
        <v>1265109.6460588523</v>
      </c>
      <c r="G66" s="79">
        <f>avghweal!X58</f>
        <v>1957459.3330028362</v>
      </c>
      <c r="H66" s="347">
        <f>avghweal!AD58</f>
        <v>4952543.254706719</v>
      </c>
      <c r="I66" s="79">
        <f>avghweal!AJ58</f>
        <v>7227366.6964632496</v>
      </c>
      <c r="J66" s="347">
        <f>avghweal!AP58</f>
        <v>17189967.977847707</v>
      </c>
      <c r="K66" s="79">
        <f>avghweal!AV58</f>
        <v>57378469.633732356</v>
      </c>
      <c r="L66" s="360"/>
      <c r="O66" s="531"/>
    </row>
    <row r="67" spans="1:15">
      <c r="A67" s="659">
        <v>1970</v>
      </c>
      <c r="B67" s="661">
        <f>avghweal!F59</f>
        <v>175055.35838085247</v>
      </c>
      <c r="C67" s="90">
        <f>avghweal!BH59</f>
        <v>59648.42433730929</v>
      </c>
      <c r="D67" s="73">
        <f>avghweal!AW59</f>
        <v>2961.324765636035</v>
      </c>
      <c r="E67" s="215">
        <f>avghweal!BI59</f>
        <v>83137.778354521797</v>
      </c>
      <c r="F67" s="90">
        <f>avghweal!R59</f>
        <v>1213717.7647727407</v>
      </c>
      <c r="G67" s="73">
        <f>avghweal!X59</f>
        <v>1875022.610207641</v>
      </c>
      <c r="H67" s="346">
        <f>avghweal!AD59</f>
        <v>4667155.3168239677</v>
      </c>
      <c r="I67" s="73">
        <f>avghweal!AJ59</f>
        <v>6744195.2924775528</v>
      </c>
      <c r="J67" s="346">
        <f>avghweal!AP59</f>
        <v>15850819.353506105</v>
      </c>
      <c r="K67" s="73">
        <f>avghweal!AV59</f>
        <v>52089747.529683009</v>
      </c>
      <c r="L67" s="359"/>
      <c r="O67" s="531"/>
    </row>
    <row r="68" spans="1:15">
      <c r="A68" s="659">
        <v>1971</v>
      </c>
      <c r="B68" s="661">
        <f>avghweal!F60</f>
        <v>175458.23126396225</v>
      </c>
      <c r="C68" s="90">
        <f>avghweal!BH60</f>
        <v>60758.156619689602</v>
      </c>
      <c r="D68" s="73">
        <f>avghweal!AW60</f>
        <v>2996.5636890696996</v>
      </c>
      <c r="E68" s="215">
        <f>avghweal!BI60</f>
        <v>85071.071120277615</v>
      </c>
      <c r="F68" s="90">
        <f>avghweal!R60</f>
        <v>1207758.903062416</v>
      </c>
      <c r="G68" s="73">
        <f>avghweal!X60</f>
        <v>1861946.6919405507</v>
      </c>
      <c r="H68" s="346">
        <f>avghweal!AD60</f>
        <v>4584128.3365968065</v>
      </c>
      <c r="I68" s="73">
        <f>avghweal!AJ60</f>
        <v>6609329.6674050009</v>
      </c>
      <c r="J68" s="346">
        <f>avghweal!AP60</f>
        <v>15294532.556341451</v>
      </c>
      <c r="K68" s="73">
        <f>avghweal!AV60</f>
        <v>49384316.831979834</v>
      </c>
      <c r="L68" s="359"/>
      <c r="O68" s="531"/>
    </row>
    <row r="69" spans="1:15">
      <c r="A69" s="659">
        <v>1972</v>
      </c>
      <c r="B69" s="661">
        <f>avghweal!F61</f>
        <v>186054.70516645143</v>
      </c>
      <c r="C69" s="90">
        <f>avghweal!BH61</f>
        <v>64285.376161068336</v>
      </c>
      <c r="D69" s="73">
        <f>avghweal!AW61</f>
        <v>3554.6548241229812</v>
      </c>
      <c r="E69" s="215">
        <f>avghweal!BI61</f>
        <v>90006.49100383895</v>
      </c>
      <c r="F69" s="90">
        <f>avghweal!R61</f>
        <v>1281978.6662148992</v>
      </c>
      <c r="G69" s="73">
        <f>avghweal!X61</f>
        <v>1959540.4420838011</v>
      </c>
      <c r="H69" s="346">
        <f>avghweal!AD61</f>
        <v>4731020.4828569088</v>
      </c>
      <c r="I69" s="73">
        <f>avghweal!AJ61</f>
        <v>6758277.547330955</v>
      </c>
      <c r="J69" s="346">
        <f>avghweal!AP61</f>
        <v>15349436.760474691</v>
      </c>
      <c r="K69" s="73">
        <f>avghweal!AV61</f>
        <v>49164008.903418653</v>
      </c>
      <c r="L69" s="359"/>
      <c r="O69" s="531"/>
    </row>
    <row r="70" spans="1:15">
      <c r="A70" s="659">
        <v>1973</v>
      </c>
      <c r="B70" s="661">
        <f>avghweal!F62</f>
        <v>187562.02054111785</v>
      </c>
      <c r="C70" s="90">
        <f>avghweal!BH62</f>
        <v>66080.482038572896</v>
      </c>
      <c r="D70" s="73">
        <f>avghweal!AW62</f>
        <v>3407.8325698329086</v>
      </c>
      <c r="E70" s="215">
        <f>avghweal!BI62</f>
        <v>93500.883515409252</v>
      </c>
      <c r="F70" s="90">
        <f>avghweal!R62</f>
        <v>1280895.8670640225</v>
      </c>
      <c r="G70" s="73">
        <f>avghweal!X62</f>
        <v>1948145.0282147655</v>
      </c>
      <c r="H70" s="346">
        <f>avghweal!AD62</f>
        <v>4591468.9177450323</v>
      </c>
      <c r="I70" s="73">
        <f>avghweal!AJ62</f>
        <v>6500214.7892018072</v>
      </c>
      <c r="J70" s="346">
        <f>avghweal!AP62</f>
        <v>14462537.669212529</v>
      </c>
      <c r="K70" s="73">
        <f>avghweal!AV62</f>
        <v>44411418.773074895</v>
      </c>
      <c r="L70" s="359"/>
      <c r="O70" s="531"/>
    </row>
    <row r="71" spans="1:15">
      <c r="A71" s="659">
        <v>1974</v>
      </c>
      <c r="B71" s="661">
        <f>avghweal!F63</f>
        <v>170429.6050829525</v>
      </c>
      <c r="C71" s="90">
        <f>avghweal!BH63</f>
        <v>61093.653345636303</v>
      </c>
      <c r="D71" s="73">
        <f>avghweal!AW63</f>
        <v>2337.3955261751762</v>
      </c>
      <c r="E71" s="215">
        <f>avghweal!BI63</f>
        <v>87748.455093662327</v>
      </c>
      <c r="F71" s="90">
        <f>avghweal!R63</f>
        <v>1154453.1707187984</v>
      </c>
      <c r="G71" s="73">
        <f>avghweal!X63</f>
        <v>1748538.7049285029</v>
      </c>
      <c r="H71" s="346">
        <f>avghweal!AD63</f>
        <v>4112961.0340020931</v>
      </c>
      <c r="I71" s="73">
        <f>avghweal!AJ63</f>
        <v>5826623.3849634724</v>
      </c>
      <c r="J71" s="346">
        <f>avghweal!AP63</f>
        <v>12731521.891197078</v>
      </c>
      <c r="K71" s="73">
        <f>avghweal!AV63</f>
        <v>38258730.974418961</v>
      </c>
      <c r="L71" s="359"/>
      <c r="O71" s="531"/>
    </row>
    <row r="72" spans="1:15">
      <c r="A72" s="659">
        <v>1975</v>
      </c>
      <c r="B72" s="661">
        <f>avghweal!F64</f>
        <v>163360.96151744865</v>
      </c>
      <c r="C72" s="90">
        <f>avghweal!BH64</f>
        <v>59163.117027744302</v>
      </c>
      <c r="D72" s="73">
        <f>avghweal!AW64</f>
        <v>2639.3642182170174</v>
      </c>
      <c r="E72" s="215">
        <f>avghweal!BI64</f>
        <v>84899.813609118341</v>
      </c>
      <c r="F72" s="90">
        <f>avghweal!R64</f>
        <v>1101141.5619247879</v>
      </c>
      <c r="G72" s="73">
        <f>avghweal!X64</f>
        <v>1660765.3433884289</v>
      </c>
      <c r="H72" s="346">
        <f>avghweal!AD64</f>
        <v>3861430.8471489088</v>
      </c>
      <c r="I72" s="73">
        <f>avghweal!AJ64</f>
        <v>5430885.554239912</v>
      </c>
      <c r="J72" s="346">
        <f>avghweal!AP64</f>
        <v>11665544.563875969</v>
      </c>
      <c r="K72" s="73">
        <f>avghweal!AV64</f>
        <v>35448634.76396621</v>
      </c>
      <c r="L72" s="359"/>
      <c r="O72" s="531"/>
    </row>
    <row r="73" spans="1:15">
      <c r="A73" s="659">
        <v>1976</v>
      </c>
      <c r="B73" s="661">
        <f>avghweal!F65</f>
        <v>172373.94127561655</v>
      </c>
      <c r="C73" s="90">
        <f>avghweal!BH65</f>
        <v>63777.13945713776</v>
      </c>
      <c r="D73" s="73">
        <f>avghweal!AW65</f>
        <v>2979.9741864458597</v>
      </c>
      <c r="E73" s="215">
        <f>avghweal!BI65</f>
        <v>91951.948654365275</v>
      </c>
      <c r="F73" s="90">
        <f>avghweal!R65</f>
        <v>1149745.1576419256</v>
      </c>
      <c r="G73" s="73">
        <f>avghweal!X65</f>
        <v>1727104.7440650119</v>
      </c>
      <c r="H73" s="346">
        <f>avghweal!AD65</f>
        <v>3969915.5405121907</v>
      </c>
      <c r="I73" s="73">
        <f>avghweal!AJ65</f>
        <v>5546354.0206106361</v>
      </c>
      <c r="J73" s="346">
        <f>avghweal!AP65</f>
        <v>11913058.27746892</v>
      </c>
      <c r="K73" s="73">
        <f>avghweal!AV65</f>
        <v>36617318.98866646</v>
      </c>
      <c r="L73" s="359"/>
      <c r="O73" s="531"/>
    </row>
    <row r="74" spans="1:15">
      <c r="A74" s="659">
        <v>1977</v>
      </c>
      <c r="B74" s="661">
        <f>avghweal!F66</f>
        <v>176375.08792099982</v>
      </c>
      <c r="C74" s="90">
        <f>avghweal!BH66</f>
        <v>65792.814469550605</v>
      </c>
      <c r="D74" s="73">
        <f>avghweal!AW66</f>
        <v>2948.1036228717007</v>
      </c>
      <c r="E74" s="215">
        <f>avghweal!BI66</f>
        <v>95579.56315699438</v>
      </c>
      <c r="F74" s="90">
        <f>avghweal!R66</f>
        <v>1171615.5489840424</v>
      </c>
      <c r="G74" s="73">
        <f>avghweal!X66</f>
        <v>1758661.5626470435</v>
      </c>
      <c r="H74" s="346">
        <f>avghweal!AD66</f>
        <v>4035183.7461116216</v>
      </c>
      <c r="I74" s="73">
        <f>avghweal!AJ66</f>
        <v>5629661.0333541939</v>
      </c>
      <c r="J74" s="346">
        <f>avghweal!AP66</f>
        <v>12092326.698043356</v>
      </c>
      <c r="K74" s="73">
        <f>avghweal!AV66</f>
        <v>36974556.245164104</v>
      </c>
      <c r="L74" s="359"/>
      <c r="O74" s="531"/>
    </row>
    <row r="75" spans="1:15">
      <c r="A75" s="659">
        <v>1978</v>
      </c>
      <c r="B75" s="661">
        <f>avghweal!F67</f>
        <v>179425.57220369918</v>
      </c>
      <c r="C75" s="90">
        <f>avghweal!BH67</f>
        <v>68246.451360842591</v>
      </c>
      <c r="D75" s="73">
        <f>avghweal!AW67</f>
        <v>2864.3152457040519</v>
      </c>
      <c r="E75" s="215">
        <f>avghweal!BI67</f>
        <v>100054.18514321357</v>
      </c>
      <c r="F75" s="90">
        <f>avghweal!R67</f>
        <v>1180037.6597894086</v>
      </c>
      <c r="G75" s="73">
        <f>avghweal!X67</f>
        <v>1769020.6844593643</v>
      </c>
      <c r="H75" s="346">
        <f>avghweal!AD67</f>
        <v>4072625.7850804492</v>
      </c>
      <c r="I75" s="73">
        <f>avghweal!AJ67</f>
        <v>5702835.3148550093</v>
      </c>
      <c r="J75" s="346">
        <f>avghweal!AP67</f>
        <v>12393734.254445827</v>
      </c>
      <c r="K75" s="73">
        <f>avghweal!AV67</f>
        <v>38599362.55884143</v>
      </c>
      <c r="L75" s="359"/>
      <c r="O75" s="531"/>
    </row>
    <row r="76" spans="1:15">
      <c r="A76" s="662">
        <v>1979</v>
      </c>
      <c r="B76" s="663">
        <f>avghweal!F68</f>
        <v>185448.72769461159</v>
      </c>
      <c r="C76" s="80">
        <f>avghweal!BH68</f>
        <v>68959.907096094219</v>
      </c>
      <c r="D76" s="79">
        <f>avghweal!AW68</f>
        <v>3150.354192157617</v>
      </c>
      <c r="E76" s="216">
        <f>avghweal!BI68</f>
        <v>101845.67402085476</v>
      </c>
      <c r="F76" s="80">
        <f>avghweal!R68</f>
        <v>1233848.113081268</v>
      </c>
      <c r="G76" s="79">
        <f>avghweal!X68</f>
        <v>1860425.3035158191</v>
      </c>
      <c r="H76" s="347">
        <f>avghweal!AD68</f>
        <v>4364044.4573067771</v>
      </c>
      <c r="I76" s="79">
        <f>avghweal!AJ68</f>
        <v>6172150.6692588571</v>
      </c>
      <c r="J76" s="347">
        <f>avghweal!AP68</f>
        <v>13815151.602970943</v>
      </c>
      <c r="K76" s="79">
        <f>avghweal!AV68</f>
        <v>45237328.832527071</v>
      </c>
      <c r="L76" s="360"/>
      <c r="O76" s="531"/>
    </row>
    <row r="77" spans="1:15">
      <c r="A77" s="659">
        <v>1980</v>
      </c>
      <c r="B77" s="661">
        <f>avghweal!F69</f>
        <v>192609.47895248202</v>
      </c>
      <c r="C77" s="74">
        <f>avghweal!BH69</f>
        <v>72268.895582788027</v>
      </c>
      <c r="D77" s="73">
        <f>avghweal!AW69</f>
        <v>3404.7299126420121</v>
      </c>
      <c r="E77" s="215">
        <f>avghweal!BI69</f>
        <v>106649.26897364909</v>
      </c>
      <c r="F77" s="74">
        <f>avghweal!R69</f>
        <v>1275674.7292797279</v>
      </c>
      <c r="G77" s="73">
        <f>avghweal!X69</f>
        <v>1920759.1774032298</v>
      </c>
      <c r="H77" s="346">
        <f>avghweal!AD69</f>
        <v>4539360.7785971342</v>
      </c>
      <c r="I77" s="73">
        <f>avghweal!AJ69</f>
        <v>6458364.7796511939</v>
      </c>
      <c r="J77" s="346">
        <f>avghweal!AP69</f>
        <v>14637617.721429162</v>
      </c>
      <c r="K77" s="73">
        <f>avghweal!AV69</f>
        <v>46480216.863565974</v>
      </c>
      <c r="L77" s="359"/>
      <c r="O77" s="531"/>
    </row>
    <row r="78" spans="1:15">
      <c r="A78" s="659">
        <v>1981</v>
      </c>
      <c r="B78" s="661">
        <f>avghweal!F70</f>
        <v>192789.61973478014</v>
      </c>
      <c r="C78" s="74">
        <f>avghweal!BH70</f>
        <v>73052.329877182143</v>
      </c>
      <c r="D78" s="73">
        <f>avghweal!AW70</f>
        <v>3783.7868023704673</v>
      </c>
      <c r="E78" s="215">
        <f>avghweal!BI70</f>
        <v>107289.14002180104</v>
      </c>
      <c r="F78" s="74">
        <f>avghweal!R70</f>
        <v>1270425.2284531619</v>
      </c>
      <c r="G78" s="73">
        <f>avghweal!X70</f>
        <v>1931659.0142704316</v>
      </c>
      <c r="H78" s="346">
        <f>avghweal!AD70</f>
        <v>4698067.366653814</v>
      </c>
      <c r="I78" s="73">
        <f>avghweal!AJ70</f>
        <v>6843292.667173367</v>
      </c>
      <c r="J78" s="346">
        <f>avghweal!AP70</f>
        <v>16065302.329291437</v>
      </c>
      <c r="K78" s="73">
        <f>avghweal!AV70</f>
        <v>53798253.799279861</v>
      </c>
      <c r="L78" s="359"/>
      <c r="O78" s="531"/>
    </row>
    <row r="79" spans="1:15">
      <c r="A79" s="659">
        <v>1982</v>
      </c>
      <c r="B79" s="661">
        <f>avghweal!F71</f>
        <v>192587.94127211539</v>
      </c>
      <c r="C79" s="74">
        <f>avghweal!BH71</f>
        <v>75216.685327658735</v>
      </c>
      <c r="D79" s="73">
        <f>avghweal!AW71</f>
        <v>4664.0576972799754</v>
      </c>
      <c r="E79" s="215">
        <f>avghweal!BI71</f>
        <v>109505.89974371146</v>
      </c>
      <c r="F79" s="74">
        <f>avghweal!R71</f>
        <v>1248929.2447722252</v>
      </c>
      <c r="G79" s="73">
        <f>avghweal!X71</f>
        <v>1904007.8481651475</v>
      </c>
      <c r="H79" s="346">
        <f>avghweal!AD71</f>
        <v>4759075.0154543212</v>
      </c>
      <c r="I79" s="73">
        <f>avghweal!AJ71</f>
        <v>7012264.5799570233</v>
      </c>
      <c r="J79" s="346">
        <f>avghweal!AP71</f>
        <v>17154486.585188206</v>
      </c>
      <c r="K79" s="73">
        <f>avghweal!AV71</f>
        <v>58101777.269389041</v>
      </c>
      <c r="L79" s="359"/>
      <c r="O79" s="531"/>
    </row>
    <row r="80" spans="1:15">
      <c r="A80" s="659">
        <v>1983</v>
      </c>
      <c r="B80" s="661">
        <f>avghweal!F72</f>
        <v>195591.44246345773</v>
      </c>
      <c r="C80" s="74">
        <f>avghweal!BH72</f>
        <v>78524.33085751161</v>
      </c>
      <c r="D80" s="73">
        <f>avghweal!AW72</f>
        <v>5273.4701761899614</v>
      </c>
      <c r="E80" s="215">
        <f>avghweal!BI72</f>
        <v>113738.70624166561</v>
      </c>
      <c r="F80" s="74">
        <f>avghweal!R72</f>
        <v>1249195.4469169725</v>
      </c>
      <c r="G80" s="73">
        <f>avghweal!X72</f>
        <v>1889129.1343101994</v>
      </c>
      <c r="H80" s="346">
        <f>avghweal!AD72</f>
        <v>4628299.399936405</v>
      </c>
      <c r="I80" s="73">
        <f>avghweal!AJ72</f>
        <v>6777455.6769102747</v>
      </c>
      <c r="J80" s="346">
        <f>avghweal!AP72</f>
        <v>16389030.427793495</v>
      </c>
      <c r="K80" s="73">
        <f>avghweal!AV72</f>
        <v>55802131.673604473</v>
      </c>
      <c r="L80" s="359"/>
      <c r="O80" s="531"/>
    </row>
    <row r="81" spans="1:15">
      <c r="A81" s="659">
        <v>1984</v>
      </c>
      <c r="B81" s="661">
        <f>avghweal!F73</f>
        <v>199779.82042013088</v>
      </c>
      <c r="C81" s="74">
        <f>avghweal!BH73</f>
        <v>81440.923493331371</v>
      </c>
      <c r="D81" s="73">
        <f>avghweal!AW73</f>
        <v>5729.3735209530778</v>
      </c>
      <c r="E81" s="215">
        <f>avghweal!BI73</f>
        <v>117799.50667628933</v>
      </c>
      <c r="F81" s="74">
        <f>avghweal!R73</f>
        <v>1264829.8927613262</v>
      </c>
      <c r="G81" s="73">
        <f>avghweal!X73</f>
        <v>1913011.8032743151</v>
      </c>
      <c r="H81" s="346">
        <f>avghweal!AD73</f>
        <v>4743270.8896048199</v>
      </c>
      <c r="I81" s="73">
        <f>avghweal!AJ73</f>
        <v>7011901.9807397425</v>
      </c>
      <c r="J81" s="346">
        <f>avghweal!AP73</f>
        <v>17340465.363862749</v>
      </c>
      <c r="K81" s="73">
        <f>avghweal!AV73</f>
        <v>61227219.058957539</v>
      </c>
      <c r="L81" s="359"/>
      <c r="O81" s="531"/>
    </row>
    <row r="82" spans="1:15">
      <c r="A82" s="659">
        <v>1985</v>
      </c>
      <c r="B82" s="661">
        <f>avghweal!F74</f>
        <v>209953.31916571729</v>
      </c>
      <c r="C82" s="74">
        <f>avghweal!BH74</f>
        <v>87077.624306205966</v>
      </c>
      <c r="D82" s="73">
        <f>avghweal!AW74</f>
        <v>6530.4417914137248</v>
      </c>
      <c r="E82" s="215">
        <f>avghweal!BI74</f>
        <v>125441.63107246948</v>
      </c>
      <c r="F82" s="74">
        <f>avghweal!R74</f>
        <v>1315834.572901319</v>
      </c>
      <c r="G82" s="73">
        <f>avghweal!X74</f>
        <v>1998466.6782764706</v>
      </c>
      <c r="H82" s="346">
        <f>avghweal!AD74</f>
        <v>5035053.9022693904</v>
      </c>
      <c r="I82" s="73">
        <f>avghweal!AJ74</f>
        <v>7539197.3949544178</v>
      </c>
      <c r="J82" s="346">
        <f>avghweal!AP74</f>
        <v>19103151.389614105</v>
      </c>
      <c r="K82" s="73">
        <f>avghweal!AV74</f>
        <v>71042874.644652128</v>
      </c>
      <c r="L82" s="359"/>
      <c r="O82" s="531"/>
    </row>
    <row r="83" spans="1:15">
      <c r="A83" s="659">
        <v>1986</v>
      </c>
      <c r="B83" s="661">
        <f>avghweal!F75</f>
        <v>225839.85885856784</v>
      </c>
      <c r="C83" s="74">
        <f>avghweal!BH75</f>
        <v>93988.394074006661</v>
      </c>
      <c r="D83" s="73">
        <f>avghweal!AW75</f>
        <v>6951.2570723990957</v>
      </c>
      <c r="E83" s="215">
        <f>avghweal!BI75</f>
        <v>136119.06010829721</v>
      </c>
      <c r="F83" s="74">
        <f>avghweal!R75</f>
        <v>1412503.0419196181</v>
      </c>
      <c r="G83" s="73">
        <f>avghweal!X75</f>
        <v>2145977.6670799581</v>
      </c>
      <c r="H83" s="346">
        <f>avghweal!AD75</f>
        <v>5403343.1356138699</v>
      </c>
      <c r="I83" s="73">
        <f>avghweal!AJ75</f>
        <v>8042250.6084120823</v>
      </c>
      <c r="J83" s="346">
        <f>avghweal!AP75</f>
        <v>19725268.908435907</v>
      </c>
      <c r="K83" s="73">
        <f>avghweal!AV75</f>
        <v>69584347.174011484</v>
      </c>
      <c r="L83" s="359"/>
      <c r="O83" s="531"/>
    </row>
    <row r="84" spans="1:15">
      <c r="A84" s="659">
        <v>1987</v>
      </c>
      <c r="B84" s="661">
        <f>avghweal!F76</f>
        <v>234542.09598588874</v>
      </c>
      <c r="C84" s="74">
        <f>avghweal!BH76</f>
        <v>95025.211715625221</v>
      </c>
      <c r="D84" s="73">
        <f>avghweal!AW76</f>
        <v>7857.7585611695704</v>
      </c>
      <c r="E84" s="215">
        <f>avghweal!BI76</f>
        <v>137845.55168001895</v>
      </c>
      <c r="F84" s="74">
        <f>avghweal!R76</f>
        <v>1490194.05441826</v>
      </c>
      <c r="G84" s="73">
        <f>avghweal!X76</f>
        <v>2292549.3549699183</v>
      </c>
      <c r="H84" s="346">
        <f>avghweal!AD76</f>
        <v>5997132.1632818738</v>
      </c>
      <c r="I84" s="73">
        <f>avghweal!AJ76</f>
        <v>9011915.3753911201</v>
      </c>
      <c r="J84" s="346">
        <f>avghweal!AP76</f>
        <v>22914270.068316344</v>
      </c>
      <c r="K84" s="73">
        <f>avghweal!AV76</f>
        <v>83914932.601099342</v>
      </c>
      <c r="L84" s="359"/>
      <c r="O84" s="531"/>
    </row>
    <row r="85" spans="1:15">
      <c r="A85" s="659">
        <v>1988</v>
      </c>
      <c r="B85" s="661">
        <f>avghweal!F77</f>
        <v>240440.29716995766</v>
      </c>
      <c r="C85" s="74">
        <f>avghweal!BH77</f>
        <v>93828.455840546449</v>
      </c>
      <c r="D85" s="73">
        <f>avghweal!AW77</f>
        <v>7755.7142841268196</v>
      </c>
      <c r="E85" s="215">
        <f>avghweal!BI77</f>
        <v>138121.80632550325</v>
      </c>
      <c r="F85" s="74">
        <f>avghweal!R77</f>
        <v>1559946.8691346585</v>
      </c>
      <c r="G85" s="73">
        <f>avghweal!X77</f>
        <v>2427951.4104200834</v>
      </c>
      <c r="H85" s="346">
        <f>avghweal!AD77</f>
        <v>6629774.0147151211</v>
      </c>
      <c r="I85" s="73">
        <f>avghweal!AJ77</f>
        <v>10206682.645311676</v>
      </c>
      <c r="J85" s="346">
        <f>avghweal!AP77</f>
        <v>27576279.763640087</v>
      </c>
      <c r="K85" s="73">
        <f>avghweal!AV77</f>
        <v>106134230.48096634</v>
      </c>
      <c r="L85" s="359"/>
      <c r="O85" s="531"/>
    </row>
    <row r="86" spans="1:15">
      <c r="A86" s="662">
        <v>1989</v>
      </c>
      <c r="B86" s="663">
        <f>avghweal!F78</f>
        <v>248322.83190585198</v>
      </c>
      <c r="C86" s="80">
        <f>avghweal!BH78</f>
        <v>96789.279071665092</v>
      </c>
      <c r="D86" s="79">
        <f>avghweal!AW78</f>
        <v>8401.3490171272933</v>
      </c>
      <c r="E86" s="216">
        <f>avghweal!BI78</f>
        <v>143495.13925425964</v>
      </c>
      <c r="F86" s="80">
        <f>avghweal!R78</f>
        <v>1612124.8074135336</v>
      </c>
      <c r="G86" s="79">
        <f>avghweal!X78</f>
        <v>2508410.4674300808</v>
      </c>
      <c r="H86" s="347">
        <f>avghweal!AD78</f>
        <v>6843593.9025334781</v>
      </c>
      <c r="I86" s="79">
        <f>avghweal!AJ78</f>
        <v>10507686.312686132</v>
      </c>
      <c r="J86" s="347">
        <f>avghweal!AP78</f>
        <v>28082053.451365151</v>
      </c>
      <c r="K86" s="79">
        <f>avghweal!AV78</f>
        <v>106735371.79541574</v>
      </c>
      <c r="L86" s="360"/>
      <c r="O86" s="531"/>
    </row>
    <row r="87" spans="1:15">
      <c r="A87" s="659">
        <v>1990</v>
      </c>
      <c r="B87" s="661">
        <f>avghweal!F79</f>
        <v>246985.68287630746</v>
      </c>
      <c r="C87" s="74">
        <f>avghweal!BH79</f>
        <v>95505.187887871361</v>
      </c>
      <c r="D87" s="73">
        <f>avghweal!AW79</f>
        <v>7800.861089255598</v>
      </c>
      <c r="E87" s="215">
        <f>avghweal!BI79</f>
        <v>143628.09323354738</v>
      </c>
      <c r="F87" s="74">
        <f>avghweal!R79</f>
        <v>1610310.1377722323</v>
      </c>
      <c r="G87" s="73">
        <f>avghweal!X79</f>
        <v>2504705.2873077355</v>
      </c>
      <c r="H87" s="346">
        <f>avghweal!AD79</f>
        <v>6839330.8504843209</v>
      </c>
      <c r="I87" s="73">
        <f>avghweal!AJ79</f>
        <v>10546925.688781822</v>
      </c>
      <c r="J87" s="346">
        <f>avghweal!AP79</f>
        <v>28136176.91288802</v>
      </c>
      <c r="K87" s="73">
        <f>avghweal!AV79</f>
        <v>106636124.18795654</v>
      </c>
      <c r="L87" s="359"/>
      <c r="O87" s="531"/>
    </row>
    <row r="88" spans="1:15">
      <c r="A88" s="659">
        <v>1991</v>
      </c>
      <c r="B88" s="661">
        <f>avghweal!F80</f>
        <v>247551.88164046328</v>
      </c>
      <c r="C88" s="74">
        <f>avghweal!BH80</f>
        <v>96499.664092762643</v>
      </c>
      <c r="D88" s="73">
        <f>avghweal!AW80</f>
        <v>7829.6683433064263</v>
      </c>
      <c r="E88" s="215">
        <f>avghweal!BI80</f>
        <v>144124.24526039843</v>
      </c>
      <c r="F88" s="74">
        <f>avghweal!R80</f>
        <v>1607021.8395697691</v>
      </c>
      <c r="G88" s="73">
        <f>avghweal!X80</f>
        <v>2497447.6564684385</v>
      </c>
      <c r="H88" s="346">
        <f>avghweal!AD80</f>
        <v>6708005.7712240489</v>
      </c>
      <c r="I88" s="73">
        <f>avghweal!AJ80</f>
        <v>10218146.910174146</v>
      </c>
      <c r="J88" s="346">
        <f>avghweal!AP80</f>
        <v>26907793.821014687</v>
      </c>
      <c r="K88" s="73">
        <f>avghweal!AV80</f>
        <v>102454856.80342487</v>
      </c>
      <c r="L88" s="359"/>
      <c r="O88" s="531"/>
    </row>
    <row r="89" spans="1:15">
      <c r="A89" s="659">
        <v>1992</v>
      </c>
      <c r="B89" s="661">
        <f>avghweal!F81</f>
        <v>252792.24484018233</v>
      </c>
      <c r="C89" s="74">
        <f>avghweal!BH81</f>
        <v>94410.60306903231</v>
      </c>
      <c r="D89" s="73">
        <f>avghweal!AW81</f>
        <v>7230.3317793959595</v>
      </c>
      <c r="E89" s="215">
        <f>avghweal!BI81</f>
        <v>141586.32870320321</v>
      </c>
      <c r="F89" s="74">
        <f>avghweal!R81</f>
        <v>1678227.0207805322</v>
      </c>
      <c r="G89" s="73">
        <f>avghweal!X81</f>
        <v>2630975.2137065651</v>
      </c>
      <c r="H89" s="346">
        <f>avghweal!AD81</f>
        <v>7235324.6238770382</v>
      </c>
      <c r="I89" s="73">
        <f>avghweal!AJ81</f>
        <v>11155703.059505908</v>
      </c>
      <c r="J89" s="346">
        <f>avghweal!AP81</f>
        <v>30047279.534381241</v>
      </c>
      <c r="K89" s="73">
        <f>avghweal!AV81</f>
        <v>118236562.25705682</v>
      </c>
      <c r="L89" s="359"/>
      <c r="O89" s="531"/>
    </row>
    <row r="90" spans="1:15">
      <c r="A90" s="659">
        <v>1993</v>
      </c>
      <c r="B90" s="661">
        <f>avghweal!F82</f>
        <v>256503.57902785743</v>
      </c>
      <c r="C90" s="74">
        <f>avghweal!BH82</f>
        <v>94853.034220214831</v>
      </c>
      <c r="D90" s="73">
        <f>avghweal!AW82</f>
        <v>6965.06305362686</v>
      </c>
      <c r="E90" s="215">
        <f>avghweal!BI82</f>
        <v>142778.36925457488</v>
      </c>
      <c r="F90" s="74">
        <f>avghweal!R82</f>
        <v>1711358.4822966405</v>
      </c>
      <c r="G90" s="73">
        <f>avghweal!X82</f>
        <v>2684484.7748916354</v>
      </c>
      <c r="H90" s="346">
        <f>avghweal!AD82</f>
        <v>7389312.1560914824</v>
      </c>
      <c r="I90" s="73">
        <f>avghweal!AJ82</f>
        <v>11399942.540802492</v>
      </c>
      <c r="J90" s="346">
        <f>avghweal!AP82</f>
        <v>30948246.750592109</v>
      </c>
      <c r="K90" s="73">
        <f>avghweal!AV82</f>
        <v>124345423.42478046</v>
      </c>
      <c r="L90" s="359"/>
      <c r="O90" s="531"/>
    </row>
    <row r="91" spans="1:15">
      <c r="A91" s="659">
        <v>1994</v>
      </c>
      <c r="B91" s="661">
        <f>avghweal!F83</f>
        <v>260359.08925032915</v>
      </c>
      <c r="C91" s="74">
        <f>avghweal!BH83</f>
        <v>96025.041001731879</v>
      </c>
      <c r="D91" s="73">
        <f>avghweal!AW83</f>
        <v>6415.3733213130836</v>
      </c>
      <c r="E91" s="215">
        <f>avghweal!BI83</f>
        <v>145353.16443701234</v>
      </c>
      <c r="F91" s="74">
        <f>avghweal!R83</f>
        <v>1739365.5234877046</v>
      </c>
      <c r="G91" s="73">
        <f>avghweal!X83</f>
        <v>2730376.3255683598</v>
      </c>
      <c r="H91" s="346">
        <f>avghweal!AD83</f>
        <v>7486277.3453047397</v>
      </c>
      <c r="I91" s="73">
        <f>avghweal!AJ83</f>
        <v>11537019.59387693</v>
      </c>
      <c r="J91" s="346">
        <f>avghweal!AP83</f>
        <v>31121025.766951092</v>
      </c>
      <c r="K91" s="73">
        <f>avghweal!AV83</f>
        <v>123483593.3480422</v>
      </c>
      <c r="L91" s="359"/>
      <c r="O91" s="531"/>
    </row>
    <row r="92" spans="1:15">
      <c r="A92" s="659">
        <v>1995</v>
      </c>
      <c r="B92" s="661">
        <f>avghweal!F84</f>
        <v>270185.5899812514</v>
      </c>
      <c r="C92" s="74">
        <f>avghweal!BH84</f>
        <v>98815.455151758608</v>
      </c>
      <c r="D92" s="73">
        <f>avghweal!AW84</f>
        <v>5976.3099808766474</v>
      </c>
      <c r="E92" s="215">
        <f>avghweal!BI84</f>
        <v>149896.01907558943</v>
      </c>
      <c r="F92" s="74">
        <f>avghweal!R84</f>
        <v>1812516.8034466864</v>
      </c>
      <c r="G92" s="73">
        <f>avghweal!X84</f>
        <v>2845996.7533797431</v>
      </c>
      <c r="H92" s="346">
        <f>avghweal!AD84</f>
        <v>7853676.6958946967</v>
      </c>
      <c r="I92" s="73">
        <f>avghweal!AJ84</f>
        <v>12129888.993312616</v>
      </c>
      <c r="J92" s="346">
        <f>avghweal!AP84</f>
        <v>32914448.870715834</v>
      </c>
      <c r="K92" s="73">
        <f>avghweal!AV84</f>
        <v>131054757.90778728</v>
      </c>
      <c r="L92" s="359"/>
      <c r="O92" s="531"/>
    </row>
    <row r="93" spans="1:15">
      <c r="A93" s="659">
        <v>1996</v>
      </c>
      <c r="B93" s="661">
        <f>avghweal!F85</f>
        <v>284034.06281702407</v>
      </c>
      <c r="C93" s="74">
        <f>avghweal!BH85</f>
        <v>102804.46039980343</v>
      </c>
      <c r="D93" s="73">
        <f>avghweal!AW85</f>
        <v>5660.275694348099</v>
      </c>
      <c r="E93" s="215">
        <f>avghweal!BI85</f>
        <v>156465.32845594737</v>
      </c>
      <c r="F93" s="74">
        <f>avghweal!R85</f>
        <v>1915100.4845720099</v>
      </c>
      <c r="G93" s="73">
        <f>avghweal!X85</f>
        <v>3019054.7009639861</v>
      </c>
      <c r="H93" s="346">
        <f>avghweal!AD85</f>
        <v>8452736.0741354618</v>
      </c>
      <c r="I93" s="73">
        <f>avghweal!AJ85</f>
        <v>13168444.412210068</v>
      </c>
      <c r="J93" s="346">
        <f>avghweal!AP85</f>
        <v>36498926.55016797</v>
      </c>
      <c r="K93" s="73">
        <f>avghweal!AV85</f>
        <v>149140134.67954496</v>
      </c>
      <c r="L93" s="359"/>
      <c r="O93" s="531"/>
    </row>
    <row r="94" spans="1:15">
      <c r="A94" s="659">
        <v>1997</v>
      </c>
      <c r="B94" s="661">
        <f>avghweal!F86</f>
        <v>301700.7657394479</v>
      </c>
      <c r="C94" s="74">
        <f>avghweal!BH86</f>
        <v>107287.30534222937</v>
      </c>
      <c r="D94" s="73">
        <f>avghweal!AW86</f>
        <v>4971.499616228416</v>
      </c>
      <c r="E94" s="215">
        <f>avghweal!BI86</f>
        <v>165047.33859190304</v>
      </c>
      <c r="F94" s="74">
        <f>avghweal!R86</f>
        <v>2051421.9093144147</v>
      </c>
      <c r="G94" s="73">
        <f>avghweal!X86</f>
        <v>3253814.9322715723</v>
      </c>
      <c r="H94" s="346">
        <f>avghweal!AD86</f>
        <v>9269222.9749152642</v>
      </c>
      <c r="I94" s="73">
        <f>avghweal!AJ86</f>
        <v>14538977.34359365</v>
      </c>
      <c r="J94" s="346">
        <f>avghweal!AP86</f>
        <v>41185894.154365331</v>
      </c>
      <c r="K94" s="73">
        <f>avghweal!AV86</f>
        <v>167671148.51549816</v>
      </c>
      <c r="L94" s="359"/>
      <c r="O94" s="531"/>
    </row>
    <row r="95" spans="1:15">
      <c r="A95" s="659">
        <v>1998</v>
      </c>
      <c r="B95" s="661">
        <f>avghweal!F87</f>
        <v>330807.53651527932</v>
      </c>
      <c r="C95" s="74">
        <f>avghweal!BH87</f>
        <v>115285.46009742537</v>
      </c>
      <c r="D95" s="73">
        <f>avghweal!AW87</f>
        <v>5396.883006612069</v>
      </c>
      <c r="E95" s="215">
        <f>avghweal!BI87</f>
        <v>176598.31365044275</v>
      </c>
      <c r="F95" s="74">
        <f>avghweal!R87</f>
        <v>2270506.2242759643</v>
      </c>
      <c r="G95" s="73">
        <f>avghweal!X87</f>
        <v>3633533.6190025806</v>
      </c>
      <c r="H95" s="346">
        <f>avghweal!AD87</f>
        <v>10555634.762407646</v>
      </c>
      <c r="I95" s="73">
        <f>avghweal!AJ87</f>
        <v>16619662.906214042</v>
      </c>
      <c r="J95" s="346">
        <f>avghweal!AP87</f>
        <v>47452168.264157206</v>
      </c>
      <c r="K95" s="73">
        <f>avghweal!AV87</f>
        <v>193808452.01737064</v>
      </c>
      <c r="L95" s="359"/>
      <c r="O95" s="531"/>
    </row>
    <row r="96" spans="1:15">
      <c r="A96" s="662">
        <v>1999</v>
      </c>
      <c r="B96" s="663">
        <f>avghweal!F88</f>
        <v>364927.06008742767</v>
      </c>
      <c r="C96" s="80">
        <f>avghweal!BH88</f>
        <v>126164.9695242804</v>
      </c>
      <c r="D96" s="79">
        <f>avghweal!AW88</f>
        <v>6973.9150529226081</v>
      </c>
      <c r="E96" s="216">
        <f>avghweal!BI88</f>
        <v>191474.0468097789</v>
      </c>
      <c r="F96" s="80">
        <f>avghweal!R88</f>
        <v>2513785.875155753</v>
      </c>
      <c r="G96" s="79">
        <f>avghweal!X88</f>
        <v>4044112.2389174933</v>
      </c>
      <c r="H96" s="347">
        <f>avghweal!AD88</f>
        <v>11975985.814041322</v>
      </c>
      <c r="I96" s="79">
        <f>avghweal!AJ88</f>
        <v>18952974.10953743</v>
      </c>
      <c r="J96" s="347">
        <f>avghweal!AP88</f>
        <v>54067317.899789676</v>
      </c>
      <c r="K96" s="79">
        <f>avghweal!AV88</f>
        <v>225188914.83514038</v>
      </c>
      <c r="L96" s="360"/>
      <c r="O96" s="531"/>
    </row>
    <row r="97" spans="1:16">
      <c r="A97" s="664">
        <v>2000</v>
      </c>
      <c r="B97" s="665">
        <f>avghweal!F89</f>
        <v>373213.01047793776</v>
      </c>
      <c r="C97" s="86">
        <f>avghweal!BH89</f>
        <v>127135.08057798122</v>
      </c>
      <c r="D97" s="85">
        <f>avghweal!AW89</f>
        <v>6889.4308315488915</v>
      </c>
      <c r="E97" s="218">
        <f>avghweal!BI89</f>
        <v>194848.62975852643</v>
      </c>
      <c r="F97" s="86">
        <f>avghweal!R89</f>
        <v>2587914.3795775464</v>
      </c>
      <c r="G97" s="85">
        <f>avghweal!X89</f>
        <v>4188564.3250384796</v>
      </c>
      <c r="H97" s="348">
        <f>avghweal!AD89</f>
        <v>12562889.555041866</v>
      </c>
      <c r="I97" s="85">
        <f>avghweal!AJ89</f>
        <v>20069280.198081758</v>
      </c>
      <c r="J97" s="348">
        <f>avghweal!AP89</f>
        <v>58487701.647748202</v>
      </c>
      <c r="K97" s="85">
        <f>avghweal!AV89</f>
        <v>252446510.56400222</v>
      </c>
      <c r="L97" s="361"/>
      <c r="O97" s="531"/>
    </row>
    <row r="98" spans="1:16">
      <c r="A98" s="659">
        <v>2001</v>
      </c>
      <c r="B98" s="661">
        <f>avghweal!F90</f>
        <v>355380.24206698878</v>
      </c>
      <c r="C98" s="74">
        <f>avghweal!BH90</f>
        <v>124113.84384817346</v>
      </c>
      <c r="D98" s="73">
        <f>avghweal!AW90</f>
        <v>6307.0759144333406</v>
      </c>
      <c r="E98" s="215">
        <f>avghweal!BI90</f>
        <v>193203.96107326093</v>
      </c>
      <c r="F98" s="74">
        <f>avghweal!R90</f>
        <v>2436777.8260363266</v>
      </c>
      <c r="G98" s="73">
        <f>avghweal!X90</f>
        <v>3912403.4474890032</v>
      </c>
      <c r="H98" s="346">
        <f>avghweal!AD90</f>
        <v>11591465.227682855</v>
      </c>
      <c r="I98" s="73">
        <f>avghweal!AJ90</f>
        <v>18507396.008985978</v>
      </c>
      <c r="J98" s="346">
        <f>avghweal!AP90</f>
        <v>54663235.87649864</v>
      </c>
      <c r="K98" s="73">
        <f>avghweal!AV90</f>
        <v>243392896.75060695</v>
      </c>
      <c r="L98" s="359"/>
      <c r="O98" s="531"/>
    </row>
    <row r="99" spans="1:16">
      <c r="A99" s="659">
        <v>2002</v>
      </c>
      <c r="B99" s="661">
        <f>avghweal!F91</f>
        <v>335605.16755881452</v>
      </c>
      <c r="C99" s="74">
        <f>avghweal!BH91</f>
        <v>117082.76553995027</v>
      </c>
      <c r="D99" s="73">
        <f>avghweal!AW91</f>
        <v>5703.03723145817</v>
      </c>
      <c r="E99" s="215">
        <f>avghweal!BI91</f>
        <v>184627.07098083565</v>
      </c>
      <c r="F99" s="74">
        <f>avghweal!R91</f>
        <v>2302306.7857285924</v>
      </c>
      <c r="G99" s="73">
        <f>avghweal!X91</f>
        <v>3673553.4710141066</v>
      </c>
      <c r="H99" s="346">
        <f>avghweal!AD91</f>
        <v>10596074.543873187</v>
      </c>
      <c r="I99" s="73">
        <f>avghweal!AJ91</f>
        <v>16667116.800701961</v>
      </c>
      <c r="J99" s="346">
        <f>avghweal!AP91</f>
        <v>47828225.771575734</v>
      </c>
      <c r="K99" s="73">
        <f>avghweal!AV91</f>
        <v>206829545.08168602</v>
      </c>
      <c r="L99" s="359"/>
      <c r="O99" s="531"/>
    </row>
    <row r="100" spans="1:16">
      <c r="A100" s="659">
        <v>2003</v>
      </c>
      <c r="B100" s="661">
        <f>avghweal!F92</f>
        <v>341631.42377322383</v>
      </c>
      <c r="C100" s="74">
        <f>avghweal!BH92</f>
        <v>118316.67664068853</v>
      </c>
      <c r="D100" s="73">
        <f>avghweal!AW92</f>
        <v>5135.4750784566113</v>
      </c>
      <c r="E100" s="215">
        <f>avghweal!BI92</f>
        <v>188242.86843736729</v>
      </c>
      <c r="F100" s="74">
        <f>avghweal!R92</f>
        <v>2351464.1479660417</v>
      </c>
      <c r="G100" s="73">
        <f>avghweal!X92</f>
        <v>3753460.1825185358</v>
      </c>
      <c r="H100" s="346">
        <f>avghweal!AD92</f>
        <v>10872564.172266204</v>
      </c>
      <c r="I100" s="73">
        <f>avghweal!AJ92</f>
        <v>17075898.236910637</v>
      </c>
      <c r="J100" s="346">
        <f>avghweal!AP92</f>
        <v>49208230.751533002</v>
      </c>
      <c r="K100" s="73">
        <f>avghweal!AV92</f>
        <v>217497626.79982027</v>
      </c>
      <c r="L100" s="359"/>
      <c r="O100" s="531"/>
    </row>
    <row r="101" spans="1:16">
      <c r="A101" s="659">
        <v>2004</v>
      </c>
      <c r="B101" s="661">
        <f>avghweal!F93</f>
        <v>376880.52422300016</v>
      </c>
      <c r="C101" s="74">
        <f>avghweal!BH93</f>
        <v>127126.34145849958</v>
      </c>
      <c r="D101" s="73">
        <f>avghweal!AW93</f>
        <v>5737.48285502614</v>
      </c>
      <c r="E101" s="215">
        <f>avghweal!BI93</f>
        <v>203089.40675625019</v>
      </c>
      <c r="F101" s="74">
        <f>avghweal!R93</f>
        <v>2624668.169103506</v>
      </c>
      <c r="G101" s="73">
        <f>avghweal!X93</f>
        <v>4223106.6432775818</v>
      </c>
      <c r="H101" s="346">
        <f>avghweal!AD93</f>
        <v>12462538.44015532</v>
      </c>
      <c r="I101" s="73">
        <f>avghweal!AJ93</f>
        <v>19795790.073924169</v>
      </c>
      <c r="J101" s="346">
        <f>avghweal!AP93</f>
        <v>57790707.855472222</v>
      </c>
      <c r="K101" s="73">
        <f>avghweal!AV93</f>
        <v>259659689.53194463</v>
      </c>
      <c r="L101" s="359"/>
      <c r="O101" s="531"/>
    </row>
    <row r="102" spans="1:16">
      <c r="A102" s="659">
        <v>2005</v>
      </c>
      <c r="B102" s="661">
        <f>avghweal!F94</f>
        <v>408459.64809368458</v>
      </c>
      <c r="C102" s="74">
        <f>avghweal!BH94</f>
        <v>136743.05384750245</v>
      </c>
      <c r="D102" s="73">
        <f>avghweal!AW94</f>
        <v>6301.0080502330338</v>
      </c>
      <c r="E102" s="215">
        <f>avghweal!BI94</f>
        <v>220093.63634663681</v>
      </c>
      <c r="F102" s="74">
        <f>avghweal!R94</f>
        <v>2853908.9963093232</v>
      </c>
      <c r="G102" s="73">
        <f>avghweal!X94</f>
        <v>4602030.9399357028</v>
      </c>
      <c r="H102" s="346">
        <f>avghweal!AD94</f>
        <v>13736308.154430369</v>
      </c>
      <c r="I102" s="73">
        <f>avghweal!AJ94</f>
        <v>22041192.993857317</v>
      </c>
      <c r="J102" s="346">
        <f>avghweal!AP94</f>
        <v>65545935.567525685</v>
      </c>
      <c r="K102" s="73">
        <f>avghweal!AV94</f>
        <v>296630828.64550924</v>
      </c>
      <c r="L102" s="359"/>
      <c r="O102" s="531"/>
    </row>
    <row r="103" spans="1:16">
      <c r="A103" s="659">
        <v>2006</v>
      </c>
      <c r="B103" s="661">
        <f>avghweal!F95</f>
        <v>425895.39035689301</v>
      </c>
      <c r="C103" s="74">
        <f>avghweal!BH95</f>
        <v>139985.53639021402</v>
      </c>
      <c r="D103" s="73">
        <f>avghweal!AW95</f>
        <v>5177.1013148113216</v>
      </c>
      <c r="E103" s="215">
        <f>avghweal!BI95</f>
        <v>228344.40006083509</v>
      </c>
      <c r="F103" s="74">
        <f>avghweal!R95</f>
        <v>2999084.0760570043</v>
      </c>
      <c r="G103" s="73">
        <f>avghweal!X95</f>
        <v>4870666.8762220191</v>
      </c>
      <c r="H103" s="346">
        <f>avghweal!AD95</f>
        <v>14700638.196718119</v>
      </c>
      <c r="I103" s="73">
        <f>avghweal!AJ95</f>
        <v>23613548.419338945</v>
      </c>
      <c r="J103" s="346">
        <f>avghweal!AP95</f>
        <v>70278822.483749673</v>
      </c>
      <c r="K103" s="73">
        <f>avghweal!AV95</f>
        <v>319750378.54643244</v>
      </c>
      <c r="L103" s="359"/>
      <c r="O103" s="531"/>
    </row>
    <row r="104" spans="1:16">
      <c r="A104" s="659">
        <v>2007</v>
      </c>
      <c r="B104" s="661">
        <f>avghweal!F96</f>
        <v>423085.70951303374</v>
      </c>
      <c r="C104" s="74">
        <f>avghweal!BH96</f>
        <v>134065.67413190124</v>
      </c>
      <c r="D104" s="73">
        <f>avghweal!AW96</f>
        <v>1934.2683134074327</v>
      </c>
      <c r="E104" s="215">
        <f>avghweal!BI96</f>
        <v>222552.10600373091</v>
      </c>
      <c r="F104" s="74">
        <f>avghweal!R96</f>
        <v>3024266.027943226</v>
      </c>
      <c r="G104" s="73">
        <f>avghweal!X96</f>
        <v>4933860.0499424087</v>
      </c>
      <c r="H104" s="346">
        <f>avghweal!AD96</f>
        <v>15075826.078326095</v>
      </c>
      <c r="I104" s="73">
        <f>avghweal!AJ96</f>
        <v>24316840.433779061</v>
      </c>
      <c r="J104" s="346">
        <f>avghweal!AP96</f>
        <v>73696869.345477685</v>
      </c>
      <c r="K104" s="73">
        <f>avghweal!AV96</f>
        <v>351638067.74988627</v>
      </c>
      <c r="L104" s="359"/>
      <c r="O104" s="531"/>
    </row>
    <row r="105" spans="1:16">
      <c r="A105" s="659">
        <v>2008</v>
      </c>
      <c r="B105" s="661">
        <f>avghweal!F97</f>
        <v>362657.3379864638</v>
      </c>
      <c r="C105" s="74">
        <f>avghweal!BH97</f>
        <v>103225.09493544025</v>
      </c>
      <c r="D105" s="73">
        <f>avghweal!AW97</f>
        <v>-5092.8752241149268</v>
      </c>
      <c r="E105" s="215">
        <f>avghweal!BI97</f>
        <v>181770.39604323619</v>
      </c>
      <c r="F105" s="74">
        <f>avghweal!R97</f>
        <v>2697547.5254456755</v>
      </c>
      <c r="G105" s="73">
        <f>avghweal!X97</f>
        <v>4427970.8666174551</v>
      </c>
      <c r="H105" s="346">
        <f>avghweal!AD97</f>
        <v>13684637.060811667</v>
      </c>
      <c r="I105" s="73">
        <f>avghweal!AJ97</f>
        <v>22216306.871941205</v>
      </c>
      <c r="J105" s="346">
        <f>avghweal!AP97</f>
        <v>67846452.299160853</v>
      </c>
      <c r="K105" s="73">
        <f>avghweal!AV97</f>
        <v>326365960.08373439</v>
      </c>
      <c r="L105" s="359"/>
      <c r="O105" s="531"/>
    </row>
    <row r="106" spans="1:16">
      <c r="A106" s="662">
        <v>2009</v>
      </c>
      <c r="B106" s="666">
        <f>avghweal!F98</f>
        <v>322981.55498006486</v>
      </c>
      <c r="C106" s="80">
        <f>avghweal!BH98</f>
        <v>89165.498962859638</v>
      </c>
      <c r="D106" s="79">
        <f>avghweal!AW98</f>
        <v>-7392.5289523725251</v>
      </c>
      <c r="E106" s="216">
        <f>avghweal!BI98</f>
        <v>160598.71751105582</v>
      </c>
      <c r="F106" s="80">
        <f>avghweal!R98</f>
        <v>2427326.0591349113</v>
      </c>
      <c r="G106" s="81">
        <f>avghweal!X98</f>
        <v>3972801.9520963347</v>
      </c>
      <c r="H106" s="349">
        <f>avghweal!AD98</f>
        <v>12183929.053492321</v>
      </c>
      <c r="I106" s="79">
        <f>avghweal!AJ98</f>
        <v>19721820.93723435</v>
      </c>
      <c r="J106" s="347">
        <f>avghweal!AP98</f>
        <v>60683108.17330458</v>
      </c>
      <c r="K106" s="79">
        <f>avghweal!AV98</f>
        <v>309367870.60671049</v>
      </c>
      <c r="L106" s="360"/>
      <c r="O106" s="531"/>
    </row>
    <row r="107" spans="1:16">
      <c r="A107" s="659">
        <v>2010</v>
      </c>
      <c r="B107" s="667">
        <f>avghweal!F99</f>
        <v>334155.47942069732</v>
      </c>
      <c r="C107" s="74">
        <f>avghweal!BH99</f>
        <v>90444.366151070222</v>
      </c>
      <c r="D107" s="73">
        <f>avghweal!AW99</f>
        <v>-6131.7156286757381</v>
      </c>
      <c r="E107" s="215">
        <f>avghweal!BI99</f>
        <v>162349.41484599866</v>
      </c>
      <c r="F107" s="74">
        <f>avghweal!R99</f>
        <v>2527555.4988473416</v>
      </c>
      <c r="G107" s="75">
        <f>avghweal!X99</f>
        <v>4168647.1635237173</v>
      </c>
      <c r="H107" s="350">
        <f>avghweal!AD99</f>
        <v>13109602.096099863</v>
      </c>
      <c r="I107" s="73">
        <f>avghweal!AJ99</f>
        <v>21514461.463986911</v>
      </c>
      <c r="J107" s="346">
        <f>avghweal!AP99</f>
        <v>68573526.149036065</v>
      </c>
      <c r="K107" s="73">
        <f>avghweal!AV99</f>
        <v>355793357.29504216</v>
      </c>
      <c r="L107" s="359"/>
      <c r="O107" s="531"/>
      <c r="P107" s="224"/>
    </row>
    <row r="108" spans="1:16">
      <c r="A108" s="659">
        <v>2011</v>
      </c>
      <c r="B108" s="667">
        <f>avghweal!F100</f>
        <v>336977.58474622126</v>
      </c>
      <c r="C108" s="74">
        <f>avghweal!BH100</f>
        <v>91504.444396112129</v>
      </c>
      <c r="D108" s="73">
        <f>avghweal!AW100</f>
        <v>-5176.3204855589238</v>
      </c>
      <c r="E108" s="215">
        <f>avghweal!BI100</f>
        <v>163005.84789608646</v>
      </c>
      <c r="F108" s="74">
        <f>avghweal!R100</f>
        <v>2546235.8478972036</v>
      </c>
      <c r="G108" s="75">
        <f>avghweal!X100</f>
        <v>4208732.4191348981</v>
      </c>
      <c r="H108" s="350">
        <f>avghweal!AD100</f>
        <v>13216858.394994894</v>
      </c>
      <c r="I108" s="73">
        <f>avghweal!AJ100</f>
        <v>21560931.698581316</v>
      </c>
      <c r="J108" s="346">
        <f>avghweal!AP100</f>
        <v>67237803.691513941</v>
      </c>
      <c r="K108" s="73">
        <f>avghweal!AV100</f>
        <v>332800558.64930165</v>
      </c>
      <c r="L108" s="359"/>
      <c r="O108" s="531"/>
    </row>
    <row r="109" spans="1:16">
      <c r="A109" s="659">
        <v>2012</v>
      </c>
      <c r="B109" s="667">
        <f>avghweal!F101</f>
        <v>346376.12997152662</v>
      </c>
      <c r="C109" s="74">
        <f>avghweal!BH101</f>
        <v>91631.815016950917</v>
      </c>
      <c r="D109" s="73">
        <f>avghweal!AW101</f>
        <v>-4048.0598105924996</v>
      </c>
      <c r="E109" s="215">
        <f>avghweal!BI101</f>
        <v>163771.89226524558</v>
      </c>
      <c r="F109" s="74">
        <f>avghweal!R101</f>
        <v>2639074.964562708</v>
      </c>
      <c r="G109" s="75">
        <f>avghweal!X101</f>
        <v>4397000.172610525</v>
      </c>
      <c r="H109" s="350">
        <f>avghweal!AD101</f>
        <v>14085157.793516772</v>
      </c>
      <c r="I109" s="73">
        <f>avghweal!AJ101</f>
        <v>23179479.257300425</v>
      </c>
      <c r="J109" s="346">
        <f>avghweal!AP101</f>
        <v>73457658.147033483</v>
      </c>
      <c r="K109" s="73">
        <f>avghweal!AV101</f>
        <v>372020988.36634815</v>
      </c>
      <c r="L109" s="359"/>
      <c r="O109" s="531"/>
    </row>
    <row r="110" spans="1:16">
      <c r="A110" s="659">
        <v>2013</v>
      </c>
      <c r="B110" s="667">
        <f>avghweal!F102</f>
        <v>382143.9796349777</v>
      </c>
      <c r="C110" s="74">
        <f>avghweal!BH102</f>
        <v>106188.58313158012</v>
      </c>
      <c r="D110" s="73">
        <f>avghweal!AW102</f>
        <v>-1382.9030239782139</v>
      </c>
      <c r="E110" s="215">
        <f>avghweal!BI102</f>
        <v>187285.60011146351</v>
      </c>
      <c r="F110" s="74">
        <f>avghweal!R102</f>
        <v>2865742.5481655546</v>
      </c>
      <c r="G110" s="75">
        <f>avghweal!X102</f>
        <v>4737604.724938266</v>
      </c>
      <c r="H110" s="350">
        <f>avghweal!AD102</f>
        <v>14848423.234692112</v>
      </c>
      <c r="I110" s="73">
        <f>avghweal!AJ102</f>
        <v>24237711.832001504</v>
      </c>
      <c r="J110" s="346">
        <f>avghweal!AP102</f>
        <v>76447866.649391621</v>
      </c>
      <c r="K110" s="73">
        <f>avghweal!AV102</f>
        <v>393830032.52662057</v>
      </c>
      <c r="L110" s="359"/>
      <c r="O110" s="531"/>
    </row>
    <row r="111" spans="1:16">
      <c r="A111" s="659">
        <v>2014</v>
      </c>
      <c r="B111" s="667">
        <f>avghweal!F103</f>
        <v>412371.21658887988</v>
      </c>
      <c r="C111" s="74">
        <f>avghweal!BH103</f>
        <v>115082.24661273968</v>
      </c>
      <c r="D111" s="73">
        <f>avghweal!AW103</f>
        <v>348.8920993197836</v>
      </c>
      <c r="E111" s="215">
        <f>avghweal!BI103</f>
        <v>201276.37941220304</v>
      </c>
      <c r="F111" s="74">
        <f>avghweal!R103</f>
        <v>3087971.9463741411</v>
      </c>
      <c r="G111" s="75">
        <f>avghweal!X103</f>
        <v>5120218.8796931542</v>
      </c>
      <c r="H111" s="350">
        <f>avghweal!AD103</f>
        <v>16126359.447850011</v>
      </c>
      <c r="I111" s="73">
        <f>avghweal!AJ103</f>
        <v>26366257.741924617</v>
      </c>
      <c r="J111" s="346">
        <f>avghweal!AP103</f>
        <v>82899573.007269159</v>
      </c>
      <c r="K111" s="73">
        <f>avghweal!AV103</f>
        <v>420026800.77740246</v>
      </c>
      <c r="L111" s="359"/>
    </row>
    <row r="112" spans="1:16">
      <c r="A112" s="659">
        <v>2015</v>
      </c>
      <c r="B112" s="668"/>
      <c r="C112" s="74"/>
      <c r="D112" s="73"/>
      <c r="E112" s="215"/>
      <c r="F112" s="74"/>
      <c r="G112" s="75"/>
      <c r="H112" s="72"/>
      <c r="I112" s="73"/>
      <c r="J112" s="74"/>
      <c r="K112" s="73"/>
      <c r="L112" s="359"/>
    </row>
    <row r="113" spans="1:12">
      <c r="A113" s="659">
        <v>2016</v>
      </c>
      <c r="B113" s="668"/>
      <c r="C113" s="74"/>
      <c r="D113" s="73"/>
      <c r="E113" s="215"/>
      <c r="F113" s="74"/>
      <c r="G113" s="75"/>
      <c r="H113" s="72"/>
      <c r="I113" s="73"/>
      <c r="J113" s="74"/>
      <c r="K113" s="73"/>
      <c r="L113" s="359"/>
    </row>
    <row r="114" spans="1:12">
      <c r="A114" s="659">
        <v>2017</v>
      </c>
      <c r="B114" s="668"/>
      <c r="C114" s="74"/>
      <c r="D114" s="73"/>
      <c r="E114" s="215"/>
      <c r="F114" s="74"/>
      <c r="G114" s="75"/>
      <c r="H114" s="72"/>
      <c r="I114" s="73"/>
      <c r="J114" s="74"/>
      <c r="K114" s="73"/>
      <c r="L114" s="359"/>
    </row>
    <row r="115" spans="1:12">
      <c r="A115" s="659">
        <v>2018</v>
      </c>
      <c r="B115" s="668"/>
      <c r="C115" s="74"/>
      <c r="D115" s="73"/>
      <c r="E115" s="215"/>
      <c r="F115" s="74"/>
      <c r="G115" s="75"/>
      <c r="H115" s="72"/>
      <c r="I115" s="73"/>
      <c r="J115" s="74"/>
      <c r="K115" s="73"/>
      <c r="L115" s="359"/>
    </row>
    <row r="116" spans="1:12">
      <c r="A116" s="659">
        <v>2019</v>
      </c>
      <c r="B116" s="668"/>
      <c r="C116" s="74"/>
      <c r="D116" s="73"/>
      <c r="E116" s="215"/>
      <c r="F116" s="74"/>
      <c r="G116" s="75"/>
      <c r="H116" s="72"/>
      <c r="I116" s="73"/>
      <c r="J116" s="74"/>
      <c r="K116" s="73"/>
      <c r="L116" s="359"/>
    </row>
    <row r="117" spans="1:12" ht="16" thickBot="1">
      <c r="A117" s="669">
        <v>2020</v>
      </c>
      <c r="B117" s="670"/>
      <c r="C117" s="67"/>
      <c r="D117" s="66"/>
      <c r="E117" s="219"/>
      <c r="F117" s="67"/>
      <c r="G117" s="68"/>
      <c r="H117" s="65"/>
      <c r="I117" s="66"/>
      <c r="J117" s="67"/>
      <c r="K117" s="66"/>
      <c r="L117" s="362"/>
    </row>
    <row r="118" spans="1:12" ht="16" thickTop="1">
      <c r="A118" s="64"/>
      <c r="B118" s="63"/>
      <c r="C118" s="63"/>
      <c r="D118" s="62"/>
      <c r="E118" s="61"/>
      <c r="F118" s="63"/>
      <c r="G118" s="63"/>
      <c r="H118" s="63"/>
      <c r="I118" s="63"/>
      <c r="J118" s="62"/>
      <c r="K118" s="62"/>
    </row>
    <row r="119" spans="1:12">
      <c r="C119" s="60"/>
      <c r="F119" s="60"/>
      <c r="G119" s="60"/>
      <c r="H119" s="60"/>
      <c r="I119" s="60"/>
    </row>
    <row r="121" spans="1:12">
      <c r="A121" s="314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</row>
    <row r="122" spans="1:12">
      <c r="A122" s="314"/>
      <c r="B122" s="224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</row>
    <row r="123" spans="1:12">
      <c r="A123" s="314"/>
      <c r="B123" s="224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</row>
    <row r="124" spans="1:12">
      <c r="A124" s="223"/>
      <c r="B124" s="224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</row>
  </sheetData>
  <mergeCells count="3">
    <mergeCell ref="A4:L4"/>
    <mergeCell ref="B7:L7"/>
    <mergeCell ref="B8:L8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BH141"/>
  <sheetViews>
    <sheetView workbookViewId="0">
      <pane xSplit="1" ySplit="8" topLeftCell="B106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10.83203125" defaultRowHeight="15" x14ac:dyDescent="0"/>
  <cols>
    <col min="1" max="1" width="10.83203125" style="59"/>
    <col min="2" max="39" width="11.1640625" style="59" hidden="1" customWidth="1"/>
    <col min="40" max="45" width="11.1640625" style="59" customWidth="1"/>
    <col min="46" max="53" width="12.83203125" style="59" customWidth="1"/>
    <col min="54" max="59" width="12.83203125" style="59" hidden="1" customWidth="1"/>
    <col min="60" max="60" width="12.83203125" style="59" customWidth="1"/>
    <col min="61" max="16384" width="10.83203125" style="59"/>
  </cols>
  <sheetData>
    <row r="1" spans="1:60">
      <c r="A1" s="55" t="s">
        <v>37</v>
      </c>
      <c r="B1" s="55"/>
      <c r="C1" s="55"/>
      <c r="G1" s="111"/>
      <c r="H1" s="110"/>
      <c r="I1" s="111"/>
      <c r="J1" s="111"/>
      <c r="K1" s="111"/>
      <c r="L1" s="111"/>
      <c r="M1" s="111"/>
      <c r="N1" s="111"/>
    </row>
    <row r="2" spans="1:60">
      <c r="I2" s="109"/>
    </row>
    <row r="3" spans="1:60" ht="16" thickBot="1"/>
    <row r="4" spans="1:60" ht="25" customHeight="1" thickTop="1">
      <c r="A4" s="1245" t="s">
        <v>873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6"/>
      <c r="N4" s="1246"/>
      <c r="O4" s="1246"/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1246"/>
      <c r="AA4" s="1246"/>
      <c r="AB4" s="1246"/>
      <c r="AC4" s="1246"/>
      <c r="AD4" s="1246"/>
      <c r="AE4" s="1246"/>
      <c r="AF4" s="1246"/>
      <c r="AG4" s="1246"/>
      <c r="AH4" s="1246"/>
      <c r="AI4" s="1246"/>
      <c r="AJ4" s="1246"/>
      <c r="AK4" s="1246"/>
      <c r="AL4" s="1246"/>
      <c r="AM4" s="1246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246"/>
      <c r="BD4" s="1246"/>
      <c r="BE4" s="1246"/>
      <c r="BF4" s="1246"/>
      <c r="BG4" s="1246"/>
      <c r="BH4" s="1247"/>
    </row>
    <row r="5" spans="1:60">
      <c r="A5" s="107"/>
      <c r="B5" s="48"/>
      <c r="C5" s="48"/>
      <c r="D5" s="48"/>
      <c r="E5" s="48"/>
      <c r="F5" s="48"/>
      <c r="G5" s="48"/>
      <c r="H5" s="48"/>
      <c r="I5" s="48"/>
      <c r="J5" s="48"/>
      <c r="K5" s="51"/>
      <c r="L5" s="51"/>
      <c r="M5" s="48"/>
      <c r="N5" s="48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220"/>
    </row>
    <row r="6" spans="1:60" ht="31" customHeight="1" thickBot="1">
      <c r="A6" s="107"/>
      <c r="B6" s="1251" t="s">
        <v>858</v>
      </c>
      <c r="C6" s="1251"/>
      <c r="D6" s="1251"/>
      <c r="E6" s="1251"/>
      <c r="F6" s="1251"/>
      <c r="G6" s="1251"/>
      <c r="H6" s="1251"/>
      <c r="I6" s="1251"/>
      <c r="J6" s="1251"/>
      <c r="K6" s="1251"/>
      <c r="L6" s="1251"/>
      <c r="M6" s="1251"/>
      <c r="N6" s="1251"/>
      <c r="O6" s="1251"/>
      <c r="P6" s="1251"/>
      <c r="Q6" s="1251"/>
      <c r="R6" s="1251"/>
      <c r="S6" s="1251"/>
      <c r="T6" s="1251"/>
      <c r="U6" s="1251"/>
      <c r="V6" s="1251"/>
      <c r="W6" s="1251"/>
      <c r="X6" s="1251"/>
      <c r="Y6" s="1251"/>
      <c r="Z6" s="1251"/>
      <c r="AA6" s="1251"/>
      <c r="AB6" s="1251"/>
      <c r="AC6" s="1251"/>
      <c r="AD6" s="1251"/>
      <c r="AE6" s="1251"/>
      <c r="AF6" s="1251"/>
      <c r="AG6" s="1251"/>
      <c r="AH6" s="1251"/>
      <c r="AI6" s="1251"/>
      <c r="AJ6" s="1251"/>
      <c r="AK6" s="1251"/>
      <c r="AL6" s="1251"/>
      <c r="AM6" s="125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2"/>
    </row>
    <row r="7" spans="1:60" ht="20" customHeight="1">
      <c r="A7" s="507"/>
      <c r="B7" s="1248" t="s">
        <v>1216</v>
      </c>
      <c r="C7" s="1249"/>
      <c r="D7" s="1249"/>
      <c r="E7" s="1249"/>
      <c r="F7" s="1249"/>
      <c r="G7" s="1249"/>
      <c r="H7" s="1249"/>
      <c r="I7" s="1249"/>
      <c r="J7" s="1249"/>
      <c r="K7" s="1249"/>
      <c r="L7" s="1249"/>
      <c r="M7" s="1249"/>
      <c r="N7" s="1249"/>
      <c r="O7" s="1249"/>
      <c r="P7" s="1249"/>
      <c r="Q7" s="1249"/>
      <c r="R7" s="1249"/>
      <c r="S7" s="1249"/>
      <c r="T7" s="1249"/>
      <c r="U7" s="1249"/>
      <c r="V7" s="1249"/>
      <c r="W7" s="1249"/>
      <c r="X7" s="1249"/>
      <c r="Y7" s="1249"/>
      <c r="Z7" s="1249"/>
      <c r="AA7" s="1249"/>
      <c r="AB7" s="1249"/>
      <c r="AC7" s="1249"/>
      <c r="AD7" s="1249"/>
      <c r="AE7" s="1249"/>
      <c r="AF7" s="1249"/>
      <c r="AG7" s="1249"/>
      <c r="AH7" s="1249"/>
      <c r="AI7" s="1249"/>
      <c r="AJ7" s="1249"/>
      <c r="AK7" s="1249"/>
      <c r="AL7" s="1249"/>
      <c r="AM7" s="1249"/>
      <c r="AN7" s="1249"/>
      <c r="AO7" s="1249"/>
      <c r="AP7" s="1249"/>
      <c r="AQ7" s="1249"/>
      <c r="AR7" s="1249"/>
      <c r="AS7" s="1249"/>
      <c r="AT7" s="1249"/>
      <c r="AU7" s="1249"/>
      <c r="AV7" s="1249"/>
      <c r="AW7" s="1249"/>
      <c r="AX7" s="1249"/>
      <c r="AY7" s="1249"/>
      <c r="AZ7" s="1249"/>
      <c r="BA7" s="1249"/>
      <c r="BB7" s="1249"/>
      <c r="BC7" s="1249"/>
      <c r="BD7" s="1249"/>
      <c r="BE7" s="1249"/>
      <c r="BF7" s="1249"/>
      <c r="BG7" s="1249"/>
      <c r="BH7" s="1250"/>
    </row>
    <row r="8" spans="1:60" s="98" customFormat="1" ht="31" customHeight="1">
      <c r="A8" s="508"/>
      <c r="B8" s="380" t="s">
        <v>864</v>
      </c>
      <c r="C8" s="380">
        <v>1963</v>
      </c>
      <c r="D8" s="380">
        <v>1964</v>
      </c>
      <c r="E8" s="380">
        <v>1965</v>
      </c>
      <c r="F8" s="380">
        <v>1966</v>
      </c>
      <c r="G8" s="105">
        <v>1967</v>
      </c>
      <c r="H8" s="380">
        <v>1968</v>
      </c>
      <c r="I8" s="393">
        <v>1969</v>
      </c>
      <c r="J8" s="380">
        <v>1970</v>
      </c>
      <c r="K8" s="105">
        <v>1971</v>
      </c>
      <c r="L8" s="380">
        <v>1972</v>
      </c>
      <c r="M8" s="105">
        <v>1973</v>
      </c>
      <c r="N8" s="380">
        <v>1974</v>
      </c>
      <c r="O8" s="105">
        <v>1975</v>
      </c>
      <c r="P8" s="380">
        <v>1976</v>
      </c>
      <c r="Q8" s="105">
        <v>1977</v>
      </c>
      <c r="R8" s="380">
        <v>1978</v>
      </c>
      <c r="S8" s="393">
        <v>1979</v>
      </c>
      <c r="T8" s="380">
        <v>1980</v>
      </c>
      <c r="U8" s="105">
        <v>1981</v>
      </c>
      <c r="V8" s="380">
        <v>1982</v>
      </c>
      <c r="W8" s="105">
        <v>1983</v>
      </c>
      <c r="X8" s="380">
        <v>1984</v>
      </c>
      <c r="Y8" s="105">
        <v>1985</v>
      </c>
      <c r="Z8" s="380">
        <v>1986</v>
      </c>
      <c r="AA8" s="105">
        <v>1987</v>
      </c>
      <c r="AB8" s="380">
        <v>1988</v>
      </c>
      <c r="AC8" s="393">
        <v>1989</v>
      </c>
      <c r="AD8" s="380">
        <v>1990</v>
      </c>
      <c r="AE8" s="105">
        <v>1991</v>
      </c>
      <c r="AF8" s="380">
        <v>1992</v>
      </c>
      <c r="AG8" s="105">
        <v>1993</v>
      </c>
      <c r="AH8" s="380">
        <v>1994</v>
      </c>
      <c r="AI8" s="105">
        <v>1995</v>
      </c>
      <c r="AJ8" s="380">
        <v>1996</v>
      </c>
      <c r="AK8" s="105">
        <v>1997</v>
      </c>
      <c r="AL8" s="380">
        <v>1998</v>
      </c>
      <c r="AM8" s="393">
        <v>1999</v>
      </c>
      <c r="AN8" s="380">
        <v>2000</v>
      </c>
      <c r="AO8" s="105">
        <v>2001</v>
      </c>
      <c r="AP8" s="380">
        <v>2002</v>
      </c>
      <c r="AQ8" s="105">
        <v>2003</v>
      </c>
      <c r="AR8" s="380">
        <v>2004</v>
      </c>
      <c r="AS8" s="105">
        <v>2005</v>
      </c>
      <c r="AT8" s="380">
        <v>2006</v>
      </c>
      <c r="AU8" s="105">
        <v>2007</v>
      </c>
      <c r="AV8" s="380">
        <v>2008</v>
      </c>
      <c r="AW8" s="393">
        <v>2009</v>
      </c>
      <c r="AX8" s="380">
        <v>2010</v>
      </c>
      <c r="AY8" s="105">
        <v>2011</v>
      </c>
      <c r="AZ8" s="380">
        <v>2012</v>
      </c>
      <c r="BA8" s="105">
        <v>2013</v>
      </c>
      <c r="BB8" s="380">
        <v>2014</v>
      </c>
      <c r="BC8" s="105">
        <v>2015</v>
      </c>
      <c r="BD8" s="380">
        <v>2016</v>
      </c>
      <c r="BE8" s="105">
        <v>2017</v>
      </c>
      <c r="BF8" s="380">
        <v>2018</v>
      </c>
      <c r="BG8" s="105">
        <v>2019</v>
      </c>
      <c r="BH8" s="387">
        <v>2020</v>
      </c>
    </row>
    <row r="9" spans="1:60" s="98" customFormat="1" ht="15" customHeight="1">
      <c r="A9" s="509">
        <v>0</v>
      </c>
      <c r="B9" s="386"/>
      <c r="C9" s="386"/>
      <c r="D9" s="386"/>
      <c r="E9" s="386"/>
      <c r="F9" s="386"/>
      <c r="G9" s="386"/>
      <c r="H9" s="404"/>
      <c r="I9" s="394"/>
      <c r="J9" s="386"/>
      <c r="K9" s="386"/>
      <c r="L9" s="386"/>
      <c r="M9" s="386"/>
      <c r="N9" s="386"/>
      <c r="O9" s="406"/>
      <c r="P9" s="406"/>
      <c r="Q9" s="406"/>
      <c r="R9" s="406"/>
      <c r="S9" s="407"/>
      <c r="T9" s="406"/>
      <c r="U9" s="406"/>
      <c r="V9" s="406"/>
      <c r="W9" s="406"/>
      <c r="X9" s="406"/>
      <c r="Y9" s="406"/>
      <c r="Z9" s="406"/>
      <c r="AA9" s="406"/>
      <c r="AB9" s="406"/>
      <c r="AC9" s="407"/>
      <c r="AD9" s="406"/>
      <c r="AE9" s="406"/>
      <c r="AF9" s="406"/>
      <c r="AG9" s="406"/>
      <c r="AH9" s="406"/>
      <c r="AI9" s="406"/>
      <c r="AJ9" s="406"/>
      <c r="AK9" s="406"/>
      <c r="AL9" s="406"/>
      <c r="AM9" s="407"/>
      <c r="AN9" s="406"/>
      <c r="AO9" s="406"/>
      <c r="AP9" s="406"/>
      <c r="AQ9" s="406"/>
      <c r="AR9" s="406"/>
      <c r="AS9" s="406"/>
      <c r="AT9" s="406"/>
      <c r="AU9" s="406"/>
      <c r="AV9" s="406"/>
      <c r="AW9" s="407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8"/>
    </row>
    <row r="10" spans="1:60" s="98" customFormat="1" ht="15" customHeight="1">
      <c r="A10" s="510">
        <v>1</v>
      </c>
      <c r="B10" s="344"/>
      <c r="C10" s="344"/>
      <c r="D10" s="405"/>
      <c r="E10" s="405"/>
      <c r="F10" s="344"/>
      <c r="G10" s="344"/>
      <c r="H10" s="405"/>
      <c r="I10" s="395"/>
      <c r="J10" s="344"/>
      <c r="K10" s="344"/>
      <c r="L10" s="344"/>
      <c r="M10" s="344"/>
      <c r="N10" s="344"/>
      <c r="O10" s="381"/>
      <c r="P10" s="381"/>
      <c r="Q10" s="381"/>
      <c r="R10" s="381"/>
      <c r="S10" s="409"/>
      <c r="T10" s="381"/>
      <c r="U10" s="381"/>
      <c r="V10" s="381"/>
      <c r="W10" s="381"/>
      <c r="X10" s="381"/>
      <c r="Y10" s="381"/>
      <c r="Z10" s="381"/>
      <c r="AA10" s="381"/>
      <c r="AB10" s="381"/>
      <c r="AC10" s="409"/>
      <c r="AD10" s="381"/>
      <c r="AE10" s="381"/>
      <c r="AF10" s="381"/>
      <c r="AG10" s="381"/>
      <c r="AH10" s="381"/>
      <c r="AI10" s="381"/>
      <c r="AJ10" s="381"/>
      <c r="AK10" s="381"/>
      <c r="AL10" s="381"/>
      <c r="AM10" s="409"/>
      <c r="AN10" s="381"/>
      <c r="AO10" s="381"/>
      <c r="AP10" s="381"/>
      <c r="AQ10" s="381"/>
      <c r="AR10" s="381"/>
      <c r="AS10" s="381"/>
      <c r="AT10" s="381"/>
      <c r="AU10" s="381"/>
      <c r="AV10" s="381"/>
      <c r="AW10" s="409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410"/>
    </row>
    <row r="11" spans="1:60" s="98" customFormat="1" ht="15" customHeight="1">
      <c r="A11" s="510">
        <v>2</v>
      </c>
      <c r="B11" s="344"/>
      <c r="C11" s="344"/>
      <c r="D11" s="405"/>
      <c r="E11" s="405"/>
      <c r="F11" s="344"/>
      <c r="G11" s="344"/>
      <c r="H11" s="405"/>
      <c r="I11" s="395"/>
      <c r="J11" s="344"/>
      <c r="K11" s="344"/>
      <c r="L11" s="344"/>
      <c r="M11" s="344"/>
      <c r="N11" s="344"/>
      <c r="O11" s="381"/>
      <c r="P11" s="381"/>
      <c r="Q11" s="381"/>
      <c r="R11" s="381"/>
      <c r="S11" s="409"/>
      <c r="T11" s="381"/>
      <c r="U11" s="381"/>
      <c r="V11" s="381"/>
      <c r="W11" s="381"/>
      <c r="X11" s="381"/>
      <c r="Y11" s="381"/>
      <c r="Z11" s="381"/>
      <c r="AA11" s="381"/>
      <c r="AB11" s="381"/>
      <c r="AC11" s="409"/>
      <c r="AD11" s="381"/>
      <c r="AE11" s="381"/>
      <c r="AF11" s="381"/>
      <c r="AG11" s="381"/>
      <c r="AH11" s="381"/>
      <c r="AI11" s="381"/>
      <c r="AJ11" s="381"/>
      <c r="AK11" s="381"/>
      <c r="AL11" s="381"/>
      <c r="AM11" s="409"/>
      <c r="AN11" s="381"/>
      <c r="AO11" s="381"/>
      <c r="AP11" s="381"/>
      <c r="AQ11" s="381"/>
      <c r="AR11" s="381"/>
      <c r="AS11" s="381"/>
      <c r="AT11" s="381"/>
      <c r="AU11" s="381"/>
      <c r="AV11" s="381"/>
      <c r="AW11" s="409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410"/>
    </row>
    <row r="12" spans="1:60" s="98" customFormat="1" ht="15" customHeight="1">
      <c r="A12" s="510">
        <v>3</v>
      </c>
      <c r="B12" s="344"/>
      <c r="C12" s="344"/>
      <c r="D12" s="405"/>
      <c r="E12" s="405"/>
      <c r="F12" s="344"/>
      <c r="G12" s="344"/>
      <c r="H12" s="405"/>
      <c r="I12" s="395"/>
      <c r="J12" s="344"/>
      <c r="K12" s="344"/>
      <c r="L12" s="344"/>
      <c r="M12" s="344"/>
      <c r="N12" s="344"/>
      <c r="O12" s="381"/>
      <c r="P12" s="381"/>
      <c r="Q12" s="381"/>
      <c r="R12" s="381"/>
      <c r="S12" s="409"/>
      <c r="T12" s="381"/>
      <c r="U12" s="381"/>
      <c r="V12" s="381"/>
      <c r="W12" s="381"/>
      <c r="X12" s="381"/>
      <c r="Y12" s="381"/>
      <c r="Z12" s="381"/>
      <c r="AA12" s="381"/>
      <c r="AB12" s="381"/>
      <c r="AC12" s="409"/>
      <c r="AD12" s="381"/>
      <c r="AE12" s="381"/>
      <c r="AF12" s="381"/>
      <c r="AG12" s="381"/>
      <c r="AH12" s="381"/>
      <c r="AI12" s="381"/>
      <c r="AJ12" s="381"/>
      <c r="AK12" s="381"/>
      <c r="AL12" s="381"/>
      <c r="AM12" s="409"/>
      <c r="AN12" s="381"/>
      <c r="AO12" s="381"/>
      <c r="AP12" s="381"/>
      <c r="AQ12" s="381"/>
      <c r="AR12" s="381"/>
      <c r="AS12" s="381"/>
      <c r="AT12" s="381"/>
      <c r="AU12" s="381"/>
      <c r="AV12" s="381"/>
      <c r="AW12" s="409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410"/>
    </row>
    <row r="13" spans="1:60" s="98" customFormat="1" ht="15" customHeight="1">
      <c r="A13" s="510">
        <v>4</v>
      </c>
      <c r="B13" s="344"/>
      <c r="C13" s="344"/>
      <c r="D13" s="344"/>
      <c r="E13" s="344"/>
      <c r="F13" s="344"/>
      <c r="G13" s="344"/>
      <c r="H13" s="344"/>
      <c r="I13" s="395"/>
      <c r="J13" s="344"/>
      <c r="K13" s="344"/>
      <c r="L13" s="344"/>
      <c r="M13" s="344"/>
      <c r="N13" s="344"/>
      <c r="O13" s="381"/>
      <c r="P13" s="381"/>
      <c r="Q13" s="381"/>
      <c r="R13" s="381"/>
      <c r="S13" s="409"/>
      <c r="T13" s="381"/>
      <c r="U13" s="381"/>
      <c r="V13" s="381"/>
      <c r="W13" s="381"/>
      <c r="X13" s="381"/>
      <c r="Y13" s="381"/>
      <c r="Z13" s="381"/>
      <c r="AA13" s="381"/>
      <c r="AB13" s="381"/>
      <c r="AC13" s="409"/>
      <c r="AD13" s="381"/>
      <c r="AE13" s="381"/>
      <c r="AF13" s="381"/>
      <c r="AG13" s="381"/>
      <c r="AH13" s="381"/>
      <c r="AI13" s="381"/>
      <c r="AJ13" s="381"/>
      <c r="AK13" s="381"/>
      <c r="AL13" s="381"/>
      <c r="AM13" s="409"/>
      <c r="AN13" s="381"/>
      <c r="AO13" s="381"/>
      <c r="AP13" s="381"/>
      <c r="AQ13" s="381"/>
      <c r="AR13" s="381"/>
      <c r="AS13" s="381"/>
      <c r="AT13" s="381"/>
      <c r="AU13" s="381"/>
      <c r="AV13" s="381"/>
      <c r="AW13" s="409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410"/>
    </row>
    <row r="14" spans="1:60" s="98" customFormat="1" ht="15" customHeight="1">
      <c r="A14" s="510">
        <v>5</v>
      </c>
      <c r="B14" s="344"/>
      <c r="C14" s="344"/>
      <c r="D14" s="381"/>
      <c r="E14" s="381"/>
      <c r="F14" s="381"/>
      <c r="G14" s="344"/>
      <c r="H14" s="381"/>
      <c r="I14" s="395"/>
      <c r="J14" s="344"/>
      <c r="K14" s="344"/>
      <c r="L14" s="344"/>
      <c r="M14" s="344"/>
      <c r="N14" s="344"/>
      <c r="O14" s="381"/>
      <c r="P14" s="381"/>
      <c r="Q14" s="381"/>
      <c r="R14" s="381"/>
      <c r="S14" s="409"/>
      <c r="T14" s="381"/>
      <c r="U14" s="381"/>
      <c r="V14" s="381"/>
      <c r="W14" s="381"/>
      <c r="X14" s="381"/>
      <c r="Y14" s="381"/>
      <c r="Z14" s="381"/>
      <c r="AA14" s="381"/>
      <c r="AB14" s="381"/>
      <c r="AC14" s="409"/>
      <c r="AD14" s="381"/>
      <c r="AE14" s="381"/>
      <c r="AF14" s="381"/>
      <c r="AG14" s="381"/>
      <c r="AH14" s="381"/>
      <c r="AI14" s="381"/>
      <c r="AJ14" s="381"/>
      <c r="AK14" s="381"/>
      <c r="AL14" s="381"/>
      <c r="AM14" s="409"/>
      <c r="AN14" s="381"/>
      <c r="AO14" s="381"/>
      <c r="AP14" s="381"/>
      <c r="AQ14" s="381"/>
      <c r="AR14" s="381"/>
      <c r="AS14" s="381"/>
      <c r="AT14" s="381"/>
      <c r="AU14" s="381"/>
      <c r="AV14" s="381"/>
      <c r="AW14" s="409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410"/>
    </row>
    <row r="15" spans="1:60" s="98" customFormat="1" ht="15" customHeight="1">
      <c r="A15" s="510">
        <v>6</v>
      </c>
      <c r="B15" s="344"/>
      <c r="C15" s="344"/>
      <c r="D15" s="381"/>
      <c r="E15" s="381"/>
      <c r="F15" s="381"/>
      <c r="G15" s="344"/>
      <c r="H15" s="381"/>
      <c r="I15" s="395"/>
      <c r="J15" s="344"/>
      <c r="K15" s="344"/>
      <c r="L15" s="344"/>
      <c r="M15" s="344"/>
      <c r="N15" s="344"/>
      <c r="O15" s="381"/>
      <c r="P15" s="381"/>
      <c r="Q15" s="381"/>
      <c r="R15" s="381"/>
      <c r="S15" s="409"/>
      <c r="T15" s="381"/>
      <c r="U15" s="381"/>
      <c r="V15" s="381"/>
      <c r="W15" s="381"/>
      <c r="X15" s="381"/>
      <c r="Y15" s="381"/>
      <c r="Z15" s="381"/>
      <c r="AA15" s="381"/>
      <c r="AB15" s="381"/>
      <c r="AC15" s="409"/>
      <c r="AD15" s="381"/>
      <c r="AE15" s="381"/>
      <c r="AF15" s="381"/>
      <c r="AG15" s="381"/>
      <c r="AH15" s="381"/>
      <c r="AI15" s="381"/>
      <c r="AJ15" s="381"/>
      <c r="AK15" s="381"/>
      <c r="AL15" s="381"/>
      <c r="AM15" s="409"/>
      <c r="AN15" s="381"/>
      <c r="AO15" s="381"/>
      <c r="AP15" s="381"/>
      <c r="AQ15" s="381"/>
      <c r="AR15" s="381"/>
      <c r="AS15" s="381"/>
      <c r="AT15" s="381"/>
      <c r="AU15" s="381"/>
      <c r="AV15" s="381"/>
      <c r="AW15" s="409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410"/>
    </row>
    <row r="16" spans="1:60" s="98" customFormat="1" ht="15" customHeight="1">
      <c r="A16" s="510">
        <v>7</v>
      </c>
      <c r="B16" s="344"/>
      <c r="C16" s="344"/>
      <c r="D16" s="381"/>
      <c r="E16" s="381"/>
      <c r="F16" s="381"/>
      <c r="G16" s="344"/>
      <c r="H16" s="381"/>
      <c r="I16" s="395"/>
      <c r="J16" s="344"/>
      <c r="K16" s="344"/>
      <c r="L16" s="344"/>
      <c r="M16" s="344"/>
      <c r="N16" s="344"/>
      <c r="O16" s="381"/>
      <c r="P16" s="381"/>
      <c r="Q16" s="381"/>
      <c r="R16" s="381"/>
      <c r="S16" s="409"/>
      <c r="T16" s="381"/>
      <c r="U16" s="381"/>
      <c r="V16" s="381"/>
      <c r="W16" s="381"/>
      <c r="X16" s="381"/>
      <c r="Y16" s="381"/>
      <c r="Z16" s="381"/>
      <c r="AA16" s="381"/>
      <c r="AB16" s="381"/>
      <c r="AC16" s="409"/>
      <c r="AD16" s="381"/>
      <c r="AE16" s="381"/>
      <c r="AF16" s="381"/>
      <c r="AG16" s="381"/>
      <c r="AH16" s="381"/>
      <c r="AI16" s="381"/>
      <c r="AJ16" s="381"/>
      <c r="AK16" s="381"/>
      <c r="AL16" s="381"/>
      <c r="AM16" s="409"/>
      <c r="AN16" s="381"/>
      <c r="AO16" s="381"/>
      <c r="AP16" s="381"/>
      <c r="AQ16" s="381"/>
      <c r="AR16" s="381"/>
      <c r="AS16" s="381"/>
      <c r="AT16" s="381"/>
      <c r="AU16" s="381"/>
      <c r="AV16" s="381"/>
      <c r="AW16" s="409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410"/>
    </row>
    <row r="17" spans="1:60" s="98" customFormat="1" ht="15" customHeight="1">
      <c r="A17" s="510">
        <v>8</v>
      </c>
      <c r="B17" s="344"/>
      <c r="C17" s="344"/>
      <c r="D17" s="381"/>
      <c r="E17" s="381"/>
      <c r="F17" s="381"/>
      <c r="G17" s="344"/>
      <c r="H17" s="381"/>
      <c r="I17" s="395"/>
      <c r="J17" s="344"/>
      <c r="K17" s="344"/>
      <c r="L17" s="344"/>
      <c r="M17" s="344"/>
      <c r="N17" s="344"/>
      <c r="O17" s="381"/>
      <c r="P17" s="381"/>
      <c r="Q17" s="381"/>
      <c r="R17" s="381"/>
      <c r="S17" s="409"/>
      <c r="T17" s="381"/>
      <c r="U17" s="381"/>
      <c r="V17" s="381"/>
      <c r="W17" s="381"/>
      <c r="X17" s="381"/>
      <c r="Y17" s="381"/>
      <c r="Z17" s="381"/>
      <c r="AA17" s="381"/>
      <c r="AB17" s="381"/>
      <c r="AC17" s="409"/>
      <c r="AD17" s="381"/>
      <c r="AE17" s="381"/>
      <c r="AF17" s="381"/>
      <c r="AG17" s="381"/>
      <c r="AH17" s="381"/>
      <c r="AI17" s="381"/>
      <c r="AJ17" s="381"/>
      <c r="AK17" s="381"/>
      <c r="AL17" s="381"/>
      <c r="AM17" s="409"/>
      <c r="AN17" s="381"/>
      <c r="AO17" s="381"/>
      <c r="AP17" s="381"/>
      <c r="AQ17" s="381"/>
      <c r="AR17" s="381"/>
      <c r="AS17" s="381"/>
      <c r="AT17" s="381"/>
      <c r="AU17" s="381"/>
      <c r="AV17" s="381"/>
      <c r="AW17" s="409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410"/>
    </row>
    <row r="18" spans="1:60" s="98" customFormat="1" ht="15" customHeight="1">
      <c r="A18" s="511">
        <v>9</v>
      </c>
      <c r="B18" s="343"/>
      <c r="C18" s="343"/>
      <c r="D18" s="382"/>
      <c r="E18" s="382"/>
      <c r="F18" s="382"/>
      <c r="G18" s="343"/>
      <c r="H18" s="382"/>
      <c r="I18" s="396"/>
      <c r="J18" s="343"/>
      <c r="K18" s="343"/>
      <c r="L18" s="343"/>
      <c r="M18" s="343"/>
      <c r="N18" s="343"/>
      <c r="O18" s="382"/>
      <c r="P18" s="382"/>
      <c r="Q18" s="382"/>
      <c r="R18" s="382"/>
      <c r="S18" s="411"/>
      <c r="T18" s="382"/>
      <c r="U18" s="382"/>
      <c r="V18" s="382"/>
      <c r="W18" s="382"/>
      <c r="X18" s="382"/>
      <c r="Y18" s="382"/>
      <c r="Z18" s="382"/>
      <c r="AA18" s="382"/>
      <c r="AB18" s="382"/>
      <c r="AC18" s="411"/>
      <c r="AD18" s="382"/>
      <c r="AE18" s="382"/>
      <c r="AF18" s="382"/>
      <c r="AG18" s="382"/>
      <c r="AH18" s="382"/>
      <c r="AI18" s="382"/>
      <c r="AJ18" s="382"/>
      <c r="AK18" s="382"/>
      <c r="AL18" s="382"/>
      <c r="AM18" s="411"/>
      <c r="AN18" s="382"/>
      <c r="AO18" s="382"/>
      <c r="AP18" s="382"/>
      <c r="AQ18" s="382"/>
      <c r="AR18" s="382"/>
      <c r="AS18" s="382"/>
      <c r="AT18" s="382"/>
      <c r="AU18" s="382"/>
      <c r="AV18" s="382"/>
      <c r="AW18" s="411"/>
      <c r="AX18" s="382"/>
      <c r="AY18" s="382"/>
      <c r="AZ18" s="382"/>
      <c r="BA18" s="382"/>
      <c r="BB18" s="382"/>
      <c r="BC18" s="382"/>
      <c r="BD18" s="382"/>
      <c r="BE18" s="382"/>
      <c r="BF18" s="382"/>
      <c r="BG18" s="382"/>
      <c r="BH18" s="412"/>
    </row>
    <row r="19" spans="1:60" s="98" customFormat="1" ht="15" customHeight="1">
      <c r="A19" s="512">
        <v>10</v>
      </c>
      <c r="B19" s="388"/>
      <c r="C19" s="388"/>
      <c r="D19" s="384"/>
      <c r="E19" s="384"/>
      <c r="F19" s="384"/>
      <c r="G19" s="388"/>
      <c r="H19" s="384"/>
      <c r="I19" s="397"/>
      <c r="J19" s="388"/>
      <c r="K19" s="388"/>
      <c r="L19" s="388"/>
      <c r="M19" s="388"/>
      <c r="N19" s="388"/>
      <c r="O19" s="384"/>
      <c r="P19" s="384"/>
      <c r="Q19" s="384"/>
      <c r="R19" s="384"/>
      <c r="S19" s="413"/>
      <c r="T19" s="384"/>
      <c r="U19" s="384"/>
      <c r="V19" s="384"/>
      <c r="W19" s="384"/>
      <c r="X19" s="384"/>
      <c r="Y19" s="384"/>
      <c r="Z19" s="384"/>
      <c r="AA19" s="384"/>
      <c r="AB19" s="384"/>
      <c r="AC19" s="413"/>
      <c r="AD19" s="384"/>
      <c r="AE19" s="384"/>
      <c r="AF19" s="384"/>
      <c r="AG19" s="384"/>
      <c r="AH19" s="384"/>
      <c r="AI19" s="384"/>
      <c r="AJ19" s="384"/>
      <c r="AK19" s="384"/>
      <c r="AL19" s="384"/>
      <c r="AM19" s="413"/>
      <c r="AN19" s="384"/>
      <c r="AO19" s="384"/>
      <c r="AP19" s="384"/>
      <c r="AQ19" s="384"/>
      <c r="AR19" s="384"/>
      <c r="AS19" s="384"/>
      <c r="AT19" s="384"/>
      <c r="AU19" s="384"/>
      <c r="AV19" s="384"/>
      <c r="AW19" s="413"/>
      <c r="AX19" s="384"/>
      <c r="AY19" s="384"/>
      <c r="AZ19" s="384"/>
      <c r="BA19" s="384"/>
      <c r="BB19" s="384"/>
      <c r="BC19" s="384"/>
      <c r="BD19" s="384"/>
      <c r="BE19" s="384"/>
      <c r="BF19" s="384"/>
      <c r="BG19" s="384"/>
      <c r="BH19" s="414"/>
    </row>
    <row r="20" spans="1:60" s="98" customFormat="1" ht="15" customHeight="1">
      <c r="A20" s="510">
        <v>11</v>
      </c>
      <c r="B20" s="344"/>
      <c r="C20" s="344"/>
      <c r="D20" s="381"/>
      <c r="E20" s="381"/>
      <c r="F20" s="381"/>
      <c r="G20" s="344"/>
      <c r="H20" s="381"/>
      <c r="I20" s="395"/>
      <c r="J20" s="344"/>
      <c r="K20" s="344"/>
      <c r="L20" s="344"/>
      <c r="M20" s="344"/>
      <c r="N20" s="344"/>
      <c r="O20" s="381"/>
      <c r="P20" s="381"/>
      <c r="Q20" s="381"/>
      <c r="R20" s="381"/>
      <c r="S20" s="409"/>
      <c r="T20" s="381"/>
      <c r="U20" s="381"/>
      <c r="V20" s="381"/>
      <c r="W20" s="381"/>
      <c r="X20" s="381"/>
      <c r="Y20" s="381"/>
      <c r="Z20" s="381"/>
      <c r="AA20" s="381"/>
      <c r="AB20" s="381"/>
      <c r="AC20" s="409"/>
      <c r="AD20" s="381"/>
      <c r="AE20" s="381"/>
      <c r="AF20" s="381"/>
      <c r="AG20" s="381"/>
      <c r="AH20" s="381"/>
      <c r="AI20" s="381"/>
      <c r="AJ20" s="381"/>
      <c r="AK20" s="381"/>
      <c r="AL20" s="381"/>
      <c r="AM20" s="409"/>
      <c r="AN20" s="381"/>
      <c r="AO20" s="381"/>
      <c r="AP20" s="381"/>
      <c r="AQ20" s="381"/>
      <c r="AR20" s="381"/>
      <c r="AS20" s="381"/>
      <c r="AT20" s="381"/>
      <c r="AU20" s="381"/>
      <c r="AV20" s="381"/>
      <c r="AW20" s="409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410"/>
    </row>
    <row r="21" spans="1:60" s="98" customFormat="1" ht="15" customHeight="1">
      <c r="A21" s="510">
        <v>12</v>
      </c>
      <c r="B21" s="344"/>
      <c r="C21" s="344"/>
      <c r="D21" s="381"/>
      <c r="E21" s="381"/>
      <c r="F21" s="381"/>
      <c r="G21" s="344"/>
      <c r="H21" s="381"/>
      <c r="I21" s="395"/>
      <c r="J21" s="344"/>
      <c r="K21" s="344"/>
      <c r="L21" s="344"/>
      <c r="M21" s="344"/>
      <c r="N21" s="344"/>
      <c r="O21" s="381"/>
      <c r="P21" s="381"/>
      <c r="Q21" s="381"/>
      <c r="R21" s="381"/>
      <c r="S21" s="409"/>
      <c r="T21" s="381"/>
      <c r="U21" s="381"/>
      <c r="V21" s="381"/>
      <c r="W21" s="381"/>
      <c r="X21" s="381"/>
      <c r="Y21" s="381"/>
      <c r="Z21" s="381"/>
      <c r="AA21" s="381"/>
      <c r="AB21" s="381"/>
      <c r="AC21" s="409"/>
      <c r="AD21" s="381"/>
      <c r="AE21" s="381"/>
      <c r="AF21" s="381"/>
      <c r="AG21" s="381"/>
      <c r="AH21" s="381"/>
      <c r="AI21" s="381"/>
      <c r="AJ21" s="381"/>
      <c r="AK21" s="381"/>
      <c r="AL21" s="381"/>
      <c r="AM21" s="409"/>
      <c r="AN21" s="381"/>
      <c r="AO21" s="381"/>
      <c r="AP21" s="381"/>
      <c r="AQ21" s="381"/>
      <c r="AR21" s="381"/>
      <c r="AS21" s="381"/>
      <c r="AT21" s="381"/>
      <c r="AU21" s="381"/>
      <c r="AV21" s="381"/>
      <c r="AW21" s="409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410"/>
    </row>
    <row r="22" spans="1:60" s="98" customFormat="1" ht="15" customHeight="1">
      <c r="A22" s="510">
        <v>13</v>
      </c>
      <c r="B22" s="344"/>
      <c r="C22" s="344"/>
      <c r="D22" s="381"/>
      <c r="E22" s="381"/>
      <c r="F22" s="381"/>
      <c r="G22" s="344"/>
      <c r="H22" s="381"/>
      <c r="I22" s="395"/>
      <c r="J22" s="344"/>
      <c r="K22" s="344"/>
      <c r="L22" s="344"/>
      <c r="M22" s="344"/>
      <c r="N22" s="344"/>
      <c r="O22" s="381"/>
      <c r="P22" s="381"/>
      <c r="Q22" s="381"/>
      <c r="R22" s="381"/>
      <c r="S22" s="409"/>
      <c r="T22" s="381"/>
      <c r="U22" s="381"/>
      <c r="V22" s="381"/>
      <c r="W22" s="381"/>
      <c r="X22" s="381"/>
      <c r="Y22" s="381"/>
      <c r="Z22" s="381"/>
      <c r="AA22" s="381"/>
      <c r="AB22" s="381"/>
      <c r="AC22" s="409"/>
      <c r="AD22" s="381"/>
      <c r="AE22" s="381"/>
      <c r="AF22" s="381"/>
      <c r="AG22" s="381"/>
      <c r="AH22" s="381"/>
      <c r="AI22" s="381"/>
      <c r="AJ22" s="381"/>
      <c r="AK22" s="381"/>
      <c r="AL22" s="381"/>
      <c r="AM22" s="409"/>
      <c r="AN22" s="381"/>
      <c r="AO22" s="381"/>
      <c r="AP22" s="381"/>
      <c r="AQ22" s="381"/>
      <c r="AR22" s="381"/>
      <c r="AS22" s="381"/>
      <c r="AT22" s="381"/>
      <c r="AU22" s="381"/>
      <c r="AV22" s="381"/>
      <c r="AW22" s="409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410"/>
    </row>
    <row r="23" spans="1:60" s="98" customFormat="1" ht="15" customHeight="1">
      <c r="A23" s="510">
        <v>14</v>
      </c>
      <c r="B23" s="344"/>
      <c r="C23" s="344"/>
      <c r="D23" s="381"/>
      <c r="E23" s="381"/>
      <c r="F23" s="381"/>
      <c r="G23" s="344"/>
      <c r="H23" s="381"/>
      <c r="I23" s="395"/>
      <c r="J23" s="344"/>
      <c r="K23" s="344"/>
      <c r="L23" s="344"/>
      <c r="M23" s="344"/>
      <c r="N23" s="344"/>
      <c r="O23" s="381"/>
      <c r="P23" s="381"/>
      <c r="Q23" s="381"/>
      <c r="R23" s="381"/>
      <c r="S23" s="409"/>
      <c r="T23" s="381"/>
      <c r="U23" s="381"/>
      <c r="V23" s="381"/>
      <c r="W23" s="381"/>
      <c r="X23" s="381"/>
      <c r="Y23" s="381"/>
      <c r="Z23" s="381"/>
      <c r="AA23" s="381"/>
      <c r="AB23" s="381"/>
      <c r="AC23" s="409"/>
      <c r="AD23" s="381"/>
      <c r="AE23" s="381"/>
      <c r="AF23" s="381"/>
      <c r="AG23" s="381"/>
      <c r="AH23" s="381"/>
      <c r="AI23" s="381"/>
      <c r="AJ23" s="381"/>
      <c r="AK23" s="381"/>
      <c r="AL23" s="381"/>
      <c r="AM23" s="409"/>
      <c r="AN23" s="381"/>
      <c r="AO23" s="381"/>
      <c r="AP23" s="381"/>
      <c r="AQ23" s="381"/>
      <c r="AR23" s="381"/>
      <c r="AS23" s="381"/>
      <c r="AT23" s="381"/>
      <c r="AU23" s="381"/>
      <c r="AV23" s="381"/>
      <c r="AW23" s="409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410"/>
    </row>
    <row r="24" spans="1:60" s="98" customFormat="1" ht="15" customHeight="1">
      <c r="A24" s="510">
        <v>15</v>
      </c>
      <c r="B24" s="344"/>
      <c r="C24" s="344"/>
      <c r="D24" s="381"/>
      <c r="E24" s="381"/>
      <c r="F24" s="381"/>
      <c r="G24" s="344"/>
      <c r="H24" s="381"/>
      <c r="I24" s="395"/>
      <c r="J24" s="344"/>
      <c r="K24" s="344"/>
      <c r="L24" s="344"/>
      <c r="M24" s="344"/>
      <c r="N24" s="344"/>
      <c r="O24" s="381"/>
      <c r="P24" s="381"/>
      <c r="Q24" s="381"/>
      <c r="R24" s="381"/>
      <c r="S24" s="409"/>
      <c r="T24" s="381"/>
      <c r="U24" s="381"/>
      <c r="V24" s="381"/>
      <c r="W24" s="381"/>
      <c r="X24" s="381"/>
      <c r="Y24" s="381"/>
      <c r="Z24" s="381"/>
      <c r="AA24" s="381"/>
      <c r="AB24" s="381"/>
      <c r="AC24" s="409"/>
      <c r="AD24" s="381"/>
      <c r="AE24" s="381"/>
      <c r="AF24" s="381"/>
      <c r="AG24" s="381"/>
      <c r="AH24" s="381"/>
      <c r="AI24" s="381"/>
      <c r="AJ24" s="381"/>
      <c r="AK24" s="381"/>
      <c r="AL24" s="381"/>
      <c r="AM24" s="409"/>
      <c r="AN24" s="381"/>
      <c r="AO24" s="381"/>
      <c r="AP24" s="381"/>
      <c r="AQ24" s="381"/>
      <c r="AR24" s="381"/>
      <c r="AS24" s="381"/>
      <c r="AT24" s="381"/>
      <c r="AU24" s="381"/>
      <c r="AV24" s="381"/>
      <c r="AW24" s="409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410"/>
    </row>
    <row r="25" spans="1:60" s="98" customFormat="1" ht="15" customHeight="1">
      <c r="A25" s="510">
        <v>16</v>
      </c>
      <c r="B25" s="344"/>
      <c r="C25" s="344"/>
      <c r="D25" s="381"/>
      <c r="E25" s="381"/>
      <c r="F25" s="381"/>
      <c r="G25" s="344"/>
      <c r="H25" s="381"/>
      <c r="I25" s="395"/>
      <c r="J25" s="344"/>
      <c r="K25" s="344"/>
      <c r="L25" s="344"/>
      <c r="M25" s="344"/>
      <c r="N25" s="344"/>
      <c r="O25" s="381"/>
      <c r="P25" s="381"/>
      <c r="Q25" s="381"/>
      <c r="R25" s="381"/>
      <c r="S25" s="409"/>
      <c r="T25" s="381"/>
      <c r="U25" s="381"/>
      <c r="V25" s="381"/>
      <c r="W25" s="381"/>
      <c r="X25" s="381"/>
      <c r="Y25" s="381"/>
      <c r="Z25" s="381"/>
      <c r="AA25" s="381"/>
      <c r="AB25" s="381"/>
      <c r="AC25" s="409"/>
      <c r="AD25" s="381"/>
      <c r="AE25" s="381"/>
      <c r="AF25" s="381"/>
      <c r="AG25" s="381"/>
      <c r="AH25" s="381"/>
      <c r="AI25" s="381"/>
      <c r="AJ25" s="381"/>
      <c r="AK25" s="381"/>
      <c r="AL25" s="381"/>
      <c r="AM25" s="409"/>
      <c r="AN25" s="381"/>
      <c r="AO25" s="381"/>
      <c r="AP25" s="381"/>
      <c r="AQ25" s="381"/>
      <c r="AR25" s="381"/>
      <c r="AS25" s="381"/>
      <c r="AT25" s="381"/>
      <c r="AU25" s="381"/>
      <c r="AV25" s="381"/>
      <c r="AW25" s="409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410"/>
    </row>
    <row r="26" spans="1:60" s="98" customFormat="1" ht="15" customHeight="1">
      <c r="A26" s="510">
        <v>17</v>
      </c>
      <c r="B26" s="344"/>
      <c r="C26" s="344"/>
      <c r="D26" s="381"/>
      <c r="E26" s="381"/>
      <c r="F26" s="381"/>
      <c r="G26" s="344"/>
      <c r="H26" s="381"/>
      <c r="I26" s="395"/>
      <c r="J26" s="344"/>
      <c r="K26" s="344"/>
      <c r="L26" s="344"/>
      <c r="M26" s="344"/>
      <c r="N26" s="344"/>
      <c r="O26" s="381"/>
      <c r="P26" s="381"/>
      <c r="Q26" s="381"/>
      <c r="R26" s="381"/>
      <c r="S26" s="409"/>
      <c r="T26" s="381"/>
      <c r="U26" s="381"/>
      <c r="V26" s="381"/>
      <c r="W26" s="381"/>
      <c r="X26" s="381"/>
      <c r="Y26" s="381"/>
      <c r="Z26" s="381"/>
      <c r="AA26" s="381"/>
      <c r="AB26" s="381"/>
      <c r="AC26" s="409"/>
      <c r="AD26" s="381"/>
      <c r="AE26" s="381"/>
      <c r="AF26" s="381"/>
      <c r="AG26" s="381"/>
      <c r="AH26" s="381"/>
      <c r="AI26" s="381"/>
      <c r="AJ26" s="381"/>
      <c r="AK26" s="381"/>
      <c r="AL26" s="381"/>
      <c r="AM26" s="409"/>
      <c r="AN26" s="381"/>
      <c r="AO26" s="381"/>
      <c r="AP26" s="381"/>
      <c r="AQ26" s="381"/>
      <c r="AR26" s="381"/>
      <c r="AS26" s="381"/>
      <c r="AT26" s="381"/>
      <c r="AU26" s="381"/>
      <c r="AV26" s="381"/>
      <c r="AW26" s="409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410"/>
    </row>
    <row r="27" spans="1:60" s="98" customFormat="1" ht="15" customHeight="1">
      <c r="A27" s="510">
        <v>18</v>
      </c>
      <c r="B27" s="344"/>
      <c r="C27" s="344"/>
      <c r="D27" s="381"/>
      <c r="E27" s="381"/>
      <c r="F27" s="381"/>
      <c r="G27" s="344"/>
      <c r="H27" s="381"/>
      <c r="I27" s="395"/>
      <c r="J27" s="344"/>
      <c r="K27" s="344"/>
      <c r="L27" s="344"/>
      <c r="M27" s="344"/>
      <c r="N27" s="344"/>
      <c r="O27" s="381"/>
      <c r="P27" s="381"/>
      <c r="Q27" s="381"/>
      <c r="R27" s="381"/>
      <c r="S27" s="409"/>
      <c r="T27" s="381"/>
      <c r="U27" s="381"/>
      <c r="V27" s="381"/>
      <c r="W27" s="381"/>
      <c r="X27" s="381"/>
      <c r="Y27" s="381"/>
      <c r="Z27" s="381"/>
      <c r="AA27" s="381"/>
      <c r="AB27" s="381"/>
      <c r="AC27" s="409"/>
      <c r="AD27" s="381"/>
      <c r="AE27" s="381"/>
      <c r="AF27" s="381"/>
      <c r="AG27" s="381"/>
      <c r="AH27" s="381"/>
      <c r="AI27" s="381"/>
      <c r="AJ27" s="381"/>
      <c r="AK27" s="381"/>
      <c r="AL27" s="381"/>
      <c r="AM27" s="409"/>
      <c r="AN27" s="381"/>
      <c r="AO27" s="381"/>
      <c r="AP27" s="381"/>
      <c r="AQ27" s="381"/>
      <c r="AR27" s="381"/>
      <c r="AS27" s="381"/>
      <c r="AT27" s="381"/>
      <c r="AU27" s="381"/>
      <c r="AV27" s="381"/>
      <c r="AW27" s="409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410"/>
    </row>
    <row r="28" spans="1:60" s="98" customFormat="1" ht="15" customHeight="1">
      <c r="A28" s="511">
        <v>19</v>
      </c>
      <c r="B28" s="343"/>
      <c r="C28" s="343"/>
      <c r="D28" s="382"/>
      <c r="E28" s="382"/>
      <c r="F28" s="382"/>
      <c r="G28" s="343"/>
      <c r="H28" s="382"/>
      <c r="I28" s="396"/>
      <c r="J28" s="343"/>
      <c r="K28" s="343"/>
      <c r="L28" s="343"/>
      <c r="M28" s="343"/>
      <c r="N28" s="343"/>
      <c r="O28" s="382"/>
      <c r="P28" s="382"/>
      <c r="Q28" s="382"/>
      <c r="R28" s="382"/>
      <c r="S28" s="411"/>
      <c r="T28" s="382"/>
      <c r="U28" s="382"/>
      <c r="V28" s="382"/>
      <c r="W28" s="382"/>
      <c r="X28" s="382"/>
      <c r="Y28" s="382"/>
      <c r="Z28" s="382"/>
      <c r="AA28" s="382"/>
      <c r="AB28" s="382"/>
      <c r="AC28" s="411"/>
      <c r="AD28" s="382"/>
      <c r="AE28" s="382"/>
      <c r="AF28" s="382"/>
      <c r="AG28" s="382"/>
      <c r="AH28" s="382"/>
      <c r="AI28" s="382"/>
      <c r="AJ28" s="382"/>
      <c r="AK28" s="382"/>
      <c r="AL28" s="382"/>
      <c r="AM28" s="411"/>
      <c r="AN28" s="382"/>
      <c r="AO28" s="382"/>
      <c r="AP28" s="382"/>
      <c r="AQ28" s="382"/>
      <c r="AR28" s="382"/>
      <c r="AS28" s="382"/>
      <c r="AT28" s="382"/>
      <c r="AU28" s="382"/>
      <c r="AV28" s="382"/>
      <c r="AW28" s="411"/>
      <c r="AX28" s="382"/>
      <c r="AY28" s="382"/>
      <c r="AZ28" s="382"/>
      <c r="BA28" s="382"/>
      <c r="BB28" s="382"/>
      <c r="BC28" s="382"/>
      <c r="BD28" s="382"/>
      <c r="BE28" s="382"/>
      <c r="BF28" s="382"/>
      <c r="BG28" s="382"/>
      <c r="BH28" s="412"/>
    </row>
    <row r="29" spans="1:60" s="98" customFormat="1" ht="15" customHeight="1">
      <c r="A29" s="510">
        <v>20</v>
      </c>
      <c r="B29" s="344"/>
      <c r="C29" s="344"/>
      <c r="D29" s="381"/>
      <c r="E29" s="381"/>
      <c r="F29" s="381"/>
      <c r="G29" s="344"/>
      <c r="H29" s="381"/>
      <c r="I29" s="395"/>
      <c r="J29" s="344"/>
      <c r="K29" s="344"/>
      <c r="L29" s="344"/>
      <c r="M29" s="344"/>
      <c r="N29" s="344"/>
      <c r="O29" s="381"/>
      <c r="P29" s="381"/>
      <c r="Q29" s="381"/>
      <c r="R29" s="381"/>
      <c r="S29" s="409"/>
      <c r="T29" s="381"/>
      <c r="U29" s="381"/>
      <c r="V29" s="381"/>
      <c r="W29" s="381"/>
      <c r="X29" s="381"/>
      <c r="Y29" s="381"/>
      <c r="Z29" s="381"/>
      <c r="AA29" s="381"/>
      <c r="AB29" s="381"/>
      <c r="AC29" s="409"/>
      <c r="AD29" s="381"/>
      <c r="AE29" s="381"/>
      <c r="AF29" s="381"/>
      <c r="AG29" s="381"/>
      <c r="AH29" s="381"/>
      <c r="AI29" s="381"/>
      <c r="AJ29" s="381"/>
      <c r="AK29" s="381"/>
      <c r="AL29" s="381"/>
      <c r="AM29" s="409"/>
      <c r="AN29" s="381"/>
      <c r="AO29" s="381"/>
      <c r="AP29" s="381"/>
      <c r="AQ29" s="381"/>
      <c r="AR29" s="381"/>
      <c r="AS29" s="381"/>
      <c r="AT29" s="381"/>
      <c r="AU29" s="381"/>
      <c r="AV29" s="381"/>
      <c r="AW29" s="409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410"/>
    </row>
    <row r="30" spans="1:60" s="98" customFormat="1" ht="15" customHeight="1">
      <c r="A30" s="510">
        <v>21</v>
      </c>
      <c r="B30" s="344"/>
      <c r="C30" s="344"/>
      <c r="D30" s="381"/>
      <c r="E30" s="381"/>
      <c r="F30" s="381"/>
      <c r="G30" s="344"/>
      <c r="H30" s="381"/>
      <c r="I30" s="395"/>
      <c r="J30" s="344"/>
      <c r="K30" s="344"/>
      <c r="L30" s="344"/>
      <c r="M30" s="344"/>
      <c r="N30" s="344"/>
      <c r="O30" s="381"/>
      <c r="P30" s="381"/>
      <c r="Q30" s="381"/>
      <c r="R30" s="381"/>
      <c r="S30" s="409"/>
      <c r="T30" s="381"/>
      <c r="U30" s="381"/>
      <c r="V30" s="381"/>
      <c r="W30" s="381"/>
      <c r="X30" s="381"/>
      <c r="Y30" s="381"/>
      <c r="Z30" s="381"/>
      <c r="AA30" s="381"/>
      <c r="AB30" s="381"/>
      <c r="AC30" s="409"/>
      <c r="AD30" s="381"/>
      <c r="AE30" s="381"/>
      <c r="AF30" s="381"/>
      <c r="AG30" s="381"/>
      <c r="AH30" s="381"/>
      <c r="AI30" s="381"/>
      <c r="AJ30" s="381"/>
      <c r="AK30" s="381"/>
      <c r="AL30" s="381"/>
      <c r="AM30" s="409"/>
      <c r="AN30" s="381"/>
      <c r="AO30" s="381"/>
      <c r="AP30" s="381"/>
      <c r="AQ30" s="381"/>
      <c r="AR30" s="381"/>
      <c r="AS30" s="381"/>
      <c r="AT30" s="381"/>
      <c r="AU30" s="381"/>
      <c r="AV30" s="381"/>
      <c r="AW30" s="409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410"/>
    </row>
    <row r="31" spans="1:60" s="98" customFormat="1" ht="15" customHeight="1">
      <c r="A31" s="510">
        <v>22</v>
      </c>
      <c r="B31" s="344"/>
      <c r="C31" s="344"/>
      <c r="D31" s="381"/>
      <c r="E31" s="381"/>
      <c r="F31" s="381"/>
      <c r="G31" s="344"/>
      <c r="H31" s="381"/>
      <c r="I31" s="395"/>
      <c r="J31" s="344"/>
      <c r="K31" s="344"/>
      <c r="L31" s="344"/>
      <c r="M31" s="344"/>
      <c r="N31" s="344"/>
      <c r="O31" s="381"/>
      <c r="P31" s="381"/>
      <c r="Q31" s="381"/>
      <c r="R31" s="381"/>
      <c r="S31" s="409"/>
      <c r="T31" s="381"/>
      <c r="U31" s="381"/>
      <c r="V31" s="381"/>
      <c r="W31" s="381"/>
      <c r="X31" s="381"/>
      <c r="Y31" s="381"/>
      <c r="Z31" s="381"/>
      <c r="AA31" s="381"/>
      <c r="AB31" s="381"/>
      <c r="AC31" s="409"/>
      <c r="AD31" s="381"/>
      <c r="AE31" s="381"/>
      <c r="AF31" s="381"/>
      <c r="AG31" s="381"/>
      <c r="AH31" s="381"/>
      <c r="AI31" s="381"/>
      <c r="AJ31" s="381"/>
      <c r="AK31" s="381"/>
      <c r="AL31" s="381"/>
      <c r="AM31" s="409"/>
      <c r="AN31" s="381"/>
      <c r="AO31" s="381"/>
      <c r="AP31" s="381"/>
      <c r="AQ31" s="381"/>
      <c r="AR31" s="381"/>
      <c r="AS31" s="381"/>
      <c r="AT31" s="381"/>
      <c r="AU31" s="381"/>
      <c r="AV31" s="381"/>
      <c r="AW31" s="409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410"/>
    </row>
    <row r="32" spans="1:60" s="98" customFormat="1" ht="15" customHeight="1">
      <c r="A32" s="510">
        <v>23</v>
      </c>
      <c r="B32" s="344"/>
      <c r="C32" s="344"/>
      <c r="D32" s="381"/>
      <c r="E32" s="381"/>
      <c r="F32" s="381"/>
      <c r="G32" s="344"/>
      <c r="H32" s="381"/>
      <c r="I32" s="395"/>
      <c r="J32" s="344"/>
      <c r="K32" s="344"/>
      <c r="L32" s="344"/>
      <c r="M32" s="344"/>
      <c r="N32" s="344"/>
      <c r="O32" s="381"/>
      <c r="P32" s="381"/>
      <c r="Q32" s="381"/>
      <c r="R32" s="381"/>
      <c r="S32" s="409"/>
      <c r="T32" s="381"/>
      <c r="U32" s="381"/>
      <c r="V32" s="381"/>
      <c r="W32" s="381"/>
      <c r="X32" s="381"/>
      <c r="Y32" s="381"/>
      <c r="Z32" s="381"/>
      <c r="AA32" s="381"/>
      <c r="AB32" s="381"/>
      <c r="AC32" s="409"/>
      <c r="AD32" s="381"/>
      <c r="AE32" s="381"/>
      <c r="AF32" s="381"/>
      <c r="AG32" s="381"/>
      <c r="AH32" s="381"/>
      <c r="AI32" s="381"/>
      <c r="AJ32" s="381"/>
      <c r="AK32" s="381"/>
      <c r="AL32" s="381"/>
      <c r="AM32" s="409"/>
      <c r="AN32" s="381"/>
      <c r="AO32" s="381"/>
      <c r="AP32" s="381"/>
      <c r="AQ32" s="381"/>
      <c r="AR32" s="381"/>
      <c r="AS32" s="381"/>
      <c r="AT32" s="381"/>
      <c r="AU32" s="381"/>
      <c r="AV32" s="381"/>
      <c r="AW32" s="409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410"/>
    </row>
    <row r="33" spans="1:60" s="98" customFormat="1" ht="15" customHeight="1">
      <c r="A33" s="510">
        <v>24</v>
      </c>
      <c r="B33" s="344"/>
      <c r="C33" s="344"/>
      <c r="D33" s="381"/>
      <c r="E33" s="381"/>
      <c r="F33" s="381"/>
      <c r="G33" s="344"/>
      <c r="H33" s="381"/>
      <c r="I33" s="395"/>
      <c r="J33" s="344"/>
      <c r="K33" s="344"/>
      <c r="L33" s="344"/>
      <c r="M33" s="344"/>
      <c r="N33" s="344"/>
      <c r="O33" s="381"/>
      <c r="P33" s="381"/>
      <c r="Q33" s="381"/>
      <c r="R33" s="381"/>
      <c r="S33" s="409"/>
      <c r="T33" s="381"/>
      <c r="U33" s="381"/>
      <c r="V33" s="381"/>
      <c r="W33" s="381"/>
      <c r="X33" s="381"/>
      <c r="Y33" s="381"/>
      <c r="Z33" s="381"/>
      <c r="AA33" s="381"/>
      <c r="AB33" s="381"/>
      <c r="AC33" s="409"/>
      <c r="AD33" s="381"/>
      <c r="AE33" s="381"/>
      <c r="AF33" s="381"/>
      <c r="AG33" s="381"/>
      <c r="AH33" s="381"/>
      <c r="AI33" s="381"/>
      <c r="AJ33" s="381"/>
      <c r="AK33" s="381"/>
      <c r="AL33" s="381"/>
      <c r="AM33" s="409"/>
      <c r="AN33" s="381"/>
      <c r="AO33" s="381"/>
      <c r="AP33" s="381"/>
      <c r="AQ33" s="381"/>
      <c r="AR33" s="381"/>
      <c r="AS33" s="381"/>
      <c r="AT33" s="381"/>
      <c r="AU33" s="381"/>
      <c r="AV33" s="381"/>
      <c r="AW33" s="409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410"/>
    </row>
    <row r="34" spans="1:60" s="98" customFormat="1" ht="15" customHeight="1">
      <c r="A34" s="510">
        <v>25</v>
      </c>
      <c r="B34" s="344"/>
      <c r="C34" s="344"/>
      <c r="D34" s="381"/>
      <c r="E34" s="381"/>
      <c r="F34" s="381"/>
      <c r="G34" s="344"/>
      <c r="H34" s="381"/>
      <c r="I34" s="395"/>
      <c r="J34" s="344"/>
      <c r="K34" s="344"/>
      <c r="L34" s="344"/>
      <c r="M34" s="344"/>
      <c r="N34" s="344"/>
      <c r="O34" s="381"/>
      <c r="P34" s="381"/>
      <c r="Q34" s="381"/>
      <c r="R34" s="381"/>
      <c r="S34" s="409"/>
      <c r="T34" s="381"/>
      <c r="U34" s="381"/>
      <c r="V34" s="381"/>
      <c r="W34" s="381"/>
      <c r="X34" s="381"/>
      <c r="Y34" s="381"/>
      <c r="Z34" s="381"/>
      <c r="AA34" s="381"/>
      <c r="AB34" s="381"/>
      <c r="AC34" s="409"/>
      <c r="AD34" s="381"/>
      <c r="AE34" s="381"/>
      <c r="AF34" s="381"/>
      <c r="AG34" s="381"/>
      <c r="AH34" s="381"/>
      <c r="AI34" s="381"/>
      <c r="AJ34" s="381"/>
      <c r="AK34" s="381"/>
      <c r="AL34" s="381"/>
      <c r="AM34" s="409"/>
      <c r="AN34" s="381"/>
      <c r="AO34" s="381"/>
      <c r="AP34" s="381"/>
      <c r="AQ34" s="381"/>
      <c r="AR34" s="381"/>
      <c r="AS34" s="381"/>
      <c r="AT34" s="381"/>
      <c r="AU34" s="381"/>
      <c r="AV34" s="381"/>
      <c r="AW34" s="409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410"/>
    </row>
    <row r="35" spans="1:60" s="98" customFormat="1" ht="15" customHeight="1">
      <c r="A35" s="510">
        <v>26</v>
      </c>
      <c r="B35" s="344"/>
      <c r="C35" s="344"/>
      <c r="D35" s="381"/>
      <c r="E35" s="381"/>
      <c r="F35" s="381"/>
      <c r="G35" s="344"/>
      <c r="H35" s="381"/>
      <c r="I35" s="395"/>
      <c r="J35" s="344"/>
      <c r="K35" s="344"/>
      <c r="L35" s="344"/>
      <c r="M35" s="344"/>
      <c r="N35" s="344"/>
      <c r="O35" s="381"/>
      <c r="P35" s="381"/>
      <c r="Q35" s="381"/>
      <c r="R35" s="381"/>
      <c r="S35" s="409"/>
      <c r="T35" s="381"/>
      <c r="U35" s="381"/>
      <c r="V35" s="381"/>
      <c r="W35" s="381"/>
      <c r="X35" s="381"/>
      <c r="Y35" s="381"/>
      <c r="Z35" s="381"/>
      <c r="AA35" s="381"/>
      <c r="AB35" s="381"/>
      <c r="AC35" s="409"/>
      <c r="AD35" s="381"/>
      <c r="AE35" s="381"/>
      <c r="AF35" s="381"/>
      <c r="AG35" s="381"/>
      <c r="AH35" s="381"/>
      <c r="AI35" s="381"/>
      <c r="AJ35" s="381"/>
      <c r="AK35" s="381"/>
      <c r="AL35" s="381"/>
      <c r="AM35" s="409"/>
      <c r="AN35" s="381"/>
      <c r="AO35" s="381"/>
      <c r="AP35" s="381"/>
      <c r="AQ35" s="381"/>
      <c r="AR35" s="381"/>
      <c r="AS35" s="381"/>
      <c r="AT35" s="381"/>
      <c r="AU35" s="381"/>
      <c r="AV35" s="381"/>
      <c r="AW35" s="409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410"/>
    </row>
    <row r="36" spans="1:60" s="98" customFormat="1" ht="15" customHeight="1">
      <c r="A36" s="510">
        <v>27</v>
      </c>
      <c r="B36" s="344"/>
      <c r="C36" s="344"/>
      <c r="D36" s="381"/>
      <c r="E36" s="381"/>
      <c r="F36" s="381"/>
      <c r="G36" s="344"/>
      <c r="H36" s="381"/>
      <c r="I36" s="395"/>
      <c r="J36" s="344"/>
      <c r="K36" s="344"/>
      <c r="L36" s="344"/>
      <c r="M36" s="344"/>
      <c r="N36" s="344"/>
      <c r="O36" s="381"/>
      <c r="P36" s="381"/>
      <c r="Q36" s="381"/>
      <c r="R36" s="381"/>
      <c r="S36" s="409"/>
      <c r="T36" s="381"/>
      <c r="U36" s="381"/>
      <c r="V36" s="381"/>
      <c r="W36" s="381"/>
      <c r="X36" s="381"/>
      <c r="Y36" s="381"/>
      <c r="Z36" s="381"/>
      <c r="AA36" s="381"/>
      <c r="AB36" s="381"/>
      <c r="AC36" s="409"/>
      <c r="AD36" s="381"/>
      <c r="AE36" s="381"/>
      <c r="AF36" s="381"/>
      <c r="AG36" s="381"/>
      <c r="AH36" s="381"/>
      <c r="AI36" s="381"/>
      <c r="AJ36" s="381"/>
      <c r="AK36" s="381"/>
      <c r="AL36" s="381"/>
      <c r="AM36" s="409"/>
      <c r="AN36" s="381"/>
      <c r="AO36" s="381"/>
      <c r="AP36" s="381"/>
      <c r="AQ36" s="381"/>
      <c r="AR36" s="381"/>
      <c r="AS36" s="381"/>
      <c r="AT36" s="381"/>
      <c r="AU36" s="381"/>
      <c r="AV36" s="381"/>
      <c r="AW36" s="409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410"/>
    </row>
    <row r="37" spans="1:60" s="98" customFormat="1" ht="15" customHeight="1">
      <c r="A37" s="511">
        <v>28</v>
      </c>
      <c r="B37" s="343"/>
      <c r="C37" s="343"/>
      <c r="D37" s="382"/>
      <c r="E37" s="382"/>
      <c r="F37" s="382"/>
      <c r="G37" s="343"/>
      <c r="H37" s="382"/>
      <c r="I37" s="396"/>
      <c r="J37" s="343"/>
      <c r="K37" s="343"/>
      <c r="L37" s="343"/>
      <c r="M37" s="343"/>
      <c r="N37" s="343"/>
      <c r="O37" s="382"/>
      <c r="P37" s="382"/>
      <c r="Q37" s="382"/>
      <c r="R37" s="382"/>
      <c r="S37" s="411"/>
      <c r="T37" s="382"/>
      <c r="U37" s="382"/>
      <c r="V37" s="382"/>
      <c r="W37" s="382"/>
      <c r="X37" s="382"/>
      <c r="Y37" s="382"/>
      <c r="Z37" s="382"/>
      <c r="AA37" s="382"/>
      <c r="AB37" s="382"/>
      <c r="AC37" s="411"/>
      <c r="AD37" s="382"/>
      <c r="AE37" s="382"/>
      <c r="AF37" s="382"/>
      <c r="AG37" s="382"/>
      <c r="AH37" s="382"/>
      <c r="AI37" s="382"/>
      <c r="AJ37" s="382"/>
      <c r="AK37" s="382"/>
      <c r="AL37" s="382"/>
      <c r="AM37" s="411"/>
      <c r="AN37" s="382"/>
      <c r="AO37" s="382"/>
      <c r="AP37" s="382"/>
      <c r="AQ37" s="382"/>
      <c r="AR37" s="382"/>
      <c r="AS37" s="382"/>
      <c r="AT37" s="382"/>
      <c r="AU37" s="382"/>
      <c r="AV37" s="382"/>
      <c r="AW37" s="411"/>
      <c r="AX37" s="382"/>
      <c r="AY37" s="382"/>
      <c r="AZ37" s="382"/>
      <c r="BA37" s="382"/>
      <c r="BB37" s="382"/>
      <c r="BC37" s="382"/>
      <c r="BD37" s="382"/>
      <c r="BE37" s="382"/>
      <c r="BF37" s="382"/>
      <c r="BG37" s="382"/>
      <c r="BH37" s="412"/>
    </row>
    <row r="38" spans="1:60" s="98" customFormat="1" ht="15" customHeight="1">
      <c r="A38" s="510">
        <v>29</v>
      </c>
      <c r="B38" s="344"/>
      <c r="C38" s="344"/>
      <c r="D38" s="381"/>
      <c r="E38" s="381"/>
      <c r="F38" s="381"/>
      <c r="G38" s="344"/>
      <c r="H38" s="381"/>
      <c r="I38" s="395"/>
      <c r="J38" s="344"/>
      <c r="K38" s="344"/>
      <c r="L38" s="344"/>
      <c r="M38" s="344"/>
      <c r="N38" s="344"/>
      <c r="O38" s="381"/>
      <c r="P38" s="381"/>
      <c r="Q38" s="381"/>
      <c r="R38" s="381"/>
      <c r="S38" s="409"/>
      <c r="T38" s="381"/>
      <c r="U38" s="381"/>
      <c r="V38" s="381"/>
      <c r="W38" s="381"/>
      <c r="X38" s="381"/>
      <c r="Y38" s="381"/>
      <c r="Z38" s="381"/>
      <c r="AA38" s="381"/>
      <c r="AB38" s="381"/>
      <c r="AC38" s="409"/>
      <c r="AD38" s="381"/>
      <c r="AE38" s="381"/>
      <c r="AF38" s="381"/>
      <c r="AG38" s="381"/>
      <c r="AH38" s="381"/>
      <c r="AI38" s="381"/>
      <c r="AJ38" s="381"/>
      <c r="AK38" s="381"/>
      <c r="AL38" s="381"/>
      <c r="AM38" s="409"/>
      <c r="AN38" s="381"/>
      <c r="AO38" s="381"/>
      <c r="AP38" s="381"/>
      <c r="AQ38" s="381"/>
      <c r="AR38" s="381"/>
      <c r="AS38" s="381"/>
      <c r="AT38" s="381"/>
      <c r="AU38" s="381"/>
      <c r="AV38" s="381"/>
      <c r="AW38" s="409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410"/>
    </row>
    <row r="39" spans="1:60" s="98" customFormat="1" ht="15" customHeight="1">
      <c r="A39" s="510">
        <v>30</v>
      </c>
      <c r="B39" s="344"/>
      <c r="C39" s="344"/>
      <c r="D39" s="381"/>
      <c r="E39" s="381"/>
      <c r="F39" s="381"/>
      <c r="G39" s="344"/>
      <c r="H39" s="381"/>
      <c r="I39" s="395"/>
      <c r="J39" s="344"/>
      <c r="K39" s="344"/>
      <c r="L39" s="344"/>
      <c r="M39" s="344"/>
      <c r="N39" s="344"/>
      <c r="O39" s="381"/>
      <c r="P39" s="381"/>
      <c r="Q39" s="381"/>
      <c r="R39" s="381"/>
      <c r="S39" s="409"/>
      <c r="T39" s="381"/>
      <c r="U39" s="381"/>
      <c r="V39" s="381"/>
      <c r="W39" s="381"/>
      <c r="X39" s="381"/>
      <c r="Y39" s="381"/>
      <c r="Z39" s="381"/>
      <c r="AA39" s="381"/>
      <c r="AB39" s="381"/>
      <c r="AC39" s="409"/>
      <c r="AD39" s="381"/>
      <c r="AE39" s="381"/>
      <c r="AF39" s="381"/>
      <c r="AG39" s="381"/>
      <c r="AH39" s="381"/>
      <c r="AI39" s="381"/>
      <c r="AJ39" s="381"/>
      <c r="AK39" s="381"/>
      <c r="AL39" s="381"/>
      <c r="AM39" s="409"/>
      <c r="AN39" s="381"/>
      <c r="AO39" s="381"/>
      <c r="AP39" s="381"/>
      <c r="AQ39" s="381"/>
      <c r="AR39" s="381"/>
      <c r="AS39" s="381"/>
      <c r="AT39" s="381"/>
      <c r="AU39" s="381"/>
      <c r="AV39" s="381"/>
      <c r="AW39" s="409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410"/>
    </row>
    <row r="40" spans="1:60" s="98" customFormat="1" ht="15" customHeight="1">
      <c r="A40" s="510">
        <v>31</v>
      </c>
      <c r="B40" s="344"/>
      <c r="C40" s="344"/>
      <c r="D40" s="381"/>
      <c r="E40" s="381"/>
      <c r="F40" s="381"/>
      <c r="G40" s="344"/>
      <c r="H40" s="381"/>
      <c r="I40" s="395"/>
      <c r="J40" s="344"/>
      <c r="K40" s="344"/>
      <c r="L40" s="344"/>
      <c r="M40" s="344"/>
      <c r="N40" s="344"/>
      <c r="O40" s="381"/>
      <c r="P40" s="381"/>
      <c r="Q40" s="381"/>
      <c r="R40" s="381"/>
      <c r="S40" s="409"/>
      <c r="T40" s="381"/>
      <c r="U40" s="381"/>
      <c r="V40" s="381"/>
      <c r="W40" s="381"/>
      <c r="X40" s="381"/>
      <c r="Y40" s="381"/>
      <c r="Z40" s="381"/>
      <c r="AA40" s="381"/>
      <c r="AB40" s="381"/>
      <c r="AC40" s="409"/>
      <c r="AD40" s="381"/>
      <c r="AE40" s="381"/>
      <c r="AF40" s="381"/>
      <c r="AG40" s="381"/>
      <c r="AH40" s="381"/>
      <c r="AI40" s="381"/>
      <c r="AJ40" s="381"/>
      <c r="AK40" s="381"/>
      <c r="AL40" s="381"/>
      <c r="AM40" s="409"/>
      <c r="AN40" s="381"/>
      <c r="AO40" s="381"/>
      <c r="AP40" s="381"/>
      <c r="AQ40" s="381"/>
      <c r="AR40" s="381"/>
      <c r="AS40" s="381"/>
      <c r="AT40" s="381"/>
      <c r="AU40" s="381"/>
      <c r="AV40" s="381"/>
      <c r="AW40" s="409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410"/>
    </row>
    <row r="41" spans="1:60" s="98" customFormat="1" ht="15" customHeight="1">
      <c r="A41" s="510">
        <v>32</v>
      </c>
      <c r="B41" s="344"/>
      <c r="C41" s="344"/>
      <c r="D41" s="381"/>
      <c r="E41" s="381"/>
      <c r="F41" s="381"/>
      <c r="G41" s="344"/>
      <c r="H41" s="381"/>
      <c r="I41" s="395"/>
      <c r="J41" s="344"/>
      <c r="K41" s="344"/>
      <c r="L41" s="344"/>
      <c r="M41" s="344"/>
      <c r="N41" s="344"/>
      <c r="O41" s="381"/>
      <c r="P41" s="381"/>
      <c r="Q41" s="381"/>
      <c r="R41" s="381"/>
      <c r="S41" s="409"/>
      <c r="T41" s="381"/>
      <c r="U41" s="381"/>
      <c r="V41" s="381"/>
      <c r="W41" s="381"/>
      <c r="X41" s="381"/>
      <c r="Y41" s="381"/>
      <c r="Z41" s="381"/>
      <c r="AA41" s="381"/>
      <c r="AB41" s="381"/>
      <c r="AC41" s="409"/>
      <c r="AD41" s="381"/>
      <c r="AE41" s="381"/>
      <c r="AF41" s="381"/>
      <c r="AG41" s="381"/>
      <c r="AH41" s="381"/>
      <c r="AI41" s="381"/>
      <c r="AJ41" s="381"/>
      <c r="AK41" s="381"/>
      <c r="AL41" s="381"/>
      <c r="AM41" s="409"/>
      <c r="AN41" s="381"/>
      <c r="AO41" s="381"/>
      <c r="AP41" s="381"/>
      <c r="AQ41" s="381"/>
      <c r="AR41" s="381"/>
      <c r="AS41" s="381"/>
      <c r="AT41" s="381"/>
      <c r="AU41" s="381"/>
      <c r="AV41" s="381"/>
      <c r="AW41" s="409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410"/>
    </row>
    <row r="42" spans="1:60" s="98" customFormat="1" ht="15" customHeight="1">
      <c r="A42" s="510">
        <v>33</v>
      </c>
      <c r="B42" s="344"/>
      <c r="C42" s="344"/>
      <c r="D42" s="381"/>
      <c r="E42" s="381"/>
      <c r="F42" s="381"/>
      <c r="G42" s="344"/>
      <c r="H42" s="381"/>
      <c r="I42" s="395"/>
      <c r="J42" s="344"/>
      <c r="K42" s="344"/>
      <c r="L42" s="344"/>
      <c r="M42" s="344"/>
      <c r="N42" s="344"/>
      <c r="O42" s="381"/>
      <c r="P42" s="381"/>
      <c r="Q42" s="381"/>
      <c r="R42" s="381"/>
      <c r="S42" s="409"/>
      <c r="T42" s="381"/>
      <c r="U42" s="381"/>
      <c r="V42" s="381"/>
      <c r="W42" s="381"/>
      <c r="X42" s="381"/>
      <c r="Y42" s="381"/>
      <c r="Z42" s="381"/>
      <c r="AA42" s="381"/>
      <c r="AB42" s="381"/>
      <c r="AC42" s="409"/>
      <c r="AD42" s="381"/>
      <c r="AE42" s="381"/>
      <c r="AF42" s="381"/>
      <c r="AG42" s="381"/>
      <c r="AH42" s="381"/>
      <c r="AI42" s="381"/>
      <c r="AJ42" s="381"/>
      <c r="AK42" s="381"/>
      <c r="AL42" s="381"/>
      <c r="AM42" s="409"/>
      <c r="AN42" s="381"/>
      <c r="AO42" s="381"/>
      <c r="AP42" s="381"/>
      <c r="AQ42" s="381"/>
      <c r="AR42" s="381"/>
      <c r="AS42" s="381"/>
      <c r="AT42" s="381"/>
      <c r="AU42" s="381"/>
      <c r="AV42" s="381"/>
      <c r="AW42" s="409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410"/>
    </row>
    <row r="43" spans="1:60" s="98" customFormat="1" ht="15" customHeight="1">
      <c r="A43" s="510">
        <v>34</v>
      </c>
      <c r="B43" s="344"/>
      <c r="C43" s="344"/>
      <c r="D43" s="381"/>
      <c r="E43" s="381"/>
      <c r="F43" s="381"/>
      <c r="G43" s="344"/>
      <c r="H43" s="381"/>
      <c r="I43" s="395"/>
      <c r="J43" s="344"/>
      <c r="K43" s="344"/>
      <c r="L43" s="344"/>
      <c r="M43" s="344"/>
      <c r="N43" s="344"/>
      <c r="O43" s="381"/>
      <c r="P43" s="381"/>
      <c r="Q43" s="381"/>
      <c r="R43" s="381"/>
      <c r="S43" s="409"/>
      <c r="T43" s="381"/>
      <c r="U43" s="381"/>
      <c r="V43" s="381"/>
      <c r="W43" s="381"/>
      <c r="X43" s="381"/>
      <c r="Y43" s="381"/>
      <c r="Z43" s="381"/>
      <c r="AA43" s="381"/>
      <c r="AB43" s="381"/>
      <c r="AC43" s="409"/>
      <c r="AD43" s="381"/>
      <c r="AE43" s="381"/>
      <c r="AF43" s="381"/>
      <c r="AG43" s="381"/>
      <c r="AH43" s="381"/>
      <c r="AI43" s="381"/>
      <c r="AJ43" s="381"/>
      <c r="AK43" s="381"/>
      <c r="AL43" s="381"/>
      <c r="AM43" s="409"/>
      <c r="AN43" s="381"/>
      <c r="AO43" s="381"/>
      <c r="AP43" s="381"/>
      <c r="AQ43" s="381"/>
      <c r="AR43" s="381"/>
      <c r="AS43" s="381"/>
      <c r="AT43" s="381"/>
      <c r="AU43" s="381"/>
      <c r="AV43" s="381"/>
      <c r="AW43" s="409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410"/>
    </row>
    <row r="44" spans="1:60" s="98" customFormat="1" ht="15" customHeight="1">
      <c r="A44" s="510">
        <v>35</v>
      </c>
      <c r="B44" s="344"/>
      <c r="C44" s="344"/>
      <c r="D44" s="381"/>
      <c r="E44" s="381"/>
      <c r="F44" s="381"/>
      <c r="G44" s="344"/>
      <c r="H44" s="381"/>
      <c r="I44" s="395"/>
      <c r="J44" s="344"/>
      <c r="K44" s="344"/>
      <c r="L44" s="344"/>
      <c r="M44" s="344"/>
      <c r="N44" s="344"/>
      <c r="O44" s="381"/>
      <c r="P44" s="381"/>
      <c r="Q44" s="381"/>
      <c r="R44" s="381"/>
      <c r="S44" s="409"/>
      <c r="T44" s="381"/>
      <c r="U44" s="381"/>
      <c r="V44" s="381"/>
      <c r="W44" s="381"/>
      <c r="X44" s="381"/>
      <c r="Y44" s="381"/>
      <c r="Z44" s="381"/>
      <c r="AA44" s="381"/>
      <c r="AB44" s="381"/>
      <c r="AC44" s="409"/>
      <c r="AD44" s="381"/>
      <c r="AE44" s="381"/>
      <c r="AF44" s="381"/>
      <c r="AG44" s="381"/>
      <c r="AH44" s="381"/>
      <c r="AI44" s="381"/>
      <c r="AJ44" s="381"/>
      <c r="AK44" s="381"/>
      <c r="AL44" s="381"/>
      <c r="AM44" s="409"/>
      <c r="AN44" s="381"/>
      <c r="AO44" s="381"/>
      <c r="AP44" s="381"/>
      <c r="AQ44" s="381"/>
      <c r="AR44" s="381"/>
      <c r="AS44" s="381"/>
      <c r="AT44" s="381"/>
      <c r="AU44" s="381"/>
      <c r="AV44" s="381"/>
      <c r="AW44" s="409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410"/>
    </row>
    <row r="45" spans="1:60" s="98" customFormat="1" ht="15" customHeight="1">
      <c r="A45" s="510">
        <v>36</v>
      </c>
      <c r="B45" s="344"/>
      <c r="C45" s="344"/>
      <c r="D45" s="381"/>
      <c r="E45" s="381"/>
      <c r="F45" s="381"/>
      <c r="G45" s="344"/>
      <c r="H45" s="381"/>
      <c r="I45" s="395"/>
      <c r="J45" s="344"/>
      <c r="K45" s="344"/>
      <c r="L45" s="344"/>
      <c r="M45" s="344"/>
      <c r="N45" s="344"/>
      <c r="O45" s="381"/>
      <c r="P45" s="381"/>
      <c r="Q45" s="381"/>
      <c r="R45" s="381"/>
      <c r="S45" s="409"/>
      <c r="T45" s="381"/>
      <c r="U45" s="381"/>
      <c r="V45" s="381"/>
      <c r="W45" s="381"/>
      <c r="X45" s="381"/>
      <c r="Y45" s="381"/>
      <c r="Z45" s="381"/>
      <c r="AA45" s="381"/>
      <c r="AB45" s="381"/>
      <c r="AC45" s="409"/>
      <c r="AD45" s="381"/>
      <c r="AE45" s="381"/>
      <c r="AF45" s="381"/>
      <c r="AG45" s="381"/>
      <c r="AH45" s="381"/>
      <c r="AI45" s="381"/>
      <c r="AJ45" s="381"/>
      <c r="AK45" s="381"/>
      <c r="AL45" s="381"/>
      <c r="AM45" s="409"/>
      <c r="AN45" s="381"/>
      <c r="AO45" s="381"/>
      <c r="AP45" s="381"/>
      <c r="AQ45" s="381"/>
      <c r="AR45" s="381"/>
      <c r="AS45" s="381"/>
      <c r="AT45" s="381"/>
      <c r="AU45" s="381"/>
      <c r="AV45" s="381"/>
      <c r="AW45" s="409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410"/>
    </row>
    <row r="46" spans="1:60" s="98" customFormat="1" ht="15" customHeight="1">
      <c r="A46" s="510">
        <v>37</v>
      </c>
      <c r="B46" s="344"/>
      <c r="C46" s="344"/>
      <c r="D46" s="381"/>
      <c r="E46" s="381"/>
      <c r="F46" s="381"/>
      <c r="G46" s="344"/>
      <c r="H46" s="381"/>
      <c r="I46" s="395"/>
      <c r="J46" s="344"/>
      <c r="K46" s="344"/>
      <c r="L46" s="344"/>
      <c r="M46" s="344"/>
      <c r="N46" s="344"/>
      <c r="O46" s="381"/>
      <c r="P46" s="381"/>
      <c r="Q46" s="381"/>
      <c r="R46" s="381"/>
      <c r="S46" s="409"/>
      <c r="T46" s="381"/>
      <c r="U46" s="381"/>
      <c r="V46" s="381"/>
      <c r="W46" s="381"/>
      <c r="X46" s="381"/>
      <c r="Y46" s="381"/>
      <c r="Z46" s="381"/>
      <c r="AA46" s="381"/>
      <c r="AB46" s="381"/>
      <c r="AC46" s="409"/>
      <c r="AD46" s="381"/>
      <c r="AE46" s="381"/>
      <c r="AF46" s="381"/>
      <c r="AG46" s="381"/>
      <c r="AH46" s="381"/>
      <c r="AI46" s="381"/>
      <c r="AJ46" s="381"/>
      <c r="AK46" s="381"/>
      <c r="AL46" s="381"/>
      <c r="AM46" s="409"/>
      <c r="AN46" s="381"/>
      <c r="AO46" s="381"/>
      <c r="AP46" s="381"/>
      <c r="AQ46" s="381"/>
      <c r="AR46" s="381"/>
      <c r="AS46" s="381"/>
      <c r="AT46" s="381"/>
      <c r="AU46" s="381"/>
      <c r="AV46" s="381"/>
      <c r="AW46" s="409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410"/>
    </row>
    <row r="47" spans="1:60" s="98" customFormat="1" ht="15" customHeight="1">
      <c r="A47" s="510">
        <v>38</v>
      </c>
      <c r="B47" s="344"/>
      <c r="C47" s="344"/>
      <c r="D47" s="381"/>
      <c r="E47" s="381"/>
      <c r="F47" s="381"/>
      <c r="G47" s="344"/>
      <c r="H47" s="381"/>
      <c r="I47" s="395"/>
      <c r="J47" s="344"/>
      <c r="K47" s="344"/>
      <c r="L47" s="344"/>
      <c r="M47" s="344"/>
      <c r="N47" s="344"/>
      <c r="O47" s="381"/>
      <c r="P47" s="381"/>
      <c r="Q47" s="381"/>
      <c r="R47" s="381"/>
      <c r="S47" s="409"/>
      <c r="T47" s="381"/>
      <c r="U47" s="381"/>
      <c r="V47" s="381"/>
      <c r="W47" s="381"/>
      <c r="X47" s="381"/>
      <c r="Y47" s="381"/>
      <c r="Z47" s="381"/>
      <c r="AA47" s="381"/>
      <c r="AB47" s="381"/>
      <c r="AC47" s="409"/>
      <c r="AD47" s="381"/>
      <c r="AE47" s="381"/>
      <c r="AF47" s="381"/>
      <c r="AG47" s="381"/>
      <c r="AH47" s="381"/>
      <c r="AI47" s="381"/>
      <c r="AJ47" s="381"/>
      <c r="AK47" s="381"/>
      <c r="AL47" s="381"/>
      <c r="AM47" s="409"/>
      <c r="AN47" s="381"/>
      <c r="AO47" s="381"/>
      <c r="AP47" s="381"/>
      <c r="AQ47" s="381"/>
      <c r="AR47" s="381"/>
      <c r="AS47" s="381"/>
      <c r="AT47" s="381"/>
      <c r="AU47" s="381"/>
      <c r="AV47" s="381"/>
      <c r="AW47" s="409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410"/>
    </row>
    <row r="48" spans="1:60" s="98" customFormat="1" ht="15" customHeight="1">
      <c r="A48" s="511">
        <v>39</v>
      </c>
      <c r="B48" s="343"/>
      <c r="C48" s="343"/>
      <c r="D48" s="382"/>
      <c r="E48" s="382"/>
      <c r="F48" s="382"/>
      <c r="G48" s="343"/>
      <c r="H48" s="382"/>
      <c r="I48" s="396"/>
      <c r="J48" s="343"/>
      <c r="K48" s="343"/>
      <c r="L48" s="343"/>
      <c r="M48" s="343"/>
      <c r="N48" s="343"/>
      <c r="O48" s="382"/>
      <c r="P48" s="382"/>
      <c r="Q48" s="382"/>
      <c r="R48" s="382"/>
      <c r="S48" s="411"/>
      <c r="T48" s="382"/>
      <c r="U48" s="382"/>
      <c r="V48" s="382"/>
      <c r="W48" s="382"/>
      <c r="X48" s="382"/>
      <c r="Y48" s="382"/>
      <c r="Z48" s="382"/>
      <c r="AA48" s="382"/>
      <c r="AB48" s="382"/>
      <c r="AC48" s="411"/>
      <c r="AD48" s="382"/>
      <c r="AE48" s="382"/>
      <c r="AF48" s="382"/>
      <c r="AG48" s="382"/>
      <c r="AH48" s="382"/>
      <c r="AI48" s="382"/>
      <c r="AJ48" s="382"/>
      <c r="AK48" s="382"/>
      <c r="AL48" s="382"/>
      <c r="AM48" s="411"/>
      <c r="AN48" s="382"/>
      <c r="AO48" s="382"/>
      <c r="AP48" s="382"/>
      <c r="AQ48" s="382"/>
      <c r="AR48" s="382"/>
      <c r="AS48" s="382"/>
      <c r="AT48" s="382"/>
      <c r="AU48" s="382"/>
      <c r="AV48" s="382"/>
      <c r="AW48" s="411"/>
      <c r="AX48" s="382"/>
      <c r="AY48" s="382"/>
      <c r="AZ48" s="382"/>
      <c r="BA48" s="382"/>
      <c r="BB48" s="382"/>
      <c r="BC48" s="382"/>
      <c r="BD48" s="382"/>
      <c r="BE48" s="382"/>
      <c r="BF48" s="382"/>
      <c r="BG48" s="382"/>
      <c r="BH48" s="412"/>
    </row>
    <row r="49" spans="1:60" s="98" customFormat="1" ht="15" customHeight="1">
      <c r="A49" s="510">
        <v>40</v>
      </c>
      <c r="B49" s="344"/>
      <c r="C49" s="344"/>
      <c r="D49" s="381"/>
      <c r="E49" s="381"/>
      <c r="F49" s="381"/>
      <c r="G49" s="344"/>
      <c r="H49" s="381"/>
      <c r="I49" s="395"/>
      <c r="J49" s="344"/>
      <c r="K49" s="344"/>
      <c r="L49" s="344"/>
      <c r="M49" s="344"/>
      <c r="N49" s="344"/>
      <c r="O49" s="381"/>
      <c r="P49" s="381"/>
      <c r="Q49" s="381"/>
      <c r="R49" s="381"/>
      <c r="S49" s="409"/>
      <c r="T49" s="381"/>
      <c r="U49" s="381"/>
      <c r="V49" s="381"/>
      <c r="W49" s="381"/>
      <c r="X49" s="381"/>
      <c r="Y49" s="381"/>
      <c r="Z49" s="381"/>
      <c r="AA49" s="381"/>
      <c r="AB49" s="381"/>
      <c r="AC49" s="409"/>
      <c r="AD49" s="381"/>
      <c r="AE49" s="381"/>
      <c r="AF49" s="381"/>
      <c r="AG49" s="381"/>
      <c r="AH49" s="381"/>
      <c r="AI49" s="381"/>
      <c r="AJ49" s="381"/>
      <c r="AK49" s="381"/>
      <c r="AL49" s="381"/>
      <c r="AM49" s="409"/>
      <c r="AN49" s="381"/>
      <c r="AO49" s="381"/>
      <c r="AP49" s="381"/>
      <c r="AQ49" s="381"/>
      <c r="AR49" s="381"/>
      <c r="AS49" s="381"/>
      <c r="AT49" s="381"/>
      <c r="AU49" s="381"/>
      <c r="AV49" s="381"/>
      <c r="AW49" s="409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410"/>
    </row>
    <row r="50" spans="1:60" s="98" customFormat="1" ht="15" customHeight="1">
      <c r="A50" s="510">
        <v>41</v>
      </c>
      <c r="B50" s="344"/>
      <c r="C50" s="344"/>
      <c r="D50" s="381"/>
      <c r="E50" s="381"/>
      <c r="F50" s="381"/>
      <c r="G50" s="344"/>
      <c r="H50" s="381"/>
      <c r="I50" s="395"/>
      <c r="J50" s="344"/>
      <c r="K50" s="344"/>
      <c r="L50" s="344"/>
      <c r="M50" s="344"/>
      <c r="N50" s="344"/>
      <c r="O50" s="381"/>
      <c r="P50" s="381"/>
      <c r="Q50" s="381"/>
      <c r="R50" s="381"/>
      <c r="S50" s="409"/>
      <c r="T50" s="381"/>
      <c r="U50" s="381"/>
      <c r="V50" s="381"/>
      <c r="W50" s="381"/>
      <c r="X50" s="381"/>
      <c r="Y50" s="381"/>
      <c r="Z50" s="381"/>
      <c r="AA50" s="381"/>
      <c r="AB50" s="381"/>
      <c r="AC50" s="409"/>
      <c r="AD50" s="381"/>
      <c r="AE50" s="381"/>
      <c r="AF50" s="381"/>
      <c r="AG50" s="381"/>
      <c r="AH50" s="381"/>
      <c r="AI50" s="381"/>
      <c r="AJ50" s="381"/>
      <c r="AK50" s="381"/>
      <c r="AL50" s="381"/>
      <c r="AM50" s="409"/>
      <c r="AN50" s="381"/>
      <c r="AO50" s="381"/>
      <c r="AP50" s="381"/>
      <c r="AQ50" s="381"/>
      <c r="AR50" s="381"/>
      <c r="AS50" s="381"/>
      <c r="AT50" s="381"/>
      <c r="AU50" s="381"/>
      <c r="AV50" s="381"/>
      <c r="AW50" s="409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410"/>
    </row>
    <row r="51" spans="1:60" s="98" customFormat="1" ht="15" customHeight="1">
      <c r="A51" s="510">
        <v>42</v>
      </c>
      <c r="B51" s="344"/>
      <c r="C51" s="344"/>
      <c r="D51" s="381"/>
      <c r="E51" s="381"/>
      <c r="F51" s="381"/>
      <c r="G51" s="344"/>
      <c r="H51" s="381"/>
      <c r="I51" s="395"/>
      <c r="J51" s="344"/>
      <c r="K51" s="344"/>
      <c r="L51" s="344"/>
      <c r="M51" s="344"/>
      <c r="N51" s="344"/>
      <c r="O51" s="381"/>
      <c r="P51" s="381"/>
      <c r="Q51" s="381"/>
      <c r="R51" s="381"/>
      <c r="S51" s="409"/>
      <c r="T51" s="381"/>
      <c r="U51" s="381"/>
      <c r="V51" s="381"/>
      <c r="W51" s="381"/>
      <c r="X51" s="381"/>
      <c r="Y51" s="381"/>
      <c r="Z51" s="381"/>
      <c r="AA51" s="381"/>
      <c r="AB51" s="381"/>
      <c r="AC51" s="409"/>
      <c r="AD51" s="381"/>
      <c r="AE51" s="381"/>
      <c r="AF51" s="381"/>
      <c r="AG51" s="381"/>
      <c r="AH51" s="381"/>
      <c r="AI51" s="381"/>
      <c r="AJ51" s="381"/>
      <c r="AK51" s="381"/>
      <c r="AL51" s="381"/>
      <c r="AM51" s="409"/>
      <c r="AN51" s="381"/>
      <c r="AO51" s="381"/>
      <c r="AP51" s="381"/>
      <c r="AQ51" s="381"/>
      <c r="AR51" s="381"/>
      <c r="AS51" s="381"/>
      <c r="AT51" s="381"/>
      <c r="AU51" s="381"/>
      <c r="AV51" s="381"/>
      <c r="AW51" s="409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410"/>
    </row>
    <row r="52" spans="1:60" s="98" customFormat="1" ht="15" customHeight="1">
      <c r="A52" s="510">
        <v>43</v>
      </c>
      <c r="B52" s="344"/>
      <c r="C52" s="344"/>
      <c r="D52" s="381"/>
      <c r="E52" s="381"/>
      <c r="F52" s="381"/>
      <c r="G52" s="344"/>
      <c r="H52" s="381"/>
      <c r="I52" s="395"/>
      <c r="J52" s="344"/>
      <c r="K52" s="344"/>
      <c r="L52" s="344"/>
      <c r="M52" s="344"/>
      <c r="N52" s="344"/>
      <c r="O52" s="381"/>
      <c r="P52" s="381"/>
      <c r="Q52" s="381"/>
      <c r="R52" s="381"/>
      <c r="S52" s="409"/>
      <c r="T52" s="381"/>
      <c r="U52" s="381"/>
      <c r="V52" s="381"/>
      <c r="W52" s="381"/>
      <c r="X52" s="381"/>
      <c r="Y52" s="381"/>
      <c r="Z52" s="381"/>
      <c r="AA52" s="381"/>
      <c r="AB52" s="381"/>
      <c r="AC52" s="409"/>
      <c r="AD52" s="381"/>
      <c r="AE52" s="381"/>
      <c r="AF52" s="381"/>
      <c r="AG52" s="381"/>
      <c r="AH52" s="381"/>
      <c r="AI52" s="381"/>
      <c r="AJ52" s="381"/>
      <c r="AK52" s="381"/>
      <c r="AL52" s="381"/>
      <c r="AM52" s="409"/>
      <c r="AN52" s="381"/>
      <c r="AO52" s="381"/>
      <c r="AP52" s="381"/>
      <c r="AQ52" s="381"/>
      <c r="AR52" s="381"/>
      <c r="AS52" s="381"/>
      <c r="AT52" s="381"/>
      <c r="AU52" s="381"/>
      <c r="AV52" s="381"/>
      <c r="AW52" s="409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410"/>
    </row>
    <row r="53" spans="1:60" s="98" customFormat="1" ht="15" customHeight="1">
      <c r="A53" s="510">
        <v>44</v>
      </c>
      <c r="B53" s="344"/>
      <c r="C53" s="344"/>
      <c r="D53" s="381"/>
      <c r="E53" s="381"/>
      <c r="F53" s="381"/>
      <c r="G53" s="344"/>
      <c r="H53" s="381"/>
      <c r="I53" s="395"/>
      <c r="J53" s="344"/>
      <c r="K53" s="344"/>
      <c r="L53" s="344"/>
      <c r="M53" s="344"/>
      <c r="N53" s="344"/>
      <c r="O53" s="381"/>
      <c r="P53" s="381"/>
      <c r="Q53" s="381"/>
      <c r="R53" s="381"/>
      <c r="S53" s="409"/>
      <c r="T53" s="381"/>
      <c r="U53" s="381"/>
      <c r="V53" s="381"/>
      <c r="W53" s="381"/>
      <c r="X53" s="381"/>
      <c r="Y53" s="381"/>
      <c r="Z53" s="381"/>
      <c r="AA53" s="381"/>
      <c r="AB53" s="381"/>
      <c r="AC53" s="409"/>
      <c r="AD53" s="381"/>
      <c r="AE53" s="381"/>
      <c r="AF53" s="381"/>
      <c r="AG53" s="381"/>
      <c r="AH53" s="381"/>
      <c r="AI53" s="381"/>
      <c r="AJ53" s="381"/>
      <c r="AK53" s="381"/>
      <c r="AL53" s="381"/>
      <c r="AM53" s="409"/>
      <c r="AN53" s="381"/>
      <c r="AO53" s="381"/>
      <c r="AP53" s="381"/>
      <c r="AQ53" s="381"/>
      <c r="AR53" s="381"/>
      <c r="AS53" s="381"/>
      <c r="AT53" s="381"/>
      <c r="AU53" s="381"/>
      <c r="AV53" s="381"/>
      <c r="AW53" s="409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410"/>
    </row>
    <row r="54" spans="1:60" s="98" customFormat="1" ht="15" customHeight="1">
      <c r="A54" s="510">
        <v>45</v>
      </c>
      <c r="B54" s="344"/>
      <c r="C54" s="344"/>
      <c r="D54" s="381"/>
      <c r="E54" s="381"/>
      <c r="F54" s="381"/>
      <c r="G54" s="344"/>
      <c r="H54" s="381"/>
      <c r="I54" s="395"/>
      <c r="J54" s="344"/>
      <c r="K54" s="344"/>
      <c r="L54" s="344"/>
      <c r="M54" s="344"/>
      <c r="N54" s="344"/>
      <c r="O54" s="381"/>
      <c r="P54" s="381"/>
      <c r="Q54" s="381"/>
      <c r="R54" s="381"/>
      <c r="S54" s="409"/>
      <c r="T54" s="381"/>
      <c r="U54" s="381"/>
      <c r="V54" s="381"/>
      <c r="W54" s="381"/>
      <c r="X54" s="381"/>
      <c r="Y54" s="381"/>
      <c r="Z54" s="381"/>
      <c r="AA54" s="381"/>
      <c r="AB54" s="381"/>
      <c r="AC54" s="409"/>
      <c r="AD54" s="381"/>
      <c r="AE54" s="381"/>
      <c r="AF54" s="381"/>
      <c r="AG54" s="381"/>
      <c r="AH54" s="381"/>
      <c r="AI54" s="381"/>
      <c r="AJ54" s="381"/>
      <c r="AK54" s="381"/>
      <c r="AL54" s="381"/>
      <c r="AM54" s="409"/>
      <c r="AN54" s="381"/>
      <c r="AO54" s="381"/>
      <c r="AP54" s="381"/>
      <c r="AQ54" s="381"/>
      <c r="AR54" s="381"/>
      <c r="AS54" s="381"/>
      <c r="AT54" s="381"/>
      <c r="AU54" s="381"/>
      <c r="AV54" s="381"/>
      <c r="AW54" s="409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410"/>
    </row>
    <row r="55" spans="1:60" s="98" customFormat="1" ht="15" customHeight="1">
      <c r="A55" s="510">
        <v>46</v>
      </c>
      <c r="B55" s="344"/>
      <c r="C55" s="344"/>
      <c r="D55" s="381"/>
      <c r="E55" s="381"/>
      <c r="F55" s="381"/>
      <c r="G55" s="344"/>
      <c r="H55" s="381"/>
      <c r="I55" s="395"/>
      <c r="J55" s="344"/>
      <c r="K55" s="344"/>
      <c r="L55" s="344"/>
      <c r="M55" s="344"/>
      <c r="N55" s="344"/>
      <c r="O55" s="381"/>
      <c r="P55" s="381"/>
      <c r="Q55" s="381"/>
      <c r="R55" s="381"/>
      <c r="S55" s="409"/>
      <c r="T55" s="381"/>
      <c r="U55" s="381"/>
      <c r="V55" s="381"/>
      <c r="W55" s="381"/>
      <c r="X55" s="381"/>
      <c r="Y55" s="381"/>
      <c r="Z55" s="381"/>
      <c r="AA55" s="381"/>
      <c r="AB55" s="381"/>
      <c r="AC55" s="409"/>
      <c r="AD55" s="381"/>
      <c r="AE55" s="381"/>
      <c r="AF55" s="381"/>
      <c r="AG55" s="381"/>
      <c r="AH55" s="381"/>
      <c r="AI55" s="381"/>
      <c r="AJ55" s="381"/>
      <c r="AK55" s="381"/>
      <c r="AL55" s="381"/>
      <c r="AM55" s="409"/>
      <c r="AN55" s="381"/>
      <c r="AO55" s="381"/>
      <c r="AP55" s="381"/>
      <c r="AQ55" s="381"/>
      <c r="AR55" s="381"/>
      <c r="AS55" s="381"/>
      <c r="AT55" s="381"/>
      <c r="AU55" s="381"/>
      <c r="AV55" s="381"/>
      <c r="AW55" s="409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410"/>
    </row>
    <row r="56" spans="1:60">
      <c r="A56" s="513">
        <v>47</v>
      </c>
      <c r="B56" s="344"/>
      <c r="C56" s="344"/>
      <c r="D56" s="381"/>
      <c r="E56" s="381"/>
      <c r="F56" s="381"/>
      <c r="G56" s="344"/>
      <c r="H56" s="381"/>
      <c r="I56" s="395"/>
      <c r="J56" s="344"/>
      <c r="K56" s="344"/>
      <c r="L56" s="344"/>
      <c r="M56" s="344"/>
      <c r="N56" s="344"/>
      <c r="O56" s="415"/>
      <c r="P56" s="415"/>
      <c r="Q56" s="415"/>
      <c r="R56" s="415"/>
      <c r="S56" s="416"/>
      <c r="T56" s="415"/>
      <c r="U56" s="415"/>
      <c r="V56" s="415"/>
      <c r="W56" s="415"/>
      <c r="X56" s="415"/>
      <c r="Y56" s="415"/>
      <c r="Z56" s="415"/>
      <c r="AA56" s="415"/>
      <c r="AB56" s="415"/>
      <c r="AC56" s="416"/>
      <c r="AD56" s="415"/>
      <c r="AE56" s="415"/>
      <c r="AF56" s="415"/>
      <c r="AG56" s="415"/>
      <c r="AH56" s="415"/>
      <c r="AI56" s="415"/>
      <c r="AJ56" s="415"/>
      <c r="AK56" s="415"/>
      <c r="AL56" s="415"/>
      <c r="AM56" s="416"/>
      <c r="AN56" s="415"/>
      <c r="AO56" s="415"/>
      <c r="AP56" s="415"/>
      <c r="AQ56" s="415"/>
      <c r="AR56" s="415"/>
      <c r="AS56" s="415"/>
      <c r="AT56" s="415"/>
      <c r="AU56" s="415"/>
      <c r="AV56" s="415"/>
      <c r="AW56" s="416"/>
      <c r="AX56" s="415"/>
      <c r="AY56" s="415"/>
      <c r="AZ56" s="415"/>
      <c r="BA56" s="415"/>
      <c r="BB56" s="415"/>
      <c r="BC56" s="415"/>
      <c r="BD56" s="415"/>
      <c r="BE56" s="415"/>
      <c r="BF56" s="415"/>
      <c r="BG56" s="415"/>
      <c r="BH56" s="417"/>
    </row>
    <row r="57" spans="1:60">
      <c r="A57" s="513">
        <v>48</v>
      </c>
      <c r="B57" s="344"/>
      <c r="C57" s="344"/>
      <c r="D57" s="381"/>
      <c r="E57" s="381"/>
      <c r="F57" s="381"/>
      <c r="G57" s="344"/>
      <c r="H57" s="381"/>
      <c r="I57" s="395"/>
      <c r="J57" s="344"/>
      <c r="K57" s="344"/>
      <c r="L57" s="344"/>
      <c r="M57" s="344"/>
      <c r="N57" s="344"/>
      <c r="O57" s="415"/>
      <c r="P57" s="415"/>
      <c r="Q57" s="415"/>
      <c r="R57" s="415"/>
      <c r="S57" s="416"/>
      <c r="T57" s="415"/>
      <c r="U57" s="415"/>
      <c r="V57" s="415"/>
      <c r="W57" s="415"/>
      <c r="X57" s="415"/>
      <c r="Y57" s="415"/>
      <c r="Z57" s="415"/>
      <c r="AA57" s="415"/>
      <c r="AB57" s="415"/>
      <c r="AC57" s="416"/>
      <c r="AD57" s="415"/>
      <c r="AE57" s="415"/>
      <c r="AF57" s="415"/>
      <c r="AG57" s="415"/>
      <c r="AH57" s="415"/>
      <c r="AI57" s="415"/>
      <c r="AJ57" s="415"/>
      <c r="AK57" s="415"/>
      <c r="AL57" s="415"/>
      <c r="AM57" s="416"/>
      <c r="AN57" s="415"/>
      <c r="AO57" s="415"/>
      <c r="AP57" s="415"/>
      <c r="AQ57" s="415"/>
      <c r="AR57" s="415"/>
      <c r="AS57" s="415"/>
      <c r="AT57" s="415"/>
      <c r="AU57" s="415"/>
      <c r="AV57" s="415"/>
      <c r="AW57" s="416"/>
      <c r="AX57" s="415"/>
      <c r="AY57" s="415"/>
      <c r="AZ57" s="415"/>
      <c r="BA57" s="415"/>
      <c r="BB57" s="415"/>
      <c r="BC57" s="415"/>
      <c r="BD57" s="415"/>
      <c r="BE57" s="415"/>
      <c r="BF57" s="415"/>
      <c r="BG57" s="415"/>
      <c r="BH57" s="417"/>
    </row>
    <row r="58" spans="1:60">
      <c r="A58" s="514">
        <v>49</v>
      </c>
      <c r="B58" s="389"/>
      <c r="C58" s="389"/>
      <c r="D58" s="390"/>
      <c r="E58" s="390"/>
      <c r="F58" s="390"/>
      <c r="G58" s="389"/>
      <c r="H58" s="390"/>
      <c r="I58" s="398"/>
      <c r="J58" s="389"/>
      <c r="K58" s="389"/>
      <c r="L58" s="389"/>
      <c r="M58" s="389"/>
      <c r="N58" s="389"/>
      <c r="O58" s="418"/>
      <c r="P58" s="418"/>
      <c r="Q58" s="418"/>
      <c r="R58" s="418"/>
      <c r="S58" s="419"/>
      <c r="T58" s="418"/>
      <c r="U58" s="418"/>
      <c r="V58" s="418"/>
      <c r="W58" s="418"/>
      <c r="X58" s="418"/>
      <c r="Y58" s="418"/>
      <c r="Z58" s="418"/>
      <c r="AA58" s="418"/>
      <c r="AB58" s="418"/>
      <c r="AC58" s="419"/>
      <c r="AD58" s="418"/>
      <c r="AE58" s="418"/>
      <c r="AF58" s="418"/>
      <c r="AG58" s="418"/>
      <c r="AH58" s="418"/>
      <c r="AI58" s="418"/>
      <c r="AJ58" s="418"/>
      <c r="AK58" s="418"/>
      <c r="AL58" s="418"/>
      <c r="AM58" s="419"/>
      <c r="AN58" s="418"/>
      <c r="AO58" s="418"/>
      <c r="AP58" s="418"/>
      <c r="AQ58" s="418"/>
      <c r="AR58" s="418"/>
      <c r="AS58" s="418"/>
      <c r="AT58" s="418"/>
      <c r="AU58" s="418"/>
      <c r="AV58" s="418"/>
      <c r="AW58" s="419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20"/>
    </row>
    <row r="59" spans="1:60">
      <c r="A59" s="513">
        <v>50</v>
      </c>
      <c r="B59" s="346"/>
      <c r="C59" s="346"/>
      <c r="D59" s="381"/>
      <c r="E59" s="381"/>
      <c r="F59" s="381"/>
      <c r="G59" s="346"/>
      <c r="H59" s="381"/>
      <c r="I59" s="399"/>
      <c r="J59" s="346"/>
      <c r="K59" s="346"/>
      <c r="L59" s="346"/>
      <c r="M59" s="346"/>
      <c r="N59" s="346"/>
      <c r="O59" s="415"/>
      <c r="P59" s="415"/>
      <c r="Q59" s="415"/>
      <c r="R59" s="415"/>
      <c r="S59" s="416"/>
      <c r="T59" s="415"/>
      <c r="U59" s="415"/>
      <c r="V59" s="415"/>
      <c r="W59" s="415"/>
      <c r="X59" s="415"/>
      <c r="Y59" s="415"/>
      <c r="Z59" s="415"/>
      <c r="AA59" s="415"/>
      <c r="AB59" s="415"/>
      <c r="AC59" s="416"/>
      <c r="AD59" s="415"/>
      <c r="AE59" s="415"/>
      <c r="AF59" s="415"/>
      <c r="AG59" s="415"/>
      <c r="AH59" s="415"/>
      <c r="AI59" s="415"/>
      <c r="AJ59" s="415"/>
      <c r="AK59" s="415"/>
      <c r="AL59" s="415"/>
      <c r="AM59" s="416"/>
      <c r="AN59" s="415"/>
      <c r="AO59" s="415"/>
      <c r="AP59" s="415"/>
      <c r="AQ59" s="415"/>
      <c r="AR59" s="415"/>
      <c r="AS59" s="415"/>
      <c r="AT59" s="415"/>
      <c r="AU59" s="415"/>
      <c r="AV59" s="415"/>
      <c r="AW59" s="416"/>
      <c r="AX59" s="415"/>
      <c r="AY59" s="415"/>
      <c r="AZ59" s="415"/>
      <c r="BA59" s="415"/>
      <c r="BB59" s="415"/>
      <c r="BC59" s="415"/>
      <c r="BD59" s="415"/>
      <c r="BE59" s="415"/>
      <c r="BF59" s="415"/>
      <c r="BG59" s="415"/>
      <c r="BH59" s="417"/>
    </row>
    <row r="60" spans="1:60">
      <c r="A60" s="513">
        <v>51</v>
      </c>
      <c r="B60" s="346"/>
      <c r="C60" s="346"/>
      <c r="D60" s="381"/>
      <c r="E60" s="381"/>
      <c r="F60" s="381"/>
      <c r="G60" s="346"/>
      <c r="H60" s="381"/>
      <c r="I60" s="399"/>
      <c r="J60" s="346"/>
      <c r="K60" s="346"/>
      <c r="L60" s="346"/>
      <c r="M60" s="346"/>
      <c r="N60" s="346"/>
      <c r="O60" s="415"/>
      <c r="P60" s="415"/>
      <c r="Q60" s="415"/>
      <c r="R60" s="415"/>
      <c r="S60" s="416"/>
      <c r="T60" s="415"/>
      <c r="U60" s="415"/>
      <c r="V60" s="415"/>
      <c r="W60" s="415"/>
      <c r="X60" s="415"/>
      <c r="Y60" s="415"/>
      <c r="Z60" s="415"/>
      <c r="AA60" s="415"/>
      <c r="AB60" s="415"/>
      <c r="AC60" s="416"/>
      <c r="AD60" s="415"/>
      <c r="AE60" s="415"/>
      <c r="AF60" s="415"/>
      <c r="AG60" s="415"/>
      <c r="AH60" s="415"/>
      <c r="AI60" s="415"/>
      <c r="AJ60" s="415"/>
      <c r="AK60" s="415"/>
      <c r="AL60" s="415"/>
      <c r="AM60" s="416"/>
      <c r="AN60" s="415"/>
      <c r="AO60" s="415"/>
      <c r="AP60" s="415"/>
      <c r="AQ60" s="415"/>
      <c r="AR60" s="415"/>
      <c r="AS60" s="415"/>
      <c r="AT60" s="415"/>
      <c r="AU60" s="415"/>
      <c r="AV60" s="415"/>
      <c r="AW60" s="416"/>
      <c r="AX60" s="415"/>
      <c r="AY60" s="415"/>
      <c r="AZ60" s="415"/>
      <c r="BA60" s="415"/>
      <c r="BB60" s="415"/>
      <c r="BC60" s="415"/>
      <c r="BD60" s="415"/>
      <c r="BE60" s="415"/>
      <c r="BF60" s="415"/>
      <c r="BG60" s="415"/>
      <c r="BH60" s="417"/>
    </row>
    <row r="61" spans="1:60">
      <c r="A61" s="513">
        <v>52</v>
      </c>
      <c r="B61" s="346"/>
      <c r="C61" s="346"/>
      <c r="D61" s="381"/>
      <c r="E61" s="381"/>
      <c r="F61" s="381"/>
      <c r="G61" s="346"/>
      <c r="H61" s="381"/>
      <c r="I61" s="399"/>
      <c r="J61" s="346"/>
      <c r="K61" s="346"/>
      <c r="L61" s="346"/>
      <c r="M61" s="346"/>
      <c r="N61" s="346"/>
      <c r="O61" s="415"/>
      <c r="P61" s="415"/>
      <c r="Q61" s="415"/>
      <c r="R61" s="415"/>
      <c r="S61" s="416"/>
      <c r="T61" s="415"/>
      <c r="U61" s="415"/>
      <c r="V61" s="415"/>
      <c r="W61" s="415"/>
      <c r="X61" s="415"/>
      <c r="Y61" s="415"/>
      <c r="Z61" s="415"/>
      <c r="AA61" s="415"/>
      <c r="AB61" s="415"/>
      <c r="AC61" s="416"/>
      <c r="AD61" s="415"/>
      <c r="AE61" s="415"/>
      <c r="AF61" s="415"/>
      <c r="AG61" s="415"/>
      <c r="AH61" s="415"/>
      <c r="AI61" s="415"/>
      <c r="AJ61" s="415"/>
      <c r="AK61" s="415"/>
      <c r="AL61" s="415"/>
      <c r="AM61" s="416"/>
      <c r="AN61" s="415"/>
      <c r="AO61" s="415"/>
      <c r="AP61" s="415"/>
      <c r="AQ61" s="415"/>
      <c r="AR61" s="415"/>
      <c r="AS61" s="415"/>
      <c r="AT61" s="415"/>
      <c r="AU61" s="415"/>
      <c r="AV61" s="415"/>
      <c r="AW61" s="416"/>
      <c r="AX61" s="415"/>
      <c r="AY61" s="415"/>
      <c r="AZ61" s="415"/>
      <c r="BA61" s="415"/>
      <c r="BB61" s="415"/>
      <c r="BC61" s="415"/>
      <c r="BD61" s="415"/>
      <c r="BE61" s="415"/>
      <c r="BF61" s="415"/>
      <c r="BG61" s="415"/>
      <c r="BH61" s="417"/>
    </row>
    <row r="62" spans="1:60">
      <c r="A62" s="513">
        <v>53</v>
      </c>
      <c r="B62" s="346"/>
      <c r="C62" s="346"/>
      <c r="D62" s="381"/>
      <c r="E62" s="381"/>
      <c r="F62" s="381"/>
      <c r="G62" s="346"/>
      <c r="H62" s="381"/>
      <c r="I62" s="399"/>
      <c r="J62" s="346"/>
      <c r="K62" s="346"/>
      <c r="L62" s="346"/>
      <c r="M62" s="346"/>
      <c r="N62" s="346"/>
      <c r="O62" s="415"/>
      <c r="P62" s="415"/>
      <c r="Q62" s="415"/>
      <c r="R62" s="415"/>
      <c r="S62" s="416"/>
      <c r="T62" s="415"/>
      <c r="U62" s="415"/>
      <c r="V62" s="415"/>
      <c r="W62" s="415"/>
      <c r="X62" s="415"/>
      <c r="Y62" s="415"/>
      <c r="Z62" s="415"/>
      <c r="AA62" s="415"/>
      <c r="AB62" s="415"/>
      <c r="AC62" s="416"/>
      <c r="AD62" s="415"/>
      <c r="AE62" s="415"/>
      <c r="AF62" s="415"/>
      <c r="AG62" s="415"/>
      <c r="AH62" s="415"/>
      <c r="AI62" s="415"/>
      <c r="AJ62" s="415"/>
      <c r="AK62" s="415"/>
      <c r="AL62" s="415"/>
      <c r="AM62" s="416"/>
      <c r="AN62" s="415"/>
      <c r="AO62" s="415"/>
      <c r="AP62" s="415"/>
      <c r="AQ62" s="415"/>
      <c r="AR62" s="415"/>
      <c r="AS62" s="415"/>
      <c r="AT62" s="415"/>
      <c r="AU62" s="415"/>
      <c r="AV62" s="415"/>
      <c r="AW62" s="416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  <c r="BH62" s="417"/>
    </row>
    <row r="63" spans="1:60">
      <c r="A63" s="513">
        <v>54</v>
      </c>
      <c r="B63" s="346"/>
      <c r="C63" s="346"/>
      <c r="D63" s="381"/>
      <c r="E63" s="381"/>
      <c r="F63" s="381"/>
      <c r="G63" s="346"/>
      <c r="H63" s="381"/>
      <c r="I63" s="400"/>
      <c r="J63" s="346"/>
      <c r="K63" s="346"/>
      <c r="L63" s="346"/>
      <c r="M63" s="346"/>
      <c r="N63" s="346"/>
      <c r="O63" s="415"/>
      <c r="P63" s="415"/>
      <c r="Q63" s="415"/>
      <c r="R63" s="415"/>
      <c r="S63" s="416"/>
      <c r="T63" s="415"/>
      <c r="U63" s="415"/>
      <c r="V63" s="415"/>
      <c r="W63" s="415"/>
      <c r="X63" s="415"/>
      <c r="Y63" s="415"/>
      <c r="Z63" s="415"/>
      <c r="AA63" s="415"/>
      <c r="AB63" s="415"/>
      <c r="AC63" s="416"/>
      <c r="AD63" s="415"/>
      <c r="AE63" s="415"/>
      <c r="AF63" s="415"/>
      <c r="AG63" s="415"/>
      <c r="AH63" s="415"/>
      <c r="AI63" s="415"/>
      <c r="AJ63" s="415"/>
      <c r="AK63" s="415"/>
      <c r="AL63" s="415"/>
      <c r="AM63" s="416"/>
      <c r="AN63" s="415"/>
      <c r="AO63" s="415"/>
      <c r="AP63" s="415"/>
      <c r="AQ63" s="415"/>
      <c r="AR63" s="415"/>
      <c r="AS63" s="415"/>
      <c r="AT63" s="415"/>
      <c r="AU63" s="415"/>
      <c r="AV63" s="415"/>
      <c r="AW63" s="416"/>
      <c r="AX63" s="415"/>
      <c r="AY63" s="415"/>
      <c r="AZ63" s="415"/>
      <c r="BA63" s="415"/>
      <c r="BB63" s="415"/>
      <c r="BC63" s="415"/>
      <c r="BD63" s="415"/>
      <c r="BE63" s="415"/>
      <c r="BF63" s="415"/>
      <c r="BG63" s="415"/>
      <c r="BH63" s="417"/>
    </row>
    <row r="64" spans="1:60">
      <c r="A64" s="513">
        <v>55</v>
      </c>
      <c r="B64" s="346"/>
      <c r="C64" s="346"/>
      <c r="D64" s="381"/>
      <c r="E64" s="381"/>
      <c r="F64" s="381"/>
      <c r="G64" s="346"/>
      <c r="H64" s="381"/>
      <c r="I64" s="400"/>
      <c r="J64" s="346"/>
      <c r="K64" s="346"/>
      <c r="L64" s="346"/>
      <c r="M64" s="346"/>
      <c r="N64" s="346"/>
      <c r="O64" s="415"/>
      <c r="P64" s="415"/>
      <c r="Q64" s="415"/>
      <c r="R64" s="415"/>
      <c r="S64" s="416"/>
      <c r="T64" s="415"/>
      <c r="U64" s="415"/>
      <c r="V64" s="415"/>
      <c r="W64" s="415"/>
      <c r="X64" s="415"/>
      <c r="Y64" s="415"/>
      <c r="Z64" s="415"/>
      <c r="AA64" s="415"/>
      <c r="AB64" s="415"/>
      <c r="AC64" s="416"/>
      <c r="AD64" s="415"/>
      <c r="AE64" s="415"/>
      <c r="AF64" s="415"/>
      <c r="AG64" s="415"/>
      <c r="AH64" s="415"/>
      <c r="AI64" s="415"/>
      <c r="AJ64" s="415"/>
      <c r="AK64" s="415"/>
      <c r="AL64" s="415"/>
      <c r="AM64" s="416"/>
      <c r="AN64" s="415"/>
      <c r="AO64" s="415"/>
      <c r="AP64" s="415"/>
      <c r="AQ64" s="415"/>
      <c r="AR64" s="415"/>
      <c r="AS64" s="415"/>
      <c r="AT64" s="415"/>
      <c r="AU64" s="415"/>
      <c r="AV64" s="415"/>
      <c r="AW64" s="416"/>
      <c r="AX64" s="415"/>
      <c r="AY64" s="415"/>
      <c r="AZ64" s="415"/>
      <c r="BA64" s="415"/>
      <c r="BB64" s="415"/>
      <c r="BC64" s="415"/>
      <c r="BD64" s="415"/>
      <c r="BE64" s="415"/>
      <c r="BF64" s="415"/>
      <c r="BG64" s="415"/>
      <c r="BH64" s="417"/>
    </row>
    <row r="65" spans="1:60">
      <c r="A65" s="513">
        <v>56</v>
      </c>
      <c r="B65" s="346"/>
      <c r="C65" s="346"/>
      <c r="D65" s="381"/>
      <c r="E65" s="381"/>
      <c r="F65" s="381"/>
      <c r="G65" s="346"/>
      <c r="H65" s="381"/>
      <c r="I65" s="400"/>
      <c r="J65" s="346"/>
      <c r="K65" s="346"/>
      <c r="L65" s="346"/>
      <c r="M65" s="346"/>
      <c r="N65" s="346"/>
      <c r="O65" s="415"/>
      <c r="P65" s="415"/>
      <c r="Q65" s="415"/>
      <c r="R65" s="415"/>
      <c r="S65" s="416"/>
      <c r="T65" s="415"/>
      <c r="U65" s="415"/>
      <c r="V65" s="415"/>
      <c r="W65" s="415"/>
      <c r="X65" s="415"/>
      <c r="Y65" s="415"/>
      <c r="Z65" s="415"/>
      <c r="AA65" s="415"/>
      <c r="AB65" s="415"/>
      <c r="AC65" s="416"/>
      <c r="AD65" s="415"/>
      <c r="AE65" s="415"/>
      <c r="AF65" s="415"/>
      <c r="AG65" s="415"/>
      <c r="AH65" s="415"/>
      <c r="AI65" s="415"/>
      <c r="AJ65" s="415"/>
      <c r="AK65" s="415"/>
      <c r="AL65" s="415"/>
      <c r="AM65" s="416"/>
      <c r="AN65" s="415"/>
      <c r="AO65" s="415"/>
      <c r="AP65" s="415"/>
      <c r="AQ65" s="415"/>
      <c r="AR65" s="415"/>
      <c r="AS65" s="415"/>
      <c r="AT65" s="415"/>
      <c r="AU65" s="415"/>
      <c r="AV65" s="415"/>
      <c r="AW65" s="416"/>
      <c r="AX65" s="415"/>
      <c r="AY65" s="415"/>
      <c r="AZ65" s="415"/>
      <c r="BA65" s="415"/>
      <c r="BB65" s="415"/>
      <c r="BC65" s="415"/>
      <c r="BD65" s="415"/>
      <c r="BE65" s="415"/>
      <c r="BF65" s="415"/>
      <c r="BG65" s="415"/>
      <c r="BH65" s="417"/>
    </row>
    <row r="66" spans="1:60">
      <c r="A66" s="513">
        <v>57</v>
      </c>
      <c r="B66" s="346"/>
      <c r="C66" s="346"/>
      <c r="D66" s="381"/>
      <c r="E66" s="381"/>
      <c r="F66" s="381"/>
      <c r="G66" s="346"/>
      <c r="H66" s="381"/>
      <c r="I66" s="400"/>
      <c r="J66" s="346"/>
      <c r="K66" s="346"/>
      <c r="L66" s="346"/>
      <c r="M66" s="346"/>
      <c r="N66" s="346"/>
      <c r="O66" s="415"/>
      <c r="P66" s="415"/>
      <c r="Q66" s="415"/>
      <c r="R66" s="415"/>
      <c r="S66" s="416"/>
      <c r="T66" s="415"/>
      <c r="U66" s="415"/>
      <c r="V66" s="415"/>
      <c r="W66" s="415"/>
      <c r="X66" s="415"/>
      <c r="Y66" s="415"/>
      <c r="Z66" s="415"/>
      <c r="AA66" s="415"/>
      <c r="AB66" s="415"/>
      <c r="AC66" s="416"/>
      <c r="AD66" s="415"/>
      <c r="AE66" s="415"/>
      <c r="AF66" s="415"/>
      <c r="AG66" s="415"/>
      <c r="AH66" s="415"/>
      <c r="AI66" s="415"/>
      <c r="AJ66" s="415"/>
      <c r="AK66" s="415"/>
      <c r="AL66" s="415"/>
      <c r="AM66" s="416"/>
      <c r="AN66" s="415"/>
      <c r="AO66" s="415"/>
      <c r="AP66" s="415"/>
      <c r="AQ66" s="415"/>
      <c r="AR66" s="415"/>
      <c r="AS66" s="415"/>
      <c r="AT66" s="415"/>
      <c r="AU66" s="415"/>
      <c r="AV66" s="415"/>
      <c r="AW66" s="416"/>
      <c r="AX66" s="415"/>
      <c r="AY66" s="415"/>
      <c r="AZ66" s="415"/>
      <c r="BA66" s="415"/>
      <c r="BB66" s="415"/>
      <c r="BC66" s="415"/>
      <c r="BD66" s="415"/>
      <c r="BE66" s="415"/>
      <c r="BF66" s="415"/>
      <c r="BG66" s="415"/>
      <c r="BH66" s="417"/>
    </row>
    <row r="67" spans="1:60">
      <c r="A67" s="513">
        <v>58</v>
      </c>
      <c r="B67" s="346"/>
      <c r="C67" s="346"/>
      <c r="D67" s="381"/>
      <c r="E67" s="381"/>
      <c r="F67" s="381"/>
      <c r="G67" s="346"/>
      <c r="H67" s="381"/>
      <c r="I67" s="400"/>
      <c r="J67" s="346"/>
      <c r="K67" s="346"/>
      <c r="L67" s="346"/>
      <c r="M67" s="346"/>
      <c r="N67" s="346"/>
      <c r="O67" s="415"/>
      <c r="P67" s="415"/>
      <c r="Q67" s="415"/>
      <c r="R67" s="415"/>
      <c r="S67" s="416"/>
      <c r="T67" s="415"/>
      <c r="U67" s="415"/>
      <c r="V67" s="415"/>
      <c r="W67" s="415"/>
      <c r="X67" s="415"/>
      <c r="Y67" s="415"/>
      <c r="Z67" s="415"/>
      <c r="AA67" s="415"/>
      <c r="AB67" s="415"/>
      <c r="AC67" s="416"/>
      <c r="AD67" s="415"/>
      <c r="AE67" s="415"/>
      <c r="AF67" s="415"/>
      <c r="AG67" s="415"/>
      <c r="AH67" s="415"/>
      <c r="AI67" s="415"/>
      <c r="AJ67" s="415"/>
      <c r="AK67" s="415"/>
      <c r="AL67" s="415"/>
      <c r="AM67" s="416"/>
      <c r="AN67" s="415"/>
      <c r="AO67" s="415"/>
      <c r="AP67" s="415"/>
      <c r="AQ67" s="415"/>
      <c r="AR67" s="415"/>
      <c r="AS67" s="415"/>
      <c r="AT67" s="415"/>
      <c r="AU67" s="415"/>
      <c r="AV67" s="415"/>
      <c r="AW67" s="416"/>
      <c r="AX67" s="415"/>
      <c r="AY67" s="415"/>
      <c r="AZ67" s="415"/>
      <c r="BA67" s="415"/>
      <c r="BB67" s="415"/>
      <c r="BC67" s="415"/>
      <c r="BD67" s="415"/>
      <c r="BE67" s="415"/>
      <c r="BF67" s="415"/>
      <c r="BG67" s="415"/>
      <c r="BH67" s="417"/>
    </row>
    <row r="68" spans="1:60">
      <c r="A68" s="514">
        <v>59</v>
      </c>
      <c r="B68" s="347"/>
      <c r="C68" s="347"/>
      <c r="D68" s="382"/>
      <c r="E68" s="382"/>
      <c r="F68" s="382"/>
      <c r="G68" s="347"/>
      <c r="H68" s="382"/>
      <c r="I68" s="401"/>
      <c r="J68" s="347"/>
      <c r="K68" s="347"/>
      <c r="L68" s="347"/>
      <c r="M68" s="347"/>
      <c r="N68" s="347"/>
      <c r="O68" s="418"/>
      <c r="P68" s="418"/>
      <c r="Q68" s="418"/>
      <c r="R68" s="418"/>
      <c r="S68" s="419"/>
      <c r="T68" s="418"/>
      <c r="U68" s="418"/>
      <c r="V68" s="418"/>
      <c r="W68" s="418"/>
      <c r="X68" s="418"/>
      <c r="Y68" s="418"/>
      <c r="Z68" s="418"/>
      <c r="AA68" s="418"/>
      <c r="AB68" s="418"/>
      <c r="AC68" s="419"/>
      <c r="AD68" s="418"/>
      <c r="AE68" s="418"/>
      <c r="AF68" s="418"/>
      <c r="AG68" s="418"/>
      <c r="AH68" s="418"/>
      <c r="AI68" s="418"/>
      <c r="AJ68" s="418"/>
      <c r="AK68" s="418"/>
      <c r="AL68" s="418"/>
      <c r="AM68" s="419"/>
      <c r="AN68" s="418"/>
      <c r="AO68" s="418"/>
      <c r="AP68" s="418"/>
      <c r="AQ68" s="418"/>
      <c r="AR68" s="418"/>
      <c r="AS68" s="418"/>
      <c r="AT68" s="418"/>
      <c r="AU68" s="418"/>
      <c r="AV68" s="418"/>
      <c r="AW68" s="419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20"/>
    </row>
    <row r="69" spans="1:60">
      <c r="A69" s="513">
        <v>60</v>
      </c>
      <c r="B69" s="346"/>
      <c r="C69" s="346"/>
      <c r="D69" s="381"/>
      <c r="E69" s="381"/>
      <c r="F69" s="381"/>
      <c r="G69" s="346"/>
      <c r="H69" s="381"/>
      <c r="I69" s="400"/>
      <c r="J69" s="346"/>
      <c r="K69" s="346"/>
      <c r="L69" s="346"/>
      <c r="M69" s="346"/>
      <c r="N69" s="346"/>
      <c r="O69" s="415"/>
      <c r="P69" s="415"/>
      <c r="Q69" s="415"/>
      <c r="R69" s="415"/>
      <c r="S69" s="416"/>
      <c r="T69" s="415"/>
      <c r="U69" s="415"/>
      <c r="V69" s="415"/>
      <c r="W69" s="415"/>
      <c r="X69" s="415"/>
      <c r="Y69" s="415"/>
      <c r="Z69" s="415"/>
      <c r="AA69" s="415"/>
      <c r="AB69" s="415"/>
      <c r="AC69" s="416"/>
      <c r="AD69" s="415"/>
      <c r="AE69" s="415"/>
      <c r="AF69" s="415"/>
      <c r="AG69" s="415"/>
      <c r="AH69" s="415"/>
      <c r="AI69" s="415"/>
      <c r="AJ69" s="415"/>
      <c r="AK69" s="415"/>
      <c r="AL69" s="415"/>
      <c r="AM69" s="416"/>
      <c r="AN69" s="415"/>
      <c r="AO69" s="415"/>
      <c r="AP69" s="415"/>
      <c r="AQ69" s="415"/>
      <c r="AR69" s="415"/>
      <c r="AS69" s="415"/>
      <c r="AT69" s="415"/>
      <c r="AU69" s="415"/>
      <c r="AV69" s="415"/>
      <c r="AW69" s="416"/>
      <c r="AX69" s="415"/>
      <c r="AY69" s="415"/>
      <c r="AZ69" s="415"/>
      <c r="BA69" s="415"/>
      <c r="BB69" s="415"/>
      <c r="BC69" s="415"/>
      <c r="BD69" s="415"/>
      <c r="BE69" s="415"/>
      <c r="BF69" s="415"/>
      <c r="BG69" s="415"/>
      <c r="BH69" s="417"/>
    </row>
    <row r="70" spans="1:60">
      <c r="A70" s="513">
        <v>61</v>
      </c>
      <c r="B70" s="346"/>
      <c r="C70" s="346"/>
      <c r="D70" s="381"/>
      <c r="E70" s="381"/>
      <c r="F70" s="381"/>
      <c r="G70" s="346"/>
      <c r="H70" s="381"/>
      <c r="I70" s="400"/>
      <c r="J70" s="346"/>
      <c r="K70" s="346"/>
      <c r="L70" s="346"/>
      <c r="M70" s="346"/>
      <c r="N70" s="346"/>
      <c r="O70" s="415"/>
      <c r="P70" s="415"/>
      <c r="Q70" s="415"/>
      <c r="R70" s="415"/>
      <c r="S70" s="416"/>
      <c r="T70" s="415"/>
      <c r="U70" s="415"/>
      <c r="V70" s="415"/>
      <c r="W70" s="415"/>
      <c r="X70" s="415"/>
      <c r="Y70" s="415"/>
      <c r="Z70" s="415"/>
      <c r="AA70" s="415"/>
      <c r="AB70" s="415"/>
      <c r="AC70" s="416"/>
      <c r="AD70" s="415"/>
      <c r="AE70" s="415"/>
      <c r="AF70" s="415"/>
      <c r="AG70" s="415"/>
      <c r="AH70" s="415"/>
      <c r="AI70" s="415"/>
      <c r="AJ70" s="415"/>
      <c r="AK70" s="415"/>
      <c r="AL70" s="415"/>
      <c r="AM70" s="416"/>
      <c r="AN70" s="415"/>
      <c r="AO70" s="415"/>
      <c r="AP70" s="415"/>
      <c r="AQ70" s="415"/>
      <c r="AR70" s="415"/>
      <c r="AS70" s="415"/>
      <c r="AT70" s="415"/>
      <c r="AU70" s="415"/>
      <c r="AV70" s="415"/>
      <c r="AW70" s="416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  <c r="BH70" s="417"/>
    </row>
    <row r="71" spans="1:60">
      <c r="A71" s="513">
        <v>62</v>
      </c>
      <c r="B71" s="346"/>
      <c r="C71" s="346"/>
      <c r="D71" s="381"/>
      <c r="E71" s="381"/>
      <c r="F71" s="381"/>
      <c r="G71" s="346"/>
      <c r="H71" s="381"/>
      <c r="I71" s="400"/>
      <c r="J71" s="346"/>
      <c r="K71" s="346"/>
      <c r="L71" s="346"/>
      <c r="M71" s="346"/>
      <c r="N71" s="346"/>
      <c r="O71" s="415"/>
      <c r="P71" s="415"/>
      <c r="Q71" s="415"/>
      <c r="R71" s="415"/>
      <c r="S71" s="416"/>
      <c r="T71" s="415"/>
      <c r="U71" s="415"/>
      <c r="V71" s="415"/>
      <c r="W71" s="415"/>
      <c r="X71" s="415"/>
      <c r="Y71" s="415"/>
      <c r="Z71" s="415"/>
      <c r="AA71" s="415"/>
      <c r="AB71" s="415"/>
      <c r="AC71" s="416"/>
      <c r="AD71" s="415"/>
      <c r="AE71" s="415"/>
      <c r="AF71" s="415"/>
      <c r="AG71" s="415"/>
      <c r="AH71" s="415"/>
      <c r="AI71" s="415"/>
      <c r="AJ71" s="415"/>
      <c r="AK71" s="415"/>
      <c r="AL71" s="415"/>
      <c r="AM71" s="416"/>
      <c r="AN71" s="415"/>
      <c r="AO71" s="415"/>
      <c r="AP71" s="415"/>
      <c r="AQ71" s="415"/>
      <c r="AR71" s="415"/>
      <c r="AS71" s="415"/>
      <c r="AT71" s="415"/>
      <c r="AU71" s="415"/>
      <c r="AV71" s="415"/>
      <c r="AW71" s="416"/>
      <c r="AX71" s="415"/>
      <c r="AY71" s="415"/>
      <c r="AZ71" s="415"/>
      <c r="BA71" s="415"/>
      <c r="BB71" s="415"/>
      <c r="BC71" s="415"/>
      <c r="BD71" s="415"/>
      <c r="BE71" s="415"/>
      <c r="BF71" s="415"/>
      <c r="BG71" s="415"/>
      <c r="BH71" s="417"/>
    </row>
    <row r="72" spans="1:60">
      <c r="A72" s="513">
        <v>63</v>
      </c>
      <c r="B72" s="346"/>
      <c r="C72" s="346"/>
      <c r="D72" s="381"/>
      <c r="E72" s="381"/>
      <c r="F72" s="381"/>
      <c r="G72" s="346"/>
      <c r="H72" s="381"/>
      <c r="I72" s="400"/>
      <c r="J72" s="346"/>
      <c r="K72" s="346"/>
      <c r="L72" s="346"/>
      <c r="M72" s="346"/>
      <c r="N72" s="346"/>
      <c r="O72" s="415"/>
      <c r="P72" s="415"/>
      <c r="Q72" s="415"/>
      <c r="R72" s="415"/>
      <c r="S72" s="416"/>
      <c r="T72" s="415"/>
      <c r="U72" s="415"/>
      <c r="V72" s="415"/>
      <c r="W72" s="415"/>
      <c r="X72" s="415"/>
      <c r="Y72" s="415"/>
      <c r="Z72" s="415"/>
      <c r="AA72" s="415"/>
      <c r="AB72" s="415"/>
      <c r="AC72" s="416"/>
      <c r="AD72" s="415"/>
      <c r="AE72" s="415"/>
      <c r="AF72" s="415"/>
      <c r="AG72" s="415"/>
      <c r="AH72" s="415"/>
      <c r="AI72" s="415"/>
      <c r="AJ72" s="415"/>
      <c r="AK72" s="415"/>
      <c r="AL72" s="415"/>
      <c r="AM72" s="416"/>
      <c r="AN72" s="415"/>
      <c r="AO72" s="415"/>
      <c r="AP72" s="415"/>
      <c r="AQ72" s="415"/>
      <c r="AR72" s="415"/>
      <c r="AS72" s="415"/>
      <c r="AT72" s="415"/>
      <c r="AU72" s="415"/>
      <c r="AV72" s="415"/>
      <c r="AW72" s="416"/>
      <c r="AX72" s="415"/>
      <c r="AY72" s="415"/>
      <c r="AZ72" s="415"/>
      <c r="BA72" s="415"/>
      <c r="BB72" s="415"/>
      <c r="BC72" s="415"/>
      <c r="BD72" s="415"/>
      <c r="BE72" s="415"/>
      <c r="BF72" s="415"/>
      <c r="BG72" s="415"/>
      <c r="BH72" s="417"/>
    </row>
    <row r="73" spans="1:60">
      <c r="A73" s="513">
        <v>64</v>
      </c>
      <c r="B73" s="346"/>
      <c r="C73" s="346"/>
      <c r="D73" s="381"/>
      <c r="E73" s="381"/>
      <c r="F73" s="381"/>
      <c r="G73" s="346"/>
      <c r="H73" s="381"/>
      <c r="I73" s="400"/>
      <c r="J73" s="346"/>
      <c r="K73" s="346"/>
      <c r="L73" s="346"/>
      <c r="M73" s="346"/>
      <c r="N73" s="346"/>
      <c r="O73" s="415"/>
      <c r="P73" s="415"/>
      <c r="Q73" s="415"/>
      <c r="R73" s="415"/>
      <c r="S73" s="416"/>
      <c r="T73" s="415"/>
      <c r="U73" s="415"/>
      <c r="V73" s="415"/>
      <c r="W73" s="415"/>
      <c r="X73" s="415"/>
      <c r="Y73" s="415"/>
      <c r="Z73" s="415"/>
      <c r="AA73" s="415"/>
      <c r="AB73" s="415"/>
      <c r="AC73" s="416"/>
      <c r="AD73" s="415"/>
      <c r="AE73" s="415"/>
      <c r="AF73" s="415"/>
      <c r="AG73" s="415"/>
      <c r="AH73" s="415"/>
      <c r="AI73" s="415"/>
      <c r="AJ73" s="415"/>
      <c r="AK73" s="415"/>
      <c r="AL73" s="415"/>
      <c r="AM73" s="416"/>
      <c r="AN73" s="415"/>
      <c r="AO73" s="415"/>
      <c r="AP73" s="415"/>
      <c r="AQ73" s="415"/>
      <c r="AR73" s="415"/>
      <c r="AS73" s="415"/>
      <c r="AT73" s="415"/>
      <c r="AU73" s="415"/>
      <c r="AV73" s="415"/>
      <c r="AW73" s="416"/>
      <c r="AX73" s="415"/>
      <c r="AY73" s="415"/>
      <c r="AZ73" s="415"/>
      <c r="BA73" s="415"/>
      <c r="BB73" s="415"/>
      <c r="BC73" s="415"/>
      <c r="BD73" s="415"/>
      <c r="BE73" s="415"/>
      <c r="BF73" s="415"/>
      <c r="BG73" s="415"/>
      <c r="BH73" s="417"/>
    </row>
    <row r="74" spans="1:60">
      <c r="A74" s="513">
        <v>65</v>
      </c>
      <c r="B74" s="346"/>
      <c r="C74" s="346"/>
      <c r="D74" s="381"/>
      <c r="E74" s="381"/>
      <c r="F74" s="381"/>
      <c r="G74" s="346"/>
      <c r="H74" s="381"/>
      <c r="I74" s="400"/>
      <c r="J74" s="346"/>
      <c r="K74" s="346"/>
      <c r="L74" s="346"/>
      <c r="M74" s="346"/>
      <c r="N74" s="346"/>
      <c r="O74" s="415"/>
      <c r="P74" s="415"/>
      <c r="Q74" s="415"/>
      <c r="R74" s="415"/>
      <c r="S74" s="416"/>
      <c r="T74" s="415"/>
      <c r="U74" s="415"/>
      <c r="V74" s="415"/>
      <c r="W74" s="415"/>
      <c r="X74" s="415"/>
      <c r="Y74" s="415"/>
      <c r="Z74" s="415"/>
      <c r="AA74" s="415"/>
      <c r="AB74" s="415"/>
      <c r="AC74" s="416"/>
      <c r="AD74" s="415"/>
      <c r="AE74" s="415"/>
      <c r="AF74" s="415"/>
      <c r="AG74" s="415"/>
      <c r="AH74" s="415"/>
      <c r="AI74" s="415"/>
      <c r="AJ74" s="415"/>
      <c r="AK74" s="415"/>
      <c r="AL74" s="415"/>
      <c r="AM74" s="416"/>
      <c r="AN74" s="415"/>
      <c r="AO74" s="415"/>
      <c r="AP74" s="415"/>
      <c r="AQ74" s="415"/>
      <c r="AR74" s="415"/>
      <c r="AS74" s="415"/>
      <c r="AT74" s="415"/>
      <c r="AU74" s="415"/>
      <c r="AV74" s="415"/>
      <c r="AW74" s="416"/>
      <c r="AX74" s="415"/>
      <c r="AY74" s="415"/>
      <c r="AZ74" s="415"/>
      <c r="BA74" s="415"/>
      <c r="BB74" s="415"/>
      <c r="BC74" s="415"/>
      <c r="BD74" s="415"/>
      <c r="BE74" s="415"/>
      <c r="BF74" s="415"/>
      <c r="BG74" s="415"/>
      <c r="BH74" s="417"/>
    </row>
    <row r="75" spans="1:60">
      <c r="A75" s="513">
        <v>66</v>
      </c>
      <c r="B75" s="346"/>
      <c r="C75" s="346"/>
      <c r="D75" s="381"/>
      <c r="E75" s="381"/>
      <c r="F75" s="381"/>
      <c r="G75" s="346"/>
      <c r="H75" s="381"/>
      <c r="I75" s="399"/>
      <c r="J75" s="346"/>
      <c r="K75" s="346"/>
      <c r="L75" s="346"/>
      <c r="M75" s="346"/>
      <c r="N75" s="346"/>
      <c r="O75" s="415"/>
      <c r="P75" s="415"/>
      <c r="Q75" s="415"/>
      <c r="R75" s="415"/>
      <c r="S75" s="416"/>
      <c r="T75" s="415"/>
      <c r="U75" s="415"/>
      <c r="V75" s="415"/>
      <c r="W75" s="415"/>
      <c r="X75" s="415"/>
      <c r="Y75" s="415"/>
      <c r="Z75" s="415"/>
      <c r="AA75" s="415"/>
      <c r="AB75" s="415"/>
      <c r="AC75" s="416"/>
      <c r="AD75" s="415"/>
      <c r="AE75" s="415"/>
      <c r="AF75" s="415"/>
      <c r="AG75" s="415"/>
      <c r="AH75" s="415"/>
      <c r="AI75" s="415"/>
      <c r="AJ75" s="415"/>
      <c r="AK75" s="415"/>
      <c r="AL75" s="415"/>
      <c r="AM75" s="416"/>
      <c r="AN75" s="415"/>
      <c r="AO75" s="415"/>
      <c r="AP75" s="415"/>
      <c r="AQ75" s="415"/>
      <c r="AR75" s="415"/>
      <c r="AS75" s="415"/>
      <c r="AT75" s="415"/>
      <c r="AU75" s="415"/>
      <c r="AV75" s="415"/>
      <c r="AW75" s="416"/>
      <c r="AX75" s="415"/>
      <c r="AY75" s="415"/>
      <c r="AZ75" s="415"/>
      <c r="BA75" s="415"/>
      <c r="BB75" s="415"/>
      <c r="BC75" s="415"/>
      <c r="BD75" s="415"/>
      <c r="BE75" s="415"/>
      <c r="BF75" s="415"/>
      <c r="BG75" s="415"/>
      <c r="BH75" s="417"/>
    </row>
    <row r="76" spans="1:60">
      <c r="A76" s="513">
        <v>67</v>
      </c>
      <c r="B76" s="346"/>
      <c r="C76" s="346"/>
      <c r="D76" s="381"/>
      <c r="E76" s="381"/>
      <c r="F76" s="381"/>
      <c r="G76" s="346"/>
      <c r="H76" s="381"/>
      <c r="I76" s="399"/>
      <c r="J76" s="346"/>
      <c r="K76" s="346"/>
      <c r="L76" s="346"/>
      <c r="M76" s="346"/>
      <c r="N76" s="346"/>
      <c r="O76" s="415"/>
      <c r="P76" s="415"/>
      <c r="Q76" s="415"/>
      <c r="R76" s="415"/>
      <c r="S76" s="416"/>
      <c r="T76" s="415"/>
      <c r="U76" s="415"/>
      <c r="V76" s="415"/>
      <c r="W76" s="415"/>
      <c r="X76" s="415"/>
      <c r="Y76" s="415"/>
      <c r="Z76" s="415"/>
      <c r="AA76" s="415"/>
      <c r="AB76" s="415"/>
      <c r="AC76" s="416"/>
      <c r="AD76" s="415"/>
      <c r="AE76" s="415"/>
      <c r="AF76" s="415"/>
      <c r="AG76" s="415"/>
      <c r="AH76" s="415"/>
      <c r="AI76" s="415"/>
      <c r="AJ76" s="415"/>
      <c r="AK76" s="415"/>
      <c r="AL76" s="415"/>
      <c r="AM76" s="416"/>
      <c r="AN76" s="415"/>
      <c r="AO76" s="415"/>
      <c r="AP76" s="415"/>
      <c r="AQ76" s="415"/>
      <c r="AR76" s="415"/>
      <c r="AS76" s="415"/>
      <c r="AT76" s="415"/>
      <c r="AU76" s="415"/>
      <c r="AV76" s="415"/>
      <c r="AW76" s="416"/>
      <c r="AX76" s="415"/>
      <c r="AY76" s="415"/>
      <c r="AZ76" s="415"/>
      <c r="BA76" s="415"/>
      <c r="BB76" s="415"/>
      <c r="BC76" s="415"/>
      <c r="BD76" s="415"/>
      <c r="BE76" s="415"/>
      <c r="BF76" s="415"/>
      <c r="BG76" s="415"/>
      <c r="BH76" s="417"/>
    </row>
    <row r="77" spans="1:60">
      <c r="A77" s="513">
        <v>68</v>
      </c>
      <c r="B77" s="346"/>
      <c r="C77" s="346"/>
      <c r="D77" s="381"/>
      <c r="E77" s="381"/>
      <c r="F77" s="381"/>
      <c r="G77" s="346"/>
      <c r="H77" s="381"/>
      <c r="I77" s="399"/>
      <c r="J77" s="346"/>
      <c r="K77" s="346"/>
      <c r="L77" s="346"/>
      <c r="M77" s="346"/>
      <c r="N77" s="346"/>
      <c r="O77" s="415"/>
      <c r="P77" s="415"/>
      <c r="Q77" s="415"/>
      <c r="R77" s="415"/>
      <c r="S77" s="416"/>
      <c r="T77" s="415"/>
      <c r="U77" s="415"/>
      <c r="V77" s="415"/>
      <c r="W77" s="415"/>
      <c r="X77" s="415"/>
      <c r="Y77" s="415"/>
      <c r="Z77" s="415"/>
      <c r="AA77" s="415"/>
      <c r="AB77" s="415"/>
      <c r="AC77" s="416"/>
      <c r="AD77" s="415"/>
      <c r="AE77" s="415"/>
      <c r="AF77" s="415"/>
      <c r="AG77" s="415"/>
      <c r="AH77" s="415"/>
      <c r="AI77" s="415"/>
      <c r="AJ77" s="415"/>
      <c r="AK77" s="415"/>
      <c r="AL77" s="415"/>
      <c r="AM77" s="416"/>
      <c r="AN77" s="415"/>
      <c r="AO77" s="415"/>
      <c r="AP77" s="415"/>
      <c r="AQ77" s="415"/>
      <c r="AR77" s="415"/>
      <c r="AS77" s="415"/>
      <c r="AT77" s="415"/>
      <c r="AU77" s="415"/>
      <c r="AV77" s="415"/>
      <c r="AW77" s="416"/>
      <c r="AX77" s="415"/>
      <c r="AY77" s="415"/>
      <c r="AZ77" s="415"/>
      <c r="BA77" s="415"/>
      <c r="BB77" s="415"/>
      <c r="BC77" s="415"/>
      <c r="BD77" s="415"/>
      <c r="BE77" s="415"/>
      <c r="BF77" s="415"/>
      <c r="BG77" s="415"/>
      <c r="BH77" s="417"/>
    </row>
    <row r="78" spans="1:60">
      <c r="A78" s="514">
        <v>69</v>
      </c>
      <c r="B78" s="347"/>
      <c r="C78" s="347"/>
      <c r="D78" s="382"/>
      <c r="E78" s="382"/>
      <c r="F78" s="382"/>
      <c r="G78" s="347"/>
      <c r="H78" s="382"/>
      <c r="I78" s="402"/>
      <c r="J78" s="347"/>
      <c r="K78" s="347"/>
      <c r="L78" s="347"/>
      <c r="M78" s="347"/>
      <c r="N78" s="347"/>
      <c r="O78" s="418"/>
      <c r="P78" s="418"/>
      <c r="Q78" s="418"/>
      <c r="R78" s="418"/>
      <c r="S78" s="419"/>
      <c r="T78" s="418"/>
      <c r="U78" s="418"/>
      <c r="V78" s="418"/>
      <c r="W78" s="418"/>
      <c r="X78" s="418"/>
      <c r="Y78" s="418"/>
      <c r="Z78" s="418"/>
      <c r="AA78" s="418"/>
      <c r="AB78" s="418"/>
      <c r="AC78" s="419"/>
      <c r="AD78" s="418"/>
      <c r="AE78" s="418"/>
      <c r="AF78" s="418"/>
      <c r="AG78" s="418"/>
      <c r="AH78" s="418"/>
      <c r="AI78" s="418"/>
      <c r="AJ78" s="418"/>
      <c r="AK78" s="418"/>
      <c r="AL78" s="418"/>
      <c r="AM78" s="419"/>
      <c r="AN78" s="418"/>
      <c r="AO78" s="418"/>
      <c r="AP78" s="418"/>
      <c r="AQ78" s="418"/>
      <c r="AR78" s="418"/>
      <c r="AS78" s="418"/>
      <c r="AT78" s="418"/>
      <c r="AU78" s="418"/>
      <c r="AV78" s="418"/>
      <c r="AW78" s="419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  <c r="BH78" s="420"/>
    </row>
    <row r="79" spans="1:60">
      <c r="A79" s="513">
        <v>70</v>
      </c>
      <c r="B79" s="346"/>
      <c r="C79" s="346"/>
      <c r="D79" s="381"/>
      <c r="E79" s="381"/>
      <c r="F79" s="381"/>
      <c r="G79" s="346"/>
      <c r="H79" s="381"/>
      <c r="I79" s="399"/>
      <c r="J79" s="346"/>
      <c r="K79" s="346"/>
      <c r="L79" s="346"/>
      <c r="M79" s="346"/>
      <c r="N79" s="346"/>
      <c r="O79" s="415"/>
      <c r="P79" s="415"/>
      <c r="Q79" s="415"/>
      <c r="R79" s="415"/>
      <c r="S79" s="416"/>
      <c r="T79" s="415"/>
      <c r="U79" s="415"/>
      <c r="V79" s="415"/>
      <c r="W79" s="415"/>
      <c r="X79" s="415"/>
      <c r="Y79" s="415"/>
      <c r="Z79" s="415"/>
      <c r="AA79" s="415"/>
      <c r="AB79" s="415"/>
      <c r="AC79" s="416"/>
      <c r="AD79" s="415"/>
      <c r="AE79" s="415"/>
      <c r="AF79" s="415"/>
      <c r="AG79" s="415"/>
      <c r="AH79" s="415"/>
      <c r="AI79" s="415"/>
      <c r="AJ79" s="415"/>
      <c r="AK79" s="415"/>
      <c r="AL79" s="415"/>
      <c r="AM79" s="416"/>
      <c r="AN79" s="415"/>
      <c r="AO79" s="415"/>
      <c r="AP79" s="415"/>
      <c r="AQ79" s="415"/>
      <c r="AR79" s="415"/>
      <c r="AS79" s="415"/>
      <c r="AT79" s="415"/>
      <c r="AU79" s="415"/>
      <c r="AV79" s="415"/>
      <c r="AW79" s="416"/>
      <c r="AX79" s="415"/>
      <c r="AY79" s="415"/>
      <c r="AZ79" s="415"/>
      <c r="BA79" s="415"/>
      <c r="BB79" s="415"/>
      <c r="BC79" s="415"/>
      <c r="BD79" s="415"/>
      <c r="BE79" s="415"/>
      <c r="BF79" s="415"/>
      <c r="BG79" s="415"/>
      <c r="BH79" s="417"/>
    </row>
    <row r="80" spans="1:60">
      <c r="A80" s="513">
        <v>71</v>
      </c>
      <c r="B80" s="346"/>
      <c r="C80" s="346"/>
      <c r="D80" s="381"/>
      <c r="E80" s="381"/>
      <c r="F80" s="381"/>
      <c r="G80" s="346"/>
      <c r="H80" s="381"/>
      <c r="I80" s="399"/>
      <c r="J80" s="346"/>
      <c r="K80" s="346"/>
      <c r="L80" s="346"/>
      <c r="M80" s="346"/>
      <c r="N80" s="346"/>
      <c r="O80" s="415"/>
      <c r="P80" s="415"/>
      <c r="Q80" s="415"/>
      <c r="R80" s="415"/>
      <c r="S80" s="416"/>
      <c r="T80" s="415"/>
      <c r="U80" s="415"/>
      <c r="V80" s="415"/>
      <c r="W80" s="415"/>
      <c r="X80" s="415"/>
      <c r="Y80" s="415"/>
      <c r="Z80" s="415"/>
      <c r="AA80" s="415"/>
      <c r="AB80" s="415"/>
      <c r="AC80" s="416"/>
      <c r="AD80" s="415"/>
      <c r="AE80" s="415"/>
      <c r="AF80" s="415"/>
      <c r="AG80" s="415"/>
      <c r="AH80" s="415"/>
      <c r="AI80" s="415"/>
      <c r="AJ80" s="415"/>
      <c r="AK80" s="415"/>
      <c r="AL80" s="415"/>
      <c r="AM80" s="416"/>
      <c r="AN80" s="415"/>
      <c r="AO80" s="415"/>
      <c r="AP80" s="415"/>
      <c r="AQ80" s="415"/>
      <c r="AR80" s="415"/>
      <c r="AS80" s="415"/>
      <c r="AT80" s="415"/>
      <c r="AU80" s="415"/>
      <c r="AV80" s="415"/>
      <c r="AW80" s="416"/>
      <c r="AX80" s="415"/>
      <c r="AY80" s="415"/>
      <c r="AZ80" s="415"/>
      <c r="BA80" s="415"/>
      <c r="BB80" s="415"/>
      <c r="BC80" s="415"/>
      <c r="BD80" s="415"/>
      <c r="BE80" s="415"/>
      <c r="BF80" s="415"/>
      <c r="BG80" s="415"/>
      <c r="BH80" s="417"/>
    </row>
    <row r="81" spans="1:60">
      <c r="A81" s="513">
        <v>72</v>
      </c>
      <c r="B81" s="346"/>
      <c r="C81" s="346"/>
      <c r="D81" s="381"/>
      <c r="E81" s="381"/>
      <c r="F81" s="381"/>
      <c r="G81" s="346"/>
      <c r="H81" s="381"/>
      <c r="I81" s="399"/>
      <c r="J81" s="346"/>
      <c r="K81" s="346"/>
      <c r="L81" s="346"/>
      <c r="M81" s="346"/>
      <c r="N81" s="346"/>
      <c r="O81" s="415"/>
      <c r="P81" s="415"/>
      <c r="Q81" s="415"/>
      <c r="R81" s="415"/>
      <c r="S81" s="416"/>
      <c r="T81" s="415"/>
      <c r="U81" s="415"/>
      <c r="V81" s="415"/>
      <c r="W81" s="415"/>
      <c r="X81" s="415"/>
      <c r="Y81" s="415"/>
      <c r="Z81" s="415"/>
      <c r="AA81" s="415"/>
      <c r="AB81" s="415"/>
      <c r="AC81" s="416"/>
      <c r="AD81" s="415"/>
      <c r="AE81" s="415"/>
      <c r="AF81" s="415"/>
      <c r="AG81" s="415"/>
      <c r="AH81" s="415"/>
      <c r="AI81" s="415"/>
      <c r="AJ81" s="415"/>
      <c r="AK81" s="415"/>
      <c r="AL81" s="415"/>
      <c r="AM81" s="416"/>
      <c r="AN81" s="415"/>
      <c r="AO81" s="415"/>
      <c r="AP81" s="415"/>
      <c r="AQ81" s="415"/>
      <c r="AR81" s="415"/>
      <c r="AS81" s="415"/>
      <c r="AT81" s="415"/>
      <c r="AU81" s="415"/>
      <c r="AV81" s="415"/>
      <c r="AW81" s="416"/>
      <c r="AX81" s="415"/>
      <c r="AY81" s="415"/>
      <c r="AZ81" s="415"/>
      <c r="BA81" s="415"/>
      <c r="BB81" s="415"/>
      <c r="BC81" s="415"/>
      <c r="BD81" s="415"/>
      <c r="BE81" s="415"/>
      <c r="BF81" s="415"/>
      <c r="BG81" s="415"/>
      <c r="BH81" s="417"/>
    </row>
    <row r="82" spans="1:60">
      <c r="A82" s="513">
        <v>73</v>
      </c>
      <c r="B82" s="346"/>
      <c r="C82" s="346"/>
      <c r="D82" s="381"/>
      <c r="E82" s="381"/>
      <c r="F82" s="381"/>
      <c r="G82" s="346"/>
      <c r="H82" s="381"/>
      <c r="I82" s="399"/>
      <c r="J82" s="346"/>
      <c r="K82" s="346"/>
      <c r="L82" s="346"/>
      <c r="M82" s="346"/>
      <c r="N82" s="346"/>
      <c r="O82" s="415"/>
      <c r="P82" s="415"/>
      <c r="Q82" s="415"/>
      <c r="R82" s="415"/>
      <c r="S82" s="416"/>
      <c r="T82" s="415"/>
      <c r="U82" s="415"/>
      <c r="V82" s="415"/>
      <c r="W82" s="415"/>
      <c r="X82" s="415"/>
      <c r="Y82" s="415"/>
      <c r="Z82" s="415"/>
      <c r="AA82" s="415"/>
      <c r="AB82" s="415"/>
      <c r="AC82" s="416"/>
      <c r="AD82" s="415"/>
      <c r="AE82" s="415"/>
      <c r="AF82" s="415"/>
      <c r="AG82" s="415"/>
      <c r="AH82" s="415"/>
      <c r="AI82" s="415"/>
      <c r="AJ82" s="415"/>
      <c r="AK82" s="415"/>
      <c r="AL82" s="415"/>
      <c r="AM82" s="416"/>
      <c r="AN82" s="415"/>
      <c r="AO82" s="415"/>
      <c r="AP82" s="415"/>
      <c r="AQ82" s="415"/>
      <c r="AR82" s="415"/>
      <c r="AS82" s="415"/>
      <c r="AT82" s="415"/>
      <c r="AU82" s="415"/>
      <c r="AV82" s="415"/>
      <c r="AW82" s="416"/>
      <c r="AX82" s="415"/>
      <c r="AY82" s="415"/>
      <c r="AZ82" s="415"/>
      <c r="BA82" s="415"/>
      <c r="BB82" s="415"/>
      <c r="BC82" s="415"/>
      <c r="BD82" s="415"/>
      <c r="BE82" s="415"/>
      <c r="BF82" s="415"/>
      <c r="BG82" s="415"/>
      <c r="BH82" s="417"/>
    </row>
    <row r="83" spans="1:60">
      <c r="A83" s="513">
        <v>74</v>
      </c>
      <c r="B83" s="346"/>
      <c r="C83" s="346"/>
      <c r="D83" s="381"/>
      <c r="E83" s="381"/>
      <c r="F83" s="381"/>
      <c r="G83" s="346"/>
      <c r="H83" s="381"/>
      <c r="I83" s="399"/>
      <c r="J83" s="346"/>
      <c r="K83" s="346"/>
      <c r="L83" s="346"/>
      <c r="M83" s="346"/>
      <c r="N83" s="346"/>
      <c r="O83" s="415"/>
      <c r="P83" s="415"/>
      <c r="Q83" s="415"/>
      <c r="R83" s="415"/>
      <c r="S83" s="416"/>
      <c r="T83" s="415"/>
      <c r="U83" s="415"/>
      <c r="V83" s="415"/>
      <c r="W83" s="415"/>
      <c r="X83" s="415"/>
      <c r="Y83" s="415"/>
      <c r="Z83" s="415"/>
      <c r="AA83" s="415"/>
      <c r="AB83" s="415"/>
      <c r="AC83" s="416"/>
      <c r="AD83" s="415"/>
      <c r="AE83" s="415"/>
      <c r="AF83" s="415"/>
      <c r="AG83" s="415"/>
      <c r="AH83" s="415"/>
      <c r="AI83" s="415"/>
      <c r="AJ83" s="415"/>
      <c r="AK83" s="415"/>
      <c r="AL83" s="415"/>
      <c r="AM83" s="416"/>
      <c r="AN83" s="415"/>
      <c r="AO83" s="415"/>
      <c r="AP83" s="415"/>
      <c r="AQ83" s="415"/>
      <c r="AR83" s="415"/>
      <c r="AS83" s="415"/>
      <c r="AT83" s="415"/>
      <c r="AU83" s="415"/>
      <c r="AV83" s="415"/>
      <c r="AW83" s="416"/>
      <c r="AX83" s="415"/>
      <c r="AY83" s="415"/>
      <c r="AZ83" s="415"/>
      <c r="BA83" s="415"/>
      <c r="BB83" s="415"/>
      <c r="BC83" s="415"/>
      <c r="BD83" s="415"/>
      <c r="BE83" s="415"/>
      <c r="BF83" s="415"/>
      <c r="BG83" s="415"/>
      <c r="BH83" s="417"/>
    </row>
    <row r="84" spans="1:60">
      <c r="A84" s="513">
        <v>75</v>
      </c>
      <c r="B84" s="346"/>
      <c r="C84" s="346"/>
      <c r="D84" s="381"/>
      <c r="E84" s="381"/>
      <c r="F84" s="381"/>
      <c r="G84" s="346"/>
      <c r="H84" s="381"/>
      <c r="I84" s="399"/>
      <c r="J84" s="346"/>
      <c r="K84" s="346"/>
      <c r="L84" s="346"/>
      <c r="M84" s="346"/>
      <c r="N84" s="346"/>
      <c r="O84" s="415"/>
      <c r="P84" s="415"/>
      <c r="Q84" s="415"/>
      <c r="R84" s="415"/>
      <c r="S84" s="416"/>
      <c r="T84" s="415"/>
      <c r="U84" s="415"/>
      <c r="V84" s="415"/>
      <c r="W84" s="415"/>
      <c r="X84" s="415"/>
      <c r="Y84" s="415"/>
      <c r="Z84" s="415"/>
      <c r="AA84" s="415"/>
      <c r="AB84" s="415"/>
      <c r="AC84" s="416"/>
      <c r="AD84" s="415"/>
      <c r="AE84" s="415"/>
      <c r="AF84" s="415"/>
      <c r="AG84" s="415"/>
      <c r="AH84" s="415"/>
      <c r="AI84" s="415"/>
      <c r="AJ84" s="415"/>
      <c r="AK84" s="415"/>
      <c r="AL84" s="415"/>
      <c r="AM84" s="416"/>
      <c r="AN84" s="415"/>
      <c r="AO84" s="415"/>
      <c r="AP84" s="415"/>
      <c r="AQ84" s="415"/>
      <c r="AR84" s="415"/>
      <c r="AS84" s="415"/>
      <c r="AT84" s="415"/>
      <c r="AU84" s="415"/>
      <c r="AV84" s="415"/>
      <c r="AW84" s="416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7"/>
    </row>
    <row r="85" spans="1:60">
      <c r="A85" s="513">
        <v>76</v>
      </c>
      <c r="B85" s="346"/>
      <c r="C85" s="346"/>
      <c r="D85" s="381"/>
      <c r="E85" s="381"/>
      <c r="F85" s="381"/>
      <c r="G85" s="346"/>
      <c r="H85" s="381"/>
      <c r="I85" s="399"/>
      <c r="J85" s="346"/>
      <c r="K85" s="346"/>
      <c r="L85" s="346"/>
      <c r="M85" s="346"/>
      <c r="N85" s="346"/>
      <c r="O85" s="415"/>
      <c r="P85" s="415"/>
      <c r="Q85" s="415"/>
      <c r="R85" s="415"/>
      <c r="S85" s="416"/>
      <c r="T85" s="415"/>
      <c r="U85" s="415"/>
      <c r="V85" s="415"/>
      <c r="W85" s="415"/>
      <c r="X85" s="415"/>
      <c r="Y85" s="415"/>
      <c r="Z85" s="415"/>
      <c r="AA85" s="415"/>
      <c r="AB85" s="415"/>
      <c r="AC85" s="416"/>
      <c r="AD85" s="415"/>
      <c r="AE85" s="415"/>
      <c r="AF85" s="415"/>
      <c r="AG85" s="415"/>
      <c r="AH85" s="415"/>
      <c r="AI85" s="415"/>
      <c r="AJ85" s="415"/>
      <c r="AK85" s="415"/>
      <c r="AL85" s="415"/>
      <c r="AM85" s="416"/>
      <c r="AN85" s="415"/>
      <c r="AO85" s="415"/>
      <c r="AP85" s="415"/>
      <c r="AQ85" s="415"/>
      <c r="AR85" s="415"/>
      <c r="AS85" s="415"/>
      <c r="AT85" s="415"/>
      <c r="AU85" s="415"/>
      <c r="AV85" s="415"/>
      <c r="AW85" s="416"/>
      <c r="AX85" s="415"/>
      <c r="AY85" s="415"/>
      <c r="AZ85" s="415"/>
      <c r="BA85" s="415"/>
      <c r="BB85" s="415"/>
      <c r="BC85" s="415"/>
      <c r="BD85" s="415"/>
      <c r="BE85" s="415"/>
      <c r="BF85" s="415"/>
      <c r="BG85" s="415"/>
      <c r="BH85" s="417"/>
    </row>
    <row r="86" spans="1:60">
      <c r="A86" s="513">
        <v>77</v>
      </c>
      <c r="B86" s="346"/>
      <c r="C86" s="346"/>
      <c r="D86" s="381"/>
      <c r="E86" s="381"/>
      <c r="F86" s="381"/>
      <c r="G86" s="346"/>
      <c r="H86" s="381"/>
      <c r="I86" s="399"/>
      <c r="J86" s="346"/>
      <c r="K86" s="346"/>
      <c r="L86" s="346"/>
      <c r="M86" s="346"/>
      <c r="N86" s="346"/>
      <c r="O86" s="415"/>
      <c r="P86" s="415"/>
      <c r="Q86" s="415"/>
      <c r="R86" s="415"/>
      <c r="S86" s="416"/>
      <c r="T86" s="415"/>
      <c r="U86" s="415"/>
      <c r="V86" s="415"/>
      <c r="W86" s="415"/>
      <c r="X86" s="415"/>
      <c r="Y86" s="415"/>
      <c r="Z86" s="415"/>
      <c r="AA86" s="415"/>
      <c r="AB86" s="415"/>
      <c r="AC86" s="416"/>
      <c r="AD86" s="415"/>
      <c r="AE86" s="415"/>
      <c r="AF86" s="415"/>
      <c r="AG86" s="415"/>
      <c r="AH86" s="415"/>
      <c r="AI86" s="415"/>
      <c r="AJ86" s="415"/>
      <c r="AK86" s="415"/>
      <c r="AL86" s="415"/>
      <c r="AM86" s="416"/>
      <c r="AN86" s="415"/>
      <c r="AO86" s="415"/>
      <c r="AP86" s="415"/>
      <c r="AQ86" s="415"/>
      <c r="AR86" s="415"/>
      <c r="AS86" s="415"/>
      <c r="AT86" s="415"/>
      <c r="AU86" s="415"/>
      <c r="AV86" s="415"/>
      <c r="AW86" s="416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7"/>
    </row>
    <row r="87" spans="1:60">
      <c r="A87" s="513">
        <v>78</v>
      </c>
      <c r="B87" s="346"/>
      <c r="C87" s="346"/>
      <c r="D87" s="381"/>
      <c r="E87" s="381"/>
      <c r="F87" s="381"/>
      <c r="G87" s="346"/>
      <c r="H87" s="381"/>
      <c r="I87" s="399"/>
      <c r="J87" s="346"/>
      <c r="K87" s="346"/>
      <c r="L87" s="346"/>
      <c r="M87" s="346"/>
      <c r="N87" s="346"/>
      <c r="O87" s="415"/>
      <c r="P87" s="415"/>
      <c r="Q87" s="415"/>
      <c r="R87" s="415"/>
      <c r="S87" s="416"/>
      <c r="T87" s="415"/>
      <c r="U87" s="415"/>
      <c r="V87" s="415"/>
      <c r="W87" s="415"/>
      <c r="X87" s="415"/>
      <c r="Y87" s="415"/>
      <c r="Z87" s="415"/>
      <c r="AA87" s="415"/>
      <c r="AB87" s="415"/>
      <c r="AC87" s="416"/>
      <c r="AD87" s="415"/>
      <c r="AE87" s="415"/>
      <c r="AF87" s="415"/>
      <c r="AG87" s="415"/>
      <c r="AH87" s="415"/>
      <c r="AI87" s="415"/>
      <c r="AJ87" s="415"/>
      <c r="AK87" s="415"/>
      <c r="AL87" s="415"/>
      <c r="AM87" s="416"/>
      <c r="AN87" s="415"/>
      <c r="AO87" s="415"/>
      <c r="AP87" s="415"/>
      <c r="AQ87" s="415"/>
      <c r="AR87" s="415"/>
      <c r="AS87" s="415"/>
      <c r="AT87" s="415"/>
      <c r="AU87" s="415"/>
      <c r="AV87" s="415"/>
      <c r="AW87" s="416"/>
      <c r="AX87" s="415"/>
      <c r="AY87" s="415"/>
      <c r="AZ87" s="415"/>
      <c r="BA87" s="415"/>
      <c r="BB87" s="415"/>
      <c r="BC87" s="415"/>
      <c r="BD87" s="415"/>
      <c r="BE87" s="415"/>
      <c r="BF87" s="415"/>
      <c r="BG87" s="415"/>
      <c r="BH87" s="417"/>
    </row>
    <row r="88" spans="1:60">
      <c r="A88" s="514">
        <v>79</v>
      </c>
      <c r="B88" s="347"/>
      <c r="C88" s="347"/>
      <c r="D88" s="382"/>
      <c r="E88" s="382"/>
      <c r="F88" s="382"/>
      <c r="G88" s="347"/>
      <c r="H88" s="382"/>
      <c r="I88" s="402"/>
      <c r="J88" s="347"/>
      <c r="K88" s="347"/>
      <c r="L88" s="347"/>
      <c r="M88" s="347"/>
      <c r="N88" s="347"/>
      <c r="O88" s="418"/>
      <c r="P88" s="418"/>
      <c r="Q88" s="418"/>
      <c r="R88" s="418"/>
      <c r="S88" s="419"/>
      <c r="T88" s="418"/>
      <c r="U88" s="418"/>
      <c r="V88" s="418"/>
      <c r="W88" s="418"/>
      <c r="X88" s="418"/>
      <c r="Y88" s="418"/>
      <c r="Z88" s="418"/>
      <c r="AA88" s="418"/>
      <c r="AB88" s="418"/>
      <c r="AC88" s="419"/>
      <c r="AD88" s="418"/>
      <c r="AE88" s="418"/>
      <c r="AF88" s="418"/>
      <c r="AG88" s="418"/>
      <c r="AH88" s="418"/>
      <c r="AI88" s="418"/>
      <c r="AJ88" s="418"/>
      <c r="AK88" s="418"/>
      <c r="AL88" s="418"/>
      <c r="AM88" s="419"/>
      <c r="AN88" s="418"/>
      <c r="AO88" s="418"/>
      <c r="AP88" s="418"/>
      <c r="AQ88" s="418"/>
      <c r="AR88" s="418"/>
      <c r="AS88" s="418"/>
      <c r="AT88" s="418"/>
      <c r="AU88" s="418"/>
      <c r="AV88" s="418"/>
      <c r="AW88" s="419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20"/>
    </row>
    <row r="89" spans="1:60">
      <c r="A89" s="515">
        <v>80</v>
      </c>
      <c r="B89" s="348"/>
      <c r="C89" s="348"/>
      <c r="D89" s="384"/>
      <c r="E89" s="384"/>
      <c r="F89" s="384"/>
      <c r="G89" s="348"/>
      <c r="H89" s="384"/>
      <c r="I89" s="403"/>
      <c r="J89" s="348"/>
      <c r="K89" s="348"/>
      <c r="L89" s="348"/>
      <c r="M89" s="348"/>
      <c r="N89" s="348"/>
      <c r="O89" s="421"/>
      <c r="P89" s="421"/>
      <c r="Q89" s="421"/>
      <c r="R89" s="421"/>
      <c r="S89" s="422"/>
      <c r="T89" s="421"/>
      <c r="U89" s="421"/>
      <c r="V89" s="421"/>
      <c r="W89" s="421"/>
      <c r="X89" s="421"/>
      <c r="Y89" s="421"/>
      <c r="Z89" s="421"/>
      <c r="AA89" s="421"/>
      <c r="AB89" s="421"/>
      <c r="AC89" s="422"/>
      <c r="AD89" s="421"/>
      <c r="AE89" s="421"/>
      <c r="AF89" s="421"/>
      <c r="AG89" s="421"/>
      <c r="AH89" s="421"/>
      <c r="AI89" s="421"/>
      <c r="AJ89" s="421"/>
      <c r="AK89" s="421"/>
      <c r="AL89" s="421"/>
      <c r="AM89" s="422"/>
      <c r="AN89" s="421"/>
      <c r="AO89" s="421"/>
      <c r="AP89" s="421"/>
      <c r="AQ89" s="421"/>
      <c r="AR89" s="421"/>
      <c r="AS89" s="421"/>
      <c r="AT89" s="421"/>
      <c r="AU89" s="421"/>
      <c r="AV89" s="421"/>
      <c r="AW89" s="422"/>
      <c r="AX89" s="421"/>
      <c r="AY89" s="421"/>
      <c r="AZ89" s="421"/>
      <c r="BA89" s="421"/>
      <c r="BB89" s="421"/>
      <c r="BC89" s="421"/>
      <c r="BD89" s="421"/>
      <c r="BE89" s="421"/>
      <c r="BF89" s="421"/>
      <c r="BG89" s="421"/>
      <c r="BH89" s="423"/>
    </row>
    <row r="90" spans="1:60">
      <c r="A90" s="513">
        <v>81</v>
      </c>
      <c r="B90" s="346"/>
      <c r="C90" s="346"/>
      <c r="D90" s="381"/>
      <c r="E90" s="381"/>
      <c r="F90" s="381"/>
      <c r="G90" s="346"/>
      <c r="H90" s="381"/>
      <c r="I90" s="399"/>
      <c r="J90" s="346"/>
      <c r="K90" s="346"/>
      <c r="L90" s="346"/>
      <c r="M90" s="346"/>
      <c r="N90" s="346"/>
      <c r="O90" s="415"/>
      <c r="P90" s="415"/>
      <c r="Q90" s="415"/>
      <c r="R90" s="415"/>
      <c r="S90" s="416"/>
      <c r="T90" s="415"/>
      <c r="U90" s="415"/>
      <c r="V90" s="415"/>
      <c r="W90" s="415"/>
      <c r="X90" s="415"/>
      <c r="Y90" s="415"/>
      <c r="Z90" s="415"/>
      <c r="AA90" s="415"/>
      <c r="AB90" s="415"/>
      <c r="AC90" s="416"/>
      <c r="AD90" s="415"/>
      <c r="AE90" s="415"/>
      <c r="AF90" s="415"/>
      <c r="AG90" s="415"/>
      <c r="AH90" s="415"/>
      <c r="AI90" s="415"/>
      <c r="AJ90" s="415"/>
      <c r="AK90" s="415"/>
      <c r="AL90" s="415"/>
      <c r="AM90" s="416"/>
      <c r="AN90" s="415"/>
      <c r="AO90" s="415"/>
      <c r="AP90" s="415"/>
      <c r="AQ90" s="415"/>
      <c r="AR90" s="415"/>
      <c r="AS90" s="415"/>
      <c r="AT90" s="415"/>
      <c r="AU90" s="415"/>
      <c r="AV90" s="415"/>
      <c r="AW90" s="416"/>
      <c r="AX90" s="415"/>
      <c r="AY90" s="415"/>
      <c r="AZ90" s="415"/>
      <c r="BA90" s="415"/>
      <c r="BB90" s="415"/>
      <c r="BC90" s="415"/>
      <c r="BD90" s="415"/>
      <c r="BE90" s="415"/>
      <c r="BF90" s="415"/>
      <c r="BG90" s="415"/>
      <c r="BH90" s="417"/>
    </row>
    <row r="91" spans="1:60">
      <c r="A91" s="513">
        <v>82</v>
      </c>
      <c r="B91" s="346"/>
      <c r="C91" s="346"/>
      <c r="D91" s="381"/>
      <c r="E91" s="381"/>
      <c r="F91" s="381"/>
      <c r="G91" s="346"/>
      <c r="H91" s="381"/>
      <c r="I91" s="399"/>
      <c r="J91" s="346"/>
      <c r="K91" s="346"/>
      <c r="L91" s="346"/>
      <c r="M91" s="346"/>
      <c r="N91" s="346"/>
      <c r="O91" s="415"/>
      <c r="P91" s="415"/>
      <c r="Q91" s="415"/>
      <c r="R91" s="415"/>
      <c r="S91" s="416"/>
      <c r="T91" s="415"/>
      <c r="U91" s="415"/>
      <c r="V91" s="415"/>
      <c r="W91" s="415"/>
      <c r="X91" s="415"/>
      <c r="Y91" s="415"/>
      <c r="Z91" s="415"/>
      <c r="AA91" s="415"/>
      <c r="AB91" s="415"/>
      <c r="AC91" s="416"/>
      <c r="AD91" s="415"/>
      <c r="AE91" s="415"/>
      <c r="AF91" s="415"/>
      <c r="AG91" s="415"/>
      <c r="AH91" s="415"/>
      <c r="AI91" s="415"/>
      <c r="AJ91" s="415"/>
      <c r="AK91" s="415"/>
      <c r="AL91" s="415"/>
      <c r="AM91" s="416"/>
      <c r="AN91" s="415"/>
      <c r="AO91" s="415"/>
      <c r="AP91" s="415"/>
      <c r="AQ91" s="415"/>
      <c r="AR91" s="415"/>
      <c r="AS91" s="415"/>
      <c r="AT91" s="415"/>
      <c r="AU91" s="415"/>
      <c r="AV91" s="415"/>
      <c r="AW91" s="416"/>
      <c r="AX91" s="415"/>
      <c r="AY91" s="415"/>
      <c r="AZ91" s="415"/>
      <c r="BA91" s="415"/>
      <c r="BB91" s="415"/>
      <c r="BC91" s="415"/>
      <c r="BD91" s="415"/>
      <c r="BE91" s="415"/>
      <c r="BF91" s="415"/>
      <c r="BG91" s="415"/>
      <c r="BH91" s="417"/>
    </row>
    <row r="92" spans="1:60">
      <c r="A92" s="513">
        <v>83</v>
      </c>
      <c r="B92" s="346"/>
      <c r="C92" s="346"/>
      <c r="D92" s="381"/>
      <c r="E92" s="381"/>
      <c r="F92" s="381"/>
      <c r="G92" s="346"/>
      <c r="H92" s="381"/>
      <c r="I92" s="399"/>
      <c r="J92" s="346"/>
      <c r="K92" s="346"/>
      <c r="L92" s="346"/>
      <c r="M92" s="346"/>
      <c r="N92" s="346"/>
      <c r="O92" s="415"/>
      <c r="P92" s="415"/>
      <c r="Q92" s="415"/>
      <c r="R92" s="415"/>
      <c r="S92" s="416"/>
      <c r="T92" s="415"/>
      <c r="U92" s="415"/>
      <c r="V92" s="415"/>
      <c r="W92" s="415"/>
      <c r="X92" s="415"/>
      <c r="Y92" s="415"/>
      <c r="Z92" s="415"/>
      <c r="AA92" s="415"/>
      <c r="AB92" s="415"/>
      <c r="AC92" s="416"/>
      <c r="AD92" s="415"/>
      <c r="AE92" s="415"/>
      <c r="AF92" s="415"/>
      <c r="AG92" s="415"/>
      <c r="AH92" s="415"/>
      <c r="AI92" s="415"/>
      <c r="AJ92" s="415"/>
      <c r="AK92" s="415"/>
      <c r="AL92" s="415"/>
      <c r="AM92" s="416"/>
      <c r="AN92" s="415"/>
      <c r="AO92" s="415"/>
      <c r="AP92" s="415"/>
      <c r="AQ92" s="415"/>
      <c r="AR92" s="415"/>
      <c r="AS92" s="415"/>
      <c r="AT92" s="415"/>
      <c r="AU92" s="415"/>
      <c r="AV92" s="415"/>
      <c r="AW92" s="416"/>
      <c r="AX92" s="415"/>
      <c r="AY92" s="415"/>
      <c r="AZ92" s="415"/>
      <c r="BA92" s="415"/>
      <c r="BB92" s="415"/>
      <c r="BC92" s="415"/>
      <c r="BD92" s="415"/>
      <c r="BE92" s="415"/>
      <c r="BF92" s="415"/>
      <c r="BG92" s="415"/>
      <c r="BH92" s="417"/>
    </row>
    <row r="93" spans="1:60">
      <c r="A93" s="513">
        <v>84</v>
      </c>
      <c r="B93" s="346"/>
      <c r="C93" s="346"/>
      <c r="D93" s="381"/>
      <c r="E93" s="381"/>
      <c r="F93" s="381"/>
      <c r="G93" s="346"/>
      <c r="H93" s="381"/>
      <c r="I93" s="399"/>
      <c r="J93" s="346"/>
      <c r="K93" s="346"/>
      <c r="L93" s="346"/>
      <c r="M93" s="346"/>
      <c r="N93" s="346"/>
      <c r="O93" s="415"/>
      <c r="P93" s="415"/>
      <c r="Q93" s="415"/>
      <c r="R93" s="415"/>
      <c r="S93" s="416"/>
      <c r="T93" s="415"/>
      <c r="U93" s="415"/>
      <c r="V93" s="415"/>
      <c r="W93" s="415"/>
      <c r="X93" s="415"/>
      <c r="Y93" s="415"/>
      <c r="Z93" s="415"/>
      <c r="AA93" s="415"/>
      <c r="AB93" s="415"/>
      <c r="AC93" s="416"/>
      <c r="AD93" s="415"/>
      <c r="AE93" s="415"/>
      <c r="AF93" s="415"/>
      <c r="AG93" s="415"/>
      <c r="AH93" s="415"/>
      <c r="AI93" s="415"/>
      <c r="AJ93" s="415"/>
      <c r="AK93" s="415"/>
      <c r="AL93" s="415"/>
      <c r="AM93" s="416"/>
      <c r="AN93" s="415"/>
      <c r="AO93" s="415"/>
      <c r="AP93" s="415"/>
      <c r="AQ93" s="415"/>
      <c r="AR93" s="415"/>
      <c r="AS93" s="415"/>
      <c r="AT93" s="415"/>
      <c r="AU93" s="415"/>
      <c r="AV93" s="415"/>
      <c r="AW93" s="416"/>
      <c r="AX93" s="415"/>
      <c r="AY93" s="415"/>
      <c r="AZ93" s="415"/>
      <c r="BA93" s="415"/>
      <c r="BB93" s="415"/>
      <c r="BC93" s="415"/>
      <c r="BD93" s="415"/>
      <c r="BE93" s="415"/>
      <c r="BF93" s="415"/>
      <c r="BG93" s="415"/>
      <c r="BH93" s="417"/>
    </row>
    <row r="94" spans="1:60">
      <c r="A94" s="513">
        <v>85</v>
      </c>
      <c r="B94" s="346"/>
      <c r="C94" s="346"/>
      <c r="D94" s="381"/>
      <c r="E94" s="381"/>
      <c r="F94" s="381"/>
      <c r="G94" s="346"/>
      <c r="H94" s="381"/>
      <c r="I94" s="399"/>
      <c r="J94" s="346"/>
      <c r="K94" s="346"/>
      <c r="L94" s="346"/>
      <c r="M94" s="346"/>
      <c r="N94" s="346"/>
      <c r="O94" s="415"/>
      <c r="P94" s="415"/>
      <c r="Q94" s="415"/>
      <c r="R94" s="415"/>
      <c r="S94" s="416"/>
      <c r="T94" s="415"/>
      <c r="U94" s="415"/>
      <c r="V94" s="415"/>
      <c r="W94" s="415"/>
      <c r="X94" s="415"/>
      <c r="Y94" s="415"/>
      <c r="Z94" s="415"/>
      <c r="AA94" s="415"/>
      <c r="AB94" s="415"/>
      <c r="AC94" s="416"/>
      <c r="AD94" s="415"/>
      <c r="AE94" s="415"/>
      <c r="AF94" s="415"/>
      <c r="AG94" s="415"/>
      <c r="AH94" s="415"/>
      <c r="AI94" s="415"/>
      <c r="AJ94" s="415"/>
      <c r="AK94" s="415"/>
      <c r="AL94" s="415"/>
      <c r="AM94" s="416"/>
      <c r="AN94" s="415"/>
      <c r="AO94" s="415"/>
      <c r="AP94" s="415"/>
      <c r="AQ94" s="415"/>
      <c r="AR94" s="415"/>
      <c r="AS94" s="415"/>
      <c r="AT94" s="415"/>
      <c r="AU94" s="415"/>
      <c r="AV94" s="415"/>
      <c r="AW94" s="416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  <c r="BH94" s="417"/>
    </row>
    <row r="95" spans="1:60">
      <c r="A95" s="513">
        <v>86</v>
      </c>
      <c r="B95" s="346"/>
      <c r="C95" s="346"/>
      <c r="D95" s="381"/>
      <c r="E95" s="381"/>
      <c r="F95" s="381"/>
      <c r="G95" s="346"/>
      <c r="H95" s="381"/>
      <c r="I95" s="399"/>
      <c r="J95" s="346"/>
      <c r="K95" s="346"/>
      <c r="L95" s="346"/>
      <c r="M95" s="346"/>
      <c r="N95" s="346"/>
      <c r="O95" s="415"/>
      <c r="P95" s="415"/>
      <c r="Q95" s="415"/>
      <c r="R95" s="415"/>
      <c r="S95" s="416"/>
      <c r="T95" s="415"/>
      <c r="U95" s="415"/>
      <c r="V95" s="415"/>
      <c r="W95" s="415"/>
      <c r="X95" s="415"/>
      <c r="Y95" s="415"/>
      <c r="Z95" s="415"/>
      <c r="AA95" s="415"/>
      <c r="AB95" s="415"/>
      <c r="AC95" s="416"/>
      <c r="AD95" s="415"/>
      <c r="AE95" s="415"/>
      <c r="AF95" s="415"/>
      <c r="AG95" s="415"/>
      <c r="AH95" s="415"/>
      <c r="AI95" s="415"/>
      <c r="AJ95" s="415"/>
      <c r="AK95" s="415"/>
      <c r="AL95" s="415"/>
      <c r="AM95" s="416"/>
      <c r="AN95" s="415"/>
      <c r="AO95" s="415"/>
      <c r="AP95" s="415"/>
      <c r="AQ95" s="415"/>
      <c r="AR95" s="415"/>
      <c r="AS95" s="415"/>
      <c r="AT95" s="415"/>
      <c r="AU95" s="415"/>
      <c r="AV95" s="415"/>
      <c r="AW95" s="416"/>
      <c r="AX95" s="415"/>
      <c r="AY95" s="415"/>
      <c r="AZ95" s="415"/>
      <c r="BA95" s="415"/>
      <c r="BB95" s="415"/>
      <c r="BC95" s="415"/>
      <c r="BD95" s="415"/>
      <c r="BE95" s="415"/>
      <c r="BF95" s="415"/>
      <c r="BG95" s="415"/>
      <c r="BH95" s="417"/>
    </row>
    <row r="96" spans="1:60">
      <c r="A96" s="513">
        <v>87</v>
      </c>
      <c r="B96" s="346"/>
      <c r="C96" s="346"/>
      <c r="D96" s="381"/>
      <c r="E96" s="381"/>
      <c r="F96" s="381"/>
      <c r="G96" s="346"/>
      <c r="H96" s="381"/>
      <c r="I96" s="399"/>
      <c r="J96" s="346"/>
      <c r="K96" s="346"/>
      <c r="L96" s="346"/>
      <c r="M96" s="346"/>
      <c r="N96" s="346"/>
      <c r="O96" s="415"/>
      <c r="P96" s="415"/>
      <c r="Q96" s="415"/>
      <c r="R96" s="415"/>
      <c r="S96" s="416"/>
      <c r="T96" s="415"/>
      <c r="U96" s="415"/>
      <c r="V96" s="415"/>
      <c r="W96" s="415"/>
      <c r="X96" s="415"/>
      <c r="Y96" s="415"/>
      <c r="Z96" s="415"/>
      <c r="AA96" s="415"/>
      <c r="AB96" s="415"/>
      <c r="AC96" s="416"/>
      <c r="AD96" s="415"/>
      <c r="AE96" s="415"/>
      <c r="AF96" s="415"/>
      <c r="AG96" s="415"/>
      <c r="AH96" s="415"/>
      <c r="AI96" s="415"/>
      <c r="AJ96" s="415"/>
      <c r="AK96" s="415"/>
      <c r="AL96" s="415"/>
      <c r="AM96" s="416"/>
      <c r="AN96" s="415"/>
      <c r="AO96" s="415"/>
      <c r="AP96" s="415"/>
      <c r="AQ96" s="415"/>
      <c r="AR96" s="415"/>
      <c r="AS96" s="415"/>
      <c r="AT96" s="415"/>
      <c r="AU96" s="415"/>
      <c r="AV96" s="415"/>
      <c r="AW96" s="416"/>
      <c r="AX96" s="415"/>
      <c r="AY96" s="415"/>
      <c r="AZ96" s="415"/>
      <c r="BA96" s="415"/>
      <c r="BB96" s="415"/>
      <c r="BC96" s="415"/>
      <c r="BD96" s="415"/>
      <c r="BE96" s="415"/>
      <c r="BF96" s="415"/>
      <c r="BG96" s="415"/>
      <c r="BH96" s="417"/>
    </row>
    <row r="97" spans="1:60">
      <c r="A97" s="513">
        <v>88</v>
      </c>
      <c r="B97" s="346"/>
      <c r="C97" s="346"/>
      <c r="D97" s="381"/>
      <c r="E97" s="381"/>
      <c r="F97" s="381"/>
      <c r="G97" s="346"/>
      <c r="H97" s="381"/>
      <c r="I97" s="399"/>
      <c r="J97" s="346"/>
      <c r="K97" s="346"/>
      <c r="L97" s="346"/>
      <c r="M97" s="346"/>
      <c r="N97" s="346"/>
      <c r="O97" s="415"/>
      <c r="P97" s="415"/>
      <c r="Q97" s="415"/>
      <c r="R97" s="415"/>
      <c r="S97" s="416"/>
      <c r="T97" s="415"/>
      <c r="U97" s="415"/>
      <c r="V97" s="415"/>
      <c r="W97" s="415"/>
      <c r="X97" s="415"/>
      <c r="Y97" s="415"/>
      <c r="Z97" s="415"/>
      <c r="AA97" s="415"/>
      <c r="AB97" s="415"/>
      <c r="AC97" s="416"/>
      <c r="AD97" s="415"/>
      <c r="AE97" s="415"/>
      <c r="AF97" s="415"/>
      <c r="AG97" s="415"/>
      <c r="AH97" s="415"/>
      <c r="AI97" s="415"/>
      <c r="AJ97" s="415"/>
      <c r="AK97" s="415"/>
      <c r="AL97" s="415"/>
      <c r="AM97" s="416"/>
      <c r="AN97" s="415"/>
      <c r="AO97" s="415"/>
      <c r="AP97" s="415"/>
      <c r="AQ97" s="415"/>
      <c r="AR97" s="415"/>
      <c r="AS97" s="415"/>
      <c r="AT97" s="415"/>
      <c r="AU97" s="415"/>
      <c r="AV97" s="415"/>
      <c r="AW97" s="416"/>
      <c r="AX97" s="415"/>
      <c r="AY97" s="415"/>
      <c r="AZ97" s="415"/>
      <c r="BA97" s="415"/>
      <c r="BB97" s="415"/>
      <c r="BC97" s="415"/>
      <c r="BD97" s="415"/>
      <c r="BE97" s="415"/>
      <c r="BF97" s="415"/>
      <c r="BG97" s="415"/>
      <c r="BH97" s="417"/>
    </row>
    <row r="98" spans="1:60">
      <c r="A98" s="514">
        <v>89</v>
      </c>
      <c r="B98" s="347"/>
      <c r="C98" s="347"/>
      <c r="D98" s="382"/>
      <c r="E98" s="382"/>
      <c r="F98" s="382"/>
      <c r="G98" s="347"/>
      <c r="H98" s="382"/>
      <c r="I98" s="402"/>
      <c r="J98" s="347"/>
      <c r="K98" s="347"/>
      <c r="L98" s="347"/>
      <c r="M98" s="347"/>
      <c r="N98" s="347"/>
      <c r="O98" s="418"/>
      <c r="P98" s="418"/>
      <c r="Q98" s="418"/>
      <c r="R98" s="418"/>
      <c r="S98" s="419"/>
      <c r="T98" s="418"/>
      <c r="U98" s="418"/>
      <c r="V98" s="418"/>
      <c r="W98" s="418"/>
      <c r="X98" s="418"/>
      <c r="Y98" s="418"/>
      <c r="Z98" s="418"/>
      <c r="AA98" s="418"/>
      <c r="AB98" s="418"/>
      <c r="AC98" s="419"/>
      <c r="AD98" s="418"/>
      <c r="AE98" s="418"/>
      <c r="AF98" s="418"/>
      <c r="AG98" s="418"/>
      <c r="AH98" s="418"/>
      <c r="AI98" s="418"/>
      <c r="AJ98" s="418"/>
      <c r="AK98" s="418"/>
      <c r="AL98" s="418"/>
      <c r="AM98" s="419"/>
      <c r="AN98" s="418"/>
      <c r="AO98" s="418"/>
      <c r="AP98" s="418"/>
      <c r="AQ98" s="418"/>
      <c r="AR98" s="418"/>
      <c r="AS98" s="418"/>
      <c r="AT98" s="418"/>
      <c r="AU98" s="418"/>
      <c r="AV98" s="418"/>
      <c r="AW98" s="419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20"/>
    </row>
    <row r="99" spans="1:60">
      <c r="A99" s="513">
        <v>90</v>
      </c>
      <c r="B99" s="346"/>
      <c r="C99" s="346"/>
      <c r="D99" s="381"/>
      <c r="E99" s="381"/>
      <c r="F99" s="381"/>
      <c r="G99" s="346"/>
      <c r="H99" s="381"/>
      <c r="I99" s="399"/>
      <c r="J99" s="346"/>
      <c r="K99" s="346"/>
      <c r="L99" s="346"/>
      <c r="M99" s="346"/>
      <c r="N99" s="346"/>
      <c r="O99" s="415"/>
      <c r="P99" s="415"/>
      <c r="Q99" s="415"/>
      <c r="R99" s="415"/>
      <c r="S99" s="416"/>
      <c r="T99" s="415"/>
      <c r="U99" s="415"/>
      <c r="V99" s="415"/>
      <c r="W99" s="415"/>
      <c r="X99" s="415"/>
      <c r="Y99" s="415"/>
      <c r="Z99" s="415"/>
      <c r="AA99" s="415"/>
      <c r="AB99" s="415"/>
      <c r="AC99" s="416"/>
      <c r="AD99" s="415"/>
      <c r="AE99" s="415"/>
      <c r="AF99" s="415"/>
      <c r="AG99" s="415"/>
      <c r="AH99" s="415"/>
      <c r="AI99" s="415"/>
      <c r="AJ99" s="415"/>
      <c r="AK99" s="415"/>
      <c r="AL99" s="415"/>
      <c r="AM99" s="416"/>
      <c r="AN99" s="415"/>
      <c r="AO99" s="415"/>
      <c r="AP99" s="415"/>
      <c r="AQ99" s="415"/>
      <c r="AR99" s="415"/>
      <c r="AS99" s="415"/>
      <c r="AT99" s="415"/>
      <c r="AU99" s="415"/>
      <c r="AV99" s="415"/>
      <c r="AW99" s="416"/>
      <c r="AX99" s="415"/>
      <c r="AY99" s="415"/>
      <c r="AZ99" s="415"/>
      <c r="BA99" s="415"/>
      <c r="BB99" s="415"/>
      <c r="BC99" s="415"/>
      <c r="BD99" s="415"/>
      <c r="BE99" s="415"/>
      <c r="BF99" s="415"/>
      <c r="BG99" s="415"/>
      <c r="BH99" s="417"/>
    </row>
    <row r="100" spans="1:60">
      <c r="A100" s="513">
        <v>91</v>
      </c>
      <c r="B100" s="346"/>
      <c r="C100" s="346"/>
      <c r="D100" s="381"/>
      <c r="E100" s="381"/>
      <c r="F100" s="381"/>
      <c r="G100" s="346"/>
      <c r="H100" s="381"/>
      <c r="I100" s="399"/>
      <c r="J100" s="346"/>
      <c r="K100" s="346"/>
      <c r="L100" s="346"/>
      <c r="M100" s="346"/>
      <c r="N100" s="346"/>
      <c r="O100" s="415"/>
      <c r="P100" s="415"/>
      <c r="Q100" s="415"/>
      <c r="R100" s="415"/>
      <c r="S100" s="416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6"/>
      <c r="AD100" s="415"/>
      <c r="AE100" s="415"/>
      <c r="AF100" s="415"/>
      <c r="AG100" s="415"/>
      <c r="AH100" s="415"/>
      <c r="AI100" s="415"/>
      <c r="AJ100" s="415"/>
      <c r="AK100" s="415"/>
      <c r="AL100" s="415"/>
      <c r="AM100" s="416"/>
      <c r="AN100" s="415"/>
      <c r="AO100" s="415"/>
      <c r="AP100" s="415"/>
      <c r="AQ100" s="415"/>
      <c r="AR100" s="415"/>
      <c r="AS100" s="415"/>
      <c r="AT100" s="415"/>
      <c r="AU100" s="415"/>
      <c r="AV100" s="415"/>
      <c r="AW100" s="416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5"/>
      <c r="BH100" s="417"/>
    </row>
    <row r="101" spans="1:60">
      <c r="A101" s="513">
        <v>92</v>
      </c>
      <c r="B101" s="346"/>
      <c r="C101" s="346"/>
      <c r="D101" s="381"/>
      <c r="E101" s="381"/>
      <c r="F101" s="381"/>
      <c r="G101" s="346"/>
      <c r="H101" s="381"/>
      <c r="I101" s="399"/>
      <c r="J101" s="346"/>
      <c r="K101" s="346"/>
      <c r="L101" s="346"/>
      <c r="M101" s="346"/>
      <c r="N101" s="346"/>
      <c r="O101" s="415"/>
      <c r="P101" s="415"/>
      <c r="Q101" s="415"/>
      <c r="R101" s="415"/>
      <c r="S101" s="416"/>
      <c r="T101" s="415"/>
      <c r="U101" s="415"/>
      <c r="V101" s="415"/>
      <c r="W101" s="415"/>
      <c r="X101" s="415"/>
      <c r="Y101" s="415"/>
      <c r="Z101" s="415"/>
      <c r="AA101" s="415"/>
      <c r="AB101" s="415"/>
      <c r="AC101" s="416"/>
      <c r="AD101" s="415"/>
      <c r="AE101" s="415"/>
      <c r="AF101" s="415"/>
      <c r="AG101" s="415"/>
      <c r="AH101" s="415"/>
      <c r="AI101" s="415"/>
      <c r="AJ101" s="415"/>
      <c r="AK101" s="415"/>
      <c r="AL101" s="415"/>
      <c r="AM101" s="416"/>
      <c r="AN101" s="415"/>
      <c r="AO101" s="415"/>
      <c r="AP101" s="415"/>
      <c r="AQ101" s="415"/>
      <c r="AR101" s="415"/>
      <c r="AS101" s="415"/>
      <c r="AT101" s="415"/>
      <c r="AU101" s="415"/>
      <c r="AV101" s="415"/>
      <c r="AW101" s="416"/>
      <c r="AX101" s="415"/>
      <c r="AY101" s="415"/>
      <c r="AZ101" s="415"/>
      <c r="BA101" s="415"/>
      <c r="BB101" s="415"/>
      <c r="BC101" s="415"/>
      <c r="BD101" s="415"/>
      <c r="BE101" s="415"/>
      <c r="BF101" s="415"/>
      <c r="BG101" s="415"/>
      <c r="BH101" s="417"/>
    </row>
    <row r="102" spans="1:60">
      <c r="A102" s="513">
        <v>93</v>
      </c>
      <c r="B102" s="346"/>
      <c r="C102" s="346"/>
      <c r="D102" s="381"/>
      <c r="E102" s="381"/>
      <c r="F102" s="381"/>
      <c r="G102" s="346"/>
      <c r="H102" s="381"/>
      <c r="I102" s="399"/>
      <c r="J102" s="346"/>
      <c r="K102" s="346"/>
      <c r="L102" s="346"/>
      <c r="M102" s="346"/>
      <c r="N102" s="346"/>
      <c r="O102" s="415"/>
      <c r="P102" s="415"/>
      <c r="Q102" s="415"/>
      <c r="R102" s="415"/>
      <c r="S102" s="416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6"/>
      <c r="AD102" s="415"/>
      <c r="AE102" s="415"/>
      <c r="AF102" s="415"/>
      <c r="AG102" s="415"/>
      <c r="AH102" s="415"/>
      <c r="AI102" s="415"/>
      <c r="AJ102" s="415"/>
      <c r="AK102" s="415"/>
      <c r="AL102" s="415"/>
      <c r="AM102" s="416"/>
      <c r="AN102" s="415"/>
      <c r="AO102" s="415"/>
      <c r="AP102" s="415"/>
      <c r="AQ102" s="415"/>
      <c r="AR102" s="415"/>
      <c r="AS102" s="415"/>
      <c r="AT102" s="415"/>
      <c r="AU102" s="415"/>
      <c r="AV102" s="415"/>
      <c r="AW102" s="416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15"/>
      <c r="BH102" s="417"/>
    </row>
    <row r="103" spans="1:60">
      <c r="A103" s="513">
        <v>94</v>
      </c>
      <c r="B103" s="346"/>
      <c r="C103" s="346"/>
      <c r="D103" s="381"/>
      <c r="E103" s="381"/>
      <c r="F103" s="381"/>
      <c r="G103" s="346"/>
      <c r="H103" s="381"/>
      <c r="I103" s="399"/>
      <c r="J103" s="346"/>
      <c r="K103" s="346"/>
      <c r="L103" s="346"/>
      <c r="M103" s="346"/>
      <c r="N103" s="346"/>
      <c r="O103" s="415"/>
      <c r="P103" s="415"/>
      <c r="Q103" s="415"/>
      <c r="R103" s="415"/>
      <c r="S103" s="416"/>
      <c r="T103" s="415"/>
      <c r="U103" s="415"/>
      <c r="V103" s="415"/>
      <c r="W103" s="415"/>
      <c r="X103" s="415"/>
      <c r="Y103" s="415"/>
      <c r="Z103" s="415"/>
      <c r="AA103" s="415"/>
      <c r="AB103" s="415"/>
      <c r="AC103" s="416"/>
      <c r="AD103" s="415"/>
      <c r="AE103" s="415"/>
      <c r="AF103" s="415"/>
      <c r="AG103" s="415"/>
      <c r="AH103" s="415"/>
      <c r="AI103" s="415"/>
      <c r="AJ103" s="415"/>
      <c r="AK103" s="415"/>
      <c r="AL103" s="415"/>
      <c r="AM103" s="416"/>
      <c r="AN103" s="415"/>
      <c r="AO103" s="415"/>
      <c r="AP103" s="415"/>
      <c r="AQ103" s="415"/>
      <c r="AR103" s="415"/>
      <c r="AS103" s="415"/>
      <c r="AT103" s="415"/>
      <c r="AU103" s="415"/>
      <c r="AV103" s="415"/>
      <c r="AW103" s="416"/>
      <c r="AX103" s="415"/>
      <c r="AY103" s="415"/>
      <c r="AZ103" s="415"/>
      <c r="BA103" s="415"/>
      <c r="BB103" s="415"/>
      <c r="BC103" s="415"/>
      <c r="BD103" s="415"/>
      <c r="BE103" s="415"/>
      <c r="BF103" s="415"/>
      <c r="BG103" s="415"/>
      <c r="BH103" s="417"/>
    </row>
    <row r="104" spans="1:60">
      <c r="A104" s="513">
        <v>95</v>
      </c>
      <c r="B104" s="346"/>
      <c r="C104" s="346"/>
      <c r="D104" s="381"/>
      <c r="E104" s="381"/>
      <c r="F104" s="381"/>
      <c r="G104" s="346"/>
      <c r="H104" s="381"/>
      <c r="I104" s="399"/>
      <c r="J104" s="346"/>
      <c r="K104" s="346"/>
      <c r="L104" s="346"/>
      <c r="M104" s="346"/>
      <c r="N104" s="346"/>
      <c r="O104" s="415"/>
      <c r="P104" s="415"/>
      <c r="Q104" s="415"/>
      <c r="R104" s="415"/>
      <c r="S104" s="416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6"/>
      <c r="AD104" s="415"/>
      <c r="AE104" s="415"/>
      <c r="AF104" s="415"/>
      <c r="AG104" s="415"/>
      <c r="AH104" s="415"/>
      <c r="AI104" s="415"/>
      <c r="AJ104" s="415"/>
      <c r="AK104" s="415"/>
      <c r="AL104" s="415"/>
      <c r="AM104" s="416"/>
      <c r="AN104" s="415"/>
      <c r="AO104" s="415"/>
      <c r="AP104" s="415"/>
      <c r="AQ104" s="415"/>
      <c r="AR104" s="415"/>
      <c r="AS104" s="415"/>
      <c r="AT104" s="415"/>
      <c r="AU104" s="415"/>
      <c r="AV104" s="415"/>
      <c r="AW104" s="416"/>
      <c r="AX104" s="415"/>
      <c r="AY104" s="415"/>
      <c r="AZ104" s="415"/>
      <c r="BA104" s="415"/>
      <c r="BB104" s="415"/>
      <c r="BC104" s="415"/>
      <c r="BD104" s="415"/>
      <c r="BE104" s="415"/>
      <c r="BF104" s="415"/>
      <c r="BG104" s="415"/>
      <c r="BH104" s="417"/>
    </row>
    <row r="105" spans="1:60">
      <c r="A105" s="513">
        <v>96</v>
      </c>
      <c r="B105" s="350"/>
      <c r="C105" s="350"/>
      <c r="D105" s="381"/>
      <c r="E105" s="381"/>
      <c r="F105" s="381"/>
      <c r="G105" s="346"/>
      <c r="H105" s="381"/>
      <c r="I105" s="399"/>
      <c r="J105" s="385"/>
      <c r="K105" s="350"/>
      <c r="L105" s="346"/>
      <c r="M105" s="346"/>
      <c r="N105" s="346"/>
      <c r="O105" s="415"/>
      <c r="P105" s="415"/>
      <c r="Q105" s="415"/>
      <c r="R105" s="415"/>
      <c r="S105" s="416"/>
      <c r="T105" s="415"/>
      <c r="U105" s="415"/>
      <c r="V105" s="415"/>
      <c r="W105" s="415"/>
      <c r="X105" s="415"/>
      <c r="Y105" s="415"/>
      <c r="Z105" s="415"/>
      <c r="AA105" s="415"/>
      <c r="AB105" s="415"/>
      <c r="AC105" s="416"/>
      <c r="AD105" s="415"/>
      <c r="AE105" s="415"/>
      <c r="AF105" s="415"/>
      <c r="AG105" s="415"/>
      <c r="AH105" s="415"/>
      <c r="AI105" s="415"/>
      <c r="AJ105" s="415"/>
      <c r="AK105" s="415"/>
      <c r="AL105" s="415"/>
      <c r="AM105" s="416"/>
      <c r="AN105" s="415"/>
      <c r="AO105" s="415"/>
      <c r="AP105" s="415"/>
      <c r="AQ105" s="415"/>
      <c r="AR105" s="415"/>
      <c r="AS105" s="415"/>
      <c r="AT105" s="415"/>
      <c r="AU105" s="415"/>
      <c r="AV105" s="415"/>
      <c r="AW105" s="416"/>
      <c r="AX105" s="415"/>
      <c r="AY105" s="415"/>
      <c r="AZ105" s="415"/>
      <c r="BA105" s="415"/>
      <c r="BB105" s="415"/>
      <c r="BC105" s="415"/>
      <c r="BD105" s="415"/>
      <c r="BE105" s="415"/>
      <c r="BF105" s="415"/>
      <c r="BG105" s="415"/>
      <c r="BH105" s="417"/>
    </row>
    <row r="106" spans="1:60">
      <c r="A106" s="513">
        <v>97</v>
      </c>
      <c r="B106" s="350"/>
      <c r="C106" s="350"/>
      <c r="D106" s="381"/>
      <c r="E106" s="381"/>
      <c r="F106" s="381"/>
      <c r="G106" s="346"/>
      <c r="H106" s="381"/>
      <c r="I106" s="399"/>
      <c r="J106" s="385"/>
      <c r="K106" s="350"/>
      <c r="L106" s="346"/>
      <c r="M106" s="346"/>
      <c r="N106" s="346"/>
      <c r="O106" s="415"/>
      <c r="P106" s="415"/>
      <c r="Q106" s="415"/>
      <c r="R106" s="415"/>
      <c r="S106" s="416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6"/>
      <c r="AD106" s="415"/>
      <c r="AE106" s="415"/>
      <c r="AF106" s="415"/>
      <c r="AG106" s="415"/>
      <c r="AH106" s="415"/>
      <c r="AI106" s="415"/>
      <c r="AJ106" s="415"/>
      <c r="AK106" s="415"/>
      <c r="AL106" s="415"/>
      <c r="AM106" s="416"/>
      <c r="AN106" s="415"/>
      <c r="AO106" s="415"/>
      <c r="AP106" s="415"/>
      <c r="AQ106" s="415"/>
      <c r="AR106" s="415"/>
      <c r="AS106" s="415"/>
      <c r="AT106" s="415"/>
      <c r="AU106" s="415"/>
      <c r="AV106" s="415"/>
      <c r="AW106" s="416"/>
      <c r="AX106" s="415"/>
      <c r="AY106" s="415"/>
      <c r="AZ106" s="415"/>
      <c r="BA106" s="415"/>
      <c r="BB106" s="415"/>
      <c r="BC106" s="415"/>
      <c r="BD106" s="415"/>
      <c r="BE106" s="415"/>
      <c r="BF106" s="415"/>
      <c r="BG106" s="415"/>
      <c r="BH106" s="417"/>
    </row>
    <row r="107" spans="1:60">
      <c r="A107" s="513">
        <v>98</v>
      </c>
      <c r="B107" s="350"/>
      <c r="C107" s="350"/>
      <c r="D107" s="381"/>
      <c r="E107" s="381"/>
      <c r="F107" s="381"/>
      <c r="G107" s="346"/>
      <c r="H107" s="381"/>
      <c r="I107" s="399"/>
      <c r="J107" s="385"/>
      <c r="K107" s="350"/>
      <c r="L107" s="346"/>
      <c r="M107" s="346"/>
      <c r="N107" s="346"/>
      <c r="O107" s="415"/>
      <c r="P107" s="415"/>
      <c r="Q107" s="415"/>
      <c r="R107" s="415"/>
      <c r="S107" s="416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6"/>
      <c r="AD107" s="415"/>
      <c r="AE107" s="415"/>
      <c r="AF107" s="415"/>
      <c r="AG107" s="415"/>
      <c r="AH107" s="415"/>
      <c r="AI107" s="415"/>
      <c r="AJ107" s="415"/>
      <c r="AK107" s="415"/>
      <c r="AL107" s="415"/>
      <c r="AM107" s="416"/>
      <c r="AN107" s="415"/>
      <c r="AO107" s="415"/>
      <c r="AP107" s="415"/>
      <c r="AQ107" s="415"/>
      <c r="AR107" s="415"/>
      <c r="AS107" s="415"/>
      <c r="AT107" s="415"/>
      <c r="AU107" s="415"/>
      <c r="AV107" s="415"/>
      <c r="AW107" s="416"/>
      <c r="AX107" s="415"/>
      <c r="AY107" s="415"/>
      <c r="AZ107" s="415"/>
      <c r="BA107" s="415"/>
      <c r="BB107" s="415"/>
      <c r="BC107" s="415"/>
      <c r="BD107" s="415"/>
      <c r="BE107" s="415"/>
      <c r="BF107" s="415"/>
      <c r="BG107" s="415"/>
      <c r="BH107" s="417"/>
    </row>
    <row r="108" spans="1:60">
      <c r="A108" s="515">
        <v>99</v>
      </c>
      <c r="B108" s="391"/>
      <c r="C108" s="391"/>
      <c r="D108" s="384"/>
      <c r="E108" s="384"/>
      <c r="F108" s="384"/>
      <c r="G108" s="348"/>
      <c r="H108" s="384"/>
      <c r="I108" s="403"/>
      <c r="J108" s="392"/>
      <c r="K108" s="391"/>
      <c r="L108" s="348"/>
      <c r="M108" s="348"/>
      <c r="N108" s="348"/>
      <c r="O108" s="421"/>
      <c r="P108" s="421"/>
      <c r="Q108" s="421"/>
      <c r="R108" s="421"/>
      <c r="S108" s="422"/>
      <c r="T108" s="421"/>
      <c r="U108" s="421"/>
      <c r="V108" s="421"/>
      <c r="W108" s="421"/>
      <c r="X108" s="421"/>
      <c r="Y108" s="421"/>
      <c r="Z108" s="421"/>
      <c r="AA108" s="421"/>
      <c r="AB108" s="421"/>
      <c r="AC108" s="422"/>
      <c r="AD108" s="421"/>
      <c r="AE108" s="421"/>
      <c r="AF108" s="421"/>
      <c r="AG108" s="421"/>
      <c r="AH108" s="421"/>
      <c r="AI108" s="421"/>
      <c r="AJ108" s="421"/>
      <c r="AK108" s="421"/>
      <c r="AL108" s="421"/>
      <c r="AM108" s="422"/>
      <c r="AN108" s="421"/>
      <c r="AO108" s="421"/>
      <c r="AP108" s="421"/>
      <c r="AQ108" s="421"/>
      <c r="AR108" s="421"/>
      <c r="AS108" s="421"/>
      <c r="AT108" s="421"/>
      <c r="AU108" s="421"/>
      <c r="AV108" s="421"/>
      <c r="AW108" s="422"/>
      <c r="AX108" s="421"/>
      <c r="AY108" s="421"/>
      <c r="AZ108" s="421"/>
      <c r="BA108" s="421"/>
      <c r="BB108" s="421"/>
      <c r="BC108" s="421"/>
      <c r="BD108" s="421"/>
      <c r="BE108" s="421"/>
      <c r="BF108" s="421"/>
      <c r="BG108" s="421"/>
      <c r="BH108" s="423"/>
    </row>
    <row r="109" spans="1:60">
      <c r="A109" s="513">
        <v>99.099998474121094</v>
      </c>
      <c r="B109" s="350"/>
      <c r="C109" s="350"/>
      <c r="D109" s="381"/>
      <c r="E109" s="381"/>
      <c r="F109" s="381"/>
      <c r="G109" s="346"/>
      <c r="H109" s="381"/>
      <c r="I109" s="399"/>
      <c r="J109" s="385"/>
      <c r="K109" s="350"/>
      <c r="L109" s="346"/>
      <c r="M109" s="346"/>
      <c r="N109" s="346"/>
      <c r="O109" s="415"/>
      <c r="P109" s="415"/>
      <c r="Q109" s="415"/>
      <c r="R109" s="415"/>
      <c r="S109" s="416"/>
      <c r="T109" s="415"/>
      <c r="U109" s="415"/>
      <c r="V109" s="415"/>
      <c r="W109" s="415"/>
      <c r="X109" s="415"/>
      <c r="Y109" s="415"/>
      <c r="Z109" s="415"/>
      <c r="AA109" s="415"/>
      <c r="AB109" s="415"/>
      <c r="AC109" s="416"/>
      <c r="AD109" s="415"/>
      <c r="AE109" s="415"/>
      <c r="AF109" s="415"/>
      <c r="AG109" s="415"/>
      <c r="AH109" s="415"/>
      <c r="AI109" s="415"/>
      <c r="AJ109" s="415"/>
      <c r="AK109" s="415"/>
      <c r="AL109" s="415"/>
      <c r="AM109" s="416"/>
      <c r="AN109" s="415"/>
      <c r="AO109" s="415"/>
      <c r="AP109" s="415"/>
      <c r="AQ109" s="415"/>
      <c r="AR109" s="415"/>
      <c r="AS109" s="415"/>
      <c r="AT109" s="415"/>
      <c r="AU109" s="415"/>
      <c r="AV109" s="415"/>
      <c r="AW109" s="416"/>
      <c r="AX109" s="415"/>
      <c r="AY109" s="415"/>
      <c r="AZ109" s="415"/>
      <c r="BA109" s="415"/>
      <c r="BB109" s="415"/>
      <c r="BC109" s="415"/>
      <c r="BD109" s="415"/>
      <c r="BE109" s="415"/>
      <c r="BF109" s="415"/>
      <c r="BG109" s="415"/>
      <c r="BH109" s="417"/>
    </row>
    <row r="110" spans="1:60">
      <c r="A110" s="513">
        <v>99.199996948242188</v>
      </c>
      <c r="B110" s="350"/>
      <c r="C110" s="350"/>
      <c r="D110" s="381"/>
      <c r="E110" s="381"/>
      <c r="F110" s="381"/>
      <c r="G110" s="346"/>
      <c r="H110" s="381"/>
      <c r="I110" s="399"/>
      <c r="J110" s="385"/>
      <c r="K110" s="350"/>
      <c r="L110" s="346"/>
      <c r="M110" s="346"/>
      <c r="N110" s="346"/>
      <c r="O110" s="415"/>
      <c r="P110" s="415"/>
      <c r="Q110" s="415"/>
      <c r="R110" s="415"/>
      <c r="S110" s="416"/>
      <c r="T110" s="415"/>
      <c r="U110" s="415"/>
      <c r="V110" s="415"/>
      <c r="W110" s="415"/>
      <c r="X110" s="415"/>
      <c r="Y110" s="415"/>
      <c r="Z110" s="415"/>
      <c r="AA110" s="415"/>
      <c r="AB110" s="415"/>
      <c r="AC110" s="416"/>
      <c r="AD110" s="415"/>
      <c r="AE110" s="415"/>
      <c r="AF110" s="415"/>
      <c r="AG110" s="415"/>
      <c r="AH110" s="415"/>
      <c r="AI110" s="415"/>
      <c r="AJ110" s="415"/>
      <c r="AK110" s="415"/>
      <c r="AL110" s="415"/>
      <c r="AM110" s="416"/>
      <c r="AN110" s="415"/>
      <c r="AO110" s="415"/>
      <c r="AP110" s="415"/>
      <c r="AQ110" s="415"/>
      <c r="AR110" s="415"/>
      <c r="AS110" s="415"/>
      <c r="AT110" s="415"/>
      <c r="AU110" s="415"/>
      <c r="AV110" s="415"/>
      <c r="AW110" s="416"/>
      <c r="AX110" s="415"/>
      <c r="AY110" s="415"/>
      <c r="AZ110" s="415"/>
      <c r="BA110" s="415"/>
      <c r="BB110" s="415"/>
      <c r="BC110" s="415"/>
      <c r="BD110" s="415"/>
      <c r="BE110" s="415"/>
      <c r="BF110" s="415"/>
      <c r="BG110" s="415"/>
      <c r="BH110" s="417"/>
    </row>
    <row r="111" spans="1:60">
      <c r="A111" s="513">
        <v>99.300003051757812</v>
      </c>
      <c r="B111" s="350"/>
      <c r="C111" s="350"/>
      <c r="D111" s="381"/>
      <c r="E111" s="381"/>
      <c r="F111" s="381"/>
      <c r="G111" s="346"/>
      <c r="H111" s="381"/>
      <c r="I111" s="399"/>
      <c r="J111" s="385"/>
      <c r="K111" s="350"/>
      <c r="L111" s="346"/>
      <c r="M111" s="346"/>
      <c r="N111" s="346"/>
      <c r="O111" s="415"/>
      <c r="P111" s="415"/>
      <c r="Q111" s="415"/>
      <c r="R111" s="415"/>
      <c r="S111" s="416"/>
      <c r="T111" s="415"/>
      <c r="U111" s="415"/>
      <c r="V111" s="415"/>
      <c r="W111" s="415"/>
      <c r="X111" s="415"/>
      <c r="Y111" s="415"/>
      <c r="Z111" s="415"/>
      <c r="AA111" s="415"/>
      <c r="AB111" s="415"/>
      <c r="AC111" s="416"/>
      <c r="AD111" s="415"/>
      <c r="AE111" s="415"/>
      <c r="AF111" s="415"/>
      <c r="AG111" s="415"/>
      <c r="AH111" s="415"/>
      <c r="AI111" s="415"/>
      <c r="AJ111" s="415"/>
      <c r="AK111" s="415"/>
      <c r="AL111" s="415"/>
      <c r="AM111" s="416"/>
      <c r="AN111" s="415"/>
      <c r="AO111" s="415"/>
      <c r="AP111" s="415"/>
      <c r="AQ111" s="415"/>
      <c r="AR111" s="415"/>
      <c r="AS111" s="415"/>
      <c r="AT111" s="415"/>
      <c r="AU111" s="415"/>
      <c r="AV111" s="415"/>
      <c r="AW111" s="416"/>
      <c r="AX111" s="415"/>
      <c r="AY111" s="415"/>
      <c r="AZ111" s="415"/>
      <c r="BA111" s="415"/>
      <c r="BB111" s="415"/>
      <c r="BC111" s="415"/>
      <c r="BD111" s="415"/>
      <c r="BE111" s="415"/>
      <c r="BF111" s="415"/>
      <c r="BG111" s="415"/>
      <c r="BH111" s="417"/>
    </row>
    <row r="112" spans="1:60">
      <c r="A112" s="513">
        <v>99.400001525878906</v>
      </c>
      <c r="B112" s="350"/>
      <c r="C112" s="350"/>
      <c r="D112" s="381"/>
      <c r="E112" s="381"/>
      <c r="F112" s="381"/>
      <c r="G112" s="346"/>
      <c r="H112" s="381"/>
      <c r="I112" s="399"/>
      <c r="J112" s="385"/>
      <c r="K112" s="350"/>
      <c r="L112" s="346"/>
      <c r="M112" s="346"/>
      <c r="N112" s="346"/>
      <c r="O112" s="415"/>
      <c r="P112" s="415"/>
      <c r="Q112" s="415"/>
      <c r="R112" s="415"/>
      <c r="S112" s="416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6"/>
      <c r="AD112" s="415"/>
      <c r="AE112" s="415"/>
      <c r="AF112" s="415"/>
      <c r="AG112" s="415"/>
      <c r="AH112" s="415"/>
      <c r="AI112" s="415"/>
      <c r="AJ112" s="415"/>
      <c r="AK112" s="415"/>
      <c r="AL112" s="415"/>
      <c r="AM112" s="416"/>
      <c r="AN112" s="415"/>
      <c r="AO112" s="415"/>
      <c r="AP112" s="415"/>
      <c r="AQ112" s="415"/>
      <c r="AR112" s="415"/>
      <c r="AS112" s="415"/>
      <c r="AT112" s="415"/>
      <c r="AU112" s="415"/>
      <c r="AV112" s="415"/>
      <c r="AW112" s="416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5"/>
      <c r="BH112" s="417"/>
    </row>
    <row r="113" spans="1:60">
      <c r="A113" s="513">
        <v>99.5</v>
      </c>
      <c r="B113" s="350"/>
      <c r="C113" s="350"/>
      <c r="D113" s="381"/>
      <c r="E113" s="381"/>
      <c r="F113" s="381"/>
      <c r="G113" s="346"/>
      <c r="H113" s="381"/>
      <c r="I113" s="399"/>
      <c r="J113" s="385"/>
      <c r="K113" s="350"/>
      <c r="L113" s="346"/>
      <c r="M113" s="346"/>
      <c r="N113" s="346"/>
      <c r="O113" s="415"/>
      <c r="P113" s="415"/>
      <c r="Q113" s="415"/>
      <c r="R113" s="415"/>
      <c r="S113" s="416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6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416"/>
      <c r="AN113" s="415"/>
      <c r="AO113" s="415"/>
      <c r="AP113" s="415"/>
      <c r="AQ113" s="415"/>
      <c r="AR113" s="415"/>
      <c r="AS113" s="415"/>
      <c r="AT113" s="415"/>
      <c r="AU113" s="415"/>
      <c r="AV113" s="415"/>
      <c r="AW113" s="416"/>
      <c r="AX113" s="415"/>
      <c r="AY113" s="415"/>
      <c r="AZ113" s="415"/>
      <c r="BA113" s="415"/>
      <c r="BB113" s="415"/>
      <c r="BC113" s="415"/>
      <c r="BD113" s="415"/>
      <c r="BE113" s="415"/>
      <c r="BF113" s="415"/>
      <c r="BG113" s="415"/>
      <c r="BH113" s="417"/>
    </row>
    <row r="114" spans="1:60">
      <c r="A114" s="513">
        <v>99.599998474121094</v>
      </c>
      <c r="B114" s="350"/>
      <c r="C114" s="350"/>
      <c r="D114" s="381"/>
      <c r="E114" s="381"/>
      <c r="F114" s="381"/>
      <c r="G114" s="346"/>
      <c r="H114" s="381"/>
      <c r="I114" s="399"/>
      <c r="J114" s="385"/>
      <c r="K114" s="350"/>
      <c r="L114" s="346"/>
      <c r="M114" s="346"/>
      <c r="N114" s="346"/>
      <c r="O114" s="415"/>
      <c r="P114" s="415"/>
      <c r="Q114" s="415"/>
      <c r="R114" s="415"/>
      <c r="S114" s="416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6"/>
      <c r="AD114" s="415"/>
      <c r="AE114" s="415"/>
      <c r="AF114" s="415"/>
      <c r="AG114" s="415"/>
      <c r="AH114" s="415"/>
      <c r="AI114" s="415"/>
      <c r="AJ114" s="415"/>
      <c r="AK114" s="415"/>
      <c r="AL114" s="415"/>
      <c r="AM114" s="416"/>
      <c r="AN114" s="415"/>
      <c r="AO114" s="415"/>
      <c r="AP114" s="415"/>
      <c r="AQ114" s="415"/>
      <c r="AR114" s="415"/>
      <c r="AS114" s="415"/>
      <c r="AT114" s="415"/>
      <c r="AU114" s="415"/>
      <c r="AV114" s="415"/>
      <c r="AW114" s="416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5"/>
      <c r="BH114" s="417"/>
    </row>
    <row r="115" spans="1:60">
      <c r="A115" s="513">
        <v>99.699996948242188</v>
      </c>
      <c r="B115" s="350"/>
      <c r="C115" s="350"/>
      <c r="D115" s="381"/>
      <c r="E115" s="381"/>
      <c r="F115" s="381"/>
      <c r="G115" s="346"/>
      <c r="H115" s="381"/>
      <c r="I115" s="399"/>
      <c r="J115" s="385"/>
      <c r="K115" s="350"/>
      <c r="L115" s="346"/>
      <c r="M115" s="346"/>
      <c r="N115" s="346"/>
      <c r="O115" s="415"/>
      <c r="P115" s="415"/>
      <c r="Q115" s="415"/>
      <c r="R115" s="415"/>
      <c r="S115" s="416"/>
      <c r="T115" s="415"/>
      <c r="U115" s="415"/>
      <c r="V115" s="415"/>
      <c r="W115" s="415"/>
      <c r="X115" s="415"/>
      <c r="Y115" s="415"/>
      <c r="Z115" s="415"/>
      <c r="AA115" s="415"/>
      <c r="AB115" s="415"/>
      <c r="AC115" s="416"/>
      <c r="AD115" s="415"/>
      <c r="AE115" s="415"/>
      <c r="AF115" s="415"/>
      <c r="AG115" s="415"/>
      <c r="AH115" s="415"/>
      <c r="AI115" s="415"/>
      <c r="AJ115" s="415"/>
      <c r="AK115" s="415"/>
      <c r="AL115" s="415"/>
      <c r="AM115" s="416"/>
      <c r="AN115" s="415"/>
      <c r="AO115" s="415"/>
      <c r="AP115" s="415"/>
      <c r="AQ115" s="415"/>
      <c r="AR115" s="415"/>
      <c r="AS115" s="415"/>
      <c r="AT115" s="415"/>
      <c r="AU115" s="415"/>
      <c r="AV115" s="415"/>
      <c r="AW115" s="416"/>
      <c r="AX115" s="415"/>
      <c r="AY115" s="415"/>
      <c r="AZ115" s="415"/>
      <c r="BA115" s="415"/>
      <c r="BB115" s="415"/>
      <c r="BC115" s="415"/>
      <c r="BD115" s="415"/>
      <c r="BE115" s="415"/>
      <c r="BF115" s="415"/>
      <c r="BG115" s="415"/>
      <c r="BH115" s="417"/>
    </row>
    <row r="116" spans="1:60">
      <c r="A116" s="513">
        <v>99.800003051757812</v>
      </c>
      <c r="B116" s="350"/>
      <c r="C116" s="350"/>
      <c r="D116" s="381"/>
      <c r="E116" s="381"/>
      <c r="F116" s="381"/>
      <c r="G116" s="346"/>
      <c r="H116" s="381"/>
      <c r="I116" s="399"/>
      <c r="J116" s="385"/>
      <c r="K116" s="350"/>
      <c r="L116" s="346"/>
      <c r="M116" s="346"/>
      <c r="N116" s="346"/>
      <c r="O116" s="415"/>
      <c r="P116" s="415"/>
      <c r="Q116" s="415"/>
      <c r="R116" s="415"/>
      <c r="S116" s="416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6"/>
      <c r="AD116" s="415"/>
      <c r="AE116" s="415"/>
      <c r="AF116" s="415"/>
      <c r="AG116" s="415"/>
      <c r="AH116" s="415"/>
      <c r="AI116" s="415"/>
      <c r="AJ116" s="415"/>
      <c r="AK116" s="415"/>
      <c r="AL116" s="415"/>
      <c r="AM116" s="416"/>
      <c r="AN116" s="415"/>
      <c r="AO116" s="415"/>
      <c r="AP116" s="415"/>
      <c r="AQ116" s="415"/>
      <c r="AR116" s="415"/>
      <c r="AS116" s="415"/>
      <c r="AT116" s="415"/>
      <c r="AU116" s="415"/>
      <c r="AV116" s="415"/>
      <c r="AW116" s="416"/>
      <c r="AX116" s="415"/>
      <c r="AY116" s="415"/>
      <c r="AZ116" s="415"/>
      <c r="BA116" s="415"/>
      <c r="BB116" s="415"/>
      <c r="BC116" s="415"/>
      <c r="BD116" s="415"/>
      <c r="BE116" s="415"/>
      <c r="BF116" s="415"/>
      <c r="BG116" s="415"/>
      <c r="BH116" s="417"/>
    </row>
    <row r="117" spans="1:60">
      <c r="A117" s="515">
        <v>99.900001525878906</v>
      </c>
      <c r="B117" s="424"/>
      <c r="C117" s="424"/>
      <c r="D117" s="424"/>
      <c r="E117" s="424"/>
      <c r="F117" s="424"/>
      <c r="G117" s="421"/>
      <c r="H117" s="421"/>
      <c r="I117" s="425"/>
      <c r="J117" s="424"/>
      <c r="K117" s="424"/>
      <c r="L117" s="424"/>
      <c r="M117" s="421"/>
      <c r="N117" s="421"/>
      <c r="O117" s="421"/>
      <c r="P117" s="421"/>
      <c r="Q117" s="421"/>
      <c r="R117" s="421"/>
      <c r="S117" s="422"/>
      <c r="T117" s="421"/>
      <c r="U117" s="421"/>
      <c r="V117" s="421"/>
      <c r="W117" s="421"/>
      <c r="X117" s="421"/>
      <c r="Y117" s="421"/>
      <c r="Z117" s="421"/>
      <c r="AA117" s="421"/>
      <c r="AB117" s="421"/>
      <c r="AC117" s="422"/>
      <c r="AD117" s="421"/>
      <c r="AE117" s="421"/>
      <c r="AF117" s="421"/>
      <c r="AG117" s="421"/>
      <c r="AH117" s="421"/>
      <c r="AI117" s="421"/>
      <c r="AJ117" s="421"/>
      <c r="AK117" s="421"/>
      <c r="AL117" s="421"/>
      <c r="AM117" s="422"/>
      <c r="AN117" s="421"/>
      <c r="AO117" s="421"/>
      <c r="AP117" s="421"/>
      <c r="AQ117" s="421"/>
      <c r="AR117" s="421"/>
      <c r="AS117" s="421"/>
      <c r="AT117" s="421"/>
      <c r="AU117" s="421"/>
      <c r="AV117" s="421"/>
      <c r="AW117" s="422"/>
      <c r="AX117" s="421"/>
      <c r="AY117" s="421"/>
      <c r="AZ117" s="421"/>
      <c r="BA117" s="421"/>
      <c r="BB117" s="421"/>
      <c r="BC117" s="421"/>
      <c r="BD117" s="421"/>
      <c r="BE117" s="421"/>
      <c r="BF117" s="421"/>
      <c r="BG117" s="421"/>
      <c r="BH117" s="423"/>
    </row>
    <row r="118" spans="1:60">
      <c r="A118" s="513">
        <v>99.910003662109375</v>
      </c>
      <c r="B118" s="415"/>
      <c r="C118" s="415"/>
      <c r="D118" s="426"/>
      <c r="E118" s="426"/>
      <c r="F118" s="426"/>
      <c r="G118" s="415"/>
      <c r="H118" s="415"/>
      <c r="I118" s="427"/>
      <c r="J118" s="426"/>
      <c r="K118" s="426"/>
      <c r="L118" s="426"/>
      <c r="M118" s="415"/>
      <c r="N118" s="415"/>
      <c r="O118" s="415"/>
      <c r="P118" s="415"/>
      <c r="Q118" s="415"/>
      <c r="R118" s="415"/>
      <c r="S118" s="416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6"/>
      <c r="AD118" s="415"/>
      <c r="AE118" s="415"/>
      <c r="AF118" s="415"/>
      <c r="AG118" s="415"/>
      <c r="AH118" s="415"/>
      <c r="AI118" s="415"/>
      <c r="AJ118" s="415"/>
      <c r="AK118" s="415"/>
      <c r="AL118" s="415"/>
      <c r="AM118" s="416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6"/>
      <c r="AX118" s="415"/>
      <c r="AY118" s="415"/>
      <c r="AZ118" s="415"/>
      <c r="BA118" s="415"/>
      <c r="BB118" s="415"/>
      <c r="BC118" s="415"/>
      <c r="BD118" s="415"/>
      <c r="BE118" s="415"/>
      <c r="BF118" s="415"/>
      <c r="BG118" s="415"/>
      <c r="BH118" s="417"/>
    </row>
    <row r="119" spans="1:60">
      <c r="A119" s="513">
        <v>99.919998168945312</v>
      </c>
      <c r="B119" s="415"/>
      <c r="C119" s="415"/>
      <c r="D119" s="415"/>
      <c r="E119" s="415"/>
      <c r="F119" s="415"/>
      <c r="G119" s="415"/>
      <c r="H119" s="415"/>
      <c r="I119" s="416"/>
      <c r="J119" s="415"/>
      <c r="K119" s="415"/>
      <c r="L119" s="415"/>
      <c r="M119" s="415"/>
      <c r="N119" s="415"/>
      <c r="O119" s="415"/>
      <c r="P119" s="415"/>
      <c r="Q119" s="415"/>
      <c r="R119" s="415"/>
      <c r="S119" s="416"/>
      <c r="T119" s="415"/>
      <c r="U119" s="415"/>
      <c r="V119" s="415"/>
      <c r="W119" s="415"/>
      <c r="X119" s="415"/>
      <c r="Y119" s="415"/>
      <c r="Z119" s="415"/>
      <c r="AA119" s="415"/>
      <c r="AB119" s="415"/>
      <c r="AC119" s="416"/>
      <c r="AD119" s="415"/>
      <c r="AE119" s="415"/>
      <c r="AF119" s="415"/>
      <c r="AG119" s="415"/>
      <c r="AH119" s="415"/>
      <c r="AI119" s="415"/>
      <c r="AJ119" s="415"/>
      <c r="AK119" s="415"/>
      <c r="AL119" s="415"/>
      <c r="AM119" s="416"/>
      <c r="AN119" s="415"/>
      <c r="AO119" s="415"/>
      <c r="AP119" s="415"/>
      <c r="AQ119" s="415"/>
      <c r="AR119" s="415"/>
      <c r="AS119" s="415"/>
      <c r="AT119" s="415"/>
      <c r="AU119" s="415"/>
      <c r="AV119" s="415"/>
      <c r="AW119" s="416"/>
      <c r="AX119" s="415"/>
      <c r="AY119" s="415"/>
      <c r="AZ119" s="415"/>
      <c r="BA119" s="415"/>
      <c r="BB119" s="415"/>
      <c r="BC119" s="415"/>
      <c r="BD119" s="415"/>
      <c r="BE119" s="415"/>
      <c r="BF119" s="415"/>
      <c r="BG119" s="415"/>
      <c r="BH119" s="417"/>
    </row>
    <row r="120" spans="1:60">
      <c r="A120" s="516">
        <v>99.930000305175781</v>
      </c>
      <c r="B120" s="428"/>
      <c r="C120" s="428"/>
      <c r="D120" s="428"/>
      <c r="E120" s="428"/>
      <c r="F120" s="428"/>
      <c r="G120" s="428"/>
      <c r="H120" s="428"/>
      <c r="I120" s="429"/>
      <c r="J120" s="428"/>
      <c r="K120" s="428"/>
      <c r="L120" s="428"/>
      <c r="M120" s="428"/>
      <c r="N120" s="428"/>
      <c r="O120" s="415"/>
      <c r="P120" s="415"/>
      <c r="Q120" s="415"/>
      <c r="R120" s="415"/>
      <c r="S120" s="416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6"/>
      <c r="AD120" s="415"/>
      <c r="AE120" s="415"/>
      <c r="AF120" s="415"/>
      <c r="AG120" s="415"/>
      <c r="AH120" s="415"/>
      <c r="AI120" s="415"/>
      <c r="AJ120" s="415"/>
      <c r="AK120" s="415"/>
      <c r="AL120" s="415"/>
      <c r="AM120" s="416"/>
      <c r="AN120" s="415"/>
      <c r="AO120" s="415"/>
      <c r="AP120" s="415"/>
      <c r="AQ120" s="415"/>
      <c r="AR120" s="415"/>
      <c r="AS120" s="415"/>
      <c r="AT120" s="415"/>
      <c r="AU120" s="415"/>
      <c r="AV120" s="415"/>
      <c r="AW120" s="416"/>
      <c r="AX120" s="415"/>
      <c r="AY120" s="415"/>
      <c r="AZ120" s="415"/>
      <c r="BA120" s="415"/>
      <c r="BB120" s="415"/>
      <c r="BC120" s="415"/>
      <c r="BD120" s="415"/>
      <c r="BE120" s="415"/>
      <c r="BF120" s="415"/>
      <c r="BG120" s="415"/>
      <c r="BH120" s="417"/>
    </row>
    <row r="121" spans="1:60">
      <c r="A121" s="516">
        <v>99.94000244140625</v>
      </c>
      <c r="B121" s="428"/>
      <c r="C121" s="428"/>
      <c r="D121" s="428"/>
      <c r="E121" s="428"/>
      <c r="F121" s="428"/>
      <c r="G121" s="428"/>
      <c r="H121" s="428"/>
      <c r="I121" s="429"/>
      <c r="J121" s="428"/>
      <c r="K121" s="428"/>
      <c r="L121" s="428"/>
      <c r="M121" s="428"/>
      <c r="N121" s="428"/>
      <c r="O121" s="415"/>
      <c r="P121" s="415"/>
      <c r="Q121" s="415"/>
      <c r="R121" s="415"/>
      <c r="S121" s="416"/>
      <c r="T121" s="415"/>
      <c r="U121" s="415"/>
      <c r="V121" s="415"/>
      <c r="W121" s="415"/>
      <c r="X121" s="415"/>
      <c r="Y121" s="415"/>
      <c r="Z121" s="415"/>
      <c r="AA121" s="415"/>
      <c r="AB121" s="415"/>
      <c r="AC121" s="416"/>
      <c r="AD121" s="415"/>
      <c r="AE121" s="415"/>
      <c r="AF121" s="415"/>
      <c r="AG121" s="415"/>
      <c r="AH121" s="415"/>
      <c r="AI121" s="415"/>
      <c r="AJ121" s="415"/>
      <c r="AK121" s="415"/>
      <c r="AL121" s="415"/>
      <c r="AM121" s="416"/>
      <c r="AN121" s="415"/>
      <c r="AO121" s="415"/>
      <c r="AP121" s="415"/>
      <c r="AQ121" s="415"/>
      <c r="AR121" s="415"/>
      <c r="AS121" s="415"/>
      <c r="AT121" s="415"/>
      <c r="AU121" s="415"/>
      <c r="AV121" s="415"/>
      <c r="AW121" s="416"/>
      <c r="AX121" s="415"/>
      <c r="AY121" s="415"/>
      <c r="AZ121" s="415"/>
      <c r="BA121" s="415"/>
      <c r="BB121" s="415"/>
      <c r="BC121" s="415"/>
      <c r="BD121" s="415"/>
      <c r="BE121" s="415"/>
      <c r="BF121" s="415"/>
      <c r="BG121" s="415"/>
      <c r="BH121" s="417"/>
    </row>
    <row r="122" spans="1:60">
      <c r="A122" s="513">
        <v>99.949996948242188</v>
      </c>
      <c r="B122" s="415"/>
      <c r="C122" s="415"/>
      <c r="D122" s="415"/>
      <c r="E122" s="415"/>
      <c r="F122" s="415"/>
      <c r="G122" s="415"/>
      <c r="H122" s="415"/>
      <c r="I122" s="416"/>
      <c r="J122" s="415"/>
      <c r="K122" s="415"/>
      <c r="L122" s="415"/>
      <c r="M122" s="415"/>
      <c r="N122" s="415"/>
      <c r="O122" s="415"/>
      <c r="P122" s="415"/>
      <c r="Q122" s="415"/>
      <c r="R122" s="415"/>
      <c r="S122" s="416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6"/>
      <c r="AD122" s="415"/>
      <c r="AE122" s="415"/>
      <c r="AF122" s="415"/>
      <c r="AG122" s="415"/>
      <c r="AH122" s="415"/>
      <c r="AI122" s="415"/>
      <c r="AJ122" s="415"/>
      <c r="AK122" s="415"/>
      <c r="AL122" s="415"/>
      <c r="AM122" s="416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6"/>
      <c r="AX122" s="415"/>
      <c r="AY122" s="415"/>
      <c r="AZ122" s="415"/>
      <c r="BA122" s="415"/>
      <c r="BB122" s="415"/>
      <c r="BC122" s="415"/>
      <c r="BD122" s="415"/>
      <c r="BE122" s="415"/>
      <c r="BF122" s="415"/>
      <c r="BG122" s="415"/>
      <c r="BH122" s="417"/>
    </row>
    <row r="123" spans="1:60">
      <c r="A123" s="513">
        <v>99.959999084472656</v>
      </c>
      <c r="B123" s="415"/>
      <c r="C123" s="415"/>
      <c r="D123" s="415"/>
      <c r="E123" s="415"/>
      <c r="F123" s="415"/>
      <c r="G123" s="415"/>
      <c r="H123" s="415"/>
      <c r="I123" s="416"/>
      <c r="J123" s="415"/>
      <c r="K123" s="415"/>
      <c r="L123" s="415"/>
      <c r="M123" s="415"/>
      <c r="N123" s="415"/>
      <c r="O123" s="415"/>
      <c r="P123" s="415"/>
      <c r="Q123" s="415"/>
      <c r="R123" s="415"/>
      <c r="S123" s="416"/>
      <c r="T123" s="415"/>
      <c r="U123" s="415"/>
      <c r="V123" s="415"/>
      <c r="W123" s="415"/>
      <c r="X123" s="415"/>
      <c r="Y123" s="415"/>
      <c r="Z123" s="415"/>
      <c r="AA123" s="415"/>
      <c r="AB123" s="415"/>
      <c r="AC123" s="416"/>
      <c r="AD123" s="415"/>
      <c r="AE123" s="415"/>
      <c r="AF123" s="415"/>
      <c r="AG123" s="415"/>
      <c r="AH123" s="415"/>
      <c r="AI123" s="415"/>
      <c r="AJ123" s="415"/>
      <c r="AK123" s="415"/>
      <c r="AL123" s="415"/>
      <c r="AM123" s="416"/>
      <c r="AN123" s="415"/>
      <c r="AO123" s="415"/>
      <c r="AP123" s="415"/>
      <c r="AQ123" s="415"/>
      <c r="AR123" s="415"/>
      <c r="AS123" s="415"/>
      <c r="AT123" s="415"/>
      <c r="AU123" s="415"/>
      <c r="AV123" s="415"/>
      <c r="AW123" s="416"/>
      <c r="AX123" s="415"/>
      <c r="AY123" s="415"/>
      <c r="AZ123" s="415"/>
      <c r="BA123" s="415"/>
      <c r="BB123" s="415"/>
      <c r="BC123" s="415"/>
      <c r="BD123" s="415"/>
      <c r="BE123" s="415"/>
      <c r="BF123" s="415"/>
      <c r="BG123" s="415"/>
      <c r="BH123" s="417"/>
    </row>
    <row r="124" spans="1:60">
      <c r="A124" s="513">
        <v>99.970001220703125</v>
      </c>
      <c r="B124" s="415"/>
      <c r="C124" s="415"/>
      <c r="D124" s="415"/>
      <c r="E124" s="415"/>
      <c r="F124" s="415"/>
      <c r="G124" s="415"/>
      <c r="H124" s="415"/>
      <c r="I124" s="416"/>
      <c r="J124" s="415"/>
      <c r="K124" s="415"/>
      <c r="L124" s="415"/>
      <c r="M124" s="415"/>
      <c r="N124" s="415"/>
      <c r="O124" s="415"/>
      <c r="P124" s="415"/>
      <c r="Q124" s="415"/>
      <c r="R124" s="415"/>
      <c r="S124" s="416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6"/>
      <c r="AD124" s="415"/>
      <c r="AE124" s="415"/>
      <c r="AF124" s="415"/>
      <c r="AG124" s="415"/>
      <c r="AH124" s="415"/>
      <c r="AI124" s="415"/>
      <c r="AJ124" s="415"/>
      <c r="AK124" s="415"/>
      <c r="AL124" s="415"/>
      <c r="AM124" s="416"/>
      <c r="AN124" s="415"/>
      <c r="AO124" s="415"/>
      <c r="AP124" s="415"/>
      <c r="AQ124" s="415"/>
      <c r="AR124" s="415"/>
      <c r="AS124" s="415"/>
      <c r="AT124" s="415"/>
      <c r="AU124" s="415"/>
      <c r="AV124" s="415"/>
      <c r="AW124" s="416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7"/>
    </row>
    <row r="125" spans="1:60">
      <c r="A125" s="513">
        <v>99.980003356933594</v>
      </c>
      <c r="B125" s="415"/>
      <c r="C125" s="415"/>
      <c r="D125" s="415"/>
      <c r="E125" s="415"/>
      <c r="F125" s="415"/>
      <c r="G125" s="415"/>
      <c r="H125" s="415"/>
      <c r="I125" s="416"/>
      <c r="J125" s="415"/>
      <c r="K125" s="415"/>
      <c r="L125" s="415"/>
      <c r="M125" s="415"/>
      <c r="N125" s="415"/>
      <c r="O125" s="415"/>
      <c r="P125" s="415"/>
      <c r="Q125" s="415"/>
      <c r="R125" s="415"/>
      <c r="S125" s="416"/>
      <c r="T125" s="415"/>
      <c r="U125" s="415"/>
      <c r="V125" s="415"/>
      <c r="W125" s="415"/>
      <c r="X125" s="415"/>
      <c r="Y125" s="415"/>
      <c r="Z125" s="415"/>
      <c r="AA125" s="415"/>
      <c r="AB125" s="415"/>
      <c r="AC125" s="416"/>
      <c r="AD125" s="415"/>
      <c r="AE125" s="415"/>
      <c r="AF125" s="415"/>
      <c r="AG125" s="415"/>
      <c r="AH125" s="415"/>
      <c r="AI125" s="415"/>
      <c r="AJ125" s="415"/>
      <c r="AK125" s="415"/>
      <c r="AL125" s="415"/>
      <c r="AM125" s="416"/>
      <c r="AN125" s="415"/>
      <c r="AO125" s="415"/>
      <c r="AP125" s="415"/>
      <c r="AQ125" s="415"/>
      <c r="AR125" s="415"/>
      <c r="AS125" s="415"/>
      <c r="AT125" s="415"/>
      <c r="AU125" s="415"/>
      <c r="AV125" s="415"/>
      <c r="AW125" s="416"/>
      <c r="AX125" s="415"/>
      <c r="AY125" s="415"/>
      <c r="AZ125" s="415"/>
      <c r="BA125" s="415"/>
      <c r="BB125" s="415"/>
      <c r="BC125" s="415"/>
      <c r="BD125" s="415"/>
      <c r="BE125" s="415"/>
      <c r="BF125" s="415"/>
      <c r="BG125" s="415"/>
      <c r="BH125" s="417"/>
    </row>
    <row r="126" spans="1:60">
      <c r="A126" s="515">
        <v>99.989997863769531</v>
      </c>
      <c r="B126" s="421"/>
      <c r="C126" s="421"/>
      <c r="D126" s="421"/>
      <c r="E126" s="421"/>
      <c r="F126" s="421"/>
      <c r="G126" s="421"/>
      <c r="H126" s="421"/>
      <c r="I126" s="422"/>
      <c r="J126" s="421"/>
      <c r="K126" s="421"/>
      <c r="L126" s="421"/>
      <c r="M126" s="421"/>
      <c r="N126" s="421"/>
      <c r="O126" s="421"/>
      <c r="P126" s="421"/>
      <c r="Q126" s="421"/>
      <c r="R126" s="421"/>
      <c r="S126" s="422"/>
      <c r="T126" s="421"/>
      <c r="U126" s="421"/>
      <c r="V126" s="421"/>
      <c r="W126" s="421"/>
      <c r="X126" s="421"/>
      <c r="Y126" s="421"/>
      <c r="Z126" s="421"/>
      <c r="AA126" s="421"/>
      <c r="AB126" s="421"/>
      <c r="AC126" s="422"/>
      <c r="AD126" s="421"/>
      <c r="AE126" s="421"/>
      <c r="AF126" s="421"/>
      <c r="AG126" s="421"/>
      <c r="AH126" s="421"/>
      <c r="AI126" s="421"/>
      <c r="AJ126" s="421"/>
      <c r="AK126" s="421"/>
      <c r="AL126" s="421"/>
      <c r="AM126" s="422"/>
      <c r="AN126" s="421"/>
      <c r="AO126" s="421"/>
      <c r="AP126" s="421"/>
      <c r="AQ126" s="421"/>
      <c r="AR126" s="421"/>
      <c r="AS126" s="421"/>
      <c r="AT126" s="421"/>
      <c r="AU126" s="421"/>
      <c r="AV126" s="421"/>
      <c r="AW126" s="422"/>
      <c r="AX126" s="421"/>
      <c r="AY126" s="421"/>
      <c r="AZ126" s="421"/>
      <c r="BA126" s="421"/>
      <c r="BB126" s="421"/>
      <c r="BC126" s="421"/>
      <c r="BD126" s="421"/>
      <c r="BE126" s="421"/>
      <c r="BF126" s="421"/>
      <c r="BG126" s="421"/>
      <c r="BH126" s="423"/>
    </row>
    <row r="127" spans="1:60">
      <c r="A127" s="513">
        <v>99.990997314453125</v>
      </c>
      <c r="B127" s="415"/>
      <c r="C127" s="415"/>
      <c r="D127" s="415"/>
      <c r="E127" s="415"/>
      <c r="F127" s="415"/>
      <c r="G127" s="415"/>
      <c r="H127" s="415"/>
      <c r="I127" s="416"/>
      <c r="J127" s="415"/>
      <c r="K127" s="415"/>
      <c r="L127" s="415"/>
      <c r="M127" s="415"/>
      <c r="N127" s="415"/>
      <c r="O127" s="415"/>
      <c r="P127" s="415"/>
      <c r="Q127" s="415"/>
      <c r="R127" s="415"/>
      <c r="S127" s="416"/>
      <c r="T127" s="415"/>
      <c r="U127" s="415"/>
      <c r="V127" s="415"/>
      <c r="W127" s="415"/>
      <c r="X127" s="415"/>
      <c r="Y127" s="415"/>
      <c r="Z127" s="415"/>
      <c r="AA127" s="415"/>
      <c r="AB127" s="415"/>
      <c r="AC127" s="416"/>
      <c r="AD127" s="415"/>
      <c r="AE127" s="415"/>
      <c r="AF127" s="415"/>
      <c r="AG127" s="415"/>
      <c r="AH127" s="415"/>
      <c r="AI127" s="415"/>
      <c r="AJ127" s="415"/>
      <c r="AK127" s="415"/>
      <c r="AL127" s="415"/>
      <c r="AM127" s="416"/>
      <c r="AN127" s="415"/>
      <c r="AO127" s="415"/>
      <c r="AP127" s="415"/>
      <c r="AQ127" s="415"/>
      <c r="AR127" s="415"/>
      <c r="AS127" s="415"/>
      <c r="AT127" s="415"/>
      <c r="AU127" s="415"/>
      <c r="AV127" s="415"/>
      <c r="AW127" s="416"/>
      <c r="AX127" s="415"/>
      <c r="AY127" s="415"/>
      <c r="AZ127" s="415"/>
      <c r="BA127" s="415"/>
      <c r="BB127" s="415"/>
      <c r="BC127" s="415"/>
      <c r="BD127" s="415"/>
      <c r="BE127" s="415"/>
      <c r="BF127" s="415"/>
      <c r="BG127" s="415"/>
      <c r="BH127" s="417"/>
    </row>
    <row r="128" spans="1:60">
      <c r="A128" s="513">
        <v>99.991996765136719</v>
      </c>
      <c r="B128" s="415"/>
      <c r="C128" s="415"/>
      <c r="D128" s="415"/>
      <c r="E128" s="415"/>
      <c r="F128" s="415"/>
      <c r="G128" s="415"/>
      <c r="H128" s="415"/>
      <c r="I128" s="416"/>
      <c r="J128" s="415"/>
      <c r="K128" s="415"/>
      <c r="L128" s="415"/>
      <c r="M128" s="415"/>
      <c r="N128" s="415"/>
      <c r="O128" s="415"/>
      <c r="P128" s="415"/>
      <c r="Q128" s="415"/>
      <c r="R128" s="415"/>
      <c r="S128" s="416"/>
      <c r="T128" s="415"/>
      <c r="U128" s="415"/>
      <c r="V128" s="415"/>
      <c r="W128" s="415"/>
      <c r="X128" s="415"/>
      <c r="Y128" s="415"/>
      <c r="Z128" s="415"/>
      <c r="AA128" s="415"/>
      <c r="AB128" s="415"/>
      <c r="AC128" s="416"/>
      <c r="AD128" s="415"/>
      <c r="AE128" s="415"/>
      <c r="AF128" s="415"/>
      <c r="AG128" s="415"/>
      <c r="AH128" s="415"/>
      <c r="AI128" s="415"/>
      <c r="AJ128" s="415"/>
      <c r="AK128" s="415"/>
      <c r="AL128" s="415"/>
      <c r="AM128" s="416"/>
      <c r="AN128" s="415"/>
      <c r="AO128" s="415"/>
      <c r="AP128" s="415"/>
      <c r="AQ128" s="415"/>
      <c r="AR128" s="415"/>
      <c r="AS128" s="415"/>
      <c r="AT128" s="415"/>
      <c r="AU128" s="415"/>
      <c r="AV128" s="415"/>
      <c r="AW128" s="416"/>
      <c r="AX128" s="415"/>
      <c r="AY128" s="415"/>
      <c r="AZ128" s="415"/>
      <c r="BA128" s="415"/>
      <c r="BB128" s="415"/>
      <c r="BC128" s="415"/>
      <c r="BD128" s="415"/>
      <c r="BE128" s="415"/>
      <c r="BF128" s="415"/>
      <c r="BG128" s="415"/>
      <c r="BH128" s="417"/>
    </row>
    <row r="129" spans="1:60">
      <c r="A129" s="513">
        <v>99.992996215820312</v>
      </c>
      <c r="B129" s="415"/>
      <c r="C129" s="415"/>
      <c r="D129" s="415"/>
      <c r="E129" s="415"/>
      <c r="F129" s="415"/>
      <c r="G129" s="415"/>
      <c r="H129" s="415"/>
      <c r="I129" s="416"/>
      <c r="J129" s="415"/>
      <c r="K129" s="415"/>
      <c r="L129" s="415"/>
      <c r="M129" s="415"/>
      <c r="N129" s="415"/>
      <c r="O129" s="415"/>
      <c r="P129" s="415"/>
      <c r="Q129" s="415"/>
      <c r="R129" s="415"/>
      <c r="S129" s="416"/>
      <c r="T129" s="415"/>
      <c r="U129" s="415"/>
      <c r="V129" s="415"/>
      <c r="W129" s="415"/>
      <c r="X129" s="415"/>
      <c r="Y129" s="415"/>
      <c r="Z129" s="415"/>
      <c r="AA129" s="415"/>
      <c r="AB129" s="415"/>
      <c r="AC129" s="416"/>
      <c r="AD129" s="415"/>
      <c r="AE129" s="415"/>
      <c r="AF129" s="415"/>
      <c r="AG129" s="415"/>
      <c r="AH129" s="415"/>
      <c r="AI129" s="415"/>
      <c r="AJ129" s="415"/>
      <c r="AK129" s="415"/>
      <c r="AL129" s="415"/>
      <c r="AM129" s="416"/>
      <c r="AN129" s="415"/>
      <c r="AO129" s="415"/>
      <c r="AP129" s="415"/>
      <c r="AQ129" s="415"/>
      <c r="AR129" s="415"/>
      <c r="AS129" s="415"/>
      <c r="AT129" s="415"/>
      <c r="AU129" s="415"/>
      <c r="AV129" s="415"/>
      <c r="AW129" s="416"/>
      <c r="AX129" s="415"/>
      <c r="AY129" s="415"/>
      <c r="AZ129" s="415"/>
      <c r="BA129" s="415"/>
      <c r="BB129" s="415"/>
      <c r="BC129" s="415"/>
      <c r="BD129" s="415"/>
      <c r="BE129" s="415"/>
      <c r="BF129" s="415"/>
      <c r="BG129" s="415"/>
      <c r="BH129" s="417"/>
    </row>
    <row r="130" spans="1:60">
      <c r="A130" s="513">
        <v>99.994003295898438</v>
      </c>
      <c r="B130" s="415"/>
      <c r="C130" s="415"/>
      <c r="D130" s="415"/>
      <c r="E130" s="415"/>
      <c r="F130" s="415"/>
      <c r="G130" s="415"/>
      <c r="H130" s="415"/>
      <c r="I130" s="416"/>
      <c r="J130" s="415"/>
      <c r="K130" s="415"/>
      <c r="L130" s="415"/>
      <c r="M130" s="415"/>
      <c r="N130" s="415"/>
      <c r="O130" s="415"/>
      <c r="P130" s="415"/>
      <c r="Q130" s="415"/>
      <c r="R130" s="415"/>
      <c r="S130" s="416"/>
      <c r="T130" s="415"/>
      <c r="U130" s="415"/>
      <c r="V130" s="415"/>
      <c r="W130" s="415"/>
      <c r="X130" s="415"/>
      <c r="Y130" s="415"/>
      <c r="Z130" s="415"/>
      <c r="AA130" s="415"/>
      <c r="AB130" s="415"/>
      <c r="AC130" s="416"/>
      <c r="AD130" s="415"/>
      <c r="AE130" s="415"/>
      <c r="AF130" s="415"/>
      <c r="AG130" s="415"/>
      <c r="AH130" s="415"/>
      <c r="AI130" s="415"/>
      <c r="AJ130" s="415"/>
      <c r="AK130" s="415"/>
      <c r="AL130" s="415"/>
      <c r="AM130" s="416"/>
      <c r="AN130" s="415"/>
      <c r="AO130" s="415"/>
      <c r="AP130" s="415"/>
      <c r="AQ130" s="415"/>
      <c r="AR130" s="415"/>
      <c r="AS130" s="415"/>
      <c r="AT130" s="415"/>
      <c r="AU130" s="415"/>
      <c r="AV130" s="415"/>
      <c r="AW130" s="416"/>
      <c r="AX130" s="415"/>
      <c r="AY130" s="415"/>
      <c r="AZ130" s="415"/>
      <c r="BA130" s="415"/>
      <c r="BB130" s="415"/>
      <c r="BC130" s="415"/>
      <c r="BD130" s="415"/>
      <c r="BE130" s="415"/>
      <c r="BF130" s="415"/>
      <c r="BG130" s="415"/>
      <c r="BH130" s="417"/>
    </row>
    <row r="131" spans="1:60">
      <c r="A131" s="513">
        <v>99.995002746582031</v>
      </c>
      <c r="B131" s="415"/>
      <c r="C131" s="415"/>
      <c r="D131" s="415"/>
      <c r="E131" s="415"/>
      <c r="F131" s="415"/>
      <c r="G131" s="415"/>
      <c r="H131" s="415"/>
      <c r="I131" s="416"/>
      <c r="J131" s="415"/>
      <c r="K131" s="415"/>
      <c r="L131" s="415"/>
      <c r="M131" s="415"/>
      <c r="N131" s="415"/>
      <c r="O131" s="415"/>
      <c r="P131" s="415"/>
      <c r="Q131" s="415"/>
      <c r="R131" s="415"/>
      <c r="S131" s="416"/>
      <c r="T131" s="415"/>
      <c r="U131" s="415"/>
      <c r="V131" s="415"/>
      <c r="W131" s="415"/>
      <c r="X131" s="415"/>
      <c r="Y131" s="415"/>
      <c r="Z131" s="415"/>
      <c r="AA131" s="415"/>
      <c r="AB131" s="415"/>
      <c r="AC131" s="416"/>
      <c r="AD131" s="415"/>
      <c r="AE131" s="415"/>
      <c r="AF131" s="415"/>
      <c r="AG131" s="415"/>
      <c r="AH131" s="415"/>
      <c r="AI131" s="415"/>
      <c r="AJ131" s="415"/>
      <c r="AK131" s="415"/>
      <c r="AL131" s="415"/>
      <c r="AM131" s="416"/>
      <c r="AN131" s="415"/>
      <c r="AO131" s="415"/>
      <c r="AP131" s="415"/>
      <c r="AQ131" s="415"/>
      <c r="AR131" s="415"/>
      <c r="AS131" s="415"/>
      <c r="AT131" s="415"/>
      <c r="AU131" s="415"/>
      <c r="AV131" s="415"/>
      <c r="AW131" s="416"/>
      <c r="AX131" s="415"/>
      <c r="AY131" s="415"/>
      <c r="AZ131" s="415"/>
      <c r="BA131" s="415"/>
      <c r="BB131" s="415"/>
      <c r="BC131" s="415"/>
      <c r="BD131" s="415"/>
      <c r="BE131" s="415"/>
      <c r="BF131" s="415"/>
      <c r="BG131" s="415"/>
      <c r="BH131" s="417"/>
    </row>
    <row r="132" spans="1:60">
      <c r="A132" s="513">
        <v>99.996002197265625</v>
      </c>
      <c r="B132" s="415"/>
      <c r="C132" s="415"/>
      <c r="D132" s="415"/>
      <c r="E132" s="415"/>
      <c r="F132" s="415"/>
      <c r="G132" s="415"/>
      <c r="H132" s="415"/>
      <c r="I132" s="416"/>
      <c r="J132" s="415"/>
      <c r="K132" s="415"/>
      <c r="L132" s="415"/>
      <c r="M132" s="415"/>
      <c r="N132" s="415"/>
      <c r="O132" s="415"/>
      <c r="P132" s="415"/>
      <c r="Q132" s="415"/>
      <c r="R132" s="415"/>
      <c r="S132" s="416"/>
      <c r="T132" s="415"/>
      <c r="U132" s="415"/>
      <c r="V132" s="415"/>
      <c r="W132" s="415"/>
      <c r="X132" s="415"/>
      <c r="Y132" s="415"/>
      <c r="Z132" s="415"/>
      <c r="AA132" s="415"/>
      <c r="AB132" s="415"/>
      <c r="AC132" s="416"/>
      <c r="AD132" s="415"/>
      <c r="AE132" s="415"/>
      <c r="AF132" s="415"/>
      <c r="AG132" s="415"/>
      <c r="AH132" s="415"/>
      <c r="AI132" s="415"/>
      <c r="AJ132" s="415"/>
      <c r="AK132" s="415"/>
      <c r="AL132" s="415"/>
      <c r="AM132" s="416"/>
      <c r="AN132" s="415"/>
      <c r="AO132" s="415"/>
      <c r="AP132" s="415"/>
      <c r="AQ132" s="415"/>
      <c r="AR132" s="415"/>
      <c r="AS132" s="415"/>
      <c r="AT132" s="415"/>
      <c r="AU132" s="415"/>
      <c r="AV132" s="415"/>
      <c r="AW132" s="416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5"/>
      <c r="BH132" s="417"/>
    </row>
    <row r="133" spans="1:60">
      <c r="A133" s="513">
        <v>99.997001647949219</v>
      </c>
      <c r="B133" s="415"/>
      <c r="C133" s="415"/>
      <c r="D133" s="415"/>
      <c r="E133" s="415"/>
      <c r="F133" s="415"/>
      <c r="G133" s="415"/>
      <c r="H133" s="415"/>
      <c r="I133" s="416"/>
      <c r="J133" s="415"/>
      <c r="K133" s="415"/>
      <c r="L133" s="415"/>
      <c r="M133" s="415"/>
      <c r="N133" s="415"/>
      <c r="O133" s="415"/>
      <c r="P133" s="415"/>
      <c r="Q133" s="415"/>
      <c r="R133" s="415"/>
      <c r="S133" s="416"/>
      <c r="T133" s="415"/>
      <c r="U133" s="415"/>
      <c r="V133" s="415"/>
      <c r="W133" s="415"/>
      <c r="X133" s="415"/>
      <c r="Y133" s="415"/>
      <c r="Z133" s="415"/>
      <c r="AA133" s="415"/>
      <c r="AB133" s="415"/>
      <c r="AC133" s="416"/>
      <c r="AD133" s="415"/>
      <c r="AE133" s="415"/>
      <c r="AF133" s="415"/>
      <c r="AG133" s="415"/>
      <c r="AH133" s="415"/>
      <c r="AI133" s="415"/>
      <c r="AJ133" s="415"/>
      <c r="AK133" s="415"/>
      <c r="AL133" s="415"/>
      <c r="AM133" s="416"/>
      <c r="AN133" s="415"/>
      <c r="AO133" s="415"/>
      <c r="AP133" s="415"/>
      <c r="AQ133" s="415"/>
      <c r="AR133" s="415"/>
      <c r="AS133" s="415"/>
      <c r="AT133" s="415"/>
      <c r="AU133" s="415"/>
      <c r="AV133" s="415"/>
      <c r="AW133" s="416"/>
      <c r="AX133" s="415"/>
      <c r="AY133" s="415"/>
      <c r="AZ133" s="415"/>
      <c r="BA133" s="415"/>
      <c r="BB133" s="415"/>
      <c r="BC133" s="415"/>
      <c r="BD133" s="415"/>
      <c r="BE133" s="415"/>
      <c r="BF133" s="415"/>
      <c r="BG133" s="415"/>
      <c r="BH133" s="417"/>
    </row>
    <row r="134" spans="1:60">
      <c r="A134" s="513">
        <v>99.998001098632812</v>
      </c>
      <c r="B134" s="415"/>
      <c r="C134" s="415"/>
      <c r="D134" s="415"/>
      <c r="E134" s="415"/>
      <c r="F134" s="415"/>
      <c r="G134" s="415"/>
      <c r="H134" s="415"/>
      <c r="I134" s="416"/>
      <c r="J134" s="415"/>
      <c r="K134" s="415"/>
      <c r="L134" s="415"/>
      <c r="M134" s="415"/>
      <c r="N134" s="415"/>
      <c r="O134" s="415"/>
      <c r="P134" s="415"/>
      <c r="Q134" s="415"/>
      <c r="R134" s="415"/>
      <c r="S134" s="416"/>
      <c r="T134" s="415"/>
      <c r="U134" s="415"/>
      <c r="V134" s="415"/>
      <c r="W134" s="415"/>
      <c r="X134" s="415"/>
      <c r="Y134" s="415"/>
      <c r="Z134" s="415"/>
      <c r="AA134" s="415"/>
      <c r="AB134" s="415"/>
      <c r="AC134" s="416"/>
      <c r="AD134" s="415"/>
      <c r="AE134" s="415"/>
      <c r="AF134" s="415"/>
      <c r="AG134" s="415"/>
      <c r="AH134" s="415"/>
      <c r="AI134" s="415"/>
      <c r="AJ134" s="415"/>
      <c r="AK134" s="415"/>
      <c r="AL134" s="415"/>
      <c r="AM134" s="416"/>
      <c r="AN134" s="415"/>
      <c r="AO134" s="415"/>
      <c r="AP134" s="415"/>
      <c r="AQ134" s="415"/>
      <c r="AR134" s="415"/>
      <c r="AS134" s="415"/>
      <c r="AT134" s="415"/>
      <c r="AU134" s="415"/>
      <c r="AV134" s="415"/>
      <c r="AW134" s="416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5"/>
      <c r="BH134" s="417"/>
    </row>
    <row r="135" spans="1:60">
      <c r="A135" s="513">
        <v>99.999000549316406</v>
      </c>
      <c r="B135" s="415"/>
      <c r="C135" s="415"/>
      <c r="D135" s="415"/>
      <c r="E135" s="415"/>
      <c r="F135" s="415"/>
      <c r="G135" s="415"/>
      <c r="H135" s="415"/>
      <c r="I135" s="416"/>
      <c r="J135" s="415"/>
      <c r="K135" s="415"/>
      <c r="L135" s="415"/>
      <c r="M135" s="415"/>
      <c r="N135" s="415"/>
      <c r="O135" s="415"/>
      <c r="P135" s="415"/>
      <c r="Q135" s="415"/>
      <c r="R135" s="415"/>
      <c r="S135" s="416"/>
      <c r="T135" s="415"/>
      <c r="U135" s="415"/>
      <c r="V135" s="415"/>
      <c r="W135" s="415"/>
      <c r="X135" s="415"/>
      <c r="Y135" s="415"/>
      <c r="Z135" s="415"/>
      <c r="AA135" s="415"/>
      <c r="AB135" s="415"/>
      <c r="AC135" s="416"/>
      <c r="AD135" s="415"/>
      <c r="AE135" s="415"/>
      <c r="AF135" s="415"/>
      <c r="AG135" s="415"/>
      <c r="AH135" s="415"/>
      <c r="AI135" s="415"/>
      <c r="AJ135" s="415"/>
      <c r="AK135" s="415"/>
      <c r="AL135" s="415"/>
      <c r="AM135" s="416"/>
      <c r="AN135" s="415"/>
      <c r="AO135" s="415"/>
      <c r="AP135" s="415"/>
      <c r="AQ135" s="415"/>
      <c r="AR135" s="415"/>
      <c r="AS135" s="415"/>
      <c r="AT135" s="415"/>
      <c r="AU135" s="415"/>
      <c r="AV135" s="415"/>
      <c r="AW135" s="416"/>
      <c r="AX135" s="415"/>
      <c r="AY135" s="415"/>
      <c r="AZ135" s="415"/>
      <c r="BA135" s="415"/>
      <c r="BB135" s="415"/>
      <c r="BC135" s="415"/>
      <c r="BD135" s="415"/>
      <c r="BE135" s="415"/>
      <c r="BF135" s="415"/>
      <c r="BG135" s="415"/>
      <c r="BH135" s="417"/>
    </row>
    <row r="136" spans="1:60" ht="16" thickBot="1">
      <c r="A136" s="517"/>
      <c r="B136" s="430"/>
      <c r="C136" s="430"/>
      <c r="D136" s="430"/>
      <c r="E136" s="430"/>
      <c r="F136" s="430"/>
      <c r="G136" s="430"/>
      <c r="H136" s="430"/>
      <c r="I136" s="431"/>
      <c r="J136" s="430"/>
      <c r="K136" s="430"/>
      <c r="L136" s="430"/>
      <c r="M136" s="430"/>
      <c r="N136" s="430"/>
      <c r="O136" s="430"/>
      <c r="P136" s="430"/>
      <c r="Q136" s="430"/>
      <c r="R136" s="430"/>
      <c r="S136" s="431"/>
      <c r="T136" s="430"/>
      <c r="U136" s="430"/>
      <c r="V136" s="430"/>
      <c r="W136" s="430"/>
      <c r="X136" s="430"/>
      <c r="Y136" s="430"/>
      <c r="Z136" s="430"/>
      <c r="AA136" s="430"/>
      <c r="AB136" s="430"/>
      <c r="AC136" s="431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1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1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2"/>
    </row>
    <row r="137" spans="1:60" ht="16" thickTop="1"/>
    <row r="140" spans="1:60" ht="16" thickBot="1"/>
    <row r="141" spans="1:60" ht="16" thickBot="1">
      <c r="A141" s="556" t="s">
        <v>103</v>
      </c>
      <c r="B141" s="557">
        <v>6.3494948321913824</v>
      </c>
      <c r="C141" s="557"/>
      <c r="D141" s="557">
        <v>6.1717462467547124</v>
      </c>
      <c r="E141" s="557"/>
      <c r="F141" s="557">
        <v>5.885414424111949</v>
      </c>
      <c r="G141" s="557">
        <v>5.7165037377803332</v>
      </c>
      <c r="H141" s="557">
        <v>5.4798797293911301</v>
      </c>
      <c r="I141" s="557">
        <v>5.2213627465024111</v>
      </c>
      <c r="J141" s="557">
        <v>4.9576551661604027</v>
      </c>
      <c r="K141" s="557">
        <v>4.718286158094581</v>
      </c>
      <c r="L141" s="557">
        <v>4.5212519639460842</v>
      </c>
      <c r="M141" s="557">
        <v>4.2867615351444588</v>
      </c>
      <c r="N141" s="557">
        <v>3.9458376935012449</v>
      </c>
      <c r="O141" s="557">
        <v>3.6220934084133818</v>
      </c>
      <c r="P141" s="557">
        <v>3.4348222138459605</v>
      </c>
      <c r="Q141" s="557">
        <v>3.2385902561824373</v>
      </c>
      <c r="R141" s="557">
        <v>3.0295331763402134</v>
      </c>
      <c r="S141" s="557">
        <v>2.8003534021357783</v>
      </c>
      <c r="T141" s="557">
        <v>2.5714520870076427</v>
      </c>
      <c r="U141" s="557">
        <v>2.3511793416328022</v>
      </c>
      <c r="V141" s="557">
        <v>2.2156910420845741</v>
      </c>
      <c r="W141" s="557">
        <v>2.1220018629201274</v>
      </c>
      <c r="X141" s="557">
        <v>2.0424931824124921</v>
      </c>
      <c r="Y141" s="557">
        <v>1.9734529245095738</v>
      </c>
      <c r="Z141" s="557">
        <v>1.9338072753638567</v>
      </c>
      <c r="AA141" s="557">
        <v>1.8847121682178558</v>
      </c>
      <c r="AB141" s="557">
        <v>1.8192420310108472</v>
      </c>
      <c r="AC141" s="557">
        <v>1.7471280896004091</v>
      </c>
      <c r="AD141" s="557">
        <v>1.679893692198974</v>
      </c>
      <c r="AE141" s="557">
        <v>1.6218649422303961</v>
      </c>
      <c r="AF141" s="557">
        <v>1.5806507567106576</v>
      </c>
      <c r="AG141" s="557">
        <v>1.5416531558838873</v>
      </c>
      <c r="AH141" s="557">
        <v>1.5085601556141102</v>
      </c>
      <c r="AI141" s="557">
        <v>1.4780357915224915</v>
      </c>
      <c r="AJ141" s="557">
        <v>1.4480123943960379</v>
      </c>
      <c r="AK141" s="557">
        <v>1.4203826620078714</v>
      </c>
      <c r="AL141" s="557">
        <v>1.4021695923679589</v>
      </c>
      <c r="AM141" s="557">
        <v>1.3803458722544812</v>
      </c>
      <c r="AN141" s="557">
        <v>1.3485638881694968</v>
      </c>
      <c r="AO141" s="557">
        <v>1.3155165776430393</v>
      </c>
      <c r="AP141" s="557">
        <v>1.2925497334546874</v>
      </c>
      <c r="AQ141" s="557">
        <v>1.2646558802780252</v>
      </c>
      <c r="AR141" s="557">
        <v>1.2302387327588147</v>
      </c>
      <c r="AS141" s="557">
        <v>1.1938142754208607</v>
      </c>
      <c r="AT141" s="557">
        <v>1.1594232094576684</v>
      </c>
      <c r="AU141" s="557">
        <v>1.128458355262479</v>
      </c>
      <c r="AV141" s="557">
        <v>1.1061085766884817</v>
      </c>
      <c r="AW141" s="557">
        <v>1.09351</v>
      </c>
      <c r="AX141" s="557">
        <v>1.076278776783693</v>
      </c>
      <c r="AY141" s="557">
        <v>1.0534981406192798</v>
      </c>
      <c r="AZ141" s="557">
        <v>1.0338173842343108</v>
      </c>
      <c r="BA141" s="557">
        <v>1.0172659193450857</v>
      </c>
      <c r="BB141" s="558">
        <v>1</v>
      </c>
      <c r="BC141" s="558"/>
      <c r="BD141" s="558"/>
      <c r="BE141" s="558"/>
      <c r="BF141" s="558"/>
      <c r="BG141" s="558"/>
      <c r="BH141" s="559"/>
    </row>
  </sheetData>
  <mergeCells count="3">
    <mergeCell ref="A4:BH4"/>
    <mergeCell ref="B6:BH6"/>
    <mergeCell ref="B7:BH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K121"/>
  <sheetViews>
    <sheetView workbookViewId="0">
      <pane xSplit="1" ySplit="8" topLeftCell="B97" activePane="bottomRight" state="frozen"/>
      <selection activeCell="D32" sqref="D32"/>
      <selection pane="topRight" activeCell="D32" sqref="D32"/>
      <selection pane="bottomLeft" activeCell="D32" sqref="D32"/>
      <selection pane="bottomRight" activeCell="A4" sqref="A4:K4"/>
    </sheetView>
  </sheetViews>
  <sheetFormatPr baseColWidth="10" defaultColWidth="10.83203125" defaultRowHeight="15" x14ac:dyDescent="0"/>
  <cols>
    <col min="1" max="1" width="10.83203125" style="59"/>
    <col min="2" max="11" width="12" style="59" customWidth="1"/>
    <col min="12" max="16384" width="10.83203125" style="59"/>
  </cols>
  <sheetData>
    <row r="1" spans="1:11">
      <c r="A1" s="55" t="s">
        <v>37</v>
      </c>
      <c r="B1" s="55"/>
      <c r="F1" s="111"/>
      <c r="G1" s="111"/>
      <c r="H1" s="111"/>
      <c r="I1" s="111"/>
      <c r="J1" s="111"/>
      <c r="K1" s="111"/>
    </row>
    <row r="2" spans="1:11">
      <c r="G2" s="109"/>
    </row>
    <row r="3" spans="1:11" ht="16" thickBot="1"/>
    <row r="4" spans="1:11" ht="25" customHeight="1" thickTop="1">
      <c r="A4" s="1245" t="s">
        <v>872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7"/>
    </row>
    <row r="5" spans="1:11">
      <c r="A5" s="107"/>
      <c r="B5" s="108"/>
      <c r="C5" s="62"/>
      <c r="D5" s="62"/>
      <c r="E5" s="62"/>
      <c r="F5" s="62"/>
      <c r="G5" s="62"/>
      <c r="H5" s="62"/>
      <c r="I5" s="62"/>
      <c r="J5" s="62"/>
      <c r="K5" s="220"/>
    </row>
    <row r="6" spans="1:11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48" t="s">
        <v>28</v>
      </c>
      <c r="K6" s="469" t="s">
        <v>27</v>
      </c>
    </row>
    <row r="7" spans="1:11" ht="20" customHeight="1">
      <c r="A7" s="107"/>
      <c r="B7" s="1241" t="s">
        <v>1216</v>
      </c>
      <c r="C7" s="1241"/>
      <c r="D7" s="1241"/>
      <c r="E7" s="1241"/>
      <c r="F7" s="1241"/>
      <c r="G7" s="1253" t="s">
        <v>1211</v>
      </c>
      <c r="H7" s="1241"/>
      <c r="I7" s="1241"/>
      <c r="J7" s="1241"/>
      <c r="K7" s="1244"/>
    </row>
    <row r="8" spans="1:11" s="98" customFormat="1" ht="52" customHeight="1">
      <c r="A8" s="106"/>
      <c r="B8" s="899" t="s">
        <v>1061</v>
      </c>
      <c r="C8" s="380" t="s">
        <v>123</v>
      </c>
      <c r="D8" s="380" t="s">
        <v>124</v>
      </c>
      <c r="E8" s="380" t="s">
        <v>125</v>
      </c>
      <c r="F8" s="380" t="s">
        <v>57</v>
      </c>
      <c r="G8" s="455" t="s">
        <v>1061</v>
      </c>
      <c r="H8" s="380" t="s">
        <v>123</v>
      </c>
      <c r="I8" s="380" t="s">
        <v>124</v>
      </c>
      <c r="J8" s="380" t="s">
        <v>125</v>
      </c>
      <c r="K8" s="387" t="s">
        <v>57</v>
      </c>
    </row>
    <row r="9" spans="1:11" s="98" customFormat="1" ht="15" customHeight="1">
      <c r="A9" s="104">
        <v>1913</v>
      </c>
      <c r="B9" s="456">
        <f>avghweal!B2</f>
        <v>54675.599777879397</v>
      </c>
      <c r="C9" s="344"/>
      <c r="D9" s="96"/>
      <c r="E9" s="96"/>
      <c r="F9" s="95">
        <f>avghweal!F2</f>
        <v>82209.907551753247</v>
      </c>
      <c r="G9" s="472"/>
      <c r="H9" s="480"/>
      <c r="I9" s="481"/>
      <c r="J9" s="480"/>
      <c r="K9" s="482"/>
    </row>
    <row r="10" spans="1:11" s="98" customFormat="1" ht="15" customHeight="1">
      <c r="A10" s="103">
        <v>1914</v>
      </c>
      <c r="B10" s="456">
        <f>avghweal!B3</f>
        <v>54725.227128629849</v>
      </c>
      <c r="C10" s="344"/>
      <c r="D10" s="96"/>
      <c r="E10" s="96"/>
      <c r="F10" s="95">
        <f>avghweal!F3</f>
        <v>82395.477378566473</v>
      </c>
      <c r="G10" s="472"/>
      <c r="H10" s="480"/>
      <c r="I10" s="481"/>
      <c r="J10" s="480"/>
      <c r="K10" s="482"/>
    </row>
    <row r="11" spans="1:11" s="98" customFormat="1" ht="15" customHeight="1">
      <c r="A11" s="103">
        <v>1915</v>
      </c>
      <c r="B11" s="456">
        <f>avghweal!B4</f>
        <v>58430.363803250148</v>
      </c>
      <c r="C11" s="344"/>
      <c r="D11" s="96"/>
      <c r="E11" s="96"/>
      <c r="F11" s="95">
        <f>avghweal!F4</f>
        <v>88088.765249482822</v>
      </c>
      <c r="G11" s="472"/>
      <c r="H11" s="480"/>
      <c r="I11" s="481"/>
      <c r="J11" s="480"/>
      <c r="K11" s="482"/>
    </row>
    <row r="12" spans="1:11" s="98" customFormat="1" ht="15" customHeight="1">
      <c r="A12" s="103">
        <v>1916</v>
      </c>
      <c r="B12" s="456">
        <f>avghweal!B5</f>
        <v>59945.515246562463</v>
      </c>
      <c r="C12" s="344"/>
      <c r="D12" s="96"/>
      <c r="E12" s="96"/>
      <c r="F12" s="95">
        <f>avghweal!F5</f>
        <v>90487.747731949756</v>
      </c>
      <c r="G12" s="472"/>
      <c r="H12" s="480"/>
      <c r="I12" s="481"/>
      <c r="J12" s="480"/>
      <c r="K12" s="482"/>
    </row>
    <row r="13" spans="1:11" s="98" customFormat="1" ht="15" customHeight="1">
      <c r="A13" s="103">
        <v>1917</v>
      </c>
      <c r="B13" s="456">
        <f>avghweal!B6</f>
        <v>51433.994778048116</v>
      </c>
      <c r="C13" s="344"/>
      <c r="D13" s="96"/>
      <c r="E13" s="96"/>
      <c r="F13" s="95">
        <f>avghweal!F6</f>
        <v>77575.713915616987</v>
      </c>
      <c r="G13" s="472"/>
      <c r="H13" s="480"/>
      <c r="I13" s="481"/>
      <c r="J13" s="480"/>
      <c r="K13" s="482"/>
    </row>
    <row r="14" spans="1:11" s="98" customFormat="1" ht="15" customHeight="1">
      <c r="A14" s="103">
        <v>1918</v>
      </c>
      <c r="B14" s="456">
        <f>avghweal!B7</f>
        <v>47003.466883162546</v>
      </c>
      <c r="C14" s="381"/>
      <c r="D14" s="341"/>
      <c r="E14" s="341"/>
      <c r="F14" s="95">
        <f>avghweal!F7</f>
        <v>70273.384259796323</v>
      </c>
      <c r="G14" s="472"/>
      <c r="H14" s="480"/>
      <c r="I14" s="481"/>
      <c r="J14" s="480"/>
      <c r="K14" s="482"/>
    </row>
    <row r="15" spans="1:11" s="98" customFormat="1" ht="15" customHeight="1">
      <c r="A15" s="102">
        <v>1919</v>
      </c>
      <c r="B15" s="457">
        <f>avghweal!B8</f>
        <v>46235.391533667542</v>
      </c>
      <c r="C15" s="382"/>
      <c r="D15" s="342"/>
      <c r="E15" s="342"/>
      <c r="F15" s="99">
        <f>avghweal!F8</f>
        <v>69555.814828418588</v>
      </c>
      <c r="G15" s="473"/>
      <c r="H15" s="483"/>
      <c r="I15" s="484"/>
      <c r="J15" s="483"/>
      <c r="K15" s="485"/>
    </row>
    <row r="16" spans="1:11" s="98" customFormat="1" ht="15" customHeight="1">
      <c r="A16" s="103">
        <v>1920</v>
      </c>
      <c r="B16" s="456">
        <f>avghweal!B9</f>
        <v>40347.23545607923</v>
      </c>
      <c r="C16" s="381"/>
      <c r="D16" s="341"/>
      <c r="E16" s="341"/>
      <c r="F16" s="95">
        <f>avghweal!F9</f>
        <v>60764.906351412646</v>
      </c>
      <c r="G16" s="472"/>
      <c r="H16" s="480"/>
      <c r="I16" s="481"/>
      <c r="J16" s="480"/>
      <c r="K16" s="482"/>
    </row>
    <row r="17" spans="1:11" s="98" customFormat="1" ht="15" customHeight="1">
      <c r="A17" s="103">
        <v>1921</v>
      </c>
      <c r="B17" s="456">
        <f>avghweal!B10</f>
        <v>44041.096437762593</v>
      </c>
      <c r="C17" s="381"/>
      <c r="D17" s="341"/>
      <c r="E17" s="341"/>
      <c r="F17" s="95">
        <f>avghweal!F10</f>
        <v>66172.171512417422</v>
      </c>
      <c r="G17" s="472"/>
      <c r="H17" s="480"/>
      <c r="I17" s="481"/>
      <c r="J17" s="480"/>
      <c r="K17" s="482"/>
    </row>
    <row r="18" spans="1:11" s="98" customFormat="1" ht="15" customHeight="1">
      <c r="A18" s="103">
        <v>1922</v>
      </c>
      <c r="B18" s="456">
        <f>avghweal!B11</f>
        <v>49452.113520795625</v>
      </c>
      <c r="C18" s="381"/>
      <c r="D18" s="341"/>
      <c r="E18" s="341"/>
      <c r="F18" s="95">
        <f>avghweal!F11</f>
        <v>74090.152946653761</v>
      </c>
      <c r="G18" s="472"/>
      <c r="H18" s="480"/>
      <c r="I18" s="481"/>
      <c r="J18" s="480"/>
      <c r="K18" s="482"/>
    </row>
    <row r="19" spans="1:11" s="98" customFormat="1" ht="15" customHeight="1">
      <c r="A19" s="103">
        <v>1923</v>
      </c>
      <c r="B19" s="456">
        <f>avghweal!B12</f>
        <v>49581.69147158711</v>
      </c>
      <c r="C19" s="381"/>
      <c r="D19" s="341"/>
      <c r="E19" s="341"/>
      <c r="F19" s="95">
        <f>avghweal!F12</f>
        <v>74243.583946443294</v>
      </c>
      <c r="G19" s="472"/>
      <c r="H19" s="480"/>
      <c r="I19" s="481"/>
      <c r="J19" s="480"/>
      <c r="K19" s="482"/>
    </row>
    <row r="20" spans="1:11" s="98" customFormat="1" ht="15" customHeight="1">
      <c r="A20" s="103">
        <v>1924</v>
      </c>
      <c r="B20" s="456">
        <f>avghweal!B13</f>
        <v>50589.189923202597</v>
      </c>
      <c r="C20" s="381"/>
      <c r="D20" s="341"/>
      <c r="E20" s="341"/>
      <c r="F20" s="95">
        <f>avghweal!F13</f>
        <v>75737.76020914859</v>
      </c>
      <c r="G20" s="472"/>
      <c r="H20" s="480"/>
      <c r="I20" s="481"/>
      <c r="J20" s="480"/>
      <c r="K20" s="482"/>
    </row>
    <row r="21" spans="1:11" s="98" customFormat="1" ht="15" customHeight="1">
      <c r="A21" s="103">
        <v>1925</v>
      </c>
      <c r="B21" s="456">
        <f>avghweal!B14</f>
        <v>53321.69572421824</v>
      </c>
      <c r="C21" s="381"/>
      <c r="D21" s="341"/>
      <c r="E21" s="341"/>
      <c r="F21" s="95">
        <f>avghweal!F14</f>
        <v>79811.69251537729</v>
      </c>
      <c r="G21" s="472"/>
      <c r="H21" s="480"/>
      <c r="I21" s="481"/>
      <c r="J21" s="480"/>
      <c r="K21" s="482"/>
    </row>
    <row r="22" spans="1:11" s="98" customFormat="1" ht="15" customHeight="1">
      <c r="A22" s="103">
        <v>1926</v>
      </c>
      <c r="B22" s="456">
        <f>avghweal!B15</f>
        <v>55033.469856318683</v>
      </c>
      <c r="C22" s="381"/>
      <c r="D22" s="341"/>
      <c r="E22" s="341"/>
      <c r="F22" s="95">
        <f>avghweal!F15</f>
        <v>82477.514645340998</v>
      </c>
      <c r="G22" s="472"/>
      <c r="H22" s="480"/>
      <c r="I22" s="481"/>
      <c r="J22" s="480"/>
      <c r="K22" s="482"/>
    </row>
    <row r="23" spans="1:11" s="98" customFormat="1" ht="15" customHeight="1">
      <c r="A23" s="103">
        <v>1927</v>
      </c>
      <c r="B23" s="456">
        <f>avghweal!B16</f>
        <v>58807.080971125601</v>
      </c>
      <c r="C23" s="381"/>
      <c r="D23" s="341"/>
      <c r="E23" s="341"/>
      <c r="F23" s="95">
        <f>avghweal!F16</f>
        <v>88248.205346419127</v>
      </c>
      <c r="G23" s="472"/>
      <c r="H23" s="480"/>
      <c r="I23" s="481"/>
      <c r="J23" s="480"/>
      <c r="K23" s="482"/>
    </row>
    <row r="24" spans="1:11" s="98" customFormat="1" ht="15" customHeight="1">
      <c r="A24" s="103">
        <v>1928</v>
      </c>
      <c r="B24" s="456">
        <f>avghweal!B17</f>
        <v>67004.48555009457</v>
      </c>
      <c r="C24" s="381"/>
      <c r="D24" s="341"/>
      <c r="E24" s="341"/>
      <c r="F24" s="95">
        <f>avghweal!F17</f>
        <v>100803.40418747015</v>
      </c>
      <c r="G24" s="472"/>
      <c r="H24" s="480"/>
      <c r="I24" s="481"/>
      <c r="J24" s="480"/>
      <c r="K24" s="482"/>
    </row>
    <row r="25" spans="1:11" s="98" customFormat="1" ht="15" customHeight="1">
      <c r="A25" s="102">
        <v>1929</v>
      </c>
      <c r="B25" s="457">
        <f>avghweal!B18</f>
        <v>69505.709843037577</v>
      </c>
      <c r="C25" s="382"/>
      <c r="D25" s="342"/>
      <c r="E25" s="342"/>
      <c r="F25" s="99">
        <f>avghweal!F18</f>
        <v>104944.63008836099</v>
      </c>
      <c r="G25" s="473"/>
      <c r="H25" s="483"/>
      <c r="I25" s="484"/>
      <c r="J25" s="483"/>
      <c r="K25" s="485"/>
    </row>
    <row r="26" spans="1:11" s="98" customFormat="1" ht="15" customHeight="1">
      <c r="A26" s="103">
        <v>1930</v>
      </c>
      <c r="B26" s="456">
        <f>avghweal!B19</f>
        <v>63574.009019760291</v>
      </c>
      <c r="C26" s="381"/>
      <c r="D26" s="341"/>
      <c r="E26" s="341"/>
      <c r="F26" s="95">
        <f>avghweal!F19</f>
        <v>96485.53871431158</v>
      </c>
      <c r="G26" s="472"/>
      <c r="H26" s="480"/>
      <c r="I26" s="481"/>
      <c r="J26" s="480"/>
      <c r="K26" s="482"/>
    </row>
    <row r="27" spans="1:11" s="98" customFormat="1" ht="15" customHeight="1">
      <c r="A27" s="103">
        <v>1931</v>
      </c>
      <c r="B27" s="456">
        <f>avghweal!B20</f>
        <v>54943.133605449933</v>
      </c>
      <c r="C27" s="381"/>
      <c r="D27" s="341"/>
      <c r="E27" s="341"/>
      <c r="F27" s="95">
        <f>avghweal!F20</f>
        <v>83424.019992262954</v>
      </c>
      <c r="G27" s="472"/>
      <c r="H27" s="480"/>
      <c r="I27" s="481"/>
      <c r="J27" s="480"/>
      <c r="K27" s="482"/>
    </row>
    <row r="28" spans="1:11" s="98" customFormat="1" ht="15" customHeight="1">
      <c r="A28" s="103">
        <v>1932</v>
      </c>
      <c r="B28" s="456">
        <f>avghweal!B21</f>
        <v>49070.351007201061</v>
      </c>
      <c r="C28" s="381"/>
      <c r="D28" s="341"/>
      <c r="E28" s="341"/>
      <c r="F28" s="95">
        <f>avghweal!F21</f>
        <v>74572.687702572526</v>
      </c>
      <c r="G28" s="472"/>
      <c r="H28" s="480"/>
      <c r="I28" s="481"/>
      <c r="J28" s="480"/>
      <c r="K28" s="482"/>
    </row>
    <row r="29" spans="1:11" s="98" customFormat="1" ht="15" customHeight="1">
      <c r="A29" s="103">
        <v>1933</v>
      </c>
      <c r="B29" s="456">
        <f>avghweal!B22</f>
        <v>51705.722614345919</v>
      </c>
      <c r="C29" s="381"/>
      <c r="D29" s="341"/>
      <c r="E29" s="341"/>
      <c r="F29" s="95">
        <f>avghweal!F22</f>
        <v>78685.965878940857</v>
      </c>
      <c r="G29" s="472"/>
      <c r="H29" s="480"/>
      <c r="I29" s="481"/>
      <c r="J29" s="480"/>
      <c r="K29" s="482"/>
    </row>
    <row r="30" spans="1:11" s="98" customFormat="1" ht="15" customHeight="1">
      <c r="A30" s="103">
        <v>1934</v>
      </c>
      <c r="B30" s="456">
        <f>avghweal!B23</f>
        <v>52912.026114574692</v>
      </c>
      <c r="C30" s="381"/>
      <c r="D30" s="341"/>
      <c r="E30" s="341"/>
      <c r="F30" s="95">
        <f>avghweal!F23</f>
        <v>80649.715181122214</v>
      </c>
      <c r="G30" s="472"/>
      <c r="H30" s="480"/>
      <c r="I30" s="481"/>
      <c r="J30" s="480"/>
      <c r="K30" s="482"/>
    </row>
    <row r="31" spans="1:11" s="98" customFormat="1" ht="15" customHeight="1">
      <c r="A31" s="103">
        <v>1935</v>
      </c>
      <c r="B31" s="456">
        <f>avghweal!B24</f>
        <v>55376.675000835741</v>
      </c>
      <c r="C31" s="381"/>
      <c r="D31" s="341"/>
      <c r="E31" s="341"/>
      <c r="F31" s="95">
        <f>avghweal!F24</f>
        <v>84464.876329195424</v>
      </c>
      <c r="G31" s="472"/>
      <c r="H31" s="480"/>
      <c r="I31" s="481"/>
      <c r="J31" s="480"/>
      <c r="K31" s="482"/>
    </row>
    <row r="32" spans="1:11" s="98" customFormat="1" ht="15" customHeight="1">
      <c r="A32" s="103">
        <v>1936</v>
      </c>
      <c r="B32" s="456">
        <f>avghweal!B25</f>
        <v>63668.379228657672</v>
      </c>
      <c r="C32" s="381"/>
      <c r="D32" s="341"/>
      <c r="E32" s="341"/>
      <c r="F32" s="95">
        <f>avghweal!F25</f>
        <v>97146.188320139656</v>
      </c>
      <c r="G32" s="472"/>
      <c r="H32" s="480"/>
      <c r="I32" s="481"/>
      <c r="J32" s="480"/>
      <c r="K32" s="482"/>
    </row>
    <row r="33" spans="1:11" s="98" customFormat="1" ht="15" customHeight="1">
      <c r="A33" s="103">
        <v>1937</v>
      </c>
      <c r="B33" s="456">
        <f>avghweal!B26</f>
        <v>61036.894805097574</v>
      </c>
      <c r="C33" s="381"/>
      <c r="D33" s="341"/>
      <c r="E33" s="341"/>
      <c r="F33" s="95">
        <f>avghweal!F26</f>
        <v>93130.534811804377</v>
      </c>
      <c r="G33" s="472"/>
      <c r="H33" s="480"/>
      <c r="I33" s="481"/>
      <c r="J33" s="480"/>
      <c r="K33" s="482"/>
    </row>
    <row r="34" spans="1:11" s="98" customFormat="1" ht="15" customHeight="1">
      <c r="A34" s="103">
        <v>1938</v>
      </c>
      <c r="B34" s="456">
        <f>avghweal!B27</f>
        <v>58437.613076683905</v>
      </c>
      <c r="C34" s="381"/>
      <c r="D34" s="341"/>
      <c r="E34" s="341"/>
      <c r="F34" s="95">
        <f>avghweal!F27</f>
        <v>89061.870502327845</v>
      </c>
      <c r="G34" s="472"/>
      <c r="H34" s="480"/>
      <c r="I34" s="481"/>
      <c r="J34" s="480"/>
      <c r="K34" s="482"/>
    </row>
    <row r="35" spans="1:11" s="98" customFormat="1" ht="15" customHeight="1">
      <c r="A35" s="102">
        <v>1939</v>
      </c>
      <c r="B35" s="457">
        <f>avghweal!B28</f>
        <v>60312.305826855161</v>
      </c>
      <c r="C35" s="382"/>
      <c r="D35" s="342"/>
      <c r="E35" s="342"/>
      <c r="F35" s="99">
        <f>avghweal!F28</f>
        <v>91772.26777584129</v>
      </c>
      <c r="G35" s="473"/>
      <c r="H35" s="483"/>
      <c r="I35" s="484"/>
      <c r="J35" s="483"/>
      <c r="K35" s="485"/>
    </row>
    <row r="36" spans="1:11" s="98" customFormat="1" ht="15" customHeight="1">
      <c r="A36" s="103">
        <v>1940</v>
      </c>
      <c r="B36" s="456">
        <f>avghweal!B29</f>
        <v>59979.069701786451</v>
      </c>
      <c r="C36" s="381"/>
      <c r="D36" s="341"/>
      <c r="E36" s="341"/>
      <c r="F36" s="95">
        <f>avghweal!F29</f>
        <v>91186.248452167056</v>
      </c>
      <c r="G36" s="472"/>
      <c r="H36" s="480"/>
      <c r="I36" s="481"/>
      <c r="J36" s="480"/>
      <c r="K36" s="482"/>
    </row>
    <row r="37" spans="1:11" s="98" customFormat="1" ht="15" customHeight="1">
      <c r="A37" s="103">
        <v>1941</v>
      </c>
      <c r="B37" s="456">
        <f>avghweal!B30</f>
        <v>56359.555424228281</v>
      </c>
      <c r="C37" s="381"/>
      <c r="D37" s="341"/>
      <c r="E37" s="341"/>
      <c r="F37" s="95">
        <f>avghweal!F30</f>
        <v>86586.825348837476</v>
      </c>
      <c r="G37" s="472"/>
      <c r="H37" s="480"/>
      <c r="I37" s="481"/>
      <c r="J37" s="480"/>
      <c r="K37" s="482"/>
    </row>
    <row r="38" spans="1:11" s="98" customFormat="1" ht="15" customHeight="1">
      <c r="A38" s="103">
        <v>1942</v>
      </c>
      <c r="B38" s="456">
        <f>avghweal!B31</f>
        <v>54126.477990429557</v>
      </c>
      <c r="C38" s="381"/>
      <c r="D38" s="341"/>
      <c r="E38" s="341"/>
      <c r="F38" s="95">
        <f>avghweal!F31</f>
        <v>83960.914660227092</v>
      </c>
      <c r="G38" s="472"/>
      <c r="H38" s="480"/>
      <c r="I38" s="481"/>
      <c r="J38" s="480"/>
      <c r="K38" s="482"/>
    </row>
    <row r="39" spans="1:11" s="98" customFormat="1" ht="15" customHeight="1">
      <c r="A39" s="103">
        <v>1943</v>
      </c>
      <c r="B39" s="456">
        <f>avghweal!B32</f>
        <v>58065.096750760895</v>
      </c>
      <c r="C39" s="381"/>
      <c r="D39" s="341"/>
      <c r="E39" s="341"/>
      <c r="F39" s="95">
        <f>avghweal!F32</f>
        <v>90710.141445879664</v>
      </c>
      <c r="G39" s="472"/>
      <c r="H39" s="480"/>
      <c r="I39" s="481"/>
      <c r="J39" s="480"/>
      <c r="K39" s="482"/>
    </row>
    <row r="40" spans="1:11" s="98" customFormat="1" ht="15" customHeight="1">
      <c r="A40" s="103">
        <v>1944</v>
      </c>
      <c r="B40" s="456">
        <f>avghweal!B33</f>
        <v>65360.568008038113</v>
      </c>
      <c r="C40" s="381"/>
      <c r="D40" s="341"/>
      <c r="E40" s="341"/>
      <c r="F40" s="95">
        <f>avghweal!F33</f>
        <v>102934.87162968032</v>
      </c>
      <c r="G40" s="472"/>
      <c r="H40" s="480"/>
      <c r="I40" s="481"/>
      <c r="J40" s="480"/>
      <c r="K40" s="482"/>
    </row>
    <row r="41" spans="1:11" s="98" customFormat="1" ht="15" customHeight="1">
      <c r="A41" s="103">
        <v>1945</v>
      </c>
      <c r="B41" s="456">
        <f>avghweal!B34</f>
        <v>73752.159558763276</v>
      </c>
      <c r="C41" s="381"/>
      <c r="D41" s="341"/>
      <c r="E41" s="341"/>
      <c r="F41" s="95">
        <f>avghweal!F34</f>
        <v>117130.63535734772</v>
      </c>
      <c r="G41" s="472"/>
      <c r="H41" s="480"/>
      <c r="I41" s="481"/>
      <c r="J41" s="480"/>
      <c r="K41" s="482"/>
    </row>
    <row r="42" spans="1:11" s="98" customFormat="1" ht="15" customHeight="1">
      <c r="A42" s="103">
        <v>1946</v>
      </c>
      <c r="B42" s="456">
        <f>avghweal!B35</f>
        <v>70855.228335667707</v>
      </c>
      <c r="C42" s="381"/>
      <c r="D42" s="341"/>
      <c r="E42" s="341"/>
      <c r="F42" s="95">
        <f>avghweal!F35</f>
        <v>113437.43176872258</v>
      </c>
      <c r="G42" s="472"/>
      <c r="H42" s="480"/>
      <c r="I42" s="481"/>
      <c r="J42" s="480"/>
      <c r="K42" s="482"/>
    </row>
    <row r="43" spans="1:11" s="98" customFormat="1" ht="15" customHeight="1">
      <c r="A43" s="103">
        <v>1947</v>
      </c>
      <c r="B43" s="456">
        <f>avghweal!B36</f>
        <v>69330.009304645529</v>
      </c>
      <c r="C43" s="381"/>
      <c r="D43" s="341"/>
      <c r="E43" s="341"/>
      <c r="F43" s="95">
        <f>avghweal!F36</f>
        <v>110921.32614106791</v>
      </c>
      <c r="G43" s="472"/>
      <c r="H43" s="480"/>
      <c r="I43" s="481"/>
      <c r="J43" s="480"/>
      <c r="K43" s="482"/>
    </row>
    <row r="44" spans="1:11" s="98" customFormat="1" ht="15" customHeight="1">
      <c r="A44" s="103">
        <v>1948</v>
      </c>
      <c r="B44" s="456">
        <f>avghweal!B37</f>
        <v>69661.626790125156</v>
      </c>
      <c r="C44" s="381"/>
      <c r="D44" s="341"/>
      <c r="E44" s="341"/>
      <c r="F44" s="95">
        <f>avghweal!F37</f>
        <v>111724.30771278731</v>
      </c>
      <c r="G44" s="472"/>
      <c r="H44" s="480"/>
      <c r="I44" s="481"/>
      <c r="J44" s="480"/>
      <c r="K44" s="482"/>
    </row>
    <row r="45" spans="1:11" s="98" customFormat="1" ht="15" customHeight="1">
      <c r="A45" s="102">
        <v>1949</v>
      </c>
      <c r="B45" s="457">
        <f>avghweal!B38</f>
        <v>71530.580572912339</v>
      </c>
      <c r="C45" s="382"/>
      <c r="D45" s="342"/>
      <c r="E45" s="342"/>
      <c r="F45" s="99">
        <f>avghweal!F38</f>
        <v>115008.97301565757</v>
      </c>
      <c r="G45" s="473"/>
      <c r="H45" s="483"/>
      <c r="I45" s="484"/>
      <c r="J45" s="483"/>
      <c r="K45" s="485"/>
    </row>
    <row r="46" spans="1:11" s="98" customFormat="1" ht="15" customHeight="1">
      <c r="A46" s="103">
        <v>1950</v>
      </c>
      <c r="B46" s="456">
        <f>avghweal!B39</f>
        <v>73744.789470218035</v>
      </c>
      <c r="C46" s="381"/>
      <c r="D46" s="341"/>
      <c r="E46" s="341"/>
      <c r="F46" s="95">
        <f>avghweal!F39</f>
        <v>118358.22598506122</v>
      </c>
      <c r="G46" s="472"/>
      <c r="H46" s="480"/>
      <c r="I46" s="481"/>
      <c r="J46" s="480"/>
      <c r="K46" s="482"/>
    </row>
    <row r="47" spans="1:11" s="98" customFormat="1" ht="15" customHeight="1">
      <c r="A47" s="103">
        <v>1951</v>
      </c>
      <c r="B47" s="456">
        <f>avghweal!B40</f>
        <v>73992.653238215629</v>
      </c>
      <c r="C47" s="381"/>
      <c r="D47" s="341"/>
      <c r="E47" s="341"/>
      <c r="F47" s="95">
        <f>avghweal!F40</f>
        <v>119040.63838127896</v>
      </c>
      <c r="G47" s="472"/>
      <c r="H47" s="480"/>
      <c r="I47" s="481"/>
      <c r="J47" s="480"/>
      <c r="K47" s="482"/>
    </row>
    <row r="48" spans="1:11" s="98" customFormat="1" ht="15" customHeight="1">
      <c r="A48" s="103">
        <v>1952</v>
      </c>
      <c r="B48" s="456">
        <f>avghweal!B41</f>
        <v>76035.821234635645</v>
      </c>
      <c r="C48" s="381"/>
      <c r="D48" s="341"/>
      <c r="E48" s="341"/>
      <c r="F48" s="95">
        <f>avghweal!F41</f>
        <v>122530.81135019343</v>
      </c>
      <c r="G48" s="472"/>
      <c r="H48" s="480"/>
      <c r="I48" s="481"/>
      <c r="J48" s="480"/>
      <c r="K48" s="482"/>
    </row>
    <row r="49" spans="1:11" s="98" customFormat="1" ht="15" customHeight="1">
      <c r="A49" s="103">
        <v>1953</v>
      </c>
      <c r="B49" s="456">
        <f>avghweal!B42</f>
        <v>76713.202919510019</v>
      </c>
      <c r="C49" s="381"/>
      <c r="D49" s="341"/>
      <c r="E49" s="341"/>
      <c r="F49" s="95">
        <f>avghweal!F42</f>
        <v>123665.17305390058</v>
      </c>
      <c r="G49" s="472"/>
      <c r="H49" s="480"/>
      <c r="I49" s="481"/>
      <c r="J49" s="480"/>
      <c r="K49" s="482"/>
    </row>
    <row r="50" spans="1:11" s="98" customFormat="1" ht="15" customHeight="1">
      <c r="A50" s="103">
        <v>1954</v>
      </c>
      <c r="B50" s="456">
        <f>avghweal!B43</f>
        <v>78867.004175272814</v>
      </c>
      <c r="C50" s="381"/>
      <c r="D50" s="341"/>
      <c r="E50" s="341"/>
      <c r="F50" s="95">
        <f>avghweal!F43</f>
        <v>127083.88642541843</v>
      </c>
      <c r="G50" s="472"/>
      <c r="H50" s="480"/>
      <c r="I50" s="481"/>
      <c r="J50" s="480"/>
      <c r="K50" s="482"/>
    </row>
    <row r="51" spans="1:11" s="98" customFormat="1" ht="15" customHeight="1">
      <c r="A51" s="103">
        <v>1955</v>
      </c>
      <c r="B51" s="456">
        <f>avghweal!B44</f>
        <v>82766.205904918897</v>
      </c>
      <c r="C51" s="381"/>
      <c r="D51" s="341"/>
      <c r="E51" s="341"/>
      <c r="F51" s="95">
        <f>avghweal!F44</f>
        <v>133259.53501619404</v>
      </c>
      <c r="G51" s="472"/>
      <c r="H51" s="480"/>
      <c r="I51" s="481"/>
      <c r="J51" s="480"/>
      <c r="K51" s="482"/>
    </row>
    <row r="52" spans="1:11" s="98" customFormat="1" ht="15" customHeight="1">
      <c r="A52" s="103">
        <v>1956</v>
      </c>
      <c r="B52" s="456">
        <f>avghweal!B45</f>
        <v>85003.457181750506</v>
      </c>
      <c r="C52" s="381"/>
      <c r="D52" s="341"/>
      <c r="E52" s="341"/>
      <c r="F52" s="95">
        <f>avghweal!F45</f>
        <v>136872.53929923504</v>
      </c>
      <c r="G52" s="472"/>
      <c r="H52" s="480"/>
      <c r="I52" s="481"/>
      <c r="J52" s="480"/>
      <c r="K52" s="482"/>
    </row>
    <row r="53" spans="1:11" s="98" customFormat="1" ht="15" customHeight="1">
      <c r="A53" s="103">
        <v>1957</v>
      </c>
      <c r="B53" s="456">
        <f>avghweal!B46</f>
        <v>84906.091915310972</v>
      </c>
      <c r="C53" s="381"/>
      <c r="D53" s="341"/>
      <c r="E53" s="341"/>
      <c r="F53" s="95">
        <f>avghweal!F46</f>
        <v>136652.30094986971</v>
      </c>
      <c r="G53" s="472"/>
      <c r="H53" s="480"/>
      <c r="I53" s="481"/>
      <c r="J53" s="480"/>
      <c r="K53" s="482"/>
    </row>
    <row r="54" spans="1:11" s="98" customFormat="1" ht="15" customHeight="1">
      <c r="A54" s="103">
        <v>1958</v>
      </c>
      <c r="B54" s="456">
        <f>avghweal!B47</f>
        <v>86808.75753365655</v>
      </c>
      <c r="C54" s="381"/>
      <c r="D54" s="341"/>
      <c r="E54" s="341"/>
      <c r="F54" s="95">
        <f>avghweal!F47</f>
        <v>139711.90050460133</v>
      </c>
      <c r="G54" s="472"/>
      <c r="H54" s="480"/>
      <c r="I54" s="481"/>
      <c r="J54" s="480"/>
      <c r="K54" s="482"/>
    </row>
    <row r="55" spans="1:11" s="98" customFormat="1" ht="15" customHeight="1">
      <c r="A55" s="102">
        <v>1959</v>
      </c>
      <c r="B55" s="457">
        <f>avghweal!B48</f>
        <v>90278.758779024822</v>
      </c>
      <c r="C55" s="382"/>
      <c r="D55" s="342"/>
      <c r="E55" s="342"/>
      <c r="F55" s="99">
        <f>avghweal!F48</f>
        <v>146025.99831093644</v>
      </c>
      <c r="G55" s="473"/>
      <c r="H55" s="483"/>
      <c r="I55" s="484"/>
      <c r="J55" s="483"/>
      <c r="K55" s="485"/>
    </row>
    <row r="56" spans="1:11">
      <c r="A56" s="78">
        <v>1960</v>
      </c>
      <c r="B56" s="456">
        <f>avghweal!B49</f>
        <v>91663.935784435904</v>
      </c>
      <c r="C56" s="381"/>
      <c r="D56" s="341"/>
      <c r="E56" s="341"/>
      <c r="F56" s="95">
        <f>avghweal!F49</f>
        <v>148563.34863948837</v>
      </c>
      <c r="G56" s="472"/>
      <c r="H56" s="480"/>
      <c r="I56" s="481"/>
      <c r="J56" s="480"/>
      <c r="K56" s="482"/>
    </row>
    <row r="57" spans="1:11">
      <c r="A57" s="78">
        <v>1961</v>
      </c>
      <c r="B57" s="456">
        <f>avghweal!B50</f>
        <v>95125.518919700844</v>
      </c>
      <c r="C57" s="381"/>
      <c r="D57" s="341"/>
      <c r="E57" s="341"/>
      <c r="F57" s="95">
        <f>avghweal!F50</f>
        <v>152818.90084604136</v>
      </c>
      <c r="G57" s="472"/>
      <c r="H57" s="480"/>
      <c r="I57" s="481"/>
      <c r="J57" s="480"/>
      <c r="K57" s="482"/>
    </row>
    <row r="58" spans="1:11">
      <c r="A58" s="78">
        <v>1962</v>
      </c>
      <c r="B58" s="458">
        <f>avghweal!B51</f>
        <v>97969.443485005322</v>
      </c>
      <c r="C58" s="560">
        <f>avghweal!C51</f>
        <v>83148.61142947273</v>
      </c>
      <c r="D58" s="560">
        <f>avghweal!D51</f>
        <v>95843.350650908644</v>
      </c>
      <c r="E58" s="560">
        <f>avghweal!E51</f>
        <v>99974.436638515879</v>
      </c>
      <c r="F58" s="561">
        <f>avghweal!F51</f>
        <v>156080.14549123278</v>
      </c>
      <c r="G58" s="474">
        <f t="shared" ref="G58:K73" si="0">B58/$B58</f>
        <v>1</v>
      </c>
      <c r="H58" s="486">
        <f t="shared" si="0"/>
        <v>0.84871985051337984</v>
      </c>
      <c r="I58" s="487">
        <f t="shared" si="0"/>
        <v>0.97829840858060924</v>
      </c>
      <c r="J58" s="486">
        <f t="shared" si="0"/>
        <v>1.0204654949766805</v>
      </c>
      <c r="K58" s="488">
        <f t="shared" si="0"/>
        <v>1.5931512922712638</v>
      </c>
    </row>
    <row r="59" spans="1:11">
      <c r="A59" s="78">
        <v>1963</v>
      </c>
      <c r="B59" s="459">
        <f>avghweal!B52</f>
        <v>99306.599329775912</v>
      </c>
      <c r="C59" s="562">
        <f>avghweal!C52</f>
        <v>84515.782061510676</v>
      </c>
      <c r="D59" s="562">
        <f>avghweal!D52</f>
        <v>97913.842822761013</v>
      </c>
      <c r="E59" s="562">
        <f>avghweal!E52</f>
        <v>102426.116451497</v>
      </c>
      <c r="F59" s="563">
        <f>avghweal!F52</f>
        <v>157694.95587225948</v>
      </c>
      <c r="G59" s="475">
        <f t="shared" si="0"/>
        <v>1</v>
      </c>
      <c r="H59" s="489">
        <f t="shared" si="0"/>
        <v>0.85105906990986468</v>
      </c>
      <c r="I59" s="490">
        <f t="shared" si="0"/>
        <v>0.98597518678099272</v>
      </c>
      <c r="J59" s="489">
        <f t="shared" si="0"/>
        <v>1.031412989094127</v>
      </c>
      <c r="K59" s="491">
        <f t="shared" si="0"/>
        <v>1.5879604873850162</v>
      </c>
    </row>
    <row r="60" spans="1:11">
      <c r="A60" s="78">
        <v>1964</v>
      </c>
      <c r="B60" s="459">
        <f>avghweal!B53</f>
        <v>102489.63850303939</v>
      </c>
      <c r="C60" s="562">
        <f>avghweal!C53</f>
        <v>85882.952693548621</v>
      </c>
      <c r="D60" s="562">
        <f>avghweal!D53</f>
        <v>99984.334994613382</v>
      </c>
      <c r="E60" s="562">
        <f>avghweal!E53</f>
        <v>104877.79626447812</v>
      </c>
      <c r="F60" s="563">
        <f>avghweal!F53</f>
        <v>162432.26542149999</v>
      </c>
      <c r="G60" s="475">
        <f t="shared" si="0"/>
        <v>1</v>
      </c>
      <c r="H60" s="489">
        <f t="shared" si="0"/>
        <v>0.83796717354019856</v>
      </c>
      <c r="I60" s="490">
        <f t="shared" si="0"/>
        <v>0.97555554351621887</v>
      </c>
      <c r="J60" s="489">
        <f t="shared" si="0"/>
        <v>1.023301455603904</v>
      </c>
      <c r="K60" s="491">
        <f t="shared" si="0"/>
        <v>1.5848652390034821</v>
      </c>
    </row>
    <row r="61" spans="1:11">
      <c r="A61" s="78">
        <v>1965</v>
      </c>
      <c r="B61" s="459">
        <f>avghweal!B54</f>
        <v>107109.15112351342</v>
      </c>
      <c r="C61" s="562">
        <f>avghweal!C54</f>
        <v>87600.437697782007</v>
      </c>
      <c r="D61" s="562">
        <f>avghweal!D54</f>
        <v>102337.92369774134</v>
      </c>
      <c r="E61" s="562">
        <f>avghweal!E54</f>
        <v>107884.14469386128</v>
      </c>
      <c r="F61" s="563">
        <f>avghweal!F54</f>
        <v>169433.22564566627</v>
      </c>
      <c r="G61" s="475">
        <f t="shared" si="0"/>
        <v>1</v>
      </c>
      <c r="H61" s="489">
        <f t="shared" si="0"/>
        <v>0.81786137579192597</v>
      </c>
      <c r="I61" s="490">
        <f t="shared" si="0"/>
        <v>0.95545453048852824</v>
      </c>
      <c r="J61" s="489">
        <f t="shared" si="0"/>
        <v>1.0072355495512626</v>
      </c>
      <c r="K61" s="491">
        <f t="shared" si="0"/>
        <v>1.5818744137957321</v>
      </c>
    </row>
    <row r="62" spans="1:11">
      <c r="A62" s="78">
        <v>1966</v>
      </c>
      <c r="B62" s="459">
        <f>avghweal!B55</f>
        <v>107867.01755112843</v>
      </c>
      <c r="C62" s="562">
        <f>avghweal!C55</f>
        <v>89317.922702015392</v>
      </c>
      <c r="D62" s="562">
        <f>avghweal!D55</f>
        <v>104691.51240086929</v>
      </c>
      <c r="E62" s="562">
        <f>avghweal!E55</f>
        <v>110890.49312324442</v>
      </c>
      <c r="F62" s="563">
        <f>avghweal!F55</f>
        <v>170184.37322620655</v>
      </c>
      <c r="G62" s="475">
        <f t="shared" si="0"/>
        <v>1</v>
      </c>
      <c r="H62" s="489">
        <f t="shared" si="0"/>
        <v>0.82803738093230528</v>
      </c>
      <c r="I62" s="490">
        <f t="shared" si="0"/>
        <v>0.97056092564389329</v>
      </c>
      <c r="J62" s="489">
        <f t="shared" si="0"/>
        <v>1.0280296576354573</v>
      </c>
      <c r="K62" s="491">
        <f t="shared" si="0"/>
        <v>1.5777239149635336</v>
      </c>
    </row>
    <row r="63" spans="1:11">
      <c r="A63" s="78">
        <v>1967</v>
      </c>
      <c r="B63" s="459">
        <f>avghweal!B56</f>
        <v>110417.77334818618</v>
      </c>
      <c r="C63" s="562">
        <f>avghweal!C56</f>
        <v>95394.008532743566</v>
      </c>
      <c r="D63" s="562">
        <f>avghweal!D56</f>
        <v>107621.33590039884</v>
      </c>
      <c r="E63" s="562">
        <f>avghweal!E56</f>
        <v>113136.55151111656</v>
      </c>
      <c r="F63" s="563">
        <f>avghweal!F56</f>
        <v>174011.11769566391</v>
      </c>
      <c r="G63" s="476">
        <f t="shared" si="0"/>
        <v>1</v>
      </c>
      <c r="H63" s="489">
        <f t="shared" si="0"/>
        <v>0.86393707860719682</v>
      </c>
      <c r="I63" s="490">
        <f t="shared" si="0"/>
        <v>0.97467402789432112</v>
      </c>
      <c r="J63" s="489">
        <f t="shared" si="0"/>
        <v>1.0246226497826316</v>
      </c>
      <c r="K63" s="491">
        <f t="shared" si="0"/>
        <v>1.5759339499352654</v>
      </c>
    </row>
    <row r="64" spans="1:11">
      <c r="A64" s="78">
        <v>1968</v>
      </c>
      <c r="B64" s="459">
        <f>avghweal!B57</f>
        <v>115634.23492336707</v>
      </c>
      <c r="C64" s="562">
        <f>avghweal!C57</f>
        <v>99944.063387760543</v>
      </c>
      <c r="D64" s="562">
        <f>avghweal!D57</f>
        <v>112686.35048109668</v>
      </c>
      <c r="E64" s="562">
        <f>avghweal!E57</f>
        <v>118506.90958766964</v>
      </c>
      <c r="F64" s="563">
        <f>avghweal!F57</f>
        <v>183354.09747177194</v>
      </c>
      <c r="G64" s="476">
        <f t="shared" si="0"/>
        <v>1</v>
      </c>
      <c r="H64" s="489">
        <f t="shared" si="0"/>
        <v>0.86431205649430132</v>
      </c>
      <c r="I64" s="490">
        <f t="shared" si="0"/>
        <v>0.97450681933231964</v>
      </c>
      <c r="J64" s="489">
        <f t="shared" si="0"/>
        <v>1.0248427696711648</v>
      </c>
      <c r="K64" s="491">
        <f t="shared" si="0"/>
        <v>1.5856385229969661</v>
      </c>
    </row>
    <row r="65" spans="1:11">
      <c r="A65" s="83">
        <v>1969</v>
      </c>
      <c r="B65" s="460">
        <f>avghweal!B58</f>
        <v>115078.17141921275</v>
      </c>
      <c r="C65" s="564">
        <f>avghweal!C58</f>
        <v>98777.472298084031</v>
      </c>
      <c r="D65" s="564">
        <f>avghweal!D58</f>
        <v>112034.135480991</v>
      </c>
      <c r="E65" s="564">
        <f>avghweal!E58</f>
        <v>118053.46637704538</v>
      </c>
      <c r="F65" s="565">
        <f>avghweal!F58</f>
        <v>183123.32690646732</v>
      </c>
      <c r="G65" s="477">
        <f t="shared" si="0"/>
        <v>1</v>
      </c>
      <c r="H65" s="492">
        <f t="shared" si="0"/>
        <v>0.85835107631535357</v>
      </c>
      <c r="I65" s="493">
        <f t="shared" si="0"/>
        <v>0.97354810299224526</v>
      </c>
      <c r="J65" s="492">
        <f t="shared" si="0"/>
        <v>1.0258545553960365</v>
      </c>
      <c r="K65" s="494">
        <f t="shared" si="0"/>
        <v>1.5912950705427542</v>
      </c>
    </row>
    <row r="66" spans="1:11">
      <c r="A66" s="78">
        <v>1970</v>
      </c>
      <c r="B66" s="459">
        <f>avghweal!B59</f>
        <v>109705.23203057135</v>
      </c>
      <c r="C66" s="562">
        <f>avghweal!C59</f>
        <v>91509.192827499646</v>
      </c>
      <c r="D66" s="562">
        <f>avghweal!D59</f>
        <v>106797.0060308996</v>
      </c>
      <c r="E66" s="562">
        <f>avghweal!E59</f>
        <v>112529.69362421412</v>
      </c>
      <c r="F66" s="563">
        <f>avghweal!F59</f>
        <v>175055.35838085247</v>
      </c>
      <c r="G66" s="476">
        <f t="shared" si="0"/>
        <v>1</v>
      </c>
      <c r="H66" s="489">
        <f t="shared" si="0"/>
        <v>0.83413699724001267</v>
      </c>
      <c r="I66" s="490">
        <f t="shared" si="0"/>
        <v>0.97349054419882797</v>
      </c>
      <c r="J66" s="489">
        <f t="shared" si="0"/>
        <v>1.0257459151342543</v>
      </c>
      <c r="K66" s="491">
        <f t="shared" si="0"/>
        <v>1.5956883289948298</v>
      </c>
    </row>
    <row r="67" spans="1:11">
      <c r="A67" s="78">
        <v>1971</v>
      </c>
      <c r="B67" s="459">
        <f>avghweal!B60</f>
        <v>109994.94960371147</v>
      </c>
      <c r="C67" s="562">
        <f>avghweal!C60</f>
        <v>95049.84179167758</v>
      </c>
      <c r="D67" s="562">
        <f>avghweal!D60</f>
        <v>107282.29781404586</v>
      </c>
      <c r="E67" s="562">
        <f>avghweal!E60</f>
        <v>112640.97298715218</v>
      </c>
      <c r="F67" s="563">
        <f>avghweal!F60</f>
        <v>175458.23126396225</v>
      </c>
      <c r="G67" s="476">
        <f t="shared" si="0"/>
        <v>1</v>
      </c>
      <c r="H67" s="489">
        <f t="shared" si="0"/>
        <v>0.86412914533005425</v>
      </c>
      <c r="I67" s="490">
        <f t="shared" si="0"/>
        <v>0.97533839690423307</v>
      </c>
      <c r="J67" s="489">
        <f t="shared" si="0"/>
        <v>1.0240558625007219</v>
      </c>
      <c r="K67" s="491">
        <f t="shared" si="0"/>
        <v>1.5951480672167324</v>
      </c>
    </row>
    <row r="68" spans="1:11">
      <c r="A68" s="78">
        <v>1972</v>
      </c>
      <c r="B68" s="459">
        <f>avghweal!B61</f>
        <v>116767.92336156956</v>
      </c>
      <c r="C68" s="562">
        <f>avghweal!C61</f>
        <v>99779.037143872003</v>
      </c>
      <c r="D68" s="562">
        <f>avghweal!D61</f>
        <v>114059.145247263</v>
      </c>
      <c r="E68" s="562">
        <f>avghweal!E61</f>
        <v>119384.08949137696</v>
      </c>
      <c r="F68" s="563">
        <f>avghweal!F61</f>
        <v>186054.70516645143</v>
      </c>
      <c r="G68" s="476">
        <f t="shared" si="0"/>
        <v>1</v>
      </c>
      <c r="H68" s="489">
        <f t="shared" si="0"/>
        <v>0.85450725054780841</v>
      </c>
      <c r="I68" s="490">
        <f t="shared" si="0"/>
        <v>0.9768020357275784</v>
      </c>
      <c r="J68" s="489">
        <f t="shared" si="0"/>
        <v>1.0224048356302997</v>
      </c>
      <c r="K68" s="491">
        <f t="shared" si="0"/>
        <v>1.5933717052613561</v>
      </c>
    </row>
    <row r="69" spans="1:11">
      <c r="A69" s="78">
        <v>1973</v>
      </c>
      <c r="B69" s="459">
        <f>avghweal!B62</f>
        <v>117990.43815432175</v>
      </c>
      <c r="C69" s="562">
        <f>avghweal!C62</f>
        <v>100773.56879401438</v>
      </c>
      <c r="D69" s="562">
        <f>avghweal!D62</f>
        <v>115227.54377577864</v>
      </c>
      <c r="E69" s="562">
        <f>avghweal!E62</f>
        <v>120652.66102383028</v>
      </c>
      <c r="F69" s="563">
        <f>avghweal!F62</f>
        <v>187562.02054111785</v>
      </c>
      <c r="G69" s="476">
        <f t="shared" si="0"/>
        <v>1</v>
      </c>
      <c r="H69" s="489">
        <f t="shared" si="0"/>
        <v>0.85408250338227309</v>
      </c>
      <c r="I69" s="490">
        <f t="shared" si="0"/>
        <v>0.97658374337987064</v>
      </c>
      <c r="J69" s="489">
        <f t="shared" si="0"/>
        <v>1.0225630391000546</v>
      </c>
      <c r="K69" s="491">
        <f t="shared" si="0"/>
        <v>1.5896374610949593</v>
      </c>
    </row>
    <row r="70" spans="1:11">
      <c r="A70" s="78">
        <v>1974</v>
      </c>
      <c r="B70" s="459">
        <f>avghweal!B63</f>
        <v>107617.13380387667</v>
      </c>
      <c r="C70" s="562">
        <f>avghweal!C63</f>
        <v>92088.981732899294</v>
      </c>
      <c r="D70" s="562">
        <f>avghweal!D63</f>
        <v>105690.54838724624</v>
      </c>
      <c r="E70" s="562">
        <f>avghweal!E63</f>
        <v>109462.6936290563</v>
      </c>
      <c r="F70" s="563">
        <f>avghweal!F63</f>
        <v>170429.6050829525</v>
      </c>
      <c r="G70" s="476">
        <f t="shared" si="0"/>
        <v>1</v>
      </c>
      <c r="H70" s="489">
        <f t="shared" si="0"/>
        <v>0.85570929533139073</v>
      </c>
      <c r="I70" s="490">
        <f t="shared" si="0"/>
        <v>0.98209778175154272</v>
      </c>
      <c r="J70" s="489">
        <f t="shared" si="0"/>
        <v>1.0171493121954263</v>
      </c>
      <c r="K70" s="491">
        <f t="shared" si="0"/>
        <v>1.5836660860485876</v>
      </c>
    </row>
    <row r="71" spans="1:11">
      <c r="A71" s="78">
        <v>1975</v>
      </c>
      <c r="B71" s="459">
        <f>avghweal!B64</f>
        <v>103394.66527200943</v>
      </c>
      <c r="C71" s="562">
        <f>avghweal!C64</f>
        <v>87244.312150168305</v>
      </c>
      <c r="D71" s="562">
        <f>avghweal!D64</f>
        <v>101119.12801956748</v>
      </c>
      <c r="E71" s="562">
        <f>avghweal!E64</f>
        <v>105565.09462485251</v>
      </c>
      <c r="F71" s="563">
        <f>avghweal!F64</f>
        <v>163360.96151744865</v>
      </c>
      <c r="G71" s="476">
        <f t="shared" si="0"/>
        <v>1</v>
      </c>
      <c r="H71" s="489">
        <f t="shared" si="0"/>
        <v>0.84379897087192102</v>
      </c>
      <c r="I71" s="490">
        <f t="shared" si="0"/>
        <v>0.97799173442405862</v>
      </c>
      <c r="J71" s="489">
        <f t="shared" si="0"/>
        <v>1.0209916957236929</v>
      </c>
      <c r="K71" s="491">
        <f t="shared" si="0"/>
        <v>1.5799747606675898</v>
      </c>
    </row>
    <row r="72" spans="1:11">
      <c r="A72" s="78">
        <v>1976</v>
      </c>
      <c r="B72" s="459">
        <f>avghweal!B65</f>
        <v>109514.66003743153</v>
      </c>
      <c r="C72" s="562">
        <f>avghweal!C65</f>
        <v>93445.355649191726</v>
      </c>
      <c r="D72" s="562">
        <f>avghweal!D65</f>
        <v>107285.76531811566</v>
      </c>
      <c r="E72" s="562">
        <f>avghweal!E65</f>
        <v>111642.40088920717</v>
      </c>
      <c r="F72" s="563">
        <f>avghweal!F65</f>
        <v>172373.94127561655</v>
      </c>
      <c r="G72" s="476">
        <f t="shared" si="0"/>
        <v>1</v>
      </c>
      <c r="H72" s="489">
        <f t="shared" si="0"/>
        <v>0.85326800646829015</v>
      </c>
      <c r="I72" s="490">
        <f t="shared" si="0"/>
        <v>0.97964752190661919</v>
      </c>
      <c r="J72" s="489">
        <f t="shared" si="0"/>
        <v>1.0194288221416967</v>
      </c>
      <c r="K72" s="491">
        <f t="shared" si="0"/>
        <v>1.5739805174640551</v>
      </c>
    </row>
    <row r="73" spans="1:11">
      <c r="A73" s="78">
        <v>1977</v>
      </c>
      <c r="B73" s="459">
        <f>avghweal!B66</f>
        <v>112494.88031501195</v>
      </c>
      <c r="C73" s="562">
        <f>avghweal!C66</f>
        <v>95400.924227389405</v>
      </c>
      <c r="D73" s="562">
        <f>avghweal!D66</f>
        <v>111222.44891040755</v>
      </c>
      <c r="E73" s="562">
        <f>avghweal!E66</f>
        <v>113704.10818249294</v>
      </c>
      <c r="F73" s="563">
        <f>avghweal!F66</f>
        <v>176375.08792099982</v>
      </c>
      <c r="G73" s="476">
        <f t="shared" si="0"/>
        <v>1</v>
      </c>
      <c r="H73" s="489">
        <f t="shared" si="0"/>
        <v>0.84804680853248193</v>
      </c>
      <c r="I73" s="490">
        <f t="shared" si="0"/>
        <v>0.98868898388049931</v>
      </c>
      <c r="J73" s="489">
        <f t="shared" si="0"/>
        <v>1.0107491813324738</v>
      </c>
      <c r="K73" s="491">
        <f t="shared" si="0"/>
        <v>1.5678499094990668</v>
      </c>
    </row>
    <row r="74" spans="1:11">
      <c r="A74" s="78">
        <v>1978</v>
      </c>
      <c r="B74" s="459">
        <f>avghweal!B67</f>
        <v>114857.71462433186</v>
      </c>
      <c r="C74" s="562">
        <f>avghweal!C67</f>
        <v>98812.663747069586</v>
      </c>
      <c r="D74" s="562">
        <f>avghweal!D67</f>
        <v>114401.11520788193</v>
      </c>
      <c r="E74" s="562">
        <f>avghweal!E67</f>
        <v>115296.94592946912</v>
      </c>
      <c r="F74" s="563">
        <f>avghweal!F67</f>
        <v>179425.57220369918</v>
      </c>
      <c r="G74" s="476">
        <f t="shared" ref="G74:K109" si="1">B74/$B74</f>
        <v>1</v>
      </c>
      <c r="H74" s="489">
        <f t="shared" si="1"/>
        <v>0.86030497881886958</v>
      </c>
      <c r="I74" s="490">
        <f t="shared" si="1"/>
        <v>0.99602465173590349</v>
      </c>
      <c r="J74" s="489">
        <f t="shared" si="1"/>
        <v>1.003824134117363</v>
      </c>
      <c r="K74" s="491">
        <f t="shared" si="1"/>
        <v>1.5621551655502732</v>
      </c>
    </row>
    <row r="75" spans="1:11">
      <c r="A75" s="83">
        <v>1979</v>
      </c>
      <c r="B75" s="460">
        <f>avghweal!B68</f>
        <v>119160.08972561265</v>
      </c>
      <c r="C75" s="564">
        <f>avghweal!C68</f>
        <v>102348.31685766828</v>
      </c>
      <c r="D75" s="564">
        <f>avghweal!D68</f>
        <v>117165.06322413901</v>
      </c>
      <c r="E75" s="564">
        <f>avghweal!E68</f>
        <v>121129.95214473955</v>
      </c>
      <c r="F75" s="565">
        <f>avghweal!F68</f>
        <v>185448.72769461159</v>
      </c>
      <c r="G75" s="478">
        <f t="shared" si="1"/>
        <v>1</v>
      </c>
      <c r="H75" s="492">
        <f t="shared" si="1"/>
        <v>0.85891439905209477</v>
      </c>
      <c r="I75" s="493">
        <f t="shared" si="1"/>
        <v>0.98325759483676511</v>
      </c>
      <c r="J75" s="492">
        <f t="shared" si="1"/>
        <v>1.0165312263834549</v>
      </c>
      <c r="K75" s="494">
        <f t="shared" si="1"/>
        <v>1.5562989934099609</v>
      </c>
    </row>
    <row r="76" spans="1:11">
      <c r="A76" s="78">
        <v>1980</v>
      </c>
      <c r="B76" s="459">
        <f>avghweal!B69</f>
        <v>123945.21847238268</v>
      </c>
      <c r="C76" s="562">
        <f>avghweal!C69</f>
        <v>106287.4547785371</v>
      </c>
      <c r="D76" s="562">
        <f>avghweal!D69</f>
        <v>122675.11275871359</v>
      </c>
      <c r="E76" s="562">
        <f>avghweal!E69</f>
        <v>125189.06942476706</v>
      </c>
      <c r="F76" s="563">
        <f>avghweal!F69</f>
        <v>192609.47895248202</v>
      </c>
      <c r="G76" s="475">
        <f t="shared" si="1"/>
        <v>1</v>
      </c>
      <c r="H76" s="489">
        <f t="shared" si="1"/>
        <v>0.8575357411001695</v>
      </c>
      <c r="I76" s="490">
        <f t="shared" si="1"/>
        <v>0.98975268486091617</v>
      </c>
      <c r="J76" s="489">
        <f t="shared" si="1"/>
        <v>1.0100354896115782</v>
      </c>
      <c r="K76" s="491">
        <f t="shared" si="1"/>
        <v>1.5539887809016129</v>
      </c>
    </row>
    <row r="77" spans="1:11">
      <c r="A77" s="78">
        <v>1981</v>
      </c>
      <c r="B77" s="459">
        <f>avghweal!B70</f>
        <v>124156.38601319502</v>
      </c>
      <c r="C77" s="562">
        <f>avghweal!C70</f>
        <v>106190.67909353308</v>
      </c>
      <c r="D77" s="562">
        <f>avghweal!D70</f>
        <v>122667.65316115091</v>
      </c>
      <c r="E77" s="562">
        <f>avghweal!E70</f>
        <v>125606.88089143683</v>
      </c>
      <c r="F77" s="563">
        <f>avghweal!F70</f>
        <v>192789.61973478014</v>
      </c>
      <c r="G77" s="475">
        <f t="shared" si="1"/>
        <v>1</v>
      </c>
      <c r="H77" s="489">
        <f t="shared" si="1"/>
        <v>0.85529776198742935</v>
      </c>
      <c r="I77" s="490">
        <f t="shared" si="1"/>
        <v>0.98800921241468898</v>
      </c>
      <c r="J77" s="489">
        <f t="shared" si="1"/>
        <v>1.0116828052492415</v>
      </c>
      <c r="K77" s="491">
        <f t="shared" si="1"/>
        <v>1.5527966456295768</v>
      </c>
    </row>
    <row r="78" spans="1:11">
      <c r="A78" s="78">
        <v>1982</v>
      </c>
      <c r="B78" s="459">
        <f>avghweal!B71</f>
        <v>124225.51988043977</v>
      </c>
      <c r="C78" s="562">
        <f>avghweal!C71</f>
        <v>105573.54293148661</v>
      </c>
      <c r="D78" s="562">
        <f>avghweal!D71</f>
        <v>123238.90412611773</v>
      </c>
      <c r="E78" s="562">
        <f>avghweal!E71</f>
        <v>125178.14656641014</v>
      </c>
      <c r="F78" s="563">
        <f>avghweal!F71</f>
        <v>192587.94127211539</v>
      </c>
      <c r="G78" s="475">
        <f t="shared" si="1"/>
        <v>1</v>
      </c>
      <c r="H78" s="489">
        <f t="shared" si="1"/>
        <v>0.84985390307156961</v>
      </c>
      <c r="I78" s="490">
        <f t="shared" si="1"/>
        <v>0.99205786576484767</v>
      </c>
      <c r="J78" s="489">
        <f t="shared" si="1"/>
        <v>1.0076685264580678</v>
      </c>
      <c r="K78" s="491">
        <f t="shared" si="1"/>
        <v>1.5503089981629434</v>
      </c>
    </row>
    <row r="79" spans="1:11">
      <c r="A79" s="78">
        <v>1983</v>
      </c>
      <c r="B79" s="459">
        <f>avghweal!B72</f>
        <v>126442.21719473079</v>
      </c>
      <c r="C79" s="562">
        <f>avghweal!C72</f>
        <v>106701.19771181117</v>
      </c>
      <c r="D79" s="562">
        <f>avghweal!D72</f>
        <v>124573.6833946321</v>
      </c>
      <c r="E79" s="562">
        <f>avghweal!E72</f>
        <v>128237.84424683453</v>
      </c>
      <c r="F79" s="563">
        <f>avghweal!F72</f>
        <v>195591.44246345773</v>
      </c>
      <c r="G79" s="475">
        <f t="shared" si="1"/>
        <v>1</v>
      </c>
      <c r="H79" s="489">
        <f t="shared" si="1"/>
        <v>0.84387319424716412</v>
      </c>
      <c r="I79" s="490">
        <f t="shared" si="1"/>
        <v>0.9852222316125554</v>
      </c>
      <c r="J79" s="489">
        <f t="shared" si="1"/>
        <v>1.014201167078068</v>
      </c>
      <c r="K79" s="491">
        <f t="shared" si="1"/>
        <v>1.5468839981050932</v>
      </c>
    </row>
    <row r="80" spans="1:11">
      <c r="A80" s="78">
        <v>1984</v>
      </c>
      <c r="B80" s="459">
        <f>avghweal!B73</f>
        <v>129377.65101096462</v>
      </c>
      <c r="C80" s="562">
        <f>avghweal!C73</f>
        <v>108487.14282311554</v>
      </c>
      <c r="D80" s="562">
        <f>avghweal!D73</f>
        <v>127028.1746036702</v>
      </c>
      <c r="E80" s="562">
        <f>avghweal!E73</f>
        <v>131641.33197727808</v>
      </c>
      <c r="F80" s="563">
        <f>avghweal!F73</f>
        <v>199779.82042013088</v>
      </c>
      <c r="G80" s="475">
        <f t="shared" si="1"/>
        <v>1</v>
      </c>
      <c r="H80" s="489">
        <f t="shared" si="1"/>
        <v>0.83853078159473904</v>
      </c>
      <c r="I80" s="490">
        <f t="shared" si="1"/>
        <v>0.98184016799705764</v>
      </c>
      <c r="J80" s="489">
        <f t="shared" si="1"/>
        <v>1.0174966924242705</v>
      </c>
      <c r="K80" s="491">
        <f t="shared" si="1"/>
        <v>1.544160207416347</v>
      </c>
    </row>
    <row r="81" spans="1:11">
      <c r="A81" s="78">
        <v>1985</v>
      </c>
      <c r="B81" s="459">
        <f>avghweal!B74</f>
        <v>136299.05517264007</v>
      </c>
      <c r="C81" s="562">
        <f>avghweal!C74</f>
        <v>112045.71406328399</v>
      </c>
      <c r="D81" s="562">
        <f>avghweal!D74</f>
        <v>135452.29274046936</v>
      </c>
      <c r="E81" s="562">
        <f>avghweal!E74</f>
        <v>137139.46893169722</v>
      </c>
      <c r="F81" s="563">
        <f>avghweal!F74</f>
        <v>209953.31916571729</v>
      </c>
      <c r="G81" s="475">
        <f t="shared" si="1"/>
        <v>1</v>
      </c>
      <c r="H81" s="489">
        <f t="shared" si="1"/>
        <v>0.82205789263442697</v>
      </c>
      <c r="I81" s="490">
        <f t="shared" si="1"/>
        <v>0.99378746660350525</v>
      </c>
      <c r="J81" s="489">
        <f t="shared" si="1"/>
        <v>1.0061659544007304</v>
      </c>
      <c r="K81" s="491">
        <f t="shared" si="1"/>
        <v>1.5403871941722906</v>
      </c>
    </row>
    <row r="82" spans="1:11">
      <c r="A82" s="78">
        <v>1986</v>
      </c>
      <c r="B82" s="459">
        <f>avghweal!B75</f>
        <v>147198.89606599597</v>
      </c>
      <c r="C82" s="562">
        <f>avghweal!C75</f>
        <v>122688.36741973965</v>
      </c>
      <c r="D82" s="562">
        <f>avghweal!D75</f>
        <v>146631.86921129187</v>
      </c>
      <c r="E82" s="562">
        <f>avghweal!E75</f>
        <v>147800.5473682486</v>
      </c>
      <c r="F82" s="563">
        <f>avghweal!F75</f>
        <v>225839.85885856784</v>
      </c>
      <c r="G82" s="475">
        <f t="shared" si="1"/>
        <v>1</v>
      </c>
      <c r="H82" s="489">
        <f t="shared" si="1"/>
        <v>0.83348700770644957</v>
      </c>
      <c r="I82" s="490">
        <f t="shared" si="1"/>
        <v>0.99614788650011421</v>
      </c>
      <c r="J82" s="489">
        <f t="shared" si="1"/>
        <v>1.0040873356956623</v>
      </c>
      <c r="K82" s="491">
        <f t="shared" si="1"/>
        <v>1.5342496777782459</v>
      </c>
    </row>
    <row r="83" spans="1:11">
      <c r="A83" s="78">
        <v>1987</v>
      </c>
      <c r="B83" s="459">
        <f>avghweal!B76</f>
        <v>153732.68604069229</v>
      </c>
      <c r="C83" s="562">
        <f>avghweal!C76</f>
        <v>129042.26439192522</v>
      </c>
      <c r="D83" s="562">
        <f>avghweal!D76</f>
        <v>151927.57606366169</v>
      </c>
      <c r="E83" s="562">
        <f>avghweal!E76</f>
        <v>155454.00409424238</v>
      </c>
      <c r="F83" s="563">
        <f>avghweal!F76</f>
        <v>234542.09598588874</v>
      </c>
      <c r="G83" s="475">
        <f t="shared" si="1"/>
        <v>1</v>
      </c>
      <c r="H83" s="489">
        <f t="shared" si="1"/>
        <v>0.83939380567232369</v>
      </c>
      <c r="I83" s="490">
        <f t="shared" si="1"/>
        <v>0.98825812503820565</v>
      </c>
      <c r="J83" s="489">
        <f t="shared" si="1"/>
        <v>1.0111968254629629</v>
      </c>
      <c r="K83" s="491">
        <f t="shared" si="1"/>
        <v>1.5256488520847582</v>
      </c>
    </row>
    <row r="84" spans="1:11">
      <c r="A84" s="78">
        <v>1988</v>
      </c>
      <c r="B84" s="459">
        <f>avghweal!B77</f>
        <v>158676.26035520778</v>
      </c>
      <c r="C84" s="562">
        <f>avghweal!C77</f>
        <v>133009.58230811974</v>
      </c>
      <c r="D84" s="562">
        <f>avghweal!D77</f>
        <v>157160.79488312438</v>
      </c>
      <c r="E84" s="562">
        <f>avghweal!E77</f>
        <v>160124.39076985724</v>
      </c>
      <c r="F84" s="563">
        <f>avghweal!F77</f>
        <v>240440.29716995766</v>
      </c>
      <c r="G84" s="475">
        <f t="shared" si="1"/>
        <v>1</v>
      </c>
      <c r="H84" s="489">
        <f t="shared" si="1"/>
        <v>0.83824500281496805</v>
      </c>
      <c r="I84" s="490">
        <f t="shared" si="1"/>
        <v>0.99044932450077339</v>
      </c>
      <c r="J84" s="489">
        <f t="shared" si="1"/>
        <v>1.009126320543525</v>
      </c>
      <c r="K84" s="491">
        <f t="shared" si="1"/>
        <v>1.5152884031405545</v>
      </c>
    </row>
    <row r="85" spans="1:11">
      <c r="A85" s="83">
        <v>1989</v>
      </c>
      <c r="B85" s="460">
        <f>avghweal!B78</f>
        <v>165147.30980603394</v>
      </c>
      <c r="C85" s="564">
        <f>avghweal!C78</f>
        <v>137674.26112948303</v>
      </c>
      <c r="D85" s="564">
        <f>avghweal!D78</f>
        <v>162908.87405639639</v>
      </c>
      <c r="E85" s="564">
        <f>avghweal!E78</f>
        <v>167290.11736403778</v>
      </c>
      <c r="F85" s="565">
        <f>avghweal!F78</f>
        <v>248322.83190585198</v>
      </c>
      <c r="G85" s="478">
        <f t="shared" si="1"/>
        <v>1</v>
      </c>
      <c r="H85" s="492">
        <f t="shared" si="1"/>
        <v>0.83364519404634507</v>
      </c>
      <c r="I85" s="493">
        <f t="shared" si="1"/>
        <v>0.98644582371782752</v>
      </c>
      <c r="J85" s="492">
        <f t="shared" si="1"/>
        <v>1.012975128450597</v>
      </c>
      <c r="K85" s="494">
        <f t="shared" si="1"/>
        <v>1.5036444262852842</v>
      </c>
    </row>
    <row r="86" spans="1:11">
      <c r="A86" s="78">
        <v>1990</v>
      </c>
      <c r="B86" s="459">
        <f>avghweal!B79</f>
        <v>165292.64333437287</v>
      </c>
      <c r="C86" s="562">
        <f>avghweal!C79</f>
        <v>137528.58225904306</v>
      </c>
      <c r="D86" s="562">
        <f>avghweal!D79</f>
        <v>163628.96178307774</v>
      </c>
      <c r="E86" s="562">
        <f>avghweal!E79</f>
        <v>166894.5717195514</v>
      </c>
      <c r="F86" s="563">
        <f>avghweal!F79</f>
        <v>246985.68287630746</v>
      </c>
      <c r="G86" s="475">
        <f t="shared" si="1"/>
        <v>1</v>
      </c>
      <c r="H86" s="489">
        <f t="shared" si="1"/>
        <v>0.83203087254666563</v>
      </c>
      <c r="I86" s="490">
        <f t="shared" si="1"/>
        <v>0.98993493286976086</v>
      </c>
      <c r="J86" s="489">
        <f t="shared" si="1"/>
        <v>1.0096914681310889</v>
      </c>
      <c r="K86" s="491">
        <f t="shared" si="1"/>
        <v>1.4942327613254787</v>
      </c>
    </row>
    <row r="87" spans="1:11">
      <c r="A87" s="78">
        <v>1991</v>
      </c>
      <c r="B87" s="459">
        <f>avghweal!B80</f>
        <v>165245.2222859764</v>
      </c>
      <c r="C87" s="562">
        <f>avghweal!C80</f>
        <v>136338.12872956338</v>
      </c>
      <c r="D87" s="562">
        <f>avghweal!D80</f>
        <v>163710.14831747246</v>
      </c>
      <c r="E87" s="562">
        <f>avghweal!E80</f>
        <v>166727.42818008407</v>
      </c>
      <c r="F87" s="563">
        <f>avghweal!F80</f>
        <v>247551.88164046328</v>
      </c>
      <c r="G87" s="475">
        <f t="shared" si="1"/>
        <v>1</v>
      </c>
      <c r="H87" s="489">
        <f t="shared" si="1"/>
        <v>0.82506548052332873</v>
      </c>
      <c r="I87" s="490">
        <f t="shared" si="1"/>
        <v>0.99071032767381728</v>
      </c>
      <c r="J87" s="489">
        <f t="shared" si="1"/>
        <v>1.0089697352431923</v>
      </c>
      <c r="K87" s="491">
        <f t="shared" si="1"/>
        <v>1.498087982308169</v>
      </c>
    </row>
    <row r="88" spans="1:11">
      <c r="A88" s="78">
        <v>1992</v>
      </c>
      <c r="B88" s="459">
        <f>avghweal!B81</f>
        <v>168548.23373857915</v>
      </c>
      <c r="C88" s="562">
        <f>avghweal!C81</f>
        <v>138758.61374396333</v>
      </c>
      <c r="D88" s="562">
        <f>avghweal!D81</f>
        <v>167996.98217841072</v>
      </c>
      <c r="E88" s="562">
        <f>avghweal!E81</f>
        <v>169103.711637231</v>
      </c>
      <c r="F88" s="563">
        <f>avghweal!F81</f>
        <v>252792.24484018233</v>
      </c>
      <c r="G88" s="475">
        <f t="shared" si="1"/>
        <v>1</v>
      </c>
      <c r="H88" s="489">
        <f t="shared" si="1"/>
        <v>0.82325759615600624</v>
      </c>
      <c r="I88" s="490">
        <f t="shared" si="1"/>
        <v>0.99672941360498957</v>
      </c>
      <c r="J88" s="489">
        <f t="shared" si="1"/>
        <v>1.0032956613447128</v>
      </c>
      <c r="K88" s="491">
        <f t="shared" si="1"/>
        <v>1.4998213818856561</v>
      </c>
    </row>
    <row r="89" spans="1:11">
      <c r="A89" s="78">
        <v>1993</v>
      </c>
      <c r="B89" s="459">
        <f>avghweal!B82</f>
        <v>171031.2532811854</v>
      </c>
      <c r="C89" s="562">
        <f>avghweal!C82</f>
        <v>141622.11032125357</v>
      </c>
      <c r="D89" s="562">
        <f>avghweal!D82</f>
        <v>171767.59412938802</v>
      </c>
      <c r="E89" s="562">
        <f>avghweal!E82</f>
        <v>170384.08450110743</v>
      </c>
      <c r="F89" s="563">
        <f>avghweal!F82</f>
        <v>256503.57902785743</v>
      </c>
      <c r="G89" s="475">
        <f t="shared" si="1"/>
        <v>1</v>
      </c>
      <c r="H89" s="489">
        <f t="shared" si="1"/>
        <v>0.82804813508802699</v>
      </c>
      <c r="I89" s="490">
        <f t="shared" si="1"/>
        <v>1.0043052999617095</v>
      </c>
      <c r="J89" s="489">
        <f t="shared" si="1"/>
        <v>0.99621607882967456</v>
      </c>
      <c r="K89" s="491">
        <f t="shared" si="1"/>
        <v>1.499746824670404</v>
      </c>
    </row>
    <row r="90" spans="1:11">
      <c r="A90" s="78">
        <v>1994</v>
      </c>
      <c r="B90" s="459">
        <f>avghweal!B83</f>
        <v>173461.95762135816</v>
      </c>
      <c r="C90" s="562">
        <f>avghweal!C83</f>
        <v>143486.17983614217</v>
      </c>
      <c r="D90" s="562">
        <f>avghweal!D83</f>
        <v>174449.18588076206</v>
      </c>
      <c r="E90" s="562">
        <f>avghweal!E83</f>
        <v>172578.91889001027</v>
      </c>
      <c r="F90" s="563">
        <f>avghweal!F83</f>
        <v>260359.08925032915</v>
      </c>
      <c r="G90" s="475">
        <f t="shared" si="1"/>
        <v>1</v>
      </c>
      <c r="H90" s="489">
        <f t="shared" si="1"/>
        <v>0.82719105562818163</v>
      </c>
      <c r="I90" s="490">
        <f t="shared" si="1"/>
        <v>1.0056913243280632</v>
      </c>
      <c r="J90" s="489">
        <f t="shared" si="1"/>
        <v>0.99490932338446547</v>
      </c>
      <c r="K90" s="491">
        <f t="shared" si="1"/>
        <v>1.5009578631566847</v>
      </c>
    </row>
    <row r="91" spans="1:11">
      <c r="A91" s="78">
        <v>1995</v>
      </c>
      <c r="B91" s="459">
        <f>avghweal!B84</f>
        <v>179871.63129383669</v>
      </c>
      <c r="C91" s="562">
        <f>avghweal!C84</f>
        <v>148338.54520351745</v>
      </c>
      <c r="D91" s="562">
        <f>avghweal!D84</f>
        <v>180839.00446202242</v>
      </c>
      <c r="E91" s="562">
        <f>avghweal!E84</f>
        <v>179013.64546235205</v>
      </c>
      <c r="F91" s="563">
        <f>avghweal!F84</f>
        <v>270185.5899812514</v>
      </c>
      <c r="G91" s="475">
        <f t="shared" si="1"/>
        <v>1</v>
      </c>
      <c r="H91" s="489">
        <f t="shared" si="1"/>
        <v>0.82469116522990182</v>
      </c>
      <c r="I91" s="490">
        <f t="shared" si="1"/>
        <v>1.0053781308437986</v>
      </c>
      <c r="J91" s="489">
        <f t="shared" si="1"/>
        <v>0.99523001028392832</v>
      </c>
      <c r="K91" s="491">
        <f t="shared" si="1"/>
        <v>1.5021022939402746</v>
      </c>
    </row>
    <row r="92" spans="1:11">
      <c r="A92" s="78">
        <v>1996</v>
      </c>
      <c r="B92" s="459">
        <f>avghweal!B85</f>
        <v>189296.59961733111</v>
      </c>
      <c r="C92" s="562">
        <f>avghweal!C85</f>
        <v>157264.28931414196</v>
      </c>
      <c r="D92" s="562">
        <f>avghweal!D85</f>
        <v>190940.14343680532</v>
      </c>
      <c r="E92" s="562">
        <f>avghweal!E85</f>
        <v>187841.84734319066</v>
      </c>
      <c r="F92" s="563">
        <f>avghweal!F85</f>
        <v>284034.06281702407</v>
      </c>
      <c r="G92" s="475">
        <f t="shared" si="1"/>
        <v>1</v>
      </c>
      <c r="H92" s="489">
        <f t="shared" si="1"/>
        <v>0.83078243154951836</v>
      </c>
      <c r="I92" s="490">
        <f t="shared" si="1"/>
        <v>1.0086823737076982</v>
      </c>
      <c r="J92" s="489">
        <f t="shared" si="1"/>
        <v>0.99231495823442539</v>
      </c>
      <c r="K92" s="491">
        <f t="shared" si="1"/>
        <v>1.5004710247897091</v>
      </c>
    </row>
    <row r="93" spans="1:11">
      <c r="A93" s="78">
        <v>1997</v>
      </c>
      <c r="B93" s="459">
        <f>avghweal!B86</f>
        <v>201397.3886150808</v>
      </c>
      <c r="C93" s="562">
        <f>avghweal!C86</f>
        <v>169326.7893667107</v>
      </c>
      <c r="D93" s="562">
        <f>avghweal!D86</f>
        <v>204207.97315230177</v>
      </c>
      <c r="E93" s="562">
        <f>avghweal!E86</f>
        <v>198870.21430430943</v>
      </c>
      <c r="F93" s="563">
        <f>avghweal!F86</f>
        <v>301700.7657394479</v>
      </c>
      <c r="G93" s="475">
        <f t="shared" si="1"/>
        <v>1</v>
      </c>
      <c r="H93" s="489">
        <f t="shared" si="1"/>
        <v>0.84075960731712973</v>
      </c>
      <c r="I93" s="490">
        <f t="shared" si="1"/>
        <v>1.0139554169820577</v>
      </c>
      <c r="J93" s="489">
        <f t="shared" si="1"/>
        <v>0.98745180199132865</v>
      </c>
      <c r="K93" s="491">
        <f t="shared" si="1"/>
        <v>1.4980371285551828</v>
      </c>
    </row>
    <row r="94" spans="1:11">
      <c r="A94" s="78">
        <v>1998</v>
      </c>
      <c r="B94" s="459">
        <f>avghweal!B87</f>
        <v>220839.58597436137</v>
      </c>
      <c r="C94" s="562">
        <f>avghweal!C87</f>
        <v>189203.34654297872</v>
      </c>
      <c r="D94" s="562">
        <f>avghweal!D87</f>
        <v>225437.10813056785</v>
      </c>
      <c r="E94" s="562">
        <f>avghweal!E87</f>
        <v>216752.1962514515</v>
      </c>
      <c r="F94" s="563">
        <f>avghweal!F87</f>
        <v>330807.53651527932</v>
      </c>
      <c r="G94" s="475">
        <f t="shared" si="1"/>
        <v>1</v>
      </c>
      <c r="H94" s="489">
        <f t="shared" si="1"/>
        <v>0.85674561337451749</v>
      </c>
      <c r="I94" s="490">
        <f t="shared" si="1"/>
        <v>1.0208183788061449</v>
      </c>
      <c r="J94" s="489">
        <f t="shared" si="1"/>
        <v>0.98149158944998027</v>
      </c>
      <c r="K94" s="491">
        <f t="shared" si="1"/>
        <v>1.4979539789287815</v>
      </c>
    </row>
    <row r="95" spans="1:11">
      <c r="A95" s="83">
        <v>1999</v>
      </c>
      <c r="B95" s="460">
        <f>avghweal!B88</f>
        <v>242886.6664906315</v>
      </c>
      <c r="C95" s="564">
        <f>avghweal!C88</f>
        <v>213493.53858768466</v>
      </c>
      <c r="D95" s="564">
        <f>avghweal!D88</f>
        <v>251601.93705486495</v>
      </c>
      <c r="E95" s="564">
        <f>avghweal!E88</f>
        <v>235157.75015904874</v>
      </c>
      <c r="F95" s="565">
        <f>avghweal!F88</f>
        <v>364927.06008742767</v>
      </c>
      <c r="G95" s="478">
        <f t="shared" si="1"/>
        <v>1</v>
      </c>
      <c r="H95" s="492">
        <f t="shared" si="1"/>
        <v>0.87898418497962061</v>
      </c>
      <c r="I95" s="493">
        <f t="shared" si="1"/>
        <v>1.0358820461005818</v>
      </c>
      <c r="J95" s="492">
        <f t="shared" si="1"/>
        <v>0.96817891882146245</v>
      </c>
      <c r="K95" s="494">
        <f t="shared" si="1"/>
        <v>1.5024581849638232</v>
      </c>
    </row>
    <row r="96" spans="1:11">
      <c r="A96" s="88">
        <v>2000</v>
      </c>
      <c r="B96" s="461">
        <f>avghweal!B89</f>
        <v>249459.29844339273</v>
      </c>
      <c r="C96" s="566">
        <f>avghweal!C89</f>
        <v>219548.42987213028</v>
      </c>
      <c r="D96" s="566">
        <f>avghweal!D89</f>
        <v>257808.27848526102</v>
      </c>
      <c r="E96" s="566">
        <f>avghweal!E89</f>
        <v>241987.22143773589</v>
      </c>
      <c r="F96" s="567">
        <f>avghweal!F89</f>
        <v>373213.01047793776</v>
      </c>
      <c r="G96" s="479">
        <f t="shared" si="1"/>
        <v>1</v>
      </c>
      <c r="H96" s="495">
        <f t="shared" si="1"/>
        <v>0.88009719919079377</v>
      </c>
      <c r="I96" s="496">
        <f t="shared" si="1"/>
        <v>1.0334683056272718</v>
      </c>
      <c r="J96" s="495">
        <f t="shared" si="1"/>
        <v>0.97004690924618953</v>
      </c>
      <c r="K96" s="497">
        <f t="shared" si="1"/>
        <v>1.4960877898990292</v>
      </c>
    </row>
    <row r="97" spans="1:11">
      <c r="A97" s="78">
        <v>2001</v>
      </c>
      <c r="B97" s="459">
        <f>avghweal!B90</f>
        <v>239728.44100274052</v>
      </c>
      <c r="C97" s="562">
        <f>avghweal!C90</f>
        <v>204084.61930763288</v>
      </c>
      <c r="D97" s="562">
        <f>avghweal!D90</f>
        <v>244775.98228376592</v>
      </c>
      <c r="E97" s="562">
        <f>avghweal!E90</f>
        <v>235193.86834535573</v>
      </c>
      <c r="F97" s="563">
        <f>avghweal!F90</f>
        <v>355380.24206698878</v>
      </c>
      <c r="G97" s="475">
        <f t="shared" si="1"/>
        <v>1</v>
      </c>
      <c r="H97" s="489">
        <f t="shared" si="1"/>
        <v>0.85131584076542599</v>
      </c>
      <c r="I97" s="490">
        <f t="shared" si="1"/>
        <v>1.0210552459270683</v>
      </c>
      <c r="J97" s="489">
        <f t="shared" si="1"/>
        <v>0.98108454450203109</v>
      </c>
      <c r="K97" s="491">
        <f t="shared" si="1"/>
        <v>1.4824283701195309</v>
      </c>
    </row>
    <row r="98" spans="1:11">
      <c r="A98" s="78">
        <v>2002</v>
      </c>
      <c r="B98" s="459">
        <f>avghweal!B91</f>
        <v>227930.41980889058</v>
      </c>
      <c r="C98" s="562">
        <f>avghweal!C91</f>
        <v>191317.82400556488</v>
      </c>
      <c r="D98" s="562">
        <f>avghweal!D91</f>
        <v>232231.11535079937</v>
      </c>
      <c r="E98" s="562">
        <f>avghweal!E91</f>
        <v>224072.95074605645</v>
      </c>
      <c r="F98" s="563">
        <f>avghweal!F91</f>
        <v>335605.16755881452</v>
      </c>
      <c r="G98" s="475">
        <f t="shared" si="1"/>
        <v>1</v>
      </c>
      <c r="H98" s="489">
        <f t="shared" si="1"/>
        <v>0.8393694188163926</v>
      </c>
      <c r="I98" s="490">
        <f t="shared" si="1"/>
        <v>1.0188684579509604</v>
      </c>
      <c r="J98" s="489">
        <f t="shared" si="1"/>
        <v>0.98307611127084993</v>
      </c>
      <c r="K98" s="491">
        <f t="shared" si="1"/>
        <v>1.4724018314019005</v>
      </c>
    </row>
    <row r="99" spans="1:11">
      <c r="A99" s="78">
        <v>2003</v>
      </c>
      <c r="B99" s="459">
        <f>avghweal!B92</f>
        <v>232840.69748694313</v>
      </c>
      <c r="C99" s="562">
        <f>avghweal!C92</f>
        <v>196235.68355287294</v>
      </c>
      <c r="D99" s="562">
        <f>avghweal!D92</f>
        <v>236894.31969631783</v>
      </c>
      <c r="E99" s="562">
        <f>avghweal!E92</f>
        <v>229193.2087731674</v>
      </c>
      <c r="F99" s="563">
        <f>avghweal!F92</f>
        <v>341631.42377322383</v>
      </c>
      <c r="G99" s="475">
        <f t="shared" si="1"/>
        <v>1</v>
      </c>
      <c r="H99" s="489">
        <f t="shared" si="1"/>
        <v>0.8427894507740733</v>
      </c>
      <c r="I99" s="490">
        <f t="shared" si="1"/>
        <v>1.0174094230653214</v>
      </c>
      <c r="J99" s="489">
        <f t="shared" si="1"/>
        <v>0.98433483169762337</v>
      </c>
      <c r="K99" s="491">
        <f t="shared" si="1"/>
        <v>1.4672324359979263</v>
      </c>
    </row>
    <row r="100" spans="1:11">
      <c r="A100" s="78">
        <v>2004</v>
      </c>
      <c r="B100" s="459">
        <f>avghweal!B93</f>
        <v>257750.5078350718</v>
      </c>
      <c r="C100" s="562">
        <f>avghweal!C93</f>
        <v>217524.854709757</v>
      </c>
      <c r="D100" s="562">
        <f>avghweal!D93</f>
        <v>264261.83978798811</v>
      </c>
      <c r="E100" s="562">
        <f>avghweal!E93</f>
        <v>251840.45057038445</v>
      </c>
      <c r="F100" s="563">
        <f>avghweal!F93</f>
        <v>376880.52422300016</v>
      </c>
      <c r="G100" s="475">
        <f t="shared" si="1"/>
        <v>1</v>
      </c>
      <c r="H100" s="489">
        <f t="shared" si="1"/>
        <v>0.84393569788403988</v>
      </c>
      <c r="I100" s="490">
        <f t="shared" si="1"/>
        <v>1.0252621498502836</v>
      </c>
      <c r="J100" s="489">
        <f t="shared" si="1"/>
        <v>0.97707062804908595</v>
      </c>
      <c r="K100" s="491">
        <f t="shared" si="1"/>
        <v>1.4621911994996213</v>
      </c>
    </row>
    <row r="101" spans="1:11">
      <c r="A101" s="78">
        <v>2005</v>
      </c>
      <c r="B101" s="459">
        <f>avghweal!B94</f>
        <v>279870.83907344152</v>
      </c>
      <c r="C101" s="562">
        <f>avghweal!C94</f>
        <v>237813.39407363016</v>
      </c>
      <c r="D101" s="562">
        <f>avghweal!D94</f>
        <v>286963.19510074757</v>
      </c>
      <c r="E101" s="562">
        <f>avghweal!E94</f>
        <v>273425.53805455734</v>
      </c>
      <c r="F101" s="563">
        <f>avghweal!F94</f>
        <v>408459.64809368458</v>
      </c>
      <c r="G101" s="475">
        <f t="shared" si="1"/>
        <v>1</v>
      </c>
      <c r="H101" s="489">
        <f t="shared" si="1"/>
        <v>0.84972551931794882</v>
      </c>
      <c r="I101" s="490">
        <f t="shared" si="1"/>
        <v>1.0253415327255475</v>
      </c>
      <c r="J101" s="489">
        <f t="shared" si="1"/>
        <v>0.97697044450853687</v>
      </c>
      <c r="K101" s="491">
        <f t="shared" si="1"/>
        <v>1.4594576892896647</v>
      </c>
    </row>
    <row r="102" spans="1:11">
      <c r="A102" s="78">
        <v>2006</v>
      </c>
      <c r="B102" s="459">
        <f>avghweal!B95</f>
        <v>293304.20354458975</v>
      </c>
      <c r="C102" s="562">
        <f>avghweal!C95</f>
        <v>248983.47479825921</v>
      </c>
      <c r="D102" s="562">
        <f>avghweal!D95</f>
        <v>300725.6488013381</v>
      </c>
      <c r="E102" s="562">
        <f>avghweal!E95</f>
        <v>286559.84845002845</v>
      </c>
      <c r="F102" s="563">
        <f>avghweal!F95</f>
        <v>425895.39035689301</v>
      </c>
      <c r="G102" s="475">
        <f t="shared" si="1"/>
        <v>1</v>
      </c>
      <c r="H102" s="489">
        <f t="shared" si="1"/>
        <v>0.84889160056107871</v>
      </c>
      <c r="I102" s="490">
        <f t="shared" si="1"/>
        <v>1.0253028942887963</v>
      </c>
      <c r="J102" s="489">
        <f t="shared" si="1"/>
        <v>0.97700559687500022</v>
      </c>
      <c r="K102" s="491">
        <f t="shared" si="1"/>
        <v>1.4520603019320384</v>
      </c>
    </row>
    <row r="103" spans="1:11">
      <c r="A103" s="78">
        <v>2007</v>
      </c>
      <c r="B103" s="459">
        <f>avghweal!B96</f>
        <v>290613.41228298849</v>
      </c>
      <c r="C103" s="562">
        <f>avghweal!C96</f>
        <v>242556.08846255954</v>
      </c>
      <c r="D103" s="562">
        <f>avghweal!D96</f>
        <v>297808.27141226956</v>
      </c>
      <c r="E103" s="562">
        <f>avghweal!E96</f>
        <v>284028.36304415693</v>
      </c>
      <c r="F103" s="563">
        <f>avghweal!F96</f>
        <v>423085.70951303374</v>
      </c>
      <c r="G103" s="475">
        <f t="shared" si="1"/>
        <v>1</v>
      </c>
      <c r="H103" s="489">
        <f t="shared" si="1"/>
        <v>0.83463487303320838</v>
      </c>
      <c r="I103" s="490">
        <f t="shared" si="1"/>
        <v>1.0247574916544973</v>
      </c>
      <c r="J103" s="489">
        <f t="shared" si="1"/>
        <v>0.97734086260127839</v>
      </c>
      <c r="K103" s="491">
        <f t="shared" si="1"/>
        <v>1.4558368321316453</v>
      </c>
    </row>
    <row r="104" spans="1:11">
      <c r="A104" s="78">
        <v>2008</v>
      </c>
      <c r="B104" s="459">
        <f>avghweal!B97</f>
        <v>250572.63925683746</v>
      </c>
      <c r="C104" s="562">
        <f>avghweal!C97</f>
        <v>203986.6834109601</v>
      </c>
      <c r="D104" s="562">
        <f>avghweal!D97</f>
        <v>255811.2839892898</v>
      </c>
      <c r="E104" s="562">
        <f>avghweal!E97</f>
        <v>245748.62865993721</v>
      </c>
      <c r="F104" s="563">
        <f>avghweal!F97</f>
        <v>362657.3379864638</v>
      </c>
      <c r="G104" s="475">
        <f t="shared" si="1"/>
        <v>1</v>
      </c>
      <c r="H104" s="489">
        <f t="shared" si="1"/>
        <v>0.81408203232386178</v>
      </c>
      <c r="I104" s="490">
        <f t="shared" si="1"/>
        <v>1.020906690961908</v>
      </c>
      <c r="J104" s="489">
        <f t="shared" si="1"/>
        <v>0.98074805528964548</v>
      </c>
      <c r="K104" s="491">
        <f t="shared" si="1"/>
        <v>1.4473141962428679</v>
      </c>
    </row>
    <row r="105" spans="1:11">
      <c r="A105" s="83">
        <v>2009</v>
      </c>
      <c r="B105" s="462">
        <f>avghweal!B98</f>
        <v>222315.13185573983</v>
      </c>
      <c r="C105" s="564">
        <f>avghweal!C98</f>
        <v>175355.24266460605</v>
      </c>
      <c r="D105" s="564">
        <f>avghweal!D98</f>
        <v>225028.10329507952</v>
      </c>
      <c r="E105" s="564">
        <f>avghweal!E98</f>
        <v>219813.53328158599</v>
      </c>
      <c r="F105" s="565">
        <f>avghweal!F98</f>
        <v>322981.55498006486</v>
      </c>
      <c r="G105" s="478">
        <f t="shared" si="1"/>
        <v>1</v>
      </c>
      <c r="H105" s="498">
        <f t="shared" si="1"/>
        <v>0.78876881299467272</v>
      </c>
      <c r="I105" s="499">
        <f t="shared" si="1"/>
        <v>1.0122032693712462</v>
      </c>
      <c r="J105" s="492">
        <f t="shared" si="1"/>
        <v>0.98874751100713587</v>
      </c>
      <c r="K105" s="494">
        <f t="shared" si="1"/>
        <v>1.4528095873817866</v>
      </c>
    </row>
    <row r="106" spans="1:11">
      <c r="A106" s="78">
        <v>2010</v>
      </c>
      <c r="B106" s="463">
        <f>avghweal!B99</f>
        <v>231321.09541479731</v>
      </c>
      <c r="C106" s="562">
        <f>avghweal!C99</f>
        <v>185613.0561170459</v>
      </c>
      <c r="D106" s="562">
        <f>avghweal!D99</f>
        <v>236360.54763779894</v>
      </c>
      <c r="E106" s="562">
        <f>avghweal!E99</f>
        <v>226654.71082321581</v>
      </c>
      <c r="F106" s="563">
        <f>avghweal!F99</f>
        <v>334155.47942069732</v>
      </c>
      <c r="G106" s="475">
        <f t="shared" si="1"/>
        <v>1</v>
      </c>
      <c r="H106" s="500">
        <f t="shared" si="1"/>
        <v>0.80240436257752767</v>
      </c>
      <c r="I106" s="501">
        <f t="shared" si="1"/>
        <v>1.0217855280944657</v>
      </c>
      <c r="J106" s="489">
        <f t="shared" si="1"/>
        <v>0.9798272415094097</v>
      </c>
      <c r="K106" s="491">
        <f t="shared" si="1"/>
        <v>1.4445525550598868</v>
      </c>
    </row>
    <row r="107" spans="1:11">
      <c r="A107" s="78">
        <v>2011</v>
      </c>
      <c r="B107" s="463">
        <f>avghweal!B100</f>
        <v>234217.89201110872</v>
      </c>
      <c r="C107" s="562">
        <f>avghweal!C100</f>
        <v>186097.61102667311</v>
      </c>
      <c r="D107" s="562">
        <f>avghweal!D100</f>
        <v>240966.48144243911</v>
      </c>
      <c r="E107" s="562">
        <f>avghweal!E100</f>
        <v>228003.97587090213</v>
      </c>
      <c r="F107" s="563">
        <f>avghweal!F100</f>
        <v>336977.58474622126</v>
      </c>
      <c r="G107" s="475">
        <f t="shared" si="1"/>
        <v>1</v>
      </c>
      <c r="H107" s="500">
        <f t="shared" si="1"/>
        <v>0.7945490817492572</v>
      </c>
      <c r="I107" s="501">
        <f t="shared" si="1"/>
        <v>1.0288132959159684</v>
      </c>
      <c r="J107" s="489">
        <f t="shared" si="1"/>
        <v>0.9734695070182261</v>
      </c>
      <c r="K107" s="491">
        <f t="shared" si="1"/>
        <v>1.4387354520731437</v>
      </c>
    </row>
    <row r="108" spans="1:11">
      <c r="A108" s="78">
        <v>2012</v>
      </c>
      <c r="B108" s="463">
        <f>avghweal!B101</f>
        <v>241794.26738546515</v>
      </c>
      <c r="C108" s="562">
        <f>avghweal!C101</f>
        <v>192554.91011639545</v>
      </c>
      <c r="D108" s="562">
        <f>avghweal!D101</f>
        <v>250253.69630182013</v>
      </c>
      <c r="E108" s="562">
        <f>avghweal!E101</f>
        <v>234015.92018315758</v>
      </c>
      <c r="F108" s="563">
        <f>avghweal!F101</f>
        <v>346376.12997152662</v>
      </c>
      <c r="G108" s="475">
        <f t="shared" si="1"/>
        <v>1</v>
      </c>
      <c r="H108" s="500">
        <f t="shared" si="1"/>
        <v>0.79635845877779643</v>
      </c>
      <c r="I108" s="501">
        <f t="shared" si="1"/>
        <v>1.0349860607028747</v>
      </c>
      <c r="J108" s="489">
        <f t="shared" si="1"/>
        <v>0.96783072118948366</v>
      </c>
      <c r="K108" s="491">
        <f t="shared" si="1"/>
        <v>1.4325241607955017</v>
      </c>
    </row>
    <row r="109" spans="1:11">
      <c r="A109" s="78">
        <v>2013</v>
      </c>
      <c r="B109" s="463">
        <f>avghweal!B102</f>
        <v>268061.54381569085</v>
      </c>
      <c r="C109" s="562">
        <f>avghweal!C102</f>
        <v>214702.52876979733</v>
      </c>
      <c r="D109" s="562">
        <f>avghweal!D102</f>
        <v>275709.39904759865</v>
      </c>
      <c r="E109" s="562">
        <f>avghweal!E102</f>
        <v>261030.38412822734</v>
      </c>
      <c r="F109" s="563">
        <f>avghweal!F102</f>
        <v>382143.9796349777</v>
      </c>
      <c r="G109" s="475">
        <f t="shared" si="1"/>
        <v>1</v>
      </c>
      <c r="H109" s="500">
        <f t="shared" si="1"/>
        <v>0.80094490882071023</v>
      </c>
      <c r="I109" s="501">
        <f t="shared" si="1"/>
        <v>1.0285302215418344</v>
      </c>
      <c r="J109" s="489">
        <f t="shared" si="1"/>
        <v>0.973770352929483</v>
      </c>
      <c r="K109" s="491">
        <f t="shared" si="1"/>
        <v>1.4255829993194611</v>
      </c>
    </row>
    <row r="110" spans="1:11">
      <c r="A110" s="78">
        <v>2014</v>
      </c>
      <c r="B110" s="463">
        <f>avghweal!B103</f>
        <v>290061.35336875432</v>
      </c>
      <c r="C110" s="562">
        <f>avghweal!C103</f>
        <v>236363.58545647646</v>
      </c>
      <c r="D110" s="562">
        <f>avghweal!D103</f>
        <v>301060.10423622449</v>
      </c>
      <c r="E110" s="562">
        <f>avghweal!E103</f>
        <v>279985.13977500598</v>
      </c>
      <c r="F110" s="563">
        <f>avghweal!F103</f>
        <v>412371.21658887988</v>
      </c>
      <c r="G110" s="475">
        <f t="shared" ref="G110" si="2">B110/$B110</f>
        <v>1</v>
      </c>
      <c r="H110" s="500">
        <f t="shared" ref="H110" si="3">C110/$B110</f>
        <v>0.8148744488411318</v>
      </c>
      <c r="I110" s="501">
        <f t="shared" ref="I110" si="4">D110/$B110</f>
        <v>1.0379187049213257</v>
      </c>
      <c r="J110" s="489">
        <f t="shared" ref="J110" si="5">E110/$B110</f>
        <v>0.96526178521639017</v>
      </c>
      <c r="K110" s="491">
        <f t="shared" ref="K110" si="6">F110/$B110</f>
        <v>1.4216689393455091</v>
      </c>
    </row>
    <row r="111" spans="1:11">
      <c r="A111" s="78">
        <v>2015</v>
      </c>
      <c r="B111" s="464"/>
      <c r="C111" s="381"/>
      <c r="D111" s="76"/>
      <c r="E111" s="76"/>
      <c r="F111" s="73"/>
      <c r="G111" s="467"/>
      <c r="H111" s="75"/>
      <c r="I111" s="72"/>
      <c r="J111" s="73"/>
      <c r="K111" s="470"/>
    </row>
    <row r="112" spans="1:11">
      <c r="A112" s="78">
        <v>2016</v>
      </c>
      <c r="B112" s="464"/>
      <c r="C112" s="381"/>
      <c r="D112" s="76"/>
      <c r="E112" s="76"/>
      <c r="F112" s="73"/>
      <c r="G112" s="467"/>
      <c r="H112" s="75"/>
      <c r="I112" s="72"/>
      <c r="J112" s="73"/>
      <c r="K112" s="470"/>
    </row>
    <row r="113" spans="1:11">
      <c r="A113" s="78">
        <v>2017</v>
      </c>
      <c r="B113" s="464"/>
      <c r="C113" s="381"/>
      <c r="D113" s="76"/>
      <c r="E113" s="76"/>
      <c r="F113" s="73"/>
      <c r="G113" s="467"/>
      <c r="H113" s="75"/>
      <c r="I113" s="72"/>
      <c r="J113" s="73"/>
      <c r="K113" s="470"/>
    </row>
    <row r="114" spans="1:11">
      <c r="A114" s="78">
        <v>2018</v>
      </c>
      <c r="B114" s="464"/>
      <c r="C114" s="381"/>
      <c r="D114" s="76"/>
      <c r="E114" s="76"/>
      <c r="F114" s="73"/>
      <c r="G114" s="467"/>
      <c r="H114" s="75"/>
      <c r="I114" s="72"/>
      <c r="J114" s="73"/>
      <c r="K114" s="470"/>
    </row>
    <row r="115" spans="1:11">
      <c r="A115" s="78">
        <v>2019</v>
      </c>
      <c r="B115" s="464"/>
      <c r="C115" s="381"/>
      <c r="D115" s="76"/>
      <c r="E115" s="76"/>
      <c r="F115" s="73"/>
      <c r="G115" s="467"/>
      <c r="H115" s="75"/>
      <c r="I115" s="72"/>
      <c r="J115" s="73"/>
      <c r="K115" s="470"/>
    </row>
    <row r="116" spans="1:11" ht="16" thickBot="1">
      <c r="A116" s="71">
        <v>2020</v>
      </c>
      <c r="B116" s="465"/>
      <c r="C116" s="466"/>
      <c r="D116" s="69"/>
      <c r="E116" s="69"/>
      <c r="F116" s="66"/>
      <c r="G116" s="468"/>
      <c r="H116" s="68"/>
      <c r="I116" s="65"/>
      <c r="J116" s="66"/>
      <c r="K116" s="471"/>
    </row>
    <row r="117" spans="1:11" ht="16" thickTop="1">
      <c r="A117" s="64"/>
      <c r="B117" s="63"/>
      <c r="C117" s="63"/>
      <c r="D117" s="63"/>
      <c r="E117" s="63"/>
      <c r="F117" s="62"/>
      <c r="G117" s="63"/>
      <c r="H117" s="63"/>
      <c r="I117" s="63"/>
      <c r="J117" s="63"/>
      <c r="K117" s="62"/>
    </row>
    <row r="118" spans="1:11">
      <c r="C118" s="60"/>
      <c r="D118" s="60"/>
      <c r="E118" s="60"/>
      <c r="G118" s="60"/>
      <c r="H118" s="60"/>
      <c r="I118" s="60"/>
      <c r="J118" s="60"/>
    </row>
    <row r="120" spans="1:11">
      <c r="A120" s="223"/>
      <c r="B120" s="224"/>
      <c r="C120" s="224"/>
      <c r="D120" s="224"/>
      <c r="E120" s="224"/>
      <c r="F120" s="224"/>
      <c r="G120" s="224"/>
      <c r="H120" s="224"/>
      <c r="I120" s="224"/>
      <c r="J120" s="224"/>
      <c r="K120" s="224"/>
    </row>
    <row r="121" spans="1:11">
      <c r="A121" s="223"/>
      <c r="B121" s="224"/>
      <c r="C121" s="224"/>
      <c r="D121" s="224"/>
      <c r="E121" s="224"/>
      <c r="F121" s="224"/>
      <c r="G121" s="224"/>
      <c r="H121" s="224"/>
      <c r="I121" s="224"/>
      <c r="J121" s="224"/>
      <c r="K121" s="224"/>
    </row>
  </sheetData>
  <mergeCells count="3">
    <mergeCell ref="A4:K4"/>
    <mergeCell ref="B7:F7"/>
    <mergeCell ref="G7:K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P118"/>
  <sheetViews>
    <sheetView workbookViewId="0">
      <pane xSplit="1" ySplit="8" topLeftCell="B100" activePane="bottomRight" state="frozen"/>
      <selection activeCell="D32" sqref="D32"/>
      <selection pane="topRight" activeCell="D32" sqref="D32"/>
      <selection pane="bottomLeft" activeCell="D32" sqref="D32"/>
      <selection pane="bottomRight" activeCell="M108" sqref="M10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871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79" t="s">
        <v>1218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899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>
        <f>avghweal!BD2</f>
        <v>13095.623205154838</v>
      </c>
      <c r="D9" s="344"/>
      <c r="E9" s="96"/>
      <c r="F9" s="96"/>
      <c r="G9" s="95">
        <f>avghweal!BH2</f>
        <v>18332.768289291373</v>
      </c>
      <c r="H9" s="568"/>
      <c r="I9" s="579">
        <f>C9*0.9/'TE5'!B9</f>
        <v>0.21556344937267147</v>
      </c>
      <c r="J9" s="480"/>
      <c r="K9" s="481"/>
      <c r="L9" s="480"/>
      <c r="M9" s="599">
        <f>G9*0.9/'TE5'!F9</f>
        <v>0.20069955011171106</v>
      </c>
      <c r="P9" s="577"/>
    </row>
    <row r="10" spans="1:16" s="98" customFormat="1" ht="15" customHeight="1">
      <c r="A10" s="103">
        <v>1914</v>
      </c>
      <c r="B10" s="456"/>
      <c r="C10" s="344">
        <f>avghweal!BD3</f>
        <v>13177.000478216292</v>
      </c>
      <c r="D10" s="344"/>
      <c r="E10" s="96"/>
      <c r="F10" s="96"/>
      <c r="G10" s="95">
        <f>avghweal!BH3</f>
        <v>18492.985189009945</v>
      </c>
      <c r="H10" s="568"/>
      <c r="I10" s="579">
        <f>C10*0.9/'TE5'!B10</f>
        <v>0.21670628067965378</v>
      </c>
      <c r="J10" s="480"/>
      <c r="K10" s="481"/>
      <c r="L10" s="480"/>
      <c r="M10" s="599">
        <f>G10*0.9/'TE5'!F10</f>
        <v>0.20199757559070194</v>
      </c>
      <c r="P10" s="577"/>
    </row>
    <row r="11" spans="1:16" s="98" customFormat="1" ht="15" customHeight="1">
      <c r="A11" s="103">
        <v>1915</v>
      </c>
      <c r="B11" s="456"/>
      <c r="C11" s="344">
        <f>avghweal!BD4</f>
        <v>14304.081248044269</v>
      </c>
      <c r="D11" s="344"/>
      <c r="E11" s="96"/>
      <c r="F11" s="96"/>
      <c r="G11" s="95">
        <f>avghweal!BH4</f>
        <v>20164.52057690412</v>
      </c>
      <c r="H11" s="568"/>
      <c r="I11" s="579">
        <f>C11*0.9/'TE5'!B11</f>
        <v>0.22032505507904701</v>
      </c>
      <c r="J11" s="480"/>
      <c r="K11" s="481"/>
      <c r="L11" s="480"/>
      <c r="M11" s="599">
        <f>G11*0.9/'TE5'!F11</f>
        <v>0.20602023955966689</v>
      </c>
      <c r="P11" s="577"/>
    </row>
    <row r="12" spans="1:16" s="98" customFormat="1" ht="15" customHeight="1">
      <c r="A12" s="103">
        <v>1916</v>
      </c>
      <c r="B12" s="456"/>
      <c r="C12" s="344">
        <f>avghweal!BD5</f>
        <v>14508.053672276375</v>
      </c>
      <c r="D12" s="344"/>
      <c r="E12" s="96"/>
      <c r="F12" s="96"/>
      <c r="G12" s="95">
        <f>avghweal!BH5</f>
        <v>20420.310229504299</v>
      </c>
      <c r="H12" s="568"/>
      <c r="I12" s="579">
        <f>C12*0.9/'TE5'!B12</f>
        <v>0.21781860163087843</v>
      </c>
      <c r="J12" s="480"/>
      <c r="K12" s="481"/>
      <c r="L12" s="480"/>
      <c r="M12" s="599">
        <f>G12*0.9/'TE5'!F12</f>
        <v>0.20310240521175885</v>
      </c>
      <c r="P12" s="577"/>
    </row>
    <row r="13" spans="1:16" s="98" customFormat="1" ht="15" customHeight="1">
      <c r="A13" s="103">
        <v>1917</v>
      </c>
      <c r="B13" s="456"/>
      <c r="C13" s="344">
        <f>avghweal!BD6</f>
        <v>12397.86746471098</v>
      </c>
      <c r="D13" s="344"/>
      <c r="E13" s="96"/>
      <c r="F13" s="96"/>
      <c r="G13" s="95">
        <f>avghweal!BH6</f>
        <v>17380.846369581086</v>
      </c>
      <c r="H13" s="568"/>
      <c r="I13" s="579">
        <f>C13*0.9/'TE5'!B13</f>
        <v>0.2169398034585896</v>
      </c>
      <c r="J13" s="480"/>
      <c r="K13" s="481"/>
      <c r="L13" s="480"/>
      <c r="M13" s="599">
        <f>G13*0.9/'TE5'!F13</f>
        <v>0.20164508894675978</v>
      </c>
      <c r="P13" s="577"/>
    </row>
    <row r="14" spans="1:16" s="98" customFormat="1" ht="15" customHeight="1">
      <c r="A14" s="103">
        <v>1918</v>
      </c>
      <c r="B14" s="456"/>
      <c r="C14" s="344">
        <f>avghweal!BD7</f>
        <v>11192.252623134891</v>
      </c>
      <c r="D14" s="381"/>
      <c r="E14" s="341"/>
      <c r="F14" s="341"/>
      <c r="G14" s="95">
        <f>avghweal!BH7</f>
        <v>15548.725817234068</v>
      </c>
      <c r="H14" s="568"/>
      <c r="I14" s="579">
        <f>C14*0.9/'TE5'!B14</f>
        <v>0.21430392327995992</v>
      </c>
      <c r="J14" s="480"/>
      <c r="K14" s="481"/>
      <c r="L14" s="480"/>
      <c r="M14" s="599">
        <f>G14*0.9/'TE5'!F14</f>
        <v>0.19913447150597241</v>
      </c>
      <c r="P14" s="577"/>
    </row>
    <row r="15" spans="1:16" s="98" customFormat="1" ht="15" customHeight="1">
      <c r="A15" s="102">
        <v>1919</v>
      </c>
      <c r="B15" s="457"/>
      <c r="C15" s="343">
        <f>avghweal!BD8</f>
        <v>10234.299136026812</v>
      </c>
      <c r="D15" s="382"/>
      <c r="E15" s="342"/>
      <c r="F15" s="342"/>
      <c r="G15" s="99">
        <f>avghweal!BH8</f>
        <v>14341.473865381817</v>
      </c>
      <c r="H15" s="569"/>
      <c r="I15" s="580">
        <f>C15*0.9/'TE5'!B15</f>
        <v>0.19921685351614227</v>
      </c>
      <c r="J15" s="483"/>
      <c r="K15" s="484"/>
      <c r="L15" s="483"/>
      <c r="M15" s="600">
        <f>G15*0.9/'TE5'!F15</f>
        <v>0.18556789983243871</v>
      </c>
      <c r="P15" s="577"/>
    </row>
    <row r="16" spans="1:16" s="98" customFormat="1" ht="15" customHeight="1">
      <c r="A16" s="103">
        <v>1920</v>
      </c>
      <c r="B16" s="456"/>
      <c r="C16" s="344">
        <f>avghweal!BD9</f>
        <v>9818.6959202632115</v>
      </c>
      <c r="D16" s="381"/>
      <c r="E16" s="341"/>
      <c r="F16" s="341"/>
      <c r="G16" s="95">
        <f>avghweal!BH9</f>
        <v>13726.590497428897</v>
      </c>
      <c r="H16" s="568"/>
      <c r="I16" s="579">
        <f>C16*0.9/'TE5'!B16</f>
        <v>0.21901937588404016</v>
      </c>
      <c r="J16" s="480"/>
      <c r="K16" s="481"/>
      <c r="L16" s="480"/>
      <c r="M16" s="599">
        <f>G16*0.9/'TE5'!F16</f>
        <v>0.20330701040237523</v>
      </c>
      <c r="P16" s="577"/>
    </row>
    <row r="17" spans="1:16" s="98" customFormat="1" ht="15" customHeight="1">
      <c r="A17" s="103">
        <v>1921</v>
      </c>
      <c r="B17" s="456"/>
      <c r="C17" s="344">
        <f>avghweal!BD10</f>
        <v>10770.57394915809</v>
      </c>
      <c r="D17" s="381"/>
      <c r="E17" s="341"/>
      <c r="F17" s="341"/>
      <c r="G17" s="95">
        <f>avghweal!BH10</f>
        <v>15100.433456306322</v>
      </c>
      <c r="H17" s="568"/>
      <c r="I17" s="579">
        <f>C17*0.9/'TE5'!B17</f>
        <v>0.22010161731420189</v>
      </c>
      <c r="J17" s="480"/>
      <c r="K17" s="481"/>
      <c r="L17" s="480"/>
      <c r="M17" s="599">
        <f>G17*0.9/'TE5'!F17</f>
        <v>0.20537923722399543</v>
      </c>
      <c r="P17" s="577"/>
    </row>
    <row r="18" spans="1:16" s="98" customFormat="1" ht="15" customHeight="1">
      <c r="A18" s="103">
        <v>1922</v>
      </c>
      <c r="B18" s="456"/>
      <c r="C18" s="344">
        <f>avghweal!BD11</f>
        <v>11407.792348598385</v>
      </c>
      <c r="D18" s="381"/>
      <c r="E18" s="341"/>
      <c r="F18" s="341"/>
      <c r="G18" s="95">
        <f>avghweal!BH11</f>
        <v>15981.209405813599</v>
      </c>
      <c r="H18" s="568"/>
      <c r="I18" s="579">
        <f>C18*0.9/'TE5'!B18</f>
        <v>0.20761525408658335</v>
      </c>
      <c r="J18" s="480"/>
      <c r="K18" s="481"/>
      <c r="L18" s="480"/>
      <c r="M18" s="599">
        <f>G18*0.9/'TE5'!F18</f>
        <v>0.19412955559139311</v>
      </c>
      <c r="P18" s="577"/>
    </row>
    <row r="19" spans="1:16" s="98" customFormat="1" ht="15" customHeight="1">
      <c r="A19" s="103">
        <v>1923</v>
      </c>
      <c r="B19" s="456"/>
      <c r="C19" s="344">
        <f>avghweal!BD12</f>
        <v>11199.782187395482</v>
      </c>
      <c r="D19" s="381"/>
      <c r="E19" s="341"/>
      <c r="F19" s="341"/>
      <c r="G19" s="95">
        <f>avghweal!BH12</f>
        <v>15776.471496929991</v>
      </c>
      <c r="H19" s="568"/>
      <c r="I19" s="579">
        <f>C19*0.9/'TE5'!B19</f>
        <v>0.20329689588004848</v>
      </c>
      <c r="J19" s="480"/>
      <c r="K19" s="481"/>
      <c r="L19" s="480"/>
      <c r="M19" s="599">
        <f>G19*0.9/'TE5'!F19</f>
        <v>0.1912464834332287</v>
      </c>
      <c r="P19" s="577"/>
    </row>
    <row r="20" spans="1:16" s="98" customFormat="1" ht="15" customHeight="1">
      <c r="A20" s="103">
        <v>1924</v>
      </c>
      <c r="B20" s="456"/>
      <c r="C20" s="344">
        <f>avghweal!BD13</f>
        <v>10603.019713192742</v>
      </c>
      <c r="D20" s="381"/>
      <c r="E20" s="341"/>
      <c r="F20" s="341"/>
      <c r="G20" s="95">
        <f>avghweal!BH13</f>
        <v>14909.788635128683</v>
      </c>
      <c r="H20" s="568"/>
      <c r="I20" s="579">
        <f>C20*0.9/'TE5'!B20</f>
        <v>0.18863155856735167</v>
      </c>
      <c r="J20" s="480"/>
      <c r="K20" s="481"/>
      <c r="L20" s="480"/>
      <c r="M20" s="599">
        <f>G20*0.9/'TE5'!F20</f>
        <v>0.17717463171025907</v>
      </c>
      <c r="P20" s="577"/>
    </row>
    <row r="21" spans="1:16" s="98" customFormat="1" ht="15" customHeight="1">
      <c r="A21" s="103">
        <v>1925</v>
      </c>
      <c r="B21" s="456"/>
      <c r="C21" s="344">
        <f>avghweal!BD14</f>
        <v>10534.379013001471</v>
      </c>
      <c r="D21" s="381"/>
      <c r="E21" s="341"/>
      <c r="F21" s="341"/>
      <c r="G21" s="95">
        <f>avghweal!BH14</f>
        <v>14847.626371929096</v>
      </c>
      <c r="H21" s="568"/>
      <c r="I21" s="579">
        <f>C21*0.9/'TE5'!B21</f>
        <v>0.17780644412992974</v>
      </c>
      <c r="J21" s="480"/>
      <c r="K21" s="481"/>
      <c r="L21" s="480"/>
      <c r="M21" s="599">
        <f>G21*0.9/'TE5'!F21</f>
        <v>0.1674299004768201</v>
      </c>
      <c r="P21" s="577"/>
    </row>
    <row r="22" spans="1:16" s="98" customFormat="1" ht="15" customHeight="1">
      <c r="A22" s="103">
        <v>1926</v>
      </c>
      <c r="B22" s="456"/>
      <c r="C22" s="344">
        <f>avghweal!BD15</f>
        <v>10295.928508611314</v>
      </c>
      <c r="D22" s="381"/>
      <c r="E22" s="341"/>
      <c r="F22" s="341"/>
      <c r="G22" s="95">
        <f>avghweal!BH15</f>
        <v>14499.795647948225</v>
      </c>
      <c r="H22" s="568"/>
      <c r="I22" s="579">
        <f>C22*0.9/'TE5'!B22</f>
        <v>0.16837636590865016</v>
      </c>
      <c r="J22" s="480"/>
      <c r="K22" s="481"/>
      <c r="L22" s="480"/>
      <c r="M22" s="599">
        <f>G22*0.9/'TE5'!F22</f>
        <v>0.15822271244797459</v>
      </c>
      <c r="P22" s="577"/>
    </row>
    <row r="23" spans="1:16" s="98" customFormat="1" ht="15" customHeight="1">
      <c r="A23" s="103">
        <v>1927</v>
      </c>
      <c r="B23" s="456"/>
      <c r="C23" s="344">
        <f>avghweal!BD16</f>
        <v>10339.395717909252</v>
      </c>
      <c r="D23" s="381"/>
      <c r="E23" s="341"/>
      <c r="F23" s="341"/>
      <c r="G23" s="95">
        <f>avghweal!BH16</f>
        <v>14544.723504498221</v>
      </c>
      <c r="H23" s="568"/>
      <c r="I23" s="579">
        <f>C23*0.9/'TE5'!B23</f>
        <v>0.15823700126668974</v>
      </c>
      <c r="J23" s="480"/>
      <c r="K23" s="481"/>
      <c r="L23" s="480"/>
      <c r="M23" s="599">
        <f>G23*0.9/'TE5'!F23</f>
        <v>0.14833447436877045</v>
      </c>
      <c r="P23" s="577"/>
    </row>
    <row r="24" spans="1:16" s="98" customFormat="1" ht="15" customHeight="1">
      <c r="A24" s="103">
        <v>1928</v>
      </c>
      <c r="B24" s="456"/>
      <c r="C24" s="344">
        <f>avghweal!BD17</f>
        <v>11571.007566786813</v>
      </c>
      <c r="D24" s="381"/>
      <c r="E24" s="341"/>
      <c r="F24" s="341"/>
      <c r="G24" s="95">
        <f>avghweal!BH17</f>
        <v>16297.269714598971</v>
      </c>
      <c r="H24" s="568"/>
      <c r="I24" s="579">
        <f>C24*0.9/'TE5'!B24</f>
        <v>0.15542103972013011</v>
      </c>
      <c r="J24" s="480"/>
      <c r="K24" s="481"/>
      <c r="L24" s="480"/>
      <c r="M24" s="599">
        <f>G24*0.9/'TE5'!F24</f>
        <v>0.14550642273807504</v>
      </c>
      <c r="P24" s="577"/>
    </row>
    <row r="25" spans="1:16" s="98" customFormat="1" ht="15" customHeight="1">
      <c r="A25" s="102">
        <v>1929</v>
      </c>
      <c r="B25" s="457"/>
      <c r="C25" s="343">
        <f>avghweal!BD18</f>
        <v>12048.806817357614</v>
      </c>
      <c r="D25" s="382"/>
      <c r="E25" s="342"/>
      <c r="F25" s="342"/>
      <c r="G25" s="99">
        <f>avghweal!BH18</f>
        <v>17013.497928188146</v>
      </c>
      <c r="H25" s="569"/>
      <c r="I25" s="580">
        <f>C25*0.9/'TE5'!B25</f>
        <v>0.15601489661943355</v>
      </c>
      <c r="J25" s="483"/>
      <c r="K25" s="484"/>
      <c r="L25" s="483"/>
      <c r="M25" s="600">
        <f>G25*0.9/'TE5'!F25</f>
        <v>0.14590692370326</v>
      </c>
      <c r="P25" s="577"/>
    </row>
    <row r="26" spans="1:16" s="98" customFormat="1" ht="15" customHeight="1">
      <c r="A26" s="103">
        <v>1930</v>
      </c>
      <c r="B26" s="456"/>
      <c r="C26" s="344">
        <f>avghweal!BD19</f>
        <v>10884.685411213846</v>
      </c>
      <c r="D26" s="381"/>
      <c r="E26" s="341"/>
      <c r="F26" s="341"/>
      <c r="G26" s="95">
        <f>avghweal!BH19</f>
        <v>15484.232411580002</v>
      </c>
      <c r="H26" s="568"/>
      <c r="I26" s="579">
        <f>C26*0.9/'TE5'!B26</f>
        <v>0.15409153868285336</v>
      </c>
      <c r="J26" s="480"/>
      <c r="K26" s="481"/>
      <c r="L26" s="480"/>
      <c r="M26" s="599">
        <f>G26*0.9/'TE5'!F26</f>
        <v>0.14443417486308671</v>
      </c>
      <c r="P26" s="577"/>
    </row>
    <row r="27" spans="1:16" s="98" customFormat="1" ht="15" customHeight="1">
      <c r="A27" s="103">
        <v>1931</v>
      </c>
      <c r="B27" s="456"/>
      <c r="C27" s="344">
        <f>avghweal!BD20</f>
        <v>9549.099405536821</v>
      </c>
      <c r="D27" s="381"/>
      <c r="E27" s="341"/>
      <c r="F27" s="341"/>
      <c r="G27" s="95">
        <f>avghweal!BH20</f>
        <v>13589.139640180449</v>
      </c>
      <c r="H27" s="568"/>
      <c r="I27" s="579">
        <f>C27*0.9/'TE5'!B27</f>
        <v>0.15641971800695878</v>
      </c>
      <c r="J27" s="480"/>
      <c r="K27" s="481"/>
      <c r="L27" s="480"/>
      <c r="M27" s="599">
        <f>G27*0.9/'TE5'!F27</f>
        <v>0.14660316869525924</v>
      </c>
      <c r="P27" s="577"/>
    </row>
    <row r="28" spans="1:16" s="98" customFormat="1" ht="15" customHeight="1">
      <c r="A28" s="103">
        <v>1932</v>
      </c>
      <c r="B28" s="456"/>
      <c r="C28" s="344">
        <f>avghweal!BD21</f>
        <v>8287.0971682308264</v>
      </c>
      <c r="D28" s="381"/>
      <c r="E28" s="341"/>
      <c r="F28" s="341"/>
      <c r="G28" s="95">
        <f>avghweal!BH21</f>
        <v>11800.470693129226</v>
      </c>
      <c r="H28" s="568"/>
      <c r="I28" s="579">
        <f>C28*0.9/'TE5'!B28</f>
        <v>0.151993766058719</v>
      </c>
      <c r="J28" s="480"/>
      <c r="K28" s="481"/>
      <c r="L28" s="480"/>
      <c r="M28" s="599">
        <f>G28*0.9/'TE5'!F28</f>
        <v>0.14241706918456595</v>
      </c>
      <c r="P28" s="577"/>
    </row>
    <row r="29" spans="1:16" s="98" customFormat="1" ht="15" customHeight="1">
      <c r="A29" s="103">
        <v>1933</v>
      </c>
      <c r="B29" s="456"/>
      <c r="C29" s="344">
        <f>avghweal!BD22</f>
        <v>8870.9380857361175</v>
      </c>
      <c r="D29" s="381"/>
      <c r="E29" s="341"/>
      <c r="F29" s="341"/>
      <c r="G29" s="95">
        <f>avghweal!BH22</f>
        <v>12758.426712789338</v>
      </c>
      <c r="H29" s="568"/>
      <c r="I29" s="579">
        <f>C29*0.9/'TE5'!B29</f>
        <v>0.15440929694979957</v>
      </c>
      <c r="J29" s="480"/>
      <c r="K29" s="481"/>
      <c r="L29" s="480"/>
      <c r="M29" s="599">
        <f>G29*0.9/'TE5'!F29</f>
        <v>0.14592925070242482</v>
      </c>
      <c r="P29" s="577"/>
    </row>
    <row r="30" spans="1:16" s="98" customFormat="1" ht="15" customHeight="1">
      <c r="A30" s="103">
        <v>1934</v>
      </c>
      <c r="B30" s="456"/>
      <c r="C30" s="344">
        <f>avghweal!BD23</f>
        <v>9979.3237269636611</v>
      </c>
      <c r="D30" s="381"/>
      <c r="E30" s="341"/>
      <c r="F30" s="341"/>
      <c r="G30" s="95">
        <f>avghweal!BH23</f>
        <v>14366.238610114748</v>
      </c>
      <c r="H30" s="568"/>
      <c r="I30" s="579">
        <f>C30*0.9/'TE5'!B30</f>
        <v>0.16974196631251959</v>
      </c>
      <c r="J30" s="480"/>
      <c r="K30" s="481"/>
      <c r="L30" s="480"/>
      <c r="M30" s="599">
        <f>G30*0.9/'TE5'!F30</f>
        <v>0.16031817000303214</v>
      </c>
      <c r="P30" s="577"/>
    </row>
    <row r="31" spans="1:16" s="98" customFormat="1" ht="15" customHeight="1">
      <c r="A31" s="103">
        <v>1935</v>
      </c>
      <c r="B31" s="456"/>
      <c r="C31" s="344">
        <f>avghweal!BD24</f>
        <v>11271.444467975813</v>
      </c>
      <c r="D31" s="381"/>
      <c r="E31" s="341"/>
      <c r="F31" s="341"/>
      <c r="G31" s="95">
        <f>avghweal!BH24</f>
        <v>16192.524743607109</v>
      </c>
      <c r="H31" s="568"/>
      <c r="I31" s="579">
        <f>C31*0.9/'TE5'!B31</f>
        <v>0.18318723579964188</v>
      </c>
      <c r="J31" s="480"/>
      <c r="K31" s="481"/>
      <c r="L31" s="480"/>
      <c r="M31" s="599">
        <f>G31*0.9/'TE5'!F31</f>
        <v>0.17253647791359075</v>
      </c>
      <c r="P31" s="577"/>
    </row>
    <row r="32" spans="1:16" s="98" customFormat="1" ht="15" customHeight="1">
      <c r="A32" s="103">
        <v>1936</v>
      </c>
      <c r="B32" s="456"/>
      <c r="C32" s="344">
        <f>avghweal!BD25</f>
        <v>12608.666315358156</v>
      </c>
      <c r="D32" s="381"/>
      <c r="E32" s="341"/>
      <c r="F32" s="341"/>
      <c r="G32" s="95">
        <f>avghweal!BH25</f>
        <v>18166.981117389958</v>
      </c>
      <c r="H32" s="568"/>
      <c r="I32" s="579">
        <f>C32*0.9/'TE5'!B32</f>
        <v>0.17823289710372589</v>
      </c>
      <c r="J32" s="480"/>
      <c r="K32" s="481"/>
      <c r="L32" s="480"/>
      <c r="M32" s="599">
        <f>G32*0.9/'TE5'!F32</f>
        <v>0.16830596535367451</v>
      </c>
      <c r="P32" s="577"/>
    </row>
    <row r="33" spans="1:16" s="98" customFormat="1" ht="15" customHeight="1">
      <c r="A33" s="103">
        <v>1937</v>
      </c>
      <c r="B33" s="456"/>
      <c r="C33" s="344">
        <f>avghweal!BD26</f>
        <v>13366.006601628253</v>
      </c>
      <c r="D33" s="381"/>
      <c r="E33" s="341"/>
      <c r="F33" s="341"/>
      <c r="G33" s="95">
        <f>avghweal!BH26</f>
        <v>19261.531256645128</v>
      </c>
      <c r="H33" s="568"/>
      <c r="I33" s="579">
        <f>C33*0.9/'TE5'!B33</f>
        <v>0.19708417310345835</v>
      </c>
      <c r="J33" s="480"/>
      <c r="K33" s="481"/>
      <c r="L33" s="480"/>
      <c r="M33" s="599">
        <f>G33*0.9/'TE5'!F33</f>
        <v>0.18614064834923874</v>
      </c>
      <c r="P33" s="577"/>
    </row>
    <row r="34" spans="1:16" s="98" customFormat="1" ht="15" customHeight="1">
      <c r="A34" s="103">
        <v>1938</v>
      </c>
      <c r="B34" s="456"/>
      <c r="C34" s="344">
        <f>avghweal!BD27</f>
        <v>13020.360218987129</v>
      </c>
      <c r="D34" s="381"/>
      <c r="E34" s="341"/>
      <c r="F34" s="341"/>
      <c r="G34" s="95">
        <f>avghweal!BH27</f>
        <v>18782.515765654556</v>
      </c>
      <c r="H34" s="568"/>
      <c r="I34" s="579">
        <f>C34*0.9/'TE5'!B34</f>
        <v>0.20052708487102675</v>
      </c>
      <c r="J34" s="480"/>
      <c r="K34" s="481"/>
      <c r="L34" s="480"/>
      <c r="M34" s="599">
        <f>G34*0.9/'TE5'!F34</f>
        <v>0.18980360611949273</v>
      </c>
      <c r="P34" s="577"/>
    </row>
    <row r="35" spans="1:16" s="98" customFormat="1" ht="15" customHeight="1">
      <c r="A35" s="102">
        <v>1939</v>
      </c>
      <c r="B35" s="457"/>
      <c r="C35" s="343">
        <f>avghweal!BD28</f>
        <v>13218.057304364756</v>
      </c>
      <c r="D35" s="382"/>
      <c r="E35" s="342"/>
      <c r="F35" s="342"/>
      <c r="G35" s="99">
        <f>avghweal!BH28</f>
        <v>19065.950903839232</v>
      </c>
      <c r="H35" s="569"/>
      <c r="I35" s="580">
        <f>C35*0.9/'TE5'!B35</f>
        <v>0.19724418443029013</v>
      </c>
      <c r="J35" s="483"/>
      <c r="K35" s="484"/>
      <c r="L35" s="483"/>
      <c r="M35" s="600">
        <f>G35*0.9/'TE5'!F35</f>
        <v>0.18697757208493487</v>
      </c>
      <c r="P35" s="577"/>
    </row>
    <row r="36" spans="1:16" s="98" customFormat="1" ht="15" customHeight="1">
      <c r="A36" s="103">
        <v>1940</v>
      </c>
      <c r="B36" s="456"/>
      <c r="C36" s="344">
        <f>avghweal!BD29</f>
        <v>15244.506449760867</v>
      </c>
      <c r="D36" s="381"/>
      <c r="E36" s="341"/>
      <c r="F36" s="341"/>
      <c r="G36" s="95">
        <f>avghweal!BH29</f>
        <v>22147.754255564611</v>
      </c>
      <c r="H36" s="568"/>
      <c r="I36" s="579">
        <f>C36*0.9/'TE5'!B36</f>
        <v>0.22874739259879076</v>
      </c>
      <c r="J36" s="480"/>
      <c r="K36" s="481"/>
      <c r="L36" s="480"/>
      <c r="M36" s="599">
        <f>G36*0.9/'TE5'!F36</f>
        <v>0.21859632530517203</v>
      </c>
      <c r="P36" s="577"/>
    </row>
    <row r="37" spans="1:16" s="98" customFormat="1" ht="15" customHeight="1">
      <c r="A37" s="103">
        <v>1941</v>
      </c>
      <c r="B37" s="456"/>
      <c r="C37" s="344">
        <f>avghweal!BD30</f>
        <v>15888.238320158323</v>
      </c>
      <c r="D37" s="381"/>
      <c r="E37" s="341"/>
      <c r="F37" s="341"/>
      <c r="G37" s="95">
        <f>avghweal!BH30</f>
        <v>23447.111992116133</v>
      </c>
      <c r="H37" s="568"/>
      <c r="I37" s="579">
        <f>C37*0.9/'TE5'!B37</f>
        <v>0.25371765941921087</v>
      </c>
      <c r="J37" s="480"/>
      <c r="K37" s="481"/>
      <c r="L37" s="480"/>
      <c r="M37" s="599">
        <f>G37*0.9/'TE5'!F37</f>
        <v>0.24371376023878955</v>
      </c>
      <c r="P37" s="577"/>
    </row>
    <row r="38" spans="1:16" s="98" customFormat="1" ht="15" customHeight="1">
      <c r="A38" s="103">
        <v>1942</v>
      </c>
      <c r="B38" s="456"/>
      <c r="C38" s="344">
        <f>avghweal!BD31</f>
        <v>16312.521254308964</v>
      </c>
      <c r="D38" s="381"/>
      <c r="E38" s="341"/>
      <c r="F38" s="341"/>
      <c r="G38" s="95">
        <f>avghweal!BH31</f>
        <v>24325.043529582694</v>
      </c>
      <c r="H38" s="568"/>
      <c r="I38" s="579">
        <f>C38*0.9/'TE5'!B38</f>
        <v>0.27124005983677629</v>
      </c>
      <c r="J38" s="480"/>
      <c r="K38" s="481"/>
      <c r="L38" s="480"/>
      <c r="M38" s="599">
        <f>G38*0.9/'TE5'!F38</f>
        <v>0.26074679230471848</v>
      </c>
      <c r="P38" s="577"/>
    </row>
    <row r="39" spans="1:16" s="98" customFormat="1" ht="15" customHeight="1">
      <c r="A39" s="103">
        <v>1943</v>
      </c>
      <c r="B39" s="456"/>
      <c r="C39" s="344">
        <f>avghweal!BD32</f>
        <v>17199.856789008318</v>
      </c>
      <c r="D39" s="381"/>
      <c r="E39" s="341"/>
      <c r="F39" s="341"/>
      <c r="G39" s="95">
        <f>avghweal!BH32</f>
        <v>25853.053342722738</v>
      </c>
      <c r="H39" s="568"/>
      <c r="I39" s="579">
        <f>C39*0.9/'TE5'!B39</f>
        <v>0.26659511438607281</v>
      </c>
      <c r="J39" s="480"/>
      <c r="K39" s="481"/>
      <c r="L39" s="480"/>
      <c r="M39" s="599">
        <f>G39*0.9/'TE5'!F39</f>
        <v>0.25650657839986596</v>
      </c>
      <c r="P39" s="577"/>
    </row>
    <row r="40" spans="1:16" s="98" customFormat="1" ht="15" customHeight="1">
      <c r="A40" s="103">
        <v>1944</v>
      </c>
      <c r="B40" s="456"/>
      <c r="C40" s="344">
        <f>avghweal!BD33</f>
        <v>21007.180080024871</v>
      </c>
      <c r="D40" s="381"/>
      <c r="E40" s="341"/>
      <c r="F40" s="341"/>
      <c r="G40" s="95">
        <f>avghweal!BH33</f>
        <v>31607.258799221443</v>
      </c>
      <c r="H40" s="568"/>
      <c r="I40" s="579">
        <f>C40*0.9/'TE5'!B40</f>
        <v>0.28926404173380571</v>
      </c>
      <c r="J40" s="480"/>
      <c r="K40" s="481"/>
      <c r="L40" s="480"/>
      <c r="M40" s="599">
        <f>G40*0.9/'TE5'!F40</f>
        <v>0.27635467426081683</v>
      </c>
      <c r="P40" s="577"/>
    </row>
    <row r="41" spans="1:16" s="98" customFormat="1" ht="15" customHeight="1">
      <c r="A41" s="103">
        <v>1945</v>
      </c>
      <c r="B41" s="456"/>
      <c r="C41" s="344">
        <f>avghweal!BD34</f>
        <v>23136.13363943687</v>
      </c>
      <c r="D41" s="381"/>
      <c r="E41" s="341"/>
      <c r="F41" s="341"/>
      <c r="G41" s="95">
        <f>avghweal!BH34</f>
        <v>35175.766465870453</v>
      </c>
      <c r="H41" s="568"/>
      <c r="I41" s="579">
        <f>C41*0.9/'TE5'!B41</f>
        <v>0.28233099071360063</v>
      </c>
      <c r="J41" s="480"/>
      <c r="K41" s="481"/>
      <c r="L41" s="480"/>
      <c r="M41" s="599">
        <f>G41*0.9/'TE5'!F41</f>
        <v>0.27028103896729572</v>
      </c>
      <c r="P41" s="577"/>
    </row>
    <row r="42" spans="1:16" s="98" customFormat="1" ht="15" customHeight="1">
      <c r="A42" s="103">
        <v>1946</v>
      </c>
      <c r="B42" s="456"/>
      <c r="C42" s="344">
        <f>avghweal!BD35</f>
        <v>22442.012893238854</v>
      </c>
      <c r="D42" s="381"/>
      <c r="E42" s="341"/>
      <c r="F42" s="341"/>
      <c r="G42" s="95">
        <f>avghweal!BH35</f>
        <v>34487.124013751149</v>
      </c>
      <c r="H42" s="568"/>
      <c r="I42" s="579">
        <f>C42*0.9/'TE5'!B42</f>
        <v>0.28505746263677795</v>
      </c>
      <c r="J42" s="480"/>
      <c r="K42" s="481"/>
      <c r="L42" s="480"/>
      <c r="M42" s="599">
        <f>G42*0.9/'TE5'!F42</f>
        <v>0.27361701625665741</v>
      </c>
      <c r="P42" s="577"/>
    </row>
    <row r="43" spans="1:16" s="98" customFormat="1" ht="15" customHeight="1">
      <c r="A43" s="103">
        <v>1947</v>
      </c>
      <c r="B43" s="456"/>
      <c r="C43" s="344">
        <f>avghweal!BD36</f>
        <v>23017.575432902078</v>
      </c>
      <c r="D43" s="381"/>
      <c r="E43" s="341"/>
      <c r="F43" s="341"/>
      <c r="G43" s="95">
        <f>avghweal!BH36</f>
        <v>35319.878049701758</v>
      </c>
      <c r="H43" s="568"/>
      <c r="I43" s="579">
        <f>C43*0.9/'TE5'!B43</f>
        <v>0.29880016023917921</v>
      </c>
      <c r="J43" s="480"/>
      <c r="K43" s="481"/>
      <c r="L43" s="480"/>
      <c r="M43" s="599">
        <f>G43*0.9/'TE5'!F43</f>
        <v>0.28658051026458398</v>
      </c>
      <c r="P43" s="577"/>
    </row>
    <row r="44" spans="1:16" s="98" customFormat="1" ht="15" customHeight="1">
      <c r="A44" s="103">
        <v>1948</v>
      </c>
      <c r="B44" s="456"/>
      <c r="C44" s="344">
        <f>avghweal!BD37</f>
        <v>24242.055357311092</v>
      </c>
      <c r="D44" s="381"/>
      <c r="E44" s="341"/>
      <c r="F44" s="341"/>
      <c r="G44" s="95">
        <f>avghweal!BH37</f>
        <v>37188.516022833552</v>
      </c>
      <c r="H44" s="568"/>
      <c r="I44" s="579">
        <f>C44*0.9/'TE5'!B44</f>
        <v>0.31319753538504447</v>
      </c>
      <c r="J44" s="480"/>
      <c r="K44" s="481"/>
      <c r="L44" s="480"/>
      <c r="M44" s="599">
        <f>G44*0.9/'TE5'!F44</f>
        <v>0.29957370160298119</v>
      </c>
      <c r="P44" s="577"/>
    </row>
    <row r="45" spans="1:16" s="98" customFormat="1" ht="15" customHeight="1">
      <c r="A45" s="102">
        <v>1949</v>
      </c>
      <c r="B45" s="457"/>
      <c r="C45" s="343">
        <f>avghweal!BD38</f>
        <v>25540.929280465007</v>
      </c>
      <c r="D45" s="382"/>
      <c r="E45" s="342"/>
      <c r="F45" s="342"/>
      <c r="G45" s="99">
        <f>avghweal!BH38</f>
        <v>39235.332563863187</v>
      </c>
      <c r="H45" s="569"/>
      <c r="I45" s="580">
        <f>C45*0.9/'TE5'!B45</f>
        <v>0.32135677032549226</v>
      </c>
      <c r="J45" s="483"/>
      <c r="K45" s="484"/>
      <c r="L45" s="483"/>
      <c r="M45" s="600">
        <f>G45*0.9/'TE5'!F45</f>
        <v>0.30703516761835131</v>
      </c>
      <c r="P45" s="577"/>
    </row>
    <row r="46" spans="1:16" s="98" customFormat="1" ht="15" customHeight="1">
      <c r="A46" s="103">
        <v>1950</v>
      </c>
      <c r="B46" s="456"/>
      <c r="C46" s="344">
        <f>avghweal!BD39</f>
        <v>26001.172130604726</v>
      </c>
      <c r="D46" s="381"/>
      <c r="E46" s="341"/>
      <c r="F46" s="341"/>
      <c r="G46" s="95">
        <f>avghweal!BH39</f>
        <v>39868.914733789126</v>
      </c>
      <c r="H46" s="568"/>
      <c r="I46" s="579">
        <f>C46*0.9/'TE5'!B46</f>
        <v>0.31732485895827001</v>
      </c>
      <c r="J46" s="480"/>
      <c r="K46" s="481"/>
      <c r="L46" s="480"/>
      <c r="M46" s="599">
        <f>G46*0.9/'TE5'!F46</f>
        <v>0.30316459174488747</v>
      </c>
      <c r="P46" s="577"/>
    </row>
    <row r="47" spans="1:16" s="98" customFormat="1" ht="15" customHeight="1">
      <c r="A47" s="103">
        <v>1951</v>
      </c>
      <c r="B47" s="456"/>
      <c r="C47" s="344">
        <f>avghweal!BD40</f>
        <v>26086.311867026765</v>
      </c>
      <c r="D47" s="381"/>
      <c r="E47" s="341"/>
      <c r="F47" s="341"/>
      <c r="G47" s="95">
        <f>avghweal!BH40</f>
        <v>40099.945188222482</v>
      </c>
      <c r="H47" s="568"/>
      <c r="I47" s="579">
        <f>C47*0.9/'TE5'!B47</f>
        <v>0.31729745661017017</v>
      </c>
      <c r="J47" s="480"/>
      <c r="K47" s="481"/>
      <c r="L47" s="480"/>
      <c r="M47" s="599">
        <f>G47*0.9/'TE5'!F47</f>
        <v>0.30317336298051939</v>
      </c>
      <c r="P47" s="577"/>
    </row>
    <row r="48" spans="1:16" s="98" customFormat="1" ht="15" customHeight="1">
      <c r="A48" s="103">
        <v>1952</v>
      </c>
      <c r="B48" s="456"/>
      <c r="C48" s="344">
        <f>avghweal!BD41</f>
        <v>27072.091731678134</v>
      </c>
      <c r="D48" s="381"/>
      <c r="E48" s="341"/>
      <c r="F48" s="341"/>
      <c r="G48" s="95">
        <f>avghweal!BH41</f>
        <v>41707.969433731399</v>
      </c>
      <c r="H48" s="568"/>
      <c r="I48" s="579">
        <f>C48*0.9/'TE5'!B48</f>
        <v>0.32043952656635072</v>
      </c>
      <c r="J48" s="480"/>
      <c r="K48" s="481"/>
      <c r="L48" s="480"/>
      <c r="M48" s="599">
        <f>G48*0.9/'TE5'!F48</f>
        <v>0.30634884464346607</v>
      </c>
      <c r="P48" s="577"/>
    </row>
    <row r="49" spans="1:16" s="98" customFormat="1" ht="15" customHeight="1">
      <c r="A49" s="103">
        <v>1953</v>
      </c>
      <c r="B49" s="456"/>
      <c r="C49" s="344">
        <f>avghweal!BD42</f>
        <v>27889.433678486392</v>
      </c>
      <c r="D49" s="381"/>
      <c r="E49" s="341"/>
      <c r="F49" s="341"/>
      <c r="G49" s="95">
        <f>avghweal!BH42</f>
        <v>42999.81290040943</v>
      </c>
      <c r="H49" s="568"/>
      <c r="I49" s="579">
        <f>C49*0.9/'TE5'!B49</f>
        <v>0.32719909162147748</v>
      </c>
      <c r="J49" s="480"/>
      <c r="K49" s="481"/>
      <c r="L49" s="480"/>
      <c r="M49" s="599">
        <f>G49*0.9/'TE5'!F49</f>
        <v>0.31294042335994482</v>
      </c>
      <c r="P49" s="577"/>
    </row>
    <row r="50" spans="1:16" s="98" customFormat="1" ht="15" customHeight="1">
      <c r="A50" s="103">
        <v>1954</v>
      </c>
      <c r="B50" s="456"/>
      <c r="C50" s="344">
        <f>avghweal!BD43</f>
        <v>28262.207379899432</v>
      </c>
      <c r="D50" s="381"/>
      <c r="E50" s="341"/>
      <c r="F50" s="341"/>
      <c r="G50" s="95">
        <f>avghweal!BH43</f>
        <v>43588.253820711878</v>
      </c>
      <c r="H50" s="568"/>
      <c r="I50" s="579">
        <f>C50*0.9/'TE5'!B50</f>
        <v>0.32251746985825586</v>
      </c>
      <c r="J50" s="480"/>
      <c r="K50" s="481"/>
      <c r="L50" s="480"/>
      <c r="M50" s="599">
        <f>G50*0.9/'TE5'!F50</f>
        <v>0.30868924095788669</v>
      </c>
      <c r="P50" s="577"/>
    </row>
    <row r="51" spans="1:16" s="98" customFormat="1" ht="15" customHeight="1">
      <c r="A51" s="103">
        <v>1955</v>
      </c>
      <c r="B51" s="456"/>
      <c r="C51" s="344">
        <f>avghweal!BD44</f>
        <v>29302.796237982384</v>
      </c>
      <c r="D51" s="381"/>
      <c r="E51" s="341"/>
      <c r="F51" s="341"/>
      <c r="G51" s="95">
        <f>avghweal!BH44</f>
        <v>45187.764223950282</v>
      </c>
      <c r="H51" s="568"/>
      <c r="I51" s="579">
        <f>C51*0.9/'TE5'!B51</f>
        <v>0.31863870435816116</v>
      </c>
      <c r="J51" s="480"/>
      <c r="K51" s="481"/>
      <c r="L51" s="480"/>
      <c r="M51" s="599">
        <f>G51*0.9/'TE5'!F51</f>
        <v>0.3051863252908173</v>
      </c>
      <c r="P51" s="577"/>
    </row>
    <row r="52" spans="1:16" s="98" customFormat="1" ht="15" customHeight="1">
      <c r="A52" s="103">
        <v>1956</v>
      </c>
      <c r="B52" s="456"/>
      <c r="C52" s="344">
        <f>avghweal!BD45</f>
        <v>29721.294899780158</v>
      </c>
      <c r="D52" s="381"/>
      <c r="E52" s="341"/>
      <c r="F52" s="341"/>
      <c r="G52" s="95">
        <f>avghweal!BH45</f>
        <v>45826.338249011991</v>
      </c>
      <c r="H52" s="568"/>
      <c r="I52" s="579">
        <f>C52*0.9/'TE5'!B52</f>
        <v>0.31468326461838253</v>
      </c>
      <c r="J52" s="480"/>
      <c r="K52" s="481"/>
      <c r="L52" s="480"/>
      <c r="M52" s="599">
        <f>G52*0.9/'TE5'!F52</f>
        <v>0.30132928515297369</v>
      </c>
      <c r="P52" s="577"/>
    </row>
    <row r="53" spans="1:16" s="98" customFormat="1" ht="15" customHeight="1">
      <c r="A53" s="103">
        <v>1957</v>
      </c>
      <c r="B53" s="456"/>
      <c r="C53" s="344">
        <f>avghweal!BD46</f>
        <v>29312.010331025835</v>
      </c>
      <c r="D53" s="381"/>
      <c r="E53" s="341"/>
      <c r="F53" s="341"/>
      <c r="G53" s="95">
        <f>avghweal!BH46</f>
        <v>45127.357033565037</v>
      </c>
      <c r="H53" s="568"/>
      <c r="I53" s="579">
        <f>C53*0.9/'TE5'!B53</f>
        <v>0.31070573032894527</v>
      </c>
      <c r="J53" s="480"/>
      <c r="K53" s="481"/>
      <c r="L53" s="480"/>
      <c r="M53" s="599">
        <f>G53*0.9/'TE5'!F53</f>
        <v>0.29721139745102299</v>
      </c>
      <c r="P53" s="577"/>
    </row>
    <row r="54" spans="1:16" s="98" customFormat="1" ht="15" customHeight="1">
      <c r="A54" s="103">
        <v>1958</v>
      </c>
      <c r="B54" s="456"/>
      <c r="C54" s="344">
        <f>avghweal!BD47</f>
        <v>30077.282305517405</v>
      </c>
      <c r="D54" s="381"/>
      <c r="E54" s="341"/>
      <c r="F54" s="341"/>
      <c r="G54" s="95">
        <f>avghweal!BH47</f>
        <v>46270.960993823173</v>
      </c>
      <c r="H54" s="568"/>
      <c r="I54" s="579">
        <f>C54*0.9/'TE5'!B54</f>
        <v>0.31182976054542139</v>
      </c>
      <c r="J54" s="480"/>
      <c r="K54" s="481"/>
      <c r="L54" s="480"/>
      <c r="M54" s="599">
        <f>G54*0.9/'TE5'!F54</f>
        <v>0.29806956131893242</v>
      </c>
      <c r="P54" s="577"/>
    </row>
    <row r="55" spans="1:16" s="98" customFormat="1" ht="15" customHeight="1">
      <c r="A55" s="102">
        <v>1959</v>
      </c>
      <c r="B55" s="457"/>
      <c r="C55" s="343">
        <f>avghweal!BD48</f>
        <v>30526.325099241789</v>
      </c>
      <c r="D55" s="382"/>
      <c r="E55" s="342"/>
      <c r="F55" s="342"/>
      <c r="G55" s="99">
        <f>avghweal!BH48</f>
        <v>47249.534669538247</v>
      </c>
      <c r="H55" s="569"/>
      <c r="I55" s="580">
        <f>C55*0.9/'TE5'!B55</f>
        <v>0.30432067255781536</v>
      </c>
      <c r="J55" s="483"/>
      <c r="K55" s="484"/>
      <c r="L55" s="483"/>
      <c r="M55" s="600">
        <f>G55*0.9/'TE5'!F55</f>
        <v>0.29121239843904972</v>
      </c>
      <c r="P55" s="577"/>
    </row>
    <row r="56" spans="1:16">
      <c r="A56" s="78">
        <v>1960</v>
      </c>
      <c r="B56" s="456"/>
      <c r="C56" s="344">
        <f>avghweal!BD49</f>
        <v>30705.496451242165</v>
      </c>
      <c r="D56" s="381"/>
      <c r="E56" s="341"/>
      <c r="F56" s="341"/>
      <c r="G56" s="95">
        <f>avghweal!BH49</f>
        <v>47621.174057377473</v>
      </c>
      <c r="H56" s="568"/>
      <c r="I56" s="579">
        <f>C56*0.9/'TE5'!B56</f>
        <v>0.30148112853354297</v>
      </c>
      <c r="J56" s="480"/>
      <c r="K56" s="481"/>
      <c r="L56" s="480"/>
      <c r="M56" s="599">
        <f>G56*0.9/'TE5'!F56</f>
        <v>0.2884901090621198</v>
      </c>
      <c r="P56" s="577"/>
    </row>
    <row r="57" spans="1:16">
      <c r="A57" s="78">
        <v>1961</v>
      </c>
      <c r="B57" s="456"/>
      <c r="C57" s="344">
        <f>avghweal!BD50</f>
        <v>31626.006651191696</v>
      </c>
      <c r="D57" s="381"/>
      <c r="E57" s="341"/>
      <c r="F57" s="341"/>
      <c r="G57" s="95">
        <f>avghweal!BH50</f>
        <v>48615.612113410047</v>
      </c>
      <c r="H57" s="568"/>
      <c r="I57" s="579">
        <f>C57*0.9/'TE5'!B57</f>
        <v>0.29921945561316304</v>
      </c>
      <c r="J57" s="480"/>
      <c r="K57" s="481"/>
      <c r="L57" s="480"/>
      <c r="M57" s="599">
        <f>G57*0.9/'TE5'!F57</f>
        <v>0.2863130847024572</v>
      </c>
      <c r="P57" s="577"/>
    </row>
    <row r="58" spans="1:16">
      <c r="A58" s="78">
        <v>1962</v>
      </c>
      <c r="B58" s="458">
        <f>avghweal!BC51</f>
        <v>31964.976699515311</v>
      </c>
      <c r="C58" s="345">
        <f>avghweal!BD51</f>
        <v>31964.976699515311</v>
      </c>
      <c r="D58" s="383">
        <f>avghweal!BE51</f>
        <v>29123.515720149688</v>
      </c>
      <c r="E58" s="560">
        <f>avghweal!BF51</f>
        <v>32013.638182164628</v>
      </c>
      <c r="F58" s="560">
        <f>avghweal!BG51</f>
        <v>31917.654918448185</v>
      </c>
      <c r="G58" s="92">
        <f>avghweal!BH51</f>
        <v>48714.862767140359</v>
      </c>
      <c r="H58" s="570">
        <f>B58*0.9/'TE5'!B58</f>
        <v>0.29364746809005737</v>
      </c>
      <c r="I58" s="581">
        <f>C58*0.9/'TE5'!B58</f>
        <v>0.29364746809005737</v>
      </c>
      <c r="J58" s="587">
        <f>D58*0.9/'TE5'!C58</f>
        <v>0.31523273446805811</v>
      </c>
      <c r="K58" s="581">
        <f>E58*0.9/'TE5'!D58</f>
        <v>0.30061839625047593</v>
      </c>
      <c r="L58" s="587">
        <f>F58*0.9/'TE5'!E58</f>
        <v>0.28733234607232094</v>
      </c>
      <c r="M58" s="588">
        <f>G58*0.9/'TE5'!F58</f>
        <v>0.28090297040944945</v>
      </c>
      <c r="P58" s="577"/>
    </row>
    <row r="59" spans="1:16">
      <c r="A59" s="78">
        <v>1963</v>
      </c>
      <c r="B59" s="459">
        <f>avghweal!BC52</f>
        <v>32825.802450999938</v>
      </c>
      <c r="C59" s="346">
        <f>avghweal!BD52</f>
        <v>32520.836847444152</v>
      </c>
      <c r="D59" s="381">
        <f>avghweal!BE52</f>
        <v>29655.202327270927</v>
      </c>
      <c r="E59" s="562">
        <f>avghweal!BF52</f>
        <v>32668.998092975937</v>
      </c>
      <c r="F59" s="562">
        <f>avghweal!BG52</f>
        <v>32991.443301716994</v>
      </c>
      <c r="G59" s="73">
        <f>avghweal!BH52</f>
        <v>49520.306665404241</v>
      </c>
      <c r="H59" s="571">
        <f>B59*0.9/'TE5'!B59</f>
        <v>0.29749505476260685</v>
      </c>
      <c r="I59" s="582">
        <f>C59*0.9/'TE5'!B59</f>
        <v>0.29473119974136347</v>
      </c>
      <c r="J59" s="589">
        <f>D59*0.9/'TE5'!C59</f>
        <v>0.31579524490608224</v>
      </c>
      <c r="K59" s="582">
        <f>E59*0.9/'TE5'!D59</f>
        <v>0.30028540843709534</v>
      </c>
      <c r="L59" s="589">
        <f>F59*0.9/'TE5'!E59</f>
        <v>0.28988992261173768</v>
      </c>
      <c r="M59" s="590">
        <f>G59*0.9/'TE5'!F59</f>
        <v>0.28262334551123036</v>
      </c>
      <c r="P59" s="577"/>
    </row>
    <row r="60" spans="1:16">
      <c r="A60" s="78">
        <v>1964</v>
      </c>
      <c r="B60" s="459">
        <f>avghweal!BC53</f>
        <v>33686.628202484571</v>
      </c>
      <c r="C60" s="346">
        <f>avghweal!BD53</f>
        <v>33686.628202484571</v>
      </c>
      <c r="D60" s="381">
        <f>avghweal!BE53</f>
        <v>30186.888934392166</v>
      </c>
      <c r="E60" s="562">
        <f>avghweal!BF53</f>
        <v>33324.358003787245</v>
      </c>
      <c r="F60" s="562">
        <f>avghweal!BG53</f>
        <v>34065.231684985796</v>
      </c>
      <c r="G60" s="73">
        <f>avghweal!BH53</f>
        <v>51318.268723296635</v>
      </c>
      <c r="H60" s="571">
        <f>B60*0.9/'TE5'!B60</f>
        <v>0.29581493139266968</v>
      </c>
      <c r="I60" s="582">
        <f>C60*0.9/'TE5'!B60</f>
        <v>0.29581493139266968</v>
      </c>
      <c r="J60" s="589">
        <f>D60*0.9/'TE5'!C60</f>
        <v>0.31633984613798422</v>
      </c>
      <c r="K60" s="582">
        <f>E60*0.9/'TE5'!D60</f>
        <v>0.29996621175731503</v>
      </c>
      <c r="L60" s="589">
        <f>F60*0.9/'TE5'!E60</f>
        <v>0.29232792457969731</v>
      </c>
      <c r="M60" s="590">
        <f>G60*0.9/'TE5'!F60</f>
        <v>0.28434277962642762</v>
      </c>
      <c r="P60" s="577"/>
    </row>
    <row r="61" spans="1:16">
      <c r="A61" s="78">
        <v>1965</v>
      </c>
      <c r="B61" s="459">
        <f>avghweal!BC54</f>
        <v>35260.627448442217</v>
      </c>
      <c r="C61" s="346">
        <f>avghweal!BD54</f>
        <v>35890.406867799007</v>
      </c>
      <c r="D61" s="381">
        <f>avghweal!BE54</f>
        <v>31074.198427806856</v>
      </c>
      <c r="E61" s="562">
        <f>avghweal!BF54</f>
        <v>34648.083196079053</v>
      </c>
      <c r="F61" s="562">
        <f>avghweal!BG54</f>
        <v>35888.214761775082</v>
      </c>
      <c r="G61" s="73">
        <f>avghweal!BH54</f>
        <v>54540.418721309106</v>
      </c>
      <c r="H61" s="571">
        <f>B61*0.9/'TE5'!B61</f>
        <v>0.29628247792761547</v>
      </c>
      <c r="I61" s="582">
        <f>C61*0.9/'TE5'!B61</f>
        <v>0.30157428979873657</v>
      </c>
      <c r="J61" s="589">
        <f>D61*0.9/'TE5'!C61</f>
        <v>0.31925386813146339</v>
      </c>
      <c r="K61" s="582">
        <f>E61*0.9/'TE5'!D61</f>
        <v>0.30470888747530239</v>
      </c>
      <c r="L61" s="589">
        <f>F61*0.9/'TE5'!E61</f>
        <v>0.29938962186938894</v>
      </c>
      <c r="M61" s="590">
        <f>G61*0.9/'TE5'!F61</f>
        <v>0.2897092743298883</v>
      </c>
      <c r="P61" s="577"/>
    </row>
    <row r="62" spans="1:16">
      <c r="A62" s="78">
        <v>1966</v>
      </c>
      <c r="B62" s="459">
        <f>avghweal!BC55</f>
        <v>36834.626694399856</v>
      </c>
      <c r="C62" s="346">
        <f>avghweal!BD55</f>
        <v>36834.626694399856</v>
      </c>
      <c r="D62" s="381">
        <f>avghweal!BE55</f>
        <v>31961.50792122155</v>
      </c>
      <c r="E62" s="562">
        <f>avghweal!BF55</f>
        <v>35971.808388370853</v>
      </c>
      <c r="F62" s="562">
        <f>avghweal!BG55</f>
        <v>37711.197838564367</v>
      </c>
      <c r="G62" s="73">
        <f>avghweal!BH55</f>
        <v>55796.994852768759</v>
      </c>
      <c r="H62" s="571">
        <f>B62*0.9/'TE5'!B62</f>
        <v>0.30733364820480352</v>
      </c>
      <c r="I62" s="582">
        <f>C62*0.9/'TE5'!B62</f>
        <v>0.30733364820480352</v>
      </c>
      <c r="J62" s="589">
        <f>D62*0.9/'TE5'!C62</f>
        <v>0.32205582327599663</v>
      </c>
      <c r="K62" s="582">
        <f>E62*0.9/'TE5'!D62</f>
        <v>0.30923832130315992</v>
      </c>
      <c r="L62" s="589">
        <f>F62*0.9/'TE5'!E62</f>
        <v>0.30606842028366404</v>
      </c>
      <c r="M62" s="590">
        <f>G62*0.9/'TE5'!F62</f>
        <v>0.29507583108552393</v>
      </c>
      <c r="P62" s="577"/>
    </row>
    <row r="63" spans="1:16">
      <c r="A63" s="78">
        <v>1967</v>
      </c>
      <c r="B63" s="459">
        <f>avghweal!BC56</f>
        <v>38254.991990006849</v>
      </c>
      <c r="C63" s="346">
        <f>avghweal!BD56</f>
        <v>38254.991990006849</v>
      </c>
      <c r="D63" s="381">
        <f>avghweal!BE56</f>
        <v>34574.208916491996</v>
      </c>
      <c r="E63" s="562">
        <f>avghweal!BF56</f>
        <v>37883.847436131196</v>
      </c>
      <c r="F63" s="562">
        <f>avghweal!BG56</f>
        <v>38669.167685443041</v>
      </c>
      <c r="G63" s="73">
        <f>avghweal!BH56</f>
        <v>57941.926450086852</v>
      </c>
      <c r="H63" s="572">
        <f>B63*0.9/'TE5'!B63</f>
        <v>0.31181114912033081</v>
      </c>
      <c r="I63" s="583">
        <f>C63*0.9/'TE5'!B63</f>
        <v>0.31181114912033081</v>
      </c>
      <c r="J63" s="589">
        <f>D63*0.9/'TE5'!C63</f>
        <v>0.3261922682928467</v>
      </c>
      <c r="K63" s="582">
        <f>E63*0.9/'TE5'!D63</f>
        <v>0.31680951000341301</v>
      </c>
      <c r="L63" s="589">
        <f>F63*0.9/'TE5'!E63</f>
        <v>0.30761279579463885</v>
      </c>
      <c r="M63" s="590">
        <f>G63*0.9/'TE5'!F63</f>
        <v>0.29968047154482252</v>
      </c>
      <c r="P63" s="577"/>
    </row>
    <row r="64" spans="1:16">
      <c r="A64" s="78">
        <v>1968</v>
      </c>
      <c r="B64" s="459">
        <f>avghweal!BC57</f>
        <v>39992.650476583185</v>
      </c>
      <c r="C64" s="346">
        <f>avghweal!BD57</f>
        <v>39992.650476583185</v>
      </c>
      <c r="D64" s="381">
        <f>avghweal!BE57</f>
        <v>35582.967240725804</v>
      </c>
      <c r="E64" s="562">
        <f>avghweal!BF57</f>
        <v>39506.572801462316</v>
      </c>
      <c r="F64" s="562">
        <f>avghweal!BG57</f>
        <v>40573.239224301251</v>
      </c>
      <c r="G64" s="73">
        <f>avghweal!BH57</f>
        <v>61162.232670758516</v>
      </c>
      <c r="H64" s="572">
        <f>B64*0.9/'TE5'!B64</f>
        <v>0.31126928329467779</v>
      </c>
      <c r="I64" s="583">
        <f>C64*0.9/'TE5'!B64</f>
        <v>0.31126928329467779</v>
      </c>
      <c r="J64" s="589">
        <f>D64*0.9/'TE5'!C64</f>
        <v>0.32042594058243046</v>
      </c>
      <c r="K64" s="582">
        <f>E64*0.9/'TE5'!D64</f>
        <v>0.31552992327389862</v>
      </c>
      <c r="L64" s="589">
        <f>F64*0.9/'TE5'!E64</f>
        <v>0.30813321711724501</v>
      </c>
      <c r="M64" s="590">
        <f>G64*0.9/'TE5'!F64</f>
        <v>0.30021695813019506</v>
      </c>
      <c r="P64" s="577"/>
    </row>
    <row r="65" spans="1:16">
      <c r="A65" s="83">
        <v>1969</v>
      </c>
      <c r="B65" s="460">
        <f>avghweal!BC58</f>
        <v>40778.317080587447</v>
      </c>
      <c r="C65" s="347">
        <f>avghweal!BD58</f>
        <v>40778.317080587447</v>
      </c>
      <c r="D65" s="382">
        <f>avghweal!BE58</f>
        <v>36098.16304409079</v>
      </c>
      <c r="E65" s="564">
        <f>avghweal!BF58</f>
        <v>40073.407442207157</v>
      </c>
      <c r="F65" s="564">
        <f>avghweal!BG58</f>
        <v>41539.644304823632</v>
      </c>
      <c r="G65" s="79">
        <f>avghweal!BH58</f>
        <v>62902.624778424579</v>
      </c>
      <c r="H65" s="573">
        <f>B65*0.9/'TE5'!B65</f>
        <v>0.31891787052154541</v>
      </c>
      <c r="I65" s="584">
        <f>C65*0.9/'TE5'!B65</f>
        <v>0.31891787052154541</v>
      </c>
      <c r="J65" s="591">
        <f>D65*0.9/'TE5'!C65</f>
        <v>0.32890441498280659</v>
      </c>
      <c r="K65" s="585">
        <f>E65*0.9/'TE5'!D65</f>
        <v>0.32192033743238752</v>
      </c>
      <c r="L65" s="591">
        <f>F65*0.9/'TE5'!E65</f>
        <v>0.31668430433831496</v>
      </c>
      <c r="M65" s="592">
        <f>G65*0.9/'TE5'!F65</f>
        <v>0.30914883022793505</v>
      </c>
      <c r="P65" s="577"/>
    </row>
    <row r="66" spans="1:16">
      <c r="A66" s="78">
        <v>1970</v>
      </c>
      <c r="B66" s="459">
        <f>avghweal!BC59</f>
        <v>38595.304138474152</v>
      </c>
      <c r="C66" s="346">
        <f>avghweal!BD59</f>
        <v>38595.304138474152</v>
      </c>
      <c r="D66" s="381">
        <f>avghweal!BE59</f>
        <v>33632.214603108303</v>
      </c>
      <c r="E66" s="562">
        <f>avghweal!BF59</f>
        <v>37780.806406269781</v>
      </c>
      <c r="F66" s="562">
        <f>avghweal!BG59</f>
        <v>39394.247335081782</v>
      </c>
      <c r="G66" s="73">
        <f>avghweal!BH59</f>
        <v>59648.42433730929</v>
      </c>
      <c r="H66" s="572">
        <f>B66*0.9/'TE5'!B66</f>
        <v>0.31662823259830475</v>
      </c>
      <c r="I66" s="583">
        <f>C66*0.9/'TE5'!B66</f>
        <v>0.31662823259830475</v>
      </c>
      <c r="J66" s="589">
        <f>D66*0.9/'TE5'!C66</f>
        <v>0.33077543586092334</v>
      </c>
      <c r="K66" s="582">
        <f>E66*0.9/'TE5'!D66</f>
        <v>0.31838650753753139</v>
      </c>
      <c r="L66" s="589">
        <f>F66*0.9/'TE5'!E66</f>
        <v>0.31507081784095825</v>
      </c>
      <c r="M66" s="590">
        <f>G66*0.9/'TE5'!F66</f>
        <v>0.30666631630197655</v>
      </c>
      <c r="P66" s="577"/>
    </row>
    <row r="67" spans="1:16">
      <c r="A67" s="78">
        <v>1971</v>
      </c>
      <c r="B67" s="459">
        <f>avghweal!BC60</f>
        <v>39474.12254738433</v>
      </c>
      <c r="C67" s="346">
        <f>avghweal!BD60</f>
        <v>39474.12254738433</v>
      </c>
      <c r="D67" s="381">
        <f>avghweal!BE60</f>
        <v>35776.011344452774</v>
      </c>
      <c r="E67" s="562">
        <f>avghweal!BF60</f>
        <v>38821.189628950793</v>
      </c>
      <c r="F67" s="562">
        <f>avghweal!BG60</f>
        <v>40117.443992966859</v>
      </c>
      <c r="G67" s="73">
        <f>avghweal!BH60</f>
        <v>60758.156619689602</v>
      </c>
      <c r="H67" s="572">
        <f>B67*0.9/'TE5'!B67</f>
        <v>0.32298492267727852</v>
      </c>
      <c r="I67" s="583">
        <f>C67*0.9/'TE5'!B67</f>
        <v>0.32298492267727852</v>
      </c>
      <c r="J67" s="589">
        <f>D67*0.9/'TE5'!C67</f>
        <v>0.33875290692831789</v>
      </c>
      <c r="K67" s="582">
        <f>E67*0.9/'TE5'!D67</f>
        <v>0.32567414548312684</v>
      </c>
      <c r="L67" s="589">
        <f>F67*0.9/'TE5'!E67</f>
        <v>0.32053788808969524</v>
      </c>
      <c r="M67" s="590">
        <f>G67*0.9/'TE5'!F67</f>
        <v>0.31165446365098498</v>
      </c>
      <c r="P67" s="577"/>
    </row>
    <row r="68" spans="1:16">
      <c r="A68" s="78">
        <v>1972</v>
      </c>
      <c r="B68" s="459">
        <f>avghweal!BC61</f>
        <v>41977.693126218968</v>
      </c>
      <c r="C68" s="346">
        <f>avghweal!BD61</f>
        <v>41977.693126218968</v>
      </c>
      <c r="D68" s="381">
        <f>avghweal!BE61</f>
        <v>37300.675438637663</v>
      </c>
      <c r="E68" s="562">
        <f>avghweal!BF61</f>
        <v>41448.142407442072</v>
      </c>
      <c r="F68" s="562">
        <f>avghweal!BG61</f>
        <v>42493.137111351847</v>
      </c>
      <c r="G68" s="73">
        <f>avghweal!BH61</f>
        <v>64285.376161068336</v>
      </c>
      <c r="H68" s="572">
        <f>B68*0.9/'TE5'!B68</f>
        <v>0.32354710716754198</v>
      </c>
      <c r="I68" s="583">
        <f>C68*0.9/'TE5'!B68</f>
        <v>0.32354710716754198</v>
      </c>
      <c r="J68" s="589">
        <f>D68*0.9/'TE5'!C68</f>
        <v>0.33644950738869361</v>
      </c>
      <c r="K68" s="582">
        <f>E68*0.9/'TE5'!D68</f>
        <v>0.32705249619247878</v>
      </c>
      <c r="L68" s="589">
        <f>F68*0.9/'TE5'!E68</f>
        <v>0.32034271537480707</v>
      </c>
      <c r="M68" s="590">
        <f>G68*0.9/'TE5'!F68</f>
        <v>0.31096681211690202</v>
      </c>
      <c r="P68" s="577"/>
    </row>
    <row r="69" spans="1:16">
      <c r="A69" s="78">
        <v>1973</v>
      </c>
      <c r="B69" s="459">
        <f>avghweal!BC62</f>
        <v>43449.188545644611</v>
      </c>
      <c r="C69" s="346">
        <f>avghweal!BD62</f>
        <v>43449.188545644611</v>
      </c>
      <c r="D69" s="381">
        <f>avghweal!BE62</f>
        <v>38484.619401064796</v>
      </c>
      <c r="E69" s="562">
        <f>avghweal!BF62</f>
        <v>42974.297266157657</v>
      </c>
      <c r="F69" s="562">
        <f>avghweal!BG62</f>
        <v>43936.147562224229</v>
      </c>
      <c r="G69" s="73">
        <f>avghweal!BH62</f>
        <v>66080.482038572896</v>
      </c>
      <c r="H69" s="572">
        <f>B69*0.9/'TE5'!B69</f>
        <v>0.33141897176392376</v>
      </c>
      <c r="I69" s="583">
        <f>C69*0.9/'TE5'!B69</f>
        <v>0.33141897176392376</v>
      </c>
      <c r="J69" s="589">
        <f>D69*0.9/'TE5'!C69</f>
        <v>0.34370279702762291</v>
      </c>
      <c r="K69" s="582">
        <f>E69*0.9/'TE5'!D69</f>
        <v>0.33565644352189988</v>
      </c>
      <c r="L69" s="589">
        <f>F69*0.9/'TE5'!E69</f>
        <v>0.32773858836144282</v>
      </c>
      <c r="M69" s="590">
        <f>G69*0.9/'TE5'!F69</f>
        <v>0.31708143078826506</v>
      </c>
      <c r="P69" s="577"/>
    </row>
    <row r="70" spans="1:16">
      <c r="A70" s="78">
        <v>1974</v>
      </c>
      <c r="B70" s="459">
        <f>avghweal!BC63</f>
        <v>40297.86644505836</v>
      </c>
      <c r="C70" s="346">
        <f>avghweal!BD63</f>
        <v>40297.86644505836</v>
      </c>
      <c r="D70" s="381">
        <f>avghweal!BE63</f>
        <v>35559.92923213193</v>
      </c>
      <c r="E70" s="562">
        <f>avghweal!BF63</f>
        <v>39958.920009394664</v>
      </c>
      <c r="F70" s="562">
        <f>avghweal!BG63</f>
        <v>40683.317302488242</v>
      </c>
      <c r="G70" s="73">
        <f>avghweal!BH63</f>
        <v>61093.653345636303</v>
      </c>
      <c r="H70" s="572">
        <f>B70*0.9/'TE5'!B70</f>
        <v>0.33701027446659287</v>
      </c>
      <c r="I70" s="583">
        <f>C70*0.9/'TE5'!B70</f>
        <v>0.33701027446659287</v>
      </c>
      <c r="J70" s="589">
        <f>D70*0.9/'TE5'!C70</f>
        <v>0.34753274177517762</v>
      </c>
      <c r="K70" s="582">
        <f>E70*0.9/'TE5'!D70</f>
        <v>0.34026720986145331</v>
      </c>
      <c r="L70" s="589">
        <f>F70*0.9/'TE5'!E70</f>
        <v>0.33449739229256609</v>
      </c>
      <c r="M70" s="590">
        <f>G70*0.9/'TE5'!F70</f>
        <v>0.3226216946539916</v>
      </c>
      <c r="P70" s="577"/>
    </row>
    <row r="71" spans="1:16">
      <c r="A71" s="78">
        <v>1975</v>
      </c>
      <c r="B71" s="459">
        <f>avghweal!BC64</f>
        <v>39199.563947506496</v>
      </c>
      <c r="C71" s="346">
        <f>avghweal!BD64</f>
        <v>39199.563947506496</v>
      </c>
      <c r="D71" s="381">
        <f>avghweal!BE64</f>
        <v>33650.52386921789</v>
      </c>
      <c r="E71" s="562">
        <f>avghweal!BF64</f>
        <v>38438.706380382813</v>
      </c>
      <c r="F71" s="562">
        <f>avghweal!BG64</f>
        <v>39983.303906216963</v>
      </c>
      <c r="G71" s="73">
        <f>avghweal!BH64</f>
        <v>59163.117027744302</v>
      </c>
      <c r="H71" s="572">
        <f>B71*0.9/'TE5'!B71</f>
        <v>0.34121303512074524</v>
      </c>
      <c r="I71" s="583">
        <f>C71*0.9/'TE5'!B71</f>
        <v>0.34121303512074524</v>
      </c>
      <c r="J71" s="589">
        <f>D71*0.9/'TE5'!C71</f>
        <v>0.34713405075814652</v>
      </c>
      <c r="K71" s="582">
        <f>E71*0.9/'TE5'!D71</f>
        <v>0.34211960110702416</v>
      </c>
      <c r="L71" s="589">
        <f>F71*0.9/'TE5'!E71</f>
        <v>0.34087947008881431</v>
      </c>
      <c r="M71" s="590">
        <f>G71*0.9/'TE5'!F71</f>
        <v>0.32594571451076187</v>
      </c>
      <c r="P71" s="577"/>
    </row>
    <row r="72" spans="1:16">
      <c r="A72" s="78">
        <v>1976</v>
      </c>
      <c r="B72" s="459">
        <f>avghweal!BC65</f>
        <v>42523.073949965605</v>
      </c>
      <c r="C72" s="346">
        <f>avghweal!BD65</f>
        <v>42523.073949965605</v>
      </c>
      <c r="D72" s="381">
        <f>avghweal!BE65</f>
        <v>36686.935109565158</v>
      </c>
      <c r="E72" s="562">
        <f>avghweal!BF65</f>
        <v>41600.814789322474</v>
      </c>
      <c r="F72" s="562">
        <f>avghweal!BG65</f>
        <v>43432.298658479762</v>
      </c>
      <c r="G72" s="73">
        <f>avghweal!BH65</f>
        <v>63777.13945713776</v>
      </c>
      <c r="H72" s="572">
        <f>B72*0.9/'TE5'!B72</f>
        <v>0.34945793140286696</v>
      </c>
      <c r="I72" s="583">
        <f>C72*0.9/'TE5'!B72</f>
        <v>0.34945793140286696</v>
      </c>
      <c r="J72" s="589">
        <f>D72*0.9/'TE5'!C72</f>
        <v>0.3533427784529411</v>
      </c>
      <c r="K72" s="582">
        <f>E72*0.9/'TE5'!D72</f>
        <v>0.34898136951695119</v>
      </c>
      <c r="L72" s="589">
        <f>F72*0.9/'TE5'!E72</f>
        <v>0.35012744693141629</v>
      </c>
      <c r="M72" s="590">
        <f>G72*0.9/'TE5'!F72</f>
        <v>0.33299363631562745</v>
      </c>
      <c r="P72" s="577"/>
    </row>
    <row r="73" spans="1:16">
      <c r="A73" s="78">
        <v>1977</v>
      </c>
      <c r="B73" s="459">
        <f>avghweal!BC66</f>
        <v>44117.641193592899</v>
      </c>
      <c r="C73" s="346">
        <f>avghweal!BD66</f>
        <v>44117.641193592899</v>
      </c>
      <c r="D73" s="381">
        <f>avghweal!BE66</f>
        <v>37674.92939912829</v>
      </c>
      <c r="E73" s="562">
        <f>avghweal!BF66</f>
        <v>43645.568521629975</v>
      </c>
      <c r="F73" s="562">
        <f>avghweal!BG66</f>
        <v>44584.073911002321</v>
      </c>
      <c r="G73" s="73">
        <f>avghweal!BH66</f>
        <v>65792.814469550605</v>
      </c>
      <c r="H73" s="572">
        <f>B73*0.9/'TE5'!B73</f>
        <v>0.35295719203440973</v>
      </c>
      <c r="I73" s="583">
        <f>C73*0.9/'TE5'!B73</f>
        <v>0.35295719203440973</v>
      </c>
      <c r="J73" s="589">
        <f>D73*0.9/'TE5'!C73</f>
        <v>0.35542041897200727</v>
      </c>
      <c r="K73" s="582">
        <f>E73*0.9/'TE5'!D73</f>
        <v>0.35317520927010709</v>
      </c>
      <c r="L73" s="589">
        <f>F73*0.9/'TE5'!E73</f>
        <v>0.35289548602325915</v>
      </c>
      <c r="M73" s="590">
        <f>G73*0.9/'TE5'!F73</f>
        <v>0.335725037592145</v>
      </c>
      <c r="P73" s="577"/>
    </row>
    <row r="74" spans="1:16">
      <c r="A74" s="78">
        <v>1978</v>
      </c>
      <c r="B74" s="459">
        <f>avghweal!BC67</f>
        <v>46059.812977930509</v>
      </c>
      <c r="C74" s="346">
        <f>avghweal!BD67</f>
        <v>46059.812977930509</v>
      </c>
      <c r="D74" s="381">
        <f>avghweal!BE67</f>
        <v>39712.606222659946</v>
      </c>
      <c r="E74" s="562">
        <f>avghweal!BF67</f>
        <v>46024.159312128977</v>
      </c>
      <c r="F74" s="562">
        <f>avghweal!BG67</f>
        <v>46112.78564839669</v>
      </c>
      <c r="G74" s="73">
        <f>avghweal!BH67</f>
        <v>68246.451360842591</v>
      </c>
      <c r="H74" s="572">
        <f>B74*0.9/'TE5'!B74</f>
        <v>0.36091464831702075</v>
      </c>
      <c r="I74" s="583">
        <f>C74*0.9/'TE5'!B74</f>
        <v>0.36091464831702075</v>
      </c>
      <c r="J74" s="589">
        <f>D74*0.9/'TE5'!C74</f>
        <v>0.36170814797464568</v>
      </c>
      <c r="K74" s="582">
        <f>E74*0.9/'TE5'!D74</f>
        <v>0.36207464678685436</v>
      </c>
      <c r="L74" s="589">
        <f>F74*0.9/'TE5'!E74</f>
        <v>0.35995322121493867</v>
      </c>
      <c r="M74" s="590">
        <f>G74*0.9/'TE5'!F74</f>
        <v>0.3423247058397399</v>
      </c>
      <c r="P74" s="577"/>
    </row>
    <row r="75" spans="1:16">
      <c r="A75" s="83">
        <v>1979</v>
      </c>
      <c r="B75" s="460">
        <f>avghweal!BC68</f>
        <v>47014.940782689671</v>
      </c>
      <c r="C75" s="347">
        <f>avghweal!BD68</f>
        <v>47014.940782689671</v>
      </c>
      <c r="D75" s="382">
        <f>avghweal!BE68</f>
        <v>40278.087320717408</v>
      </c>
      <c r="E75" s="564">
        <f>avghweal!BF68</f>
        <v>45992.570927766355</v>
      </c>
      <c r="F75" s="564">
        <f>avghweal!BG68</f>
        <v>48053.319715459686</v>
      </c>
      <c r="G75" s="79">
        <f>avghweal!BH68</f>
        <v>68959.907096094219</v>
      </c>
      <c r="H75" s="574">
        <f>B75*0.9/'TE5'!B75</f>
        <v>0.35509747266769404</v>
      </c>
      <c r="I75" s="585">
        <f>C75*0.9/'TE5'!B75</f>
        <v>0.35509747266769404</v>
      </c>
      <c r="J75" s="591">
        <f>D75*0.9/'TE5'!C75</f>
        <v>0.35418539065041477</v>
      </c>
      <c r="K75" s="585">
        <f>E75*0.9/'TE5'!D75</f>
        <v>0.35329058591299967</v>
      </c>
      <c r="L75" s="591">
        <f>F75*0.9/'TE5'!E75</f>
        <v>0.35703793304760995</v>
      </c>
      <c r="M75" s="592">
        <f>G75*0.9/'TE5'!F75</f>
        <v>0.334668871326466</v>
      </c>
      <c r="P75" s="577"/>
    </row>
    <row r="76" spans="1:16">
      <c r="A76" s="78">
        <v>1980</v>
      </c>
      <c r="B76" s="459">
        <f>avghweal!BC69</f>
        <v>49291.19171753405</v>
      </c>
      <c r="C76" s="346">
        <f>avghweal!BD69</f>
        <v>49291.19171753405</v>
      </c>
      <c r="D76" s="381">
        <f>avghweal!BE69</f>
        <v>41920.991199302676</v>
      </c>
      <c r="E76" s="562">
        <f>avghweal!BF69</f>
        <v>48440.903000360129</v>
      </c>
      <c r="F76" s="562">
        <f>avghweal!BG69</f>
        <v>50164.122787052183</v>
      </c>
      <c r="G76" s="73">
        <f>avghweal!BH69</f>
        <v>72268.895582788027</v>
      </c>
      <c r="H76" s="571">
        <f>B76*0.9/'TE5'!B76</f>
        <v>0.35791677236557012</v>
      </c>
      <c r="I76" s="582">
        <f>C76*0.9/'TE5'!B76</f>
        <v>0.35791677236557012</v>
      </c>
      <c r="J76" s="589">
        <f>D76*0.9/'TE5'!C76</f>
        <v>0.35497032230177278</v>
      </c>
      <c r="K76" s="582">
        <f>E76*0.9/'TE5'!D76</f>
        <v>0.35538432955079918</v>
      </c>
      <c r="L76" s="589">
        <f>F76*0.9/'TE5'!E76</f>
        <v>0.36063620183292988</v>
      </c>
      <c r="M76" s="590">
        <f>G76*0.9/'TE5'!F76</f>
        <v>0.33768849995464395</v>
      </c>
      <c r="P76" s="577"/>
    </row>
    <row r="77" spans="1:16">
      <c r="A77" s="78">
        <v>1981</v>
      </c>
      <c r="B77" s="459">
        <f>avghweal!BC70</f>
        <v>49786.166011006273</v>
      </c>
      <c r="C77" s="346">
        <f>avghweal!BD70</f>
        <v>49786.166011006273</v>
      </c>
      <c r="D77" s="381">
        <f>avghweal!BE70</f>
        <v>41466.502004873524</v>
      </c>
      <c r="E77" s="562">
        <f>avghweal!BF70</f>
        <v>48708.14800531778</v>
      </c>
      <c r="F77" s="562">
        <f>avghweal!BG70</f>
        <v>50844.938546919366</v>
      </c>
      <c r="G77" s="73">
        <f>avghweal!BH70</f>
        <v>73052.329877182143</v>
      </c>
      <c r="H77" s="571">
        <f>B77*0.9/'TE5'!B77</f>
        <v>0.36089605093002314</v>
      </c>
      <c r="I77" s="582">
        <f>C77*0.9/'TE5'!B77</f>
        <v>0.36089605093002314</v>
      </c>
      <c r="J77" s="589">
        <f>D77*0.9/'TE5'!C77</f>
        <v>0.35144187910800279</v>
      </c>
      <c r="K77" s="582">
        <f>E77*0.9/'TE5'!D77</f>
        <v>0.357366690199869</v>
      </c>
      <c r="L77" s="589">
        <f>F77*0.9/'TE5'!E77</f>
        <v>0.36431479205170775</v>
      </c>
      <c r="M77" s="590">
        <f>G77*0.9/'TE5'!F77</f>
        <v>0.34103027424356114</v>
      </c>
      <c r="P77" s="577"/>
    </row>
    <row r="78" spans="1:16">
      <c r="A78" s="78">
        <v>1982</v>
      </c>
      <c r="B78" s="459">
        <f>avghweal!BC71</f>
        <v>51260.431940138413</v>
      </c>
      <c r="C78" s="346">
        <f>avghweal!BD71</f>
        <v>51260.431940138413</v>
      </c>
      <c r="D78" s="381">
        <f>avghweal!BE71</f>
        <v>42179.492372389563</v>
      </c>
      <c r="E78" s="562">
        <f>avghweal!BF71</f>
        <v>49938.094649924977</v>
      </c>
      <c r="F78" s="562">
        <f>avghweal!BG71</f>
        <v>52517.902702125</v>
      </c>
      <c r="G78" s="73">
        <f>avghweal!BH71</f>
        <v>75216.685327658735</v>
      </c>
      <c r="H78" s="571">
        <f>B78*0.9/'TE5'!B78</f>
        <v>0.37137609720230103</v>
      </c>
      <c r="I78" s="582">
        <f>C78*0.9/'TE5'!B78</f>
        <v>0.37137609720230103</v>
      </c>
      <c r="J78" s="589">
        <f>D78*0.9/'TE5'!C78</f>
        <v>0.35957439791318047</v>
      </c>
      <c r="K78" s="582">
        <f>E78*0.9/'TE5'!D78</f>
        <v>0.36469234697947578</v>
      </c>
      <c r="L78" s="589">
        <f>F78*0.9/'TE5'!E78</f>
        <v>0.3775907674654429</v>
      </c>
      <c r="M78" s="590">
        <f>G78*0.9/'TE5'!F78</f>
        <v>0.35150184558670677</v>
      </c>
      <c r="P78" s="577"/>
    </row>
    <row r="79" spans="1:16">
      <c r="A79" s="78">
        <v>1983</v>
      </c>
      <c r="B79" s="459">
        <f>avghweal!BC72</f>
        <v>53480.241760845805</v>
      </c>
      <c r="C79" s="346">
        <f>avghweal!BD72</f>
        <v>53480.241760845805</v>
      </c>
      <c r="D79" s="381">
        <f>avghweal!BE72</f>
        <v>43550.553374257266</v>
      </c>
      <c r="E79" s="562">
        <f>avghweal!BF72</f>
        <v>51987.734287561034</v>
      </c>
      <c r="F79" s="562">
        <f>avghweal!BG72</f>
        <v>54963.748842761219</v>
      </c>
      <c r="G79" s="73">
        <f>avghweal!BH72</f>
        <v>78524.33085751161</v>
      </c>
      <c r="H79" s="571">
        <f>B79*0.9/'TE5'!B79</f>
        <v>0.38066571950912476</v>
      </c>
      <c r="I79" s="582">
        <f>C79*0.9/'TE5'!B79</f>
        <v>0.38066571950912476</v>
      </c>
      <c r="J79" s="589">
        <f>D79*0.9/'TE5'!C79</f>
        <v>0.36733887601425524</v>
      </c>
      <c r="K79" s="582">
        <f>E79*0.9/'TE5'!D79</f>
        <v>0.37559265796600083</v>
      </c>
      <c r="L79" s="589">
        <f>F79*0.9/'TE5'!E79</f>
        <v>0.38574707995924667</v>
      </c>
      <c r="M79" s="590">
        <f>G79*0.9/'TE5'!F79</f>
        <v>0.36132407881272238</v>
      </c>
      <c r="P79" s="577"/>
    </row>
    <row r="80" spans="1:16">
      <c r="A80" s="78">
        <v>1984</v>
      </c>
      <c r="B80" s="459">
        <f>avghweal!BC73</f>
        <v>55538.321589991407</v>
      </c>
      <c r="C80" s="346">
        <f>avghweal!BD73</f>
        <v>55538.321589991407</v>
      </c>
      <c r="D80" s="381">
        <f>avghweal!BE73</f>
        <v>44732.076600783395</v>
      </c>
      <c r="E80" s="562">
        <f>avghweal!BF73</f>
        <v>53913.640313434305</v>
      </c>
      <c r="F80" s="562">
        <f>avghweal!BG73</f>
        <v>57063.377941191648</v>
      </c>
      <c r="G80" s="73">
        <f>avghweal!BH73</f>
        <v>81440.923493331371</v>
      </c>
      <c r="H80" s="571">
        <f>B80*0.9/'TE5'!B80</f>
        <v>0.386345624923706</v>
      </c>
      <c r="I80" s="582">
        <f>C80*0.9/'TE5'!B80</f>
        <v>0.386345624923706</v>
      </c>
      <c r="J80" s="589">
        <f>D80*0.9/'TE5'!C80</f>
        <v>0.37109345764913099</v>
      </c>
      <c r="K80" s="582">
        <f>E80*0.9/'TE5'!D80</f>
        <v>0.38198042625961603</v>
      </c>
      <c r="L80" s="589">
        <f>F80*0.9/'TE5'!E80</f>
        <v>0.39012853619512866</v>
      </c>
      <c r="M80" s="590">
        <f>G80*0.9/'TE5'!F80</f>
        <v>0.36688806201676039</v>
      </c>
      <c r="P80" s="577"/>
    </row>
    <row r="81" spans="1:16">
      <c r="A81" s="78">
        <v>1985</v>
      </c>
      <c r="B81" s="459">
        <f>avghweal!BC74</f>
        <v>59379.859249660723</v>
      </c>
      <c r="C81" s="346">
        <f>avghweal!BD74</f>
        <v>59379.859249660723</v>
      </c>
      <c r="D81" s="381">
        <f>avghweal!BE74</f>
        <v>47250.464812155122</v>
      </c>
      <c r="E81" s="562">
        <f>avghweal!BF74</f>
        <v>57771.60251894212</v>
      </c>
      <c r="F81" s="562">
        <f>avghweal!BG74</f>
        <v>60942.595265869306</v>
      </c>
      <c r="G81" s="73">
        <f>avghweal!BH74</f>
        <v>87077.624306205966</v>
      </c>
      <c r="H81" s="571">
        <f>B81*0.9/'TE5'!B81</f>
        <v>0.39209276437759399</v>
      </c>
      <c r="I81" s="582">
        <f>C81*0.9/'TE5'!B81</f>
        <v>0.39209276437759399</v>
      </c>
      <c r="J81" s="589">
        <f>D81*0.9/'TE5'!C81</f>
        <v>0.37953632306650337</v>
      </c>
      <c r="K81" s="582">
        <f>E81*0.9/'TE5'!D81</f>
        <v>0.38385797106196506</v>
      </c>
      <c r="L81" s="589">
        <f>F81*0.9/'TE5'!E81</f>
        <v>0.39994566237236762</v>
      </c>
      <c r="M81" s="590">
        <f>G81*0.9/'TE5'!F81</f>
        <v>0.37327279314754541</v>
      </c>
      <c r="P81" s="577"/>
    </row>
    <row r="82" spans="1:16">
      <c r="A82" s="78">
        <v>1986</v>
      </c>
      <c r="B82" s="459">
        <f>avghweal!BC75</f>
        <v>64359.169532798252</v>
      </c>
      <c r="C82" s="346">
        <f>avghweal!BD75</f>
        <v>64359.169532798252</v>
      </c>
      <c r="D82" s="381">
        <f>avghweal!BE75</f>
        <v>51325.134199512555</v>
      </c>
      <c r="E82" s="562">
        <f>avghweal!BF75</f>
        <v>62895.340751488679</v>
      </c>
      <c r="F82" s="562">
        <f>avghweal!BG75</f>
        <v>65861.410690562567</v>
      </c>
      <c r="G82" s="73">
        <f>avghweal!BH75</f>
        <v>93988.394074006661</v>
      </c>
      <c r="H82" s="571">
        <f>B82*0.9/'TE5'!B82</f>
        <v>0.3935033082962035</v>
      </c>
      <c r="I82" s="582">
        <f>C82*0.9/'TE5'!B82</f>
        <v>0.3935033082962035</v>
      </c>
      <c r="J82" s="589">
        <f>D82*0.9/'TE5'!C82</f>
        <v>0.37650367146485686</v>
      </c>
      <c r="K82" s="582">
        <f>E82*0.9/'TE5'!D82</f>
        <v>0.38604027201462349</v>
      </c>
      <c r="L82" s="589">
        <f>F82*0.9/'TE5'!E82</f>
        <v>0.40104905345052988</v>
      </c>
      <c r="M82" s="590">
        <f>G82*0.9/'TE5'!F82</f>
        <v>0.37455547082846957</v>
      </c>
      <c r="P82" s="577"/>
    </row>
    <row r="83" spans="1:16">
      <c r="A83" s="78">
        <v>1987</v>
      </c>
      <c r="B83" s="459">
        <f>avghweal!BC76</f>
        <v>65630.111058435956</v>
      </c>
      <c r="C83" s="346">
        <f>avghweal!BD76</f>
        <v>65630.111058435956</v>
      </c>
      <c r="D83" s="381">
        <f>avghweal!BE76</f>
        <v>52993.587536677122</v>
      </c>
      <c r="E83" s="562">
        <f>avghweal!BF76</f>
        <v>64118.971888864929</v>
      </c>
      <c r="F83" s="562">
        <f>avghweal!BG76</f>
        <v>67055.962859967709</v>
      </c>
      <c r="G83" s="73">
        <f>avghweal!BH76</f>
        <v>95025.211715625221</v>
      </c>
      <c r="H83" s="571">
        <f>B83*0.9/'TE5'!B83</f>
        <v>0.38421952724456782</v>
      </c>
      <c r="I83" s="582">
        <f>C83*0.9/'TE5'!B83</f>
        <v>0.38421952724456782</v>
      </c>
      <c r="J83" s="589">
        <f>D83*0.9/'TE5'!C83</f>
        <v>0.36960161081917492</v>
      </c>
      <c r="K83" s="582">
        <f>E83*0.9/'TE5'!D83</f>
        <v>0.37983278740521498</v>
      </c>
      <c r="L83" s="589">
        <f>F83*0.9/'TE5'!E83</f>
        <v>0.38822008429827354</v>
      </c>
      <c r="M83" s="590">
        <f>G83*0.9/'TE5'!F83</f>
        <v>0.36463684774612137</v>
      </c>
      <c r="P83" s="577"/>
    </row>
    <row r="84" spans="1:16">
      <c r="A84" s="78">
        <v>1988</v>
      </c>
      <c r="B84" s="459">
        <f>avghweal!BC77</f>
        <v>65696.199635849684</v>
      </c>
      <c r="C84" s="346">
        <f>avghweal!BD77</f>
        <v>65696.199635849684</v>
      </c>
      <c r="D84" s="381">
        <f>avghweal!BE77</f>
        <v>52376.160679497996</v>
      </c>
      <c r="E84" s="562">
        <f>avghweal!BF77</f>
        <v>63818.9227832385</v>
      </c>
      <c r="F84" s="562">
        <f>avghweal!BG77</f>
        <v>67487.766617987319</v>
      </c>
      <c r="G84" s="73">
        <f>avghweal!BH77</f>
        <v>93828.455840546449</v>
      </c>
      <c r="H84" s="571">
        <f>B84*0.9/'TE5'!B84</f>
        <v>0.37262398004531855</v>
      </c>
      <c r="I84" s="582">
        <f>C84*0.9/'TE5'!B84</f>
        <v>0.37262398004531855</v>
      </c>
      <c r="J84" s="589">
        <f>D84*0.9/'TE5'!C84</f>
        <v>0.35439961387406421</v>
      </c>
      <c r="K84" s="582">
        <f>E84*0.9/'TE5'!D84</f>
        <v>0.36546665819315044</v>
      </c>
      <c r="L84" s="589">
        <f>F84*0.9/'TE5'!E84</f>
        <v>0.37932378486602464</v>
      </c>
      <c r="M84" s="590">
        <f>G84*0.9/'TE5'!F84</f>
        <v>0.35121238515522452</v>
      </c>
      <c r="P84" s="577"/>
    </row>
    <row r="85" spans="1:16">
      <c r="A85" s="83">
        <v>1989</v>
      </c>
      <c r="B85" s="460">
        <f>avghweal!BC78</f>
        <v>68443.033566963888</v>
      </c>
      <c r="C85" s="347">
        <f>avghweal!BD78</f>
        <v>68443.033566963888</v>
      </c>
      <c r="D85" s="382">
        <f>avghweal!BE78</f>
        <v>54414.630898253636</v>
      </c>
      <c r="E85" s="564">
        <f>avghweal!BF78</f>
        <v>66428.875303678433</v>
      </c>
      <c r="F85" s="564">
        <f>avghweal!BG78</f>
        <v>70411.932348740767</v>
      </c>
      <c r="G85" s="79">
        <f>avghweal!BH78</f>
        <v>96789.279071665092</v>
      </c>
      <c r="H85" s="574">
        <f>B85*0.9/'TE5'!B85</f>
        <v>0.37299263477325434</v>
      </c>
      <c r="I85" s="585">
        <f>C85*0.9/'TE5'!B85</f>
        <v>0.37299263477325434</v>
      </c>
      <c r="J85" s="591">
        <f>D85*0.9/'TE5'!C85</f>
        <v>0.35571767305414392</v>
      </c>
      <c r="K85" s="585">
        <f>E85*0.9/'TE5'!D85</f>
        <v>0.36699036881572</v>
      </c>
      <c r="L85" s="591">
        <f>F85*0.9/'TE5'!E85</f>
        <v>0.37880742815169693</v>
      </c>
      <c r="M85" s="592">
        <f>G85*0.9/'TE5'!F85</f>
        <v>0.35079477185378272</v>
      </c>
      <c r="P85" s="577"/>
    </row>
    <row r="86" spans="1:16">
      <c r="A86" s="78">
        <v>1990</v>
      </c>
      <c r="B86" s="459">
        <f>avghweal!BC79</f>
        <v>68168.519820051952</v>
      </c>
      <c r="C86" s="346">
        <f>avghweal!BD79</f>
        <v>68168.519820051952</v>
      </c>
      <c r="D86" s="381">
        <f>avghweal!BE79</f>
        <v>53611.154428782334</v>
      </c>
      <c r="E86" s="562">
        <f>avghweal!BF79</f>
        <v>66039.996065898915</v>
      </c>
      <c r="F86" s="562">
        <f>avghweal!BG79</f>
        <v>70251.155901805832</v>
      </c>
      <c r="G86" s="73">
        <f>avghweal!BH79</f>
        <v>95505.187887871361</v>
      </c>
      <c r="H86" s="571">
        <f>B86*0.9/'TE5'!B86</f>
        <v>0.37116998434066772</v>
      </c>
      <c r="I86" s="582">
        <f>C86*0.9/'TE5'!B86</f>
        <v>0.37116998434066772</v>
      </c>
      <c r="J86" s="589">
        <f>D86*0.9/'TE5'!C86</f>
        <v>0.35083644572894929</v>
      </c>
      <c r="K86" s="582">
        <f>E86*0.9/'TE5'!D86</f>
        <v>0.36323640883392688</v>
      </c>
      <c r="L86" s="589">
        <f>F86*0.9/'TE5'!E86</f>
        <v>0.37883820702011745</v>
      </c>
      <c r="M86" s="590">
        <f>G86*0.9/'TE5'!F86</f>
        <v>0.34801478408823827</v>
      </c>
      <c r="P86" s="577"/>
    </row>
    <row r="87" spans="1:16">
      <c r="A87" s="78">
        <v>1991</v>
      </c>
      <c r="B87" s="459">
        <f>avghweal!BC80</f>
        <v>68405.035862013989</v>
      </c>
      <c r="C87" s="346">
        <f>avghweal!BD80</f>
        <v>68405.035862013989</v>
      </c>
      <c r="D87" s="381">
        <f>avghweal!BE80</f>
        <v>53512.145963009549</v>
      </c>
      <c r="E87" s="562">
        <f>avghweal!BF80</f>
        <v>66542.447487995014</v>
      </c>
      <c r="F87" s="562">
        <f>avghweal!BG80</f>
        <v>70252.38408000124</v>
      </c>
      <c r="G87" s="73">
        <f>avghweal!BH80</f>
        <v>96499.664092762643</v>
      </c>
      <c r="H87" s="571">
        <f>B87*0.9/'TE5'!B87</f>
        <v>0.37256467342376703</v>
      </c>
      <c r="I87" s="582">
        <f>C87*0.9/'TE5'!B87</f>
        <v>0.37256467342376703</v>
      </c>
      <c r="J87" s="589">
        <f>D87*0.9/'TE5'!C87</f>
        <v>0.35324624017863199</v>
      </c>
      <c r="K87" s="582">
        <f>E87*0.9/'TE5'!D87</f>
        <v>0.36581851128164766</v>
      </c>
      <c r="L87" s="589">
        <f>F87*0.9/'TE5'!E87</f>
        <v>0.37922462046082067</v>
      </c>
      <c r="M87" s="590">
        <f>G87*0.9/'TE5'!F87</f>
        <v>0.35083432655795443</v>
      </c>
      <c r="P87" s="577"/>
    </row>
    <row r="88" spans="1:16">
      <c r="A88" s="78">
        <v>1992</v>
      </c>
      <c r="B88" s="459">
        <f>avghweal!BC81</f>
        <v>66944.108189976978</v>
      </c>
      <c r="C88" s="346">
        <f>avghweal!BD81</f>
        <v>66944.108189976978</v>
      </c>
      <c r="D88" s="381">
        <f>avghweal!BE81</f>
        <v>52178.351705309768</v>
      </c>
      <c r="E88" s="562">
        <f>avghweal!BF81</f>
        <v>65820.904052968835</v>
      </c>
      <c r="F88" s="562">
        <f>avghweal!BG81</f>
        <v>68045.565493811926</v>
      </c>
      <c r="G88" s="73">
        <f>avghweal!BH81</f>
        <v>94410.60306903231</v>
      </c>
      <c r="H88" s="571">
        <f>B88*0.9/'TE5'!B88</f>
        <v>0.35746264457702637</v>
      </c>
      <c r="I88" s="582">
        <f>C88*0.9/'TE5'!B88</f>
        <v>0.35746264457702637</v>
      </c>
      <c r="J88" s="589">
        <f>D88*0.9/'TE5'!C88</f>
        <v>0.33843316294172621</v>
      </c>
      <c r="K88" s="582">
        <f>E88*0.9/'TE5'!D88</f>
        <v>0.35261832015982919</v>
      </c>
      <c r="L88" s="589">
        <f>F88*0.9/'TE5'!E88</f>
        <v>0.36215059002257588</v>
      </c>
      <c r="M88" s="590">
        <f>G88*0.9/'TE5'!F88</f>
        <v>0.33612400893013011</v>
      </c>
      <c r="P88" s="577"/>
    </row>
    <row r="89" spans="1:16">
      <c r="A89" s="78">
        <v>1993</v>
      </c>
      <c r="B89" s="459">
        <f>avghweal!BC82</f>
        <v>67326.532476270426</v>
      </c>
      <c r="C89" s="346">
        <f>avghweal!BD82</f>
        <v>67326.532476270426</v>
      </c>
      <c r="D89" s="381">
        <f>avghweal!BE82</f>
        <v>53154.38415931831</v>
      </c>
      <c r="E89" s="562">
        <f>avghweal!BF82</f>
        <v>67146.536195598441</v>
      </c>
      <c r="F89" s="562">
        <f>avghweal!BG82</f>
        <v>67536.671159987673</v>
      </c>
      <c r="G89" s="73">
        <f>avghweal!BH82</f>
        <v>94853.034220214831</v>
      </c>
      <c r="H89" s="571">
        <f>B89*0.9/'TE5'!B89</f>
        <v>0.35428541898727417</v>
      </c>
      <c r="I89" s="582">
        <f>C89*0.9/'TE5'!B89</f>
        <v>0.35428541898727417</v>
      </c>
      <c r="J89" s="589">
        <f>D89*0.9/'TE5'!C89</f>
        <v>0.33779291690308316</v>
      </c>
      <c r="K89" s="582">
        <f>E89*0.9/'TE5'!D89</f>
        <v>0.35182353739272171</v>
      </c>
      <c r="L89" s="589">
        <f>F89*0.9/'TE5'!E89</f>
        <v>0.35674109011979838</v>
      </c>
      <c r="M89" s="590">
        <f>G89*0.9/'TE5'!F89</f>
        <v>0.33281302008235153</v>
      </c>
      <c r="P89" s="577"/>
    </row>
    <row r="90" spans="1:16">
      <c r="A90" s="78">
        <v>1994</v>
      </c>
      <c r="B90" s="459">
        <f>avghweal!BC83</f>
        <v>68165.502706068291</v>
      </c>
      <c r="C90" s="346">
        <f>avghweal!BD83</f>
        <v>68165.502706068291</v>
      </c>
      <c r="D90" s="381">
        <f>avghweal!BE83</f>
        <v>53731.469418877168</v>
      </c>
      <c r="E90" s="562">
        <f>avghweal!BF83</f>
        <v>67840.836063978626</v>
      </c>
      <c r="F90" s="562">
        <f>avghweal!BG83</f>
        <v>68520.678179269162</v>
      </c>
      <c r="G90" s="73">
        <f>avghweal!BH83</f>
        <v>96025.041001731879</v>
      </c>
      <c r="H90" s="571">
        <f>B90*0.9/'TE5'!B90</f>
        <v>0.35367381572723378</v>
      </c>
      <c r="I90" s="582">
        <f>C90*0.9/'TE5'!B90</f>
        <v>0.35367381572723378</v>
      </c>
      <c r="J90" s="589">
        <f>D90*0.9/'TE5'!C90</f>
        <v>0.33702425231624061</v>
      </c>
      <c r="K90" s="582">
        <f>E90*0.9/'TE5'!D90</f>
        <v>0.34999734822100992</v>
      </c>
      <c r="L90" s="589">
        <f>F90*0.9/'TE5'!E90</f>
        <v>0.35733570912357787</v>
      </c>
      <c r="M90" s="590">
        <f>G90*0.9/'TE5'!F90</f>
        <v>0.33193593183322839</v>
      </c>
      <c r="P90" s="577"/>
    </row>
    <row r="91" spans="1:16">
      <c r="A91" s="78">
        <v>1995</v>
      </c>
      <c r="B91" s="459">
        <f>avghweal!BC84</f>
        <v>69940.625134082322</v>
      </c>
      <c r="C91" s="346">
        <f>avghweal!BD84</f>
        <v>69940.625134082322</v>
      </c>
      <c r="D91" s="381">
        <f>avghweal!BE84</f>
        <v>54493.863577206619</v>
      </c>
      <c r="E91" s="562">
        <f>avghweal!BF84</f>
        <v>69628.515290889773</v>
      </c>
      <c r="F91" s="562">
        <f>avghweal!BG84</f>
        <v>70231.761580459148</v>
      </c>
      <c r="G91" s="73">
        <f>avghweal!BH84</f>
        <v>98815.455151758608</v>
      </c>
      <c r="H91" s="571">
        <f>B91*0.9/'TE5'!B91</f>
        <v>0.34995269775390625</v>
      </c>
      <c r="I91" s="582">
        <f>C91*0.9/'TE5'!B91</f>
        <v>0.34995269775390625</v>
      </c>
      <c r="J91" s="589">
        <f>D91*0.9/'TE5'!C91</f>
        <v>0.33062530815708041</v>
      </c>
      <c r="K91" s="582">
        <f>E91*0.9/'TE5'!D91</f>
        <v>0.34652736531161932</v>
      </c>
      <c r="L91" s="589">
        <f>F91*0.9/'TE5'!E91</f>
        <v>0.35309367204471842</v>
      </c>
      <c r="M91" s="590">
        <f>G91*0.9/'TE5'!F91</f>
        <v>0.32915859666222025</v>
      </c>
      <c r="P91" s="577"/>
    </row>
    <row r="92" spans="1:16">
      <c r="A92" s="78">
        <v>1996</v>
      </c>
      <c r="B92" s="459">
        <f>avghweal!BC85</f>
        <v>72684.74358839223</v>
      </c>
      <c r="C92" s="346">
        <f>avghweal!BD85</f>
        <v>72684.74358839223</v>
      </c>
      <c r="D92" s="381">
        <f>avghweal!BE85</f>
        <v>56868.224778906027</v>
      </c>
      <c r="E92" s="562">
        <f>avghweal!BF85</f>
        <v>72568.826397490702</v>
      </c>
      <c r="F92" s="562">
        <f>avghweal!BG85</f>
        <v>72939.372450592622</v>
      </c>
      <c r="G92" s="73">
        <f>avghweal!BH85</f>
        <v>102804.46039980343</v>
      </c>
      <c r="H92" s="571">
        <f>B92*0.9/'TE5'!B92</f>
        <v>0.34557551145553594</v>
      </c>
      <c r="I92" s="582">
        <f>C92*0.9/'TE5'!B92</f>
        <v>0.34557551145553594</v>
      </c>
      <c r="J92" s="589">
        <f>D92*0.9/'TE5'!C92</f>
        <v>0.32544834255905641</v>
      </c>
      <c r="K92" s="582">
        <f>E92*0.9/'TE5'!D92</f>
        <v>0.34205454433083982</v>
      </c>
      <c r="L92" s="589">
        <f>F92*0.9/'TE5'!E92</f>
        <v>0.34947183566395557</v>
      </c>
      <c r="M92" s="590">
        <f>G92*0.9/'TE5'!F92</f>
        <v>0.32574971270057651</v>
      </c>
      <c r="P92" s="577"/>
    </row>
    <row r="93" spans="1:16">
      <c r="A93" s="78">
        <v>1997</v>
      </c>
      <c r="B93" s="459">
        <f>avghweal!BC86</f>
        <v>76116.316938750475</v>
      </c>
      <c r="C93" s="346">
        <f>avghweal!BD86</f>
        <v>76116.316938750475</v>
      </c>
      <c r="D93" s="381">
        <f>avghweal!BE86</f>
        <v>59546.591627743313</v>
      </c>
      <c r="E93" s="562">
        <f>avghweal!BF86</f>
        <v>76501.133074404221</v>
      </c>
      <c r="F93" s="562">
        <f>avghweal!BG86</f>
        <v>75776.629766346494</v>
      </c>
      <c r="G93" s="73">
        <f>avghweal!BH86</f>
        <v>107287.30534222937</v>
      </c>
      <c r="H93" s="571">
        <f>B93*0.9/'TE5'!B93</f>
        <v>0.34014683961868286</v>
      </c>
      <c r="I93" s="582">
        <f>C93*0.9/'TE5'!B93</f>
        <v>0.34014683961868286</v>
      </c>
      <c r="J93" s="589">
        <f>D93*0.9/'TE5'!C93</f>
        <v>0.31650002144022843</v>
      </c>
      <c r="K93" s="582">
        <f>E93*0.9/'TE5'!D93</f>
        <v>0.33716127095396781</v>
      </c>
      <c r="L93" s="589">
        <f>F93*0.9/'TE5'!E93</f>
        <v>0.34293203247296955</v>
      </c>
      <c r="M93" s="590">
        <f>G93*0.9/'TE5'!F93</f>
        <v>0.32004749663577414</v>
      </c>
      <c r="P93" s="577"/>
    </row>
    <row r="94" spans="1:16">
      <c r="A94" s="78">
        <v>1998</v>
      </c>
      <c r="B94" s="459">
        <f>avghweal!BC87</f>
        <v>81486.407737203481</v>
      </c>
      <c r="C94" s="346">
        <f>avghweal!BD87</f>
        <v>81486.407737203481</v>
      </c>
      <c r="D94" s="381">
        <f>avghweal!BE87</f>
        <v>64853.811688642476</v>
      </c>
      <c r="E94" s="562">
        <f>avghweal!BF87</f>
        <v>82047.289506002155</v>
      </c>
      <c r="F94" s="562">
        <f>avghweal!BG87</f>
        <v>80987.073060090537</v>
      </c>
      <c r="G94" s="73">
        <f>avghweal!BH87</f>
        <v>115285.46009742537</v>
      </c>
      <c r="H94" s="571">
        <f>B94*0.9/'TE5'!B94</f>
        <v>0.33208614587783808</v>
      </c>
      <c r="I94" s="582">
        <f>C94*0.9/'TE5'!B94</f>
        <v>0.33208614587783808</v>
      </c>
      <c r="J94" s="589">
        <f>D94*0.9/'TE5'!C94</f>
        <v>0.30849576176243521</v>
      </c>
      <c r="K94" s="582">
        <f>E94*0.9/'TE5'!D94</f>
        <v>0.32755282024214966</v>
      </c>
      <c r="L94" s="589">
        <f>F94*0.9/'TE5'!E94</f>
        <v>0.33627509669855715</v>
      </c>
      <c r="M94" s="590">
        <f>G94*0.9/'TE5'!F94</f>
        <v>0.31364737085695299</v>
      </c>
      <c r="P94" s="577"/>
    </row>
    <row r="95" spans="1:16">
      <c r="A95" s="83">
        <v>1999</v>
      </c>
      <c r="B95" s="460">
        <f>avghweal!BC88</f>
        <v>88973.973611525405</v>
      </c>
      <c r="C95" s="347">
        <f>avghweal!BD88</f>
        <v>88973.973611525405</v>
      </c>
      <c r="D95" s="382">
        <f>avghweal!BE88</f>
        <v>72072.765266655013</v>
      </c>
      <c r="E95" s="564">
        <f>avghweal!BF88</f>
        <v>91120.893262858182</v>
      </c>
      <c r="F95" s="564">
        <f>avghweal!BG88</f>
        <v>87111.489571558544</v>
      </c>
      <c r="G95" s="79">
        <f>avghweal!BH88</f>
        <v>126164.9695242804</v>
      </c>
      <c r="H95" s="574">
        <f>B95*0.9/'TE5'!B95</f>
        <v>0.32968699932098389</v>
      </c>
      <c r="I95" s="585">
        <f>C95*0.9/'TE5'!B95</f>
        <v>0.32968699932098389</v>
      </c>
      <c r="J95" s="591">
        <f>D95*0.9/'TE5'!C95</f>
        <v>0.30382881453505156</v>
      </c>
      <c r="K95" s="585">
        <f>E95*0.9/'TE5'!D95</f>
        <v>0.32594663179675487</v>
      </c>
      <c r="L95" s="591">
        <f>F95*0.9/'TE5'!E95</f>
        <v>0.33339467043453469</v>
      </c>
      <c r="M95" s="592">
        <f>G95*0.9/'TE5'!F95</f>
        <v>0.31115388523024001</v>
      </c>
      <c r="P95" s="577"/>
    </row>
    <row r="96" spans="1:16">
      <c r="A96" s="88">
        <v>2000</v>
      </c>
      <c r="B96" s="461">
        <f>avghweal!BC89</f>
        <v>90426.852576872247</v>
      </c>
      <c r="C96" s="348">
        <f>avghweal!BD89</f>
        <v>90426.852576872247</v>
      </c>
      <c r="D96" s="384">
        <f>avghweal!BE89</f>
        <v>72856.989711106085</v>
      </c>
      <c r="E96" s="566">
        <f>avghweal!BF89</f>
        <v>91622.302116552863</v>
      </c>
      <c r="F96" s="566">
        <f>avghweal!BG89</f>
        <v>89349.338234993615</v>
      </c>
      <c r="G96" s="85">
        <f>avghweal!BH89</f>
        <v>127135.08057798122</v>
      </c>
      <c r="H96" s="575">
        <f>B96*0.9/'TE5'!B96</f>
        <v>0.32624226808547974</v>
      </c>
      <c r="I96" s="586">
        <f>C96*0.9/'TE5'!B96</f>
        <v>0.32624226808547974</v>
      </c>
      <c r="J96" s="593">
        <f>D96*0.9/'TE5'!C96</f>
        <v>0.29866435746402564</v>
      </c>
      <c r="K96" s="586">
        <f>E96*0.9/'TE5'!D96</f>
        <v>0.31985036473377576</v>
      </c>
      <c r="L96" s="593">
        <f>F96*0.9/'TE5'!E96</f>
        <v>0.33230847452903683</v>
      </c>
      <c r="M96" s="594">
        <f>G96*0.9/'TE5'!F96</f>
        <v>0.30658516532865371</v>
      </c>
      <c r="P96" s="577"/>
    </row>
    <row r="97" spans="1:16">
      <c r="A97" s="78">
        <v>2001</v>
      </c>
      <c r="B97" s="459">
        <f>avghweal!BC90</f>
        <v>89372.358207245619</v>
      </c>
      <c r="C97" s="346">
        <f>avghweal!BD90</f>
        <v>89372.358207245619</v>
      </c>
      <c r="D97" s="381">
        <f>avghweal!BE90</f>
        <v>70696.599364472553</v>
      </c>
      <c r="E97" s="562">
        <f>avghweal!BF90</f>
        <v>89809.619424969133</v>
      </c>
      <c r="F97" s="562">
        <f>avghweal!BG90</f>
        <v>89041.348677799586</v>
      </c>
      <c r="G97" s="73">
        <f>avghweal!BH90</f>
        <v>124113.84384817346</v>
      </c>
      <c r="H97" s="571">
        <f>B97*0.9/'TE5'!B97</f>
        <v>0.33552598953247081</v>
      </c>
      <c r="I97" s="582">
        <f>C97*0.9/'TE5'!B97</f>
        <v>0.33552598953247081</v>
      </c>
      <c r="J97" s="589">
        <f>D97*0.9/'TE5'!C97</f>
        <v>0.31176744060323025</v>
      </c>
      <c r="K97" s="582">
        <f>E97*0.9/'TE5'!D97</f>
        <v>0.33021482225641119</v>
      </c>
      <c r="L97" s="589">
        <f>F97*0.9/'TE5'!E97</f>
        <v>0.34072832924516189</v>
      </c>
      <c r="M97" s="590">
        <f>G97*0.9/'TE5'!F97</f>
        <v>0.31431814783417344</v>
      </c>
      <c r="P97" s="577"/>
    </row>
    <row r="98" spans="1:16">
      <c r="A98" s="78">
        <v>2002</v>
      </c>
      <c r="B98" s="459">
        <f>avghweal!BC91</f>
        <v>85224.830008959281</v>
      </c>
      <c r="C98" s="346">
        <f>avghweal!BD91</f>
        <v>85224.830008959281</v>
      </c>
      <c r="D98" s="381">
        <f>avghweal!BE91</f>
        <v>67054.611735746701</v>
      </c>
      <c r="E98" s="562">
        <f>avghweal!BF91</f>
        <v>85649.812686349818</v>
      </c>
      <c r="F98" s="562">
        <f>avghweal!BG91</f>
        <v>84868.571530562971</v>
      </c>
      <c r="G98" s="73">
        <f>avghweal!BH91</f>
        <v>117082.76553995027</v>
      </c>
      <c r="H98" s="571">
        <f>B98*0.9/'TE5'!B98</f>
        <v>0.3365164995193482</v>
      </c>
      <c r="I98" s="582">
        <f>C98*0.9/'TE5'!B98</f>
        <v>0.3365164995193482</v>
      </c>
      <c r="J98" s="589">
        <f>D98*0.9/'TE5'!C98</f>
        <v>0.31543924815085006</v>
      </c>
      <c r="K98" s="582">
        <f>E98*0.9/'TE5'!D98</f>
        <v>0.33193153855060925</v>
      </c>
      <c r="L98" s="589">
        <f>F98*0.9/'TE5'!E98</f>
        <v>0.34087878132185018</v>
      </c>
      <c r="M98" s="590">
        <f>G98*0.9/'TE5'!F98</f>
        <v>0.31398351149491305</v>
      </c>
      <c r="P98" s="577"/>
    </row>
    <row r="99" spans="1:16">
      <c r="A99" s="78">
        <v>2003</v>
      </c>
      <c r="B99" s="459">
        <f>avghweal!BC92</f>
        <v>86516.538793528016</v>
      </c>
      <c r="C99" s="346">
        <f>avghweal!BD92</f>
        <v>86516.538793528016</v>
      </c>
      <c r="D99" s="381">
        <f>avghweal!BE92</f>
        <v>68256.335380240082</v>
      </c>
      <c r="E99" s="562">
        <f>avghweal!BF92</f>
        <v>86231.885972103788</v>
      </c>
      <c r="F99" s="562">
        <f>avghweal!BG92</f>
        <v>86837.654203784143</v>
      </c>
      <c r="G99" s="73">
        <f>avghweal!BH92</f>
        <v>118316.67664068853</v>
      </c>
      <c r="H99" s="571">
        <f>B99*0.9/'TE5'!B99</f>
        <v>0.3344126939773559</v>
      </c>
      <c r="I99" s="582">
        <f>C99*0.9/'TE5'!B99</f>
        <v>0.3344126939773559</v>
      </c>
      <c r="J99" s="589">
        <f>D99*0.9/'TE5'!C99</f>
        <v>0.31304552123245433</v>
      </c>
      <c r="K99" s="582">
        <f>E99*0.9/'TE5'!D99</f>
        <v>0.32760894171874783</v>
      </c>
      <c r="L99" s="589">
        <f>F99*0.9/'TE5'!E99</f>
        <v>0.34099565690340616</v>
      </c>
      <c r="M99" s="590">
        <f>G99*0.9/'TE5'!F99</f>
        <v>0.31169559228633725</v>
      </c>
      <c r="P99" s="577"/>
    </row>
    <row r="100" spans="1:16">
      <c r="A100" s="78">
        <v>2004</v>
      </c>
      <c r="B100" s="459">
        <f>avghweal!BC93</f>
        <v>93449.449033347933</v>
      </c>
      <c r="C100" s="346">
        <f>avghweal!BD93</f>
        <v>93449.449033347933</v>
      </c>
      <c r="D100" s="381">
        <f>avghweal!BE93</f>
        <v>73718.532660046621</v>
      </c>
      <c r="E100" s="562">
        <f>avghweal!BF93</f>
        <v>93728.20038015164</v>
      </c>
      <c r="F100" s="562">
        <f>avghweal!BG93</f>
        <v>93167.275499058727</v>
      </c>
      <c r="G100" s="73">
        <f>avghweal!BH93</f>
        <v>127126.34145849958</v>
      </c>
      <c r="H100" s="571">
        <f>B100*0.9/'TE5'!B100</f>
        <v>0.32630199193954468</v>
      </c>
      <c r="I100" s="582">
        <f>C100*0.9/'TE5'!B100</f>
        <v>0.32630199193954468</v>
      </c>
      <c r="J100" s="589">
        <f>D100*0.9/'TE5'!C100</f>
        <v>0.30500734953974895</v>
      </c>
      <c r="K100" s="582">
        <f>E100*0.9/'TE5'!D100</f>
        <v>0.3192113564705864</v>
      </c>
      <c r="L100" s="589">
        <f>F100*0.9/'TE5'!E100</f>
        <v>0.33295107183632627</v>
      </c>
      <c r="M100" s="590">
        <f>G100*0.9/'TE5'!F100</f>
        <v>0.30358084315588313</v>
      </c>
      <c r="P100" s="577"/>
    </row>
    <row r="101" spans="1:16">
      <c r="A101" s="78">
        <v>2005</v>
      </c>
      <c r="B101" s="459">
        <f>avghweal!BC94</f>
        <v>101319.95395974584</v>
      </c>
      <c r="C101" s="346">
        <f>avghweal!BD94</f>
        <v>101319.95395974584</v>
      </c>
      <c r="D101" s="381">
        <f>avghweal!BE94</f>
        <v>79728.586859417439</v>
      </c>
      <c r="E101" s="562">
        <f>avghweal!BF94</f>
        <v>101311.22921446769</v>
      </c>
      <c r="F101" s="562">
        <f>avghweal!BG94</f>
        <v>101389.95762994324</v>
      </c>
      <c r="G101" s="73">
        <f>avghweal!BH94</f>
        <v>136743.05384750245</v>
      </c>
      <c r="H101" s="571">
        <f>B101*0.9/'TE5'!B101</f>
        <v>0.32582157850265503</v>
      </c>
      <c r="I101" s="582">
        <f>C101*0.9/'TE5'!B101</f>
        <v>0.32582157850265503</v>
      </c>
      <c r="J101" s="589">
        <f>D101*0.9/'TE5'!C101</f>
        <v>0.30173123113183092</v>
      </c>
      <c r="K101" s="582">
        <f>E101*0.9/'TE5'!D101</f>
        <v>0.3177414659779253</v>
      </c>
      <c r="L101" s="589">
        <f>F101*0.9/'TE5'!E101</f>
        <v>0.33373240303815865</v>
      </c>
      <c r="M101" s="590">
        <f>G101*0.9/'TE5'!F101</f>
        <v>0.30129964866082704</v>
      </c>
      <c r="P101" s="577"/>
    </row>
    <row r="102" spans="1:16">
      <c r="A102" s="78">
        <v>2006</v>
      </c>
      <c r="B102" s="459">
        <f>avghweal!BC95</f>
        <v>104362.56742415522</v>
      </c>
      <c r="C102" s="346">
        <f>avghweal!BD95</f>
        <v>104362.56742415522</v>
      </c>
      <c r="D102" s="381">
        <f>avghweal!BE95</f>
        <v>81344.095333160949</v>
      </c>
      <c r="E102" s="562">
        <f>avghweal!BF95</f>
        <v>103922.90000656409</v>
      </c>
      <c r="F102" s="562">
        <f>avghweal!BG95</f>
        <v>104746.68941081593</v>
      </c>
      <c r="G102" s="73">
        <f>avghweal!BH95</f>
        <v>139985.53639021402</v>
      </c>
      <c r="H102" s="571">
        <f>B102*0.9/'TE5'!B102</f>
        <v>0.32023513317108154</v>
      </c>
      <c r="I102" s="582">
        <f>C102*0.9/'TE5'!B102</f>
        <v>0.32023513317108154</v>
      </c>
      <c r="J102" s="589">
        <f>D102*0.9/'TE5'!C102</f>
        <v>0.29403431637044813</v>
      </c>
      <c r="K102" s="582">
        <f>E102*0.9/'TE5'!D102</f>
        <v>0.31101640441615541</v>
      </c>
      <c r="L102" s="589">
        <f>F102*0.9/'TE5'!E102</f>
        <v>0.32897846987162233</v>
      </c>
      <c r="M102" s="590">
        <f>G102*0.9/'TE5'!F102</f>
        <v>0.29581673247418272</v>
      </c>
      <c r="P102" s="577"/>
    </row>
    <row r="103" spans="1:16">
      <c r="A103" s="78">
        <v>2007</v>
      </c>
      <c r="B103" s="459">
        <f>avghweal!BC96</f>
        <v>99986.640620217848</v>
      </c>
      <c r="C103" s="346">
        <f>avghweal!BD96</f>
        <v>99986.640620217848</v>
      </c>
      <c r="D103" s="381">
        <f>avghweal!BE96</f>
        <v>74065.464701523102</v>
      </c>
      <c r="E103" s="562">
        <f>avghweal!BF96</f>
        <v>98857.509636787217</v>
      </c>
      <c r="F103" s="562">
        <f>avghweal!BG96</f>
        <v>101008.16964876365</v>
      </c>
      <c r="G103" s="73">
        <f>avghweal!BH96</f>
        <v>134065.67413190124</v>
      </c>
      <c r="H103" s="571">
        <f>B103*0.9/'TE5'!B103</f>
        <v>0.30964839458465576</v>
      </c>
      <c r="I103" s="582">
        <f>C103*0.9/'TE5'!B103</f>
        <v>0.30964839458465576</v>
      </c>
      <c r="J103" s="589">
        <f>D103*0.9/'TE5'!C103</f>
        <v>0.27481857352618111</v>
      </c>
      <c r="K103" s="582">
        <f>E103*0.9/'TE5'!D103</f>
        <v>0.29875516301540478</v>
      </c>
      <c r="L103" s="589">
        <f>F103*0.9/'TE5'!E103</f>
        <v>0.32006434748122053</v>
      </c>
      <c r="M103" s="590">
        <f>G103*0.9/'TE5'!F103</f>
        <v>0.28518832947014028</v>
      </c>
      <c r="P103" s="577"/>
    </row>
    <row r="104" spans="1:16">
      <c r="A104" s="78">
        <v>2008</v>
      </c>
      <c r="B104" s="459">
        <f>avghweal!BC97</f>
        <v>77957.467561374477</v>
      </c>
      <c r="C104" s="346">
        <f>avghweal!BD97</f>
        <v>77957.467561374477</v>
      </c>
      <c r="D104" s="381">
        <f>avghweal!BE97</f>
        <v>54420.996826300165</v>
      </c>
      <c r="E104" s="562">
        <f>avghweal!BF97</f>
        <v>76834.25544314117</v>
      </c>
      <c r="F104" s="562">
        <f>avghweal!BG97</f>
        <v>78994.323193513002</v>
      </c>
      <c r="G104" s="73">
        <f>avghweal!BH97</f>
        <v>103225.09493544025</v>
      </c>
      <c r="H104" s="571">
        <f>B104*0.9/'TE5'!B104</f>
        <v>0.28000551462173456</v>
      </c>
      <c r="I104" s="582">
        <f>C104*0.9/'TE5'!B104</f>
        <v>0.28000551462173456</v>
      </c>
      <c r="J104" s="589">
        <f>D104*0.9/'TE5'!C104</f>
        <v>0.24010830670252731</v>
      </c>
      <c r="K104" s="582">
        <f>E104*0.9/'TE5'!D104</f>
        <v>0.27031970138472167</v>
      </c>
      <c r="L104" s="589">
        <f>F104*0.9/'TE5'!E104</f>
        <v>0.28929923744372799</v>
      </c>
      <c r="M104" s="590">
        <f>G104*0.9/'TE5'!F104</f>
        <v>0.25617180658113092</v>
      </c>
      <c r="P104" s="577"/>
    </row>
    <row r="105" spans="1:16">
      <c r="A105" s="83">
        <v>2009</v>
      </c>
      <c r="B105" s="462">
        <f>avghweal!BC98</f>
        <v>67270.247253595619</v>
      </c>
      <c r="C105" s="349">
        <f>avghweal!BD98</f>
        <v>67270.247253595619</v>
      </c>
      <c r="D105" s="382">
        <f>avghweal!BE98</f>
        <v>45056.490044140606</v>
      </c>
      <c r="E105" s="564">
        <f>avghweal!BF98</f>
        <v>65860.772611559209</v>
      </c>
      <c r="F105" s="564">
        <f>avghweal!BG98</f>
        <v>68553.404499785494</v>
      </c>
      <c r="G105" s="79">
        <f>avghweal!BH98</f>
        <v>89165.498962859638</v>
      </c>
      <c r="H105" s="574">
        <f>B105*0.9/'TE5'!B105</f>
        <v>0.272330641746521</v>
      </c>
      <c r="I105" s="585">
        <f>C105*0.9/'TE5'!B105</f>
        <v>0.272330641746521</v>
      </c>
      <c r="J105" s="595">
        <f>D105*0.9/'TE5'!C105</f>
        <v>0.23124966452976992</v>
      </c>
      <c r="K105" s="596">
        <f>E105*0.9/'TE5'!D105</f>
        <v>0.26341018958274887</v>
      </c>
      <c r="L105" s="591">
        <f>F105*0.9/'TE5'!E105</f>
        <v>0.28068364640119936</v>
      </c>
      <c r="M105" s="592">
        <f>G105*0.9/'TE5'!F105</f>
        <v>0.24846294727736642</v>
      </c>
      <c r="P105" s="577"/>
    </row>
    <row r="106" spans="1:16">
      <c r="A106" s="78">
        <v>2010</v>
      </c>
      <c r="B106" s="463">
        <f>avghweal!BC99</f>
        <v>68748.786804512871</v>
      </c>
      <c r="C106" s="350">
        <f>avghweal!BD99</f>
        <v>68748.786804512871</v>
      </c>
      <c r="D106" s="381">
        <f>avghweal!BE99</f>
        <v>47310.68972275038</v>
      </c>
      <c r="E106" s="562">
        <f>avghweal!BF99</f>
        <v>67529.620336648324</v>
      </c>
      <c r="F106" s="562">
        <f>avghweal!BG99</f>
        <v>69895.819435141791</v>
      </c>
      <c r="G106" s="73">
        <f>avghweal!BH99</f>
        <v>90444.366151070222</v>
      </c>
      <c r="H106" s="571">
        <f>B106*0.9/'TE5'!B106</f>
        <v>0.26748061180114746</v>
      </c>
      <c r="I106" s="582">
        <f>C106*0.9/'TE5'!B106</f>
        <v>0.26748061180114746</v>
      </c>
      <c r="J106" s="597">
        <f>D106*0.9/'TE5'!C106</f>
        <v>0.22939992283530433</v>
      </c>
      <c r="K106" s="598">
        <f>E106*0.9/'TE5'!D106</f>
        <v>0.25713537606165221</v>
      </c>
      <c r="L106" s="589">
        <f>F106*0.9/'TE5'!E106</f>
        <v>0.27754215768624674</v>
      </c>
      <c r="M106" s="590">
        <f>G106*0.9/'TE5'!F106</f>
        <v>0.24359896679557894</v>
      </c>
      <c r="P106" s="577"/>
    </row>
    <row r="107" spans="1:16">
      <c r="A107" s="78">
        <v>2011</v>
      </c>
      <c r="B107" s="463">
        <f>avghweal!BC100</f>
        <v>69571.309906283481</v>
      </c>
      <c r="C107" s="350">
        <f>avghweal!BD100</f>
        <v>69571.309906283481</v>
      </c>
      <c r="D107" s="381">
        <f>avghweal!BE100</f>
        <v>47530.886381399127</v>
      </c>
      <c r="E107" s="562">
        <f>avghweal!BF100</f>
        <v>69298.710239198204</v>
      </c>
      <c r="F107" s="562">
        <f>avghweal!BG100</f>
        <v>69804.656976775645</v>
      </c>
      <c r="G107" s="73">
        <f>avghweal!BH100</f>
        <v>91504.444396112129</v>
      </c>
      <c r="H107" s="571">
        <f>B107*0.9/'TE5'!B107</f>
        <v>0.26733303070068365</v>
      </c>
      <c r="I107" s="582">
        <f>C107*0.9/'TE5'!B107</f>
        <v>0.26733303070068365</v>
      </c>
      <c r="J107" s="597">
        <f>D107*0.9/'TE5'!C107</f>
        <v>0.22986752762305979</v>
      </c>
      <c r="K107" s="598">
        <f>E107*0.9/'TE5'!D107</f>
        <v>0.2588278620409567</v>
      </c>
      <c r="L107" s="589">
        <f>F107*0.9/'TE5'!E107</f>
        <v>0.27553989371952747</v>
      </c>
      <c r="M107" s="590">
        <f>G107*0.9/'TE5'!F107</f>
        <v>0.24439014250316365</v>
      </c>
      <c r="P107" s="577"/>
    </row>
    <row r="108" spans="1:16">
      <c r="A108" s="78">
        <v>2012</v>
      </c>
      <c r="B108" s="463">
        <f>avghweal!BC101</f>
        <v>70538.585556446662</v>
      </c>
      <c r="C108" s="350">
        <f>avghweal!BD101</f>
        <v>70538.585556446662</v>
      </c>
      <c r="D108" s="381">
        <f>avghweal!BE101</f>
        <v>48227.288791968953</v>
      </c>
      <c r="E108" s="562">
        <f>avghweal!BF101</f>
        <v>70297.86029554384</v>
      </c>
      <c r="F108" s="562">
        <f>avghweal!BG101</f>
        <v>70735.884103426579</v>
      </c>
      <c r="G108" s="73">
        <f>avghweal!BH101</f>
        <v>91631.815016950917</v>
      </c>
      <c r="H108" s="571">
        <f>B108*0.9/'TE5'!B108</f>
        <v>0.26255679130554199</v>
      </c>
      <c r="I108" s="582">
        <f>C108*0.9/'TE5'!B108</f>
        <v>0.26255679130554199</v>
      </c>
      <c r="J108" s="597">
        <f>D108*0.9/'TE5'!C108</f>
        <v>0.22541393458382805</v>
      </c>
      <c r="K108" s="598">
        <f>E108*0.9/'TE5'!D108</f>
        <v>0.25281574338740065</v>
      </c>
      <c r="L108" s="589">
        <f>F108*0.9/'TE5'!E108</f>
        <v>0.27204258429621908</v>
      </c>
      <c r="M108" s="590">
        <f>G108*0.9/'TE5'!F108</f>
        <v>0.23808982888640465</v>
      </c>
      <c r="P108" s="577"/>
    </row>
    <row r="109" spans="1:16">
      <c r="A109" s="78">
        <v>2013</v>
      </c>
      <c r="B109" s="463">
        <f>avghweal!BC102</f>
        <v>82469.765036218101</v>
      </c>
      <c r="C109" s="350">
        <f>avghweal!BD102</f>
        <v>82469.765036218101</v>
      </c>
      <c r="D109" s="381">
        <f>avghweal!BE102</f>
        <v>57650.557283041984</v>
      </c>
      <c r="E109" s="562">
        <f>avghweal!BF102</f>
        <v>82384.158889983475</v>
      </c>
      <c r="F109" s="562">
        <f>avghweal!BG102</f>
        <v>82520.499114284088</v>
      </c>
      <c r="G109" s="73">
        <f>avghweal!BH102</f>
        <v>106188.58313158012</v>
      </c>
      <c r="H109" s="571">
        <f>B109*0.9/'TE5'!B109</f>
        <v>0.27688711881637573</v>
      </c>
      <c r="I109" s="582">
        <f>C109*0.9/'TE5'!B109</f>
        <v>0.27688711881637573</v>
      </c>
      <c r="J109" s="597">
        <f>D109*0.9/'TE5'!C109</f>
        <v>0.24166227501851684</v>
      </c>
      <c r="K109" s="598">
        <f>E109*0.9/'TE5'!D109</f>
        <v>0.2689271503151931</v>
      </c>
      <c r="L109" s="589">
        <f>F109*0.9/'TE5'!E109</f>
        <v>0.28452032299187208</v>
      </c>
      <c r="M109" s="590">
        <f>G109*0.9/'TE5'!F109</f>
        <v>0.25008826492493719</v>
      </c>
      <c r="O109" s="224"/>
      <c r="P109" s="577"/>
    </row>
    <row r="110" spans="1:16">
      <c r="A110" s="78">
        <v>2014</v>
      </c>
      <c r="B110" s="463">
        <f>avghweal!BC103</f>
        <v>89649.997571712331</v>
      </c>
      <c r="C110" s="350">
        <f>avghweal!BD103</f>
        <v>89649.997571712331</v>
      </c>
      <c r="D110" s="381">
        <f>avghweal!BE103</f>
        <v>64246.582671658012</v>
      </c>
      <c r="E110" s="562">
        <f>avghweal!BF103</f>
        <v>90235.665588907752</v>
      </c>
      <c r="F110" s="562">
        <f>avghweal!BG103</f>
        <v>89088.498784964366</v>
      </c>
      <c r="G110" s="73">
        <f>avghweal!BH103</f>
        <v>115082.24661273968</v>
      </c>
      <c r="H110" s="571">
        <f>B110*0.9/'TE5'!B110</f>
        <v>0.27816528081893921</v>
      </c>
      <c r="I110" s="582">
        <f>C110*0.9/'TE5'!B110</f>
        <v>0.27816528081893921</v>
      </c>
      <c r="J110" s="597">
        <f>D110*0.9/'TE5'!C110</f>
        <v>0.24463127132220386</v>
      </c>
      <c r="K110" s="598">
        <f>E110*0.9/'TE5'!D110</f>
        <v>0.26975377304159348</v>
      </c>
      <c r="L110" s="589">
        <f>F110*0.9/'TE5'!E110</f>
        <v>0.28637108730448951</v>
      </c>
      <c r="M110" s="590">
        <f>G110*0.9/'TE5'!F110</f>
        <v>0.25116695294163921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M118"/>
  <sheetViews>
    <sheetView workbookViewId="0">
      <pane xSplit="1" ySplit="8" topLeftCell="B95" activePane="bottomRight" state="frozen"/>
      <selection activeCell="D32" sqref="D32"/>
      <selection pane="topRight" activeCell="D32" sqref="D32"/>
      <selection pane="bottomLeft" activeCell="D32" sqref="D32"/>
      <selection pane="bottomRight" activeCell="M108" sqref="M10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870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79" t="s">
        <v>1218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899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avghweal!AW51</f>
        <v>3128.079618509687</v>
      </c>
      <c r="C58" s="561">
        <f>avghweal!AX51</f>
        <v>3128.079618509687</v>
      </c>
      <c r="D58" s="560">
        <f>avghweal!AY51</f>
        <v>1929.0905948593395</v>
      </c>
      <c r="E58" s="560">
        <f>avghweal!AZ51</f>
        <v>2868.6254899992655</v>
      </c>
      <c r="F58" s="560">
        <f>avghweal!BA51</f>
        <v>3379.5220360843118</v>
      </c>
      <c r="G58" s="561">
        <f>avghweal!BB51</f>
        <v>3627.5661868164048</v>
      </c>
      <c r="H58" s="570">
        <f>B58*0.5/'TE5'!B58</f>
        <v>1.59645676612854E-2</v>
      </c>
      <c r="I58" s="581">
        <f>C58*0.5/'TE5'!B58</f>
        <v>1.59645676612854E-2</v>
      </c>
      <c r="J58" s="587">
        <f>D58*0.5/'TE5'!C58</f>
        <v>1.1600257428806304E-2</v>
      </c>
      <c r="K58" s="581">
        <f>E58*0.5/'TE5'!D58</f>
        <v>1.4965177398939723E-2</v>
      </c>
      <c r="L58" s="587">
        <f>F58*0.5/'TE5'!E58</f>
        <v>1.6901930882110748E-2</v>
      </c>
      <c r="M58" s="588">
        <f>G58*0.5/'TE5'!F58</f>
        <v>1.1620844455902208E-2</v>
      </c>
    </row>
    <row r="59" spans="1:13">
      <c r="A59" s="78">
        <v>1963</v>
      </c>
      <c r="B59" s="602">
        <f>avghweal!AW52</f>
        <v>3006.2863204651103</v>
      </c>
      <c r="C59" s="563">
        <f>avghweal!AX52</f>
        <v>3006.2863204651103</v>
      </c>
      <c r="D59" s="562">
        <f>avghweal!AY52</f>
        <v>1873.3331103877067</v>
      </c>
      <c r="E59" s="562">
        <f>avghweal!AZ52</f>
        <v>2733.0525461576422</v>
      </c>
      <c r="F59" s="562">
        <f>avghweal!BA52</f>
        <v>3284.6280843766549</v>
      </c>
      <c r="G59" s="563">
        <f>avghweal!BB52</f>
        <v>3333.4794101948246</v>
      </c>
      <c r="H59" s="571">
        <f>B59*0.5/'TE5'!B59</f>
        <v>1.5136387414102654E-2</v>
      </c>
      <c r="I59" s="582">
        <f>C59*0.5/'TE5'!B59</f>
        <v>1.5136387414102654E-2</v>
      </c>
      <c r="J59" s="589">
        <f>D59*0.5/'TE5'!C59</f>
        <v>1.1082741380919204E-2</v>
      </c>
      <c r="K59" s="582">
        <f>E59*0.5/'TE5'!D59</f>
        <v>1.3956415494308011E-2</v>
      </c>
      <c r="L59" s="589">
        <f>F59*0.5/'TE5'!E59</f>
        <v>1.6034133667130013E-2</v>
      </c>
      <c r="M59" s="590">
        <f>G59*0.5/'TE5'!F59</f>
        <v>1.0569391366249861E-2</v>
      </c>
    </row>
    <row r="60" spans="1:13">
      <c r="A60" s="78">
        <v>1964</v>
      </c>
      <c r="B60" s="602">
        <f>avghweal!AW53</f>
        <v>2884.4930224205341</v>
      </c>
      <c r="C60" s="563">
        <f>avghweal!AX53</f>
        <v>2884.4930224205341</v>
      </c>
      <c r="D60" s="562">
        <f>avghweal!AY53</f>
        <v>1817.5756259160739</v>
      </c>
      <c r="E60" s="562">
        <f>avghweal!AZ53</f>
        <v>2597.4796023160188</v>
      </c>
      <c r="F60" s="562">
        <f>avghweal!BA53</f>
        <v>3189.734132668998</v>
      </c>
      <c r="G60" s="563">
        <f>avghweal!BB53</f>
        <v>3039.3926335732444</v>
      </c>
      <c r="H60" s="571">
        <f>B60*0.5/'TE5'!B60</f>
        <v>1.4072120189666748E-2</v>
      </c>
      <c r="I60" s="582">
        <f>C60*0.5/'TE5'!B60</f>
        <v>1.4072120189666748E-2</v>
      </c>
      <c r="J60" s="589">
        <f>D60*0.5/'TE5'!C60</f>
        <v>1.05817020078573E-2</v>
      </c>
      <c r="K60" s="582">
        <f>E60*0.5/'TE5'!D60</f>
        <v>1.2989432806928991E-2</v>
      </c>
      <c r="L60" s="589">
        <f>F60*0.5/'TE5'!E60</f>
        <v>1.520690864167859E-2</v>
      </c>
      <c r="M60" s="590">
        <f>G60*0.5/'TE5'!F60</f>
        <v>9.355877127263601E-3</v>
      </c>
    </row>
    <row r="61" spans="1:13">
      <c r="A61" s="78">
        <v>1965</v>
      </c>
      <c r="B61" s="602">
        <f>avghweal!AW54</f>
        <v>3021.0310423160236</v>
      </c>
      <c r="C61" s="563">
        <f>avghweal!AX54</f>
        <v>3021.0310423160236</v>
      </c>
      <c r="D61" s="562">
        <f>avghweal!AY54</f>
        <v>1991.8795024519388</v>
      </c>
      <c r="E61" s="562">
        <f>avghweal!AZ54</f>
        <v>2625.5855477484361</v>
      </c>
      <c r="F61" s="562">
        <f>avghweal!BA54</f>
        <v>3425.7787984967672</v>
      </c>
      <c r="G61" s="563">
        <f>avghweal!BB54</f>
        <v>3004.824335663965</v>
      </c>
      <c r="H61" s="571">
        <f>B61*0.5/'TE5'!B61</f>
        <v>1.4102581388364788E-2</v>
      </c>
      <c r="I61" s="582">
        <f>C61*0.5/'TE5'!B61</f>
        <v>1.4102581388364788E-2</v>
      </c>
      <c r="J61" s="589">
        <f>D61*0.5/'TE5'!C61</f>
        <v>1.1369118435936605E-2</v>
      </c>
      <c r="K61" s="582">
        <f>E61*0.5/'TE5'!D61</f>
        <v>1.2828018455324516E-2</v>
      </c>
      <c r="L61" s="589">
        <f>F61*0.5/'TE5'!E61</f>
        <v>1.5877118960427268E-2</v>
      </c>
      <c r="M61" s="590">
        <f>G61*0.5/'TE5'!F61</f>
        <v>8.8672818575381406E-3</v>
      </c>
    </row>
    <row r="62" spans="1:13">
      <c r="A62" s="78">
        <v>1966</v>
      </c>
      <c r="B62" s="602">
        <f>avghweal!AW55</f>
        <v>3157.569062211513</v>
      </c>
      <c r="C62" s="563">
        <f>avghweal!AX55</f>
        <v>3157.569062211513</v>
      </c>
      <c r="D62" s="562">
        <f>avghweal!AY55</f>
        <v>2166.1833789878037</v>
      </c>
      <c r="E62" s="562">
        <f>avghweal!AZ55</f>
        <v>2653.6914931808533</v>
      </c>
      <c r="F62" s="562">
        <f>avghweal!BA55</f>
        <v>3661.823464324536</v>
      </c>
      <c r="G62" s="563">
        <f>avghweal!BB55</f>
        <v>2970.2560377546852</v>
      </c>
      <c r="H62" s="571">
        <f>B62*0.5/'TE5'!B62</f>
        <v>1.4636397361755371E-2</v>
      </c>
      <c r="I62" s="582">
        <f>C62*0.5/'TE5'!B62</f>
        <v>1.4636397361755371E-2</v>
      </c>
      <c r="J62" s="589">
        <f>D62*0.5/'TE5'!C62</f>
        <v>1.2126252567553978E-2</v>
      </c>
      <c r="K62" s="582">
        <f>E62*0.5/'TE5'!D62</f>
        <v>1.2673861673808519E-2</v>
      </c>
      <c r="L62" s="589">
        <f>F62*0.5/'TE5'!E62</f>
        <v>1.6510989180356341E-2</v>
      </c>
      <c r="M62" s="590">
        <f>G62*0.5/'TE5'!F62</f>
        <v>8.7265827685796531E-3</v>
      </c>
    </row>
    <row r="63" spans="1:13">
      <c r="A63" s="78">
        <v>1967</v>
      </c>
      <c r="B63" s="602">
        <f>avghweal!AW56</f>
        <v>2704.6082911032672</v>
      </c>
      <c r="C63" s="563">
        <f>avghweal!AX56</f>
        <v>2704.6082911032672</v>
      </c>
      <c r="D63" s="562">
        <f>avghweal!AY56</f>
        <v>2235.1304305983867</v>
      </c>
      <c r="E63" s="562">
        <f>avghweal!AZ56</f>
        <v>2434.806564438541</v>
      </c>
      <c r="F63" s="562">
        <f>avghweal!BA56</f>
        <v>2972.7447778518076</v>
      </c>
      <c r="G63" s="563">
        <f>avghweal!BB56</f>
        <v>2131.8092962964256</v>
      </c>
      <c r="H63" s="572">
        <f>B63*0.5/'TE5'!B63</f>
        <v>1.2247160077095032E-2</v>
      </c>
      <c r="I63" s="583">
        <f>C63*0.5/'TE5'!B63</f>
        <v>1.2247160077095032E-2</v>
      </c>
      <c r="J63" s="589">
        <f>D63*0.5/'TE5'!C63</f>
        <v>1.1715255837221623E-2</v>
      </c>
      <c r="K63" s="582">
        <f>E63*0.5/'TE5'!D63</f>
        <v>1.1311913869438958E-2</v>
      </c>
      <c r="L63" s="589">
        <f>F63*0.5/'TE5'!E63</f>
        <v>1.3137861894083416E-2</v>
      </c>
      <c r="M63" s="590">
        <f>G63*0.5/'TE5'!F63</f>
        <v>6.1254973950137064E-3</v>
      </c>
    </row>
    <row r="64" spans="1:13">
      <c r="A64" s="78">
        <v>1968</v>
      </c>
      <c r="B64" s="602">
        <f>avghweal!AW57</f>
        <v>2947.9914555371956</v>
      </c>
      <c r="C64" s="563">
        <f>avghweal!AX57</f>
        <v>2948.0224710559301</v>
      </c>
      <c r="D64" s="562">
        <f>avghweal!AY57</f>
        <v>2555.8434691557768</v>
      </c>
      <c r="E64" s="562">
        <f>avghweal!AZ57</f>
        <v>2693.8825499049908</v>
      </c>
      <c r="F64" s="562">
        <f>avghweal!BA57</f>
        <v>3199.9660640582888</v>
      </c>
      <c r="G64" s="563">
        <f>avghweal!BB57</f>
        <v>2400.4304150580106</v>
      </c>
      <c r="H64" s="572">
        <f>B64*0.5/'TE5'!B64</f>
        <v>1.2747053056955338E-2</v>
      </c>
      <c r="I64" s="583">
        <f>C64*0.5/'TE5'!B64</f>
        <v>1.2747187167406084E-2</v>
      </c>
      <c r="J64" s="589">
        <f>D64*0.5/'TE5'!C64</f>
        <v>1.2786369607765883E-2</v>
      </c>
      <c r="K64" s="582">
        <f>E64*0.5/'TE5'!D64</f>
        <v>1.1953011781834633E-2</v>
      </c>
      <c r="L64" s="589">
        <f>F64*0.5/'TE5'!E64</f>
        <v>1.3501179278036112E-2</v>
      </c>
      <c r="M64" s="590">
        <f>G64*0.5/'TE5'!F64</f>
        <v>6.5458870244979551E-3</v>
      </c>
    </row>
    <row r="65" spans="1:13">
      <c r="A65" s="83">
        <v>1969</v>
      </c>
      <c r="B65" s="603">
        <f>avghweal!AW58</f>
        <v>3168.3508748385716</v>
      </c>
      <c r="C65" s="565">
        <f>avghweal!AX58</f>
        <v>3168.4203241730506</v>
      </c>
      <c r="D65" s="564">
        <f>avghweal!AY58</f>
        <v>2854.4673772237766</v>
      </c>
      <c r="E65" s="564">
        <f>avghweal!AZ58</f>
        <v>2884.9668172812258</v>
      </c>
      <c r="F65" s="564">
        <f>avghweal!BA58</f>
        <v>3439.4485393666691</v>
      </c>
      <c r="G65" s="565">
        <f>avghweal!BB58</f>
        <v>2561.2872673396655</v>
      </c>
      <c r="H65" s="573">
        <f>B65*0.5/'TE5'!B65</f>
        <v>1.3766081072390079E-2</v>
      </c>
      <c r="I65" s="584">
        <f>C65*0.5/'TE5'!B65</f>
        <v>1.3766382820904253E-2</v>
      </c>
      <c r="J65" s="591">
        <f>D65*0.5/'TE5'!C65</f>
        <v>1.4448979665169788E-2</v>
      </c>
      <c r="K65" s="585">
        <f>E65*0.5/'TE5'!D65</f>
        <v>1.2875391972702474E-2</v>
      </c>
      <c r="L65" s="591">
        <f>F65*0.5/'TE5'!E65</f>
        <v>1.4567333958587786E-2</v>
      </c>
      <c r="M65" s="592">
        <f>G65*0.5/'TE5'!F65</f>
        <v>6.9933397088397077E-3</v>
      </c>
    </row>
    <row r="66" spans="1:13">
      <c r="A66" s="78">
        <v>1970</v>
      </c>
      <c r="B66" s="602">
        <f>avghweal!AW59</f>
        <v>2961.324765636035</v>
      </c>
      <c r="C66" s="563">
        <f>avghweal!AX59</f>
        <v>2961.3413173314161</v>
      </c>
      <c r="D66" s="562">
        <f>avghweal!AY59</f>
        <v>2616.7567897021113</v>
      </c>
      <c r="E66" s="562">
        <f>avghweal!AZ59</f>
        <v>2647.0924102706294</v>
      </c>
      <c r="F66" s="562">
        <f>avghweal!BA59</f>
        <v>3273.128629871459</v>
      </c>
      <c r="G66" s="563">
        <f>avghweal!BB59</f>
        <v>2621.4278317663784</v>
      </c>
      <c r="H66" s="572">
        <f>B66*0.5/'TE5'!B66</f>
        <v>1.3496734434738755E-2</v>
      </c>
      <c r="I66" s="583">
        <f>C66*0.5/'TE5'!B66</f>
        <v>1.3496809871867299E-2</v>
      </c>
      <c r="J66" s="589">
        <f>D66*0.5/'TE5'!C66</f>
        <v>1.4297780959749344E-2</v>
      </c>
      <c r="K66" s="582">
        <f>E66*0.5/'TE5'!D66</f>
        <v>1.239310215075105E-2</v>
      </c>
      <c r="L66" s="589">
        <f>F66*0.5/'TE5'!E66</f>
        <v>1.4543399721685316E-2</v>
      </c>
      <c r="M66" s="590">
        <f>G66*0.5/'TE5'!F66</f>
        <v>7.4874252808165105E-3</v>
      </c>
    </row>
    <row r="67" spans="1:13">
      <c r="A67" s="78">
        <v>1971</v>
      </c>
      <c r="B67" s="602">
        <f>avghweal!AW60</f>
        <v>2996.5636890696996</v>
      </c>
      <c r="C67" s="563">
        <f>avghweal!AX60</f>
        <v>2996.5678379212759</v>
      </c>
      <c r="D67" s="562">
        <f>avghweal!AY60</f>
        <v>2795.3744652812447</v>
      </c>
      <c r="E67" s="562">
        <f>avghweal!AZ60</f>
        <v>2757.7766669553284</v>
      </c>
      <c r="F67" s="562">
        <f>avghweal!BA60</f>
        <v>3233.1604407259597</v>
      </c>
      <c r="G67" s="563">
        <f>avghweal!BB60</f>
        <v>2712.5612121354357</v>
      </c>
      <c r="H67" s="572">
        <f>B67*0.5/'TE5'!B67</f>
        <v>1.3621369434986264E-2</v>
      </c>
      <c r="I67" s="583">
        <f>C67*0.5/'TE5'!B67</f>
        <v>1.3621388294268399E-2</v>
      </c>
      <c r="J67" s="589">
        <f>D67*0.5/'TE5'!C67</f>
        <v>1.4704782315197939E-2</v>
      </c>
      <c r="K67" s="582">
        <f>E67*0.5/'TE5'!D67</f>
        <v>1.2852897090885522E-2</v>
      </c>
      <c r="L67" s="589">
        <f>F67*0.5/'TE5'!E67</f>
        <v>1.4351618043528146E-2</v>
      </c>
      <c r="M67" s="590">
        <f>G67*0.5/'TE5'!F67</f>
        <v>7.7299343342137478E-3</v>
      </c>
    </row>
    <row r="68" spans="1:13">
      <c r="A68" s="78">
        <v>1972</v>
      </c>
      <c r="B68" s="602">
        <f>avghweal!AW61</f>
        <v>3554.6548241229812</v>
      </c>
      <c r="C68" s="563">
        <f>avghweal!AX61</f>
        <v>3554.7150844426283</v>
      </c>
      <c r="D68" s="562">
        <f>avghweal!AY61</f>
        <v>3283.7880377506845</v>
      </c>
      <c r="E68" s="562">
        <f>avghweal!AZ61</f>
        <v>3384.8744183294489</v>
      </c>
      <c r="F68" s="562">
        <f>avghweal!BA61</f>
        <v>3721.1699158936858</v>
      </c>
      <c r="G68" s="563">
        <f>avghweal!BB61</f>
        <v>3482.3616104346584</v>
      </c>
      <c r="H68" s="572">
        <f>B68*0.5/'TE5'!B68</f>
        <v>1.5221024412312545E-2</v>
      </c>
      <c r="I68" s="583">
        <f>C68*0.5/'TE5'!B68</f>
        <v>1.5221282446873374E-2</v>
      </c>
      <c r="J68" s="589">
        <f>D68*0.5/'TE5'!C68</f>
        <v>1.6455300290259219E-2</v>
      </c>
      <c r="K68" s="582">
        <f>E68*0.5/'TE5'!D68</f>
        <v>1.4838242084804125E-2</v>
      </c>
      <c r="L68" s="589">
        <f>F68*0.5/'TE5'!E68</f>
        <v>1.5584865335688067E-2</v>
      </c>
      <c r="M68" s="590">
        <f>G68*0.5/'TE5'!F68</f>
        <v>9.3584346800560849E-3</v>
      </c>
    </row>
    <row r="69" spans="1:13">
      <c r="A69" s="78">
        <v>1973</v>
      </c>
      <c r="B69" s="602">
        <f>avghweal!AW62</f>
        <v>3407.8325698329086</v>
      </c>
      <c r="C69" s="563">
        <f>avghweal!AX62</f>
        <v>3407.9673498669567</v>
      </c>
      <c r="D69" s="562">
        <f>avghweal!AY62</f>
        <v>3048.8133519184166</v>
      </c>
      <c r="E69" s="562">
        <f>avghweal!AZ62</f>
        <v>3394.3934996571561</v>
      </c>
      <c r="F69" s="562">
        <f>avghweal!BA62</f>
        <v>3424.2549955223699</v>
      </c>
      <c r="G69" s="563">
        <f>avghweal!BB62</f>
        <v>3050.6073528259012</v>
      </c>
      <c r="H69" s="572">
        <f>B69*0.5/'TE5'!B69</f>
        <v>1.4441138719121227E-2</v>
      </c>
      <c r="I69" s="583">
        <f>C69*0.5/'TE5'!B69</f>
        <v>1.4441709867242025E-2</v>
      </c>
      <c r="J69" s="589">
        <f>D69*0.5/'TE5'!C69</f>
        <v>1.512704863192017E-2</v>
      </c>
      <c r="K69" s="582">
        <f>E69*0.5/'TE5'!D69</f>
        <v>1.4729089019992949E-2</v>
      </c>
      <c r="L69" s="589">
        <f>F69*0.5/'TE5'!E69</f>
        <v>1.41905489960393E-2</v>
      </c>
      <c r="M69" s="590">
        <f>G69*0.5/'TE5'!F69</f>
        <v>8.1322629816656805E-3</v>
      </c>
    </row>
    <row r="70" spans="1:13">
      <c r="A70" s="78">
        <v>1974</v>
      </c>
      <c r="B70" s="602">
        <f>avghweal!AW63</f>
        <v>2337.3955261751762</v>
      </c>
      <c r="C70" s="563">
        <f>avghweal!AX63</f>
        <v>2337.4968181283984</v>
      </c>
      <c r="D70" s="562">
        <f>avghweal!AY63</f>
        <v>1789.939060147419</v>
      </c>
      <c r="E70" s="562">
        <f>avghweal!AZ63</f>
        <v>2227.8653276966115</v>
      </c>
      <c r="F70" s="562">
        <f>avghweal!BA63</f>
        <v>2447.274351401104</v>
      </c>
      <c r="G70" s="563">
        <f>avghweal!BB63</f>
        <v>1631.621349457773</v>
      </c>
      <c r="H70" s="572">
        <f>B70*0.5/'TE5'!B70</f>
        <v>1.0859774106393162E-2</v>
      </c>
      <c r="I70" s="583">
        <f>C70*0.5/'TE5'!B70</f>
        <v>1.0860244718969627E-2</v>
      </c>
      <c r="J70" s="589">
        <f>D70*0.5/'TE5'!C70</f>
        <v>9.7185299829846711E-3</v>
      </c>
      <c r="K70" s="582">
        <f>E70*0.5/'TE5'!D70</f>
        <v>1.0539567452776363E-2</v>
      </c>
      <c r="L70" s="589">
        <f>F70*0.5/'TE5'!E70</f>
        <v>1.1178577240636657E-2</v>
      </c>
      <c r="M70" s="590">
        <f>G70*0.5/'TE5'!F70</f>
        <v>4.7867896797144502E-3</v>
      </c>
    </row>
    <row r="71" spans="1:13">
      <c r="A71" s="78">
        <v>1975</v>
      </c>
      <c r="B71" s="602">
        <f>avghweal!AW64</f>
        <v>2639.3642182170174</v>
      </c>
      <c r="C71" s="563">
        <f>avghweal!AX64</f>
        <v>2639.5241292824203</v>
      </c>
      <c r="D71" s="562">
        <f>avghweal!AY64</f>
        <v>1861.2809895298253</v>
      </c>
      <c r="E71" s="562">
        <f>avghweal!AZ64</f>
        <v>2428.6644735036048</v>
      </c>
      <c r="F71" s="562">
        <f>avghweal!BA64</f>
        <v>2854.66874699963</v>
      </c>
      <c r="G71" s="563">
        <f>avghweal!BB64</f>
        <v>2203.0904959687441</v>
      </c>
      <c r="H71" s="572">
        <f>B71*0.5/'TE5'!B71</f>
        <v>1.2763541577669457E-2</v>
      </c>
      <c r="I71" s="583">
        <f>C71*0.5/'TE5'!B71</f>
        <v>1.2764314881906104E-2</v>
      </c>
      <c r="J71" s="589">
        <f>D71*0.5/'TE5'!C71</f>
        <v>1.0667062090684583E-2</v>
      </c>
      <c r="K71" s="582">
        <f>E71*0.5/'TE5'!D71</f>
        <v>1.2008927099498109E-2</v>
      </c>
      <c r="L71" s="589">
        <f>F71*0.5/'TE5'!E71</f>
        <v>1.3520893232485075E-2</v>
      </c>
      <c r="M71" s="590">
        <f>G71*0.5/'TE5'!F71</f>
        <v>6.7430139841991293E-3</v>
      </c>
    </row>
    <row r="72" spans="1:13">
      <c r="A72" s="78">
        <v>1976</v>
      </c>
      <c r="B72" s="602">
        <f>avghweal!AW65</f>
        <v>2979.9741864458597</v>
      </c>
      <c r="C72" s="563">
        <f>avghweal!AX65</f>
        <v>2980.0165305211508</v>
      </c>
      <c r="D72" s="562">
        <f>avghweal!AY65</f>
        <v>2093.765229196903</v>
      </c>
      <c r="E72" s="562">
        <f>avghweal!AZ65</f>
        <v>2769.743548659937</v>
      </c>
      <c r="F72" s="562">
        <f>avghweal!BA65</f>
        <v>3192.1955455506372</v>
      </c>
      <c r="G72" s="563">
        <f>avghweal!BB65</f>
        <v>2594.9272076811426</v>
      </c>
      <c r="H72" s="572">
        <f>B72*0.5/'TE5'!B72</f>
        <v>1.3605366557442265E-2</v>
      </c>
      <c r="I72" s="583">
        <f>C72*0.5/'TE5'!B72</f>
        <v>1.3605559883501428E-2</v>
      </c>
      <c r="J72" s="589">
        <f>D72*0.5/'TE5'!C72</f>
        <v>1.1203152979893514E-2</v>
      </c>
      <c r="K72" s="582">
        <f>E72*0.5/'TE5'!D72</f>
        <v>1.2908252741858634E-2</v>
      </c>
      <c r="L72" s="589">
        <f>F72*0.5/'TE5'!E72</f>
        <v>1.429651960243376E-2</v>
      </c>
      <c r="M72" s="590">
        <f>G72*0.5/'TE5'!F72</f>
        <v>7.5270287042169415E-3</v>
      </c>
    </row>
    <row r="73" spans="1:13">
      <c r="A73" s="78">
        <v>1977</v>
      </c>
      <c r="B73" s="602">
        <f>avghweal!AW66</f>
        <v>2948.1036228717007</v>
      </c>
      <c r="C73" s="563">
        <f>avghweal!AX66</f>
        <v>2948.1144969676438</v>
      </c>
      <c r="D73" s="562">
        <f>avghweal!AY66</f>
        <v>1997.2437415657635</v>
      </c>
      <c r="E73" s="562">
        <f>avghweal!AZ66</f>
        <v>2883.4597384333324</v>
      </c>
      <c r="F73" s="562">
        <f>avghweal!BA66</f>
        <v>3023.6156998255387</v>
      </c>
      <c r="G73" s="563">
        <f>avghweal!BB66</f>
        <v>2549.1341589119879</v>
      </c>
      <c r="H73" s="572">
        <f>B73*0.5/'TE5'!B73</f>
        <v>1.3103279076418064E-2</v>
      </c>
      <c r="I73" s="583">
        <f>C73*0.5/'TE5'!B73</f>
        <v>1.3103327407932852E-2</v>
      </c>
      <c r="J73" s="589">
        <f>D73*0.5/'TE5'!C73</f>
        <v>1.0467633085007153E-2</v>
      </c>
      <c r="K73" s="582">
        <f>E73*0.5/'TE5'!D73</f>
        <v>1.2962579796979795E-2</v>
      </c>
      <c r="L73" s="589">
        <f>F73*0.5/'TE5'!E73</f>
        <v>1.3295982652503166E-2</v>
      </c>
      <c r="M73" s="590">
        <f>G73*0.5/'TE5'!F73</f>
        <v>7.2264575143791586E-3</v>
      </c>
    </row>
    <row r="74" spans="1:13">
      <c r="A74" s="78">
        <v>1978</v>
      </c>
      <c r="B74" s="602">
        <f>avghweal!AW67</f>
        <v>2864.3152457040519</v>
      </c>
      <c r="C74" s="563">
        <f>avghweal!AX67</f>
        <v>2864.3180213277187</v>
      </c>
      <c r="D74" s="562">
        <f>avghweal!AY67</f>
        <v>1786.6190428017751</v>
      </c>
      <c r="E74" s="562">
        <f>avghweal!AZ67</f>
        <v>2788.567168274059</v>
      </c>
      <c r="F74" s="562">
        <f>avghweal!BA67</f>
        <v>2941.7674908508366</v>
      </c>
      <c r="G74" s="563">
        <f>avghweal!BB67</f>
        <v>2195.0233671911856</v>
      </c>
      <c r="H74" s="572">
        <f>B74*0.5/'TE5'!B74</f>
        <v>1.2468971958359274E-2</v>
      </c>
      <c r="I74" s="583">
        <f>C74*0.5/'TE5'!B74</f>
        <v>1.2468984041237974E-2</v>
      </c>
      <c r="J74" s="589">
        <f>D74*0.5/'TE5'!C74</f>
        <v>9.0404355831099608E-3</v>
      </c>
      <c r="K74" s="582">
        <f>E74*0.5/'TE5'!D74</f>
        <v>1.2187674758269901E-2</v>
      </c>
      <c r="L74" s="589">
        <f>F74*0.5/'TE5'!E74</f>
        <v>1.275735218802071E-2</v>
      </c>
      <c r="M74" s="590">
        <f>G74*0.5/'TE5'!F74</f>
        <v>6.1168074880073621E-3</v>
      </c>
    </row>
    <row r="75" spans="1:13">
      <c r="A75" s="83">
        <v>1979</v>
      </c>
      <c r="B75" s="603">
        <f>avghweal!AW68</f>
        <v>3150.354192157617</v>
      </c>
      <c r="C75" s="565">
        <f>avghweal!AX68</f>
        <v>3150.354192157617</v>
      </c>
      <c r="D75" s="564">
        <f>avghweal!AY68</f>
        <v>1933.9970139342079</v>
      </c>
      <c r="E75" s="564">
        <f>avghweal!AZ68</f>
        <v>2876.8643651645316</v>
      </c>
      <c r="F75" s="564">
        <f>avghweal!BA68</f>
        <v>3433.2461267349918</v>
      </c>
      <c r="G75" s="565">
        <f>avghweal!BB68</f>
        <v>2418.1161468917344</v>
      </c>
      <c r="H75" s="574">
        <f>B75*0.5/'TE5'!B75</f>
        <v>1.3218998908996582E-2</v>
      </c>
      <c r="I75" s="585">
        <f>C75*0.5/'TE5'!B75</f>
        <v>1.3218998908996582E-2</v>
      </c>
      <c r="J75" s="591">
        <f>D75*0.5/'TE5'!C75</f>
        <v>9.4481134292796441E-3</v>
      </c>
      <c r="K75" s="585">
        <f>E75*0.5/'TE5'!D75</f>
        <v>1.2276971846381523E-2</v>
      </c>
      <c r="L75" s="591">
        <f>F75*0.5/'TE5'!E75</f>
        <v>1.4171747226617274E-2</v>
      </c>
      <c r="M75" s="592">
        <f>G75*0.5/'TE5'!F75</f>
        <v>6.5196353109355822E-3</v>
      </c>
    </row>
    <row r="76" spans="1:13">
      <c r="A76" s="78">
        <v>1980</v>
      </c>
      <c r="B76" s="602">
        <f>avghweal!AW69</f>
        <v>3404.7299126420121</v>
      </c>
      <c r="C76" s="563">
        <f>avghweal!AX69</f>
        <v>3404.7299126420121</v>
      </c>
      <c r="D76" s="562">
        <f>avghweal!AY69</f>
        <v>2259.4082189552055</v>
      </c>
      <c r="E76" s="562">
        <f>avghweal!AZ69</f>
        <v>3297.8636035543418</v>
      </c>
      <c r="F76" s="562">
        <f>avghweal!BA69</f>
        <v>3501.4689218381886</v>
      </c>
      <c r="G76" s="563">
        <f>avghweal!BB69</f>
        <v>2739.4044445865466</v>
      </c>
      <c r="H76" s="571">
        <f>B76*0.5/'TE5'!B76</f>
        <v>1.3734817504882812E-2</v>
      </c>
      <c r="I76" s="582">
        <f>C76*0.5/'TE5'!B76</f>
        <v>1.3734817504882812E-2</v>
      </c>
      <c r="J76" s="589">
        <f>D76*0.5/'TE5'!C76</f>
        <v>1.0628762461491616E-2</v>
      </c>
      <c r="K76" s="582">
        <f>E76*0.5/'TE5'!D76</f>
        <v>1.3441453320857433E-2</v>
      </c>
      <c r="L76" s="589">
        <f>F76*0.5/'TE5'!E76</f>
        <v>1.3984723019058834E-2</v>
      </c>
      <c r="M76" s="590">
        <f>G76*0.5/'TE5'!F76</f>
        <v>7.1112918727701223E-3</v>
      </c>
    </row>
    <row r="77" spans="1:13">
      <c r="A77" s="78">
        <v>1981</v>
      </c>
      <c r="B77" s="602">
        <f>avghweal!AW70</f>
        <v>3783.7868023704673</v>
      </c>
      <c r="C77" s="563">
        <f>avghweal!AX70</f>
        <v>3783.7868023704673</v>
      </c>
      <c r="D77" s="562">
        <f>avghweal!AY70</f>
        <v>2438.7733092764634</v>
      </c>
      <c r="E77" s="562">
        <f>avghweal!AZ70</f>
        <v>3558.3156462996521</v>
      </c>
      <c r="F77" s="562">
        <f>avghweal!BA70</f>
        <v>4001.3726920038166</v>
      </c>
      <c r="G77" s="563">
        <f>avghweal!BB70</f>
        <v>3115.3136844877336</v>
      </c>
      <c r="H77" s="571">
        <f>B77*0.5/'TE5'!B77</f>
        <v>1.5237987041473389E-2</v>
      </c>
      <c r="I77" s="582">
        <f>C77*0.5/'TE5'!B77</f>
        <v>1.5237987041473389E-2</v>
      </c>
      <c r="J77" s="589">
        <f>D77*0.5/'TE5'!C77</f>
        <v>1.1482991398559492E-2</v>
      </c>
      <c r="K77" s="582">
        <f>E77*0.5/'TE5'!D77</f>
        <v>1.4503887351725165E-2</v>
      </c>
      <c r="L77" s="589">
        <f>F77*0.5/'TE5'!E77</f>
        <v>1.5928158806292784E-2</v>
      </c>
      <c r="M77" s="590">
        <f>G77*0.5/'TE5'!F77</f>
        <v>8.0795679994946235E-3</v>
      </c>
    </row>
    <row r="78" spans="1:13">
      <c r="A78" s="78">
        <v>1982</v>
      </c>
      <c r="B78" s="602">
        <f>avghweal!AW71</f>
        <v>4664.0576972799754</v>
      </c>
      <c r="C78" s="563">
        <f>avghweal!AX71</f>
        <v>4664.0576972799754</v>
      </c>
      <c r="D78" s="562">
        <f>avghweal!AY71</f>
        <v>3281.3824956448825</v>
      </c>
      <c r="E78" s="562">
        <f>avghweal!AZ71</f>
        <v>4436.91595759559</v>
      </c>
      <c r="F78" s="562">
        <f>avghweal!BA71</f>
        <v>4888.3777614418759</v>
      </c>
      <c r="G78" s="563">
        <f>avghweal!BB71</f>
        <v>4353.3318921948421</v>
      </c>
      <c r="H78" s="571">
        <f>B78*0.5/'TE5'!B78</f>
        <v>1.8772542476654049E-2</v>
      </c>
      <c r="I78" s="582">
        <f>C78*0.5/'TE5'!B78</f>
        <v>1.8772542476654049E-2</v>
      </c>
      <c r="J78" s="589">
        <f>D78*0.5/'TE5'!C78</f>
        <v>1.5540742521894812E-2</v>
      </c>
      <c r="K78" s="582">
        <f>E78*0.5/'TE5'!D78</f>
        <v>1.8001279665125183E-2</v>
      </c>
      <c r="L78" s="589">
        <f>F78*0.5/'TE5'!E78</f>
        <v>1.9525683577877824E-2</v>
      </c>
      <c r="M78" s="590">
        <f>G78*0.5/'TE5'!F78</f>
        <v>1.1302192295736318E-2</v>
      </c>
    </row>
    <row r="79" spans="1:13">
      <c r="A79" s="78">
        <v>1983</v>
      </c>
      <c r="B79" s="602">
        <f>avghweal!AW72</f>
        <v>5273.4701761899614</v>
      </c>
      <c r="C79" s="563">
        <f>avghweal!AX72</f>
        <v>5273.4701761899614</v>
      </c>
      <c r="D79" s="562">
        <f>avghweal!AY72</f>
        <v>3722.6916236792013</v>
      </c>
      <c r="E79" s="562">
        <f>avghweal!AZ72</f>
        <v>5126.139106255604</v>
      </c>
      <c r="F79" s="562">
        <f>avghweal!BA72</f>
        <v>5434.4627125588186</v>
      </c>
      <c r="G79" s="563">
        <f>avghweal!BB72</f>
        <v>5076.1002689430052</v>
      </c>
      <c r="H79" s="571">
        <f>B79*0.5/'TE5'!B79</f>
        <v>2.0853281021118168E-2</v>
      </c>
      <c r="I79" s="582">
        <f>C79*0.5/'TE5'!B79</f>
        <v>2.0853281021118168E-2</v>
      </c>
      <c r="J79" s="589">
        <f>D79*0.5/'TE5'!C79</f>
        <v>1.7444469713141383E-2</v>
      </c>
      <c r="K79" s="582">
        <f>E79*0.5/'TE5'!D79</f>
        <v>2.0574727207899556E-2</v>
      </c>
      <c r="L79" s="589">
        <f>F79*0.5/'TE5'!E79</f>
        <v>2.1188997462006871E-2</v>
      </c>
      <c r="M79" s="590">
        <f>G79*0.5/'TE5'!F79</f>
        <v>1.2976284148759143E-2</v>
      </c>
    </row>
    <row r="80" spans="1:13">
      <c r="A80" s="78">
        <v>1984</v>
      </c>
      <c r="B80" s="602">
        <f>avghweal!AW73</f>
        <v>5729.3735209530778</v>
      </c>
      <c r="C80" s="563">
        <f>avghweal!AX73</f>
        <v>5729.3735209530778</v>
      </c>
      <c r="D80" s="562">
        <f>avghweal!AY73</f>
        <v>3959.02263738692</v>
      </c>
      <c r="E80" s="562">
        <f>avghweal!AZ73</f>
        <v>5619.384046846706</v>
      </c>
      <c r="F80" s="562">
        <f>avghweal!BA73</f>
        <v>5856.5838379651332</v>
      </c>
      <c r="G80" s="563">
        <f>avghweal!BB73</f>
        <v>5417.7661556852718</v>
      </c>
      <c r="H80" s="571">
        <f>B80*0.5/'TE5'!B80</f>
        <v>2.214205265045166E-2</v>
      </c>
      <c r="I80" s="582">
        <f>C80*0.5/'TE5'!B80</f>
        <v>2.214205265045166E-2</v>
      </c>
      <c r="J80" s="589">
        <f>D80*0.5/'TE5'!C80</f>
        <v>1.8246506149774664E-2</v>
      </c>
      <c r="K80" s="582">
        <f>E80*0.5/'TE5'!D80</f>
        <v>2.2118652276864045E-2</v>
      </c>
      <c r="L80" s="589">
        <f>F80*0.5/'TE5'!E80</f>
        <v>2.2244471967877107E-2</v>
      </c>
      <c r="M80" s="590">
        <f>G80*0.5/'TE5'!F80</f>
        <v>1.3559342841263634E-2</v>
      </c>
    </row>
    <row r="81" spans="1:13">
      <c r="A81" s="78">
        <v>1985</v>
      </c>
      <c r="B81" s="602">
        <f>avghweal!AW74</f>
        <v>6530.4417914137248</v>
      </c>
      <c r="C81" s="563">
        <f>avghweal!AX74</f>
        <v>6530.4417914137248</v>
      </c>
      <c r="D81" s="562">
        <f>avghweal!AY74</f>
        <v>4474.9354014787368</v>
      </c>
      <c r="E81" s="562">
        <f>avghweal!AZ74</f>
        <v>6292.4358585848395</v>
      </c>
      <c r="F81" s="562">
        <f>avghweal!BA74</f>
        <v>6776.7237274546578</v>
      </c>
      <c r="G81" s="563">
        <f>avghweal!BB74</f>
        <v>6180.7909848561731</v>
      </c>
      <c r="H81" s="571">
        <f>B81*0.5/'TE5'!B81</f>
        <v>2.3956298828125003E-2</v>
      </c>
      <c r="I81" s="582">
        <f>C81*0.5/'TE5'!B81</f>
        <v>2.3956298828125003E-2</v>
      </c>
      <c r="J81" s="589">
        <f>D81*0.5/'TE5'!C81</f>
        <v>1.9969239514825488E-2</v>
      </c>
      <c r="K81" s="582">
        <f>E81*0.5/'TE5'!D81</f>
        <v>2.3227498520978655E-2</v>
      </c>
      <c r="L81" s="589">
        <f>F81*0.5/'TE5'!E81</f>
        <v>2.4707415670501932E-2</v>
      </c>
      <c r="M81" s="590">
        <f>G81*0.5/'TE5'!F81</f>
        <v>1.4719440991494023E-2</v>
      </c>
    </row>
    <row r="82" spans="1:13">
      <c r="A82" s="78">
        <v>1986</v>
      </c>
      <c r="B82" s="602">
        <f>avghweal!AW75</f>
        <v>6951.2570723990957</v>
      </c>
      <c r="C82" s="563">
        <f>avghweal!AX75</f>
        <v>6951.2570723990957</v>
      </c>
      <c r="D82" s="562">
        <f>avghweal!AY75</f>
        <v>4817.1410419978483</v>
      </c>
      <c r="E82" s="562">
        <f>avghweal!AZ75</f>
        <v>6843.8504610999744</v>
      </c>
      <c r="F82" s="562">
        <f>avghweal!BA75</f>
        <v>7059.7232950428697</v>
      </c>
      <c r="G82" s="563">
        <f>avghweal!BB75</f>
        <v>6697.5374389545614</v>
      </c>
      <c r="H82" s="571">
        <f>B82*0.5/'TE5'!B82</f>
        <v>2.3611783981323239E-2</v>
      </c>
      <c r="I82" s="582">
        <f>C82*0.5/'TE5'!B82</f>
        <v>2.3611783981323239E-2</v>
      </c>
      <c r="J82" s="589">
        <f>D82*0.5/'TE5'!C82</f>
        <v>1.9631612773513874E-2</v>
      </c>
      <c r="K82" s="582">
        <f>E82*0.5/'TE5'!D82</f>
        <v>2.3336845182128189E-2</v>
      </c>
      <c r="L82" s="589">
        <f>F82*0.5/'TE5'!E82</f>
        <v>2.3882601995557567E-2</v>
      </c>
      <c r="M82" s="590">
        <f>G82*0.5/'TE5'!F82</f>
        <v>1.4828067713124308E-2</v>
      </c>
    </row>
    <row r="83" spans="1:13">
      <c r="A83" s="78">
        <v>1987</v>
      </c>
      <c r="B83" s="602">
        <f>avghweal!AW76</f>
        <v>7857.7585611695704</v>
      </c>
      <c r="C83" s="563">
        <f>avghweal!AX76</f>
        <v>7857.7585611695704</v>
      </c>
      <c r="D83" s="562">
        <f>avghweal!AY76</f>
        <v>5578.4851036397067</v>
      </c>
      <c r="E83" s="562">
        <f>avghweal!AZ76</f>
        <v>7652.9859973533721</v>
      </c>
      <c r="F83" s="562">
        <f>avghweal!BA76</f>
        <v>8062.5675300080138</v>
      </c>
      <c r="G83" s="563">
        <f>avghweal!BB76</f>
        <v>7391.8864447506076</v>
      </c>
      <c r="H83" s="571">
        <f>B83*0.5/'TE5'!B83</f>
        <v>2.5556564331054684E-2</v>
      </c>
      <c r="I83" s="582">
        <f>C83*0.5/'TE5'!B83</f>
        <v>2.5556564331054684E-2</v>
      </c>
      <c r="J83" s="589">
        <f>D83*0.5/'TE5'!C83</f>
        <v>2.1614953557761572E-2</v>
      </c>
      <c r="K83" s="582">
        <f>E83*0.5/'TE5'!D83</f>
        <v>2.5186296640928991E-2</v>
      </c>
      <c r="L83" s="589">
        <f>F83*0.5/'TE5'!E83</f>
        <v>2.5932325053268378E-2</v>
      </c>
      <c r="M83" s="590">
        <f>G83*0.5/'TE5'!F83</f>
        <v>1.5758123107238162E-2</v>
      </c>
    </row>
    <row r="84" spans="1:13">
      <c r="A84" s="78">
        <v>1988</v>
      </c>
      <c r="B84" s="602">
        <f>avghweal!AW77</f>
        <v>7755.7142841268196</v>
      </c>
      <c r="C84" s="563">
        <f>avghweal!AX77</f>
        <v>7755.7142841268196</v>
      </c>
      <c r="D84" s="562">
        <f>avghweal!AY77</f>
        <v>5633.2747688721556</v>
      </c>
      <c r="E84" s="562">
        <f>avghweal!AZ77</f>
        <v>7586.8100301313107</v>
      </c>
      <c r="F84" s="562">
        <f>avghweal!BA77</f>
        <v>7945.356563866304</v>
      </c>
      <c r="G84" s="563">
        <f>avghweal!BB77</f>
        <v>7270.8917432332264</v>
      </c>
      <c r="H84" s="571">
        <f>B84*0.5/'TE5'!B84</f>
        <v>2.4438798427581784E-2</v>
      </c>
      <c r="I84" s="582">
        <f>C84*0.5/'TE5'!B84</f>
        <v>2.4438798427581784E-2</v>
      </c>
      <c r="J84" s="589">
        <f>D84*0.5/'TE5'!C84</f>
        <v>2.1176199004303863E-2</v>
      </c>
      <c r="K84" s="582">
        <f>E84*0.5/'TE5'!D84</f>
        <v>2.4137094864445634E-2</v>
      </c>
      <c r="L84" s="589">
        <f>F84*0.5/'TE5'!E84</f>
        <v>2.4809950956459735E-2</v>
      </c>
      <c r="M84" s="590">
        <f>G84*0.5/'TE5'!F84</f>
        <v>1.5119952497175885E-2</v>
      </c>
    </row>
    <row r="85" spans="1:13">
      <c r="A85" s="83">
        <v>1989</v>
      </c>
      <c r="B85" s="603">
        <f>avghweal!AW78</f>
        <v>8401.3490171272933</v>
      </c>
      <c r="C85" s="565">
        <f>avghweal!AX78</f>
        <v>8402.5499298291579</v>
      </c>
      <c r="D85" s="564">
        <f>avghweal!AY78</f>
        <v>6134.8455339333841</v>
      </c>
      <c r="E85" s="564">
        <f>avghweal!AZ78</f>
        <v>7982.2534546327897</v>
      </c>
      <c r="F85" s="564">
        <f>avghweal!BA78</f>
        <v>8810.0354479761463</v>
      </c>
      <c r="G85" s="565">
        <f>avghweal!BB78</f>
        <v>7796.2910908378581</v>
      </c>
      <c r="H85" s="574">
        <f>B85*0.5/'TE5'!B85</f>
        <v>2.5435924530029297E-2</v>
      </c>
      <c r="I85" s="585">
        <f>C85*0.5/'TE5'!B85</f>
        <v>2.5439560413360596E-2</v>
      </c>
      <c r="J85" s="591">
        <f>D85*0.5/'TE5'!C85</f>
        <v>2.2280292204232513E-2</v>
      </c>
      <c r="K85" s="585">
        <f>E85*0.5/'TE5'!D85</f>
        <v>2.4499136406373613E-2</v>
      </c>
      <c r="L85" s="591">
        <f>F85*0.5/'TE5'!E85</f>
        <v>2.6331607589241947E-2</v>
      </c>
      <c r="M85" s="592">
        <f>G85*0.5/'TE5'!F85</f>
        <v>1.5697894210939308E-2</v>
      </c>
    </row>
    <row r="86" spans="1:13">
      <c r="A86" s="78">
        <v>1990</v>
      </c>
      <c r="B86" s="602">
        <f>avghweal!AW79</f>
        <v>7800.861089255598</v>
      </c>
      <c r="C86" s="563">
        <f>avghweal!AX79</f>
        <v>7801.1369511157154</v>
      </c>
      <c r="D86" s="562">
        <f>avghweal!AY79</f>
        <v>5416.0204127064062</v>
      </c>
      <c r="E86" s="562">
        <f>avghweal!AZ79</f>
        <v>7285.0370559446228</v>
      </c>
      <c r="F86" s="562">
        <f>avghweal!BA79</f>
        <v>8297.7718297820265</v>
      </c>
      <c r="G86" s="563">
        <f>avghweal!BB79</f>
        <v>6920.2673256571034</v>
      </c>
      <c r="H86" s="571">
        <f>B86*0.5/'TE5'!B86</f>
        <v>2.35971212387085E-2</v>
      </c>
      <c r="I86" s="582">
        <f>C86*0.5/'TE5'!B86</f>
        <v>2.3597955703735352E-2</v>
      </c>
      <c r="J86" s="589">
        <f>D86*0.5/'TE5'!C86</f>
        <v>1.9690526593610255E-2</v>
      </c>
      <c r="K86" s="582">
        <f>E86*0.5/'TE5'!D86</f>
        <v>2.2260842385599094E-2</v>
      </c>
      <c r="L86" s="589">
        <f>F86*0.5/'TE5'!E86</f>
        <v>2.4859322098640665E-2</v>
      </c>
      <c r="M86" s="590">
        <f>G86*0.5/'TE5'!F86</f>
        <v>1.4009450355717244E-2</v>
      </c>
    </row>
    <row r="87" spans="1:13">
      <c r="A87" s="78">
        <v>1991</v>
      </c>
      <c r="B87" s="602">
        <f>avghweal!AW80</f>
        <v>7829.6683433064263</v>
      </c>
      <c r="C87" s="563">
        <f>avghweal!AX80</f>
        <v>7829.6683433064263</v>
      </c>
      <c r="D87" s="562">
        <f>avghweal!AY80</f>
        <v>5312.5383468805885</v>
      </c>
      <c r="E87" s="562">
        <f>avghweal!AZ80</f>
        <v>7404.7224941117738</v>
      </c>
      <c r="F87" s="562">
        <f>avghweal!BA80</f>
        <v>8228.6786147018574</v>
      </c>
      <c r="G87" s="563">
        <f>avghweal!BB80</f>
        <v>7030.0031884356777</v>
      </c>
      <c r="H87" s="571">
        <f>B87*0.5/'TE5'!B87</f>
        <v>2.3691058158874508E-2</v>
      </c>
      <c r="I87" s="582">
        <f>C87*0.5/'TE5'!B87</f>
        <v>2.3691058158874508E-2</v>
      </c>
      <c r="J87" s="589">
        <f>D87*0.5/'TE5'!C87</f>
        <v>1.9482951674576653E-2</v>
      </c>
      <c r="K87" s="582">
        <f>E87*0.5/'TE5'!D87</f>
        <v>2.26153435514342E-2</v>
      </c>
      <c r="L87" s="589">
        <f>F87*0.5/'TE5'!E87</f>
        <v>2.4677039358557053E-2</v>
      </c>
      <c r="M87" s="590">
        <f>G87*0.5/'TE5'!F87</f>
        <v>1.419905019878992E-2</v>
      </c>
    </row>
    <row r="88" spans="1:13">
      <c r="A88" s="78">
        <v>1992</v>
      </c>
      <c r="B88" s="602">
        <f>avghweal!AW81</f>
        <v>7230.3317793959595</v>
      </c>
      <c r="C88" s="563">
        <f>avghweal!AX81</f>
        <v>7229.4878937576004</v>
      </c>
      <c r="D88" s="562">
        <f>avghweal!AY81</f>
        <v>4900.4423378361598</v>
      </c>
      <c r="E88" s="562">
        <f>avghweal!AZ81</f>
        <v>7270.4723526928392</v>
      </c>
      <c r="F88" s="562">
        <f>avghweal!BA81</f>
        <v>7191.831740372395</v>
      </c>
      <c r="G88" s="563">
        <f>avghweal!BB81</f>
        <v>6458.3636951614026</v>
      </c>
      <c r="H88" s="571">
        <f>B88*0.5/'TE5'!B88</f>
        <v>2.1448850631713867E-2</v>
      </c>
      <c r="I88" s="582">
        <f>C88*0.5/'TE5'!B88</f>
        <v>2.1446347236633297E-2</v>
      </c>
      <c r="J88" s="589">
        <f>D88*0.5/'TE5'!C88</f>
        <v>1.7658155431267246E-2</v>
      </c>
      <c r="K88" s="582">
        <f>E88*0.5/'TE5'!D88</f>
        <v>2.1638699274287222E-2</v>
      </c>
      <c r="L88" s="589">
        <f>F88*0.5/'TE5'!E88</f>
        <v>2.1264559100277587E-2</v>
      </c>
      <c r="M88" s="590">
        <f>G88*0.5/'TE5'!F88</f>
        <v>1.2774054242139512E-2</v>
      </c>
    </row>
    <row r="89" spans="1:13">
      <c r="A89" s="78">
        <v>1993</v>
      </c>
      <c r="B89" s="602">
        <f>avghweal!AW82</f>
        <v>6965.06305362686</v>
      </c>
      <c r="C89" s="563">
        <f>avghweal!AX82</f>
        <v>6964.8999455133035</v>
      </c>
      <c r="D89" s="562">
        <f>avghweal!AY82</f>
        <v>5175.6415351703554</v>
      </c>
      <c r="E89" s="562">
        <f>avghweal!AZ82</f>
        <v>7302.0921669297741</v>
      </c>
      <c r="F89" s="562">
        <f>avghweal!BA82</f>
        <v>6671.7795289254491</v>
      </c>
      <c r="G89" s="563">
        <f>avghweal!BB82</f>
        <v>6265.5708848366448</v>
      </c>
      <c r="H89" s="571">
        <f>B89*0.5/'TE5'!B89</f>
        <v>2.0361959934234616E-2</v>
      </c>
      <c r="I89" s="582">
        <f>C89*0.5/'TE5'!B89</f>
        <v>2.0361483097076416E-2</v>
      </c>
      <c r="J89" s="589">
        <f>D89*0.5/'TE5'!C89</f>
        <v>1.8272717174705293E-2</v>
      </c>
      <c r="K89" s="582">
        <f>E89*0.5/'TE5'!D89</f>
        <v>2.1255732793897374E-2</v>
      </c>
      <c r="L89" s="589">
        <f>F89*0.5/'TE5'!E89</f>
        <v>1.9578646528109513E-2</v>
      </c>
      <c r="M89" s="590">
        <f>G89*0.5/'TE5'!F89</f>
        <v>1.221341805167595E-2</v>
      </c>
    </row>
    <row r="90" spans="1:13">
      <c r="A90" s="78">
        <v>1994</v>
      </c>
      <c r="B90" s="602">
        <f>avghweal!AW83</f>
        <v>6415.3733213130836</v>
      </c>
      <c r="C90" s="563">
        <f>avghweal!AX83</f>
        <v>6415.3733213130836</v>
      </c>
      <c r="D90" s="562">
        <f>avghweal!AY83</f>
        <v>4611.5920152085309</v>
      </c>
      <c r="E90" s="562">
        <f>avghweal!AZ83</f>
        <v>6783.1241383084543</v>
      </c>
      <c r="F90" s="562">
        <f>avghweal!BA83</f>
        <v>6099.2162378751827</v>
      </c>
      <c r="G90" s="563">
        <f>avghweal!BB83</f>
        <v>5581.3810177842006</v>
      </c>
      <c r="H90" s="571">
        <f>B90*0.5/'TE5'!B90</f>
        <v>1.8492162227630615E-2</v>
      </c>
      <c r="I90" s="582">
        <f>C90*0.5/'TE5'!B90</f>
        <v>1.8492162227630615E-2</v>
      </c>
      <c r="J90" s="589">
        <f>D90*0.5/'TE5'!C90</f>
        <v>1.6069812509033485E-2</v>
      </c>
      <c r="K90" s="582">
        <f>E90*0.5/'TE5'!D90</f>
        <v>1.9441547130362634E-2</v>
      </c>
      <c r="L90" s="589">
        <f>F90*0.5/'TE5'!E90</f>
        <v>1.767080323919052E-2</v>
      </c>
      <c r="M90" s="590">
        <f>G90*0.5/'TE5'!F90</f>
        <v>1.0718621412171699E-2</v>
      </c>
    </row>
    <row r="91" spans="1:13">
      <c r="A91" s="78">
        <v>1995</v>
      </c>
      <c r="B91" s="602">
        <f>avghweal!AW84</f>
        <v>5976.3099808766474</v>
      </c>
      <c r="C91" s="563">
        <f>avghweal!AX84</f>
        <v>5976.3099808766474</v>
      </c>
      <c r="D91" s="562">
        <f>avghweal!AY84</f>
        <v>3810.7825287829323</v>
      </c>
      <c r="E91" s="562">
        <f>avghweal!AZ84</f>
        <v>6310.7750325046272</v>
      </c>
      <c r="F91" s="562">
        <f>avghweal!BA84</f>
        <v>5656.0769193489605</v>
      </c>
      <c r="G91" s="563">
        <f>avghweal!BB84</f>
        <v>4947.0199704670831</v>
      </c>
      <c r="H91" s="571">
        <f>B91*0.5/'TE5'!B91</f>
        <v>1.6612708568572998E-2</v>
      </c>
      <c r="I91" s="582">
        <f>C91*0.5/'TE5'!B91</f>
        <v>1.6612708568572998E-2</v>
      </c>
      <c r="J91" s="589">
        <f>D91*0.5/'TE5'!C91</f>
        <v>1.2844883046259543E-2</v>
      </c>
      <c r="K91" s="582">
        <f>E91*0.5/'TE5'!D91</f>
        <v>1.744860034835554E-2</v>
      </c>
      <c r="L91" s="589">
        <f>F91*0.5/'TE5'!E91</f>
        <v>1.5797893240877207E-2</v>
      </c>
      <c r="M91" s="590">
        <f>G91*0.5/'TE5'!F91</f>
        <v>9.1548553178027823E-3</v>
      </c>
    </row>
    <row r="92" spans="1:13">
      <c r="A92" s="78">
        <v>1996</v>
      </c>
      <c r="B92" s="602">
        <f>avghweal!AW85</f>
        <v>5660.275694348099</v>
      </c>
      <c r="C92" s="563">
        <f>avghweal!AX85</f>
        <v>5660.275694348099</v>
      </c>
      <c r="D92" s="562">
        <f>avghweal!AY85</f>
        <v>3539.4344703546626</v>
      </c>
      <c r="E92" s="562">
        <f>avghweal!AZ85</f>
        <v>6155.9044702647452</v>
      </c>
      <c r="F92" s="562">
        <f>avghweal!BA85</f>
        <v>5203.0722941197791</v>
      </c>
      <c r="G92" s="563">
        <f>avghweal!BB85</f>
        <v>4260.3001250941497</v>
      </c>
      <c r="H92" s="571">
        <f>B92*0.5/'TE5'!B92</f>
        <v>1.4950811862945558E-2</v>
      </c>
      <c r="I92" s="582">
        <f>C92*0.5/'TE5'!B92</f>
        <v>1.4950811862945558E-2</v>
      </c>
      <c r="J92" s="589">
        <f>D92*0.5/'TE5'!C92</f>
        <v>1.1253141084319832E-2</v>
      </c>
      <c r="K92" s="582">
        <f>E92*0.5/'TE5'!D92</f>
        <v>1.6119984932089829E-2</v>
      </c>
      <c r="L92" s="589">
        <f>F92*0.5/'TE5'!E92</f>
        <v>1.3849609040028408E-2</v>
      </c>
      <c r="M92" s="590">
        <f>G92*0.5/'TE5'!F92</f>
        <v>7.4996288875370781E-3</v>
      </c>
    </row>
    <row r="93" spans="1:13">
      <c r="A93" s="78">
        <v>1997</v>
      </c>
      <c r="B93" s="602">
        <f>avghweal!AW86</f>
        <v>4971.499616228416</v>
      </c>
      <c r="C93" s="563">
        <f>avghweal!AX86</f>
        <v>4971.499616228416</v>
      </c>
      <c r="D93" s="562">
        <f>avghweal!AY86</f>
        <v>3177.7886622099363</v>
      </c>
      <c r="E93" s="562">
        <f>avghweal!AZ86</f>
        <v>5724.2848132227537</v>
      </c>
      <c r="F93" s="562">
        <f>avghweal!BA86</f>
        <v>4296.5543579752866</v>
      </c>
      <c r="G93" s="563">
        <f>avghweal!BB86</f>
        <v>3189.0321544627373</v>
      </c>
      <c r="H93" s="571">
        <f>B93*0.5/'TE5'!B93</f>
        <v>1.2342512607574461E-2</v>
      </c>
      <c r="I93" s="582">
        <f>C93*0.5/'TE5'!B93</f>
        <v>1.2342512607574461E-2</v>
      </c>
      <c r="J93" s="589">
        <f>D93*0.5/'TE5'!C93</f>
        <v>9.3835968723407544E-3</v>
      </c>
      <c r="K93" s="582">
        <f>E93*0.5/'TE5'!D93</f>
        <v>1.4015821039841291E-2</v>
      </c>
      <c r="L93" s="589">
        <f>F93*0.5/'TE5'!E93</f>
        <v>1.0802407924699919E-2</v>
      </c>
      <c r="M93" s="590">
        <f>G93*0.5/'TE5'!F93</f>
        <v>5.2850912503430974E-3</v>
      </c>
    </row>
    <row r="94" spans="1:13">
      <c r="A94" s="78">
        <v>1998</v>
      </c>
      <c r="B94" s="602">
        <f>avghweal!AW87</f>
        <v>5396.883006612069</v>
      </c>
      <c r="C94" s="563">
        <f>avghweal!AX87</f>
        <v>5396.883006612069</v>
      </c>
      <c r="D94" s="562">
        <f>avghweal!AY87</f>
        <v>3601.4425814796105</v>
      </c>
      <c r="E94" s="562">
        <f>avghweal!AZ87</f>
        <v>6271.1193416735769</v>
      </c>
      <c r="F94" s="562">
        <f>avghweal!BA87</f>
        <v>4654.1430783528831</v>
      </c>
      <c r="G94" s="563">
        <f>avghweal!BB87</f>
        <v>3222.8460314899698</v>
      </c>
      <c r="H94" s="571">
        <f>B94*0.5/'TE5'!B94</f>
        <v>1.2219011783599854E-2</v>
      </c>
      <c r="I94" s="582">
        <f>C94*0.5/'TE5'!B94</f>
        <v>1.2219011783599854E-2</v>
      </c>
      <c r="J94" s="589">
        <f>D94*0.5/'TE5'!C94</f>
        <v>9.5173860486170644E-3</v>
      </c>
      <c r="K94" s="582">
        <f>E94*0.5/'TE5'!D94</f>
        <v>1.3908800094351576E-2</v>
      </c>
      <c r="L94" s="589">
        <f>F94*0.5/'TE5'!E94</f>
        <v>1.0736092087744453E-2</v>
      </c>
      <c r="M94" s="590">
        <f>G94*0.5/'TE5'!F94</f>
        <v>4.8711798791517451E-3</v>
      </c>
    </row>
    <row r="95" spans="1:13">
      <c r="A95" s="83">
        <v>1999</v>
      </c>
      <c r="B95" s="603">
        <f>avghweal!AW88</f>
        <v>6973.9150529226081</v>
      </c>
      <c r="C95" s="565">
        <f>avghweal!AX88</f>
        <v>6973.9150529226081</v>
      </c>
      <c r="D95" s="564">
        <f>avghweal!AY88</f>
        <v>4819.2028126468622</v>
      </c>
      <c r="E95" s="564">
        <f>avghweal!AZ88</f>
        <v>8553.7116466753723</v>
      </c>
      <c r="F95" s="564">
        <f>avghweal!BA88</f>
        <v>5672.1643062476805</v>
      </c>
      <c r="G95" s="565">
        <f>avghweal!BB88</f>
        <v>5211.819909340581</v>
      </c>
      <c r="H95" s="574">
        <f>B95*0.5/'TE5'!B95</f>
        <v>1.4356315135955811E-2</v>
      </c>
      <c r="I95" s="585">
        <f>C95*0.5/'TE5'!B95</f>
        <v>1.4356315135955811E-2</v>
      </c>
      <c r="J95" s="591">
        <f>D95*0.5/'TE5'!C95</f>
        <v>1.1286530834907566E-2</v>
      </c>
      <c r="K95" s="585">
        <f>E95*0.5/'TE5'!D95</f>
        <v>1.6998501177695878E-2</v>
      </c>
      <c r="L95" s="591">
        <f>F95*0.5/'TE5'!E95</f>
        <v>1.2060338862766201E-2</v>
      </c>
      <c r="M95" s="592">
        <f>G95*0.5/'TE5'!F95</f>
        <v>7.140906333572462E-3</v>
      </c>
    </row>
    <row r="96" spans="1:13">
      <c r="A96" s="88">
        <v>2000</v>
      </c>
      <c r="B96" s="604">
        <f>avghweal!AW89</f>
        <v>6889.4308315488915</v>
      </c>
      <c r="C96" s="567">
        <f>avghweal!AX89</f>
        <v>6889.4308315488915</v>
      </c>
      <c r="D96" s="566">
        <f>avghweal!AY89</f>
        <v>4330.2515449248058</v>
      </c>
      <c r="E96" s="566">
        <f>avghweal!AZ89</f>
        <v>7878.0812160902669</v>
      </c>
      <c r="F96" s="566">
        <f>avghweal!BA89</f>
        <v>6032.9319216625809</v>
      </c>
      <c r="G96" s="567">
        <f>avghweal!BB89</f>
        <v>5012.413730968754</v>
      </c>
      <c r="H96" s="575">
        <f>B96*0.5/'TE5'!B96</f>
        <v>1.3808727264404297E-2</v>
      </c>
      <c r="I96" s="586">
        <f>C96*0.5/'TE5'!B96</f>
        <v>1.3808727264404297E-2</v>
      </c>
      <c r="J96" s="593">
        <f>D96*0.5/'TE5'!C96</f>
        <v>9.8617228723676988E-3</v>
      </c>
      <c r="K96" s="586">
        <f>E96*0.5/'TE5'!D96</f>
        <v>1.5278953147621012E-2</v>
      </c>
      <c r="L96" s="593">
        <f>F96*0.5/'TE5'!E96</f>
        <v>1.2465393597683987E-2</v>
      </c>
      <c r="M96" s="594">
        <f>G96*0.5/'TE5'!F96</f>
        <v>6.7152183742869003E-3</v>
      </c>
    </row>
    <row r="97" spans="1:13">
      <c r="A97" s="78">
        <v>2001</v>
      </c>
      <c r="B97" s="602">
        <f>avghweal!AW90</f>
        <v>6307.0759144333406</v>
      </c>
      <c r="C97" s="563">
        <f>avghweal!AX90</f>
        <v>6307.0759144333406</v>
      </c>
      <c r="D97" s="562">
        <f>avghweal!AY90</f>
        <v>3475.8280135233376</v>
      </c>
      <c r="E97" s="562">
        <f>avghweal!AZ90</f>
        <v>7062.3970472975179</v>
      </c>
      <c r="F97" s="562">
        <f>avghweal!BA90</f>
        <v>5623.7715520638349</v>
      </c>
      <c r="G97" s="563">
        <f>avghweal!BB90</f>
        <v>3952.2520050414414</v>
      </c>
      <c r="H97" s="571">
        <f>B97*0.5/'TE5'!B97</f>
        <v>1.3154625892639162E-2</v>
      </c>
      <c r="I97" s="582">
        <f>C97*0.5/'TE5'!B97</f>
        <v>1.3154625892639162E-2</v>
      </c>
      <c r="J97" s="589">
        <f>D97*0.5/'TE5'!C97</f>
        <v>8.5156540098789788E-3</v>
      </c>
      <c r="K97" s="582">
        <f>E97*0.5/'TE5'!D97</f>
        <v>1.4426245952329922E-2</v>
      </c>
      <c r="L97" s="589">
        <f>F97*0.5/'TE5'!E97</f>
        <v>1.1955608349036462E-2</v>
      </c>
      <c r="M97" s="590">
        <f>G97*0.5/'TE5'!F97</f>
        <v>5.5605961407056027E-3</v>
      </c>
    </row>
    <row r="98" spans="1:13">
      <c r="A98" s="78">
        <v>2002</v>
      </c>
      <c r="B98" s="602">
        <f>avghweal!AW91</f>
        <v>5703.03723145817</v>
      </c>
      <c r="C98" s="563">
        <f>avghweal!AX91</f>
        <v>5703.03723145817</v>
      </c>
      <c r="D98" s="562">
        <f>avghweal!AY91</f>
        <v>2674.3384986474102</v>
      </c>
      <c r="E98" s="562">
        <f>avghweal!AZ91</f>
        <v>6445.8083337261296</v>
      </c>
      <c r="F98" s="562">
        <f>avghweal!BA91</f>
        <v>5049.8523403434638</v>
      </c>
      <c r="G98" s="563">
        <f>avghweal!BB91</f>
        <v>3349.1514359393395</v>
      </c>
      <c r="H98" s="571">
        <f>B98*0.5/'TE5'!B98</f>
        <v>1.2510478496551515E-2</v>
      </c>
      <c r="I98" s="582">
        <f>C98*0.5/'TE5'!B98</f>
        <v>1.2510478496551515E-2</v>
      </c>
      <c r="J98" s="589">
        <f>D98*0.5/'TE5'!C98</f>
        <v>6.9892559999261269E-3</v>
      </c>
      <c r="K98" s="582">
        <f>E98*0.5/'TE5'!D98</f>
        <v>1.3878003221035518E-2</v>
      </c>
      <c r="L98" s="589">
        <f>F98*0.5/'TE5'!E98</f>
        <v>1.1268322043178026E-2</v>
      </c>
      <c r="M98" s="590">
        <f>G98*0.5/'TE5'!F98</f>
        <v>4.9897197058987536E-3</v>
      </c>
    </row>
    <row r="99" spans="1:13">
      <c r="A99" s="78">
        <v>2003</v>
      </c>
      <c r="B99" s="602">
        <f>avghweal!AW92</f>
        <v>5135.4750784566113</v>
      </c>
      <c r="C99" s="563">
        <f>avghweal!AX92</f>
        <v>5135.4750784566113</v>
      </c>
      <c r="D99" s="562">
        <f>avghweal!AY92</f>
        <v>1921.2551174564337</v>
      </c>
      <c r="E99" s="562">
        <f>avghweal!AZ92</f>
        <v>5700.3367579725045</v>
      </c>
      <c r="F99" s="562">
        <f>avghweal!BA92</f>
        <v>4630.585248821817</v>
      </c>
      <c r="G99" s="563">
        <f>avghweal!BB92</f>
        <v>2836.0280642328412</v>
      </c>
      <c r="H99" s="571">
        <f>B99*0.5/'TE5'!B99</f>
        <v>1.1027872562408447E-2</v>
      </c>
      <c r="I99" s="582">
        <f>C99*0.5/'TE5'!B99</f>
        <v>1.1027872562408447E-2</v>
      </c>
      <c r="J99" s="589">
        <f>D99*0.5/'TE5'!C99</f>
        <v>4.8952746072270245E-3</v>
      </c>
      <c r="K99" s="582">
        <f>E99*0.5/'TE5'!D99</f>
        <v>1.2031391814881722E-2</v>
      </c>
      <c r="L99" s="589">
        <f>F99*0.5/'TE5'!E99</f>
        <v>1.0101925082354227E-2</v>
      </c>
      <c r="M99" s="590">
        <f>G99*0.5/'TE5'!F99</f>
        <v>4.1507131178240312E-3</v>
      </c>
    </row>
    <row r="100" spans="1:13">
      <c r="A100" s="78">
        <v>2004</v>
      </c>
      <c r="B100" s="602">
        <f>avghweal!AW93</f>
        <v>5737.48285502614</v>
      </c>
      <c r="C100" s="563">
        <f>avghweal!AX93</f>
        <v>5737.48285502614</v>
      </c>
      <c r="D100" s="562">
        <f>avghweal!AY93</f>
        <v>2124.6460210617647</v>
      </c>
      <c r="E100" s="562">
        <f>avghweal!AZ93</f>
        <v>6561.3317293526416</v>
      </c>
      <c r="F100" s="562">
        <f>avghweal!BA93</f>
        <v>5011.0406469698892</v>
      </c>
      <c r="G100" s="563">
        <f>avghweal!BB93</f>
        <v>3340.9422252993586</v>
      </c>
      <c r="H100" s="571">
        <f>B100*0.5/'TE5'!B100</f>
        <v>1.1129915714263916E-2</v>
      </c>
      <c r="I100" s="582">
        <f>C100*0.5/'TE5'!B100</f>
        <v>1.1129915714263916E-2</v>
      </c>
      <c r="J100" s="589">
        <f>D100*0.5/'TE5'!C100</f>
        <v>4.8836856457085695E-3</v>
      </c>
      <c r="K100" s="582">
        <f>E100*0.5/'TE5'!D100</f>
        <v>1.2414451769912493E-2</v>
      </c>
      <c r="L100" s="589">
        <f>F100*0.5/'TE5'!E100</f>
        <v>9.9488399016531334E-3</v>
      </c>
      <c r="M100" s="590">
        <f>G100*0.5/'TE5'!F100</f>
        <v>4.4323625268077307E-3</v>
      </c>
    </row>
    <row r="101" spans="1:13">
      <c r="A101" s="78">
        <v>2005</v>
      </c>
      <c r="B101" s="602">
        <f>avghweal!AW94</f>
        <v>6301.0080502330338</v>
      </c>
      <c r="C101" s="563">
        <f>avghweal!AX94</f>
        <v>6301.0080502330338</v>
      </c>
      <c r="D101" s="562">
        <f>avghweal!AY94</f>
        <v>2399.7205625947545</v>
      </c>
      <c r="E101" s="562">
        <f>avghweal!AZ94</f>
        <v>6911.509179656201</v>
      </c>
      <c r="F101" s="562">
        <f>avghweal!BA94</f>
        <v>5744.1468642747286</v>
      </c>
      <c r="G101" s="563">
        <f>avghweal!BB94</f>
        <v>3646.7677352139517</v>
      </c>
      <c r="H101" s="571">
        <f>B101*0.5/'TE5'!B101</f>
        <v>1.1256992816925047E-2</v>
      </c>
      <c r="I101" s="582">
        <f>C101*0.5/'TE5'!B101</f>
        <v>1.1256992816925047E-2</v>
      </c>
      <c r="J101" s="589">
        <f>D101*0.5/'TE5'!C101</f>
        <v>5.0453856309114562E-3</v>
      </c>
      <c r="K101" s="582">
        <f>E101*0.5/'TE5'!D101</f>
        <v>1.2042501090130558E-2</v>
      </c>
      <c r="L101" s="589">
        <f>F101*0.5/'TE5'!E101</f>
        <v>1.0504042353074904E-2</v>
      </c>
      <c r="M101" s="590">
        <f>G101*0.5/'TE5'!F101</f>
        <v>4.4640489608137827E-3</v>
      </c>
    </row>
    <row r="102" spans="1:13">
      <c r="A102" s="78">
        <v>2006</v>
      </c>
      <c r="B102" s="602">
        <f>avghweal!AW95</f>
        <v>5177.1013148113216</v>
      </c>
      <c r="C102" s="563">
        <f>avghweal!AX95</f>
        <v>5177.1013148113216</v>
      </c>
      <c r="D102" s="562">
        <f>avghweal!AY95</f>
        <v>1027.6317685970041</v>
      </c>
      <c r="E102" s="562">
        <f>avghweal!AZ95</f>
        <v>5762.7829085595777</v>
      </c>
      <c r="F102" s="562">
        <f>avghweal!BA95</f>
        <v>4659.3014526541174</v>
      </c>
      <c r="G102" s="563">
        <f>avghweal!BB95</f>
        <v>1941.619630834497</v>
      </c>
      <c r="H102" s="571">
        <f>B102*0.5/'TE5'!B102</f>
        <v>8.8254809379577637E-3</v>
      </c>
      <c r="I102" s="582">
        <f>C102*0.5/'TE5'!B102</f>
        <v>8.8254809379577637E-3</v>
      </c>
      <c r="J102" s="589">
        <f>D102*0.5/'TE5'!C102</f>
        <v>2.0636545646847662E-3</v>
      </c>
      <c r="K102" s="582">
        <f>E102*0.5/'TE5'!D102</f>
        <v>9.5814622589217857E-3</v>
      </c>
      <c r="L102" s="589">
        <f>F102*0.5/'TE5'!E102</f>
        <v>8.1297178893968928E-3</v>
      </c>
      <c r="M102" s="590">
        <f>G102*0.5/'TE5'!F102</f>
        <v>2.279456029340272E-3</v>
      </c>
    </row>
    <row r="103" spans="1:13">
      <c r="A103" s="78">
        <v>2007</v>
      </c>
      <c r="B103" s="602">
        <f>avghweal!AW96</f>
        <v>1934.2683134074327</v>
      </c>
      <c r="C103" s="563">
        <f>avghweal!AX96</f>
        <v>1934.2683134074327</v>
      </c>
      <c r="D103" s="562">
        <f>avghweal!AY96</f>
        <v>-3830.6796739007927</v>
      </c>
      <c r="E103" s="562">
        <f>avghweal!AZ96</f>
        <v>2144.2659462577249</v>
      </c>
      <c r="F103" s="562">
        <f>avghweal!BA96</f>
        <v>1751.9838970933949</v>
      </c>
      <c r="G103" s="563">
        <f>avghweal!BB96</f>
        <v>-1947.8400746611878</v>
      </c>
      <c r="H103" s="571">
        <f>B103*0.5/'TE5'!B103</f>
        <v>3.3279061317443852E-3</v>
      </c>
      <c r="I103" s="582">
        <f>C103*0.5/'TE5'!B103</f>
        <v>3.3279061317443852E-3</v>
      </c>
      <c r="J103" s="589">
        <f>D103*0.5/'TE5'!C103</f>
        <v>-7.8964822078504294E-3</v>
      </c>
      <c r="K103" s="582">
        <f>E103*0.5/'TE5'!D103</f>
        <v>3.6000778891888464E-3</v>
      </c>
      <c r="L103" s="589">
        <f>F103*0.5/'TE5'!E103</f>
        <v>3.0841706763296384E-3</v>
      </c>
      <c r="M103" s="590">
        <f>G103*0.5/'TE5'!F103</f>
        <v>-2.3019450088530842E-3</v>
      </c>
    </row>
    <row r="104" spans="1:13">
      <c r="A104" s="78">
        <v>2008</v>
      </c>
      <c r="B104" s="602">
        <f>avghweal!AW97</f>
        <v>-5092.8752241149268</v>
      </c>
      <c r="C104" s="563">
        <f>avghweal!AX97</f>
        <v>-5092.8752241149268</v>
      </c>
      <c r="D104" s="562">
        <f>avghweal!AY97</f>
        <v>-10005.580216261375</v>
      </c>
      <c r="E104" s="562">
        <f>avghweal!AZ97</f>
        <v>-4931.4565482690696</v>
      </c>
      <c r="F104" s="562">
        <f>avghweal!BA97</f>
        <v>-5233.0580706665714</v>
      </c>
      <c r="G104" s="563">
        <f>avghweal!BB97</f>
        <v>-9860.6831772837722</v>
      </c>
      <c r="H104" s="571">
        <f>B104*0.5/'TE5'!B104</f>
        <v>-1.0162472724914549E-2</v>
      </c>
      <c r="I104" s="582">
        <f>C104*0.5/'TE5'!B104</f>
        <v>-1.0162472724914549E-2</v>
      </c>
      <c r="J104" s="589">
        <f>D104*0.5/'TE5'!C104</f>
        <v>-2.4525081855720245E-2</v>
      </c>
      <c r="K104" s="582">
        <f>E104*0.5/'TE5'!D104</f>
        <v>-9.6388565652083154E-3</v>
      </c>
      <c r="L104" s="589">
        <f>F104*0.5/'TE5'!E104</f>
        <v>-1.064717654621786E-2</v>
      </c>
      <c r="M104" s="590">
        <f>G104*0.5/'TE5'!F104</f>
        <v>-1.3595041578411165E-2</v>
      </c>
    </row>
    <row r="105" spans="1:13">
      <c r="A105" s="83">
        <v>2009</v>
      </c>
      <c r="B105" s="605">
        <f>avghweal!AW98</f>
        <v>-7392.5289523725251</v>
      </c>
      <c r="C105" s="606">
        <f>avghweal!AX98</f>
        <v>-7392.5289523725251</v>
      </c>
      <c r="D105" s="564">
        <f>avghweal!AY98</f>
        <v>-12166.908660519224</v>
      </c>
      <c r="E105" s="564">
        <f>avghweal!AZ98</f>
        <v>-7585.5777868513487</v>
      </c>
      <c r="F105" s="564">
        <f>avghweal!BA98</f>
        <v>-7220.1653024114139</v>
      </c>
      <c r="G105" s="565">
        <f>avghweal!BB98</f>
        <v>-12241.515170843593</v>
      </c>
      <c r="H105" s="574">
        <f>B105*0.5/'TE5'!B105</f>
        <v>-1.6626238822937012E-2</v>
      </c>
      <c r="I105" s="585">
        <f>C105*0.5/'TE5'!B105</f>
        <v>-1.6626238822937012E-2</v>
      </c>
      <c r="J105" s="595">
        <f>D105*0.5/'TE5'!C105</f>
        <v>-3.4692172516878533E-2</v>
      </c>
      <c r="K105" s="596">
        <f>E105*0.5/'TE5'!D105</f>
        <v>-1.6854734310461604E-2</v>
      </c>
      <c r="L105" s="591">
        <f>F105*0.5/'TE5'!E105</f>
        <v>-1.6423386664646857E-2</v>
      </c>
      <c r="M105" s="592">
        <f>G105*0.5/'TE5'!F105</f>
        <v>-1.8950796078121501E-2</v>
      </c>
    </row>
    <row r="106" spans="1:13">
      <c r="A106" s="78">
        <v>2010</v>
      </c>
      <c r="B106" s="607">
        <f>avghweal!AW99</f>
        <v>-6131.7156286757381</v>
      </c>
      <c r="C106" s="608">
        <f>avghweal!AX99</f>
        <v>-6131.7156286757381</v>
      </c>
      <c r="D106" s="562">
        <f>avghweal!AY99</f>
        <v>-10670.596396423934</v>
      </c>
      <c r="E106" s="562">
        <f>avghweal!AZ99</f>
        <v>-6306.4567898707528</v>
      </c>
      <c r="F106" s="562">
        <f>avghweal!BA99</f>
        <v>-5970.4093038939172</v>
      </c>
      <c r="G106" s="563">
        <f>avghweal!BB99</f>
        <v>-10343.269551652547</v>
      </c>
      <c r="H106" s="571">
        <f>B106*0.5/'TE5'!B106</f>
        <v>-1.3253688812255858E-2</v>
      </c>
      <c r="I106" s="582">
        <f>C106*0.5/'TE5'!B106</f>
        <v>-1.3253688812255858E-2</v>
      </c>
      <c r="J106" s="597">
        <f>D106*0.5/'TE5'!C106</f>
        <v>-2.874419671667696E-2</v>
      </c>
      <c r="K106" s="598">
        <f>E106*0.5/'TE5'!D106</f>
        <v>-1.3340756003694035E-2</v>
      </c>
      <c r="L106" s="589">
        <f>F106*0.5/'TE5'!E106</f>
        <v>-1.3170715230689967E-2</v>
      </c>
      <c r="M106" s="590">
        <f>G106*0.5/'TE5'!F106</f>
        <v>-1.5476731923690092E-2</v>
      </c>
    </row>
    <row r="107" spans="1:13">
      <c r="A107" s="78">
        <v>2011</v>
      </c>
      <c r="B107" s="607">
        <f>avghweal!AW100</f>
        <v>-5176.3204855589238</v>
      </c>
      <c r="C107" s="608">
        <f>avghweal!AX100</f>
        <v>-5176.43216935295</v>
      </c>
      <c r="D107" s="562">
        <f>avghweal!AY100</f>
        <v>-9688.1310000739522</v>
      </c>
      <c r="E107" s="562">
        <f>avghweal!AZ100</f>
        <v>-5012.7760109815399</v>
      </c>
      <c r="F107" s="562">
        <f>avghweal!BA100</f>
        <v>-5323.5969072765338</v>
      </c>
      <c r="G107" s="563">
        <f>avghweal!BB100</f>
        <v>-8932.6832360037224</v>
      </c>
      <c r="H107" s="571">
        <f>B107*0.5/'TE5'!B107</f>
        <v>-1.105022430419922E-2</v>
      </c>
      <c r="I107" s="582">
        <f>C107*0.5/'TE5'!B107</f>
        <v>-1.105046272277832E-2</v>
      </c>
      <c r="J107" s="597">
        <f>D107*0.5/'TE5'!C107</f>
        <v>-2.6029702763581866E-2</v>
      </c>
      <c r="K107" s="598">
        <f>E107*0.5/'TE5'!D107</f>
        <v>-1.0401396868507971E-2</v>
      </c>
      <c r="L107" s="589">
        <f>F107*0.5/'TE5'!E107</f>
        <v>-1.167435104353356E-2</v>
      </c>
      <c r="M107" s="590">
        <f>G107*0.5/'TE5'!F107</f>
        <v>-1.3254120808556081E-2</v>
      </c>
    </row>
    <row r="108" spans="1:13">
      <c r="A108" s="78">
        <v>2012</v>
      </c>
      <c r="B108" s="607">
        <f>avghweal!AW101</f>
        <v>-4048.0598105924996</v>
      </c>
      <c r="C108" s="608">
        <f>avghweal!AX101</f>
        <v>-4048.0598105924996</v>
      </c>
      <c r="D108" s="562">
        <f>avghweal!AY101</f>
        <v>-8646.6358007979707</v>
      </c>
      <c r="E108" s="562">
        <f>avghweal!AZ101</f>
        <v>-4056.1562221524555</v>
      </c>
      <c r="F108" s="562">
        <f>avghweal!BA101</f>
        <v>-4040.4959201273136</v>
      </c>
      <c r="G108" s="563">
        <f>avghweal!BB101</f>
        <v>-7591.8447257594953</v>
      </c>
      <c r="H108" s="571">
        <f>B108*0.5/'TE5'!B108</f>
        <v>-8.3708763122558594E-3</v>
      </c>
      <c r="I108" s="582">
        <f>C108*0.5/'TE5'!B108</f>
        <v>-8.3708763122558594E-3</v>
      </c>
      <c r="J108" s="597">
        <f>D108*0.5/'TE5'!C108</f>
        <v>-2.2452389802917149E-2</v>
      </c>
      <c r="K108" s="598">
        <f>E108*0.5/'TE5'!D108</f>
        <v>-8.1040885351409582E-3</v>
      </c>
      <c r="L108" s="589">
        <f>F108*0.5/'TE5'!E108</f>
        <v>-8.6329509483049974E-3</v>
      </c>
      <c r="M108" s="590">
        <f>G108*0.5/'TE5'!F108</f>
        <v>-1.0958960605027218E-2</v>
      </c>
    </row>
    <row r="109" spans="1:13">
      <c r="A109" s="78">
        <v>2013</v>
      </c>
      <c r="B109" s="607">
        <f>avghweal!AW102</f>
        <v>-1382.9030239782139</v>
      </c>
      <c r="C109" s="608">
        <f>avghweal!AX102</f>
        <v>-1382.7752022734373</v>
      </c>
      <c r="D109" s="562">
        <f>avghweal!AY102</f>
        <v>-6332.1852357116368</v>
      </c>
      <c r="E109" s="562">
        <f>avghweal!AZ102</f>
        <v>-1025.3310134099863</v>
      </c>
      <c r="F109" s="562">
        <f>avghweal!BA102</f>
        <v>-1707.3632438836496</v>
      </c>
      <c r="G109" s="563">
        <f>avghweal!BB102</f>
        <v>-4674.9062660941381</v>
      </c>
      <c r="H109" s="571">
        <f>B109*0.5/'TE5'!B109</f>
        <v>-2.5794506072998047E-3</v>
      </c>
      <c r="I109" s="582">
        <f>C109*0.5/'TE5'!B109</f>
        <v>-2.5792121887207031E-3</v>
      </c>
      <c r="J109" s="597">
        <f>D109*0.5/'TE5'!C109</f>
        <v>-1.4746415126067204E-2</v>
      </c>
      <c r="K109" s="598">
        <f>E109*0.5/'TE5'!D109</f>
        <v>-1.8594415296537868E-3</v>
      </c>
      <c r="L109" s="589">
        <f>F109*0.5/'TE5'!E109</f>
        <v>-3.2704300872593677E-3</v>
      </c>
      <c r="M109" s="590">
        <f>G109*0.5/'TE5'!F109</f>
        <v>-6.1166818205007295E-3</v>
      </c>
    </row>
    <row r="110" spans="1:13">
      <c r="A110" s="78">
        <v>2014</v>
      </c>
      <c r="B110" s="607">
        <f>avghweal!AW103</f>
        <v>348.8920993197836</v>
      </c>
      <c r="C110" s="608">
        <f>avghweal!AX103</f>
        <v>348.8920993197836</v>
      </c>
      <c r="D110" s="562">
        <f>avghweal!AY103</f>
        <v>-4770.9922465279351</v>
      </c>
      <c r="E110" s="562">
        <f>avghweal!AZ103</f>
        <v>819.60666253129591</v>
      </c>
      <c r="F110" s="562">
        <f>avghweal!BA103</f>
        <v>-70.976726885779343</v>
      </c>
      <c r="G110" s="563">
        <f>avghweal!BB103</f>
        <v>-2704.8471227819109</v>
      </c>
      <c r="H110" s="571">
        <f>B110*0.5/'TE5'!B110</f>
        <v>6.0141086578369141E-4</v>
      </c>
      <c r="I110" s="582">
        <f>C110*0.5/'TE5'!B110</f>
        <v>6.0141086578369141E-4</v>
      </c>
      <c r="J110" s="597">
        <f>D110*0.5/'TE5'!C110</f>
        <v>-1.0092485772108192E-2</v>
      </c>
      <c r="K110" s="598">
        <f>E110*0.5/'TE5'!D110</f>
        <v>1.3612010542057705E-3</v>
      </c>
      <c r="L110" s="589">
        <f>F110*0.5/'TE5'!E110</f>
        <v>-1.2675088210541409E-4</v>
      </c>
      <c r="M110" s="590">
        <f>G110*0.5/'TE5'!F110</f>
        <v>-3.2796264796999056E-3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M118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C58" sqref="C58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869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79" t="s">
        <v>1218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899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hidden="1" customHeight="1">
      <c r="A9" s="104">
        <v>1913</v>
      </c>
      <c r="B9" s="456"/>
      <c r="C9" s="344"/>
      <c r="D9" s="344"/>
      <c r="E9" s="96"/>
      <c r="F9" s="96"/>
      <c r="G9" s="95"/>
      <c r="H9" s="472"/>
      <c r="I9" s="481"/>
      <c r="J9" s="480"/>
      <c r="K9" s="481"/>
      <c r="L9" s="480"/>
      <c r="M9" s="482"/>
    </row>
    <row r="10" spans="1:13" s="98" customFormat="1" ht="15" hidden="1" customHeight="1">
      <c r="A10" s="103">
        <v>1914</v>
      </c>
      <c r="B10" s="456"/>
      <c r="C10" s="344"/>
      <c r="D10" s="344"/>
      <c r="E10" s="96"/>
      <c r="F10" s="96"/>
      <c r="G10" s="95"/>
      <c r="H10" s="472"/>
      <c r="I10" s="481"/>
      <c r="J10" s="480"/>
      <c r="K10" s="481"/>
      <c r="L10" s="480"/>
      <c r="M10" s="482"/>
    </row>
    <row r="11" spans="1:13" s="98" customFormat="1" ht="15" hidden="1" customHeight="1">
      <c r="A11" s="103">
        <v>1915</v>
      </c>
      <c r="B11" s="456"/>
      <c r="C11" s="344"/>
      <c r="D11" s="344"/>
      <c r="E11" s="96"/>
      <c r="F11" s="96"/>
      <c r="G11" s="95"/>
      <c r="H11" s="472"/>
      <c r="I11" s="481"/>
      <c r="J11" s="480"/>
      <c r="K11" s="481"/>
      <c r="L11" s="480"/>
      <c r="M11" s="482"/>
    </row>
    <row r="12" spans="1:13" s="98" customFormat="1" ht="15" hidden="1" customHeight="1">
      <c r="A12" s="103">
        <v>1916</v>
      </c>
      <c r="B12" s="456"/>
      <c r="C12" s="344"/>
      <c r="D12" s="344"/>
      <c r="E12" s="96"/>
      <c r="F12" s="96"/>
      <c r="G12" s="95"/>
      <c r="H12" s="472"/>
      <c r="I12" s="481"/>
      <c r="J12" s="480"/>
      <c r="K12" s="481"/>
      <c r="L12" s="480"/>
      <c r="M12" s="482"/>
    </row>
    <row r="13" spans="1:13" s="98" customFormat="1" ht="15" hidden="1" customHeight="1">
      <c r="A13" s="103">
        <v>1917</v>
      </c>
      <c r="B13" s="456"/>
      <c r="C13" s="344"/>
      <c r="D13" s="344"/>
      <c r="E13" s="96"/>
      <c r="F13" s="96"/>
      <c r="G13" s="95"/>
      <c r="H13" s="472"/>
      <c r="I13" s="481"/>
      <c r="J13" s="480"/>
      <c r="K13" s="481"/>
      <c r="L13" s="480"/>
      <c r="M13" s="482"/>
    </row>
    <row r="14" spans="1:13" s="98" customFormat="1" ht="15" hidden="1" customHeight="1">
      <c r="A14" s="103">
        <v>1918</v>
      </c>
      <c r="B14" s="456"/>
      <c r="C14" s="344"/>
      <c r="D14" s="381"/>
      <c r="E14" s="341"/>
      <c r="F14" s="341"/>
      <c r="G14" s="95"/>
      <c r="H14" s="472"/>
      <c r="I14" s="481"/>
      <c r="J14" s="480"/>
      <c r="K14" s="481"/>
      <c r="L14" s="480"/>
      <c r="M14" s="482"/>
    </row>
    <row r="15" spans="1:13" s="98" customFormat="1" ht="15" hidden="1" customHeight="1">
      <c r="A15" s="102">
        <v>1919</v>
      </c>
      <c r="B15" s="457"/>
      <c r="C15" s="343"/>
      <c r="D15" s="382"/>
      <c r="E15" s="342"/>
      <c r="F15" s="342"/>
      <c r="G15" s="99"/>
      <c r="H15" s="473"/>
      <c r="I15" s="484"/>
      <c r="J15" s="483"/>
      <c r="K15" s="484"/>
      <c r="L15" s="483"/>
      <c r="M15" s="485"/>
    </row>
    <row r="16" spans="1:13" s="98" customFormat="1" ht="15" hidden="1" customHeight="1">
      <c r="A16" s="103">
        <v>1920</v>
      </c>
      <c r="B16" s="456"/>
      <c r="C16" s="344"/>
      <c r="D16" s="381"/>
      <c r="E16" s="341"/>
      <c r="F16" s="341"/>
      <c r="G16" s="95"/>
      <c r="H16" s="472"/>
      <c r="I16" s="481"/>
      <c r="J16" s="480"/>
      <c r="K16" s="481"/>
      <c r="L16" s="480"/>
      <c r="M16" s="482"/>
    </row>
    <row r="17" spans="1:13" s="98" customFormat="1" ht="15" hidden="1" customHeight="1">
      <c r="A17" s="103">
        <v>1921</v>
      </c>
      <c r="B17" s="456"/>
      <c r="C17" s="344"/>
      <c r="D17" s="381"/>
      <c r="E17" s="341"/>
      <c r="F17" s="341"/>
      <c r="G17" s="95"/>
      <c r="H17" s="472"/>
      <c r="I17" s="481"/>
      <c r="J17" s="480"/>
      <c r="K17" s="481"/>
      <c r="L17" s="480"/>
      <c r="M17" s="482"/>
    </row>
    <row r="18" spans="1:13" s="98" customFormat="1" ht="15" hidden="1" customHeight="1">
      <c r="A18" s="103">
        <v>1922</v>
      </c>
      <c r="B18" s="456"/>
      <c r="C18" s="344"/>
      <c r="D18" s="381"/>
      <c r="E18" s="341"/>
      <c r="F18" s="341"/>
      <c r="G18" s="95"/>
      <c r="H18" s="472"/>
      <c r="I18" s="481"/>
      <c r="J18" s="480"/>
      <c r="K18" s="481"/>
      <c r="L18" s="480"/>
      <c r="M18" s="482"/>
    </row>
    <row r="19" spans="1:13" s="98" customFormat="1" ht="15" hidden="1" customHeight="1">
      <c r="A19" s="103">
        <v>1923</v>
      </c>
      <c r="B19" s="456"/>
      <c r="C19" s="344"/>
      <c r="D19" s="381"/>
      <c r="E19" s="341"/>
      <c r="F19" s="341"/>
      <c r="G19" s="95"/>
      <c r="H19" s="472"/>
      <c r="I19" s="481"/>
      <c r="J19" s="480"/>
      <c r="K19" s="481"/>
      <c r="L19" s="480"/>
      <c r="M19" s="482"/>
    </row>
    <row r="20" spans="1:13" s="98" customFormat="1" ht="15" hidden="1" customHeight="1">
      <c r="A20" s="103">
        <v>1924</v>
      </c>
      <c r="B20" s="456"/>
      <c r="C20" s="344"/>
      <c r="D20" s="381"/>
      <c r="E20" s="341"/>
      <c r="F20" s="341"/>
      <c r="G20" s="95"/>
      <c r="H20" s="472"/>
      <c r="I20" s="481"/>
      <c r="J20" s="480"/>
      <c r="K20" s="481"/>
      <c r="L20" s="480"/>
      <c r="M20" s="482"/>
    </row>
    <row r="21" spans="1:13" s="98" customFormat="1" ht="15" hidden="1" customHeight="1">
      <c r="A21" s="103">
        <v>1925</v>
      </c>
      <c r="B21" s="456"/>
      <c r="C21" s="344"/>
      <c r="D21" s="381"/>
      <c r="E21" s="341"/>
      <c r="F21" s="341"/>
      <c r="G21" s="95"/>
      <c r="H21" s="472"/>
      <c r="I21" s="481"/>
      <c r="J21" s="480"/>
      <c r="K21" s="481"/>
      <c r="L21" s="480"/>
      <c r="M21" s="482"/>
    </row>
    <row r="22" spans="1:13" s="98" customFormat="1" ht="15" hidden="1" customHeight="1">
      <c r="A22" s="103">
        <v>1926</v>
      </c>
      <c r="B22" s="456"/>
      <c r="C22" s="344"/>
      <c r="D22" s="381"/>
      <c r="E22" s="341"/>
      <c r="F22" s="341"/>
      <c r="G22" s="95"/>
      <c r="H22" s="472"/>
      <c r="I22" s="481"/>
      <c r="J22" s="480"/>
      <c r="K22" s="481"/>
      <c r="L22" s="480"/>
      <c r="M22" s="482"/>
    </row>
    <row r="23" spans="1:13" s="98" customFormat="1" ht="15" hidden="1" customHeight="1">
      <c r="A23" s="103">
        <v>1927</v>
      </c>
      <c r="B23" s="456"/>
      <c r="C23" s="344"/>
      <c r="D23" s="381"/>
      <c r="E23" s="341"/>
      <c r="F23" s="341"/>
      <c r="G23" s="95"/>
      <c r="H23" s="472"/>
      <c r="I23" s="481"/>
      <c r="J23" s="480"/>
      <c r="K23" s="481"/>
      <c r="L23" s="480"/>
      <c r="M23" s="482"/>
    </row>
    <row r="24" spans="1:13" s="98" customFormat="1" ht="15" hidden="1" customHeight="1">
      <c r="A24" s="103">
        <v>1928</v>
      </c>
      <c r="B24" s="456"/>
      <c r="C24" s="344"/>
      <c r="D24" s="381"/>
      <c r="E24" s="341"/>
      <c r="F24" s="341"/>
      <c r="G24" s="95"/>
      <c r="H24" s="472"/>
      <c r="I24" s="481"/>
      <c r="J24" s="480"/>
      <c r="K24" s="481"/>
      <c r="L24" s="480"/>
      <c r="M24" s="482"/>
    </row>
    <row r="25" spans="1:13" s="98" customFormat="1" ht="15" hidden="1" customHeight="1">
      <c r="A25" s="102">
        <v>1929</v>
      </c>
      <c r="B25" s="457"/>
      <c r="C25" s="343"/>
      <c r="D25" s="382"/>
      <c r="E25" s="342"/>
      <c r="F25" s="342"/>
      <c r="G25" s="99"/>
      <c r="H25" s="473"/>
      <c r="I25" s="484"/>
      <c r="J25" s="483"/>
      <c r="K25" s="484"/>
      <c r="L25" s="483"/>
      <c r="M25" s="485"/>
    </row>
    <row r="26" spans="1:13" s="98" customFormat="1" ht="15" hidden="1" customHeight="1">
      <c r="A26" s="103">
        <v>1930</v>
      </c>
      <c r="B26" s="456"/>
      <c r="C26" s="344"/>
      <c r="D26" s="381"/>
      <c r="E26" s="341"/>
      <c r="F26" s="341"/>
      <c r="G26" s="95"/>
      <c r="H26" s="472"/>
      <c r="I26" s="481"/>
      <c r="J26" s="480"/>
      <c r="K26" s="481"/>
      <c r="L26" s="480"/>
      <c r="M26" s="482"/>
    </row>
    <row r="27" spans="1:13" s="98" customFormat="1" ht="15" hidden="1" customHeight="1">
      <c r="A27" s="103">
        <v>1931</v>
      </c>
      <c r="B27" s="456"/>
      <c r="C27" s="344"/>
      <c r="D27" s="381"/>
      <c r="E27" s="341"/>
      <c r="F27" s="341"/>
      <c r="G27" s="95"/>
      <c r="H27" s="472"/>
      <c r="I27" s="481"/>
      <c r="J27" s="480"/>
      <c r="K27" s="481"/>
      <c r="L27" s="480"/>
      <c r="M27" s="482"/>
    </row>
    <row r="28" spans="1:13" s="98" customFormat="1" ht="15" hidden="1" customHeight="1">
      <c r="A28" s="103">
        <v>1932</v>
      </c>
      <c r="B28" s="456"/>
      <c r="C28" s="344"/>
      <c r="D28" s="381"/>
      <c r="E28" s="341"/>
      <c r="F28" s="341"/>
      <c r="G28" s="95"/>
      <c r="H28" s="472"/>
      <c r="I28" s="481"/>
      <c r="J28" s="480"/>
      <c r="K28" s="481"/>
      <c r="L28" s="480"/>
      <c r="M28" s="482"/>
    </row>
    <row r="29" spans="1:13" s="98" customFormat="1" ht="15" hidden="1" customHeight="1">
      <c r="A29" s="103">
        <v>1933</v>
      </c>
      <c r="B29" s="456"/>
      <c r="C29" s="344"/>
      <c r="D29" s="381"/>
      <c r="E29" s="341"/>
      <c r="F29" s="341"/>
      <c r="G29" s="95"/>
      <c r="H29" s="472"/>
      <c r="I29" s="481"/>
      <c r="J29" s="480"/>
      <c r="K29" s="481"/>
      <c r="L29" s="480"/>
      <c r="M29" s="482"/>
    </row>
    <row r="30" spans="1:13" s="98" customFormat="1" ht="15" hidden="1" customHeight="1">
      <c r="A30" s="103">
        <v>1934</v>
      </c>
      <c r="B30" s="456"/>
      <c r="C30" s="344"/>
      <c r="D30" s="381"/>
      <c r="E30" s="341"/>
      <c r="F30" s="341"/>
      <c r="G30" s="95"/>
      <c r="H30" s="472"/>
      <c r="I30" s="481"/>
      <c r="J30" s="480"/>
      <c r="K30" s="481"/>
      <c r="L30" s="480"/>
      <c r="M30" s="482"/>
    </row>
    <row r="31" spans="1:13" s="98" customFormat="1" ht="15" hidden="1" customHeight="1">
      <c r="A31" s="103">
        <v>1935</v>
      </c>
      <c r="B31" s="456"/>
      <c r="C31" s="344"/>
      <c r="D31" s="381"/>
      <c r="E31" s="341"/>
      <c r="F31" s="341"/>
      <c r="G31" s="95"/>
      <c r="H31" s="472"/>
      <c r="I31" s="481"/>
      <c r="J31" s="480"/>
      <c r="K31" s="481"/>
      <c r="L31" s="480"/>
      <c r="M31" s="482"/>
    </row>
    <row r="32" spans="1:13" s="98" customFormat="1" ht="15" hidden="1" customHeight="1">
      <c r="A32" s="103">
        <v>1936</v>
      </c>
      <c r="B32" s="456"/>
      <c r="C32" s="344"/>
      <c r="D32" s="381"/>
      <c r="E32" s="341"/>
      <c r="F32" s="341"/>
      <c r="G32" s="95"/>
      <c r="H32" s="472"/>
      <c r="I32" s="481"/>
      <c r="J32" s="480"/>
      <c r="K32" s="481"/>
      <c r="L32" s="480"/>
      <c r="M32" s="482"/>
    </row>
    <row r="33" spans="1:13" s="98" customFormat="1" ht="15" hidden="1" customHeight="1">
      <c r="A33" s="103">
        <v>1937</v>
      </c>
      <c r="B33" s="456"/>
      <c r="C33" s="344"/>
      <c r="D33" s="381"/>
      <c r="E33" s="341"/>
      <c r="F33" s="341"/>
      <c r="G33" s="95"/>
      <c r="H33" s="472"/>
      <c r="I33" s="481"/>
      <c r="J33" s="480"/>
      <c r="K33" s="481"/>
      <c r="L33" s="480"/>
      <c r="M33" s="482"/>
    </row>
    <row r="34" spans="1:13" s="98" customFormat="1" ht="15" hidden="1" customHeight="1">
      <c r="A34" s="103">
        <v>1938</v>
      </c>
      <c r="B34" s="456"/>
      <c r="C34" s="344"/>
      <c r="D34" s="381"/>
      <c r="E34" s="341"/>
      <c r="F34" s="341"/>
      <c r="G34" s="95"/>
      <c r="H34" s="472"/>
      <c r="I34" s="481"/>
      <c r="J34" s="480"/>
      <c r="K34" s="481"/>
      <c r="L34" s="480"/>
      <c r="M34" s="482"/>
    </row>
    <row r="35" spans="1:13" s="98" customFormat="1" ht="15" hidden="1" customHeight="1">
      <c r="A35" s="102">
        <v>1939</v>
      </c>
      <c r="B35" s="457"/>
      <c r="C35" s="343"/>
      <c r="D35" s="382"/>
      <c r="E35" s="342"/>
      <c r="F35" s="342"/>
      <c r="G35" s="99"/>
      <c r="H35" s="473"/>
      <c r="I35" s="484"/>
      <c r="J35" s="483"/>
      <c r="K35" s="484"/>
      <c r="L35" s="483"/>
      <c r="M35" s="485"/>
    </row>
    <row r="36" spans="1:13" s="98" customFormat="1" ht="15" hidden="1" customHeight="1">
      <c r="A36" s="103">
        <v>1940</v>
      </c>
      <c r="B36" s="456"/>
      <c r="C36" s="344"/>
      <c r="D36" s="381"/>
      <c r="E36" s="341"/>
      <c r="F36" s="341"/>
      <c r="G36" s="95"/>
      <c r="H36" s="472"/>
      <c r="I36" s="481"/>
      <c r="J36" s="480"/>
      <c r="K36" s="481"/>
      <c r="L36" s="480"/>
      <c r="M36" s="482"/>
    </row>
    <row r="37" spans="1:13" s="98" customFormat="1" ht="15" hidden="1" customHeight="1">
      <c r="A37" s="103">
        <v>1941</v>
      </c>
      <c r="B37" s="456"/>
      <c r="C37" s="344"/>
      <c r="D37" s="381"/>
      <c r="E37" s="341"/>
      <c r="F37" s="341"/>
      <c r="G37" s="95"/>
      <c r="H37" s="472"/>
      <c r="I37" s="481"/>
      <c r="J37" s="480"/>
      <c r="K37" s="481"/>
      <c r="L37" s="480"/>
      <c r="M37" s="482"/>
    </row>
    <row r="38" spans="1:13" s="98" customFormat="1" ht="15" hidden="1" customHeight="1">
      <c r="A38" s="103">
        <v>1942</v>
      </c>
      <c r="B38" s="456"/>
      <c r="C38" s="344"/>
      <c r="D38" s="381"/>
      <c r="E38" s="341"/>
      <c r="F38" s="341"/>
      <c r="G38" s="95"/>
      <c r="H38" s="472"/>
      <c r="I38" s="481"/>
      <c r="J38" s="480"/>
      <c r="K38" s="481"/>
      <c r="L38" s="480"/>
      <c r="M38" s="482"/>
    </row>
    <row r="39" spans="1:13" s="98" customFormat="1" ht="15" hidden="1" customHeight="1">
      <c r="A39" s="103">
        <v>1943</v>
      </c>
      <c r="B39" s="456"/>
      <c r="C39" s="344"/>
      <c r="D39" s="381"/>
      <c r="E39" s="341"/>
      <c r="F39" s="341"/>
      <c r="G39" s="95"/>
      <c r="H39" s="472"/>
      <c r="I39" s="481"/>
      <c r="J39" s="480"/>
      <c r="K39" s="481"/>
      <c r="L39" s="480"/>
      <c r="M39" s="482"/>
    </row>
    <row r="40" spans="1:13" s="98" customFormat="1" ht="15" hidden="1" customHeight="1">
      <c r="A40" s="103">
        <v>1944</v>
      </c>
      <c r="B40" s="456"/>
      <c r="C40" s="344"/>
      <c r="D40" s="381"/>
      <c r="E40" s="341"/>
      <c r="F40" s="341"/>
      <c r="G40" s="95"/>
      <c r="H40" s="472"/>
      <c r="I40" s="481"/>
      <c r="J40" s="480"/>
      <c r="K40" s="481"/>
      <c r="L40" s="480"/>
      <c r="M40" s="482"/>
    </row>
    <row r="41" spans="1:13" s="98" customFormat="1" ht="15" hidden="1" customHeight="1">
      <c r="A41" s="103">
        <v>1945</v>
      </c>
      <c r="B41" s="456"/>
      <c r="C41" s="344"/>
      <c r="D41" s="381"/>
      <c r="E41" s="341"/>
      <c r="F41" s="341"/>
      <c r="G41" s="95"/>
      <c r="H41" s="472"/>
      <c r="I41" s="481"/>
      <c r="J41" s="480"/>
      <c r="K41" s="481"/>
      <c r="L41" s="480"/>
      <c r="M41" s="482"/>
    </row>
    <row r="42" spans="1:13" s="98" customFormat="1" ht="15" hidden="1" customHeight="1">
      <c r="A42" s="103">
        <v>1946</v>
      </c>
      <c r="B42" s="456"/>
      <c r="C42" s="344"/>
      <c r="D42" s="381"/>
      <c r="E42" s="341"/>
      <c r="F42" s="341"/>
      <c r="G42" s="95"/>
      <c r="H42" s="472"/>
      <c r="I42" s="481"/>
      <c r="J42" s="480"/>
      <c r="K42" s="481"/>
      <c r="L42" s="480"/>
      <c r="M42" s="482"/>
    </row>
    <row r="43" spans="1:13" s="98" customFormat="1" ht="15" hidden="1" customHeight="1">
      <c r="A43" s="103">
        <v>1947</v>
      </c>
      <c r="B43" s="456"/>
      <c r="C43" s="344"/>
      <c r="D43" s="381"/>
      <c r="E43" s="341"/>
      <c r="F43" s="341"/>
      <c r="G43" s="95"/>
      <c r="H43" s="472"/>
      <c r="I43" s="481"/>
      <c r="J43" s="480"/>
      <c r="K43" s="481"/>
      <c r="L43" s="480"/>
      <c r="M43" s="482"/>
    </row>
    <row r="44" spans="1:13" s="98" customFormat="1" ht="15" hidden="1" customHeight="1">
      <c r="A44" s="103">
        <v>1948</v>
      </c>
      <c r="B44" s="456"/>
      <c r="C44" s="344"/>
      <c r="D44" s="381"/>
      <c r="E44" s="341"/>
      <c r="F44" s="341"/>
      <c r="G44" s="95"/>
      <c r="H44" s="472"/>
      <c r="I44" s="481"/>
      <c r="J44" s="480"/>
      <c r="K44" s="481"/>
      <c r="L44" s="480"/>
      <c r="M44" s="482"/>
    </row>
    <row r="45" spans="1:13" s="98" customFormat="1" ht="15" hidden="1" customHeight="1">
      <c r="A45" s="102">
        <v>1949</v>
      </c>
      <c r="B45" s="457"/>
      <c r="C45" s="343"/>
      <c r="D45" s="382"/>
      <c r="E45" s="342"/>
      <c r="F45" s="342"/>
      <c r="G45" s="99"/>
      <c r="H45" s="473"/>
      <c r="I45" s="484"/>
      <c r="J45" s="483"/>
      <c r="K45" s="484"/>
      <c r="L45" s="483"/>
      <c r="M45" s="485"/>
    </row>
    <row r="46" spans="1:13" s="98" customFormat="1" ht="15" hidden="1" customHeight="1">
      <c r="A46" s="103">
        <v>1950</v>
      </c>
      <c r="B46" s="456"/>
      <c r="C46" s="344"/>
      <c r="D46" s="381"/>
      <c r="E46" s="341"/>
      <c r="F46" s="341"/>
      <c r="G46" s="95"/>
      <c r="H46" s="472"/>
      <c r="I46" s="481"/>
      <c r="J46" s="480"/>
      <c r="K46" s="481"/>
      <c r="L46" s="480"/>
      <c r="M46" s="482"/>
    </row>
    <row r="47" spans="1:13" s="98" customFormat="1" ht="15" hidden="1" customHeight="1">
      <c r="A47" s="103">
        <v>1951</v>
      </c>
      <c r="B47" s="456"/>
      <c r="C47" s="344"/>
      <c r="D47" s="381"/>
      <c r="E47" s="341"/>
      <c r="F47" s="341"/>
      <c r="G47" s="95"/>
      <c r="H47" s="472"/>
      <c r="I47" s="481"/>
      <c r="J47" s="480"/>
      <c r="K47" s="481"/>
      <c r="L47" s="480"/>
      <c r="M47" s="482"/>
    </row>
    <row r="48" spans="1:13" s="98" customFormat="1" ht="15" hidden="1" customHeight="1">
      <c r="A48" s="103">
        <v>1952</v>
      </c>
      <c r="B48" s="456"/>
      <c r="C48" s="344"/>
      <c r="D48" s="381"/>
      <c r="E48" s="341"/>
      <c r="F48" s="341"/>
      <c r="G48" s="95"/>
      <c r="H48" s="472"/>
      <c r="I48" s="481"/>
      <c r="J48" s="480"/>
      <c r="K48" s="481"/>
      <c r="L48" s="480"/>
      <c r="M48" s="482"/>
    </row>
    <row r="49" spans="1:13" s="98" customFormat="1" ht="15" hidden="1" customHeight="1">
      <c r="A49" s="103">
        <v>1953</v>
      </c>
      <c r="B49" s="456"/>
      <c r="C49" s="344"/>
      <c r="D49" s="381"/>
      <c r="E49" s="341"/>
      <c r="F49" s="341"/>
      <c r="G49" s="95"/>
      <c r="H49" s="472"/>
      <c r="I49" s="481"/>
      <c r="J49" s="480"/>
      <c r="K49" s="481"/>
      <c r="L49" s="480"/>
      <c r="M49" s="482"/>
    </row>
    <row r="50" spans="1:13" s="98" customFormat="1" ht="15" hidden="1" customHeight="1">
      <c r="A50" s="103">
        <v>1954</v>
      </c>
      <c r="B50" s="456"/>
      <c r="C50" s="344"/>
      <c r="D50" s="381"/>
      <c r="E50" s="341"/>
      <c r="F50" s="341"/>
      <c r="G50" s="95"/>
      <c r="H50" s="472"/>
      <c r="I50" s="481"/>
      <c r="J50" s="480"/>
      <c r="K50" s="481"/>
      <c r="L50" s="480"/>
      <c r="M50" s="482"/>
    </row>
    <row r="51" spans="1:13" s="98" customFormat="1" ht="15" hidden="1" customHeight="1">
      <c r="A51" s="103">
        <v>1955</v>
      </c>
      <c r="B51" s="456"/>
      <c r="C51" s="344"/>
      <c r="D51" s="381"/>
      <c r="E51" s="341"/>
      <c r="F51" s="341"/>
      <c r="G51" s="95"/>
      <c r="H51" s="472"/>
      <c r="I51" s="481"/>
      <c r="J51" s="480"/>
      <c r="K51" s="481"/>
      <c r="L51" s="480"/>
      <c r="M51" s="482"/>
    </row>
    <row r="52" spans="1:13" s="98" customFormat="1" ht="15" hidden="1" customHeight="1">
      <c r="A52" s="103">
        <v>1956</v>
      </c>
      <c r="B52" s="456"/>
      <c r="C52" s="344"/>
      <c r="D52" s="381"/>
      <c r="E52" s="341"/>
      <c r="F52" s="341"/>
      <c r="G52" s="95"/>
      <c r="H52" s="472"/>
      <c r="I52" s="481"/>
      <c r="J52" s="480"/>
      <c r="K52" s="481"/>
      <c r="L52" s="480"/>
      <c r="M52" s="482"/>
    </row>
    <row r="53" spans="1:13" s="98" customFormat="1" ht="15" hidden="1" customHeight="1">
      <c r="A53" s="103">
        <v>1957</v>
      </c>
      <c r="B53" s="456"/>
      <c r="C53" s="344"/>
      <c r="D53" s="381"/>
      <c r="E53" s="341"/>
      <c r="F53" s="341"/>
      <c r="G53" s="95"/>
      <c r="H53" s="472"/>
      <c r="I53" s="481"/>
      <c r="J53" s="480"/>
      <c r="K53" s="481"/>
      <c r="L53" s="480"/>
      <c r="M53" s="482"/>
    </row>
    <row r="54" spans="1:13" s="98" customFormat="1" ht="15" hidden="1" customHeight="1">
      <c r="A54" s="103">
        <v>1958</v>
      </c>
      <c r="B54" s="456"/>
      <c r="C54" s="344"/>
      <c r="D54" s="381"/>
      <c r="E54" s="341"/>
      <c r="F54" s="341"/>
      <c r="G54" s="95"/>
      <c r="H54" s="472"/>
      <c r="I54" s="481"/>
      <c r="J54" s="480"/>
      <c r="K54" s="481"/>
      <c r="L54" s="480"/>
      <c r="M54" s="482"/>
    </row>
    <row r="55" spans="1:13" s="98" customFormat="1" ht="15" hidden="1" customHeight="1">
      <c r="A55" s="102">
        <v>1959</v>
      </c>
      <c r="B55" s="457"/>
      <c r="C55" s="343"/>
      <c r="D55" s="382"/>
      <c r="E55" s="342"/>
      <c r="F55" s="342"/>
      <c r="G55" s="99"/>
      <c r="H55" s="473"/>
      <c r="I55" s="484"/>
      <c r="J55" s="483"/>
      <c r="K55" s="484"/>
      <c r="L55" s="483"/>
      <c r="M55" s="485"/>
    </row>
    <row r="56" spans="1:13">
      <c r="A56" s="78">
        <v>1960</v>
      </c>
      <c r="B56" s="456"/>
      <c r="C56" s="344"/>
      <c r="D56" s="381"/>
      <c r="E56" s="341"/>
      <c r="F56" s="341"/>
      <c r="G56" s="95"/>
      <c r="H56" s="472"/>
      <c r="I56" s="481"/>
      <c r="J56" s="480"/>
      <c r="K56" s="481"/>
      <c r="L56" s="480"/>
      <c r="M56" s="482"/>
    </row>
    <row r="57" spans="1:13">
      <c r="A57" s="78">
        <v>1961</v>
      </c>
      <c r="B57" s="456"/>
      <c r="C57" s="344"/>
      <c r="D57" s="381"/>
      <c r="E57" s="341"/>
      <c r="F57" s="341"/>
      <c r="G57" s="95"/>
      <c r="H57" s="472"/>
      <c r="I57" s="481"/>
      <c r="J57" s="480"/>
      <c r="K57" s="481"/>
      <c r="L57" s="480"/>
      <c r="M57" s="482"/>
    </row>
    <row r="58" spans="1:13">
      <c r="A58" s="78">
        <v>1962</v>
      </c>
      <c r="B58" s="601">
        <f>avghweal!BI51</f>
        <v>68011.098050772329</v>
      </c>
      <c r="C58" s="561">
        <f>avghweal!BN51</f>
        <v>68011.098050772329</v>
      </c>
      <c r="D58" s="560">
        <f>avghweal!BJ51</f>
        <v>63116.547126762634</v>
      </c>
      <c r="E58" s="560">
        <f>avghweal!BK51</f>
        <v>68444.904047371339</v>
      </c>
      <c r="F58" s="560">
        <f>avghweal!BL51</f>
        <v>67590.321021403026</v>
      </c>
      <c r="G58" s="561">
        <f>avghweal!BM51</f>
        <v>105073.9834925453</v>
      </c>
      <c r="H58" s="570">
        <f>B58*0.4/'TE5'!B58</f>
        <v>0.27768290042877197</v>
      </c>
      <c r="I58" s="587">
        <f>C58*0.4/'TE5'!B58</f>
        <v>0.27768290042877197</v>
      </c>
      <c r="J58" s="587">
        <f>D58*0.4/'TE5'!C58</f>
        <v>0.30363247703925184</v>
      </c>
      <c r="K58" s="581">
        <f>E58*0.4/'TE5'!D58</f>
        <v>0.28565321885153627</v>
      </c>
      <c r="L58" s="587">
        <f>F58*0.4/'TE5'!E58</f>
        <v>0.27043041519021022</v>
      </c>
      <c r="M58" s="588">
        <f>G58*0.4/'TE5'!F58</f>
        <v>0.26928212595354722</v>
      </c>
    </row>
    <row r="59" spans="1:13">
      <c r="A59" s="78">
        <v>1963</v>
      </c>
      <c r="B59" s="602">
        <f>avghweal!BI52</f>
        <v>70100.197614168472</v>
      </c>
      <c r="C59" s="563">
        <f>avghweal!BN52</f>
        <v>70100.197614168472</v>
      </c>
      <c r="D59" s="562">
        <f>avghweal!BJ52</f>
        <v>64382.538848374956</v>
      </c>
      <c r="E59" s="562">
        <f>avghweal!BK52</f>
        <v>70088.930026498798</v>
      </c>
      <c r="F59" s="562">
        <f>avghweal!BL52</f>
        <v>70124.962323392407</v>
      </c>
      <c r="G59" s="563">
        <f>avghweal!BM52</f>
        <v>108370.42366399808</v>
      </c>
      <c r="H59" s="571">
        <f>B59*0.4/'TE5'!B59</f>
        <v>0.28235866734850423</v>
      </c>
      <c r="I59" s="582">
        <f>C59*0.4/'TE5'!B59</f>
        <v>0.28235866734850423</v>
      </c>
      <c r="J59" s="589">
        <f>D59*0.4/'TE5'!C59</f>
        <v>0.30471250352516305</v>
      </c>
      <c r="K59" s="582">
        <f>E59*0.4/'TE5'!D59</f>
        <v>0.2863289929427873</v>
      </c>
      <c r="L59" s="589">
        <f>F59*0.4/'TE5'!E59</f>
        <v>0.2738557889446076</v>
      </c>
      <c r="M59" s="590">
        <f>G59*0.4/'TE5'!F59</f>
        <v>0.27488621450081979</v>
      </c>
    </row>
    <row r="60" spans="1:13">
      <c r="A60" s="78">
        <v>1964</v>
      </c>
      <c r="B60" s="602">
        <f>avghweal!BI53</f>
        <v>72189.297177564615</v>
      </c>
      <c r="C60" s="563">
        <f>avghweal!BN53</f>
        <v>72189.297177564615</v>
      </c>
      <c r="D60" s="562">
        <f>avghweal!BJ53</f>
        <v>65648.530569987284</v>
      </c>
      <c r="E60" s="562">
        <f>avghweal!BK53</f>
        <v>71732.956005626271</v>
      </c>
      <c r="F60" s="562">
        <f>avghweal!BL53</f>
        <v>72659.603625381787</v>
      </c>
      <c r="G60" s="563">
        <f>avghweal!BM53</f>
        <v>111666.86383545087</v>
      </c>
      <c r="H60" s="571">
        <f>B60*0.4/'TE5'!B60</f>
        <v>0.28174281120300299</v>
      </c>
      <c r="I60" s="582">
        <f>C60*0.4/'TE5'!B60</f>
        <v>0.28174281120300299</v>
      </c>
      <c r="J60" s="589">
        <f>D60*0.4/'TE5'!C60</f>
        <v>0.30575814413012697</v>
      </c>
      <c r="K60" s="582">
        <f>E60*0.4/'TE5'!D60</f>
        <v>0.28697677895038604</v>
      </c>
      <c r="L60" s="589">
        <f>F60*0.4/'TE5'!E60</f>
        <v>0.27712101593801863</v>
      </c>
      <c r="M60" s="590">
        <f>G60*0.4/'TE5'!F60</f>
        <v>0.27498690249916402</v>
      </c>
    </row>
    <row r="61" spans="1:13">
      <c r="A61" s="78">
        <v>1965</v>
      </c>
      <c r="B61" s="602">
        <f>avghweal!BI54</f>
        <v>75560.122956099949</v>
      </c>
      <c r="C61" s="563">
        <f>avghweal!BN54</f>
        <v>75560.122956099949</v>
      </c>
      <c r="D61" s="562">
        <f>avghweal!BJ54</f>
        <v>67427.097084500507</v>
      </c>
      <c r="E61" s="562">
        <f>avghweal!BK54</f>
        <v>74676.205256492307</v>
      </c>
      <c r="F61" s="562">
        <f>avghweal!BL54</f>
        <v>76466.259715872962</v>
      </c>
      <c r="G61" s="563">
        <f>avghweal!BM54</f>
        <v>116748.6411034936</v>
      </c>
      <c r="H61" s="571">
        <f>B61*0.4/'TE5'!B61</f>
        <v>0.28217989653925063</v>
      </c>
      <c r="I61" s="582">
        <f>C61*0.4/'TE5'!B61</f>
        <v>0.28217989653925063</v>
      </c>
      <c r="J61" s="589">
        <f>D61*0.4/'TE5'!C61</f>
        <v>0.30788474969552682</v>
      </c>
      <c r="K61" s="582">
        <f>E61*0.4/'TE5'!D61</f>
        <v>0.29188086901997784</v>
      </c>
      <c r="L61" s="589">
        <f>F61*0.4/'TE5'!E61</f>
        <v>0.28351250290896168</v>
      </c>
      <c r="M61" s="590">
        <f>G61*0.4/'TE5'!F61</f>
        <v>0.27562159820447185</v>
      </c>
    </row>
    <row r="62" spans="1:13">
      <c r="A62" s="78">
        <v>1966</v>
      </c>
      <c r="B62" s="602">
        <f>avghweal!BI55</f>
        <v>78930.948734635283</v>
      </c>
      <c r="C62" s="563">
        <f>avghweal!BN55</f>
        <v>78930.948734635283</v>
      </c>
      <c r="D62" s="562">
        <f>avghweal!BJ55</f>
        <v>69205.663599013715</v>
      </c>
      <c r="E62" s="562">
        <f>avghweal!BK55</f>
        <v>77619.454507358358</v>
      </c>
      <c r="F62" s="562">
        <f>avghweal!BL55</f>
        <v>80272.915806364152</v>
      </c>
      <c r="G62" s="563">
        <f>avghweal!BM55</f>
        <v>121830.41837153633</v>
      </c>
      <c r="H62" s="571">
        <f>B62*0.4/'TE5'!B62</f>
        <v>0.29269725084304815</v>
      </c>
      <c r="I62" s="582">
        <f>C62*0.4/'TE5'!B62</f>
        <v>0.29269725084304815</v>
      </c>
      <c r="J62" s="589">
        <f>D62*0.4/'TE5'!C62</f>
        <v>0.30992957070844257</v>
      </c>
      <c r="K62" s="582">
        <f>E62*0.4/'TE5'!D62</f>
        <v>0.29656445962935141</v>
      </c>
      <c r="L62" s="589">
        <f>F62*0.4/'TE5'!E62</f>
        <v>0.28955743110330767</v>
      </c>
      <c r="M62" s="590">
        <f>G62*0.4/'TE5'!F62</f>
        <v>0.28634924831694425</v>
      </c>
    </row>
    <row r="63" spans="1:13">
      <c r="A63" s="78">
        <v>1967</v>
      </c>
      <c r="B63" s="602">
        <f>avghweal!BI56</f>
        <v>82692.971613636328</v>
      </c>
      <c r="C63" s="563">
        <f>avghweal!BN56</f>
        <v>82692.971613636328</v>
      </c>
      <c r="D63" s="562">
        <f>avghweal!BJ56</f>
        <v>74998.057023859001</v>
      </c>
      <c r="E63" s="562">
        <f>avghweal!BK56</f>
        <v>82195.148525747005</v>
      </c>
      <c r="F63" s="562">
        <f>avghweal!BL56</f>
        <v>83289.696319932074</v>
      </c>
      <c r="G63" s="563">
        <f>avghweal!BM56</f>
        <v>127704.57289232488</v>
      </c>
      <c r="H63" s="572">
        <f>B63*0.4/'TE5'!B63</f>
        <v>0.29956398904323572</v>
      </c>
      <c r="I63" s="583">
        <f>C63*0.4/'TE5'!B63</f>
        <v>0.29956398904323572</v>
      </c>
      <c r="J63" s="589">
        <f>D63*0.4/'TE5'!C63</f>
        <v>0.31447701245562504</v>
      </c>
      <c r="K63" s="582">
        <f>E63*0.4/'TE5'!D63</f>
        <v>0.30549759613397398</v>
      </c>
      <c r="L63" s="589">
        <f>F63*0.4/'TE5'!E63</f>
        <v>0.2944749339005554</v>
      </c>
      <c r="M63" s="590">
        <f>G63*0.4/'TE5'!F63</f>
        <v>0.2935549741498088</v>
      </c>
    </row>
    <row r="64" spans="1:13">
      <c r="A64" s="78">
        <v>1968</v>
      </c>
      <c r="B64" s="602">
        <f>avghweal!BI57</f>
        <v>86298.474252890679</v>
      </c>
      <c r="C64" s="563">
        <f>avghweal!BN57</f>
        <v>86298.435483492256</v>
      </c>
      <c r="D64" s="562">
        <f>avghweal!BJ57</f>
        <v>76866.871955188326</v>
      </c>
      <c r="E64" s="562">
        <f>avghweal!BK57</f>
        <v>85522.435615908966</v>
      </c>
      <c r="F64" s="562">
        <f>avghweal!BL57</f>
        <v>87289.830674604978</v>
      </c>
      <c r="G64" s="563">
        <f>avghweal!BM57</f>
        <v>134614.4854903841</v>
      </c>
      <c r="H64" s="572">
        <f>B64*0.4/'TE5'!B64</f>
        <v>0.29852223023772245</v>
      </c>
      <c r="I64" s="583">
        <f>C64*0.4/'TE5'!B64</f>
        <v>0.29852209612727176</v>
      </c>
      <c r="J64" s="589">
        <f>D64*0.4/'TE5'!C64</f>
        <v>0.30763957097466454</v>
      </c>
      <c r="K64" s="582">
        <f>E64*0.4/'TE5'!D64</f>
        <v>0.30357691149206395</v>
      </c>
      <c r="L64" s="589">
        <f>F64*0.4/'TE5'!E64</f>
        <v>0.29463203783920894</v>
      </c>
      <c r="M64" s="590">
        <f>G64*0.4/'TE5'!F64</f>
        <v>0.29367107110569701</v>
      </c>
    </row>
    <row r="65" spans="1:13">
      <c r="A65" s="83">
        <v>1969</v>
      </c>
      <c r="B65" s="603">
        <f>avghweal!BI58</f>
        <v>87790.774837773541</v>
      </c>
      <c r="C65" s="565">
        <f>avghweal!BN58</f>
        <v>87790.688026105432</v>
      </c>
      <c r="D65" s="564">
        <f>avghweal!BJ58</f>
        <v>77652.782627674562</v>
      </c>
      <c r="E65" s="564">
        <f>avghweal!BK58</f>
        <v>86558.958223364563</v>
      </c>
      <c r="F65" s="564">
        <f>avghweal!BL58</f>
        <v>89164.889011644831</v>
      </c>
      <c r="G65" s="565">
        <f>avghweal!BM58</f>
        <v>138329.29666728069</v>
      </c>
      <c r="H65" s="573">
        <f>B65*0.4/'TE5'!B65</f>
        <v>0.30515178944915539</v>
      </c>
      <c r="I65" s="584">
        <f>C65*0.4/'TE5'!B65</f>
        <v>0.30515148770064116</v>
      </c>
      <c r="J65" s="591">
        <f>D65*0.4/'TE5'!C65</f>
        <v>0.31445543531763687</v>
      </c>
      <c r="K65" s="585">
        <f>E65*0.4/'TE5'!D65</f>
        <v>0.30904494545968503</v>
      </c>
      <c r="L65" s="591">
        <f>F65*0.4/'TE5'!E65</f>
        <v>0.30211697037972712</v>
      </c>
      <c r="M65" s="592">
        <f>G65*0.4/'TE5'!F65</f>
        <v>0.30215549051909535</v>
      </c>
    </row>
    <row r="66" spans="1:13">
      <c r="A66" s="78">
        <v>1970</v>
      </c>
      <c r="B66" s="602">
        <f>avghweal!BI59</f>
        <v>83137.778354521797</v>
      </c>
      <c r="C66" s="563">
        <f>avghweal!BN59</f>
        <v>83137.757664902572</v>
      </c>
      <c r="D66" s="562">
        <f>avghweal!BJ59</f>
        <v>72401.536869866046</v>
      </c>
      <c r="E66" s="562">
        <f>avghweal!BK59</f>
        <v>81697.948901268726</v>
      </c>
      <c r="F66" s="562">
        <f>avghweal!BL59</f>
        <v>84545.645716594678</v>
      </c>
      <c r="G66" s="563">
        <f>avghweal!BM59</f>
        <v>130932.16996923793</v>
      </c>
      <c r="H66" s="572">
        <f>B66*0.4/'TE5'!B66</f>
        <v>0.30313149816356599</v>
      </c>
      <c r="I66" s="583">
        <f>C66*0.4/'TE5'!B66</f>
        <v>0.3031314227264375</v>
      </c>
      <c r="J66" s="589">
        <f>D66*0.4/'TE5'!C66</f>
        <v>0.31647765490117402</v>
      </c>
      <c r="K66" s="582">
        <f>E66*0.4/'TE5'!D66</f>
        <v>0.30599340538678038</v>
      </c>
      <c r="L66" s="589">
        <f>F66*0.4/'TE5'!E66</f>
        <v>0.30052741811927286</v>
      </c>
      <c r="M66" s="590">
        <f>G66*0.4/'TE5'!F66</f>
        <v>0.29917889102116008</v>
      </c>
    </row>
    <row r="67" spans="1:13">
      <c r="A67" s="78">
        <v>1971</v>
      </c>
      <c r="B67" s="602">
        <f>avghweal!BI60</f>
        <v>85071.071120277615</v>
      </c>
      <c r="C67" s="563">
        <f>avghweal!BN60</f>
        <v>85071.065934213155</v>
      </c>
      <c r="D67" s="562">
        <f>avghweal!BJ60</f>
        <v>77001.807443417201</v>
      </c>
      <c r="E67" s="562">
        <f>avghweal!BK60</f>
        <v>83900.455831445099</v>
      </c>
      <c r="F67" s="562">
        <f>avghweal!BL60</f>
        <v>86222.798433267977</v>
      </c>
      <c r="G67" s="563">
        <f>avghweal!BM60</f>
        <v>133315.15087913233</v>
      </c>
      <c r="H67" s="572">
        <f>B67*0.4/'TE5'!B67</f>
        <v>0.3093635532422922</v>
      </c>
      <c r="I67" s="583">
        <f>C67*0.4/'TE5'!B67</f>
        <v>0.30936353438301017</v>
      </c>
      <c r="J67" s="589">
        <f>D67*0.4/'TE5'!C67</f>
        <v>0.32404812461312005</v>
      </c>
      <c r="K67" s="582">
        <f>E67*0.4/'TE5'!D67</f>
        <v>0.31282124839224129</v>
      </c>
      <c r="L67" s="589">
        <f>F67*0.4/'TE5'!E67</f>
        <v>0.30618627004616711</v>
      </c>
      <c r="M67" s="590">
        <f>G67*0.4/'TE5'!F67</f>
        <v>0.30392452931677133</v>
      </c>
    </row>
    <row r="68" spans="1:13">
      <c r="A68" s="78">
        <v>1972</v>
      </c>
      <c r="B68" s="602">
        <f>avghweal!BI61</f>
        <v>90006.49100383895</v>
      </c>
      <c r="C68" s="563">
        <f>avghweal!BN61</f>
        <v>90006.415678439371</v>
      </c>
      <c r="D68" s="562">
        <f>avghweal!BJ61</f>
        <v>79821.784689746375</v>
      </c>
      <c r="E68" s="562">
        <f>avghweal!BK61</f>
        <v>89027.227393832873</v>
      </c>
      <c r="F68" s="562">
        <f>avghweal!BL61</f>
        <v>90958.096105674544</v>
      </c>
      <c r="G68" s="563">
        <f>avghweal!BM61</f>
        <v>140289.1443493604</v>
      </c>
      <c r="H68" s="572">
        <f>B68*0.4/'TE5'!B68</f>
        <v>0.30832608275522938</v>
      </c>
      <c r="I68" s="583">
        <f>C68*0.4/'TE5'!B68</f>
        <v>0.3083258247206685</v>
      </c>
      <c r="J68" s="589">
        <f>D68*0.4/'TE5'!C68</f>
        <v>0.31999420709843435</v>
      </c>
      <c r="K68" s="582">
        <f>E68*0.4/'TE5'!D68</f>
        <v>0.31221425410767473</v>
      </c>
      <c r="L68" s="589">
        <f>F68*0.4/'TE5'!E68</f>
        <v>0.30475785003911893</v>
      </c>
      <c r="M68" s="590">
        <f>G68*0.4/'TE5'!F68</f>
        <v>0.30160837743684588</v>
      </c>
    </row>
    <row r="69" spans="1:13">
      <c r="A69" s="78">
        <v>1973</v>
      </c>
      <c r="B69" s="602">
        <f>avghweal!BI62</f>
        <v>93500.883515409252</v>
      </c>
      <c r="C69" s="563">
        <f>avghweal!BN62</f>
        <v>93500.715040366689</v>
      </c>
      <c r="D69" s="562">
        <f>avghweal!BJ62</f>
        <v>82779.376962497758</v>
      </c>
      <c r="E69" s="562">
        <f>avghweal!BK62</f>
        <v>92449.176974283269</v>
      </c>
      <c r="F69" s="562">
        <f>avghweal!BL62</f>
        <v>94576.013270601528</v>
      </c>
      <c r="G69" s="563">
        <f>avghweal!BM62</f>
        <v>144867.82539575666</v>
      </c>
      <c r="H69" s="572">
        <f>B69*0.4/'TE5'!B69</f>
        <v>0.31697783304480259</v>
      </c>
      <c r="I69" s="583">
        <f>C69*0.4/'TE5'!B69</f>
        <v>0.31697726189668174</v>
      </c>
      <c r="J69" s="589">
        <f>D69*0.4/'TE5'!C69</f>
        <v>0.32857574839570264</v>
      </c>
      <c r="K69" s="582">
        <f>E69*0.4/'TE5'!D69</f>
        <v>0.3209273545019069</v>
      </c>
      <c r="L69" s="589">
        <f>F69*0.4/'TE5'!E69</f>
        <v>0.31354803936540337</v>
      </c>
      <c r="M69" s="590">
        <f>G69*0.4/'TE5'!F69</f>
        <v>0.30894916780659942</v>
      </c>
    </row>
    <row r="70" spans="1:13">
      <c r="A70" s="78">
        <v>1974</v>
      </c>
      <c r="B70" s="602">
        <f>avghweal!BI63</f>
        <v>87748.455093662327</v>
      </c>
      <c r="C70" s="563">
        <f>avghweal!BN63</f>
        <v>87748.32847872081</v>
      </c>
      <c r="D70" s="562">
        <f>avghweal!BJ63</f>
        <v>77772.416947112579</v>
      </c>
      <c r="E70" s="562">
        <f>avghweal!BK63</f>
        <v>87122.738361517229</v>
      </c>
      <c r="F70" s="562">
        <f>avghweal!BL63</f>
        <v>88478.370991347154</v>
      </c>
      <c r="G70" s="563">
        <f>avghweal!BM63</f>
        <v>135421.19334085949</v>
      </c>
      <c r="H70" s="572">
        <f>B70*0.4/'TE5'!B70</f>
        <v>0.3261505003601996</v>
      </c>
      <c r="I70" s="583">
        <f>C70*0.4/'TE5'!B70</f>
        <v>0.32615002974762325</v>
      </c>
      <c r="J70" s="589">
        <f>D70*0.4/'TE5'!C70</f>
        <v>0.33781421179219295</v>
      </c>
      <c r="K70" s="582">
        <f>E70*0.4/'TE5'!D70</f>
        <v>0.32972764240867697</v>
      </c>
      <c r="L70" s="589">
        <f>F70*0.4/'TE5'!E70</f>
        <v>0.32331881505192939</v>
      </c>
      <c r="M70" s="590">
        <f>G70*0.4/'TE5'!F70</f>
        <v>0.31783490497427719</v>
      </c>
    </row>
    <row r="71" spans="1:13">
      <c r="A71" s="78">
        <v>1975</v>
      </c>
      <c r="B71" s="602">
        <f>avghweal!BI64</f>
        <v>84899.813609118341</v>
      </c>
      <c r="C71" s="563">
        <f>avghweal!BN64</f>
        <v>84899.613720286579</v>
      </c>
      <c r="D71" s="562">
        <f>avghweal!BJ64</f>
        <v>73387.077468827978</v>
      </c>
      <c r="E71" s="562">
        <f>avghweal!BK64</f>
        <v>83451.258763981808</v>
      </c>
      <c r="F71" s="562">
        <f>avghweal!BL64</f>
        <v>86394.097855238637</v>
      </c>
      <c r="G71" s="563">
        <f>avghweal!BM64</f>
        <v>130363.15019246376</v>
      </c>
      <c r="H71" s="572">
        <f>B71*0.4/'TE5'!B71</f>
        <v>0.32844949354307573</v>
      </c>
      <c r="I71" s="583">
        <f>C71*0.4/'TE5'!B71</f>
        <v>0.32844872023883903</v>
      </c>
      <c r="J71" s="589">
        <f>D71*0.4/'TE5'!C71</f>
        <v>0.33646698866746194</v>
      </c>
      <c r="K71" s="582">
        <f>E71*0.4/'TE5'!D71</f>
        <v>0.33011067400752592</v>
      </c>
      <c r="L71" s="589">
        <f>F71*0.4/'TE5'!E71</f>
        <v>0.32735857685632924</v>
      </c>
      <c r="M71" s="590">
        <f>G71*0.4/'TE5'!F71</f>
        <v>0.31920270052656274</v>
      </c>
    </row>
    <row r="72" spans="1:13">
      <c r="A72" s="78">
        <v>1976</v>
      </c>
      <c r="B72" s="602">
        <f>avghweal!BI65</f>
        <v>91951.948654365275</v>
      </c>
      <c r="C72" s="563">
        <f>avghweal!BN65</f>
        <v>91951.895724271162</v>
      </c>
      <c r="D72" s="562">
        <f>avghweal!BJ65</f>
        <v>79928.397460025473</v>
      </c>
      <c r="E72" s="562">
        <f>avghweal!BK65</f>
        <v>90139.653840150655</v>
      </c>
      <c r="F72" s="562">
        <f>avghweal!BL65</f>
        <v>93732.427549641172</v>
      </c>
      <c r="G72" s="563">
        <f>avghweal!BM65</f>
        <v>140254.90476895854</v>
      </c>
      <c r="H72" s="572">
        <f>B72*0.4/'TE5'!B72</f>
        <v>0.33585256484542469</v>
      </c>
      <c r="I72" s="583">
        <f>C72*0.4/'TE5'!B72</f>
        <v>0.33585237151936548</v>
      </c>
      <c r="J72" s="589">
        <f>D72*0.4/'TE5'!C72</f>
        <v>0.3421396254730476</v>
      </c>
      <c r="K72" s="582">
        <f>E72*0.4/'TE5'!D72</f>
        <v>0.33607311677509261</v>
      </c>
      <c r="L72" s="589">
        <f>F72*0.4/'TE5'!E72</f>
        <v>0.33583092732898256</v>
      </c>
      <c r="M72" s="590">
        <f>G72*0.4/'TE5'!F72</f>
        <v>0.32546660761141055</v>
      </c>
    </row>
    <row r="73" spans="1:13">
      <c r="A73" s="78">
        <v>1977</v>
      </c>
      <c r="B73" s="602">
        <f>avghweal!BI66</f>
        <v>95579.56315699438</v>
      </c>
      <c r="C73" s="563">
        <f>avghweal!BN66</f>
        <v>95579.549564374465</v>
      </c>
      <c r="D73" s="562">
        <f>avghweal!BJ66</f>
        <v>82272.036471081461</v>
      </c>
      <c r="E73" s="562">
        <f>avghweal!BK66</f>
        <v>94598.204500625798</v>
      </c>
      <c r="F73" s="562">
        <f>avghweal!BL66</f>
        <v>96534.646674973294</v>
      </c>
      <c r="G73" s="563">
        <f>avghweal!BM66</f>
        <v>144847.41485784887</v>
      </c>
      <c r="H73" s="572">
        <f>B73*0.4/'TE5'!B73</f>
        <v>0.33985391295799161</v>
      </c>
      <c r="I73" s="583">
        <f>C73*0.4/'TE5'!B73</f>
        <v>0.33985386462647682</v>
      </c>
      <c r="J73" s="589">
        <f>D73*0.4/'TE5'!C73</f>
        <v>0.34495278588700018</v>
      </c>
      <c r="K73" s="582">
        <f>E73*0.4/'TE5'!D73</f>
        <v>0.34021262947312736</v>
      </c>
      <c r="L73" s="589">
        <f>F73*0.4/'TE5'!E73</f>
        <v>0.33959950337075601</v>
      </c>
      <c r="M73" s="590">
        <f>G73*0.4/'TE5'!F73</f>
        <v>0.32849858007776583</v>
      </c>
    </row>
    <row r="74" spans="1:13">
      <c r="A74" s="78">
        <v>1978</v>
      </c>
      <c r="B74" s="602">
        <f>avghweal!BI67</f>
        <v>100054.18514321357</v>
      </c>
      <c r="C74" s="563">
        <f>avghweal!BN67</f>
        <v>100054.181673684</v>
      </c>
      <c r="D74" s="562">
        <f>avghweal!BJ67</f>
        <v>87120.090197482627</v>
      </c>
      <c r="E74" s="562">
        <f>avghweal!BK67</f>
        <v>100068.64949194761</v>
      </c>
      <c r="F74" s="562">
        <f>avghweal!BL67</f>
        <v>100076.55834532902</v>
      </c>
      <c r="G74" s="563">
        <f>avghweal!BM67</f>
        <v>150810.73635290685</v>
      </c>
      <c r="H74" s="572">
        <f>B74*0.4/'TE5'!B74</f>
        <v>0.34844567635866142</v>
      </c>
      <c r="I74" s="583">
        <f>C74*0.4/'TE5'!B74</f>
        <v>0.34844566427578272</v>
      </c>
      <c r="J74" s="589">
        <f>D74*0.4/'TE5'!C74</f>
        <v>0.35266771239153555</v>
      </c>
      <c r="K74" s="582">
        <f>E74*0.4/'TE5'!D74</f>
        <v>0.34988697202858443</v>
      </c>
      <c r="L74" s="589">
        <f>F74*0.4/'TE5'!E74</f>
        <v>0.34719586902691807</v>
      </c>
      <c r="M74" s="590">
        <f>G74*0.4/'TE5'!F74</f>
        <v>0.33620789835173254</v>
      </c>
    </row>
    <row r="75" spans="1:13">
      <c r="A75" s="83">
        <v>1979</v>
      </c>
      <c r="B75" s="603">
        <f>avghweal!BI68</f>
        <v>101845.67402085476</v>
      </c>
      <c r="C75" s="565">
        <f>avghweal!BN68</f>
        <v>101845.67402085476</v>
      </c>
      <c r="D75" s="564">
        <f>avghweal!BJ68</f>
        <v>88208.200204196415</v>
      </c>
      <c r="E75" s="564">
        <f>avghweal!BK68</f>
        <v>99887.204131018647</v>
      </c>
      <c r="F75" s="564">
        <f>avghweal!BL68</f>
        <v>103828.41170136556</v>
      </c>
      <c r="G75" s="565">
        <f>avghweal!BM68</f>
        <v>152137.1457825973</v>
      </c>
      <c r="H75" s="574">
        <f>B75*0.4/'TE5'!B75</f>
        <v>0.34187847375869751</v>
      </c>
      <c r="I75" s="585">
        <f>C75*0.4/'TE5'!B75</f>
        <v>0.34187847375869751</v>
      </c>
      <c r="J75" s="591">
        <f>D75*0.4/'TE5'!C75</f>
        <v>0.34473727722113512</v>
      </c>
      <c r="K75" s="585">
        <f>E75*0.4/'TE5'!D75</f>
        <v>0.34101361406661823</v>
      </c>
      <c r="L75" s="591">
        <f>F75*0.4/'TE5'!E75</f>
        <v>0.34286618582099271</v>
      </c>
      <c r="M75" s="592">
        <f>G75*0.4/'TE5'!F75</f>
        <v>0.32814923601553037</v>
      </c>
    </row>
    <row r="76" spans="1:13">
      <c r="A76" s="78">
        <v>1980</v>
      </c>
      <c r="B76" s="602">
        <f>avghweal!BI69</f>
        <v>106649.26897364909</v>
      </c>
      <c r="C76" s="563">
        <f>avghweal!BN69</f>
        <v>106649.26897364909</v>
      </c>
      <c r="D76" s="562">
        <f>avghweal!BJ69</f>
        <v>91497.969924737001</v>
      </c>
      <c r="E76" s="562">
        <f>avghweal!BK69</f>
        <v>104869.70224636735</v>
      </c>
      <c r="F76" s="562">
        <f>avghweal!BL69</f>
        <v>108492.44011856968</v>
      </c>
      <c r="G76" s="563">
        <f>avghweal!BM69</f>
        <v>159180.75950553993</v>
      </c>
      <c r="H76" s="571">
        <f>B76*0.4/'TE5'!B76</f>
        <v>0.34418195486068726</v>
      </c>
      <c r="I76" s="582">
        <f>C76*0.4/'TE5'!B76</f>
        <v>0.34418195486068726</v>
      </c>
      <c r="J76" s="589">
        <f>D76*0.4/'TE5'!C76</f>
        <v>0.34434155984028109</v>
      </c>
      <c r="K76" s="582">
        <f>E76*0.4/'TE5'!D76</f>
        <v>0.34194287622994174</v>
      </c>
      <c r="L76" s="589">
        <f>F76*0.4/'TE5'!E76</f>
        <v>0.34665147881387109</v>
      </c>
      <c r="M76" s="590">
        <f>G76*0.4/'TE5'!F76</f>
        <v>0.33057720808187396</v>
      </c>
    </row>
    <row r="77" spans="1:13">
      <c r="A77" s="78">
        <v>1981</v>
      </c>
      <c r="B77" s="602">
        <f>avghweal!BI70</f>
        <v>107289.14002180104</v>
      </c>
      <c r="C77" s="563">
        <f>avghweal!BN70</f>
        <v>107289.14002180104</v>
      </c>
      <c r="D77" s="562">
        <f>avghweal!BJ70</f>
        <v>90251.162874369838</v>
      </c>
      <c r="E77" s="562">
        <f>avghweal!BK70</f>
        <v>105145.43845409046</v>
      </c>
      <c r="F77" s="562">
        <f>avghweal!BL70</f>
        <v>109399.39586556378</v>
      </c>
      <c r="G77" s="563">
        <f>avghweal!BM70</f>
        <v>160473.60011805012</v>
      </c>
      <c r="H77" s="571">
        <f>B77*0.4/'TE5'!B77</f>
        <v>0.34565806388854986</v>
      </c>
      <c r="I77" s="582">
        <f>C77*0.4/'TE5'!B77</f>
        <v>0.34565806388854986</v>
      </c>
      <c r="J77" s="589">
        <f>D77*0.4/'TE5'!C77</f>
        <v>0.33995888770944327</v>
      </c>
      <c r="K77" s="582">
        <f>E77*0.4/'TE5'!D77</f>
        <v>0.34286280284814397</v>
      </c>
      <c r="L77" s="589">
        <f>F77*0.4/'TE5'!E77</f>
        <v>0.34838663324541491</v>
      </c>
      <c r="M77" s="590">
        <f>G77*0.4/'TE5'!F77</f>
        <v>0.33295070624406642</v>
      </c>
    </row>
    <row r="78" spans="1:13">
      <c r="A78" s="78">
        <v>1982</v>
      </c>
      <c r="B78" s="602">
        <f>avghweal!BI71</f>
        <v>109505.89974371146</v>
      </c>
      <c r="C78" s="563">
        <f>avghweal!BN71</f>
        <v>109505.89974371146</v>
      </c>
      <c r="D78" s="562">
        <f>avghweal!BJ71</f>
        <v>90802.129718320401</v>
      </c>
      <c r="E78" s="562">
        <f>avghweal!BK71</f>
        <v>106814.56801533671</v>
      </c>
      <c r="F78" s="562">
        <f>avghweal!BL71</f>
        <v>112054.8088779789</v>
      </c>
      <c r="G78" s="563">
        <f>avghweal!BM71</f>
        <v>163795.8771219886</v>
      </c>
      <c r="H78" s="571">
        <f>B78*0.4/'TE5'!B78</f>
        <v>0.35260355472564697</v>
      </c>
      <c r="I78" s="582">
        <f>C78*0.4/'TE5'!B78</f>
        <v>0.35260355472564697</v>
      </c>
      <c r="J78" s="589">
        <f>D78*0.4/'TE5'!C78</f>
        <v>0.34403365539128566</v>
      </c>
      <c r="K78" s="582">
        <f>E78*0.4/'TE5'!D78</f>
        <v>0.34669106731435062</v>
      </c>
      <c r="L78" s="589">
        <f>F78*0.4/'TE5'!E78</f>
        <v>0.35806508388756508</v>
      </c>
      <c r="M78" s="590">
        <f>G78*0.4/'TE5'!F78</f>
        <v>0.34019965329097046</v>
      </c>
    </row>
    <row r="79" spans="1:13">
      <c r="A79" s="78">
        <v>1983</v>
      </c>
      <c r="B79" s="602">
        <f>avghweal!BI72</f>
        <v>113738.70624166561</v>
      </c>
      <c r="C79" s="563">
        <f>avghweal!BN72</f>
        <v>113738.70624166561</v>
      </c>
      <c r="D79" s="562">
        <f>avghweal!BJ72</f>
        <v>93335.380562479855</v>
      </c>
      <c r="E79" s="562">
        <f>avghweal!BK72</f>
        <v>110564.72826419283</v>
      </c>
      <c r="F79" s="562">
        <f>avghweal!BL72</f>
        <v>116875.35650551422</v>
      </c>
      <c r="G79" s="563">
        <f>avghweal!BM72</f>
        <v>170334.61909322237</v>
      </c>
      <c r="H79" s="571">
        <f>B79*0.4/'TE5'!B79</f>
        <v>0.35981243848800665</v>
      </c>
      <c r="I79" s="582">
        <f>C79*0.4/'TE5'!B79</f>
        <v>0.35981243848800665</v>
      </c>
      <c r="J79" s="589">
        <f>D79*0.4/'TE5'!C79</f>
        <v>0.3498944063011139</v>
      </c>
      <c r="K79" s="582">
        <f>E79*0.4/'TE5'!D79</f>
        <v>0.35501793075810134</v>
      </c>
      <c r="L79" s="589">
        <f>F79*0.4/'TE5'!E79</f>
        <v>0.36455808249723981</v>
      </c>
      <c r="M79" s="590">
        <f>G79*0.4/'TE5'!F79</f>
        <v>0.34834779466396326</v>
      </c>
    </row>
    <row r="80" spans="1:13">
      <c r="A80" s="78">
        <v>1984</v>
      </c>
      <c r="B80" s="602">
        <f>avghweal!BI73</f>
        <v>117799.50667628933</v>
      </c>
      <c r="C80" s="563">
        <f>avghweal!BN73</f>
        <v>117799.50667628933</v>
      </c>
      <c r="D80" s="562">
        <f>avghweal!BJ73</f>
        <v>95698.394055028984</v>
      </c>
      <c r="E80" s="562">
        <f>avghweal!BK73</f>
        <v>114281.4606466688</v>
      </c>
      <c r="F80" s="562">
        <f>avghweal!BL73</f>
        <v>121071.87057022477</v>
      </c>
      <c r="G80" s="563">
        <f>avghweal!BM73</f>
        <v>176469.87016538897</v>
      </c>
      <c r="H80" s="571">
        <f>B80*0.4/'TE5'!B80</f>
        <v>0.36420357227325434</v>
      </c>
      <c r="I80" s="582">
        <f>C80*0.4/'TE5'!B80</f>
        <v>0.36420357227325434</v>
      </c>
      <c r="J80" s="589">
        <f>D80*0.4/'TE5'!C80</f>
        <v>0.35284695149935635</v>
      </c>
      <c r="K80" s="582">
        <f>E80*0.4/'TE5'!D80</f>
        <v>0.35986177398275199</v>
      </c>
      <c r="L80" s="589">
        <f>F80*0.4/'TE5'!E80</f>
        <v>0.36788406422725156</v>
      </c>
      <c r="M80" s="590">
        <f>G80*0.4/'TE5'!F80</f>
        <v>0.35332871917549669</v>
      </c>
    </row>
    <row r="81" spans="1:13">
      <c r="A81" s="78">
        <v>1985</v>
      </c>
      <c r="B81" s="602">
        <f>avghweal!BI74</f>
        <v>125441.63107246948</v>
      </c>
      <c r="C81" s="563">
        <f>avghweal!BN74</f>
        <v>125441.63107246948</v>
      </c>
      <c r="D81" s="562">
        <f>avghweal!BJ74</f>
        <v>100719.87657550059</v>
      </c>
      <c r="E81" s="562">
        <f>avghweal!BK74</f>
        <v>122120.56084438872</v>
      </c>
      <c r="F81" s="562">
        <f>avghweal!BL74</f>
        <v>128649.93468888759</v>
      </c>
      <c r="G81" s="563">
        <f>avghweal!BM74</f>
        <v>188198.66595789319</v>
      </c>
      <c r="H81" s="571">
        <f>B81*0.4/'TE5'!B81</f>
        <v>0.36813646554946905</v>
      </c>
      <c r="I81" s="582">
        <f>C81*0.4/'TE5'!B81</f>
        <v>0.36813646554946905</v>
      </c>
      <c r="J81" s="589">
        <f>D81*0.4/'TE5'!C81</f>
        <v>0.35956708355167788</v>
      </c>
      <c r="K81" s="582">
        <f>E81*0.4/'TE5'!D81</f>
        <v>0.3606304725409864</v>
      </c>
      <c r="L81" s="589">
        <f>F81*0.4/'TE5'!E81</f>
        <v>0.37523824670186562</v>
      </c>
      <c r="M81" s="590">
        <f>G81*0.4/'TE5'!F81</f>
        <v>0.35855335215605139</v>
      </c>
    </row>
    <row r="82" spans="1:13">
      <c r="A82" s="78">
        <v>1986</v>
      </c>
      <c r="B82" s="602">
        <f>avghweal!BI75</f>
        <v>136119.06010829721</v>
      </c>
      <c r="C82" s="563">
        <f>avghweal!BN75</f>
        <v>136119.06010829721</v>
      </c>
      <c r="D82" s="562">
        <f>avghweal!BJ75</f>
        <v>109460.12564640591</v>
      </c>
      <c r="E82" s="562">
        <f>avghweal!BK75</f>
        <v>132959.70361447459</v>
      </c>
      <c r="F82" s="562">
        <f>avghweal!BL75</f>
        <v>139363.51993496218</v>
      </c>
      <c r="G82" s="563">
        <f>avghweal!BM75</f>
        <v>203101.96486782178</v>
      </c>
      <c r="H82" s="571">
        <f>B82*0.4/'TE5'!B82</f>
        <v>0.36989152431488032</v>
      </c>
      <c r="I82" s="582">
        <f>C82*0.4/'TE5'!B82</f>
        <v>0.36989152431488032</v>
      </c>
      <c r="J82" s="589">
        <f>D82*0.4/'TE5'!C82</f>
        <v>0.35687205869134292</v>
      </c>
      <c r="K82" s="582">
        <f>E82*0.4/'TE5'!D82</f>
        <v>0.36270342683249546</v>
      </c>
      <c r="L82" s="589">
        <f>F82*0.4/'TE5'!E82</f>
        <v>0.37716645145497235</v>
      </c>
      <c r="M82" s="590">
        <f>G82*0.4/'TE5'!F82</f>
        <v>0.35972740311534535</v>
      </c>
    </row>
    <row r="83" spans="1:13">
      <c r="A83" s="78">
        <v>1987</v>
      </c>
      <c r="B83" s="602">
        <f>avghweal!BI76</f>
        <v>137845.55168001895</v>
      </c>
      <c r="C83" s="563">
        <f>avghweal!BN76</f>
        <v>137845.55168001895</v>
      </c>
      <c r="D83" s="562">
        <f>avghweal!BJ76</f>
        <v>112262.4655779739</v>
      </c>
      <c r="E83" s="562">
        <f>avghweal!BK76</f>
        <v>134701.45425325434</v>
      </c>
      <c r="F83" s="562">
        <f>avghweal!BL76</f>
        <v>140797.70702241737</v>
      </c>
      <c r="G83" s="563">
        <f>avghweal!BM76</f>
        <v>204566.86830421851</v>
      </c>
      <c r="H83" s="571">
        <f>B83*0.4/'TE5'!B83</f>
        <v>0.35866296291351318</v>
      </c>
      <c r="I83" s="582">
        <f>C83*0.4/'TE5'!B83</f>
        <v>0.35866296291351318</v>
      </c>
      <c r="J83" s="589">
        <f>D83*0.4/'TE5'!C83</f>
        <v>0.34798665726141337</v>
      </c>
      <c r="K83" s="582">
        <f>E83*0.4/'TE5'!D83</f>
        <v>0.35464649076428589</v>
      </c>
      <c r="L83" s="589">
        <f>F83*0.4/'TE5'!E83</f>
        <v>0.36228775924500528</v>
      </c>
      <c r="M83" s="590">
        <f>G83*0.4/'TE5'!F83</f>
        <v>0.34887872463888325</v>
      </c>
    </row>
    <row r="84" spans="1:13">
      <c r="A84" s="78">
        <v>1988</v>
      </c>
      <c r="B84" s="602">
        <f>avghweal!BI77</f>
        <v>138121.80632550325</v>
      </c>
      <c r="C84" s="563">
        <f>avghweal!BN77</f>
        <v>138121.80632550325</v>
      </c>
      <c r="D84" s="562">
        <f>avghweal!BJ77</f>
        <v>110804.76806778031</v>
      </c>
      <c r="E84" s="562">
        <f>avghweal!BK77</f>
        <v>134109.06372462245</v>
      </c>
      <c r="F84" s="562">
        <f>avghweal!BL77</f>
        <v>141915.77918563862</v>
      </c>
      <c r="G84" s="563">
        <f>avghweal!BM77</f>
        <v>202025.41096218795</v>
      </c>
      <c r="H84" s="571">
        <f>B84*0.4/'TE5'!B84</f>
        <v>0.34818518161773676</v>
      </c>
      <c r="I84" s="582">
        <f>C84*0.4/'TE5'!B84</f>
        <v>0.34818518161773676</v>
      </c>
      <c r="J84" s="589">
        <f>D84*0.4/'TE5'!C84</f>
        <v>0.33322341486976037</v>
      </c>
      <c r="K84" s="582">
        <f>E84*0.4/'TE5'!D84</f>
        <v>0.34132956332870479</v>
      </c>
      <c r="L84" s="589">
        <f>F84*0.4/'TE5'!E84</f>
        <v>0.35451383390956498</v>
      </c>
      <c r="M84" s="590">
        <f>G84*0.4/'TE5'!F84</f>
        <v>0.33609243265804861</v>
      </c>
    </row>
    <row r="85" spans="1:13">
      <c r="A85" s="83">
        <v>1989</v>
      </c>
      <c r="B85" s="603">
        <f>avghweal!BI78</f>
        <v>143495.13925425964</v>
      </c>
      <c r="C85" s="565">
        <f>avghweal!BN78</f>
        <v>143493.6381133823</v>
      </c>
      <c r="D85" s="564">
        <f>avghweal!BJ78</f>
        <v>114764.36260365395</v>
      </c>
      <c r="E85" s="564">
        <f>avghweal!BK78</f>
        <v>139487.15261498548</v>
      </c>
      <c r="F85" s="564">
        <f>avghweal!BL78</f>
        <v>147414.30347469656</v>
      </c>
      <c r="G85" s="565">
        <f>avghweal!BM78</f>
        <v>208030.51404769911</v>
      </c>
      <c r="H85" s="574">
        <f>B85*0.4/'TE5'!B85</f>
        <v>0.34755671024322504</v>
      </c>
      <c r="I85" s="585">
        <f>C85*0.4/'TE5'!B85</f>
        <v>0.34755307435989374</v>
      </c>
      <c r="J85" s="591">
        <f>D85*0.4/'TE5'!C85</f>
        <v>0.33343738084991137</v>
      </c>
      <c r="K85" s="585">
        <f>E85*0.4/'TE5'!D85</f>
        <v>0.34249123240934637</v>
      </c>
      <c r="L85" s="591">
        <f>F85*0.4/'TE5'!E85</f>
        <v>0.35247582056245508</v>
      </c>
      <c r="M85" s="592">
        <f>G85*0.4/'TE5'!F85</f>
        <v>0.33509687764284335</v>
      </c>
    </row>
    <row r="86" spans="1:13">
      <c r="A86" s="78">
        <v>1990</v>
      </c>
      <c r="B86" s="602">
        <f>avghweal!BI79</f>
        <v>143628.09323354738</v>
      </c>
      <c r="C86" s="563">
        <f>avghweal!BN79</f>
        <v>143627.74840622221</v>
      </c>
      <c r="D86" s="562">
        <f>avghweal!BJ79</f>
        <v>113855.07194887724</v>
      </c>
      <c r="E86" s="562">
        <f>avghweal!BK79</f>
        <v>139483.69482834177</v>
      </c>
      <c r="F86" s="562">
        <f>avghweal!BL79</f>
        <v>147692.88599183556</v>
      </c>
      <c r="G86" s="563">
        <f>avghweal!BM79</f>
        <v>206236.33859063918</v>
      </c>
      <c r="H86" s="571">
        <f>B86*0.4/'TE5'!B86</f>
        <v>0.34757286310195923</v>
      </c>
      <c r="I86" s="582">
        <f>C86*0.4/'TE5'!B86</f>
        <v>0.34757202863693232</v>
      </c>
      <c r="J86" s="589">
        <f>D86*0.4/'TE5'!C86</f>
        <v>0.33114591913533908</v>
      </c>
      <c r="K86" s="582">
        <f>E86*0.4/'TE5'!D86</f>
        <v>0.34097556644832777</v>
      </c>
      <c r="L86" s="589">
        <f>F86*0.4/'TE5'!E86</f>
        <v>0.35397888492147672</v>
      </c>
      <c r="M86" s="590">
        <f>G86*0.4/'TE5'!F86</f>
        <v>0.33400533373252106</v>
      </c>
    </row>
    <row r="87" spans="1:13">
      <c r="A87" s="78">
        <v>1991</v>
      </c>
      <c r="B87" s="602">
        <f>avghweal!BI80</f>
        <v>144124.24526039843</v>
      </c>
      <c r="C87" s="563">
        <f>avghweal!BN80</f>
        <v>144124.24526039843</v>
      </c>
      <c r="D87" s="562">
        <f>avghweal!BJ80</f>
        <v>113761.65548317076</v>
      </c>
      <c r="E87" s="562">
        <f>avghweal!BK80</f>
        <v>140464.60373034907</v>
      </c>
      <c r="F87" s="562">
        <f>avghweal!BL80</f>
        <v>147782.01591162547</v>
      </c>
      <c r="G87" s="563">
        <f>avghweal!BM80</f>
        <v>208336.74022317133</v>
      </c>
      <c r="H87" s="571">
        <f>B87*0.4/'TE5'!B87</f>
        <v>0.34887361526489252</v>
      </c>
      <c r="I87" s="582">
        <f>C87*0.4/'TE5'!B87</f>
        <v>0.34887361526489252</v>
      </c>
      <c r="J87" s="589">
        <f>D87*0.4/'TE5'!C87</f>
        <v>0.3337632885040554</v>
      </c>
      <c r="K87" s="582">
        <f>E87*0.4/'TE5'!D87</f>
        <v>0.34320316773021353</v>
      </c>
      <c r="L87" s="589">
        <f>F87*0.4/'TE5'!E87</f>
        <v>0.35454758110226364</v>
      </c>
      <c r="M87" s="590">
        <f>G87*0.4/'TE5'!F87</f>
        <v>0.33663527635916451</v>
      </c>
    </row>
    <row r="88" spans="1:13">
      <c r="A88" s="78">
        <v>1992</v>
      </c>
      <c r="B88" s="602">
        <f>avghweal!BI81</f>
        <v>141586.32870320321</v>
      </c>
      <c r="C88" s="563">
        <f>avghweal!BN81</f>
        <v>141587.38356025118</v>
      </c>
      <c r="D88" s="562">
        <f>avghweal!BJ81</f>
        <v>111275.73841465177</v>
      </c>
      <c r="E88" s="562">
        <f>avghweal!BK81</f>
        <v>139008.94367831384</v>
      </c>
      <c r="F88" s="562">
        <f>avghweal!BL81</f>
        <v>144112.73268561132</v>
      </c>
      <c r="G88" s="563">
        <f>avghweal!BM81</f>
        <v>204350.90228637095</v>
      </c>
      <c r="H88" s="571">
        <f>B88*0.4/'TE5'!B88</f>
        <v>0.33601379394531239</v>
      </c>
      <c r="I88" s="582">
        <f>C88*0.4/'TE5'!B88</f>
        <v>0.33601629734039301</v>
      </c>
      <c r="J88" s="589">
        <f>D88*0.4/'TE5'!C88</f>
        <v>0.32077500751045901</v>
      </c>
      <c r="K88" s="582">
        <f>E88*0.4/'TE5'!D88</f>
        <v>0.330979620885542</v>
      </c>
      <c r="L88" s="589">
        <f>F88*0.4/'TE5'!E88</f>
        <v>0.34088603092229824</v>
      </c>
      <c r="M88" s="590">
        <f>G88*0.4/'TE5'!F88</f>
        <v>0.32334995468799066</v>
      </c>
    </row>
    <row r="89" spans="1:13">
      <c r="A89" s="78">
        <v>1993</v>
      </c>
      <c r="B89" s="602">
        <f>avghweal!BI82</f>
        <v>142778.36925457488</v>
      </c>
      <c r="C89" s="563">
        <f>avghweal!BN82</f>
        <v>142778.57313971684</v>
      </c>
      <c r="D89" s="562">
        <f>avghweal!BJ82</f>
        <v>113127.81243950326</v>
      </c>
      <c r="E89" s="562">
        <f>avghweal!BK82</f>
        <v>141952.09123143429</v>
      </c>
      <c r="F89" s="562">
        <f>avghweal!BL82</f>
        <v>143617.78569881545</v>
      </c>
      <c r="G89" s="563">
        <f>avghweal!BM82</f>
        <v>205587.36338943758</v>
      </c>
      <c r="H89" s="571">
        <f>B89*0.4/'TE5'!B89</f>
        <v>0.33392345905303955</v>
      </c>
      <c r="I89" s="582">
        <f>C89*0.4/'TE5'!B89</f>
        <v>0.33392393589019781</v>
      </c>
      <c r="J89" s="589">
        <f>D89*0.4/'TE5'!C89</f>
        <v>0.31952019972837786</v>
      </c>
      <c r="K89" s="582">
        <f>E89*0.4/'TE5'!D89</f>
        <v>0.3305678045988244</v>
      </c>
      <c r="L89" s="589">
        <f>F89*0.4/'TE5'!E89</f>
        <v>0.3371624435916889</v>
      </c>
      <c r="M89" s="590">
        <f>G89*0.4/'TE5'!F89</f>
        <v>0.32059960203067561</v>
      </c>
    </row>
    <row r="90" spans="1:13">
      <c r="A90" s="78">
        <v>1994</v>
      </c>
      <c r="B90" s="602">
        <f>avghweal!BI83</f>
        <v>145353.16443701234</v>
      </c>
      <c r="C90" s="563">
        <f>avghweal!BN83</f>
        <v>145353.16443701234</v>
      </c>
      <c r="D90" s="562">
        <f>avghweal!BJ83</f>
        <v>115131.31617346295</v>
      </c>
      <c r="E90" s="562">
        <f>avghweal!BK83</f>
        <v>144162.97597106636</v>
      </c>
      <c r="F90" s="562">
        <f>avghweal!BL83</f>
        <v>146547.50560601163</v>
      </c>
      <c r="G90" s="563">
        <f>avghweal!BM83</f>
        <v>209079.61598166649</v>
      </c>
      <c r="H90" s="571">
        <f>B90*0.4/'TE5'!B90</f>
        <v>0.33518165349960327</v>
      </c>
      <c r="I90" s="582">
        <f>C90*0.4/'TE5'!B90</f>
        <v>0.33518165349960327</v>
      </c>
      <c r="J90" s="589">
        <f>D90*0.4/'TE5'!C90</f>
        <v>0.32095443980720711</v>
      </c>
      <c r="K90" s="582">
        <f>E90*0.4/'TE5'!D90</f>
        <v>0.33055580109064736</v>
      </c>
      <c r="L90" s="589">
        <f>F90*0.4/'TE5'!E90</f>
        <v>0.33966490588438736</v>
      </c>
      <c r="M90" s="590">
        <f>G90*0.4/'TE5'!F90</f>
        <v>0.32121731042105678</v>
      </c>
    </row>
    <row r="91" spans="1:13">
      <c r="A91" s="78">
        <v>1995</v>
      </c>
      <c r="B91" s="602">
        <f>avghweal!BI84</f>
        <v>149896.01907558943</v>
      </c>
      <c r="C91" s="563">
        <f>avghweal!BN84</f>
        <v>149896.01907558943</v>
      </c>
      <c r="D91" s="562">
        <f>avghweal!BJ84</f>
        <v>117847.71488773625</v>
      </c>
      <c r="E91" s="562">
        <f>avghweal!BK84</f>
        <v>148775.69061387118</v>
      </c>
      <c r="F91" s="562">
        <f>avghweal!BL84</f>
        <v>150951.36740684693</v>
      </c>
      <c r="G91" s="563">
        <f>avghweal!BM84</f>
        <v>216150.99912837308</v>
      </c>
      <c r="H91" s="571">
        <f>B91*0.4/'TE5'!B91</f>
        <v>0.33333998918533325</v>
      </c>
      <c r="I91" s="582">
        <f>C91*0.4/'TE5'!B91</f>
        <v>0.33333998918533325</v>
      </c>
      <c r="J91" s="589">
        <f>D91*0.4/'TE5'!C91</f>
        <v>0.31778042511082094</v>
      </c>
      <c r="K91" s="582">
        <f>E91*0.4/'TE5'!D91</f>
        <v>0.32907876496326371</v>
      </c>
      <c r="L91" s="589">
        <f>F91*0.4/'TE5'!E91</f>
        <v>0.33729577880384132</v>
      </c>
      <c r="M91" s="590">
        <f>G91*0.4/'TE5'!F91</f>
        <v>0.32000374134441756</v>
      </c>
    </row>
    <row r="92" spans="1:13">
      <c r="A92" s="78">
        <v>1996</v>
      </c>
      <c r="B92" s="602">
        <f>avghweal!BI85</f>
        <v>156465.32845594737</v>
      </c>
      <c r="C92" s="563">
        <f>avghweal!BN85</f>
        <v>156465.32845594737</v>
      </c>
      <c r="D92" s="562">
        <f>avghweal!BJ85</f>
        <v>123529.21266459522</v>
      </c>
      <c r="E92" s="562">
        <f>avghweal!BK85</f>
        <v>155584.97880652317</v>
      </c>
      <c r="F92" s="562">
        <f>avghweal!BL85</f>
        <v>157609.74764618368</v>
      </c>
      <c r="G92" s="563">
        <f>avghweal!BM85</f>
        <v>225984.66074319</v>
      </c>
      <c r="H92" s="571">
        <f>B92*0.4/'TE5'!B92</f>
        <v>0.33062469959259033</v>
      </c>
      <c r="I92" s="582">
        <f>C92*0.4/'TE5'!B92</f>
        <v>0.33062469959259033</v>
      </c>
      <c r="J92" s="589">
        <f>D92*0.4/'TE5'!C92</f>
        <v>0.31419520147473656</v>
      </c>
      <c r="K92" s="582">
        <f>E92*0.4/'TE5'!D92</f>
        <v>0.32593455939875005</v>
      </c>
      <c r="L92" s="589">
        <f>F92*0.4/'TE5'!E92</f>
        <v>0.33562222662392721</v>
      </c>
      <c r="M92" s="590">
        <f>G92*0.4/'TE5'!F92</f>
        <v>0.31825008381303943</v>
      </c>
    </row>
    <row r="93" spans="1:13">
      <c r="A93" s="78">
        <v>1997</v>
      </c>
      <c r="B93" s="602">
        <f>avghweal!BI86</f>
        <v>165047.33859190304</v>
      </c>
      <c r="C93" s="563">
        <f>avghweal!BN86</f>
        <v>165047.33859190304</v>
      </c>
      <c r="D93" s="562">
        <f>avghweal!BJ86</f>
        <v>130007.59533466001</v>
      </c>
      <c r="E93" s="562">
        <f>avghweal!BK86</f>
        <v>164972.19340088105</v>
      </c>
      <c r="F93" s="562">
        <f>avghweal!BL86</f>
        <v>165126.72402681047</v>
      </c>
      <c r="G93" s="563">
        <f>avghweal!BM86</f>
        <v>237410.14682693768</v>
      </c>
      <c r="H93" s="571">
        <f>B93*0.4/'TE5'!B93</f>
        <v>0.3278043270111084</v>
      </c>
      <c r="I93" s="582">
        <f>C93*0.4/'TE5'!B93</f>
        <v>0.3278043270111084</v>
      </c>
      <c r="J93" s="589">
        <f>D93*0.4/'TE5'!C93</f>
        <v>0.30711642456788768</v>
      </c>
      <c r="K93" s="582">
        <f>E93*0.4/'TE5'!D93</f>
        <v>0.32314544991412647</v>
      </c>
      <c r="L93" s="589">
        <f>F93*0.4/'TE5'!E93</f>
        <v>0.33212962454826955</v>
      </c>
      <c r="M93" s="590">
        <f>G93*0.4/'TE5'!F93</f>
        <v>0.3147624053854311</v>
      </c>
    </row>
    <row r="94" spans="1:13">
      <c r="A94" s="78">
        <v>1998</v>
      </c>
      <c r="B94" s="602">
        <f>avghweal!BI87</f>
        <v>176598.31365044275</v>
      </c>
      <c r="C94" s="563">
        <f>avghweal!BN87</f>
        <v>176598.31365044275</v>
      </c>
      <c r="D94" s="562">
        <f>avghweal!BJ87</f>
        <v>141419.27307259606</v>
      </c>
      <c r="E94" s="562">
        <f>avghweal!BK87</f>
        <v>176767.50221141285</v>
      </c>
      <c r="F94" s="562">
        <f>avghweal!BL87</f>
        <v>176403.23553726258</v>
      </c>
      <c r="G94" s="563">
        <f>avghweal!BM87</f>
        <v>255363.7276798446</v>
      </c>
      <c r="H94" s="571">
        <f>B94*0.4/'TE5'!B94</f>
        <v>0.31986713409423823</v>
      </c>
      <c r="I94" s="582">
        <f>C94*0.4/'TE5'!B94</f>
        <v>0.31986713409423823</v>
      </c>
      <c r="J94" s="589">
        <f>D94*0.4/'TE5'!C94</f>
        <v>0.29897837571381813</v>
      </c>
      <c r="K94" s="582">
        <f>E94*0.4/'TE5'!D94</f>
        <v>0.31364402014779802</v>
      </c>
      <c r="L94" s="589">
        <f>F94*0.4/'TE5'!E94</f>
        <v>0.32553900461081264</v>
      </c>
      <c r="M94" s="590">
        <f>G94*0.4/'TE5'!F94</f>
        <v>0.30877619097780123</v>
      </c>
    </row>
    <row r="95" spans="1:13">
      <c r="A95" s="83">
        <v>1999</v>
      </c>
      <c r="B95" s="603">
        <f>avghweal!BI88</f>
        <v>191474.0468097789</v>
      </c>
      <c r="C95" s="565">
        <f>avghweal!BN88</f>
        <v>191474.0468097789</v>
      </c>
      <c r="D95" s="564">
        <f>avghweal!BJ88</f>
        <v>156139.71833416517</v>
      </c>
      <c r="E95" s="564">
        <f>avghweal!BK88</f>
        <v>194329.8702830867</v>
      </c>
      <c r="F95" s="564">
        <f>avghweal!BL88</f>
        <v>188910.6461531971</v>
      </c>
      <c r="G95" s="565">
        <f>avghweal!BM88</f>
        <v>277356.40654295514</v>
      </c>
      <c r="H95" s="574">
        <f>B95*0.4/'TE5'!B95</f>
        <v>0.31533068418502808</v>
      </c>
      <c r="I95" s="585">
        <f>C95*0.4/'TE5'!B95</f>
        <v>0.31533068418502808</v>
      </c>
      <c r="J95" s="591">
        <f>D95*0.4/'TE5'!C95</f>
        <v>0.2925422837001439</v>
      </c>
      <c r="K95" s="585">
        <f>E95*0.4/'TE5'!D95</f>
        <v>0.30894813061905901</v>
      </c>
      <c r="L95" s="591">
        <f>F95*0.4/'TE5'!E95</f>
        <v>0.32133433157176844</v>
      </c>
      <c r="M95" s="592">
        <f>G95*0.4/'TE5'!F95</f>
        <v>0.30401297889666751</v>
      </c>
    </row>
    <row r="96" spans="1:13">
      <c r="A96" s="88">
        <v>2000</v>
      </c>
      <c r="B96" s="604">
        <f>avghweal!BI89</f>
        <v>194848.62975852643</v>
      </c>
      <c r="C96" s="567">
        <f>avghweal!BN89</f>
        <v>194848.62975852643</v>
      </c>
      <c r="D96" s="566">
        <f>avghweal!BJ89</f>
        <v>158515.41241883262</v>
      </c>
      <c r="E96" s="566">
        <f>avghweal!BK89</f>
        <v>196302.57824213113</v>
      </c>
      <c r="F96" s="566">
        <f>avghweal!BL89</f>
        <v>193494.84612665739</v>
      </c>
      <c r="G96" s="567">
        <f>avghweal!BM89</f>
        <v>279788.4141367469</v>
      </c>
      <c r="H96" s="575">
        <f>B96*0.4/'TE5'!B96</f>
        <v>0.31243354082107538</v>
      </c>
      <c r="I96" s="586">
        <f>C96*0.4/'TE5'!B96</f>
        <v>0.31243354082107538</v>
      </c>
      <c r="J96" s="593">
        <f>D96*0.4/'TE5'!C96</f>
        <v>0.28880263459165784</v>
      </c>
      <c r="K96" s="586">
        <f>E96*0.4/'TE5'!D96</f>
        <v>0.30457141158615481</v>
      </c>
      <c r="L96" s="593">
        <f>F96*0.4/'TE5'!E96</f>
        <v>0.31984308093135283</v>
      </c>
      <c r="M96" s="594">
        <f>G96*0.4/'TE5'!F96</f>
        <v>0.29986994695436686</v>
      </c>
    </row>
    <row r="97" spans="1:13">
      <c r="A97" s="78">
        <v>2001</v>
      </c>
      <c r="B97" s="602">
        <f>avghweal!BI90</f>
        <v>193203.96107326093</v>
      </c>
      <c r="C97" s="563">
        <f>avghweal!BN90</f>
        <v>193203.96107326093</v>
      </c>
      <c r="D97" s="562">
        <f>avghweal!BJ90</f>
        <v>154722.56355315907</v>
      </c>
      <c r="E97" s="562">
        <f>avghweal!BK90</f>
        <v>193243.64739705864</v>
      </c>
      <c r="F97" s="562">
        <f>avghweal!BL90</f>
        <v>193313.32008496922</v>
      </c>
      <c r="G97" s="563">
        <f>avghweal!BM90</f>
        <v>274315.83365208848</v>
      </c>
      <c r="H97" s="571">
        <f>B97*0.4/'TE5'!B97</f>
        <v>0.3223713636398316</v>
      </c>
      <c r="I97" s="582">
        <f>C97*0.4/'TE5'!B97</f>
        <v>0.3223713636398316</v>
      </c>
      <c r="J97" s="589">
        <f>D97*0.4/'TE5'!C97</f>
        <v>0.30325178659335128</v>
      </c>
      <c r="K97" s="582">
        <f>E97*0.4/'TE5'!D97</f>
        <v>0.31578857630408125</v>
      </c>
      <c r="L97" s="589">
        <f>F97*0.4/'TE5'!E97</f>
        <v>0.32877272089612536</v>
      </c>
      <c r="M97" s="590">
        <f>G97*0.4/'TE5'!F97</f>
        <v>0.3087575516934678</v>
      </c>
    </row>
    <row r="98" spans="1:13">
      <c r="A98" s="78">
        <v>2002</v>
      </c>
      <c r="B98" s="602">
        <f>avghweal!BI91</f>
        <v>184627.07098083565</v>
      </c>
      <c r="C98" s="563">
        <f>avghweal!BN91</f>
        <v>184627.07098083565</v>
      </c>
      <c r="D98" s="562">
        <f>avghweal!BJ91</f>
        <v>147529.95328212084</v>
      </c>
      <c r="E98" s="562">
        <f>avghweal!BK91</f>
        <v>184654.81812712943</v>
      </c>
      <c r="F98" s="562">
        <f>avghweal!BL91</f>
        <v>184641.97051833727</v>
      </c>
      <c r="G98" s="563">
        <f>avghweal!BM91</f>
        <v>259249.78316996389</v>
      </c>
      <c r="H98" s="571">
        <f>B98*0.4/'TE5'!B98</f>
        <v>0.32400602102279663</v>
      </c>
      <c r="I98" s="582">
        <f>C98*0.4/'TE5'!B98</f>
        <v>0.32400602102279663</v>
      </c>
      <c r="J98" s="589">
        <f>D98*0.4/'TE5'!C98</f>
        <v>0.30844999215092395</v>
      </c>
      <c r="K98" s="582">
        <f>E98*0.4/'TE5'!D98</f>
        <v>0.3180535353295737</v>
      </c>
      <c r="L98" s="589">
        <f>F98*0.4/'TE5'!E98</f>
        <v>0.329610459278672</v>
      </c>
      <c r="M98" s="590">
        <f>G98*0.4/'TE5'!F98</f>
        <v>0.30899379178901426</v>
      </c>
    </row>
    <row r="99" spans="1:13">
      <c r="A99" s="78">
        <v>2003</v>
      </c>
      <c r="B99" s="602">
        <f>avghweal!BI92</f>
        <v>188242.86843736729</v>
      </c>
      <c r="C99" s="563">
        <f>avghweal!BN92</f>
        <v>188242.86843736729</v>
      </c>
      <c r="D99" s="562">
        <f>avghweal!BJ92</f>
        <v>151175.18570871965</v>
      </c>
      <c r="E99" s="562">
        <f>avghweal!BK92</f>
        <v>186896.32248976789</v>
      </c>
      <c r="F99" s="562">
        <f>avghweal!BL92</f>
        <v>189596.49039748704</v>
      </c>
      <c r="G99" s="563">
        <f>avghweal!BM92</f>
        <v>262667.48736125813</v>
      </c>
      <c r="H99" s="571">
        <f>B99*0.4/'TE5'!B99</f>
        <v>0.32338482141494751</v>
      </c>
      <c r="I99" s="582">
        <f>C99*0.4/'TE5'!B99</f>
        <v>0.32338482141494751</v>
      </c>
      <c r="J99" s="589">
        <f>D99*0.4/'TE5'!C99</f>
        <v>0.30815024662522733</v>
      </c>
      <c r="K99" s="582">
        <f>E99*0.4/'TE5'!D99</f>
        <v>0.31557754990386611</v>
      </c>
      <c r="L99" s="589">
        <f>F99*0.4/'TE5'!E99</f>
        <v>0.33089373182105192</v>
      </c>
      <c r="M99" s="590">
        <f>G99*0.4/'TE5'!F99</f>
        <v>0.3075448791685132</v>
      </c>
    </row>
    <row r="100" spans="1:13">
      <c r="A100" s="78">
        <v>2004</v>
      </c>
      <c r="B100" s="602">
        <f>avghweal!BI93</f>
        <v>203089.40675625019</v>
      </c>
      <c r="C100" s="563">
        <f>avghweal!BN93</f>
        <v>203089.40675625019</v>
      </c>
      <c r="D100" s="562">
        <f>avghweal!BJ93</f>
        <v>163210.89095877769</v>
      </c>
      <c r="E100" s="562">
        <f>avghweal!BK93</f>
        <v>202686.78619365042</v>
      </c>
      <c r="F100" s="562">
        <f>avghweal!BL93</f>
        <v>203362.56906416977</v>
      </c>
      <c r="G100" s="563">
        <f>avghweal!BM93</f>
        <v>281858.09049999987</v>
      </c>
      <c r="H100" s="571">
        <f>B100*0.4/'TE5'!B100</f>
        <v>0.31517207622528082</v>
      </c>
      <c r="I100" s="582">
        <f>C100*0.4/'TE5'!B100</f>
        <v>0.31517207622528082</v>
      </c>
      <c r="J100" s="589">
        <f>D100*0.4/'TE5'!C100</f>
        <v>0.30012366389404038</v>
      </c>
      <c r="K100" s="582">
        <f>E100*0.4/'TE5'!D100</f>
        <v>0.30679690470067406</v>
      </c>
      <c r="L100" s="589">
        <f>F100*0.4/'TE5'!E100</f>
        <v>0.3230022319346732</v>
      </c>
      <c r="M100" s="590">
        <f>G100*0.4/'TE5'!F100</f>
        <v>0.29914848062907545</v>
      </c>
    </row>
    <row r="101" spans="1:13">
      <c r="A101" s="78">
        <v>2005</v>
      </c>
      <c r="B101" s="602">
        <f>avghweal!BI94</f>
        <v>220093.63634663681</v>
      </c>
      <c r="C101" s="563">
        <f>avghweal!BN94</f>
        <v>220093.63634663681</v>
      </c>
      <c r="D101" s="562">
        <f>avghweal!BJ94</f>
        <v>176389.66973044584</v>
      </c>
      <c r="E101" s="562">
        <f>avghweal!BK94</f>
        <v>219310.87925798204</v>
      </c>
      <c r="F101" s="562">
        <f>avghweal!BL94</f>
        <v>220947.22108702891</v>
      </c>
      <c r="G101" s="563">
        <f>avghweal!BM94</f>
        <v>303113.41148786305</v>
      </c>
      <c r="H101" s="571">
        <f>B101*0.4/'TE5'!B101</f>
        <v>0.31456458568572992</v>
      </c>
      <c r="I101" s="582">
        <f>C101*0.4/'TE5'!B101</f>
        <v>0.31456458568572992</v>
      </c>
      <c r="J101" s="589">
        <f>D101*0.4/'TE5'!C101</f>
        <v>0.29668584550091959</v>
      </c>
      <c r="K101" s="582">
        <f>E101*0.4/'TE5'!D101</f>
        <v>0.30569896488779474</v>
      </c>
      <c r="L101" s="589">
        <f>F101*0.4/'TE5'!E101</f>
        <v>0.32322836068508382</v>
      </c>
      <c r="M101" s="590">
        <f>G101*0.4/'TE5'!F101</f>
        <v>0.29683559970001322</v>
      </c>
    </row>
    <row r="102" spans="1:13">
      <c r="A102" s="78">
        <v>2006</v>
      </c>
      <c r="B102" s="602">
        <f>avghweal!BI95</f>
        <v>228344.40006083509</v>
      </c>
      <c r="C102" s="563">
        <f>avghweal!BN95</f>
        <v>228344.40006083509</v>
      </c>
      <c r="D102" s="562">
        <f>avghweal!BJ95</f>
        <v>181739.67478886584</v>
      </c>
      <c r="E102" s="562">
        <f>avghweal!BK95</f>
        <v>226623.04637906968</v>
      </c>
      <c r="F102" s="562">
        <f>avghweal!BL95</f>
        <v>229855.92435851815</v>
      </c>
      <c r="G102" s="563">
        <f>avghweal!BM95</f>
        <v>312540.43233943841</v>
      </c>
      <c r="H102" s="571">
        <f>B102*0.4/'TE5'!B102</f>
        <v>0.31140965223312378</v>
      </c>
      <c r="I102" s="582">
        <f>C102*0.4/'TE5'!B102</f>
        <v>0.31140965223312378</v>
      </c>
      <c r="J102" s="589">
        <f>D102*0.4/'TE5'!C102</f>
        <v>0.29197066180576337</v>
      </c>
      <c r="K102" s="582">
        <f>E102*0.4/'TE5'!D102</f>
        <v>0.30143494215723354</v>
      </c>
      <c r="L102" s="589">
        <f>F102*0.4/'TE5'!E102</f>
        <v>0.32084875198222534</v>
      </c>
      <c r="M102" s="590">
        <f>G102*0.4/'TE5'!F102</f>
        <v>0.2935372764448424</v>
      </c>
    </row>
    <row r="103" spans="1:13">
      <c r="A103" s="78">
        <v>2007</v>
      </c>
      <c r="B103" s="602">
        <f>avghweal!BI96</f>
        <v>222552.10600373091</v>
      </c>
      <c r="C103" s="563">
        <f>avghweal!BN96</f>
        <v>222552.10600373091</v>
      </c>
      <c r="D103" s="562">
        <f>avghweal!BJ96</f>
        <v>171435.64517080301</v>
      </c>
      <c r="E103" s="562">
        <f>avghweal!BK96</f>
        <v>219749.06424994912</v>
      </c>
      <c r="F103" s="562">
        <f>avghweal!BL96</f>
        <v>225078.40183835145</v>
      </c>
      <c r="G103" s="563">
        <f>avghweal!BM96</f>
        <v>304082.56689010427</v>
      </c>
      <c r="H103" s="571">
        <f>B103*0.4/'TE5'!B103</f>
        <v>0.30632048845291143</v>
      </c>
      <c r="I103" s="582">
        <f>C103*0.4/'TE5'!B103</f>
        <v>0.30632048845291143</v>
      </c>
      <c r="J103" s="589">
        <f>D103*0.4/'TE5'!C103</f>
        <v>0.28271505573403155</v>
      </c>
      <c r="K103" s="582">
        <f>E103*0.4/'TE5'!D103</f>
        <v>0.29515508512621602</v>
      </c>
      <c r="L103" s="589">
        <f>F103*0.4/'TE5'!E103</f>
        <v>0.31698017680489082</v>
      </c>
      <c r="M103" s="590">
        <f>G103*0.4/'TE5'!F103</f>
        <v>0.28749027447899334</v>
      </c>
    </row>
    <row r="104" spans="1:13">
      <c r="A104" s="78">
        <v>2008</v>
      </c>
      <c r="B104" s="602">
        <f>avghweal!BI97</f>
        <v>181770.39604323619</v>
      </c>
      <c r="C104" s="563">
        <f>avghweal!BN97</f>
        <v>181770.39604323619</v>
      </c>
      <c r="D104" s="562">
        <f>avghweal!BJ97</f>
        <v>134954.21812950209</v>
      </c>
      <c r="E104" s="562">
        <f>avghweal!BK97</f>
        <v>179041.39543240398</v>
      </c>
      <c r="F104" s="562">
        <f>avghweal!BL97</f>
        <v>184278.5497737375</v>
      </c>
      <c r="G104" s="563">
        <f>avghweal!BM97</f>
        <v>244582.31757634526</v>
      </c>
      <c r="H104" s="571">
        <f>B104*0.4/'TE5'!B104</f>
        <v>0.29016798734664911</v>
      </c>
      <c r="I104" s="582">
        <f>C104*0.4/'TE5'!B104</f>
        <v>0.29016798734664911</v>
      </c>
      <c r="J104" s="589">
        <f>D104*0.4/'TE5'!C104</f>
        <v>0.26463338855824758</v>
      </c>
      <c r="K104" s="582">
        <f>E104*0.4/'TE5'!D104</f>
        <v>0.27995855794993002</v>
      </c>
      <c r="L104" s="589">
        <f>F104*0.4/'TE5'!E104</f>
        <v>0.29994641398994587</v>
      </c>
      <c r="M104" s="590">
        <f>G104*0.4/'TE5'!F104</f>
        <v>0.26976684815954205</v>
      </c>
    </row>
    <row r="105" spans="1:13">
      <c r="A105" s="83">
        <v>2009</v>
      </c>
      <c r="B105" s="605">
        <f>avghweal!BI98</f>
        <v>160598.71751105582</v>
      </c>
      <c r="C105" s="606">
        <f>avghweal!BN98</f>
        <v>160598.71751105582</v>
      </c>
      <c r="D105" s="564">
        <f>avghweal!BJ98</f>
        <v>116585.7384249654</v>
      </c>
      <c r="E105" s="564">
        <f>avghweal!BK98</f>
        <v>157668.71060957242</v>
      </c>
      <c r="F105" s="564">
        <f>avghweal!BL98</f>
        <v>163270.36675253161</v>
      </c>
      <c r="G105" s="565">
        <f>avghweal!BM98</f>
        <v>215924.26662998871</v>
      </c>
      <c r="H105" s="574">
        <f>B105*0.4/'TE5'!B105</f>
        <v>0.28895688056945801</v>
      </c>
      <c r="I105" s="585">
        <f>C105*0.4/'TE5'!B105</f>
        <v>0.28895688056945801</v>
      </c>
      <c r="J105" s="595">
        <f>D105*0.4/'TE5'!C105</f>
        <v>0.26594183704664848</v>
      </c>
      <c r="K105" s="596">
        <f>E105*0.4/'TE5'!D105</f>
        <v>0.2802649238932105</v>
      </c>
      <c r="L105" s="591">
        <f>F105*0.4/'TE5'!E105</f>
        <v>0.29710703306584618</v>
      </c>
      <c r="M105" s="592">
        <f>G105*0.4/'TE5'!F105</f>
        <v>0.26741374335548795</v>
      </c>
    </row>
    <row r="106" spans="1:13">
      <c r="A106" s="78">
        <v>2010</v>
      </c>
      <c r="B106" s="607">
        <f>avghweal!BI99</f>
        <v>162349.41484599866</v>
      </c>
      <c r="C106" s="608">
        <f>avghweal!BN99</f>
        <v>162349.41484599866</v>
      </c>
      <c r="D106" s="562">
        <f>avghweal!BJ99</f>
        <v>119787.29737171829</v>
      </c>
      <c r="E106" s="562">
        <f>avghweal!BK99</f>
        <v>159824.71674479716</v>
      </c>
      <c r="F106" s="562">
        <f>avghweal!BL99</f>
        <v>164728.60535893642</v>
      </c>
      <c r="G106" s="563">
        <f>avghweal!BM99</f>
        <v>216428.91077947366</v>
      </c>
      <c r="H106" s="571">
        <f>B106*0.4/'TE5'!B106</f>
        <v>0.28073430061340338</v>
      </c>
      <c r="I106" s="582">
        <f>C106*0.4/'TE5'!B106</f>
        <v>0.28073430061340338</v>
      </c>
      <c r="J106" s="597">
        <f>D106*0.4/'TE5'!C106</f>
        <v>0.25814411955198135</v>
      </c>
      <c r="K106" s="598">
        <f>E106*0.4/'TE5'!D106</f>
        <v>0.27047613206534626</v>
      </c>
      <c r="L106" s="589">
        <f>F106*0.4/'TE5'!E106</f>
        <v>0.2907128729169367</v>
      </c>
      <c r="M106" s="590">
        <f>G106*0.4/'TE5'!F106</f>
        <v>0.259075698719269</v>
      </c>
    </row>
    <row r="107" spans="1:13">
      <c r="A107" s="78">
        <v>2011</v>
      </c>
      <c r="B107" s="607">
        <f>avghweal!BI100</f>
        <v>163005.84789608646</v>
      </c>
      <c r="C107" s="608">
        <f>avghweal!BN100</f>
        <v>163005.98750082898</v>
      </c>
      <c r="D107" s="562">
        <f>avghweal!BJ100</f>
        <v>119054.65810824046</v>
      </c>
      <c r="E107" s="562">
        <f>avghweal!BK100</f>
        <v>162188.06805192292</v>
      </c>
      <c r="F107" s="562">
        <f>avghweal!BL100</f>
        <v>163714.97433184084</v>
      </c>
      <c r="G107" s="563">
        <f>avghweal!BM100</f>
        <v>217050.85393625693</v>
      </c>
      <c r="H107" s="571">
        <f>B107*0.4/'TE5'!B107</f>
        <v>0.27838325500488281</v>
      </c>
      <c r="I107" s="582">
        <f>C107*0.4/'TE5'!B107</f>
        <v>0.27838349342346191</v>
      </c>
      <c r="J107" s="597">
        <f>D107*0.4/'TE5'!C107</f>
        <v>0.25589723038664164</v>
      </c>
      <c r="K107" s="598">
        <f>E107*0.4/'TE5'!D107</f>
        <v>0.26922925890946475</v>
      </c>
      <c r="L107" s="589">
        <f>F107*0.4/'TE5'!E107</f>
        <v>0.28721424476306101</v>
      </c>
      <c r="M107" s="590">
        <f>G107*0.4/'TE5'!F107</f>
        <v>0.25764426331171969</v>
      </c>
    </row>
    <row r="108" spans="1:13">
      <c r="A108" s="78">
        <v>2012</v>
      </c>
      <c r="B108" s="607">
        <f>avghweal!BI101</f>
        <v>163771.89226524558</v>
      </c>
      <c r="C108" s="608">
        <f>avghweal!BN101</f>
        <v>163771.89226524558</v>
      </c>
      <c r="D108" s="562">
        <f>avghweal!BJ101</f>
        <v>119319.69453292761</v>
      </c>
      <c r="E108" s="562">
        <f>avghweal!BK101</f>
        <v>163240.38094266423</v>
      </c>
      <c r="F108" s="562">
        <f>avghweal!BL101</f>
        <v>164206.35913286891</v>
      </c>
      <c r="G108" s="563">
        <f>avghweal!BM101</f>
        <v>215661.3896953389</v>
      </c>
      <c r="H108" s="571">
        <f>B108*0.4/'TE5'!B108</f>
        <v>0.2709276676177978</v>
      </c>
      <c r="I108" s="582">
        <f>C108*0.4/'TE5'!B108</f>
        <v>0.2709276676177978</v>
      </c>
      <c r="J108" s="597">
        <f>D108*0.4/'TE5'!C108</f>
        <v>0.24786632438674522</v>
      </c>
      <c r="K108" s="598">
        <f>E108*0.4/'TE5'!D108</f>
        <v>0.26091983192254165</v>
      </c>
      <c r="L108" s="589">
        <f>F108*0.4/'TE5'!E108</f>
        <v>0.28067553524452404</v>
      </c>
      <c r="M108" s="590">
        <f>G108*0.4/'TE5'!F108</f>
        <v>0.24904878949143183</v>
      </c>
    </row>
    <row r="109" spans="1:13">
      <c r="A109" s="78">
        <v>2013</v>
      </c>
      <c r="B109" s="607">
        <f>avghweal!BI102</f>
        <v>187285.60011146351</v>
      </c>
      <c r="C109" s="608">
        <f>avghweal!BN102</f>
        <v>187285.44033433255</v>
      </c>
      <c r="D109" s="562">
        <f>avghweal!BJ102</f>
        <v>137628.985431484</v>
      </c>
      <c r="E109" s="562">
        <f>avghweal!BK102</f>
        <v>186646.02126922525</v>
      </c>
      <c r="F109" s="562">
        <f>avghweal!BL102</f>
        <v>187805.32706199374</v>
      </c>
      <c r="G109" s="563">
        <f>avghweal!BM102</f>
        <v>244767.94487867295</v>
      </c>
      <c r="H109" s="571">
        <f>B109*0.4/'TE5'!B109</f>
        <v>0.27946656942367554</v>
      </c>
      <c r="I109" s="582">
        <f>C109*0.4/'TE5'!B109</f>
        <v>0.27946633100509644</v>
      </c>
      <c r="J109" s="597">
        <f>D109*0.4/'TE5'!C109</f>
        <v>0.25640869014458406</v>
      </c>
      <c r="K109" s="598">
        <f>E109*0.4/'TE5'!D109</f>
        <v>0.27078659184484688</v>
      </c>
      <c r="L109" s="589">
        <f>F109*0.4/'TE5'!E109</f>
        <v>0.28779075307913143</v>
      </c>
      <c r="M109" s="590">
        <f>G109*0.4/'TE5'!F109</f>
        <v>0.25620494674543798</v>
      </c>
    </row>
    <row r="110" spans="1:13">
      <c r="A110" s="78">
        <v>2014</v>
      </c>
      <c r="B110" s="607">
        <f>avghweal!BI103</f>
        <v>201276.37941220304</v>
      </c>
      <c r="C110" s="608">
        <f>avghweal!BN103</f>
        <v>201276.37941220304</v>
      </c>
      <c r="D110" s="562">
        <f>avghweal!BJ103</f>
        <v>150518.55131939045</v>
      </c>
      <c r="E110" s="562">
        <f>avghweal!BK103</f>
        <v>202005.73924687831</v>
      </c>
      <c r="F110" s="562">
        <f>avghweal!BL103</f>
        <v>200537.84317477705</v>
      </c>
      <c r="G110" s="563">
        <f>avghweal!BM103</f>
        <v>262316.11378214165</v>
      </c>
      <c r="H110" s="571">
        <f>B110*0.4/'TE5'!B110</f>
        <v>0.27756386995315557</v>
      </c>
      <c r="I110" s="582">
        <f>C110*0.4/'TE5'!B110</f>
        <v>0.27756386995315557</v>
      </c>
      <c r="J110" s="597">
        <f>D110*0.4/'TE5'!C110</f>
        <v>0.25472375709431205</v>
      </c>
      <c r="K110" s="598">
        <f>E110*0.4/'TE5'!D110</f>
        <v>0.2683925719873877</v>
      </c>
      <c r="L110" s="589">
        <f>F110*0.4/'TE5'!E110</f>
        <v>0.28649783818659497</v>
      </c>
      <c r="M110" s="590">
        <f>G110*0.4/'TE5'!F110</f>
        <v>0.25444657942133914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M118"/>
  <sheetViews>
    <sheetView workbookViewId="0">
      <pane xSplit="1" ySplit="8" topLeftCell="B10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868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79" t="s">
        <v>1218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899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609"/>
      <c r="C9" s="610">
        <f>avghweal!N2</f>
        <v>428895.38893240038</v>
      </c>
      <c r="D9" s="610"/>
      <c r="E9" s="610"/>
      <c r="F9" s="610"/>
      <c r="G9" s="610">
        <f>avghweal!R2</f>
        <v>657104.16091391025</v>
      </c>
      <c r="H9" s="568"/>
      <c r="I9" s="613">
        <f>C9*0.1/'TE5'!B9</f>
        <v>0.78443655062732842</v>
      </c>
      <c r="J9" s="613"/>
      <c r="K9" s="579"/>
      <c r="L9" s="613"/>
      <c r="M9" s="599">
        <f>G9*0.1/'TE5'!F9</f>
        <v>0.79930044988828919</v>
      </c>
    </row>
    <row r="10" spans="1:13" s="98" customFormat="1" ht="15" customHeight="1">
      <c r="A10" s="103">
        <v>1914</v>
      </c>
      <c r="B10" s="609"/>
      <c r="C10" s="610">
        <f>avghweal!N3</f>
        <v>428659.26698235178</v>
      </c>
      <c r="D10" s="610"/>
      <c r="E10" s="610"/>
      <c r="F10" s="610"/>
      <c r="G10" s="610">
        <f>avghweal!R3</f>
        <v>657517.90708457504</v>
      </c>
      <c r="H10" s="568"/>
      <c r="I10" s="579">
        <f>C10*0.1/'TE5'!B10</f>
        <v>0.78329371932034619</v>
      </c>
      <c r="J10" s="613"/>
      <c r="K10" s="579"/>
      <c r="L10" s="613"/>
      <c r="M10" s="599">
        <f>G10*0.1/'TE5'!F10</f>
        <v>0.79800242440929792</v>
      </c>
    </row>
    <row r="11" spans="1:13" s="98" customFormat="1" ht="15" customHeight="1">
      <c r="A11" s="103">
        <v>1915</v>
      </c>
      <c r="B11" s="609"/>
      <c r="C11" s="610">
        <f>avghweal!N4</f>
        <v>455566.90680010314</v>
      </c>
      <c r="D11" s="610"/>
      <c r="E11" s="610"/>
      <c r="F11" s="610"/>
      <c r="G11" s="610">
        <f>avghweal!R4</f>
        <v>699406.96730269096</v>
      </c>
      <c r="H11" s="568"/>
      <c r="I11" s="579">
        <f>C11*0.1/'TE5'!B11</f>
        <v>0.77967494492095324</v>
      </c>
      <c r="J11" s="613"/>
      <c r="K11" s="579"/>
      <c r="L11" s="613"/>
      <c r="M11" s="599">
        <f>G11*0.1/'TE5'!F11</f>
        <v>0.79397976044033303</v>
      </c>
    </row>
    <row r="12" spans="1:13" s="98" customFormat="1" ht="15" customHeight="1">
      <c r="A12" s="103">
        <v>1916</v>
      </c>
      <c r="B12" s="609"/>
      <c r="C12" s="610">
        <f>avghweal!N5</f>
        <v>468882.66941513721</v>
      </c>
      <c r="D12" s="610"/>
      <c r="E12" s="610"/>
      <c r="F12" s="610"/>
      <c r="G12" s="610">
        <f>avghweal!R5</f>
        <v>721094.6852539588</v>
      </c>
      <c r="H12" s="568"/>
      <c r="I12" s="579">
        <f>C12*0.1/'TE5'!B12</f>
        <v>0.78218139836912148</v>
      </c>
      <c r="J12" s="613"/>
      <c r="K12" s="579"/>
      <c r="L12" s="613"/>
      <c r="M12" s="599">
        <f>G12*0.1/'TE5'!F12</f>
        <v>0.79689759478824118</v>
      </c>
    </row>
    <row r="13" spans="1:13" s="98" customFormat="1" ht="15" customHeight="1">
      <c r="A13" s="103">
        <v>1917</v>
      </c>
      <c r="B13" s="609"/>
      <c r="C13" s="610">
        <f>avghweal!N6</f>
        <v>402759.14059808239</v>
      </c>
      <c r="D13" s="610"/>
      <c r="E13" s="610"/>
      <c r="F13" s="610"/>
      <c r="G13" s="610">
        <f>avghweal!R6</f>
        <v>619329.52182994015</v>
      </c>
      <c r="H13" s="568"/>
      <c r="I13" s="579">
        <f>C13*0.1/'TE5'!B13</f>
        <v>0.78306019654141057</v>
      </c>
      <c r="J13" s="613"/>
      <c r="K13" s="579"/>
      <c r="L13" s="613"/>
      <c r="M13" s="599">
        <f>G13*0.1/'TE5'!F13</f>
        <v>0.79835491105324041</v>
      </c>
    </row>
    <row r="14" spans="1:13" s="98" customFormat="1" ht="15" customHeight="1">
      <c r="A14" s="103">
        <v>1918</v>
      </c>
      <c r="B14" s="609"/>
      <c r="C14" s="610">
        <f>avghweal!N7</f>
        <v>369304.39522341138</v>
      </c>
      <c r="D14" s="562"/>
      <c r="E14" s="562"/>
      <c r="F14" s="562"/>
      <c r="G14" s="610">
        <f>avghweal!R7</f>
        <v>562795.3102428565</v>
      </c>
      <c r="H14" s="568"/>
      <c r="I14" s="579">
        <f>C14*0.1/'TE5'!B14</f>
        <v>0.78569607672004005</v>
      </c>
      <c r="J14" s="613"/>
      <c r="K14" s="579"/>
      <c r="L14" s="613"/>
      <c r="M14" s="599">
        <f>G14*0.1/'TE5'!F14</f>
        <v>0.80086552849402737</v>
      </c>
    </row>
    <row r="15" spans="1:13" s="98" customFormat="1" ht="15" customHeight="1">
      <c r="A15" s="102">
        <v>1919</v>
      </c>
      <c r="B15" s="611"/>
      <c r="C15" s="612">
        <f>avghweal!N8</f>
        <v>370245.22311243415</v>
      </c>
      <c r="D15" s="564"/>
      <c r="E15" s="564"/>
      <c r="F15" s="564"/>
      <c r="G15" s="612">
        <f>avghweal!R8</f>
        <v>566484.88349574956</v>
      </c>
      <c r="H15" s="569"/>
      <c r="I15" s="580">
        <f>C15*0.1/'TE5'!B15</f>
        <v>0.80078314648385784</v>
      </c>
      <c r="J15" s="614"/>
      <c r="K15" s="580"/>
      <c r="L15" s="614"/>
      <c r="M15" s="600">
        <f>G15*0.1/'TE5'!F15</f>
        <v>0.8144321001675614</v>
      </c>
    </row>
    <row r="16" spans="1:13" s="98" customFormat="1" ht="15" customHeight="1">
      <c r="A16" s="103">
        <v>1920</v>
      </c>
      <c r="B16" s="609"/>
      <c r="C16" s="610">
        <f>avghweal!N9</f>
        <v>315104.09127842338</v>
      </c>
      <c r="D16" s="562"/>
      <c r="E16" s="562"/>
      <c r="F16" s="562"/>
      <c r="G16" s="610">
        <f>avghweal!R9</f>
        <v>484109.7490372663</v>
      </c>
      <c r="H16" s="568"/>
      <c r="I16" s="579">
        <f>C16*0.1/'TE5'!B16</f>
        <v>0.78098062411595981</v>
      </c>
      <c r="J16" s="613"/>
      <c r="K16" s="579"/>
      <c r="L16" s="613"/>
      <c r="M16" s="599">
        <f>G16*0.1/'TE5'!F16</f>
        <v>0.79669298959762458</v>
      </c>
    </row>
    <row r="17" spans="1:13" s="98" customFormat="1" ht="15" customHeight="1">
      <c r="A17" s="103">
        <v>1921</v>
      </c>
      <c r="B17" s="609"/>
      <c r="C17" s="610">
        <f>avghweal!N10</f>
        <v>343475.79883520311</v>
      </c>
      <c r="D17" s="562"/>
      <c r="E17" s="562"/>
      <c r="F17" s="562"/>
      <c r="G17" s="610">
        <f>avghweal!R10</f>
        <v>525817.81401741726</v>
      </c>
      <c r="H17" s="568"/>
      <c r="I17" s="579">
        <f>C17*0.1/'TE5'!B17</f>
        <v>0.77989838268579803</v>
      </c>
      <c r="J17" s="613"/>
      <c r="K17" s="579"/>
      <c r="L17" s="613"/>
      <c r="M17" s="599">
        <f>G17*0.1/'TE5'!F17</f>
        <v>0.79462076277600446</v>
      </c>
    </row>
    <row r="18" spans="1:13" s="98" customFormat="1" ht="15" customHeight="1">
      <c r="A18" s="103">
        <v>1922</v>
      </c>
      <c r="B18" s="609"/>
      <c r="C18" s="610">
        <f>avghweal!N11</f>
        <v>391851.00407057081</v>
      </c>
      <c r="D18" s="562"/>
      <c r="E18" s="562"/>
      <c r="F18" s="562"/>
      <c r="G18" s="610">
        <f>avghweal!R11</f>
        <v>597070.64481421513</v>
      </c>
      <c r="H18" s="568"/>
      <c r="I18" s="579">
        <f>C18*0.1/'TE5'!B18</f>
        <v>0.79238474591341679</v>
      </c>
      <c r="J18" s="613"/>
      <c r="K18" s="579"/>
      <c r="L18" s="613"/>
      <c r="M18" s="599">
        <f>G18*0.1/'TE5'!F18</f>
        <v>0.80587044440860689</v>
      </c>
    </row>
    <row r="19" spans="1:13" s="98" customFormat="1" ht="15" customHeight="1">
      <c r="A19" s="103">
        <v>1923</v>
      </c>
      <c r="B19" s="609"/>
      <c r="C19" s="610">
        <f>avghweal!N12</f>
        <v>395018.87502931186</v>
      </c>
      <c r="D19" s="562"/>
      <c r="E19" s="562"/>
      <c r="F19" s="562"/>
      <c r="G19" s="610">
        <f>avghweal!R12</f>
        <v>600447.59599206294</v>
      </c>
      <c r="H19" s="568"/>
      <c r="I19" s="579">
        <f>C19*0.1/'TE5'!B19</f>
        <v>0.79670310411995171</v>
      </c>
      <c r="J19" s="613"/>
      <c r="K19" s="579"/>
      <c r="L19" s="613"/>
      <c r="M19" s="599">
        <f>G19*0.1/'TE5'!F19</f>
        <v>0.8087535165667713</v>
      </c>
    </row>
    <row r="20" spans="1:13" s="98" customFormat="1" ht="15" customHeight="1">
      <c r="A20" s="103">
        <v>1924</v>
      </c>
      <c r="B20" s="609"/>
      <c r="C20" s="610">
        <f>avghweal!N13</f>
        <v>410464.72181329119</v>
      </c>
      <c r="D20" s="562"/>
      <c r="E20" s="562"/>
      <c r="F20" s="562"/>
      <c r="G20" s="610">
        <f>avghweal!R13</f>
        <v>623189.50437532784</v>
      </c>
      <c r="H20" s="568"/>
      <c r="I20" s="579">
        <f>C20*0.1/'TE5'!B20</f>
        <v>0.8113684414326483</v>
      </c>
      <c r="J20" s="613"/>
      <c r="K20" s="579"/>
      <c r="L20" s="613"/>
      <c r="M20" s="599">
        <f>G20*0.1/'TE5'!F20</f>
        <v>0.82282536828974107</v>
      </c>
    </row>
    <row r="21" spans="1:13" s="98" customFormat="1" ht="15" customHeight="1">
      <c r="A21" s="103">
        <v>1925</v>
      </c>
      <c r="B21" s="609"/>
      <c r="C21" s="610">
        <f>avghweal!N14</f>
        <v>438407.54612516909</v>
      </c>
      <c r="D21" s="562"/>
      <c r="E21" s="562"/>
      <c r="F21" s="562"/>
      <c r="G21" s="610">
        <f>avghweal!R14</f>
        <v>664488.28780641081</v>
      </c>
      <c r="H21" s="568"/>
      <c r="I21" s="579">
        <f>C21*0.1/'TE5'!B21</f>
        <v>0.82219355587007015</v>
      </c>
      <c r="J21" s="613"/>
      <c r="K21" s="579"/>
      <c r="L21" s="613"/>
      <c r="M21" s="599">
        <f>G21*0.1/'TE5'!F21</f>
        <v>0.83257009952317962</v>
      </c>
    </row>
    <row r="22" spans="1:13" s="98" customFormat="1" ht="15" customHeight="1">
      <c r="A22" s="103">
        <v>1926</v>
      </c>
      <c r="B22" s="609"/>
      <c r="C22" s="610">
        <f>avghweal!N15</f>
        <v>457671.34198568499</v>
      </c>
      <c r="D22" s="562"/>
      <c r="E22" s="562"/>
      <c r="F22" s="562"/>
      <c r="G22" s="610">
        <f>avghweal!R15</f>
        <v>694276.98562187597</v>
      </c>
      <c r="H22" s="568"/>
      <c r="I22" s="579">
        <f>C22*0.1/'TE5'!B22</f>
        <v>0.83162363409134987</v>
      </c>
      <c r="J22" s="613"/>
      <c r="K22" s="579"/>
      <c r="L22" s="613"/>
      <c r="M22" s="599">
        <f>G22*0.1/'TE5'!F22</f>
        <v>0.84177728755202541</v>
      </c>
    </row>
    <row r="23" spans="1:13" s="98" customFormat="1" ht="15" customHeight="1">
      <c r="A23" s="103">
        <v>1927</v>
      </c>
      <c r="B23" s="609"/>
      <c r="C23" s="610">
        <f>avghweal!N16</f>
        <v>495016.24825007276</v>
      </c>
      <c r="D23" s="562"/>
      <c r="E23" s="562"/>
      <c r="F23" s="562"/>
      <c r="G23" s="610">
        <f>avghweal!R16</f>
        <v>751579.54192370723</v>
      </c>
      <c r="H23" s="568"/>
      <c r="I23" s="579">
        <f>C23*0.1/'TE5'!B23</f>
        <v>0.8417629987333104</v>
      </c>
      <c r="J23" s="613"/>
      <c r="K23" s="579"/>
      <c r="L23" s="613"/>
      <c r="M23" s="599">
        <f>G23*0.1/'TE5'!F23</f>
        <v>0.85166552563122955</v>
      </c>
    </row>
    <row r="24" spans="1:13" s="98" customFormat="1" ht="15" customHeight="1">
      <c r="A24" s="103">
        <v>1928</v>
      </c>
      <c r="B24" s="609"/>
      <c r="C24" s="610">
        <f>avghweal!N17</f>
        <v>565905.78739986441</v>
      </c>
      <c r="D24" s="562"/>
      <c r="E24" s="562"/>
      <c r="F24" s="562"/>
      <c r="G24" s="610">
        <f>avghweal!R17</f>
        <v>861358.614443311</v>
      </c>
      <c r="H24" s="568"/>
      <c r="I24" s="579">
        <f>C24*0.1/'TE5'!B24</f>
        <v>0.84457896027986989</v>
      </c>
      <c r="J24" s="613"/>
      <c r="K24" s="579"/>
      <c r="L24" s="613"/>
      <c r="M24" s="599">
        <f>G24*0.1/'TE5'!F24</f>
        <v>0.85449357726192532</v>
      </c>
    </row>
    <row r="25" spans="1:13" s="98" customFormat="1" ht="15" customHeight="1">
      <c r="A25" s="102">
        <v>1929</v>
      </c>
      <c r="B25" s="611"/>
      <c r="C25" s="612">
        <f>avghweal!N18</f>
        <v>586617.83707415708</v>
      </c>
      <c r="D25" s="564"/>
      <c r="E25" s="564"/>
      <c r="F25" s="564"/>
      <c r="G25" s="612">
        <f>avghweal!R18</f>
        <v>896324.81952991686</v>
      </c>
      <c r="H25" s="569"/>
      <c r="I25" s="580">
        <f>C25*0.1/'TE5'!B25</f>
        <v>0.84398510338056631</v>
      </c>
      <c r="J25" s="614"/>
      <c r="K25" s="580"/>
      <c r="L25" s="614"/>
      <c r="M25" s="600">
        <f>G25*0.1/'TE5'!F25</f>
        <v>0.85409307629674025</v>
      </c>
    </row>
    <row r="26" spans="1:13" s="98" customFormat="1" ht="15" customHeight="1">
      <c r="A26" s="103">
        <v>1930</v>
      </c>
      <c r="B26" s="609"/>
      <c r="C26" s="610">
        <f>avghweal!N19</f>
        <v>537777.92149667838</v>
      </c>
      <c r="D26" s="562"/>
      <c r="E26" s="562"/>
      <c r="F26" s="562"/>
      <c r="G26" s="610">
        <f>avghweal!R19</f>
        <v>825497.2954388957</v>
      </c>
      <c r="H26" s="568"/>
      <c r="I26" s="579">
        <f>C26*0.1/'TE5'!B26</f>
        <v>0.84590846131714681</v>
      </c>
      <c r="J26" s="613"/>
      <c r="K26" s="579"/>
      <c r="L26" s="613"/>
      <c r="M26" s="599">
        <f>G26*0.1/'TE5'!F26</f>
        <v>0.85556582513691337</v>
      </c>
    </row>
    <row r="27" spans="1:13" s="98" customFormat="1" ht="15" customHeight="1">
      <c r="A27" s="103">
        <v>1931</v>
      </c>
      <c r="B27" s="609"/>
      <c r="C27" s="610">
        <f>avghweal!N20</f>
        <v>463489.44140466786</v>
      </c>
      <c r="D27" s="562"/>
      <c r="E27" s="562"/>
      <c r="F27" s="562"/>
      <c r="G27" s="610">
        <f>avghweal!R20</f>
        <v>711937.9431610055</v>
      </c>
      <c r="H27" s="568"/>
      <c r="I27" s="579">
        <f>C27*0.1/'TE5'!B27</f>
        <v>0.84358028199304114</v>
      </c>
      <c r="J27" s="613"/>
      <c r="K27" s="579"/>
      <c r="L27" s="613"/>
      <c r="M27" s="599">
        <f>G27*0.1/'TE5'!F27</f>
        <v>0.85339683130474076</v>
      </c>
    </row>
    <row r="28" spans="1:13" s="98" customFormat="1" ht="15" customHeight="1">
      <c r="A28" s="103">
        <v>1932</v>
      </c>
      <c r="B28" s="609"/>
      <c r="C28" s="610">
        <f>avghweal!N21</f>
        <v>416119.63555793319</v>
      </c>
      <c r="D28" s="562"/>
      <c r="E28" s="562"/>
      <c r="F28" s="562"/>
      <c r="G28" s="610">
        <f>avghweal!R21</f>
        <v>639522.64078756212</v>
      </c>
      <c r="H28" s="568"/>
      <c r="I28" s="579">
        <f>C28*0.1/'TE5'!B28</f>
        <v>0.84800623394128105</v>
      </c>
      <c r="J28" s="613"/>
      <c r="K28" s="579"/>
      <c r="L28" s="613"/>
      <c r="M28" s="599">
        <f>G28*0.1/'TE5'!F28</f>
        <v>0.85758293081543391</v>
      </c>
    </row>
    <row r="29" spans="1:13" s="98" customFormat="1" ht="15" customHeight="1">
      <c r="A29" s="103">
        <v>1933</v>
      </c>
      <c r="B29" s="609"/>
      <c r="C29" s="610">
        <f>avghweal!N22</f>
        <v>437218.78337183403</v>
      </c>
      <c r="D29" s="562"/>
      <c r="E29" s="562"/>
      <c r="F29" s="562"/>
      <c r="G29" s="610">
        <f>avghweal!R22</f>
        <v>672033.81837430445</v>
      </c>
      <c r="H29" s="568"/>
      <c r="I29" s="579">
        <f>C29*0.1/'TE5'!B29</f>
        <v>0.84559070305020034</v>
      </c>
      <c r="J29" s="613"/>
      <c r="K29" s="579"/>
      <c r="L29" s="613"/>
      <c r="M29" s="599">
        <f>G29*0.1/'TE5'!F29</f>
        <v>0.8540707492975752</v>
      </c>
    </row>
    <row r="30" spans="1:13" s="98" customFormat="1" ht="15" customHeight="1">
      <c r="A30" s="103">
        <v>1934</v>
      </c>
      <c r="B30" s="609"/>
      <c r="C30" s="610">
        <f>avghweal!N23</f>
        <v>439306.34760307404</v>
      </c>
      <c r="D30" s="562"/>
      <c r="E30" s="562"/>
      <c r="F30" s="562"/>
      <c r="G30" s="610">
        <f>avghweal!R23</f>
        <v>677201.00432018924</v>
      </c>
      <c r="H30" s="568"/>
      <c r="I30" s="579">
        <f>C30*0.1/'TE5'!B30</f>
        <v>0.83025803368748063</v>
      </c>
      <c r="J30" s="613"/>
      <c r="K30" s="579"/>
      <c r="L30" s="613"/>
      <c r="M30" s="599">
        <f>G30*0.1/'TE5'!F30</f>
        <v>0.83968182999696761</v>
      </c>
    </row>
    <row r="31" spans="1:13" s="98" customFormat="1" ht="15" customHeight="1">
      <c r="A31" s="103">
        <v>1935</v>
      </c>
      <c r="B31" s="609"/>
      <c r="C31" s="610">
        <f>avghweal!N24</f>
        <v>452323.74979657511</v>
      </c>
      <c r="D31" s="562"/>
      <c r="E31" s="562"/>
      <c r="F31" s="562"/>
      <c r="G31" s="610">
        <f>avghweal!R24</f>
        <v>698916.04059949005</v>
      </c>
      <c r="H31" s="568"/>
      <c r="I31" s="579">
        <f>C31*0.1/'TE5'!B31</f>
        <v>0.8168127642003582</v>
      </c>
      <c r="J31" s="613"/>
      <c r="K31" s="579"/>
      <c r="L31" s="613"/>
      <c r="M31" s="599">
        <f>G31*0.1/'TE5'!F31</f>
        <v>0.82746352208640905</v>
      </c>
    </row>
    <row r="32" spans="1:13" s="98" customFormat="1" ht="15" customHeight="1">
      <c r="A32" s="103">
        <v>1936</v>
      </c>
      <c r="B32" s="609"/>
      <c r="C32" s="610">
        <f>avghweal!N25</f>
        <v>523205.79544835328</v>
      </c>
      <c r="D32" s="562"/>
      <c r="E32" s="562"/>
      <c r="F32" s="562"/>
      <c r="G32" s="610">
        <f>avghweal!R25</f>
        <v>807959.05314488674</v>
      </c>
      <c r="H32" s="568"/>
      <c r="I32" s="579">
        <f>C32*0.1/'TE5'!B32</f>
        <v>0.82176710289627408</v>
      </c>
      <c r="J32" s="613"/>
      <c r="K32" s="579"/>
      <c r="L32" s="613"/>
      <c r="M32" s="599">
        <f>G32*0.1/'TE5'!F32</f>
        <v>0.83169403464632541</v>
      </c>
    </row>
    <row r="33" spans="1:13" s="98" customFormat="1" ht="15" customHeight="1">
      <c r="A33" s="103">
        <v>1937</v>
      </c>
      <c r="B33" s="609"/>
      <c r="C33" s="610">
        <f>avghweal!N26</f>
        <v>490074.88863632147</v>
      </c>
      <c r="D33" s="562"/>
      <c r="E33" s="562"/>
      <c r="F33" s="562"/>
      <c r="G33" s="610">
        <f>avghweal!R26</f>
        <v>757951.56680823769</v>
      </c>
      <c r="H33" s="568"/>
      <c r="I33" s="579">
        <f>C33*0.1/'TE5'!B33</f>
        <v>0.80291582689654173</v>
      </c>
      <c r="J33" s="613"/>
      <c r="K33" s="579"/>
      <c r="L33" s="613"/>
      <c r="M33" s="599">
        <f>G33*0.1/'TE5'!F33</f>
        <v>0.8138593516507614</v>
      </c>
    </row>
    <row r="34" spans="1:13" s="98" customFormat="1" ht="15" customHeight="1">
      <c r="A34" s="103">
        <v>1938</v>
      </c>
      <c r="B34" s="609"/>
      <c r="C34" s="610">
        <f>avghweal!N27</f>
        <v>467192.88879595493</v>
      </c>
      <c r="D34" s="562"/>
      <c r="E34" s="562"/>
      <c r="F34" s="562"/>
      <c r="G34" s="610">
        <f>avghweal!R27</f>
        <v>721576.06313238747</v>
      </c>
      <c r="H34" s="568"/>
      <c r="I34" s="579">
        <f>C34*0.1/'TE5'!B34</f>
        <v>0.79947291512897334</v>
      </c>
      <c r="J34" s="613"/>
      <c r="K34" s="579"/>
      <c r="L34" s="613"/>
      <c r="M34" s="599">
        <f>G34*0.1/'TE5'!F34</f>
        <v>0.81019639388050735</v>
      </c>
    </row>
    <row r="35" spans="1:13" s="98" customFormat="1" ht="15" customHeight="1">
      <c r="A35" s="102">
        <v>1939</v>
      </c>
      <c r="B35" s="611"/>
      <c r="C35" s="612">
        <f>avghweal!N28</f>
        <v>484160.54252926866</v>
      </c>
      <c r="D35" s="564"/>
      <c r="E35" s="564"/>
      <c r="F35" s="564"/>
      <c r="G35" s="612">
        <f>avghweal!R28</f>
        <v>746129.11962386</v>
      </c>
      <c r="H35" s="569"/>
      <c r="I35" s="580">
        <f>C35*0.1/'TE5'!B35</f>
        <v>0.80275581556970976</v>
      </c>
      <c r="J35" s="614"/>
      <c r="K35" s="580"/>
      <c r="L35" s="614"/>
      <c r="M35" s="600">
        <f>G35*0.1/'TE5'!F35</f>
        <v>0.8130224279150654</v>
      </c>
    </row>
    <row r="36" spans="1:13" s="98" customFormat="1" ht="15" customHeight="1">
      <c r="A36" s="103">
        <v>1940</v>
      </c>
      <c r="B36" s="609"/>
      <c r="C36" s="610">
        <f>avghweal!N29</f>
        <v>462590.13897001673</v>
      </c>
      <c r="D36" s="562"/>
      <c r="E36" s="562"/>
      <c r="F36" s="562"/>
      <c r="G36" s="610">
        <f>avghweal!R29</f>
        <v>712532.69622158923</v>
      </c>
      <c r="H36" s="568"/>
      <c r="I36" s="579">
        <f>C36*0.1/'TE5'!B36</f>
        <v>0.77125260740120938</v>
      </c>
      <c r="J36" s="613"/>
      <c r="K36" s="579"/>
      <c r="L36" s="613"/>
      <c r="M36" s="599">
        <f>G36*0.1/'TE5'!F36</f>
        <v>0.78140367469482819</v>
      </c>
    </row>
    <row r="37" spans="1:13" s="98" customFormat="1" ht="15" customHeight="1">
      <c r="A37" s="103">
        <v>1941</v>
      </c>
      <c r="B37" s="609"/>
      <c r="C37" s="610">
        <f>avghweal!N30</f>
        <v>420601.4093608578</v>
      </c>
      <c r="D37" s="562"/>
      <c r="E37" s="562"/>
      <c r="F37" s="562"/>
      <c r="G37" s="610">
        <f>avghweal!R30</f>
        <v>654844.24555932952</v>
      </c>
      <c r="H37" s="568"/>
      <c r="I37" s="579">
        <f>C37*0.1/'TE5'!B37</f>
        <v>0.74628234058078891</v>
      </c>
      <c r="J37" s="613"/>
      <c r="K37" s="579"/>
      <c r="L37" s="613"/>
      <c r="M37" s="599">
        <f>G37*0.1/'TE5'!F37</f>
        <v>0.75628623976121045</v>
      </c>
    </row>
    <row r="38" spans="1:13" s="98" customFormat="1" ht="15" customHeight="1">
      <c r="A38" s="103">
        <v>1942</v>
      </c>
      <c r="B38" s="609"/>
      <c r="C38" s="610">
        <f>avghweal!N31</f>
        <v>394452.08861551486</v>
      </c>
      <c r="D38" s="562"/>
      <c r="E38" s="562"/>
      <c r="F38" s="562"/>
      <c r="G38" s="610">
        <f>avghweal!R31</f>
        <v>620683.75483602658</v>
      </c>
      <c r="H38" s="568"/>
      <c r="I38" s="579">
        <f>C38*0.1/'TE5'!B38</f>
        <v>0.72875994016322365</v>
      </c>
      <c r="J38" s="613"/>
      <c r="K38" s="579"/>
      <c r="L38" s="613"/>
      <c r="M38" s="599">
        <f>G38*0.1/'TE5'!F38</f>
        <v>0.73925320769528147</v>
      </c>
    </row>
    <row r="39" spans="1:13" s="98" customFormat="1" ht="15" customHeight="1">
      <c r="A39" s="103">
        <v>1943</v>
      </c>
      <c r="B39" s="609"/>
      <c r="C39" s="610">
        <f>avghweal!N32</f>
        <v>425852.25640653406</v>
      </c>
      <c r="D39" s="562"/>
      <c r="E39" s="562"/>
      <c r="F39" s="562"/>
      <c r="G39" s="610">
        <f>avghweal!R32</f>
        <v>674423.93437429192</v>
      </c>
      <c r="H39" s="568"/>
      <c r="I39" s="579">
        <f>C39*0.1/'TE5'!B39</f>
        <v>0.73340488561392714</v>
      </c>
      <c r="J39" s="613"/>
      <c r="K39" s="579"/>
      <c r="L39" s="613"/>
      <c r="M39" s="599">
        <f>G39*0.1/'TE5'!F39</f>
        <v>0.74349342160013399</v>
      </c>
    </row>
    <row r="40" spans="1:13" s="98" customFormat="1" ht="15" customHeight="1">
      <c r="A40" s="103">
        <v>1944</v>
      </c>
      <c r="B40" s="609"/>
      <c r="C40" s="610">
        <f>avghweal!N33</f>
        <v>464541.05936015729</v>
      </c>
      <c r="D40" s="562"/>
      <c r="E40" s="562"/>
      <c r="F40" s="562"/>
      <c r="G40" s="610">
        <f>avghweal!R33</f>
        <v>744883.38710381009</v>
      </c>
      <c r="H40" s="568"/>
      <c r="I40" s="579">
        <f>C40*0.1/'TE5'!B40</f>
        <v>0.71073595826619429</v>
      </c>
      <c r="J40" s="613"/>
      <c r="K40" s="579"/>
      <c r="L40" s="613"/>
      <c r="M40" s="599">
        <f>G40*0.1/'TE5'!F40</f>
        <v>0.72364532573918305</v>
      </c>
    </row>
    <row r="41" spans="1:13" s="98" customFormat="1" ht="15" customHeight="1">
      <c r="A41" s="103">
        <v>1945</v>
      </c>
      <c r="B41" s="609"/>
      <c r="C41" s="610">
        <f>avghweal!N34</f>
        <v>529296.39283270098</v>
      </c>
      <c r="D41" s="562"/>
      <c r="E41" s="562"/>
      <c r="F41" s="562"/>
      <c r="G41" s="610">
        <f>avghweal!R34</f>
        <v>854724.45538064302</v>
      </c>
      <c r="H41" s="568"/>
      <c r="I41" s="579">
        <f>C41*0.1/'TE5'!B41</f>
        <v>0.71766900928639954</v>
      </c>
      <c r="J41" s="613"/>
      <c r="K41" s="579"/>
      <c r="L41" s="613"/>
      <c r="M41" s="599">
        <f>G41*0.1/'TE5'!F41</f>
        <v>0.72971896103270417</v>
      </c>
    </row>
    <row r="42" spans="1:13" s="98" customFormat="1" ht="15" customHeight="1">
      <c r="A42" s="103">
        <v>1946</v>
      </c>
      <c r="B42" s="609"/>
      <c r="C42" s="610">
        <f>avghweal!N35</f>
        <v>506574.16731752729</v>
      </c>
      <c r="D42" s="562"/>
      <c r="E42" s="562"/>
      <c r="F42" s="562"/>
      <c r="G42" s="610">
        <f>avghweal!R35</f>
        <v>823990.20156346518</v>
      </c>
      <c r="H42" s="568"/>
      <c r="I42" s="579">
        <f>C42*0.1/'TE5'!B42</f>
        <v>0.71494253736322189</v>
      </c>
      <c r="J42" s="613"/>
      <c r="K42" s="579"/>
      <c r="L42" s="613"/>
      <c r="M42" s="599">
        <f>G42*0.1/'TE5'!F42</f>
        <v>0.72638298374334231</v>
      </c>
    </row>
    <row r="43" spans="1:13" s="98" customFormat="1" ht="15" customHeight="1">
      <c r="A43" s="103">
        <v>1947</v>
      </c>
      <c r="B43" s="609"/>
      <c r="C43" s="610">
        <f>avghweal!N36</f>
        <v>486141.91415033647</v>
      </c>
      <c r="D43" s="562"/>
      <c r="E43" s="562"/>
      <c r="F43" s="562"/>
      <c r="G43" s="610">
        <f>avghweal!R36</f>
        <v>791334.35896336311</v>
      </c>
      <c r="H43" s="568"/>
      <c r="I43" s="579">
        <f>C43*0.1/'TE5'!B43</f>
        <v>0.70119983976082068</v>
      </c>
      <c r="J43" s="613"/>
      <c r="K43" s="579"/>
      <c r="L43" s="613"/>
      <c r="M43" s="599">
        <f>G43*0.1/'TE5'!F43</f>
        <v>0.71341948973541591</v>
      </c>
    </row>
    <row r="44" spans="1:13" s="98" customFormat="1" ht="15" customHeight="1">
      <c r="A44" s="103">
        <v>1948</v>
      </c>
      <c r="B44" s="609"/>
      <c r="C44" s="610">
        <f>avghweal!N37</f>
        <v>478437.76968545152</v>
      </c>
      <c r="D44" s="562"/>
      <c r="E44" s="562"/>
      <c r="F44" s="562"/>
      <c r="G44" s="610">
        <f>avghweal!R37</f>
        <v>782546.43292237108</v>
      </c>
      <c r="H44" s="568"/>
      <c r="I44" s="579">
        <f>C44*0.1/'TE5'!B44</f>
        <v>0.68680246461495531</v>
      </c>
      <c r="J44" s="613"/>
      <c r="K44" s="579"/>
      <c r="L44" s="613"/>
      <c r="M44" s="599">
        <f>G44*0.1/'TE5'!F44</f>
        <v>0.70042629839701886</v>
      </c>
    </row>
    <row r="45" spans="1:13" s="98" customFormat="1" ht="15" customHeight="1">
      <c r="A45" s="102">
        <v>1949</v>
      </c>
      <c r="B45" s="611"/>
      <c r="C45" s="612">
        <f>avghweal!N38</f>
        <v>485437.44220493833</v>
      </c>
      <c r="D45" s="564"/>
      <c r="E45" s="564"/>
      <c r="F45" s="564"/>
      <c r="G45" s="612">
        <f>avghweal!R38</f>
        <v>796971.73708180687</v>
      </c>
      <c r="H45" s="569"/>
      <c r="I45" s="580">
        <f>C45*0.1/'TE5'!B45</f>
        <v>0.67864322967450785</v>
      </c>
      <c r="J45" s="614"/>
      <c r="K45" s="580"/>
      <c r="L45" s="614"/>
      <c r="M45" s="600">
        <f>G45*0.1/'TE5'!F45</f>
        <v>0.69296483238164863</v>
      </c>
    </row>
    <row r="46" spans="1:13" s="98" customFormat="1" ht="15" customHeight="1">
      <c r="A46" s="103">
        <v>1950</v>
      </c>
      <c r="B46" s="609"/>
      <c r="C46" s="610">
        <f>avghweal!N39</f>
        <v>503437.34552673774</v>
      </c>
      <c r="D46" s="562"/>
      <c r="E46" s="562"/>
      <c r="F46" s="562"/>
      <c r="G46" s="610">
        <f>avghweal!R39</f>
        <v>824762.02724651003</v>
      </c>
      <c r="H46" s="568"/>
      <c r="I46" s="579">
        <f>C46*0.1/'TE5'!B46</f>
        <v>0.68267514104172988</v>
      </c>
      <c r="J46" s="613"/>
      <c r="K46" s="579"/>
      <c r="L46" s="613"/>
      <c r="M46" s="599">
        <f>G46*0.1/'TE5'!F46</f>
        <v>0.69683540825511259</v>
      </c>
    </row>
    <row r="47" spans="1:13" s="98" customFormat="1" ht="15" customHeight="1">
      <c r="A47" s="103">
        <v>1951</v>
      </c>
      <c r="B47" s="609"/>
      <c r="C47" s="610">
        <f>avghweal!N40</f>
        <v>505149.72557891539</v>
      </c>
      <c r="D47" s="562"/>
      <c r="E47" s="562"/>
      <c r="F47" s="562"/>
      <c r="G47" s="610">
        <f>avghweal!R40</f>
        <v>829506.87711878738</v>
      </c>
      <c r="H47" s="568"/>
      <c r="I47" s="579">
        <f>C47*0.1/'TE5'!B47</f>
        <v>0.68270254338982983</v>
      </c>
      <c r="J47" s="613"/>
      <c r="K47" s="579"/>
      <c r="L47" s="613"/>
      <c r="M47" s="599">
        <f>G47*0.1/'TE5'!F47</f>
        <v>0.69682663701948078</v>
      </c>
    </row>
    <row r="48" spans="1:13" s="98" customFormat="1" ht="15" customHeight="1">
      <c r="A48" s="103">
        <v>1952</v>
      </c>
      <c r="B48" s="609"/>
      <c r="C48" s="610">
        <f>avghweal!N41</f>
        <v>516709.38676125318</v>
      </c>
      <c r="D48" s="562"/>
      <c r="E48" s="562"/>
      <c r="F48" s="562"/>
      <c r="G48" s="610">
        <f>avghweal!R41</f>
        <v>849936.38859835151</v>
      </c>
      <c r="H48" s="568"/>
      <c r="I48" s="579">
        <f>C48*0.1/'TE5'!B48</f>
        <v>0.67956047343364923</v>
      </c>
      <c r="J48" s="613"/>
      <c r="K48" s="579"/>
      <c r="L48" s="613"/>
      <c r="M48" s="599">
        <f>G48*0.1/'TE5'!F48</f>
        <v>0.69365115535653388</v>
      </c>
    </row>
    <row r="49" spans="1:13" s="98" customFormat="1" ht="15" customHeight="1">
      <c r="A49" s="103">
        <v>1953</v>
      </c>
      <c r="B49" s="609"/>
      <c r="C49" s="610">
        <f>avghweal!N42</f>
        <v>516127.12608872261</v>
      </c>
      <c r="D49" s="562"/>
      <c r="E49" s="562"/>
      <c r="F49" s="562"/>
      <c r="G49" s="610">
        <f>avghweal!R42</f>
        <v>849653.414435321</v>
      </c>
      <c r="H49" s="568"/>
      <c r="I49" s="579">
        <f>C49*0.1/'TE5'!B49</f>
        <v>0.67280090837852247</v>
      </c>
      <c r="J49" s="613"/>
      <c r="K49" s="579"/>
      <c r="L49" s="613"/>
      <c r="M49" s="599">
        <f>G49*0.1/'TE5'!F49</f>
        <v>0.68705957664005524</v>
      </c>
    </row>
    <row r="50" spans="1:13" s="98" customFormat="1" ht="15" customHeight="1">
      <c r="A50" s="103">
        <v>1954</v>
      </c>
      <c r="B50" s="609"/>
      <c r="C50" s="610">
        <f>avghweal!N43</f>
        <v>534310.17533363332</v>
      </c>
      <c r="D50" s="562"/>
      <c r="E50" s="562"/>
      <c r="F50" s="562"/>
      <c r="G50" s="610">
        <f>avghweal!R43</f>
        <v>878544.5798677773</v>
      </c>
      <c r="H50" s="568"/>
      <c r="I50" s="579">
        <f>C50*0.1/'TE5'!B50</f>
        <v>0.67748253014174431</v>
      </c>
      <c r="J50" s="613"/>
      <c r="K50" s="579"/>
      <c r="L50" s="613"/>
      <c r="M50" s="599">
        <f>G50*0.1/'TE5'!F50</f>
        <v>0.69131075904211337</v>
      </c>
    </row>
    <row r="51" spans="1:13" s="98" customFormat="1" ht="15" customHeight="1">
      <c r="A51" s="103">
        <v>1955</v>
      </c>
      <c r="B51" s="609"/>
      <c r="C51" s="610">
        <f>avghweal!N44</f>
        <v>563936.89290734741</v>
      </c>
      <c r="D51" s="562"/>
      <c r="E51" s="562"/>
      <c r="F51" s="562"/>
      <c r="G51" s="610">
        <f>avghweal!R44</f>
        <v>925905.47214638768</v>
      </c>
      <c r="H51" s="568"/>
      <c r="I51" s="579">
        <f>C51*0.1/'TE5'!B51</f>
        <v>0.68136129564183867</v>
      </c>
      <c r="J51" s="613"/>
      <c r="K51" s="579"/>
      <c r="L51" s="613"/>
      <c r="M51" s="599">
        <f>G51*0.1/'TE5'!F51</f>
        <v>0.69481367470918265</v>
      </c>
    </row>
    <row r="52" spans="1:13" s="98" customFormat="1" ht="15" customHeight="1">
      <c r="A52" s="103">
        <v>1956</v>
      </c>
      <c r="B52" s="609"/>
      <c r="C52" s="610">
        <f>avghweal!N45</f>
        <v>582542.91771948338</v>
      </c>
      <c r="D52" s="562"/>
      <c r="E52" s="562"/>
      <c r="F52" s="562"/>
      <c r="G52" s="610">
        <f>avghweal!R45</f>
        <v>956288.34875124204</v>
      </c>
      <c r="H52" s="568"/>
      <c r="I52" s="579">
        <f>C52*0.1/'TE5'!B52</f>
        <v>0.68531673538161719</v>
      </c>
      <c r="J52" s="613"/>
      <c r="K52" s="579"/>
      <c r="L52" s="613"/>
      <c r="M52" s="599">
        <f>G52*0.1/'TE5'!F52</f>
        <v>0.69867071484702614</v>
      </c>
    </row>
    <row r="53" spans="1:13" s="98" customFormat="1" ht="15" customHeight="1">
      <c r="A53" s="103">
        <v>1957</v>
      </c>
      <c r="B53" s="609"/>
      <c r="C53" s="610">
        <f>avghweal!N46</f>
        <v>585252.82617387711</v>
      </c>
      <c r="D53" s="562"/>
      <c r="E53" s="562"/>
      <c r="F53" s="562"/>
      <c r="G53" s="610">
        <f>avghweal!R46</f>
        <v>960376.7961966116</v>
      </c>
      <c r="H53" s="568"/>
      <c r="I53" s="579">
        <f>C53*0.1/'TE5'!B53</f>
        <v>0.68929426967105467</v>
      </c>
      <c r="J53" s="613"/>
      <c r="K53" s="579"/>
      <c r="L53" s="613"/>
      <c r="M53" s="599">
        <f>G53*0.1/'TE5'!F53</f>
        <v>0.70278860254897701</v>
      </c>
    </row>
    <row r="54" spans="1:13" s="98" customFormat="1" ht="15" customHeight="1">
      <c r="A54" s="103">
        <v>1958</v>
      </c>
      <c r="B54" s="609"/>
      <c r="C54" s="610">
        <f>avghweal!N47</f>
        <v>597392.03458690888</v>
      </c>
      <c r="D54" s="562"/>
      <c r="E54" s="562"/>
      <c r="F54" s="562"/>
      <c r="G54" s="610">
        <f>avghweal!R47</f>
        <v>980680.35610160488</v>
      </c>
      <c r="H54" s="568"/>
      <c r="I54" s="579">
        <f>C54*0.1/'TE5'!B54</f>
        <v>0.68817023945457867</v>
      </c>
      <c r="J54" s="613"/>
      <c r="K54" s="579"/>
      <c r="L54" s="613"/>
      <c r="M54" s="599">
        <f>G54*0.1/'TE5'!F54</f>
        <v>0.70193043868106775</v>
      </c>
    </row>
    <row r="55" spans="1:13" s="98" customFormat="1" ht="15" customHeight="1">
      <c r="A55" s="102">
        <v>1959</v>
      </c>
      <c r="B55" s="611"/>
      <c r="C55" s="612">
        <f>avghweal!N48</f>
        <v>628050.6618970721</v>
      </c>
      <c r="D55" s="564"/>
      <c r="E55" s="564"/>
      <c r="F55" s="564"/>
      <c r="G55" s="612">
        <f>avghweal!R48</f>
        <v>1035014.1710835202</v>
      </c>
      <c r="H55" s="569"/>
      <c r="I55" s="580">
        <f>C55*0.1/'TE5'!B55</f>
        <v>0.69567932744218464</v>
      </c>
      <c r="J55" s="614"/>
      <c r="K55" s="580"/>
      <c r="L55" s="614"/>
      <c r="M55" s="600">
        <f>G55*0.1/'TE5'!F55</f>
        <v>0.70878760156095033</v>
      </c>
    </row>
    <row r="56" spans="1:13">
      <c r="A56" s="78">
        <v>1960</v>
      </c>
      <c r="B56" s="609"/>
      <c r="C56" s="610">
        <f>avghweal!N49</f>
        <v>640289.8897831795</v>
      </c>
      <c r="D56" s="562"/>
      <c r="E56" s="562"/>
      <c r="F56" s="562"/>
      <c r="G56" s="610">
        <f>avghweal!R49</f>
        <v>1057042.9198784861</v>
      </c>
      <c r="H56" s="568"/>
      <c r="I56" s="579">
        <f>C56*0.1/'TE5'!B56</f>
        <v>0.69851887146645697</v>
      </c>
      <c r="J56" s="613"/>
      <c r="K56" s="579"/>
      <c r="L56" s="613"/>
      <c r="M56" s="599">
        <f>G56*0.1/'TE5'!F56</f>
        <v>0.71150989093787997</v>
      </c>
    </row>
    <row r="57" spans="1:13">
      <c r="A57" s="78">
        <v>1961</v>
      </c>
      <c r="B57" s="609"/>
      <c r="C57" s="610">
        <f>avghweal!N50</f>
        <v>666621.12933628308</v>
      </c>
      <c r="D57" s="562"/>
      <c r="E57" s="562"/>
      <c r="F57" s="562"/>
      <c r="G57" s="610">
        <f>avghweal!R50</f>
        <v>1090648.4994397233</v>
      </c>
      <c r="H57" s="568"/>
      <c r="I57" s="579">
        <f>C57*0.1/'TE5'!B57</f>
        <v>0.70078054438683679</v>
      </c>
      <c r="J57" s="613"/>
      <c r="K57" s="579"/>
      <c r="L57" s="613"/>
      <c r="M57" s="599">
        <f>G57*0.1/'TE5'!F57</f>
        <v>0.71368691529754302</v>
      </c>
    </row>
    <row r="58" spans="1:13">
      <c r="A58" s="78">
        <v>1962</v>
      </c>
      <c r="B58" s="601">
        <f>avghweal!M51</f>
        <v>692009.64455441537</v>
      </c>
      <c r="C58" s="561">
        <f>avghweal!N51</f>
        <v>692009.64455441537</v>
      </c>
      <c r="D58" s="560">
        <f>avghweal!O51</f>
        <v>569374.47281338018</v>
      </c>
      <c r="E58" s="560">
        <f>avghweal!P51</f>
        <v>670310.76286960475</v>
      </c>
      <c r="F58" s="560">
        <f>avghweal!Q51</f>
        <v>712485.47211912507</v>
      </c>
      <c r="G58" s="561">
        <f>avghweal!R51</f>
        <v>1122367.6900080643</v>
      </c>
      <c r="H58" s="570">
        <f>B58*0.1/'TE5'!B58</f>
        <v>0.70635253190994263</v>
      </c>
      <c r="I58" s="581">
        <f>C58*0.1/'TE5'!B58</f>
        <v>0.70635253190994263</v>
      </c>
      <c r="J58" s="581">
        <f>D58*0.1/'TE5'!C58</f>
        <v>0.684767265531942</v>
      </c>
      <c r="K58" s="581">
        <f>E58*0.1/'TE5'!D58</f>
        <v>0.69938160374952407</v>
      </c>
      <c r="L58" s="581">
        <f>F58*0.1/'TE5'!E58</f>
        <v>0.71266765392767895</v>
      </c>
      <c r="M58" s="588">
        <f>G58*0.1/'TE5'!F58</f>
        <v>0.71909702959055044</v>
      </c>
    </row>
    <row r="59" spans="1:13">
      <c r="A59" s="78">
        <v>1963</v>
      </c>
      <c r="B59" s="602">
        <f>avghweal!M52</f>
        <v>706863.18788122409</v>
      </c>
      <c r="C59" s="563">
        <f>avghweal!N52</f>
        <v>700378.4616707617</v>
      </c>
      <c r="D59" s="562">
        <f>avghweal!O52</f>
        <v>578260.9996696685</v>
      </c>
      <c r="E59" s="562">
        <f>avghweal!P52</f>
        <v>685117.44539082656</v>
      </c>
      <c r="F59" s="562">
        <f>avghweal!Q52</f>
        <v>727338.17479951703</v>
      </c>
      <c r="G59" s="563">
        <f>avghweal!R52</f>
        <v>1131266.7987339564</v>
      </c>
      <c r="H59" s="571">
        <f>B59*0.1/'TE5'!B59</f>
        <v>0.71179880556969144</v>
      </c>
      <c r="I59" s="582">
        <f>C59*0.1/'TE5'!B59</f>
        <v>0.70526880025863647</v>
      </c>
      <c r="J59" s="589">
        <f>D59*0.1/'TE5'!C59</f>
        <v>0.68420475509391787</v>
      </c>
      <c r="K59" s="582">
        <f>E59*0.1/'TE5'!D59</f>
        <v>0.69971459156290461</v>
      </c>
      <c r="L59" s="589">
        <f>F59*0.1/'TE5'!E59</f>
        <v>0.71011007738826226</v>
      </c>
      <c r="M59" s="590">
        <f>G59*0.1/'TE5'!F59</f>
        <v>0.71737665448876953</v>
      </c>
    </row>
    <row r="60" spans="1:13">
      <c r="A60" s="78">
        <v>1964</v>
      </c>
      <c r="B60" s="602">
        <f>avghweal!M53</f>
        <v>721716.7312080327</v>
      </c>
      <c r="C60" s="563">
        <f>avghweal!N53</f>
        <v>721716.7312080327</v>
      </c>
      <c r="D60" s="562">
        <f>avghweal!O53</f>
        <v>587147.52652595669</v>
      </c>
      <c r="E60" s="562">
        <f>avghweal!P53</f>
        <v>699924.12791204848</v>
      </c>
      <c r="F60" s="562">
        <f>avghweal!Q53</f>
        <v>742190.8774799091</v>
      </c>
      <c r="G60" s="563">
        <f>avghweal!R53</f>
        <v>1162458.23570533</v>
      </c>
      <c r="H60" s="571">
        <f>B60*0.1/'TE5'!B60</f>
        <v>0.70418506860733032</v>
      </c>
      <c r="I60" s="582">
        <f>C60*0.1/'TE5'!B60</f>
        <v>0.70418506860733032</v>
      </c>
      <c r="J60" s="589">
        <f>D60*0.1/'TE5'!C60</f>
        <v>0.68366015386201573</v>
      </c>
      <c r="K60" s="582">
        <f>E60*0.1/'TE5'!D60</f>
        <v>0.70003378824268492</v>
      </c>
      <c r="L60" s="589">
        <f>F60*0.1/'TE5'!E60</f>
        <v>0.70767207542030275</v>
      </c>
      <c r="M60" s="590">
        <f>G60*0.1/'TE5'!F60</f>
        <v>0.71565722037357238</v>
      </c>
    </row>
    <row r="61" spans="1:13">
      <c r="A61" s="78">
        <v>1965</v>
      </c>
      <c r="B61" s="602">
        <f>avghweal!M54</f>
        <v>734437.63323485921</v>
      </c>
      <c r="C61" s="563">
        <f>avghweal!N54</f>
        <v>748077.8494249431</v>
      </c>
      <c r="D61" s="562">
        <f>avghweal!O54</f>
        <v>596336.59112755838</v>
      </c>
      <c r="E61" s="562">
        <f>avghweal!P54</f>
        <v>711546.48821270186</v>
      </c>
      <c r="F61" s="562">
        <f>avghweal!Q54</f>
        <v>755847.51408263692</v>
      </c>
      <c r="G61" s="563">
        <f>avghweal!R54</f>
        <v>1203468.4879648807</v>
      </c>
      <c r="H61" s="571">
        <f>B61*0.1/'TE5'!B61</f>
        <v>0.68569083549914334</v>
      </c>
      <c r="I61" s="582">
        <f>C61*0.1/'TE5'!B61</f>
        <v>0.69842571020126343</v>
      </c>
      <c r="J61" s="589">
        <f>D61*0.1/'TE5'!C61</f>
        <v>0.68074613186853672</v>
      </c>
      <c r="K61" s="582">
        <f>E61*0.1/'TE5'!D61</f>
        <v>0.69529111252469766</v>
      </c>
      <c r="L61" s="589">
        <f>F61*0.1/'TE5'!E61</f>
        <v>0.70061037813061089</v>
      </c>
      <c r="M61" s="590">
        <f>G61*0.1/'TE5'!F61</f>
        <v>0.71029072567011176</v>
      </c>
    </row>
    <row r="62" spans="1:13">
      <c r="A62" s="78">
        <v>1966</v>
      </c>
      <c r="B62" s="602">
        <f>avghweal!M55</f>
        <v>747158.53526168573</v>
      </c>
      <c r="C62" s="563">
        <f>avghweal!N55</f>
        <v>747158.53526168573</v>
      </c>
      <c r="D62" s="562">
        <f>avghweal!O55</f>
        <v>605525.65572915995</v>
      </c>
      <c r="E62" s="562">
        <f>avghweal!P55</f>
        <v>723168.84851335536</v>
      </c>
      <c r="F62" s="562">
        <f>avghweal!Q55</f>
        <v>769504.15068536473</v>
      </c>
      <c r="G62" s="563">
        <f>avghweal!R55</f>
        <v>1199670.7785871467</v>
      </c>
      <c r="H62" s="571">
        <f>B62*0.1/'TE5'!B62</f>
        <v>0.69266635179519664</v>
      </c>
      <c r="I62" s="582">
        <f>C62*0.1/'TE5'!B62</f>
        <v>0.69266635179519664</v>
      </c>
      <c r="J62" s="589">
        <f>D62*0.1/'TE5'!C62</f>
        <v>0.67794417672400342</v>
      </c>
      <c r="K62" s="582">
        <f>E62*0.1/'TE5'!D62</f>
        <v>0.69076167869684013</v>
      </c>
      <c r="L62" s="589">
        <f>F62*0.1/'TE5'!E62</f>
        <v>0.69393157971633579</v>
      </c>
      <c r="M62" s="590">
        <f>G62*0.1/'TE5'!F62</f>
        <v>0.70492416891447618</v>
      </c>
    </row>
    <row r="63" spans="1:13">
      <c r="A63" s="78">
        <v>1967</v>
      </c>
      <c r="B63" s="602">
        <f>avghweal!M56</f>
        <v>759882.80557179998</v>
      </c>
      <c r="C63" s="563">
        <f>avghweal!N56</f>
        <v>759882.80557179998</v>
      </c>
      <c r="D63" s="562">
        <f>avghweal!O56</f>
        <v>642772.20507900766</v>
      </c>
      <c r="E63" s="562">
        <f>avghweal!P56</f>
        <v>735258.73207880754</v>
      </c>
      <c r="F63" s="562">
        <f>avghweal!Q56</f>
        <v>783343.00594217819</v>
      </c>
      <c r="G63" s="563">
        <f>avghweal!R56</f>
        <v>1218633.8389058572</v>
      </c>
      <c r="H63" s="572">
        <f>B63*0.1/'TE5'!B63</f>
        <v>0.68818885087966908</v>
      </c>
      <c r="I63" s="583">
        <f>C63*0.1/'TE5'!B63</f>
        <v>0.68818885087966908</v>
      </c>
      <c r="J63" s="589">
        <f>D63*0.1/'TE5'!C63</f>
        <v>0.67380773170715325</v>
      </c>
      <c r="K63" s="582">
        <f>E63*0.1/'TE5'!D63</f>
        <v>0.68319048999658682</v>
      </c>
      <c r="L63" s="589">
        <f>F63*0.1/'TE5'!E63</f>
        <v>0.69238720420536126</v>
      </c>
      <c r="M63" s="590">
        <f>G63*0.1/'TE5'!F63</f>
        <v>0.70031952845517742</v>
      </c>
    </row>
    <row r="64" spans="1:13">
      <c r="A64" s="78">
        <v>1968</v>
      </c>
      <c r="B64" s="602">
        <f>avghweal!M57</f>
        <v>796408.49494442227</v>
      </c>
      <c r="C64" s="563">
        <f>avghweal!N57</f>
        <v>796408.49494442227</v>
      </c>
      <c r="D64" s="562">
        <f>avghweal!O57</f>
        <v>679193.92871107312</v>
      </c>
      <c r="E64" s="562">
        <f>avghweal!P57</f>
        <v>771304.34959780611</v>
      </c>
      <c r="F64" s="562">
        <f>avghweal!Q57</f>
        <v>819909.94285798515</v>
      </c>
      <c r="G64" s="563">
        <f>avghweal!R57</f>
        <v>1283080.8806808926</v>
      </c>
      <c r="H64" s="572">
        <f>B64*0.1/'TE5'!B64</f>
        <v>0.68873071670532249</v>
      </c>
      <c r="I64" s="583">
        <f>C64*0.1/'TE5'!B64</f>
        <v>0.68873071670532249</v>
      </c>
      <c r="J64" s="589">
        <f>D64*0.1/'TE5'!C64</f>
        <v>0.67957405941756943</v>
      </c>
      <c r="K64" s="582">
        <f>E64*0.1/'TE5'!D64</f>
        <v>0.6844700767261015</v>
      </c>
      <c r="L64" s="589">
        <f>F64*0.1/'TE5'!E64</f>
        <v>0.69186678288275505</v>
      </c>
      <c r="M64" s="590">
        <f>G64*0.1/'TE5'!F64</f>
        <v>0.69978304186980489</v>
      </c>
    </row>
    <row r="65" spans="1:13">
      <c r="A65" s="83">
        <v>1969</v>
      </c>
      <c r="B65" s="603">
        <f>avghweal!M58</f>
        <v>783776.86046684044</v>
      </c>
      <c r="C65" s="565">
        <f>avghweal!N58</f>
        <v>783776.86046684044</v>
      </c>
      <c r="D65" s="564">
        <f>avghweal!O58</f>
        <v>662891.25558402308</v>
      </c>
      <c r="E65" s="564">
        <f>avghweal!P58</f>
        <v>759680.68783004547</v>
      </c>
      <c r="F65" s="564">
        <f>avghweal!Q58</f>
        <v>806677.86502704094</v>
      </c>
      <c r="G65" s="565">
        <f>avghweal!R58</f>
        <v>1265109.6460588523</v>
      </c>
      <c r="H65" s="573">
        <f>B65*0.1/'TE5'!B65</f>
        <v>0.68108212947845448</v>
      </c>
      <c r="I65" s="584">
        <f>C65*0.1/'TE5'!B65</f>
        <v>0.68108212947845448</v>
      </c>
      <c r="J65" s="591">
        <f>D65*0.1/'TE5'!C65</f>
        <v>0.67109558501719335</v>
      </c>
      <c r="K65" s="585">
        <f>E65*0.1/'TE5'!D65</f>
        <v>0.67807966256761243</v>
      </c>
      <c r="L65" s="591">
        <f>F65*0.1/'TE5'!E65</f>
        <v>0.68331569566168493</v>
      </c>
      <c r="M65" s="592">
        <f>G65*0.1/'TE5'!F65</f>
        <v>0.69085116977206518</v>
      </c>
    </row>
    <row r="66" spans="1:13">
      <c r="A66" s="78">
        <v>1970</v>
      </c>
      <c r="B66" s="602">
        <f>avghweal!M59</f>
        <v>749694.58305944607</v>
      </c>
      <c r="C66" s="563">
        <f>avghweal!N59</f>
        <v>749694.58305944607</v>
      </c>
      <c r="D66" s="562">
        <f>avghweal!O59</f>
        <v>612401.99684702174</v>
      </c>
      <c r="E66" s="562">
        <f>avghweal!P59</f>
        <v>727942.80265256809</v>
      </c>
      <c r="F66" s="562">
        <f>avghweal!Q59</f>
        <v>770748.71022640518</v>
      </c>
      <c r="G66" s="563">
        <f>avghweal!R59</f>
        <v>1213717.7647727407</v>
      </c>
      <c r="H66" s="572">
        <f>B66*0.1/'TE5'!B66</f>
        <v>0.68337176740169525</v>
      </c>
      <c r="I66" s="583">
        <f>C66*0.1/'TE5'!B66</f>
        <v>0.68337176740169525</v>
      </c>
      <c r="J66" s="589">
        <f>D66*0.1/'TE5'!C66</f>
        <v>0.66922456413907672</v>
      </c>
      <c r="K66" s="582">
        <f>E66*0.1/'TE5'!D66</f>
        <v>0.68161349246246861</v>
      </c>
      <c r="L66" s="589">
        <f>F66*0.1/'TE5'!E66</f>
        <v>0.68492918215904186</v>
      </c>
      <c r="M66" s="590">
        <f>G66*0.1/'TE5'!F66</f>
        <v>0.69333368369802328</v>
      </c>
    </row>
    <row r="67" spans="1:13">
      <c r="A67" s="78">
        <v>1971</v>
      </c>
      <c r="B67" s="602">
        <f>avghweal!M60</f>
        <v>744682.39311065571</v>
      </c>
      <c r="C67" s="563">
        <f>avghweal!N60</f>
        <v>744682.39311065571</v>
      </c>
      <c r="D67" s="562">
        <f>avghweal!O60</f>
        <v>628514.31581670081</v>
      </c>
      <c r="E67" s="562">
        <f>avghweal!P60</f>
        <v>723432.27147990116</v>
      </c>
      <c r="F67" s="562">
        <f>avghweal!Q60</f>
        <v>765352.73393482016</v>
      </c>
      <c r="G67" s="563">
        <f>avghweal!R60</f>
        <v>1207758.903062416</v>
      </c>
      <c r="H67" s="572">
        <f>B67*0.1/'TE5'!B67</f>
        <v>0.67701507732272137</v>
      </c>
      <c r="I67" s="583">
        <f>C67*0.1/'TE5'!B67</f>
        <v>0.67701507732272137</v>
      </c>
      <c r="J67" s="589">
        <f>D67*0.1/'TE5'!C67</f>
        <v>0.66124709307168206</v>
      </c>
      <c r="K67" s="582">
        <f>E67*0.1/'TE5'!D67</f>
        <v>0.67432585451687299</v>
      </c>
      <c r="L67" s="589">
        <f>F67*0.1/'TE5'!E67</f>
        <v>0.67946211191030481</v>
      </c>
      <c r="M67" s="590">
        <f>G67*0.1/'TE5'!F67</f>
        <v>0.68834553634901496</v>
      </c>
    </row>
    <row r="68" spans="1:13">
      <c r="A68" s="78">
        <v>1972</v>
      </c>
      <c r="B68" s="602">
        <f>avghweal!M61</f>
        <v>789879.9954797246</v>
      </c>
      <c r="C68" s="563">
        <f>avghweal!N61</f>
        <v>789879.9954797246</v>
      </c>
      <c r="D68" s="562">
        <f>avghweal!O61</f>
        <v>662084.29249098105</v>
      </c>
      <c r="E68" s="562">
        <f>avghweal!P61</f>
        <v>767558.17080565111</v>
      </c>
      <c r="F68" s="562">
        <f>avghweal!Q61</f>
        <v>811402.6609116029</v>
      </c>
      <c r="G68" s="563">
        <f>avghweal!R61</f>
        <v>1281978.6662148992</v>
      </c>
      <c r="H68" s="572">
        <f>B68*0.1/'TE5'!B68</f>
        <v>0.6764528928324578</v>
      </c>
      <c r="I68" s="583">
        <f>C68*0.1/'TE5'!B68</f>
        <v>0.6764528928324578</v>
      </c>
      <c r="J68" s="589">
        <f>D68*0.1/'TE5'!C68</f>
        <v>0.66355049261130639</v>
      </c>
      <c r="K68" s="582">
        <f>E68*0.1/'TE5'!D68</f>
        <v>0.672947503807521</v>
      </c>
      <c r="L68" s="589">
        <f>F68*0.1/'TE5'!E68</f>
        <v>0.67965728462519304</v>
      </c>
      <c r="M68" s="590">
        <f>G68*0.1/'TE5'!F68</f>
        <v>0.68903318788309798</v>
      </c>
    </row>
    <row r="69" spans="1:13">
      <c r="A69" s="78">
        <v>1973</v>
      </c>
      <c r="B69" s="602">
        <f>avghweal!M62</f>
        <v>788861.68463241612</v>
      </c>
      <c r="C69" s="563">
        <f>avghweal!N62</f>
        <v>788861.68463241612</v>
      </c>
      <c r="D69" s="562">
        <f>avghweal!O62</f>
        <v>661374.1133305605</v>
      </c>
      <c r="E69" s="562">
        <f>avghweal!P62</f>
        <v>765506.76236236747</v>
      </c>
      <c r="F69" s="562">
        <f>avghweal!Q62</f>
        <v>811101.28217828472</v>
      </c>
      <c r="G69" s="563">
        <f>avghweal!R62</f>
        <v>1280895.8670640225</v>
      </c>
      <c r="H69" s="572">
        <f>B69*0.1/'TE5'!B69</f>
        <v>0.66858102823607646</v>
      </c>
      <c r="I69" s="583">
        <f>C69*0.1/'TE5'!B69</f>
        <v>0.66858102823607646</v>
      </c>
      <c r="J69" s="589">
        <f>D69*0.1/'TE5'!C69</f>
        <v>0.65629720297237693</v>
      </c>
      <c r="K69" s="582">
        <f>E69*0.1/'TE5'!D69</f>
        <v>0.66434355647810006</v>
      </c>
      <c r="L69" s="589">
        <f>F69*0.1/'TE5'!E69</f>
        <v>0.67226141163855724</v>
      </c>
      <c r="M69" s="590">
        <f>G69*0.1/'TE5'!F69</f>
        <v>0.68291856921173499</v>
      </c>
    </row>
    <row r="70" spans="1:13">
      <c r="A70" s="78">
        <v>1974</v>
      </c>
      <c r="B70" s="602">
        <f>avghweal!M63</f>
        <v>713490.5400332415</v>
      </c>
      <c r="C70" s="563">
        <f>avghweal!N63</f>
        <v>713490.5400332415</v>
      </c>
      <c r="D70" s="562">
        <f>avghweal!O63</f>
        <v>600850.45423980558</v>
      </c>
      <c r="E70" s="562">
        <f>avghweal!P63</f>
        <v>697275.2037879104</v>
      </c>
      <c r="F70" s="562">
        <f>avghweal!Q63</f>
        <v>728477.08056816889</v>
      </c>
      <c r="G70" s="563">
        <f>avghweal!R63</f>
        <v>1154453.1707187984</v>
      </c>
      <c r="H70" s="572">
        <f>B70*0.1/'TE5'!B70</f>
        <v>0.66298972553340729</v>
      </c>
      <c r="I70" s="583">
        <f>C70*0.1/'TE5'!B70</f>
        <v>0.66298972553340729</v>
      </c>
      <c r="J70" s="589">
        <f>D70*0.1/'TE5'!C70</f>
        <v>0.65246725822482243</v>
      </c>
      <c r="K70" s="582">
        <f>E70*0.1/'TE5'!D70</f>
        <v>0.6597327901385468</v>
      </c>
      <c r="L70" s="589">
        <f>F70*0.1/'TE5'!E70</f>
        <v>0.66550260770743397</v>
      </c>
      <c r="M70" s="590">
        <f>G70*0.1/'TE5'!F70</f>
        <v>0.67737830534600851</v>
      </c>
    </row>
    <row r="71" spans="1:13">
      <c r="A71" s="78">
        <v>1975</v>
      </c>
      <c r="B71" s="602">
        <f>avghweal!M64</f>
        <v>681150.57719253586</v>
      </c>
      <c r="C71" s="563">
        <f>avghweal!N64</f>
        <v>681150.57719253586</v>
      </c>
      <c r="D71" s="562">
        <f>avghweal!O64</f>
        <v>569588.40667872201</v>
      </c>
      <c r="E71" s="562">
        <f>avghweal!P64</f>
        <v>665242.9227722293</v>
      </c>
      <c r="F71" s="562">
        <f>avghweal!Q64</f>
        <v>695801.21109257254</v>
      </c>
      <c r="G71" s="563">
        <f>avghweal!R64</f>
        <v>1101141.5619247879</v>
      </c>
      <c r="H71" s="572">
        <f>B71*0.1/'TE5'!B71</f>
        <v>0.65878696487925481</v>
      </c>
      <c r="I71" s="583">
        <f>C71*0.1/'TE5'!B71</f>
        <v>0.65878696487925481</v>
      </c>
      <c r="J71" s="589">
        <f>D71*0.1/'TE5'!C71</f>
        <v>0.65286594924185348</v>
      </c>
      <c r="K71" s="582">
        <f>E71*0.1/'TE5'!D71</f>
        <v>0.65788039889297578</v>
      </c>
      <c r="L71" s="589">
        <f>F71*0.1/'TE5'!E71</f>
        <v>0.65912052991118586</v>
      </c>
      <c r="M71" s="590">
        <f>G71*0.1/'TE5'!F71</f>
        <v>0.67405428548923829</v>
      </c>
    </row>
    <row r="72" spans="1:13">
      <c r="A72" s="78">
        <v>1976</v>
      </c>
      <c r="B72" s="602">
        <f>avghweal!M65</f>
        <v>712438.9348246248</v>
      </c>
      <c r="C72" s="563">
        <f>avghweal!N65</f>
        <v>712438.9348246248</v>
      </c>
      <c r="D72" s="562">
        <f>avghweal!O65</f>
        <v>604271.14050583076</v>
      </c>
      <c r="E72" s="562">
        <f>avghweal!P65</f>
        <v>698450.32007725432</v>
      </c>
      <c r="F72" s="562">
        <f>avghweal!Q65</f>
        <v>725533.32096575375</v>
      </c>
      <c r="G72" s="563">
        <f>avghweal!R65</f>
        <v>1149745.1576419256</v>
      </c>
      <c r="H72" s="572">
        <f>B72*0.1/'TE5'!B72</f>
        <v>0.65054206859713304</v>
      </c>
      <c r="I72" s="583">
        <f>C72*0.1/'TE5'!B72</f>
        <v>0.65054206859713304</v>
      </c>
      <c r="J72" s="589">
        <f>D72*0.1/'TE5'!C72</f>
        <v>0.64665722154705885</v>
      </c>
      <c r="K72" s="582">
        <f>E72*0.1/'TE5'!D72</f>
        <v>0.65101863048304875</v>
      </c>
      <c r="L72" s="589">
        <f>F72*0.1/'TE5'!E72</f>
        <v>0.64987255306858371</v>
      </c>
      <c r="M72" s="590">
        <f>G72*0.1/'TE5'!F72</f>
        <v>0.66700636368437249</v>
      </c>
    </row>
    <row r="73" spans="1:13">
      <c r="A73" s="78">
        <v>1977</v>
      </c>
      <c r="B73" s="602">
        <f>avghweal!M66</f>
        <v>727890.03240778344</v>
      </c>
      <c r="C73" s="563">
        <f>avghweal!N66</f>
        <v>727890.03240778344</v>
      </c>
      <c r="D73" s="562">
        <f>avghweal!O66</f>
        <v>614934.87768173928</v>
      </c>
      <c r="E73" s="562">
        <f>avghweal!P66</f>
        <v>719414.37240940565</v>
      </c>
      <c r="F73" s="562">
        <f>avghweal!Q66</f>
        <v>735784.41662590834</v>
      </c>
      <c r="G73" s="563">
        <f>avghweal!R66</f>
        <v>1171615.5489840424</v>
      </c>
      <c r="H73" s="572">
        <f>B73*0.1/'TE5'!B73</f>
        <v>0.64704280796559033</v>
      </c>
      <c r="I73" s="583">
        <f>C73*0.1/'TE5'!B73</f>
        <v>0.64704280796559033</v>
      </c>
      <c r="J73" s="589">
        <f>D73*0.1/'TE5'!C73</f>
        <v>0.64457958102799262</v>
      </c>
      <c r="K73" s="582">
        <f>E73*0.1/'TE5'!D73</f>
        <v>0.64682479072989285</v>
      </c>
      <c r="L73" s="589">
        <f>F73*0.1/'TE5'!E73</f>
        <v>0.64710451397674063</v>
      </c>
      <c r="M73" s="590">
        <f>G73*0.1/'TE5'!F73</f>
        <v>0.66427496240785477</v>
      </c>
    </row>
    <row r="74" spans="1:13">
      <c r="A74" s="78">
        <v>1978</v>
      </c>
      <c r="B74" s="602">
        <f>avghweal!M67</f>
        <v>734038.82944194402</v>
      </c>
      <c r="C74" s="563">
        <f>avghweal!N67</f>
        <v>734038.82944194402</v>
      </c>
      <c r="D74" s="562">
        <f>avghweal!O67</f>
        <v>630713.18146675627</v>
      </c>
      <c r="E74" s="562">
        <f>avghweal!P67</f>
        <v>729793.71826965851</v>
      </c>
      <c r="F74" s="562">
        <f>avghweal!Q67</f>
        <v>737954.38845912088</v>
      </c>
      <c r="G74" s="563">
        <f>avghweal!R67</f>
        <v>1180037.6597894086</v>
      </c>
      <c r="H74" s="572">
        <f>B74*0.1/'TE5'!B74</f>
        <v>0.63908535168297942</v>
      </c>
      <c r="I74" s="583">
        <f>C74*0.1/'TE5'!B74</f>
        <v>0.63908535168297942</v>
      </c>
      <c r="J74" s="589">
        <f>D74*0.1/'TE5'!C74</f>
        <v>0.63829185202535432</v>
      </c>
      <c r="K74" s="582">
        <f>E74*0.1/'TE5'!D74</f>
        <v>0.6379253532131457</v>
      </c>
      <c r="L74" s="589">
        <f>F74*0.1/'TE5'!E74</f>
        <v>0.64004677878506133</v>
      </c>
      <c r="M74" s="590">
        <f>G74*0.1/'TE5'!F74</f>
        <v>0.65767529416026016</v>
      </c>
    </row>
    <row r="75" spans="1:13">
      <c r="A75" s="83">
        <v>1979</v>
      </c>
      <c r="B75" s="603">
        <f>avghweal!M68</f>
        <v>768466.43021191924</v>
      </c>
      <c r="C75" s="565">
        <f>avghweal!N68</f>
        <v>768466.43021191924</v>
      </c>
      <c r="D75" s="564">
        <f>avghweal!O68</f>
        <v>660980.38269022608</v>
      </c>
      <c r="E75" s="564">
        <f>avghweal!P68</f>
        <v>757717.49389149295</v>
      </c>
      <c r="F75" s="564">
        <f>avghweal!Q68</f>
        <v>778819.64400825836</v>
      </c>
      <c r="G75" s="565">
        <f>avghweal!R68</f>
        <v>1233848.113081268</v>
      </c>
      <c r="H75" s="574">
        <f>B75*0.1/'TE5'!B75</f>
        <v>0.6449025273323058</v>
      </c>
      <c r="I75" s="585">
        <f>C75*0.1/'TE5'!B75</f>
        <v>0.6449025273323058</v>
      </c>
      <c r="J75" s="591">
        <f>D75*0.1/'TE5'!C75</f>
        <v>0.64581460934958523</v>
      </c>
      <c r="K75" s="585">
        <f>E75*0.1/'TE5'!D75</f>
        <v>0.64670941408700033</v>
      </c>
      <c r="L75" s="591">
        <f>F75*0.1/'TE5'!E75</f>
        <v>0.64296206695239</v>
      </c>
      <c r="M75" s="592">
        <f>G75*0.1/'TE5'!F75</f>
        <v>0.66533112867353406</v>
      </c>
    </row>
    <row r="76" spans="1:13">
      <c r="A76" s="78">
        <v>1980</v>
      </c>
      <c r="B76" s="602">
        <f>avghweal!M69</f>
        <v>795831.45926602045</v>
      </c>
      <c r="C76" s="563">
        <f>avghweal!N69</f>
        <v>795831.45926602045</v>
      </c>
      <c r="D76" s="562">
        <f>avghweal!O69</f>
        <v>685585.62699164648</v>
      </c>
      <c r="E76" s="562">
        <f>avghweal!P69</f>
        <v>790783.00058389455</v>
      </c>
      <c r="F76" s="562">
        <f>avghweal!Q69</f>
        <v>800413.58916420082</v>
      </c>
      <c r="G76" s="563">
        <f>avghweal!R69</f>
        <v>1275674.7292797279</v>
      </c>
      <c r="H76" s="571">
        <f>B76*0.1/'TE5'!B76</f>
        <v>0.64208322763443004</v>
      </c>
      <c r="I76" s="582">
        <f>C76*0.1/'TE5'!B76</f>
        <v>0.64208322763443004</v>
      </c>
      <c r="J76" s="589">
        <f>D76*0.1/'TE5'!C76</f>
        <v>0.64502967769822694</v>
      </c>
      <c r="K76" s="582">
        <f>E76*0.1/'TE5'!D76</f>
        <v>0.64461567044920076</v>
      </c>
      <c r="L76" s="589">
        <f>F76*0.1/'TE5'!E76</f>
        <v>0.63936379816707001</v>
      </c>
      <c r="M76" s="590">
        <f>G76*0.1/'TE5'!F76</f>
        <v>0.66231150004535599</v>
      </c>
    </row>
    <row r="77" spans="1:13">
      <c r="A77" s="78">
        <v>1981</v>
      </c>
      <c r="B77" s="602">
        <f>avghweal!M70</f>
        <v>793488.36603289365</v>
      </c>
      <c r="C77" s="563">
        <f>avghweal!N70</f>
        <v>793488.36603289365</v>
      </c>
      <c r="D77" s="562">
        <f>avghweal!O70</f>
        <v>688708.27289146907</v>
      </c>
      <c r="E77" s="562">
        <f>avghweal!P70</f>
        <v>788303.1995636489</v>
      </c>
      <c r="F77" s="562">
        <f>avghweal!Q70</f>
        <v>798464.36199209397</v>
      </c>
      <c r="G77" s="563">
        <f>avghweal!R70</f>
        <v>1270425.2284531619</v>
      </c>
      <c r="H77" s="571">
        <f>B77*0.1/'TE5'!B77</f>
        <v>0.63910394906997681</v>
      </c>
      <c r="I77" s="582">
        <f>C77*0.1/'TE5'!B77</f>
        <v>0.63910394906997681</v>
      </c>
      <c r="J77" s="589">
        <f>D77*0.1/'TE5'!C77</f>
        <v>0.64855812089199727</v>
      </c>
      <c r="K77" s="582">
        <f>E77*0.1/'TE5'!D77</f>
        <v>0.64263330980013089</v>
      </c>
      <c r="L77" s="589">
        <f>F77*0.1/'TE5'!E77</f>
        <v>0.63568520794829231</v>
      </c>
      <c r="M77" s="590">
        <f>G77*0.1/'TE5'!F77</f>
        <v>0.65896972575643886</v>
      </c>
    </row>
    <row r="78" spans="1:13">
      <c r="A78" s="78">
        <v>1982</v>
      </c>
      <c r="B78" s="602">
        <f>avghweal!M71</f>
        <v>780911.31134315184</v>
      </c>
      <c r="C78" s="563">
        <f>avghweal!N71</f>
        <v>780911.31134315184</v>
      </c>
      <c r="D78" s="562">
        <f>avghweal!O71</f>
        <v>676119.99796335993</v>
      </c>
      <c r="E78" s="562">
        <f>avghweal!P71</f>
        <v>782946.18941185251</v>
      </c>
      <c r="F78" s="562">
        <f>avghweal!Q71</f>
        <v>779120.34134497633</v>
      </c>
      <c r="G78" s="563">
        <f>avghweal!R71</f>
        <v>1248929.2447722252</v>
      </c>
      <c r="H78" s="571">
        <f>B78*0.1/'TE5'!B78</f>
        <v>0.62862390279769897</v>
      </c>
      <c r="I78" s="582">
        <f>C78*0.1/'TE5'!B78</f>
        <v>0.62862390279769897</v>
      </c>
      <c r="J78" s="589">
        <f>D78*0.1/'TE5'!C78</f>
        <v>0.64042560208681942</v>
      </c>
      <c r="K78" s="582">
        <f>E78*0.1/'TE5'!D78</f>
        <v>0.63530765302052417</v>
      </c>
      <c r="L78" s="589">
        <f>F78*0.1/'TE5'!E78</f>
        <v>0.62240923253455704</v>
      </c>
      <c r="M78" s="590">
        <f>G78*0.1/'TE5'!F78</f>
        <v>0.64849815441329317</v>
      </c>
    </row>
    <row r="79" spans="1:13">
      <c r="A79" s="78">
        <v>1983</v>
      </c>
      <c r="B79" s="602">
        <f>avghweal!M72</f>
        <v>783099.9960996958</v>
      </c>
      <c r="C79" s="563">
        <f>avghweal!N72</f>
        <v>783099.9960996958</v>
      </c>
      <c r="D79" s="562">
        <f>avghweal!O72</f>
        <v>675056.99674979632</v>
      </c>
      <c r="E79" s="562">
        <f>avghweal!P72</f>
        <v>777847.22535827174</v>
      </c>
      <c r="F79" s="562">
        <f>avghweal!Q72</f>
        <v>787704.7028834942</v>
      </c>
      <c r="G79" s="563">
        <f>avghweal!R72</f>
        <v>1249195.4469169725</v>
      </c>
      <c r="H79" s="571">
        <f>B79*0.1/'TE5'!B79</f>
        <v>0.61933428049087536</v>
      </c>
      <c r="I79" s="582">
        <f>C79*0.1/'TE5'!B79</f>
        <v>0.61933428049087536</v>
      </c>
      <c r="J79" s="589">
        <f>D79*0.1/'TE5'!C79</f>
        <v>0.63266112398574481</v>
      </c>
      <c r="K79" s="582">
        <f>E79*0.1/'TE5'!D79</f>
        <v>0.62440734203399928</v>
      </c>
      <c r="L79" s="589">
        <f>F79*0.1/'TE5'!E79</f>
        <v>0.61425292004075338</v>
      </c>
      <c r="M79" s="590">
        <f>G79*0.1/'TE5'!F79</f>
        <v>0.63867592118727756</v>
      </c>
    </row>
    <row r="80" spans="1:13">
      <c r="A80" s="78">
        <v>1984</v>
      </c>
      <c r="B80" s="602">
        <f>avghweal!M73</f>
        <v>793931.61579972331</v>
      </c>
      <c r="C80" s="563">
        <f>avghweal!N73</f>
        <v>793931.61579972331</v>
      </c>
      <c r="D80" s="562">
        <f>avghweal!O73</f>
        <v>682282.73882410466</v>
      </c>
      <c r="E80" s="562">
        <f>avghweal!P73</f>
        <v>785058.98321579315</v>
      </c>
      <c r="F80" s="562">
        <f>avghweal!Q73</f>
        <v>802842.9183020558</v>
      </c>
      <c r="G80" s="563">
        <f>avghweal!R73</f>
        <v>1264829.8927613262</v>
      </c>
      <c r="H80" s="571">
        <f>B80*0.1/'TE5'!B80</f>
        <v>0.61365437507629395</v>
      </c>
      <c r="I80" s="582">
        <f>C80*0.1/'TE5'!B80</f>
        <v>0.61365437507629395</v>
      </c>
      <c r="J80" s="589">
        <f>D80*0.1/'TE5'!C80</f>
        <v>0.62890654235086885</v>
      </c>
      <c r="K80" s="582">
        <f>E80*0.1/'TE5'!D80</f>
        <v>0.61801957374038385</v>
      </c>
      <c r="L80" s="589">
        <f>F80*0.1/'TE5'!E80</f>
        <v>0.60987146380487123</v>
      </c>
      <c r="M80" s="590">
        <f>G80*0.1/'TE5'!F80</f>
        <v>0.6331119379832395</v>
      </c>
    </row>
    <row r="81" spans="1:13">
      <c r="A81" s="78">
        <v>1985</v>
      </c>
      <c r="B81" s="602">
        <f>avghweal!M74</f>
        <v>828571.81847945438</v>
      </c>
      <c r="C81" s="563">
        <f>avghweal!N74</f>
        <v>828571.81847945438</v>
      </c>
      <c r="D81" s="562">
        <f>avghweal!O74</f>
        <v>695202.95732344373</v>
      </c>
      <c r="E81" s="562">
        <f>avghweal!P74</f>
        <v>834578.50473421463</v>
      </c>
      <c r="F81" s="562">
        <f>avghweal!Q74</f>
        <v>822911.33192414849</v>
      </c>
      <c r="G81" s="563">
        <f>avghweal!R74</f>
        <v>1315834.572901319</v>
      </c>
      <c r="H81" s="571">
        <f>B81*0.1/'TE5'!B81</f>
        <v>0.60790723562240612</v>
      </c>
      <c r="I81" s="582">
        <f>C81*0.1/'TE5'!B81</f>
        <v>0.60790723562240612</v>
      </c>
      <c r="J81" s="589">
        <f>D81*0.1/'TE5'!C81</f>
        <v>0.62046367693349658</v>
      </c>
      <c r="K81" s="582">
        <f>E81*0.1/'TE5'!D81</f>
        <v>0.61614202893803505</v>
      </c>
      <c r="L81" s="589">
        <f>F81*0.1/'TE5'!E81</f>
        <v>0.60005433762763249</v>
      </c>
      <c r="M81" s="590">
        <f>G81*0.1/'TE5'!F81</f>
        <v>0.62672720685245464</v>
      </c>
    </row>
    <row r="82" spans="1:13">
      <c r="A82" s="78">
        <v>1986</v>
      </c>
      <c r="B82" s="602">
        <f>avghweal!M75</f>
        <v>892756.43486477504</v>
      </c>
      <c r="C82" s="563">
        <f>avghweal!N75</f>
        <v>892756.43486477504</v>
      </c>
      <c r="D82" s="562">
        <f>avghweal!O75</f>
        <v>764957.46640178352</v>
      </c>
      <c r="E82" s="562">
        <f>avghweal!P75</f>
        <v>900260.62534952059</v>
      </c>
      <c r="F82" s="562">
        <f>avghweal!Q75</f>
        <v>885252.77746742277</v>
      </c>
      <c r="G82" s="563">
        <f>avghweal!R75</f>
        <v>1412503.0419196181</v>
      </c>
      <c r="H82" s="571">
        <f>B82*0.1/'TE5'!B82</f>
        <v>0.60649669170379628</v>
      </c>
      <c r="I82" s="582">
        <f>C82*0.1/'TE5'!B82</f>
        <v>0.60649669170379628</v>
      </c>
      <c r="J82" s="589">
        <f>D82*0.1/'TE5'!C82</f>
        <v>0.62349632853514325</v>
      </c>
      <c r="K82" s="582">
        <f>E82*0.1/'TE5'!D82</f>
        <v>0.61395972798537657</v>
      </c>
      <c r="L82" s="589">
        <f>F82*0.1/'TE5'!E82</f>
        <v>0.59895094654947001</v>
      </c>
      <c r="M82" s="590">
        <f>G82*0.1/'TE5'!F82</f>
        <v>0.62544452917153037</v>
      </c>
    </row>
    <row r="83" spans="1:13">
      <c r="A83" s="78">
        <v>1987</v>
      </c>
      <c r="B83" s="602">
        <f>avghweal!M76</f>
        <v>946655.86088099913</v>
      </c>
      <c r="C83" s="563">
        <f>avghweal!N76</f>
        <v>946655.86088099913</v>
      </c>
      <c r="D83" s="562">
        <f>avghweal!O76</f>
        <v>813480.35608915798</v>
      </c>
      <c r="E83" s="562">
        <f>avghweal!P76</f>
        <v>942205.01363683247</v>
      </c>
      <c r="F83" s="562">
        <f>avghweal!Q76</f>
        <v>951036.37520271435</v>
      </c>
      <c r="G83" s="563">
        <f>avghweal!R76</f>
        <v>1490194.05441826</v>
      </c>
      <c r="H83" s="571">
        <f>B83*0.1/'TE5'!B83</f>
        <v>0.61578047275543213</v>
      </c>
      <c r="I83" s="582">
        <f>C83*0.1/'TE5'!B83</f>
        <v>0.61578047275543213</v>
      </c>
      <c r="J83" s="589">
        <f>D83*0.1/'TE5'!C83</f>
        <v>0.63039838918082514</v>
      </c>
      <c r="K83" s="582">
        <f>E83*0.1/'TE5'!D83</f>
        <v>0.62016721259478502</v>
      </c>
      <c r="L83" s="589">
        <f>F83*0.1/'TE5'!E83</f>
        <v>0.61177991570172641</v>
      </c>
      <c r="M83" s="590">
        <f>G83*0.1/'TE5'!F83</f>
        <v>0.63536315225387852</v>
      </c>
    </row>
    <row r="84" spans="1:13">
      <c r="A84" s="78">
        <v>1988</v>
      </c>
      <c r="B84" s="602">
        <f>avghweal!M77</f>
        <v>995496.8068294304</v>
      </c>
      <c r="C84" s="563">
        <f>avghweal!N77</f>
        <v>995496.8068294304</v>
      </c>
      <c r="D84" s="562">
        <f>avghweal!O77</f>
        <v>858710.37696571532</v>
      </c>
      <c r="E84" s="562">
        <f>avghweal!P77</f>
        <v>997237.64378209691</v>
      </c>
      <c r="F84" s="562">
        <f>avghweal!Q77</f>
        <v>993854.00813668629</v>
      </c>
      <c r="G84" s="563">
        <f>avghweal!R77</f>
        <v>1559946.8691346585</v>
      </c>
      <c r="H84" s="571">
        <f>B84*0.1/'TE5'!B84</f>
        <v>0.62737601995468129</v>
      </c>
      <c r="I84" s="582">
        <f>C84*0.1/'TE5'!B84</f>
        <v>0.62737601995468129</v>
      </c>
      <c r="J84" s="589">
        <f>D84*0.1/'TE5'!C84</f>
        <v>0.64560038612593573</v>
      </c>
      <c r="K84" s="582">
        <f>E84*0.1/'TE5'!D84</f>
        <v>0.63453334180684928</v>
      </c>
      <c r="L84" s="589">
        <f>F84*0.1/'TE5'!E84</f>
        <v>0.6206762151339752</v>
      </c>
      <c r="M84" s="590">
        <f>G84*0.1/'TE5'!F84</f>
        <v>0.64878761484477543</v>
      </c>
    </row>
    <row r="85" spans="1:13">
      <c r="A85" s="83">
        <v>1989</v>
      </c>
      <c r="B85" s="603">
        <f>avghweal!M78</f>
        <v>1035485.7959576641</v>
      </c>
      <c r="C85" s="565">
        <f>avghweal!N78</f>
        <v>1035485.7959576641</v>
      </c>
      <c r="D85" s="564">
        <f>avghweal!O78</f>
        <v>887010.93321054731</v>
      </c>
      <c r="E85" s="564">
        <f>avghweal!P78</f>
        <v>1031228.8628308581</v>
      </c>
      <c r="F85" s="564">
        <f>avghweal!Q78</f>
        <v>1039193.7825017108</v>
      </c>
      <c r="G85" s="565">
        <f>avghweal!R78</f>
        <v>1612124.8074135336</v>
      </c>
      <c r="H85" s="574">
        <f>B85*0.1/'TE5'!B85</f>
        <v>0.62700736522674561</v>
      </c>
      <c r="I85" s="585">
        <f>C85*0.1/'TE5'!B85</f>
        <v>0.62700736522674561</v>
      </c>
      <c r="J85" s="591">
        <f>D85*0.1/'TE5'!C85</f>
        <v>0.64428232694585597</v>
      </c>
      <c r="K85" s="585">
        <f>E85*0.1/'TE5'!D85</f>
        <v>0.63300963118428011</v>
      </c>
      <c r="L85" s="591">
        <f>F85*0.1/'TE5'!E85</f>
        <v>0.62119257184830301</v>
      </c>
      <c r="M85" s="592">
        <f>G85*0.1/'TE5'!F85</f>
        <v>0.64920522814621706</v>
      </c>
    </row>
    <row r="86" spans="1:13">
      <c r="A86" s="78">
        <v>1990</v>
      </c>
      <c r="B86" s="602">
        <f>avghweal!M79</f>
        <v>1039409.754963261</v>
      </c>
      <c r="C86" s="563">
        <f>avghweal!N79</f>
        <v>1039409.754963261</v>
      </c>
      <c r="D86" s="562">
        <f>avghweal!O79</f>
        <v>892785.43273138953</v>
      </c>
      <c r="E86" s="562">
        <f>avghweal!P79</f>
        <v>1041929.653237687</v>
      </c>
      <c r="F86" s="562">
        <f>avghweal!Q79</f>
        <v>1036685.3140792616</v>
      </c>
      <c r="G86" s="563">
        <f>avghweal!R79</f>
        <v>1610310.1377722323</v>
      </c>
      <c r="H86" s="571">
        <f>B86*0.1/'TE5'!B86</f>
        <v>0.62883001565933216</v>
      </c>
      <c r="I86" s="582">
        <f>C86*0.1/'TE5'!B86</f>
        <v>0.62883001565933216</v>
      </c>
      <c r="J86" s="589">
        <f>D86*0.1/'TE5'!C86</f>
        <v>0.64916355427105066</v>
      </c>
      <c r="K86" s="582">
        <f>E86*0.1/'TE5'!D86</f>
        <v>0.63676359116607306</v>
      </c>
      <c r="L86" s="589">
        <f>F86*0.1/'TE5'!E86</f>
        <v>0.62116179297988272</v>
      </c>
      <c r="M86" s="590">
        <f>G86*0.1/'TE5'!F86</f>
        <v>0.65198521591176173</v>
      </c>
    </row>
    <row r="87" spans="1:13">
      <c r="A87" s="78">
        <v>1991</v>
      </c>
      <c r="B87" s="602">
        <f>avghweal!M80</f>
        <v>1036806.9001016379</v>
      </c>
      <c r="C87" s="563">
        <f>avghweal!N80</f>
        <v>1036806.9001016379</v>
      </c>
      <c r="D87" s="562">
        <f>avghweal!O80</f>
        <v>881771.97362854762</v>
      </c>
      <c r="E87" s="562">
        <f>avghweal!P80</f>
        <v>1038219.4557827691</v>
      </c>
      <c r="F87" s="562">
        <f>avghweal!Q80</f>
        <v>1035002.8250808297</v>
      </c>
      <c r="G87" s="563">
        <f>avghweal!R80</f>
        <v>1607021.8395697691</v>
      </c>
      <c r="H87" s="571">
        <f>B87*0.1/'TE5'!B87</f>
        <v>0.62743532657623291</v>
      </c>
      <c r="I87" s="582">
        <f>C87*0.1/'TE5'!B87</f>
        <v>0.62743532657623291</v>
      </c>
      <c r="J87" s="589">
        <f>D87*0.1/'TE5'!C87</f>
        <v>0.64675375982136785</v>
      </c>
      <c r="K87" s="582">
        <f>E87*0.1/'TE5'!D87</f>
        <v>0.63418148871835223</v>
      </c>
      <c r="L87" s="589">
        <f>F87*0.1/'TE5'!E87</f>
        <v>0.62077537953917949</v>
      </c>
      <c r="M87" s="590">
        <f>G87*0.1/'TE5'!F87</f>
        <v>0.64916567344204568</v>
      </c>
    </row>
    <row r="88" spans="1:13">
      <c r="A88" s="78">
        <v>1992</v>
      </c>
      <c r="B88" s="602">
        <f>avghweal!M81</f>
        <v>1082985.3636759983</v>
      </c>
      <c r="C88" s="563">
        <f>avghweal!N81</f>
        <v>1082985.3636759983</v>
      </c>
      <c r="D88" s="562">
        <f>avghweal!O81</f>
        <v>917980.97209184524</v>
      </c>
      <c r="E88" s="562">
        <f>avghweal!P81</f>
        <v>1087581.6853073877</v>
      </c>
      <c r="F88" s="562">
        <f>avghweal!Q81</f>
        <v>1078627.0269280022</v>
      </c>
      <c r="G88" s="563">
        <f>avghweal!R81</f>
        <v>1678227.0207805322</v>
      </c>
      <c r="H88" s="571">
        <f>B88*0.1/'TE5'!B88</f>
        <v>0.64253735542297352</v>
      </c>
      <c r="I88" s="582">
        <f>C88*0.1/'TE5'!B88</f>
        <v>0.64253735542297352</v>
      </c>
      <c r="J88" s="589">
        <f>D88*0.1/'TE5'!C88</f>
        <v>0.66156683705827379</v>
      </c>
      <c r="K88" s="582">
        <f>E88*0.1/'TE5'!D88</f>
        <v>0.64738167984017092</v>
      </c>
      <c r="L88" s="589">
        <f>F88*0.1/'TE5'!E88</f>
        <v>0.6378494099774239</v>
      </c>
      <c r="M88" s="590">
        <f>G88*0.1/'TE5'!F88</f>
        <v>0.66387599106986983</v>
      </c>
    </row>
    <row r="89" spans="1:13">
      <c r="A89" s="78">
        <v>1993</v>
      </c>
      <c r="B89" s="602">
        <f>avghweal!M82</f>
        <v>1104373.7405254203</v>
      </c>
      <c r="C89" s="563">
        <f>avghweal!N82</f>
        <v>1104373.7405254203</v>
      </c>
      <c r="D89" s="562">
        <f>avghweal!O82</f>
        <v>937831.64577867079</v>
      </c>
      <c r="E89" s="562">
        <f>avghweal!P82</f>
        <v>1113357.1155334944</v>
      </c>
      <c r="F89" s="562">
        <f>avghweal!Q82</f>
        <v>1096010.804571185</v>
      </c>
      <c r="G89" s="563">
        <f>avghweal!R82</f>
        <v>1711358.4822966405</v>
      </c>
      <c r="H89" s="571">
        <f>B89*0.1/'TE5'!B89</f>
        <v>0.64571458101272583</v>
      </c>
      <c r="I89" s="582">
        <f>C89*0.1/'TE5'!B89</f>
        <v>0.64571458101272583</v>
      </c>
      <c r="J89" s="589">
        <f>D89*0.1/'TE5'!C89</f>
        <v>0.66220708309691678</v>
      </c>
      <c r="K89" s="582">
        <f>E89*0.1/'TE5'!D89</f>
        <v>0.64817646260727846</v>
      </c>
      <c r="L89" s="589">
        <f>F89*0.1/'TE5'!E89</f>
        <v>0.64325890988020162</v>
      </c>
      <c r="M89" s="590">
        <f>G89*0.1/'TE5'!F89</f>
        <v>0.66718697991764842</v>
      </c>
    </row>
    <row r="90" spans="1:13">
      <c r="A90" s="78">
        <v>1994</v>
      </c>
      <c r="B90" s="602">
        <f>avghweal!M83</f>
        <v>1121130.0518589667</v>
      </c>
      <c r="C90" s="563">
        <f>avghweal!N83</f>
        <v>1121130.0518589667</v>
      </c>
      <c r="D90" s="562">
        <f>avghweal!O83</f>
        <v>951278.57359152718</v>
      </c>
      <c r="E90" s="562">
        <f>avghweal!P83</f>
        <v>1133924.3342318132</v>
      </c>
      <c r="F90" s="562">
        <f>avghweal!Q83</f>
        <v>1109103.0852866804</v>
      </c>
      <c r="G90" s="563">
        <f>avghweal!R83</f>
        <v>1739365.5234877046</v>
      </c>
      <c r="H90" s="571">
        <f>B90*0.1/'TE5'!B90</f>
        <v>0.64632618427276611</v>
      </c>
      <c r="I90" s="582">
        <f>C90*0.1/'TE5'!B90</f>
        <v>0.64632618427276611</v>
      </c>
      <c r="J90" s="589">
        <f>D90*0.1/'TE5'!C90</f>
        <v>0.66297574768375944</v>
      </c>
      <c r="K90" s="582">
        <f>E90*0.1/'TE5'!D90</f>
        <v>0.6500026517789903</v>
      </c>
      <c r="L90" s="589">
        <f>F90*0.1/'TE5'!E90</f>
        <v>0.64266429087642218</v>
      </c>
      <c r="M90" s="590">
        <f>G90*0.1/'TE5'!F90</f>
        <v>0.66806406816677155</v>
      </c>
    </row>
    <row r="91" spans="1:13">
      <c r="A91" s="78">
        <v>1995</v>
      </c>
      <c r="B91" s="602">
        <f>avghweal!M84</f>
        <v>1169250.686731626</v>
      </c>
      <c r="C91" s="563">
        <f>avghweal!N84</f>
        <v>1169250.686731626</v>
      </c>
      <c r="D91" s="562">
        <f>avghweal!O84</f>
        <v>992940.67984031455</v>
      </c>
      <c r="E91" s="562">
        <f>avghweal!P84</f>
        <v>1181733.407002216</v>
      </c>
      <c r="F91" s="562">
        <f>avghweal!Q84</f>
        <v>1158050.6003993878</v>
      </c>
      <c r="G91" s="563">
        <f>avghweal!R84</f>
        <v>1812516.8034466864</v>
      </c>
      <c r="H91" s="571">
        <f>B91*0.1/'TE5'!B91</f>
        <v>0.65004730224609386</v>
      </c>
      <c r="I91" s="582">
        <f>C91*0.1/'TE5'!B91</f>
        <v>0.65004730224609386</v>
      </c>
      <c r="J91" s="589">
        <f>D91*0.1/'TE5'!C91</f>
        <v>0.66937469184291931</v>
      </c>
      <c r="K91" s="582">
        <f>E91*0.1/'TE5'!D91</f>
        <v>0.65347263468838057</v>
      </c>
      <c r="L91" s="589">
        <f>F91*0.1/'TE5'!E91</f>
        <v>0.64690632795528136</v>
      </c>
      <c r="M91" s="590">
        <f>G91*0.1/'TE5'!F91</f>
        <v>0.67084140333777975</v>
      </c>
    </row>
    <row r="92" spans="1:13">
      <c r="A92" s="78">
        <v>1996</v>
      </c>
      <c r="B92" s="602">
        <f>avghweal!M85</f>
        <v>1238803.3038777814</v>
      </c>
      <c r="C92" s="563">
        <f>avghweal!N85</f>
        <v>1238803.3038777814</v>
      </c>
      <c r="D92" s="562">
        <f>avghweal!O85</f>
        <v>1060828.8701312651</v>
      </c>
      <c r="E92" s="562">
        <f>avghweal!P85</f>
        <v>1256281.996790637</v>
      </c>
      <c r="F92" s="562">
        <f>avghweal!Q85</f>
        <v>1221964.1213765729</v>
      </c>
      <c r="G92" s="563">
        <f>avghweal!R85</f>
        <v>1915100.4845720099</v>
      </c>
      <c r="H92" s="571">
        <f>B92*0.1/'TE5'!B92</f>
        <v>0.65442448854446422</v>
      </c>
      <c r="I92" s="582">
        <f>C92*0.1/'TE5'!B92</f>
        <v>0.65442448854446422</v>
      </c>
      <c r="J92" s="589">
        <f>D92*0.1/'TE5'!C92</f>
        <v>0.67455165744094348</v>
      </c>
      <c r="K92" s="582">
        <f>E92*0.1/'TE5'!D92</f>
        <v>0.6579454556691603</v>
      </c>
      <c r="L92" s="589">
        <f>F92*0.1/'TE5'!E92</f>
        <v>0.65052816433604432</v>
      </c>
      <c r="M92" s="590">
        <f>G92*0.1/'TE5'!F92</f>
        <v>0.67425028729942349</v>
      </c>
    </row>
    <row r="93" spans="1:13">
      <c r="A93" s="78">
        <v>1997</v>
      </c>
      <c r="B93" s="602">
        <f>avghweal!M86</f>
        <v>1328927.0337020534</v>
      </c>
      <c r="C93" s="563">
        <f>avghweal!N86</f>
        <v>1328927.0337020534</v>
      </c>
      <c r="D93" s="562">
        <f>avghweal!O86</f>
        <v>1157348.569017417</v>
      </c>
      <c r="E93" s="562">
        <f>avghweal!P86</f>
        <v>1353569.5338533798</v>
      </c>
      <c r="F93" s="562">
        <f>avghweal!Q86</f>
        <v>1306712.4751459754</v>
      </c>
      <c r="G93" s="563">
        <f>avghweal!R86</f>
        <v>2051421.9093144147</v>
      </c>
      <c r="H93" s="571">
        <f>B93*0.1/'TE5'!B93</f>
        <v>0.65985316038131703</v>
      </c>
      <c r="I93" s="582">
        <f>C93*0.1/'TE5'!B93</f>
        <v>0.65985316038131703</v>
      </c>
      <c r="J93" s="589">
        <f>D93*0.1/'TE5'!C93</f>
        <v>0.68349997855977151</v>
      </c>
      <c r="K93" s="582">
        <f>E93*0.1/'TE5'!D93</f>
        <v>0.66283872904603225</v>
      </c>
      <c r="L93" s="589">
        <f>F93*0.1/'TE5'!E93</f>
        <v>0.65706796752703034</v>
      </c>
      <c r="M93" s="590">
        <f>G93*0.1/'TE5'!F93</f>
        <v>0.67995250336422597</v>
      </c>
    </row>
    <row r="94" spans="1:13">
      <c r="A94" s="78">
        <v>1998</v>
      </c>
      <c r="B94" s="602">
        <f>avghweal!M87</f>
        <v>1475018.1901087821</v>
      </c>
      <c r="C94" s="563">
        <f>avghweal!N87</f>
        <v>1475018.1901087821</v>
      </c>
      <c r="D94" s="562">
        <f>avghweal!O87</f>
        <v>1308349.1602320047</v>
      </c>
      <c r="E94" s="562">
        <f>avghweal!P87</f>
        <v>1515945.4757516591</v>
      </c>
      <c r="F94" s="562">
        <f>avghweal!Q87</f>
        <v>1438638.3049737001</v>
      </c>
      <c r="G94" s="563">
        <f>avghweal!R87</f>
        <v>2270506.2242759643</v>
      </c>
      <c r="H94" s="571">
        <f>B94*0.1/'TE5'!B94</f>
        <v>0.66791385412216187</v>
      </c>
      <c r="I94" s="582">
        <f>C94*0.1/'TE5'!B94</f>
        <v>0.66791385412216187</v>
      </c>
      <c r="J94" s="589">
        <f>D94*0.1/'TE5'!C94</f>
        <v>0.69150423823756479</v>
      </c>
      <c r="K94" s="582">
        <f>E94*0.1/'TE5'!D94</f>
        <v>0.6724471797578504</v>
      </c>
      <c r="L94" s="589">
        <f>F94*0.1/'TE5'!E94</f>
        <v>0.66372490330144285</v>
      </c>
      <c r="M94" s="590">
        <f>G94*0.1/'TE5'!F94</f>
        <v>0.68635262914304684</v>
      </c>
    </row>
    <row r="95" spans="1:13">
      <c r="A95" s="83">
        <v>1999</v>
      </c>
      <c r="B95" s="603">
        <f>avghweal!M88</f>
        <v>1628100.9024025861</v>
      </c>
      <c r="C95" s="565">
        <f>avghweal!N88</f>
        <v>1628100.9024025861</v>
      </c>
      <c r="D95" s="564">
        <f>avghweal!O88</f>
        <v>1486280.4984769518</v>
      </c>
      <c r="E95" s="564">
        <f>avghweal!P88</f>
        <v>1695931.3311829255</v>
      </c>
      <c r="F95" s="564">
        <f>avghweal!Q88</f>
        <v>1567574.0954464609</v>
      </c>
      <c r="G95" s="565">
        <f>avghweal!R88</f>
        <v>2513785.875155753</v>
      </c>
      <c r="H95" s="574">
        <f>B95*0.1/'TE5'!B95</f>
        <v>0.670313000679016</v>
      </c>
      <c r="I95" s="585">
        <f>C95*0.1/'TE5'!B95</f>
        <v>0.670313000679016</v>
      </c>
      <c r="J95" s="591">
        <f>D95*0.1/'TE5'!C95</f>
        <v>0.69617118546494872</v>
      </c>
      <c r="K95" s="585">
        <f>E95*0.1/'TE5'!D95</f>
        <v>0.67405336820324502</v>
      </c>
      <c r="L95" s="591">
        <f>F95*0.1/'TE5'!E95</f>
        <v>0.66660532956546559</v>
      </c>
      <c r="M95" s="592">
        <f>G95*0.1/'TE5'!F95</f>
        <v>0.68884611476975999</v>
      </c>
    </row>
    <row r="96" spans="1:13">
      <c r="A96" s="88">
        <v>2000</v>
      </c>
      <c r="B96" s="604">
        <f>avghweal!M89</f>
        <v>1680751.3112420766</v>
      </c>
      <c r="C96" s="567">
        <f>avghweal!N89</f>
        <v>1680751.3112420766</v>
      </c>
      <c r="D96" s="566">
        <f>avghweal!O89</f>
        <v>1539771.3913213478</v>
      </c>
      <c r="E96" s="566">
        <f>avghweal!P89</f>
        <v>1753482.0658036345</v>
      </c>
      <c r="F96" s="566">
        <f>avghweal!Q89</f>
        <v>1615728.1702624164</v>
      </c>
      <c r="G96" s="567">
        <f>avghweal!R89</f>
        <v>2587914.3795775464</v>
      </c>
      <c r="H96" s="575">
        <f>B96*0.1/'TE5'!B96</f>
        <v>0.67375773191452015</v>
      </c>
      <c r="I96" s="586">
        <f>C96*0.1/'TE5'!B96</f>
        <v>0.67375773191452015</v>
      </c>
      <c r="J96" s="593">
        <f>D96*0.1/'TE5'!C96</f>
        <v>0.70133564253597436</v>
      </c>
      <c r="K96" s="586">
        <f>E96*0.1/'TE5'!D96</f>
        <v>0.68014963526622418</v>
      </c>
      <c r="L96" s="593">
        <f>F96*0.1/'TE5'!E96</f>
        <v>0.66769152547096322</v>
      </c>
      <c r="M96" s="594">
        <f>G96*0.1/'TE5'!F96</f>
        <v>0.69341483467134635</v>
      </c>
    </row>
    <row r="97" spans="1:13">
      <c r="A97" s="78">
        <v>2001</v>
      </c>
      <c r="B97" s="602">
        <f>avghweal!M90</f>
        <v>1592933.1861621949</v>
      </c>
      <c r="C97" s="563">
        <f>avghweal!N90</f>
        <v>1592933.1861621949</v>
      </c>
      <c r="D97" s="562">
        <f>avghweal!O90</f>
        <v>1404576.7987960759</v>
      </c>
      <c r="E97" s="562">
        <f>avghweal!P90</f>
        <v>1639473.2480129367</v>
      </c>
      <c r="F97" s="562">
        <f>avghweal!Q90</f>
        <v>1550566.5453533609</v>
      </c>
      <c r="G97" s="563">
        <f>avghweal!R90</f>
        <v>2436777.8260363266</v>
      </c>
      <c r="H97" s="571">
        <f>B97*0.1/'TE5'!B97</f>
        <v>0.66447401046752941</v>
      </c>
      <c r="I97" s="582">
        <f>C97*0.1/'TE5'!B97</f>
        <v>0.66447401046752941</v>
      </c>
      <c r="J97" s="589">
        <f>D97*0.1/'TE5'!C97</f>
        <v>0.68823255939676986</v>
      </c>
      <c r="K97" s="582">
        <f>E97*0.1/'TE5'!D97</f>
        <v>0.6697851777435887</v>
      </c>
      <c r="L97" s="589">
        <f>F97*0.1/'TE5'!E97</f>
        <v>0.65927167075483806</v>
      </c>
      <c r="M97" s="590">
        <f>G97*0.1/'TE5'!F97</f>
        <v>0.68568185216582656</v>
      </c>
    </row>
    <row r="98" spans="1:13">
      <c r="A98" s="78">
        <v>2002</v>
      </c>
      <c r="B98" s="602">
        <f>avghweal!M91</f>
        <v>1512280.7280082724</v>
      </c>
      <c r="C98" s="563">
        <f>avghweal!N91</f>
        <v>1512280.7280082724</v>
      </c>
      <c r="D98" s="562">
        <f>avghweal!O91</f>
        <v>1309686.7344339287</v>
      </c>
      <c r="E98" s="562">
        <f>avghweal!P91</f>
        <v>1551462.8393308455</v>
      </c>
      <c r="F98" s="562">
        <f>avghweal!Q91</f>
        <v>1476912.363685498</v>
      </c>
      <c r="G98" s="563">
        <f>avghweal!R91</f>
        <v>2302306.7857285924</v>
      </c>
      <c r="H98" s="571">
        <f>B98*0.1/'TE5'!B98</f>
        <v>0.66348350048065186</v>
      </c>
      <c r="I98" s="582">
        <f>C98*0.1/'TE5'!B98</f>
        <v>0.66348350048065186</v>
      </c>
      <c r="J98" s="589">
        <f>D98*0.1/'TE5'!C98</f>
        <v>0.68456075184915011</v>
      </c>
      <c r="K98" s="582">
        <f>E98*0.1/'TE5'!D98</f>
        <v>0.6680684614493908</v>
      </c>
      <c r="L98" s="589">
        <f>F98*0.1/'TE5'!E98</f>
        <v>0.65912121867814999</v>
      </c>
      <c r="M98" s="590">
        <f>G98*0.1/'TE5'!F98</f>
        <v>0.68601648850508701</v>
      </c>
    </row>
    <row r="99" spans="1:13">
      <c r="A99" s="78">
        <v>2003</v>
      </c>
      <c r="B99" s="602">
        <f>avghweal!M92</f>
        <v>1549758.1257276789</v>
      </c>
      <c r="C99" s="563">
        <f>avghweal!N92</f>
        <v>1549758.1257276789</v>
      </c>
      <c r="D99" s="562">
        <f>avghweal!O92</f>
        <v>1348049.8171065683</v>
      </c>
      <c r="E99" s="562">
        <f>avghweal!P92</f>
        <v>1592856.2232142447</v>
      </c>
      <c r="F99" s="562">
        <f>avghweal!Q92</f>
        <v>1510393.1998976166</v>
      </c>
      <c r="G99" s="563">
        <f>avghweal!R92</f>
        <v>2351464.1479660417</v>
      </c>
      <c r="H99" s="571">
        <f>B99*0.1/'TE5'!B99</f>
        <v>0.66558730602264404</v>
      </c>
      <c r="I99" s="582">
        <f>C99*0.1/'TE5'!B99</f>
        <v>0.66558730602264404</v>
      </c>
      <c r="J99" s="589">
        <f>D99*0.1/'TE5'!C99</f>
        <v>0.68695447876754556</v>
      </c>
      <c r="K99" s="582">
        <f>E99*0.1/'TE5'!D99</f>
        <v>0.67239105828125234</v>
      </c>
      <c r="L99" s="589">
        <f>F99*0.1/'TE5'!E99</f>
        <v>0.65900434309659384</v>
      </c>
      <c r="M99" s="590">
        <f>G99*0.1/'TE5'!F99</f>
        <v>0.68830440771366286</v>
      </c>
    </row>
    <row r="100" spans="1:13">
      <c r="A100" s="78">
        <v>2004</v>
      </c>
      <c r="B100" s="602">
        <f>avghweal!M93</f>
        <v>1736460.0370505864</v>
      </c>
      <c r="C100" s="563">
        <f>avghweal!N93</f>
        <v>1736460.0370505864</v>
      </c>
      <c r="D100" s="562">
        <f>avghweal!O93</f>
        <v>1511781.75315715</v>
      </c>
      <c r="E100" s="562">
        <f>avghweal!P93</f>
        <v>1799064.5944585167</v>
      </c>
      <c r="F100" s="562">
        <f>avghweal!Q93</f>
        <v>1679899.0262123155</v>
      </c>
      <c r="G100" s="563">
        <f>avghweal!R93</f>
        <v>2624668.169103506</v>
      </c>
      <c r="H100" s="571">
        <f>B100*0.1/'TE5'!B100</f>
        <v>0.67369800806045532</v>
      </c>
      <c r="I100" s="582">
        <f>C100*0.1/'TE5'!B100</f>
        <v>0.67369800806045532</v>
      </c>
      <c r="J100" s="589">
        <f>D100*0.1/'TE5'!C100</f>
        <v>0.69499265046025083</v>
      </c>
      <c r="K100" s="582">
        <f>E100*0.1/'TE5'!D100</f>
        <v>0.68078864352941371</v>
      </c>
      <c r="L100" s="589">
        <f>F100*0.1/'TE5'!E100</f>
        <v>0.66704892816367356</v>
      </c>
      <c r="M100" s="590">
        <f>G100*0.1/'TE5'!F100</f>
        <v>0.69641915684411715</v>
      </c>
    </row>
    <row r="101" spans="1:13">
      <c r="A101" s="78">
        <v>2005</v>
      </c>
      <c r="B101" s="602">
        <f>avghweal!M94</f>
        <v>1886828.8050967022</v>
      </c>
      <c r="C101" s="563">
        <f>avghweal!N94</f>
        <v>1886828.8050967022</v>
      </c>
      <c r="D101" s="562">
        <f>avghweal!O94</f>
        <v>1660576.6590015444</v>
      </c>
      <c r="E101" s="562">
        <f>avghweal!P94</f>
        <v>1957830.8880772658</v>
      </c>
      <c r="F101" s="562">
        <f>avghweal!Q94</f>
        <v>1821745.7618760839</v>
      </c>
      <c r="G101" s="563">
        <f>avghweal!R94</f>
        <v>2853908.9963093232</v>
      </c>
      <c r="H101" s="571">
        <f>B101*0.1/'TE5'!B101</f>
        <v>0.67417842149734486</v>
      </c>
      <c r="I101" s="582">
        <f>C101*0.1/'TE5'!B101</f>
        <v>0.67417842149734486</v>
      </c>
      <c r="J101" s="589">
        <f>D101*0.1/'TE5'!C101</f>
        <v>0.69826876886816902</v>
      </c>
      <c r="K101" s="582">
        <f>E101*0.1/'TE5'!D101</f>
        <v>0.68225853402207448</v>
      </c>
      <c r="L101" s="589">
        <f>F101*0.1/'TE5'!E101</f>
        <v>0.66626759696184135</v>
      </c>
      <c r="M101" s="590">
        <f>G101*0.1/'TE5'!F101</f>
        <v>0.69870035133917285</v>
      </c>
    </row>
    <row r="102" spans="1:13">
      <c r="A102" s="78">
        <v>2006</v>
      </c>
      <c r="B102" s="602">
        <f>avghweal!M95</f>
        <v>1993778.9286285001</v>
      </c>
      <c r="C102" s="563">
        <f>avghweal!N95</f>
        <v>1993778.9286285001</v>
      </c>
      <c r="D102" s="562">
        <f>avghweal!O95</f>
        <v>1757737.8899841434</v>
      </c>
      <c r="E102" s="562">
        <f>avghweal!P95</f>
        <v>2071950.3879543042</v>
      </c>
      <c r="F102" s="562">
        <f>avghweal!Q95</f>
        <v>1922878.2798029415</v>
      </c>
      <c r="G102" s="563">
        <f>avghweal!R95</f>
        <v>2999084.0760570043</v>
      </c>
      <c r="H102" s="571">
        <f>B102*0.1/'TE5'!B102</f>
        <v>0.67976486682891835</v>
      </c>
      <c r="I102" s="582">
        <f>C102*0.1/'TE5'!B102</f>
        <v>0.67976486682891835</v>
      </c>
      <c r="J102" s="589">
        <f>D102*0.1/'TE5'!C102</f>
        <v>0.70596568362955181</v>
      </c>
      <c r="K102" s="582">
        <f>E102*0.1/'TE5'!D102</f>
        <v>0.6889835955838447</v>
      </c>
      <c r="L102" s="589">
        <f>F102*0.1/'TE5'!E102</f>
        <v>0.67102153012837784</v>
      </c>
      <c r="M102" s="590">
        <f>G102*0.1/'TE5'!F102</f>
        <v>0.70418326752581739</v>
      </c>
    </row>
    <row r="103" spans="1:13">
      <c r="A103" s="78">
        <v>2007</v>
      </c>
      <c r="B103" s="602">
        <f>avghweal!M96</f>
        <v>2006254.3572479244</v>
      </c>
      <c r="C103" s="563">
        <f>avghweal!N96</f>
        <v>2006254.3572479244</v>
      </c>
      <c r="D103" s="562">
        <f>avghweal!O96</f>
        <v>1758971.7023118874</v>
      </c>
      <c r="E103" s="562">
        <f>avghweal!P96</f>
        <v>2088365.1273916105</v>
      </c>
      <c r="F103" s="562">
        <f>avghweal!Q96</f>
        <v>1931210.1036026967</v>
      </c>
      <c r="G103" s="563">
        <f>avghweal!R96</f>
        <v>3024266.027943226</v>
      </c>
      <c r="H103" s="571">
        <f>B103*0.1/'TE5'!B103</f>
        <v>0.69035160541534435</v>
      </c>
      <c r="I103" s="582">
        <f>C103*0.1/'TE5'!B103</f>
        <v>0.69035160541534435</v>
      </c>
      <c r="J103" s="589">
        <f>D103*0.1/'TE5'!C103</f>
        <v>0.725181426473819</v>
      </c>
      <c r="K103" s="582">
        <f>E103*0.1/'TE5'!D103</f>
        <v>0.70124483698459528</v>
      </c>
      <c r="L103" s="589">
        <f>F103*0.1/'TE5'!E103</f>
        <v>0.67993565251877974</v>
      </c>
      <c r="M103" s="590">
        <f>G103*0.1/'TE5'!F103</f>
        <v>0.71481167052985972</v>
      </c>
    </row>
    <row r="104" spans="1:13">
      <c r="A104" s="78">
        <v>2008</v>
      </c>
      <c r="B104" s="602">
        <f>avghweal!M97</f>
        <v>1804109.1845160038</v>
      </c>
      <c r="C104" s="563">
        <f>avghweal!N97</f>
        <v>1804109.1845160038</v>
      </c>
      <c r="D104" s="562">
        <f>avghweal!O97</f>
        <v>1550077.8626728994</v>
      </c>
      <c r="E104" s="562">
        <f>avghweal!P97</f>
        <v>1866604.5409046276</v>
      </c>
      <c r="F104" s="562">
        <f>avghweal!Q97</f>
        <v>1746537.3778577552</v>
      </c>
      <c r="G104" s="563">
        <f>avghweal!R97</f>
        <v>2697547.5254456755</v>
      </c>
      <c r="H104" s="571">
        <f>B104*0.1/'TE5'!B104</f>
        <v>0.71999448537826527</v>
      </c>
      <c r="I104" s="582">
        <f>C104*0.1/'TE5'!B104</f>
        <v>0.71999448537826527</v>
      </c>
      <c r="J104" s="589">
        <f>D104*0.1/'TE5'!C104</f>
        <v>0.75989169329747264</v>
      </c>
      <c r="K104" s="582">
        <f>E104*0.1/'TE5'!D104</f>
        <v>0.72968029861527839</v>
      </c>
      <c r="L104" s="589">
        <f>F104*0.1/'TE5'!E104</f>
        <v>0.71070076255627213</v>
      </c>
      <c r="M104" s="590">
        <f>G104*0.1/'TE5'!F104</f>
        <v>0.74382819341886908</v>
      </c>
    </row>
    <row r="105" spans="1:13">
      <c r="A105" s="83">
        <v>2009</v>
      </c>
      <c r="B105" s="605">
        <f>avghweal!M98</f>
        <v>1617719.0932750376</v>
      </c>
      <c r="C105" s="606">
        <f>avghweal!N98</f>
        <v>1617719.0932750376</v>
      </c>
      <c r="D105" s="564">
        <f>avghweal!O98</f>
        <v>1348044.0162487952</v>
      </c>
      <c r="E105" s="564">
        <f>avghweal!P98</f>
        <v>1657534.0794467623</v>
      </c>
      <c r="F105" s="564">
        <f>avghweal!Q98</f>
        <v>1581154.6923177906</v>
      </c>
      <c r="G105" s="565">
        <f>avghweal!R98</f>
        <v>2427326.0591349113</v>
      </c>
      <c r="H105" s="574">
        <f>B105*0.1/'TE5'!B105</f>
        <v>0.727669358253479</v>
      </c>
      <c r="I105" s="585">
        <f>C105*0.1/'TE5'!B105</f>
        <v>0.727669358253479</v>
      </c>
      <c r="J105" s="595">
        <f>D105*0.1/'TE5'!C105</f>
        <v>0.76875033547023031</v>
      </c>
      <c r="K105" s="596">
        <f>E105*0.1/'TE5'!D105</f>
        <v>0.73658981041725113</v>
      </c>
      <c r="L105" s="591">
        <f>F105*0.1/'TE5'!E105</f>
        <v>0.71931635359880086</v>
      </c>
      <c r="M105" s="592">
        <f>G105*0.1/'TE5'!F105</f>
        <v>0.75153705272263349</v>
      </c>
    </row>
    <row r="106" spans="1:13">
      <c r="A106" s="78">
        <v>2010</v>
      </c>
      <c r="B106" s="607">
        <f>avghweal!M99</f>
        <v>1694471.8729073571</v>
      </c>
      <c r="C106" s="608">
        <f>avghweal!N99</f>
        <v>1694471.8729073571</v>
      </c>
      <c r="D106" s="562">
        <f>avghweal!O99</f>
        <v>1430334.3536657055</v>
      </c>
      <c r="E106" s="562">
        <f>avghweal!P99</f>
        <v>1755838.8933481546</v>
      </c>
      <c r="F106" s="562">
        <f>avghweal!Q99</f>
        <v>1637484.7333158816</v>
      </c>
      <c r="G106" s="563">
        <f>avghweal!R99</f>
        <v>2527555.4988473416</v>
      </c>
      <c r="H106" s="571">
        <f>B106*0.1/'TE5'!B106</f>
        <v>0.73251938819885254</v>
      </c>
      <c r="I106" s="582">
        <f>C106*0.1/'TE5'!B106</f>
        <v>0.73251938819885254</v>
      </c>
      <c r="J106" s="597">
        <f>D106*0.1/'TE5'!C106</f>
        <v>0.77060007716469581</v>
      </c>
      <c r="K106" s="598">
        <f>E106*0.1/'TE5'!D106</f>
        <v>0.74286462393834785</v>
      </c>
      <c r="L106" s="589">
        <f>F106*0.1/'TE5'!E106</f>
        <v>0.72245784231375321</v>
      </c>
      <c r="M106" s="590">
        <f>G106*0.1/'TE5'!F106</f>
        <v>0.75640103320442131</v>
      </c>
    </row>
    <row r="107" spans="1:13">
      <c r="A107" s="78">
        <v>2011</v>
      </c>
      <c r="B107" s="607">
        <f>avghweal!M100</f>
        <v>1716037.1309545359</v>
      </c>
      <c r="C107" s="608">
        <f>avghweal!N100</f>
        <v>1716037.1309545359</v>
      </c>
      <c r="D107" s="562">
        <f>avghweal!O100</f>
        <v>1433198.1328341386</v>
      </c>
      <c r="E107" s="562">
        <f>avghweal!P100</f>
        <v>1785976.422271607</v>
      </c>
      <c r="F107" s="562">
        <f>avghweal!Q100</f>
        <v>1651797.8459180403</v>
      </c>
      <c r="G107" s="563">
        <f>avghweal!R100</f>
        <v>2546235.8478972036</v>
      </c>
      <c r="H107" s="571">
        <f>B107*0.1/'TE5'!B107</f>
        <v>0.73266696929931641</v>
      </c>
      <c r="I107" s="582">
        <f>C107*0.1/'TE5'!B107</f>
        <v>0.73266696929931641</v>
      </c>
      <c r="J107" s="597">
        <f>D107*0.1/'TE5'!C107</f>
        <v>0.77013247237693994</v>
      </c>
      <c r="K107" s="598">
        <f>E107*0.1/'TE5'!D107</f>
        <v>0.74117213795904324</v>
      </c>
      <c r="L107" s="589">
        <f>F107*0.1/'TE5'!E107</f>
        <v>0.72446010628047242</v>
      </c>
      <c r="M107" s="590">
        <f>G107*0.1/'TE5'!F107</f>
        <v>0.7556098574968364</v>
      </c>
    </row>
    <row r="108" spans="1:13">
      <c r="A108" s="78">
        <v>2012</v>
      </c>
      <c r="B108" s="607">
        <f>avghweal!M101</f>
        <v>1783095.4038466313</v>
      </c>
      <c r="C108" s="608">
        <f>avghweal!N101</f>
        <v>1783095.4038466313</v>
      </c>
      <c r="D108" s="562">
        <f>avghweal!O101</f>
        <v>1491503.5020362337</v>
      </c>
      <c r="E108" s="562">
        <f>avghweal!P101</f>
        <v>1869856.2203583065</v>
      </c>
      <c r="F108" s="562">
        <f>avghweal!Q101</f>
        <v>1703536.2449007367</v>
      </c>
      <c r="G108" s="563">
        <f>avghweal!R101</f>
        <v>2639074.964562708</v>
      </c>
      <c r="H108" s="571">
        <f>B108*0.1/'TE5'!B108</f>
        <v>0.73744320869445801</v>
      </c>
      <c r="I108" s="582">
        <f>C108*0.1/'TE5'!B108</f>
        <v>0.73744320869445801</v>
      </c>
      <c r="J108" s="597">
        <f>D108*0.1/'TE5'!C108</f>
        <v>0.77458606541617192</v>
      </c>
      <c r="K108" s="598">
        <f>E108*0.1/'TE5'!D108</f>
        <v>0.74718425661259924</v>
      </c>
      <c r="L108" s="589">
        <f>F108*0.1/'TE5'!E108</f>
        <v>0.72795741570378103</v>
      </c>
      <c r="M108" s="590">
        <f>G108*0.1/'TE5'!F108</f>
        <v>0.76191017111359538</v>
      </c>
    </row>
    <row r="109" spans="1:13">
      <c r="A109" s="78">
        <v>2013</v>
      </c>
      <c r="B109" s="607">
        <f>avghweal!M102</f>
        <v>1938387.5528309455</v>
      </c>
      <c r="C109" s="608">
        <f>avghweal!N102</f>
        <v>1938387.5528309455</v>
      </c>
      <c r="D109" s="562">
        <f>avghweal!O102</f>
        <v>1628170.272150595</v>
      </c>
      <c r="E109" s="562">
        <f>avghweal!P102</f>
        <v>2015636.5604661349</v>
      </c>
      <c r="F109" s="562">
        <f>avghweal!Q102</f>
        <v>1867619.3492537164</v>
      </c>
      <c r="G109" s="563">
        <f>avghweal!R102</f>
        <v>2865742.5481655546</v>
      </c>
      <c r="H109" s="571">
        <f>B109*0.1/'TE5'!B109</f>
        <v>0.72311288118362438</v>
      </c>
      <c r="I109" s="582">
        <f>C109*0.1/'TE5'!B109</f>
        <v>0.72311288118362438</v>
      </c>
      <c r="J109" s="597">
        <f>D109*0.1/'TE5'!C109</f>
        <v>0.758337724981483</v>
      </c>
      <c r="K109" s="598">
        <f>E109*0.1/'TE5'!D109</f>
        <v>0.73107284968480679</v>
      </c>
      <c r="L109" s="589">
        <f>F109*0.1/'TE5'!E109</f>
        <v>0.71547967700812798</v>
      </c>
      <c r="M109" s="590">
        <f>G109*0.1/'TE5'!F109</f>
        <v>0.74991173507506248</v>
      </c>
    </row>
    <row r="110" spans="1:13">
      <c r="A110" s="78">
        <v>2014</v>
      </c>
      <c r="B110" s="607">
        <f>avghweal!M103</f>
        <v>2093763.5555421321</v>
      </c>
      <c r="C110" s="608">
        <f>avghweal!N103</f>
        <v>2093763.5555421321</v>
      </c>
      <c r="D110" s="562">
        <f>avghweal!O103</f>
        <v>1785416.6105198425</v>
      </c>
      <c r="E110" s="562">
        <f>avghweal!P103</f>
        <v>2198480.0520620747</v>
      </c>
      <c r="F110" s="562">
        <f>avghweal!Q103</f>
        <v>1998054.9086853808</v>
      </c>
      <c r="G110" s="563">
        <f>avghweal!R103</f>
        <v>3087971.9463741411</v>
      </c>
      <c r="H110" s="571">
        <f>B110*0.1/'TE5'!B110</f>
        <v>0.72183471918106079</v>
      </c>
      <c r="I110" s="582">
        <f>C110*0.1/'TE5'!B110</f>
        <v>0.72183471918106079</v>
      </c>
      <c r="J110" s="597">
        <f>D110*0.1/'TE5'!C110</f>
        <v>0.75536872867779625</v>
      </c>
      <c r="K110" s="598">
        <f>E110*0.1/'TE5'!D110</f>
        <v>0.73024622695840646</v>
      </c>
      <c r="L110" s="589">
        <f>F110*0.1/'TE5'!E110</f>
        <v>0.71362891269551065</v>
      </c>
      <c r="M110" s="590">
        <f>G110*0.1/'TE5'!F110</f>
        <v>0.74883304705836062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M118"/>
  <sheetViews>
    <sheetView workbookViewId="0">
      <pane xSplit="1" ySplit="8" topLeftCell="B10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867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79" t="s">
        <v>1218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899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>
        <f>avghweal!Z2</f>
        <v>2466741.9117994504</v>
      </c>
      <c r="D9" s="344"/>
      <c r="E9" s="96"/>
      <c r="F9" s="96"/>
      <c r="G9" s="95">
        <f>avghweal!AD2</f>
        <v>3809406.1626640311</v>
      </c>
      <c r="H9" s="568"/>
      <c r="I9" s="579">
        <f>C9*0.01/'TE5'!B9</f>
        <v>0.45115955230864108</v>
      </c>
      <c r="J9" s="613"/>
      <c r="K9" s="579"/>
      <c r="L9" s="613"/>
      <c r="M9" s="599">
        <f>G9*0.01/'TE5'!F9</f>
        <v>0.46337555607466324</v>
      </c>
    </row>
    <row r="10" spans="1:13" s="98" customFormat="1" ht="15" customHeight="1">
      <c r="A10" s="103">
        <v>1914</v>
      </c>
      <c r="B10" s="456"/>
      <c r="C10" s="344">
        <f>avghweal!Z3</f>
        <v>2440071.2317463635</v>
      </c>
      <c r="D10" s="344"/>
      <c r="E10" s="96"/>
      <c r="F10" s="96"/>
      <c r="G10" s="95">
        <f>avghweal!AD3</f>
        <v>3771521.9110386865</v>
      </c>
      <c r="H10" s="568"/>
      <c r="I10" s="579">
        <f>C10*0.01/'TE5'!B10</f>
        <v>0.44587685785406728</v>
      </c>
      <c r="J10" s="613"/>
      <c r="K10" s="579"/>
      <c r="L10" s="613"/>
      <c r="M10" s="599">
        <f>G10*0.01/'TE5'!F10</f>
        <v>0.4577340930631919</v>
      </c>
    </row>
    <row r="11" spans="1:13" s="98" customFormat="1" ht="15" customHeight="1">
      <c r="A11" s="103">
        <v>1915</v>
      </c>
      <c r="B11" s="456"/>
      <c r="C11" s="344">
        <f>avghweal!Z4</f>
        <v>2608432.485987165</v>
      </c>
      <c r="D11" s="344"/>
      <c r="E11" s="96"/>
      <c r="F11" s="96"/>
      <c r="G11" s="95">
        <f>avghweal!AD4</f>
        <v>4033675.4218989438</v>
      </c>
      <c r="H11" s="568"/>
      <c r="I11" s="579">
        <f>C11*0.01/'TE5'!B11</f>
        <v>0.446417293373428</v>
      </c>
      <c r="J11" s="613"/>
      <c r="K11" s="579"/>
      <c r="L11" s="613"/>
      <c r="M11" s="599">
        <f>G11*0.01/'TE5'!F11</f>
        <v>0.45791031472343469</v>
      </c>
    </row>
    <row r="12" spans="1:13" s="98" customFormat="1" ht="15" customHeight="1">
      <c r="A12" s="103">
        <v>1916</v>
      </c>
      <c r="B12" s="456"/>
      <c r="C12" s="344">
        <f>avghweal!Z5</f>
        <v>2595784.1295375046</v>
      </c>
      <c r="D12" s="344"/>
      <c r="E12" s="96"/>
      <c r="F12" s="96"/>
      <c r="G12" s="95">
        <f>avghweal!AD5</f>
        <v>4016470.0250441716</v>
      </c>
      <c r="H12" s="568"/>
      <c r="I12" s="579">
        <f>C12*0.01/'TE5'!B12</f>
        <v>0.43302390827082904</v>
      </c>
      <c r="J12" s="613"/>
      <c r="K12" s="579"/>
      <c r="L12" s="613"/>
      <c r="M12" s="599">
        <f>G12*0.01/'TE5'!F12</f>
        <v>0.44386893537698491</v>
      </c>
    </row>
    <row r="13" spans="1:13" s="98" customFormat="1" ht="15" customHeight="1">
      <c r="A13" s="103">
        <v>1917</v>
      </c>
      <c r="B13" s="456"/>
      <c r="C13" s="344">
        <f>avghweal!Z6</f>
        <v>2084717.3802635823</v>
      </c>
      <c r="D13" s="344"/>
      <c r="E13" s="96"/>
      <c r="F13" s="96"/>
      <c r="G13" s="95">
        <f>avghweal!AD6</f>
        <v>3247331.9939196138</v>
      </c>
      <c r="H13" s="568"/>
      <c r="I13" s="579">
        <f>C13*0.01/'TE5'!B13</f>
        <v>0.40531897031519981</v>
      </c>
      <c r="J13" s="613"/>
      <c r="K13" s="579"/>
      <c r="L13" s="613"/>
      <c r="M13" s="599">
        <f>G13*0.01/'TE5'!F13</f>
        <v>0.41860162543291585</v>
      </c>
    </row>
    <row r="14" spans="1:13" s="98" customFormat="1" ht="15" customHeight="1">
      <c r="A14" s="103">
        <v>1918</v>
      </c>
      <c r="B14" s="456"/>
      <c r="C14" s="344">
        <f>avghweal!Z7</f>
        <v>1741410.3967910758</v>
      </c>
      <c r="D14" s="381"/>
      <c r="E14" s="341"/>
      <c r="F14" s="341"/>
      <c r="G14" s="95">
        <f>avghweal!AD7</f>
        <v>2695918.5980113074</v>
      </c>
      <c r="H14" s="568"/>
      <c r="I14" s="579">
        <f>C14*0.01/'TE5'!B14</f>
        <v>0.37048552208281454</v>
      </c>
      <c r="J14" s="613"/>
      <c r="K14" s="579"/>
      <c r="L14" s="613"/>
      <c r="M14" s="599">
        <f>G14*0.01/'TE5'!F14</f>
        <v>0.38363295384276136</v>
      </c>
    </row>
    <row r="15" spans="1:13" s="98" customFormat="1" ht="15" customHeight="1">
      <c r="A15" s="102">
        <v>1919</v>
      </c>
      <c r="B15" s="457"/>
      <c r="C15" s="343">
        <f>avghweal!Z8</f>
        <v>1849795.0161741343</v>
      </c>
      <c r="D15" s="382"/>
      <c r="E15" s="342"/>
      <c r="F15" s="342"/>
      <c r="G15" s="99">
        <f>avghweal!AD8</f>
        <v>2868787.9972750223</v>
      </c>
      <c r="H15" s="569"/>
      <c r="I15" s="580">
        <f>C15*0.01/'TE5'!B15</f>
        <v>0.40008204858115165</v>
      </c>
      <c r="J15" s="614"/>
      <c r="K15" s="580"/>
      <c r="L15" s="614"/>
      <c r="M15" s="600">
        <f>G15*0.01/'TE5'!F15</f>
        <v>0.41244402130171215</v>
      </c>
    </row>
    <row r="16" spans="1:13" s="98" customFormat="1" ht="15" customHeight="1">
      <c r="A16" s="103">
        <v>1920</v>
      </c>
      <c r="B16" s="456"/>
      <c r="C16" s="344">
        <f>avghweal!Z9</f>
        <v>1439363.7265843486</v>
      </c>
      <c r="D16" s="381"/>
      <c r="E16" s="341"/>
      <c r="F16" s="341"/>
      <c r="G16" s="95">
        <f>avghweal!AD9</f>
        <v>2244527.4697599709</v>
      </c>
      <c r="H16" s="568"/>
      <c r="I16" s="579">
        <f>C16*0.01/'TE5'!B16</f>
        <v>0.35674407684045567</v>
      </c>
      <c r="J16" s="613"/>
      <c r="K16" s="579"/>
      <c r="L16" s="613"/>
      <c r="M16" s="599">
        <f>G16*0.01/'TE5'!F16</f>
        <v>0.36937890709145987</v>
      </c>
    </row>
    <row r="17" spans="1:13" s="98" customFormat="1" ht="15" customHeight="1">
      <c r="A17" s="103">
        <v>1921</v>
      </c>
      <c r="B17" s="456"/>
      <c r="C17" s="344">
        <f>avghweal!Z10</f>
        <v>1620598.3170000894</v>
      </c>
      <c r="D17" s="381"/>
      <c r="E17" s="341"/>
      <c r="F17" s="341"/>
      <c r="G17" s="95">
        <f>avghweal!AD10</f>
        <v>2510871.4807445789</v>
      </c>
      <c r="H17" s="568"/>
      <c r="I17" s="579">
        <f>C17*0.01/'TE5'!B17</f>
        <v>0.36797410784044965</v>
      </c>
      <c r="J17" s="613"/>
      <c r="K17" s="579"/>
      <c r="L17" s="613"/>
      <c r="M17" s="599">
        <f>G17*0.01/'TE5'!F17</f>
        <v>0.3794452295212053</v>
      </c>
    </row>
    <row r="18" spans="1:13" s="98" customFormat="1" ht="15" customHeight="1">
      <c r="A18" s="103">
        <v>1922</v>
      </c>
      <c r="B18" s="456"/>
      <c r="C18" s="344">
        <f>avghweal!Z11</f>
        <v>1976835.2613934132</v>
      </c>
      <c r="D18" s="381"/>
      <c r="E18" s="341"/>
      <c r="F18" s="341"/>
      <c r="G18" s="95">
        <f>avghweal!AD11</f>
        <v>3038894.979100076</v>
      </c>
      <c r="H18" s="568"/>
      <c r="I18" s="579">
        <f>C18*0.01/'TE5'!B18</f>
        <v>0.39974737592602866</v>
      </c>
      <c r="J18" s="613"/>
      <c r="K18" s="579"/>
      <c r="L18" s="613"/>
      <c r="M18" s="599">
        <f>G18*0.01/'TE5'!F18</f>
        <v>0.41016179049976248</v>
      </c>
    </row>
    <row r="19" spans="1:13" s="98" customFormat="1" ht="15" customHeight="1">
      <c r="A19" s="103">
        <v>1923</v>
      </c>
      <c r="B19" s="456"/>
      <c r="C19" s="344">
        <f>avghweal!Z12</f>
        <v>1754407.6614341801</v>
      </c>
      <c r="D19" s="381"/>
      <c r="E19" s="341"/>
      <c r="F19" s="341"/>
      <c r="G19" s="95">
        <f>avghweal!AD12</f>
        <v>2705046.3810659605</v>
      </c>
      <c r="H19" s="568"/>
      <c r="I19" s="579">
        <f>C19*0.01/'TE5'!B19</f>
        <v>0.35384183341940784</v>
      </c>
      <c r="J19" s="613"/>
      <c r="K19" s="579"/>
      <c r="L19" s="613"/>
      <c r="M19" s="599">
        <f>G19*0.01/'TE5'!F19</f>
        <v>0.36434749472995348</v>
      </c>
    </row>
    <row r="20" spans="1:13" s="98" customFormat="1" ht="15" customHeight="1">
      <c r="A20" s="103">
        <v>1924</v>
      </c>
      <c r="B20" s="456"/>
      <c r="C20" s="344">
        <f>avghweal!Z13</f>
        <v>1895183.0769035341</v>
      </c>
      <c r="D20" s="381"/>
      <c r="E20" s="341"/>
      <c r="F20" s="341"/>
      <c r="G20" s="95">
        <f>avghweal!AD13</f>
        <v>2910105.8383011669</v>
      </c>
      <c r="H20" s="568"/>
      <c r="I20" s="579">
        <f>C20*0.01/'TE5'!B20</f>
        <v>0.374622143541048</v>
      </c>
      <c r="J20" s="613"/>
      <c r="K20" s="579"/>
      <c r="L20" s="613"/>
      <c r="M20" s="599">
        <f>G20*0.01/'TE5'!F20</f>
        <v>0.38423447303761787</v>
      </c>
    </row>
    <row r="21" spans="1:13" s="98" customFormat="1" ht="15" customHeight="1">
      <c r="A21" s="103">
        <v>1925</v>
      </c>
      <c r="B21" s="456"/>
      <c r="C21" s="344">
        <f>avghweal!Z14</f>
        <v>2181802.6016311185</v>
      </c>
      <c r="D21" s="381"/>
      <c r="E21" s="341"/>
      <c r="F21" s="341"/>
      <c r="G21" s="95">
        <f>avghweal!AD14</f>
        <v>3333817.4297568551</v>
      </c>
      <c r="H21" s="568"/>
      <c r="I21" s="579">
        <f>C21*0.01/'TE5'!B21</f>
        <v>0.40917727240249097</v>
      </c>
      <c r="J21" s="613"/>
      <c r="K21" s="579"/>
      <c r="L21" s="613"/>
      <c r="M21" s="599">
        <f>G21*0.01/'TE5'!F21</f>
        <v>0.41771040366228662</v>
      </c>
    </row>
    <row r="22" spans="1:13" s="98" customFormat="1" ht="15" customHeight="1">
      <c r="A22" s="103">
        <v>1926</v>
      </c>
      <c r="B22" s="456"/>
      <c r="C22" s="344">
        <f>avghweal!Z15</f>
        <v>2343426.0063769654</v>
      </c>
      <c r="D22" s="381"/>
      <c r="E22" s="341"/>
      <c r="F22" s="341"/>
      <c r="G22" s="95">
        <f>avghweal!AD15</f>
        <v>3578751.237802505</v>
      </c>
      <c r="H22" s="568"/>
      <c r="I22" s="579">
        <f>C22*0.01/'TE5'!B22</f>
        <v>0.42581832700994132</v>
      </c>
      <c r="J22" s="613"/>
      <c r="K22" s="579"/>
      <c r="L22" s="613"/>
      <c r="M22" s="599">
        <f>G22*0.01/'TE5'!F22</f>
        <v>0.43390628987686913</v>
      </c>
    </row>
    <row r="23" spans="1:13" s="98" customFormat="1" ht="15" customHeight="1">
      <c r="A23" s="103">
        <v>1927</v>
      </c>
      <c r="B23" s="456"/>
      <c r="C23" s="344">
        <f>avghweal!Z16</f>
        <v>2641578.4904434709</v>
      </c>
      <c r="D23" s="381"/>
      <c r="E23" s="341"/>
      <c r="F23" s="341"/>
      <c r="G23" s="95">
        <f>avghweal!AD16</f>
        <v>4030202.1511229989</v>
      </c>
      <c r="H23" s="568"/>
      <c r="I23" s="579">
        <f>C23*0.01/'TE5'!B23</f>
        <v>0.44919394855536043</v>
      </c>
      <c r="J23" s="613"/>
      <c r="K23" s="579"/>
      <c r="L23" s="613"/>
      <c r="M23" s="599">
        <f>G23*0.01/'TE5'!F23</f>
        <v>0.45668941768304572</v>
      </c>
    </row>
    <row r="24" spans="1:13" s="98" customFormat="1" ht="15" customHeight="1">
      <c r="A24" s="103">
        <v>1928</v>
      </c>
      <c r="B24" s="456"/>
      <c r="C24" s="344">
        <f>avghweal!Z17</f>
        <v>3204297.9732103925</v>
      </c>
      <c r="D24" s="381"/>
      <c r="E24" s="341"/>
      <c r="F24" s="341"/>
      <c r="G24" s="95">
        <f>avghweal!AD17</f>
        <v>4888589.7980115088</v>
      </c>
      <c r="H24" s="568"/>
      <c r="I24" s="579">
        <f>C24*0.01/'TE5'!B24</f>
        <v>0.47822141262688495</v>
      </c>
      <c r="J24" s="613"/>
      <c r="K24" s="579"/>
      <c r="L24" s="613"/>
      <c r="M24" s="599">
        <f>G24*0.01/'TE5'!F24</f>
        <v>0.48496276861046322</v>
      </c>
    </row>
    <row r="25" spans="1:13" s="98" customFormat="1" ht="15" customHeight="1">
      <c r="A25" s="102">
        <v>1929</v>
      </c>
      <c r="B25" s="457"/>
      <c r="C25" s="343">
        <f>avghweal!Z18</f>
        <v>3335367.7814317136</v>
      </c>
      <c r="D25" s="382"/>
      <c r="E25" s="342"/>
      <c r="F25" s="342"/>
      <c r="G25" s="99">
        <f>avghweal!AD18</f>
        <v>5104115.5043431818</v>
      </c>
      <c r="H25" s="569"/>
      <c r="I25" s="580">
        <f>C25*0.01/'TE5'!B25</f>
        <v>0.4798696091247559</v>
      </c>
      <c r="J25" s="614"/>
      <c r="K25" s="580"/>
      <c r="L25" s="614"/>
      <c r="M25" s="600">
        <f>G25*0.01/'TE5'!F25</f>
        <v>0.48636271337043474</v>
      </c>
    </row>
    <row r="26" spans="1:13" s="98" customFormat="1" ht="15" customHeight="1">
      <c r="A26" s="103">
        <v>1930</v>
      </c>
      <c r="B26" s="456"/>
      <c r="C26" s="344">
        <f>avghweal!Z19</f>
        <v>2757289.0805961494</v>
      </c>
      <c r="D26" s="381"/>
      <c r="E26" s="341"/>
      <c r="F26" s="341"/>
      <c r="G26" s="95">
        <f>avghweal!AD19</f>
        <v>4249145.8923539706</v>
      </c>
      <c r="H26" s="568"/>
      <c r="I26" s="579">
        <f>C26*0.01/'TE5'!B26</f>
        <v>0.43371326161594109</v>
      </c>
      <c r="J26" s="613"/>
      <c r="K26" s="579"/>
      <c r="L26" s="613"/>
      <c r="M26" s="599">
        <f>G26*0.01/'TE5'!F26</f>
        <v>0.44039199541969287</v>
      </c>
    </row>
    <row r="27" spans="1:13" s="98" customFormat="1" ht="15" customHeight="1">
      <c r="A27" s="103">
        <v>1931</v>
      </c>
      <c r="B27" s="456"/>
      <c r="C27" s="344">
        <f>avghweal!Z20</f>
        <v>2122119.279249697</v>
      </c>
      <c r="D27" s="381"/>
      <c r="E27" s="341"/>
      <c r="F27" s="341"/>
      <c r="G27" s="95">
        <f>avghweal!AD20</f>
        <v>3276756.8052095543</v>
      </c>
      <c r="H27" s="568"/>
      <c r="I27" s="579">
        <f>C27*0.01/'TE5'!B27</f>
        <v>0.38623921498339864</v>
      </c>
      <c r="J27" s="613"/>
      <c r="K27" s="579"/>
      <c r="L27" s="613"/>
      <c r="M27" s="599">
        <f>G27*0.01/'TE5'!F27</f>
        <v>0.39278337408260267</v>
      </c>
    </row>
    <row r="28" spans="1:13" s="98" customFormat="1" ht="15" customHeight="1">
      <c r="A28" s="103">
        <v>1932</v>
      </c>
      <c r="B28" s="456"/>
      <c r="C28" s="344">
        <f>avghweal!Z21</f>
        <v>1869405.5780323958</v>
      </c>
      <c r="D28" s="381"/>
      <c r="E28" s="341"/>
      <c r="F28" s="341"/>
      <c r="G28" s="95">
        <f>avghweal!AD21</f>
        <v>2885249.4519291981</v>
      </c>
      <c r="H28" s="568"/>
      <c r="I28" s="579">
        <f>C28*0.01/'TE5'!B28</f>
        <v>0.38096437862408217</v>
      </c>
      <c r="J28" s="613"/>
      <c r="K28" s="579"/>
      <c r="L28" s="613"/>
      <c r="M28" s="599">
        <f>G28*0.01/'TE5'!F28</f>
        <v>0.38690431320335339</v>
      </c>
    </row>
    <row r="29" spans="1:13" s="98" customFormat="1" ht="15" customHeight="1">
      <c r="A29" s="103">
        <v>1933</v>
      </c>
      <c r="B29" s="456"/>
      <c r="C29" s="344">
        <f>avghweal!Z22</f>
        <v>2085663.3097232466</v>
      </c>
      <c r="D29" s="381"/>
      <c r="E29" s="341"/>
      <c r="F29" s="341"/>
      <c r="G29" s="95">
        <f>avghweal!AD22</f>
        <v>3217975.5908654365</v>
      </c>
      <c r="H29" s="568"/>
      <c r="I29" s="579">
        <f>C29*0.01/'TE5'!B29</f>
        <v>0.4033718521409026</v>
      </c>
      <c r="J29" s="613"/>
      <c r="K29" s="579"/>
      <c r="L29" s="613"/>
      <c r="M29" s="599">
        <f>G29*0.01/'TE5'!F29</f>
        <v>0.40896436294832095</v>
      </c>
    </row>
    <row r="30" spans="1:13" s="98" customFormat="1" ht="15" customHeight="1">
      <c r="A30" s="103">
        <v>1934</v>
      </c>
      <c r="B30" s="456"/>
      <c r="C30" s="344">
        <f>avghweal!Z23</f>
        <v>2168608.8708808599</v>
      </c>
      <c r="D30" s="381"/>
      <c r="E30" s="341"/>
      <c r="F30" s="341"/>
      <c r="G30" s="95">
        <f>avghweal!AD23</f>
        <v>3353060.9412882677</v>
      </c>
      <c r="H30" s="568"/>
      <c r="I30" s="579">
        <f>C30*0.01/'TE5'!B30</f>
        <v>0.40985179176185688</v>
      </c>
      <c r="J30" s="613"/>
      <c r="K30" s="579"/>
      <c r="L30" s="613"/>
      <c r="M30" s="599">
        <f>G30*0.01/'TE5'!F30</f>
        <v>0.41575607970319572</v>
      </c>
    </row>
    <row r="31" spans="1:13" s="98" customFormat="1" ht="15" customHeight="1">
      <c r="A31" s="103">
        <v>1935</v>
      </c>
      <c r="B31" s="456"/>
      <c r="C31" s="344">
        <f>avghweal!Z24</f>
        <v>2241899.8004898452</v>
      </c>
      <c r="D31" s="381"/>
      <c r="E31" s="341"/>
      <c r="F31" s="341"/>
      <c r="G31" s="95">
        <f>avghweal!AD24</f>
        <v>3472120.8468175065</v>
      </c>
      <c r="H31" s="568"/>
      <c r="I31" s="579">
        <f>C31*0.01/'TE5'!B31</f>
        <v>0.40484550588420321</v>
      </c>
      <c r="J31" s="613"/>
      <c r="K31" s="579"/>
      <c r="L31" s="613"/>
      <c r="M31" s="599">
        <f>G31*0.01/'TE5'!F31</f>
        <v>0.4110727438095309</v>
      </c>
    </row>
    <row r="32" spans="1:13" s="98" customFormat="1" ht="15" customHeight="1">
      <c r="A32" s="103">
        <v>1936</v>
      </c>
      <c r="B32" s="456"/>
      <c r="C32" s="344">
        <f>avghweal!Z25</f>
        <v>2736980.0751011199</v>
      </c>
      <c r="D32" s="381"/>
      <c r="E32" s="341"/>
      <c r="F32" s="341"/>
      <c r="G32" s="95">
        <f>avghweal!AD25</f>
        <v>4235849.7690547276</v>
      </c>
      <c r="H32" s="568"/>
      <c r="I32" s="579">
        <f>C32*0.01/'TE5'!B32</f>
        <v>0.4298805950865453</v>
      </c>
      <c r="J32" s="613"/>
      <c r="K32" s="579"/>
      <c r="L32" s="613"/>
      <c r="M32" s="599">
        <f>G32*0.01/'TE5'!F32</f>
        <v>0.43602840649761054</v>
      </c>
    </row>
    <row r="33" spans="1:13" s="98" customFormat="1" ht="15" customHeight="1">
      <c r="A33" s="103">
        <v>1937</v>
      </c>
      <c r="B33" s="456"/>
      <c r="C33" s="344">
        <f>avghweal!Z26</f>
        <v>2665072.4016610943</v>
      </c>
      <c r="D33" s="381"/>
      <c r="E33" s="341"/>
      <c r="F33" s="341"/>
      <c r="G33" s="95">
        <f>avghweal!AD26</f>
        <v>4126253.3613176462</v>
      </c>
      <c r="H33" s="568"/>
      <c r="I33" s="579">
        <f>C33*0.01/'TE5'!B33</f>
        <v>0.43663302502055157</v>
      </c>
      <c r="J33" s="613"/>
      <c r="K33" s="579"/>
      <c r="L33" s="613"/>
      <c r="M33" s="599">
        <f>G33*0.01/'TE5'!F33</f>
        <v>0.44306127626732367</v>
      </c>
    </row>
    <row r="34" spans="1:13" s="98" customFormat="1" ht="15" customHeight="1">
      <c r="A34" s="103">
        <v>1938</v>
      </c>
      <c r="B34" s="456"/>
      <c r="C34" s="344">
        <f>avghweal!Z27</f>
        <v>2323544.6645509233</v>
      </c>
      <c r="D34" s="381"/>
      <c r="E34" s="341"/>
      <c r="F34" s="341"/>
      <c r="G34" s="95">
        <f>avghweal!AD27</f>
        <v>3596906.6232876414</v>
      </c>
      <c r="H34" s="568"/>
      <c r="I34" s="579">
        <f>C34*0.01/'TE5'!B34</f>
        <v>0.39761115182817031</v>
      </c>
      <c r="J34" s="613"/>
      <c r="K34" s="579"/>
      <c r="L34" s="613"/>
      <c r="M34" s="599">
        <f>G34*0.01/'TE5'!F34</f>
        <v>0.40386605435079287</v>
      </c>
    </row>
    <row r="35" spans="1:13" s="98" customFormat="1" ht="15" customHeight="1">
      <c r="A35" s="102">
        <v>1939</v>
      </c>
      <c r="B35" s="457"/>
      <c r="C35" s="343">
        <f>avghweal!Z28</f>
        <v>2461695.6951348083</v>
      </c>
      <c r="D35" s="382"/>
      <c r="E35" s="342"/>
      <c r="F35" s="342"/>
      <c r="G35" s="99">
        <f>avghweal!AD28</f>
        <v>3800958.0055406517</v>
      </c>
      <c r="H35" s="569"/>
      <c r="I35" s="580">
        <f>C35*0.01/'TE5'!B35</f>
        <v>0.40815811323842521</v>
      </c>
      <c r="J35" s="614"/>
      <c r="K35" s="580"/>
      <c r="L35" s="614"/>
      <c r="M35" s="600">
        <f>G35*0.01/'TE5'!F35</f>
        <v>0.41417283212666128</v>
      </c>
    </row>
    <row r="36" spans="1:13" s="98" customFormat="1" ht="15" customHeight="1">
      <c r="A36" s="103">
        <v>1940</v>
      </c>
      <c r="B36" s="456"/>
      <c r="C36" s="344">
        <f>avghweal!Z29</f>
        <v>2259314.32575951</v>
      </c>
      <c r="D36" s="381"/>
      <c r="E36" s="341"/>
      <c r="F36" s="341"/>
      <c r="G36" s="95">
        <f>avghweal!AD29</f>
        <v>3487463.0449658083</v>
      </c>
      <c r="H36" s="568"/>
      <c r="I36" s="579">
        <f>C36*0.01/'TE5'!B36</f>
        <v>0.37668378936064378</v>
      </c>
      <c r="J36" s="613"/>
      <c r="K36" s="579"/>
      <c r="L36" s="613"/>
      <c r="M36" s="599">
        <f>G36*0.01/'TE5'!F36</f>
        <v>0.38245493198409219</v>
      </c>
    </row>
    <row r="37" spans="1:13" s="98" customFormat="1" ht="15" customHeight="1">
      <c r="A37" s="103">
        <v>1941</v>
      </c>
      <c r="B37" s="456"/>
      <c r="C37" s="344">
        <f>avghweal!Z30</f>
        <v>1948177.434155341</v>
      </c>
      <c r="D37" s="381"/>
      <c r="E37" s="341"/>
      <c r="F37" s="341"/>
      <c r="G37" s="95">
        <f>avghweal!AD30</f>
        <v>3038615.8356174664</v>
      </c>
      <c r="H37" s="568"/>
      <c r="I37" s="579">
        <f>C37*0.01/'TE5'!B37</f>
        <v>0.34566941124554068</v>
      </c>
      <c r="J37" s="613"/>
      <c r="K37" s="579"/>
      <c r="L37" s="613"/>
      <c r="M37" s="599">
        <f>G37*0.01/'TE5'!F37</f>
        <v>0.3509328149375629</v>
      </c>
    </row>
    <row r="38" spans="1:13" s="98" customFormat="1" ht="15" customHeight="1">
      <c r="A38" s="103">
        <v>1942</v>
      </c>
      <c r="B38" s="456"/>
      <c r="C38" s="344">
        <f>avghweal!Z31</f>
        <v>1846378.0591665816</v>
      </c>
      <c r="D38" s="381"/>
      <c r="E38" s="341"/>
      <c r="F38" s="341"/>
      <c r="G38" s="95">
        <f>avghweal!AD31</f>
        <v>2908797.7234156332</v>
      </c>
      <c r="H38" s="568"/>
      <c r="I38" s="579">
        <f>C38*0.01/'TE5'!B38</f>
        <v>0.34112288989005557</v>
      </c>
      <c r="J38" s="613"/>
      <c r="K38" s="579"/>
      <c r="L38" s="613"/>
      <c r="M38" s="599">
        <f>G38*0.01/'TE5'!F38</f>
        <v>0.34644664546437492</v>
      </c>
    </row>
    <row r="39" spans="1:13" s="98" customFormat="1" ht="15" customHeight="1">
      <c r="A39" s="103">
        <v>1943</v>
      </c>
      <c r="B39" s="456"/>
      <c r="C39" s="344">
        <f>avghweal!Z32</f>
        <v>1996276.7124543013</v>
      </c>
      <c r="D39" s="381"/>
      <c r="E39" s="341"/>
      <c r="F39" s="341"/>
      <c r="G39" s="95">
        <f>avghweal!AD32</f>
        <v>3166377.6284003635</v>
      </c>
      <c r="H39" s="568"/>
      <c r="I39" s="579">
        <f>C39*0.01/'TE5'!B39</f>
        <v>0.34379977373035925</v>
      </c>
      <c r="J39" s="613"/>
      <c r="K39" s="579"/>
      <c r="L39" s="613"/>
      <c r="M39" s="599">
        <f>G39*0.01/'TE5'!F39</f>
        <v>0.34906544934554173</v>
      </c>
    </row>
    <row r="40" spans="1:13" s="98" customFormat="1" ht="15" customHeight="1">
      <c r="A40" s="103">
        <v>1944</v>
      </c>
      <c r="B40" s="456"/>
      <c r="C40" s="344">
        <f>avghweal!Z33</f>
        <v>2080951.9333811866</v>
      </c>
      <c r="D40" s="381"/>
      <c r="E40" s="341"/>
      <c r="F40" s="341"/>
      <c r="G40" s="95">
        <f>avghweal!AD33</f>
        <v>3340116.2028974686</v>
      </c>
      <c r="H40" s="568"/>
      <c r="I40" s="579">
        <f>C40*0.01/'TE5'!B40</f>
        <v>0.31838033187307502</v>
      </c>
      <c r="J40" s="613"/>
      <c r="K40" s="579"/>
      <c r="L40" s="613"/>
      <c r="M40" s="599">
        <f>G40*0.01/'TE5'!F40</f>
        <v>0.32448830508225718</v>
      </c>
    </row>
    <row r="41" spans="1:13" s="98" customFormat="1" ht="15" customHeight="1">
      <c r="A41" s="103">
        <v>1945</v>
      </c>
      <c r="B41" s="456"/>
      <c r="C41" s="344">
        <f>avghweal!Z34</f>
        <v>2367436.538268025</v>
      </c>
      <c r="D41" s="381"/>
      <c r="E41" s="341"/>
      <c r="F41" s="341"/>
      <c r="G41" s="95">
        <f>avghweal!AD34</f>
        <v>3831060.5235825181</v>
      </c>
      <c r="H41" s="568"/>
      <c r="I41" s="579">
        <f>C41*0.01/'TE5'!B41</f>
        <v>0.32099894463181516</v>
      </c>
      <c r="J41" s="613"/>
      <c r="K41" s="579"/>
      <c r="L41" s="613"/>
      <c r="M41" s="599">
        <f>G41*0.01/'TE5'!F41</f>
        <v>0.32707587659663384</v>
      </c>
    </row>
    <row r="42" spans="1:13" s="98" customFormat="1" ht="15" customHeight="1">
      <c r="A42" s="103">
        <v>1946</v>
      </c>
      <c r="B42" s="456"/>
      <c r="C42" s="344">
        <f>avghweal!Z35</f>
        <v>2120610.2666406976</v>
      </c>
      <c r="D42" s="381"/>
      <c r="E42" s="341"/>
      <c r="F42" s="341"/>
      <c r="G42" s="95">
        <f>avghweal!AD35</f>
        <v>3470163.1390099134</v>
      </c>
      <c r="H42" s="568"/>
      <c r="I42" s="579">
        <f>C42*0.01/'TE5'!B42</f>
        <v>0.29928776132010665</v>
      </c>
      <c r="J42" s="613"/>
      <c r="K42" s="579"/>
      <c r="L42" s="613"/>
      <c r="M42" s="599">
        <f>G42*0.01/'TE5'!F42</f>
        <v>0.3059098822058065</v>
      </c>
    </row>
    <row r="43" spans="1:13" s="98" customFormat="1" ht="15" customHeight="1">
      <c r="A43" s="103">
        <v>1947</v>
      </c>
      <c r="B43" s="456"/>
      <c r="C43" s="344">
        <f>avghweal!Z36</f>
        <v>1988662.7350393457</v>
      </c>
      <c r="D43" s="381"/>
      <c r="E43" s="341"/>
      <c r="F43" s="341"/>
      <c r="G43" s="95">
        <f>avghweal!AD36</f>
        <v>3263290.8213871219</v>
      </c>
      <c r="H43" s="568"/>
      <c r="I43" s="579">
        <f>C43*0.01/'TE5'!B43</f>
        <v>0.28684010791068698</v>
      </c>
      <c r="J43" s="613"/>
      <c r="K43" s="579"/>
      <c r="L43" s="613"/>
      <c r="M43" s="599">
        <f>G43*0.01/'TE5'!F43</f>
        <v>0.2941986843212569</v>
      </c>
    </row>
    <row r="44" spans="1:13" s="98" customFormat="1" ht="15" customHeight="1">
      <c r="A44" s="103">
        <v>1948</v>
      </c>
      <c r="B44" s="456"/>
      <c r="C44" s="344">
        <f>avghweal!Z37</f>
        <v>1955328.3456286234</v>
      </c>
      <c r="D44" s="381"/>
      <c r="E44" s="341"/>
      <c r="F44" s="341"/>
      <c r="G44" s="95">
        <f>avghweal!AD37</f>
        <v>3221953.4988125539</v>
      </c>
      <c r="H44" s="568"/>
      <c r="I44" s="579">
        <f>C44*0.01/'TE5'!B44</f>
        <v>0.28068944636041715</v>
      </c>
      <c r="J44" s="613"/>
      <c r="K44" s="579"/>
      <c r="L44" s="613"/>
      <c r="M44" s="599">
        <f>G44*0.01/'TE5'!F44</f>
        <v>0.28838428850195397</v>
      </c>
    </row>
    <row r="45" spans="1:13" s="98" customFormat="1" ht="15" customHeight="1">
      <c r="A45" s="102">
        <v>1949</v>
      </c>
      <c r="B45" s="457"/>
      <c r="C45" s="343">
        <f>avghweal!Z38</f>
        <v>1945045.4793278929</v>
      </c>
      <c r="D45" s="382"/>
      <c r="E45" s="342"/>
      <c r="F45" s="342"/>
      <c r="G45" s="99">
        <f>avghweal!AD38</f>
        <v>3216343.808514026</v>
      </c>
      <c r="H45" s="569"/>
      <c r="I45" s="580">
        <f>C45*0.01/'TE5'!B45</f>
        <v>0.27191803334313425</v>
      </c>
      <c r="J45" s="614"/>
      <c r="K45" s="580"/>
      <c r="L45" s="614"/>
      <c r="M45" s="600">
        <f>G45*0.01/'TE5'!F45</f>
        <v>0.27966024947254736</v>
      </c>
    </row>
    <row r="46" spans="1:13" s="98" customFormat="1" ht="15" customHeight="1">
      <c r="A46" s="103">
        <v>1950</v>
      </c>
      <c r="B46" s="456"/>
      <c r="C46" s="344">
        <f>avghweal!Z39</f>
        <v>2103897.8962568287</v>
      </c>
      <c r="D46" s="381"/>
      <c r="E46" s="341"/>
      <c r="F46" s="341"/>
      <c r="G46" s="95">
        <f>avghweal!AD39</f>
        <v>3462683.8679838576</v>
      </c>
      <c r="H46" s="568"/>
      <c r="I46" s="579">
        <f>C46*0.01/'TE5'!B46</f>
        <v>0.28529444742756932</v>
      </c>
      <c r="J46" s="613"/>
      <c r="K46" s="579"/>
      <c r="L46" s="613"/>
      <c r="M46" s="599">
        <f>G46*0.01/'TE5'!F46</f>
        <v>0.29255962897085885</v>
      </c>
    </row>
    <row r="47" spans="1:13" s="98" customFormat="1" ht="15" customHeight="1">
      <c r="A47" s="103">
        <v>1951</v>
      </c>
      <c r="B47" s="456"/>
      <c r="C47" s="344">
        <f>avghweal!Z40</f>
        <v>2079306.4212468488</v>
      </c>
      <c r="D47" s="381"/>
      <c r="E47" s="341"/>
      <c r="F47" s="341"/>
      <c r="G47" s="95">
        <f>avghweal!AD40</f>
        <v>3431893.5778487902</v>
      </c>
      <c r="H47" s="568"/>
      <c r="I47" s="579">
        <f>C47*0.01/'TE5'!B47</f>
        <v>0.28101525357559842</v>
      </c>
      <c r="J47" s="613"/>
      <c r="K47" s="579"/>
      <c r="L47" s="613"/>
      <c r="M47" s="599">
        <f>G47*0.01/'TE5'!F47</f>
        <v>0.28829596552201542</v>
      </c>
    </row>
    <row r="48" spans="1:13" s="98" customFormat="1" ht="15" customHeight="1">
      <c r="A48" s="103">
        <v>1952</v>
      </c>
      <c r="B48" s="456"/>
      <c r="C48" s="344">
        <f>avghweal!Z41</f>
        <v>2111349.7401235704</v>
      </c>
      <c r="D48" s="381"/>
      <c r="E48" s="341"/>
      <c r="F48" s="341"/>
      <c r="G48" s="95">
        <f>avghweal!AD41</f>
        <v>3490092.2380855945</v>
      </c>
      <c r="H48" s="568"/>
      <c r="I48" s="579">
        <f>C48*0.01/'TE5'!B48</f>
        <v>0.27767829765502866</v>
      </c>
      <c r="J48" s="613"/>
      <c r="K48" s="579"/>
      <c r="L48" s="613"/>
      <c r="M48" s="599">
        <f>G48*0.01/'TE5'!F48</f>
        <v>0.28483384706487419</v>
      </c>
    </row>
    <row r="49" spans="1:13" s="98" customFormat="1" ht="15" customHeight="1">
      <c r="A49" s="103">
        <v>1953</v>
      </c>
      <c r="B49" s="456"/>
      <c r="C49" s="344">
        <f>avghweal!Z42</f>
        <v>2036279.50082119</v>
      </c>
      <c r="D49" s="381"/>
      <c r="E49" s="341"/>
      <c r="F49" s="341"/>
      <c r="G49" s="95">
        <f>avghweal!AD42</f>
        <v>3367989.6780155059</v>
      </c>
      <c r="H49" s="568"/>
      <c r="I49" s="579">
        <f>C49*0.01/'TE5'!B49</f>
        <v>0.26544055303722885</v>
      </c>
      <c r="J49" s="613"/>
      <c r="K49" s="579"/>
      <c r="L49" s="613"/>
      <c r="M49" s="599">
        <f>G49*0.01/'TE5'!F49</f>
        <v>0.27234746815480032</v>
      </c>
    </row>
    <row r="50" spans="1:13" s="98" customFormat="1" ht="15" customHeight="1">
      <c r="A50" s="103">
        <v>1954</v>
      </c>
      <c r="B50" s="456"/>
      <c r="C50" s="344">
        <f>avghweal!Z43</f>
        <v>2148035.1579283061</v>
      </c>
      <c r="D50" s="381"/>
      <c r="E50" s="341"/>
      <c r="F50" s="341"/>
      <c r="G50" s="95">
        <f>avghweal!AD43</f>
        <v>3543085.1143692201</v>
      </c>
      <c r="H50" s="568"/>
      <c r="I50" s="579">
        <f>C50*0.01/'TE5'!B50</f>
        <v>0.27236170314705321</v>
      </c>
      <c r="J50" s="613"/>
      <c r="K50" s="579"/>
      <c r="L50" s="613"/>
      <c r="M50" s="599">
        <f>G50*0.01/'TE5'!F50</f>
        <v>0.2787989267583933</v>
      </c>
    </row>
    <row r="51" spans="1:13" s="98" customFormat="1" ht="15" customHeight="1">
      <c r="A51" s="103">
        <v>1955</v>
      </c>
      <c r="B51" s="456"/>
      <c r="C51" s="344">
        <f>avghweal!Z44</f>
        <v>2279419.2837032513</v>
      </c>
      <c r="D51" s="381"/>
      <c r="E51" s="341"/>
      <c r="F51" s="341"/>
      <c r="G51" s="95">
        <f>avghweal!AD44</f>
        <v>3750076.6747436128</v>
      </c>
      <c r="H51" s="568"/>
      <c r="I51" s="579">
        <f>C51*0.01/'TE5'!B51</f>
        <v>0.27540458799353795</v>
      </c>
      <c r="J51" s="613"/>
      <c r="K51" s="579"/>
      <c r="L51" s="613"/>
      <c r="M51" s="599">
        <f>G51*0.01/'TE5'!F51</f>
        <v>0.2814115083238054</v>
      </c>
    </row>
    <row r="52" spans="1:13" s="98" customFormat="1" ht="15" customHeight="1">
      <c r="A52" s="103">
        <v>1956</v>
      </c>
      <c r="B52" s="456"/>
      <c r="C52" s="344">
        <f>avghweal!Z45</f>
        <v>2371337.2106634346</v>
      </c>
      <c r="D52" s="381"/>
      <c r="E52" s="341"/>
      <c r="F52" s="341"/>
      <c r="G52" s="95">
        <f>avghweal!AD45</f>
        <v>3898324.6556339953</v>
      </c>
      <c r="H52" s="568"/>
      <c r="I52" s="579">
        <f>C52*0.01/'TE5'!B52</f>
        <v>0.27896950186310066</v>
      </c>
      <c r="J52" s="613"/>
      <c r="K52" s="579"/>
      <c r="L52" s="613"/>
      <c r="M52" s="599">
        <f>G52*0.01/'TE5'!F52</f>
        <v>0.28481422757207386</v>
      </c>
    </row>
    <row r="53" spans="1:13" s="98" customFormat="1" ht="15" customHeight="1">
      <c r="A53" s="103">
        <v>1957</v>
      </c>
      <c r="B53" s="456"/>
      <c r="C53" s="344">
        <f>avghweal!Z46</f>
        <v>2337460.8282060018</v>
      </c>
      <c r="D53" s="381"/>
      <c r="E53" s="341"/>
      <c r="F53" s="341"/>
      <c r="G53" s="95">
        <f>avghweal!AD46</f>
        <v>3840692.9155553184</v>
      </c>
      <c r="H53" s="568"/>
      <c r="I53" s="579">
        <f>C53*0.01/'TE5'!B53</f>
        <v>0.27529954276278396</v>
      </c>
      <c r="J53" s="613"/>
      <c r="K53" s="579"/>
      <c r="L53" s="613"/>
      <c r="M53" s="599">
        <f>G53*0.01/'TE5'!F53</f>
        <v>0.28105585408066119</v>
      </c>
    </row>
    <row r="54" spans="1:13" s="98" customFormat="1" ht="15" customHeight="1">
      <c r="A54" s="103">
        <v>1958</v>
      </c>
      <c r="B54" s="456"/>
      <c r="C54" s="344">
        <f>avghweal!Z47</f>
        <v>2353881.5992427953</v>
      </c>
      <c r="D54" s="381"/>
      <c r="E54" s="341"/>
      <c r="F54" s="341"/>
      <c r="G54" s="95">
        <f>avghweal!AD47</f>
        <v>3867612.3694149354</v>
      </c>
      <c r="H54" s="568"/>
      <c r="I54" s="579">
        <f>C54*0.01/'TE5'!B54</f>
        <v>0.27115715811623892</v>
      </c>
      <c r="J54" s="613"/>
      <c r="K54" s="579"/>
      <c r="L54" s="613"/>
      <c r="M54" s="599">
        <f>G54*0.01/'TE5'!F54</f>
        <v>0.27682769724312484</v>
      </c>
    </row>
    <row r="55" spans="1:13" s="98" customFormat="1" ht="15" customHeight="1">
      <c r="A55" s="102">
        <v>1959</v>
      </c>
      <c r="B55" s="457"/>
      <c r="C55" s="343">
        <f>avghweal!Z48</f>
        <v>2506641.5256940788</v>
      </c>
      <c r="D55" s="382"/>
      <c r="E55" s="342"/>
      <c r="F55" s="342"/>
      <c r="G55" s="99">
        <f>avghweal!AD48</f>
        <v>4130053.1274458561</v>
      </c>
      <c r="H55" s="569"/>
      <c r="I55" s="580">
        <f>C55*0.01/'TE5'!B55</f>
        <v>0.2776557364761274</v>
      </c>
      <c r="J55" s="614"/>
      <c r="K55" s="580"/>
      <c r="L55" s="614"/>
      <c r="M55" s="600">
        <f>G55*0.01/'TE5'!F55</f>
        <v>0.28282998748288923</v>
      </c>
    </row>
    <row r="56" spans="1:13">
      <c r="A56" s="78">
        <v>1960</v>
      </c>
      <c r="B56" s="456"/>
      <c r="C56" s="344">
        <f>avghweal!Z49</f>
        <v>2545135.8080617064</v>
      </c>
      <c r="D56" s="381"/>
      <c r="E56" s="341"/>
      <c r="F56" s="341"/>
      <c r="G56" s="95">
        <f>avghweal!AD49</f>
        <v>4197871.5857110769</v>
      </c>
      <c r="H56" s="568"/>
      <c r="I56" s="579">
        <f>C56*0.01/'TE5'!B56</f>
        <v>0.27765945093684907</v>
      </c>
      <c r="J56" s="613"/>
      <c r="K56" s="579"/>
      <c r="L56" s="613"/>
      <c r="M56" s="599">
        <f>G56*0.01/'TE5'!F56</f>
        <v>0.28256441606589344</v>
      </c>
    </row>
    <row r="57" spans="1:13">
      <c r="A57" s="78">
        <v>1961</v>
      </c>
      <c r="B57" s="456"/>
      <c r="C57" s="344">
        <f>avghweal!Z50</f>
        <v>2660088.6977357962</v>
      </c>
      <c r="D57" s="381"/>
      <c r="E57" s="341"/>
      <c r="F57" s="341"/>
      <c r="G57" s="95">
        <f>avghweal!AD50</f>
        <v>4343026.882719662</v>
      </c>
      <c r="H57" s="568"/>
      <c r="I57" s="579">
        <f>C57*0.01/'TE5'!B57</f>
        <v>0.27963986193665663</v>
      </c>
      <c r="J57" s="613"/>
      <c r="K57" s="579"/>
      <c r="L57" s="613"/>
      <c r="M57" s="599">
        <f>G57*0.01/'TE5'!F57</f>
        <v>0.28419435414570082</v>
      </c>
    </row>
    <row r="58" spans="1:13">
      <c r="A58" s="78">
        <v>1962</v>
      </c>
      <c r="B58" s="458">
        <f>avghweal!Y51</f>
        <v>2753278.7667538803</v>
      </c>
      <c r="C58" s="345">
        <f>avghweal!Z51</f>
        <v>2753278.7667538803</v>
      </c>
      <c r="D58" s="561">
        <f>avghweal!AA51</f>
        <v>2294747.9453251641</v>
      </c>
      <c r="E58" s="561">
        <f>avghweal!AB51</f>
        <v>2645457.9691869402</v>
      </c>
      <c r="F58" s="561">
        <f>avghweal!AC51</f>
        <v>2847893.2779794056</v>
      </c>
      <c r="G58" s="92">
        <f>avghweal!AD51</f>
        <v>4444034.7805685485</v>
      </c>
      <c r="H58" s="570">
        <f>B58*0.01/'TE5'!B58</f>
        <v>0.2810344398021698</v>
      </c>
      <c r="I58" s="581">
        <f>C58*0.01/'TE5'!B58</f>
        <v>0.2810344398021698</v>
      </c>
      <c r="J58" s="581">
        <f>D58*0.01/'TE5'!C58</f>
        <v>0.27598151140161692</v>
      </c>
      <c r="K58" s="581">
        <f>E58*0.01/'TE5'!D58</f>
        <v>0.27601893623507828</v>
      </c>
      <c r="L58" s="581">
        <f>F58*0.01/'TE5'!E58</f>
        <v>0.28486214813860067</v>
      </c>
      <c r="M58" s="588">
        <f>G58*0.01/'TE5'!F58</f>
        <v>0.28472774462003408</v>
      </c>
    </row>
    <row r="59" spans="1:13">
      <c r="A59" s="78">
        <v>1963</v>
      </c>
      <c r="B59" s="459">
        <f>avghweal!Y52</f>
        <v>2766900.1196709746</v>
      </c>
      <c r="C59" s="346">
        <f>avghweal!Z52</f>
        <v>2742511.8836248014</v>
      </c>
      <c r="D59" s="562">
        <f>avghweal!AA52</f>
        <v>2316363.2416948536</v>
      </c>
      <c r="E59" s="562">
        <f>avghweal!AB52</f>
        <v>2676013.4097030209</v>
      </c>
      <c r="F59" s="562">
        <f>avghweal!AC52</f>
        <v>2846430.3705409737</v>
      </c>
      <c r="G59" s="73">
        <f>avghweal!AD52</f>
        <v>4428360.8641708558</v>
      </c>
      <c r="H59" s="571">
        <f>B59*0.01/'TE5'!B59</f>
        <v>0.27862197863433957</v>
      </c>
      <c r="I59" s="582">
        <f>C59*0.01/'TE5'!B59</f>
        <v>0.27616612613201141</v>
      </c>
      <c r="J59" s="589">
        <f>D59*0.01/'TE5'!C59</f>
        <v>0.27407463851059227</v>
      </c>
      <c r="K59" s="582">
        <f>E59*0.01/'TE5'!D59</f>
        <v>0.27330286837449669</v>
      </c>
      <c r="L59" s="589">
        <f>F59*0.01/'TE5'!E59</f>
        <v>0.27790083907836888</v>
      </c>
      <c r="M59" s="590">
        <f>G59*0.01/'TE5'!F59</f>
        <v>0.28081816819543942</v>
      </c>
    </row>
    <row r="60" spans="1:13">
      <c r="A60" s="78">
        <v>1964</v>
      </c>
      <c r="B60" s="459">
        <f>avghweal!Y53</f>
        <v>2780521.4725880688</v>
      </c>
      <c r="C60" s="346">
        <f>avghweal!Z53</f>
        <v>2780521.4725880688</v>
      </c>
      <c r="D60" s="562">
        <f>avghweal!AA53</f>
        <v>2337978.5380645427</v>
      </c>
      <c r="E60" s="562">
        <f>avghweal!AB53</f>
        <v>2706568.8502191021</v>
      </c>
      <c r="F60" s="562">
        <f>avghweal!AC53</f>
        <v>2844967.4631025423</v>
      </c>
      <c r="G60" s="73">
        <f>avghweal!AD53</f>
        <v>4497923.7222007168</v>
      </c>
      <c r="H60" s="571">
        <f>B60*0.01/'TE5'!B60</f>
        <v>0.27129781246185297</v>
      </c>
      <c r="I60" s="582">
        <f>C60*0.01/'TE5'!B60</f>
        <v>0.27129781246185297</v>
      </c>
      <c r="J60" s="589">
        <f>D60*0.01/'TE5'!C60</f>
        <v>0.27222847663459149</v>
      </c>
      <c r="K60" s="582">
        <f>E60*0.01/'TE5'!D60</f>
        <v>0.27069929008028282</v>
      </c>
      <c r="L60" s="589">
        <f>F60*0.01/'TE5'!E60</f>
        <v>0.27126499263277587</v>
      </c>
      <c r="M60" s="590">
        <f>G60*0.01/'TE5'!F60</f>
        <v>0.27691073017598627</v>
      </c>
    </row>
    <row r="61" spans="1:13">
      <c r="A61" s="78">
        <v>1965</v>
      </c>
      <c r="B61" s="459">
        <f>avghweal!Y54</f>
        <v>2825523.4485196043</v>
      </c>
      <c r="C61" s="346">
        <f>avghweal!Z54</f>
        <v>2878102.5724359979</v>
      </c>
      <c r="D61" s="562">
        <f>avghweal!AA54</f>
        <v>2388412.3515752363</v>
      </c>
      <c r="E61" s="562">
        <f>avghweal!AB54</f>
        <v>2765505.4540704796</v>
      </c>
      <c r="F61" s="562">
        <f>avghweal!AC54</f>
        <v>2872883.1303947922</v>
      </c>
      <c r="G61" s="73">
        <f>avghweal!AD54</f>
        <v>4667250.6384913884</v>
      </c>
      <c r="H61" s="571">
        <f>B61*0.01/'TE5'!B61</f>
        <v>0.26379851010688515</v>
      </c>
      <c r="I61" s="582">
        <f>C61*0.01/'TE5'!B61</f>
        <v>0.26870743930339813</v>
      </c>
      <c r="J61" s="589">
        <f>D61*0.01/'TE5'!C61</f>
        <v>0.27264844952204043</v>
      </c>
      <c r="K61" s="582">
        <f>E61*0.01/'TE5'!D61</f>
        <v>0.27023271082169864</v>
      </c>
      <c r="L61" s="589">
        <f>F61*0.01/'TE5'!E61</f>
        <v>0.26629335928342973</v>
      </c>
      <c r="M61" s="590">
        <f>G61*0.01/'TE5'!F61</f>
        <v>0.27546253815954347</v>
      </c>
    </row>
    <row r="62" spans="1:13">
      <c r="A62" s="78">
        <v>1966</v>
      </c>
      <c r="B62" s="459">
        <f>avghweal!Y55</f>
        <v>2870525.4244511398</v>
      </c>
      <c r="C62" s="346">
        <f>avghweal!Z55</f>
        <v>2870525.4244511398</v>
      </c>
      <c r="D62" s="562">
        <f>avghweal!AA55</f>
        <v>2438846.1650859299</v>
      </c>
      <c r="E62" s="562">
        <f>avghweal!AB55</f>
        <v>2824442.0579218576</v>
      </c>
      <c r="F62" s="562">
        <f>avghweal!AC55</f>
        <v>2900798.797687042</v>
      </c>
      <c r="G62" s="73">
        <f>avghweal!AD55</f>
        <v>4663295.6903567147</v>
      </c>
      <c r="H62" s="571">
        <f>B62*0.01/'TE5'!B62</f>
        <v>0.26611706614494324</v>
      </c>
      <c r="I62" s="582">
        <f>C62*0.01/'TE5'!B62</f>
        <v>0.26611706614494324</v>
      </c>
      <c r="J62" s="589">
        <f>D62*0.01/'TE5'!C62</f>
        <v>0.27305227117993636</v>
      </c>
      <c r="K62" s="582">
        <f>E62*0.01/'TE5'!D62</f>
        <v>0.26978711006742556</v>
      </c>
      <c r="L62" s="589">
        <f>F62*0.01/'TE5'!E62</f>
        <v>0.26159129750312093</v>
      </c>
      <c r="M62" s="590">
        <f>G62*0.01/'TE5'!F62</f>
        <v>0.27401432939781911</v>
      </c>
    </row>
    <row r="63" spans="1:13">
      <c r="A63" s="78">
        <v>1967</v>
      </c>
      <c r="B63" s="459">
        <f>avghweal!Y56</f>
        <v>2928101.365958875</v>
      </c>
      <c r="C63" s="346">
        <f>avghweal!Z56</f>
        <v>2928101.365958875</v>
      </c>
      <c r="D63" s="562">
        <f>avghweal!AA56</f>
        <v>2576754.743583472</v>
      </c>
      <c r="E63" s="562">
        <f>avghweal!AB56</f>
        <v>2866914.118936439</v>
      </c>
      <c r="F63" s="562">
        <f>avghweal!AC56</f>
        <v>2983755.7086919402</v>
      </c>
      <c r="G63" s="73">
        <f>avghweal!AD56</f>
        <v>4751946.143881917</v>
      </c>
      <c r="H63" s="572">
        <f>B63*0.01/'TE5'!B63</f>
        <v>0.26518388092517853</v>
      </c>
      <c r="I63" s="583">
        <f>C63*0.01/'TE5'!B63</f>
        <v>0.26518388092517853</v>
      </c>
      <c r="J63" s="589">
        <f>D63*0.01/'TE5'!C63</f>
        <v>0.27011704227724243</v>
      </c>
      <c r="K63" s="582">
        <f>E63*0.01/'TE5'!D63</f>
        <v>0.26638901059448888</v>
      </c>
      <c r="L63" s="589">
        <f>F63*0.01/'TE5'!E63</f>
        <v>0.26373048045385777</v>
      </c>
      <c r="M63" s="590">
        <f>G63*0.01/'TE5'!F63</f>
        <v>0.2730829045183662</v>
      </c>
    </row>
    <row r="64" spans="1:13">
      <c r="A64" s="78">
        <v>1968</v>
      </c>
      <c r="B64" s="459">
        <f>avghweal!Y57</f>
        <v>3102722.8384801564</v>
      </c>
      <c r="C64" s="346">
        <f>avghweal!Z57</f>
        <v>3102722.8384801564</v>
      </c>
      <c r="D64" s="562">
        <f>avghweal!AA57</f>
        <v>2758064.6485090847</v>
      </c>
      <c r="E64" s="562">
        <f>avghweal!AB57</f>
        <v>3031494.4241286893</v>
      </c>
      <c r="F64" s="562">
        <f>avghweal!AC57</f>
        <v>3169638.6016452946</v>
      </c>
      <c r="G64" s="73">
        <f>avghweal!AD57</f>
        <v>5054987.5393621298</v>
      </c>
      <c r="H64" s="572">
        <f>B64*0.01/'TE5'!B64</f>
        <v>0.2683221660554409</v>
      </c>
      <c r="I64" s="583">
        <f>C64*0.01/'TE5'!B64</f>
        <v>0.2683221660554409</v>
      </c>
      <c r="J64" s="589">
        <f>D64*0.01/'TE5'!C64</f>
        <v>0.27596082798919358</v>
      </c>
      <c r="K64" s="582">
        <f>E64*0.01/'TE5'!D64</f>
        <v>0.26902055228394567</v>
      </c>
      <c r="L64" s="589">
        <f>F64*0.01/'TE5'!E64</f>
        <v>0.2674644552519061</v>
      </c>
      <c r="M64" s="590">
        <f>G64*0.01/'TE5'!F64</f>
        <v>0.27569536809180739</v>
      </c>
    </row>
    <row r="65" spans="1:13">
      <c r="A65" s="83">
        <v>1969</v>
      </c>
      <c r="B65" s="460">
        <f>avghweal!Y58</f>
        <v>3015021.5237262985</v>
      </c>
      <c r="C65" s="347">
        <f>avghweal!Z58</f>
        <v>3015021.5237262985</v>
      </c>
      <c r="D65" s="564">
        <f>avghweal!AA58</f>
        <v>2682429.0868872982</v>
      </c>
      <c r="E65" s="564">
        <f>avghweal!AB58</f>
        <v>2952841.4239095775</v>
      </c>
      <c r="F65" s="564">
        <f>avghweal!AC58</f>
        <v>3077729.5614380836</v>
      </c>
      <c r="G65" s="79">
        <f>avghweal!AD58</f>
        <v>4952543.254706719</v>
      </c>
      <c r="H65" s="573">
        <f>B65*0.01/'TE5'!B65</f>
        <v>0.26199769135564566</v>
      </c>
      <c r="I65" s="584">
        <f>C65*0.01/'TE5'!B65</f>
        <v>0.26199769135564566</v>
      </c>
      <c r="J65" s="591">
        <f>D65*0.01/'TE5'!C65</f>
        <v>0.27156283963133249</v>
      </c>
      <c r="K65" s="585">
        <f>E65*0.01/'TE5'!D65</f>
        <v>0.26356622570721677</v>
      </c>
      <c r="L65" s="591">
        <f>F65*0.01/'TE5'!E65</f>
        <v>0.26070641175484582</v>
      </c>
      <c r="M65" s="592">
        <f>G65*0.01/'TE5'!F65</f>
        <v>0.27044851895008964</v>
      </c>
    </row>
    <row r="66" spans="1:13">
      <c r="A66" s="78">
        <v>1970</v>
      </c>
      <c r="B66" s="459">
        <f>avghweal!Y59</f>
        <v>2836716.9080539094</v>
      </c>
      <c r="C66" s="346">
        <f>avghweal!Z59</f>
        <v>2836716.9080539094</v>
      </c>
      <c r="D66" s="562">
        <f>avghweal!AA59</f>
        <v>2426835.4255188163</v>
      </c>
      <c r="E66" s="562">
        <f>avghweal!AB59</f>
        <v>2785634.9919570144</v>
      </c>
      <c r="F66" s="562">
        <f>avghweal!AC59</f>
        <v>2887338.5912825577</v>
      </c>
      <c r="G66" s="73">
        <f>avghweal!AD59</f>
        <v>4667155.3168239677</v>
      </c>
      <c r="H66" s="572">
        <f>B66*0.01/'TE5'!B66</f>
        <v>0.25857626437209547</v>
      </c>
      <c r="I66" s="583">
        <f>C66*0.01/'TE5'!B66</f>
        <v>0.25857626437209547</v>
      </c>
      <c r="J66" s="589">
        <f>D66*0.01/'TE5'!C66</f>
        <v>0.2652012711000028</v>
      </c>
      <c r="K66" s="582">
        <f>E66*0.01/'TE5'!D66</f>
        <v>0.26083455852227222</v>
      </c>
      <c r="L66" s="589">
        <f>F66*0.01/'TE5'!E66</f>
        <v>0.25658459543350792</v>
      </c>
      <c r="M66" s="590">
        <f>G66*0.01/'TE5'!F66</f>
        <v>0.26661025175076619</v>
      </c>
    </row>
    <row r="67" spans="1:13">
      <c r="A67" s="78">
        <v>1971</v>
      </c>
      <c r="B67" s="459">
        <f>avghweal!Y60</f>
        <v>2796267.1351109012</v>
      </c>
      <c r="C67" s="346">
        <f>avghweal!Z60</f>
        <v>2796267.1351109012</v>
      </c>
      <c r="D67" s="562">
        <f>avghweal!AA60</f>
        <v>2442103.6295335004</v>
      </c>
      <c r="E67" s="562">
        <f>avghweal!AB60</f>
        <v>2741919.1343902182</v>
      </c>
      <c r="F67" s="562">
        <f>avghweal!AC60</f>
        <v>2845055.9165011318</v>
      </c>
      <c r="G67" s="73">
        <f>avghweal!AD60</f>
        <v>4584128.3365968065</v>
      </c>
      <c r="H67" s="572">
        <f>B67*0.01/'TE5'!B67</f>
        <v>0.25421777501469478</v>
      </c>
      <c r="I67" s="583">
        <f>C67*0.01/'TE5'!B67</f>
        <v>0.25421777501469478</v>
      </c>
      <c r="J67" s="589">
        <f>D67*0.01/'TE5'!C67</f>
        <v>0.25692874217359585</v>
      </c>
      <c r="K67" s="582">
        <f>E67*0.01/'TE5'!D67</f>
        <v>0.25557982912920368</v>
      </c>
      <c r="L67" s="589">
        <f>F67*0.01/'TE5'!E67</f>
        <v>0.2525773562720946</v>
      </c>
      <c r="M67" s="590">
        <f>G67*0.01/'TE5'!F67</f>
        <v>0.26126607475601238</v>
      </c>
    </row>
    <row r="68" spans="1:13">
      <c r="A68" s="78">
        <v>1972</v>
      </c>
      <c r="B68" s="459">
        <f>avghweal!Y61</f>
        <v>2886053.0362280691</v>
      </c>
      <c r="C68" s="346">
        <f>avghweal!Z61</f>
        <v>2886053.0362280691</v>
      </c>
      <c r="D68" s="562">
        <f>avghweal!AA61</f>
        <v>2513936.1900126734</v>
      </c>
      <c r="E68" s="562">
        <f>avghweal!AB61</f>
        <v>2842114.3744388819</v>
      </c>
      <c r="F68" s="562">
        <f>avghweal!AC61</f>
        <v>2923520.4972670246</v>
      </c>
      <c r="G68" s="73">
        <f>avghweal!AD61</f>
        <v>4731020.4828569088</v>
      </c>
      <c r="H68" s="572">
        <f>B68*0.01/'TE5'!B68</f>
        <v>0.24716145951242649</v>
      </c>
      <c r="I68" s="583">
        <f>C68*0.01/'TE5'!B68</f>
        <v>0.24716145951242649</v>
      </c>
      <c r="J68" s="589">
        <f>D68*0.01/'TE5'!C68</f>
        <v>0.25195033565896346</v>
      </c>
      <c r="K68" s="582">
        <f>E68*0.01/'TE5'!D68</f>
        <v>0.24917899991952486</v>
      </c>
      <c r="L68" s="589">
        <f>F68*0.01/'TE5'!E68</f>
        <v>0.24488359459978029</v>
      </c>
      <c r="M68" s="590">
        <f>G68*0.01/'TE5'!F68</f>
        <v>0.25428115234303605</v>
      </c>
    </row>
    <row r="69" spans="1:13">
      <c r="A69" s="78">
        <v>1973</v>
      </c>
      <c r="B69" s="459">
        <f>avghweal!Y62</f>
        <v>2814223.2653215621</v>
      </c>
      <c r="C69" s="346">
        <f>avghweal!Z62</f>
        <v>2814223.2653215621</v>
      </c>
      <c r="D69" s="562">
        <f>avghweal!AA62</f>
        <v>2445660.1999532874</v>
      </c>
      <c r="E69" s="562">
        <f>avghweal!AB62</f>
        <v>2777635.3034828287</v>
      </c>
      <c r="F69" s="562">
        <f>avghweal!AC62</f>
        <v>2852862.4849981219</v>
      </c>
      <c r="G69" s="73">
        <f>avghweal!AD62</f>
        <v>4591468.9177450323</v>
      </c>
      <c r="H69" s="572">
        <f>B69*0.01/'TE5'!B69</f>
        <v>0.23851282437317425</v>
      </c>
      <c r="I69" s="583">
        <f>C69*0.01/'TE5'!B69</f>
        <v>0.23851282437317425</v>
      </c>
      <c r="J69" s="589">
        <f>D69*0.01/'TE5'!C69</f>
        <v>0.24268865628370517</v>
      </c>
      <c r="K69" s="582">
        <f>E69*0.01/'TE5'!D69</f>
        <v>0.24105654016958231</v>
      </c>
      <c r="L69" s="589">
        <f>F69*0.01/'TE5'!E69</f>
        <v>0.23645251259188135</v>
      </c>
      <c r="M69" s="590">
        <f>G69*0.01/'TE5'!F69</f>
        <v>0.24479736913148034</v>
      </c>
    </row>
    <row r="70" spans="1:13">
      <c r="A70" s="78">
        <v>1974</v>
      </c>
      <c r="B70" s="459">
        <f>avghweal!Y63</f>
        <v>2520403.7733068517</v>
      </c>
      <c r="C70" s="346">
        <f>avghweal!Z63</f>
        <v>2520403.7733068517</v>
      </c>
      <c r="D70" s="562">
        <f>avghweal!AA63</f>
        <v>2181864.1491836202</v>
      </c>
      <c r="E70" s="562">
        <f>avghweal!AB63</f>
        <v>2495234.4462097897</v>
      </c>
      <c r="F70" s="562">
        <f>avghweal!AC63</f>
        <v>2545006.0527621498</v>
      </c>
      <c r="G70" s="73">
        <f>avghweal!AD63</f>
        <v>4112961.0340020931</v>
      </c>
      <c r="H70" s="572">
        <f>B70*0.01/'TE5'!B70</f>
        <v>0.23420097564576281</v>
      </c>
      <c r="I70" s="583">
        <f>C70*0.01/'TE5'!B70</f>
        <v>0.23420097564576281</v>
      </c>
      <c r="J70" s="589">
        <f>D70*0.01/'TE5'!C70</f>
        <v>0.2369299896823745</v>
      </c>
      <c r="K70" s="582">
        <f>E70*0.01/'TE5'!D70</f>
        <v>0.23608870275394389</v>
      </c>
      <c r="L70" s="589">
        <f>F70*0.01/'TE5'!E70</f>
        <v>0.23249985619635724</v>
      </c>
      <c r="M70" s="590">
        <f>G70*0.01/'TE5'!F70</f>
        <v>0.24132902449666585</v>
      </c>
    </row>
    <row r="71" spans="1:13">
      <c r="A71" s="78">
        <v>1975</v>
      </c>
      <c r="B71" s="459">
        <f>avghweal!Y64</f>
        <v>2357754.9038508004</v>
      </c>
      <c r="C71" s="346">
        <f>avghweal!Z64</f>
        <v>2357754.9038508004</v>
      </c>
      <c r="D71" s="562">
        <f>avghweal!AA64</f>
        <v>2023030.7940264216</v>
      </c>
      <c r="E71" s="562">
        <f>avghweal!AB64</f>
        <v>2327645.4740804019</v>
      </c>
      <c r="F71" s="562">
        <f>avghweal!AC64</f>
        <v>2386851.5151835009</v>
      </c>
      <c r="G71" s="73">
        <f>avghweal!AD64</f>
        <v>3861430.8471489088</v>
      </c>
      <c r="H71" s="572">
        <f>B71*0.01/'TE5'!B71</f>
        <v>0.22803448298304826</v>
      </c>
      <c r="I71" s="583">
        <f>C71*0.01/'TE5'!B71</f>
        <v>0.22803448298304826</v>
      </c>
      <c r="J71" s="589">
        <f>D71*0.01/'TE5'!C71</f>
        <v>0.23188110997359948</v>
      </c>
      <c r="K71" s="582">
        <f>E71*0.01/'TE5'!D71</f>
        <v>0.23018844403305982</v>
      </c>
      <c r="L71" s="589">
        <f>F71*0.01/'TE5'!E71</f>
        <v>0.22610234222454625</v>
      </c>
      <c r="M71" s="590">
        <f>G71*0.01/'TE5'!F71</f>
        <v>0.23637415030374118</v>
      </c>
    </row>
    <row r="72" spans="1:13">
      <c r="A72" s="78">
        <v>1976</v>
      </c>
      <c r="B72" s="459">
        <f>avghweal!Y65</f>
        <v>2425093.5999574838</v>
      </c>
      <c r="C72" s="346">
        <f>avghweal!Z65</f>
        <v>2425093.5999574838</v>
      </c>
      <c r="D72" s="562">
        <f>avghweal!AA65</f>
        <v>2118957.0820418955</v>
      </c>
      <c r="E72" s="562">
        <f>avghweal!AB65</f>
        <v>2405474.9491064772</v>
      </c>
      <c r="F72" s="562">
        <f>avghweal!AC65</f>
        <v>2442327.9035925982</v>
      </c>
      <c r="G72" s="73">
        <f>avghweal!AD65</f>
        <v>3969915.5405121907</v>
      </c>
      <c r="H72" s="572">
        <f>B72*0.01/'TE5'!B72</f>
        <v>0.22144008839808293</v>
      </c>
      <c r="I72" s="583">
        <f>C72*0.01/'TE5'!B72</f>
        <v>0.22144008839808293</v>
      </c>
      <c r="J72" s="589">
        <f>D72*0.01/'TE5'!C72</f>
        <v>0.22675895097417009</v>
      </c>
      <c r="K72" s="582">
        <f>E72*0.01/'TE5'!D72</f>
        <v>0.22421193920497695</v>
      </c>
      <c r="L72" s="589">
        <f>F72*0.01/'TE5'!E72</f>
        <v>0.21876347016366485</v>
      </c>
      <c r="M72" s="590">
        <f>G72*0.01/'TE5'!F72</f>
        <v>0.23030833495676192</v>
      </c>
    </row>
    <row r="73" spans="1:13">
      <c r="A73" s="78">
        <v>1977</v>
      </c>
      <c r="B73" s="459">
        <f>avghweal!Y66</f>
        <v>2460231.6248008017</v>
      </c>
      <c r="C73" s="346">
        <f>avghweal!Z66</f>
        <v>2460231.6248008017</v>
      </c>
      <c r="D73" s="562">
        <f>avghweal!AA66</f>
        <v>2140392.8052958222</v>
      </c>
      <c r="E73" s="562">
        <f>avghweal!AB66</f>
        <v>2454557.5317642763</v>
      </c>
      <c r="F73" s="562">
        <f>avghweal!AC66</f>
        <v>2463358.1319577661</v>
      </c>
      <c r="G73" s="73">
        <f>avghweal!AD66</f>
        <v>4035183.7461116216</v>
      </c>
      <c r="H73" s="572">
        <f>B73*0.01/'TE5'!B73</f>
        <v>0.21869720807841017</v>
      </c>
      <c r="I73" s="583">
        <f>C73*0.01/'TE5'!B73</f>
        <v>0.21869720807841017</v>
      </c>
      <c r="J73" s="589">
        <f>D73*0.01/'TE5'!C73</f>
        <v>0.22435765928159843</v>
      </c>
      <c r="K73" s="582">
        <f>E73*0.01/'TE5'!D73</f>
        <v>0.22068903857183397</v>
      </c>
      <c r="L73" s="589">
        <f>F73*0.01/'TE5'!E73</f>
        <v>0.21664636144932625</v>
      </c>
      <c r="M73" s="590">
        <f>G73*0.01/'TE5'!F73</f>
        <v>0.22878422308251498</v>
      </c>
    </row>
    <row r="74" spans="1:13">
      <c r="A74" s="78">
        <v>1978</v>
      </c>
      <c r="B74" s="459">
        <f>avghweal!Y67</f>
        <v>2487274.9253871236</v>
      </c>
      <c r="C74" s="346">
        <f>avghweal!Z67</f>
        <v>2487274.9253871236</v>
      </c>
      <c r="D74" s="562">
        <f>avghweal!AA67</f>
        <v>2181974.2336397325</v>
      </c>
      <c r="E74" s="562">
        <f>avghweal!AB67</f>
        <v>2488811.8572581769</v>
      </c>
      <c r="F74" s="562">
        <f>avghweal!AC67</f>
        <v>2484701.781955333</v>
      </c>
      <c r="G74" s="73">
        <f>avghweal!AD67</f>
        <v>4072625.7850804492</v>
      </c>
      <c r="H74" s="572">
        <f>B74*0.01/'TE5'!B74</f>
        <v>0.21655270902109788</v>
      </c>
      <c r="I74" s="583">
        <f>C74*0.01/'TE5'!B74</f>
        <v>0.21655270902109788</v>
      </c>
      <c r="J74" s="589">
        <f>D74*0.01/'TE5'!C74</f>
        <v>0.22081929085779167</v>
      </c>
      <c r="K74" s="582">
        <f>E74*0.01/'TE5'!D74</f>
        <v>0.2175513632656183</v>
      </c>
      <c r="L74" s="589">
        <f>F74*0.01/'TE5'!E74</f>
        <v>0.21550456188798839</v>
      </c>
      <c r="M74" s="590">
        <f>G74*0.01/'TE5'!F74</f>
        <v>0.22698134580598453</v>
      </c>
    </row>
    <row r="75" spans="1:13">
      <c r="A75" s="83">
        <v>1979</v>
      </c>
      <c r="B75" s="460">
        <f>avghweal!Y68</f>
        <v>2669387.4479707964</v>
      </c>
      <c r="C75" s="347">
        <f>avghweal!Z68</f>
        <v>2669387.4479707964</v>
      </c>
      <c r="D75" s="564">
        <f>avghweal!AA68</f>
        <v>2334987.8639181713</v>
      </c>
      <c r="E75" s="564">
        <f>avghweal!AB68</f>
        <v>2654414.6019801227</v>
      </c>
      <c r="F75" s="564">
        <f>avghweal!AC68</f>
        <v>2686382.4916468086</v>
      </c>
      <c r="G75" s="79">
        <f>avghweal!AD68</f>
        <v>4364044.4573067771</v>
      </c>
      <c r="H75" s="574">
        <f>B75*0.01/'TE5'!B75</f>
        <v>0.22401690483093264</v>
      </c>
      <c r="I75" s="585">
        <f>C75*0.01/'TE5'!B75</f>
        <v>0.22401690483093264</v>
      </c>
      <c r="J75" s="591">
        <f>D75*0.01/'TE5'!C75</f>
        <v>0.22814130565188928</v>
      </c>
      <c r="K75" s="585">
        <f>E75*0.01/'TE5'!D75</f>
        <v>0.22655342206423573</v>
      </c>
      <c r="L75" s="591">
        <f>F75*0.01/'TE5'!E75</f>
        <v>0.22177689696738423</v>
      </c>
      <c r="M75" s="592">
        <f>G75*0.01/'TE5'!F75</f>
        <v>0.23532350486077661</v>
      </c>
    </row>
    <row r="76" spans="1:13">
      <c r="A76" s="78">
        <v>1980</v>
      </c>
      <c r="B76" s="459">
        <f>avghweal!Y69</f>
        <v>2794341.7388742645</v>
      </c>
      <c r="C76" s="346">
        <f>avghweal!Z69</f>
        <v>2794341.7388742645</v>
      </c>
      <c r="D76" s="562">
        <f>avghweal!AA69</f>
        <v>2451176.93809852</v>
      </c>
      <c r="E76" s="562">
        <f>avghweal!AB69</f>
        <v>2811582.5647597886</v>
      </c>
      <c r="F76" s="562">
        <f>avghweal!AC69</f>
        <v>2781519.5517701674</v>
      </c>
      <c r="G76" s="73">
        <f>avghweal!AD69</f>
        <v>4539360.7785971342</v>
      </c>
      <c r="H76" s="571">
        <f>B76*0.01/'TE5'!B76</f>
        <v>0.22544974088668826</v>
      </c>
      <c r="I76" s="582">
        <f>C76*0.01/'TE5'!B76</f>
        <v>0.22544974088668826</v>
      </c>
      <c r="J76" s="589">
        <f>D76*0.01/'TE5'!C76</f>
        <v>0.23061770960701308</v>
      </c>
      <c r="K76" s="582">
        <f>E76*0.01/'TE5'!D76</f>
        <v>0.22918931978402299</v>
      </c>
      <c r="L76" s="589">
        <f>F76*0.01/'TE5'!E76</f>
        <v>0.22218549626984282</v>
      </c>
      <c r="M76" s="590">
        <f>G76*0.01/'TE5'!F76</f>
        <v>0.23567691493091172</v>
      </c>
    </row>
    <row r="77" spans="1:13">
      <c r="A77" s="78">
        <v>1981</v>
      </c>
      <c r="B77" s="459">
        <f>avghweal!Y70</f>
        <v>2900901.9200986661</v>
      </c>
      <c r="C77" s="346">
        <f>avghweal!Z70</f>
        <v>2900901.9200986661</v>
      </c>
      <c r="D77" s="562">
        <f>avghweal!AA70</f>
        <v>2557198.1861281204</v>
      </c>
      <c r="E77" s="562">
        <f>avghweal!AB70</f>
        <v>2915483.9014494335</v>
      </c>
      <c r="F77" s="562">
        <f>avghweal!AC70</f>
        <v>2886641.876071333</v>
      </c>
      <c r="G77" s="73">
        <f>avghweal!AD70</f>
        <v>4698067.366653814</v>
      </c>
      <c r="H77" s="571">
        <f>B77*0.01/'TE5'!B77</f>
        <v>0.23364903032779691</v>
      </c>
      <c r="I77" s="582">
        <f>C77*0.01/'TE5'!B77</f>
        <v>0.23364903032779691</v>
      </c>
      <c r="J77" s="589">
        <f>D77*0.01/'TE5'!C77</f>
        <v>0.24081192511027569</v>
      </c>
      <c r="K77" s="582">
        <f>E77*0.01/'TE5'!D77</f>
        <v>0.23767340666567616</v>
      </c>
      <c r="L77" s="589">
        <f>F77*0.01/'TE5'!E77</f>
        <v>0.22981558459096552</v>
      </c>
      <c r="M77" s="590">
        <f>G77*0.01/'TE5'!F77</f>
        <v>0.24368881338720028</v>
      </c>
    </row>
    <row r="78" spans="1:13">
      <c r="A78" s="78">
        <v>1982</v>
      </c>
      <c r="B78" s="459">
        <f>avghweal!Y71</f>
        <v>2953121.6102555692</v>
      </c>
      <c r="C78" s="346">
        <f>avghweal!Z71</f>
        <v>2953121.6102555692</v>
      </c>
      <c r="D78" s="562">
        <f>avghweal!AA71</f>
        <v>2627083.0862664897</v>
      </c>
      <c r="E78" s="562">
        <f>avghweal!AB71</f>
        <v>3003747.1580835478</v>
      </c>
      <c r="F78" s="562">
        <f>avghweal!AC71</f>
        <v>2908742.704201146</v>
      </c>
      <c r="G78" s="73">
        <f>avghweal!AD71</f>
        <v>4759075.0154543212</v>
      </c>
      <c r="H78" s="571">
        <f>B78*0.01/'TE5'!B78</f>
        <v>0.23772262036800382</v>
      </c>
      <c r="I78" s="582">
        <f>C78*0.01/'TE5'!B78</f>
        <v>0.23772262036800382</v>
      </c>
      <c r="J78" s="589">
        <f>D78*0.01/'TE5'!C78</f>
        <v>0.24883915167755347</v>
      </c>
      <c r="K78" s="582">
        <f>E78*0.01/'TE5'!D78</f>
        <v>0.2437336796673909</v>
      </c>
      <c r="L78" s="589">
        <f>F78*0.01/'TE5'!E78</f>
        <v>0.23236825148693069</v>
      </c>
      <c r="M78" s="590">
        <f>G78*0.01/'TE5'!F78</f>
        <v>0.24711178612839674</v>
      </c>
    </row>
    <row r="79" spans="1:13">
      <c r="A79" s="78">
        <v>1983</v>
      </c>
      <c r="B79" s="459">
        <f>avghweal!Y72</f>
        <v>2870087.0100938822</v>
      </c>
      <c r="C79" s="346">
        <f>avghweal!Z72</f>
        <v>2870087.0100938822</v>
      </c>
      <c r="D79" s="562">
        <f>avghweal!AA72</f>
        <v>2561624.1696386989</v>
      </c>
      <c r="E79" s="562">
        <f>avghweal!AB72</f>
        <v>2927706.2146229316</v>
      </c>
      <c r="F79" s="562">
        <f>avghweal!AC72</f>
        <v>2820055.9702205174</v>
      </c>
      <c r="G79" s="73">
        <f>avghweal!AD72</f>
        <v>4628299.399936405</v>
      </c>
      <c r="H79" s="571">
        <f>B79*0.01/'TE5'!B79</f>
        <v>0.22698803246021276</v>
      </c>
      <c r="I79" s="582">
        <f>C79*0.01/'TE5'!B79</f>
        <v>0.22698803246021276</v>
      </c>
      <c r="J79" s="589">
        <f>D79*0.01/'TE5'!C79</f>
        <v>0.24007454691908703</v>
      </c>
      <c r="K79" s="582">
        <f>E79*0.01/'TE5'!D79</f>
        <v>0.23501803389311093</v>
      </c>
      <c r="L79" s="589">
        <f>F79*0.01/'TE5'!E79</f>
        <v>0.21990824836328521</v>
      </c>
      <c r="M79" s="590">
        <f>G79*0.01/'TE5'!F79</f>
        <v>0.23663097636805397</v>
      </c>
    </row>
    <row r="80" spans="1:13">
      <c r="A80" s="78">
        <v>1984</v>
      </c>
      <c r="B80" s="459">
        <f>avghweal!Y73</f>
        <v>2967121.0470514959</v>
      </c>
      <c r="C80" s="346">
        <f>avghweal!Z73</f>
        <v>2967121.0470514959</v>
      </c>
      <c r="D80" s="562">
        <f>avghweal!AA73</f>
        <v>2656234.7476430526</v>
      </c>
      <c r="E80" s="562">
        <f>avghweal!AB73</f>
        <v>2970186.5986992191</v>
      </c>
      <c r="F80" s="562">
        <f>avghweal!AC73</f>
        <v>2965390.804464845</v>
      </c>
      <c r="G80" s="73">
        <f>avghweal!AD73</f>
        <v>4743270.8896048199</v>
      </c>
      <c r="H80" s="571">
        <f>B80*0.01/'TE5'!B80</f>
        <v>0.22933799028396606</v>
      </c>
      <c r="I80" s="582">
        <f>C80*0.01/'TE5'!B80</f>
        <v>0.22933799028396606</v>
      </c>
      <c r="J80" s="589">
        <f>D80*0.01/'TE5'!C80</f>
        <v>0.24484327621881882</v>
      </c>
      <c r="K80" s="582">
        <f>E80*0.01/'TE5'!D80</f>
        <v>0.23382108795676596</v>
      </c>
      <c r="L80" s="589">
        <f>F80*0.01/'TE5'!E80</f>
        <v>0.22526289881180217</v>
      </c>
      <c r="M80" s="590">
        <f>G80*0.01/'TE5'!F80</f>
        <v>0.23742492508151553</v>
      </c>
    </row>
    <row r="81" spans="1:13">
      <c r="A81" s="78">
        <v>1985</v>
      </c>
      <c r="B81" s="459">
        <f>avghweal!Y74</f>
        <v>3154197.7390333763</v>
      </c>
      <c r="C81" s="346">
        <f>avghweal!Z74</f>
        <v>3154197.7390333763</v>
      </c>
      <c r="D81" s="562">
        <f>avghweal!AA74</f>
        <v>2704426.1748902048</v>
      </c>
      <c r="E81" s="562">
        <f>avghweal!AB74</f>
        <v>3283699.8284542062</v>
      </c>
      <c r="F81" s="562">
        <f>avghweal!AC74</f>
        <v>3036601.6619780092</v>
      </c>
      <c r="G81" s="73">
        <f>avghweal!AD74</f>
        <v>5035053.9022693904</v>
      </c>
      <c r="H81" s="571">
        <f>B81*0.01/'TE5'!B81</f>
        <v>0.23141743242740634</v>
      </c>
      <c r="I81" s="582">
        <f>C81*0.01/'TE5'!B81</f>
        <v>0.23141743242740634</v>
      </c>
      <c r="J81" s="589">
        <f>D81*0.01/'TE5'!C81</f>
        <v>0.2413681056432673</v>
      </c>
      <c r="K81" s="582">
        <f>E81*0.01/'TE5'!D81</f>
        <v>0.24242482441739638</v>
      </c>
      <c r="L81" s="589">
        <f>F81*0.01/'TE5'!E81</f>
        <v>0.22142434163066499</v>
      </c>
      <c r="M81" s="590">
        <f>G81*0.01/'TE5'!F81</f>
        <v>0.23981778055602901</v>
      </c>
    </row>
    <row r="82" spans="1:13">
      <c r="A82" s="78">
        <v>1986</v>
      </c>
      <c r="B82" s="459">
        <f>avghweal!Y75</f>
        <v>3382586.9938318119</v>
      </c>
      <c r="C82" s="346">
        <f>avghweal!Z75</f>
        <v>3382586.9938318119</v>
      </c>
      <c r="D82" s="562">
        <f>avghweal!AA75</f>
        <v>3023585.8911174978</v>
      </c>
      <c r="E82" s="562">
        <f>avghweal!AB75</f>
        <v>3495633.9642268633</v>
      </c>
      <c r="F82" s="562">
        <f>avghweal!AC75</f>
        <v>3284738.6477832389</v>
      </c>
      <c r="G82" s="73">
        <f>avghweal!AD75</f>
        <v>5403343.1356138699</v>
      </c>
      <c r="H82" s="571">
        <f>B82*0.01/'TE5'!B82</f>
        <v>0.22979703545570371</v>
      </c>
      <c r="I82" s="582">
        <f>C82*0.01/'TE5'!B82</f>
        <v>0.22979703545570371</v>
      </c>
      <c r="J82" s="589">
        <f>D82*0.01/'TE5'!C82</f>
        <v>0.24644438219421813</v>
      </c>
      <c r="K82" s="582">
        <f>E82*0.01/'TE5'!D82</f>
        <v>0.23839523993176176</v>
      </c>
      <c r="L82" s="589">
        <f>F82*0.01/'TE5'!E82</f>
        <v>0.22224130466846204</v>
      </c>
      <c r="M82" s="590">
        <f>G82*0.01/'TE5'!F82</f>
        <v>0.2392555133059002</v>
      </c>
    </row>
    <row r="83" spans="1:13">
      <c r="A83" s="78">
        <v>1987</v>
      </c>
      <c r="B83" s="459">
        <f>avghweal!Y76</f>
        <v>3783178.0412227609</v>
      </c>
      <c r="C83" s="346">
        <f>avghweal!Z76</f>
        <v>3783178.0412227609</v>
      </c>
      <c r="D83" s="562">
        <f>avghweal!AA76</f>
        <v>3335649.1106613786</v>
      </c>
      <c r="E83" s="562">
        <f>avghweal!AB76</f>
        <v>3833785.9170286697</v>
      </c>
      <c r="F83" s="562">
        <f>avghweal!AC76</f>
        <v>3731983.5052104169</v>
      </c>
      <c r="G83" s="73">
        <f>avghweal!AD76</f>
        <v>5997132.1632818738</v>
      </c>
      <c r="H83" s="571">
        <f>B83*0.01/'TE5'!B83</f>
        <v>0.24608807265758512</v>
      </c>
      <c r="I83" s="582">
        <f>C83*0.01/'TE5'!B83</f>
        <v>0.24608807265758512</v>
      </c>
      <c r="J83" s="589">
        <f>D83*0.01/'TE5'!C83</f>
        <v>0.25849276021152229</v>
      </c>
      <c r="K83" s="582">
        <f>E83*0.01/'TE5'!D83</f>
        <v>0.25234299238883479</v>
      </c>
      <c r="L83" s="589">
        <f>F83*0.01/'TE5'!E83</f>
        <v>0.24006995039818602</v>
      </c>
      <c r="M83" s="590">
        <f>G83*0.01/'TE5'!F83</f>
        <v>0.25569534279435674</v>
      </c>
    </row>
    <row r="84" spans="1:13">
      <c r="A84" s="78">
        <v>1988</v>
      </c>
      <c r="B84" s="459">
        <f>avghweal!Y77</f>
        <v>4204356.9850336816</v>
      </c>
      <c r="C84" s="346">
        <f>avghweal!Z77</f>
        <v>4204356.9850336816</v>
      </c>
      <c r="D84" s="562">
        <f>avghweal!AA77</f>
        <v>3732124.1782969744</v>
      </c>
      <c r="E84" s="562">
        <f>avghweal!AB77</f>
        <v>4306871.5055919504</v>
      </c>
      <c r="F84" s="562">
        <f>avghweal!AC77</f>
        <v>4112843.408141417</v>
      </c>
      <c r="G84" s="73">
        <f>avghweal!AD77</f>
        <v>6629774.0147151211</v>
      </c>
      <c r="H84" s="571">
        <f>B84*0.01/'TE5'!B84</f>
        <v>0.26496446132659907</v>
      </c>
      <c r="I84" s="582">
        <f>C84*0.01/'TE5'!B84</f>
        <v>0.26496446132659907</v>
      </c>
      <c r="J84" s="589">
        <f>D84*0.01/'TE5'!C84</f>
        <v>0.2805906246402175</v>
      </c>
      <c r="K84" s="582">
        <f>E84*0.01/'TE5'!D84</f>
        <v>0.27404235953342165</v>
      </c>
      <c r="L84" s="589">
        <f>F84*0.01/'TE5'!E84</f>
        <v>0.25685302459965037</v>
      </c>
      <c r="M84" s="590">
        <f>G84*0.01/'TE5'!F84</f>
        <v>0.27573472885989647</v>
      </c>
    </row>
    <row r="85" spans="1:13">
      <c r="A85" s="83">
        <v>1989</v>
      </c>
      <c r="B85" s="460">
        <f>avghweal!Y78</f>
        <v>4388251.1664669495</v>
      </c>
      <c r="C85" s="347">
        <f>avghweal!Z78</f>
        <v>4388251.1664669495</v>
      </c>
      <c r="D85" s="564">
        <f>avghweal!AA78</f>
        <v>3841241.9194624745</v>
      </c>
      <c r="E85" s="564">
        <f>avghweal!AB78</f>
        <v>4466620.0898843789</v>
      </c>
      <c r="F85" s="564">
        <f>avghweal!AC78</f>
        <v>4318282.7770493031</v>
      </c>
      <c r="G85" s="79">
        <f>avghweal!AD78</f>
        <v>6843593.9025334781</v>
      </c>
      <c r="H85" s="574">
        <f>B85*0.01/'TE5'!B85</f>
        <v>0.26571738719940186</v>
      </c>
      <c r="I85" s="585">
        <f>C85*0.01/'TE5'!B85</f>
        <v>0.26571738719940186</v>
      </c>
      <c r="J85" s="591">
        <f>D85*0.01/'TE5'!C85</f>
        <v>0.27900944504432645</v>
      </c>
      <c r="K85" s="585">
        <f>E85*0.01/'TE5'!D85</f>
        <v>0.27417905352032007</v>
      </c>
      <c r="L85" s="591">
        <f>F85*0.01/'TE5'!E85</f>
        <v>0.25813137351397425</v>
      </c>
      <c r="M85" s="592">
        <f>G85*0.01/'TE5'!F85</f>
        <v>0.2755926166760263</v>
      </c>
    </row>
    <row r="86" spans="1:13">
      <c r="A86" s="78">
        <v>1990</v>
      </c>
      <c r="B86" s="459">
        <f>avghweal!Y79</f>
        <v>4406248.3882879466</v>
      </c>
      <c r="C86" s="346">
        <f>avghweal!Z79</f>
        <v>4406248.3882879466</v>
      </c>
      <c r="D86" s="562">
        <f>avghweal!AA79</f>
        <v>3903718.4381667594</v>
      </c>
      <c r="E86" s="562">
        <f>avghweal!AB79</f>
        <v>4504641.372977755</v>
      </c>
      <c r="F86" s="562">
        <f>avghweal!AC79</f>
        <v>4313303.2235273384</v>
      </c>
      <c r="G86" s="73">
        <f>avghweal!AD79</f>
        <v>6839330.8504843209</v>
      </c>
      <c r="H86" s="571">
        <f>B86*0.01/'TE5'!B86</f>
        <v>0.26657256484031677</v>
      </c>
      <c r="I86" s="582">
        <f>C86*0.01/'TE5'!B86</f>
        <v>0.26657256484031677</v>
      </c>
      <c r="J86" s="589">
        <f>D86*0.01/'TE5'!C86</f>
        <v>0.28384779178584707</v>
      </c>
      <c r="K86" s="582">
        <f>E86*0.01/'TE5'!D86</f>
        <v>0.27529609207870792</v>
      </c>
      <c r="L86" s="589">
        <f>F86*0.01/'TE5'!E86</f>
        <v>0.25844478817294231</v>
      </c>
      <c r="M86" s="590">
        <f>G86*0.01/'TE5'!F86</f>
        <v>0.27691203679646148</v>
      </c>
    </row>
    <row r="87" spans="1:13">
      <c r="A87" s="78">
        <v>1991</v>
      </c>
      <c r="B87" s="459">
        <f>avghweal!Y80</f>
        <v>4295412.3522098484</v>
      </c>
      <c r="C87" s="346">
        <f>avghweal!Z80</f>
        <v>4295412.3522098484</v>
      </c>
      <c r="D87" s="562">
        <f>avghweal!AA80</f>
        <v>3744357.3577753389</v>
      </c>
      <c r="E87" s="562">
        <f>avghweal!AB80</f>
        <v>4409011.5115793962</v>
      </c>
      <c r="F87" s="562">
        <f>avghweal!AC80</f>
        <v>4185360.0085280477</v>
      </c>
      <c r="G87" s="73">
        <f>avghweal!AD80</f>
        <v>6708005.7712240489</v>
      </c>
      <c r="H87" s="571">
        <f>B87*0.01/'TE5'!B87</f>
        <v>0.25994169712066645</v>
      </c>
      <c r="I87" s="582">
        <f>C87*0.01/'TE5'!B87</f>
        <v>0.25994169712066645</v>
      </c>
      <c r="J87" s="589">
        <f>D87*0.01/'TE5'!C87</f>
        <v>0.27463757883919215</v>
      </c>
      <c r="K87" s="582">
        <f>E87*0.01/'TE5'!D87</f>
        <v>0.26931815509868617</v>
      </c>
      <c r="L87" s="589">
        <f>F87*0.01/'TE5'!E87</f>
        <v>0.25103008270525207</v>
      </c>
      <c r="M87" s="590">
        <f>G87*0.01/'TE5'!F87</f>
        <v>0.27097373394101482</v>
      </c>
    </row>
    <row r="88" spans="1:13">
      <c r="A88" s="78">
        <v>1992</v>
      </c>
      <c r="B88" s="459">
        <f>avghweal!Y81</f>
        <v>4646245.9574726345</v>
      </c>
      <c r="C88" s="346">
        <f>avghweal!Z81</f>
        <v>4646245.9574726345</v>
      </c>
      <c r="D88" s="562">
        <f>avghweal!AA81</f>
        <v>4087967.2742861481</v>
      </c>
      <c r="E88" s="562">
        <f>avghweal!AB81</f>
        <v>4778107.0645684265</v>
      </c>
      <c r="F88" s="562">
        <f>avghweal!AC81</f>
        <v>4528905.7589869611</v>
      </c>
      <c r="G88" s="73">
        <f>avghweal!AD81</f>
        <v>7235324.6238770382</v>
      </c>
      <c r="H88" s="571">
        <f>B88*0.01/'TE5'!B88</f>
        <v>0.27566269040107721</v>
      </c>
      <c r="I88" s="582">
        <f>C88*0.01/'TE5'!B88</f>
        <v>0.27566269040107721</v>
      </c>
      <c r="J88" s="589">
        <f>D88*0.01/'TE5'!C88</f>
        <v>0.29460998232724089</v>
      </c>
      <c r="K88" s="582">
        <f>E88*0.01/'TE5'!D88</f>
        <v>0.2844162438283645</v>
      </c>
      <c r="L88" s="589">
        <f>F88*0.01/'TE5'!E88</f>
        <v>0.26781823504279884</v>
      </c>
      <c r="M88" s="590">
        <f>G88*0.01/'TE5'!F88</f>
        <v>0.2862162416592835</v>
      </c>
    </row>
    <row r="89" spans="1:13">
      <c r="A89" s="78">
        <v>1993</v>
      </c>
      <c r="B89" s="459">
        <f>avghweal!Y82</f>
        <v>4735317.5437495429</v>
      </c>
      <c r="C89" s="346">
        <f>avghweal!Z82</f>
        <v>4735317.5437495429</v>
      </c>
      <c r="D89" s="562">
        <f>avghweal!AA82</f>
        <v>4202258.3418840133</v>
      </c>
      <c r="E89" s="562">
        <f>avghweal!AB82</f>
        <v>4900869.0225879466</v>
      </c>
      <c r="F89" s="562">
        <f>avghweal!AC82</f>
        <v>4589006.3371057417</v>
      </c>
      <c r="G89" s="73">
        <f>avghweal!AD82</f>
        <v>7389312.1560914824</v>
      </c>
      <c r="H89" s="571">
        <f>B89*0.01/'TE5'!B89</f>
        <v>0.27686855196952825</v>
      </c>
      <c r="I89" s="582">
        <f>C89*0.01/'TE5'!B89</f>
        <v>0.27686855196952825</v>
      </c>
      <c r="J89" s="589">
        <f>D89*0.01/'TE5'!C89</f>
        <v>0.29672332465260337</v>
      </c>
      <c r="K89" s="582">
        <f>E89*0.01/'TE5'!D89</f>
        <v>0.28531976869258879</v>
      </c>
      <c r="L89" s="589">
        <f>F89*0.01/'TE5'!E89</f>
        <v>0.26933303955839344</v>
      </c>
      <c r="M89" s="590">
        <f>G89*0.01/'TE5'!F89</f>
        <v>0.28807832561622737</v>
      </c>
    </row>
    <row r="90" spans="1:13">
      <c r="A90" s="78">
        <v>1994</v>
      </c>
      <c r="B90" s="459">
        <f>avghweal!Y83</f>
        <v>4788555.9085784974</v>
      </c>
      <c r="C90" s="346">
        <f>avghweal!Z83</f>
        <v>4788555.9085784974</v>
      </c>
      <c r="D90" s="562">
        <f>avghweal!AA83</f>
        <v>4230089.3632102031</v>
      </c>
      <c r="E90" s="562">
        <f>avghweal!AB83</f>
        <v>4961326.5648685927</v>
      </c>
      <c r="F90" s="562">
        <f>avghweal!AC83</f>
        <v>4634213.3482862115</v>
      </c>
      <c r="G90" s="73">
        <f>avghweal!AD83</f>
        <v>7486277.3453047397</v>
      </c>
      <c r="H90" s="571">
        <f>B90*0.01/'TE5'!B90</f>
        <v>0.27605798840522761</v>
      </c>
      <c r="I90" s="582">
        <f>C90*0.01/'TE5'!B90</f>
        <v>0.27605798840522761</v>
      </c>
      <c r="J90" s="589">
        <f>D90*0.01/'TE5'!C90</f>
        <v>0.29480813887726787</v>
      </c>
      <c r="K90" s="582">
        <f>E90*0.01/'TE5'!D90</f>
        <v>0.28439952527263235</v>
      </c>
      <c r="L90" s="589">
        <f>F90*0.01/'TE5'!E90</f>
        <v>0.26852719776508366</v>
      </c>
      <c r="M90" s="590">
        <f>G90*0.01/'TE5'!F90</f>
        <v>0.28753662362472238</v>
      </c>
    </row>
    <row r="91" spans="1:13">
      <c r="A91" s="78">
        <v>1995</v>
      </c>
      <c r="B91" s="459">
        <f>avghweal!Y84</f>
        <v>5021692.4798626164</v>
      </c>
      <c r="C91" s="346">
        <f>avghweal!Z84</f>
        <v>5021692.4798626164</v>
      </c>
      <c r="D91" s="562">
        <f>avghweal!AA84</f>
        <v>4436790.7851767512</v>
      </c>
      <c r="E91" s="562">
        <f>avghweal!AB84</f>
        <v>5199373.8887918154</v>
      </c>
      <c r="F91" s="562">
        <f>avghweal!AC84</f>
        <v>4858123.9106895532</v>
      </c>
      <c r="G91" s="73">
        <f>avghweal!AD84</f>
        <v>7853676.6958946967</v>
      </c>
      <c r="H91" s="571">
        <f>B91*0.01/'TE5'!B91</f>
        <v>0.27918201684951777</v>
      </c>
      <c r="I91" s="582">
        <f>C91*0.01/'TE5'!B91</f>
        <v>0.27918201684951777</v>
      </c>
      <c r="J91" s="589">
        <f>D91*0.01/'TE5'!C91</f>
        <v>0.29909898193281897</v>
      </c>
      <c r="K91" s="582">
        <f>E91*0.01/'TE5'!D91</f>
        <v>0.28751396327686174</v>
      </c>
      <c r="L91" s="589">
        <f>F91*0.01/'TE5'!E91</f>
        <v>0.27138288246921682</v>
      </c>
      <c r="M91" s="590">
        <f>G91*0.01/'TE5'!F91</f>
        <v>0.2906771118489212</v>
      </c>
    </row>
    <row r="92" spans="1:13">
      <c r="A92" s="78">
        <v>1996</v>
      </c>
      <c r="B92" s="459">
        <f>avghweal!Y85</f>
        <v>5409629.8913120544</v>
      </c>
      <c r="C92" s="346">
        <f>avghweal!Z85</f>
        <v>5409629.8913120544</v>
      </c>
      <c r="D92" s="562">
        <f>avghweal!AA85</f>
        <v>4870582.0633454891</v>
      </c>
      <c r="E92" s="562">
        <f>avghweal!AB85</f>
        <v>5663125.0891852677</v>
      </c>
      <c r="F92" s="562">
        <f>avghweal!AC85</f>
        <v>5182622.5699598575</v>
      </c>
      <c r="G92" s="73">
        <f>avghweal!AD85</f>
        <v>8452736.0741354618</v>
      </c>
      <c r="H92" s="571">
        <f>B92*0.01/'TE5'!B92</f>
        <v>0.28577533364295965</v>
      </c>
      <c r="I92" s="582">
        <f>C92*0.01/'TE5'!B92</f>
        <v>0.28577533364295965</v>
      </c>
      <c r="J92" s="589">
        <f>D92*0.01/'TE5'!C92</f>
        <v>0.30970680531397043</v>
      </c>
      <c r="K92" s="582">
        <f>E92*0.01/'TE5'!D92</f>
        <v>0.29659164318474335</v>
      </c>
      <c r="L92" s="589">
        <f>F92*0.01/'TE5'!E92</f>
        <v>0.27590351368782623</v>
      </c>
      <c r="M92" s="590">
        <f>G92*0.01/'TE5'!F92</f>
        <v>0.29759585840874131</v>
      </c>
    </row>
    <row r="93" spans="1:13">
      <c r="A93" s="78">
        <v>1997</v>
      </c>
      <c r="B93" s="459">
        <f>avghweal!Y86</f>
        <v>5933657.6407296173</v>
      </c>
      <c r="C93" s="346">
        <f>avghweal!Z86</f>
        <v>5933657.6407296173</v>
      </c>
      <c r="D93" s="562">
        <f>avghweal!AA86</f>
        <v>5407749.9139441429</v>
      </c>
      <c r="E93" s="562">
        <f>avghweal!AB86</f>
        <v>6192095.2462845147</v>
      </c>
      <c r="F93" s="562">
        <f>avghweal!AC86</f>
        <v>5690665.9318980835</v>
      </c>
      <c r="G93" s="73">
        <f>avghweal!AD86</f>
        <v>9269222.9749152642</v>
      </c>
      <c r="H93" s="571">
        <f>B93*0.01/'TE5'!B93</f>
        <v>0.29462435841560364</v>
      </c>
      <c r="I93" s="582">
        <f>C93*0.01/'TE5'!B93</f>
        <v>0.29462435841560364</v>
      </c>
      <c r="J93" s="589">
        <f>D93*0.01/'TE5'!C93</f>
        <v>0.31936765199230166</v>
      </c>
      <c r="K93" s="582">
        <f>E93*0.01/'TE5'!D93</f>
        <v>0.30322495006922895</v>
      </c>
      <c r="L93" s="589">
        <f>F93*0.01/'TE5'!E93</f>
        <v>0.28614973598762644</v>
      </c>
      <c r="M93" s="590">
        <f>G93*0.01/'TE5'!F93</f>
        <v>0.30723233175086689</v>
      </c>
    </row>
    <row r="94" spans="1:13">
      <c r="A94" s="78">
        <v>1998</v>
      </c>
      <c r="B94" s="459">
        <f>avghweal!Y87</f>
        <v>6780745.6547744954</v>
      </c>
      <c r="C94" s="346">
        <f>avghweal!Z87</f>
        <v>6780745.6547744954</v>
      </c>
      <c r="D94" s="562">
        <f>avghweal!AA87</f>
        <v>6354579.937808332</v>
      </c>
      <c r="E94" s="562">
        <f>avghweal!AB87</f>
        <v>7191721.9091594405</v>
      </c>
      <c r="F94" s="562">
        <f>avghweal!AC87</f>
        <v>6416597.1021502241</v>
      </c>
      <c r="G94" s="73">
        <f>avghweal!AD87</f>
        <v>10555634.762407646</v>
      </c>
      <c r="H94" s="571">
        <f>B94*0.01/'TE5'!B94</f>
        <v>0.30704393982887263</v>
      </c>
      <c r="I94" s="582">
        <f>C94*0.01/'TE5'!B94</f>
        <v>0.30704393982887263</v>
      </c>
      <c r="J94" s="589">
        <f>D94*0.01/'TE5'!C94</f>
        <v>0.335859806600453</v>
      </c>
      <c r="K94" s="582">
        <f>E94*0.01/'TE5'!D94</f>
        <v>0.31901233868712359</v>
      </c>
      <c r="L94" s="589">
        <f>F94*0.01/'TE5'!E94</f>
        <v>0.29603377557966748</v>
      </c>
      <c r="M94" s="590">
        <f>G94*0.01/'TE5'!F94</f>
        <v>0.31908688881760416</v>
      </c>
    </row>
    <row r="95" spans="1:13">
      <c r="A95" s="83">
        <v>1999</v>
      </c>
      <c r="B95" s="460">
        <f>avghweal!Y88</f>
        <v>7643762.2879578071</v>
      </c>
      <c r="C95" s="347">
        <f>avghweal!Z88</f>
        <v>7643762.2879578071</v>
      </c>
      <c r="D95" s="564">
        <f>avghweal!AA88</f>
        <v>7369548.0804993398</v>
      </c>
      <c r="E95" s="564">
        <f>avghweal!AB88</f>
        <v>8226278.7551805535</v>
      </c>
      <c r="F95" s="564">
        <f>avghweal!AC88</f>
        <v>7138673.2571015386</v>
      </c>
      <c r="G95" s="79">
        <f>avghweal!AD88</f>
        <v>11975985.814041322</v>
      </c>
      <c r="H95" s="574">
        <f>B95*0.01/'TE5'!B95</f>
        <v>0.31470489501953119</v>
      </c>
      <c r="I95" s="585">
        <f>C95*0.01/'TE5'!B95</f>
        <v>0.31470489501953119</v>
      </c>
      <c r="J95" s="591">
        <f>D95*0.01/'TE5'!C95</f>
        <v>0.3451883429002498</v>
      </c>
      <c r="K95" s="585">
        <f>E95*0.01/'TE5'!D95</f>
        <v>0.32695609785336077</v>
      </c>
      <c r="L95" s="591">
        <f>F95*0.01/'TE5'!E95</f>
        <v>0.30356955074937153</v>
      </c>
      <c r="M95" s="592">
        <f>G95*0.01/'TE5'!F95</f>
        <v>0.32817478131581052</v>
      </c>
    </row>
    <row r="96" spans="1:13">
      <c r="A96" s="88">
        <v>2000</v>
      </c>
      <c r="B96" s="461">
        <f>avghweal!Y89</f>
        <v>8057323.802387435</v>
      </c>
      <c r="C96" s="348">
        <f>avghweal!Z89</f>
        <v>8057323.802387435</v>
      </c>
      <c r="D96" s="566">
        <f>avghweal!AA89</f>
        <v>7777408.9879145045</v>
      </c>
      <c r="E96" s="566">
        <f>avghweal!AB89</f>
        <v>8659100.6862805933</v>
      </c>
      <c r="F96" s="566">
        <f>avghweal!AC89</f>
        <v>7524868.6943767006</v>
      </c>
      <c r="G96" s="85">
        <f>avghweal!AD89</f>
        <v>12562889.555041866</v>
      </c>
      <c r="H96" s="575">
        <f>B96*0.01/'TE5'!B96</f>
        <v>0.32299152016639709</v>
      </c>
      <c r="I96" s="586">
        <f>C96*0.01/'TE5'!B96</f>
        <v>0.32299152016639709</v>
      </c>
      <c r="J96" s="593">
        <f>D96*0.01/'TE5'!C96</f>
        <v>0.35424571209387534</v>
      </c>
      <c r="K96" s="586">
        <f>E96*0.01/'TE5'!D96</f>
        <v>0.3358736475475762</v>
      </c>
      <c r="L96" s="593">
        <f>F96*0.01/'TE5'!E96</f>
        <v>0.31096140736972239</v>
      </c>
      <c r="M96" s="594">
        <f>G96*0.01/'TE5'!F96</f>
        <v>0.33661445883019431</v>
      </c>
    </row>
    <row r="97" spans="1:13">
      <c r="A97" s="78">
        <v>2001</v>
      </c>
      <c r="B97" s="459">
        <f>avghweal!Y90</f>
        <v>7511689.0340279732</v>
      </c>
      <c r="C97" s="346">
        <f>avghweal!Z90</f>
        <v>7511689.0340279732</v>
      </c>
      <c r="D97" s="562">
        <f>avghweal!AA90</f>
        <v>6888080.4777374668</v>
      </c>
      <c r="E97" s="562">
        <f>avghweal!AB90</f>
        <v>7927784.2105895607</v>
      </c>
      <c r="F97" s="562">
        <f>avghweal!AC90</f>
        <v>7131095.1523847906</v>
      </c>
      <c r="G97" s="73">
        <f>avghweal!AD90</f>
        <v>11591465.227682855</v>
      </c>
      <c r="H97" s="571">
        <f>B97*0.01/'TE5'!B97</f>
        <v>0.31334158778190613</v>
      </c>
      <c r="I97" s="582">
        <f>C97*0.01/'TE5'!B97</f>
        <v>0.31334158778190613</v>
      </c>
      <c r="J97" s="589">
        <f>D97*0.01/'TE5'!C97</f>
        <v>0.33751100406809775</v>
      </c>
      <c r="K97" s="582">
        <f>E97*0.01/'TE5'!D97</f>
        <v>0.32387917052249737</v>
      </c>
      <c r="L97" s="589">
        <f>F97*0.01/'TE5'!E97</f>
        <v>0.30320072553564958</v>
      </c>
      <c r="M97" s="590">
        <f>G97*0.01/'TE5'!F97</f>
        <v>0.32617078429188184</v>
      </c>
    </row>
    <row r="98" spans="1:13">
      <c r="A98" s="78">
        <v>2002</v>
      </c>
      <c r="B98" s="459">
        <f>avghweal!Y91</f>
        <v>6873959.8348510498</v>
      </c>
      <c r="C98" s="346">
        <f>avghweal!Z91</f>
        <v>6873959.8348510498</v>
      </c>
      <c r="D98" s="562">
        <f>avghweal!AA91</f>
        <v>6173271.14202308</v>
      </c>
      <c r="E98" s="562">
        <f>avghweal!AB91</f>
        <v>7251876.6428190414</v>
      </c>
      <c r="F98" s="562">
        <f>avghweal!AC91</f>
        <v>6535035.5306794671</v>
      </c>
      <c r="G98" s="73">
        <f>avghweal!AD91</f>
        <v>10596074.543873187</v>
      </c>
      <c r="H98" s="571">
        <f>B98*0.01/'TE5'!B98</f>
        <v>0.30158150196075434</v>
      </c>
      <c r="I98" s="582">
        <f>C98*0.01/'TE5'!B98</f>
        <v>0.30158150196075434</v>
      </c>
      <c r="J98" s="589">
        <f>D98*0.01/'TE5'!C98</f>
        <v>0.32267098866039357</v>
      </c>
      <c r="K98" s="582">
        <f>E98*0.01/'TE5'!D98</f>
        <v>0.31226981069546328</v>
      </c>
      <c r="L98" s="589">
        <f>F98*0.01/'TE5'!E98</f>
        <v>0.29164767585381923</v>
      </c>
      <c r="M98" s="590">
        <f>G98*0.01/'TE5'!F98</f>
        <v>0.31573037509966928</v>
      </c>
    </row>
    <row r="99" spans="1:13">
      <c r="A99" s="78">
        <v>2003</v>
      </c>
      <c r="B99" s="459">
        <f>avghweal!Y92</f>
        <v>7060431.6512669995</v>
      </c>
      <c r="C99" s="346">
        <f>avghweal!Z92</f>
        <v>7060431.6512669995</v>
      </c>
      <c r="D99" s="562">
        <f>avghweal!AA92</f>
        <v>6331285.8222324476</v>
      </c>
      <c r="E99" s="562">
        <f>avghweal!AB92</f>
        <v>7512868.1455995282</v>
      </c>
      <c r="F99" s="562">
        <f>avghweal!AC92</f>
        <v>6656325.0259059584</v>
      </c>
      <c r="G99" s="73">
        <f>avghweal!AD92</f>
        <v>10872564.172266204</v>
      </c>
      <c r="H99" s="571">
        <f>B99*0.01/'TE5'!B99</f>
        <v>0.30323013663291937</v>
      </c>
      <c r="I99" s="582">
        <f>C99*0.01/'TE5'!B99</f>
        <v>0.30323013663291937</v>
      </c>
      <c r="J99" s="589">
        <f>D99*0.01/'TE5'!C99</f>
        <v>0.32263682667717114</v>
      </c>
      <c r="K99" s="582">
        <f>E99*0.01/'TE5'!D99</f>
        <v>0.3171400713715089</v>
      </c>
      <c r="L99" s="589">
        <f>F99*0.01/'TE5'!E99</f>
        <v>0.29042418235409956</v>
      </c>
      <c r="M99" s="590">
        <f>G99*0.01/'TE5'!F99</f>
        <v>0.31825421830877748</v>
      </c>
    </row>
    <row r="100" spans="1:13">
      <c r="A100" s="78">
        <v>2004</v>
      </c>
      <c r="B100" s="459">
        <f>avghweal!Y93</f>
        <v>8112950.36314217</v>
      </c>
      <c r="C100" s="346">
        <f>avghweal!Z93</f>
        <v>8112950.36314217</v>
      </c>
      <c r="D100" s="562">
        <f>avghweal!AA93</f>
        <v>7331354.7209364092</v>
      </c>
      <c r="E100" s="562">
        <f>avghweal!AB93</f>
        <v>8735740.8373235539</v>
      </c>
      <c r="F100" s="562">
        <f>avghweal!AC93</f>
        <v>7550648.5860859537</v>
      </c>
      <c r="G100" s="73">
        <f>avghweal!AD93</f>
        <v>12462538.44015532</v>
      </c>
      <c r="H100" s="571">
        <f>B100*0.01/'TE5'!B100</f>
        <v>0.31475982069969177</v>
      </c>
      <c r="I100" s="582">
        <f>C100*0.01/'TE5'!B100</f>
        <v>0.31475982069969177</v>
      </c>
      <c r="J100" s="589">
        <f>D100*0.01/'TE5'!C100</f>
        <v>0.3370352657271567</v>
      </c>
      <c r="K100" s="582">
        <f>E100*0.01/'TE5'!D100</f>
        <v>0.33057140767399712</v>
      </c>
      <c r="L100" s="589">
        <f>F100*0.01/'TE5'!E100</f>
        <v>0.2998187371800185</v>
      </c>
      <c r="M100" s="590">
        <f>G100*0.01/'TE5'!F100</f>
        <v>0.33067610659502367</v>
      </c>
    </row>
    <row r="101" spans="1:13">
      <c r="A101" s="78">
        <v>2005</v>
      </c>
      <c r="B101" s="459">
        <f>avghweal!Y94</f>
        <v>8982907.5269253105</v>
      </c>
      <c r="C101" s="346">
        <f>avghweal!Z94</f>
        <v>8982907.5269253105</v>
      </c>
      <c r="D101" s="562">
        <f>avghweal!AA94</f>
        <v>8143041.8499672264</v>
      </c>
      <c r="E101" s="562">
        <f>avghweal!AB94</f>
        <v>9674718.380985897</v>
      </c>
      <c r="F101" s="562">
        <f>avghweal!AC94</f>
        <v>8359353.1860138718</v>
      </c>
      <c r="G101" s="73">
        <f>avghweal!AD94</f>
        <v>13736308.154430369</v>
      </c>
      <c r="H101" s="571">
        <f>B101*0.01/'TE5'!B101</f>
        <v>0.32096618413925171</v>
      </c>
      <c r="I101" s="582">
        <f>C101*0.01/'TE5'!B101</f>
        <v>0.32096618413925171</v>
      </c>
      <c r="J101" s="589">
        <f>D101*0.01/'TE5'!C101</f>
        <v>0.34241308744140936</v>
      </c>
      <c r="K101" s="582">
        <f>E101*0.01/'TE5'!D101</f>
        <v>0.33714143646850875</v>
      </c>
      <c r="L101" s="589">
        <f>F101*0.01/'TE5'!E101</f>
        <v>0.30572686243908598</v>
      </c>
      <c r="M101" s="590">
        <f>G101*0.01/'TE5'!F101</f>
        <v>0.3362953530058323</v>
      </c>
    </row>
    <row r="102" spans="1:13">
      <c r="A102" s="78">
        <v>2006</v>
      </c>
      <c r="B102" s="459">
        <f>avghweal!Y95</f>
        <v>9629207.5740040578</v>
      </c>
      <c r="C102" s="346">
        <f>avghweal!Z95</f>
        <v>9629207.5740040578</v>
      </c>
      <c r="D102" s="562">
        <f>avghweal!AA95</f>
        <v>8743741.0398880728</v>
      </c>
      <c r="E102" s="562">
        <f>avghweal!AB95</f>
        <v>10390454.116483685</v>
      </c>
      <c r="F102" s="562">
        <f>avghweal!AC95</f>
        <v>8948023.7191389073</v>
      </c>
      <c r="G102" s="73">
        <f>avghweal!AD95</f>
        <v>14700638.196718119</v>
      </c>
      <c r="H102" s="571">
        <f>B102*0.01/'TE5'!B102</f>
        <v>0.32830104231834417</v>
      </c>
      <c r="I102" s="582">
        <f>C102*0.01/'TE5'!B102</f>
        <v>0.32830104231834417</v>
      </c>
      <c r="J102" s="589">
        <f>D102*0.01/'TE5'!C102</f>
        <v>0.35117756497585861</v>
      </c>
      <c r="K102" s="582">
        <f>E102*0.01/'TE5'!D102</f>
        <v>0.34551273421136441</v>
      </c>
      <c r="L102" s="589">
        <f>F102*0.01/'TE5'!E102</f>
        <v>0.31225671591947751</v>
      </c>
      <c r="M102" s="590">
        <f>G102*0.01/'TE5'!F102</f>
        <v>0.34517016454203081</v>
      </c>
    </row>
    <row r="103" spans="1:13">
      <c r="A103" s="78">
        <v>2007</v>
      </c>
      <c r="B103" s="459">
        <f>avghweal!Y96</f>
        <v>9869337.0519310124</v>
      </c>
      <c r="C103" s="346">
        <f>avghweal!Z96</f>
        <v>9869337.0519310124</v>
      </c>
      <c r="D103" s="562">
        <f>avghweal!AA96</f>
        <v>8937036.6580898818</v>
      </c>
      <c r="E103" s="562">
        <f>avghweal!AB96</f>
        <v>10642952.744979553</v>
      </c>
      <c r="F103" s="562">
        <f>avghweal!AC96</f>
        <v>9168398.4513822179</v>
      </c>
      <c r="G103" s="73">
        <f>avghweal!AD96</f>
        <v>15075826.078326095</v>
      </c>
      <c r="H103" s="571">
        <f>B103*0.01/'TE5'!B103</f>
        <v>0.33960363268852228</v>
      </c>
      <c r="I103" s="582">
        <f>C103*0.01/'TE5'!B103</f>
        <v>0.33960363268852228</v>
      </c>
      <c r="J103" s="589">
        <f>D103*0.01/'TE5'!C103</f>
        <v>0.3684523738297909</v>
      </c>
      <c r="K103" s="582">
        <f>E103*0.01/'TE5'!D103</f>
        <v>0.35737599545198756</v>
      </c>
      <c r="L103" s="589">
        <f>F103*0.01/'TE5'!E103</f>
        <v>0.32279869352191559</v>
      </c>
      <c r="M103" s="590">
        <f>G103*0.01/'TE5'!F103</f>
        <v>0.3563303070594887</v>
      </c>
    </row>
    <row r="104" spans="1:13">
      <c r="A104" s="78">
        <v>2008</v>
      </c>
      <c r="B104" s="459">
        <f>avghweal!Y97</f>
        <v>9043407.3758098315</v>
      </c>
      <c r="C104" s="346">
        <f>avghweal!Z97</f>
        <v>9043407.3758098315</v>
      </c>
      <c r="D104" s="562">
        <f>avghweal!AA97</f>
        <v>8098809.8789680321</v>
      </c>
      <c r="E104" s="562">
        <f>avghweal!AB97</f>
        <v>9678968.7759429533</v>
      </c>
      <c r="F104" s="562">
        <f>avghweal!AC97</f>
        <v>8463726.5822847635</v>
      </c>
      <c r="G104" s="73">
        <f>avghweal!AD97</f>
        <v>13684637.060811667</v>
      </c>
      <c r="H104" s="571">
        <f>B104*0.01/'TE5'!B104</f>
        <v>0.36090961098670954</v>
      </c>
      <c r="I104" s="582">
        <f>C104*0.01/'TE5'!B104</f>
        <v>0.36090961098670954</v>
      </c>
      <c r="J104" s="589">
        <f>D104*0.01/'TE5'!C104</f>
        <v>0.39702640111324483</v>
      </c>
      <c r="K104" s="582">
        <f>E104*0.01/'TE5'!D104</f>
        <v>0.37836363685771535</v>
      </c>
      <c r="L104" s="589">
        <f>F104*0.01/'TE5'!E104</f>
        <v>0.34440585196496559</v>
      </c>
      <c r="M104" s="590">
        <f>G104*0.01/'TE5'!F104</f>
        <v>0.37734344868881287</v>
      </c>
    </row>
    <row r="105" spans="1:13">
      <c r="A105" s="83">
        <v>2009</v>
      </c>
      <c r="B105" s="462">
        <f>avghweal!Y98</f>
        <v>8036488.5022044741</v>
      </c>
      <c r="C105" s="349">
        <f>avghweal!Z98</f>
        <v>8036488.5022044741</v>
      </c>
      <c r="D105" s="564">
        <f>avghweal!AA98</f>
        <v>6972992.305443109</v>
      </c>
      <c r="E105" s="564">
        <f>avghweal!AB98</f>
        <v>8493852.1088256873</v>
      </c>
      <c r="F105" s="564">
        <f>avghweal!AC98</f>
        <v>7619410.9915971728</v>
      </c>
      <c r="G105" s="79">
        <f>avghweal!AD98</f>
        <v>12183929.053492321</v>
      </c>
      <c r="H105" s="574">
        <f>B105*0.01/'TE5'!B105</f>
        <v>0.36149084568023682</v>
      </c>
      <c r="I105" s="585">
        <f>C105*0.01/'TE5'!B105</f>
        <v>0.36149084568023682</v>
      </c>
      <c r="J105" s="595">
        <f>D105*0.01/'TE5'!C105</f>
        <v>0.39764949136878858</v>
      </c>
      <c r="K105" s="596">
        <f>E105*0.01/'TE5'!D105</f>
        <v>0.37745739240790266</v>
      </c>
      <c r="L105" s="591">
        <f>F105*0.01/'TE5'!E105</f>
        <v>0.34663065907941798</v>
      </c>
      <c r="M105" s="592">
        <f>G105*0.01/'TE5'!F105</f>
        <v>0.3772329678158971</v>
      </c>
    </row>
    <row r="106" spans="1:13">
      <c r="A106" s="78">
        <v>2010</v>
      </c>
      <c r="B106" s="463">
        <f>avghweal!Y99</f>
        <v>8690534.2502609678</v>
      </c>
      <c r="C106" s="350">
        <f>avghweal!Z99</f>
        <v>8690534.2502609678</v>
      </c>
      <c r="D106" s="562">
        <f>avghweal!AA99</f>
        <v>7707901.3585161576</v>
      </c>
      <c r="E106" s="562">
        <f>avghweal!AB99</f>
        <v>9352690.494588891</v>
      </c>
      <c r="F106" s="562">
        <f>avghweal!AC99</f>
        <v>8087194.2580422033</v>
      </c>
      <c r="G106" s="73">
        <f>avghweal!AD99</f>
        <v>13109602.096099863</v>
      </c>
      <c r="H106" s="571">
        <f>B106*0.01/'TE5'!B106</f>
        <v>0.3756913840770722</v>
      </c>
      <c r="I106" s="582">
        <f>C106*0.01/'TE5'!B106</f>
        <v>0.3756913840770722</v>
      </c>
      <c r="J106" s="597">
        <f>D106*0.01/'TE5'!C106</f>
        <v>0.41526719724153593</v>
      </c>
      <c r="K106" s="598">
        <f>E106*0.01/'TE5'!D106</f>
        <v>0.39569592252430547</v>
      </c>
      <c r="L106" s="589">
        <f>F106*0.01/'TE5'!E106</f>
        <v>0.35680680223540484</v>
      </c>
      <c r="M106" s="590">
        <f>G106*0.01/'TE5'!F106</f>
        <v>0.39232042876648593</v>
      </c>
    </row>
    <row r="107" spans="1:13">
      <c r="A107" s="78">
        <v>2011</v>
      </c>
      <c r="B107" s="463">
        <f>avghweal!Y100</f>
        <v>8767095.4643138293</v>
      </c>
      <c r="C107" s="350">
        <f>avghweal!Z100</f>
        <v>8767095.4643138293</v>
      </c>
      <c r="D107" s="562">
        <f>avghweal!AA100</f>
        <v>7662405.2245733915</v>
      </c>
      <c r="E107" s="562">
        <f>avghweal!AB100</f>
        <v>9441905.0287565831</v>
      </c>
      <c r="F107" s="562">
        <f>avghweal!AC100</f>
        <v>8148634.3177391812</v>
      </c>
      <c r="G107" s="73">
        <f>avghweal!AD100</f>
        <v>13216858.394994894</v>
      </c>
      <c r="H107" s="571">
        <f>B107*0.01/'TE5'!B107</f>
        <v>0.37431365251541138</v>
      </c>
      <c r="I107" s="582">
        <f>C107*0.01/'TE5'!B107</f>
        <v>0.37431365251541138</v>
      </c>
      <c r="J107" s="597">
        <f>D107*0.01/'TE5'!C107</f>
        <v>0.41174119228618949</v>
      </c>
      <c r="K107" s="598">
        <f>E107*0.01/'TE5'!D107</f>
        <v>0.39183478848331105</v>
      </c>
      <c r="L107" s="589">
        <f>F107*0.01/'TE5'!E107</f>
        <v>0.357390009828294</v>
      </c>
      <c r="M107" s="590">
        <f>G107*0.01/'TE5'!F107</f>
        <v>0.39221773178024727</v>
      </c>
    </row>
    <row r="108" spans="1:13">
      <c r="A108" s="78">
        <v>2012</v>
      </c>
      <c r="B108" s="463">
        <f>avghweal!Y101</f>
        <v>9393380.2551924866</v>
      </c>
      <c r="C108" s="350">
        <f>avghweal!Z101</f>
        <v>9393380.2551924866</v>
      </c>
      <c r="D108" s="562">
        <f>avghweal!AA101</f>
        <v>8185366.3734795051</v>
      </c>
      <c r="E108" s="562">
        <f>avghweal!AB101</f>
        <v>10222356.165868932</v>
      </c>
      <c r="F108" s="562">
        <f>avghweal!AC101</f>
        <v>8637571.5479645692</v>
      </c>
      <c r="G108" s="73">
        <f>avghweal!AD101</f>
        <v>14085157.793516772</v>
      </c>
      <c r="H108" s="571">
        <f>B108*0.01/'TE5'!B108</f>
        <v>0.38848647475242604</v>
      </c>
      <c r="I108" s="582">
        <f>C108*0.01/'TE5'!B108</f>
        <v>0.38848647475242604</v>
      </c>
      <c r="J108" s="597">
        <f>D108*0.01/'TE5'!C108</f>
        <v>0.42509258104774478</v>
      </c>
      <c r="K108" s="598">
        <f>E108*0.01/'TE5'!D108</f>
        <v>0.40847972744986721</v>
      </c>
      <c r="L108" s="589">
        <f>F108*0.01/'TE5'!E108</f>
        <v>0.36910187739381956</v>
      </c>
      <c r="M108" s="590">
        <f>G108*0.01/'TE5'!F108</f>
        <v>0.4066434310780776</v>
      </c>
    </row>
    <row r="109" spans="1:13">
      <c r="A109" s="78">
        <v>2013</v>
      </c>
      <c r="B109" s="463">
        <f>avghweal!Y102</f>
        <v>9926770.2023990173</v>
      </c>
      <c r="C109" s="350">
        <f>avghweal!Z102</f>
        <v>9926770.2023990173</v>
      </c>
      <c r="D109" s="562">
        <f>avghweal!AA102</f>
        <v>8708402.796645198</v>
      </c>
      <c r="E109" s="562">
        <f>avghweal!AB102</f>
        <v>10685657.719066391</v>
      </c>
      <c r="F109" s="562">
        <f>avghweal!AC102</f>
        <v>9235272.0151234679</v>
      </c>
      <c r="G109" s="73">
        <f>avghweal!AD102</f>
        <v>14848423.234692112</v>
      </c>
      <c r="H109" s="571">
        <f>B109*0.01/'TE5'!B109</f>
        <v>0.37031683325767517</v>
      </c>
      <c r="I109" s="582">
        <f>C109*0.01/'TE5'!B109</f>
        <v>0.37031683325767517</v>
      </c>
      <c r="J109" s="597">
        <f>D109*0.01/'TE5'!C109</f>
        <v>0.40560317787324673</v>
      </c>
      <c r="K109" s="598">
        <f>E109*0.01/'TE5'!D109</f>
        <v>0.3875695843514429</v>
      </c>
      <c r="L109" s="589">
        <f>F109*0.01/'TE5'!E109</f>
        <v>0.35380065221015711</v>
      </c>
      <c r="M109" s="590">
        <f>G109*0.01/'TE5'!F109</f>
        <v>0.38855572836382929</v>
      </c>
    </row>
    <row r="110" spans="1:13">
      <c r="A110" s="78">
        <v>2014</v>
      </c>
      <c r="B110" s="463">
        <f>avghweal!Y103</f>
        <v>10803224.285087179</v>
      </c>
      <c r="C110" s="350">
        <f>avghweal!Z103</f>
        <v>10803224.285087179</v>
      </c>
      <c r="D110" s="562">
        <f>avghweal!AA103</f>
        <v>9592416.2003719285</v>
      </c>
      <c r="E110" s="562">
        <f>avghweal!AB103</f>
        <v>11775812.834234525</v>
      </c>
      <c r="F110" s="562">
        <f>avghweal!AC103</f>
        <v>9919500.2216558177</v>
      </c>
      <c r="G110" s="73">
        <f>avghweal!AD103</f>
        <v>16126359.447850011</v>
      </c>
      <c r="H110" s="571">
        <f>B110*0.01/'TE5'!B110</f>
        <v>0.37244617938995361</v>
      </c>
      <c r="I110" s="582">
        <f>C110*0.01/'TE5'!B110</f>
        <v>0.37244617938995361</v>
      </c>
      <c r="J110" s="597">
        <f>D110*0.01/'TE5'!C110</f>
        <v>0.40583308049954497</v>
      </c>
      <c r="K110" s="598">
        <f>E110*0.01/'TE5'!D110</f>
        <v>0.39114491320958034</v>
      </c>
      <c r="L110" s="589">
        <f>F110*0.01/'TE5'!E110</f>
        <v>0.35428666784340967</v>
      </c>
      <c r="M110" s="590">
        <f>G110*0.01/'TE5'!F110</f>
        <v>0.39106413830835929</v>
      </c>
    </row>
    <row r="111" spans="1:13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3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O118"/>
  <sheetViews>
    <sheetView workbookViewId="0">
      <pane xSplit="1" ySplit="8" topLeftCell="B105" activePane="bottomRight" state="frozen"/>
      <selection activeCell="D32" sqref="D32"/>
      <selection pane="topRight" activeCell="D32" sqref="D32"/>
      <selection pane="bottomLeft" activeCell="D32" sqref="D32"/>
      <selection pane="bottomRight" activeCell="M110" sqref="M107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3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3">
      <c r="H2" s="109"/>
      <c r="I2" s="109"/>
    </row>
    <row r="3" spans="1:13" ht="16" thickBot="1"/>
    <row r="4" spans="1:13" ht="25" customHeight="1" thickTop="1">
      <c r="A4" s="1245" t="s">
        <v>866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3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3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3" ht="20" customHeight="1">
      <c r="A7" s="107"/>
      <c r="B7" s="1279" t="s">
        <v>1218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3" s="98" customFormat="1" ht="52" customHeight="1">
      <c r="A8" s="106"/>
      <c r="B8" s="899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</row>
    <row r="9" spans="1:13" s="98" customFormat="1" ht="15" customHeight="1">
      <c r="A9" s="104">
        <v>1913</v>
      </c>
      <c r="B9" s="456"/>
      <c r="C9" s="344">
        <f>avghweal!AL2</f>
        <v>14860223.909469647</v>
      </c>
      <c r="D9" s="344"/>
      <c r="E9" s="96"/>
      <c r="F9" s="96"/>
      <c r="G9" s="95">
        <f>avghweal!AP2</f>
        <v>22476898.166719798</v>
      </c>
      <c r="H9" s="568"/>
      <c r="I9" s="579">
        <f>C9*0.001/'TE5'!B9</f>
        <v>0.2717889510099491</v>
      </c>
      <c r="J9" s="613"/>
      <c r="K9" s="579"/>
      <c r="L9" s="613"/>
      <c r="M9" s="599">
        <f>G9*0.001/'TE5'!F9</f>
        <v>0.27340862964199314</v>
      </c>
    </row>
    <row r="10" spans="1:13" s="98" customFormat="1" ht="15" customHeight="1">
      <c r="A10" s="103">
        <v>1914</v>
      </c>
      <c r="B10" s="456"/>
      <c r="C10" s="344">
        <f>avghweal!AL3</f>
        <v>15733128.866821527</v>
      </c>
      <c r="D10" s="344"/>
      <c r="E10" s="96"/>
      <c r="F10" s="96"/>
      <c r="G10" s="95">
        <f>avghweal!AP3</f>
        <v>23797839.04306544</v>
      </c>
      <c r="H10" s="568"/>
      <c r="I10" s="579">
        <f>C10*0.001/'TE5'!B10</f>
        <v>0.28749316708802913</v>
      </c>
      <c r="J10" s="613"/>
      <c r="K10" s="579"/>
      <c r="L10" s="613"/>
      <c r="M10" s="599">
        <f>G10*0.001/'TE5'!F10</f>
        <v>0.28882457872931711</v>
      </c>
    </row>
    <row r="11" spans="1:13" s="98" customFormat="1" ht="15" customHeight="1">
      <c r="A11" s="103">
        <v>1915</v>
      </c>
      <c r="B11" s="456"/>
      <c r="C11" s="344">
        <f>avghweal!AL4</f>
        <v>18497096.337529842</v>
      </c>
      <c r="D11" s="344"/>
      <c r="E11" s="96"/>
      <c r="F11" s="96"/>
      <c r="G11" s="95">
        <f>avghweal!AP4</f>
        <v>27989832.496538393</v>
      </c>
      <c r="H11" s="568"/>
      <c r="I11" s="579">
        <f>C11*0.001/'TE5'!B11</f>
        <v>0.31656650983406942</v>
      </c>
      <c r="J11" s="613"/>
      <c r="K11" s="579"/>
      <c r="L11" s="613"/>
      <c r="M11" s="599">
        <f>G11*0.001/'TE5'!F11</f>
        <v>0.31774576947771133</v>
      </c>
    </row>
    <row r="12" spans="1:13" s="98" customFormat="1" ht="15" customHeight="1">
      <c r="A12" s="103">
        <v>1916</v>
      </c>
      <c r="B12" s="456"/>
      <c r="C12" s="344">
        <f>avghweal!AL5</f>
        <v>15162924.404477688</v>
      </c>
      <c r="D12" s="344"/>
      <c r="E12" s="96"/>
      <c r="F12" s="96"/>
      <c r="G12" s="95">
        <f>avghweal!AP5</f>
        <v>23056319.639362227</v>
      </c>
      <c r="H12" s="568"/>
      <c r="I12" s="579">
        <f>C12*0.001/'TE5'!B12</f>
        <v>0.25294510093225359</v>
      </c>
      <c r="J12" s="613"/>
      <c r="K12" s="579"/>
      <c r="L12" s="613"/>
      <c r="M12" s="599">
        <f>G12*0.001/'TE5'!F12</f>
        <v>0.25480045881638641</v>
      </c>
    </row>
    <row r="13" spans="1:13" s="98" customFormat="1" ht="15" customHeight="1">
      <c r="A13" s="103">
        <v>1917</v>
      </c>
      <c r="B13" s="456"/>
      <c r="C13" s="344">
        <f>avghweal!AL6</f>
        <v>10950479.77171238</v>
      </c>
      <c r="D13" s="344"/>
      <c r="E13" s="96"/>
      <c r="F13" s="96"/>
      <c r="G13" s="95">
        <f>avghweal!AP6</f>
        <v>16664451.526465416</v>
      </c>
      <c r="H13" s="568"/>
      <c r="I13" s="579">
        <f>C13*0.001/'TE5'!B13</f>
        <v>0.21290354402699466</v>
      </c>
      <c r="J13" s="613"/>
      <c r="K13" s="579"/>
      <c r="L13" s="613"/>
      <c r="M13" s="599">
        <f>G13*0.001/'TE5'!F13</f>
        <v>0.21481531635779955</v>
      </c>
    </row>
    <row r="14" spans="1:13" s="98" customFormat="1" ht="15" customHeight="1">
      <c r="A14" s="103">
        <v>1918</v>
      </c>
      <c r="B14" s="456"/>
      <c r="C14" s="344">
        <f>avghweal!AL7</f>
        <v>7863816.6820242852</v>
      </c>
      <c r="D14" s="381"/>
      <c r="E14" s="341"/>
      <c r="F14" s="341"/>
      <c r="G14" s="95">
        <f>avghweal!AP7</f>
        <v>11901538.141110757</v>
      </c>
      <c r="H14" s="568"/>
      <c r="I14" s="579">
        <f>C14*0.001/'TE5'!B14</f>
        <v>0.16730290771043616</v>
      </c>
      <c r="J14" s="613"/>
      <c r="K14" s="579"/>
      <c r="L14" s="613"/>
      <c r="M14" s="599">
        <f>G14*0.001/'TE5'!F14</f>
        <v>0.16936053765550144</v>
      </c>
    </row>
    <row r="15" spans="1:13" s="98" customFormat="1" ht="15" customHeight="1">
      <c r="A15" s="102">
        <v>1919</v>
      </c>
      <c r="B15" s="457"/>
      <c r="C15" s="343">
        <f>avghweal!AL8</f>
        <v>8074708.1446530689</v>
      </c>
      <c r="D15" s="382"/>
      <c r="E15" s="342"/>
      <c r="F15" s="342"/>
      <c r="G15" s="99">
        <f>avghweal!AP8</f>
        <v>12297638.132671444</v>
      </c>
      <c r="H15" s="569"/>
      <c r="I15" s="580">
        <f>C15*0.001/'TE5'!B15</f>
        <v>0.1746434468663092</v>
      </c>
      <c r="J15" s="614"/>
      <c r="K15" s="580"/>
      <c r="L15" s="614"/>
      <c r="M15" s="600">
        <f>G15*0.001/'TE5'!F15</f>
        <v>0.17680244510121054</v>
      </c>
    </row>
    <row r="16" spans="1:13" s="98" customFormat="1" ht="15" customHeight="1">
      <c r="A16" s="103">
        <v>1920</v>
      </c>
      <c r="B16" s="456"/>
      <c r="C16" s="344">
        <f>avghweal!AL9</f>
        <v>5522149.2833008394</v>
      </c>
      <c r="D16" s="381"/>
      <c r="E16" s="341"/>
      <c r="F16" s="341"/>
      <c r="G16" s="95">
        <f>avghweal!AP9</f>
        <v>8449916.8475507107</v>
      </c>
      <c r="H16" s="568"/>
      <c r="I16" s="579">
        <f>C16*0.001/'TE5'!B16</f>
        <v>0.13686561720720825</v>
      </c>
      <c r="J16" s="613"/>
      <c r="K16" s="579"/>
      <c r="L16" s="613"/>
      <c r="M16" s="599">
        <f>G16*0.001/'TE5'!F16</f>
        <v>0.13905916021138193</v>
      </c>
    </row>
    <row r="17" spans="1:13" s="98" customFormat="1" ht="15" customHeight="1">
      <c r="A17" s="103">
        <v>1921</v>
      </c>
      <c r="B17" s="456"/>
      <c r="C17" s="344">
        <f>avghweal!AL10</f>
        <v>6419957.7295865659</v>
      </c>
      <c r="D17" s="381"/>
      <c r="E17" s="341"/>
      <c r="F17" s="341"/>
      <c r="G17" s="95">
        <f>avghweal!AP10</f>
        <v>9771134.7656096984</v>
      </c>
      <c r="H17" s="568"/>
      <c r="I17" s="579">
        <f>C17*0.001/'TE5'!B17</f>
        <v>0.14577197774035974</v>
      </c>
      <c r="J17" s="613"/>
      <c r="K17" s="579"/>
      <c r="L17" s="613"/>
      <c r="M17" s="599">
        <f>G17*0.001/'TE5'!F17</f>
        <v>0.1476622958304476</v>
      </c>
    </row>
    <row r="18" spans="1:13" s="98" customFormat="1" ht="15" customHeight="1">
      <c r="A18" s="103">
        <v>1922</v>
      </c>
      <c r="B18" s="456"/>
      <c r="C18" s="344">
        <f>avghweal!AL11</f>
        <v>8342474.0310925059</v>
      </c>
      <c r="D18" s="381"/>
      <c r="E18" s="341"/>
      <c r="F18" s="341"/>
      <c r="G18" s="95">
        <f>avghweal!AP11</f>
        <v>12639371.132392112</v>
      </c>
      <c r="H18" s="568"/>
      <c r="I18" s="579">
        <f>C18*0.001/'TE5'!B18</f>
        <v>0.16869802799397696</v>
      </c>
      <c r="J18" s="613"/>
      <c r="K18" s="579"/>
      <c r="L18" s="613"/>
      <c r="M18" s="599">
        <f>G18*0.001/'TE5'!F18</f>
        <v>0.17059448023400203</v>
      </c>
    </row>
    <row r="19" spans="1:13" s="98" customFormat="1" ht="15" customHeight="1">
      <c r="A19" s="103">
        <v>1923</v>
      </c>
      <c r="B19" s="456"/>
      <c r="C19" s="344">
        <f>avghweal!AL12</f>
        <v>7110848.7846551975</v>
      </c>
      <c r="D19" s="381"/>
      <c r="E19" s="341"/>
      <c r="F19" s="341"/>
      <c r="G19" s="95">
        <f>avghweal!AP12</f>
        <v>10792788.498811413</v>
      </c>
      <c r="H19" s="568"/>
      <c r="I19" s="579">
        <f>C19*0.001/'TE5'!B19</f>
        <v>0.14341682531605612</v>
      </c>
      <c r="J19" s="613"/>
      <c r="K19" s="579"/>
      <c r="L19" s="613"/>
      <c r="M19" s="599">
        <f>G19*0.001/'TE5'!F19</f>
        <v>0.14536998249703234</v>
      </c>
    </row>
    <row r="20" spans="1:13" s="98" customFormat="1" ht="15" customHeight="1">
      <c r="A20" s="103">
        <v>1924</v>
      </c>
      <c r="B20" s="456"/>
      <c r="C20" s="344">
        <f>avghweal!AL13</f>
        <v>7908868.6273498097</v>
      </c>
      <c r="D20" s="381"/>
      <c r="E20" s="341"/>
      <c r="F20" s="341"/>
      <c r="G20" s="95">
        <f>avghweal!AP13</f>
        <v>11982673.938013334</v>
      </c>
      <c r="H20" s="568"/>
      <c r="I20" s="579">
        <f>C20*0.001/'TE5'!B20</f>
        <v>0.15633515063901879</v>
      </c>
      <c r="J20" s="613"/>
      <c r="K20" s="579"/>
      <c r="L20" s="613"/>
      <c r="M20" s="599">
        <f>G20*0.001/'TE5'!F20</f>
        <v>0.15821267891898805</v>
      </c>
    </row>
    <row r="21" spans="1:13" s="98" customFormat="1" ht="15" customHeight="1">
      <c r="A21" s="103">
        <v>1925</v>
      </c>
      <c r="B21" s="456"/>
      <c r="C21" s="344">
        <f>avghweal!AL14</f>
        <v>9265571.2434343603</v>
      </c>
      <c r="D21" s="381"/>
      <c r="E21" s="341"/>
      <c r="F21" s="341"/>
      <c r="G21" s="95">
        <f>avghweal!AP14</f>
        <v>14024928.347854415</v>
      </c>
      <c r="H21" s="568"/>
      <c r="I21" s="579">
        <f>C21*0.001/'TE5'!B21</f>
        <v>0.17376737775475548</v>
      </c>
      <c r="J21" s="613"/>
      <c r="K21" s="579"/>
      <c r="L21" s="613"/>
      <c r="M21" s="599">
        <f>G21*0.001/'TE5'!F21</f>
        <v>0.17572523405830839</v>
      </c>
    </row>
    <row r="22" spans="1:13" s="98" customFormat="1" ht="15" customHeight="1">
      <c r="A22" s="103">
        <v>1926</v>
      </c>
      <c r="B22" s="456"/>
      <c r="C22" s="344">
        <f>avghweal!AL15</f>
        <v>10301260.848212488</v>
      </c>
      <c r="D22" s="381"/>
      <c r="E22" s="341"/>
      <c r="F22" s="341"/>
      <c r="G22" s="95">
        <f>avghweal!AP15</f>
        <v>15604449.863508329</v>
      </c>
      <c r="H22" s="568"/>
      <c r="I22" s="579">
        <f>C22*0.001/'TE5'!B22</f>
        <v>0.18718174367538534</v>
      </c>
      <c r="J22" s="613"/>
      <c r="K22" s="579"/>
      <c r="L22" s="613"/>
      <c r="M22" s="599">
        <f>G22*0.001/'TE5'!F22</f>
        <v>0.18919641226591927</v>
      </c>
    </row>
    <row r="23" spans="1:13" s="98" customFormat="1" ht="15" customHeight="1">
      <c r="A23" s="103">
        <v>1927</v>
      </c>
      <c r="B23" s="456"/>
      <c r="C23" s="344">
        <f>avghweal!AL16</f>
        <v>11963944.998360969</v>
      </c>
      <c r="D23" s="381"/>
      <c r="E23" s="341"/>
      <c r="F23" s="341"/>
      <c r="G23" s="95">
        <f>avghweal!AP16</f>
        <v>18144003.355593372</v>
      </c>
      <c r="H23" s="568"/>
      <c r="I23" s="579">
        <f>C23*0.001/'TE5'!B23</f>
        <v>0.20344395268038032</v>
      </c>
      <c r="J23" s="613"/>
      <c r="K23" s="579"/>
      <c r="L23" s="613"/>
      <c r="M23" s="599">
        <f>G23*0.001/'TE5'!F23</f>
        <v>0.20560195285976551</v>
      </c>
    </row>
    <row r="24" spans="1:13" s="98" customFormat="1" ht="15" customHeight="1">
      <c r="A24" s="103">
        <v>1928</v>
      </c>
      <c r="B24" s="456"/>
      <c r="C24" s="344">
        <f>avghweal!AL17</f>
        <v>15476061.843600448</v>
      </c>
      <c r="D24" s="381"/>
      <c r="E24" s="341"/>
      <c r="F24" s="341"/>
      <c r="G24" s="95">
        <f>avghweal!AP17</f>
        <v>23516070.817646466</v>
      </c>
      <c r="H24" s="568"/>
      <c r="I24" s="579">
        <f>C24*0.001/'TE5'!B24</f>
        <v>0.23097053453279748</v>
      </c>
      <c r="J24" s="613"/>
      <c r="K24" s="579"/>
      <c r="L24" s="613"/>
      <c r="M24" s="599">
        <f>G24*0.001/'TE5'!F24</f>
        <v>0.23328647486856907</v>
      </c>
    </row>
    <row r="25" spans="1:13" s="98" customFormat="1" ht="15" customHeight="1">
      <c r="A25" s="102">
        <v>1929</v>
      </c>
      <c r="B25" s="457"/>
      <c r="C25" s="343">
        <f>avghweal!AL18</f>
        <v>16681120.433173439</v>
      </c>
      <c r="D25" s="382"/>
      <c r="E25" s="342"/>
      <c r="F25" s="342"/>
      <c r="G25" s="99">
        <f>avghweal!AP18</f>
        <v>25429728.860228177</v>
      </c>
      <c r="H25" s="569"/>
      <c r="I25" s="580">
        <f>C25*0.001/'TE5'!B25</f>
        <v>0.23999640419245927</v>
      </c>
      <c r="J25" s="614"/>
      <c r="K25" s="580"/>
      <c r="L25" s="614"/>
      <c r="M25" s="600">
        <f>G25*0.001/'TE5'!F25</f>
        <v>0.24231567483554825</v>
      </c>
    </row>
    <row r="26" spans="1:13" s="98" customFormat="1" ht="15" customHeight="1">
      <c r="A26" s="103">
        <v>1930</v>
      </c>
      <c r="B26" s="456"/>
      <c r="C26" s="344">
        <f>avghweal!AL19</f>
        <v>12131862.673844362</v>
      </c>
      <c r="D26" s="381"/>
      <c r="E26" s="341"/>
      <c r="F26" s="341"/>
      <c r="G26" s="95">
        <f>avghweal!AP19</f>
        <v>18636392.790526621</v>
      </c>
      <c r="H26" s="568"/>
      <c r="I26" s="579">
        <f>C26*0.001/'TE5'!B26</f>
        <v>0.19083054318744463</v>
      </c>
      <c r="J26" s="613"/>
      <c r="K26" s="579"/>
      <c r="L26" s="613"/>
      <c r="M26" s="599">
        <f>G26*0.001/'TE5'!F26</f>
        <v>0.19315218673036552</v>
      </c>
    </row>
    <row r="27" spans="1:13" s="98" customFormat="1" ht="15" customHeight="1">
      <c r="A27" s="103">
        <v>1931</v>
      </c>
      <c r="B27" s="456"/>
      <c r="C27" s="344">
        <f>avghweal!AL20</f>
        <v>8578929.538000999</v>
      </c>
      <c r="D27" s="381"/>
      <c r="E27" s="341"/>
      <c r="F27" s="341"/>
      <c r="G27" s="95">
        <f>avghweal!AP20</f>
        <v>13194744.595015364</v>
      </c>
      <c r="H27" s="568"/>
      <c r="I27" s="579">
        <f>C27*0.001/'TE5'!B27</f>
        <v>0.15614197762375234</v>
      </c>
      <c r="J27" s="613"/>
      <c r="K27" s="579"/>
      <c r="L27" s="613"/>
      <c r="M27" s="599">
        <f>G27*0.001/'TE5'!F27</f>
        <v>0.1581648138778147</v>
      </c>
    </row>
    <row r="28" spans="1:13" s="98" customFormat="1" ht="15" customHeight="1">
      <c r="A28" s="103">
        <v>1932</v>
      </c>
      <c r="B28" s="456"/>
      <c r="C28" s="344">
        <f>avghweal!AL21</f>
        <v>7914437.589725784</v>
      </c>
      <c r="D28" s="381"/>
      <c r="E28" s="341"/>
      <c r="F28" s="341"/>
      <c r="G28" s="95">
        <f>avghweal!AP21</f>
        <v>12145632.452882951</v>
      </c>
      <c r="H28" s="568"/>
      <c r="I28" s="579">
        <f>C28*0.001/'TE5'!B28</f>
        <v>0.16128756830299304</v>
      </c>
      <c r="J28" s="613"/>
      <c r="K28" s="579"/>
      <c r="L28" s="613"/>
      <c r="M28" s="599">
        <f>G28*0.001/'TE5'!F28</f>
        <v>0.1628697158043288</v>
      </c>
    </row>
    <row r="29" spans="1:13" s="98" customFormat="1" ht="15" customHeight="1">
      <c r="A29" s="103">
        <v>1933</v>
      </c>
      <c r="B29" s="456"/>
      <c r="C29" s="344">
        <f>avghweal!AL22</f>
        <v>9323710.0338826049</v>
      </c>
      <c r="D29" s="381"/>
      <c r="E29" s="341"/>
      <c r="F29" s="341"/>
      <c r="G29" s="95">
        <f>avghweal!AP22</f>
        <v>14307566.009213852</v>
      </c>
      <c r="H29" s="568"/>
      <c r="I29" s="579">
        <f>C29*0.001/'TE5'!B29</f>
        <v>0.18032259414349067</v>
      </c>
      <c r="J29" s="613"/>
      <c r="K29" s="579"/>
      <c r="L29" s="613"/>
      <c r="M29" s="599">
        <f>G29*0.001/'TE5'!F29</f>
        <v>0.18183123063172643</v>
      </c>
    </row>
    <row r="30" spans="1:13" s="98" customFormat="1" ht="15" customHeight="1">
      <c r="A30" s="103">
        <v>1934</v>
      </c>
      <c r="B30" s="456"/>
      <c r="C30" s="344">
        <f>avghweal!AL23</f>
        <v>9442692.0975026526</v>
      </c>
      <c r="D30" s="381"/>
      <c r="E30" s="341"/>
      <c r="F30" s="341"/>
      <c r="G30" s="95">
        <f>avghweal!AP23</f>
        <v>14519730.351799039</v>
      </c>
      <c r="H30" s="568"/>
      <c r="I30" s="579">
        <f>C30*0.001/'TE5'!B30</f>
        <v>0.17846022522470842</v>
      </c>
      <c r="J30" s="613"/>
      <c r="K30" s="579"/>
      <c r="L30" s="613"/>
      <c r="M30" s="599">
        <f>G30*0.001/'TE5'!F30</f>
        <v>0.18003449013044615</v>
      </c>
    </row>
    <row r="31" spans="1:13" s="98" customFormat="1" ht="15" customHeight="1">
      <c r="A31" s="103">
        <v>1935</v>
      </c>
      <c r="B31" s="456"/>
      <c r="C31" s="344">
        <f>avghweal!AL24</f>
        <v>9831550.7502118517</v>
      </c>
      <c r="D31" s="381"/>
      <c r="E31" s="341"/>
      <c r="F31" s="341"/>
      <c r="G31" s="95">
        <f>avghweal!AP24</f>
        <v>15142055.038548177</v>
      </c>
      <c r="H31" s="568"/>
      <c r="I31" s="579">
        <f>C31*0.001/'TE5'!B31</f>
        <v>0.17753956426714815</v>
      </c>
      <c r="J31" s="613"/>
      <c r="K31" s="579"/>
      <c r="L31" s="613"/>
      <c r="M31" s="599">
        <f>G31*0.001/'TE5'!F31</f>
        <v>0.17927043401488177</v>
      </c>
    </row>
    <row r="32" spans="1:13" s="98" customFormat="1" ht="15" customHeight="1">
      <c r="A32" s="103">
        <v>1936</v>
      </c>
      <c r="B32" s="456"/>
      <c r="C32" s="344">
        <f>avghweal!AL25</f>
        <v>11693062.405167725</v>
      </c>
      <c r="D32" s="381"/>
      <c r="E32" s="341"/>
      <c r="F32" s="341"/>
      <c r="G32" s="95">
        <f>avghweal!AP25</f>
        <v>18032486.548519846</v>
      </c>
      <c r="H32" s="568"/>
      <c r="I32" s="579">
        <f>C32*0.001/'TE5'!B32</f>
        <v>0.18365572591652499</v>
      </c>
      <c r="J32" s="613"/>
      <c r="K32" s="579"/>
      <c r="L32" s="613"/>
      <c r="M32" s="599">
        <f>G32*0.001/'TE5'!F32</f>
        <v>0.18562217273100648</v>
      </c>
    </row>
    <row r="33" spans="1:13" s="98" customFormat="1" ht="15" customHeight="1">
      <c r="A33" s="103">
        <v>1937</v>
      </c>
      <c r="B33" s="456"/>
      <c r="C33" s="344">
        <f>avghweal!AL26</f>
        <v>11255968.457029171</v>
      </c>
      <c r="D33" s="381"/>
      <c r="E33" s="341"/>
      <c r="F33" s="341"/>
      <c r="G33" s="95">
        <f>avghweal!AP26</f>
        <v>17341520.997309957</v>
      </c>
      <c r="H33" s="568"/>
      <c r="I33" s="579">
        <f>C33*0.001/'TE5'!B33</f>
        <v>0.18441253430358184</v>
      </c>
      <c r="J33" s="613"/>
      <c r="K33" s="579"/>
      <c r="L33" s="613"/>
      <c r="M33" s="599">
        <f>G33*0.001/'TE5'!F33</f>
        <v>0.18620660809425421</v>
      </c>
    </row>
    <row r="34" spans="1:13" s="98" customFormat="1" ht="15" customHeight="1">
      <c r="A34" s="103">
        <v>1938</v>
      </c>
      <c r="B34" s="456"/>
      <c r="C34" s="344">
        <f>avghweal!AL27</f>
        <v>9518711.5798584055</v>
      </c>
      <c r="D34" s="381"/>
      <c r="E34" s="341"/>
      <c r="F34" s="341"/>
      <c r="G34" s="95">
        <f>avghweal!AP27</f>
        <v>14655719.814783679</v>
      </c>
      <c r="H34" s="568"/>
      <c r="I34" s="579">
        <f>C34*0.001/'TE5'!B34</f>
        <v>0.16288672789163403</v>
      </c>
      <c r="J34" s="613"/>
      <c r="K34" s="579"/>
      <c r="L34" s="613"/>
      <c r="M34" s="599">
        <f>G34*0.001/'TE5'!F34</f>
        <v>0.16455661364534913</v>
      </c>
    </row>
    <row r="35" spans="1:13" s="98" customFormat="1" ht="15" customHeight="1">
      <c r="A35" s="102">
        <v>1939</v>
      </c>
      <c r="B35" s="457"/>
      <c r="C35" s="343">
        <f>avghweal!AL28</f>
        <v>9831747.2272006571</v>
      </c>
      <c r="D35" s="382"/>
      <c r="E35" s="342"/>
      <c r="F35" s="342"/>
      <c r="G35" s="99">
        <f>avghweal!AP28</f>
        <v>15121377.196929298</v>
      </c>
      <c r="H35" s="569"/>
      <c r="I35" s="580">
        <f>C35*0.001/'TE5'!B35</f>
        <v>0.16301395034415833</v>
      </c>
      <c r="J35" s="614"/>
      <c r="K35" s="580"/>
      <c r="L35" s="614"/>
      <c r="M35" s="600">
        <f>G35*0.001/'TE5'!F35</f>
        <v>0.16477066071707064</v>
      </c>
    </row>
    <row r="36" spans="1:13" s="98" customFormat="1" ht="15" customHeight="1">
      <c r="A36" s="103">
        <v>1940</v>
      </c>
      <c r="B36" s="456"/>
      <c r="C36" s="344">
        <f>avghweal!AL29</f>
        <v>8846932.5207288992</v>
      </c>
      <c r="D36" s="381"/>
      <c r="E36" s="341"/>
      <c r="F36" s="341"/>
      <c r="G36" s="95">
        <f>avghweal!AP29</f>
        <v>13594874.613092111</v>
      </c>
      <c r="H36" s="568"/>
      <c r="I36" s="579">
        <f>C36*0.001/'TE5'!B36</f>
        <v>0.14750032911006281</v>
      </c>
      <c r="J36" s="613"/>
      <c r="K36" s="579"/>
      <c r="L36" s="613"/>
      <c r="M36" s="599">
        <f>G36*0.001/'TE5'!F36</f>
        <v>0.14908908792561504</v>
      </c>
    </row>
    <row r="37" spans="1:13" s="98" customFormat="1" ht="15" customHeight="1">
      <c r="A37" s="103">
        <v>1941</v>
      </c>
      <c r="B37" s="456"/>
      <c r="C37" s="344">
        <f>avghweal!AL30</f>
        <v>7173043.1868280033</v>
      </c>
      <c r="D37" s="381"/>
      <c r="E37" s="341"/>
      <c r="F37" s="341"/>
      <c r="G37" s="95">
        <f>avghweal!AP30</f>
        <v>11143082.374083119</v>
      </c>
      <c r="H37" s="568"/>
      <c r="I37" s="579">
        <f>C37*0.001/'TE5'!B37</f>
        <v>0.12727288447957488</v>
      </c>
      <c r="J37" s="613"/>
      <c r="K37" s="579"/>
      <c r="L37" s="613"/>
      <c r="M37" s="599">
        <f>G37*0.001/'TE5'!F37</f>
        <v>0.12869258491912969</v>
      </c>
    </row>
    <row r="38" spans="1:13" s="98" customFormat="1" ht="15" customHeight="1">
      <c r="A38" s="103">
        <v>1942</v>
      </c>
      <c r="B38" s="456"/>
      <c r="C38" s="344">
        <f>avghweal!AL31</f>
        <v>6583629.343579879</v>
      </c>
      <c r="D38" s="381"/>
      <c r="E38" s="341"/>
      <c r="F38" s="341"/>
      <c r="G38" s="95">
        <f>avghweal!AP31</f>
        <v>10329989.919478007</v>
      </c>
      <c r="H38" s="568"/>
      <c r="I38" s="579">
        <f>C38*0.001/'TE5'!B38</f>
        <v>0.12163417218360248</v>
      </c>
      <c r="J38" s="613"/>
      <c r="K38" s="579"/>
      <c r="L38" s="613"/>
      <c r="M38" s="599">
        <f>G38*0.001/'TE5'!F38</f>
        <v>0.12303331807760069</v>
      </c>
    </row>
    <row r="39" spans="1:13" s="98" customFormat="1" ht="15" customHeight="1">
      <c r="A39" s="103">
        <v>1943</v>
      </c>
      <c r="B39" s="456"/>
      <c r="C39" s="344">
        <f>avghweal!AL32</f>
        <v>6772117.3170358138</v>
      </c>
      <c r="D39" s="381"/>
      <c r="E39" s="341"/>
      <c r="F39" s="341"/>
      <c r="G39" s="95">
        <f>avghweal!AP32</f>
        <v>10716428.1168573</v>
      </c>
      <c r="H39" s="568"/>
      <c r="I39" s="579">
        <f>C39*0.001/'TE5'!B39</f>
        <v>0.11662974309858652</v>
      </c>
      <c r="J39" s="613"/>
      <c r="K39" s="579"/>
      <c r="L39" s="613"/>
      <c r="M39" s="599">
        <f>G39*0.001/'TE5'!F39</f>
        <v>0.11813925043046081</v>
      </c>
    </row>
    <row r="40" spans="1:13" s="98" customFormat="1" ht="15" customHeight="1">
      <c r="A40" s="103">
        <v>1944</v>
      </c>
      <c r="B40" s="456"/>
      <c r="C40" s="344">
        <f>avghweal!AL33</f>
        <v>6857454.690291631</v>
      </c>
      <c r="D40" s="381"/>
      <c r="E40" s="341"/>
      <c r="F40" s="341"/>
      <c r="G40" s="95">
        <f>avghweal!AP33</f>
        <v>10961543.638628758</v>
      </c>
      <c r="H40" s="568"/>
      <c r="I40" s="579">
        <f>C40*0.001/'TE5'!B40</f>
        <v>0.1049173056367609</v>
      </c>
      <c r="J40" s="613"/>
      <c r="K40" s="579"/>
      <c r="L40" s="613"/>
      <c r="M40" s="599">
        <f>G40*0.001/'TE5'!F40</f>
        <v>0.1064900889764951</v>
      </c>
    </row>
    <row r="41" spans="1:13" s="98" customFormat="1" ht="15" customHeight="1">
      <c r="A41" s="103">
        <v>1945</v>
      </c>
      <c r="B41" s="456"/>
      <c r="C41" s="344">
        <f>avghweal!AL34</f>
        <v>7608469.9537814613</v>
      </c>
      <c r="D41" s="381"/>
      <c r="E41" s="341"/>
      <c r="F41" s="341"/>
      <c r="G41" s="95">
        <f>avghweal!AP34</f>
        <v>12279244.272738989</v>
      </c>
      <c r="H41" s="568"/>
      <c r="I41" s="579">
        <f>C41*0.001/'TE5'!B41</f>
        <v>0.10316267346340258</v>
      </c>
      <c r="J41" s="613"/>
      <c r="K41" s="579"/>
      <c r="L41" s="613"/>
      <c r="M41" s="599">
        <f>G41*0.001/'TE5'!F41</f>
        <v>0.10483375451073826</v>
      </c>
    </row>
    <row r="42" spans="1:13" s="98" customFormat="1" ht="15" customHeight="1">
      <c r="A42" s="103">
        <v>1946</v>
      </c>
      <c r="B42" s="456"/>
      <c r="C42" s="344">
        <f>avghweal!AL35</f>
        <v>6780040.752581439</v>
      </c>
      <c r="D42" s="381"/>
      <c r="E42" s="341"/>
      <c r="F42" s="341"/>
      <c r="G42" s="95">
        <f>avghweal!AP35</f>
        <v>11041849.411754308</v>
      </c>
      <c r="H42" s="568"/>
      <c r="I42" s="579">
        <f>C42*0.001/'TE5'!B42</f>
        <v>9.5688644463353512E-2</v>
      </c>
      <c r="J42" s="613"/>
      <c r="K42" s="579"/>
      <c r="L42" s="613"/>
      <c r="M42" s="599">
        <f>G42*0.001/'TE5'!F42</f>
        <v>9.7338675951925163E-2</v>
      </c>
    </row>
    <row r="43" spans="1:13" s="98" customFormat="1" ht="15" customHeight="1">
      <c r="A43" s="103">
        <v>1947</v>
      </c>
      <c r="B43" s="456"/>
      <c r="C43" s="344">
        <f>avghweal!AL36</f>
        <v>6574563.3814754281</v>
      </c>
      <c r="D43" s="381"/>
      <c r="E43" s="341"/>
      <c r="F43" s="341"/>
      <c r="G43" s="95">
        <f>avghweal!AP36</f>
        <v>10686138.696635325</v>
      </c>
      <c r="H43" s="568"/>
      <c r="I43" s="579">
        <f>C43*0.001/'TE5'!B43</f>
        <v>9.4829979793972022E-2</v>
      </c>
      <c r="J43" s="613"/>
      <c r="K43" s="579"/>
      <c r="L43" s="613"/>
      <c r="M43" s="599">
        <f>G43*0.001/'TE5'!F43</f>
        <v>9.6339802889165507E-2</v>
      </c>
    </row>
    <row r="44" spans="1:13" s="98" customFormat="1" ht="15" customHeight="1">
      <c r="A44" s="103">
        <v>1948</v>
      </c>
      <c r="B44" s="456"/>
      <c r="C44" s="344">
        <f>avghweal!AL37</f>
        <v>6523889.1900157183</v>
      </c>
      <c r="D44" s="381"/>
      <c r="E44" s="341"/>
      <c r="F44" s="341"/>
      <c r="G44" s="95">
        <f>avghweal!AP37</f>
        <v>10624496.482237481</v>
      </c>
      <c r="H44" s="568"/>
      <c r="I44" s="579">
        <f>C44*0.001/'TE5'!B44</f>
        <v>9.3651117417494892E-2</v>
      </c>
      <c r="J44" s="613"/>
      <c r="K44" s="579"/>
      <c r="L44" s="613"/>
      <c r="M44" s="599">
        <f>G44*0.001/'TE5'!F44</f>
        <v>9.5095657334929834E-2</v>
      </c>
    </row>
    <row r="45" spans="1:13" s="98" customFormat="1" ht="15" customHeight="1">
      <c r="A45" s="102">
        <v>1949</v>
      </c>
      <c r="B45" s="457"/>
      <c r="C45" s="343">
        <f>avghweal!AL38</f>
        <v>6491544.241976521</v>
      </c>
      <c r="D45" s="382"/>
      <c r="E45" s="342"/>
      <c r="F45" s="342"/>
      <c r="G45" s="99">
        <f>avghweal!AP38</f>
        <v>10601912.534671903</v>
      </c>
      <c r="H45" s="569"/>
      <c r="I45" s="580">
        <f>C45*0.001/'TE5'!B45</f>
        <v>9.0752013893688172E-2</v>
      </c>
      <c r="J45" s="614"/>
      <c r="K45" s="580"/>
      <c r="L45" s="614"/>
      <c r="M45" s="600">
        <f>G45*0.001/'TE5'!F45</f>
        <v>9.2183351061038823E-2</v>
      </c>
    </row>
    <row r="46" spans="1:13" s="98" customFormat="1" ht="15" customHeight="1">
      <c r="A46" s="103">
        <v>1950</v>
      </c>
      <c r="B46" s="456"/>
      <c r="C46" s="344">
        <f>avghweal!AL39</f>
        <v>7103690.5241585905</v>
      </c>
      <c r="D46" s="381"/>
      <c r="E46" s="341"/>
      <c r="F46" s="341"/>
      <c r="G46" s="95">
        <f>avghweal!AP39</f>
        <v>11575599.558171593</v>
      </c>
      <c r="H46" s="568"/>
      <c r="I46" s="579">
        <f>C46*0.001/'TE5'!B46</f>
        <v>9.6328033142293115E-2</v>
      </c>
      <c r="J46" s="613"/>
      <c r="K46" s="579"/>
      <c r="L46" s="613"/>
      <c r="M46" s="599">
        <f>G46*0.001/'TE5'!F46</f>
        <v>9.7801394553113916E-2</v>
      </c>
    </row>
    <row r="47" spans="1:13" s="98" customFormat="1" ht="15" customHeight="1">
      <c r="A47" s="103">
        <v>1951</v>
      </c>
      <c r="B47" s="456"/>
      <c r="C47" s="344">
        <f>avghweal!AL40</f>
        <v>6724263.9615266798</v>
      </c>
      <c r="D47" s="381"/>
      <c r="E47" s="341"/>
      <c r="F47" s="341"/>
      <c r="G47" s="95">
        <f>avghweal!AP40</f>
        <v>11003665.451837081</v>
      </c>
      <c r="H47" s="568"/>
      <c r="I47" s="579">
        <f>C47*0.001/'TE5'!B47</f>
        <v>9.087745427749766E-2</v>
      </c>
      <c r="J47" s="613"/>
      <c r="K47" s="579"/>
      <c r="L47" s="613"/>
      <c r="M47" s="599">
        <f>G47*0.001/'TE5'!F47</f>
        <v>9.2436210032687316E-2</v>
      </c>
    </row>
    <row r="48" spans="1:13" s="98" customFormat="1" ht="15" customHeight="1">
      <c r="A48" s="103">
        <v>1952</v>
      </c>
      <c r="B48" s="456"/>
      <c r="C48" s="344">
        <f>avghweal!AL41</f>
        <v>6812613.0204340862</v>
      </c>
      <c r="D48" s="381"/>
      <c r="E48" s="341"/>
      <c r="F48" s="341"/>
      <c r="G48" s="95">
        <f>avghweal!AP41</f>
        <v>11168705.315788394</v>
      </c>
      <c r="H48" s="568"/>
      <c r="I48" s="579">
        <f>C48*0.001/'TE5'!B48</f>
        <v>8.959741487385714E-2</v>
      </c>
      <c r="J48" s="613"/>
      <c r="K48" s="579"/>
      <c r="L48" s="613"/>
      <c r="M48" s="599">
        <f>G48*0.001/'TE5'!F48</f>
        <v>9.1150178414049682E-2</v>
      </c>
    </row>
    <row r="49" spans="1:13" s="98" customFormat="1" ht="15" customHeight="1">
      <c r="A49" s="103">
        <v>1953</v>
      </c>
      <c r="B49" s="456"/>
      <c r="C49" s="344">
        <f>avghweal!AL42</f>
        <v>6467521.5057088062</v>
      </c>
      <c r="D49" s="381"/>
      <c r="E49" s="341"/>
      <c r="F49" s="341"/>
      <c r="G49" s="95">
        <f>avghweal!AP42</f>
        <v>10611907.9098577</v>
      </c>
      <c r="H49" s="568"/>
      <c r="I49" s="579">
        <f>C49*0.001/'TE5'!B49</f>
        <v>8.4307801780806102E-2</v>
      </c>
      <c r="J49" s="613"/>
      <c r="K49" s="579"/>
      <c r="L49" s="613"/>
      <c r="M49" s="599">
        <f>G49*0.001/'TE5'!F49</f>
        <v>8.581161250008848E-2</v>
      </c>
    </row>
    <row r="50" spans="1:13" s="98" customFormat="1" ht="15" customHeight="1">
      <c r="A50" s="103">
        <v>1954</v>
      </c>
      <c r="B50" s="456"/>
      <c r="C50" s="344">
        <f>avghweal!AL43</f>
        <v>6853621.0557553926</v>
      </c>
      <c r="D50" s="381"/>
      <c r="E50" s="341"/>
      <c r="F50" s="341"/>
      <c r="G50" s="95">
        <f>avghweal!AP43</f>
        <v>11242309.134268446</v>
      </c>
      <c r="H50" s="568"/>
      <c r="I50" s="579">
        <f>C50*0.001/'TE5'!B50</f>
        <v>8.6900993988867789E-2</v>
      </c>
      <c r="J50" s="613"/>
      <c r="K50" s="579"/>
      <c r="L50" s="613"/>
      <c r="M50" s="599">
        <f>G50*0.001/'TE5'!F50</f>
        <v>8.8463686864551513E-2</v>
      </c>
    </row>
    <row r="51" spans="1:13" s="98" customFormat="1" ht="15" customHeight="1">
      <c r="A51" s="103">
        <v>1955</v>
      </c>
      <c r="B51" s="456"/>
      <c r="C51" s="344">
        <f>avghweal!AL44</f>
        <v>7518642.3117754348</v>
      </c>
      <c r="D51" s="381"/>
      <c r="E51" s="341"/>
      <c r="F51" s="341"/>
      <c r="G51" s="95">
        <f>avghweal!AP44</f>
        <v>12325993.471340487</v>
      </c>
      <c r="H51" s="568"/>
      <c r="I51" s="579">
        <f>C51*0.001/'TE5'!B51</f>
        <v>9.0841935178384112E-2</v>
      </c>
      <c r="J51" s="613"/>
      <c r="K51" s="579"/>
      <c r="L51" s="613"/>
      <c r="M51" s="599">
        <f>G51*0.001/'TE5'!F51</f>
        <v>9.2496146484696951E-2</v>
      </c>
    </row>
    <row r="52" spans="1:13" s="98" customFormat="1" ht="15" customHeight="1">
      <c r="A52" s="103">
        <v>1956</v>
      </c>
      <c r="B52" s="456"/>
      <c r="C52" s="344">
        <f>avghweal!AL45</f>
        <v>7811993.7340635918</v>
      </c>
      <c r="D52" s="381"/>
      <c r="E52" s="341"/>
      <c r="F52" s="341"/>
      <c r="G52" s="95">
        <f>avghweal!AP45</f>
        <v>12815219.387740022</v>
      </c>
      <c r="H52" s="568"/>
      <c r="I52" s="579">
        <f>C52*0.001/'TE5'!B52</f>
        <v>9.1902070728256902E-2</v>
      </c>
      <c r="J52" s="613"/>
      <c r="K52" s="579"/>
      <c r="L52" s="613"/>
      <c r="M52" s="599">
        <f>G52*0.001/'TE5'!F52</f>
        <v>9.362885684266431E-2</v>
      </c>
    </row>
    <row r="53" spans="1:13" s="98" customFormat="1" ht="15" customHeight="1">
      <c r="A53" s="103">
        <v>1957</v>
      </c>
      <c r="B53" s="456"/>
      <c r="C53" s="344">
        <f>avghweal!AL46</f>
        <v>7598300.038702406</v>
      </c>
      <c r="D53" s="381"/>
      <c r="E53" s="341"/>
      <c r="F53" s="341"/>
      <c r="G53" s="95">
        <f>avghweal!AP46</f>
        <v>12463419.152320484</v>
      </c>
      <c r="H53" s="568"/>
      <c r="I53" s="579">
        <f>C53*0.001/'TE5'!B53</f>
        <v>8.9490634503367333E-2</v>
      </c>
      <c r="J53" s="613"/>
      <c r="K53" s="579"/>
      <c r="L53" s="613"/>
      <c r="M53" s="599">
        <f>G53*0.001/'TE5'!F53</f>
        <v>9.1205336944107762E-2</v>
      </c>
    </row>
    <row r="54" spans="1:13" s="98" customFormat="1" ht="15" customHeight="1">
      <c r="A54" s="103">
        <v>1958</v>
      </c>
      <c r="B54" s="456"/>
      <c r="C54" s="344">
        <f>avghweal!AL47</f>
        <v>7577445.7219128869</v>
      </c>
      <c r="D54" s="381"/>
      <c r="E54" s="341"/>
      <c r="F54" s="341"/>
      <c r="G54" s="95">
        <f>avghweal!AP47</f>
        <v>12445200.622149406</v>
      </c>
      <c r="H54" s="568"/>
      <c r="I54" s="579">
        <f>C54*0.001/'TE5'!B54</f>
        <v>8.7288954907286193E-2</v>
      </c>
      <c r="J54" s="613"/>
      <c r="K54" s="579"/>
      <c r="L54" s="613"/>
      <c r="M54" s="599">
        <f>G54*0.001/'TE5'!F54</f>
        <v>8.907759881012807E-2</v>
      </c>
    </row>
    <row r="55" spans="1:13" s="98" customFormat="1" ht="15" customHeight="1">
      <c r="A55" s="102">
        <v>1959</v>
      </c>
      <c r="B55" s="457"/>
      <c r="C55" s="343">
        <f>avghweal!AL48</f>
        <v>8075666.0615395447</v>
      </c>
      <c r="D55" s="382"/>
      <c r="E55" s="342"/>
      <c r="F55" s="342"/>
      <c r="G55" s="99">
        <f>avghweal!AP48</f>
        <v>13339771.369679306</v>
      </c>
      <c r="H55" s="569"/>
      <c r="I55" s="580">
        <f>C55*0.001/'TE5'!B55</f>
        <v>8.9452559724556471E-2</v>
      </c>
      <c r="J55" s="614"/>
      <c r="K55" s="580"/>
      <c r="L55" s="614"/>
      <c r="M55" s="600">
        <f>G55*0.001/'TE5'!F55</f>
        <v>9.1352029939727783E-2</v>
      </c>
    </row>
    <row r="56" spans="1:13">
      <c r="A56" s="78">
        <v>1960</v>
      </c>
      <c r="B56" s="456"/>
      <c r="C56" s="344">
        <f>avghweal!AL49</f>
        <v>8489226.470494166</v>
      </c>
      <c r="D56" s="381"/>
      <c r="E56" s="341"/>
      <c r="F56" s="341"/>
      <c r="G56" s="95">
        <f>avghweal!AP49</f>
        <v>14038387.137687348</v>
      </c>
      <c r="H56" s="568"/>
      <c r="I56" s="579">
        <f>C56*0.001/'TE5'!B56</f>
        <v>9.2612502374522704E-2</v>
      </c>
      <c r="J56" s="613"/>
      <c r="K56" s="579"/>
      <c r="L56" s="613"/>
      <c r="M56" s="599">
        <f>G56*0.001/'TE5'!F56</f>
        <v>9.4494283187932418E-2</v>
      </c>
    </row>
    <row r="57" spans="1:13">
      <c r="A57" s="78">
        <v>1961</v>
      </c>
      <c r="B57" s="456"/>
      <c r="C57" s="344">
        <f>avghweal!AL50</f>
        <v>8998240.5434116498</v>
      </c>
      <c r="D57" s="381"/>
      <c r="E57" s="341"/>
      <c r="F57" s="341"/>
      <c r="G57" s="95">
        <f>avghweal!AP50</f>
        <v>14746249.309577849</v>
      </c>
      <c r="H57" s="568"/>
      <c r="I57" s="579">
        <f>C57*0.001/'TE5'!B57</f>
        <v>9.4593339890291853E-2</v>
      </c>
      <c r="J57" s="613"/>
      <c r="K57" s="579"/>
      <c r="L57" s="613"/>
      <c r="M57" s="599">
        <f>G57*0.001/'TE5'!F57</f>
        <v>9.6494931110871401E-2</v>
      </c>
    </row>
    <row r="58" spans="1:13">
      <c r="A58" s="78">
        <v>1962</v>
      </c>
      <c r="B58" s="458">
        <f>avghweal!AK51</f>
        <v>9200287.1992993671</v>
      </c>
      <c r="C58" s="345">
        <f>avghweal!AL51</f>
        <v>9200287.1992993671</v>
      </c>
      <c r="D58" s="561">
        <f>avghweal!AM51</f>
        <v>7663388.5052906545</v>
      </c>
      <c r="E58" s="561">
        <f>avghweal!AN51</f>
        <v>8991876.4529481456</v>
      </c>
      <c r="F58" s="561">
        <f>avghweal!AO51</f>
        <v>9357921.2599659991</v>
      </c>
      <c r="G58" s="92">
        <f>avghweal!AP51</f>
        <v>14877283.385768224</v>
      </c>
      <c r="H58" s="570">
        <f>B58*0.001/'TE5'!B58</f>
        <v>9.3909762799739838E-2</v>
      </c>
      <c r="I58" s="581">
        <f>C58*0.001/'TE5'!B58</f>
        <v>9.3909762799739838E-2</v>
      </c>
      <c r="J58" s="581">
        <f>D58*0.001/'TE5'!C58</f>
        <v>9.2164960707621646E-2</v>
      </c>
      <c r="K58" s="581">
        <f>E58*0.001/'TE5'!D58</f>
        <v>9.3818469323963455E-2</v>
      </c>
      <c r="L58" s="581">
        <f>F58*0.001/'TE5'!E58</f>
        <v>9.3603140708879887E-2</v>
      </c>
      <c r="M58" s="588">
        <f>G58*0.001/'TE5'!F58</f>
        <v>9.5318231149418675E-2</v>
      </c>
    </row>
    <row r="59" spans="1:13">
      <c r="A59" s="78">
        <v>1963</v>
      </c>
      <c r="B59" s="459">
        <f>avghweal!AK52</f>
        <v>9184717.0512011312</v>
      </c>
      <c r="C59" s="346">
        <f>avghweal!AL52</f>
        <v>9105119.1214070674</v>
      </c>
      <c r="D59" s="562">
        <f>avghweal!AM52</f>
        <v>7678221.516411623</v>
      </c>
      <c r="E59" s="562">
        <f>avghweal!AN52</f>
        <v>8954181.6222948916</v>
      </c>
      <c r="F59" s="562">
        <f>avghweal!AO52</f>
        <v>9402486.0395927131</v>
      </c>
      <c r="G59" s="73">
        <f>avghweal!AP52</f>
        <v>14836499.710867627</v>
      </c>
      <c r="H59" s="571">
        <f>B59*0.001/'TE5'!B59</f>
        <v>9.2488486295866965E-2</v>
      </c>
      <c r="I59" s="582">
        <f>C59*0.001/'TE5'!B59</f>
        <v>9.1686949133872972E-2</v>
      </c>
      <c r="J59" s="589">
        <f>D59*0.001/'TE5'!C59</f>
        <v>9.0849558853083864E-2</v>
      </c>
      <c r="K59" s="582">
        <f>E59*0.001/'TE5'!D59</f>
        <v>9.1449598587436967E-2</v>
      </c>
      <c r="L59" s="589">
        <f>F59*0.001/'TE5'!E59</f>
        <v>9.1797740316017729E-2</v>
      </c>
      <c r="M59" s="590">
        <f>G59*0.001/'TE5'!F59</f>
        <v>9.4083540141169181E-2</v>
      </c>
    </row>
    <row r="60" spans="1:13">
      <c r="A60" s="78">
        <v>1964</v>
      </c>
      <c r="B60" s="459">
        <f>avghweal!AK53</f>
        <v>9169146.9031028934</v>
      </c>
      <c r="C60" s="346">
        <f>avghweal!AL53</f>
        <v>9169146.9031028934</v>
      </c>
      <c r="D60" s="562">
        <f>avghweal!AM53</f>
        <v>7693054.5275325924</v>
      </c>
      <c r="E60" s="562">
        <f>avghweal!AN53</f>
        <v>8916486.7916416395</v>
      </c>
      <c r="F60" s="562">
        <f>avghweal!AO53</f>
        <v>9447050.8192194253</v>
      </c>
      <c r="G60" s="73">
        <f>avghweal!AP53</f>
        <v>15081758.602458913</v>
      </c>
      <c r="H60" s="571">
        <f>B60*0.001/'TE5'!B60</f>
        <v>8.9464135468006134E-2</v>
      </c>
      <c r="I60" s="582">
        <f>C60*0.001/'TE5'!B60</f>
        <v>8.9464135468006134E-2</v>
      </c>
      <c r="J60" s="589">
        <f>D60*0.001/'TE5'!C60</f>
        <v>8.957603675997601E-2</v>
      </c>
      <c r="K60" s="582">
        <f>E60*0.001/'TE5'!D60</f>
        <v>8.9178837786159329E-2</v>
      </c>
      <c r="L60" s="589">
        <f>F60*0.001/'TE5'!E60</f>
        <v>9.0076747945733865E-2</v>
      </c>
      <c r="M60" s="590">
        <f>G60*0.001/'TE5'!F60</f>
        <v>9.2849524466846772E-2</v>
      </c>
    </row>
    <row r="61" spans="1:13">
      <c r="A61" s="78">
        <v>1965</v>
      </c>
      <c r="B61" s="459">
        <f>avghweal!AK54</f>
        <v>9613526.3057948127</v>
      </c>
      <c r="C61" s="346">
        <f>avghweal!AL54</f>
        <v>9784833.5719124768</v>
      </c>
      <c r="D61" s="562">
        <f>avghweal!AM54</f>
        <v>8177338.600918266</v>
      </c>
      <c r="E61" s="562">
        <f>avghweal!AN54</f>
        <v>9368936.9268190302</v>
      </c>
      <c r="F61" s="562">
        <f>avghweal!AO54</f>
        <v>9874509.4760600887</v>
      </c>
      <c r="G61" s="73">
        <f>avghweal!AP54</f>
        <v>15940949.500160972</v>
      </c>
      <c r="H61" s="571">
        <f>B61*0.001/'TE5'!B61</f>
        <v>8.9754481339404224E-2</v>
      </c>
      <c r="I61" s="582">
        <f>C61*0.001/'TE5'!B61</f>
        <v>9.1353852301836E-2</v>
      </c>
      <c r="J61" s="589">
        <f>D61*0.001/'TE5'!C61</f>
        <v>9.3348147747043864E-2</v>
      </c>
      <c r="K61" s="582">
        <f>E61*0.001/'TE5'!D61</f>
        <v>9.1549022965235413E-2</v>
      </c>
      <c r="L61" s="589">
        <f>F61*0.001/'TE5'!E61</f>
        <v>9.1528829413076482E-2</v>
      </c>
      <c r="M61" s="590">
        <f>G61*0.001/'TE5'!F61</f>
        <v>9.4083963988846525E-2</v>
      </c>
    </row>
    <row r="62" spans="1:13">
      <c r="A62" s="78">
        <v>1966</v>
      </c>
      <c r="B62" s="459">
        <f>avghweal!AK55</f>
        <v>10057905.708486732</v>
      </c>
      <c r="C62" s="346">
        <f>avghweal!AL55</f>
        <v>10057905.708486732</v>
      </c>
      <c r="D62" s="562">
        <f>avghweal!AM55</f>
        <v>8661622.6743039396</v>
      </c>
      <c r="E62" s="562">
        <f>avghweal!AN55</f>
        <v>9821387.0619964208</v>
      </c>
      <c r="F62" s="562">
        <f>avghweal!AO55</f>
        <v>10301968.132900752</v>
      </c>
      <c r="G62" s="73">
        <f>avghweal!AP55</f>
        <v>16221705.187574223</v>
      </c>
      <c r="H62" s="571">
        <f>B62*0.001/'TE5'!B62</f>
        <v>9.3243569135665921E-2</v>
      </c>
      <c r="I62" s="582">
        <f>C62*0.001/'TE5'!B62</f>
        <v>9.3243569135665921E-2</v>
      </c>
      <c r="J62" s="589">
        <f>D62*0.001/'TE5'!C62</f>
        <v>9.6975191677946368E-2</v>
      </c>
      <c r="K62" s="582">
        <f>E62*0.001/'TE5'!D62</f>
        <v>9.3812639026455313E-2</v>
      </c>
      <c r="L62" s="589">
        <f>F62*0.001/'TE5'!E62</f>
        <v>9.2902176216775212E-2</v>
      </c>
      <c r="M62" s="590">
        <f>G62*0.001/'TE5'!F62</f>
        <v>9.5318417784531678E-2</v>
      </c>
    </row>
    <row r="63" spans="1:13">
      <c r="A63" s="78">
        <v>1967</v>
      </c>
      <c r="B63" s="459">
        <f>avghweal!AK56</f>
        <v>9987112.9882265646</v>
      </c>
      <c r="C63" s="346">
        <f>avghweal!AL56</f>
        <v>9987112.9882265646</v>
      </c>
      <c r="D63" s="562">
        <f>avghweal!AM56</f>
        <v>8876105.1670125034</v>
      </c>
      <c r="E63" s="562">
        <f>avghweal!AN56</f>
        <v>9729586.6951211467</v>
      </c>
      <c r="F63" s="562">
        <f>avghweal!AO56</f>
        <v>10193018.325728893</v>
      </c>
      <c r="G63" s="73">
        <f>avghweal!AP56</f>
        <v>16108289.299384344</v>
      </c>
      <c r="H63" s="572">
        <f>B63*0.001/'TE5'!B63</f>
        <v>9.0448418632149696E-2</v>
      </c>
      <c r="I63" s="583">
        <f>C63*0.001/'TE5'!B63</f>
        <v>9.0448418632149696E-2</v>
      </c>
      <c r="J63" s="589">
        <f>D63*0.001/'TE5'!C63</f>
        <v>9.3046778341071806E-2</v>
      </c>
      <c r="K63" s="582">
        <f>E63*0.001/'TE5'!D63</f>
        <v>9.0405741702794529E-2</v>
      </c>
      <c r="L63" s="589">
        <f>F63*0.001/'TE5'!E63</f>
        <v>9.0094829562905224E-2</v>
      </c>
      <c r="M63" s="590">
        <f>G63*0.001/'TE5'!F63</f>
        <v>9.2570460512510916E-2</v>
      </c>
    </row>
    <row r="64" spans="1:13">
      <c r="A64" s="78">
        <v>1968</v>
      </c>
      <c r="B64" s="459">
        <f>avghweal!AK57</f>
        <v>10678231.336854372</v>
      </c>
      <c r="C64" s="346">
        <f>avghweal!AL57</f>
        <v>10678231.336854372</v>
      </c>
      <c r="D64" s="562">
        <f>avghweal!AM57</f>
        <v>9750911.29898463</v>
      </c>
      <c r="E64" s="562">
        <f>avghweal!AN57</f>
        <v>10460854.317301216</v>
      </c>
      <c r="F64" s="562">
        <f>avghweal!AO57</f>
        <v>10904207.293425359</v>
      </c>
      <c r="G64" s="73">
        <f>avghweal!AP57</f>
        <v>17427687.365001261</v>
      </c>
      <c r="H64" s="572">
        <f>B64*0.001/'TE5'!B64</f>
        <v>9.2344895470887436E-2</v>
      </c>
      <c r="I64" s="583">
        <f>C64*0.001/'TE5'!B64</f>
        <v>9.2344895470887436E-2</v>
      </c>
      <c r="J64" s="589">
        <f>D64*0.001/'TE5'!C64</f>
        <v>9.7563686811024314E-2</v>
      </c>
      <c r="K64" s="582">
        <f>E64*0.001/'TE5'!D64</f>
        <v>9.2831600922740343E-2</v>
      </c>
      <c r="L64" s="589">
        <f>F64*0.001/'TE5'!E64</f>
        <v>9.2013261769842966E-2</v>
      </c>
      <c r="M64" s="590">
        <f>G64*0.001/'TE5'!F64</f>
        <v>9.5049347711928384E-2</v>
      </c>
    </row>
    <row r="65" spans="1:13">
      <c r="A65" s="83">
        <v>1969</v>
      </c>
      <c r="B65" s="460">
        <f>avghweal!AK58</f>
        <v>10556273.989710754</v>
      </c>
      <c r="C65" s="347">
        <f>avghweal!AL58</f>
        <v>10556273.989710754</v>
      </c>
      <c r="D65" s="564">
        <f>avghweal!AM58</f>
        <v>9453148.0578079522</v>
      </c>
      <c r="E65" s="564">
        <f>avghweal!AN58</f>
        <v>10343318.466841375</v>
      </c>
      <c r="F65" s="564">
        <f>avghweal!AO58</f>
        <v>10742487.104723694</v>
      </c>
      <c r="G65" s="79">
        <f>avghweal!AP58</f>
        <v>17189967.977847707</v>
      </c>
      <c r="H65" s="573">
        <f>B65*0.001/'TE5'!B65</f>
        <v>9.1731332358904197E-2</v>
      </c>
      <c r="I65" s="584">
        <f>C65*0.001/'TE5'!B65</f>
        <v>9.1731332358904197E-2</v>
      </c>
      <c r="J65" s="591">
        <f>D65*0.001/'TE5'!C65</f>
        <v>9.5701457406005247E-2</v>
      </c>
      <c r="K65" s="585">
        <f>E65*0.001/'TE5'!D65</f>
        <v>9.2322919460527661E-2</v>
      </c>
      <c r="L65" s="591">
        <f>F65*0.001/'TE5'!E65</f>
        <v>9.0996795218310431E-2</v>
      </c>
      <c r="M65" s="592">
        <f>G65*0.001/'TE5'!F65</f>
        <v>9.3870989940171373E-2</v>
      </c>
    </row>
    <row r="66" spans="1:13">
      <c r="A66" s="78">
        <v>1970</v>
      </c>
      <c r="B66" s="459">
        <f>avghweal!AK59</f>
        <v>9711938.5831910353</v>
      </c>
      <c r="C66" s="346">
        <f>avghweal!AL59</f>
        <v>9711938.5831910353</v>
      </c>
      <c r="D66" s="562">
        <f>avghweal!AM59</f>
        <v>8319571.0246933596</v>
      </c>
      <c r="E66" s="562">
        <f>avghweal!AN59</f>
        <v>9577348.7147947624</v>
      </c>
      <c r="F66" s="562">
        <f>avghweal!AO59</f>
        <v>9855551.4155223668</v>
      </c>
      <c r="G66" s="73">
        <f>avghweal!AP59</f>
        <v>15850819.353506105</v>
      </c>
      <c r="H66" s="572">
        <f>B66*0.001/'TE5'!B66</f>
        <v>8.8527578889625133E-2</v>
      </c>
      <c r="I66" s="583">
        <f>C66*0.001/'TE5'!B66</f>
        <v>8.8527578889625133E-2</v>
      </c>
      <c r="J66" s="589">
        <f>D66*0.001/'TE5'!C66</f>
        <v>9.0915139426224131E-2</v>
      </c>
      <c r="K66" s="582">
        <f>E66*0.001/'TE5'!D66</f>
        <v>8.9678063746691059E-2</v>
      </c>
      <c r="L66" s="589">
        <f>F66*0.001/'TE5'!E66</f>
        <v>8.7581784843690808E-2</v>
      </c>
      <c r="M66" s="590">
        <f>G66*0.001/'TE5'!F66</f>
        <v>9.05474673846937E-2</v>
      </c>
    </row>
    <row r="67" spans="1:13">
      <c r="A67" s="78">
        <v>1971</v>
      </c>
      <c r="B67" s="459">
        <f>avghweal!AK60</f>
        <v>9361782.6783613861</v>
      </c>
      <c r="C67" s="346">
        <f>avghweal!AL60</f>
        <v>9361782.6783613861</v>
      </c>
      <c r="D67" s="562">
        <f>avghweal!AM60</f>
        <v>8270190.318805784</v>
      </c>
      <c r="E67" s="562">
        <f>avghweal!AN60</f>
        <v>9187676.4437348023</v>
      </c>
      <c r="F67" s="562">
        <f>avghweal!AO60</f>
        <v>9533783.7004004586</v>
      </c>
      <c r="G67" s="73">
        <f>avghweal!AP60</f>
        <v>15294532.556341451</v>
      </c>
      <c r="H67" s="572">
        <f>B67*0.001/'TE5'!B67</f>
        <v>8.5111022934142952E-2</v>
      </c>
      <c r="I67" s="583">
        <f>C67*0.001/'TE5'!B67</f>
        <v>8.5111022934142952E-2</v>
      </c>
      <c r="J67" s="589">
        <f>D67*0.001/'TE5'!C67</f>
        <v>8.7008985632313907E-2</v>
      </c>
      <c r="K67" s="582">
        <f>E67*0.001/'TE5'!D67</f>
        <v>8.5640190701917585E-2</v>
      </c>
      <c r="L67" s="589">
        <f>F67*0.001/'TE5'!E67</f>
        <v>8.4638683842760146E-2</v>
      </c>
      <c r="M67" s="590">
        <f>G67*0.001/'TE5'!F67</f>
        <v>8.7169079764243748E-2</v>
      </c>
    </row>
    <row r="68" spans="1:13">
      <c r="A68" s="78">
        <v>1972</v>
      </c>
      <c r="B68" s="459">
        <f>avghweal!AK61</f>
        <v>9455351.5466412343</v>
      </c>
      <c r="C68" s="346">
        <f>avghweal!AL61</f>
        <v>9455351.5466412343</v>
      </c>
      <c r="D68" s="562">
        <f>avghweal!AM61</f>
        <v>8357262.368681469</v>
      </c>
      <c r="E68" s="562">
        <f>avghweal!AN61</f>
        <v>9333700.2629363462</v>
      </c>
      <c r="F68" s="562">
        <f>avghweal!AO61</f>
        <v>9592941.4265671726</v>
      </c>
      <c r="G68" s="73">
        <f>avghweal!AP61</f>
        <v>15349436.760474691</v>
      </c>
      <c r="H68" s="572">
        <f>B68*0.001/'TE5'!B68</f>
        <v>8.0975590508387527E-2</v>
      </c>
      <c r="I68" s="583">
        <f>C68*0.001/'TE5'!B68</f>
        <v>8.0975590508387527E-2</v>
      </c>
      <c r="J68" s="589">
        <f>D68*0.001/'TE5'!C68</f>
        <v>8.3757697086524113E-2</v>
      </c>
      <c r="K68" s="582">
        <f>E68*0.001/'TE5'!D68</f>
        <v>8.1832107742893345E-2</v>
      </c>
      <c r="L68" s="589">
        <f>F68*0.001/'TE5'!E68</f>
        <v>8.0353600445728285E-2</v>
      </c>
      <c r="M68" s="590">
        <f>G68*0.001/'TE5'!F68</f>
        <v>8.2499589283391225E-2</v>
      </c>
    </row>
    <row r="69" spans="1:13">
      <c r="A69" s="78">
        <v>1973</v>
      </c>
      <c r="B69" s="459">
        <f>avghweal!AK62</f>
        <v>8914624.9267856572</v>
      </c>
      <c r="C69" s="346">
        <f>avghweal!AL62</f>
        <v>8914624.9267856572</v>
      </c>
      <c r="D69" s="562">
        <f>avghweal!AM62</f>
        <v>7842841.5636594146</v>
      </c>
      <c r="E69" s="562">
        <f>avghweal!AN62</f>
        <v>8785325.0995244328</v>
      </c>
      <c r="F69" s="562">
        <f>avghweal!AO62</f>
        <v>9037318.8834876642</v>
      </c>
      <c r="G69" s="73">
        <f>avghweal!AP62</f>
        <v>14462537.669212529</v>
      </c>
      <c r="H69" s="572">
        <f>B69*0.001/'TE5'!B69</f>
        <v>7.5553791190486663E-2</v>
      </c>
      <c r="I69" s="583">
        <f>C69*0.001/'TE5'!B69</f>
        <v>7.5553791190486663E-2</v>
      </c>
      <c r="J69" s="589">
        <f>D69*0.001/'TE5'!C69</f>
        <v>7.7826375085420743E-2</v>
      </c>
      <c r="K69" s="582">
        <f>E69*0.001/'TE5'!D69</f>
        <v>7.6243273193602065E-2</v>
      </c>
      <c r="L69" s="589">
        <f>F69*0.001/'TE5'!E69</f>
        <v>7.4903601850129856E-2</v>
      </c>
      <c r="M69" s="590">
        <f>G69*0.001/'TE5'!F69</f>
        <v>7.710802873357836E-2</v>
      </c>
    </row>
    <row r="70" spans="1:13">
      <c r="A70" s="78">
        <v>1974</v>
      </c>
      <c r="B70" s="459">
        <f>avghweal!AK63</f>
        <v>7845281.7799951797</v>
      </c>
      <c r="C70" s="346">
        <f>avghweal!AL63</f>
        <v>7845281.7799951797</v>
      </c>
      <c r="D70" s="562">
        <f>avghweal!AM63</f>
        <v>6785477.0427800454</v>
      </c>
      <c r="E70" s="562">
        <f>avghweal!AN63</f>
        <v>7750555.1621040823</v>
      </c>
      <c r="F70" s="562">
        <f>avghweal!AO63</f>
        <v>7933325.8014868489</v>
      </c>
      <c r="G70" s="73">
        <f>avghweal!AP63</f>
        <v>12731521.891197078</v>
      </c>
      <c r="H70" s="572">
        <f>B70*0.001/'TE5'!B70</f>
        <v>7.2899932405675827E-2</v>
      </c>
      <c r="I70" s="583">
        <f>C70*0.001/'TE5'!B70</f>
        <v>7.2899932405675827E-2</v>
      </c>
      <c r="J70" s="589">
        <f>D70*0.001/'TE5'!C70</f>
        <v>7.3683918695735748E-2</v>
      </c>
      <c r="K70" s="582">
        <f>E70*0.001/'TE5'!D70</f>
        <v>7.3332528597603044E-2</v>
      </c>
      <c r="L70" s="589">
        <f>F70*0.001/'TE5'!E70</f>
        <v>7.2475156041482511E-2</v>
      </c>
      <c r="M70" s="590">
        <f>G70*0.001/'TE5'!F70</f>
        <v>7.470252533296852E-2</v>
      </c>
    </row>
    <row r="71" spans="1:13">
      <c r="A71" s="78">
        <v>1975</v>
      </c>
      <c r="B71" s="459">
        <f>avghweal!AK64</f>
        <v>7189445.2913015373</v>
      </c>
      <c r="C71" s="346">
        <f>avghweal!AL64</f>
        <v>7189445.2913015373</v>
      </c>
      <c r="D71" s="562">
        <f>avghweal!AM64</f>
        <v>6098335.2135317633</v>
      </c>
      <c r="E71" s="562">
        <f>avghweal!AN64</f>
        <v>7105154.7873501303</v>
      </c>
      <c r="F71" s="562">
        <f>avghweal!AO64</f>
        <v>7274918.9924512869</v>
      </c>
      <c r="G71" s="73">
        <f>avghweal!AP64</f>
        <v>11665544.563875969</v>
      </c>
      <c r="H71" s="572">
        <f>B71*0.001/'TE5'!B71</f>
        <v>6.9534006153872951E-2</v>
      </c>
      <c r="I71" s="583">
        <f>C71*0.001/'TE5'!B71</f>
        <v>6.9534006153872951E-2</v>
      </c>
      <c r="J71" s="589">
        <f>D71*0.001/'TE5'!C71</f>
        <v>6.9899516234766937E-2</v>
      </c>
      <c r="K71" s="582">
        <f>E71*0.001/'TE5'!D71</f>
        <v>7.0265190439292732E-2</v>
      </c>
      <c r="L71" s="589">
        <f>F71*0.001/'TE5'!E71</f>
        <v>6.891405741930344E-2</v>
      </c>
      <c r="M71" s="590">
        <f>G71*0.001/'TE5'!F71</f>
        <v>7.1409622320507515E-2</v>
      </c>
    </row>
    <row r="72" spans="1:13">
      <c r="A72" s="78">
        <v>1976</v>
      </c>
      <c r="B72" s="459">
        <f>avghweal!AK65</f>
        <v>7327836.3366117571</v>
      </c>
      <c r="C72" s="346">
        <f>avghweal!AL65</f>
        <v>7327836.3366117571</v>
      </c>
      <c r="D72" s="562">
        <f>avghweal!AM65</f>
        <v>6350803.6199760372</v>
      </c>
      <c r="E72" s="562">
        <f>avghweal!AN65</f>
        <v>7269824.2711895406</v>
      </c>
      <c r="F72" s="562">
        <f>avghweal!AO65</f>
        <v>7379631.84978568</v>
      </c>
      <c r="G72" s="73">
        <f>avghweal!AP65</f>
        <v>11913058.27746892</v>
      </c>
      <c r="H72" s="572">
        <f>B72*0.001/'TE5'!B72</f>
        <v>6.6911921509934302E-2</v>
      </c>
      <c r="I72" s="583">
        <f>C72*0.001/'TE5'!B72</f>
        <v>6.6911921509934302E-2</v>
      </c>
      <c r="J72" s="589">
        <f>D72*0.001/'TE5'!C72</f>
        <v>6.7962752946416446E-2</v>
      </c>
      <c r="K72" s="582">
        <f>E72*0.001/'TE5'!D72</f>
        <v>6.7761312506217447E-2</v>
      </c>
      <c r="L72" s="589">
        <f>F72*0.001/'TE5'!E72</f>
        <v>6.6100619397366375E-2</v>
      </c>
      <c r="M72" s="590">
        <f>G72*0.001/'TE5'!F72</f>
        <v>6.911171253211984E-2</v>
      </c>
    </row>
    <row r="73" spans="1:13">
      <c r="A73" s="78">
        <v>1977</v>
      </c>
      <c r="B73" s="459">
        <f>avghweal!AK66</f>
        <v>7459503.644305218</v>
      </c>
      <c r="C73" s="346">
        <f>avghweal!AL66</f>
        <v>7459503.644305218</v>
      </c>
      <c r="D73" s="562">
        <f>avghweal!AM66</f>
        <v>6453970.6447108611</v>
      </c>
      <c r="E73" s="562">
        <f>avghweal!AN66</f>
        <v>7427665.9720270876</v>
      </c>
      <c r="F73" s="562">
        <f>avghweal!AO66</f>
        <v>7486957.0929084131</v>
      </c>
      <c r="G73" s="73">
        <f>avghweal!AP66</f>
        <v>12092326.698043356</v>
      </c>
      <c r="H73" s="572">
        <f>B73*0.001/'TE5'!B73</f>
        <v>6.6309716703701227E-2</v>
      </c>
      <c r="I73" s="583">
        <f>C73*0.001/'TE5'!B73</f>
        <v>6.6309716703701227E-2</v>
      </c>
      <c r="J73" s="589">
        <f>D73*0.001/'TE5'!C73</f>
        <v>6.7651028509196978E-2</v>
      </c>
      <c r="K73" s="582">
        <f>E73*0.001/'TE5'!D73</f>
        <v>6.6782075424451928E-2</v>
      </c>
      <c r="L73" s="589">
        <f>F73*0.001/'TE5'!E73</f>
        <v>6.5845968211561787E-2</v>
      </c>
      <c r="M73" s="590">
        <f>G73*0.001/'TE5'!F73</f>
        <v>6.8560287286488164E-2</v>
      </c>
    </row>
    <row r="74" spans="1:13">
      <c r="A74" s="78">
        <v>1978</v>
      </c>
      <c r="B74" s="459">
        <f>avghweal!AK67</f>
        <v>7649683.5597042786</v>
      </c>
      <c r="C74" s="346">
        <f>avghweal!AL67</f>
        <v>7649683.5597042786</v>
      </c>
      <c r="D74" s="562">
        <f>avghweal!AM67</f>
        <v>6680757.2887726687</v>
      </c>
      <c r="E74" s="562">
        <f>avghweal!AN67</f>
        <v>7667214.5038162237</v>
      </c>
      <c r="F74" s="562">
        <f>avghweal!AO67</f>
        <v>7647101.2359538479</v>
      </c>
      <c r="G74" s="73">
        <f>avghweal!AP67</f>
        <v>12393734.254445827</v>
      </c>
      <c r="H74" s="572">
        <f>B74*0.001/'TE5'!B74</f>
        <v>6.6601390988183073E-2</v>
      </c>
      <c r="I74" s="583">
        <f>C74*0.001/'TE5'!B74</f>
        <v>6.6601390988183073E-2</v>
      </c>
      <c r="J74" s="589">
        <f>D74*0.001/'TE5'!C74</f>
        <v>6.7610334904778802E-2</v>
      </c>
      <c r="K74" s="582">
        <f>E74*0.001/'TE5'!D74</f>
        <v>6.702045246572888E-2</v>
      </c>
      <c r="L74" s="589">
        <f>F74*0.001/'TE5'!E74</f>
        <v>6.6325271448489431E-2</v>
      </c>
      <c r="M74" s="590">
        <f>G74*0.001/'TE5'!F74</f>
        <v>6.9074514308224713E-2</v>
      </c>
    </row>
    <row r="75" spans="1:13">
      <c r="A75" s="83">
        <v>1979</v>
      </c>
      <c r="B75" s="460">
        <f>avghweal!AK68</f>
        <v>8543727.7414004002</v>
      </c>
      <c r="C75" s="347">
        <f>avghweal!AL68</f>
        <v>8543727.7414004002</v>
      </c>
      <c r="D75" s="564">
        <f>avghweal!AM68</f>
        <v>7385806.5451184977</v>
      </c>
      <c r="E75" s="564">
        <f>avghweal!AN68</f>
        <v>8509037.6192530841</v>
      </c>
      <c r="F75" s="564">
        <f>avghweal!AO68</f>
        <v>8600892.5583856907</v>
      </c>
      <c r="G75" s="79">
        <f>avghweal!AP68</f>
        <v>13815151.602970943</v>
      </c>
      <c r="H75" s="574">
        <f>B75*0.001/'TE5'!B75</f>
        <v>7.1699574589729295E-2</v>
      </c>
      <c r="I75" s="585">
        <f>C75*0.001/'TE5'!B75</f>
        <v>7.1699574589729295E-2</v>
      </c>
      <c r="J75" s="591">
        <f>D75*0.001/'TE5'!C75</f>
        <v>7.2163439242382887E-2</v>
      </c>
      <c r="K75" s="585">
        <f>E75*0.001/'TE5'!D75</f>
        <v>7.2624359046135886E-2</v>
      </c>
      <c r="L75" s="591">
        <f>F75*0.001/'TE5'!E75</f>
        <v>7.1005497864874798E-2</v>
      </c>
      <c r="M75" s="592">
        <f>G75*0.001/'TE5'!F75</f>
        <v>7.4495801479539395E-2</v>
      </c>
    </row>
    <row r="76" spans="1:13">
      <c r="A76" s="78">
        <v>1980</v>
      </c>
      <c r="B76" s="459">
        <f>avghweal!AK69</f>
        <v>9030545.502004642</v>
      </c>
      <c r="C76" s="346">
        <f>avghweal!AL69</f>
        <v>9030545.502004642</v>
      </c>
      <c r="D76" s="562">
        <f>avghweal!AM69</f>
        <v>7842966.0098092472</v>
      </c>
      <c r="E76" s="562">
        <f>avghweal!AN69</f>
        <v>9075302.8889485523</v>
      </c>
      <c r="F76" s="562">
        <f>avghweal!AO69</f>
        <v>8967978.092040401</v>
      </c>
      <c r="G76" s="73">
        <f>avghweal!AP69</f>
        <v>14637617.721429162</v>
      </c>
      <c r="H76" s="571">
        <f>B76*0.001/'TE5'!B76</f>
        <v>7.2859168052673354E-2</v>
      </c>
      <c r="I76" s="582">
        <f>C76*0.001/'TE5'!B76</f>
        <v>7.2859168052673354E-2</v>
      </c>
      <c r="J76" s="589">
        <f>D76*0.001/'TE5'!C76</f>
        <v>7.3790138508359485E-2</v>
      </c>
      <c r="K76" s="582">
        <f>E76*0.001/'TE5'!D76</f>
        <v>7.3978353757852444E-2</v>
      </c>
      <c r="L76" s="589">
        <f>F76*0.001/'TE5'!E76</f>
        <v>7.1635472116275675E-2</v>
      </c>
      <c r="M76" s="590">
        <f>G76*0.001/'TE5'!F76</f>
        <v>7.599635179450516E-2</v>
      </c>
    </row>
    <row r="77" spans="1:13">
      <c r="A77" s="78">
        <v>1981</v>
      </c>
      <c r="B77" s="459">
        <f>avghweal!AK70</f>
        <v>9965570.5621298682</v>
      </c>
      <c r="C77" s="346">
        <f>avghweal!AL70</f>
        <v>9965570.5621298682</v>
      </c>
      <c r="D77" s="562">
        <f>avghweal!AM70</f>
        <v>8683200.9056975693</v>
      </c>
      <c r="E77" s="562">
        <f>avghweal!AN70</f>
        <v>9939031.7767939959</v>
      </c>
      <c r="F77" s="562">
        <f>avghweal!AO70</f>
        <v>10000299.385359067</v>
      </c>
      <c r="G77" s="73">
        <f>avghweal!AP70</f>
        <v>16065302.329291437</v>
      </c>
      <c r="H77" s="571">
        <f>B77*0.001/'TE5'!B77</f>
        <v>8.026627451181409E-2</v>
      </c>
      <c r="I77" s="582">
        <f>C77*0.001/'TE5'!B77</f>
        <v>8.026627451181409E-2</v>
      </c>
      <c r="J77" s="589">
        <f>D77*0.001/'TE5'!C77</f>
        <v>8.1769897130513497E-2</v>
      </c>
      <c r="K77" s="582">
        <f>E77*0.001/'TE5'!D77</f>
        <v>8.102406397012335E-2</v>
      </c>
      <c r="L77" s="589">
        <f>F77*0.001/'TE5'!E77</f>
        <v>7.961585634788923E-2</v>
      </c>
      <c r="M77" s="590">
        <f>G77*0.001/'TE5'!F77</f>
        <v>8.33307433843814E-2</v>
      </c>
    </row>
    <row r="78" spans="1:13">
      <c r="A78" s="78">
        <v>1982</v>
      </c>
      <c r="B78" s="459">
        <f>avghweal!AK71</f>
        <v>10547995.108612772</v>
      </c>
      <c r="C78" s="346">
        <f>avghweal!AL71</f>
        <v>10547995.108612772</v>
      </c>
      <c r="D78" s="562">
        <f>avghweal!AM71</f>
        <v>9419483.7337860391</v>
      </c>
      <c r="E78" s="562">
        <f>avghweal!AN71</f>
        <v>10812185.841772163</v>
      </c>
      <c r="F78" s="562">
        <f>avghweal!AO71</f>
        <v>10293622.728976596</v>
      </c>
      <c r="G78" s="73">
        <f>avghweal!AP71</f>
        <v>17154486.585188206</v>
      </c>
      <c r="H78" s="571">
        <f>B78*0.001/'TE5'!B78</f>
        <v>8.491005003452301E-2</v>
      </c>
      <c r="I78" s="582">
        <f>C78*0.001/'TE5'!B78</f>
        <v>8.491005003452301E-2</v>
      </c>
      <c r="J78" s="589">
        <f>D78*0.001/'TE5'!C78</f>
        <v>8.9222010290011214E-2</v>
      </c>
      <c r="K78" s="582">
        <f>E78*0.001/'TE5'!D78</f>
        <v>8.7733544195649507E-2</v>
      </c>
      <c r="L78" s="589">
        <f>F78*0.001/'TE5'!E78</f>
        <v>8.2231787347287255E-2</v>
      </c>
      <c r="M78" s="590">
        <f>G78*0.001/'TE5'!F78</f>
        <v>8.9073523876294664E-2</v>
      </c>
    </row>
    <row r="79" spans="1:13">
      <c r="A79" s="78">
        <v>1983</v>
      </c>
      <c r="B79" s="459">
        <f>avghweal!AK72</f>
        <v>10135600.521736825</v>
      </c>
      <c r="C79" s="346">
        <f>avghweal!AL72</f>
        <v>10135600.521736825</v>
      </c>
      <c r="D79" s="562">
        <f>avghweal!AM72</f>
        <v>9054204.5276089292</v>
      </c>
      <c r="E79" s="562">
        <f>avghweal!AN72</f>
        <v>10506707.170752292</v>
      </c>
      <c r="F79" s="562">
        <f>avghweal!AO72</f>
        <v>9784509.7469407283</v>
      </c>
      <c r="G79" s="73">
        <f>avghweal!AP72</f>
        <v>16389030.427793495</v>
      </c>
      <c r="H79" s="571">
        <f>B79*0.001/'TE5'!B79</f>
        <v>8.0159939825534834E-2</v>
      </c>
      <c r="I79" s="582">
        <f>C79*0.001/'TE5'!B79</f>
        <v>8.0159939825534834E-2</v>
      </c>
      <c r="J79" s="589">
        <f>D79*0.001/'TE5'!C79</f>
        <v>8.4855697234658925E-2</v>
      </c>
      <c r="K79" s="582">
        <f>E79*0.001/'TE5'!D79</f>
        <v>8.4341306160696114E-2</v>
      </c>
      <c r="L79" s="589">
        <f>F79*0.001/'TE5'!E79</f>
        <v>7.6299705476234658E-2</v>
      </c>
      <c r="M79" s="590">
        <f>G79*0.001/'TE5'!F79</f>
        <v>8.3792165042473429E-2</v>
      </c>
    </row>
    <row r="80" spans="1:13">
      <c r="A80" s="78">
        <v>1984</v>
      </c>
      <c r="B80" s="459">
        <f>avghweal!AK73</f>
        <v>10916358.061287668</v>
      </c>
      <c r="C80" s="346">
        <f>avghweal!AL73</f>
        <v>10916358.061287668</v>
      </c>
      <c r="D80" s="562">
        <f>avghweal!AM73</f>
        <v>9874871.5887211021</v>
      </c>
      <c r="E80" s="562">
        <f>avghweal!AN73</f>
        <v>11047526.973962629</v>
      </c>
      <c r="F80" s="562">
        <f>avghweal!AO73</f>
        <v>10828720.632327285</v>
      </c>
      <c r="G80" s="73">
        <f>avghweal!AP73</f>
        <v>17340465.363862749</v>
      </c>
      <c r="H80" s="571">
        <f>B80*0.001/'TE5'!B80</f>
        <v>8.4375917911529555E-2</v>
      </c>
      <c r="I80" s="582">
        <f>C80*0.001/'TE5'!B80</f>
        <v>8.4375917911529555E-2</v>
      </c>
      <c r="J80" s="589">
        <f>D80*0.001/'TE5'!C80</f>
        <v>9.102342758553178E-2</v>
      </c>
      <c r="K80" s="582">
        <f>E80*0.001/'TE5'!D80</f>
        <v>8.696910751044859E-2</v>
      </c>
      <c r="L80" s="589">
        <f>F80*0.001/'TE5'!E80</f>
        <v>8.2259275788825761E-2</v>
      </c>
      <c r="M80" s="590">
        <f>G80*0.001/'TE5'!F80</f>
        <v>8.6797882425743891E-2</v>
      </c>
    </row>
    <row r="81" spans="1:13">
      <c r="A81" s="78">
        <v>1985</v>
      </c>
      <c r="B81" s="459">
        <f>avghweal!AK74</f>
        <v>11944728.563202504</v>
      </c>
      <c r="C81" s="346">
        <f>avghweal!AL74</f>
        <v>11944728.563202504</v>
      </c>
      <c r="D81" s="562">
        <f>avghweal!AM74</f>
        <v>9929921.8990933057</v>
      </c>
      <c r="E81" s="562">
        <f>avghweal!AN74</f>
        <v>12803508.586740237</v>
      </c>
      <c r="F81" s="562">
        <f>avghweal!AO74</f>
        <v>11198640.219194725</v>
      </c>
      <c r="G81" s="73">
        <f>avghweal!AP74</f>
        <v>19103151.389614105</v>
      </c>
      <c r="H81" s="571">
        <f>B81*0.001/'TE5'!B81</f>
        <v>8.7636180222034468E-2</v>
      </c>
      <c r="I81" s="582">
        <f>C81*0.001/'TE5'!B81</f>
        <v>8.7636180222034468E-2</v>
      </c>
      <c r="J81" s="589">
        <f>D81*0.001/'TE5'!C81</f>
        <v>8.8623844134589888E-2</v>
      </c>
      <c r="K81" s="582">
        <f>E81*0.001/'TE5'!D81</f>
        <v>9.4524118622872938E-2</v>
      </c>
      <c r="L81" s="589">
        <f>F81*0.001/'TE5'!E81</f>
        <v>8.1658769035865567E-2</v>
      </c>
      <c r="M81" s="590">
        <f>G81*0.001/'TE5'!F81</f>
        <v>9.0987613177650611E-2</v>
      </c>
    </row>
    <row r="82" spans="1:13">
      <c r="A82" s="78">
        <v>1986</v>
      </c>
      <c r="B82" s="459">
        <f>avghweal!AK75</f>
        <v>12335342.498770609</v>
      </c>
      <c r="C82" s="346">
        <f>avghweal!AL75</f>
        <v>12335342.498770609</v>
      </c>
      <c r="D82" s="562">
        <f>avghweal!AM75</f>
        <v>11401191.533609238</v>
      </c>
      <c r="E82" s="562">
        <f>avghweal!AN75</f>
        <v>12988408.112495171</v>
      </c>
      <c r="F82" s="562">
        <f>avghweal!AO75</f>
        <v>11741902.665753078</v>
      </c>
      <c r="G82" s="73">
        <f>avghweal!AP75</f>
        <v>19725268.908435907</v>
      </c>
      <c r="H82" s="571">
        <f>B82*0.001/'TE5'!B82</f>
        <v>8.3800509572029086E-2</v>
      </c>
      <c r="I82" s="582">
        <f>C82*0.001/'TE5'!B82</f>
        <v>8.3800509572029086E-2</v>
      </c>
      <c r="J82" s="589">
        <f>D82*0.001/'TE5'!C82</f>
        <v>9.2928056452195235E-2</v>
      </c>
      <c r="K82" s="582">
        <f>E82*0.001/'TE5'!D82</f>
        <v>8.8578343728124259E-2</v>
      </c>
      <c r="L82" s="589">
        <f>F82*0.001/'TE5'!E82</f>
        <v>7.9444243440437642E-2</v>
      </c>
      <c r="M82" s="590">
        <f>G82*0.001/'TE5'!F82</f>
        <v>8.7341840400231796E-2</v>
      </c>
    </row>
    <row r="83" spans="1:13">
      <c r="A83" s="78">
        <v>1987</v>
      </c>
      <c r="B83" s="459">
        <f>avghweal!AK76</f>
        <v>14322494.665808545</v>
      </c>
      <c r="C83" s="346">
        <f>avghweal!AL76</f>
        <v>14322494.665808545</v>
      </c>
      <c r="D83" s="562">
        <f>avghweal!AM76</f>
        <v>12823811.216470629</v>
      </c>
      <c r="E83" s="562">
        <f>avghweal!AN76</f>
        <v>14873612.533127958</v>
      </c>
      <c r="F83" s="562">
        <f>avghweal!AO76</f>
        <v>13796246.864304442</v>
      </c>
      <c r="G83" s="73">
        <f>avghweal!AP76</f>
        <v>22914270.068316344</v>
      </c>
      <c r="H83" s="571">
        <f>B83*0.001/'TE5'!B83</f>
        <v>9.3164928257465376E-2</v>
      </c>
      <c r="I83" s="582">
        <f>C83*0.001/'TE5'!B83</f>
        <v>9.3164928257465376E-2</v>
      </c>
      <c r="J83" s="589">
        <f>D83*0.001/'TE5'!C83</f>
        <v>9.9376830350111828E-2</v>
      </c>
      <c r="K83" s="582">
        <f>E83*0.001/'TE5'!D83</f>
        <v>9.7899360461694715E-2</v>
      </c>
      <c r="L83" s="589">
        <f>F83*0.001/'TE5'!E83</f>
        <v>8.8748095905851421E-2</v>
      </c>
      <c r="M83" s="590">
        <f>G83*0.001/'TE5'!F83</f>
        <v>9.769789927047888E-2</v>
      </c>
    </row>
    <row r="84" spans="1:13">
      <c r="A84" s="78">
        <v>1988</v>
      </c>
      <c r="B84" s="459">
        <f>avghweal!AK77</f>
        <v>17328825.050109647</v>
      </c>
      <c r="C84" s="346">
        <f>avghweal!AL77</f>
        <v>17328825.050109647</v>
      </c>
      <c r="D84" s="562">
        <f>avghweal!AM77</f>
        <v>15854294.376291294</v>
      </c>
      <c r="E84" s="562">
        <f>avghweal!AN77</f>
        <v>18114157.594924089</v>
      </c>
      <c r="F84" s="562">
        <f>avghweal!AO77</f>
        <v>16610418.6793752</v>
      </c>
      <c r="G84" s="73">
        <f>avghweal!AP77</f>
        <v>27576279.763640087</v>
      </c>
      <c r="H84" s="571">
        <f>B84*0.001/'TE5'!B84</f>
        <v>0.10920868068933484</v>
      </c>
      <c r="I84" s="582">
        <f>C84*0.001/'TE5'!B84</f>
        <v>0.10920868068933484</v>
      </c>
      <c r="J84" s="589">
        <f>D84*0.001/'TE5'!C84</f>
        <v>0.11919663306335673</v>
      </c>
      <c r="K84" s="582">
        <f>E84*0.001/'TE5'!D84</f>
        <v>0.11525875526650924</v>
      </c>
      <c r="L84" s="589">
        <f>F84*0.001/'TE5'!E84</f>
        <v>0.10373446918058185</v>
      </c>
      <c r="M84" s="590">
        <f>G84*0.001/'TE5'!F84</f>
        <v>0.11469075728245134</v>
      </c>
    </row>
    <row r="85" spans="1:13">
      <c r="A85" s="83">
        <v>1989</v>
      </c>
      <c r="B85" s="460">
        <f>avghweal!AK78</f>
        <v>17685928.721846152</v>
      </c>
      <c r="C85" s="347">
        <f>avghweal!AL78</f>
        <v>17685928.721846152</v>
      </c>
      <c r="D85" s="564">
        <f>avghweal!AM78</f>
        <v>15863016.24407687</v>
      </c>
      <c r="E85" s="564">
        <f>avghweal!AN78</f>
        <v>18454657.121055573</v>
      </c>
      <c r="F85" s="564">
        <f>avghweal!AO78</f>
        <v>16946388.370972194</v>
      </c>
      <c r="G85" s="79">
        <f>avghweal!AP78</f>
        <v>28082053.451365151</v>
      </c>
      <c r="H85" s="574">
        <f>B85*0.001/'TE5'!B85</f>
        <v>0.10709183663129805</v>
      </c>
      <c r="I85" s="585">
        <f>C85*0.001/'TE5'!B85</f>
        <v>0.10709183663129805</v>
      </c>
      <c r="J85" s="591">
        <f>D85*0.001/'TE5'!C85</f>
        <v>0.11522136464678506</v>
      </c>
      <c r="K85" s="585">
        <f>E85*0.001/'TE5'!D85</f>
        <v>0.11328208624575524</v>
      </c>
      <c r="L85" s="591">
        <f>F85*0.001/'TE5'!E85</f>
        <v>0.10129939913961197</v>
      </c>
      <c r="M85" s="592">
        <f>G85*0.001/'TE5'!F85</f>
        <v>0.11308687661073411</v>
      </c>
    </row>
    <row r="86" spans="1:13">
      <c r="A86" s="78">
        <v>1990</v>
      </c>
      <c r="B86" s="459">
        <f>avghweal!AK79</f>
        <v>17842392.89595386</v>
      </c>
      <c r="C86" s="346">
        <f>avghweal!AL79</f>
        <v>17842392.89595386</v>
      </c>
      <c r="D86" s="562">
        <f>avghweal!AM79</f>
        <v>16337967.021040352</v>
      </c>
      <c r="E86" s="562">
        <f>avghweal!AN79</f>
        <v>18674277.58348478</v>
      </c>
      <c r="F86" s="562">
        <f>avghweal!AO79</f>
        <v>17049587.105019093</v>
      </c>
      <c r="G86" s="73">
        <f>avghweal!AP79</f>
        <v>28136176.91288802</v>
      </c>
      <c r="H86" s="571">
        <f>B86*0.001/'TE5'!B86</f>
        <v>0.10794426500797272</v>
      </c>
      <c r="I86" s="582">
        <f>C86*0.001/'TE5'!B86</f>
        <v>0.10794426500797272</v>
      </c>
      <c r="J86" s="589">
        <f>D86*0.001/'TE5'!C86</f>
        <v>0.11879688391077023</v>
      </c>
      <c r="K86" s="582">
        <f>E86*0.001/'TE5'!D86</f>
        <v>0.11412574754487043</v>
      </c>
      <c r="L86" s="589">
        <f>F86*0.001/'TE5'!E86</f>
        <v>0.1021578289177021</v>
      </c>
      <c r="M86" s="590">
        <f>G86*0.001/'TE5'!F86</f>
        <v>0.11391825058531373</v>
      </c>
    </row>
    <row r="87" spans="1:13">
      <c r="A87" s="78">
        <v>1991</v>
      </c>
      <c r="B87" s="459">
        <f>avghweal!AK80</f>
        <v>17059303.330820866</v>
      </c>
      <c r="C87" s="346">
        <f>avghweal!AL80</f>
        <v>17059303.330820866</v>
      </c>
      <c r="D87" s="562">
        <f>avghweal!AM80</f>
        <v>15210106.727999717</v>
      </c>
      <c r="E87" s="562">
        <f>avghweal!AN80</f>
        <v>17968645.178432059</v>
      </c>
      <c r="F87" s="562">
        <f>avghweal!AO80</f>
        <v>16216416.811383525</v>
      </c>
      <c r="G87" s="73">
        <f>avghweal!AP80</f>
        <v>26907793.821014687</v>
      </c>
      <c r="H87" s="571">
        <f>B87*0.001/'TE5'!B87</f>
        <v>0.10323628783226012</v>
      </c>
      <c r="I87" s="582">
        <f>C87*0.001/'TE5'!B87</f>
        <v>0.10323628783226012</v>
      </c>
      <c r="J87" s="589">
        <f>D87*0.001/'TE5'!C87</f>
        <v>0.11156165094630331</v>
      </c>
      <c r="K87" s="582">
        <f>E87*0.001/'TE5'!D87</f>
        <v>0.10975889621446457</v>
      </c>
      <c r="L87" s="589">
        <f>F87*0.001/'TE5'!E87</f>
        <v>9.726304177059579E-2</v>
      </c>
      <c r="M87" s="590">
        <f>G87*0.001/'TE5'!F87</f>
        <v>0.10869557380337241</v>
      </c>
    </row>
    <row r="88" spans="1:13">
      <c r="A88" s="78">
        <v>1992</v>
      </c>
      <c r="B88" s="459">
        <f>avghweal!AK81</f>
        <v>19182148.45099166</v>
      </c>
      <c r="C88" s="346">
        <f>avghweal!AL81</f>
        <v>19182148.45099166</v>
      </c>
      <c r="D88" s="562">
        <f>avghweal!AM81</f>
        <v>17165501.692946024</v>
      </c>
      <c r="E88" s="562">
        <f>avghweal!AN81</f>
        <v>20185027.317823868</v>
      </c>
      <c r="F88" s="562">
        <f>avghweal!AO81</f>
        <v>18295509.954229333</v>
      </c>
      <c r="G88" s="73">
        <f>avghweal!AP81</f>
        <v>30047279.534381241</v>
      </c>
      <c r="H88" s="571">
        <f>B88*0.001/'TE5'!B88</f>
        <v>0.11380806565284725</v>
      </c>
      <c r="I88" s="582">
        <f>C88*0.001/'TE5'!B88</f>
        <v>0.11380806565284725</v>
      </c>
      <c r="J88" s="589">
        <f>D88*0.001/'TE5'!C88</f>
        <v>0.12370764761760822</v>
      </c>
      <c r="K88" s="582">
        <f>E88*0.001/'TE5'!D88</f>
        <v>0.12015113043154321</v>
      </c>
      <c r="L88" s="589">
        <f>F88*0.001/'TE5'!E88</f>
        <v>0.10819106084127647</v>
      </c>
      <c r="M88" s="590">
        <f>G88*0.001/'TE5'!F88</f>
        <v>0.11886155587319308</v>
      </c>
    </row>
    <row r="89" spans="1:13">
      <c r="A89" s="78">
        <v>1993</v>
      </c>
      <c r="B89" s="459">
        <f>avghweal!AK82</f>
        <v>19703725.168374807</v>
      </c>
      <c r="C89" s="346">
        <f>avghweal!AL82</f>
        <v>19703725.168374807</v>
      </c>
      <c r="D89" s="562">
        <f>avghweal!AM82</f>
        <v>17912611.734923452</v>
      </c>
      <c r="E89" s="562">
        <f>avghweal!AN82</f>
        <v>21083249.037487816</v>
      </c>
      <c r="F89" s="562">
        <f>avghweal!AO82</f>
        <v>18455240.518551148</v>
      </c>
      <c r="G89" s="73">
        <f>avghweal!AP82</f>
        <v>30948246.750592109</v>
      </c>
      <c r="H89" s="571">
        <f>B89*0.001/'TE5'!B89</f>
        <v>0.11520540714263917</v>
      </c>
      <c r="I89" s="582">
        <f>C89*0.001/'TE5'!B89</f>
        <v>0.11520540714263917</v>
      </c>
      <c r="J89" s="589">
        <f>D89*0.001/'TE5'!C89</f>
        <v>0.126481745641911</v>
      </c>
      <c r="K89" s="582">
        <f>E89*0.001/'TE5'!D89</f>
        <v>0.12274287908816119</v>
      </c>
      <c r="L89" s="589">
        <f>F89*0.001/'TE5'!E89</f>
        <v>0.1083155188619228</v>
      </c>
      <c r="M89" s="590">
        <f>G89*0.001/'TE5'!F89</f>
        <v>0.12065424922289678</v>
      </c>
    </row>
    <row r="90" spans="1:13">
      <c r="A90" s="78">
        <v>1994</v>
      </c>
      <c r="B90" s="459">
        <f>avghweal!AK83</f>
        <v>19818598.055268265</v>
      </c>
      <c r="C90" s="346">
        <f>avghweal!AL83</f>
        <v>19818598.055268265</v>
      </c>
      <c r="D90" s="562">
        <f>avghweal!AM83</f>
        <v>17818436.558508039</v>
      </c>
      <c r="E90" s="562">
        <f>avghweal!AN83</f>
        <v>21023400.889403805</v>
      </c>
      <c r="F90" s="562">
        <f>avghweal!AO83</f>
        <v>18720391.022976637</v>
      </c>
      <c r="G90" s="73">
        <f>avghweal!AP83</f>
        <v>31121025.766951092</v>
      </c>
      <c r="H90" s="571">
        <f>B90*0.001/'TE5'!B90</f>
        <v>0.11425328254699707</v>
      </c>
      <c r="I90" s="582">
        <f>C90*0.001/'TE5'!B90</f>
        <v>0.11425328254699707</v>
      </c>
      <c r="J90" s="589">
        <f>D90*0.001/'TE5'!C90</f>
        <v>0.12418224932084938</v>
      </c>
      <c r="K90" s="582">
        <f>E90*0.001/'TE5'!D90</f>
        <v>0.12051303526158919</v>
      </c>
      <c r="L90" s="589">
        <f>F90*0.001/'TE5'!E90</f>
        <v>0.10847437881394832</v>
      </c>
      <c r="M90" s="590">
        <f>G90*0.001/'TE5'!F90</f>
        <v>0.11953116696083138</v>
      </c>
    </row>
    <row r="91" spans="1:13">
      <c r="A91" s="78">
        <v>1995</v>
      </c>
      <c r="B91" s="459">
        <f>avghweal!AK84</f>
        <v>20936604.18994166</v>
      </c>
      <c r="C91" s="346">
        <f>avghweal!AL84</f>
        <v>20936604.18994166</v>
      </c>
      <c r="D91" s="562">
        <f>avghweal!AM84</f>
        <v>18766561.014501877</v>
      </c>
      <c r="E91" s="562">
        <f>avghweal!AN84</f>
        <v>22330774.960954629</v>
      </c>
      <c r="F91" s="562">
        <f>avghweal!AO84</f>
        <v>19685063.987714637</v>
      </c>
      <c r="G91" s="73">
        <f>avghweal!AP84</f>
        <v>32914448.870715834</v>
      </c>
      <c r="H91" s="571">
        <f>B91*0.001/'TE5'!B91</f>
        <v>0.1163974776864052</v>
      </c>
      <c r="I91" s="582">
        <f>C91*0.001/'TE5'!B91</f>
        <v>0.1163974776864052</v>
      </c>
      <c r="J91" s="589">
        <f>D91*0.001/'TE5'!C91</f>
        <v>0.1265116965300862</v>
      </c>
      <c r="K91" s="582">
        <f>E91*0.001/'TE5'!D91</f>
        <v>0.12348428386556543</v>
      </c>
      <c r="L91" s="589">
        <f>F91*0.001/'TE5'!E91</f>
        <v>0.1099640417738689</v>
      </c>
      <c r="M91" s="590">
        <f>G91*0.001/'TE5'!F91</f>
        <v>0.12182162961762626</v>
      </c>
    </row>
    <row r="92" spans="1:13">
      <c r="A92" s="78">
        <v>1996</v>
      </c>
      <c r="B92" s="459">
        <f>avghweal!AK85</f>
        <v>23195479.565865405</v>
      </c>
      <c r="C92" s="346">
        <f>avghweal!AL85</f>
        <v>23195479.565865405</v>
      </c>
      <c r="D92" s="562">
        <f>avghweal!AM85</f>
        <v>21293035.581706364</v>
      </c>
      <c r="E92" s="562">
        <f>avghweal!AN85</f>
        <v>24986602.730573501</v>
      </c>
      <c r="F92" s="562">
        <f>avghweal!AO85</f>
        <v>21598982.493040051</v>
      </c>
      <c r="G92" s="73">
        <f>avghweal!AP85</f>
        <v>36498926.55016797</v>
      </c>
      <c r="H92" s="571">
        <f>B92*0.001/'TE5'!B92</f>
        <v>0.12253510951995851</v>
      </c>
      <c r="I92" s="582">
        <f>C92*0.001/'TE5'!B92</f>
        <v>0.12253510951995851</v>
      </c>
      <c r="J92" s="589">
        <f>D92*0.001/'TE5'!C92</f>
        <v>0.13539650784401944</v>
      </c>
      <c r="K92" s="582">
        <f>E92*0.001/'TE5'!D92</f>
        <v>0.13086091945271433</v>
      </c>
      <c r="L92" s="589">
        <f>F92*0.001/'TE5'!E92</f>
        <v>0.11498493439312431</v>
      </c>
      <c r="M92" s="590">
        <f>G92*0.001/'TE5'!F92</f>
        <v>0.12850193455029629</v>
      </c>
    </row>
    <row r="93" spans="1:13">
      <c r="A93" s="78">
        <v>1997</v>
      </c>
      <c r="B93" s="459">
        <f>avghweal!AK86</f>
        <v>26167269.501129165</v>
      </c>
      <c r="C93" s="346">
        <f>avghweal!AL86</f>
        <v>26167269.501129165</v>
      </c>
      <c r="D93" s="562">
        <f>avghweal!AM86</f>
        <v>24317850.779583108</v>
      </c>
      <c r="E93" s="562">
        <f>avghweal!AN86</f>
        <v>28159456.785235524</v>
      </c>
      <c r="F93" s="562">
        <f>avghweal!AO86</f>
        <v>24391960.919948142</v>
      </c>
      <c r="G93" s="73">
        <f>avghweal!AP86</f>
        <v>41185894.154365331</v>
      </c>
      <c r="H93" s="571">
        <f>B93*0.001/'TE5'!B93</f>
        <v>0.12992854416370392</v>
      </c>
      <c r="I93" s="582">
        <f>C93*0.001/'TE5'!B93</f>
        <v>0.12992854416370392</v>
      </c>
      <c r="J93" s="589">
        <f>D93*0.001/'TE5'!C93</f>
        <v>0.14361490506335642</v>
      </c>
      <c r="K93" s="582">
        <f>E93*0.001/'TE5'!D93</f>
        <v>0.13789597120301333</v>
      </c>
      <c r="L93" s="589">
        <f>F93*0.001/'TE5'!E93</f>
        <v>0.12265266070777085</v>
      </c>
      <c r="M93" s="590">
        <f>G93*0.001/'TE5'!F93</f>
        <v>0.1365123951655261</v>
      </c>
    </row>
    <row r="94" spans="1:13">
      <c r="A94" s="78">
        <v>1998</v>
      </c>
      <c r="B94" s="459">
        <f>avghweal!AK87</f>
        <v>30131611.750880986</v>
      </c>
      <c r="C94" s="346">
        <f>avghweal!AL87</f>
        <v>30131611.750880986</v>
      </c>
      <c r="D94" s="562">
        <f>avghweal!AM87</f>
        <v>28591688.015764885</v>
      </c>
      <c r="E94" s="562">
        <f>avghweal!AN87</f>
        <v>32770268.879586112</v>
      </c>
      <c r="F94" s="562">
        <f>avghweal!AO87</f>
        <v>27819588.098077666</v>
      </c>
      <c r="G94" s="73">
        <f>avghweal!AP87</f>
        <v>47452168.264157206</v>
      </c>
      <c r="H94" s="571">
        <f>B94*0.001/'TE5'!B94</f>
        <v>0.13644117116928101</v>
      </c>
      <c r="I94" s="582">
        <f>C94*0.001/'TE5'!B94</f>
        <v>0.13644117116928101</v>
      </c>
      <c r="J94" s="589">
        <f>D94*0.001/'TE5'!C94</f>
        <v>0.15111618551244865</v>
      </c>
      <c r="K94" s="582">
        <f>E94*0.001/'TE5'!D94</f>
        <v>0.1453632418874285</v>
      </c>
      <c r="L94" s="589">
        <f>F94*0.001/'TE5'!E94</f>
        <v>0.1283474335171419</v>
      </c>
      <c r="M94" s="590">
        <f>G94*0.001/'TE5'!F94</f>
        <v>0.14344343168241419</v>
      </c>
    </row>
    <row r="95" spans="1:13">
      <c r="A95" s="83">
        <v>1999</v>
      </c>
      <c r="B95" s="460">
        <f>avghweal!AK88</f>
        <v>34375918.126225829</v>
      </c>
      <c r="C95" s="347">
        <f>avghweal!AL88</f>
        <v>34375918.126225829</v>
      </c>
      <c r="D95" s="564">
        <f>avghweal!AM88</f>
        <v>33139628.768917158</v>
      </c>
      <c r="E95" s="564">
        <f>avghweal!AN88</f>
        <v>37779801.556122057</v>
      </c>
      <c r="F95" s="564">
        <f>avghweal!AO88</f>
        <v>31378544.292892996</v>
      </c>
      <c r="G95" s="79">
        <f>avghweal!AP88</f>
        <v>54067317.899789676</v>
      </c>
      <c r="H95" s="574">
        <f>B95*0.001/'TE5'!B95</f>
        <v>0.14153069257736203</v>
      </c>
      <c r="I95" s="585">
        <f>C95*0.001/'TE5'!B95</f>
        <v>0.14153069257736203</v>
      </c>
      <c r="J95" s="591">
        <f>D95*0.001/'TE5'!C95</f>
        <v>0.15522544142621097</v>
      </c>
      <c r="K95" s="585">
        <f>E95*0.001/'TE5'!D95</f>
        <v>0.15015703773331324</v>
      </c>
      <c r="L95" s="591">
        <f>F95*0.001/'TE5'!E95</f>
        <v>0.13343614774197382</v>
      </c>
      <c r="M95" s="592">
        <f>G95*0.001/'TE5'!F95</f>
        <v>0.14815924554029086</v>
      </c>
    </row>
    <row r="96" spans="1:13">
      <c r="A96" s="88">
        <v>2000</v>
      </c>
      <c r="B96" s="461">
        <f>avghweal!AK89</f>
        <v>37232778.103439733</v>
      </c>
      <c r="C96" s="348">
        <f>avghweal!AL89</f>
        <v>37232778.103439733</v>
      </c>
      <c r="D96" s="566">
        <f>avghweal!AM89</f>
        <v>36249431.6309525</v>
      </c>
      <c r="E96" s="566">
        <f>avghweal!AN89</f>
        <v>41072561.928476192</v>
      </c>
      <c r="F96" s="566">
        <f>avghweal!AO89</f>
        <v>33800053.844344437</v>
      </c>
      <c r="G96" s="85">
        <f>avghweal!AP89</f>
        <v>58487701.647748202</v>
      </c>
      <c r="H96" s="575">
        <f>B96*0.001/'TE5'!B96</f>
        <v>0.14925391972064969</v>
      </c>
      <c r="I96" s="586">
        <f>C96*0.001/'TE5'!B96</f>
        <v>0.14925391972064969</v>
      </c>
      <c r="J96" s="593">
        <f>D96*0.001/'TE5'!C96</f>
        <v>0.16510904519820502</v>
      </c>
      <c r="K96" s="586">
        <f>E96*0.001/'TE5'!D96</f>
        <v>0.15931436402971957</v>
      </c>
      <c r="L96" s="593">
        <f>F96*0.001/'TE5'!E96</f>
        <v>0.13967701948692074</v>
      </c>
      <c r="M96" s="594">
        <f>G96*0.001/'TE5'!F96</f>
        <v>0.15671399443671236</v>
      </c>
    </row>
    <row r="97" spans="1:15">
      <c r="A97" s="78">
        <v>2001</v>
      </c>
      <c r="B97" s="459">
        <f>avghweal!AK90</f>
        <v>35276596.155781873</v>
      </c>
      <c r="C97" s="346">
        <f>avghweal!AL90</f>
        <v>35276596.155781873</v>
      </c>
      <c r="D97" s="562">
        <f>avghweal!AM90</f>
        <v>32410837.477913968</v>
      </c>
      <c r="E97" s="562">
        <f>avghweal!AN90</f>
        <v>37928448.36423514</v>
      </c>
      <c r="F97" s="562">
        <f>avghweal!AO90</f>
        <v>32908706.238974132</v>
      </c>
      <c r="G97" s="73">
        <f>avghweal!AP90</f>
        <v>54663235.87649864</v>
      </c>
      <c r="H97" s="571">
        <f>B97*0.001/'TE5'!B97</f>
        <v>0.14715231955051425</v>
      </c>
      <c r="I97" s="582">
        <f>C97*0.001/'TE5'!B97</f>
        <v>0.14715231955051425</v>
      </c>
      <c r="J97" s="589">
        <f>D97*0.001/'TE5'!C97</f>
        <v>0.15881077950836928</v>
      </c>
      <c r="K97" s="582">
        <f>E97*0.001/'TE5'!D97</f>
        <v>0.15495167463066348</v>
      </c>
      <c r="L97" s="589">
        <f>F97*0.001/'TE5'!E97</f>
        <v>0.13992161645409651</v>
      </c>
      <c r="M97" s="590">
        <f>G97*0.001/'TE5'!F97</f>
        <v>0.15381619292778434</v>
      </c>
    </row>
    <row r="98" spans="1:15">
      <c r="A98" s="78">
        <v>2002</v>
      </c>
      <c r="B98" s="459">
        <f>avghweal!AK91</f>
        <v>30933065.837497197</v>
      </c>
      <c r="C98" s="346">
        <f>avghweal!AL91</f>
        <v>30933065.837497197</v>
      </c>
      <c r="D98" s="562">
        <f>avghweal!AM91</f>
        <v>27712137.618624397</v>
      </c>
      <c r="E98" s="562">
        <f>avghweal!AN91</f>
        <v>33609776.903950311</v>
      </c>
      <c r="F98" s="562">
        <f>avghweal!AO91</f>
        <v>28522017.5309011</v>
      </c>
      <c r="G98" s="73">
        <f>avghweal!AP91</f>
        <v>47828225.771575734</v>
      </c>
      <c r="H98" s="571">
        <f>B98*0.001/'TE5'!B98</f>
        <v>0.13571275770664215</v>
      </c>
      <c r="I98" s="582">
        <f>C98*0.001/'TE5'!B98</f>
        <v>0.13571275770664215</v>
      </c>
      <c r="J98" s="589">
        <f>D98*0.001/'TE5'!C98</f>
        <v>0.14484869751507487</v>
      </c>
      <c r="K98" s="582">
        <f>E98*0.001/'TE5'!D98</f>
        <v>0.14472555433917922</v>
      </c>
      <c r="L98" s="589">
        <f>F98*0.001/'TE5'!E98</f>
        <v>0.12728898082493376</v>
      </c>
      <c r="M98" s="590">
        <f>G98*0.001/'TE5'!F98</f>
        <v>0.14251337701227107</v>
      </c>
    </row>
    <row r="99" spans="1:15">
      <c r="A99" s="78">
        <v>2003</v>
      </c>
      <c r="B99" s="459">
        <f>avghweal!AK92</f>
        <v>31695699.776572727</v>
      </c>
      <c r="C99" s="346">
        <f>avghweal!AL92</f>
        <v>31695699.776572727</v>
      </c>
      <c r="D99" s="562">
        <f>avghweal!AM92</f>
        <v>28739843.682171084</v>
      </c>
      <c r="E99" s="562">
        <f>avghweal!AN92</f>
        <v>34692223.582213745</v>
      </c>
      <c r="F99" s="562">
        <f>avghweal!AO92</f>
        <v>28992094.381372686</v>
      </c>
      <c r="G99" s="73">
        <f>avghweal!AP92</f>
        <v>49208230.751533002</v>
      </c>
      <c r="H99" s="571">
        <f>B99*0.001/'TE5'!B99</f>
        <v>0.13612611591815948</v>
      </c>
      <c r="I99" s="582">
        <f>C99*0.001/'TE5'!B99</f>
        <v>0.13612611591815948</v>
      </c>
      <c r="J99" s="589">
        <f>D99*0.001/'TE5'!C99</f>
        <v>0.14645574730259259</v>
      </c>
      <c r="K99" s="582">
        <f>E99*0.001/'TE5'!D99</f>
        <v>0.14644599172612827</v>
      </c>
      <c r="L99" s="589">
        <f>F99*0.001/'TE5'!E99</f>
        <v>0.12649630648553017</v>
      </c>
      <c r="M99" s="590">
        <f>G99*0.001/'TE5'!F99</f>
        <v>0.14403894761214239</v>
      </c>
    </row>
    <row r="100" spans="1:15">
      <c r="A100" s="78">
        <v>2004</v>
      </c>
      <c r="B100" s="459">
        <f>avghweal!AK93</f>
        <v>37570793.217833534</v>
      </c>
      <c r="C100" s="346">
        <f>avghweal!AL93</f>
        <v>37570793.217833534</v>
      </c>
      <c r="D100" s="562">
        <f>avghweal!AM93</f>
        <v>34234975.132091388</v>
      </c>
      <c r="E100" s="562">
        <f>avghweal!AN93</f>
        <v>41741061.492941372</v>
      </c>
      <c r="F100" s="562">
        <f>avghweal!AO93</f>
        <v>33775305.450087629</v>
      </c>
      <c r="G100" s="73">
        <f>avghweal!AP93</f>
        <v>57790707.855472222</v>
      </c>
      <c r="H100" s="571">
        <f>B100*0.001/'TE5'!B100</f>
        <v>0.14576418697834015</v>
      </c>
      <c r="I100" s="582">
        <f>C100*0.001/'TE5'!B100</f>
        <v>0.14576418697834015</v>
      </c>
      <c r="J100" s="589">
        <f>D100*0.001/'TE5'!C100</f>
        <v>0.15738419951030905</v>
      </c>
      <c r="K100" s="582">
        <f>E100*0.001/'TE5'!D100</f>
        <v>0.15795342046520744</v>
      </c>
      <c r="L100" s="589">
        <f>F100*0.001/'TE5'!E100</f>
        <v>0.13411390177229729</v>
      </c>
      <c r="M100" s="590">
        <f>G100*0.001/'TE5'!F100</f>
        <v>0.15333959740853437</v>
      </c>
    </row>
    <row r="101" spans="1:15">
      <c r="A101" s="78">
        <v>2005</v>
      </c>
      <c r="B101" s="459">
        <f>avghweal!AK94</f>
        <v>42658463.572248183</v>
      </c>
      <c r="C101" s="346">
        <f>avghweal!AL94</f>
        <v>42658463.572248183</v>
      </c>
      <c r="D101" s="562">
        <f>avghweal!AM94</f>
        <v>38908615.539034642</v>
      </c>
      <c r="E101" s="562">
        <f>avghweal!AN94</f>
        <v>47629508.506231532</v>
      </c>
      <c r="F101" s="562">
        <f>avghweal!AO94</f>
        <v>38197720.459468856</v>
      </c>
      <c r="G101" s="73">
        <f>avghweal!AP94</f>
        <v>65545935.567525685</v>
      </c>
      <c r="H101" s="571">
        <f>B101*0.001/'TE5'!B101</f>
        <v>0.15242196619510645</v>
      </c>
      <c r="I101" s="582">
        <f>C101*0.001/'TE5'!B101</f>
        <v>0.15242196619510645</v>
      </c>
      <c r="J101" s="589">
        <f>D101*0.001/'TE5'!C101</f>
        <v>0.16360985759695279</v>
      </c>
      <c r="K101" s="582">
        <f>E101*0.001/'TE5'!D101</f>
        <v>0.16597776063062608</v>
      </c>
      <c r="L101" s="589">
        <f>F101*0.001/'TE5'!E101</f>
        <v>0.1397006319572357</v>
      </c>
      <c r="M101" s="590">
        <f>G101*0.001/'TE5'!F101</f>
        <v>0.16047101806367914</v>
      </c>
    </row>
    <row r="102" spans="1:15">
      <c r="A102" s="78">
        <v>2006</v>
      </c>
      <c r="B102" s="459">
        <f>avghweal!AK95</f>
        <v>45942036.467584491</v>
      </c>
      <c r="C102" s="346">
        <f>avghweal!AL95</f>
        <v>45942036.467584491</v>
      </c>
      <c r="D102" s="562">
        <f>avghweal!AM95</f>
        <v>41838039.46825745</v>
      </c>
      <c r="E102" s="562">
        <f>avghweal!AN95</f>
        <v>51124198.3441737</v>
      </c>
      <c r="F102" s="562">
        <f>avghweal!AO95</f>
        <v>41125079.55039981</v>
      </c>
      <c r="G102" s="73">
        <f>avghweal!AP95</f>
        <v>70278822.483749673</v>
      </c>
      <c r="H102" s="571">
        <f>B102*0.001/'TE5'!B102</f>
        <v>0.15663613379001615</v>
      </c>
      <c r="I102" s="582">
        <f>C102*0.001/'TE5'!B102</f>
        <v>0.15663613379001615</v>
      </c>
      <c r="J102" s="589">
        <f>D102*0.001/'TE5'!C102</f>
        <v>0.16803540677612055</v>
      </c>
      <c r="K102" s="582">
        <f>E102*0.001/'TE5'!D102</f>
        <v>0.17000278675247543</v>
      </c>
      <c r="L102" s="589">
        <f>F102*0.001/'TE5'!E102</f>
        <v>0.14351305590382241</v>
      </c>
      <c r="M102" s="590">
        <f>G102*0.001/'TE5'!F102</f>
        <v>0.16501428302583229</v>
      </c>
    </row>
    <row r="103" spans="1:15">
      <c r="A103" s="78">
        <v>2007</v>
      </c>
      <c r="B103" s="459">
        <f>avghweal!AK96</f>
        <v>48301156.472361878</v>
      </c>
      <c r="C103" s="346">
        <f>avghweal!AL96</f>
        <v>48301156.472361878</v>
      </c>
      <c r="D103" s="562">
        <f>avghweal!AM96</f>
        <v>43800151.221420288</v>
      </c>
      <c r="E103" s="562">
        <f>avghweal!AN96</f>
        <v>54015671.016651593</v>
      </c>
      <c r="F103" s="562">
        <f>avghweal!AO96</f>
        <v>43095538.371835694</v>
      </c>
      <c r="G103" s="73">
        <f>avghweal!AP96</f>
        <v>73696869.345477685</v>
      </c>
      <c r="H103" s="571">
        <f>B103*0.001/'TE5'!B103</f>
        <v>0.16620415449142456</v>
      </c>
      <c r="I103" s="582">
        <f>C103*0.001/'TE5'!B103</f>
        <v>0.16620415449142456</v>
      </c>
      <c r="J103" s="589">
        <f>D103*0.001/'TE5'!C103</f>
        <v>0.18057741406965833</v>
      </c>
      <c r="K103" s="582">
        <f>E103*0.001/'TE5'!D103</f>
        <v>0.18137733636644107</v>
      </c>
      <c r="L103" s="589">
        <f>F103*0.001/'TE5'!E103</f>
        <v>0.15172970019594761</v>
      </c>
      <c r="M103" s="590">
        <f>G103*0.001/'TE5'!F103</f>
        <v>0.17418898272480496</v>
      </c>
    </row>
    <row r="104" spans="1:15">
      <c r="A104" s="78">
        <v>2008</v>
      </c>
      <c r="B104" s="459">
        <f>avghweal!AK97</f>
        <v>44706100.500273533</v>
      </c>
      <c r="C104" s="346">
        <f>avghweal!AL97</f>
        <v>44706100.500273533</v>
      </c>
      <c r="D104" s="562">
        <f>avghweal!AM97</f>
        <v>40288891.647931308</v>
      </c>
      <c r="E104" s="562">
        <f>avghweal!AN97</f>
        <v>49495708.801008351</v>
      </c>
      <c r="F104" s="562">
        <f>avghweal!AO97</f>
        <v>40299706.049857557</v>
      </c>
      <c r="G104" s="73">
        <f>avghweal!AP97</f>
        <v>67846452.299160853</v>
      </c>
      <c r="H104" s="571">
        <f>B104*0.001/'TE5'!B104</f>
        <v>0.17841573059558866</v>
      </c>
      <c r="I104" s="582">
        <f>C104*0.001/'TE5'!B104</f>
        <v>0.17841573059558866</v>
      </c>
      <c r="J104" s="589">
        <f>D104*0.001/'TE5'!C104</f>
        <v>0.19750745967452993</v>
      </c>
      <c r="K104" s="582">
        <f>E104*0.001/'TE5'!D104</f>
        <v>0.19348524439242726</v>
      </c>
      <c r="L104" s="589">
        <f>F104*0.001/'TE5'!E104</f>
        <v>0.1639875114242188</v>
      </c>
      <c r="M104" s="590">
        <f>G104*0.001/'TE5'!F104</f>
        <v>0.18708142699071273</v>
      </c>
    </row>
    <row r="105" spans="1:15">
      <c r="A105" s="83">
        <v>2009</v>
      </c>
      <c r="B105" s="462">
        <f>avghweal!AK98</f>
        <v>40044582.269308604</v>
      </c>
      <c r="C105" s="349">
        <f>avghweal!AL98</f>
        <v>40044582.269308604</v>
      </c>
      <c r="D105" s="564">
        <f>avghweal!AM98</f>
        <v>35037942.022274695</v>
      </c>
      <c r="E105" s="564">
        <f>avghweal!AN98</f>
        <v>43713395.051794454</v>
      </c>
      <c r="F105" s="564">
        <f>avghweal!AO98</f>
        <v>36691435.965246029</v>
      </c>
      <c r="G105" s="79">
        <f>avghweal!AP98</f>
        <v>60683108.17330458</v>
      </c>
      <c r="H105" s="574">
        <f>B105*0.001/'TE5'!B105</f>
        <v>0.18012531101703647</v>
      </c>
      <c r="I105" s="585">
        <f>C105*0.001/'TE5'!B105</f>
        <v>0.18012531101703647</v>
      </c>
      <c r="J105" s="595">
        <f>D105*0.001/'TE5'!C105</f>
        <v>0.19981120318877588</v>
      </c>
      <c r="K105" s="596">
        <f>E105*0.001/'TE5'!D105</f>
        <v>0.19425749233851491</v>
      </c>
      <c r="L105" s="591">
        <f>F105*0.001/'TE5'!E105</f>
        <v>0.16692073239295732</v>
      </c>
      <c r="M105" s="592">
        <f>G105*0.001/'TE5'!F105</f>
        <v>0.18788412910158314</v>
      </c>
    </row>
    <row r="106" spans="1:15">
      <c r="A106" s="78">
        <v>2010</v>
      </c>
      <c r="B106" s="463">
        <f>avghweal!AK99</f>
        <v>45361300.793113276</v>
      </c>
      <c r="C106" s="350">
        <f>avghweal!AL99</f>
        <v>45361300.793113276</v>
      </c>
      <c r="D106" s="562">
        <f>avghweal!AM99</f>
        <v>40876487.426531531</v>
      </c>
      <c r="E106" s="562">
        <f>avghweal!AN99</f>
        <v>50559986.43409925</v>
      </c>
      <c r="F106" s="562">
        <f>avghweal!AO99</f>
        <v>40541606.112038381</v>
      </c>
      <c r="G106" s="73">
        <f>avghweal!AP99</f>
        <v>68573526.149036065</v>
      </c>
      <c r="H106" s="571">
        <f>B106*0.001/'TE5'!B106</f>
        <v>0.19609668850898745</v>
      </c>
      <c r="I106" s="582">
        <f>C106*0.001/'TE5'!B106</f>
        <v>0.19609668850898745</v>
      </c>
      <c r="J106" s="597">
        <f>D106*0.001/'TE5'!C106</f>
        <v>0.22022420341355292</v>
      </c>
      <c r="K106" s="598">
        <f>E106*0.001/'TE5'!D106</f>
        <v>0.2139104302278815</v>
      </c>
      <c r="L106" s="589">
        <f>F106*0.001/'TE5'!E106</f>
        <v>0.17886946167935452</v>
      </c>
      <c r="M106" s="590">
        <f>G106*0.001/'TE5'!F106</f>
        <v>0.20521442972569937</v>
      </c>
    </row>
    <row r="107" spans="1:15">
      <c r="A107" s="78">
        <v>2011</v>
      </c>
      <c r="B107" s="463">
        <f>avghweal!AK100</f>
        <v>44579581.069629081</v>
      </c>
      <c r="C107" s="350">
        <f>avghweal!AL100</f>
        <v>44579581.069629081</v>
      </c>
      <c r="D107" s="562">
        <f>avghweal!AM100</f>
        <v>39490065.259179324</v>
      </c>
      <c r="E107" s="562">
        <f>avghweal!AN100</f>
        <v>49477738.091583952</v>
      </c>
      <c r="F107" s="562">
        <f>avghweal!AO100</f>
        <v>40055848.581202917</v>
      </c>
      <c r="G107" s="73">
        <f>avghweal!AP100</f>
        <v>67237803.691513941</v>
      </c>
      <c r="H107" s="571">
        <f>B107*0.001/'TE5'!B107</f>
        <v>0.19033379852771756</v>
      </c>
      <c r="I107" s="582">
        <f>C107*0.001/'TE5'!B107</f>
        <v>0.19033379852771756</v>
      </c>
      <c r="J107" s="597">
        <f>D107*0.001/'TE5'!C107</f>
        <v>0.21220081784671202</v>
      </c>
      <c r="K107" s="598">
        <f>E107*0.001/'TE5'!D107</f>
        <v>0.20533037539249188</v>
      </c>
      <c r="L107" s="589">
        <f>F107*0.001/'TE5'!E107</f>
        <v>0.17568048288720586</v>
      </c>
      <c r="M107" s="590">
        <f>G107*0.001/'TE5'!F107</f>
        <v>0.19953197700716774</v>
      </c>
    </row>
    <row r="108" spans="1:15">
      <c r="A108" s="78">
        <v>2012</v>
      </c>
      <c r="B108" s="463">
        <f>avghweal!AK101</f>
        <v>48888162.37431486</v>
      </c>
      <c r="C108" s="350">
        <f>avghweal!AL101</f>
        <v>48888162.37431486</v>
      </c>
      <c r="D108" s="562">
        <f>avghweal!AM101</f>
        <v>42793819.09334857</v>
      </c>
      <c r="E108" s="562">
        <f>avghweal!AN101</f>
        <v>55019881.975901254</v>
      </c>
      <c r="F108" s="562">
        <f>avghweal!AO101</f>
        <v>43261506.303115003</v>
      </c>
      <c r="G108" s="73">
        <f>avghweal!AP101</f>
        <v>73457658.147033483</v>
      </c>
      <c r="H108" s="571">
        <f>B108*0.001/'TE5'!B108</f>
        <v>0.20218908786773679</v>
      </c>
      <c r="I108" s="582">
        <f>C108*0.001/'TE5'!B108</f>
        <v>0.20218908786773679</v>
      </c>
      <c r="J108" s="597">
        <f>D108*0.001/'TE5'!C108</f>
        <v>0.22224215974280059</v>
      </c>
      <c r="K108" s="598">
        <f>E108*0.001/'TE5'!D108</f>
        <v>0.21985642085999066</v>
      </c>
      <c r="L108" s="589">
        <f>F108*0.001/'TE5'!E108</f>
        <v>0.18486565473517982</v>
      </c>
      <c r="M108" s="590">
        <f>G108*0.001/'TE5'!F108</f>
        <v>0.21207482788456572</v>
      </c>
    </row>
    <row r="109" spans="1:15">
      <c r="A109" s="78">
        <v>2013</v>
      </c>
      <c r="B109" s="463">
        <f>avghweal!AK102</f>
        <v>51231302.767440856</v>
      </c>
      <c r="C109" s="350">
        <f>avghweal!AL102</f>
        <v>51231302.767440856</v>
      </c>
      <c r="D109" s="562">
        <f>avghweal!AM102</f>
        <v>45280654.039457865</v>
      </c>
      <c r="E109" s="562">
        <f>avghweal!AN102</f>
        <v>56793480.380875126</v>
      </c>
      <c r="F109" s="562">
        <f>avghweal!AO102</f>
        <v>46066254.057800665</v>
      </c>
      <c r="G109" s="73">
        <f>avghweal!AP102</f>
        <v>76447866.649391621</v>
      </c>
      <c r="H109" s="571">
        <f>B109*0.001/'TE5'!B109</f>
        <v>0.19111768901348117</v>
      </c>
      <c r="I109" s="582">
        <f>C109*0.001/'TE5'!B109</f>
        <v>0.19111768901348117</v>
      </c>
      <c r="J109" s="597">
        <f>D109*0.001/'TE5'!C109</f>
        <v>0.21089949102559238</v>
      </c>
      <c r="K109" s="598">
        <f>E109*0.001/'TE5'!D109</f>
        <v>0.20599036731087381</v>
      </c>
      <c r="L109" s="589">
        <f>F109*0.001/'TE5'!E109</f>
        <v>0.17647851307291221</v>
      </c>
      <c r="M109" s="590">
        <f>G109*0.001/'TE5'!F109</f>
        <v>0.20004990454753285</v>
      </c>
      <c r="O109" s="224"/>
    </row>
    <row r="110" spans="1:15">
      <c r="A110" s="78">
        <v>2014</v>
      </c>
      <c r="B110" s="463">
        <f>avghweal!AK103</f>
        <v>55366064.141342148</v>
      </c>
      <c r="C110" s="350">
        <f>avghweal!AL103</f>
        <v>55366064.141342148</v>
      </c>
      <c r="D110" s="562">
        <f>avghweal!AM103</f>
        <v>49532682.984911226</v>
      </c>
      <c r="E110" s="562">
        <f>avghweal!AN103</f>
        <v>62469066.998633288</v>
      </c>
      <c r="F110" s="562">
        <f>avghweal!AO103</f>
        <v>48892047.598428197</v>
      </c>
      <c r="G110" s="73">
        <f>avghweal!AP103</f>
        <v>82899573.007269159</v>
      </c>
      <c r="H110" s="571">
        <f>B110*0.001/'TE5'!B110</f>
        <v>0.19087707996368408</v>
      </c>
      <c r="I110" s="582">
        <f>C110*0.001/'TE5'!B110</f>
        <v>0.19087707996368408</v>
      </c>
      <c r="J110" s="597">
        <f>D110*0.001/'TE5'!C110</f>
        <v>0.20956139622459771</v>
      </c>
      <c r="K110" s="598">
        <f>E110*0.001/'TE5'!D110</f>
        <v>0.20749699518345152</v>
      </c>
      <c r="L110" s="589">
        <f>F110*0.001/'TE5'!E110</f>
        <v>0.17462372337945323</v>
      </c>
      <c r="M110" s="590">
        <f>G110*0.001/'TE5'!F110</f>
        <v>0.20103142429050092</v>
      </c>
    </row>
    <row r="111" spans="1:15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5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P118"/>
  <sheetViews>
    <sheetView workbookViewId="0">
      <pane xSplit="1" ySplit="8" topLeftCell="B98" activePane="bottomRight" state="frozen"/>
      <selection activeCell="D32" sqref="D32"/>
      <selection pane="topRight" activeCell="D32" sqref="D32"/>
      <selection pane="bottomLeft" activeCell="D32" sqref="D32"/>
      <selection pane="bottomRight" activeCell="B109" sqref="B109:M110"/>
    </sheetView>
  </sheetViews>
  <sheetFormatPr baseColWidth="10" defaultColWidth="10.83203125" defaultRowHeight="15" x14ac:dyDescent="0"/>
  <cols>
    <col min="1" max="1" width="10.83203125" style="59"/>
    <col min="2" max="13" width="12" style="59" customWidth="1"/>
    <col min="14" max="16384" width="10.83203125" style="59"/>
  </cols>
  <sheetData>
    <row r="1" spans="1:16">
      <c r="A1" s="55" t="s">
        <v>37</v>
      </c>
      <c r="B1" s="55"/>
      <c r="C1" s="55"/>
      <c r="G1" s="111"/>
      <c r="H1" s="111"/>
      <c r="I1" s="111"/>
      <c r="J1" s="111"/>
      <c r="K1" s="111"/>
      <c r="L1" s="111"/>
      <c r="M1" s="111"/>
    </row>
    <row r="2" spans="1:16">
      <c r="H2" s="109"/>
      <c r="I2" s="109"/>
    </row>
    <row r="3" spans="1:16" ht="16" thickBot="1"/>
    <row r="4" spans="1:16" ht="25" customHeight="1" thickTop="1">
      <c r="A4" s="1245" t="s">
        <v>865</v>
      </c>
      <c r="B4" s="1246"/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1247"/>
    </row>
    <row r="5" spans="1:16">
      <c r="A5" s="107"/>
      <c r="B5" s="108"/>
      <c r="C5" s="108"/>
      <c r="D5" s="62"/>
      <c r="E5" s="62"/>
      <c r="F5" s="62"/>
      <c r="G5" s="62"/>
      <c r="H5" s="62"/>
      <c r="I5" s="62"/>
      <c r="J5" s="62"/>
      <c r="K5" s="62"/>
      <c r="L5" s="62"/>
      <c r="M5" s="220"/>
    </row>
    <row r="6" spans="1:16">
      <c r="A6" s="107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51" t="s">
        <v>30</v>
      </c>
      <c r="I6" s="506" t="s">
        <v>29</v>
      </c>
      <c r="J6" s="506" t="s">
        <v>28</v>
      </c>
      <c r="K6" s="506" t="s">
        <v>27</v>
      </c>
      <c r="L6" s="506" t="s">
        <v>26</v>
      </c>
      <c r="M6" s="469" t="s">
        <v>25</v>
      </c>
    </row>
    <row r="7" spans="1:16" ht="20" customHeight="1">
      <c r="A7" s="107"/>
      <c r="B7" s="1279" t="s">
        <v>1218</v>
      </c>
      <c r="C7" s="1233"/>
      <c r="D7" s="1241"/>
      <c r="E7" s="1241"/>
      <c r="F7" s="1241"/>
      <c r="G7" s="1241"/>
      <c r="H7" s="1233" t="s">
        <v>127</v>
      </c>
      <c r="I7" s="1233"/>
      <c r="J7" s="1241"/>
      <c r="K7" s="1241"/>
      <c r="L7" s="1241"/>
      <c r="M7" s="1244"/>
    </row>
    <row r="8" spans="1:16" s="98" customFormat="1" ht="52" customHeight="1">
      <c r="A8" s="106"/>
      <c r="B8" s="899" t="s">
        <v>1061</v>
      </c>
      <c r="C8" s="380" t="s">
        <v>1064</v>
      </c>
      <c r="D8" s="380" t="s">
        <v>123</v>
      </c>
      <c r="E8" s="380" t="s">
        <v>124</v>
      </c>
      <c r="F8" s="380" t="s">
        <v>125</v>
      </c>
      <c r="G8" s="380" t="s">
        <v>57</v>
      </c>
      <c r="H8" s="455" t="s">
        <v>1061</v>
      </c>
      <c r="I8" s="380" t="s">
        <v>1064</v>
      </c>
      <c r="J8" s="380" t="s">
        <v>123</v>
      </c>
      <c r="K8" s="380" t="s">
        <v>124</v>
      </c>
      <c r="L8" s="380" t="s">
        <v>125</v>
      </c>
      <c r="M8" s="387" t="s">
        <v>57</v>
      </c>
      <c r="P8" s="576"/>
    </row>
    <row r="9" spans="1:16" s="98" customFormat="1" ht="15" customHeight="1">
      <c r="A9" s="104">
        <v>1913</v>
      </c>
      <c r="B9" s="456"/>
      <c r="C9" s="344"/>
      <c r="D9" s="344"/>
      <c r="E9" s="96"/>
      <c r="F9" s="96"/>
      <c r="G9" s="95">
        <f>avghweal!AV2</f>
        <v>71700932.700457856</v>
      </c>
      <c r="H9" s="568"/>
      <c r="I9" s="579"/>
      <c r="J9" s="613"/>
      <c r="K9" s="579"/>
      <c r="L9" s="613"/>
      <c r="M9" s="599">
        <f>G9*0.0001/'TE5'!F9</f>
        <v>8.7216899806535214E-2</v>
      </c>
      <c r="P9" s="578"/>
    </row>
    <row r="10" spans="1:16" s="98" customFormat="1" ht="15" customHeight="1">
      <c r="A10" s="103">
        <v>1914</v>
      </c>
      <c r="B10" s="456"/>
      <c r="C10" s="344"/>
      <c r="D10" s="344"/>
      <c r="E10" s="96"/>
      <c r="F10" s="96"/>
      <c r="G10" s="95">
        <f>avghweal!AV3</f>
        <v>76369248.675797075</v>
      </c>
      <c r="H10" s="568"/>
      <c r="I10" s="579"/>
      <c r="J10" s="613"/>
      <c r="K10" s="579"/>
      <c r="L10" s="613"/>
      <c r="M10" s="599">
        <f>G10*0.0001/'TE5'!F10</f>
        <v>9.2686214226198549E-2</v>
      </c>
      <c r="P10" s="578"/>
    </row>
    <row r="11" spans="1:16" s="98" customFormat="1" ht="15" customHeight="1">
      <c r="A11" s="103">
        <v>1915</v>
      </c>
      <c r="B11" s="456"/>
      <c r="C11" s="344"/>
      <c r="D11" s="344"/>
      <c r="E11" s="96"/>
      <c r="F11" s="96"/>
      <c r="G11" s="95">
        <f>avghweal!AV4</f>
        <v>139403837.88807333</v>
      </c>
      <c r="H11" s="568"/>
      <c r="I11" s="579"/>
      <c r="J11" s="613"/>
      <c r="K11" s="579"/>
      <c r="L11" s="613"/>
      <c r="M11" s="599">
        <f>G11*0.0001/'TE5'!F11</f>
        <v>0.15825382214548842</v>
      </c>
      <c r="P11" s="578"/>
    </row>
    <row r="12" spans="1:16" s="98" customFormat="1" ht="15" customHeight="1">
      <c r="A12" s="103">
        <v>1916</v>
      </c>
      <c r="B12" s="456"/>
      <c r="C12" s="344"/>
      <c r="D12" s="344"/>
      <c r="E12" s="96"/>
      <c r="F12" s="96"/>
      <c r="G12" s="95">
        <f>avghweal!AV5</f>
        <v>103824595.51939976</v>
      </c>
      <c r="H12" s="568"/>
      <c r="I12" s="579"/>
      <c r="J12" s="613"/>
      <c r="K12" s="579"/>
      <c r="L12" s="613"/>
      <c r="M12" s="599">
        <f>G12*0.0001/'TE5'!F12</f>
        <v>0.1147388437901643</v>
      </c>
      <c r="P12" s="578"/>
    </row>
    <row r="13" spans="1:16" s="98" customFormat="1" ht="15" customHeight="1">
      <c r="A13" s="103">
        <v>1917</v>
      </c>
      <c r="B13" s="456"/>
      <c r="C13" s="344"/>
      <c r="D13" s="344"/>
      <c r="E13" s="96"/>
      <c r="F13" s="96"/>
      <c r="G13" s="95">
        <f>avghweal!AV6</f>
        <v>66800067.055740565</v>
      </c>
      <c r="H13" s="568"/>
      <c r="I13" s="579"/>
      <c r="J13" s="613"/>
      <c r="K13" s="579"/>
      <c r="L13" s="613"/>
      <c r="M13" s="599">
        <f>G13*0.0001/'TE5'!F13</f>
        <v>8.6109509902032436E-2</v>
      </c>
      <c r="P13" s="578"/>
    </row>
    <row r="14" spans="1:16" s="98" customFormat="1" ht="15" customHeight="1">
      <c r="A14" s="103">
        <v>1918</v>
      </c>
      <c r="B14" s="456"/>
      <c r="C14" s="344"/>
      <c r="D14" s="381"/>
      <c r="E14" s="341"/>
      <c r="F14" s="341"/>
      <c r="G14" s="95">
        <f>avghweal!AV7</f>
        <v>43043210.848541602</v>
      </c>
      <c r="H14" s="568"/>
      <c r="I14" s="579"/>
      <c r="J14" s="613"/>
      <c r="K14" s="579"/>
      <c r="L14" s="613"/>
      <c r="M14" s="599">
        <f>G14*0.0001/'TE5'!F14</f>
        <v>6.1251085744516778E-2</v>
      </c>
      <c r="P14" s="578"/>
    </row>
    <row r="15" spans="1:16" s="98" customFormat="1" ht="15" customHeight="1">
      <c r="A15" s="102">
        <v>1919</v>
      </c>
      <c r="B15" s="457"/>
      <c r="C15" s="343"/>
      <c r="D15" s="382"/>
      <c r="E15" s="342"/>
      <c r="F15" s="342"/>
      <c r="G15" s="99">
        <f>avghweal!AV8</f>
        <v>41382219.515090667</v>
      </c>
      <c r="H15" s="569"/>
      <c r="I15" s="580"/>
      <c r="J15" s="614"/>
      <c r="K15" s="580"/>
      <c r="L15" s="614"/>
      <c r="M15" s="600">
        <f>G15*0.0001/'TE5'!F15</f>
        <v>5.949498200426951E-2</v>
      </c>
      <c r="P15" s="578"/>
    </row>
    <row r="16" spans="1:16" s="98" customFormat="1" ht="15" customHeight="1">
      <c r="A16" s="103">
        <v>1920</v>
      </c>
      <c r="B16" s="456"/>
      <c r="C16" s="344"/>
      <c r="D16" s="381"/>
      <c r="E16" s="341"/>
      <c r="F16" s="341"/>
      <c r="G16" s="95">
        <f>avghweal!AV9</f>
        <v>24104615.048504565</v>
      </c>
      <c r="H16" s="568"/>
      <c r="I16" s="579"/>
      <c r="J16" s="613"/>
      <c r="K16" s="579"/>
      <c r="L16" s="613"/>
      <c r="M16" s="599">
        <f>G16*0.0001/'TE5'!F16</f>
        <v>3.9668645104304005E-2</v>
      </c>
      <c r="P16" s="578"/>
    </row>
    <row r="17" spans="1:16" s="98" customFormat="1" ht="15" customHeight="1">
      <c r="A17" s="103">
        <v>1921</v>
      </c>
      <c r="B17" s="456"/>
      <c r="C17" s="344"/>
      <c r="D17" s="381"/>
      <c r="E17" s="341"/>
      <c r="F17" s="341"/>
      <c r="G17" s="95">
        <f>avghweal!AV10</f>
        <v>27271155.132138494</v>
      </c>
      <c r="H17" s="568"/>
      <c r="I17" s="579"/>
      <c r="J17" s="613"/>
      <c r="K17" s="579"/>
      <c r="L17" s="613"/>
      <c r="M17" s="599">
        <f>G17*0.0001/'TE5'!F17</f>
        <v>4.1212422849114111E-2</v>
      </c>
      <c r="P17" s="578"/>
    </row>
    <row r="18" spans="1:16" s="98" customFormat="1" ht="15" customHeight="1">
      <c r="A18" s="103">
        <v>1922</v>
      </c>
      <c r="B18" s="456"/>
      <c r="C18" s="344"/>
      <c r="D18" s="381"/>
      <c r="E18" s="341"/>
      <c r="F18" s="341"/>
      <c r="G18" s="95">
        <f>avghweal!AV11</f>
        <v>40429390.827569999</v>
      </c>
      <c r="H18" s="568"/>
      <c r="I18" s="579"/>
      <c r="J18" s="613"/>
      <c r="K18" s="579"/>
      <c r="L18" s="613"/>
      <c r="M18" s="599">
        <f>G18*0.0001/'TE5'!F18</f>
        <v>5.4567832862593611E-2</v>
      </c>
      <c r="P18" s="578"/>
    </row>
    <row r="19" spans="1:16" s="98" customFormat="1" ht="15" customHeight="1">
      <c r="A19" s="103">
        <v>1923</v>
      </c>
      <c r="B19" s="456"/>
      <c r="C19" s="344"/>
      <c r="D19" s="381"/>
      <c r="E19" s="341"/>
      <c r="F19" s="341"/>
      <c r="G19" s="95">
        <f>avghweal!AV12</f>
        <v>33191518.973505061</v>
      </c>
      <c r="H19" s="568"/>
      <c r="I19" s="579"/>
      <c r="J19" s="613"/>
      <c r="K19" s="579"/>
      <c r="L19" s="613"/>
      <c r="M19" s="599">
        <f>G19*0.0001/'TE5'!F19</f>
        <v>4.4706245589448183E-2</v>
      </c>
      <c r="P19" s="578"/>
    </row>
    <row r="20" spans="1:16" s="98" customFormat="1" ht="15" customHeight="1">
      <c r="A20" s="103">
        <v>1924</v>
      </c>
      <c r="B20" s="456"/>
      <c r="C20" s="344"/>
      <c r="D20" s="381"/>
      <c r="E20" s="341"/>
      <c r="F20" s="341"/>
      <c r="G20" s="95">
        <f>avghweal!AV13</f>
        <v>37248179.904930621</v>
      </c>
      <c r="H20" s="568"/>
      <c r="I20" s="579"/>
      <c r="J20" s="613"/>
      <c r="K20" s="579"/>
      <c r="L20" s="613"/>
      <c r="M20" s="599">
        <f>G20*0.0001/'TE5'!F20</f>
        <v>4.9180461373653485E-2</v>
      </c>
      <c r="P20" s="578"/>
    </row>
    <row r="21" spans="1:16" s="98" customFormat="1" ht="15" customHeight="1">
      <c r="A21" s="103">
        <v>1925</v>
      </c>
      <c r="B21" s="456"/>
      <c r="C21" s="344"/>
      <c r="D21" s="381"/>
      <c r="E21" s="341"/>
      <c r="F21" s="341"/>
      <c r="G21" s="95">
        <f>avghweal!AV14</f>
        <v>48494962.316737004</v>
      </c>
      <c r="H21" s="568"/>
      <c r="I21" s="579"/>
      <c r="J21" s="613"/>
      <c r="K21" s="579"/>
      <c r="L21" s="613"/>
      <c r="M21" s="599">
        <f>G21*0.0001/'TE5'!F21</f>
        <v>6.0761726494389906E-2</v>
      </c>
      <c r="P21" s="578"/>
    </row>
    <row r="22" spans="1:16" s="98" customFormat="1" ht="15" customHeight="1">
      <c r="A22" s="103">
        <v>1926</v>
      </c>
      <c r="B22" s="456"/>
      <c r="C22" s="344"/>
      <c r="D22" s="381"/>
      <c r="E22" s="341"/>
      <c r="F22" s="341"/>
      <c r="G22" s="95">
        <f>avghweal!AV15</f>
        <v>56070710.283126362</v>
      </c>
      <c r="H22" s="568"/>
      <c r="I22" s="579"/>
      <c r="J22" s="613"/>
      <c r="K22" s="579"/>
      <c r="L22" s="613"/>
      <c r="M22" s="599">
        <f>G22*0.0001/'TE5'!F22</f>
        <v>6.7983026069874053E-2</v>
      </c>
      <c r="P22" s="578"/>
    </row>
    <row r="23" spans="1:16" s="98" customFormat="1" ht="15" customHeight="1">
      <c r="A23" s="103">
        <v>1927</v>
      </c>
      <c r="B23" s="456"/>
      <c r="C23" s="344"/>
      <c r="D23" s="381"/>
      <c r="E23" s="341"/>
      <c r="F23" s="341"/>
      <c r="G23" s="95">
        <f>avghweal!AV16</f>
        <v>66601999.885577023</v>
      </c>
      <c r="H23" s="568"/>
      <c r="I23" s="579"/>
      <c r="J23" s="613"/>
      <c r="K23" s="579"/>
      <c r="L23" s="613"/>
      <c r="M23" s="599">
        <f>G23*0.0001/'TE5'!F23</f>
        <v>7.547122303975505E-2</v>
      </c>
      <c r="P23" s="578"/>
    </row>
    <row r="24" spans="1:16" s="98" customFormat="1" ht="15" customHeight="1">
      <c r="A24" s="103">
        <v>1928</v>
      </c>
      <c r="B24" s="456"/>
      <c r="C24" s="344"/>
      <c r="D24" s="381"/>
      <c r="E24" s="341"/>
      <c r="F24" s="341"/>
      <c r="G24" s="95">
        <f>avghweal!AV17</f>
        <v>91075399.279817015</v>
      </c>
      <c r="H24" s="568"/>
      <c r="I24" s="579"/>
      <c r="J24" s="613"/>
      <c r="K24" s="579"/>
      <c r="L24" s="613"/>
      <c r="M24" s="599">
        <f>G24*0.0001/'TE5'!F24</f>
        <v>9.0349527393379106E-2</v>
      </c>
      <c r="P24" s="578"/>
    </row>
    <row r="25" spans="1:16" s="98" customFormat="1" ht="15" customHeight="1">
      <c r="A25" s="102">
        <v>1929</v>
      </c>
      <c r="B25" s="457"/>
      <c r="C25" s="343"/>
      <c r="D25" s="382"/>
      <c r="E25" s="342"/>
      <c r="F25" s="342"/>
      <c r="G25" s="99">
        <f>avghweal!AV18</f>
        <v>105821545.33606511</v>
      </c>
      <c r="H25" s="569"/>
      <c r="I25" s="580"/>
      <c r="J25" s="614"/>
      <c r="K25" s="580"/>
      <c r="L25" s="614"/>
      <c r="M25" s="600">
        <f>G25*0.0001/'TE5'!F25</f>
        <v>0.10083559801675016</v>
      </c>
      <c r="P25" s="578"/>
    </row>
    <row r="26" spans="1:16" s="98" customFormat="1" ht="15" customHeight="1">
      <c r="A26" s="103">
        <v>1930</v>
      </c>
      <c r="B26" s="456"/>
      <c r="C26" s="344"/>
      <c r="D26" s="381"/>
      <c r="E26" s="341"/>
      <c r="F26" s="341"/>
      <c r="G26" s="95">
        <f>avghweal!AV19</f>
        <v>69012337.918194056</v>
      </c>
      <c r="H26" s="568"/>
      <c r="I26" s="579"/>
      <c r="J26" s="613"/>
      <c r="K26" s="579"/>
      <c r="L26" s="613"/>
      <c r="M26" s="599">
        <f>G26*0.0001/'TE5'!F26</f>
        <v>7.1526094830164991E-2</v>
      </c>
      <c r="P26" s="578"/>
    </row>
    <row r="27" spans="1:16" s="98" customFormat="1" ht="15" customHeight="1">
      <c r="A27" s="103">
        <v>1931</v>
      </c>
      <c r="B27" s="456"/>
      <c r="C27" s="344"/>
      <c r="D27" s="381"/>
      <c r="E27" s="341"/>
      <c r="F27" s="341"/>
      <c r="G27" s="95">
        <f>avghweal!AV20</f>
        <v>45493113.617617123</v>
      </c>
      <c r="H27" s="568"/>
      <c r="I27" s="579"/>
      <c r="J27" s="613"/>
      <c r="K27" s="579"/>
      <c r="L27" s="613"/>
      <c r="M27" s="599">
        <f>G27*0.0001/'TE5'!F27</f>
        <v>5.4532392015916191E-2</v>
      </c>
      <c r="P27" s="578"/>
    </row>
    <row r="28" spans="1:16" s="98" customFormat="1" ht="15" customHeight="1">
      <c r="A28" s="103">
        <v>1932</v>
      </c>
      <c r="B28" s="456"/>
      <c r="C28" s="344"/>
      <c r="D28" s="381"/>
      <c r="E28" s="341"/>
      <c r="F28" s="341"/>
      <c r="G28" s="95">
        <f>avghweal!AV21</f>
        <v>35966068.729231678</v>
      </c>
      <c r="H28" s="568"/>
      <c r="I28" s="579"/>
      <c r="J28" s="613"/>
      <c r="K28" s="579"/>
      <c r="L28" s="613"/>
      <c r="M28" s="599">
        <f>G28*0.0001/'TE5'!F28</f>
        <v>4.8229546013789391E-2</v>
      </c>
      <c r="P28" s="578"/>
    </row>
    <row r="29" spans="1:16" s="98" customFormat="1" ht="15" customHeight="1">
      <c r="A29" s="103">
        <v>1933</v>
      </c>
      <c r="B29" s="456"/>
      <c r="C29" s="344"/>
      <c r="D29" s="381"/>
      <c r="E29" s="341"/>
      <c r="F29" s="341"/>
      <c r="G29" s="95">
        <f>avghweal!AV22</f>
        <v>48265114.182583496</v>
      </c>
      <c r="H29" s="568"/>
      <c r="I29" s="579"/>
      <c r="J29" s="613"/>
      <c r="K29" s="579"/>
      <c r="L29" s="613"/>
      <c r="M29" s="599">
        <f>G29*0.0001/'TE5'!F29</f>
        <v>6.1338910494966613E-2</v>
      </c>
      <c r="P29" s="578"/>
    </row>
    <row r="30" spans="1:16" s="98" customFormat="1" ht="15" customHeight="1">
      <c r="A30" s="103">
        <v>1934</v>
      </c>
      <c r="B30" s="456"/>
      <c r="C30" s="344"/>
      <c r="D30" s="381"/>
      <c r="E30" s="341"/>
      <c r="F30" s="341"/>
      <c r="G30" s="95">
        <f>avghweal!AV23</f>
        <v>46573718.548518114</v>
      </c>
      <c r="H30" s="568"/>
      <c r="I30" s="579"/>
      <c r="J30" s="613"/>
      <c r="K30" s="579"/>
      <c r="L30" s="613"/>
      <c r="M30" s="599">
        <f>G30*0.0001/'TE5'!F30</f>
        <v>5.7748150063423521E-2</v>
      </c>
      <c r="P30" s="578"/>
    </row>
    <row r="31" spans="1:16" s="98" customFormat="1" ht="15" customHeight="1">
      <c r="A31" s="103">
        <v>1935</v>
      </c>
      <c r="B31" s="456"/>
      <c r="C31" s="344"/>
      <c r="D31" s="381"/>
      <c r="E31" s="341"/>
      <c r="F31" s="341"/>
      <c r="G31" s="95">
        <f>avghweal!AV24</f>
        <v>48554325.577430516</v>
      </c>
      <c r="H31" s="568"/>
      <c r="I31" s="579"/>
      <c r="J31" s="613"/>
      <c r="K31" s="579"/>
      <c r="L31" s="613"/>
      <c r="M31" s="599">
        <f>G31*0.0001/'TE5'!F31</f>
        <v>5.748463466422863E-2</v>
      </c>
      <c r="P31" s="578"/>
    </row>
    <row r="32" spans="1:16" s="98" customFormat="1" ht="15" customHeight="1">
      <c r="A32" s="103">
        <v>1936</v>
      </c>
      <c r="B32" s="456"/>
      <c r="C32" s="344"/>
      <c r="D32" s="381"/>
      <c r="E32" s="341"/>
      <c r="F32" s="341"/>
      <c r="G32" s="95">
        <f>avghweal!AV25</f>
        <v>54174663.617044546</v>
      </c>
      <c r="H32" s="568"/>
      <c r="I32" s="579"/>
      <c r="J32" s="613"/>
      <c r="K32" s="579"/>
      <c r="L32" s="613"/>
      <c r="M32" s="599">
        <f>G32*0.0001/'TE5'!F32</f>
        <v>5.5766123770615759E-2</v>
      </c>
      <c r="P32" s="578"/>
    </row>
    <row r="33" spans="1:16" s="98" customFormat="1" ht="15" customHeight="1">
      <c r="A33" s="103">
        <v>1937</v>
      </c>
      <c r="B33" s="456"/>
      <c r="C33" s="344"/>
      <c r="D33" s="381"/>
      <c r="E33" s="341"/>
      <c r="F33" s="341"/>
      <c r="G33" s="95">
        <f>avghweal!AV26</f>
        <v>54309392.28064853</v>
      </c>
      <c r="H33" s="568"/>
      <c r="I33" s="579"/>
      <c r="J33" s="613"/>
      <c r="K33" s="579"/>
      <c r="L33" s="613"/>
      <c r="M33" s="599">
        <f>G33*0.0001/'TE5'!F33</f>
        <v>5.8315344575649075E-2</v>
      </c>
      <c r="P33" s="578"/>
    </row>
    <row r="34" spans="1:16" s="98" customFormat="1" ht="15" customHeight="1">
      <c r="A34" s="103">
        <v>1938</v>
      </c>
      <c r="B34" s="456"/>
      <c r="C34" s="344"/>
      <c r="D34" s="381"/>
      <c r="E34" s="341"/>
      <c r="F34" s="341"/>
      <c r="G34" s="95">
        <f>avghweal!AV27</f>
        <v>52819371.363096267</v>
      </c>
      <c r="H34" s="568"/>
      <c r="I34" s="579"/>
      <c r="J34" s="613"/>
      <c r="K34" s="579"/>
      <c r="L34" s="613"/>
      <c r="M34" s="599">
        <f>G34*0.0001/'TE5'!F34</f>
        <v>5.9306380008845319E-2</v>
      </c>
      <c r="P34" s="578"/>
    </row>
    <row r="35" spans="1:16" s="98" customFormat="1" ht="15" customHeight="1">
      <c r="A35" s="102">
        <v>1939</v>
      </c>
      <c r="B35" s="457"/>
      <c r="C35" s="343"/>
      <c r="D35" s="382"/>
      <c r="E35" s="342"/>
      <c r="F35" s="342"/>
      <c r="G35" s="99">
        <f>avghweal!AV28</f>
        <v>47465376.912482396</v>
      </c>
      <c r="H35" s="569"/>
      <c r="I35" s="580"/>
      <c r="J35" s="614"/>
      <c r="K35" s="580"/>
      <c r="L35" s="614"/>
      <c r="M35" s="600">
        <f>G35*0.0001/'TE5'!F35</f>
        <v>5.1720828157389702E-2</v>
      </c>
      <c r="P35" s="578"/>
    </row>
    <row r="36" spans="1:16" s="98" customFormat="1" ht="15" customHeight="1">
      <c r="A36" s="103">
        <v>1940</v>
      </c>
      <c r="B36" s="456"/>
      <c r="C36" s="344"/>
      <c r="D36" s="381"/>
      <c r="E36" s="341"/>
      <c r="F36" s="341"/>
      <c r="G36" s="95">
        <f>avghweal!AV29</f>
        <v>43995163.681339972</v>
      </c>
      <c r="H36" s="568"/>
      <c r="I36" s="579"/>
      <c r="J36" s="613"/>
      <c r="K36" s="579"/>
      <c r="L36" s="613"/>
      <c r="M36" s="599">
        <f>G36*0.0001/'TE5'!F36</f>
        <v>4.8247586042996622E-2</v>
      </c>
      <c r="P36" s="578"/>
    </row>
    <row r="37" spans="1:16" s="98" customFormat="1" ht="15" customHeight="1">
      <c r="A37" s="103">
        <v>1941</v>
      </c>
      <c r="B37" s="456"/>
      <c r="C37" s="344"/>
      <c r="D37" s="381"/>
      <c r="E37" s="341"/>
      <c r="F37" s="341"/>
      <c r="G37" s="95">
        <f>avghweal!AV30</f>
        <v>35501133.66436936</v>
      </c>
      <c r="H37" s="568"/>
      <c r="I37" s="579"/>
      <c r="J37" s="613"/>
      <c r="K37" s="579"/>
      <c r="L37" s="613"/>
      <c r="M37" s="599">
        <f>G37*0.0001/'TE5'!F37</f>
        <v>4.1000618190289162E-2</v>
      </c>
      <c r="P37" s="578"/>
    </row>
    <row r="38" spans="1:16" s="98" customFormat="1" ht="15" customHeight="1">
      <c r="A38" s="103">
        <v>1942</v>
      </c>
      <c r="B38" s="456"/>
      <c r="C38" s="344"/>
      <c r="D38" s="381"/>
      <c r="E38" s="341"/>
      <c r="F38" s="341"/>
      <c r="G38" s="95">
        <f>avghweal!AV31</f>
        <v>29686346.230274852</v>
      </c>
      <c r="H38" s="568"/>
      <c r="I38" s="579"/>
      <c r="J38" s="613"/>
      <c r="K38" s="579"/>
      <c r="L38" s="613"/>
      <c r="M38" s="599">
        <f>G38*0.0001/'TE5'!F38</f>
        <v>3.5357340198602545E-2</v>
      </c>
      <c r="P38" s="578"/>
    </row>
    <row r="39" spans="1:16" s="98" customFormat="1" ht="15" customHeight="1">
      <c r="A39" s="103">
        <v>1943</v>
      </c>
      <c r="B39" s="456"/>
      <c r="C39" s="344"/>
      <c r="D39" s="381"/>
      <c r="E39" s="341"/>
      <c r="F39" s="341"/>
      <c r="G39" s="95">
        <f>avghweal!AV32</f>
        <v>27431794.577260703</v>
      </c>
      <c r="H39" s="568"/>
      <c r="I39" s="579"/>
      <c r="J39" s="613"/>
      <c r="K39" s="579"/>
      <c r="L39" s="613"/>
      <c r="M39" s="599">
        <f>G39*0.0001/'TE5'!F39</f>
        <v>3.0241155112328114E-2</v>
      </c>
      <c r="P39" s="578"/>
    </row>
    <row r="40" spans="1:16" s="98" customFormat="1" ht="15" customHeight="1">
      <c r="A40" s="103">
        <v>1944</v>
      </c>
      <c r="B40" s="456"/>
      <c r="C40" s="344"/>
      <c r="D40" s="381"/>
      <c r="E40" s="341"/>
      <c r="F40" s="341"/>
      <c r="G40" s="95">
        <f>avghweal!AV33</f>
        <v>31285866.814899016</v>
      </c>
      <c r="H40" s="568"/>
      <c r="I40" s="579"/>
      <c r="J40" s="613"/>
      <c r="K40" s="579"/>
      <c r="L40" s="613"/>
      <c r="M40" s="599">
        <f>G40*0.0001/'TE5'!F40</f>
        <v>3.0393846438603832E-2</v>
      </c>
      <c r="P40" s="578"/>
    </row>
    <row r="41" spans="1:16" s="98" customFormat="1" ht="15" customHeight="1">
      <c r="A41" s="103">
        <v>1945</v>
      </c>
      <c r="B41" s="456"/>
      <c r="C41" s="344"/>
      <c r="D41" s="381"/>
      <c r="E41" s="341"/>
      <c r="F41" s="341"/>
      <c r="G41" s="95">
        <f>avghweal!AV34</f>
        <v>32907398.895782672</v>
      </c>
      <c r="H41" s="568"/>
      <c r="I41" s="579"/>
      <c r="J41" s="613"/>
      <c r="K41" s="579"/>
      <c r="L41" s="613"/>
      <c r="M41" s="599">
        <f>G41*0.0001/'TE5'!F41</f>
        <v>2.8094613160243868E-2</v>
      </c>
      <c r="P41" s="578"/>
    </row>
    <row r="42" spans="1:16" s="98" customFormat="1" ht="15" customHeight="1">
      <c r="A42" s="103">
        <v>1946</v>
      </c>
      <c r="B42" s="456"/>
      <c r="C42" s="344"/>
      <c r="D42" s="381"/>
      <c r="E42" s="341"/>
      <c r="F42" s="341"/>
      <c r="G42" s="95">
        <f>avghweal!AV35</f>
        <v>33514141.57986261</v>
      </c>
      <c r="H42" s="568"/>
      <c r="I42" s="579"/>
      <c r="J42" s="613"/>
      <c r="K42" s="579"/>
      <c r="L42" s="613"/>
      <c r="M42" s="599">
        <f>G42*0.0001/'TE5'!F42</f>
        <v>2.9544164617717715E-2</v>
      </c>
      <c r="P42" s="578"/>
    </row>
    <row r="43" spans="1:16" s="98" customFormat="1" ht="15" customHeight="1">
      <c r="A43" s="103">
        <v>1947</v>
      </c>
      <c r="B43" s="456"/>
      <c r="C43" s="344"/>
      <c r="D43" s="381"/>
      <c r="E43" s="341"/>
      <c r="F43" s="341"/>
      <c r="G43" s="95">
        <f>avghweal!AV36</f>
        <v>33245137.360998806</v>
      </c>
      <c r="H43" s="568"/>
      <c r="I43" s="579"/>
      <c r="J43" s="613"/>
      <c r="K43" s="579"/>
      <c r="L43" s="613"/>
      <c r="M43" s="599">
        <f>G43*0.0001/'TE5'!F43</f>
        <v>2.9971817429155317E-2</v>
      </c>
      <c r="P43" s="578"/>
    </row>
    <row r="44" spans="1:16" s="98" customFormat="1" ht="15" customHeight="1">
      <c r="A44" s="103">
        <v>1948</v>
      </c>
      <c r="B44" s="456"/>
      <c r="C44" s="344"/>
      <c r="D44" s="381"/>
      <c r="E44" s="341"/>
      <c r="F44" s="341"/>
      <c r="G44" s="95">
        <f>avghweal!AV37</f>
        <v>31353288.915605813</v>
      </c>
      <c r="H44" s="568"/>
      <c r="I44" s="579"/>
      <c r="J44" s="613"/>
      <c r="K44" s="579"/>
      <c r="L44" s="613"/>
      <c r="M44" s="599">
        <f>G44*0.0001/'TE5'!F44</f>
        <v>2.806308632156089E-2</v>
      </c>
      <c r="P44" s="578"/>
    </row>
    <row r="45" spans="1:16" s="98" customFormat="1" ht="15" customHeight="1">
      <c r="A45" s="102">
        <v>1949</v>
      </c>
      <c r="B45" s="457"/>
      <c r="C45" s="343"/>
      <c r="D45" s="382"/>
      <c r="E45" s="342"/>
      <c r="F45" s="342"/>
      <c r="G45" s="99">
        <f>avghweal!AV38</f>
        <v>31506831.297225632</v>
      </c>
      <c r="H45" s="569"/>
      <c r="I45" s="580"/>
      <c r="J45" s="614"/>
      <c r="K45" s="580"/>
      <c r="L45" s="614"/>
      <c r="M45" s="600">
        <f>G45*0.0001/'TE5'!F45</f>
        <v>2.7395107069546849E-2</v>
      </c>
      <c r="P45" s="578"/>
    </row>
    <row r="46" spans="1:16" s="98" customFormat="1" ht="15" customHeight="1">
      <c r="A46" s="103">
        <v>1950</v>
      </c>
      <c r="B46" s="456"/>
      <c r="C46" s="344"/>
      <c r="D46" s="381"/>
      <c r="E46" s="341"/>
      <c r="F46" s="341"/>
      <c r="G46" s="95">
        <f>avghweal!AV39</f>
        <v>27803511.014041722</v>
      </c>
      <c r="H46" s="568"/>
      <c r="I46" s="579"/>
      <c r="J46" s="613"/>
      <c r="K46" s="579"/>
      <c r="L46" s="613"/>
      <c r="M46" s="599">
        <f>G46*0.0001/'TE5'!F46</f>
        <v>2.3490983227098208E-2</v>
      </c>
      <c r="P46" s="578"/>
    </row>
    <row r="47" spans="1:16" s="98" customFormat="1" ht="15" customHeight="1">
      <c r="A47" s="103">
        <v>1951</v>
      </c>
      <c r="B47" s="456"/>
      <c r="C47" s="344"/>
      <c r="D47" s="381"/>
      <c r="E47" s="341"/>
      <c r="F47" s="341"/>
      <c r="G47" s="95">
        <f>avghweal!AV40</f>
        <v>32378351.181910548</v>
      </c>
      <c r="H47" s="568"/>
      <c r="I47" s="579"/>
      <c r="J47" s="613"/>
      <c r="K47" s="579"/>
      <c r="L47" s="613"/>
      <c r="M47" s="599">
        <f>G47*0.0001/'TE5'!F47</f>
        <v>2.7199409900848247E-2</v>
      </c>
      <c r="P47" s="578"/>
    </row>
    <row r="48" spans="1:16" s="98" customFormat="1" ht="15" customHeight="1">
      <c r="A48" s="103">
        <v>1952</v>
      </c>
      <c r="B48" s="456"/>
      <c r="C48" s="344"/>
      <c r="D48" s="381"/>
      <c r="E48" s="341"/>
      <c r="F48" s="341"/>
      <c r="G48" s="95">
        <f>avghweal!AV41</f>
        <v>32534682.297805492</v>
      </c>
      <c r="H48" s="568"/>
      <c r="I48" s="579"/>
      <c r="J48" s="613"/>
      <c r="K48" s="579"/>
      <c r="L48" s="613"/>
      <c r="M48" s="599">
        <f>G48*0.0001/'TE5'!F48</f>
        <v>2.6552245871302747E-2</v>
      </c>
      <c r="P48" s="578"/>
    </row>
    <row r="49" spans="1:16" s="98" customFormat="1" ht="15" customHeight="1">
      <c r="A49" s="103">
        <v>1953</v>
      </c>
      <c r="B49" s="456"/>
      <c r="C49" s="344"/>
      <c r="D49" s="381"/>
      <c r="E49" s="341"/>
      <c r="F49" s="341"/>
      <c r="G49" s="95">
        <f>avghweal!AV42</f>
        <v>31551405.454102576</v>
      </c>
      <c r="H49" s="568"/>
      <c r="I49" s="579"/>
      <c r="J49" s="613"/>
      <c r="K49" s="579"/>
      <c r="L49" s="613"/>
      <c r="M49" s="599">
        <f>G49*0.0001/'TE5'!F49</f>
        <v>2.5513574011941594E-2</v>
      </c>
      <c r="P49" s="578"/>
    </row>
    <row r="50" spans="1:16" s="98" customFormat="1" ht="15" customHeight="1">
      <c r="A50" s="103">
        <v>1954</v>
      </c>
      <c r="B50" s="456"/>
      <c r="C50" s="344"/>
      <c r="D50" s="381"/>
      <c r="E50" s="341"/>
      <c r="F50" s="341"/>
      <c r="G50" s="95">
        <f>avghweal!AV43</f>
        <v>32733142.802440312</v>
      </c>
      <c r="H50" s="568"/>
      <c r="I50" s="579"/>
      <c r="J50" s="613"/>
      <c r="K50" s="579"/>
      <c r="L50" s="613"/>
      <c r="M50" s="599">
        <f>G50*0.0001/'TE5'!F50</f>
        <v>2.5757115023115361E-2</v>
      </c>
      <c r="P50" s="578"/>
    </row>
    <row r="51" spans="1:16" s="98" customFormat="1" ht="15" customHeight="1">
      <c r="A51" s="103">
        <v>1955</v>
      </c>
      <c r="B51" s="456"/>
      <c r="C51" s="344"/>
      <c r="D51" s="381"/>
      <c r="E51" s="341"/>
      <c r="F51" s="341"/>
      <c r="G51" s="95">
        <f>avghweal!AV44</f>
        <v>37645289.76475253</v>
      </c>
      <c r="H51" s="568"/>
      <c r="I51" s="579"/>
      <c r="J51" s="613"/>
      <c r="K51" s="579"/>
      <c r="L51" s="613"/>
      <c r="M51" s="599">
        <f>G51*0.0001/'TE5'!F51</f>
        <v>2.8249603122341514E-2</v>
      </c>
      <c r="P51" s="578"/>
    </row>
    <row r="52" spans="1:16" s="98" customFormat="1" ht="15" customHeight="1">
      <c r="A52" s="103">
        <v>1956</v>
      </c>
      <c r="B52" s="456"/>
      <c r="C52" s="344"/>
      <c r="D52" s="381"/>
      <c r="E52" s="341"/>
      <c r="F52" s="341"/>
      <c r="G52" s="95">
        <f>avghweal!AV45</f>
        <v>38456212.107488275</v>
      </c>
      <c r="H52" s="568"/>
      <c r="I52" s="579"/>
      <c r="J52" s="613"/>
      <c r="K52" s="579"/>
      <c r="L52" s="613"/>
      <c r="M52" s="599">
        <f>G52*0.0001/'TE5'!F52</f>
        <v>2.8096367835635825E-2</v>
      </c>
      <c r="P52" s="578"/>
    </row>
    <row r="53" spans="1:16" s="98" customFormat="1" ht="15" customHeight="1">
      <c r="A53" s="103">
        <v>1957</v>
      </c>
      <c r="B53" s="456"/>
      <c r="C53" s="344"/>
      <c r="D53" s="381"/>
      <c r="E53" s="341"/>
      <c r="F53" s="341"/>
      <c r="G53" s="95">
        <f>avghweal!AV46</f>
        <v>36440966.627692625</v>
      </c>
      <c r="H53" s="568"/>
      <c r="I53" s="579"/>
      <c r="J53" s="613"/>
      <c r="K53" s="579"/>
      <c r="L53" s="613"/>
      <c r="M53" s="599">
        <f>G53*0.0001/'TE5'!F53</f>
        <v>2.666692501655046E-2</v>
      </c>
      <c r="P53" s="578"/>
    </row>
    <row r="54" spans="1:16" s="98" customFormat="1" ht="15" customHeight="1">
      <c r="A54" s="103">
        <v>1958</v>
      </c>
      <c r="B54" s="456"/>
      <c r="C54" s="344"/>
      <c r="D54" s="381"/>
      <c r="E54" s="341"/>
      <c r="F54" s="341"/>
      <c r="G54" s="95">
        <f>avghweal!AV47</f>
        <v>36360988.254693873</v>
      </c>
      <c r="H54" s="568"/>
      <c r="I54" s="579"/>
      <c r="J54" s="613"/>
      <c r="K54" s="579"/>
      <c r="L54" s="613"/>
      <c r="M54" s="599">
        <f>G54*0.0001/'TE5'!F54</f>
        <v>2.6025691529045047E-2</v>
      </c>
      <c r="P54" s="578"/>
    </row>
    <row r="55" spans="1:16" s="98" customFormat="1" ht="15" customHeight="1">
      <c r="A55" s="102">
        <v>1959</v>
      </c>
      <c r="B55" s="457"/>
      <c r="C55" s="343"/>
      <c r="D55" s="382"/>
      <c r="E55" s="342"/>
      <c r="F55" s="342"/>
      <c r="G55" s="99">
        <f>avghweal!AV48</f>
        <v>38810914.926458582</v>
      </c>
      <c r="H55" s="569"/>
      <c r="I55" s="580"/>
      <c r="J55" s="614"/>
      <c r="K55" s="580"/>
      <c r="L55" s="614"/>
      <c r="M55" s="600">
        <f>G55*0.0001/'TE5'!F55</f>
        <v>2.6578085666510994E-2</v>
      </c>
      <c r="P55" s="578"/>
    </row>
    <row r="56" spans="1:16">
      <c r="A56" s="78">
        <v>1960</v>
      </c>
      <c r="B56" s="456"/>
      <c r="C56" s="344"/>
      <c r="D56" s="381"/>
      <c r="E56" s="341"/>
      <c r="F56" s="341"/>
      <c r="G56" s="95">
        <f>avghweal!AV49</f>
        <v>44976576.512626112</v>
      </c>
      <c r="H56" s="568"/>
      <c r="I56" s="579"/>
      <c r="J56" s="613"/>
      <c r="K56" s="579"/>
      <c r="L56" s="613"/>
      <c r="M56" s="599">
        <f>G56*0.0001/'TE5'!F56</f>
        <v>3.0274342174238845E-2</v>
      </c>
      <c r="P56" s="578"/>
    </row>
    <row r="57" spans="1:16">
      <c r="A57" s="78">
        <v>1961</v>
      </c>
      <c r="B57" s="456"/>
      <c r="C57" s="344"/>
      <c r="D57" s="381"/>
      <c r="E57" s="341"/>
      <c r="F57" s="341"/>
      <c r="G57" s="95">
        <f>avghweal!AV50</f>
        <v>48761832.090853177</v>
      </c>
      <c r="H57" s="568"/>
      <c r="I57" s="579"/>
      <c r="J57" s="613"/>
      <c r="K57" s="579"/>
      <c r="L57" s="613"/>
      <c r="M57" s="599">
        <f>G57*0.0001/'TE5'!F57</f>
        <v>3.1908246833929711E-2</v>
      </c>
      <c r="P57" s="578"/>
    </row>
    <row r="58" spans="1:16">
      <c r="A58" s="78">
        <v>1962</v>
      </c>
      <c r="B58" s="458">
        <f>avghweal!AQ51</f>
        <v>29704532.250948157</v>
      </c>
      <c r="C58" s="345">
        <f>avghweal!AR51</f>
        <v>29704532.250948157</v>
      </c>
      <c r="D58" s="561">
        <f>avghweal!AS51</f>
        <v>23510214.933435835</v>
      </c>
      <c r="E58" s="561">
        <f>avghweal!AT51</f>
        <v>28872035.973803151</v>
      </c>
      <c r="F58" s="561">
        <f>avghweal!AU51</f>
        <v>30416769.642293584</v>
      </c>
      <c r="G58" s="92">
        <f>avghweal!AV51</f>
        <v>47450901.341136046</v>
      </c>
      <c r="H58" s="570">
        <f>B58*0.0001/'TE5'!B58</f>
        <v>3.0320201069116592E-2</v>
      </c>
      <c r="I58" s="581">
        <f>C58*0.0001/'TE5'!B58</f>
        <v>3.0320201069116592E-2</v>
      </c>
      <c r="J58" s="581">
        <f>D58*0.0001/'TE5'!C58</f>
        <v>2.8274933915616109E-2</v>
      </c>
      <c r="K58" s="581">
        <f>E58*0.0001/'TE5'!D58</f>
        <v>3.012419304805412E-2</v>
      </c>
      <c r="L58" s="581">
        <f>F58*0.0001/'TE5'!E58</f>
        <v>3.0424547179268929E-2</v>
      </c>
      <c r="M58" s="588">
        <f>G58*0.0001/'TE5'!F58</f>
        <v>3.0401625518603471E-2</v>
      </c>
      <c r="P58" s="578"/>
    </row>
    <row r="59" spans="1:16">
      <c r="A59" s="78">
        <v>1963</v>
      </c>
      <c r="B59" s="459">
        <f>avghweal!AQ52</f>
        <v>30377466.101951152</v>
      </c>
      <c r="C59" s="346">
        <f>avghweal!AR52</f>
        <v>30098011.33876292</v>
      </c>
      <c r="D59" s="562">
        <f>avghweal!AS52</f>
        <v>24527349.842133213</v>
      </c>
      <c r="E59" s="562">
        <f>avghweal!AT52</f>
        <v>29504417.656856336</v>
      </c>
      <c r="F59" s="562">
        <f>avghweal!AU52</f>
        <v>31142090.287171759</v>
      </c>
      <c r="G59" s="73">
        <f>avghweal!AV52</f>
        <v>48406492.329376183</v>
      </c>
      <c r="H59" s="571">
        <f>B59*0.0001/'TE5'!B59</f>
        <v>3.0589574415970187E-2</v>
      </c>
      <c r="I59" s="582">
        <f>C59*0.0001/'TE5'!B59</f>
        <v>3.030816838145256E-2</v>
      </c>
      <c r="J59" s="589">
        <f>D59*0.0001/'TE5'!C59</f>
        <v>2.9021029260880744E-2</v>
      </c>
      <c r="K59" s="582">
        <f>E59*0.0001/'TE5'!D59</f>
        <v>3.0133040238512373E-2</v>
      </c>
      <c r="L59" s="589">
        <f>F59*0.0001/'TE5'!E59</f>
        <v>3.0404443091346559E-2</v>
      </c>
      <c r="M59" s="590">
        <f>G59*0.0001/'TE5'!F59</f>
        <v>3.0696284520722261E-2</v>
      </c>
      <c r="P59" s="578"/>
    </row>
    <row r="60" spans="1:16">
      <c r="A60" s="78">
        <v>1964</v>
      </c>
      <c r="B60" s="459">
        <f>avghweal!AQ53</f>
        <v>31050399.952954143</v>
      </c>
      <c r="C60" s="346">
        <f>avghweal!AR53</f>
        <v>31050399.952954143</v>
      </c>
      <c r="D60" s="562">
        <f>avghweal!AS53</f>
        <v>25544484.750830591</v>
      </c>
      <c r="E60" s="562">
        <f>avghweal!AT53</f>
        <v>30136799.339909516</v>
      </c>
      <c r="F60" s="562">
        <f>avghweal!AU53</f>
        <v>31867410.932049934</v>
      </c>
      <c r="G60" s="73">
        <f>avghweal!AV53</f>
        <v>50339029.850103542</v>
      </c>
      <c r="H60" s="571">
        <f>B60*0.0001/'TE5'!B60</f>
        <v>3.0296135693788525E-2</v>
      </c>
      <c r="I60" s="582">
        <f>C60*0.0001/'TE5'!B60</f>
        <v>3.0296135693788525E-2</v>
      </c>
      <c r="J60" s="589">
        <f>D60*0.0001/'TE5'!C60</f>
        <v>2.9743370424139423E-2</v>
      </c>
      <c r="K60" s="582">
        <f>E60*0.0001/'TE5'!D60</f>
        <v>3.0141521010799466E-2</v>
      </c>
      <c r="L60" s="589">
        <f>F60*0.0001/'TE5'!E60</f>
        <v>3.0385278931383645E-2</v>
      </c>
      <c r="M60" s="590">
        <f>G60*0.0001/'TE5'!F60</f>
        <v>3.0990782354403171E-2</v>
      </c>
      <c r="P60" s="578"/>
    </row>
    <row r="61" spans="1:16">
      <c r="A61" s="78">
        <v>1965</v>
      </c>
      <c r="B61" s="459">
        <f>avghweal!AQ54</f>
        <v>32173419.262429193</v>
      </c>
      <c r="C61" s="346">
        <f>avghweal!AR54</f>
        <v>32756216.896739438</v>
      </c>
      <c r="D61" s="562">
        <f>avghweal!AS54</f>
        <v>26740416.615603417</v>
      </c>
      <c r="E61" s="562">
        <f>avghweal!AT54</f>
        <v>30756848.243245941</v>
      </c>
      <c r="F61" s="562">
        <f>avghweal!AU54</f>
        <v>33423153.627427764</v>
      </c>
      <c r="G61" s="73">
        <f>avghweal!AV54</f>
        <v>52689821.49543535</v>
      </c>
      <c r="H61" s="571">
        <f>B61*0.0001/'TE5'!B61</f>
        <v>3.0037974276659388E-2</v>
      </c>
      <c r="I61" s="582">
        <f>C61*0.0001/'TE5'!B61</f>
        <v>3.058208990842104E-2</v>
      </c>
      <c r="J61" s="589">
        <f>D61*0.0001/'TE5'!C61</f>
        <v>3.0525437221965466E-2</v>
      </c>
      <c r="K61" s="582">
        <f>E61*0.0001/'TE5'!D61</f>
        <v>3.005420388837219E-2</v>
      </c>
      <c r="L61" s="589">
        <f>F61*0.0001/'TE5'!E61</f>
        <v>3.0980598420899914E-2</v>
      </c>
      <c r="M61" s="590">
        <f>G61*0.0001/'TE5'!F61</f>
        <v>3.1097691314468014E-2</v>
      </c>
      <c r="P61" s="578"/>
    </row>
    <row r="62" spans="1:16">
      <c r="A62" s="78">
        <v>1966</v>
      </c>
      <c r="B62" s="459">
        <f>avghweal!AQ55</f>
        <v>33296438.571904242</v>
      </c>
      <c r="C62" s="346">
        <f>avghweal!AR55</f>
        <v>33296438.571904242</v>
      </c>
      <c r="D62" s="562">
        <f>avghweal!AS55</f>
        <v>27936348.48037624</v>
      </c>
      <c r="E62" s="562">
        <f>avghweal!AT55</f>
        <v>31376897.146582365</v>
      </c>
      <c r="F62" s="562">
        <f>avghweal!AU55</f>
        <v>34978896.322805598</v>
      </c>
      <c r="G62" s="73">
        <f>avghweal!AV55</f>
        <v>53105355.498735733</v>
      </c>
      <c r="H62" s="571">
        <f>B62*0.0001/'TE5'!B62</f>
        <v>3.0868044123053554E-2</v>
      </c>
      <c r="I62" s="582">
        <f>C62*0.0001/'TE5'!B62</f>
        <v>3.0868044123053554E-2</v>
      </c>
      <c r="J62" s="589">
        <f>D62*0.0001/'TE5'!C62</f>
        <v>3.1277427458292061E-2</v>
      </c>
      <c r="K62" s="582">
        <f>E62*0.0001/'TE5'!D62</f>
        <v>2.9970812749784893E-2</v>
      </c>
      <c r="L62" s="589">
        <f>F62*0.0001/'TE5'!E62</f>
        <v>3.1543638537101487E-2</v>
      </c>
      <c r="M62" s="590">
        <f>G62*0.0001/'TE5'!F62</f>
        <v>3.1204601510709144E-2</v>
      </c>
      <c r="P62" s="578"/>
    </row>
    <row r="63" spans="1:16">
      <c r="A63" s="78">
        <v>1967</v>
      </c>
      <c r="B63" s="459">
        <f>avghweal!AQ56</f>
        <v>32396901.080648925</v>
      </c>
      <c r="C63" s="346">
        <f>avghweal!AR56</f>
        <v>32396901.080648925</v>
      </c>
      <c r="D63" s="562">
        <f>avghweal!AS56</f>
        <v>28756887.928976133</v>
      </c>
      <c r="E63" s="562">
        <f>avghweal!AT56</f>
        <v>31482655.169742193</v>
      </c>
      <c r="F63" s="562">
        <f>avghweal!AU56</f>
        <v>33038395.055340912</v>
      </c>
      <c r="G63" s="73">
        <f>avghweal!AV56</f>
        <v>51740358.136570513</v>
      </c>
      <c r="H63" s="572">
        <f>B63*0.0001/'TE5'!B63</f>
        <v>2.9340295586735003E-2</v>
      </c>
      <c r="I63" s="583">
        <f>C63*0.0001/'TE5'!B63</f>
        <v>2.9340295586735003E-2</v>
      </c>
      <c r="J63" s="589">
        <f>D63*0.0001/'TE5'!C63</f>
        <v>3.0145381634849176E-2</v>
      </c>
      <c r="K63" s="582">
        <f>E63*0.0001/'TE5'!D63</f>
        <v>2.9253172622646768E-2</v>
      </c>
      <c r="L63" s="589">
        <f>F63*0.0001/'TE5'!E63</f>
        <v>2.9202229177097229E-2</v>
      </c>
      <c r="M63" s="590">
        <f>G63*0.0001/'TE5'!F63</f>
        <v>2.9733938165411717E-2</v>
      </c>
      <c r="P63" s="578"/>
    </row>
    <row r="64" spans="1:16">
      <c r="A64" s="78">
        <v>1968</v>
      </c>
      <c r="B64" s="459">
        <f>avghweal!AQ57</f>
        <v>35213061.712304235</v>
      </c>
      <c r="C64" s="346">
        <f>avghweal!AR57</f>
        <v>35213061.712304235</v>
      </c>
      <c r="D64" s="562">
        <f>avghweal!AS57</f>
        <v>32377169.837837692</v>
      </c>
      <c r="E64" s="562">
        <f>avghweal!AT57</f>
        <v>34344763.860584877</v>
      </c>
      <c r="F64" s="562">
        <f>avghweal!AU57</f>
        <v>35893272.647321515</v>
      </c>
      <c r="G64" s="73">
        <f>avghweal!AV57</f>
        <v>56847897.429324746</v>
      </c>
      <c r="H64" s="572">
        <f>B64*0.0001/'TE5'!B64</f>
        <v>3.0452107661403719E-2</v>
      </c>
      <c r="I64" s="583">
        <f>C64*0.0001/'TE5'!B64</f>
        <v>3.0452107661403719E-2</v>
      </c>
      <c r="J64" s="589">
        <f>D64*0.0001/'TE5'!C64</f>
        <v>3.2395290665961363E-2</v>
      </c>
      <c r="K64" s="582">
        <f>E64*0.0001/'TE5'!D64</f>
        <v>3.047819342267746E-2</v>
      </c>
      <c r="L64" s="589">
        <f>F64*0.0001/'TE5'!E64</f>
        <v>3.0287915508224614E-2</v>
      </c>
      <c r="M64" s="590">
        <f>G64*0.0001/'TE5'!F64</f>
        <v>3.1004432523291006E-2</v>
      </c>
      <c r="P64" s="578"/>
    </row>
    <row r="65" spans="1:16">
      <c r="A65" s="83">
        <v>1969</v>
      </c>
      <c r="B65" s="460">
        <f>avghweal!AQ58</f>
        <v>35222397.551346809</v>
      </c>
      <c r="C65" s="347">
        <f>avghweal!AR58</f>
        <v>35222397.551346809</v>
      </c>
      <c r="D65" s="564">
        <f>avghweal!AS58</f>
        <v>32206877.204581738</v>
      </c>
      <c r="E65" s="564">
        <f>avghweal!AT58</f>
        <v>34605899.617903359</v>
      </c>
      <c r="F65" s="564">
        <f>avghweal!AU58</f>
        <v>35781268.440993808</v>
      </c>
      <c r="G65" s="79">
        <f>avghweal!AV58</f>
        <v>57378469.633732356</v>
      </c>
      <c r="H65" s="573">
        <f>B65*0.0001/'TE5'!B65</f>
        <v>3.0607366381445903E-2</v>
      </c>
      <c r="I65" s="584">
        <f>C65*0.0001/'TE5'!B65</f>
        <v>3.0607366381445903E-2</v>
      </c>
      <c r="J65" s="591">
        <f>D65*0.0001/'TE5'!C65</f>
        <v>3.2605488331782763E-2</v>
      </c>
      <c r="K65" s="585">
        <f>E65*0.0001/'TE5'!D65</f>
        <v>3.0888710364329091E-2</v>
      </c>
      <c r="L65" s="591">
        <f>F65*0.0001/'TE5'!E65</f>
        <v>3.0309375522031442E-2</v>
      </c>
      <c r="M65" s="592">
        <f>G65*0.0001/'TE5'!F65</f>
        <v>3.1333238972356139E-2</v>
      </c>
      <c r="P65" s="578"/>
    </row>
    <row r="66" spans="1:16">
      <c r="A66" s="78">
        <v>1970</v>
      </c>
      <c r="B66" s="459">
        <f>avghweal!AQ59</f>
        <v>31878104.361596014</v>
      </c>
      <c r="C66" s="346">
        <f>avghweal!AR59</f>
        <v>31878104.361596014</v>
      </c>
      <c r="D66" s="562">
        <f>avghweal!AS59</f>
        <v>27810521.643749855</v>
      </c>
      <c r="E66" s="562">
        <f>avghweal!AT59</f>
        <v>31516367.564303368</v>
      </c>
      <c r="F66" s="562">
        <f>avghweal!AU59</f>
        <v>32162789.471225373</v>
      </c>
      <c r="G66" s="73">
        <f>avghweal!AV59</f>
        <v>52089747.529683009</v>
      </c>
      <c r="H66" s="572">
        <f>B66*0.0001/'TE5'!B66</f>
        <v>2.9057961750368119E-2</v>
      </c>
      <c r="I66" s="583">
        <f>C66*0.0001/'TE5'!B66</f>
        <v>2.9057961750368119E-2</v>
      </c>
      <c r="J66" s="589">
        <f>D66*0.0001/'TE5'!C66</f>
        <v>3.039095940467355E-2</v>
      </c>
      <c r="K66" s="582">
        <f>E66*0.0001/'TE5'!D66</f>
        <v>2.9510534738384643E-2</v>
      </c>
      <c r="L66" s="589">
        <f>F66*0.0001/'TE5'!E66</f>
        <v>2.8581602273468367E-2</v>
      </c>
      <c r="M66" s="590">
        <f>G66*0.0001/'TE5'!F66</f>
        <v>2.9756157144505083E-2</v>
      </c>
      <c r="P66" s="578"/>
    </row>
    <row r="67" spans="1:16">
      <c r="A67" s="78">
        <v>1971</v>
      </c>
      <c r="B67" s="459">
        <f>avghweal!AQ60</f>
        <v>30276282.498603877</v>
      </c>
      <c r="C67" s="346">
        <f>avghweal!AR60</f>
        <v>30276282.498603877</v>
      </c>
      <c r="D67" s="562">
        <f>avghweal!AS60</f>
        <v>27151626.745675545</v>
      </c>
      <c r="E67" s="562">
        <f>avghweal!AT60</f>
        <v>29714323.499549687</v>
      </c>
      <c r="F67" s="562">
        <f>avghweal!AU60</f>
        <v>30771979.376903202</v>
      </c>
      <c r="G67" s="73">
        <f>avghweal!AV60</f>
        <v>49384316.831979834</v>
      </c>
      <c r="H67" s="572">
        <f>B67*0.0001/'TE5'!B67</f>
        <v>2.7525156934643743E-2</v>
      </c>
      <c r="I67" s="583">
        <f>C67*0.0001/'TE5'!B67</f>
        <v>2.7525156934643743E-2</v>
      </c>
      <c r="J67" s="589">
        <f>D67*0.0001/'TE5'!C67</f>
        <v>2.8565672739555157E-2</v>
      </c>
      <c r="K67" s="582">
        <f>E67*0.0001/'TE5'!D67</f>
        <v>2.7697322023297829E-2</v>
      </c>
      <c r="L67" s="589">
        <f>F67*0.0001/'TE5'!E67</f>
        <v>2.7318637757517465E-2</v>
      </c>
      <c r="M67" s="590">
        <f>G67*0.0001/'TE5'!F67</f>
        <v>2.8145910554452844E-2</v>
      </c>
      <c r="P67" s="578"/>
    </row>
    <row r="68" spans="1:16">
      <c r="A68" s="78">
        <v>1972</v>
      </c>
      <c r="B68" s="459">
        <f>avghweal!AQ61</f>
        <v>30269037.284926269</v>
      </c>
      <c r="C68" s="346">
        <f>avghweal!AR61</f>
        <v>30269037.284926269</v>
      </c>
      <c r="D68" s="562">
        <f>avghweal!AS61</f>
        <v>26912142.967222322</v>
      </c>
      <c r="E68" s="562">
        <f>avghweal!AT61</f>
        <v>29421301.941155057</v>
      </c>
      <c r="F68" s="562">
        <f>avghweal!AU61</f>
        <v>30959493.369328871</v>
      </c>
      <c r="G68" s="73">
        <f>avghweal!AV61</f>
        <v>49164008.903418653</v>
      </c>
      <c r="H68" s="572">
        <f>B68*0.0001/'TE5'!B68</f>
        <v>2.5922390681898829E-2</v>
      </c>
      <c r="I68" s="583">
        <f>C68*0.0001/'TE5'!B68</f>
        <v>2.5922390681898829E-2</v>
      </c>
      <c r="J68" s="589">
        <f>D68*0.0001/'TE5'!C68</f>
        <v>2.697174049536832E-2</v>
      </c>
      <c r="K68" s="582">
        <f>E68*0.0001/'TE5'!D68</f>
        <v>2.5794776804064345E-2</v>
      </c>
      <c r="L68" s="589">
        <f>F68*0.0001/'TE5'!E68</f>
        <v>2.5932679556571112E-2</v>
      </c>
      <c r="M68" s="590">
        <f>G68*0.0001/'TE5'!F68</f>
        <v>2.642449104387589E-2</v>
      </c>
      <c r="P68" s="578"/>
    </row>
    <row r="69" spans="1:16">
      <c r="A69" s="78">
        <v>1973</v>
      </c>
      <c r="B69" s="459">
        <f>avghweal!AQ62</f>
        <v>27573337.222548712</v>
      </c>
      <c r="C69" s="346">
        <f>avghweal!AR62</f>
        <v>27573337.222548712</v>
      </c>
      <c r="D69" s="562">
        <f>avghweal!AS62</f>
        <v>24118801.436918743</v>
      </c>
      <c r="E69" s="562">
        <f>avghweal!AT62</f>
        <v>26621808.908751767</v>
      </c>
      <c r="F69" s="562">
        <f>avghweal!AU62</f>
        <v>28440136.909776118</v>
      </c>
      <c r="G69" s="73">
        <f>avghweal!AV62</f>
        <v>44411418.773074895</v>
      </c>
      <c r="H69" s="572">
        <f>B69*0.0001/'TE5'!B69</f>
        <v>2.3369128595390979E-2</v>
      </c>
      <c r="I69" s="583">
        <f>C69*0.0001/'TE5'!B69</f>
        <v>2.3369128595390979E-2</v>
      </c>
      <c r="J69" s="589">
        <f>D69*0.0001/'TE5'!C69</f>
        <v>2.3933658126386925E-2</v>
      </c>
      <c r="K69" s="582">
        <f>E69*0.0001/'TE5'!D69</f>
        <v>2.3103685140208458E-2</v>
      </c>
      <c r="L69" s="589">
        <f>F69*0.0001/'TE5'!E69</f>
        <v>2.3571910199443397E-2</v>
      </c>
      <c r="M69" s="590">
        <f>G69*0.0001/'TE5'!F69</f>
        <v>2.3678257807709484E-2</v>
      </c>
      <c r="P69" s="578"/>
    </row>
    <row r="70" spans="1:16">
      <c r="A70" s="78">
        <v>1974</v>
      </c>
      <c r="B70" s="459">
        <f>avghweal!AQ63</f>
        <v>23913574.858066894</v>
      </c>
      <c r="C70" s="346">
        <f>avghweal!AR63</f>
        <v>23913574.858066894</v>
      </c>
      <c r="D70" s="562">
        <f>avghweal!AS63</f>
        <v>20788660.602268476</v>
      </c>
      <c r="E70" s="562">
        <f>avghweal!AT63</f>
        <v>23114583.709107228</v>
      </c>
      <c r="F70" s="562">
        <f>avghweal!AU63</f>
        <v>24630316.440605793</v>
      </c>
      <c r="G70" s="73">
        <f>avghweal!AV63</f>
        <v>38258730.974418961</v>
      </c>
      <c r="H70" s="572">
        <f>B70*0.0001/'TE5'!B70</f>
        <v>2.2220973568806812E-2</v>
      </c>
      <c r="I70" s="583">
        <f>C70*0.0001/'TE5'!B70</f>
        <v>2.2220973568806812E-2</v>
      </c>
      <c r="J70" s="589">
        <f>D70*0.0001/'TE5'!C70</f>
        <v>2.2574536292045474E-2</v>
      </c>
      <c r="K70" s="582">
        <f>E70*0.0001/'TE5'!D70</f>
        <v>2.1870057504495343E-2</v>
      </c>
      <c r="L70" s="589">
        <f>F70*0.0001/'TE5'!E70</f>
        <v>2.2501105741168974E-2</v>
      </c>
      <c r="M70" s="590">
        <f>G70*0.0001/'TE5'!F70</f>
        <v>2.2448406751748001E-2</v>
      </c>
      <c r="P70" s="578"/>
    </row>
    <row r="71" spans="1:16">
      <c r="A71" s="78">
        <v>1975</v>
      </c>
      <c r="B71" s="459">
        <f>avghweal!AQ64</f>
        <v>22138019.052622773</v>
      </c>
      <c r="C71" s="346">
        <f>avghweal!AR64</f>
        <v>22138019.052622773</v>
      </c>
      <c r="D71" s="562">
        <f>avghweal!AS64</f>
        <v>18968595.839752939</v>
      </c>
      <c r="E71" s="562">
        <f>avghweal!AT64</f>
        <v>21593946.542116512</v>
      </c>
      <c r="F71" s="562">
        <f>avghweal!AU64</f>
        <v>22627589.479221255</v>
      </c>
      <c r="G71" s="73">
        <f>avghweal!AV64</f>
        <v>35448634.76396621</v>
      </c>
      <c r="H71" s="572">
        <f>B71*0.0001/'TE5'!B71</f>
        <v>2.1411181122722667E-2</v>
      </c>
      <c r="I71" s="583">
        <f>C71*0.0001/'TE5'!B71</f>
        <v>2.1411181122722667E-2</v>
      </c>
      <c r="J71" s="589">
        <f>D71*0.0001/'TE5'!C71</f>
        <v>2.174192835299504E-2</v>
      </c>
      <c r="K71" s="582">
        <f>E71*0.0001/'TE5'!D71</f>
        <v>2.1354957232164708E-2</v>
      </c>
      <c r="L71" s="589">
        <f>F71*0.0001/'TE5'!E71</f>
        <v>2.1434726658118474E-2</v>
      </c>
      <c r="M71" s="590">
        <f>G71*0.0001/'TE5'!F71</f>
        <v>2.1699575244101342E-2</v>
      </c>
      <c r="P71" s="578"/>
    </row>
    <row r="72" spans="1:16">
      <c r="A72" s="78">
        <v>1976</v>
      </c>
      <c r="B72" s="459">
        <f>avghweal!AQ65</f>
        <v>22872168.5441989</v>
      </c>
      <c r="C72" s="346">
        <f>avghweal!AR65</f>
        <v>22872168.5441989</v>
      </c>
      <c r="D72" s="562">
        <f>avghweal!AS65</f>
        <v>19546071.701793745</v>
      </c>
      <c r="E72" s="562">
        <f>avghweal!AT65</f>
        <v>22550390.973449118</v>
      </c>
      <c r="F72" s="562">
        <f>avghweal!AU65</f>
        <v>23145605.681966048</v>
      </c>
      <c r="G72" s="73">
        <f>avghweal!AV65</f>
        <v>36617318.98866646</v>
      </c>
      <c r="H72" s="572">
        <f>B72*0.0001/'TE5'!B72</f>
        <v>2.0885029032990939E-2</v>
      </c>
      <c r="I72" s="583">
        <f>C72*0.0001/'TE5'!B72</f>
        <v>2.0885029032990939E-2</v>
      </c>
      <c r="J72" s="589">
        <f>D72*0.0001/'TE5'!C72</f>
        <v>2.0917114142272316E-2</v>
      </c>
      <c r="K72" s="582">
        <f>E72*0.0001/'TE5'!D72</f>
        <v>2.1018996235506546E-2</v>
      </c>
      <c r="L72" s="589">
        <f>F72*0.0001/'TE5'!E72</f>
        <v>2.0731913231546786E-2</v>
      </c>
      <c r="M72" s="590">
        <f>G72*0.0001/'TE5'!F72</f>
        <v>2.1242955122849665E-2</v>
      </c>
      <c r="P72" s="578"/>
    </row>
    <row r="73" spans="1:16">
      <c r="A73" s="78">
        <v>1977</v>
      </c>
      <c r="B73" s="459">
        <f>avghweal!AQ66</f>
        <v>23089660.466601569</v>
      </c>
      <c r="C73" s="346">
        <f>avghweal!AR66</f>
        <v>23089660.466601569</v>
      </c>
      <c r="D73" s="562">
        <f>avghweal!AS66</f>
        <v>19798040.410397962</v>
      </c>
      <c r="E73" s="562">
        <f>avghweal!AT66</f>
        <v>22847044.776211813</v>
      </c>
      <c r="F73" s="562">
        <f>avghweal!AU66</f>
        <v>23291388.476231791</v>
      </c>
      <c r="G73" s="73">
        <f>avghweal!AV66</f>
        <v>36974556.245164104</v>
      </c>
      <c r="H73" s="572">
        <f>B73*0.0001/'TE5'!B73</f>
        <v>2.0525076698552972E-2</v>
      </c>
      <c r="I73" s="583">
        <f>C73*0.0001/'TE5'!B73</f>
        <v>2.0525076698552972E-2</v>
      </c>
      <c r="J73" s="589">
        <f>D73*0.0001/'TE5'!C73</f>
        <v>2.0752461855829681E-2</v>
      </c>
      <c r="K73" s="582">
        <f>E73*0.0001/'TE5'!D73</f>
        <v>2.0541756632796025E-2</v>
      </c>
      <c r="L73" s="589">
        <f>F73*0.0001/'TE5'!E73</f>
        <v>2.0484210156109357E-2</v>
      </c>
      <c r="M73" s="590">
        <f>G73*0.0001/'TE5'!F73</f>
        <v>2.0963593374210183E-2</v>
      </c>
      <c r="P73" s="578"/>
    </row>
    <row r="74" spans="1:16">
      <c r="A74" s="78">
        <v>1978</v>
      </c>
      <c r="B74" s="459">
        <f>avghweal!AQ67</f>
        <v>24077289.470613364</v>
      </c>
      <c r="C74" s="346">
        <f>avghweal!AR67</f>
        <v>24077289.470613364</v>
      </c>
      <c r="D74" s="562">
        <f>avghweal!AS67</f>
        <v>20659859.18203282</v>
      </c>
      <c r="E74" s="562">
        <f>avghweal!AT67</f>
        <v>23886890.52580566</v>
      </c>
      <c r="F74" s="562">
        <f>avghweal!AU67</f>
        <v>24258947.849321909</v>
      </c>
      <c r="G74" s="73">
        <f>avghweal!AV67</f>
        <v>38599362.55884143</v>
      </c>
      <c r="H74" s="572">
        <f>B74*0.0001/'TE5'!B74</f>
        <v>2.0962709861817804E-2</v>
      </c>
      <c r="I74" s="583">
        <f>C74*0.0001/'TE5'!B74</f>
        <v>2.0962709861817804E-2</v>
      </c>
      <c r="J74" s="589">
        <f>D74*0.0001/'TE5'!C74</f>
        <v>2.0908108736867763E-2</v>
      </c>
      <c r="K74" s="582">
        <f>E74*0.0001/'TE5'!D74</f>
        <v>2.0879945516614963E-2</v>
      </c>
      <c r="L74" s="589">
        <f>F74*0.0001/'TE5'!E74</f>
        <v>2.1040408012335293E-2</v>
      </c>
      <c r="M74" s="590">
        <f>G74*0.0001/'TE5'!F74</f>
        <v>2.15127431863615E-2</v>
      </c>
      <c r="P74" s="578"/>
    </row>
    <row r="75" spans="1:16">
      <c r="A75" s="83">
        <v>1979</v>
      </c>
      <c r="B75" s="460">
        <f>avghweal!AQ68</f>
        <v>28142543.713685557</v>
      </c>
      <c r="C75" s="347">
        <f>avghweal!AR68</f>
        <v>28142543.713685557</v>
      </c>
      <c r="D75" s="564">
        <f>avghweal!AS68</f>
        <v>23299050.749491379</v>
      </c>
      <c r="E75" s="564">
        <f>avghweal!AT68</f>
        <v>27564805.25202797</v>
      </c>
      <c r="F75" s="564">
        <f>avghweal!AU68</f>
        <v>28751188.264379237</v>
      </c>
      <c r="G75" s="79">
        <f>avghweal!AV68</f>
        <v>45237328.832527071</v>
      </c>
      <c r="H75" s="574">
        <f>B75*0.0001/'TE5'!B75</f>
        <v>2.3617424070835114E-2</v>
      </c>
      <c r="I75" s="585">
        <f>C75*0.0001/'TE5'!B75</f>
        <v>2.3617424070835114E-2</v>
      </c>
      <c r="J75" s="591">
        <f>D75*0.0001/'TE5'!C75</f>
        <v>2.2764468889012058E-2</v>
      </c>
      <c r="K75" s="585">
        <f>E75*0.0001/'TE5'!D75</f>
        <v>2.3526471538103447E-2</v>
      </c>
      <c r="L75" s="591">
        <f>F75*0.0001/'TE5'!E75</f>
        <v>2.3735820707684353E-2</v>
      </c>
      <c r="M75" s="592">
        <f>G75*0.0001/'TE5'!F75</f>
        <v>2.4393442540636794E-2</v>
      </c>
      <c r="P75" s="578"/>
    </row>
    <row r="76" spans="1:16">
      <c r="A76" s="78">
        <v>1980</v>
      </c>
      <c r="B76" s="459">
        <f>avghweal!AQ69</f>
        <v>28996683.76763314</v>
      </c>
      <c r="C76" s="346">
        <f>avghweal!AR69</f>
        <v>28996683.76763314</v>
      </c>
      <c r="D76" s="562">
        <f>avghweal!AS69</f>
        <v>25304724.043206912</v>
      </c>
      <c r="E76" s="562">
        <f>avghweal!AT69</f>
        <v>29585200.760463078</v>
      </c>
      <c r="F76" s="562">
        <f>avghweal!AU69</f>
        <v>28417799.49463962</v>
      </c>
      <c r="G76" s="73">
        <f>avghweal!AV69</f>
        <v>46480216.863565974</v>
      </c>
      <c r="H76" s="571">
        <f>B76*0.0001/'TE5'!B76</f>
        <v>2.3394757881760597E-2</v>
      </c>
      <c r="I76" s="582">
        <f>C76*0.0001/'TE5'!B76</f>
        <v>2.3394757881760597E-2</v>
      </c>
      <c r="J76" s="589">
        <f>D76*0.0001/'TE5'!C76</f>
        <v>2.3807818237751951E-2</v>
      </c>
      <c r="K76" s="582">
        <f>E76*0.0001/'TE5'!D76</f>
        <v>2.4116709652962313E-2</v>
      </c>
      <c r="L76" s="589">
        <f>F76*0.0001/'TE5'!E76</f>
        <v>2.2699904732271715E-2</v>
      </c>
      <c r="M76" s="590">
        <f>G76*0.0001/'TE5'!F76</f>
        <v>2.4131842895973431E-2</v>
      </c>
      <c r="P76" s="578"/>
    </row>
    <row r="77" spans="1:16">
      <c r="A77" s="78">
        <v>1981</v>
      </c>
      <c r="B77" s="459">
        <f>avghweal!AQ70</f>
        <v>33484173.68949572</v>
      </c>
      <c r="C77" s="346">
        <f>avghweal!AR70</f>
        <v>33484173.68949572</v>
      </c>
      <c r="D77" s="562">
        <f>avghweal!AS70</f>
        <v>29389196.336231779</v>
      </c>
      <c r="E77" s="562">
        <f>avghweal!AT70</f>
        <v>33550515.210152149</v>
      </c>
      <c r="F77" s="562">
        <f>avghweal!AU70</f>
        <v>33480550.59790783</v>
      </c>
      <c r="G77" s="73">
        <f>avghweal!AV70</f>
        <v>53798253.799279861</v>
      </c>
      <c r="H77" s="571">
        <f>B77*0.0001/'TE5'!B77</f>
        <v>2.6969352737069126E-2</v>
      </c>
      <c r="I77" s="582">
        <f>C77*0.0001/'TE5'!B77</f>
        <v>2.6969352737069126E-2</v>
      </c>
      <c r="J77" s="589">
        <f>D77*0.0001/'TE5'!C77</f>
        <v>2.7675871919366563E-2</v>
      </c>
      <c r="K77" s="582">
        <f>E77*0.0001/'TE5'!D77</f>
        <v>2.7350743529817253E-2</v>
      </c>
      <c r="L77" s="589">
        <f>F77*0.0001/'TE5'!E77</f>
        <v>2.6655029055968182E-2</v>
      </c>
      <c r="M77" s="590">
        <f>G77*0.0001/'TE5'!F77</f>
        <v>2.7905161010893582E-2</v>
      </c>
      <c r="P77" s="578"/>
    </row>
    <row r="78" spans="1:16">
      <c r="A78" s="78">
        <v>1982</v>
      </c>
      <c r="B78" s="459">
        <f>avghweal!AQ71</f>
        <v>35837123.890407838</v>
      </c>
      <c r="C78" s="346">
        <f>avghweal!AR71</f>
        <v>35837123.890407838</v>
      </c>
      <c r="D78" s="562">
        <f>avghweal!AS71</f>
        <v>32397845.118586443</v>
      </c>
      <c r="E78" s="562">
        <f>avghweal!AT71</f>
        <v>37330443.857346907</v>
      </c>
      <c r="F78" s="562">
        <f>avghweal!AU71</f>
        <v>34570656.980436407</v>
      </c>
      <c r="G78" s="73">
        <f>avghweal!AV71</f>
        <v>58101777.269389041</v>
      </c>
      <c r="H78" s="571">
        <f>B78*0.0001/'TE5'!B78</f>
        <v>2.8848439455032349E-2</v>
      </c>
      <c r="I78" s="582">
        <f>C78*0.0001/'TE5'!B78</f>
        <v>2.8848439455032349E-2</v>
      </c>
      <c r="J78" s="589">
        <f>D78*0.0001/'TE5'!C78</f>
        <v>3.0687466025092546E-2</v>
      </c>
      <c r="K78" s="582">
        <f>E78*0.0001/'TE5'!D78</f>
        <v>3.0291119611989114E-2</v>
      </c>
      <c r="L78" s="589">
        <f>F78*0.0001/'TE5'!E78</f>
        <v>2.761716635746465E-2</v>
      </c>
      <c r="M78" s="590">
        <f>G78*0.0001/'TE5'!F78</f>
        <v>3.0168959118418874E-2</v>
      </c>
      <c r="P78" s="578"/>
    </row>
    <row r="79" spans="1:16">
      <c r="A79" s="78">
        <v>1983</v>
      </c>
      <c r="B79" s="459">
        <f>avghweal!AQ72</f>
        <v>34738898.586435772</v>
      </c>
      <c r="C79" s="346">
        <f>avghweal!AR72</f>
        <v>34738898.586435772</v>
      </c>
      <c r="D79" s="562">
        <f>avghweal!AS72</f>
        <v>31622102.138705201</v>
      </c>
      <c r="E79" s="562">
        <f>avghweal!AT72</f>
        <v>36843328.714767814</v>
      </c>
      <c r="F79" s="562">
        <f>avghweal!AU72</f>
        <v>33167741.072962217</v>
      </c>
      <c r="G79" s="73">
        <f>avghweal!AV72</f>
        <v>55802131.673604473</v>
      </c>
      <c r="H79" s="571">
        <f>B79*0.0001/'TE5'!B79</f>
        <v>2.7474129572510726E-2</v>
      </c>
      <c r="I79" s="582">
        <f>C79*0.0001/'TE5'!B79</f>
        <v>2.7474129572510726E-2</v>
      </c>
      <c r="J79" s="589">
        <f>D79*0.0001/'TE5'!C79</f>
        <v>2.963612669476608E-2</v>
      </c>
      <c r="K79" s="582">
        <f>E79*0.0001/'TE5'!D79</f>
        <v>2.9575531292635283E-2</v>
      </c>
      <c r="L79" s="589">
        <f>F79*0.0001/'TE5'!E79</f>
        <v>2.5864237868129119E-2</v>
      </c>
      <c r="M79" s="590">
        <f>G79*0.0001/'TE5'!F79</f>
        <v>2.8529945365084141E-2</v>
      </c>
      <c r="P79" s="578"/>
    </row>
    <row r="80" spans="1:16">
      <c r="A80" s="78">
        <v>1984</v>
      </c>
      <c r="B80" s="459">
        <f>avghweal!AQ73</f>
        <v>37846410.986973964</v>
      </c>
      <c r="C80" s="346">
        <f>avghweal!AR73</f>
        <v>37846410.986973964</v>
      </c>
      <c r="D80" s="562">
        <f>avghweal!AS73</f>
        <v>34746736.362801775</v>
      </c>
      <c r="E80" s="562">
        <f>avghweal!AT73</f>
        <v>40128926.955714211</v>
      </c>
      <c r="F80" s="562">
        <f>avghweal!AU73</f>
        <v>35846822.101819105</v>
      </c>
      <c r="G80" s="73">
        <f>avghweal!AV73</f>
        <v>61227219.058957539</v>
      </c>
      <c r="H80" s="571">
        <f>B80*0.0001/'TE5'!B80</f>
        <v>2.9252665117383003E-2</v>
      </c>
      <c r="I80" s="582">
        <f>C80*0.0001/'TE5'!B80</f>
        <v>2.9252665117383003E-2</v>
      </c>
      <c r="J80" s="589">
        <f>D80*0.0001/'TE5'!C80</f>
        <v>3.2028437157253835E-2</v>
      </c>
      <c r="K80" s="582">
        <f>E80*0.0001/'TE5'!D80</f>
        <v>3.1590571997839899E-2</v>
      </c>
      <c r="L80" s="589">
        <f>F80*0.0001/'TE5'!E80</f>
        <v>2.7230674107738776E-2</v>
      </c>
      <c r="M80" s="590">
        <f>G80*0.0001/'TE5'!F80</f>
        <v>3.0647349131758435E-2</v>
      </c>
      <c r="P80" s="578"/>
    </row>
    <row r="81" spans="1:16">
      <c r="A81" s="78">
        <v>1985</v>
      </c>
      <c r="B81" s="459">
        <f>avghweal!AQ74</f>
        <v>40601898.077962562</v>
      </c>
      <c r="C81" s="346">
        <f>avghweal!AR74</f>
        <v>40601898.077962562</v>
      </c>
      <c r="D81" s="562">
        <f>avghweal!AS74</f>
        <v>34926990.741023451</v>
      </c>
      <c r="E81" s="562">
        <f>avghweal!AT74</f>
        <v>44093559.19968503</v>
      </c>
      <c r="F81" s="562">
        <f>avghweal!AU74</f>
        <v>40886101.11003653</v>
      </c>
      <c r="G81" s="73">
        <f>avghweal!AV74</f>
        <v>71042874.644652128</v>
      </c>
      <c r="H81" s="571">
        <f>B81*0.0001/'TE5'!B81</f>
        <v>2.9788833111524582E-2</v>
      </c>
      <c r="I81" s="582">
        <f>C81*0.0001/'TE5'!B81</f>
        <v>2.9788833111524582E-2</v>
      </c>
      <c r="J81" s="589">
        <f>D81*0.0001/'TE5'!C81</f>
        <v>3.1172089921526591E-2</v>
      </c>
      <c r="K81" s="582">
        <f>E81*0.0001/'TE5'!D81</f>
        <v>3.2552833405462993E-2</v>
      </c>
      <c r="L81" s="589">
        <f>F81*0.0001/'TE5'!E81</f>
        <v>2.9813518623438735E-2</v>
      </c>
      <c r="M81" s="590">
        <f>G81*0.0001/'TE5'!F81</f>
        <v>3.383746202582185E-2</v>
      </c>
      <c r="P81" s="578"/>
    </row>
    <row r="82" spans="1:16">
      <c r="A82" s="78">
        <v>1986</v>
      </c>
      <c r="B82" s="459">
        <f>avghweal!AQ75</f>
        <v>43407116.914166369</v>
      </c>
      <c r="C82" s="346">
        <f>avghweal!AR75</f>
        <v>43407116.914166369</v>
      </c>
      <c r="D82" s="562">
        <f>avghweal!AS75</f>
        <v>41763662.822209708</v>
      </c>
      <c r="E82" s="562">
        <f>avghweal!AT75</f>
        <v>47263427.205304854</v>
      </c>
      <c r="F82" s="562">
        <f>avghweal!AU75</f>
        <v>39871073.938154556</v>
      </c>
      <c r="G82" s="73">
        <f>avghweal!AV75</f>
        <v>69584347.174011484</v>
      </c>
      <c r="H82" s="571">
        <f>B82*0.0001/'TE5'!B82</f>
        <v>2.9488751664757718E-2</v>
      </c>
      <c r="I82" s="582">
        <f>C82*0.0001/'TE5'!B82</f>
        <v>2.9488751664757718E-2</v>
      </c>
      <c r="J82" s="589">
        <f>D82*0.0001/'TE5'!C82</f>
        <v>3.4040442220026022E-2</v>
      </c>
      <c r="K82" s="582">
        <f>E82*0.0001/'TE5'!D82</f>
        <v>3.2232711387726876E-2</v>
      </c>
      <c r="L82" s="589">
        <f>F82*0.0001/'TE5'!E82</f>
        <v>2.6976269471326669E-2</v>
      </c>
      <c r="M82" s="590">
        <f>G82*0.0001/'TE5'!F82</f>
        <v>3.0811366747084568E-2</v>
      </c>
      <c r="P82" s="578"/>
    </row>
    <row r="83" spans="1:16">
      <c r="A83" s="78">
        <v>1987</v>
      </c>
      <c r="B83" s="459">
        <f>avghweal!AQ76</f>
        <v>52462579.504379898</v>
      </c>
      <c r="C83" s="346">
        <f>avghweal!AR76</f>
        <v>52462579.504379898</v>
      </c>
      <c r="D83" s="562">
        <f>avghweal!AS76</f>
        <v>47409573.744894721</v>
      </c>
      <c r="E83" s="562">
        <f>avghweal!AT76</f>
        <v>54811237.843698755</v>
      </c>
      <c r="F83" s="562">
        <f>avghweal!AU76</f>
        <v>50435732.332891114</v>
      </c>
      <c r="G83" s="73">
        <f>avghweal!AV76</f>
        <v>83914932.601099342</v>
      </c>
      <c r="H83" s="571">
        <f>B83*0.0001/'TE5'!B83</f>
        <v>3.412584587931633E-2</v>
      </c>
      <c r="I83" s="582">
        <f>C83*0.0001/'TE5'!B83</f>
        <v>3.412584587931633E-2</v>
      </c>
      <c r="J83" s="589">
        <f>D83*0.0001/'TE5'!C83</f>
        <v>3.6739570533963262E-2</v>
      </c>
      <c r="K83" s="582">
        <f>E83*0.0001/'TE5'!D83</f>
        <v>3.6077214725476425E-2</v>
      </c>
      <c r="L83" s="589">
        <f>F83*0.0001/'TE5'!E83</f>
        <v>3.2444151327433793E-2</v>
      </c>
      <c r="M83" s="590">
        <f>G83*0.0001/'TE5'!F83</f>
        <v>3.5778196766071413E-2</v>
      </c>
      <c r="P83" s="578"/>
    </row>
    <row r="84" spans="1:16">
      <c r="A84" s="78">
        <v>1988</v>
      </c>
      <c r="B84" s="459">
        <f>avghweal!AQ77</f>
        <v>66656187.6889842</v>
      </c>
      <c r="C84" s="346">
        <f>avghweal!AR77</f>
        <v>66656187.6889842</v>
      </c>
      <c r="D84" s="562">
        <f>avghweal!AS77</f>
        <v>61833265.391296893</v>
      </c>
      <c r="E84" s="562">
        <f>avghweal!AT77</f>
        <v>69453831.938031211</v>
      </c>
      <c r="F84" s="562">
        <f>avghweal!AU77</f>
        <v>63956082.31068854</v>
      </c>
      <c r="G84" s="73">
        <f>avghweal!AV77</f>
        <v>106134230.48096634</v>
      </c>
      <c r="H84" s="571">
        <f>B84*0.0001/'TE5'!B84</f>
        <v>4.2007662355899818E-2</v>
      </c>
      <c r="I84" s="582">
        <f>C84*0.0001/'TE5'!B84</f>
        <v>4.2007662355899818E-2</v>
      </c>
      <c r="J84" s="589">
        <f>D84*0.0001/'TE5'!C84</f>
        <v>4.6487827657453074E-2</v>
      </c>
      <c r="K84" s="582">
        <f>E84*0.0001/'TE5'!D84</f>
        <v>4.4192848470690084E-2</v>
      </c>
      <c r="L84" s="589">
        <f>F84*0.0001/'TE5'!E84</f>
        <v>3.9941499232687798E-2</v>
      </c>
      <c r="M84" s="590">
        <f>G84*0.0001/'TE5'!F84</f>
        <v>4.4141615082909452E-2</v>
      </c>
      <c r="P84" s="578"/>
    </row>
    <row r="85" spans="1:16">
      <c r="A85" s="83">
        <v>1989</v>
      </c>
      <c r="B85" s="460">
        <f>avghweal!AQ78</f>
        <v>67679096.412125394</v>
      </c>
      <c r="C85" s="347">
        <f>avghweal!AR78</f>
        <v>67679096.412125394</v>
      </c>
      <c r="D85" s="564">
        <f>avghweal!AS78</f>
        <v>61311845.776180342</v>
      </c>
      <c r="E85" s="564">
        <f>avghweal!AT78</f>
        <v>70976654.575722158</v>
      </c>
      <c r="F85" s="564">
        <f>avghweal!AU78</f>
        <v>64574069.12607497</v>
      </c>
      <c r="G85" s="79">
        <f>avghweal!AV78</f>
        <v>106735371.79541574</v>
      </c>
      <c r="H85" s="574">
        <f>B85*0.0001/'TE5'!B85</f>
        <v>4.098104685544967E-2</v>
      </c>
      <c r="I85" s="585">
        <f>C85*0.0001/'TE5'!B85</f>
        <v>4.098104685544967E-2</v>
      </c>
      <c r="J85" s="591">
        <f>D85*0.0001/'TE5'!C85</f>
        <v>4.4533992972380206E-2</v>
      </c>
      <c r="K85" s="585">
        <f>E85*0.0001/'TE5'!D85</f>
        <v>4.3568316942115257E-2</v>
      </c>
      <c r="L85" s="591">
        <f>F85*0.0001/'TE5'!E85</f>
        <v>3.8600050106699493E-2</v>
      </c>
      <c r="M85" s="592">
        <f>G85*0.0001/'TE5'!F85</f>
        <v>4.2982504257153019E-2</v>
      </c>
      <c r="P85" s="578"/>
    </row>
    <row r="86" spans="1:16">
      <c r="A86" s="78">
        <v>1990</v>
      </c>
      <c r="B86" s="459">
        <f>avghweal!AQ79</f>
        <v>68426376.767692655</v>
      </c>
      <c r="C86" s="346">
        <f>avghweal!AR79</f>
        <v>68426376.767692655</v>
      </c>
      <c r="D86" s="562">
        <f>avghweal!AS79</f>
        <v>62592147.861208946</v>
      </c>
      <c r="E86" s="562">
        <f>avghweal!AT79</f>
        <v>72559241.581814066</v>
      </c>
      <c r="F86" s="562">
        <f>avghweal!AU79</f>
        <v>64467771.664716922</v>
      </c>
      <c r="G86" s="73">
        <f>avghweal!AV79</f>
        <v>106636124.18795654</v>
      </c>
      <c r="H86" s="571">
        <f>B86*0.0001/'TE5'!B86</f>
        <v>4.1397109627723694E-2</v>
      </c>
      <c r="I86" s="582">
        <f>C86*0.0001/'TE5'!B86</f>
        <v>4.1397109627723694E-2</v>
      </c>
      <c r="J86" s="589">
        <f>D86*0.0001/'TE5'!C86</f>
        <v>4.5512101435985872E-2</v>
      </c>
      <c r="K86" s="582">
        <f>E86*0.0001/'TE5'!D86</f>
        <v>4.4343764570238829E-2</v>
      </c>
      <c r="L86" s="589">
        <f>F86*0.0001/'TE5'!E86</f>
        <v>3.8627842116427953E-2</v>
      </c>
      <c r="M86" s="590">
        <f>G86*0.0001/'TE5'!F86</f>
        <v>4.3175022513900457E-2</v>
      </c>
      <c r="P86" s="578"/>
    </row>
    <row r="87" spans="1:16">
      <c r="A87" s="78">
        <v>1991</v>
      </c>
      <c r="B87" s="459">
        <f>avghweal!AQ80</f>
        <v>65517884.921153858</v>
      </c>
      <c r="C87" s="346">
        <f>avghweal!AR80</f>
        <v>65517884.921153858</v>
      </c>
      <c r="D87" s="562">
        <f>avghweal!AS80</f>
        <v>59371204.184126154</v>
      </c>
      <c r="E87" s="562">
        <f>avghweal!AT80</f>
        <v>70771155.382268041</v>
      </c>
      <c r="F87" s="562">
        <f>avghweal!AU80</f>
        <v>60384683.396167435</v>
      </c>
      <c r="G87" s="73">
        <f>avghweal!AV80</f>
        <v>102454856.80342487</v>
      </c>
      <c r="H87" s="571">
        <f>B87*0.0001/'TE5'!B87</f>
        <v>3.9648883044719689E-2</v>
      </c>
      <c r="I87" s="582">
        <f>C87*0.0001/'TE5'!B87</f>
        <v>3.9648883044719689E-2</v>
      </c>
      <c r="J87" s="589">
        <f>D87*0.0001/'TE5'!C87</f>
        <v>4.3547028800647009E-2</v>
      </c>
      <c r="K87" s="582">
        <f>E87*0.0001/'TE5'!D87</f>
        <v>4.3229546921566608E-2</v>
      </c>
      <c r="L87" s="589">
        <f>F87*0.0001/'TE5'!E87</f>
        <v>3.6217606218303382E-2</v>
      </c>
      <c r="M87" s="590">
        <f>G87*0.0001/'TE5'!F87</f>
        <v>4.1387226032976447E-2</v>
      </c>
      <c r="P87" s="578"/>
    </row>
    <row r="88" spans="1:16">
      <c r="A88" s="78">
        <v>1992</v>
      </c>
      <c r="B88" s="459">
        <f>avghweal!AQ81</f>
        <v>75651879.866828442</v>
      </c>
      <c r="C88" s="346">
        <f>avghweal!AR81</f>
        <v>75651879.866828442</v>
      </c>
      <c r="D88" s="562">
        <f>avghweal!AS81</f>
        <v>68626333.951705158</v>
      </c>
      <c r="E88" s="562">
        <f>avghweal!AT81</f>
        <v>81509392.139554799</v>
      </c>
      <c r="F88" s="562">
        <f>avghweal!AU81</f>
        <v>70360287.430239484</v>
      </c>
      <c r="G88" s="73">
        <f>avghweal!AV81</f>
        <v>118236562.25705682</v>
      </c>
      <c r="H88" s="571">
        <f>B88*0.0001/'TE5'!B88</f>
        <v>4.4884409755468369E-2</v>
      </c>
      <c r="I88" s="582">
        <f>C88*0.0001/'TE5'!B88</f>
        <v>4.4884409755468369E-2</v>
      </c>
      <c r="J88" s="589">
        <f>D88*0.0001/'TE5'!C88</f>
        <v>4.9457350502458981E-2</v>
      </c>
      <c r="K88" s="582">
        <f>E88*0.0001/'TE5'!D88</f>
        <v>4.8518366867443388E-2</v>
      </c>
      <c r="L88" s="589">
        <f>F88*0.0001/'TE5'!E88</f>
        <v>4.1607772383600652E-2</v>
      </c>
      <c r="M88" s="590">
        <f>G88*0.0001/'TE5'!F88</f>
        <v>4.67722268662977E-2</v>
      </c>
      <c r="P88" s="578"/>
    </row>
    <row r="89" spans="1:16">
      <c r="A89" s="78">
        <v>1993</v>
      </c>
      <c r="B89" s="459">
        <f>avghweal!AQ82</f>
        <v>79664417.425907612</v>
      </c>
      <c r="C89" s="346">
        <f>avghweal!AR82</f>
        <v>79664417.425907612</v>
      </c>
      <c r="D89" s="562">
        <f>avghweal!AS82</f>
        <v>72267109.067540661</v>
      </c>
      <c r="E89" s="562">
        <f>avghweal!AT82</f>
        <v>87773277.92624563</v>
      </c>
      <c r="F89" s="562">
        <f>avghweal!AU82</f>
        <v>72194998.089200988</v>
      </c>
      <c r="G89" s="73">
        <f>avghweal!AV82</f>
        <v>124345423.42478046</v>
      </c>
      <c r="H89" s="571">
        <f>B89*0.0001/'TE5'!B89</f>
        <v>4.657886549830436E-2</v>
      </c>
      <c r="I89" s="582">
        <f>C89*0.0001/'TE5'!B89</f>
        <v>4.657886549830436E-2</v>
      </c>
      <c r="J89" s="589">
        <f>D89*0.0001/'TE5'!C89</f>
        <v>5.102812611929803E-2</v>
      </c>
      <c r="K89" s="582">
        <f>E89*0.0001/'TE5'!D89</f>
        <v>5.1100021730599736E-2</v>
      </c>
      <c r="L89" s="589">
        <f>F89*0.0001/'TE5'!E89</f>
        <v>4.2371914196441131E-2</v>
      </c>
      <c r="M89" s="590">
        <f>G89*0.0001/'TE5'!F89</f>
        <v>4.847707150755818E-2</v>
      </c>
      <c r="P89" s="578"/>
    </row>
    <row r="90" spans="1:16">
      <c r="A90" s="78">
        <v>1994</v>
      </c>
      <c r="B90" s="459">
        <f>avghweal!AQ83</f>
        <v>78924445.989581436</v>
      </c>
      <c r="C90" s="346">
        <f>avghweal!AR83</f>
        <v>78924445.989581436</v>
      </c>
      <c r="D90" s="562">
        <f>avghweal!AS83</f>
        <v>71456281.786829144</v>
      </c>
      <c r="E90" s="562">
        <f>avghweal!AT83</f>
        <v>85764997.826030567</v>
      </c>
      <c r="F90" s="562">
        <f>avghweal!AU83</f>
        <v>72537269.256393045</v>
      </c>
      <c r="G90" s="73">
        <f>avghweal!AV83</f>
        <v>123483593.3480422</v>
      </c>
      <c r="H90" s="571">
        <f>B90*0.0001/'TE5'!B90</f>
        <v>4.5499570667743669E-2</v>
      </c>
      <c r="I90" s="582">
        <f>C90*0.0001/'TE5'!B90</f>
        <v>4.5499570667743669E-2</v>
      </c>
      <c r="J90" s="589">
        <f>D90*0.0001/'TE5'!C90</f>
        <v>4.9800114455922195E-2</v>
      </c>
      <c r="K90" s="582">
        <f>E90*0.0001/'TE5'!D90</f>
        <v>4.9163312166244158E-2</v>
      </c>
      <c r="L90" s="589">
        <f>F90*0.0001/'TE5'!E90</f>
        <v>4.2031361491274163E-2</v>
      </c>
      <c r="M90" s="590">
        <f>G90*0.0001/'TE5'!F90</f>
        <v>4.7428186088527773E-2</v>
      </c>
      <c r="P90" s="578"/>
    </row>
    <row r="91" spans="1:16">
      <c r="A91" s="78">
        <v>1995</v>
      </c>
      <c r="B91" s="459">
        <f>avghweal!AQ84</f>
        <v>84039600.956552863</v>
      </c>
      <c r="C91" s="346">
        <f>avghweal!AR84</f>
        <v>84039600.956552863</v>
      </c>
      <c r="D91" s="562">
        <f>avghweal!AS84</f>
        <v>76570448.478885934</v>
      </c>
      <c r="E91" s="562">
        <f>avghweal!AT84</f>
        <v>91977578.930784568</v>
      </c>
      <c r="F91" s="562">
        <f>avghweal!AU84</f>
        <v>76661343.255530864</v>
      </c>
      <c r="G91" s="73">
        <f>avghweal!AV84</f>
        <v>131054757.90778728</v>
      </c>
      <c r="H91" s="571">
        <f>B91*0.0001/'TE5'!B91</f>
        <v>4.6721987426280975E-2</v>
      </c>
      <c r="I91" s="582">
        <f>C91*0.0001/'TE5'!B91</f>
        <v>4.6721987426280975E-2</v>
      </c>
      <c r="J91" s="589">
        <f>D91*0.0001/'TE5'!C91</f>
        <v>5.1618713378800397E-2</v>
      </c>
      <c r="K91" s="582">
        <f>E91*0.0001/'TE5'!D91</f>
        <v>5.086158221474868E-2</v>
      </c>
      <c r="L91" s="589">
        <f>F91*0.0001/'TE5'!E91</f>
        <v>4.2824301498096316E-2</v>
      </c>
      <c r="M91" s="590">
        <f>G91*0.0001/'TE5'!F91</f>
        <v>4.8505458013834629E-2</v>
      </c>
      <c r="P91" s="578"/>
    </row>
    <row r="92" spans="1:16">
      <c r="A92" s="78">
        <v>1996</v>
      </c>
      <c r="B92" s="459">
        <f>avghweal!AQ85</f>
        <v>95098173.853318885</v>
      </c>
      <c r="C92" s="346">
        <f>avghweal!AR85</f>
        <v>95098173.853318885</v>
      </c>
      <c r="D92" s="562">
        <f>avghweal!AS85</f>
        <v>87978704.413226292</v>
      </c>
      <c r="E92" s="562">
        <f>avghweal!AT85</f>
        <v>105075763.89474641</v>
      </c>
      <c r="F92" s="562">
        <f>avghweal!AU85</f>
        <v>86255446.237508699</v>
      </c>
      <c r="G92" s="73">
        <f>avghweal!AV85</f>
        <v>149140134.67954496</v>
      </c>
      <c r="H92" s="571">
        <f>B92*0.0001/'TE5'!B92</f>
        <v>5.0237655639648451E-2</v>
      </c>
      <c r="I92" s="582">
        <f>C92*0.0001/'TE5'!B92</f>
        <v>5.0237655639648451E-2</v>
      </c>
      <c r="J92" s="589">
        <f>D92*0.0001/'TE5'!C92</f>
        <v>5.5943218131031119E-2</v>
      </c>
      <c r="K92" s="582">
        <f>E92*0.0001/'TE5'!D92</f>
        <v>5.5030734765066786E-2</v>
      </c>
      <c r="L92" s="589">
        <f>F92*0.0001/'TE5'!E92</f>
        <v>4.5919185451747786E-2</v>
      </c>
      <c r="M92" s="590">
        <f>G92*0.0001/'TE5'!F92</f>
        <v>5.2507834166221699E-2</v>
      </c>
      <c r="P92" s="578"/>
    </row>
    <row r="93" spans="1:16">
      <c r="A93" s="78">
        <v>1997</v>
      </c>
      <c r="B93" s="459">
        <f>avghweal!AQ86</f>
        <v>106742340.31214701</v>
      </c>
      <c r="C93" s="346">
        <f>avghweal!AR86</f>
        <v>106742340.31214701</v>
      </c>
      <c r="D93" s="562">
        <f>avghweal!AS86</f>
        <v>99149006.866509661</v>
      </c>
      <c r="E93" s="562">
        <f>avghweal!AT86</f>
        <v>118062954.20426615</v>
      </c>
      <c r="F93" s="562">
        <f>avghweal!AU86</f>
        <v>96635230.979237735</v>
      </c>
      <c r="G93" s="73">
        <f>avghweal!AV86</f>
        <v>167671148.51549816</v>
      </c>
      <c r="H93" s="571">
        <f>B93*0.0001/'TE5'!B93</f>
        <v>5.3000856190919876E-2</v>
      </c>
      <c r="I93" s="582">
        <f>C93*0.0001/'TE5'!B93</f>
        <v>5.3000856190919876E-2</v>
      </c>
      <c r="J93" s="589">
        <f>D93*0.0001/'TE5'!C93</f>
        <v>5.8554825989042318E-2</v>
      </c>
      <c r="K93" s="582">
        <f>E93*0.0001/'TE5'!D93</f>
        <v>5.7815056083149505E-2</v>
      </c>
      <c r="L93" s="589">
        <f>F93*0.0001/'TE5'!E93</f>
        <v>4.8592108837056593E-2</v>
      </c>
      <c r="M93" s="590">
        <f>G93*0.0001/'TE5'!F93</f>
        <v>5.5575314203975476E-2</v>
      </c>
      <c r="P93" s="578"/>
    </row>
    <row r="94" spans="1:16">
      <c r="A94" s="78">
        <v>1998</v>
      </c>
      <c r="B94" s="459">
        <f>avghweal!AQ87</f>
        <v>123668493.67213424</v>
      </c>
      <c r="C94" s="346">
        <f>avghweal!AR87</f>
        <v>123668493.67213424</v>
      </c>
      <c r="D94" s="562">
        <f>avghweal!AS87</f>
        <v>116528698.92479771</v>
      </c>
      <c r="E94" s="562">
        <f>avghweal!AT87</f>
        <v>137664879.47999603</v>
      </c>
      <c r="F94" s="562">
        <f>avghweal!AU87</f>
        <v>111071645.58543994</v>
      </c>
      <c r="G94" s="73">
        <f>avghweal!AV87</f>
        <v>193808452.01737064</v>
      </c>
      <c r="H94" s="571">
        <f>B94*0.0001/'TE5'!B94</f>
        <v>5.5999241769313805E-2</v>
      </c>
      <c r="I94" s="582">
        <f>C94*0.0001/'TE5'!B94</f>
        <v>5.5999241769313805E-2</v>
      </c>
      <c r="J94" s="589">
        <f>D94*0.0001/'TE5'!C94</f>
        <v>6.1589132039124632E-2</v>
      </c>
      <c r="K94" s="582">
        <f>E94*0.0001/'TE5'!D94</f>
        <v>6.1065758260287734E-2</v>
      </c>
      <c r="L94" s="589">
        <f>F94*0.0001/'TE5'!E94</f>
        <v>5.1243607910937669E-2</v>
      </c>
      <c r="M94" s="590">
        <f>G94*0.0001/'TE5'!F94</f>
        <v>5.8586468149711891E-2</v>
      </c>
      <c r="P94" s="578"/>
    </row>
    <row r="95" spans="1:16">
      <c r="A95" s="83">
        <v>1999</v>
      </c>
      <c r="B95" s="460">
        <f>avghweal!AQ88</f>
        <v>142093919.13521543</v>
      </c>
      <c r="C95" s="347">
        <f>avghweal!AR88</f>
        <v>142093919.13521543</v>
      </c>
      <c r="D95" s="564">
        <f>avghweal!AS88</f>
        <v>137053302.03827092</v>
      </c>
      <c r="E95" s="564">
        <f>avghweal!AT88</f>
        <v>157740586.32711598</v>
      </c>
      <c r="F95" s="564">
        <f>avghweal!AU88</f>
        <v>127935622.5839716</v>
      </c>
      <c r="G95" s="79">
        <f>avghweal!AV88</f>
        <v>225188914.83514038</v>
      </c>
      <c r="H95" s="574">
        <f>B95*0.0001/'TE5'!B95</f>
        <v>5.850214883685112E-2</v>
      </c>
      <c r="I95" s="585">
        <f>C95*0.0001/'TE5'!B95</f>
        <v>5.850214883685112E-2</v>
      </c>
      <c r="J95" s="591">
        <f>D95*0.0001/'TE5'!C95</f>
        <v>6.4195526920821214E-2</v>
      </c>
      <c r="K95" s="585">
        <f>E95*0.0001/'TE5'!D95</f>
        <v>6.2694503934887708E-2</v>
      </c>
      <c r="L95" s="591">
        <f>F95*0.0001/'TE5'!E95</f>
        <v>5.4404170178292008E-2</v>
      </c>
      <c r="M95" s="592">
        <f>G95*0.0001/'TE5'!F95</f>
        <v>6.1707924531875104E-2</v>
      </c>
      <c r="P95" s="578"/>
    </row>
    <row r="96" spans="1:16">
      <c r="A96" s="88">
        <v>2000</v>
      </c>
      <c r="B96" s="461">
        <f>avghweal!AQ89</f>
        <v>160073634.21717259</v>
      </c>
      <c r="C96" s="348">
        <f>avghweal!AR89</f>
        <v>160073634.21717259</v>
      </c>
      <c r="D96" s="566">
        <f>avghweal!AS89</f>
        <v>157475924.93000495</v>
      </c>
      <c r="E96" s="566">
        <f>avghweal!AT89</f>
        <v>179458631.33644238</v>
      </c>
      <c r="F96" s="566">
        <f>avghweal!AU89</f>
        <v>142754604.6133543</v>
      </c>
      <c r="G96" s="85">
        <f>avghweal!AV89</f>
        <v>252446510.56400222</v>
      </c>
      <c r="H96" s="575">
        <f>B96*0.0001/'TE5'!B96</f>
        <v>6.4168237149715424E-2</v>
      </c>
      <c r="I96" s="586">
        <f>C96*0.0001/'TE5'!B96</f>
        <v>6.4168237149715424E-2</v>
      </c>
      <c r="J96" s="593">
        <f>D96*0.0001/'TE5'!C96</f>
        <v>7.1727192502229378E-2</v>
      </c>
      <c r="K96" s="586">
        <f>E96*0.0001/'TE5'!D96</f>
        <v>6.9609336205509811E-2</v>
      </c>
      <c r="L96" s="593">
        <f>F96*0.0001/'TE5'!E96</f>
        <v>5.8992621083541606E-2</v>
      </c>
      <c r="M96" s="594">
        <f>G96*0.0001/'TE5'!F96</f>
        <v>6.764140141864787E-2</v>
      </c>
      <c r="P96" s="578"/>
    </row>
    <row r="97" spans="1:16">
      <c r="A97" s="78">
        <v>2001</v>
      </c>
      <c r="B97" s="459">
        <f>avghweal!AQ90</f>
        <v>157810713.67687777</v>
      </c>
      <c r="C97" s="346">
        <f>avghweal!AR90</f>
        <v>157810713.67687777</v>
      </c>
      <c r="D97" s="562">
        <f>avghweal!AS90</f>
        <v>144742338.34062141</v>
      </c>
      <c r="E97" s="562">
        <f>avghweal!AT90</f>
        <v>171326523.0596762</v>
      </c>
      <c r="F97" s="562">
        <f>avghweal!AU90</f>
        <v>145797732.82180524</v>
      </c>
      <c r="G97" s="73">
        <f>avghweal!AV90</f>
        <v>243392896.75060695</v>
      </c>
      <c r="H97" s="571">
        <f>B97*0.0001/'TE5'!B97</f>
        <v>6.5828949213027968E-2</v>
      </c>
      <c r="I97" s="582">
        <f>C97*0.0001/'TE5'!B97</f>
        <v>6.5828949213027968E-2</v>
      </c>
      <c r="J97" s="589">
        <f>D97*0.0001/'TE5'!C97</f>
        <v>7.0922707860919129E-2</v>
      </c>
      <c r="K97" s="582">
        <f>E97*0.0001/'TE5'!D97</f>
        <v>6.9993191922342851E-2</v>
      </c>
      <c r="L97" s="589">
        <f>F97*0.0001/'TE5'!E97</f>
        <v>6.199044807057541E-2</v>
      </c>
      <c r="M97" s="590">
        <f>G97*0.0001/'TE5'!F97</f>
        <v>6.8488021544182431E-2</v>
      </c>
      <c r="P97" s="578"/>
    </row>
    <row r="98" spans="1:16">
      <c r="A98" s="78">
        <v>2002</v>
      </c>
      <c r="B98" s="459">
        <f>avghweal!AQ91</f>
        <v>135024245.00599632</v>
      </c>
      <c r="C98" s="346">
        <f>avghweal!AR91</f>
        <v>135024245.00599632</v>
      </c>
      <c r="D98" s="562">
        <f>avghweal!AS91</f>
        <v>120646062.94728218</v>
      </c>
      <c r="E98" s="562">
        <f>avghweal!AT91</f>
        <v>151255999.28923982</v>
      </c>
      <c r="F98" s="562">
        <f>avghweal!AU91</f>
        <v>120347791.66469845</v>
      </c>
      <c r="G98" s="73">
        <f>avghweal!AV91</f>
        <v>206829545.08168602</v>
      </c>
      <c r="H98" s="571">
        <f>B98*0.0001/'TE5'!B98</f>
        <v>5.9239238500595093E-2</v>
      </c>
      <c r="I98" s="582">
        <f>C98*0.0001/'TE5'!B98</f>
        <v>5.9239238500595093E-2</v>
      </c>
      <c r="J98" s="589">
        <f>D98*0.0001/'TE5'!C98</f>
        <v>6.3060545233763976E-2</v>
      </c>
      <c r="K98" s="582">
        <f>E98*0.0001/'TE5'!D98</f>
        <v>6.5131668106040971E-2</v>
      </c>
      <c r="L98" s="589">
        <f>F98*0.0001/'TE5'!E98</f>
        <v>5.370920107223897E-2</v>
      </c>
      <c r="M98" s="590">
        <f>G98*0.0001/'TE5'!F98</f>
        <v>6.1628832054690975E-2</v>
      </c>
      <c r="P98" s="578"/>
    </row>
    <row r="99" spans="1:16">
      <c r="A99" s="78">
        <v>2003</v>
      </c>
      <c r="B99" s="459">
        <f>avghweal!AQ92</f>
        <v>141876192.11706045</v>
      </c>
      <c r="C99" s="346">
        <f>avghweal!AR92</f>
        <v>141876192.11706045</v>
      </c>
      <c r="D99" s="562">
        <f>avghweal!AS92</f>
        <v>128581455.93374434</v>
      </c>
      <c r="E99" s="562">
        <f>avghweal!AT92</f>
        <v>160646977.89097133</v>
      </c>
      <c r="F99" s="562">
        <f>avghweal!AU92</f>
        <v>124984979.0525765</v>
      </c>
      <c r="G99" s="73">
        <f>avghweal!AV92</f>
        <v>217497626.79982027</v>
      </c>
      <c r="H99" s="571">
        <f>B99*0.0001/'TE5'!B99</f>
        <v>6.093272939324379E-2</v>
      </c>
      <c r="I99" s="582">
        <f>C99*0.0001/'TE5'!B99</f>
        <v>6.093272939324379E-2</v>
      </c>
      <c r="J99" s="589">
        <f>D99*0.0001/'TE5'!C99</f>
        <v>6.5523993193164529E-2</v>
      </c>
      <c r="K99" s="582">
        <f>E99*0.0001/'TE5'!D99</f>
        <v>6.7813773710112463E-2</v>
      </c>
      <c r="L99" s="589">
        <f>F99*0.0001/'TE5'!E99</f>
        <v>5.4532583980825625E-2</v>
      </c>
      <c r="M99" s="590">
        <f>G99*0.0001/'TE5'!F99</f>
        <v>6.3664408969649117E-2</v>
      </c>
      <c r="P99" s="578"/>
    </row>
    <row r="100" spans="1:16">
      <c r="A100" s="78">
        <v>2004</v>
      </c>
      <c r="B100" s="459">
        <f>avghweal!AQ93</f>
        <v>168366242.18801755</v>
      </c>
      <c r="C100" s="346">
        <f>avghweal!AR93</f>
        <v>168366242.18801755</v>
      </c>
      <c r="D100" s="562">
        <f>avghweal!AS93</f>
        <v>155201015.32613546</v>
      </c>
      <c r="E100" s="562">
        <f>avghweal!AT93</f>
        <v>192848871.02027401</v>
      </c>
      <c r="F100" s="562">
        <f>avghweal!AU93</f>
        <v>146535975.32719851</v>
      </c>
      <c r="G100" s="73">
        <f>avghweal!AV93</f>
        <v>259659689.53194463</v>
      </c>
      <c r="H100" s="571">
        <f>B100*0.0001/'TE5'!B100</f>
        <v>6.5321400761604309E-2</v>
      </c>
      <c r="I100" s="582">
        <f>C100*0.0001/'TE5'!B100</f>
        <v>6.5321400761604309E-2</v>
      </c>
      <c r="J100" s="589">
        <f>D100*0.0001/'TE5'!C100</f>
        <v>7.134863532409659E-2</v>
      </c>
      <c r="K100" s="582">
        <f>E100*0.0001/'TE5'!D100</f>
        <v>7.2976435483455629E-2</v>
      </c>
      <c r="L100" s="589">
        <f>F100*0.0001/'TE5'!E100</f>
        <v>5.8186036038021062E-2</v>
      </c>
      <c r="M100" s="590">
        <f>G100*0.0001/'TE5'!F100</f>
        <v>6.8897083516659519E-2</v>
      </c>
      <c r="P100" s="578"/>
    </row>
    <row r="101" spans="1:16">
      <c r="A101" s="78">
        <v>2005</v>
      </c>
      <c r="B101" s="459">
        <f>avghweal!AQ94</f>
        <v>193576165.70528781</v>
      </c>
      <c r="C101" s="346">
        <f>avghweal!AR94</f>
        <v>193576165.70528781</v>
      </c>
      <c r="D101" s="562">
        <f>avghweal!AS94</f>
        <v>176409969.31066793</v>
      </c>
      <c r="E101" s="562">
        <f>avghweal!AT94</f>
        <v>226415398.52218649</v>
      </c>
      <c r="F101" s="562">
        <f>avghweal!AU94</f>
        <v>163514918.52201217</v>
      </c>
      <c r="G101" s="73">
        <f>avghweal!AV94</f>
        <v>296630828.64550924</v>
      </c>
      <c r="H101" s="571">
        <f>B101*0.0001/'TE5'!B101</f>
        <v>6.9166250526905046E-2</v>
      </c>
      <c r="I101" s="582">
        <f>C101*0.0001/'TE5'!B101</f>
        <v>6.9166250526905046E-2</v>
      </c>
      <c r="J101" s="589">
        <f>D101*0.0001/'TE5'!C101</f>
        <v>7.4179997303284395E-2</v>
      </c>
      <c r="K101" s="582">
        <f>E101*0.0001/'TE5'!D101</f>
        <v>7.8900500965880374E-2</v>
      </c>
      <c r="L101" s="589">
        <f>F101*0.0001/'TE5'!E101</f>
        <v>5.9802357777343239E-2</v>
      </c>
      <c r="M101" s="590">
        <f>G101*0.0001/'TE5'!F101</f>
        <v>7.2621819567712548E-2</v>
      </c>
      <c r="P101" s="578"/>
    </row>
    <row r="102" spans="1:16">
      <c r="A102" s="78">
        <v>2006</v>
      </c>
      <c r="B102" s="459">
        <f>avghweal!AQ95</f>
        <v>209398074.43445125</v>
      </c>
      <c r="C102" s="346">
        <f>avghweal!AR95</f>
        <v>209398074.43445125</v>
      </c>
      <c r="D102" s="562">
        <f>avghweal!AS95</f>
        <v>191756833.17320931</v>
      </c>
      <c r="E102" s="562">
        <f>avghweal!AT95</f>
        <v>240723057.08824086</v>
      </c>
      <c r="F102" s="562">
        <f>avghweal!AU95</f>
        <v>180108417.56131017</v>
      </c>
      <c r="G102" s="73">
        <f>avghweal!AV95</f>
        <v>319750378.54643244</v>
      </c>
      <c r="H102" s="571">
        <f>B102*0.0001/'TE5'!B102</f>
        <v>7.139279693365097E-2</v>
      </c>
      <c r="I102" s="582">
        <f>C102*0.0001/'TE5'!B102</f>
        <v>7.139279693365097E-2</v>
      </c>
      <c r="J102" s="589">
        <f>D102*0.0001/'TE5'!C102</f>
        <v>7.7015887632133725E-2</v>
      </c>
      <c r="K102" s="582">
        <f>E102*0.0001/'TE5'!D102</f>
        <v>8.0047398034633399E-2</v>
      </c>
      <c r="L102" s="589">
        <f>F102*0.0001/'TE5'!E102</f>
        <v>6.2851937748954478E-2</v>
      </c>
      <c r="M102" s="590">
        <f>G102*0.0001/'TE5'!F102</f>
        <v>7.5077210457358351E-2</v>
      </c>
      <c r="P102" s="578"/>
    </row>
    <row r="103" spans="1:16">
      <c r="A103" s="78">
        <v>2007</v>
      </c>
      <c r="B103" s="459">
        <f>avghweal!AQ96</f>
        <v>230115219.65368113</v>
      </c>
      <c r="C103" s="346">
        <f>avghweal!AR96</f>
        <v>230115219.65368113</v>
      </c>
      <c r="D103" s="562">
        <f>avghweal!AS96</f>
        <v>209500844.0971106</v>
      </c>
      <c r="E103" s="562">
        <f>avghweal!AT96</f>
        <v>266913149.18900269</v>
      </c>
      <c r="F103" s="562">
        <f>avghweal!AU96</f>
        <v>195887964.54548937</v>
      </c>
      <c r="G103" s="73">
        <f>avghweal!AV96</f>
        <v>351638067.74988627</v>
      </c>
      <c r="H103" s="571">
        <f>B103*0.0001/'TE5'!B103</f>
        <v>7.9182587563991547E-2</v>
      </c>
      <c r="I103" s="582">
        <f>C103*0.0001/'TE5'!B103</f>
        <v>7.9182587563991547E-2</v>
      </c>
      <c r="J103" s="589">
        <f>D103*0.0001/'TE5'!C103</f>
        <v>8.6372123423093847E-2</v>
      </c>
      <c r="K103" s="582">
        <f>E103*0.0001/'TE5'!D103</f>
        <v>8.9625834743690735E-2</v>
      </c>
      <c r="L103" s="589">
        <f>F103*0.0001/'TE5'!E103</f>
        <v>6.8967747603092489E-2</v>
      </c>
      <c r="M103" s="590">
        <f>G103*0.0001/'TE5'!F103</f>
        <v>8.3112726297141365E-2</v>
      </c>
      <c r="P103" s="578"/>
    </row>
    <row r="104" spans="1:16">
      <c r="A104" s="78">
        <v>2008</v>
      </c>
      <c r="B104" s="459">
        <f>avghweal!AQ97</f>
        <v>216490658.72796059</v>
      </c>
      <c r="C104" s="346">
        <f>avghweal!AR97</f>
        <v>216490658.72796059</v>
      </c>
      <c r="D104" s="562">
        <f>avghweal!AS97</f>
        <v>197396786.27022165</v>
      </c>
      <c r="E104" s="562">
        <f>avghweal!AT97</f>
        <v>248335543.40703097</v>
      </c>
      <c r="F104" s="562">
        <f>avghweal!AU97</f>
        <v>187407184.21451694</v>
      </c>
      <c r="G104" s="73">
        <f>avghweal!AV97</f>
        <v>326365960.08373439</v>
      </c>
      <c r="H104" s="571">
        <f>B104*0.0001/'TE5'!B104</f>
        <v>8.6398363113403306E-2</v>
      </c>
      <c r="I104" s="582">
        <f>C104*0.0001/'TE5'!B104</f>
        <v>8.6398363113403306E-2</v>
      </c>
      <c r="J104" s="589">
        <f>D104*0.0001/'TE5'!C104</f>
        <v>9.6769447382277329E-2</v>
      </c>
      <c r="K104" s="582">
        <f>E104*0.0001/'TE5'!D104</f>
        <v>9.707763454931416E-2</v>
      </c>
      <c r="L104" s="589">
        <f>F104*0.0001/'TE5'!E104</f>
        <v>7.6259707017062486E-2</v>
      </c>
      <c r="M104" s="590">
        <f>G104*0.0001/'TE5'!F104</f>
        <v>8.9992928833530467E-2</v>
      </c>
      <c r="P104" s="578"/>
    </row>
    <row r="105" spans="1:16">
      <c r="A105" s="83">
        <v>2009</v>
      </c>
      <c r="B105" s="462">
        <f>avghweal!AQ98</f>
        <v>204963610.84439918</v>
      </c>
      <c r="C105" s="349">
        <f>avghweal!AR98</f>
        <v>204963610.84439918</v>
      </c>
      <c r="D105" s="564">
        <f>avghweal!AS98</f>
        <v>180212377.51555818</v>
      </c>
      <c r="E105" s="564">
        <f>avghweal!AT98</f>
        <v>230136868.19772369</v>
      </c>
      <c r="F105" s="564">
        <f>avghweal!AU98</f>
        <v>181763921.65154752</v>
      </c>
      <c r="G105" s="79">
        <f>avghweal!AV98</f>
        <v>309367870.60671049</v>
      </c>
      <c r="H105" s="574">
        <f>B105*0.0001/'TE5'!B105</f>
        <v>9.2195078730583205E-2</v>
      </c>
      <c r="I105" s="585">
        <f>C105*0.0001/'TE5'!B105</f>
        <v>9.2195078730583205E-2</v>
      </c>
      <c r="J105" s="595">
        <f>D105*0.0001/'TE5'!C105</f>
        <v>0.10276988288296698</v>
      </c>
      <c r="K105" s="596">
        <f>E105*0.0001/'TE5'!D105</f>
        <v>0.10227027861313173</v>
      </c>
      <c r="L105" s="591">
        <f>F105*0.0001/'TE5'!E105</f>
        <v>8.2690050488703953E-2</v>
      </c>
      <c r="M105" s="592">
        <f>G105*0.0001/'TE5'!F105</f>
        <v>9.5784996336959666E-2</v>
      </c>
      <c r="P105" s="578"/>
    </row>
    <row r="106" spans="1:16">
      <c r="A106" s="78">
        <v>2010</v>
      </c>
      <c r="B106" s="463">
        <f>avghweal!AQ99</f>
        <v>235520383.73863375</v>
      </c>
      <c r="C106" s="350">
        <f>avghweal!AR99</f>
        <v>235520383.73863375</v>
      </c>
      <c r="D106" s="562">
        <f>avghweal!AS99</f>
        <v>216633208.19541889</v>
      </c>
      <c r="E106" s="562">
        <f>avghweal!AT99</f>
        <v>271526755.86545312</v>
      </c>
      <c r="F106" s="562">
        <f>avghweal!AU99</f>
        <v>202046205.18518654</v>
      </c>
      <c r="G106" s="73">
        <f>avghweal!AV99</f>
        <v>355793357.29504216</v>
      </c>
      <c r="H106" s="571">
        <f>B106*0.0001/'TE5'!B106</f>
        <v>0.10181535035371782</v>
      </c>
      <c r="I106" s="582">
        <f>C106*0.0001/'TE5'!B106</f>
        <v>0.10181535035371782</v>
      </c>
      <c r="J106" s="597">
        <f>D106*0.0001/'TE5'!C106</f>
        <v>0.11671226837556729</v>
      </c>
      <c r="K106" s="598">
        <f>E106*0.0001/'TE5'!D106</f>
        <v>0.1148782055969608</v>
      </c>
      <c r="L106" s="589">
        <f>F106*0.0001/'TE5'!E106</f>
        <v>8.914273365479565E-2</v>
      </c>
      <c r="M106" s="590">
        <f>G106*0.0001/'TE5'!F106</f>
        <v>0.10647539220720155</v>
      </c>
      <c r="P106" s="578"/>
    </row>
    <row r="107" spans="1:16">
      <c r="A107" s="78">
        <v>2011</v>
      </c>
      <c r="B107" s="463">
        <f>avghweal!AQ100</f>
        <v>220374863.73752072</v>
      </c>
      <c r="C107" s="350">
        <f>avghweal!AR100</f>
        <v>220374863.73752072</v>
      </c>
      <c r="D107" s="562">
        <f>avghweal!AS100</f>
        <v>199129529.34096339</v>
      </c>
      <c r="E107" s="562">
        <f>avghweal!AT100</f>
        <v>252981533.11078203</v>
      </c>
      <c r="F107" s="562">
        <f>avghweal!AU100</f>
        <v>190776416.87429154</v>
      </c>
      <c r="G107" s="73">
        <f>avghweal!AV100</f>
        <v>332800558.64930165</v>
      </c>
      <c r="H107" s="571">
        <f>B107*0.0001/'TE5'!B107</f>
        <v>9.408967941999434E-2</v>
      </c>
      <c r="I107" s="582">
        <f>C107*0.0001/'TE5'!B107</f>
        <v>9.408967941999434E-2</v>
      </c>
      <c r="J107" s="597">
        <f>D107*0.0001/'TE5'!C107</f>
        <v>0.10700273272848326</v>
      </c>
      <c r="K107" s="598">
        <f>E107*0.0001/'TE5'!D107</f>
        <v>0.10498619210290998</v>
      </c>
      <c r="L107" s="589">
        <f>F107*0.0001/'TE5'!E107</f>
        <v>8.3672407968144749E-2</v>
      </c>
      <c r="M107" s="590">
        <f>G107*0.0001/'TE5'!F107</f>
        <v>9.8760443932772168E-2</v>
      </c>
      <c r="P107" s="578"/>
    </row>
    <row r="108" spans="1:16">
      <c r="A108" s="78">
        <v>2012</v>
      </c>
      <c r="B108" s="463">
        <f>avghweal!AQ101</f>
        <v>247809288.94116095</v>
      </c>
      <c r="C108" s="350">
        <f>avghweal!AR101</f>
        <v>247809288.94116095</v>
      </c>
      <c r="D108" s="562">
        <f>avghweal!AS101</f>
        <v>218626185.98902929</v>
      </c>
      <c r="E108" s="562">
        <f>avghweal!AT101</f>
        <v>289239800.76227528</v>
      </c>
      <c r="F108" s="562">
        <f>avghweal!AU101</f>
        <v>209032398.16229805</v>
      </c>
      <c r="G108" s="73">
        <f>avghweal!AV101</f>
        <v>372020988.36634815</v>
      </c>
      <c r="H108" s="571">
        <f>B108*0.0001/'TE5'!B108</f>
        <v>0.10248766094446182</v>
      </c>
      <c r="I108" s="582">
        <f>C108*0.0001/'TE5'!B108</f>
        <v>0.10248766094446182</v>
      </c>
      <c r="J108" s="597">
        <f>D108*0.0001/'TE5'!C108</f>
        <v>0.11353965778222654</v>
      </c>
      <c r="K108" s="598">
        <f>E108*0.0001/'TE5'!D108</f>
        <v>0.11557863281804866</v>
      </c>
      <c r="L108" s="589">
        <f>F108*0.0001/'TE5'!E108</f>
        <v>8.9324007528502489E-2</v>
      </c>
      <c r="M108" s="590">
        <f>G108*0.0001/'TE5'!F108</f>
        <v>0.10740376029864693</v>
      </c>
      <c r="P108" s="578"/>
    </row>
    <row r="109" spans="1:16">
      <c r="A109" s="78">
        <v>2013</v>
      </c>
      <c r="B109" s="463">
        <f>avghweal!AQ102</f>
        <v>263881278.76038948</v>
      </c>
      <c r="C109" s="350">
        <f>avghweal!AR102</f>
        <v>263881278.76038948</v>
      </c>
      <c r="D109" s="562">
        <f>avghweal!AS102</f>
        <v>236786128.87627405</v>
      </c>
      <c r="E109" s="562">
        <f>avghweal!AT102</f>
        <v>301646704.14621097</v>
      </c>
      <c r="F109" s="562">
        <f>avghweal!AU102</f>
        <v>228721524.46746507</v>
      </c>
      <c r="G109" s="73">
        <f>avghweal!AV102</f>
        <v>393830032.52662057</v>
      </c>
      <c r="H109" s="571">
        <f>B109*0.0001/'TE5'!B109</f>
        <v>9.8440557718276991E-2</v>
      </c>
      <c r="I109" s="582">
        <f>C109*0.0001/'TE5'!B109</f>
        <v>9.8440557718276991E-2</v>
      </c>
      <c r="J109" s="597">
        <f>D109*0.0001/'TE5'!C109</f>
        <v>0.11028567303469193</v>
      </c>
      <c r="K109" s="598">
        <f>E109*0.0001/'TE5'!D109</f>
        <v>0.10940747946504881</v>
      </c>
      <c r="L109" s="589">
        <f>F109*0.0001/'TE5'!E109</f>
        <v>8.7622567476707616E-2</v>
      </c>
      <c r="M109" s="590">
        <f>G109*0.0001/'TE5'!F109</f>
        <v>0.10305802354986865</v>
      </c>
      <c r="P109" s="578"/>
    </row>
    <row r="110" spans="1:16">
      <c r="A110" s="78">
        <v>2014</v>
      </c>
      <c r="B110" s="463">
        <f>avghweal!AQ103</f>
        <v>281537338.4718399</v>
      </c>
      <c r="C110" s="350">
        <f>avghweal!AR103</f>
        <v>281537338.4718399</v>
      </c>
      <c r="D110" s="562">
        <f>avghweal!AS103</f>
        <v>254467365.20689851</v>
      </c>
      <c r="E110" s="562">
        <f>avghweal!AT103</f>
        <v>328812003.75354964</v>
      </c>
      <c r="F110" s="562">
        <f>avghweal!AU103</f>
        <v>237058325.11553967</v>
      </c>
      <c r="G110" s="73">
        <f>avghweal!AV103</f>
        <v>420026800.77740246</v>
      </c>
      <c r="H110" s="571">
        <f>B110*0.0001/'TE5'!B110</f>
        <v>9.7061306238174425E-2</v>
      </c>
      <c r="I110" s="582">
        <f>C110*0.0001/'TE5'!B110</f>
        <v>9.7061306238174425E-2</v>
      </c>
      <c r="J110" s="597">
        <f>D110*0.0001/'TE5'!C110</f>
        <v>0.1076592930825022</v>
      </c>
      <c r="K110" s="598">
        <f>E110*0.0001/'TE5'!D110</f>
        <v>0.10921805949271507</v>
      </c>
      <c r="L110" s="589">
        <f>F110*0.0001/'TE5'!E110</f>
        <v>8.4668181070623252E-2</v>
      </c>
      <c r="M110" s="590">
        <f>G110*0.0001/'TE5'!F110</f>
        <v>0.10185647879399763</v>
      </c>
    </row>
    <row r="111" spans="1:16">
      <c r="A111" s="78">
        <v>2015</v>
      </c>
      <c r="B111" s="464"/>
      <c r="C111" s="72"/>
      <c r="D111" s="381"/>
      <c r="E111" s="76"/>
      <c r="F111" s="76"/>
      <c r="G111" s="73"/>
      <c r="H111" s="467"/>
      <c r="I111" s="74"/>
      <c r="J111" s="75"/>
      <c r="K111" s="72"/>
      <c r="L111" s="73"/>
      <c r="M111" s="470"/>
    </row>
    <row r="112" spans="1:16">
      <c r="A112" s="78">
        <v>2016</v>
      </c>
      <c r="B112" s="464"/>
      <c r="C112" s="72"/>
      <c r="D112" s="381"/>
      <c r="E112" s="76"/>
      <c r="F112" s="76"/>
      <c r="G112" s="73"/>
      <c r="H112" s="467"/>
      <c r="I112" s="74"/>
      <c r="J112" s="75"/>
      <c r="K112" s="72"/>
      <c r="L112" s="73"/>
      <c r="M112" s="470"/>
    </row>
    <row r="113" spans="1:13">
      <c r="A113" s="78">
        <v>2017</v>
      </c>
      <c r="B113" s="464"/>
      <c r="C113" s="72"/>
      <c r="D113" s="381"/>
      <c r="E113" s="76"/>
      <c r="F113" s="76"/>
      <c r="G113" s="73"/>
      <c r="H113" s="467"/>
      <c r="I113" s="74"/>
      <c r="J113" s="75"/>
      <c r="K113" s="72"/>
      <c r="L113" s="73"/>
      <c r="M113" s="470"/>
    </row>
    <row r="114" spans="1:13">
      <c r="A114" s="78">
        <v>2018</v>
      </c>
      <c r="B114" s="464"/>
      <c r="C114" s="72"/>
      <c r="D114" s="381"/>
      <c r="E114" s="76"/>
      <c r="F114" s="76"/>
      <c r="G114" s="73"/>
      <c r="H114" s="467"/>
      <c r="I114" s="74"/>
      <c r="J114" s="75"/>
      <c r="K114" s="72"/>
      <c r="L114" s="73"/>
      <c r="M114" s="470"/>
    </row>
    <row r="115" spans="1:13">
      <c r="A115" s="78">
        <v>2019</v>
      </c>
      <c r="B115" s="464"/>
      <c r="C115" s="72"/>
      <c r="D115" s="381"/>
      <c r="E115" s="76"/>
      <c r="F115" s="76"/>
      <c r="G115" s="73"/>
      <c r="H115" s="467"/>
      <c r="I115" s="74"/>
      <c r="J115" s="75"/>
      <c r="K115" s="72"/>
      <c r="L115" s="73"/>
      <c r="M115" s="470"/>
    </row>
    <row r="116" spans="1:13" ht="16" thickBot="1">
      <c r="A116" s="71">
        <v>2020</v>
      </c>
      <c r="B116" s="465"/>
      <c r="C116" s="65"/>
      <c r="D116" s="466"/>
      <c r="E116" s="69"/>
      <c r="F116" s="69"/>
      <c r="G116" s="66"/>
      <c r="H116" s="468"/>
      <c r="I116" s="67"/>
      <c r="J116" s="68"/>
      <c r="K116" s="65"/>
      <c r="L116" s="66"/>
      <c r="M116" s="471"/>
    </row>
    <row r="117" spans="1:13" ht="16" thickTop="1">
      <c r="A117" s="64"/>
      <c r="B117" s="63"/>
      <c r="C117" s="63"/>
      <c r="D117" s="63"/>
      <c r="E117" s="63"/>
      <c r="F117" s="63"/>
      <c r="G117" s="62"/>
      <c r="H117" s="63"/>
      <c r="I117" s="63"/>
      <c r="J117" s="63"/>
      <c r="K117" s="63"/>
      <c r="L117" s="63"/>
      <c r="M117" s="62"/>
    </row>
    <row r="118" spans="1:13">
      <c r="D118" s="60"/>
      <c r="E118" s="60"/>
      <c r="F118" s="60"/>
      <c r="H118" s="60"/>
      <c r="I118" s="60"/>
      <c r="J118" s="60"/>
      <c r="K118" s="60"/>
      <c r="L118" s="60"/>
    </row>
  </sheetData>
  <mergeCells count="3">
    <mergeCell ref="A4:M4"/>
    <mergeCell ref="B7:G7"/>
    <mergeCell ref="H7:M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/>
  </sheetPr>
  <dimension ref="A1"/>
  <sheetViews>
    <sheetView workbookViewId="0">
      <selection activeCell="D32" sqref="D3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S72"/>
  <sheetViews>
    <sheetView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S6" sqref="S6"/>
    </sheetView>
  </sheetViews>
  <sheetFormatPr baseColWidth="10" defaultColWidth="10.83203125" defaultRowHeight="15" x14ac:dyDescent="0"/>
  <cols>
    <col min="1" max="1" width="10.83203125" style="4"/>
    <col min="2" max="3" width="13.5" style="4" customWidth="1"/>
    <col min="4" max="9" width="10.83203125" style="4"/>
    <col min="10" max="10" width="11" style="4" customWidth="1"/>
    <col min="11" max="12" width="10.83203125" style="4"/>
    <col min="13" max="13" width="10.83203125" style="4" customWidth="1"/>
    <col min="14" max="18" width="10.83203125" style="4"/>
    <col min="19" max="19" width="11" style="4" customWidth="1"/>
    <col min="20" max="16384" width="10.83203125" style="4"/>
  </cols>
  <sheetData>
    <row r="1" spans="1:19">
      <c r="A1" s="55" t="s">
        <v>37</v>
      </c>
      <c r="B1" s="55"/>
      <c r="C1" s="55"/>
      <c r="F1" s="209"/>
    </row>
    <row r="2" spans="1:19">
      <c r="D2" s="54"/>
      <c r="E2" s="54"/>
      <c r="F2" s="210"/>
      <c r="P2" s="1053"/>
      <c r="Q2" s="1053"/>
    </row>
    <row r="3" spans="1:19" ht="16" thickBot="1">
      <c r="F3" s="209"/>
    </row>
    <row r="4" spans="1:19" ht="25" customHeight="1" thickTop="1">
      <c r="A4" s="1224" t="s">
        <v>1042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070"/>
      <c r="S4" s="1084"/>
    </row>
    <row r="5" spans="1:19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3"/>
      <c r="S5" s="537"/>
    </row>
    <row r="6" spans="1:19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9" t="s">
        <v>23</v>
      </c>
      <c r="P6" s="1055" t="s">
        <v>22</v>
      </c>
      <c r="Q6" s="1083" t="s">
        <v>21</v>
      </c>
      <c r="R6" s="49" t="s">
        <v>54</v>
      </c>
      <c r="S6" s="1056" t="s">
        <v>53</v>
      </c>
    </row>
    <row r="7" spans="1:19" ht="38" customHeight="1">
      <c r="A7" s="434"/>
      <c r="B7" s="1280" t="s">
        <v>1045</v>
      </c>
      <c r="C7" s="1277"/>
      <c r="D7" s="1277"/>
      <c r="E7" s="1277"/>
      <c r="F7" s="1277"/>
      <c r="G7" s="1277"/>
      <c r="H7" s="1277"/>
      <c r="I7" s="1277"/>
      <c r="J7" s="1277"/>
      <c r="K7" s="1277"/>
      <c r="L7" s="1277"/>
      <c r="M7" s="1281"/>
      <c r="N7" s="1280" t="s">
        <v>1044</v>
      </c>
      <c r="O7" s="1277"/>
      <c r="P7" s="1277"/>
      <c r="Q7" s="1277"/>
      <c r="R7" s="1285" t="s">
        <v>1228</v>
      </c>
      <c r="S7" s="1286"/>
    </row>
    <row r="8" spans="1:19" s="30" customFormat="1" ht="43" customHeight="1">
      <c r="A8" s="45"/>
      <c r="B8" s="908" t="s">
        <v>1041</v>
      </c>
      <c r="C8" s="923" t="s">
        <v>38</v>
      </c>
      <c r="D8" s="317" t="s">
        <v>16</v>
      </c>
      <c r="E8" s="519" t="s">
        <v>15</v>
      </c>
      <c r="F8" s="519" t="s">
        <v>59</v>
      </c>
      <c r="G8" s="909" t="s">
        <v>14</v>
      </c>
      <c r="H8" s="44" t="s">
        <v>13</v>
      </c>
      <c r="I8" s="44" t="s">
        <v>12</v>
      </c>
      <c r="J8" s="44" t="s">
        <v>11</v>
      </c>
      <c r="K8" s="44" t="s">
        <v>10</v>
      </c>
      <c r="L8" s="44" t="s">
        <v>9</v>
      </c>
      <c r="M8" s="903" t="s">
        <v>143</v>
      </c>
      <c r="N8" s="912" t="s">
        <v>1043</v>
      </c>
      <c r="O8" s="912" t="s">
        <v>1050</v>
      </c>
      <c r="P8" s="43" t="s">
        <v>1213</v>
      </c>
      <c r="Q8" s="43" t="s">
        <v>1214</v>
      </c>
      <c r="R8" s="1085" t="s">
        <v>1043</v>
      </c>
      <c r="S8" s="1090" t="s">
        <v>1050</v>
      </c>
    </row>
    <row r="9" spans="1:19">
      <c r="A9" s="27">
        <v>1960</v>
      </c>
      <c r="B9" s="913"/>
      <c r="C9" s="913"/>
      <c r="D9" s="321"/>
      <c r="E9" s="444"/>
      <c r="F9" s="444"/>
      <c r="G9" s="910"/>
      <c r="H9" s="29"/>
      <c r="I9" s="29"/>
      <c r="J9" s="29"/>
      <c r="K9" s="29"/>
      <c r="L9" s="29"/>
      <c r="M9" s="904"/>
      <c r="N9" s="917"/>
      <c r="O9" s="917"/>
      <c r="P9" s="917"/>
      <c r="Q9" s="917"/>
      <c r="R9" s="1086"/>
      <c r="S9" s="918"/>
    </row>
    <row r="10" spans="1:19">
      <c r="A10" s="19">
        <v>1961</v>
      </c>
      <c r="B10" s="914"/>
      <c r="C10" s="914"/>
      <c r="D10" s="319"/>
      <c r="E10" s="444"/>
      <c r="F10" s="444"/>
      <c r="G10" s="689"/>
      <c r="H10" s="28"/>
      <c r="I10" s="28"/>
      <c r="J10" s="28"/>
      <c r="K10" s="28"/>
      <c r="L10" s="28"/>
      <c r="M10" s="905"/>
      <c r="N10" s="500"/>
      <c r="O10" s="500"/>
      <c r="P10" s="500"/>
      <c r="Q10" s="500"/>
      <c r="R10" s="1087"/>
      <c r="S10" s="919"/>
    </row>
    <row r="11" spans="1:19">
      <c r="A11" s="19">
        <v>1962</v>
      </c>
      <c r="B11" s="914">
        <v>1</v>
      </c>
      <c r="C11" s="914">
        <v>0.38033253432987901</v>
      </c>
      <c r="D11" s="319">
        <v>0.5402897434160685</v>
      </c>
      <c r="E11" s="521">
        <v>0.66117261829009122</v>
      </c>
      <c r="F11" s="521">
        <v>0.24872271697284573</v>
      </c>
      <c r="G11" s="325">
        <v>5.0960973504349416E-2</v>
      </c>
      <c r="H11" s="16">
        <v>3.6717463809902179E-2</v>
      </c>
      <c r="I11" s="16">
        <v>3.2203422563860197E-2</v>
      </c>
      <c r="J11" s="16">
        <v>2.8492199568803903E-2</v>
      </c>
      <c r="K11" s="16">
        <v>2.0446227143638782E-2</v>
      </c>
      <c r="L11" s="16">
        <v>3.1493439498503979E-2</v>
      </c>
      <c r="M11" s="17"/>
      <c r="N11" s="500">
        <v>3.799168380072965</v>
      </c>
      <c r="O11" s="500">
        <v>3.7757701825866419</v>
      </c>
      <c r="P11" s="500"/>
      <c r="Q11" s="500"/>
      <c r="R11" s="1087">
        <v>3.4756842708078612</v>
      </c>
      <c r="S11" s="919">
        <v>3.6936417711467433</v>
      </c>
    </row>
    <row r="12" spans="1:19">
      <c r="A12" s="19">
        <v>1963</v>
      </c>
      <c r="B12" s="914">
        <f>(B11+B13)/2</f>
        <v>1</v>
      </c>
      <c r="C12" s="914">
        <f t="shared" ref="C12:O12" si="0">(C11+C13)/2</f>
        <v>0.37886301071086703</v>
      </c>
      <c r="D12" s="319">
        <f t="shared" si="0"/>
        <v>0.53937797595383397</v>
      </c>
      <c r="E12" s="521">
        <f t="shared" si="0"/>
        <v>0.66144042586123919</v>
      </c>
      <c r="F12" s="521">
        <f t="shared" si="0"/>
        <v>0.24601133966288713</v>
      </c>
      <c r="G12" s="325">
        <f t="shared" si="0"/>
        <v>5.0017041427873388E-2</v>
      </c>
      <c r="H12" s="16">
        <f t="shared" si="0"/>
        <v>3.5294641728959408E-2</v>
      </c>
      <c r="I12" s="16">
        <f t="shared" si="0"/>
        <v>3.1919737102094017E-2</v>
      </c>
      <c r="J12" s="16">
        <f t="shared" si="0"/>
        <v>2.7147670166638774E-2</v>
      </c>
      <c r="K12" s="16">
        <f t="shared" si="0"/>
        <v>2.4249253306106222E-2</v>
      </c>
      <c r="L12" s="16">
        <f t="shared" si="0"/>
        <v>3.2861304987463702E-2</v>
      </c>
      <c r="M12" s="17"/>
      <c r="N12" s="500">
        <f t="shared" si="0"/>
        <v>3.827065823037433</v>
      </c>
      <c r="O12" s="500">
        <f t="shared" si="0"/>
        <v>3.7966727522786927</v>
      </c>
      <c r="P12" s="500"/>
      <c r="Q12" s="500"/>
      <c r="R12" s="1087">
        <f t="shared" ref="R12" si="1">(R11+R13)/2</f>
        <v>3.5115181512473139</v>
      </c>
      <c r="S12" s="919">
        <f t="shared" ref="S12" si="2">(S11+S13)/2</f>
        <v>3.7093626528240646</v>
      </c>
    </row>
    <row r="13" spans="1:19">
      <c r="A13" s="19">
        <v>1964</v>
      </c>
      <c r="B13" s="914">
        <v>1</v>
      </c>
      <c r="C13" s="914">
        <v>0.37739348709185505</v>
      </c>
      <c r="D13" s="319">
        <v>0.53846620849159943</v>
      </c>
      <c r="E13" s="521">
        <v>0.66170823343238705</v>
      </c>
      <c r="F13" s="521">
        <v>0.2432999623529285</v>
      </c>
      <c r="G13" s="325">
        <v>4.9073109351397359E-2</v>
      </c>
      <c r="H13" s="16">
        <v>3.3871819648016645E-2</v>
      </c>
      <c r="I13" s="16">
        <v>3.1636051640327845E-2</v>
      </c>
      <c r="J13" s="16">
        <v>2.5803140764473646E-2</v>
      </c>
      <c r="K13" s="16">
        <v>2.8052279468573662E-2</v>
      </c>
      <c r="L13" s="16">
        <v>3.4229170476423432E-2</v>
      </c>
      <c r="M13" s="17"/>
      <c r="N13" s="500">
        <v>3.8549632660019011</v>
      </c>
      <c r="O13" s="500">
        <v>3.817575321970744</v>
      </c>
      <c r="P13" s="500"/>
      <c r="Q13" s="500"/>
      <c r="R13" s="1087">
        <v>3.5473520316867662</v>
      </c>
      <c r="S13" s="919">
        <v>3.7250835345013864</v>
      </c>
    </row>
    <row r="14" spans="1:19">
      <c r="A14" s="19">
        <v>1965</v>
      </c>
      <c r="B14" s="914">
        <f>(B13+B15)/2</f>
        <v>1</v>
      </c>
      <c r="C14" s="914">
        <f t="shared" ref="C14:O14" si="3">(C13+C15)/2</f>
        <v>0.37604541084827242</v>
      </c>
      <c r="D14" s="319">
        <f t="shared" si="3"/>
        <v>0.53813595739202369</v>
      </c>
      <c r="E14" s="521">
        <f t="shared" si="3"/>
        <v>0.66491950345971773</v>
      </c>
      <c r="F14" s="521">
        <f t="shared" si="3"/>
        <v>0.23372322749175534</v>
      </c>
      <c r="G14" s="325">
        <f t="shared" si="3"/>
        <v>4.9241679409542272E-2</v>
      </c>
      <c r="H14" s="16">
        <f t="shared" si="3"/>
        <v>3.613563218665921E-2</v>
      </c>
      <c r="I14" s="16">
        <f t="shared" si="3"/>
        <v>3.0097905498261048E-2</v>
      </c>
      <c r="J14" s="16">
        <f t="shared" si="3"/>
        <v>2.5903704735044428E-2</v>
      </c>
      <c r="K14" s="16">
        <f t="shared" si="3"/>
        <v>2.744780950595746E-2</v>
      </c>
      <c r="L14" s="16">
        <f t="shared" si="3"/>
        <v>3.5930768794586648E-2</v>
      </c>
      <c r="M14" s="17"/>
      <c r="N14" s="500">
        <f t="shared" si="3"/>
        <v>3.9097203001053789</v>
      </c>
      <c r="O14" s="500">
        <f t="shared" si="3"/>
        <v>3.8332415288527093</v>
      </c>
      <c r="P14" s="500"/>
      <c r="Q14" s="500"/>
      <c r="R14" s="1087">
        <f t="shared" ref="R14" si="4">(R13+R15)/2</f>
        <v>3.5812506586816335</v>
      </c>
      <c r="S14" s="919">
        <f t="shared" ref="S14" si="5">(S13+S15)/2</f>
        <v>3.7356512779313555</v>
      </c>
    </row>
    <row r="15" spans="1:19">
      <c r="A15" s="19">
        <v>1966</v>
      </c>
      <c r="B15" s="914">
        <v>1</v>
      </c>
      <c r="C15" s="914">
        <v>0.37469733460468979</v>
      </c>
      <c r="D15" s="319">
        <v>0.53780570629244784</v>
      </c>
      <c r="E15" s="521">
        <v>0.66813077348704852</v>
      </c>
      <c r="F15" s="521">
        <v>0.22414649263058214</v>
      </c>
      <c r="G15" s="325">
        <v>4.9410249467687184E-2</v>
      </c>
      <c r="H15" s="319">
        <v>3.8399444725301775E-2</v>
      </c>
      <c r="I15" s="319">
        <v>2.8559759356194252E-2</v>
      </c>
      <c r="J15" s="319">
        <v>2.6004268705615206E-2</v>
      </c>
      <c r="K15" s="319">
        <v>2.6843339543341262E-2</v>
      </c>
      <c r="L15" s="319">
        <v>3.7632367112749872E-2</v>
      </c>
      <c r="M15" s="17"/>
      <c r="N15" s="500">
        <v>3.9644773342088566</v>
      </c>
      <c r="O15" s="500">
        <v>3.8489077357346746</v>
      </c>
      <c r="P15" s="924"/>
      <c r="Q15" s="924"/>
      <c r="R15" s="1087">
        <v>3.6151492856765004</v>
      </c>
      <c r="S15" s="919">
        <v>3.7462190213613247</v>
      </c>
    </row>
    <row r="16" spans="1:19">
      <c r="A16" s="19">
        <v>1967</v>
      </c>
      <c r="B16" s="914">
        <v>1</v>
      </c>
      <c r="C16" s="914">
        <v>0.38756927406924363</v>
      </c>
      <c r="D16" s="319">
        <v>0.5349425723366612</v>
      </c>
      <c r="E16" s="521">
        <v>0.66370503608278186</v>
      </c>
      <c r="F16" s="521">
        <v>0.2383087444933733</v>
      </c>
      <c r="G16" s="325">
        <v>4.9303113198260681E-2</v>
      </c>
      <c r="H16" s="16">
        <v>3.7334206025277886E-2</v>
      </c>
      <c r="I16" s="16">
        <v>2.7696385878785625E-2</v>
      </c>
      <c r="J16" s="16">
        <v>2.4229196959483293E-2</v>
      </c>
      <c r="K16" s="16">
        <v>2.4517100589683077E-2</v>
      </c>
      <c r="L16" s="16">
        <v>3.3694837813194788E-2</v>
      </c>
      <c r="M16" s="17"/>
      <c r="N16" s="500">
        <v>3.692446928023553</v>
      </c>
      <c r="O16" s="500">
        <v>3.6698830791921404</v>
      </c>
      <c r="P16" s="500"/>
      <c r="Q16" s="500"/>
      <c r="R16" s="1087">
        <v>3.4089330073509183</v>
      </c>
      <c r="S16" s="919">
        <v>3.5799688995062637</v>
      </c>
    </row>
    <row r="17" spans="1:19">
      <c r="A17" s="19">
        <v>1968</v>
      </c>
      <c r="B17" s="914">
        <v>1</v>
      </c>
      <c r="C17" s="914">
        <v>0.3922957159770189</v>
      </c>
      <c r="D17" s="319">
        <v>0.53470045465375127</v>
      </c>
      <c r="E17" s="521">
        <v>0.65916782399577412</v>
      </c>
      <c r="F17" s="521">
        <v>0.25231950745905229</v>
      </c>
      <c r="G17" s="325">
        <v>5.0904919630764704E-2</v>
      </c>
      <c r="H17" s="16">
        <v>3.4467584079482028E-2</v>
      </c>
      <c r="I17" s="16">
        <v>2.6833988821189699E-2</v>
      </c>
      <c r="J17" s="16">
        <v>2.5266780789536217E-2</v>
      </c>
      <c r="K17" s="16">
        <v>2.4523816541783348E-2</v>
      </c>
      <c r="L17" s="16">
        <v>2.8546702054978848E-2</v>
      </c>
      <c r="M17" s="17"/>
      <c r="N17" s="500">
        <v>3.5550333742293856</v>
      </c>
      <c r="O17" s="500">
        <v>3.5105441281389491</v>
      </c>
      <c r="P17" s="500"/>
      <c r="Q17" s="500"/>
      <c r="R17" s="1087">
        <v>3.2731567704785425</v>
      </c>
      <c r="S17" s="919">
        <v>3.4155411768316277</v>
      </c>
    </row>
    <row r="18" spans="1:19">
      <c r="A18" s="23">
        <v>1969</v>
      </c>
      <c r="B18" s="915">
        <v>1</v>
      </c>
      <c r="C18" s="915">
        <v>0.39417510410605433</v>
      </c>
      <c r="D18" s="320">
        <v>0.53349578871098025</v>
      </c>
      <c r="E18" s="525">
        <v>0.65666783944411133</v>
      </c>
      <c r="F18" s="525">
        <v>0.25769158920180579</v>
      </c>
      <c r="G18" s="326">
        <v>5.2567862302575763E-2</v>
      </c>
      <c r="H18" s="22">
        <v>3.6165732544159293E-2</v>
      </c>
      <c r="I18" s="22">
        <v>3.3738081111886878E-2</v>
      </c>
      <c r="J18" s="22">
        <v>2.5333774023225862E-2</v>
      </c>
      <c r="K18" s="22">
        <v>2.2509032583584367E-2</v>
      </c>
      <c r="L18" s="22">
        <v>3.0144451798216738E-2</v>
      </c>
      <c r="M18" s="906"/>
      <c r="N18" s="498">
        <v>3.478467987880673</v>
      </c>
      <c r="O18" s="498">
        <v>3.406066771501191</v>
      </c>
      <c r="P18" s="498"/>
      <c r="Q18" s="498"/>
      <c r="R18" s="1088">
        <v>3.2122023599622351</v>
      </c>
      <c r="S18" s="920">
        <v>3.3248773539856225</v>
      </c>
    </row>
    <row r="19" spans="1:19">
      <c r="A19" s="27">
        <v>1970</v>
      </c>
      <c r="B19" s="913">
        <v>1</v>
      </c>
      <c r="C19" s="913">
        <v>0.396728567415155</v>
      </c>
      <c r="D19" s="321">
        <v>0.53437120040586095</v>
      </c>
      <c r="E19" s="527">
        <v>0.65393306389400141</v>
      </c>
      <c r="F19" s="527">
        <v>0.26820415281683513</v>
      </c>
      <c r="G19" s="327">
        <v>5.7087005799946987E-2</v>
      </c>
      <c r="H19" s="26">
        <v>3.8604468570479854E-2</v>
      </c>
      <c r="I19" s="26">
        <v>2.9576349079995248E-2</v>
      </c>
      <c r="J19" s="26">
        <v>2.1932474843011512E-2</v>
      </c>
      <c r="K19" s="26">
        <v>2.1695803845507778E-2</v>
      </c>
      <c r="L19" s="26">
        <v>3.4414253680597771E-2</v>
      </c>
      <c r="M19" s="907"/>
      <c r="N19" s="917">
        <v>3.3991208837979521</v>
      </c>
      <c r="O19" s="917">
        <v>3.3620725726145548</v>
      </c>
      <c r="P19" s="917"/>
      <c r="Q19" s="917"/>
      <c r="R19" s="1086">
        <v>3.1201932218979258</v>
      </c>
      <c r="S19" s="918">
        <v>3.2621682311469944</v>
      </c>
    </row>
    <row r="20" spans="1:19">
      <c r="A20" s="19">
        <v>1971</v>
      </c>
      <c r="B20" s="914">
        <v>1</v>
      </c>
      <c r="C20" s="914">
        <v>0.38891247344397284</v>
      </c>
      <c r="D20" s="319">
        <v>0.53275377922695455</v>
      </c>
      <c r="E20" s="521">
        <v>0.65117063842258383</v>
      </c>
      <c r="F20" s="521">
        <v>0.26234495760973353</v>
      </c>
      <c r="G20" s="325">
        <v>6.1121857136103831E-2</v>
      </c>
      <c r="H20" s="16">
        <v>3.8465084247548208E-2</v>
      </c>
      <c r="I20" s="16">
        <v>2.6519006441463162E-2</v>
      </c>
      <c r="J20" s="16">
        <v>2.4634731847720626E-2</v>
      </c>
      <c r="K20" s="16">
        <v>2.9070559582612912E-2</v>
      </c>
      <c r="L20" s="16">
        <v>3.9940679655707738E-2</v>
      </c>
      <c r="M20" s="17"/>
      <c r="N20" s="500">
        <v>3.4794271380578032</v>
      </c>
      <c r="O20" s="500">
        <v>3.3993957160360231</v>
      </c>
      <c r="P20" s="500"/>
      <c r="Q20" s="500"/>
      <c r="R20" s="1087">
        <v>3.1653247330530827</v>
      </c>
      <c r="S20" s="919">
        <v>3.293197650446388</v>
      </c>
    </row>
    <row r="21" spans="1:19">
      <c r="A21" s="19">
        <v>1972</v>
      </c>
      <c r="B21" s="914">
        <v>1</v>
      </c>
      <c r="C21" s="914">
        <v>0.40018705306765423</v>
      </c>
      <c r="D21" s="319">
        <v>0.53584659953874947</v>
      </c>
      <c r="E21" s="521">
        <v>0.65276867554120632</v>
      </c>
      <c r="F21" s="521">
        <v>0.27452630560060459</v>
      </c>
      <c r="G21" s="325">
        <v>5.9887023382613147E-2</v>
      </c>
      <c r="H21" s="16">
        <v>3.7547861164924035E-2</v>
      </c>
      <c r="I21" s="16">
        <v>3.3048171277168643E-2</v>
      </c>
      <c r="J21" s="16">
        <v>2.8127519322320445E-2</v>
      </c>
      <c r="K21" s="16">
        <v>2.4665844634108511E-2</v>
      </c>
      <c r="L21" s="16">
        <v>3.65790058595701E-2</v>
      </c>
      <c r="M21" s="17"/>
      <c r="N21" s="500">
        <v>3.3862460057487058</v>
      </c>
      <c r="O21" s="500">
        <v>3.2911690460230756</v>
      </c>
      <c r="P21" s="500"/>
      <c r="Q21" s="500"/>
      <c r="R21" s="1087">
        <v>3.0769386745006626</v>
      </c>
      <c r="S21" s="919">
        <v>3.1893495210282334</v>
      </c>
    </row>
    <row r="22" spans="1:19">
      <c r="A22" s="19">
        <v>1973</v>
      </c>
      <c r="B22" s="914">
        <v>1</v>
      </c>
      <c r="C22" s="914">
        <v>0.40659611849303451</v>
      </c>
      <c r="D22" s="319">
        <v>0.53667809112113318</v>
      </c>
      <c r="E22" s="521">
        <v>0.65246265974546647</v>
      </c>
      <c r="F22" s="521">
        <v>0.28146628002291152</v>
      </c>
      <c r="G22" s="325">
        <v>5.8233805586595133E-2</v>
      </c>
      <c r="H22" s="16">
        <v>3.7691920083134857E-2</v>
      </c>
      <c r="I22" s="16">
        <v>3.2389055948034408E-2</v>
      </c>
      <c r="J22" s="16">
        <v>2.6116090059527079E-2</v>
      </c>
      <c r="K22" s="16">
        <v>2.8414412567110643E-2</v>
      </c>
      <c r="L22" s="16">
        <v>4.1575612974455133E-2</v>
      </c>
      <c r="M22" s="17"/>
      <c r="N22" s="500">
        <v>3.3994120313754017</v>
      </c>
      <c r="O22" s="500">
        <v>3.308597314940398</v>
      </c>
      <c r="P22" s="500"/>
      <c r="Q22" s="500"/>
      <c r="R22" s="1087">
        <v>3.0590958511682111</v>
      </c>
      <c r="S22" s="919">
        <v>3.1921737603941081</v>
      </c>
    </row>
    <row r="23" spans="1:19">
      <c r="A23" s="19">
        <v>1974</v>
      </c>
      <c r="B23" s="914">
        <v>1</v>
      </c>
      <c r="C23" s="914">
        <v>0.40733390425769578</v>
      </c>
      <c r="D23" s="319">
        <v>0.53776553903335522</v>
      </c>
      <c r="E23" s="521">
        <v>0.65746957049570276</v>
      </c>
      <c r="F23" s="521">
        <v>0.27082721583818847</v>
      </c>
      <c r="G23" s="325">
        <v>6.0450659589351398E-2</v>
      </c>
      <c r="H23" s="16">
        <v>4.3917862347219852E-2</v>
      </c>
      <c r="I23" s="16">
        <v>3.316618315104107E-2</v>
      </c>
      <c r="J23" s="16">
        <v>2.3399434432111885E-2</v>
      </c>
      <c r="K23" s="16">
        <v>2.6124028806069444E-2</v>
      </c>
      <c r="L23" s="16">
        <v>4.7005158082798634E-2</v>
      </c>
      <c r="M23" s="17"/>
      <c r="N23" s="500">
        <v>3.4031642238506721</v>
      </c>
      <c r="O23" s="500">
        <v>3.2702386150578771</v>
      </c>
      <c r="P23" s="500"/>
      <c r="Q23" s="500"/>
      <c r="R23" s="1087">
        <v>3.0094134290559902</v>
      </c>
      <c r="S23" s="919">
        <v>3.1256651836901068</v>
      </c>
    </row>
    <row r="24" spans="1:19">
      <c r="A24" s="19">
        <v>1975</v>
      </c>
      <c r="B24" s="914">
        <v>1</v>
      </c>
      <c r="C24" s="914">
        <v>0.41530134421974013</v>
      </c>
      <c r="D24" s="319">
        <v>0.53810611047979284</v>
      </c>
      <c r="E24" s="521">
        <v>0.64354182680099414</v>
      </c>
      <c r="F24" s="521">
        <v>0.30757812865341633</v>
      </c>
      <c r="G24" s="325">
        <v>6.4839993921775613E-2</v>
      </c>
      <c r="H24" s="16">
        <v>3.9950715619837665E-2</v>
      </c>
      <c r="I24" s="16">
        <v>3.346210226540608E-2</v>
      </c>
      <c r="J24" s="16">
        <v>2.5551396895057008E-2</v>
      </c>
      <c r="K24" s="16">
        <v>3.230553189166805E-2</v>
      </c>
      <c r="L24" s="16">
        <v>4.9552474075459853E-2</v>
      </c>
      <c r="M24" s="17"/>
      <c r="N24" s="500">
        <v>3.1798680481405093</v>
      </c>
      <c r="O24" s="500">
        <v>3.1128083813906837</v>
      </c>
      <c r="P24" s="500"/>
      <c r="Q24" s="500"/>
      <c r="R24" s="1087">
        <v>2.8105503063921788</v>
      </c>
      <c r="S24" s="919">
        <v>2.947899668704181</v>
      </c>
    </row>
    <row r="25" spans="1:19">
      <c r="A25" s="19">
        <v>1976</v>
      </c>
      <c r="B25" s="914">
        <v>1</v>
      </c>
      <c r="C25" s="914">
        <v>0.42019057571337715</v>
      </c>
      <c r="D25" s="319">
        <v>0.53797575746232884</v>
      </c>
      <c r="E25" s="521">
        <v>0.64161893227358868</v>
      </c>
      <c r="F25" s="521">
        <v>0.31322182791516034</v>
      </c>
      <c r="G25" s="325">
        <v>6.4574764660124143E-2</v>
      </c>
      <c r="H25" s="16">
        <v>4.2928757023812929E-2</v>
      </c>
      <c r="I25" s="16">
        <v>3.466138368678192E-2</v>
      </c>
      <c r="J25" s="16">
        <v>2.5906842751799136E-2</v>
      </c>
      <c r="K25" s="16">
        <v>3.0190563716963076E-2</v>
      </c>
      <c r="L25" s="16">
        <v>4.5012072122349499E-2</v>
      </c>
      <c r="M25" s="17"/>
      <c r="N25" s="500">
        <v>3.111009094683213</v>
      </c>
      <c r="O25" s="500">
        <v>3.0176831449253823</v>
      </c>
      <c r="P25" s="500"/>
      <c r="Q25" s="500"/>
      <c r="R25" s="1087">
        <v>2.7599551625302481</v>
      </c>
      <c r="S25" s="919">
        <v>2.8705679839631255</v>
      </c>
    </row>
    <row r="26" spans="1:19">
      <c r="A26" s="19">
        <v>1977</v>
      </c>
      <c r="B26" s="914">
        <v>1</v>
      </c>
      <c r="C26" s="914">
        <v>0.42744160512318169</v>
      </c>
      <c r="D26" s="319">
        <v>0.53954151826859198</v>
      </c>
      <c r="E26" s="521">
        <v>0.63968693777208196</v>
      </c>
      <c r="F26" s="521">
        <v>0.3262444546408787</v>
      </c>
      <c r="G26" s="325">
        <v>6.9429026416294198E-2</v>
      </c>
      <c r="H26" s="16">
        <v>4.8075866878035285E-2</v>
      </c>
      <c r="I26" s="16">
        <v>3.6222025653679088E-2</v>
      </c>
      <c r="J26" s="16">
        <v>2.7063477861914584E-2</v>
      </c>
      <c r="K26" s="16">
        <v>2.9497942912309814E-2</v>
      </c>
      <c r="L26" s="16">
        <v>5.154236650300284E-2</v>
      </c>
      <c r="M26" s="17"/>
      <c r="N26" s="500">
        <v>3.0191498598664959</v>
      </c>
      <c r="O26" s="500">
        <v>2.9283239817742208</v>
      </c>
      <c r="P26" s="500"/>
      <c r="Q26" s="500"/>
      <c r="R26" s="1087">
        <v>2.6954017954738605</v>
      </c>
      <c r="S26" s="919">
        <v>2.8027876983572755</v>
      </c>
    </row>
    <row r="27" spans="1:19">
      <c r="A27" s="19">
        <v>1978</v>
      </c>
      <c r="B27" s="914">
        <v>1</v>
      </c>
      <c r="C27" s="914">
        <v>0.43344110250473022</v>
      </c>
      <c r="D27" s="319">
        <v>0.53978961706161499</v>
      </c>
      <c r="E27" s="521">
        <v>0.64181149005889893</v>
      </c>
      <c r="F27" s="521">
        <v>0.32635164260864258</v>
      </c>
      <c r="G27" s="325">
        <v>6.9257460534572601E-2</v>
      </c>
      <c r="H27" s="16">
        <v>5.0384048372507095E-2</v>
      </c>
      <c r="I27" s="16">
        <v>3.4285813570022583E-2</v>
      </c>
      <c r="J27" s="16">
        <v>2.8804486617445946E-2</v>
      </c>
      <c r="K27" s="16">
        <v>3.2392188906669617E-2</v>
      </c>
      <c r="L27" s="16">
        <v>4.7523599117994308E-2</v>
      </c>
      <c r="M27" s="17"/>
      <c r="N27" s="500">
        <v>2.9754204121852137</v>
      </c>
      <c r="O27" s="500">
        <v>2.8712320299506326</v>
      </c>
      <c r="P27" s="500"/>
      <c r="Q27" s="500"/>
      <c r="R27" s="1087">
        <v>2.6896152731990957</v>
      </c>
      <c r="S27" s="919">
        <v>2.7709806774852623</v>
      </c>
    </row>
    <row r="28" spans="1:19">
      <c r="A28" s="23">
        <v>1979</v>
      </c>
      <c r="B28" s="915">
        <v>1</v>
      </c>
      <c r="C28" s="915">
        <v>0.43344110250473022</v>
      </c>
      <c r="D28" s="320">
        <v>0.53978961706161499</v>
      </c>
      <c r="E28" s="525">
        <v>0.64181149005889893</v>
      </c>
      <c r="F28" s="525">
        <v>0.32635164260864258</v>
      </c>
      <c r="G28" s="326">
        <v>6.9257460534572601E-2</v>
      </c>
      <c r="H28" s="22">
        <v>5.0384048372507095E-2</v>
      </c>
      <c r="I28" s="22">
        <v>3.4285813570022583E-2</v>
      </c>
      <c r="J28" s="22">
        <v>2.8804486617445946E-2</v>
      </c>
      <c r="K28" s="22">
        <v>3.2392188906669617E-2</v>
      </c>
      <c r="L28" s="22">
        <v>4.7523599117994308E-2</v>
      </c>
      <c r="M28" s="906"/>
      <c r="N28" s="498">
        <v>2.8642818755995241</v>
      </c>
      <c r="O28" s="498">
        <v>2.7686436474362699</v>
      </c>
      <c r="P28" s="925">
        <v>2.4568697846811376</v>
      </c>
      <c r="Q28" s="925">
        <v>3.5083986947917456</v>
      </c>
      <c r="R28" s="1088">
        <v>2.5910360170519371</v>
      </c>
      <c r="S28" s="920">
        <v>2.6669474407275984</v>
      </c>
    </row>
    <row r="29" spans="1:19">
      <c r="A29" s="27">
        <v>1980</v>
      </c>
      <c r="B29" s="913">
        <v>1</v>
      </c>
      <c r="C29" s="913">
        <v>0.43924090266227722</v>
      </c>
      <c r="D29" s="321">
        <v>0.54384791851043701</v>
      </c>
      <c r="E29" s="527">
        <v>0.63691574335098267</v>
      </c>
      <c r="F29" s="527">
        <v>0.34674519300460815</v>
      </c>
      <c r="G29" s="327">
        <v>7.5759463012218475E-2</v>
      </c>
      <c r="H29" s="26">
        <v>5.4564494639635086E-2</v>
      </c>
      <c r="I29" s="26">
        <v>3.3918052911758423E-2</v>
      </c>
      <c r="J29" s="26">
        <v>2.8692947700619698E-2</v>
      </c>
      <c r="K29" s="26">
        <v>3.024442121386528E-2</v>
      </c>
      <c r="L29" s="26">
        <v>4.7173120081424713E-2</v>
      </c>
      <c r="M29" s="907"/>
      <c r="N29" s="917">
        <v>2.7642912934661963</v>
      </c>
      <c r="O29" s="917">
        <v>2.6598081858886742</v>
      </c>
      <c r="P29" s="917">
        <v>2.349880767815955</v>
      </c>
      <c r="Q29" s="917">
        <v>3.4050876528164169</v>
      </c>
      <c r="R29" s="1086">
        <v>2.4924430546659688</v>
      </c>
      <c r="S29" s="918">
        <v>2.5544064610182233</v>
      </c>
    </row>
    <row r="30" spans="1:19">
      <c r="A30" s="19">
        <v>1981</v>
      </c>
      <c r="B30" s="914">
        <v>1</v>
      </c>
      <c r="C30" s="914">
        <v>0.43995469808578491</v>
      </c>
      <c r="D30" s="319">
        <v>0.54356640577316284</v>
      </c>
      <c r="E30" s="521">
        <v>0.63245338201522827</v>
      </c>
      <c r="F30" s="521">
        <v>0.35276332497596741</v>
      </c>
      <c r="G30" s="325">
        <v>7.8344464302062988E-2</v>
      </c>
      <c r="H30" s="16">
        <v>5.5970735847949982E-2</v>
      </c>
      <c r="I30" s="16">
        <v>3.8810096681118011E-2</v>
      </c>
      <c r="J30" s="16">
        <v>3.4741867333650589E-2</v>
      </c>
      <c r="K30" s="16">
        <v>4.1162431240081787E-2</v>
      </c>
      <c r="L30" s="16">
        <v>7.2440966963768005E-2</v>
      </c>
      <c r="M30" s="17"/>
      <c r="N30" s="500">
        <v>2.7218612061841077</v>
      </c>
      <c r="O30" s="500">
        <v>2.616000832487158</v>
      </c>
      <c r="P30" s="500">
        <v>2.3072530747278832</v>
      </c>
      <c r="Q30" s="500">
        <v>3.366989857925363</v>
      </c>
      <c r="R30" s="1087">
        <v>2.447705522258206</v>
      </c>
      <c r="S30" s="919">
        <v>2.5117172169331887</v>
      </c>
    </row>
    <row r="31" spans="1:19">
      <c r="A31" s="19">
        <v>1982</v>
      </c>
      <c r="B31" s="914">
        <v>1</v>
      </c>
      <c r="C31" s="914">
        <v>0.44628658890724182</v>
      </c>
      <c r="D31" s="319">
        <v>0.54788392782211304</v>
      </c>
      <c r="E31" s="521">
        <v>0.62511307001113892</v>
      </c>
      <c r="F31" s="521">
        <v>0.37605187296867371</v>
      </c>
      <c r="G31" s="325">
        <v>8.6623638868331909E-2</v>
      </c>
      <c r="H31" s="16">
        <v>6.362481415271759E-2</v>
      </c>
      <c r="I31" s="16">
        <v>3.7498228251934052E-2</v>
      </c>
      <c r="J31" s="16">
        <v>3.7569291889667511E-2</v>
      </c>
      <c r="K31" s="16">
        <v>3.6073107272386551E-2</v>
      </c>
      <c r="L31" s="16">
        <v>6.4495295286178589E-2</v>
      </c>
      <c r="M31" s="17"/>
      <c r="N31" s="500">
        <v>2.6276606075131301</v>
      </c>
      <c r="O31" s="500">
        <v>2.5159871975367678</v>
      </c>
      <c r="P31" s="500">
        <v>2.2321045451524513</v>
      </c>
      <c r="Q31" s="500">
        <v>3.2134514200441568</v>
      </c>
      <c r="R31" s="1087">
        <v>2.3529579985626508</v>
      </c>
      <c r="S31" s="919">
        <v>2.4039024014964534</v>
      </c>
    </row>
    <row r="32" spans="1:19">
      <c r="A32" s="19">
        <v>1983</v>
      </c>
      <c r="B32" s="914">
        <v>1</v>
      </c>
      <c r="C32" s="914">
        <v>0.44841128587722778</v>
      </c>
      <c r="D32" s="319">
        <v>0.54592007398605347</v>
      </c>
      <c r="E32" s="521">
        <v>0.61864787340164185</v>
      </c>
      <c r="F32" s="521">
        <v>0.38431870937347412</v>
      </c>
      <c r="G32" s="325">
        <v>0.10088535398244858</v>
      </c>
      <c r="H32" s="16">
        <v>7.2660729289054871E-2</v>
      </c>
      <c r="I32" s="16">
        <v>4.8419710248708725E-2</v>
      </c>
      <c r="J32" s="16">
        <v>4.5488957315683365E-2</v>
      </c>
      <c r="K32" s="16">
        <v>4.3003108352422714E-2</v>
      </c>
      <c r="L32" s="16">
        <v>6.5393686294555664E-2</v>
      </c>
      <c r="M32" s="17"/>
      <c r="N32" s="500">
        <v>2.5287917277384677</v>
      </c>
      <c r="O32" s="500">
        <v>2.4277962143609391</v>
      </c>
      <c r="P32" s="500">
        <v>2.1430119335396349</v>
      </c>
      <c r="Q32" s="500">
        <v>3.1574467475166528</v>
      </c>
      <c r="R32" s="1087">
        <v>2.2761306462133408</v>
      </c>
      <c r="S32" s="919">
        <v>2.3257920291206711</v>
      </c>
    </row>
    <row r="33" spans="1:19">
      <c r="A33" s="19">
        <v>1984</v>
      </c>
      <c r="B33" s="914">
        <v>1</v>
      </c>
      <c r="C33" s="914">
        <v>0.45041519403457642</v>
      </c>
      <c r="D33" s="319">
        <v>0.54357391595840454</v>
      </c>
      <c r="E33" s="521">
        <v>0.61647284030914307</v>
      </c>
      <c r="F33" s="521">
        <v>0.38368237018585205</v>
      </c>
      <c r="G33" s="325">
        <v>0.10823466628789902</v>
      </c>
      <c r="H33" s="16">
        <v>7.8507155179977417E-2</v>
      </c>
      <c r="I33" s="16">
        <v>4.9790430814027786E-2</v>
      </c>
      <c r="J33" s="1057">
        <f>(J$36-J$32)/4+J32</f>
        <v>4.5452329330146313E-2</v>
      </c>
      <c r="K33" s="1057">
        <f t="shared" ref="K33:L35" si="6">(K$36-K$32)/4+K32</f>
        <v>4.112525749951601E-2</v>
      </c>
      <c r="L33" s="1057">
        <f t="shared" si="6"/>
        <v>5.8743709698319435E-2</v>
      </c>
      <c r="M33" s="17"/>
      <c r="N33" s="500">
        <v>2.5229972786759709</v>
      </c>
      <c r="O33" s="500">
        <v>2.4120571373871238</v>
      </c>
      <c r="P33" s="500">
        <v>2.1297493818684399</v>
      </c>
      <c r="Q33" s="500">
        <v>3.1623712527630889</v>
      </c>
      <c r="R33" s="1087">
        <v>2.2710476433265856</v>
      </c>
      <c r="S33" s="919">
        <v>2.3177737066722184</v>
      </c>
    </row>
    <row r="34" spans="1:19">
      <c r="A34" s="19">
        <v>1985</v>
      </c>
      <c r="B34" s="914">
        <v>1</v>
      </c>
      <c r="C34" s="914">
        <f t="shared" ref="C34:F34" si="7">(C33+C35)/2</f>
        <v>0.45378072559833527</v>
      </c>
      <c r="D34" s="319">
        <f t="shared" si="7"/>
        <v>0.54474449157714844</v>
      </c>
      <c r="E34" s="521">
        <f t="shared" si="7"/>
        <v>0.61633723974227905</v>
      </c>
      <c r="F34" s="521">
        <f t="shared" si="7"/>
        <v>0.38827690482139587</v>
      </c>
      <c r="G34" s="325">
        <f>(G33+G35)/2</f>
        <v>0.11285651475191116</v>
      </c>
      <c r="H34" s="16">
        <f>(H33+H35)/2</f>
        <v>7.8104764223098755E-2</v>
      </c>
      <c r="I34" s="16">
        <f t="shared" ref="I34" si="8">(I33+I35)/2</f>
        <v>4.5197274535894394E-2</v>
      </c>
      <c r="J34" s="1057">
        <f t="shared" ref="J34:J35" si="9">(J$36-J$32)/4+J33</f>
        <v>4.5415701344609261E-2</v>
      </c>
      <c r="K34" s="1057">
        <f t="shared" si="6"/>
        <v>3.9247406646609306E-2</v>
      </c>
      <c r="L34" s="1057">
        <f t="shared" si="6"/>
        <v>5.2093733102083206E-2</v>
      </c>
      <c r="M34" s="17"/>
      <c r="N34" s="500">
        <v>2.5068537898643157</v>
      </c>
      <c r="O34" s="500">
        <v>2.3922843342870634</v>
      </c>
      <c r="P34" s="500">
        <v>2.117244988084948</v>
      </c>
      <c r="Q34" s="500">
        <v>3.1228228727226761</v>
      </c>
      <c r="R34" s="1087">
        <v>2.2645769803768521</v>
      </c>
      <c r="S34" s="919">
        <v>2.2996581557604618</v>
      </c>
    </row>
    <row r="35" spans="1:19">
      <c r="A35" s="19">
        <v>1986</v>
      </c>
      <c r="B35" s="914">
        <v>1</v>
      </c>
      <c r="C35" s="914">
        <v>0.45714625716209412</v>
      </c>
      <c r="D35" s="319">
        <v>0.54591506719589233</v>
      </c>
      <c r="E35" s="521">
        <v>0.61620163917541504</v>
      </c>
      <c r="F35" s="521">
        <v>0.3928714394569397</v>
      </c>
      <c r="G35" s="325">
        <v>0.11747836321592331</v>
      </c>
      <c r="H35" s="16">
        <v>7.7702373266220093E-2</v>
      </c>
      <c r="I35" s="16">
        <v>4.0604118257761002E-2</v>
      </c>
      <c r="J35" s="1057">
        <f t="shared" si="9"/>
        <v>4.5379073359072208E-2</v>
      </c>
      <c r="K35" s="1057">
        <f t="shared" si="6"/>
        <v>3.7369555793702602E-2</v>
      </c>
      <c r="L35" s="1057">
        <f t="shared" si="6"/>
        <v>4.5443756505846977E-2</v>
      </c>
      <c r="M35" s="17"/>
      <c r="N35" s="500">
        <v>2.4716688121056087</v>
      </c>
      <c r="O35" s="500">
        <v>2.3526034615056282</v>
      </c>
      <c r="P35" s="500">
        <v>2.0953471546339029</v>
      </c>
      <c r="Q35" s="500">
        <v>3.0434618917314444</v>
      </c>
      <c r="R35" s="1087">
        <v>2.2405285441223981</v>
      </c>
      <c r="S35" s="919">
        <v>2.266324092237205</v>
      </c>
    </row>
    <row r="36" spans="1:19">
      <c r="A36" s="19">
        <v>1987</v>
      </c>
      <c r="B36" s="914">
        <v>1</v>
      </c>
      <c r="C36" s="914">
        <v>0.45883378386497498</v>
      </c>
      <c r="D36" s="319">
        <v>0.54610073566436768</v>
      </c>
      <c r="E36" s="521">
        <v>0.61344945430755615</v>
      </c>
      <c r="F36" s="521">
        <v>0.40189692378044128</v>
      </c>
      <c r="G36" s="325">
        <v>0.12234567105770111</v>
      </c>
      <c r="H36" s="16">
        <v>8.813001960515976E-2</v>
      </c>
      <c r="I36" s="16">
        <v>5.0332147628068924E-2</v>
      </c>
      <c r="J36" s="16">
        <v>4.5342445373535156E-2</v>
      </c>
      <c r="K36" s="16">
        <v>3.5491704940795898E-2</v>
      </c>
      <c r="L36" s="16">
        <v>3.8793779909610748E-2</v>
      </c>
      <c r="M36" s="17"/>
      <c r="N36" s="500">
        <v>2.4185079285371058</v>
      </c>
      <c r="O36" s="500">
        <v>2.2879209352284282</v>
      </c>
      <c r="P36" s="500">
        <v>2.02847468004195</v>
      </c>
      <c r="Q36" s="500">
        <v>2.9786108074937983</v>
      </c>
      <c r="R36" s="1087">
        <v>2.2163471329829196</v>
      </c>
      <c r="S36" s="919">
        <v>2.2145235712536562</v>
      </c>
    </row>
    <row r="37" spans="1:19">
      <c r="A37" s="19">
        <v>1988</v>
      </c>
      <c r="B37" s="914">
        <v>1</v>
      </c>
      <c r="C37" s="914">
        <v>0.45935538411140442</v>
      </c>
      <c r="D37" s="319">
        <v>0.54443055391311646</v>
      </c>
      <c r="E37" s="521">
        <v>0.61054885387420654</v>
      </c>
      <c r="F37" s="521">
        <v>0.40456703305244446</v>
      </c>
      <c r="G37" s="325">
        <v>0.13392825424671173</v>
      </c>
      <c r="H37" s="16">
        <v>9.7269468009471893E-2</v>
      </c>
      <c r="I37" s="16">
        <v>6.2240403145551682E-2</v>
      </c>
      <c r="J37" s="16">
        <v>5.2496079355478287E-2</v>
      </c>
      <c r="K37" s="16">
        <v>3.2057520002126694E-2</v>
      </c>
      <c r="L37" s="16">
        <v>3.0975176021456718E-2</v>
      </c>
      <c r="M37" s="17"/>
      <c r="N37" s="500">
        <v>2.3877037722877175</v>
      </c>
      <c r="O37" s="500">
        <v>2.2434615375045652</v>
      </c>
      <c r="P37" s="500">
        <v>1.9758177187658543</v>
      </c>
      <c r="Q37" s="500">
        <v>2.9453460797417916</v>
      </c>
      <c r="R37" s="1087">
        <v>2.205210380796697</v>
      </c>
      <c r="S37" s="919">
        <v>2.1890497250620089</v>
      </c>
    </row>
    <row r="38" spans="1:19">
      <c r="A38" s="23">
        <v>1989</v>
      </c>
      <c r="B38" s="915">
        <v>1</v>
      </c>
      <c r="C38" s="915">
        <v>0.45834273099899292</v>
      </c>
      <c r="D38" s="320">
        <v>0.54194754362106323</v>
      </c>
      <c r="E38" s="525">
        <v>0.60884636640548706</v>
      </c>
      <c r="F38" s="525">
        <v>0.402555912733078</v>
      </c>
      <c r="G38" s="326">
        <v>0.15250980854034424</v>
      </c>
      <c r="H38" s="22">
        <v>0.11025036871433258</v>
      </c>
      <c r="I38" s="22">
        <v>6.3086062669754028E-2</v>
      </c>
      <c r="J38" s="22">
        <v>5.4276525974273682E-2</v>
      </c>
      <c r="K38" s="22">
        <v>4.0900107473134995E-2</v>
      </c>
      <c r="L38" s="22">
        <v>3.4255210310220718E-2</v>
      </c>
      <c r="M38" s="906"/>
      <c r="N38" s="498">
        <v>2.329110277778855</v>
      </c>
      <c r="O38" s="498">
        <v>2.1852246363253283</v>
      </c>
      <c r="P38" s="498">
        <v>1.9196417028840405</v>
      </c>
      <c r="Q38" s="498">
        <v>2.882399796420049</v>
      </c>
      <c r="R38" s="1088">
        <v>2.1608261678703475</v>
      </c>
      <c r="S38" s="920">
        <v>2.1363914213549435</v>
      </c>
    </row>
    <row r="39" spans="1:19">
      <c r="A39" s="27">
        <v>1990</v>
      </c>
      <c r="B39" s="913">
        <v>1</v>
      </c>
      <c r="C39" s="913">
        <v>0.46190887689590454</v>
      </c>
      <c r="D39" s="321">
        <v>0.54083633422851562</v>
      </c>
      <c r="E39" s="527">
        <v>0.60099333524703979</v>
      </c>
      <c r="F39" s="527">
        <v>0.41520431637763977</v>
      </c>
      <c r="G39" s="327">
        <v>0.1648021787405014</v>
      </c>
      <c r="H39" s="26">
        <v>0.11710966378450394</v>
      </c>
      <c r="I39" s="26">
        <v>6.9078400731086731E-2</v>
      </c>
      <c r="J39" s="26">
        <v>5.3661223500967026E-2</v>
      </c>
      <c r="K39" s="26">
        <v>4.0821291506290436E-2</v>
      </c>
      <c r="L39" s="26">
        <v>4.2748641222715378E-2</v>
      </c>
      <c r="M39" s="907"/>
      <c r="N39" s="917">
        <v>2.2272015717412486</v>
      </c>
      <c r="O39" s="917">
        <v>2.0934608696916883</v>
      </c>
      <c r="P39" s="917">
        <v>1.8374786980533027</v>
      </c>
      <c r="Q39" s="917">
        <v>2.7609362276311917</v>
      </c>
      <c r="R39" s="1086">
        <v>2.0733064258488376</v>
      </c>
      <c r="S39" s="918">
        <v>2.0479232653941675</v>
      </c>
    </row>
    <row r="40" spans="1:19">
      <c r="A40" s="19">
        <v>1991</v>
      </c>
      <c r="B40" s="914">
        <v>1</v>
      </c>
      <c r="C40" s="914">
        <v>0.46391111612319946</v>
      </c>
      <c r="D40" s="319">
        <v>0.54007083177566528</v>
      </c>
      <c r="E40" s="521">
        <v>0.59587389230728149</v>
      </c>
      <c r="F40" s="521">
        <v>0.42287001013755798</v>
      </c>
      <c r="G40" s="325">
        <v>0.17305755615234375</v>
      </c>
      <c r="H40" s="16">
        <v>0.12255696952342987</v>
      </c>
      <c r="I40" s="16">
        <v>6.6669300198554993E-2</v>
      </c>
      <c r="J40" s="16">
        <v>6.0329575091600418E-2</v>
      </c>
      <c r="K40" s="16">
        <v>4.8420563340187073E-2</v>
      </c>
      <c r="L40" s="16">
        <v>4.5027334243059158E-2</v>
      </c>
      <c r="M40" s="17"/>
      <c r="N40" s="500">
        <v>2.1485839237106936</v>
      </c>
      <c r="O40" s="500">
        <v>2.0143506375873286</v>
      </c>
      <c r="P40" s="500">
        <v>1.7783489934091583</v>
      </c>
      <c r="Q40" s="500">
        <v>2.5998180645100351</v>
      </c>
      <c r="R40" s="1087">
        <v>1.9973631492378778</v>
      </c>
      <c r="S40" s="919">
        <v>1.9689883873321246</v>
      </c>
    </row>
    <row r="41" spans="1:19">
      <c r="A41" s="19">
        <v>1992</v>
      </c>
      <c r="B41" s="914">
        <v>1</v>
      </c>
      <c r="C41" s="914">
        <v>0.46601253747940063</v>
      </c>
      <c r="D41" s="319">
        <v>0.5410657525062561</v>
      </c>
      <c r="E41" s="521">
        <v>0.59466648101806641</v>
      </c>
      <c r="F41" s="521">
        <v>0.42633929848670959</v>
      </c>
      <c r="G41" s="325">
        <v>0.19015611708164215</v>
      </c>
      <c r="H41" s="16">
        <v>0.15019695460796356</v>
      </c>
      <c r="I41" s="16">
        <v>8.699672669172287E-2</v>
      </c>
      <c r="J41" s="16">
        <v>7.7356934547424316E-2</v>
      </c>
      <c r="K41" s="16">
        <v>5.143795907497406E-2</v>
      </c>
      <c r="L41" s="16">
        <v>4.6411797404289246E-2</v>
      </c>
      <c r="M41" s="17"/>
      <c r="N41" s="500">
        <v>2.1468074312252972</v>
      </c>
      <c r="O41" s="500">
        <v>2.0124374493165327</v>
      </c>
      <c r="P41" s="500">
        <v>1.7662404281354327</v>
      </c>
      <c r="Q41" s="500">
        <v>2.5975787910021255</v>
      </c>
      <c r="R41" s="1087">
        <v>1.996024321014729</v>
      </c>
      <c r="S41" s="919">
        <v>1.9658365528231518</v>
      </c>
    </row>
    <row r="42" spans="1:19">
      <c r="A42" s="19">
        <v>1993</v>
      </c>
      <c r="B42" s="914">
        <v>1</v>
      </c>
      <c r="C42" s="914">
        <v>0.46787622570991516</v>
      </c>
      <c r="D42" s="319">
        <v>0.54497271776199341</v>
      </c>
      <c r="E42" s="521">
        <v>0.60212975740432739</v>
      </c>
      <c r="F42" s="521">
        <v>0.42239543795585632</v>
      </c>
      <c r="G42" s="325">
        <v>0.17927949130535126</v>
      </c>
      <c r="H42" s="16">
        <v>0.12894254922866821</v>
      </c>
      <c r="I42" s="16">
        <v>7.9105690121650696E-2</v>
      </c>
      <c r="J42" s="16">
        <v>6.9826424121856689E-2</v>
      </c>
      <c r="K42" s="16">
        <v>5.7624984532594681E-2</v>
      </c>
      <c r="L42" s="16">
        <v>4.5916344970464706E-2</v>
      </c>
      <c r="M42" s="17"/>
      <c r="N42" s="500">
        <v>2.1870875532970526</v>
      </c>
      <c r="O42" s="500">
        <v>2.0362657202285104</v>
      </c>
      <c r="P42" s="500">
        <v>1.7949852168815281</v>
      </c>
      <c r="Q42" s="500">
        <v>2.5851894154148942</v>
      </c>
      <c r="R42" s="1087">
        <v>2.0258761012299171</v>
      </c>
      <c r="S42" s="919">
        <v>1.9870923056514598</v>
      </c>
    </row>
    <row r="43" spans="1:19">
      <c r="A43" s="19">
        <v>1994</v>
      </c>
      <c r="B43" s="914">
        <v>1</v>
      </c>
      <c r="C43" s="914">
        <v>0.46736788749694824</v>
      </c>
      <c r="D43" s="319">
        <v>0.54345834255218506</v>
      </c>
      <c r="E43" s="521">
        <v>0.59865105152130127</v>
      </c>
      <c r="F43" s="521">
        <v>0.42599856853485107</v>
      </c>
      <c r="G43" s="325">
        <v>0.18327225744724274</v>
      </c>
      <c r="H43" s="16">
        <v>0.13270619511604309</v>
      </c>
      <c r="I43" s="16">
        <v>8.5016801953315735E-2</v>
      </c>
      <c r="J43" s="16">
        <v>7.6792791485786438E-2</v>
      </c>
      <c r="K43" s="16">
        <v>5.3705796599388123E-2</v>
      </c>
      <c r="L43" s="16">
        <v>4.8135887831449509E-2</v>
      </c>
      <c r="M43" s="17"/>
      <c r="N43" s="500">
        <v>2.1531784838453563</v>
      </c>
      <c r="O43" s="500">
        <v>2.0089394543627139</v>
      </c>
      <c r="P43" s="500">
        <v>1.7687464881075796</v>
      </c>
      <c r="Q43" s="500">
        <v>2.5292165399299038</v>
      </c>
      <c r="R43" s="1087">
        <v>2.0066608754753101</v>
      </c>
      <c r="S43" s="919">
        <v>1.9677645559409642</v>
      </c>
    </row>
    <row r="44" spans="1:19">
      <c r="A44" s="19">
        <v>1995</v>
      </c>
      <c r="B44" s="914">
        <v>1</v>
      </c>
      <c r="C44" s="914">
        <v>0.47001141309738159</v>
      </c>
      <c r="D44" s="319">
        <v>0.5443878173828125</v>
      </c>
      <c r="E44" s="521">
        <v>0.60252147912979126</v>
      </c>
      <c r="F44" s="521">
        <v>0.42239212989807129</v>
      </c>
      <c r="G44" s="325">
        <v>0.19842477142810822</v>
      </c>
      <c r="H44" s="16">
        <v>0.14538475871086121</v>
      </c>
      <c r="I44" s="16">
        <v>8.5809774696826935E-2</v>
      </c>
      <c r="J44" s="16">
        <v>7.3079526424407959E-2</v>
      </c>
      <c r="K44" s="16">
        <v>5.395880714058876E-2</v>
      </c>
      <c r="L44" s="16">
        <v>5.1490653306245804E-2</v>
      </c>
      <c r="M44" s="17"/>
      <c r="N44" s="500">
        <v>2.1539139943677057</v>
      </c>
      <c r="O44" s="500">
        <v>2.0122029543994864</v>
      </c>
      <c r="P44" s="500">
        <v>1.7722958060140346</v>
      </c>
      <c r="Q44" s="500">
        <v>2.5121702545942894</v>
      </c>
      <c r="R44" s="1087">
        <v>2.0148053415177412</v>
      </c>
      <c r="S44" s="919">
        <v>1.9759731528403097</v>
      </c>
    </row>
    <row r="45" spans="1:19">
      <c r="A45" s="19">
        <v>1996</v>
      </c>
      <c r="B45" s="914">
        <v>1</v>
      </c>
      <c r="C45" s="914">
        <v>0.47341534495353699</v>
      </c>
      <c r="D45" s="319">
        <v>0.54479151964187622</v>
      </c>
      <c r="E45" s="521">
        <v>0.60212647914886475</v>
      </c>
      <c r="F45" s="521">
        <v>0.42528122663497925</v>
      </c>
      <c r="G45" s="325">
        <v>0.19952280819416046</v>
      </c>
      <c r="H45" s="16">
        <v>0.15318553149700165</v>
      </c>
      <c r="I45" s="16">
        <v>8.8396400213241577E-2</v>
      </c>
      <c r="J45" s="16">
        <v>7.6405473053455353E-2</v>
      </c>
      <c r="K45" s="16">
        <v>6.2472272664308548E-2</v>
      </c>
      <c r="L45" s="16">
        <v>5.1826443523168564E-2</v>
      </c>
      <c r="M45" s="17"/>
      <c r="N45" s="500">
        <v>2.1383207364991041</v>
      </c>
      <c r="O45" s="500">
        <v>1.9945787318512092</v>
      </c>
      <c r="P45" s="500">
        <v>1.7579964610887773</v>
      </c>
      <c r="Q45" s="500">
        <v>2.4506769669247541</v>
      </c>
      <c r="R45" s="1087">
        <v>2.008231539531256</v>
      </c>
      <c r="S45" s="919">
        <v>1.9632587758366549</v>
      </c>
    </row>
    <row r="46" spans="1:19">
      <c r="A46" s="19">
        <v>1997</v>
      </c>
      <c r="B46" s="914">
        <v>1</v>
      </c>
      <c r="C46" s="914">
        <v>0.47516432404518127</v>
      </c>
      <c r="D46" s="319">
        <v>0.54525631666183472</v>
      </c>
      <c r="E46" s="521">
        <v>0.60346221923828125</v>
      </c>
      <c r="F46" s="521">
        <v>0.42313316464424133</v>
      </c>
      <c r="G46" s="325">
        <v>0.20380979776382446</v>
      </c>
      <c r="H46" s="16">
        <v>0.15899831056594849</v>
      </c>
      <c r="I46" s="16">
        <v>0.1039685532450676</v>
      </c>
      <c r="J46" s="16">
        <v>9.5275945961475372E-2</v>
      </c>
      <c r="K46" s="16">
        <v>6.9262519478797913E-2</v>
      </c>
      <c r="L46" s="16">
        <v>6.5798491239547729E-2</v>
      </c>
      <c r="M46" s="17"/>
      <c r="N46" s="500">
        <v>2.1319576395753201</v>
      </c>
      <c r="O46" s="500">
        <v>1.9978675718568308</v>
      </c>
      <c r="P46" s="500">
        <v>1.7599133321547704</v>
      </c>
      <c r="Q46" s="500">
        <v>2.4395879605980548</v>
      </c>
      <c r="R46" s="1087">
        <v>2.0065217494493548</v>
      </c>
      <c r="S46" s="919">
        <v>1.9650049514164349</v>
      </c>
    </row>
    <row r="47" spans="1:19">
      <c r="A47" s="19">
        <v>1998</v>
      </c>
      <c r="B47" s="914">
        <v>1</v>
      </c>
      <c r="C47" s="914">
        <v>0.47622737288475037</v>
      </c>
      <c r="D47" s="319">
        <v>0.54428321123123169</v>
      </c>
      <c r="E47" s="521">
        <v>0.60163736343383789</v>
      </c>
      <c r="F47" s="521">
        <v>0.42437449097633362</v>
      </c>
      <c r="G47" s="325">
        <v>0.21335552632808685</v>
      </c>
      <c r="H47" s="16">
        <v>0.16725291311740875</v>
      </c>
      <c r="I47" s="16">
        <v>0.10801702737808228</v>
      </c>
      <c r="J47" s="16">
        <v>9.4057857990264893E-2</v>
      </c>
      <c r="K47" s="16">
        <v>7.7616706490516663E-2</v>
      </c>
      <c r="L47" s="16">
        <v>6.2651708722114563E-2</v>
      </c>
      <c r="M47" s="17"/>
      <c r="N47" s="500">
        <v>2.1254617409762377</v>
      </c>
      <c r="O47" s="500">
        <v>1.9965241163674003</v>
      </c>
      <c r="P47" s="500">
        <v>1.7591267377627959</v>
      </c>
      <c r="Q47" s="500">
        <v>2.4255344957358531</v>
      </c>
      <c r="R47" s="1087">
        <v>2.0016774255202532</v>
      </c>
      <c r="S47" s="919">
        <v>1.9632054435319011</v>
      </c>
    </row>
    <row r="48" spans="1:19">
      <c r="A48" s="23">
        <v>1999</v>
      </c>
      <c r="B48" s="915">
        <v>1</v>
      </c>
      <c r="C48" s="915">
        <v>0.47114136815071106</v>
      </c>
      <c r="D48" s="320">
        <v>0.54720735549926758</v>
      </c>
      <c r="E48" s="525">
        <v>0.60623514652252197</v>
      </c>
      <c r="F48" s="525">
        <v>0.42673835158348083</v>
      </c>
      <c r="G48" s="326">
        <v>0.2012513130903244</v>
      </c>
      <c r="H48" s="22">
        <v>0.15810383856296539</v>
      </c>
      <c r="I48" s="22">
        <v>0.11670324206352234</v>
      </c>
      <c r="J48" s="22">
        <v>0.10197927802801132</v>
      </c>
      <c r="K48" s="22">
        <v>8.2813769578933716E-2</v>
      </c>
      <c r="L48" s="22">
        <v>6.9282121956348419E-2</v>
      </c>
      <c r="M48" s="906"/>
      <c r="N48" s="498">
        <v>2.1844889782504762</v>
      </c>
      <c r="O48" s="498">
        <v>2.0503967688203693</v>
      </c>
      <c r="P48" s="498">
        <v>1.843401161656105</v>
      </c>
      <c r="Q48" s="498">
        <v>2.4039393682931265</v>
      </c>
      <c r="R48" s="1088">
        <v>2.0519961486543101</v>
      </c>
      <c r="S48" s="920">
        <v>2.0128189258908109</v>
      </c>
    </row>
    <row r="49" spans="1:19">
      <c r="A49" s="27">
        <v>2000</v>
      </c>
      <c r="B49" s="913">
        <v>1</v>
      </c>
      <c r="C49" s="913">
        <v>0.47221863269805908</v>
      </c>
      <c r="D49" s="321">
        <v>0.54573661088943481</v>
      </c>
      <c r="E49" s="527">
        <v>0.60321342945098877</v>
      </c>
      <c r="F49" s="527">
        <v>0.42840531468391418</v>
      </c>
      <c r="G49" s="327">
        <v>0.21228355169296265</v>
      </c>
      <c r="H49" s="26">
        <v>0.17605744302272797</v>
      </c>
      <c r="I49" s="26">
        <v>0.12111479789018631</v>
      </c>
      <c r="J49" s="26">
        <v>0.10629050433635712</v>
      </c>
      <c r="K49" s="26">
        <v>9.190581738948822E-2</v>
      </c>
      <c r="L49" s="26">
        <v>6.5252870321273804E-2</v>
      </c>
      <c r="M49" s="907"/>
      <c r="N49" s="917">
        <v>2.1556197583524401</v>
      </c>
      <c r="O49" s="917">
        <v>2.0321506808493424</v>
      </c>
      <c r="P49" s="917">
        <v>1.8337731189060058</v>
      </c>
      <c r="Q49" s="917">
        <v>2.3545777921585609</v>
      </c>
      <c r="R49" s="1086">
        <v>2.0340520705755836</v>
      </c>
      <c r="S49" s="918">
        <v>1.9979777499939226</v>
      </c>
    </row>
    <row r="50" spans="1:19">
      <c r="A50" s="19">
        <v>2001</v>
      </c>
      <c r="B50" s="914">
        <v>1</v>
      </c>
      <c r="C50" s="914">
        <v>0.47217148542404175</v>
      </c>
      <c r="D50" s="319">
        <v>0.5441129207611084</v>
      </c>
      <c r="E50" s="521">
        <v>0.59902465343475342</v>
      </c>
      <c r="F50" s="521">
        <v>0.43249198794364929</v>
      </c>
      <c r="G50" s="325">
        <v>0.22807271778583527</v>
      </c>
      <c r="H50" s="16">
        <v>0.18030945956707001</v>
      </c>
      <c r="I50" s="16">
        <v>0.13270933926105499</v>
      </c>
      <c r="J50" s="16">
        <v>0.11294680833816528</v>
      </c>
      <c r="K50" s="16">
        <v>8.4649868309497833E-2</v>
      </c>
      <c r="L50" s="16">
        <v>6.566668301820755E-2</v>
      </c>
      <c r="M50" s="17"/>
      <c r="N50" s="500">
        <v>2.0739159669707874</v>
      </c>
      <c r="O50" s="500">
        <v>1.9500159132210764</v>
      </c>
      <c r="P50" s="500">
        <v>1.7818396541802333</v>
      </c>
      <c r="Q50" s="500">
        <v>2.2110025687703794</v>
      </c>
      <c r="R50" s="1087">
        <v>1.9543885836603139</v>
      </c>
      <c r="S50" s="919">
        <v>1.9151749197600381</v>
      </c>
    </row>
    <row r="51" spans="1:19">
      <c r="A51" s="19">
        <v>2002</v>
      </c>
      <c r="B51" s="914">
        <v>1</v>
      </c>
      <c r="C51" s="914">
        <v>0.47390061616897583</v>
      </c>
      <c r="D51" s="319">
        <v>0.54480749368667603</v>
      </c>
      <c r="E51" s="521">
        <v>0.59687960147857666</v>
      </c>
      <c r="F51" s="521">
        <v>0.43809324502944946</v>
      </c>
      <c r="G51" s="325">
        <v>0.23646114766597748</v>
      </c>
      <c r="H51" s="16">
        <v>0.19556111097335815</v>
      </c>
      <c r="I51" s="16">
        <v>0.12922903895378113</v>
      </c>
      <c r="J51" s="16">
        <v>0.10921838134527206</v>
      </c>
      <c r="K51" s="16">
        <v>8.4431916475296021E-2</v>
      </c>
      <c r="L51" s="16">
        <v>7.0032775402069092E-2</v>
      </c>
      <c r="M51" s="17"/>
      <c r="N51" s="500">
        <v>2.0031514868776803</v>
      </c>
      <c r="O51" s="500">
        <v>1.8891103196870151</v>
      </c>
      <c r="P51" s="500">
        <v>1.7295765194504098</v>
      </c>
      <c r="Q51" s="500">
        <v>2.1217732219317673</v>
      </c>
      <c r="R51" s="1087">
        <v>1.8832617669852487</v>
      </c>
      <c r="S51" s="919">
        <v>1.8490447219121622</v>
      </c>
    </row>
    <row r="52" spans="1:19">
      <c r="A52" s="19">
        <v>2003</v>
      </c>
      <c r="B52" s="914">
        <v>1</v>
      </c>
      <c r="C52" s="914">
        <v>0.47190448641777039</v>
      </c>
      <c r="D52" s="319">
        <v>0.5420493483543396</v>
      </c>
      <c r="E52" s="521">
        <v>0.59169280529022217</v>
      </c>
      <c r="F52" s="521">
        <v>0.4388529360294342</v>
      </c>
      <c r="G52" s="325">
        <v>0.25003671646118164</v>
      </c>
      <c r="H52" s="16">
        <v>0.19513829052448273</v>
      </c>
      <c r="I52" s="16">
        <v>0.13381382822990417</v>
      </c>
      <c r="J52" s="16">
        <v>0.11657033115625381</v>
      </c>
      <c r="K52" s="16">
        <v>8.8712789118289948E-2</v>
      </c>
      <c r="L52" s="16">
        <v>6.6747039556503296E-2</v>
      </c>
      <c r="M52" s="17"/>
      <c r="N52" s="500">
        <v>1.9579951802380979</v>
      </c>
      <c r="O52" s="500">
        <v>1.8454072695027575</v>
      </c>
      <c r="P52" s="500">
        <v>1.7068255388441642</v>
      </c>
      <c r="Q52" s="500">
        <v>2.0442112488913207</v>
      </c>
      <c r="R52" s="1087">
        <v>1.8459617676634539</v>
      </c>
      <c r="S52" s="919">
        <v>1.8111822698217706</v>
      </c>
    </row>
    <row r="53" spans="1:19">
      <c r="A53" s="19">
        <v>2004</v>
      </c>
      <c r="B53" s="914">
        <v>1</v>
      </c>
      <c r="C53" s="914">
        <v>0.4747735857963562</v>
      </c>
      <c r="D53" s="319">
        <v>0.54254192113876343</v>
      </c>
      <c r="E53" s="521">
        <v>0.59151124954223633</v>
      </c>
      <c r="F53" s="521">
        <v>0.44141700863838196</v>
      </c>
      <c r="G53" s="325">
        <v>0.25156384706497192</v>
      </c>
      <c r="H53" s="16">
        <v>0.20647770166397095</v>
      </c>
      <c r="I53" s="16">
        <v>0.13569329679012299</v>
      </c>
      <c r="J53" s="16">
        <v>0.11359351873397827</v>
      </c>
      <c r="K53" s="16">
        <v>8.8815830647945404E-2</v>
      </c>
      <c r="L53" s="16">
        <v>7.0246085524559021E-2</v>
      </c>
      <c r="M53" s="17"/>
      <c r="N53" s="500">
        <v>1.9611199532344459</v>
      </c>
      <c r="O53" s="500">
        <v>1.8586797247074334</v>
      </c>
      <c r="P53" s="500">
        <v>1.7033143308340042</v>
      </c>
      <c r="Q53" s="500">
        <v>2.0723579336417095</v>
      </c>
      <c r="R53" s="1087">
        <v>1.8580907046131059</v>
      </c>
      <c r="S53" s="919">
        <v>1.8278845430955728</v>
      </c>
    </row>
    <row r="54" spans="1:19">
      <c r="A54" s="19">
        <v>2005</v>
      </c>
      <c r="B54" s="914">
        <v>1</v>
      </c>
      <c r="C54" s="914">
        <v>0.4744657576084137</v>
      </c>
      <c r="D54" s="319">
        <v>0.54278808832168579</v>
      </c>
      <c r="E54" s="521">
        <v>0.59080910682678223</v>
      </c>
      <c r="F54" s="521">
        <v>0.44418027997016907</v>
      </c>
      <c r="G54" s="325">
        <v>0.24974560737609863</v>
      </c>
      <c r="H54" s="16">
        <v>0.20623317360877991</v>
      </c>
      <c r="I54" s="16">
        <v>0.14341752231121063</v>
      </c>
      <c r="J54" s="16">
        <v>0.1173868402838707</v>
      </c>
      <c r="K54" s="16">
        <v>9.9545843899250031E-2</v>
      </c>
      <c r="L54" s="16">
        <v>6.8154871463775635E-2</v>
      </c>
      <c r="M54" s="17"/>
      <c r="N54" s="500">
        <v>1.9722906867193959</v>
      </c>
      <c r="O54" s="500">
        <v>1.8712096366692155</v>
      </c>
      <c r="P54" s="500">
        <v>1.6945457567077271</v>
      </c>
      <c r="Q54" s="500">
        <v>2.1169844822226844</v>
      </c>
      <c r="R54" s="1087">
        <v>1.8659816957004562</v>
      </c>
      <c r="S54" s="919">
        <v>1.8365401417298066</v>
      </c>
    </row>
    <row r="55" spans="1:19">
      <c r="A55" s="19">
        <v>2006</v>
      </c>
      <c r="B55" s="914">
        <v>1</v>
      </c>
      <c r="C55" s="914">
        <v>0.4751715362071991</v>
      </c>
      <c r="D55" s="319">
        <v>0.54287093877792358</v>
      </c>
      <c r="E55" s="521">
        <v>0.59096771478652954</v>
      </c>
      <c r="F55" s="521">
        <v>0.44447806477546692</v>
      </c>
      <c r="G55" s="325">
        <v>0.25060579180717468</v>
      </c>
      <c r="H55" s="16">
        <v>0.21226167678833008</v>
      </c>
      <c r="I55" s="16">
        <v>0.14430451393127441</v>
      </c>
      <c r="J55" s="16">
        <v>0.11855396628379822</v>
      </c>
      <c r="K55" s="16">
        <v>9.6803560853004456E-2</v>
      </c>
      <c r="L55" s="16">
        <v>6.4454786479473114E-2</v>
      </c>
      <c r="M55" s="17"/>
      <c r="N55" s="500">
        <v>1.9798301157649363</v>
      </c>
      <c r="O55" s="500">
        <v>1.8722180364382954</v>
      </c>
      <c r="P55" s="500">
        <v>1.6941237081576686</v>
      </c>
      <c r="Q55" s="500">
        <v>2.1090275382192587</v>
      </c>
      <c r="R55" s="1087">
        <v>1.8804705372137676</v>
      </c>
      <c r="S55" s="919">
        <v>1.8433992138493036</v>
      </c>
    </row>
    <row r="56" spans="1:19">
      <c r="A56" s="19">
        <v>2007</v>
      </c>
      <c r="B56" s="914">
        <v>1</v>
      </c>
      <c r="C56" s="914">
        <v>0.47532749176025391</v>
      </c>
      <c r="D56" s="319">
        <v>0.54124128818511963</v>
      </c>
      <c r="E56" s="521">
        <v>0.58776390552520752</v>
      </c>
      <c r="F56" s="521">
        <v>0.44603005051612854</v>
      </c>
      <c r="G56" s="325">
        <v>0.25228580832481384</v>
      </c>
      <c r="H56" s="16">
        <v>0.21043612062931061</v>
      </c>
      <c r="I56" s="16">
        <v>0.1410943865776062</v>
      </c>
      <c r="J56" s="16">
        <v>0.12251194566488266</v>
      </c>
      <c r="K56" s="16">
        <v>9.9708721041679382E-2</v>
      </c>
      <c r="L56" s="16">
        <v>6.8659335374832153E-2</v>
      </c>
      <c r="M56" s="17"/>
      <c r="N56" s="500">
        <v>1.9574754388753828</v>
      </c>
      <c r="O56" s="500">
        <v>1.8558855753880634</v>
      </c>
      <c r="P56" s="500">
        <v>1.6862219475729894</v>
      </c>
      <c r="Q56" s="500">
        <v>2.0742951840742472</v>
      </c>
      <c r="R56" s="1087">
        <v>1.8554724040829675</v>
      </c>
      <c r="S56" s="919">
        <v>1.824310716609854</v>
      </c>
    </row>
    <row r="57" spans="1:19">
      <c r="A57" s="19">
        <v>2008</v>
      </c>
      <c r="B57" s="914">
        <v>1</v>
      </c>
      <c r="C57" s="914">
        <v>0.47455507516860962</v>
      </c>
      <c r="D57" s="319">
        <v>0.54013556241989136</v>
      </c>
      <c r="E57" s="521">
        <v>0.58265602588653564</v>
      </c>
      <c r="F57" s="521">
        <v>0.45324501395225525</v>
      </c>
      <c r="G57" s="325">
        <v>0.25819027423858643</v>
      </c>
      <c r="H57" s="16">
        <v>0.21133708953857422</v>
      </c>
      <c r="I57" s="16">
        <v>0.14117005467414856</v>
      </c>
      <c r="J57" s="16">
        <v>0.12181435525417328</v>
      </c>
      <c r="K57" s="16">
        <v>0.10135900974273682</v>
      </c>
      <c r="L57" s="16">
        <v>7.2932407259941101E-2</v>
      </c>
      <c r="M57" s="17"/>
      <c r="N57" s="500">
        <v>1.9267758820999297</v>
      </c>
      <c r="O57" s="500">
        <v>1.8223846223547828</v>
      </c>
      <c r="P57" s="500">
        <v>1.6489698365435146</v>
      </c>
      <c r="Q57" s="500">
        <v>2.044832858520143</v>
      </c>
      <c r="R57" s="1087">
        <v>1.814274459268713</v>
      </c>
      <c r="S57" s="919">
        <v>1.7849352145083526</v>
      </c>
    </row>
    <row r="58" spans="1:19">
      <c r="A58" s="23">
        <v>2009</v>
      </c>
      <c r="B58" s="915">
        <v>1</v>
      </c>
      <c r="C58" s="915">
        <v>0.47573915123939514</v>
      </c>
      <c r="D58" s="320">
        <v>0.538124680519104</v>
      </c>
      <c r="E58" s="525">
        <v>0.57322657108306885</v>
      </c>
      <c r="F58" s="525">
        <v>0.46376043558120728</v>
      </c>
      <c r="G58" s="326">
        <v>0.27443060278892517</v>
      </c>
      <c r="H58" s="22">
        <v>0.22955054044723511</v>
      </c>
      <c r="I58" s="22">
        <v>0.15137025713920593</v>
      </c>
      <c r="J58" s="22">
        <v>0.12300790846347809</v>
      </c>
      <c r="K58" s="22">
        <v>9.8455220460891724E-2</v>
      </c>
      <c r="L58" s="22">
        <v>6.8845964968204498E-2</v>
      </c>
      <c r="M58" s="906"/>
      <c r="N58" s="498">
        <v>1.8175686089100664</v>
      </c>
      <c r="O58" s="498">
        <v>1.7289180044846033</v>
      </c>
      <c r="P58" s="498">
        <v>1.5674294063979297</v>
      </c>
      <c r="Q58" s="498">
        <v>1.9308942266873035</v>
      </c>
      <c r="R58" s="1088">
        <v>1.710481571905522</v>
      </c>
      <c r="S58" s="920">
        <v>1.6901931075569743</v>
      </c>
    </row>
    <row r="59" spans="1:19">
      <c r="A59" s="19">
        <v>2010</v>
      </c>
      <c r="B59" s="914">
        <v>1</v>
      </c>
      <c r="C59" s="914">
        <v>0.47409358620643616</v>
      </c>
      <c r="D59" s="319">
        <v>0.53559434413909912</v>
      </c>
      <c r="E59" s="521">
        <v>0.56908154487609863</v>
      </c>
      <c r="F59" s="521">
        <v>0.46399524807929993</v>
      </c>
      <c r="G59" s="325">
        <v>0.27890914678573608</v>
      </c>
      <c r="H59" s="16">
        <v>0.22799544036388397</v>
      </c>
      <c r="I59" s="16">
        <v>0.14857204258441925</v>
      </c>
      <c r="J59" s="16">
        <v>0.12566640973091125</v>
      </c>
      <c r="K59" s="16">
        <v>0.10334637016057968</v>
      </c>
      <c r="L59" s="16">
        <v>7.6477475464344025E-2</v>
      </c>
      <c r="M59" s="17"/>
      <c r="N59" s="500">
        <v>1.8153962994720148</v>
      </c>
      <c r="O59" s="500">
        <v>1.7263802996205306</v>
      </c>
      <c r="P59" s="500">
        <v>1.5594595767030561</v>
      </c>
      <c r="Q59" s="500">
        <v>1.9350139620823945</v>
      </c>
      <c r="R59" s="1087">
        <v>1.7071123044976615</v>
      </c>
      <c r="S59" s="919">
        <v>1.6872716365047744</v>
      </c>
    </row>
    <row r="60" spans="1:19">
      <c r="A60" s="19">
        <v>2011</v>
      </c>
      <c r="B60" s="914">
        <v>1</v>
      </c>
      <c r="C60" s="914">
        <v>0.47565817832946777</v>
      </c>
      <c r="D60" s="319">
        <v>0.53823971748352051</v>
      </c>
      <c r="E60" s="521">
        <v>0.57449668645858765</v>
      </c>
      <c r="F60" s="521">
        <v>0.46043241024017334</v>
      </c>
      <c r="G60" s="325">
        <v>0.27151244878768921</v>
      </c>
      <c r="H60" s="16">
        <v>0.22733573615550995</v>
      </c>
      <c r="I60" s="16">
        <v>0.1536160409450531</v>
      </c>
      <c r="J60" s="16">
        <v>0.12716341018676758</v>
      </c>
      <c r="K60" s="16">
        <v>0.10481325536966324</v>
      </c>
      <c r="L60" s="16">
        <v>8.2450874149799347E-2</v>
      </c>
      <c r="M60" s="17"/>
      <c r="N60" s="500">
        <v>1.8577128905774798</v>
      </c>
      <c r="O60" s="500">
        <v>1.7636840754722465</v>
      </c>
      <c r="P60" s="500">
        <v>1.5938361063042419</v>
      </c>
      <c r="Q60" s="500">
        <v>1.9681113035866458</v>
      </c>
      <c r="R60" s="1087">
        <v>1.7470978238143184</v>
      </c>
      <c r="S60" s="919">
        <v>1.7243579869770638</v>
      </c>
    </row>
    <row r="61" spans="1:19">
      <c r="A61" s="19">
        <v>2012</v>
      </c>
      <c r="B61" s="914">
        <v>1</v>
      </c>
      <c r="C61" s="914">
        <v>0.47699430584907532</v>
      </c>
      <c r="D61" s="319">
        <v>0.53932029008865356</v>
      </c>
      <c r="E61" s="521">
        <v>0.57714074850082397</v>
      </c>
      <c r="F61" s="521">
        <v>0.45817860960960388</v>
      </c>
      <c r="G61" s="325">
        <v>0.2692435085773468</v>
      </c>
      <c r="H61" s="16">
        <v>0.22354564070701599</v>
      </c>
      <c r="I61" s="16">
        <v>0.15748290717601776</v>
      </c>
      <c r="J61" s="16">
        <v>0.13221491873264313</v>
      </c>
      <c r="K61" s="16">
        <v>0.10833067446947098</v>
      </c>
      <c r="L61" s="16">
        <v>8.6796574294567108E-2</v>
      </c>
      <c r="M61" s="17"/>
      <c r="N61" s="500">
        <v>1.8996532402068853</v>
      </c>
      <c r="O61" s="500">
        <v>1.8051453033971738</v>
      </c>
      <c r="P61" s="500">
        <v>1.6254913630736878</v>
      </c>
      <c r="Q61" s="500">
        <v>2.0137930067046295</v>
      </c>
      <c r="R61" s="1087">
        <v>1.7829384961620967</v>
      </c>
      <c r="S61" s="919">
        <v>1.764574327511429</v>
      </c>
    </row>
    <row r="62" spans="1:19">
      <c r="A62" s="19">
        <v>2013</v>
      </c>
      <c r="B62" s="914">
        <v>1</v>
      </c>
      <c r="C62" s="914">
        <v>0.47552928328514099</v>
      </c>
      <c r="D62" s="319">
        <v>0.53939956426620483</v>
      </c>
      <c r="E62" s="521">
        <v>0.57914799451828003</v>
      </c>
      <c r="F62" s="521">
        <v>0.45464193820953369</v>
      </c>
      <c r="G62" s="325">
        <v>0.27102014422416687</v>
      </c>
      <c r="H62" s="16">
        <v>0.22792181372642517</v>
      </c>
      <c r="I62" s="16">
        <v>0.1660180538892746</v>
      </c>
      <c r="J62" s="16">
        <v>0.13820600509643555</v>
      </c>
      <c r="K62" s="16">
        <v>0.1127733439207077</v>
      </c>
      <c r="L62" s="16">
        <v>8.9476920664310455E-2</v>
      </c>
      <c r="M62" s="17"/>
      <c r="N62" s="500">
        <v>1.882315855166578</v>
      </c>
      <c r="O62" s="500">
        <v>1.785636205810305</v>
      </c>
      <c r="P62" s="500">
        <v>1.6081958848691773</v>
      </c>
      <c r="Q62" s="500">
        <v>1.9947034697442112</v>
      </c>
      <c r="R62" s="1087">
        <v>1.761369213209957</v>
      </c>
      <c r="S62" s="919">
        <v>1.745528560539773</v>
      </c>
    </row>
    <row r="63" spans="1:19">
      <c r="A63" s="19">
        <v>2014</v>
      </c>
      <c r="B63" s="914">
        <v>1</v>
      </c>
      <c r="C63" s="914">
        <v>0.47650119662284851</v>
      </c>
      <c r="D63" s="319">
        <v>0.53985309600830078</v>
      </c>
      <c r="E63" s="521">
        <v>0.58136892318725586</v>
      </c>
      <c r="F63" s="521">
        <v>0.45104053616523743</v>
      </c>
      <c r="G63" s="325">
        <v>0.27424058318138123</v>
      </c>
      <c r="H63" s="16">
        <v>0.23339113593101501</v>
      </c>
      <c r="I63" s="16">
        <v>0.16462439298629761</v>
      </c>
      <c r="J63" s="16">
        <v>0.14199790358543396</v>
      </c>
      <c r="K63" s="16">
        <v>0.11494270712137222</v>
      </c>
      <c r="L63" s="16">
        <v>9.4789408147335052E-2</v>
      </c>
      <c r="M63" s="17"/>
      <c r="N63" s="500">
        <v>1.8932613913625154</v>
      </c>
      <c r="O63" s="500">
        <v>1.7920474792495102</v>
      </c>
      <c r="P63" s="500">
        <v>1.5986414769753832</v>
      </c>
      <c r="Q63" s="500">
        <v>2.020291041544954</v>
      </c>
      <c r="R63" s="1087">
        <v>1.7775205881528879</v>
      </c>
      <c r="S63" s="919">
        <v>1.7567748580394467</v>
      </c>
    </row>
    <row r="64" spans="1:19">
      <c r="A64" s="19">
        <v>2015</v>
      </c>
      <c r="B64" s="914"/>
      <c r="C64" s="914"/>
      <c r="D64" s="319"/>
      <c r="E64" s="521"/>
      <c r="F64" s="521"/>
      <c r="G64" s="325"/>
      <c r="H64" s="16"/>
      <c r="I64" s="16"/>
      <c r="J64" s="16"/>
      <c r="K64" s="16"/>
      <c r="L64" s="16"/>
      <c r="M64" s="17"/>
      <c r="N64" s="500"/>
      <c r="O64" s="500"/>
      <c r="P64" s="500"/>
      <c r="Q64" s="500"/>
      <c r="R64" s="1087"/>
      <c r="S64" s="919"/>
    </row>
    <row r="65" spans="1:19">
      <c r="A65" s="19">
        <v>2016</v>
      </c>
      <c r="B65" s="914"/>
      <c r="C65" s="914"/>
      <c r="D65" s="319"/>
      <c r="E65" s="521"/>
      <c r="F65" s="521"/>
      <c r="G65" s="325"/>
      <c r="H65" s="16"/>
      <c r="I65" s="16"/>
      <c r="J65" s="16"/>
      <c r="K65" s="16"/>
      <c r="L65" s="16"/>
      <c r="M65" s="17"/>
      <c r="N65" s="500"/>
      <c r="O65" s="500"/>
      <c r="P65" s="500"/>
      <c r="Q65" s="500"/>
      <c r="R65" s="1087"/>
      <c r="S65" s="919"/>
    </row>
    <row r="66" spans="1:19">
      <c r="A66" s="19">
        <v>2017</v>
      </c>
      <c r="B66" s="914"/>
      <c r="C66" s="914"/>
      <c r="D66" s="319"/>
      <c r="E66" s="521"/>
      <c r="F66" s="521"/>
      <c r="G66" s="325"/>
      <c r="H66" s="16"/>
      <c r="I66" s="16"/>
      <c r="J66" s="16"/>
      <c r="K66" s="16"/>
      <c r="L66" s="16"/>
      <c r="M66" s="17"/>
      <c r="N66" s="500"/>
      <c r="O66" s="500"/>
      <c r="P66" s="500"/>
      <c r="Q66" s="500"/>
      <c r="R66" s="1087"/>
      <c r="S66" s="919"/>
    </row>
    <row r="67" spans="1:19">
      <c r="A67" s="19">
        <v>2018</v>
      </c>
      <c r="B67" s="914"/>
      <c r="C67" s="914"/>
      <c r="D67" s="16"/>
      <c r="E67" s="16"/>
      <c r="F67" s="16"/>
      <c r="G67" s="18"/>
      <c r="H67" s="16"/>
      <c r="I67" s="16"/>
      <c r="J67" s="16"/>
      <c r="K67" s="16"/>
      <c r="L67" s="16"/>
      <c r="M67" s="17"/>
      <c r="N67" s="500"/>
      <c r="O67" s="500"/>
      <c r="P67" s="500"/>
      <c r="Q67" s="500"/>
      <c r="R67" s="1087"/>
      <c r="S67" s="919"/>
    </row>
    <row r="68" spans="1:19">
      <c r="A68" s="19">
        <v>2019</v>
      </c>
      <c r="B68" s="914"/>
      <c r="C68" s="914"/>
      <c r="D68" s="16"/>
      <c r="E68" s="16"/>
      <c r="F68" s="16"/>
      <c r="G68" s="18"/>
      <c r="H68" s="16"/>
      <c r="I68" s="16"/>
      <c r="J68" s="16"/>
      <c r="K68" s="16"/>
      <c r="L68" s="16"/>
      <c r="M68" s="17"/>
      <c r="N68" s="500"/>
      <c r="O68" s="500"/>
      <c r="P68" s="500"/>
      <c r="Q68" s="500"/>
      <c r="R68" s="1087"/>
      <c r="S68" s="919"/>
    </row>
    <row r="69" spans="1:19" ht="16" thickBot="1">
      <c r="A69" s="12">
        <v>2020</v>
      </c>
      <c r="B69" s="916"/>
      <c r="C69" s="916"/>
      <c r="D69" s="10"/>
      <c r="E69" s="10"/>
      <c r="F69" s="8"/>
      <c r="G69" s="911"/>
      <c r="H69" s="9"/>
      <c r="I69" s="9"/>
      <c r="J69" s="9"/>
      <c r="K69" s="8"/>
      <c r="L69" s="8"/>
      <c r="M69" s="315"/>
      <c r="N69" s="921"/>
      <c r="O69" s="921"/>
      <c r="P69" s="921"/>
      <c r="Q69" s="921"/>
      <c r="R69" s="1089"/>
      <c r="S69" s="922"/>
    </row>
    <row r="70" spans="1:19" ht="16" thickTop="1">
      <c r="D70" s="5"/>
      <c r="E70" s="5"/>
      <c r="F70" s="5"/>
      <c r="G70" s="5"/>
      <c r="H70" s="5"/>
      <c r="I70" s="5"/>
      <c r="J70" s="5"/>
    </row>
    <row r="71" spans="1:19" ht="16" thickBot="1">
      <c r="D71" s="5"/>
      <c r="E71" s="5"/>
      <c r="F71" s="5"/>
      <c r="G71" s="5"/>
      <c r="H71" s="5"/>
      <c r="I71" s="5"/>
      <c r="J71" s="5"/>
    </row>
    <row r="72" spans="1:19" ht="26" customHeight="1" thickBot="1">
      <c r="A72" s="1282" t="s">
        <v>1215</v>
      </c>
      <c r="B72" s="1283"/>
      <c r="C72" s="1283"/>
      <c r="D72" s="1283"/>
      <c r="E72" s="1283"/>
      <c r="F72" s="1283"/>
      <c r="G72" s="1283"/>
      <c r="H72" s="1283"/>
      <c r="I72" s="1283"/>
      <c r="J72" s="1283"/>
      <c r="K72" s="1283"/>
      <c r="L72" s="1283"/>
      <c r="M72" s="1283"/>
      <c r="N72" s="1283"/>
      <c r="O72" s="1283"/>
      <c r="P72" s="1283"/>
      <c r="Q72" s="1284"/>
    </row>
  </sheetData>
  <mergeCells count="5">
    <mergeCell ref="A4:Q4"/>
    <mergeCell ref="B7:M7"/>
    <mergeCell ref="N7:Q7"/>
    <mergeCell ref="A72:Q72"/>
    <mergeCell ref="R7:S7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V52"/>
  <sheetViews>
    <sheetView workbookViewId="0">
      <pane xSplit="1" ySplit="8" topLeftCell="B9" activePane="bottomRight" state="frozen"/>
      <selection activeCell="B28" sqref="B28"/>
      <selection pane="topRight" activeCell="B28" sqref="B28"/>
      <selection pane="bottomLeft" activeCell="B28" sqref="B28"/>
      <selection pane="bottomRight" activeCell="I41" sqref="I41"/>
    </sheetView>
  </sheetViews>
  <sheetFormatPr baseColWidth="10" defaultColWidth="10.83203125" defaultRowHeight="15" x14ac:dyDescent="0"/>
  <cols>
    <col min="1" max="11" width="10.83203125" style="4"/>
    <col min="12" max="12" width="10.83203125" style="4" customWidth="1"/>
    <col min="13" max="21" width="10.83203125" style="4"/>
    <col min="22" max="22" width="11" style="4" customWidth="1"/>
    <col min="23" max="16384" width="10.83203125" style="4"/>
  </cols>
  <sheetData>
    <row r="1" spans="1:22">
      <c r="A1" s="55" t="s">
        <v>37</v>
      </c>
      <c r="B1" s="55"/>
      <c r="E1" s="209"/>
    </row>
    <row r="2" spans="1:22">
      <c r="C2" s="54"/>
      <c r="D2" s="54"/>
      <c r="E2" s="210"/>
    </row>
    <row r="3" spans="1:22" ht="16" thickBot="1">
      <c r="E3" s="209"/>
    </row>
    <row r="4" spans="1:22" ht="25" customHeight="1" thickTop="1">
      <c r="A4" s="1224" t="s">
        <v>828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6"/>
      <c r="U4" s="534"/>
    </row>
    <row r="5" spans="1:22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7"/>
      <c r="U5" s="533"/>
    </row>
    <row r="6" spans="1:22">
      <c r="A6" s="52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48" t="s">
        <v>30</v>
      </c>
      <c r="I6" s="51" t="s">
        <v>29</v>
      </c>
      <c r="J6" s="50" t="s">
        <v>28</v>
      </c>
      <c r="K6" s="50" t="s">
        <v>27</v>
      </c>
      <c r="L6" s="48" t="s">
        <v>26</v>
      </c>
      <c r="M6" s="49" t="s">
        <v>25</v>
      </c>
      <c r="N6" s="48" t="s">
        <v>24</v>
      </c>
      <c r="O6" s="48" t="s">
        <v>23</v>
      </c>
      <c r="P6" s="48" t="s">
        <v>22</v>
      </c>
      <c r="Q6" s="49" t="s">
        <v>21</v>
      </c>
      <c r="R6" s="49" t="s">
        <v>54</v>
      </c>
      <c r="T6" s="47" t="s">
        <v>53</v>
      </c>
      <c r="U6" s="49"/>
    </row>
    <row r="7" spans="1:22" ht="35" customHeight="1">
      <c r="A7" s="46"/>
      <c r="B7" s="1287" t="s">
        <v>282</v>
      </c>
      <c r="C7" s="1288"/>
      <c r="D7" s="1288"/>
      <c r="E7" s="1288"/>
      <c r="F7" s="1288"/>
      <c r="G7" s="1288"/>
      <c r="H7" s="1288"/>
      <c r="I7" s="1288"/>
      <c r="J7" s="1288"/>
      <c r="K7" s="1288"/>
      <c r="L7" s="1288"/>
      <c r="M7" s="1288"/>
      <c r="N7" s="1288"/>
      <c r="O7" s="1288"/>
      <c r="P7" s="1288"/>
      <c r="Q7" s="1288"/>
      <c r="R7" s="1288"/>
      <c r="S7" s="1288"/>
      <c r="T7" s="1289"/>
      <c r="U7" s="53"/>
    </row>
    <row r="8" spans="1:22" s="30" customFormat="1" ht="31" customHeight="1">
      <c r="A8" s="45"/>
      <c r="B8" s="316" t="s">
        <v>38</v>
      </c>
      <c r="C8" s="316" t="s">
        <v>16</v>
      </c>
      <c r="D8" s="519" t="s">
        <v>15</v>
      </c>
      <c r="E8" s="520" t="s">
        <v>59</v>
      </c>
      <c r="F8" s="317" t="s">
        <v>14</v>
      </c>
      <c r="G8" s="44" t="s">
        <v>13</v>
      </c>
      <c r="H8" s="44" t="s">
        <v>12</v>
      </c>
      <c r="I8" s="44" t="s">
        <v>11</v>
      </c>
      <c r="J8" s="44" t="s">
        <v>10</v>
      </c>
      <c r="K8" s="44" t="s">
        <v>9</v>
      </c>
      <c r="L8" s="529" t="s">
        <v>143</v>
      </c>
      <c r="M8" s="435" t="s">
        <v>8</v>
      </c>
      <c r="N8" s="43" t="s">
        <v>7</v>
      </c>
      <c r="O8" s="43" t="s">
        <v>6</v>
      </c>
      <c r="P8" s="43" t="s">
        <v>5</v>
      </c>
      <c r="Q8" s="43" t="s">
        <v>4</v>
      </c>
      <c r="R8" s="43" t="s">
        <v>3</v>
      </c>
      <c r="S8" s="43" t="s">
        <v>2</v>
      </c>
      <c r="T8" s="42" t="s">
        <v>144</v>
      </c>
      <c r="U8" s="536"/>
    </row>
    <row r="9" spans="1:22">
      <c r="A9" s="23">
        <v>1979</v>
      </c>
      <c r="B9" s="793">
        <v>42.775718688964844</v>
      </c>
      <c r="C9" s="754">
        <f>(B9-F9*0.1)/0.9</f>
        <v>41.977561526828346</v>
      </c>
      <c r="D9" s="755">
        <v>40.614513397216797</v>
      </c>
      <c r="E9" s="756">
        <f>(C9-D9*0.5/0.9)/(0.4/0.9)</f>
        <v>43.681371688842781</v>
      </c>
      <c r="F9" s="757">
        <v>49.959133148193359</v>
      </c>
      <c r="G9" s="758">
        <v>51.795967102050781</v>
      </c>
      <c r="H9" s="758">
        <v>52.959926605224609</v>
      </c>
      <c r="I9" s="758">
        <v>53.548061370849609</v>
      </c>
      <c r="J9" s="758">
        <v>54.984287261962891</v>
      </c>
      <c r="K9" s="758">
        <v>56.875469207763672</v>
      </c>
      <c r="L9" s="758"/>
      <c r="M9" s="759"/>
      <c r="N9" s="760"/>
      <c r="O9" s="760"/>
      <c r="P9" s="760"/>
      <c r="Q9" s="760"/>
      <c r="R9" s="760"/>
      <c r="S9" s="760"/>
      <c r="T9" s="761"/>
      <c r="U9" s="15"/>
      <c r="V9" s="13"/>
    </row>
    <row r="10" spans="1:22">
      <c r="A10" s="27">
        <v>1980</v>
      </c>
      <c r="B10" s="794">
        <v>42.948459625244141</v>
      </c>
      <c r="C10" s="762">
        <f t="shared" ref="C10:C43" si="0">(B10-F10*0.1)/0.9</f>
        <v>42.161450703938797</v>
      </c>
      <c r="D10" s="763">
        <v>40.708721160888672</v>
      </c>
      <c r="E10" s="764">
        <f t="shared" ref="E10:E43" si="1">(C10-D10*0.5/0.9)/(0.4/0.9)</f>
        <v>43.977362632751451</v>
      </c>
      <c r="F10" s="765">
        <v>50.031539916992188</v>
      </c>
      <c r="G10" s="766">
        <v>51.511199951171875</v>
      </c>
      <c r="H10" s="766">
        <v>53.074516296386719</v>
      </c>
      <c r="I10" s="766">
        <v>53.569526672363281</v>
      </c>
      <c r="J10" s="766">
        <v>54.710838317871094</v>
      </c>
      <c r="K10" s="766">
        <v>56.450241088867188</v>
      </c>
      <c r="L10" s="766"/>
      <c r="M10" s="767"/>
      <c r="N10" s="768"/>
      <c r="O10" s="768"/>
      <c r="P10" s="768"/>
      <c r="Q10" s="768"/>
      <c r="R10" s="768"/>
      <c r="S10" s="768"/>
      <c r="T10" s="769"/>
      <c r="U10" s="15"/>
      <c r="V10" s="13"/>
    </row>
    <row r="11" spans="1:22">
      <c r="A11" s="19">
        <v>1981</v>
      </c>
      <c r="B11" s="795">
        <v>43.087234497070312</v>
      </c>
      <c r="C11" s="771">
        <f t="shared" si="0"/>
        <v>42.264446258544922</v>
      </c>
      <c r="D11" s="772">
        <v>40.573982238769531</v>
      </c>
      <c r="E11" s="773">
        <f t="shared" si="1"/>
        <v>44.37752628326416</v>
      </c>
      <c r="F11" s="774">
        <v>50.492328643798828</v>
      </c>
      <c r="G11" s="775">
        <v>52.021308898925781</v>
      </c>
      <c r="H11" s="775">
        <v>53.220649719238281</v>
      </c>
      <c r="I11" s="775">
        <v>53.791393280029297</v>
      </c>
      <c r="J11" s="775">
        <v>55.217048645019531</v>
      </c>
      <c r="K11" s="775">
        <v>55.712921142578125</v>
      </c>
      <c r="L11" s="775"/>
      <c r="M11" s="776"/>
      <c r="N11" s="777"/>
      <c r="O11" s="777"/>
      <c r="P11" s="777"/>
      <c r="Q11" s="777"/>
      <c r="R11" s="777"/>
      <c r="S11" s="777"/>
      <c r="T11" s="778"/>
      <c r="U11" s="15"/>
      <c r="V11" s="13"/>
    </row>
    <row r="12" spans="1:22">
      <c r="A12" s="19">
        <v>1982</v>
      </c>
      <c r="B12" s="795">
        <v>43.297908782958984</v>
      </c>
      <c r="C12" s="771">
        <f t="shared" si="0"/>
        <v>42.498716566297738</v>
      </c>
      <c r="D12" s="772">
        <v>40.734146118164062</v>
      </c>
      <c r="E12" s="773">
        <f t="shared" si="1"/>
        <v>44.70442962646483</v>
      </c>
      <c r="F12" s="774">
        <v>50.490638732910156</v>
      </c>
      <c r="G12" s="775">
        <v>51.994178771972656</v>
      </c>
      <c r="H12" s="775">
        <v>53.789390563964844</v>
      </c>
      <c r="I12" s="775">
        <v>53.768894195556641</v>
      </c>
      <c r="J12" s="775">
        <v>55.055496215820312</v>
      </c>
      <c r="K12" s="775">
        <v>55.978466033935547</v>
      </c>
      <c r="L12" s="775"/>
      <c r="M12" s="776"/>
      <c r="N12" s="777"/>
      <c r="O12" s="777"/>
      <c r="P12" s="777"/>
      <c r="Q12" s="777"/>
      <c r="R12" s="777"/>
      <c r="S12" s="777"/>
      <c r="T12" s="778"/>
      <c r="U12" s="15"/>
      <c r="V12" s="13"/>
    </row>
    <row r="13" spans="1:22">
      <c r="A13" s="19">
        <v>1983</v>
      </c>
      <c r="B13" s="795">
        <v>43.342891693115234</v>
      </c>
      <c r="C13" s="771">
        <f t="shared" si="0"/>
        <v>42.557193332248261</v>
      </c>
      <c r="D13" s="772">
        <v>40.409679412841797</v>
      </c>
      <c r="E13" s="773">
        <f t="shared" si="1"/>
        <v>45.241585731506341</v>
      </c>
      <c r="F13" s="774">
        <v>50.414176940917969</v>
      </c>
      <c r="G13" s="775">
        <v>52.185794830322266</v>
      </c>
      <c r="H13" s="775">
        <v>53.515979766845703</v>
      </c>
      <c r="I13" s="775">
        <v>53.694805145263672</v>
      </c>
      <c r="J13" s="775">
        <v>55.048858642578125</v>
      </c>
      <c r="K13" s="775">
        <v>55.829067230224609</v>
      </c>
      <c r="L13" s="775"/>
      <c r="M13" s="776"/>
      <c r="N13" s="777"/>
      <c r="O13" s="777"/>
      <c r="P13" s="777"/>
      <c r="Q13" s="777"/>
      <c r="R13" s="777"/>
      <c r="S13" s="777"/>
      <c r="T13" s="778"/>
      <c r="U13" s="15"/>
      <c r="V13" s="13"/>
    </row>
    <row r="14" spans="1:22">
      <c r="A14" s="19">
        <v>1984</v>
      </c>
      <c r="B14" s="795">
        <v>43.340969085693359</v>
      </c>
      <c r="C14" s="771">
        <f t="shared" si="0"/>
        <v>42.472740597195092</v>
      </c>
      <c r="D14" s="772">
        <v>40.085605621337891</v>
      </c>
      <c r="E14" s="773">
        <f t="shared" si="1"/>
        <v>45.456659317016594</v>
      </c>
      <c r="F14" s="774">
        <v>51.155025482177734</v>
      </c>
      <c r="G14" s="775">
        <v>52.649707794189453</v>
      </c>
      <c r="H14" s="775">
        <v>53.574966430664062</v>
      </c>
      <c r="I14" s="775">
        <v>53.422439575195312</v>
      </c>
      <c r="J14" s="775">
        <v>54.651340484619141</v>
      </c>
      <c r="K14" s="775">
        <v>55.634456634521484</v>
      </c>
      <c r="L14" s="775"/>
      <c r="M14" s="776"/>
      <c r="N14" s="777"/>
      <c r="O14" s="777"/>
      <c r="P14" s="777"/>
      <c r="Q14" s="777"/>
      <c r="R14" s="777"/>
      <c r="S14" s="777"/>
      <c r="T14" s="778"/>
      <c r="U14" s="15"/>
      <c r="V14" s="13"/>
    </row>
    <row r="15" spans="1:22">
      <c r="A15" s="19">
        <v>1985</v>
      </c>
      <c r="B15" s="795">
        <v>43.443458557128906</v>
      </c>
      <c r="C15" s="771">
        <f t="shared" si="0"/>
        <v>42.627882639567062</v>
      </c>
      <c r="D15" s="772">
        <v>40.074382781982422</v>
      </c>
      <c r="E15" s="773">
        <f t="shared" si="1"/>
        <v>45.819757461547859</v>
      </c>
      <c r="F15" s="774">
        <v>50.783641815185547</v>
      </c>
      <c r="G15" s="775">
        <v>52.165599822998047</v>
      </c>
      <c r="H15" s="775">
        <v>53.031925201416016</v>
      </c>
      <c r="I15" s="775">
        <v>53.5955810546875</v>
      </c>
      <c r="J15" s="775">
        <v>55.93310546875</v>
      </c>
      <c r="K15" s="775">
        <v>55.976673126220703</v>
      </c>
      <c r="L15" s="775"/>
      <c r="M15" s="776"/>
      <c r="N15" s="777"/>
      <c r="O15" s="777"/>
      <c r="P15" s="777"/>
      <c r="Q15" s="777"/>
      <c r="R15" s="777"/>
      <c r="S15" s="777"/>
      <c r="T15" s="778"/>
      <c r="U15" s="15"/>
      <c r="V15" s="13"/>
    </row>
    <row r="16" spans="1:22">
      <c r="A16" s="19">
        <v>1986</v>
      </c>
      <c r="B16" s="795">
        <v>43.511661529541016</v>
      </c>
      <c r="C16" s="771">
        <f t="shared" si="0"/>
        <v>42.763177659776474</v>
      </c>
      <c r="D16" s="772">
        <v>40.340827941894531</v>
      </c>
      <c r="E16" s="773">
        <f t="shared" si="1"/>
        <v>45.791114807128899</v>
      </c>
      <c r="F16" s="774">
        <v>50.248016357421875</v>
      </c>
      <c r="G16" s="775">
        <v>51.786380767822266</v>
      </c>
      <c r="H16" s="775">
        <v>52.695671081542969</v>
      </c>
      <c r="I16" s="775">
        <v>52.987339019775391</v>
      </c>
      <c r="J16" s="775">
        <v>54.321376800537109</v>
      </c>
      <c r="K16" s="775">
        <v>55.644275665283203</v>
      </c>
      <c r="L16" s="775"/>
      <c r="M16" s="776"/>
      <c r="N16" s="777"/>
      <c r="O16" s="777"/>
      <c r="P16" s="777"/>
      <c r="Q16" s="777"/>
      <c r="R16" s="777"/>
      <c r="S16" s="777"/>
      <c r="T16" s="778"/>
      <c r="U16" s="15"/>
      <c r="V16" s="13"/>
    </row>
    <row r="17" spans="1:22">
      <c r="A17" s="19">
        <v>1987</v>
      </c>
      <c r="B17" s="795">
        <v>43.397453308105469</v>
      </c>
      <c r="C17" s="771">
        <f t="shared" si="0"/>
        <v>42.69384680853949</v>
      </c>
      <c r="D17" s="772">
        <v>40.367134094238281</v>
      </c>
      <c r="E17" s="773">
        <f t="shared" si="1"/>
        <v>45.602237701416001</v>
      </c>
      <c r="F17" s="774">
        <v>49.729911804199219</v>
      </c>
      <c r="G17" s="775">
        <v>51.216987609863281</v>
      </c>
      <c r="H17" s="775">
        <v>52.786296844482422</v>
      </c>
      <c r="I17" s="775">
        <v>52.895133972167969</v>
      </c>
      <c r="J17" s="775">
        <v>53.984527587890625</v>
      </c>
      <c r="K17" s="775">
        <v>55.077133178710938</v>
      </c>
      <c r="L17" s="775"/>
      <c r="M17" s="776"/>
      <c r="N17" s="777"/>
      <c r="O17" s="777"/>
      <c r="P17" s="777"/>
      <c r="Q17" s="777"/>
      <c r="R17" s="777"/>
      <c r="S17" s="777"/>
      <c r="T17" s="778"/>
      <c r="U17" s="15"/>
      <c r="V17" s="13"/>
    </row>
    <row r="18" spans="1:22">
      <c r="A18" s="19">
        <v>1988</v>
      </c>
      <c r="B18" s="795">
        <v>43.428733825683594</v>
      </c>
      <c r="C18" s="771">
        <f t="shared" si="0"/>
        <v>42.733451843261712</v>
      </c>
      <c r="D18" s="772">
        <v>40.409847259521484</v>
      </c>
      <c r="E18" s="773">
        <f t="shared" si="1"/>
        <v>45.637957572936998</v>
      </c>
      <c r="F18" s="774">
        <v>49.686271667480469</v>
      </c>
      <c r="G18" s="775">
        <v>51.214168548583984</v>
      </c>
      <c r="H18" s="775">
        <v>52.138164520263672</v>
      </c>
      <c r="I18" s="775">
        <v>52.481109619140625</v>
      </c>
      <c r="J18" s="775">
        <v>53.521938323974609</v>
      </c>
      <c r="K18" s="775">
        <v>54.975387573242188</v>
      </c>
      <c r="L18" s="775"/>
      <c r="M18" s="776"/>
      <c r="N18" s="777"/>
      <c r="O18" s="777"/>
      <c r="P18" s="777"/>
      <c r="Q18" s="777"/>
      <c r="R18" s="777"/>
      <c r="S18" s="777"/>
      <c r="T18" s="778"/>
      <c r="U18" s="15"/>
      <c r="V18" s="13"/>
    </row>
    <row r="19" spans="1:22">
      <c r="A19" s="23">
        <v>1989</v>
      </c>
      <c r="B19" s="793">
        <v>43.613685607910156</v>
      </c>
      <c r="C19" s="754">
        <f t="shared" si="0"/>
        <v>42.949130164252388</v>
      </c>
      <c r="D19" s="755">
        <v>40.693527221679688</v>
      </c>
      <c r="E19" s="756">
        <f t="shared" si="1"/>
        <v>45.768633842468262</v>
      </c>
      <c r="F19" s="757">
        <v>49.594684600830078</v>
      </c>
      <c r="G19" s="758">
        <v>51.191116333007812</v>
      </c>
      <c r="H19" s="758">
        <v>52.615001678466797</v>
      </c>
      <c r="I19" s="758">
        <v>52.769565582275391</v>
      </c>
      <c r="J19" s="758">
        <v>54.173419952392578</v>
      </c>
      <c r="K19" s="758">
        <v>55.570793151855469</v>
      </c>
      <c r="L19" s="758"/>
      <c r="M19" s="759"/>
      <c r="N19" s="760"/>
      <c r="O19" s="760"/>
      <c r="P19" s="760"/>
      <c r="Q19" s="760"/>
      <c r="R19" s="760"/>
      <c r="S19" s="760"/>
      <c r="T19" s="761"/>
      <c r="U19" s="15"/>
      <c r="V19" s="13"/>
    </row>
    <row r="20" spans="1:22">
      <c r="A20" s="27">
        <v>1990</v>
      </c>
      <c r="B20" s="794">
        <v>43.731548309326172</v>
      </c>
      <c r="C20" s="762">
        <f t="shared" si="0"/>
        <v>43.047605726453995</v>
      </c>
      <c r="D20" s="763">
        <v>40.732326507568359</v>
      </c>
      <c r="E20" s="764">
        <f t="shared" si="1"/>
        <v>45.941704750061035</v>
      </c>
      <c r="F20" s="765">
        <v>49.887031555175781</v>
      </c>
      <c r="G20" s="766">
        <v>51.288642883300781</v>
      </c>
      <c r="H20" s="766">
        <v>52.591499328613281</v>
      </c>
      <c r="I20" s="766">
        <v>52.93927001953125</v>
      </c>
      <c r="J20" s="766">
        <v>53.926361083984375</v>
      </c>
      <c r="K20" s="766">
        <v>55.620296478271484</v>
      </c>
      <c r="L20" s="766"/>
      <c r="M20" s="767"/>
      <c r="N20" s="768"/>
      <c r="O20" s="768"/>
      <c r="P20" s="768"/>
      <c r="Q20" s="768"/>
      <c r="R20" s="768"/>
      <c r="S20" s="768"/>
      <c r="T20" s="769"/>
      <c r="U20" s="15"/>
      <c r="V20" s="13"/>
    </row>
    <row r="21" spans="1:22">
      <c r="A21" s="19">
        <v>1991</v>
      </c>
      <c r="B21" s="795">
        <v>43.955669403076172</v>
      </c>
      <c r="C21" s="771">
        <f t="shared" si="0"/>
        <v>43.283456166585289</v>
      </c>
      <c r="D21" s="772">
        <v>40.754657745361328</v>
      </c>
      <c r="E21" s="773">
        <f t="shared" si="1"/>
        <v>46.444454193115241</v>
      </c>
      <c r="F21" s="774">
        <v>50.005588531494141</v>
      </c>
      <c r="G21" s="775">
        <v>51.158496856689453</v>
      </c>
      <c r="H21" s="775">
        <v>52.903755187988281</v>
      </c>
      <c r="I21" s="775">
        <v>53.275581359863281</v>
      </c>
      <c r="J21" s="775">
        <v>54.396438598632812</v>
      </c>
      <c r="K21" s="775">
        <v>55.346138000488281</v>
      </c>
      <c r="L21" s="775"/>
      <c r="M21" s="776"/>
      <c r="N21" s="777"/>
      <c r="O21" s="777"/>
      <c r="P21" s="777"/>
      <c r="Q21" s="777"/>
      <c r="R21" s="777"/>
      <c r="S21" s="777"/>
      <c r="T21" s="778"/>
      <c r="U21" s="15"/>
      <c r="V21" s="13"/>
    </row>
    <row r="22" spans="1:22">
      <c r="A22" s="19">
        <v>1992</v>
      </c>
      <c r="B22" s="795">
        <v>44.179889678955078</v>
      </c>
      <c r="C22" s="771">
        <f t="shared" si="0"/>
        <v>43.542219373914932</v>
      </c>
      <c r="D22" s="772">
        <v>41.227729797363281</v>
      </c>
      <c r="E22" s="773">
        <f t="shared" si="1"/>
        <v>46.435331344604492</v>
      </c>
      <c r="F22" s="774">
        <v>49.918922424316406</v>
      </c>
      <c r="G22" s="775">
        <v>51.419700622558594</v>
      </c>
      <c r="H22" s="775">
        <v>52.5472412109375</v>
      </c>
      <c r="I22" s="775">
        <v>52.994255065917969</v>
      </c>
      <c r="J22" s="775">
        <v>53.958992004394531</v>
      </c>
      <c r="K22" s="775">
        <v>54.551761627197266</v>
      </c>
      <c r="L22" s="775"/>
      <c r="M22" s="776"/>
      <c r="N22" s="777"/>
      <c r="O22" s="777"/>
      <c r="P22" s="777"/>
      <c r="Q22" s="777"/>
      <c r="R22" s="777"/>
      <c r="S22" s="777"/>
      <c r="T22" s="778"/>
      <c r="U22" s="15"/>
      <c r="V22" s="13"/>
    </row>
    <row r="23" spans="1:22">
      <c r="A23" s="19">
        <v>1993</v>
      </c>
      <c r="B23" s="795">
        <v>44.394981384277344</v>
      </c>
      <c r="C23" s="771">
        <f t="shared" si="0"/>
        <v>43.766895294189453</v>
      </c>
      <c r="D23" s="772">
        <v>41.554779052734375</v>
      </c>
      <c r="E23" s="773">
        <f t="shared" si="1"/>
        <v>46.532040596008301</v>
      </c>
      <c r="F23" s="774">
        <v>50.047756195068359</v>
      </c>
      <c r="G23" s="775">
        <v>51.377777099609375</v>
      </c>
      <c r="H23" s="775">
        <v>52.497787475585938</v>
      </c>
      <c r="I23" s="775">
        <v>53.116188049316406</v>
      </c>
      <c r="J23" s="775">
        <v>53.911941528320312</v>
      </c>
      <c r="K23" s="775">
        <v>55.005477905273438</v>
      </c>
      <c r="L23" s="775"/>
      <c r="M23" s="776"/>
      <c r="N23" s="777"/>
      <c r="O23" s="777"/>
      <c r="P23" s="777"/>
      <c r="Q23" s="777"/>
      <c r="R23" s="777"/>
      <c r="S23" s="777"/>
      <c r="T23" s="778"/>
      <c r="U23" s="15"/>
      <c r="V23" s="13"/>
    </row>
    <row r="24" spans="1:22">
      <c r="A24" s="19">
        <v>1994</v>
      </c>
      <c r="B24" s="795">
        <v>44.560298919677734</v>
      </c>
      <c r="C24" s="771">
        <f t="shared" si="0"/>
        <v>43.922272576226128</v>
      </c>
      <c r="D24" s="772">
        <v>41.662189483642578</v>
      </c>
      <c r="E24" s="773">
        <f t="shared" si="1"/>
        <v>46.747376441955559</v>
      </c>
      <c r="F24" s="774">
        <v>50.302536010742188</v>
      </c>
      <c r="G24" s="775">
        <v>51.534923553466797</v>
      </c>
      <c r="H24" s="775">
        <v>52.690555572509766</v>
      </c>
      <c r="I24" s="775">
        <v>52.98626708984375</v>
      </c>
      <c r="J24" s="775">
        <v>54.712017059326172</v>
      </c>
      <c r="K24" s="775">
        <v>54.654548645019531</v>
      </c>
      <c r="L24" s="775"/>
      <c r="M24" s="776"/>
      <c r="N24" s="777"/>
      <c r="O24" s="777"/>
      <c r="P24" s="777"/>
      <c r="Q24" s="777"/>
      <c r="R24" s="777"/>
      <c r="S24" s="777"/>
      <c r="T24" s="778"/>
      <c r="U24" s="15"/>
      <c r="V24" s="13"/>
    </row>
    <row r="25" spans="1:22">
      <c r="A25" s="19">
        <v>1995</v>
      </c>
      <c r="B25" s="795">
        <v>44.632575988769531</v>
      </c>
      <c r="C25" s="771">
        <f t="shared" si="0"/>
        <v>43.941668192545571</v>
      </c>
      <c r="D25" s="772">
        <v>41.538055419921875</v>
      </c>
      <c r="E25" s="773">
        <f t="shared" si="1"/>
        <v>46.946184158325188</v>
      </c>
      <c r="F25" s="774">
        <v>50.850746154785156</v>
      </c>
      <c r="G25" s="775">
        <v>51.90380859375</v>
      </c>
      <c r="H25" s="775">
        <v>52.8875732421875</v>
      </c>
      <c r="I25" s="775">
        <v>53.15032958984375</v>
      </c>
      <c r="J25" s="775">
        <v>54.180194854736328</v>
      </c>
      <c r="K25" s="775">
        <v>54.816169738769531</v>
      </c>
      <c r="L25" s="775"/>
      <c r="M25" s="776"/>
      <c r="N25" s="777"/>
      <c r="O25" s="777"/>
      <c r="P25" s="777"/>
      <c r="Q25" s="777"/>
      <c r="R25" s="777"/>
      <c r="S25" s="777"/>
      <c r="T25" s="778"/>
      <c r="U25" s="15"/>
      <c r="V25" s="13"/>
    </row>
    <row r="26" spans="1:22">
      <c r="A26" s="19">
        <v>1996</v>
      </c>
      <c r="B26" s="795">
        <v>44.838420867919922</v>
      </c>
      <c r="C26" s="771">
        <f t="shared" si="0"/>
        <v>44.143343607584633</v>
      </c>
      <c r="D26" s="772">
        <v>41.764266967773438</v>
      </c>
      <c r="E26" s="773">
        <f t="shared" si="1"/>
        <v>47.117189407348626</v>
      </c>
      <c r="F26" s="774">
        <v>51.0941162109375</v>
      </c>
      <c r="G26" s="775">
        <v>52.146266937255859</v>
      </c>
      <c r="H26" s="775">
        <v>52.833534240722656</v>
      </c>
      <c r="I26" s="775">
        <v>53.011035919189453</v>
      </c>
      <c r="J26" s="775">
        <v>54.021522521972656</v>
      </c>
      <c r="K26" s="775">
        <v>54.316970825195312</v>
      </c>
      <c r="L26" s="775"/>
      <c r="M26" s="776"/>
      <c r="N26" s="777"/>
      <c r="O26" s="777"/>
      <c r="P26" s="777"/>
      <c r="Q26" s="777"/>
      <c r="R26" s="777"/>
      <c r="S26" s="777"/>
      <c r="T26" s="778"/>
      <c r="U26" s="15"/>
      <c r="V26" s="13"/>
    </row>
    <row r="27" spans="1:22">
      <c r="A27" s="19">
        <v>1997</v>
      </c>
      <c r="B27" s="795">
        <v>44.908599853515625</v>
      </c>
      <c r="C27" s="771">
        <f t="shared" si="0"/>
        <v>44.223609500461151</v>
      </c>
      <c r="D27" s="772">
        <v>41.710239410400391</v>
      </c>
      <c r="E27" s="773">
        <f t="shared" si="1"/>
        <v>47.365322113037095</v>
      </c>
      <c r="F27" s="774">
        <v>51.073513031005859</v>
      </c>
      <c r="G27" s="775">
        <v>52.111011505126953</v>
      </c>
      <c r="H27" s="775">
        <v>52.461967468261719</v>
      </c>
      <c r="I27" s="775">
        <v>52.953865051269531</v>
      </c>
      <c r="J27" s="775">
        <v>53.871437072753906</v>
      </c>
      <c r="K27" s="775">
        <v>54.440097808837891</v>
      </c>
      <c r="L27" s="775"/>
      <c r="M27" s="776"/>
      <c r="N27" s="777"/>
      <c r="O27" s="777"/>
      <c r="P27" s="777"/>
      <c r="Q27" s="777"/>
      <c r="R27" s="777"/>
      <c r="S27" s="777"/>
      <c r="T27" s="778"/>
      <c r="U27" s="15"/>
      <c r="V27" s="13"/>
    </row>
    <row r="28" spans="1:22">
      <c r="A28" s="19">
        <v>1998</v>
      </c>
      <c r="B28" s="795">
        <v>44.980644226074219</v>
      </c>
      <c r="C28" s="771">
        <f t="shared" si="0"/>
        <v>44.345610724555115</v>
      </c>
      <c r="D28" s="772">
        <v>41.878635406494141</v>
      </c>
      <c r="E28" s="773">
        <f t="shared" si="1"/>
        <v>47.429329872131333</v>
      </c>
      <c r="F28" s="774">
        <v>50.695945739746094</v>
      </c>
      <c r="G28" s="775">
        <v>51.674427032470703</v>
      </c>
      <c r="H28" s="775">
        <v>52.646244049072266</v>
      </c>
      <c r="I28" s="775">
        <v>52.970439910888672</v>
      </c>
      <c r="J28" s="775">
        <v>53.464168548583984</v>
      </c>
      <c r="K28" s="775">
        <v>53.938694000244141</v>
      </c>
      <c r="L28" s="775"/>
      <c r="M28" s="776"/>
      <c r="N28" s="777"/>
      <c r="O28" s="777"/>
      <c r="P28" s="777"/>
      <c r="Q28" s="777"/>
      <c r="R28" s="777"/>
      <c r="S28" s="777"/>
      <c r="T28" s="778"/>
      <c r="U28" s="15"/>
      <c r="V28" s="13"/>
    </row>
    <row r="29" spans="1:22">
      <c r="A29" s="23">
        <v>1999</v>
      </c>
      <c r="B29" s="793">
        <v>45.025524139404297</v>
      </c>
      <c r="C29" s="754">
        <f t="shared" si="0"/>
        <v>44.426920572916664</v>
      </c>
      <c r="D29" s="755">
        <v>42.230819702148438</v>
      </c>
      <c r="E29" s="756">
        <f t="shared" si="1"/>
        <v>47.172046661376946</v>
      </c>
      <c r="F29" s="757">
        <v>50.412956237792969</v>
      </c>
      <c r="G29" s="758">
        <v>51.405410766601562</v>
      </c>
      <c r="H29" s="758">
        <v>52.346000671386719</v>
      </c>
      <c r="I29" s="758">
        <v>52.777576446533203</v>
      </c>
      <c r="J29" s="758">
        <v>53.092109680175781</v>
      </c>
      <c r="K29" s="758">
        <v>53.326610565185547</v>
      </c>
      <c r="L29" s="758"/>
      <c r="M29" s="759"/>
      <c r="N29" s="760"/>
      <c r="O29" s="760"/>
      <c r="P29" s="760"/>
      <c r="Q29" s="760"/>
      <c r="R29" s="760"/>
      <c r="S29" s="760"/>
      <c r="T29" s="761"/>
      <c r="U29" s="15"/>
      <c r="V29" s="13"/>
    </row>
    <row r="30" spans="1:22">
      <c r="A30" s="27">
        <v>2000</v>
      </c>
      <c r="B30" s="794">
        <v>45.123054504394531</v>
      </c>
      <c r="C30" s="762">
        <f t="shared" si="0"/>
        <v>44.535195244683159</v>
      </c>
      <c r="D30" s="763">
        <v>42.356552124023438</v>
      </c>
      <c r="E30" s="764">
        <f t="shared" si="1"/>
        <v>47.258499145507805</v>
      </c>
      <c r="F30" s="765">
        <v>50.413787841796875</v>
      </c>
      <c r="G30" s="766">
        <v>51.213161468505859</v>
      </c>
      <c r="H30" s="766">
        <v>52.395198822021484</v>
      </c>
      <c r="I30" s="766">
        <v>52.515346527099609</v>
      </c>
      <c r="J30" s="766">
        <v>52.417362213134766</v>
      </c>
      <c r="K30" s="766">
        <v>52.552104949951172</v>
      </c>
      <c r="L30" s="766"/>
      <c r="M30" s="767"/>
      <c r="N30" s="768"/>
      <c r="O30" s="768"/>
      <c r="P30" s="768"/>
      <c r="Q30" s="768"/>
      <c r="R30" s="768"/>
      <c r="S30" s="768"/>
      <c r="T30" s="769"/>
      <c r="U30" s="15"/>
      <c r="V30" s="13"/>
    </row>
    <row r="31" spans="1:22">
      <c r="A31" s="19">
        <v>2001</v>
      </c>
      <c r="B31" s="795">
        <v>45.305706024169922</v>
      </c>
      <c r="C31" s="771">
        <f t="shared" si="0"/>
        <v>44.722205268012154</v>
      </c>
      <c r="D31" s="772">
        <v>42.429347991943359</v>
      </c>
      <c r="E31" s="773">
        <f t="shared" si="1"/>
        <v>47.588276863098137</v>
      </c>
      <c r="F31" s="774">
        <v>50.557212829589844</v>
      </c>
      <c r="G31" s="775">
        <v>51.437797546386719</v>
      </c>
      <c r="H31" s="775">
        <v>52.659210205078125</v>
      </c>
      <c r="I31" s="775">
        <v>52.927043914794922</v>
      </c>
      <c r="J31" s="775">
        <v>53.511173248291016</v>
      </c>
      <c r="K31" s="775">
        <v>53.753753662109375</v>
      </c>
      <c r="L31" s="775"/>
      <c r="M31" s="776"/>
      <c r="N31" s="777"/>
      <c r="O31" s="777"/>
      <c r="P31" s="777"/>
      <c r="Q31" s="777"/>
      <c r="R31" s="777"/>
      <c r="S31" s="777"/>
      <c r="T31" s="778"/>
      <c r="U31" s="15"/>
      <c r="V31" s="13"/>
    </row>
    <row r="32" spans="1:22">
      <c r="A32" s="19">
        <v>2002</v>
      </c>
      <c r="B32" s="795">
        <v>45.540641784667969</v>
      </c>
      <c r="C32" s="771">
        <f t="shared" si="0"/>
        <v>44.946596781412758</v>
      </c>
      <c r="D32" s="772">
        <v>42.703121185302734</v>
      </c>
      <c r="E32" s="773">
        <f t="shared" si="1"/>
        <v>47.750941276550286</v>
      </c>
      <c r="F32" s="774">
        <v>50.887046813964844</v>
      </c>
      <c r="G32" s="775">
        <v>51.958431243896484</v>
      </c>
      <c r="H32" s="775">
        <v>53.437870025634766</v>
      </c>
      <c r="I32" s="775">
        <v>53.713169097900391</v>
      </c>
      <c r="J32" s="775">
        <v>54.330184936523438</v>
      </c>
      <c r="K32" s="775">
        <v>54.642112731933594</v>
      </c>
      <c r="L32" s="775"/>
      <c r="M32" s="776"/>
      <c r="N32" s="777"/>
      <c r="O32" s="777"/>
      <c r="P32" s="777"/>
      <c r="Q32" s="777"/>
      <c r="R32" s="777"/>
      <c r="S32" s="777"/>
      <c r="T32" s="778"/>
      <c r="U32" s="15"/>
      <c r="V32" s="13"/>
    </row>
    <row r="33" spans="1:22">
      <c r="A33" s="19">
        <v>2003</v>
      </c>
      <c r="B33" s="795">
        <v>45.777667999267578</v>
      </c>
      <c r="C33" s="771">
        <f t="shared" si="0"/>
        <v>45.195860968695747</v>
      </c>
      <c r="D33" s="772">
        <v>42.986019134521484</v>
      </c>
      <c r="E33" s="773">
        <f t="shared" si="1"/>
        <v>47.958163261413574</v>
      </c>
      <c r="F33" s="774">
        <v>51.013931274414062</v>
      </c>
      <c r="G33" s="775">
        <v>52.207672119140625</v>
      </c>
      <c r="H33" s="775">
        <v>53.499073028564453</v>
      </c>
      <c r="I33" s="775">
        <v>54.007556915283203</v>
      </c>
      <c r="J33" s="775">
        <v>54.686176300048828</v>
      </c>
      <c r="K33" s="775">
        <v>54.895832061767578</v>
      </c>
      <c r="L33" s="775"/>
      <c r="M33" s="776"/>
      <c r="N33" s="777"/>
      <c r="O33" s="777"/>
      <c r="P33" s="777"/>
      <c r="Q33" s="777"/>
      <c r="R33" s="777"/>
      <c r="S33" s="777"/>
      <c r="T33" s="778"/>
      <c r="U33" s="15"/>
      <c r="V33" s="13"/>
    </row>
    <row r="34" spans="1:22">
      <c r="A34" s="19">
        <v>2004</v>
      </c>
      <c r="B34" s="795">
        <v>45.946842193603516</v>
      </c>
      <c r="C34" s="771">
        <f t="shared" si="0"/>
        <v>45.342441134982636</v>
      </c>
      <c r="D34" s="772">
        <v>43.187824249267578</v>
      </c>
      <c r="E34" s="773">
        <f t="shared" si="1"/>
        <v>48.035712242126451</v>
      </c>
      <c r="F34" s="774">
        <v>51.386451721191406</v>
      </c>
      <c r="G34" s="775">
        <v>52.424274444580078</v>
      </c>
      <c r="H34" s="775">
        <v>53.657539367675781</v>
      </c>
      <c r="I34" s="775">
        <v>54.083938598632812</v>
      </c>
      <c r="J34" s="775">
        <v>54.589271545410156</v>
      </c>
      <c r="K34" s="775">
        <v>54.917823791503906</v>
      </c>
      <c r="L34" s="775"/>
      <c r="M34" s="776"/>
      <c r="N34" s="777"/>
      <c r="O34" s="777"/>
      <c r="P34" s="777"/>
      <c r="Q34" s="777"/>
      <c r="R34" s="777"/>
      <c r="S34" s="777"/>
      <c r="T34" s="778"/>
      <c r="U34" s="15"/>
      <c r="V34" s="13"/>
    </row>
    <row r="35" spans="1:22">
      <c r="A35" s="19">
        <v>2005</v>
      </c>
      <c r="B35" s="795">
        <v>45.980983734130859</v>
      </c>
      <c r="C35" s="771">
        <f t="shared" si="0"/>
        <v>45.327430725097656</v>
      </c>
      <c r="D35" s="772">
        <v>42.931396484375</v>
      </c>
      <c r="E35" s="773">
        <f t="shared" si="1"/>
        <v>48.322473526000969</v>
      </c>
      <c r="F35" s="774">
        <v>51.862960815429688</v>
      </c>
      <c r="G35" s="775">
        <v>52.903713226318359</v>
      </c>
      <c r="H35" s="775">
        <v>54.010768890380859</v>
      </c>
      <c r="I35" s="775">
        <v>54.135036468505859</v>
      </c>
      <c r="J35" s="775">
        <v>54.671463012695312</v>
      </c>
      <c r="K35" s="775">
        <v>54.725261688232422</v>
      </c>
      <c r="L35" s="775"/>
      <c r="M35" s="776"/>
      <c r="N35" s="777"/>
      <c r="O35" s="777"/>
      <c r="P35" s="777"/>
      <c r="Q35" s="777"/>
      <c r="R35" s="777"/>
      <c r="S35" s="777"/>
      <c r="T35" s="778"/>
      <c r="U35" s="15"/>
      <c r="V35" s="13"/>
    </row>
    <row r="36" spans="1:22">
      <c r="A36" s="19">
        <v>2006</v>
      </c>
      <c r="B36" s="795">
        <v>46.102508544921875</v>
      </c>
      <c r="C36" s="771">
        <f t="shared" si="0"/>
        <v>45.436488257514107</v>
      </c>
      <c r="D36" s="772">
        <v>42.998378753662109</v>
      </c>
      <c r="E36" s="773">
        <f t="shared" si="1"/>
        <v>48.484125137329102</v>
      </c>
      <c r="F36" s="774">
        <v>52.096691131591797</v>
      </c>
      <c r="G36" s="775">
        <v>53.116600036621094</v>
      </c>
      <c r="H36" s="775">
        <v>54.173408508300781</v>
      </c>
      <c r="I36" s="775">
        <v>54.357444763183594</v>
      </c>
      <c r="J36" s="775">
        <v>54.845020294189453</v>
      </c>
      <c r="K36" s="775">
        <v>55.035720825195312</v>
      </c>
      <c r="L36" s="775"/>
      <c r="M36" s="776"/>
      <c r="N36" s="777"/>
      <c r="O36" s="777"/>
      <c r="P36" s="777"/>
      <c r="Q36" s="777"/>
      <c r="R36" s="777"/>
      <c r="S36" s="777"/>
      <c r="T36" s="778"/>
      <c r="U36" s="15"/>
      <c r="V36" s="13"/>
    </row>
    <row r="37" spans="1:22">
      <c r="A37" s="19">
        <v>2007</v>
      </c>
      <c r="B37" s="795">
        <v>46.402530670166016</v>
      </c>
      <c r="C37" s="771">
        <f t="shared" si="0"/>
        <v>45.749988555908203</v>
      </c>
      <c r="D37" s="772">
        <v>43.429244995117188</v>
      </c>
      <c r="E37" s="773">
        <f t="shared" si="1"/>
        <v>48.650918006896973</v>
      </c>
      <c r="F37" s="774">
        <v>52.275409698486328</v>
      </c>
      <c r="G37" s="775">
        <v>53.413311004638672</v>
      </c>
      <c r="H37" s="775">
        <v>54.248992919921875</v>
      </c>
      <c r="I37" s="775">
        <v>54.394554138183594</v>
      </c>
      <c r="J37" s="775">
        <v>54.789073944091797</v>
      </c>
      <c r="K37" s="775">
        <v>55.172447204589844</v>
      </c>
      <c r="L37" s="775"/>
      <c r="M37" s="776"/>
      <c r="N37" s="777"/>
      <c r="O37" s="777"/>
      <c r="P37" s="777"/>
      <c r="Q37" s="777"/>
      <c r="R37" s="777"/>
      <c r="S37" s="777"/>
      <c r="T37" s="778"/>
      <c r="U37" s="15"/>
      <c r="V37" s="13"/>
    </row>
    <row r="38" spans="1:22">
      <c r="A38" s="19">
        <v>2008</v>
      </c>
      <c r="B38" s="795">
        <v>46.389152526855469</v>
      </c>
      <c r="C38" s="771">
        <f t="shared" si="0"/>
        <v>45.729627397325302</v>
      </c>
      <c r="D38" s="772">
        <v>43.118633270263672</v>
      </c>
      <c r="E38" s="773">
        <f t="shared" si="1"/>
        <v>48.993370056152337</v>
      </c>
      <c r="F38" s="774">
        <v>52.324878692626953</v>
      </c>
      <c r="G38" s="775">
        <v>53.446357727050781</v>
      </c>
      <c r="H38" s="775">
        <v>54.565582275390625</v>
      </c>
      <c r="I38" s="775">
        <v>54.907878875732422</v>
      </c>
      <c r="J38" s="775">
        <v>55.277351379394531</v>
      </c>
      <c r="K38" s="775">
        <v>55.513252258300781</v>
      </c>
      <c r="L38" s="775"/>
      <c r="M38" s="776"/>
      <c r="N38" s="777"/>
      <c r="O38" s="777"/>
      <c r="P38" s="777"/>
      <c r="Q38" s="777"/>
      <c r="R38" s="777"/>
      <c r="S38" s="777"/>
      <c r="T38" s="778"/>
      <c r="U38" s="15"/>
      <c r="V38" s="13"/>
    </row>
    <row r="39" spans="1:22">
      <c r="A39" s="23">
        <v>2009</v>
      </c>
      <c r="B39" s="793">
        <v>46.776668548583984</v>
      </c>
      <c r="C39" s="754">
        <f t="shared" si="0"/>
        <v>46.098414950900604</v>
      </c>
      <c r="D39" s="755">
        <v>43.305576324462891</v>
      </c>
      <c r="E39" s="756">
        <f t="shared" si="1"/>
        <v>49.589463233947747</v>
      </c>
      <c r="F39" s="757">
        <v>52.880950927734375</v>
      </c>
      <c r="G39" s="758">
        <v>53.962306976318359</v>
      </c>
      <c r="H39" s="758">
        <v>55.129623413085938</v>
      </c>
      <c r="I39" s="758">
        <v>55.607086181640625</v>
      </c>
      <c r="J39" s="758">
        <v>56.003944396972656</v>
      </c>
      <c r="K39" s="758">
        <v>55.81256103515625</v>
      </c>
      <c r="L39" s="758"/>
      <c r="M39" s="759"/>
      <c r="N39" s="760"/>
      <c r="O39" s="760"/>
      <c r="P39" s="760"/>
      <c r="Q39" s="760"/>
      <c r="R39" s="760"/>
      <c r="S39" s="760"/>
      <c r="T39" s="761"/>
      <c r="U39" s="15"/>
      <c r="V39" s="13"/>
    </row>
    <row r="40" spans="1:22">
      <c r="A40" s="19">
        <v>2010</v>
      </c>
      <c r="B40" s="795">
        <v>46.947711944580078</v>
      </c>
      <c r="C40" s="771">
        <f t="shared" si="0"/>
        <v>46.235401577419708</v>
      </c>
      <c r="D40" s="772">
        <v>43.319183349609375</v>
      </c>
      <c r="E40" s="773">
        <f t="shared" si="1"/>
        <v>49.880674362182624</v>
      </c>
      <c r="F40" s="774">
        <v>53.358505249023438</v>
      </c>
      <c r="G40" s="775">
        <v>54.340816497802734</v>
      </c>
      <c r="H40" s="775">
        <v>55.360134124755859</v>
      </c>
      <c r="I40" s="775">
        <v>55.695308685302734</v>
      </c>
      <c r="J40" s="775">
        <v>56.068687438964844</v>
      </c>
      <c r="K40" s="775">
        <v>55.681243896484375</v>
      </c>
      <c r="L40" s="775"/>
      <c r="M40" s="776"/>
      <c r="N40" s="777"/>
      <c r="O40" s="777"/>
      <c r="P40" s="777"/>
      <c r="Q40" s="777"/>
      <c r="R40" s="777"/>
      <c r="S40" s="777"/>
      <c r="T40" s="778"/>
      <c r="U40" s="15"/>
      <c r="V40" s="13"/>
    </row>
    <row r="41" spans="1:22">
      <c r="A41" s="19">
        <v>2011</v>
      </c>
      <c r="B41" s="795">
        <v>47.013114929199219</v>
      </c>
      <c r="C41" s="771">
        <f t="shared" si="0"/>
        <v>46.291945987277565</v>
      </c>
      <c r="D41" s="772">
        <v>43.364490509033203</v>
      </c>
      <c r="E41" s="773">
        <f t="shared" si="1"/>
        <v>49.951265335083022</v>
      </c>
      <c r="F41" s="774">
        <v>53.503635406494141</v>
      </c>
      <c r="G41" s="775">
        <v>54.354747772216797</v>
      </c>
      <c r="H41" s="775">
        <v>55.58184814453125</v>
      </c>
      <c r="I41" s="775">
        <v>55.876468658447266</v>
      </c>
      <c r="J41" s="775">
        <v>56.369091033935547</v>
      </c>
      <c r="K41" s="775">
        <v>56.397872924804688</v>
      </c>
      <c r="L41" s="775"/>
      <c r="M41" s="776"/>
      <c r="N41" s="777"/>
      <c r="O41" s="777"/>
      <c r="P41" s="777"/>
      <c r="Q41" s="777"/>
      <c r="R41" s="777"/>
      <c r="S41" s="777"/>
      <c r="T41" s="778"/>
      <c r="U41" s="15"/>
      <c r="V41" s="13"/>
    </row>
    <row r="42" spans="1:22">
      <c r="A42" s="19">
        <v>2012</v>
      </c>
      <c r="B42" s="795">
        <v>47.183109283447266</v>
      </c>
      <c r="C42" s="771">
        <f t="shared" si="0"/>
        <v>46.47614754570855</v>
      </c>
      <c r="D42" s="772">
        <v>43.566036224365234</v>
      </c>
      <c r="E42" s="773">
        <f t="shared" si="1"/>
        <v>50.113786697387688</v>
      </c>
      <c r="F42" s="774">
        <v>53.545764923095703</v>
      </c>
      <c r="G42" s="775">
        <v>54.399253845214844</v>
      </c>
      <c r="H42" s="775">
        <v>55.557270050048828</v>
      </c>
      <c r="I42" s="775">
        <v>56.001201629638672</v>
      </c>
      <c r="J42" s="775">
        <v>56.645885467529297</v>
      </c>
      <c r="K42" s="775">
        <v>56.629627227783203</v>
      </c>
      <c r="L42" s="775"/>
      <c r="M42" s="776"/>
      <c r="N42" s="777"/>
      <c r="O42" s="777"/>
      <c r="P42" s="777"/>
      <c r="Q42" s="777"/>
      <c r="R42" s="777"/>
      <c r="S42" s="777"/>
      <c r="T42" s="778"/>
      <c r="U42" s="15"/>
      <c r="V42" s="13"/>
    </row>
    <row r="43" spans="1:22">
      <c r="A43" s="19">
        <v>2013</v>
      </c>
      <c r="B43" s="795">
        <v>47.300724029541016</v>
      </c>
      <c r="C43" s="771">
        <f t="shared" si="0"/>
        <v>46.585557301839195</v>
      </c>
      <c r="D43" s="772">
        <v>43.658908843994141</v>
      </c>
      <c r="E43" s="773">
        <f t="shared" si="1"/>
        <v>50.243867874145515</v>
      </c>
      <c r="F43" s="774">
        <v>53.737224578857422</v>
      </c>
      <c r="G43" s="775">
        <v>54.740730285644531</v>
      </c>
      <c r="H43" s="775">
        <v>55.716503143310547</v>
      </c>
      <c r="I43" s="775">
        <v>56.159309387207031</v>
      </c>
      <c r="J43" s="775">
        <v>56.713554382324219</v>
      </c>
      <c r="K43" s="775">
        <v>56.797946929931641</v>
      </c>
      <c r="L43" s="775"/>
      <c r="M43" s="776"/>
      <c r="N43" s="777"/>
      <c r="O43" s="777"/>
      <c r="P43" s="777"/>
      <c r="Q43" s="777"/>
      <c r="R43" s="777"/>
      <c r="S43" s="777"/>
      <c r="T43" s="778"/>
      <c r="U43" s="15"/>
      <c r="V43" s="13"/>
    </row>
    <row r="44" spans="1:22">
      <c r="A44" s="19">
        <v>2014</v>
      </c>
      <c r="B44" s="795">
        <v>47.436016082763672</v>
      </c>
      <c r="C44" s="771">
        <f t="shared" ref="C44" si="2">(B44-F44*0.1)/0.9</f>
        <v>46.729526943630638</v>
      </c>
      <c r="D44" s="772">
        <v>43.967830657958984</v>
      </c>
      <c r="E44" s="773">
        <f t="shared" ref="E44" si="3">(C44-D44*0.5/0.9)/(0.4/0.9)</f>
        <v>50.181647300720208</v>
      </c>
      <c r="F44" s="774">
        <v>53.794418334960938</v>
      </c>
      <c r="G44" s="775">
        <v>54.841846466064453</v>
      </c>
      <c r="H44" s="775">
        <v>55.943901062011719</v>
      </c>
      <c r="I44" s="775">
        <v>56.431938171386719</v>
      </c>
      <c r="J44" s="775">
        <v>56.789958953857422</v>
      </c>
      <c r="K44" s="775">
        <v>57.027393341064453</v>
      </c>
      <c r="L44" s="780"/>
      <c r="M44" s="781"/>
      <c r="N44" s="780"/>
      <c r="O44" s="777"/>
      <c r="P44" s="777"/>
      <c r="Q44" s="777"/>
      <c r="R44" s="777"/>
      <c r="S44" s="777"/>
      <c r="T44" s="778"/>
      <c r="U44" s="15"/>
      <c r="V44" s="13"/>
    </row>
    <row r="45" spans="1:22">
      <c r="A45" s="19">
        <v>2015</v>
      </c>
      <c r="B45" s="770"/>
      <c r="C45" s="779"/>
      <c r="D45" s="780"/>
      <c r="E45" s="780"/>
      <c r="F45" s="781"/>
      <c r="G45" s="780"/>
      <c r="H45" s="780"/>
      <c r="I45" s="780"/>
      <c r="J45" s="780"/>
      <c r="K45" s="780"/>
      <c r="L45" s="780"/>
      <c r="M45" s="781"/>
      <c r="N45" s="780"/>
      <c r="O45" s="777"/>
      <c r="P45" s="777"/>
      <c r="Q45" s="777"/>
      <c r="R45" s="777"/>
      <c r="S45" s="777"/>
      <c r="T45" s="778"/>
      <c r="U45" s="15"/>
      <c r="V45" s="13"/>
    </row>
    <row r="46" spans="1:22">
      <c r="A46" s="19">
        <v>2016</v>
      </c>
      <c r="B46" s="770"/>
      <c r="C46" s="779"/>
      <c r="D46" s="780"/>
      <c r="E46" s="780"/>
      <c r="F46" s="781"/>
      <c r="G46" s="780"/>
      <c r="H46" s="780"/>
      <c r="I46" s="780"/>
      <c r="J46" s="780"/>
      <c r="K46" s="780"/>
      <c r="L46" s="780"/>
      <c r="M46" s="781"/>
      <c r="N46" s="780"/>
      <c r="O46" s="777"/>
      <c r="P46" s="777"/>
      <c r="Q46" s="777"/>
      <c r="R46" s="777"/>
      <c r="S46" s="777"/>
      <c r="T46" s="778"/>
      <c r="U46" s="15"/>
      <c r="V46" s="13"/>
    </row>
    <row r="47" spans="1:22">
      <c r="A47" s="19">
        <v>2017</v>
      </c>
      <c r="B47" s="770"/>
      <c r="C47" s="782"/>
      <c r="D47" s="775"/>
      <c r="E47" s="783"/>
      <c r="F47" s="775"/>
      <c r="G47" s="775"/>
      <c r="H47" s="775"/>
      <c r="I47" s="775"/>
      <c r="J47" s="775"/>
      <c r="K47" s="775"/>
      <c r="L47" s="775"/>
      <c r="M47" s="776"/>
      <c r="N47" s="777"/>
      <c r="O47" s="777"/>
      <c r="P47" s="777"/>
      <c r="Q47" s="777"/>
      <c r="R47" s="777"/>
      <c r="S47" s="777"/>
      <c r="T47" s="778"/>
      <c r="U47" s="15"/>
      <c r="V47" s="13"/>
    </row>
    <row r="48" spans="1:22">
      <c r="A48" s="19">
        <v>2018</v>
      </c>
      <c r="B48" s="770"/>
      <c r="C48" s="782"/>
      <c r="D48" s="775"/>
      <c r="E48" s="783"/>
      <c r="F48" s="775"/>
      <c r="G48" s="775"/>
      <c r="H48" s="775"/>
      <c r="I48" s="775"/>
      <c r="J48" s="775"/>
      <c r="K48" s="775"/>
      <c r="L48" s="775"/>
      <c r="M48" s="776"/>
      <c r="N48" s="777"/>
      <c r="O48" s="777"/>
      <c r="P48" s="777"/>
      <c r="Q48" s="777"/>
      <c r="R48" s="777"/>
      <c r="S48" s="777"/>
      <c r="T48" s="778"/>
      <c r="U48" s="15"/>
      <c r="V48" s="13"/>
    </row>
    <row r="49" spans="1:22">
      <c r="A49" s="19">
        <v>2019</v>
      </c>
      <c r="B49" s="770"/>
      <c r="C49" s="782"/>
      <c r="D49" s="775"/>
      <c r="E49" s="783"/>
      <c r="F49" s="775"/>
      <c r="G49" s="775"/>
      <c r="H49" s="775"/>
      <c r="I49" s="775"/>
      <c r="J49" s="775"/>
      <c r="K49" s="775"/>
      <c r="L49" s="775"/>
      <c r="M49" s="776"/>
      <c r="N49" s="777"/>
      <c r="O49" s="777"/>
      <c r="P49" s="777"/>
      <c r="Q49" s="777"/>
      <c r="R49" s="777"/>
      <c r="S49" s="777"/>
      <c r="T49" s="778"/>
      <c r="U49" s="15"/>
      <c r="V49" s="13"/>
    </row>
    <row r="50" spans="1:22" ht="16" thickBot="1">
      <c r="A50" s="12">
        <v>2020</v>
      </c>
      <c r="B50" s="784"/>
      <c r="C50" s="785"/>
      <c r="D50" s="786"/>
      <c r="E50" s="787"/>
      <c r="F50" s="788"/>
      <c r="G50" s="788"/>
      <c r="H50" s="788"/>
      <c r="I50" s="788"/>
      <c r="J50" s="789"/>
      <c r="K50" s="789"/>
      <c r="L50" s="789"/>
      <c r="M50" s="790"/>
      <c r="N50" s="791"/>
      <c r="O50" s="791"/>
      <c r="P50" s="791"/>
      <c r="Q50" s="791"/>
      <c r="R50" s="791"/>
      <c r="S50" s="791"/>
      <c r="T50" s="792"/>
      <c r="U50" s="15"/>
    </row>
    <row r="51" spans="1:22" ht="16" thickTop="1">
      <c r="C51" s="5"/>
      <c r="D51" s="5"/>
      <c r="E51" s="5"/>
      <c r="F51" s="5"/>
      <c r="G51" s="5"/>
      <c r="H51" s="5"/>
      <c r="I51" s="5"/>
    </row>
    <row r="52" spans="1:22">
      <c r="C52" s="5"/>
      <c r="D52" s="5"/>
      <c r="E52" s="5"/>
      <c r="F52" s="5"/>
      <c r="G52" s="5"/>
      <c r="H52" s="5"/>
      <c r="I52" s="5"/>
    </row>
  </sheetData>
  <mergeCells count="2">
    <mergeCell ref="B7:T7"/>
    <mergeCell ref="A4:T4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J82"/>
  <sheetViews>
    <sheetView workbookViewId="0">
      <pane xSplit="1" ySplit="7" topLeftCell="B8" activePane="bottomRight" state="frozen"/>
      <selection activeCell="D32" sqref="D32"/>
      <selection pane="topRight" activeCell="D32" sqref="D32"/>
      <selection pane="bottomLeft" activeCell="D32" sqref="D32"/>
      <selection pane="bottomRight" activeCell="C32" sqref="C32"/>
    </sheetView>
  </sheetViews>
  <sheetFormatPr baseColWidth="10" defaultRowHeight="15" x14ac:dyDescent="0"/>
  <cols>
    <col min="1" max="16384" width="10.83203125" style="227"/>
  </cols>
  <sheetData>
    <row r="1" spans="1:10" ht="16" thickBot="1">
      <c r="B1" s="1147" t="s">
        <v>1253</v>
      </c>
    </row>
    <row r="2" spans="1:10" ht="30" customHeight="1" thickTop="1">
      <c r="A2" s="1292" t="s">
        <v>1212</v>
      </c>
      <c r="B2" s="1293"/>
      <c r="C2" s="1293"/>
      <c r="D2" s="1293"/>
      <c r="E2" s="1293"/>
      <c r="F2" s="1293"/>
      <c r="G2" s="1293"/>
      <c r="H2" s="1293"/>
      <c r="I2" s="1294"/>
    </row>
    <row r="3" spans="1:10" ht="30" customHeight="1">
      <c r="A3" s="798"/>
      <c r="B3" s="799"/>
      <c r="C3" s="799"/>
      <c r="D3" s="799"/>
      <c r="E3" s="799"/>
      <c r="F3" s="799"/>
      <c r="G3" s="799"/>
      <c r="H3" s="799"/>
      <c r="I3" s="800"/>
    </row>
    <row r="4" spans="1:10">
      <c r="A4" s="801"/>
      <c r="B4" s="802" t="s">
        <v>36</v>
      </c>
      <c r="C4" s="802" t="s">
        <v>35</v>
      </c>
      <c r="D4" s="802" t="s">
        <v>34</v>
      </c>
      <c r="E4" s="802" t="s">
        <v>33</v>
      </c>
      <c r="F4" s="802" t="s">
        <v>32</v>
      </c>
      <c r="G4" s="802" t="s">
        <v>31</v>
      </c>
      <c r="H4" s="802" t="s">
        <v>30</v>
      </c>
      <c r="I4" s="803" t="s">
        <v>29</v>
      </c>
      <c r="J4" s="797"/>
    </row>
    <row r="5" spans="1:10" ht="31" customHeight="1">
      <c r="A5" s="801"/>
      <c r="B5" s="1290" t="s">
        <v>282</v>
      </c>
      <c r="C5" s="1290"/>
      <c r="D5" s="1290"/>
      <c r="E5" s="1290"/>
      <c r="F5" s="1290"/>
      <c r="G5" s="1290"/>
      <c r="H5" s="1290"/>
      <c r="I5" s="1291"/>
    </row>
    <row r="6" spans="1:10" ht="21" customHeight="1">
      <c r="A6" s="801"/>
      <c r="B6" s="1295" t="s">
        <v>833</v>
      </c>
      <c r="C6" s="1295"/>
      <c r="D6" s="1295"/>
      <c r="E6" s="1295"/>
      <c r="F6" s="1295"/>
      <c r="G6" s="1295"/>
      <c r="H6" s="1295"/>
      <c r="I6" s="1296"/>
    </row>
    <row r="7" spans="1:10" s="796" customFormat="1" ht="62" customHeight="1">
      <c r="A7" s="804"/>
      <c r="B7" s="808" t="s">
        <v>830</v>
      </c>
      <c r="C7" s="741" t="s">
        <v>69</v>
      </c>
      <c r="D7" s="741" t="s">
        <v>70</v>
      </c>
      <c r="E7" s="808" t="s">
        <v>829</v>
      </c>
      <c r="F7" s="808" t="s">
        <v>831</v>
      </c>
      <c r="G7" s="808" t="s">
        <v>832</v>
      </c>
      <c r="H7" s="808" t="s">
        <v>71</v>
      </c>
      <c r="I7" s="818" t="s">
        <v>834</v>
      </c>
    </row>
    <row r="8" spans="1:10">
      <c r="A8" s="805">
        <v>20</v>
      </c>
      <c r="B8" s="815">
        <v>0.19779211322717</v>
      </c>
      <c r="C8" s="809">
        <v>0.288391794691924</v>
      </c>
      <c r="D8" s="809">
        <v>5.5853828586153896E-3</v>
      </c>
      <c r="E8" s="809">
        <v>0.19610050566780299</v>
      </c>
      <c r="F8" s="809">
        <v>0.27481344364286697</v>
      </c>
      <c r="G8" s="809">
        <v>2.07359901179297E-2</v>
      </c>
      <c r="H8" s="809">
        <v>0.32003626484771203</v>
      </c>
      <c r="I8" s="810">
        <v>6.9514664292306102E-3</v>
      </c>
    </row>
    <row r="9" spans="1:10">
      <c r="A9" s="805">
        <v>21</v>
      </c>
      <c r="B9" s="816">
        <v>0.23397919673404399</v>
      </c>
      <c r="C9" s="811">
        <v>0.337664876424074</v>
      </c>
      <c r="D9" s="811">
        <v>1.4010592462355399E-2</v>
      </c>
      <c r="E9" s="811">
        <v>0.22760324543032701</v>
      </c>
      <c r="F9" s="811">
        <v>0.318025142319941</v>
      </c>
      <c r="G9" s="811">
        <v>2.61523461109422E-2</v>
      </c>
      <c r="H9" s="811">
        <v>0.34783393227794401</v>
      </c>
      <c r="I9" s="812">
        <v>1.39256811652551E-2</v>
      </c>
    </row>
    <row r="10" spans="1:10">
      <c r="A10" s="805">
        <v>22</v>
      </c>
      <c r="B10" s="816">
        <v>0.282349227366616</v>
      </c>
      <c r="C10" s="811">
        <v>0.39922532855732801</v>
      </c>
      <c r="D10" s="811">
        <v>3.4397215782224003E-2</v>
      </c>
      <c r="E10" s="811">
        <v>0.26963646280521802</v>
      </c>
      <c r="F10" s="811">
        <v>0.371936046336868</v>
      </c>
      <c r="G10" s="811">
        <v>4.1723271295775403E-2</v>
      </c>
      <c r="H10" s="811">
        <v>0.38456621805409102</v>
      </c>
      <c r="I10" s="812">
        <v>3.3611346707699698E-2</v>
      </c>
    </row>
    <row r="11" spans="1:10">
      <c r="A11" s="805">
        <v>23</v>
      </c>
      <c r="B11" s="816">
        <v>0.36442818222623502</v>
      </c>
      <c r="C11" s="811">
        <v>0.51751340895268305</v>
      </c>
      <c r="D11" s="811">
        <v>3.96587081937438E-2</v>
      </c>
      <c r="E11" s="811">
        <v>0.33556494840345402</v>
      </c>
      <c r="F11" s="811">
        <v>0.47170598790614299</v>
      </c>
      <c r="G11" s="811">
        <v>3.22563938884598E-2</v>
      </c>
      <c r="H11" s="811">
        <v>0.437994792235323</v>
      </c>
      <c r="I11" s="812">
        <v>3.6610806727529803E-2</v>
      </c>
    </row>
    <row r="12" spans="1:10">
      <c r="A12" s="805">
        <v>24</v>
      </c>
      <c r="B12" s="816">
        <v>0.437100500255655</v>
      </c>
      <c r="C12" s="811">
        <v>0.60701959970874297</v>
      </c>
      <c r="D12" s="811">
        <v>7.6618056995050296E-2</v>
      </c>
      <c r="E12" s="811">
        <v>0.39896268986308597</v>
      </c>
      <c r="F12" s="811">
        <v>0.54961312830759301</v>
      </c>
      <c r="G12" s="811">
        <v>6.3328652628111895E-2</v>
      </c>
      <c r="H12" s="811">
        <v>0.49814968833516099</v>
      </c>
      <c r="I12" s="812">
        <v>6.9734477179710097E-2</v>
      </c>
    </row>
    <row r="13" spans="1:10">
      <c r="A13" s="805">
        <v>25</v>
      </c>
      <c r="B13" s="816">
        <v>0.51187848946838199</v>
      </c>
      <c r="C13" s="811">
        <v>0.70176976122072698</v>
      </c>
      <c r="D13" s="811">
        <v>0.10902519154323199</v>
      </c>
      <c r="E13" s="811">
        <v>0.46191851652683802</v>
      </c>
      <c r="F13" s="811">
        <v>0.63148376291057695</v>
      </c>
      <c r="G13" s="811">
        <v>8.4144188047322599E-2</v>
      </c>
      <c r="H13" s="811">
        <v>0.54939425644894102</v>
      </c>
      <c r="I13" s="812">
        <v>0.100450628398926</v>
      </c>
    </row>
    <row r="14" spans="1:10">
      <c r="A14" s="805">
        <v>26</v>
      </c>
      <c r="B14" s="816">
        <v>0.579829072016664</v>
      </c>
      <c r="C14" s="811">
        <v>0.78315164928682401</v>
      </c>
      <c r="D14" s="811">
        <v>0.14848133264951799</v>
      </c>
      <c r="E14" s="811">
        <v>0.52088768874929403</v>
      </c>
      <c r="F14" s="811">
        <v>0.70388526433927501</v>
      </c>
      <c r="G14" s="811">
        <v>0.113187480680513</v>
      </c>
      <c r="H14" s="811">
        <v>0.59913345934532802</v>
      </c>
      <c r="I14" s="812">
        <v>0.13743603478906699</v>
      </c>
    </row>
    <row r="15" spans="1:10">
      <c r="A15" s="805">
        <v>27</v>
      </c>
      <c r="B15" s="816">
        <v>0.63696818044241499</v>
      </c>
      <c r="C15" s="811">
        <v>0.85331949077011704</v>
      </c>
      <c r="D15" s="811">
        <v>0.17798005491332</v>
      </c>
      <c r="E15" s="811">
        <v>0.56851164528661702</v>
      </c>
      <c r="F15" s="811">
        <v>0.76487837254704605</v>
      </c>
      <c r="G15" s="811">
        <v>0.131026310829299</v>
      </c>
      <c r="H15" s="811">
        <v>0.64261954031027901</v>
      </c>
      <c r="I15" s="812">
        <v>0.16570093890255999</v>
      </c>
    </row>
    <row r="16" spans="1:10">
      <c r="A16" s="805">
        <v>28</v>
      </c>
      <c r="B16" s="816">
        <v>0.71103801818951795</v>
      </c>
      <c r="C16" s="811">
        <v>0.93301530286219303</v>
      </c>
      <c r="D16" s="811">
        <v>0.24011441875477099</v>
      </c>
      <c r="E16" s="811">
        <v>0.63261756409204095</v>
      </c>
      <c r="F16" s="811">
        <v>0.83378891968656299</v>
      </c>
      <c r="G16" s="811">
        <v>0.18442800054761199</v>
      </c>
      <c r="H16" s="811">
        <v>0.69652947931069498</v>
      </c>
      <c r="I16" s="812">
        <v>0.22185777567339901</v>
      </c>
    </row>
    <row r="17" spans="1:9">
      <c r="A17" s="805">
        <v>29</v>
      </c>
      <c r="B17" s="816">
        <v>0.76209675790034603</v>
      </c>
      <c r="C17" s="811">
        <v>0.97975802299675896</v>
      </c>
      <c r="D17" s="811">
        <v>0.30032957047001602</v>
      </c>
      <c r="E17" s="811">
        <v>0.67926277929545198</v>
      </c>
      <c r="F17" s="811">
        <v>0.87619008390126896</v>
      </c>
      <c r="G17" s="811">
        <v>0.240528534847853</v>
      </c>
      <c r="H17" s="811">
        <v>0.73564453936329299</v>
      </c>
      <c r="I17" s="812">
        <v>0.27711333740336502</v>
      </c>
    </row>
    <row r="18" spans="1:9">
      <c r="A18" s="805">
        <v>30</v>
      </c>
      <c r="B18" s="816">
        <v>0.80791863682686804</v>
      </c>
      <c r="C18" s="811">
        <v>1.0400191651337301</v>
      </c>
      <c r="D18" s="811">
        <v>0.31551863120398499</v>
      </c>
      <c r="E18" s="811">
        <v>0.71701709347750597</v>
      </c>
      <c r="F18" s="811">
        <v>0.92991513025150396</v>
      </c>
      <c r="G18" s="811">
        <v>0.24270166273829499</v>
      </c>
      <c r="H18" s="811">
        <v>0.77257365665380895</v>
      </c>
      <c r="I18" s="812">
        <v>0.28712641007348699</v>
      </c>
    </row>
    <row r="19" spans="1:9">
      <c r="A19" s="805">
        <v>31</v>
      </c>
      <c r="B19" s="816">
        <v>0.85802309632613205</v>
      </c>
      <c r="C19" s="811">
        <v>1.08572103825195</v>
      </c>
      <c r="D19" s="811">
        <v>0.37496315371213501</v>
      </c>
      <c r="E19" s="811">
        <v>0.76028215465711202</v>
      </c>
      <c r="F19" s="811">
        <v>0.96786487063236304</v>
      </c>
      <c r="G19" s="811">
        <v>0.29780872449422202</v>
      </c>
      <c r="H19" s="811">
        <v>0.81565407266547996</v>
      </c>
      <c r="I19" s="812">
        <v>0.33837418863517499</v>
      </c>
    </row>
    <row r="20" spans="1:9">
      <c r="A20" s="805">
        <v>32</v>
      </c>
      <c r="B20" s="816">
        <v>0.92385953862460801</v>
      </c>
      <c r="C20" s="811">
        <v>1.1599882628413201</v>
      </c>
      <c r="D20" s="811">
        <v>0.42291373733666998</v>
      </c>
      <c r="E20" s="811">
        <v>0.82048162046430595</v>
      </c>
      <c r="F20" s="811">
        <v>1.03530875364256</v>
      </c>
      <c r="G20" s="811">
        <v>0.34186835680100602</v>
      </c>
      <c r="H20" s="811">
        <v>0.86626027073776901</v>
      </c>
      <c r="I20" s="812">
        <v>0.38402763172826698</v>
      </c>
    </row>
    <row r="21" spans="1:9">
      <c r="A21" s="805">
        <v>33</v>
      </c>
      <c r="B21" s="816">
        <v>0.96348103810859798</v>
      </c>
      <c r="C21" s="811">
        <v>1.20107327726796</v>
      </c>
      <c r="D21" s="811">
        <v>0.45943039784749001</v>
      </c>
      <c r="E21" s="811">
        <v>0.85680749551100199</v>
      </c>
      <c r="F21" s="811">
        <v>1.07490025890727</v>
      </c>
      <c r="G21" s="811">
        <v>0.37091873590156299</v>
      </c>
      <c r="H21" s="811">
        <v>0.897520578360821</v>
      </c>
      <c r="I21" s="812">
        <v>0.41672220861127601</v>
      </c>
    </row>
    <row r="22" spans="1:9">
      <c r="A22" s="805">
        <v>34</v>
      </c>
      <c r="B22" s="816">
        <v>1.00455235222109</v>
      </c>
      <c r="C22" s="811">
        <v>1.2480053960684601</v>
      </c>
      <c r="D22" s="811">
        <v>0.488068046761583</v>
      </c>
      <c r="E22" s="811">
        <v>0.89102087368889005</v>
      </c>
      <c r="F22" s="811">
        <v>1.1141024202482901</v>
      </c>
      <c r="G22" s="811">
        <v>0.394017606539869</v>
      </c>
      <c r="H22" s="811">
        <v>0.92691168964366599</v>
      </c>
      <c r="I22" s="812">
        <v>0.43491958930616298</v>
      </c>
    </row>
    <row r="23" spans="1:9">
      <c r="A23" s="805">
        <v>35</v>
      </c>
      <c r="B23" s="816">
        <v>1.0593653250325199</v>
      </c>
      <c r="C23" s="811">
        <v>1.29315253012167</v>
      </c>
      <c r="D23" s="811">
        <v>0.56338704381009697</v>
      </c>
      <c r="E23" s="811">
        <v>0.94342410742607097</v>
      </c>
      <c r="F23" s="811">
        <v>1.1585352331566201</v>
      </c>
      <c r="G23" s="811">
        <v>0.46417813689607801</v>
      </c>
      <c r="H23" s="811">
        <v>0.96536424303866197</v>
      </c>
      <c r="I23" s="812">
        <v>0.508078619538892</v>
      </c>
    </row>
    <row r="24" spans="1:9">
      <c r="A24" s="805">
        <v>36</v>
      </c>
      <c r="B24" s="816">
        <v>1.11400540424955</v>
      </c>
      <c r="C24" s="811">
        <v>1.3423440377811899</v>
      </c>
      <c r="D24" s="811">
        <v>0.62958623788621304</v>
      </c>
      <c r="E24" s="811">
        <v>0.99888444102959595</v>
      </c>
      <c r="F24" s="811">
        <v>1.2083653498215801</v>
      </c>
      <c r="G24" s="811">
        <v>0.53218202802992698</v>
      </c>
      <c r="H24" s="811">
        <v>1.0188689556066699</v>
      </c>
      <c r="I24" s="812">
        <v>0.56758281664317101</v>
      </c>
    </row>
    <row r="25" spans="1:9">
      <c r="A25" s="805">
        <v>37</v>
      </c>
      <c r="B25" s="816">
        <v>1.1523647760192</v>
      </c>
      <c r="C25" s="811">
        <v>1.37866214235725</v>
      </c>
      <c r="D25" s="811">
        <v>0.67227614688013704</v>
      </c>
      <c r="E25" s="811">
        <v>1.0325149895235699</v>
      </c>
      <c r="F25" s="811">
        <v>1.24149517433256</v>
      </c>
      <c r="G25" s="811">
        <v>0.56692813923774699</v>
      </c>
      <c r="H25" s="811">
        <v>1.03480029532576</v>
      </c>
      <c r="I25" s="812">
        <v>0.60982279154670604</v>
      </c>
    </row>
    <row r="26" spans="1:9">
      <c r="A26" s="805">
        <v>38</v>
      </c>
      <c r="B26" s="816">
        <v>1.20748402518121</v>
      </c>
      <c r="C26" s="811">
        <v>1.4265276921941601</v>
      </c>
      <c r="D26" s="811">
        <v>0.74278407962041304</v>
      </c>
      <c r="E26" s="811">
        <v>1.08542714446018</v>
      </c>
      <c r="F26" s="811">
        <v>1.2851585651192301</v>
      </c>
      <c r="G26" s="811">
        <v>0.64044561124566102</v>
      </c>
      <c r="H26" s="811">
        <v>1.0748070312003599</v>
      </c>
      <c r="I26" s="812">
        <v>0.670516135871153</v>
      </c>
    </row>
    <row r="27" spans="1:9">
      <c r="A27" s="805">
        <v>39</v>
      </c>
      <c r="B27" s="816">
        <v>1.2299544376570799</v>
      </c>
      <c r="C27" s="811">
        <v>1.44712190638725</v>
      </c>
      <c r="D27" s="811">
        <v>0.76923483652607705</v>
      </c>
      <c r="E27" s="811">
        <v>1.10890652151668</v>
      </c>
      <c r="F27" s="811">
        <v>1.3094693973864999</v>
      </c>
      <c r="G27" s="811">
        <v>0.66207258964968496</v>
      </c>
      <c r="H27" s="811">
        <v>1.092774610275</v>
      </c>
      <c r="I27" s="812">
        <v>0.700182193116481</v>
      </c>
    </row>
    <row r="28" spans="1:9">
      <c r="A28" s="805">
        <v>40</v>
      </c>
      <c r="B28" s="816">
        <v>1.3058070254474199</v>
      </c>
      <c r="C28" s="811">
        <v>1.5159215301620801</v>
      </c>
      <c r="D28" s="811">
        <v>0.86005024902956495</v>
      </c>
      <c r="E28" s="811">
        <v>1.1846199856342099</v>
      </c>
      <c r="F28" s="811">
        <v>1.37799326501048</v>
      </c>
      <c r="G28" s="811">
        <v>0.75380375223618101</v>
      </c>
      <c r="H28" s="811">
        <v>1.15443940037643</v>
      </c>
      <c r="I28" s="812">
        <v>0.78577785456981597</v>
      </c>
    </row>
    <row r="29" spans="1:9">
      <c r="A29" s="805">
        <v>41</v>
      </c>
      <c r="B29" s="816">
        <v>1.3009145004435201</v>
      </c>
      <c r="C29" s="811">
        <v>1.5037441041332</v>
      </c>
      <c r="D29" s="811">
        <v>0.87061260184015199</v>
      </c>
      <c r="E29" s="811">
        <v>1.18066164255816</v>
      </c>
      <c r="F29" s="811">
        <v>1.3677256096942201</v>
      </c>
      <c r="G29" s="811">
        <v>0.763901922776827</v>
      </c>
      <c r="H29" s="811">
        <v>1.13705398319387</v>
      </c>
      <c r="I29" s="812">
        <v>0.79188502064509603</v>
      </c>
    </row>
    <row r="30" spans="1:9">
      <c r="A30" s="805">
        <v>42</v>
      </c>
      <c r="B30" s="816">
        <v>1.34658086058955</v>
      </c>
      <c r="C30" s="811">
        <v>1.53431663397181</v>
      </c>
      <c r="D30" s="811">
        <v>0.948300440706906</v>
      </c>
      <c r="E30" s="811">
        <v>1.2239062902063</v>
      </c>
      <c r="F30" s="811">
        <v>1.3930893963465401</v>
      </c>
      <c r="G30" s="811">
        <v>0.84698333178610596</v>
      </c>
      <c r="H30" s="811">
        <v>1.16688173594102</v>
      </c>
      <c r="I30" s="812">
        <v>0.86868587547366405</v>
      </c>
    </row>
    <row r="31" spans="1:9">
      <c r="A31" s="805">
        <v>43</v>
      </c>
      <c r="B31" s="816">
        <v>1.3418153030759801</v>
      </c>
      <c r="C31" s="811">
        <v>1.52513495630202</v>
      </c>
      <c r="D31" s="811">
        <v>0.95290365803249899</v>
      </c>
      <c r="E31" s="811">
        <v>1.2237261438828999</v>
      </c>
      <c r="F31" s="811">
        <v>1.3925853452597201</v>
      </c>
      <c r="G31" s="811">
        <v>0.84752481272480895</v>
      </c>
      <c r="H31" s="811">
        <v>1.16287421543812</v>
      </c>
      <c r="I31" s="812">
        <v>0.88020732125843004</v>
      </c>
    </row>
    <row r="32" spans="1:9">
      <c r="A32" s="805">
        <v>44</v>
      </c>
      <c r="B32" s="816">
        <v>1.43249478498613</v>
      </c>
      <c r="C32" s="811">
        <v>1.6219398982743001</v>
      </c>
      <c r="D32" s="811">
        <v>1.0305880098107101</v>
      </c>
      <c r="E32" s="811">
        <v>1.30824685612894</v>
      </c>
      <c r="F32" s="811">
        <v>1.48321341163666</v>
      </c>
      <c r="G32" s="811">
        <v>0.91843895372587603</v>
      </c>
      <c r="H32" s="811">
        <v>1.22610849710334</v>
      </c>
      <c r="I32" s="812">
        <v>0.95240516910884299</v>
      </c>
    </row>
    <row r="33" spans="1:9">
      <c r="A33" s="805">
        <v>45</v>
      </c>
      <c r="B33" s="816">
        <v>1.41866437192256</v>
      </c>
      <c r="C33" s="811">
        <v>1.57283108696611</v>
      </c>
      <c r="D33" s="811">
        <v>1.09160052632052</v>
      </c>
      <c r="E33" s="811">
        <v>1.30098690132212</v>
      </c>
      <c r="F33" s="811">
        <v>1.4383043518485501</v>
      </c>
      <c r="G33" s="811">
        <v>0.99505742126969599</v>
      </c>
      <c r="H33" s="811">
        <v>1.2076280776020201</v>
      </c>
      <c r="I33" s="812">
        <v>1.02274108343321</v>
      </c>
    </row>
    <row r="34" spans="1:9">
      <c r="A34" s="805">
        <v>46</v>
      </c>
      <c r="B34" s="816">
        <v>1.47324625637969</v>
      </c>
      <c r="C34" s="811">
        <v>1.6240736151447199</v>
      </c>
      <c r="D34" s="811">
        <v>1.1532668369197101</v>
      </c>
      <c r="E34" s="811">
        <v>1.35753199422931</v>
      </c>
      <c r="F34" s="811">
        <v>1.49356350255007</v>
      </c>
      <c r="G34" s="811">
        <v>1.05446746418031</v>
      </c>
      <c r="H34" s="811">
        <v>1.2499873365038401</v>
      </c>
      <c r="I34" s="812">
        <v>1.07823346815871</v>
      </c>
    </row>
    <row r="35" spans="1:9">
      <c r="A35" s="805">
        <v>47</v>
      </c>
      <c r="B35" s="816">
        <v>1.41723537121737</v>
      </c>
      <c r="C35" s="811">
        <v>1.57403063951842</v>
      </c>
      <c r="D35" s="811">
        <v>1.0845950642077899</v>
      </c>
      <c r="E35" s="811">
        <v>1.3061063263011199</v>
      </c>
      <c r="F35" s="811">
        <v>1.4493327323187499</v>
      </c>
      <c r="G35" s="811">
        <v>0.98701228723492496</v>
      </c>
      <c r="H35" s="811">
        <v>1.20527079371335</v>
      </c>
      <c r="I35" s="812">
        <v>1.0199028296875901</v>
      </c>
    </row>
    <row r="36" spans="1:9">
      <c r="A36" s="805">
        <v>48</v>
      </c>
      <c r="B36" s="816">
        <v>1.42368522525199</v>
      </c>
      <c r="C36" s="811">
        <v>1.5708550463422399</v>
      </c>
      <c r="D36" s="811">
        <v>1.11146525203183</v>
      </c>
      <c r="E36" s="811">
        <v>1.3158667119215099</v>
      </c>
      <c r="F36" s="811">
        <v>1.4509606595348099</v>
      </c>
      <c r="G36" s="811">
        <v>1.01489097290854</v>
      </c>
      <c r="H36" s="811">
        <v>1.20752261187112</v>
      </c>
      <c r="I36" s="812">
        <v>1.0449170227963001</v>
      </c>
    </row>
    <row r="37" spans="1:9">
      <c r="A37" s="805">
        <v>49</v>
      </c>
      <c r="B37" s="816">
        <v>1.44217976976676</v>
      </c>
      <c r="C37" s="811">
        <v>1.56722479201131</v>
      </c>
      <c r="D37" s="811">
        <v>1.1768974366954601</v>
      </c>
      <c r="E37" s="811">
        <v>1.33873522571776</v>
      </c>
      <c r="F37" s="811">
        <v>1.4495391491244001</v>
      </c>
      <c r="G37" s="811">
        <v>1.0918752196107</v>
      </c>
      <c r="H37" s="811">
        <v>1.2179800729996</v>
      </c>
      <c r="I37" s="812">
        <v>1.1170828066201399</v>
      </c>
    </row>
    <row r="38" spans="1:9">
      <c r="A38" s="805">
        <v>50</v>
      </c>
      <c r="B38" s="816">
        <v>1.41919419581421</v>
      </c>
      <c r="C38" s="811">
        <v>1.5083404475440401</v>
      </c>
      <c r="D38" s="811">
        <v>1.23007090870566</v>
      </c>
      <c r="E38" s="811">
        <v>1.32657374130618</v>
      </c>
      <c r="F38" s="811">
        <v>1.40371439795133</v>
      </c>
      <c r="G38" s="811">
        <v>1.1547121105529301</v>
      </c>
      <c r="H38" s="811">
        <v>1.20572609730903</v>
      </c>
      <c r="I38" s="812">
        <v>1.17610478221181</v>
      </c>
    </row>
    <row r="39" spans="1:9">
      <c r="A39" s="805">
        <v>51</v>
      </c>
      <c r="B39" s="816">
        <v>1.4350427509785399</v>
      </c>
      <c r="C39" s="811">
        <v>1.5309082729468799</v>
      </c>
      <c r="D39" s="811">
        <v>1.2316645686857399</v>
      </c>
      <c r="E39" s="811">
        <v>1.34047414591669</v>
      </c>
      <c r="F39" s="811">
        <v>1.42551683941881</v>
      </c>
      <c r="G39" s="811">
        <v>1.15100757116148</v>
      </c>
      <c r="H39" s="811">
        <v>1.2137675254532001</v>
      </c>
      <c r="I39" s="812">
        <v>1.18821404109579</v>
      </c>
    </row>
    <row r="40" spans="1:9">
      <c r="A40" s="805">
        <v>52</v>
      </c>
      <c r="B40" s="816">
        <v>1.4456341171304199</v>
      </c>
      <c r="C40" s="811">
        <v>1.52794240888249</v>
      </c>
      <c r="D40" s="811">
        <v>1.2710175248409701</v>
      </c>
      <c r="E40" s="811">
        <v>1.35697654914624</v>
      </c>
      <c r="F40" s="811">
        <v>1.4292316421397699</v>
      </c>
      <c r="G40" s="811">
        <v>1.1959994632339701</v>
      </c>
      <c r="H40" s="811">
        <v>1.22164850784152</v>
      </c>
      <c r="I40" s="812">
        <v>1.2220562463681599</v>
      </c>
    </row>
    <row r="41" spans="1:9">
      <c r="A41" s="805">
        <v>53</v>
      </c>
      <c r="B41" s="816">
        <v>1.47150880573925</v>
      </c>
      <c r="C41" s="811">
        <v>1.54053188641628</v>
      </c>
      <c r="D41" s="811">
        <v>1.3250767163278001</v>
      </c>
      <c r="E41" s="811">
        <v>1.3867646509965701</v>
      </c>
      <c r="F41" s="811">
        <v>1.4484418127777401</v>
      </c>
      <c r="G41" s="811">
        <v>1.2493541327959701</v>
      </c>
      <c r="H41" s="811">
        <v>1.2359994791620399</v>
      </c>
      <c r="I41" s="812">
        <v>1.28941670657656</v>
      </c>
    </row>
    <row r="42" spans="1:9">
      <c r="A42" s="805">
        <v>54</v>
      </c>
      <c r="B42" s="816">
        <v>1.44472318065429</v>
      </c>
      <c r="C42" s="811">
        <v>1.5048429950494</v>
      </c>
      <c r="D42" s="811">
        <v>1.31717932212822</v>
      </c>
      <c r="E42" s="811">
        <v>1.3683348448216599</v>
      </c>
      <c r="F42" s="811">
        <v>1.4245598215403299</v>
      </c>
      <c r="G42" s="811">
        <v>1.2430712470228</v>
      </c>
      <c r="H42" s="811">
        <v>1.2184208897665301</v>
      </c>
      <c r="I42" s="812">
        <v>1.2807253897738999</v>
      </c>
    </row>
    <row r="43" spans="1:9">
      <c r="A43" s="805">
        <v>55</v>
      </c>
      <c r="B43" s="816">
        <v>1.4202643141353799</v>
      </c>
      <c r="C43" s="811">
        <v>1.45157743591782</v>
      </c>
      <c r="D43" s="811">
        <v>1.3538336969617999</v>
      </c>
      <c r="E43" s="811">
        <v>1.35785165033858</v>
      </c>
      <c r="F43" s="811">
        <v>1.3882819161786399</v>
      </c>
      <c r="G43" s="811">
        <v>1.29005607613722</v>
      </c>
      <c r="H43" s="811">
        <v>1.21139438737794</v>
      </c>
      <c r="I43" s="812">
        <v>1.32594513393901</v>
      </c>
    </row>
    <row r="44" spans="1:9">
      <c r="A44" s="805">
        <v>56</v>
      </c>
      <c r="B44" s="816">
        <v>1.4503655242953499</v>
      </c>
      <c r="C44" s="811">
        <v>1.41579562120611</v>
      </c>
      <c r="D44" s="811">
        <v>1.52370538525858</v>
      </c>
      <c r="E44" s="811">
        <v>1.4043273232105</v>
      </c>
      <c r="F44" s="811">
        <v>1.3741520760939001</v>
      </c>
      <c r="G44" s="811">
        <v>1.4715547413240999</v>
      </c>
      <c r="H44" s="811">
        <v>1.2446949213534499</v>
      </c>
      <c r="I44" s="812">
        <v>1.49774915785687</v>
      </c>
    </row>
    <row r="45" spans="1:9">
      <c r="A45" s="805">
        <v>57</v>
      </c>
      <c r="B45" s="816">
        <v>1.4114138055349199</v>
      </c>
      <c r="C45" s="811">
        <v>1.3831522561323</v>
      </c>
      <c r="D45" s="811">
        <v>1.4713705285388501</v>
      </c>
      <c r="E45" s="811">
        <v>1.37091287351112</v>
      </c>
      <c r="F45" s="811">
        <v>1.3495722097692999</v>
      </c>
      <c r="G45" s="811">
        <v>1.41845772769738</v>
      </c>
      <c r="H45" s="811">
        <v>1.21571440806048</v>
      </c>
      <c r="I45" s="812">
        <v>1.44494767000797</v>
      </c>
    </row>
    <row r="46" spans="1:9">
      <c r="A46" s="805">
        <v>58</v>
      </c>
      <c r="B46" s="816">
        <v>1.37610967227491</v>
      </c>
      <c r="C46" s="811">
        <v>1.3335816371074201</v>
      </c>
      <c r="D46" s="811">
        <v>1.46633266706238</v>
      </c>
      <c r="E46" s="811">
        <v>1.3433982369219499</v>
      </c>
      <c r="F46" s="811">
        <v>1.3085064873099399</v>
      </c>
      <c r="G46" s="811">
        <v>1.42113354861031</v>
      </c>
      <c r="H46" s="811">
        <v>1.1937456423299699</v>
      </c>
      <c r="I46" s="812">
        <v>1.4508174934754401</v>
      </c>
    </row>
    <row r="47" spans="1:9">
      <c r="A47" s="805">
        <v>59</v>
      </c>
      <c r="B47" s="816">
        <v>1.3864837336198701</v>
      </c>
      <c r="C47" s="811">
        <v>1.3124352035482101</v>
      </c>
      <c r="D47" s="811">
        <v>1.54357728652828</v>
      </c>
      <c r="E47" s="811">
        <v>1.3665255967228001</v>
      </c>
      <c r="F47" s="811">
        <v>1.3090931894533899</v>
      </c>
      <c r="G47" s="811">
        <v>1.49447922844791</v>
      </c>
      <c r="H47" s="811">
        <v>1.2052753149595501</v>
      </c>
      <c r="I47" s="812">
        <v>1.5342010653529199</v>
      </c>
    </row>
    <row r="48" spans="1:9">
      <c r="A48" s="805">
        <v>60</v>
      </c>
      <c r="B48" s="816">
        <v>1.3082783434582099</v>
      </c>
      <c r="C48" s="811">
        <v>1.2001953699421799</v>
      </c>
      <c r="D48" s="811">
        <v>1.5375757826121099</v>
      </c>
      <c r="E48" s="811">
        <v>1.3136177658900201</v>
      </c>
      <c r="F48" s="811">
        <v>1.2388977999351301</v>
      </c>
      <c r="G48" s="811">
        <v>1.48008634105277</v>
      </c>
      <c r="H48" s="811">
        <v>1.1699539882080401</v>
      </c>
      <c r="I48" s="812">
        <v>1.5447194594504201</v>
      </c>
    </row>
    <row r="49" spans="1:9">
      <c r="A49" s="805">
        <v>61</v>
      </c>
      <c r="B49" s="816">
        <v>1.2805054230837301</v>
      </c>
      <c r="C49" s="811">
        <v>1.15069906620058</v>
      </c>
      <c r="D49" s="811">
        <v>1.5558889016367801</v>
      </c>
      <c r="E49" s="811">
        <v>1.30056103075219</v>
      </c>
      <c r="F49" s="811">
        <v>1.20121785019247</v>
      </c>
      <c r="G49" s="811">
        <v>1.52188765354397</v>
      </c>
      <c r="H49" s="811">
        <v>1.1580038789101399</v>
      </c>
      <c r="I49" s="812">
        <v>1.56911876269839</v>
      </c>
    </row>
    <row r="50" spans="1:9">
      <c r="A50" s="805">
        <v>62</v>
      </c>
      <c r="B50" s="816">
        <v>1.2316868302850901</v>
      </c>
      <c r="C50" s="811">
        <v>1.0687062540610499</v>
      </c>
      <c r="D50" s="811">
        <v>1.57744923433713</v>
      </c>
      <c r="E50" s="811">
        <v>1.28408963764523</v>
      </c>
      <c r="F50" s="811">
        <v>1.1609773524005</v>
      </c>
      <c r="G50" s="811">
        <v>1.55837143699845</v>
      </c>
      <c r="H50" s="811">
        <v>1.1467852800255001</v>
      </c>
      <c r="I50" s="812">
        <v>1.5938396492587099</v>
      </c>
    </row>
    <row r="51" spans="1:9">
      <c r="A51" s="805">
        <v>63</v>
      </c>
      <c r="B51" s="816">
        <v>1.1098774851242399</v>
      </c>
      <c r="C51" s="811">
        <v>0.88550797066887299</v>
      </c>
      <c r="D51" s="811">
        <v>1.5858761870029301</v>
      </c>
      <c r="E51" s="811">
        <v>1.2132551870282</v>
      </c>
      <c r="F51" s="811">
        <v>1.0257298044079499</v>
      </c>
      <c r="G51" s="811">
        <v>1.6310428941383399</v>
      </c>
      <c r="H51" s="811">
        <v>1.09258229294521</v>
      </c>
      <c r="I51" s="812">
        <v>1.61635285809434</v>
      </c>
    </row>
    <row r="52" spans="1:9">
      <c r="A52" s="805">
        <v>64</v>
      </c>
      <c r="B52" s="816">
        <v>1.0146239357050599</v>
      </c>
      <c r="C52" s="811">
        <v>0.78513468457125801</v>
      </c>
      <c r="D52" s="811">
        <v>1.5014841310393601</v>
      </c>
      <c r="E52" s="811">
        <v>1.14077464019817</v>
      </c>
      <c r="F52" s="811">
        <v>0.947207787277213</v>
      </c>
      <c r="G52" s="811">
        <v>1.5720221360005899</v>
      </c>
      <c r="H52" s="811">
        <v>1.0436483738380899</v>
      </c>
      <c r="I52" s="812">
        <v>1.5422684574543599</v>
      </c>
    </row>
    <row r="53" spans="1:9">
      <c r="A53" s="805">
        <v>65</v>
      </c>
      <c r="B53" s="816">
        <v>1.0357860943203101</v>
      </c>
      <c r="C53" s="811">
        <v>0.71572780347722498</v>
      </c>
      <c r="D53" s="811">
        <v>1.7147880137059499</v>
      </c>
      <c r="E53" s="811">
        <v>1.19765446191389</v>
      </c>
      <c r="F53" s="811">
        <v>0.92144735759984797</v>
      </c>
      <c r="G53" s="811">
        <v>1.8130161328860599</v>
      </c>
      <c r="H53" s="811">
        <v>1.2912215030475001</v>
      </c>
      <c r="I53" s="812">
        <v>1.79439413691872</v>
      </c>
    </row>
    <row r="54" spans="1:9">
      <c r="A54" s="805">
        <v>66</v>
      </c>
      <c r="B54" s="816">
        <v>0.997939818431125</v>
      </c>
      <c r="C54" s="811">
        <v>0.61798791991157298</v>
      </c>
      <c r="D54" s="811">
        <v>1.80400570002229</v>
      </c>
      <c r="E54" s="811">
        <v>1.2089353293857501</v>
      </c>
      <c r="F54" s="811">
        <v>0.87717700333146598</v>
      </c>
      <c r="G54" s="811">
        <v>1.9480595397738401</v>
      </c>
      <c r="H54" s="811">
        <v>1.30515542359036</v>
      </c>
      <c r="I54" s="812">
        <v>1.8959066934831099</v>
      </c>
    </row>
    <row r="55" spans="1:9">
      <c r="A55" s="805">
        <v>67</v>
      </c>
      <c r="B55" s="816">
        <v>0.94489749873988904</v>
      </c>
      <c r="C55" s="811">
        <v>0.55051417118727897</v>
      </c>
      <c r="D55" s="811">
        <v>1.7815795783589701</v>
      </c>
      <c r="E55" s="811">
        <v>1.19352527219562</v>
      </c>
      <c r="F55" s="811">
        <v>0.84149417278548999</v>
      </c>
      <c r="G55" s="811">
        <v>1.9778151843076699</v>
      </c>
      <c r="H55" s="811">
        <v>1.2939547016544599</v>
      </c>
      <c r="I55" s="812">
        <v>1.86704186677515</v>
      </c>
    </row>
    <row r="56" spans="1:9">
      <c r="A56" s="805">
        <v>68</v>
      </c>
      <c r="B56" s="816">
        <v>0.85011064123633495</v>
      </c>
      <c r="C56" s="811">
        <v>0.45692159008472</v>
      </c>
      <c r="D56" s="811">
        <v>1.6842590699807201</v>
      </c>
      <c r="E56" s="811">
        <v>1.1024904696678399</v>
      </c>
      <c r="F56" s="811">
        <v>0.74361600305736297</v>
      </c>
      <c r="G56" s="811">
        <v>1.9020267161779301</v>
      </c>
      <c r="H56" s="811">
        <v>1.22058755231449</v>
      </c>
      <c r="I56" s="812">
        <v>1.7714867934512399</v>
      </c>
    </row>
    <row r="57" spans="1:9">
      <c r="A57" s="805">
        <v>69</v>
      </c>
      <c r="B57" s="816">
        <v>0.860639348709062</v>
      </c>
      <c r="C57" s="811">
        <v>0.42171806096000802</v>
      </c>
      <c r="D57" s="811">
        <v>1.7918084681084401</v>
      </c>
      <c r="E57" s="811">
        <v>1.1327696970577901</v>
      </c>
      <c r="F57" s="811">
        <v>0.72913321352626004</v>
      </c>
      <c r="G57" s="811">
        <v>2.0320312189080201</v>
      </c>
      <c r="H57" s="811">
        <v>1.2455862781443301</v>
      </c>
      <c r="I57" s="812">
        <v>1.89154704212053</v>
      </c>
    </row>
    <row r="58" spans="1:9">
      <c r="A58" s="805">
        <v>70</v>
      </c>
      <c r="B58" s="816">
        <v>0.76853915988355204</v>
      </c>
      <c r="C58" s="811">
        <v>0.31541889638262999</v>
      </c>
      <c r="D58" s="811">
        <v>1.7298313289419101</v>
      </c>
      <c r="E58" s="811">
        <v>1.05092210214518</v>
      </c>
      <c r="F58" s="811">
        <v>0.63356791100445198</v>
      </c>
      <c r="G58" s="811">
        <v>1.9807452979873901</v>
      </c>
      <c r="H58" s="811">
        <v>1.1776024102388201</v>
      </c>
      <c r="I58" s="812">
        <v>1.8453964566569601</v>
      </c>
    </row>
    <row r="59" spans="1:9">
      <c r="A59" s="805">
        <v>71</v>
      </c>
      <c r="B59" s="816">
        <v>0.79115512574675495</v>
      </c>
      <c r="C59" s="811">
        <v>0.30479842873576501</v>
      </c>
      <c r="D59" s="811">
        <v>1.82295820732488</v>
      </c>
      <c r="E59" s="811">
        <v>1.0914491269294899</v>
      </c>
      <c r="F59" s="811">
        <v>0.64395611938233699</v>
      </c>
      <c r="G59" s="811">
        <v>2.0884185769240999</v>
      </c>
      <c r="H59" s="811">
        <v>1.21113293726575</v>
      </c>
      <c r="I59" s="812">
        <v>1.94862094918664</v>
      </c>
    </row>
    <row r="60" spans="1:9">
      <c r="A60" s="805">
        <v>72</v>
      </c>
      <c r="B60" s="816">
        <v>0.76909909915433705</v>
      </c>
      <c r="C60" s="811">
        <v>0.27119744929731399</v>
      </c>
      <c r="D60" s="811">
        <v>1.82539473526378</v>
      </c>
      <c r="E60" s="811">
        <v>1.0701315650498799</v>
      </c>
      <c r="F60" s="811">
        <v>0.60819768396250495</v>
      </c>
      <c r="G60" s="811">
        <v>2.0992738300562102</v>
      </c>
      <c r="H60" s="811">
        <v>1.18891423441652</v>
      </c>
      <c r="I60" s="812">
        <v>1.9413514496387201</v>
      </c>
    </row>
    <row r="61" spans="1:9">
      <c r="A61" s="805">
        <v>73</v>
      </c>
      <c r="B61" s="816">
        <v>0.69311980960429298</v>
      </c>
      <c r="C61" s="811">
        <v>0.208861592240698</v>
      </c>
      <c r="D61" s="811">
        <v>1.7204709780492999</v>
      </c>
      <c r="E61" s="811">
        <v>0.98974382995088706</v>
      </c>
      <c r="F61" s="811">
        <v>0.54162674531224198</v>
      </c>
      <c r="G61" s="811">
        <v>1.9881036609887299</v>
      </c>
      <c r="H61" s="811">
        <v>1.12391032097482</v>
      </c>
      <c r="I61" s="812">
        <v>1.84768265013341</v>
      </c>
    </row>
    <row r="62" spans="1:9">
      <c r="A62" s="805">
        <v>74</v>
      </c>
      <c r="B62" s="816">
        <v>0.65155285580458</v>
      </c>
      <c r="C62" s="811">
        <v>0.20043837504749401</v>
      </c>
      <c r="D62" s="811">
        <v>1.6085897677054</v>
      </c>
      <c r="E62" s="811">
        <v>0.94006561164432101</v>
      </c>
      <c r="F62" s="811">
        <v>0.518693400831016</v>
      </c>
      <c r="G62" s="811">
        <v>1.87884055152603</v>
      </c>
      <c r="H62" s="811">
        <v>1.09270632881653</v>
      </c>
      <c r="I62" s="812">
        <v>1.7429729087277901</v>
      </c>
    </row>
    <row r="63" spans="1:9">
      <c r="A63" s="805">
        <v>75</v>
      </c>
      <c r="B63" s="816">
        <v>0.61531939570508698</v>
      </c>
      <c r="C63" s="811">
        <v>0.15869196015116699</v>
      </c>
      <c r="D63" s="811">
        <v>1.5840520111562699</v>
      </c>
      <c r="E63" s="811">
        <v>0.89962836798086399</v>
      </c>
      <c r="F63" s="811">
        <v>0.47083319962814202</v>
      </c>
      <c r="G63" s="811">
        <v>1.8549409112901101</v>
      </c>
      <c r="H63" s="811">
        <v>1.0524217774738001</v>
      </c>
      <c r="I63" s="812">
        <v>1.7280123449118601</v>
      </c>
    </row>
    <row r="64" spans="1:9">
      <c r="A64" s="805">
        <v>76</v>
      </c>
      <c r="B64" s="816">
        <v>0.64844468623975604</v>
      </c>
      <c r="C64" s="811">
        <v>0.16349114168409001</v>
      </c>
      <c r="D64" s="811">
        <v>1.67727098753251</v>
      </c>
      <c r="E64" s="811">
        <v>0.938564137596829</v>
      </c>
      <c r="F64" s="811">
        <v>0.48779528967195301</v>
      </c>
      <c r="G64" s="811">
        <v>1.94283183074738</v>
      </c>
      <c r="H64" s="811">
        <v>1.07606603897618</v>
      </c>
      <c r="I64" s="812">
        <v>1.8401219918399101</v>
      </c>
    </row>
    <row r="65" spans="1:9">
      <c r="A65" s="805">
        <v>77</v>
      </c>
      <c r="B65" s="816">
        <v>0.63763669781078802</v>
      </c>
      <c r="C65" s="811">
        <v>0.14987870166092701</v>
      </c>
      <c r="D65" s="811">
        <v>1.67241262787356</v>
      </c>
      <c r="E65" s="811">
        <v>0.92546527743298901</v>
      </c>
      <c r="F65" s="811">
        <v>0.46342247141098902</v>
      </c>
      <c r="G65" s="811">
        <v>1.9548502162472501</v>
      </c>
      <c r="H65" s="811">
        <v>1.0776263796241901</v>
      </c>
      <c r="I65" s="812">
        <v>1.8371972893068</v>
      </c>
    </row>
    <row r="66" spans="1:9">
      <c r="A66" s="805">
        <v>78</v>
      </c>
      <c r="B66" s="816">
        <v>0.63199491433315702</v>
      </c>
      <c r="C66" s="811">
        <v>0.13678411581959299</v>
      </c>
      <c r="D66" s="811">
        <v>1.6825819239852899</v>
      </c>
      <c r="E66" s="811">
        <v>0.91029843188340298</v>
      </c>
      <c r="F66" s="811">
        <v>0.44383178009711399</v>
      </c>
      <c r="G66" s="811">
        <v>1.94953925448601</v>
      </c>
      <c r="H66" s="811">
        <v>1.0562377948350501</v>
      </c>
      <c r="I66" s="812">
        <v>1.82961338315484</v>
      </c>
    </row>
    <row r="67" spans="1:9">
      <c r="A67" s="806">
        <v>79</v>
      </c>
      <c r="B67" s="816">
        <v>0.611856383879674</v>
      </c>
      <c r="C67" s="811">
        <v>0.11796917833423801</v>
      </c>
      <c r="D67" s="811">
        <v>1.65963539826484</v>
      </c>
      <c r="E67" s="811">
        <v>0.89005557016627201</v>
      </c>
      <c r="F67" s="811">
        <v>0.421438318759221</v>
      </c>
      <c r="G67" s="811">
        <v>1.9340877125993801</v>
      </c>
      <c r="H67" s="811">
        <v>1.0468578651353799</v>
      </c>
      <c r="I67" s="812">
        <v>1.82099490496863</v>
      </c>
    </row>
    <row r="68" spans="1:9">
      <c r="A68" s="806">
        <v>80</v>
      </c>
      <c r="B68" s="816">
        <v>0.59272176028266899</v>
      </c>
      <c r="C68" s="811">
        <v>8.6049541988166306E-2</v>
      </c>
      <c r="D68" s="811">
        <v>1.66762410952385</v>
      </c>
      <c r="E68" s="811">
        <v>0.87246442868591001</v>
      </c>
      <c r="F68" s="811">
        <v>0.39363050033400299</v>
      </c>
      <c r="G68" s="811">
        <v>1.9392583006269799</v>
      </c>
      <c r="H68" s="811">
        <v>1.03278188979809</v>
      </c>
      <c r="I68" s="812">
        <v>1.84906131623674</v>
      </c>
    </row>
    <row r="69" spans="1:9">
      <c r="A69" s="806">
        <v>85</v>
      </c>
      <c r="B69" s="816">
        <v>0.51332142674336301</v>
      </c>
      <c r="C69" s="811">
        <v>5.7168471915204799E-2</v>
      </c>
      <c r="D69" s="811">
        <v>1.4810474339212401</v>
      </c>
      <c r="E69" s="811">
        <v>0.78036324286604897</v>
      </c>
      <c r="F69" s="811">
        <v>0.33828076174799698</v>
      </c>
      <c r="G69" s="811">
        <v>1.7652785837076399</v>
      </c>
      <c r="H69" s="811">
        <v>0.95999648304454199</v>
      </c>
      <c r="I69" s="812">
        <v>1.64594391675702</v>
      </c>
    </row>
    <row r="70" spans="1:9">
      <c r="A70" s="806">
        <v>90</v>
      </c>
      <c r="B70" s="816">
        <v>0.95526872425771303</v>
      </c>
      <c r="C70" s="811">
        <v>8.4804195562078105E-2</v>
      </c>
      <c r="D70" s="811">
        <v>2.80195447698277</v>
      </c>
      <c r="E70" s="811">
        <v>1.30372325127325</v>
      </c>
      <c r="F70" s="811">
        <v>0.47423986724815498</v>
      </c>
      <c r="G70" s="811">
        <v>3.1517288719287899</v>
      </c>
      <c r="H70" s="811">
        <v>1.3927421005412901</v>
      </c>
      <c r="I70" s="812">
        <v>3.1419423886620899</v>
      </c>
    </row>
    <row r="71" spans="1:9" ht="16" thickBot="1">
      <c r="A71" s="807">
        <v>94</v>
      </c>
      <c r="B71" s="817">
        <v>1.0599468696404899</v>
      </c>
      <c r="C71" s="813">
        <v>7.2851329356056593E-2</v>
      </c>
      <c r="D71" s="813">
        <v>3.1540646776954602</v>
      </c>
      <c r="E71" s="813">
        <v>1.43045367967225</v>
      </c>
      <c r="F71" s="813">
        <v>0.46384361680032099</v>
      </c>
      <c r="G71" s="813">
        <v>3.5839637602497101</v>
      </c>
      <c r="H71" s="813">
        <v>1.51945023938394</v>
      </c>
      <c r="I71" s="814">
        <v>3.4875470946950502</v>
      </c>
    </row>
    <row r="72" spans="1:9" ht="16" thickTop="1">
      <c r="A72" s="226"/>
      <c r="B72" s="226"/>
    </row>
    <row r="73" spans="1:9" ht="16" thickBot="1">
      <c r="A73" s="226"/>
      <c r="B73" s="226"/>
    </row>
    <row r="74" spans="1:9">
      <c r="A74" s="1297" t="s">
        <v>835</v>
      </c>
      <c r="B74" s="1298"/>
      <c r="C74" s="1298"/>
      <c r="D74" s="1298"/>
      <c r="E74" s="1298"/>
      <c r="F74" s="1298"/>
      <c r="G74" s="1298"/>
      <c r="H74" s="1298"/>
      <c r="I74" s="1299"/>
    </row>
    <row r="75" spans="1:9" ht="16" thickBot="1">
      <c r="A75" s="1300"/>
      <c r="B75" s="1301"/>
      <c r="C75" s="1301"/>
      <c r="D75" s="1301"/>
      <c r="E75" s="1301"/>
      <c r="F75" s="1301"/>
      <c r="G75" s="1301"/>
      <c r="H75" s="1301"/>
      <c r="I75" s="1302"/>
    </row>
    <row r="76" spans="1:9">
      <c r="A76" s="226"/>
      <c r="B76" s="226"/>
    </row>
    <row r="77" spans="1:9">
      <c r="A77" s="226"/>
      <c r="B77" s="226"/>
    </row>
    <row r="78" spans="1:9">
      <c r="A78" s="226"/>
      <c r="B78" s="226"/>
    </row>
    <row r="79" spans="1:9">
      <c r="A79" s="226"/>
      <c r="B79" s="226"/>
    </row>
    <row r="80" spans="1:9">
      <c r="A80" s="226"/>
      <c r="B80" s="226"/>
    </row>
    <row r="81" spans="1:2">
      <c r="A81" s="226"/>
      <c r="B81" s="226"/>
    </row>
    <row r="82" spans="1:2">
      <c r="A82" s="226"/>
      <c r="B82" s="226"/>
    </row>
  </sheetData>
  <mergeCells count="4">
    <mergeCell ref="B5:I5"/>
    <mergeCell ref="A2:I2"/>
    <mergeCell ref="B6:I6"/>
    <mergeCell ref="A74:I7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-0.24994659260841701"/>
  </sheetPr>
  <dimension ref="A1"/>
  <sheetViews>
    <sheetView workbookViewId="0">
      <selection activeCell="B28" sqref="B2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Y119"/>
  <sheetViews>
    <sheetView workbookViewId="0">
      <pane xSplit="1" ySplit="9" topLeftCell="B95" activePane="bottomRight" state="frozen"/>
      <selection activeCell="D32" sqref="D32"/>
      <selection pane="topRight" activeCell="D32" sqref="D32"/>
      <selection pane="bottomLeft" activeCell="D32" sqref="D32"/>
      <selection pane="bottomRight" activeCell="D67" sqref="D67:E111"/>
    </sheetView>
  </sheetViews>
  <sheetFormatPr baseColWidth="10" defaultColWidth="10.83203125" defaultRowHeight="15" x14ac:dyDescent="0"/>
  <cols>
    <col min="1" max="2" width="10.83203125" style="4"/>
    <col min="3" max="4" width="10.83203125" style="4" customWidth="1"/>
    <col min="5" max="11" width="10.83203125" style="4"/>
    <col min="12" max="12" width="10.83203125" style="4" customWidth="1"/>
    <col min="13" max="19" width="10.83203125" style="4"/>
    <col min="20" max="22" width="11" style="4" customWidth="1"/>
    <col min="23" max="16384" width="10.83203125" style="4"/>
  </cols>
  <sheetData>
    <row r="1" spans="1:25">
      <c r="A1" s="55" t="s">
        <v>37</v>
      </c>
      <c r="B1" s="55"/>
      <c r="C1" s="55"/>
      <c r="D1" s="989"/>
      <c r="E1" s="209"/>
    </row>
    <row r="2" spans="1:25">
      <c r="D2" s="54"/>
      <c r="E2" s="210"/>
    </row>
    <row r="3" spans="1:25" ht="16" thickBot="1">
      <c r="E3" s="209"/>
    </row>
    <row r="4" spans="1:25" ht="25" customHeight="1" thickTop="1">
      <c r="A4" s="1224" t="s">
        <v>839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6"/>
      <c r="S4" s="534"/>
    </row>
    <row r="5" spans="1:25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7"/>
      <c r="S5" s="533"/>
    </row>
    <row r="6" spans="1:25">
      <c r="A6" s="52"/>
      <c r="B6" s="994" t="s">
        <v>36</v>
      </c>
      <c r="C6" s="994"/>
      <c r="D6" s="48" t="s">
        <v>35</v>
      </c>
      <c r="E6" s="48" t="s">
        <v>34</v>
      </c>
      <c r="F6" s="48" t="s">
        <v>33</v>
      </c>
      <c r="G6" s="48" t="s">
        <v>32</v>
      </c>
      <c r="H6" s="48" t="s">
        <v>31</v>
      </c>
      <c r="I6" s="48" t="s">
        <v>30</v>
      </c>
      <c r="J6" s="51" t="s">
        <v>29</v>
      </c>
      <c r="K6" s="50" t="s">
        <v>28</v>
      </c>
      <c r="L6" s="50" t="s">
        <v>27</v>
      </c>
      <c r="M6" s="49" t="s">
        <v>26</v>
      </c>
      <c r="N6" s="49" t="s">
        <v>25</v>
      </c>
      <c r="O6" s="48" t="s">
        <v>24</v>
      </c>
      <c r="P6" s="48" t="s">
        <v>23</v>
      </c>
      <c r="Q6" s="49" t="s">
        <v>22</v>
      </c>
      <c r="R6" s="47" t="s">
        <v>21</v>
      </c>
      <c r="S6" s="49"/>
      <c r="U6" s="518"/>
    </row>
    <row r="7" spans="1:25" ht="35" customHeight="1">
      <c r="A7" s="46"/>
      <c r="B7" s="1287" t="s">
        <v>1060</v>
      </c>
      <c r="C7" s="1288"/>
      <c r="D7" s="1288"/>
      <c r="E7" s="1288"/>
      <c r="F7" s="1288"/>
      <c r="G7" s="1288"/>
      <c r="H7" s="1288"/>
      <c r="I7" s="1288"/>
      <c r="J7" s="1288"/>
      <c r="K7" s="1288"/>
      <c r="L7" s="1288"/>
      <c r="M7" s="1288"/>
      <c r="N7" s="1288"/>
      <c r="O7" s="1288"/>
      <c r="P7" s="1288"/>
      <c r="Q7" s="1288"/>
      <c r="R7" s="831"/>
      <c r="S7" s="53"/>
      <c r="V7" s="1227"/>
      <c r="W7" s="1227"/>
      <c r="X7" s="1227"/>
      <c r="Y7" s="1227"/>
    </row>
    <row r="8" spans="1:25" ht="21" customHeight="1">
      <c r="A8" s="434"/>
      <c r="B8" s="1303" t="s">
        <v>840</v>
      </c>
      <c r="C8" s="1304"/>
      <c r="D8" s="1304"/>
      <c r="E8" s="1304"/>
      <c r="F8" s="1304"/>
      <c r="G8" s="1304"/>
      <c r="H8" s="1304"/>
      <c r="I8" s="1304"/>
      <c r="J8" s="1304"/>
      <c r="K8" s="1304"/>
      <c r="L8" s="1304"/>
      <c r="M8" s="1304"/>
      <c r="N8" s="1304"/>
      <c r="O8" s="1304"/>
      <c r="P8" s="1304"/>
      <c r="Q8" s="1304"/>
      <c r="R8" s="995"/>
      <c r="S8" s="535"/>
      <c r="U8" s="1035"/>
      <c r="V8" s="1227"/>
      <c r="W8" s="1227"/>
      <c r="X8" s="1227"/>
      <c r="Y8" s="1227"/>
    </row>
    <row r="9" spans="1:25" s="30" customFormat="1" ht="31" customHeight="1">
      <c r="A9" s="45"/>
      <c r="B9" s="832" t="s">
        <v>38</v>
      </c>
      <c r="C9" s="996" t="s">
        <v>16</v>
      </c>
      <c r="D9" s="519" t="s">
        <v>15</v>
      </c>
      <c r="E9" s="520" t="s">
        <v>59</v>
      </c>
      <c r="F9" s="317" t="s">
        <v>14</v>
      </c>
      <c r="G9" s="44" t="s">
        <v>13</v>
      </c>
      <c r="H9" s="44" t="s">
        <v>12</v>
      </c>
      <c r="I9" s="44" t="s">
        <v>11</v>
      </c>
      <c r="J9" s="44" t="s">
        <v>10</v>
      </c>
      <c r="K9" s="44" t="s">
        <v>9</v>
      </c>
      <c r="L9" s="903" t="s">
        <v>143</v>
      </c>
      <c r="M9" s="43" t="s">
        <v>7</v>
      </c>
      <c r="N9" s="43" t="s">
        <v>6</v>
      </c>
      <c r="O9" s="43" t="s">
        <v>4</v>
      </c>
      <c r="P9" s="43" t="s">
        <v>3</v>
      </c>
      <c r="Q9" s="43" t="s">
        <v>2</v>
      </c>
      <c r="R9" s="42" t="s">
        <v>144</v>
      </c>
      <c r="S9" s="536"/>
      <c r="U9" s="1047" t="s">
        <v>39</v>
      </c>
      <c r="V9" s="1227"/>
      <c r="W9" s="1227"/>
      <c r="X9" s="1227"/>
      <c r="Y9" s="1227"/>
    </row>
    <row r="10" spans="1:25">
      <c r="A10" s="1037">
        <v>1913</v>
      </c>
      <c r="B10" s="1038">
        <f>taxrates!B2</f>
        <v>7.9163090763812852E-2</v>
      </c>
      <c r="C10" s="1039">
        <f>taxrates!I2</f>
        <v>6.2741874134435729E-2</v>
      </c>
      <c r="D10" s="1062">
        <f>'TG2'!I10</f>
        <v>5.4952097795657885E-2</v>
      </c>
      <c r="E10" s="1041"/>
      <c r="F10" s="1038">
        <f>taxrates!AD2</f>
        <v>9.9212578702916582E-2</v>
      </c>
      <c r="G10" s="1040">
        <f>taxrates!AK2</f>
        <v>0.11410028000039063</v>
      </c>
      <c r="H10" s="1040">
        <f>taxrates!AR2</f>
        <v>0.13558515798694282</v>
      </c>
      <c r="I10" s="1040">
        <f>taxrates!AY2</f>
        <v>0.14546289050157826</v>
      </c>
      <c r="J10" s="1040">
        <f>taxrates!BF2</f>
        <v>0.1768323253449452</v>
      </c>
      <c r="K10" s="1040">
        <f>taxrates!BM2</f>
        <v>0.26914446006605897</v>
      </c>
      <c r="L10" s="1041"/>
      <c r="M10" s="38">
        <f>taxrates!CA2</f>
        <v>6.4024227012951962E-2</v>
      </c>
      <c r="N10" s="38">
        <f>taxrates!CH2</f>
        <v>7.9152190160088204E-2</v>
      </c>
      <c r="O10" s="38">
        <f>taxrates!CO2</f>
        <v>7.8077630796108993E-2</v>
      </c>
      <c r="P10" s="38"/>
      <c r="Q10" s="38">
        <f>taxrates!DC2</f>
        <v>0.13490323069279248</v>
      </c>
      <c r="R10" s="37"/>
      <c r="S10" s="15"/>
      <c r="T10" s="13"/>
      <c r="U10" s="1048">
        <v>-5.1304277031982704E-6</v>
      </c>
      <c r="V10" s="2"/>
      <c r="W10" s="2"/>
      <c r="X10" s="2"/>
      <c r="Y10" s="2"/>
    </row>
    <row r="11" spans="1:25">
      <c r="A11" s="19">
        <v>1914</v>
      </c>
      <c r="B11" s="322">
        <f>taxrates!B3</f>
        <v>8.0058654536529633E-2</v>
      </c>
      <c r="C11" s="318">
        <f>taxrates!I3</f>
        <v>5.9171154002631357E-2</v>
      </c>
      <c r="D11" s="1063">
        <f>'TG2'!I11</f>
        <v>5.1303950260102184E-2</v>
      </c>
      <c r="E11" s="1043"/>
      <c r="F11" s="322">
        <f>taxrates!AD3</f>
        <v>0.10575812663246312</v>
      </c>
      <c r="G11" s="28">
        <f>taxrates!AK3</f>
        <v>0.12241646965979433</v>
      </c>
      <c r="H11" s="28">
        <f>taxrates!AR3</f>
        <v>0.14763993078761392</v>
      </c>
      <c r="I11" s="28">
        <f>taxrates!AY3</f>
        <v>0.15877081821182548</v>
      </c>
      <c r="J11" s="28">
        <f>taxrates!BF3</f>
        <v>0.19708719304940014</v>
      </c>
      <c r="K11" s="28">
        <f>taxrates!BM3</f>
        <v>0.29536488212134437</v>
      </c>
      <c r="L11" s="905"/>
      <c r="M11" s="15">
        <f>taxrates!CA3</f>
        <v>6.4115528288506043E-2</v>
      </c>
      <c r="N11" s="15">
        <f>taxrates!CH3</f>
        <v>8.0719494224270175E-2</v>
      </c>
      <c r="O11" s="15">
        <f>taxrates!CO3</f>
        <v>7.9540865967376556E-2</v>
      </c>
      <c r="P11" s="15"/>
      <c r="Q11" s="15">
        <f>taxrates!DC3</f>
        <v>0.15237029803652147</v>
      </c>
      <c r="R11" s="14"/>
      <c r="S11" s="15"/>
      <c r="T11" s="13"/>
      <c r="U11" s="1048">
        <v>-4.3556985745138443E-5</v>
      </c>
      <c r="V11" s="2"/>
      <c r="W11" s="2"/>
      <c r="X11" s="2"/>
      <c r="Y11" s="2"/>
    </row>
    <row r="12" spans="1:25">
      <c r="A12" s="19">
        <v>1915</v>
      </c>
      <c r="B12" s="322">
        <f>taxrates!B4</f>
        <v>8.0341470876615917E-2</v>
      </c>
      <c r="C12" s="318">
        <f>taxrates!I4</f>
        <v>5.7717988286544959E-2</v>
      </c>
      <c r="D12" s="1063">
        <f>'TG2'!I12</f>
        <v>4.9872025407153388E-2</v>
      </c>
      <c r="E12" s="1043"/>
      <c r="F12" s="322">
        <f>taxrates!AD4</f>
        <v>0.10864323612102264</v>
      </c>
      <c r="G12" s="28">
        <f>taxrates!AK4</f>
        <v>0.1274874174030734</v>
      </c>
      <c r="H12" s="28">
        <f>taxrates!AR4</f>
        <v>0.1565054660341148</v>
      </c>
      <c r="I12" s="28">
        <f>taxrates!AY4</f>
        <v>0.16875724743725079</v>
      </c>
      <c r="J12" s="28">
        <f>taxrates!BF4</f>
        <v>0.20205678618646467</v>
      </c>
      <c r="K12" s="28">
        <f>taxrates!BM4</f>
        <v>0.24728412250655135</v>
      </c>
      <c r="L12" s="905"/>
      <c r="M12" s="15">
        <f>taxrates!CA4</f>
        <v>6.3675649287460875E-2</v>
      </c>
      <c r="N12" s="15">
        <f>taxrates!CH4</f>
        <v>8.1064893046224315E-2</v>
      </c>
      <c r="O12" s="15">
        <f>taxrates!CO4</f>
        <v>8.0287620528431386E-2</v>
      </c>
      <c r="P12" s="15"/>
      <c r="Q12" s="15">
        <f>taxrates!DC4</f>
        <v>0.16200633397391764</v>
      </c>
      <c r="R12" s="14"/>
      <c r="S12" s="15"/>
      <c r="T12" s="13"/>
      <c r="U12" s="1048">
        <v>7.8848369630679649E-7</v>
      </c>
      <c r="V12" s="2"/>
      <c r="W12" s="2"/>
      <c r="X12" s="2"/>
      <c r="Y12" s="2"/>
    </row>
    <row r="13" spans="1:25">
      <c r="A13" s="19">
        <v>1916</v>
      </c>
      <c r="B13" s="322">
        <f>taxrates!B5</f>
        <v>8.1905882352941176E-2</v>
      </c>
      <c r="C13" s="318">
        <f>taxrates!I5</f>
        <v>6.4072486488110106E-2</v>
      </c>
      <c r="D13" s="1063">
        <f>'TG2'!I13</f>
        <v>5.5762088657164963E-2</v>
      </c>
      <c r="E13" s="1043"/>
      <c r="F13" s="322">
        <f>taxrates!AD5</f>
        <v>0.10160891439142464</v>
      </c>
      <c r="G13" s="28">
        <f>taxrates!AK5</f>
        <v>0.11803360103282741</v>
      </c>
      <c r="H13" s="28">
        <f>taxrates!AR5</f>
        <v>0.13564553503552398</v>
      </c>
      <c r="I13" s="28">
        <f>taxrates!AY5</f>
        <v>0.1427777491404692</v>
      </c>
      <c r="J13" s="28">
        <f>taxrates!BF5</f>
        <v>0.16603615069477928</v>
      </c>
      <c r="K13" s="28">
        <f>taxrates!BM5</f>
        <v>0.21243148584652666</v>
      </c>
      <c r="L13" s="905"/>
      <c r="M13" s="15">
        <f>taxrates!CA5</f>
        <v>6.0410848631663606E-2</v>
      </c>
      <c r="N13" s="15">
        <f>taxrates!CH5</f>
        <v>8.6694345788330546E-2</v>
      </c>
      <c r="O13" s="15">
        <f>taxrates!CO5</f>
        <v>9.1918499849354546E-2</v>
      </c>
      <c r="P13" s="15"/>
      <c r="Q13" s="15">
        <f>taxrates!DC5</f>
        <v>0.12910116295264046</v>
      </c>
      <c r="R13" s="14"/>
      <c r="S13" s="15"/>
      <c r="T13" s="13"/>
      <c r="U13" s="1048">
        <v>-1.8600853273043061E-5</v>
      </c>
      <c r="V13" s="2"/>
      <c r="W13" s="2"/>
      <c r="X13" s="2"/>
      <c r="Y13" s="2"/>
    </row>
    <row r="14" spans="1:25">
      <c r="A14" s="19">
        <v>1917</v>
      </c>
      <c r="B14" s="322">
        <f>taxrates!B6</f>
        <v>8.9065991342060266E-2</v>
      </c>
      <c r="C14" s="318">
        <f>taxrates!I6</f>
        <v>6.9018501990393902E-2</v>
      </c>
      <c r="D14" s="1063">
        <f>'TG2'!I14</f>
        <v>6.0022285132307701E-2</v>
      </c>
      <c r="E14" s="1043"/>
      <c r="F14" s="322">
        <f>taxrates!AD6</f>
        <v>0.11121023691141951</v>
      </c>
      <c r="G14" s="28">
        <f>taxrates!AK6</f>
        <v>0.12812984615896778</v>
      </c>
      <c r="H14" s="28">
        <f>taxrates!AR6</f>
        <v>0.15126188835099863</v>
      </c>
      <c r="I14" s="28">
        <f>taxrates!AY6</f>
        <v>0.1640144594685132</v>
      </c>
      <c r="J14" s="28">
        <f>taxrates!BF6</f>
        <v>0.19997906507769622</v>
      </c>
      <c r="K14" s="28">
        <f>taxrates!BM6</f>
        <v>0.28064028960347676</v>
      </c>
      <c r="L14" s="905"/>
      <c r="M14" s="15">
        <f>taxrates!CA6</f>
        <v>6.5329427576349158E-2</v>
      </c>
      <c r="N14" s="15">
        <f>taxrates!CH6</f>
        <v>9.2761539763096507E-2</v>
      </c>
      <c r="O14" s="15">
        <f>taxrates!CO6</f>
        <v>9.0767914019041593E-2</v>
      </c>
      <c r="P14" s="15"/>
      <c r="Q14" s="15">
        <f>taxrates!DC6</f>
        <v>0.14494914441546233</v>
      </c>
      <c r="R14" s="14"/>
      <c r="S14" s="15"/>
      <c r="T14" s="13"/>
      <c r="U14" s="1048">
        <v>-2.545531014447322E-7</v>
      </c>
      <c r="V14" s="2"/>
      <c r="W14" s="2"/>
      <c r="X14" s="2"/>
      <c r="Y14" s="2"/>
    </row>
    <row r="15" spans="1:25">
      <c r="A15" s="19">
        <v>1918</v>
      </c>
      <c r="B15" s="322">
        <f>taxrates!B7</f>
        <v>0.10619513793108028</v>
      </c>
      <c r="C15" s="318">
        <f>taxrates!I7</f>
        <v>7.3531501605720501E-2</v>
      </c>
      <c r="D15" s="1063">
        <f>'TG2'!I15</f>
        <v>6.3758988026496016E-2</v>
      </c>
      <c r="E15" s="1043"/>
      <c r="F15" s="322">
        <f>taxrates!AD7</f>
        <v>0.14584489042278526</v>
      </c>
      <c r="G15" s="28">
        <f>taxrates!AK7</f>
        <v>0.16508254052460605</v>
      </c>
      <c r="H15" s="28">
        <f>taxrates!AR7</f>
        <v>0.211578319452912</v>
      </c>
      <c r="I15" s="28">
        <f>taxrates!AY7</f>
        <v>0.2355126802866814</v>
      </c>
      <c r="J15" s="28">
        <f>taxrates!BF7</f>
        <v>0.30190909882523875</v>
      </c>
      <c r="K15" s="28">
        <f>taxrates!BM7</f>
        <v>0.43498847932830903</v>
      </c>
      <c r="L15" s="905"/>
      <c r="M15" s="15">
        <f>taxrates!CA7</f>
        <v>8.7165537673268428E-2</v>
      </c>
      <c r="N15" s="15">
        <f>taxrates!CH7</f>
        <v>0.10491485749437468</v>
      </c>
      <c r="O15" s="15">
        <f>taxrates!CO7</f>
        <v>0.12018314454751183</v>
      </c>
      <c r="P15" s="15"/>
      <c r="Q15" s="15">
        <f>taxrates!DC7</f>
        <v>0.22256799590740522</v>
      </c>
      <c r="R15" s="14"/>
      <c r="S15" s="15"/>
      <c r="T15" s="13"/>
      <c r="U15" s="1048">
        <v>5.5776291161824254E-6</v>
      </c>
      <c r="V15" s="2"/>
      <c r="W15" s="2"/>
      <c r="X15" s="2"/>
      <c r="Y15" s="2"/>
    </row>
    <row r="16" spans="1:25">
      <c r="A16" s="23">
        <v>1919</v>
      </c>
      <c r="B16" s="323">
        <f>taxrates!B8</f>
        <v>0.10867366461144846</v>
      </c>
      <c r="C16" s="674">
        <f>taxrates!I8</f>
        <v>7.5370229674124101E-2</v>
      </c>
      <c r="D16" s="1064">
        <f>'TG2'!I16</f>
        <v>6.5554476317838506E-2</v>
      </c>
      <c r="E16" s="1044"/>
      <c r="F16" s="323">
        <f>taxrates!AD8</f>
        <v>0.14778247530807917</v>
      </c>
      <c r="G16" s="31">
        <f>taxrates!AK8</f>
        <v>0.16250107594289576</v>
      </c>
      <c r="H16" s="31">
        <f>taxrates!AR8</f>
        <v>0.19947106942674647</v>
      </c>
      <c r="I16" s="31">
        <f>taxrates!AY8</f>
        <v>0.22137059893574865</v>
      </c>
      <c r="J16" s="31">
        <f>taxrates!BF8</f>
        <v>0.28550865485780708</v>
      </c>
      <c r="K16" s="31">
        <f>taxrates!BM8</f>
        <v>0.42427356810197597</v>
      </c>
      <c r="L16" s="1042"/>
      <c r="M16" s="21">
        <f>taxrates!CA8</f>
        <v>9.4615948697796493E-2</v>
      </c>
      <c r="N16" s="21">
        <f>taxrates!CH8</f>
        <v>0.10870635166546855</v>
      </c>
      <c r="O16" s="21">
        <f>taxrates!CO8</f>
        <v>0.11627602805965602</v>
      </c>
      <c r="P16" s="21"/>
      <c r="Q16" s="21">
        <f>taxrates!DC8</f>
        <v>0.20980656737559561</v>
      </c>
      <c r="R16" s="20"/>
      <c r="S16" s="15"/>
      <c r="T16" s="13"/>
      <c r="U16" s="1048">
        <v>-9.366718873762836E-6</v>
      </c>
      <c r="V16" s="2"/>
      <c r="W16" s="2"/>
      <c r="X16" s="2"/>
      <c r="Y16" s="2"/>
    </row>
    <row r="17" spans="1:25">
      <c r="A17" s="19">
        <v>1920</v>
      </c>
      <c r="B17" s="322">
        <f>taxrates!B9</f>
        <v>0.10776493569916978</v>
      </c>
      <c r="C17" s="318">
        <f>taxrates!I9</f>
        <v>7.5140240879924172E-2</v>
      </c>
      <c r="D17" s="1063">
        <f>'TG2'!I17</f>
        <v>6.5177479565881588E-2</v>
      </c>
      <c r="E17" s="1043"/>
      <c r="F17" s="322">
        <f>taxrates!AD9</f>
        <v>0.14705107467749987</v>
      </c>
      <c r="G17" s="28">
        <f>taxrates!AK9</f>
        <v>0.16465459792348655</v>
      </c>
      <c r="H17" s="28">
        <f>taxrates!AR9</f>
        <v>0.21351198620300568</v>
      </c>
      <c r="I17" s="28">
        <f>taxrates!AY9</f>
        <v>0.24261457432001513</v>
      </c>
      <c r="J17" s="28">
        <f>taxrates!BF9</f>
        <v>0.33865569339284241</v>
      </c>
      <c r="K17" s="28">
        <f>taxrates!BM9</f>
        <v>0.55014638480793776</v>
      </c>
      <c r="L17" s="905"/>
      <c r="M17" s="15">
        <f>taxrates!CA9</f>
        <v>9.5014992232243869E-2</v>
      </c>
      <c r="N17" s="15">
        <f>taxrates!CH9</f>
        <v>0.10597002067503868</v>
      </c>
      <c r="O17" s="15">
        <f>taxrates!CO9</f>
        <v>0.11754869104057708</v>
      </c>
      <c r="P17" s="15"/>
      <c r="Q17" s="15">
        <f>taxrates!DC9</f>
        <v>0.24244587627928302</v>
      </c>
      <c r="R17" s="14"/>
      <c r="S17" s="15"/>
      <c r="T17" s="13"/>
      <c r="U17" s="1048">
        <v>-7.7110119497125762E-6</v>
      </c>
      <c r="V17" s="2"/>
      <c r="W17" s="2"/>
      <c r="X17" s="2"/>
      <c r="Y17" s="2"/>
    </row>
    <row r="18" spans="1:25">
      <c r="A18" s="19">
        <v>1921</v>
      </c>
      <c r="B18" s="322">
        <f>taxrates!B10</f>
        <v>0.10571281040229076</v>
      </c>
      <c r="C18" s="318">
        <f>taxrates!I10</f>
        <v>7.292324209183737E-2</v>
      </c>
      <c r="D18" s="1063">
        <f>'TG2'!I18</f>
        <v>6.168911089261607E-2</v>
      </c>
      <c r="E18" s="1043"/>
      <c r="F18" s="322">
        <f>taxrates!AD10</f>
        <v>0.14122864268213589</v>
      </c>
      <c r="G18" s="28">
        <f>taxrates!AK10</f>
        <v>0.16521074272899047</v>
      </c>
      <c r="H18" s="28">
        <f>taxrates!AR10</f>
        <v>0.22253267676290509</v>
      </c>
      <c r="I18" s="28">
        <f>taxrates!AY10</f>
        <v>0.2522341249522036</v>
      </c>
      <c r="J18" s="28">
        <f>taxrates!BF10</f>
        <v>0.3425656289820761</v>
      </c>
      <c r="K18" s="28">
        <f>taxrates!BM10</f>
        <v>0.55410160980118428</v>
      </c>
      <c r="L18" s="905"/>
      <c r="M18" s="15">
        <f>taxrates!CA10</f>
        <v>7.6833518809647006E-2</v>
      </c>
      <c r="N18" s="15">
        <f>taxrates!CH10</f>
        <v>0.10181150231252852</v>
      </c>
      <c r="O18" s="15">
        <f>taxrates!CO10</f>
        <v>0.12705361311321792</v>
      </c>
      <c r="P18" s="15"/>
      <c r="Q18" s="15">
        <f>taxrates!DC10</f>
        <v>0.2539880246241874</v>
      </c>
      <c r="R18" s="14"/>
      <c r="S18" s="15"/>
      <c r="T18" s="13"/>
      <c r="U18" s="1048">
        <v>2.3980411268442747E-5</v>
      </c>
      <c r="V18" s="2"/>
      <c r="W18" s="2"/>
      <c r="X18" s="2"/>
      <c r="Y18" s="2"/>
    </row>
    <row r="19" spans="1:25">
      <c r="A19" s="19">
        <v>1922</v>
      </c>
      <c r="B19" s="322">
        <f>taxrates!B11</f>
        <v>9.9401692399504221E-2</v>
      </c>
      <c r="C19" s="318">
        <f>taxrates!I11</f>
        <v>6.8921856111113275E-2</v>
      </c>
      <c r="D19" s="1063">
        <f>'TG2'!I19</f>
        <v>5.8869317426729878E-2</v>
      </c>
      <c r="E19" s="1043"/>
      <c r="F19" s="322">
        <f>taxrates!AD11</f>
        <v>0.13542238676882609</v>
      </c>
      <c r="G19" s="28">
        <f>taxrates!AK11</f>
        <v>0.1581574089011385</v>
      </c>
      <c r="H19" s="28">
        <f>taxrates!AR11</f>
        <v>0.21745273776433288</v>
      </c>
      <c r="I19" s="28">
        <f>taxrates!AY11</f>
        <v>0.24684199427667866</v>
      </c>
      <c r="J19" s="28">
        <f>taxrates!BF11</f>
        <v>0.33145615260632832</v>
      </c>
      <c r="K19" s="28">
        <f>taxrates!BM11</f>
        <v>0.50241403355850911</v>
      </c>
      <c r="L19" s="905"/>
      <c r="M19" s="15">
        <f>taxrates!CA11</f>
        <v>7.1312297304216551E-2</v>
      </c>
      <c r="N19" s="15">
        <f>taxrates!CH11</f>
        <v>9.1551627026804236E-2</v>
      </c>
      <c r="O19" s="15">
        <f>taxrates!CO11</f>
        <v>0.12199514772704596</v>
      </c>
      <c r="P19" s="15"/>
      <c r="Q19" s="15">
        <f>taxrates!DC11</f>
        <v>0.25336607102420389</v>
      </c>
      <c r="R19" s="14"/>
      <c r="S19" s="15"/>
      <c r="T19" s="13"/>
      <c r="U19" s="1048">
        <v>1.7357657147443195E-6</v>
      </c>
      <c r="V19" s="2"/>
      <c r="W19" s="2"/>
      <c r="X19" s="2"/>
      <c r="Y19" s="2"/>
    </row>
    <row r="20" spans="1:25">
      <c r="A20" s="19">
        <v>1923</v>
      </c>
      <c r="B20" s="322">
        <f>taxrates!B12</f>
        <v>0.10411047717842324</v>
      </c>
      <c r="C20" s="318">
        <f>taxrates!I12</f>
        <v>6.9245265606832931E-2</v>
      </c>
      <c r="D20" s="1063">
        <f>'TG2'!I20</f>
        <v>5.9293007289095694E-2</v>
      </c>
      <c r="E20" s="1043"/>
      <c r="F20" s="322">
        <f>taxrates!AD12</f>
        <v>0.15071752302689673</v>
      </c>
      <c r="G20" s="28">
        <f>taxrates!AK12</f>
        <v>0.16892270449521582</v>
      </c>
      <c r="H20" s="28">
        <f>taxrates!AR12</f>
        <v>0.22108235548684585</v>
      </c>
      <c r="I20" s="28">
        <f>taxrates!AY12</f>
        <v>0.24898999901454386</v>
      </c>
      <c r="J20" s="28">
        <f>taxrates!BF12</f>
        <v>0.33443290419007621</v>
      </c>
      <c r="K20" s="28">
        <f>taxrates!BM12</f>
        <v>0.49457507317671945</v>
      </c>
      <c r="L20" s="905"/>
      <c r="M20" s="15">
        <f>taxrates!CA12</f>
        <v>9.3008481865180834E-2</v>
      </c>
      <c r="N20" s="15">
        <f>taxrates!CH12</f>
        <v>0.11073869541918344</v>
      </c>
      <c r="O20" s="15">
        <f>taxrates!CO12</f>
        <v>0.12735758376375475</v>
      </c>
      <c r="P20" s="15"/>
      <c r="Q20" s="15">
        <f>taxrates!DC12</f>
        <v>0.2567200367576114</v>
      </c>
      <c r="R20" s="14"/>
      <c r="S20" s="15"/>
      <c r="T20" s="13"/>
      <c r="U20" s="1048">
        <v>1.6064432017820485E-6</v>
      </c>
      <c r="V20" s="2"/>
      <c r="W20" s="2"/>
      <c r="X20" s="2"/>
      <c r="Y20" s="2"/>
    </row>
    <row r="21" spans="1:25">
      <c r="A21" s="19">
        <v>1924</v>
      </c>
      <c r="B21" s="322">
        <f>taxrates!B13</f>
        <v>0.10013307234038686</v>
      </c>
      <c r="C21" s="318">
        <f>taxrates!I13</f>
        <v>6.8000675399272875E-2</v>
      </c>
      <c r="D21" s="1063">
        <f>'TG2'!I21</f>
        <v>5.8266216765853099E-2</v>
      </c>
      <c r="E21" s="1043"/>
      <c r="F21" s="322">
        <f>taxrates!AD13</f>
        <v>0.14263364603651049</v>
      </c>
      <c r="G21" s="28">
        <f>taxrates!AK13</f>
        <v>0.15879687514852994</v>
      </c>
      <c r="H21" s="28">
        <f>taxrates!AR13</f>
        <v>0.20519657585939796</v>
      </c>
      <c r="I21" s="28">
        <f>taxrates!AY13</f>
        <v>0.22967619429965513</v>
      </c>
      <c r="J21" s="28">
        <f>taxrates!BF13</f>
        <v>0.30052722030292151</v>
      </c>
      <c r="K21" s="28">
        <f>taxrates!BM13</f>
        <v>0.42481200085600584</v>
      </c>
      <c r="L21" s="905"/>
      <c r="M21" s="15">
        <f>taxrates!CA13</f>
        <v>8.517592077184391E-2</v>
      </c>
      <c r="N21" s="15">
        <f>taxrates!CH13</f>
        <v>0.10496452954907541</v>
      </c>
      <c r="O21" s="15">
        <f>taxrates!CO13</f>
        <v>0.12215572735943281</v>
      </c>
      <c r="P21" s="15"/>
      <c r="Q21" s="15">
        <f>taxrates!DC13</f>
        <v>0.24078355382046984</v>
      </c>
      <c r="R21" s="14"/>
      <c r="S21" s="15"/>
      <c r="T21" s="13"/>
      <c r="U21" s="1048">
        <v>-2.9957011582482096E-7</v>
      </c>
      <c r="V21" s="2"/>
      <c r="W21" s="2"/>
      <c r="X21" s="2"/>
      <c r="Y21" s="2"/>
    </row>
    <row r="22" spans="1:25">
      <c r="A22" s="19">
        <v>1925</v>
      </c>
      <c r="B22" s="322">
        <f>taxrates!B14</f>
        <v>0.10268140444173975</v>
      </c>
      <c r="C22" s="318">
        <f>taxrates!I14</f>
        <v>6.949155863418946E-2</v>
      </c>
      <c r="D22" s="1063">
        <f>'TG2'!I22</f>
        <v>5.9746444319050532E-2</v>
      </c>
      <c r="E22" s="1043"/>
      <c r="F22" s="322">
        <f>taxrates!AD14</f>
        <v>0.14554287468862612</v>
      </c>
      <c r="G22" s="28">
        <f>taxrates!AK14</f>
        <v>0.15933585548922904</v>
      </c>
      <c r="H22" s="28">
        <f>taxrates!AR14</f>
        <v>0.20322176239212322</v>
      </c>
      <c r="I22" s="28">
        <f>taxrates!AY14</f>
        <v>0.228682381452322</v>
      </c>
      <c r="J22" s="28">
        <f>taxrates!BF14</f>
        <v>0.29866206284619151</v>
      </c>
      <c r="K22" s="28">
        <f>taxrates!BM14</f>
        <v>0.39029477892132119</v>
      </c>
      <c r="L22" s="905"/>
      <c r="M22" s="15">
        <f>taxrates!CA14</f>
        <v>8.4575781240636458E-2</v>
      </c>
      <c r="N22" s="15">
        <f>taxrates!CH14</f>
        <v>9.9805721779978956E-2</v>
      </c>
      <c r="O22" s="15">
        <f>taxrates!CO14</f>
        <v>0.11386810994860376</v>
      </c>
      <c r="P22" s="15"/>
      <c r="Q22" s="15">
        <f>taxrates!DC14</f>
        <v>0.24731390479972587</v>
      </c>
      <c r="R22" s="14"/>
      <c r="S22" s="15"/>
      <c r="T22" s="13"/>
      <c r="U22" s="1048">
        <v>7.0538838041894758E-6</v>
      </c>
      <c r="V22" s="2"/>
      <c r="W22" s="2"/>
      <c r="X22" s="2"/>
      <c r="Y22" s="2"/>
    </row>
    <row r="23" spans="1:25">
      <c r="A23" s="19">
        <v>1926</v>
      </c>
      <c r="B23" s="322">
        <f>taxrates!B15</f>
        <v>0.1063101022158715</v>
      </c>
      <c r="C23" s="318">
        <f>taxrates!I15</f>
        <v>7.3682242710394405E-2</v>
      </c>
      <c r="D23" s="1063">
        <f>'TG2'!I23</f>
        <v>6.3864357797415477E-2</v>
      </c>
      <c r="E23" s="1043"/>
      <c r="F23" s="322">
        <f>taxrates!AD15</f>
        <v>0.14895131218052138</v>
      </c>
      <c r="G23" s="28">
        <f>taxrates!AK15</f>
        <v>0.16065452597470806</v>
      </c>
      <c r="H23" s="28">
        <f>taxrates!AR15</f>
        <v>0.2004660175689856</v>
      </c>
      <c r="I23" s="28">
        <f>taxrates!AY15</f>
        <v>0.22406749700338327</v>
      </c>
      <c r="J23" s="28">
        <f>taxrates!BF15</f>
        <v>0.28193371585696042</v>
      </c>
      <c r="K23" s="28">
        <f>taxrates!BM15</f>
        <v>0.33715844606527234</v>
      </c>
      <c r="L23" s="905"/>
      <c r="M23" s="15">
        <f>taxrates!CA15</f>
        <v>8.8523187669135028E-2</v>
      </c>
      <c r="N23" s="15">
        <f>taxrates!CH15</f>
        <v>0.10055663794586289</v>
      </c>
      <c r="O23" s="15">
        <f>taxrates!CO15</f>
        <v>0.11377421349898587</v>
      </c>
      <c r="P23" s="15"/>
      <c r="Q23" s="15">
        <f>taxrates!DC15</f>
        <v>0.2485839022685975</v>
      </c>
      <c r="R23" s="14"/>
      <c r="S23" s="15"/>
      <c r="T23" s="13"/>
      <c r="U23" s="1048">
        <v>1.2473966774645406E-6</v>
      </c>
      <c r="V23" s="2"/>
      <c r="W23" s="2"/>
      <c r="X23" s="2"/>
      <c r="Y23" s="2"/>
    </row>
    <row r="24" spans="1:25">
      <c r="A24" s="19">
        <v>1927</v>
      </c>
      <c r="B24" s="322">
        <f>taxrates!B16</f>
        <v>0.10322118970671558</v>
      </c>
      <c r="C24" s="318">
        <f>taxrates!I16</f>
        <v>7.0478565999148368E-2</v>
      </c>
      <c r="D24" s="1063">
        <f>'TG2'!I24</f>
        <v>6.1274055301902886E-2</v>
      </c>
      <c r="E24" s="1043"/>
      <c r="F24" s="322">
        <f>taxrates!AD16</f>
        <v>0.14705789635404007</v>
      </c>
      <c r="G24" s="28">
        <f>taxrates!AK16</f>
        <v>0.16108111809156608</v>
      </c>
      <c r="H24" s="28">
        <f>taxrates!AR16</f>
        <v>0.20854686857477953</v>
      </c>
      <c r="I24" s="28">
        <f>taxrates!AY16</f>
        <v>0.23577299328324819</v>
      </c>
      <c r="J24" s="28">
        <f>taxrates!BF16</f>
        <v>0.30587447647036864</v>
      </c>
      <c r="K24" s="28">
        <f>taxrates!BM16</f>
        <v>0.37777790577382309</v>
      </c>
      <c r="L24" s="905"/>
      <c r="M24" s="15">
        <f>taxrates!CA16</f>
        <v>8.1279725459543761E-2</v>
      </c>
      <c r="N24" s="15">
        <f>taxrates!CH16</f>
        <v>9.3249422470045348E-2</v>
      </c>
      <c r="O24" s="15">
        <f>taxrates!CO16</f>
        <v>0.11195344657754772</v>
      </c>
      <c r="P24" s="15"/>
      <c r="Q24" s="15">
        <f>taxrates!DC16</f>
        <v>0.26305087409184275</v>
      </c>
      <c r="R24" s="14"/>
      <c r="S24" s="15"/>
      <c r="T24" s="13"/>
      <c r="U24" s="1048">
        <v>-6.552738375520395E-6</v>
      </c>
      <c r="V24" s="2"/>
      <c r="W24" s="2"/>
      <c r="X24" s="2"/>
      <c r="Y24" s="2"/>
    </row>
    <row r="25" spans="1:25">
      <c r="A25" s="19">
        <v>1928</v>
      </c>
      <c r="B25" s="322">
        <f>taxrates!B17</f>
        <v>0.10267664082753493</v>
      </c>
      <c r="C25" s="318">
        <f>taxrates!I17</f>
        <v>6.9451789355972585E-2</v>
      </c>
      <c r="D25" s="1063">
        <f>'TG2'!I25</f>
        <v>6.017092077743752E-2</v>
      </c>
      <c r="E25" s="1043"/>
      <c r="F25" s="322">
        <f>taxrates!AD17</f>
        <v>0.14457473106702312</v>
      </c>
      <c r="G25" s="28">
        <f>taxrates!AK17</f>
        <v>0.16088356977636314</v>
      </c>
      <c r="H25" s="28">
        <f>taxrates!AR17</f>
        <v>0.21037782133858268</v>
      </c>
      <c r="I25" s="28">
        <f>taxrates!AY17</f>
        <v>0.23714128596301889</v>
      </c>
      <c r="J25" s="28">
        <f>taxrates!BF17</f>
        <v>0.29927262168110419</v>
      </c>
      <c r="K25" s="28">
        <f>taxrates!BM17</f>
        <v>0.34212086103070066</v>
      </c>
      <c r="L25" s="905"/>
      <c r="M25" s="15">
        <f>taxrates!CA17</f>
        <v>7.351785219288931E-2</v>
      </c>
      <c r="N25" s="15">
        <f>taxrates!CH17</f>
        <v>8.6226448038554435E-2</v>
      </c>
      <c r="O25" s="15">
        <f>taxrates!CO17</f>
        <v>0.10954220394445152</v>
      </c>
      <c r="P25" s="15"/>
      <c r="Q25" s="15">
        <f>taxrates!DC17</f>
        <v>0.27044909982458032</v>
      </c>
      <c r="R25" s="14"/>
      <c r="S25" s="15"/>
      <c r="T25" s="13"/>
      <c r="U25" s="1048">
        <v>4.7479469277023068E-6</v>
      </c>
      <c r="V25" s="2"/>
      <c r="W25" s="2"/>
      <c r="X25" s="2"/>
      <c r="Y25" s="2"/>
    </row>
    <row r="26" spans="1:25">
      <c r="A26" s="23">
        <v>1929</v>
      </c>
      <c r="B26" s="323">
        <f>taxrates!B18</f>
        <v>0.10934182590233546</v>
      </c>
      <c r="C26" s="674">
        <f>taxrates!I18</f>
        <v>7.1700270858186269E-2</v>
      </c>
      <c r="D26" s="1064">
        <f>'TG2'!I26</f>
        <v>6.2383698031717796E-2</v>
      </c>
      <c r="E26" s="1044"/>
      <c r="F26" s="323">
        <f>taxrates!AD18</f>
        <v>0.15829382853278257</v>
      </c>
      <c r="G26" s="31">
        <f>taxrates!AK18</f>
        <v>0.17562997021955787</v>
      </c>
      <c r="H26" s="31">
        <f>taxrates!AR18</f>
        <v>0.23155610955367462</v>
      </c>
      <c r="I26" s="31">
        <f>taxrates!AY18</f>
        <v>0.26223503145221849</v>
      </c>
      <c r="J26" s="31">
        <f>taxrates!BF18</f>
        <v>0.33299592462595096</v>
      </c>
      <c r="K26" s="31">
        <f>taxrates!BM18</f>
        <v>0.37619523820056555</v>
      </c>
      <c r="L26" s="1042"/>
      <c r="M26" s="21">
        <f>taxrates!CA18</f>
        <v>8.0317124207651913E-2</v>
      </c>
      <c r="N26" s="21">
        <f>taxrates!CH18</f>
        <v>9.0542359662029726E-2</v>
      </c>
      <c r="O26" s="21">
        <f>taxrates!CO18</f>
        <v>0.11380610811592048</v>
      </c>
      <c r="P26" s="21"/>
      <c r="Q26" s="21">
        <f>taxrates!DC18</f>
        <v>0.30133105022510503</v>
      </c>
      <c r="R26" s="20"/>
      <c r="S26" s="15"/>
      <c r="T26" s="13"/>
      <c r="U26" s="1048">
        <v>0</v>
      </c>
      <c r="V26" s="2"/>
      <c r="W26" s="2"/>
      <c r="X26" s="2"/>
      <c r="Y26" s="2"/>
    </row>
    <row r="27" spans="1:25">
      <c r="A27" s="19">
        <v>1930</v>
      </c>
      <c r="B27" s="322">
        <f>taxrates!B19</f>
        <v>0.11432009626955476</v>
      </c>
      <c r="C27" s="318">
        <f>taxrates!I19</f>
        <v>7.6761203835720881E-2</v>
      </c>
      <c r="D27" s="1063">
        <f>'TG2'!I27</f>
        <v>6.7545205691597554E-2</v>
      </c>
      <c r="E27" s="1043"/>
      <c r="F27" s="322">
        <f>taxrates!AD19</f>
        <v>0.16701272075542178</v>
      </c>
      <c r="G27" s="28">
        <f>taxrates!AK19</f>
        <v>0.18873274392365263</v>
      </c>
      <c r="H27" s="28">
        <f>taxrates!AR19</f>
        <v>0.25638988595353973</v>
      </c>
      <c r="I27" s="28">
        <f>taxrates!AY19</f>
        <v>0.29749784943380375</v>
      </c>
      <c r="J27" s="28">
        <f>taxrates!BF19</f>
        <v>0.41292393590651633</v>
      </c>
      <c r="K27" s="28">
        <f>taxrates!BM19</f>
        <v>0.55098289945449697</v>
      </c>
      <c r="L27" s="905"/>
      <c r="M27" s="15">
        <f>taxrates!CA19</f>
        <v>8.3847255054146266E-2</v>
      </c>
      <c r="N27" s="15">
        <f>taxrates!CH19</f>
        <v>0.10468961211726399</v>
      </c>
      <c r="O27" s="15">
        <f>taxrates!CO19</f>
        <v>0.12324484331082258</v>
      </c>
      <c r="P27" s="15"/>
      <c r="Q27" s="15">
        <f>taxrates!DC19</f>
        <v>0.33404294609567026</v>
      </c>
      <c r="R27" s="14"/>
      <c r="S27" s="15"/>
      <c r="T27" s="13"/>
      <c r="U27" s="1048">
        <v>0</v>
      </c>
      <c r="V27" s="2"/>
      <c r="W27" s="2"/>
      <c r="X27" s="2"/>
      <c r="Y27" s="2"/>
    </row>
    <row r="28" spans="1:25">
      <c r="A28" s="19">
        <v>1931</v>
      </c>
      <c r="B28" s="322">
        <f>taxrates!B20</f>
        <v>0.1240768094534712</v>
      </c>
      <c r="C28" s="318">
        <f>taxrates!I20</f>
        <v>8.8444130189563722E-2</v>
      </c>
      <c r="D28" s="1063">
        <f>'TG2'!I28</f>
        <v>7.8441811744727807E-2</v>
      </c>
      <c r="E28" s="1043"/>
      <c r="F28" s="322">
        <f>taxrates!AD20</f>
        <v>0.17664792154575421</v>
      </c>
      <c r="G28" s="28">
        <f>taxrates!AK20</f>
        <v>0.20444776837524856</v>
      </c>
      <c r="H28" s="28">
        <f>taxrates!AR20</f>
        <v>0.28568261589880717</v>
      </c>
      <c r="I28" s="28">
        <f>taxrates!AY20</f>
        <v>0.33763362988835721</v>
      </c>
      <c r="J28" s="28">
        <f>taxrates!BF20</f>
        <v>0.50890497354569375</v>
      </c>
      <c r="K28" s="28">
        <f>taxrates!BM20</f>
        <v>0.61068596825483246</v>
      </c>
      <c r="L28" s="905"/>
      <c r="M28" s="15">
        <f>taxrates!CA20</f>
        <v>8.8959289066384228E-2</v>
      </c>
      <c r="N28" s="15">
        <f>taxrates!CH20</f>
        <v>0.1257640989858444</v>
      </c>
      <c r="O28" s="15">
        <f>taxrates!CO20</f>
        <v>0.14480295197935952</v>
      </c>
      <c r="P28" s="15"/>
      <c r="Q28" s="15">
        <f>taxrates!DC20</f>
        <v>0.3782650782557625</v>
      </c>
      <c r="R28" s="14"/>
      <c r="S28" s="15"/>
      <c r="T28" s="13"/>
      <c r="U28" s="1048">
        <v>0</v>
      </c>
      <c r="V28" s="2"/>
      <c r="W28" s="2"/>
      <c r="X28" s="2"/>
      <c r="Y28" s="2"/>
    </row>
    <row r="29" spans="1:25">
      <c r="A29" s="19">
        <v>1932</v>
      </c>
      <c r="B29" s="322">
        <f>taxrates!B21</f>
        <v>0.15399488187500796</v>
      </c>
      <c r="C29" s="318">
        <f>taxrates!I21</f>
        <v>0.11677380344842968</v>
      </c>
      <c r="D29" s="1063">
        <f>'TG2'!I29</f>
        <v>0.10383456487179989</v>
      </c>
      <c r="E29" s="1043"/>
      <c r="F29" s="322">
        <f>taxrates!AD21</f>
        <v>0.20972252741396596</v>
      </c>
      <c r="G29" s="28">
        <f>taxrates!AK21</f>
        <v>0.2439442701682735</v>
      </c>
      <c r="H29" s="28">
        <f>taxrates!AR21</f>
        <v>0.35774707793808985</v>
      </c>
      <c r="I29" s="28">
        <f>taxrates!AY21</f>
        <v>0.42117798860859634</v>
      </c>
      <c r="J29" s="28">
        <f>taxrates!BF21</f>
        <v>0.67355585954587005</v>
      </c>
      <c r="K29" s="28">
        <f>taxrates!BM21</f>
        <v>0.80826703145504408</v>
      </c>
      <c r="L29" s="905"/>
      <c r="M29" s="15">
        <f>taxrates!CA21</f>
        <v>0.10072418193678459</v>
      </c>
      <c r="N29" s="15">
        <f>taxrates!CH21</f>
        <v>0.15153413185880443</v>
      </c>
      <c r="O29" s="15">
        <f>taxrates!CO21</f>
        <v>0.18307888176127929</v>
      </c>
      <c r="P29" s="15"/>
      <c r="Q29" s="15">
        <f>taxrates!DC21</f>
        <v>0.46463375188938494</v>
      </c>
      <c r="R29" s="14"/>
      <c r="S29" s="15"/>
      <c r="T29" s="13"/>
      <c r="U29" s="1048">
        <v>1.2194895144534978E-6</v>
      </c>
      <c r="V29" s="2"/>
      <c r="W29" s="2"/>
      <c r="X29" s="2"/>
      <c r="Y29" s="2"/>
    </row>
    <row r="30" spans="1:25">
      <c r="A30" s="19">
        <v>1933</v>
      </c>
      <c r="B30" s="322">
        <f>taxrates!B22</f>
        <v>0.16938775510204079</v>
      </c>
      <c r="C30" s="318">
        <f>taxrates!I22</f>
        <v>0.13412577375261481</v>
      </c>
      <c r="D30" s="1063">
        <f>'TG2'!I30</f>
        <v>0.11938463475940271</v>
      </c>
      <c r="E30" s="1043"/>
      <c r="F30" s="322">
        <f>taxrates!AD22</f>
        <v>0.22138120790465649</v>
      </c>
      <c r="G30" s="28">
        <f>taxrates!AK22</f>
        <v>0.25194867031587476</v>
      </c>
      <c r="H30" s="28">
        <f>taxrates!AR22</f>
        <v>0.3586214350093519</v>
      </c>
      <c r="I30" s="28">
        <f>taxrates!AY22</f>
        <v>0.41637147447240985</v>
      </c>
      <c r="J30" s="28">
        <f>taxrates!BF22</f>
        <v>0.62159151041298766</v>
      </c>
      <c r="K30" s="28">
        <f>taxrates!BM22</f>
        <v>0.74590981249558519</v>
      </c>
      <c r="L30" s="905"/>
      <c r="M30" s="15">
        <f>taxrates!CA22</f>
        <v>0.1127565738264785</v>
      </c>
      <c r="N30" s="15">
        <f>taxrates!CH22</f>
        <v>0.15737882589672714</v>
      </c>
      <c r="O30" s="15">
        <f>taxrates!CO22</f>
        <v>0.19481297558829347</v>
      </c>
      <c r="P30" s="15"/>
      <c r="Q30" s="15">
        <f>taxrates!DC22</f>
        <v>0.4311999410780884</v>
      </c>
      <c r="R30" s="14"/>
      <c r="S30" s="15"/>
      <c r="T30" s="13"/>
      <c r="U30" s="1048">
        <v>0</v>
      </c>
      <c r="V30" s="2"/>
      <c r="W30" s="2"/>
      <c r="X30" s="2"/>
      <c r="Y30" s="2"/>
    </row>
    <row r="31" spans="1:25">
      <c r="A31" s="19">
        <v>1934</v>
      </c>
      <c r="B31" s="322">
        <f>taxrates!B23</f>
        <v>0.15437248520358801</v>
      </c>
      <c r="C31" s="318">
        <f>taxrates!I23</f>
        <v>0.1327383957974286</v>
      </c>
      <c r="D31" s="1063">
        <f>'TG2'!I31</f>
        <v>0.11854911674569225</v>
      </c>
      <c r="E31" s="1043"/>
      <c r="F31" s="322">
        <f>taxrates!AD23</f>
        <v>0.18426511093640011</v>
      </c>
      <c r="G31" s="28">
        <f>taxrates!AK23</f>
        <v>0.20741720795083921</v>
      </c>
      <c r="H31" s="28">
        <f>taxrates!AR23</f>
        <v>0.28059460741254866</v>
      </c>
      <c r="I31" s="28">
        <f>taxrates!AY23</f>
        <v>0.31791617734928668</v>
      </c>
      <c r="J31" s="28">
        <f>taxrates!BF23</f>
        <v>0.45536345159221597</v>
      </c>
      <c r="K31" s="28">
        <f>taxrates!BM23</f>
        <v>0.54643614191065915</v>
      </c>
      <c r="L31" s="905"/>
      <c r="M31" s="15">
        <f>taxrates!CA23</f>
        <v>9.9512471246262488E-2</v>
      </c>
      <c r="N31" s="15">
        <f>taxrates!CH23</f>
        <v>0.13424460313650013</v>
      </c>
      <c r="O31" s="15">
        <f>taxrates!CO23</f>
        <v>0.15963811528867924</v>
      </c>
      <c r="P31" s="15"/>
      <c r="Q31" s="15">
        <f>taxrates!DC23</f>
        <v>0.31953992177059654</v>
      </c>
      <c r="R31" s="14"/>
      <c r="S31" s="15"/>
      <c r="T31" s="13"/>
      <c r="U31" s="1048">
        <v>1.4427552455786863E-6</v>
      </c>
      <c r="V31" s="2"/>
      <c r="W31" s="2"/>
      <c r="X31" s="2"/>
      <c r="Y31" s="2"/>
    </row>
    <row r="32" spans="1:25">
      <c r="A32" s="19">
        <v>1935</v>
      </c>
      <c r="B32" s="322">
        <f>taxrates!B24</f>
        <v>0.15060113282585558</v>
      </c>
      <c r="C32" s="318">
        <f>taxrates!I24</f>
        <v>0.12430138035447216</v>
      </c>
      <c r="D32" s="1063">
        <f>'TG2'!I32</f>
        <v>0.11067161453729758</v>
      </c>
      <c r="E32" s="1043"/>
      <c r="F32" s="322">
        <f>taxrates!AD24</f>
        <v>0.18374415240751241</v>
      </c>
      <c r="G32" s="28">
        <f>taxrates!AK24</f>
        <v>0.21114511896617028</v>
      </c>
      <c r="H32" s="28">
        <f>taxrates!AR24</f>
        <v>0.28807811863810229</v>
      </c>
      <c r="I32" s="28">
        <f>taxrates!AY24</f>
        <v>0.33041053724119729</v>
      </c>
      <c r="J32" s="28">
        <f>taxrates!BF24</f>
        <v>0.47112083673249705</v>
      </c>
      <c r="K32" s="28">
        <f>taxrates!BM24</f>
        <v>0.56534500407899646</v>
      </c>
      <c r="L32" s="905"/>
      <c r="M32" s="15">
        <f>taxrates!CA24</f>
        <v>9.7764004333062288E-2</v>
      </c>
      <c r="N32" s="15">
        <f>taxrates!CH24</f>
        <v>0.12972948969709266</v>
      </c>
      <c r="O32" s="15">
        <f>taxrates!CO24</f>
        <v>0.14904053408887441</v>
      </c>
      <c r="P32" s="15"/>
      <c r="Q32" s="15">
        <f>taxrates!DC24</f>
        <v>0.33479196126145766</v>
      </c>
      <c r="R32" s="14"/>
      <c r="S32" s="15"/>
      <c r="T32" s="13"/>
      <c r="U32" s="1048">
        <v>1.2768126986251183E-6</v>
      </c>
      <c r="V32" s="2"/>
      <c r="W32" s="2"/>
      <c r="X32" s="2"/>
      <c r="Y32" s="2"/>
    </row>
    <row r="33" spans="1:25">
      <c r="A33" s="19">
        <v>1936</v>
      </c>
      <c r="B33" s="322">
        <f>taxrates!B25</f>
        <v>0.15558626044576471</v>
      </c>
      <c r="C33" s="318">
        <f>taxrates!I25</f>
        <v>0.12729773542088588</v>
      </c>
      <c r="D33" s="1063">
        <f>'TG2'!I33</f>
        <v>0.11316748495606235</v>
      </c>
      <c r="E33" s="1043"/>
      <c r="F33" s="322">
        <f>taxrates!AD25</f>
        <v>0.19019028673796465</v>
      </c>
      <c r="G33" s="28">
        <f>taxrates!AK25</f>
        <v>0.21769563611990028</v>
      </c>
      <c r="H33" s="28">
        <f>taxrates!AR25</f>
        <v>0.28364976739208847</v>
      </c>
      <c r="I33" s="28">
        <f>taxrates!AY25</f>
        <v>0.32121103298985637</v>
      </c>
      <c r="J33" s="28">
        <f>taxrates!BF25</f>
        <v>0.44628526696084148</v>
      </c>
      <c r="K33" s="28">
        <f>taxrates!BM25</f>
        <v>0.53554232035300975</v>
      </c>
      <c r="L33" s="905"/>
      <c r="M33" s="15">
        <f>taxrates!CA25</f>
        <v>0.10032690130818027</v>
      </c>
      <c r="N33" s="15">
        <f>taxrates!CH25</f>
        <v>0.13395057594483328</v>
      </c>
      <c r="O33" s="15">
        <f>taxrates!CO25</f>
        <v>0.15171170905807815</v>
      </c>
      <c r="P33" s="15"/>
      <c r="Q33" s="15">
        <f>taxrates!DC25</f>
        <v>0.32951143861051635</v>
      </c>
      <c r="R33" s="14"/>
      <c r="S33" s="15"/>
      <c r="T33" s="13"/>
      <c r="U33" s="1048">
        <v>-1.1540627859740749E-6</v>
      </c>
      <c r="V33" s="2"/>
      <c r="W33" s="2"/>
      <c r="X33" s="2"/>
      <c r="Y33" s="2"/>
    </row>
    <row r="34" spans="1:25">
      <c r="A34" s="19">
        <v>1937</v>
      </c>
      <c r="B34" s="322">
        <f>taxrates!B26</f>
        <v>0.16606929510155316</v>
      </c>
      <c r="C34" s="318">
        <f>taxrates!I26</f>
        <v>0.13897184281206992</v>
      </c>
      <c r="D34" s="1063">
        <f>'TG2'!I34</f>
        <v>0.126654332776309</v>
      </c>
      <c r="E34" s="1043"/>
      <c r="F34" s="322">
        <f>taxrates!AD26</f>
        <v>0.19828752246695744</v>
      </c>
      <c r="G34" s="28">
        <f>taxrates!AK26</f>
        <v>0.22493029564919512</v>
      </c>
      <c r="H34" s="28">
        <f>taxrates!AR26</f>
        <v>0.30552097526418825</v>
      </c>
      <c r="I34" s="28">
        <f>taxrates!AY26</f>
        <v>0.35003624196848021</v>
      </c>
      <c r="J34" s="28">
        <f>taxrates!BF26</f>
        <v>0.49282540454159696</v>
      </c>
      <c r="K34" s="28">
        <f>taxrates!BM26</f>
        <v>0.59139048544991635</v>
      </c>
      <c r="L34" s="905"/>
      <c r="M34" s="15">
        <f>taxrates!CA26</f>
        <v>0.11487260393996132</v>
      </c>
      <c r="N34" s="15">
        <f>taxrates!CH26</f>
        <v>0.1221713564760375</v>
      </c>
      <c r="O34" s="15">
        <f>taxrates!CO26</f>
        <v>0.15823482780485976</v>
      </c>
      <c r="P34" s="15"/>
      <c r="Q34" s="15">
        <f>taxrates!DC26</f>
        <v>0.36412296145121636</v>
      </c>
      <c r="R34" s="14"/>
      <c r="S34" s="15"/>
      <c r="T34" s="13"/>
      <c r="U34" s="1048">
        <v>0</v>
      </c>
      <c r="V34" s="2"/>
      <c r="W34" s="2"/>
      <c r="X34" s="2"/>
      <c r="Y34" s="2"/>
    </row>
    <row r="35" spans="1:25">
      <c r="A35" s="19">
        <v>1938</v>
      </c>
      <c r="B35" s="322">
        <f>taxrates!B27</f>
        <v>0.17250181003927817</v>
      </c>
      <c r="C35" s="318">
        <f>taxrates!I27</f>
        <v>0.14977196347476762</v>
      </c>
      <c r="D35" s="1063">
        <f>'TG2'!I35</f>
        <v>0.13812581250216441</v>
      </c>
      <c r="E35" s="1043"/>
      <c r="F35" s="322">
        <f>taxrates!AD27</f>
        <v>0.20022152094281531</v>
      </c>
      <c r="G35" s="28">
        <f>taxrates!AK27</f>
        <v>0.22894517242026888</v>
      </c>
      <c r="H35" s="28">
        <f>taxrates!AR27</f>
        <v>0.3221502702749609</v>
      </c>
      <c r="I35" s="28">
        <f>taxrates!AY27</f>
        <v>0.37597182050232042</v>
      </c>
      <c r="J35" s="28">
        <f>taxrates!BF27</f>
        <v>0.55117750098375873</v>
      </c>
      <c r="K35" s="28">
        <f>taxrates!BM27</f>
        <v>0.6614130011805105</v>
      </c>
      <c r="L35" s="905"/>
      <c r="M35" s="15">
        <f>taxrates!CA27</f>
        <v>0.11791048658623311</v>
      </c>
      <c r="N35" s="15">
        <f>taxrates!CH27</f>
        <v>0.12791346513953533</v>
      </c>
      <c r="O35" s="15">
        <f>taxrates!CO27</f>
        <v>0.1623988524782895</v>
      </c>
      <c r="P35" s="15"/>
      <c r="Q35" s="15">
        <f>taxrates!DC27</f>
        <v>0.39518533471987943</v>
      </c>
      <c r="R35" s="14"/>
      <c r="S35" s="15"/>
      <c r="T35" s="13"/>
      <c r="U35" s="1048">
        <v>1.4325028748762847E-6</v>
      </c>
      <c r="V35" s="2"/>
      <c r="W35" s="2"/>
      <c r="X35" s="2"/>
      <c r="Y35" s="2"/>
    </row>
    <row r="36" spans="1:25">
      <c r="A36" s="23">
        <v>1939</v>
      </c>
      <c r="B36" s="323">
        <f>taxrates!B28</f>
        <v>0.16242424242424244</v>
      </c>
      <c r="C36" s="674">
        <f>taxrates!I28</f>
        <v>0.14861985299169586</v>
      </c>
      <c r="D36" s="1064">
        <f>'TG2'!I36</f>
        <v>0.13705868198739232</v>
      </c>
      <c r="E36" s="1044"/>
      <c r="F36" s="323">
        <f>taxrates!AD28</f>
        <v>0.17926099529055084</v>
      </c>
      <c r="G36" s="31">
        <f>taxrates!AK28</f>
        <v>0.20130781790194396</v>
      </c>
      <c r="H36" s="31">
        <f>taxrates!AR28</f>
        <v>0.26994564013387057</v>
      </c>
      <c r="I36" s="31">
        <f>taxrates!AY28</f>
        <v>0.30908233752113684</v>
      </c>
      <c r="J36" s="31">
        <f>taxrates!BF28</f>
        <v>0.43833322745596748</v>
      </c>
      <c r="K36" s="31">
        <f>taxrates!BM28</f>
        <v>0.525999872947161</v>
      </c>
      <c r="L36" s="1042"/>
      <c r="M36" s="21">
        <f>taxrates!CA28</f>
        <v>0.11119330388487567</v>
      </c>
      <c r="N36" s="21">
        <f>taxrates!CH28</f>
        <v>0.12084841188684751</v>
      </c>
      <c r="O36" s="21">
        <f>taxrates!CO28</f>
        <v>0.1494035343629066</v>
      </c>
      <c r="P36" s="21"/>
      <c r="Q36" s="21">
        <f>taxrates!DC28</f>
        <v>0.31484566446777207</v>
      </c>
      <c r="R36" s="20"/>
      <c r="S36" s="15"/>
      <c r="T36" s="13"/>
      <c r="U36" s="1048">
        <v>0</v>
      </c>
      <c r="V36" s="2"/>
      <c r="W36" s="2"/>
      <c r="X36" s="2"/>
      <c r="Y36" s="2"/>
    </row>
    <row r="37" spans="1:25">
      <c r="A37" s="19">
        <v>1940</v>
      </c>
      <c r="B37" s="322">
        <f>taxrates!B29</f>
        <v>0.1735807922079057</v>
      </c>
      <c r="C37" s="318">
        <f>taxrates!I29</f>
        <v>0.15684229819352033</v>
      </c>
      <c r="D37" s="1063">
        <f>'TG2'!I37</f>
        <v>0.14281759906034788</v>
      </c>
      <c r="E37" s="1043"/>
      <c r="F37" s="322">
        <f>taxrates!AD29</f>
        <v>0.19030794750787175</v>
      </c>
      <c r="G37" s="28">
        <f>taxrates!AK29</f>
        <v>0.21333699317254851</v>
      </c>
      <c r="H37" s="28">
        <f>taxrates!AR29</f>
        <v>0.27191445520894186</v>
      </c>
      <c r="I37" s="28">
        <f>taxrates!AY29</f>
        <v>0.30475753222653046</v>
      </c>
      <c r="J37" s="28">
        <f>taxrates!BF29</f>
        <v>0.40704066479754902</v>
      </c>
      <c r="K37" s="28">
        <f>taxrates!BM29</f>
        <v>0.48844879775705879</v>
      </c>
      <c r="L37" s="905"/>
      <c r="M37" s="15">
        <f>taxrates!CA29</f>
        <v>0.1240595639363162</v>
      </c>
      <c r="N37" s="15">
        <f>taxrates!CH29</f>
        <v>0.14023256110076152</v>
      </c>
      <c r="O37" s="15">
        <f>taxrates!CO29</f>
        <v>0.16470314060475494</v>
      </c>
      <c r="P37" s="15"/>
      <c r="Q37" s="15">
        <f>taxrates!DC29</f>
        <v>0.31133116652901072</v>
      </c>
      <c r="R37" s="14"/>
      <c r="S37" s="15"/>
      <c r="T37" s="13"/>
      <c r="U37" s="1048">
        <v>-6.1817048147005949E-9</v>
      </c>
      <c r="V37" s="2"/>
      <c r="W37" s="2"/>
      <c r="X37" s="2"/>
      <c r="Y37" s="2"/>
    </row>
    <row r="38" spans="1:25">
      <c r="A38" s="19">
        <v>1941</v>
      </c>
      <c r="B38" s="322">
        <f>taxrates!B30</f>
        <v>0.19846678023850084</v>
      </c>
      <c r="C38" s="318">
        <f>taxrates!I30</f>
        <v>0.16345131930902573</v>
      </c>
      <c r="D38" s="1063">
        <f>'TG2'!I38</f>
        <v>0.14375471154446787</v>
      </c>
      <c r="E38" s="1043"/>
      <c r="F38" s="322">
        <f>taxrates!AD30</f>
        <v>0.23157429856238096</v>
      </c>
      <c r="G38" s="28">
        <f>taxrates!AK30</f>
        <v>0.26367789624599852</v>
      </c>
      <c r="H38" s="28">
        <f>taxrates!AR30</f>
        <v>0.31633269395551578</v>
      </c>
      <c r="I38" s="28">
        <f>taxrates!AY30</f>
        <v>0.34697155677129193</v>
      </c>
      <c r="J38" s="28">
        <f>taxrates!BF30</f>
        <v>0.44239812377360294</v>
      </c>
      <c r="K38" s="28">
        <f>taxrates!BM30</f>
        <v>0.59103903578931827</v>
      </c>
      <c r="L38" s="905"/>
      <c r="M38" s="15">
        <f>taxrates!CA30</f>
        <v>0.15026395834947348</v>
      </c>
      <c r="N38" s="15">
        <f>taxrates!CH30</f>
        <v>0.19376421405545888</v>
      </c>
      <c r="O38" s="15">
        <f>taxrates!CO30</f>
        <v>0.21536855329701951</v>
      </c>
      <c r="P38" s="15"/>
      <c r="Q38" s="15">
        <f>taxrates!DC30</f>
        <v>0.36759562440700572</v>
      </c>
      <c r="R38" s="14"/>
      <c r="S38" s="15"/>
      <c r="T38" s="13"/>
      <c r="U38" s="1048">
        <v>0</v>
      </c>
      <c r="V38" s="2"/>
      <c r="W38" s="2"/>
      <c r="X38" s="2"/>
      <c r="Y38" s="2"/>
    </row>
    <row r="39" spans="1:25">
      <c r="A39" s="19">
        <v>1942</v>
      </c>
      <c r="B39" s="322">
        <f>taxrates!B31</f>
        <v>0.20210040437392163</v>
      </c>
      <c r="C39" s="318">
        <f>taxrates!I31</f>
        <v>0.14689091149093916</v>
      </c>
      <c r="D39" s="1063">
        <f>'TG2'!I39</f>
        <v>0.12563323526513948</v>
      </c>
      <c r="E39" s="1043"/>
      <c r="F39" s="322">
        <f>taxrates!AD31</f>
        <v>0.26109099350505033</v>
      </c>
      <c r="G39" s="28">
        <f>taxrates!AK31</f>
        <v>0.29805482139040584</v>
      </c>
      <c r="H39" s="28">
        <f>taxrates!AR31</f>
        <v>0.35194280086731816</v>
      </c>
      <c r="I39" s="28">
        <f>taxrates!AY31</f>
        <v>0.37761309886190836</v>
      </c>
      <c r="J39" s="28">
        <f>taxrates!BF31</f>
        <v>0.44647305751194893</v>
      </c>
      <c r="K39" s="28">
        <f>taxrates!BM31</f>
        <v>0.53372101158311591</v>
      </c>
      <c r="L39" s="905"/>
      <c r="M39" s="15">
        <f>taxrates!CA31</f>
        <v>0.18966528175894903</v>
      </c>
      <c r="N39" s="15">
        <f>taxrates!CH31</f>
        <v>0.22556752947058006</v>
      </c>
      <c r="O39" s="15">
        <f>taxrates!CO31</f>
        <v>0.2620993526136623</v>
      </c>
      <c r="P39" s="15"/>
      <c r="Q39" s="15">
        <f>taxrates!DC31</f>
        <v>0.40395471658482829</v>
      </c>
      <c r="R39" s="14"/>
      <c r="S39" s="15"/>
      <c r="T39" s="13"/>
      <c r="U39" s="1048">
        <v>-6.6684111324488704E-7</v>
      </c>
      <c r="V39" s="2"/>
      <c r="W39" s="2"/>
      <c r="X39" s="2"/>
      <c r="Y39" s="2"/>
    </row>
    <row r="40" spans="1:25">
      <c r="A40" s="19">
        <v>1943</v>
      </c>
      <c r="B40" s="322">
        <f>taxrates!B32</f>
        <v>0.2514690569721752</v>
      </c>
      <c r="C40" s="318">
        <f>taxrates!I32</f>
        <v>0.18215249319622787</v>
      </c>
      <c r="D40" s="1063">
        <f>'TG2'!I40</f>
        <v>0.14319389830236251</v>
      </c>
      <c r="E40" s="1043"/>
      <c r="F40" s="322">
        <f>taxrates!AD32</f>
        <v>0.34147476741897981</v>
      </c>
      <c r="G40" s="28">
        <f>taxrates!AK32</f>
        <v>0.38336181623287158</v>
      </c>
      <c r="H40" s="28">
        <f>taxrates!AR32</f>
        <v>0.44002324385956793</v>
      </c>
      <c r="I40" s="28">
        <f>taxrates!AY32</f>
        <v>0.46659362638693336</v>
      </c>
      <c r="J40" s="28">
        <f>taxrates!BF32</f>
        <v>0.53040680893306935</v>
      </c>
      <c r="K40" s="28">
        <f>taxrates!BM32</f>
        <v>0.63167840771419603</v>
      </c>
      <c r="L40" s="905"/>
      <c r="M40" s="15">
        <f>taxrates!CA32</f>
        <v>0.2589538193718634</v>
      </c>
      <c r="N40" s="15">
        <f>taxrates!CH32</f>
        <v>0.30766645986451391</v>
      </c>
      <c r="O40" s="15">
        <f>taxrates!CO32</f>
        <v>0.35192429684037052</v>
      </c>
      <c r="P40" s="15"/>
      <c r="Q40" s="15">
        <f>taxrates!DC32</f>
        <v>0.4879149293009219</v>
      </c>
      <c r="R40" s="14"/>
      <c r="S40" s="15"/>
      <c r="T40" s="13"/>
      <c r="U40" s="1048">
        <v>-8.2419054148186177E-7</v>
      </c>
      <c r="V40" s="2"/>
      <c r="W40" s="2"/>
      <c r="X40" s="2"/>
      <c r="Y40" s="2"/>
    </row>
    <row r="41" spans="1:25">
      <c r="A41" s="19">
        <v>1944</v>
      </c>
      <c r="B41" s="322">
        <f>taxrates!B33</f>
        <v>0.2402985168926757</v>
      </c>
      <c r="C41" s="318">
        <f>taxrates!I33</f>
        <v>0.18222758009534162</v>
      </c>
      <c r="D41" s="1063">
        <f>'TG2'!I41</f>
        <v>0.14331590248685608</v>
      </c>
      <c r="E41" s="1043"/>
      <c r="F41" s="322">
        <f>taxrates!AD33</f>
        <v>0.31434717234802312</v>
      </c>
      <c r="G41" s="28">
        <f>taxrates!AK33</f>
        <v>0.36251913221845211</v>
      </c>
      <c r="H41" s="28">
        <f>taxrates!AR33</f>
        <v>0.42817017938747975</v>
      </c>
      <c r="I41" s="28">
        <f>taxrates!AY33</f>
        <v>0.45469108202776476</v>
      </c>
      <c r="J41" s="28">
        <f>taxrates!BF33</f>
        <v>0.51583700065688154</v>
      </c>
      <c r="K41" s="28">
        <f>taxrates!BM33</f>
        <v>0.56982751029889145</v>
      </c>
      <c r="L41" s="905"/>
      <c r="M41" s="15">
        <f>taxrates!CA33</f>
        <v>0.23955946369699763</v>
      </c>
      <c r="N41" s="15">
        <f>taxrates!CH33</f>
        <v>0.29104776752274791</v>
      </c>
      <c r="O41" s="15">
        <f>taxrates!CO33</f>
        <v>0.3476073360553586</v>
      </c>
      <c r="P41" s="15"/>
      <c r="Q41" s="15">
        <f>taxrates!DC33</f>
        <v>0.48919179768714788</v>
      </c>
      <c r="R41" s="14"/>
      <c r="S41" s="15"/>
      <c r="T41" s="13"/>
      <c r="U41" s="1048">
        <v>-9.42998912289994E-9</v>
      </c>
      <c r="V41" s="2"/>
      <c r="W41" s="2"/>
      <c r="X41" s="2"/>
      <c r="Y41" s="2"/>
    </row>
    <row r="42" spans="1:25">
      <c r="A42" s="19">
        <v>1945</v>
      </c>
      <c r="B42" s="322">
        <f>taxrates!B34</f>
        <v>0.24975262459920894</v>
      </c>
      <c r="C42" s="318">
        <f>taxrates!I34</f>
        <v>0.19064145403744082</v>
      </c>
      <c r="D42" s="1063">
        <f>'TG2'!I42</f>
        <v>0.15307097426830951</v>
      </c>
      <c r="E42" s="1043"/>
      <c r="F42" s="322">
        <f>taxrates!AD34</f>
        <v>0.33333047143111011</v>
      </c>
      <c r="G42" s="28">
        <f>taxrates!AK34</f>
        <v>0.37999243227403529</v>
      </c>
      <c r="H42" s="28">
        <f>taxrates!AR34</f>
        <v>0.45633406978355268</v>
      </c>
      <c r="I42" s="28">
        <f>taxrates!AY34</f>
        <v>0.49042792143161329</v>
      </c>
      <c r="J42" s="28">
        <f>taxrates!BF34</f>
        <v>0.57014134464055444</v>
      </c>
      <c r="K42" s="28">
        <f>taxrates!BM34</f>
        <v>0.67286982793273231</v>
      </c>
      <c r="L42" s="905"/>
      <c r="M42" s="15">
        <f>taxrates!CA34</f>
        <v>0.24669578249618848</v>
      </c>
      <c r="N42" s="15">
        <f>taxrates!CH34</f>
        <v>0.29799999772274754</v>
      </c>
      <c r="O42" s="15">
        <f>taxrates!CO34</f>
        <v>0.3615439601542072</v>
      </c>
      <c r="P42" s="15"/>
      <c r="Q42" s="15">
        <f>taxrates!DC34</f>
        <v>0.52625535275248003</v>
      </c>
      <c r="R42" s="14"/>
      <c r="S42" s="15"/>
      <c r="T42" s="13"/>
      <c r="U42" s="1048">
        <v>-8.8676405504695133E-7</v>
      </c>
      <c r="V42" s="2"/>
      <c r="W42" s="2"/>
      <c r="X42" s="2"/>
      <c r="Y42" s="2"/>
    </row>
    <row r="43" spans="1:25">
      <c r="A43" s="19">
        <v>1946</v>
      </c>
      <c r="B43" s="322">
        <f>taxrates!B35</f>
        <v>0.24516129032258063</v>
      </c>
      <c r="C43" s="318">
        <f>taxrates!I35</f>
        <v>0.19539401365558906</v>
      </c>
      <c r="D43" s="1063">
        <f>'TG2'!I43</f>
        <v>0.16264039562837265</v>
      </c>
      <c r="E43" s="1043"/>
      <c r="F43" s="322">
        <f>taxrates!AD35</f>
        <v>0.30957425110752196</v>
      </c>
      <c r="G43" s="28">
        <f>taxrates!AK35</f>
        <v>0.34669807986380785</v>
      </c>
      <c r="H43" s="28">
        <f>taxrates!AR35</f>
        <v>0.42997691324046239</v>
      </c>
      <c r="I43" s="28">
        <f>taxrates!AY35</f>
        <v>0.47318704819976476</v>
      </c>
      <c r="J43" s="28">
        <f>taxrates!BF35</f>
        <v>0.57346316819339371</v>
      </c>
      <c r="K43" s="28">
        <f>taxrates!BM35</f>
        <v>0.68702539283984654</v>
      </c>
      <c r="L43" s="905"/>
      <c r="M43" s="15">
        <f>taxrates!CA35</f>
        <v>0.23931188781832724</v>
      </c>
      <c r="N43" s="15">
        <f>taxrates!CH35</f>
        <v>0.26732043107311704</v>
      </c>
      <c r="O43" s="15">
        <f>taxrates!CO35</f>
        <v>0.32011374992740266</v>
      </c>
      <c r="P43" s="15"/>
      <c r="Q43" s="15">
        <f>taxrates!DC35</f>
        <v>0.52178892557883449</v>
      </c>
      <c r="R43" s="14"/>
      <c r="S43" s="15"/>
      <c r="T43" s="13"/>
      <c r="U43" s="1048">
        <v>0</v>
      </c>
      <c r="V43" s="2"/>
      <c r="W43" s="2"/>
      <c r="X43" s="2"/>
      <c r="Y43" s="2"/>
    </row>
    <row r="44" spans="1:25">
      <c r="A44" s="19">
        <v>1947</v>
      </c>
      <c r="B44" s="322">
        <f>taxrates!B36</f>
        <v>0.25251142616685729</v>
      </c>
      <c r="C44" s="318">
        <f>taxrates!I36</f>
        <v>0.19982058993779997</v>
      </c>
      <c r="D44" s="1063">
        <f>'TG2'!I44</f>
        <v>0.16040532206669691</v>
      </c>
      <c r="E44" s="1043"/>
      <c r="F44" s="322">
        <f>taxrates!AD36</f>
        <v>0.31787137582942815</v>
      </c>
      <c r="G44" s="28">
        <f>taxrates!AK36</f>
        <v>0.35541025766677115</v>
      </c>
      <c r="H44" s="28">
        <f>taxrates!AR36</f>
        <v>0.42589611600144428</v>
      </c>
      <c r="I44" s="28">
        <f>taxrates!AY36</f>
        <v>0.46253440324487316</v>
      </c>
      <c r="J44" s="28">
        <f>taxrates!BF36</f>
        <v>0.53701810581117648</v>
      </c>
      <c r="K44" s="28">
        <f>taxrates!BM36</f>
        <v>0.60114473844474614</v>
      </c>
      <c r="L44" s="905"/>
      <c r="M44" s="15">
        <f>taxrates!CA36</f>
        <v>0.25600574746109006</v>
      </c>
      <c r="N44" s="15">
        <f>taxrates!CH36</f>
        <v>0.28790444284539135</v>
      </c>
      <c r="O44" s="15">
        <f>taxrates!CO36</f>
        <v>0.32876574259488706</v>
      </c>
      <c r="P44" s="15"/>
      <c r="Q44" s="15">
        <f>taxrates!DC36</f>
        <v>0.50347851665899768</v>
      </c>
      <c r="R44" s="14"/>
      <c r="S44" s="15"/>
      <c r="T44" s="13"/>
      <c r="U44" s="1048">
        <v>-1.064174309783894E-8</v>
      </c>
      <c r="V44" s="2"/>
      <c r="W44" s="2"/>
      <c r="X44" s="2"/>
      <c r="Y44" s="2"/>
    </row>
    <row r="45" spans="1:25">
      <c r="A45" s="19">
        <v>1948</v>
      </c>
      <c r="B45" s="322">
        <f>taxrates!B37</f>
        <v>0.23051813703223598</v>
      </c>
      <c r="C45" s="318">
        <f>taxrates!I37</f>
        <v>0.18074850495375366</v>
      </c>
      <c r="D45" s="1063">
        <f>'TG2'!I45</f>
        <v>0.14553896474385219</v>
      </c>
      <c r="E45" s="1043"/>
      <c r="F45" s="322">
        <f>taxrates!AD37</f>
        <v>0.28607531978415035</v>
      </c>
      <c r="G45" s="28">
        <f>taxrates!AK37</f>
        <v>0.3181124447324683</v>
      </c>
      <c r="H45" s="28">
        <f>taxrates!AR37</f>
        <v>0.37619817946048967</v>
      </c>
      <c r="I45" s="28">
        <f>taxrates!AY37</f>
        <v>0.40585911981202194</v>
      </c>
      <c r="J45" s="28">
        <f>taxrates!BF37</f>
        <v>0.4742039729581749</v>
      </c>
      <c r="K45" s="28">
        <f>taxrates!BM37</f>
        <v>0.53442211454304323</v>
      </c>
      <c r="L45" s="905"/>
      <c r="M45" s="15">
        <f>taxrates!CA37</f>
        <v>0.23784670025114446</v>
      </c>
      <c r="N45" s="15">
        <f>taxrates!CH37</f>
        <v>0.26047441534850219</v>
      </c>
      <c r="O45" s="15">
        <f>taxrates!CO37</f>
        <v>0.29157937553667851</v>
      </c>
      <c r="P45" s="15"/>
      <c r="Q45" s="15">
        <f>taxrates!DC37</f>
        <v>0.44265047636917898</v>
      </c>
      <c r="R45" s="14"/>
      <c r="S45" s="15"/>
      <c r="T45" s="13"/>
      <c r="U45" s="1048">
        <v>1.882251721152528E-8</v>
      </c>
      <c r="V45" s="2"/>
      <c r="W45" s="2"/>
      <c r="X45" s="2"/>
      <c r="Y45" s="2"/>
    </row>
    <row r="46" spans="1:25">
      <c r="A46" s="19">
        <v>1949</v>
      </c>
      <c r="B46" s="322">
        <f>taxrates!B38</f>
        <v>0.22124936024614866</v>
      </c>
      <c r="C46" s="318">
        <f>taxrates!I38</f>
        <v>0.1780420872833679</v>
      </c>
      <c r="D46" s="1063">
        <f>'TG2'!I46</f>
        <v>0.14571090803182085</v>
      </c>
      <c r="E46" s="1043"/>
      <c r="F46" s="322">
        <f>taxrates!AD38</f>
        <v>0.26962842428176897</v>
      </c>
      <c r="G46" s="28">
        <f>taxrates!AK38</f>
        <v>0.29779303908790117</v>
      </c>
      <c r="H46" s="28">
        <f>taxrates!AR38</f>
        <v>0.34789243282158266</v>
      </c>
      <c r="I46" s="28">
        <f>taxrates!AY38</f>
        <v>0.37245410789613576</v>
      </c>
      <c r="J46" s="28">
        <f>taxrates!BF38</f>
        <v>0.42973837213625177</v>
      </c>
      <c r="K46" s="28">
        <f>taxrates!BM38</f>
        <v>0.47904162845685555</v>
      </c>
      <c r="L46" s="905"/>
      <c r="M46" s="15">
        <f>taxrates!CA38</f>
        <v>0.2311093759407753</v>
      </c>
      <c r="N46" s="15">
        <f>taxrates!CH38</f>
        <v>0.25065748337169363</v>
      </c>
      <c r="O46" s="15">
        <f>taxrates!CO38</f>
        <v>0.27755109144990303</v>
      </c>
      <c r="P46" s="15"/>
      <c r="Q46" s="15">
        <f>taxrates!DC38</f>
        <v>0.40294341046591409</v>
      </c>
      <c r="R46" s="14"/>
      <c r="S46" s="15"/>
      <c r="T46" s="13"/>
      <c r="U46" s="1048">
        <v>6.3975385131143092E-7</v>
      </c>
      <c r="V46" s="2"/>
      <c r="W46" s="2"/>
      <c r="X46" s="2"/>
      <c r="Y46" s="2"/>
    </row>
    <row r="47" spans="1:25">
      <c r="A47" s="27">
        <v>1950</v>
      </c>
      <c r="B47" s="324">
        <f>taxrates!B39</f>
        <v>0.24456928838951308</v>
      </c>
      <c r="C47" s="675">
        <f>taxrates!I39</f>
        <v>0.19149066454691432</v>
      </c>
      <c r="D47" s="1065">
        <f>'TG2'!I47</f>
        <v>0.15536598287801451</v>
      </c>
      <c r="E47" s="1045"/>
      <c r="F47" s="324">
        <f>taxrates!AD39</f>
        <v>0.30370547818092758</v>
      </c>
      <c r="G47" s="29">
        <f>taxrates!AK39</f>
        <v>0.33896318415171106</v>
      </c>
      <c r="H47" s="29">
        <f>taxrates!AR39</f>
        <v>0.39594222747219293</v>
      </c>
      <c r="I47" s="29">
        <f>taxrates!AY39</f>
        <v>0.42460363137202539</v>
      </c>
      <c r="J47" s="29">
        <f>taxrates!BF39</f>
        <v>0.49054421305766888</v>
      </c>
      <c r="K47" s="29">
        <f>taxrates!BM39</f>
        <v>0.62383529179168618</v>
      </c>
      <c r="L47" s="904"/>
      <c r="M47" s="25">
        <f>taxrates!CA39</f>
        <v>0.24873674595671191</v>
      </c>
      <c r="N47" s="25">
        <f>taxrates!CH39</f>
        <v>0.28128043525317842</v>
      </c>
      <c r="O47" s="25">
        <f>taxrates!CO39</f>
        <v>0.3138814271576813</v>
      </c>
      <c r="P47" s="25"/>
      <c r="Q47" s="25">
        <f>taxrates!DC39</f>
        <v>0.43773197503858408</v>
      </c>
      <c r="R47" s="24"/>
      <c r="S47" s="15"/>
      <c r="T47" s="13"/>
      <c r="U47" s="1048">
        <v>0</v>
      </c>
      <c r="V47" s="2"/>
      <c r="W47" s="2"/>
      <c r="X47" s="2"/>
      <c r="Y47" s="2"/>
    </row>
    <row r="48" spans="1:25">
      <c r="A48" s="19">
        <v>1951</v>
      </c>
      <c r="B48" s="322">
        <f>taxrates!B40</f>
        <v>0.26266234764805146</v>
      </c>
      <c r="C48" s="318">
        <f>taxrates!I40</f>
        <v>0.20323839861016735</v>
      </c>
      <c r="D48" s="1063">
        <f>'TG2'!I48</f>
        <v>0.16064127488901725</v>
      </c>
      <c r="E48" s="1043"/>
      <c r="F48" s="322">
        <f>taxrates!AD40</f>
        <v>0.33697773801047359</v>
      </c>
      <c r="G48" s="28">
        <f>taxrates!AK40</f>
        <v>0.37444515629519021</v>
      </c>
      <c r="H48" s="28">
        <f>taxrates!AR40</f>
        <v>0.43368798073113435</v>
      </c>
      <c r="I48" s="28">
        <f>taxrates!AY40</f>
        <v>0.46482815990835991</v>
      </c>
      <c r="J48" s="28">
        <f>taxrates!BF40</f>
        <v>0.53751117992655517</v>
      </c>
      <c r="K48" s="28">
        <f>taxrates!BM40</f>
        <v>0.59947760119665561</v>
      </c>
      <c r="L48" s="905"/>
      <c r="M48" s="15">
        <f>taxrates!CA40</f>
        <v>0.27698921291196565</v>
      </c>
      <c r="N48" s="15">
        <f>taxrates!CH40</f>
        <v>0.31602352794626948</v>
      </c>
      <c r="O48" s="15">
        <f>taxrates!CO40</f>
        <v>0.34805146828799111</v>
      </c>
      <c r="P48" s="15"/>
      <c r="Q48" s="15">
        <f>taxrates!DC40</f>
        <v>0.50630598800956372</v>
      </c>
      <c r="R48" s="14"/>
      <c r="S48" s="15"/>
      <c r="T48" s="13"/>
      <c r="U48" s="1048">
        <v>-9.9857137558778675E-9</v>
      </c>
      <c r="V48" s="2"/>
      <c r="W48" s="2"/>
      <c r="X48" s="2"/>
      <c r="Y48" s="2"/>
    </row>
    <row r="49" spans="1:25">
      <c r="A49" s="19">
        <v>1952</v>
      </c>
      <c r="B49" s="322">
        <f>taxrates!B41</f>
        <v>0.26248030034715525</v>
      </c>
      <c r="C49" s="318">
        <f>taxrates!I41</f>
        <v>0.20674688676979791</v>
      </c>
      <c r="D49" s="1063">
        <f>'TG2'!I49</f>
        <v>0.16205076557718073</v>
      </c>
      <c r="E49" s="1043"/>
      <c r="F49" s="322">
        <f>taxrates!AD41</f>
        <v>0.33919721367590028</v>
      </c>
      <c r="G49" s="28">
        <f>taxrates!AK41</f>
        <v>0.37185344585228064</v>
      </c>
      <c r="H49" s="28">
        <f>taxrates!AR41</f>
        <v>0.4265466494790256</v>
      </c>
      <c r="I49" s="28">
        <f>taxrates!AY41</f>
        <v>0.45181368386267778</v>
      </c>
      <c r="J49" s="28">
        <f>taxrates!BF41</f>
        <v>0.49500236875191717</v>
      </c>
      <c r="K49" s="28">
        <f>taxrates!BM41</f>
        <v>0.56201524141039094</v>
      </c>
      <c r="L49" s="905"/>
      <c r="M49" s="15">
        <f>taxrates!CA41</f>
        <v>0.28561743089130331</v>
      </c>
      <c r="N49" s="15">
        <f>taxrates!CH41</f>
        <v>0.31907068393387195</v>
      </c>
      <c r="O49" s="15">
        <f>taxrates!CO41</f>
        <v>0.3579042399736227</v>
      </c>
      <c r="P49" s="15"/>
      <c r="Q49" s="15">
        <f>taxrates!DC41</f>
        <v>0.46098908056746773</v>
      </c>
      <c r="R49" s="14"/>
      <c r="S49" s="15"/>
      <c r="T49" s="13"/>
      <c r="U49" s="1048">
        <v>5.5723324288159404E-7</v>
      </c>
      <c r="V49" s="2"/>
      <c r="W49" s="2"/>
      <c r="X49" s="2"/>
      <c r="Y49" s="2"/>
    </row>
    <row r="50" spans="1:25">
      <c r="A50" s="19">
        <v>1953</v>
      </c>
      <c r="B50" s="322">
        <f>taxrates!B42</f>
        <v>0.2621956426453485</v>
      </c>
      <c r="C50" s="318">
        <f>taxrates!I42</f>
        <v>0.20710572475302869</v>
      </c>
      <c r="D50" s="1063">
        <f>'TG2'!I50</f>
        <v>0.16178292824575705</v>
      </c>
      <c r="E50" s="1043"/>
      <c r="F50" s="322">
        <f>taxrates!AD42</f>
        <v>0.34127940436857479</v>
      </c>
      <c r="G50" s="28">
        <f>taxrates!AK42</f>
        <v>0.37486949576400391</v>
      </c>
      <c r="H50" s="28">
        <f>taxrates!AR42</f>
        <v>0.42731959077994452</v>
      </c>
      <c r="I50" s="28">
        <f>taxrates!AY42</f>
        <v>0.45050257293650942</v>
      </c>
      <c r="J50" s="28">
        <f>taxrates!BF42</f>
        <v>0.5169300403054542</v>
      </c>
      <c r="K50" s="28">
        <f>taxrates!BM42</f>
        <v>0.55774898641110116</v>
      </c>
      <c r="L50" s="905"/>
      <c r="M50" s="15">
        <f>taxrates!CA42</f>
        <v>0.28953517312542215</v>
      </c>
      <c r="N50" s="15">
        <f>taxrates!CH42</f>
        <v>0.32856155799357356</v>
      </c>
      <c r="O50" s="15">
        <f>taxrates!CO42</f>
        <v>0.36595904734538615</v>
      </c>
      <c r="P50" s="15"/>
      <c r="Q50" s="15">
        <f>taxrates!DC42</f>
        <v>0.4953998536352654</v>
      </c>
      <c r="R50" s="14"/>
      <c r="S50" s="15"/>
      <c r="T50" s="13"/>
      <c r="U50" s="1048">
        <v>-5.2069412898037015E-7</v>
      </c>
      <c r="V50" s="2"/>
      <c r="W50" s="2"/>
      <c r="X50" s="2"/>
      <c r="Y50" s="2"/>
    </row>
    <row r="51" spans="1:25">
      <c r="A51" s="19">
        <v>1954</v>
      </c>
      <c r="B51" s="322">
        <f>taxrates!B43</f>
        <v>0.24883855981416955</v>
      </c>
      <c r="C51" s="318">
        <f>taxrates!I43</f>
        <v>0.19677633479321566</v>
      </c>
      <c r="D51" s="1063">
        <f>'TG2'!I51</f>
        <v>0.15677650599227128</v>
      </c>
      <c r="E51" s="1043"/>
      <c r="F51" s="322">
        <f>taxrates!AD43</f>
        <v>0.32331662288558483</v>
      </c>
      <c r="G51" s="28">
        <f>taxrates!AK43</f>
        <v>0.35382936674366794</v>
      </c>
      <c r="H51" s="28">
        <f>taxrates!AR43</f>
        <v>0.40864260250320106</v>
      </c>
      <c r="I51" s="28">
        <f>taxrates!AY43</f>
        <v>0.43368477120988386</v>
      </c>
      <c r="J51" s="28">
        <f>taxrates!BF43</f>
        <v>0.50013230508973094</v>
      </c>
      <c r="K51" s="28">
        <f>taxrates!BM43</f>
        <v>0.54265606157637025</v>
      </c>
      <c r="L51" s="905"/>
      <c r="M51" s="15">
        <f>taxrates!CA43</f>
        <v>0.27321603786234094</v>
      </c>
      <c r="N51" s="15">
        <f>taxrates!CH43</f>
        <v>0.30379765423420657</v>
      </c>
      <c r="O51" s="15">
        <f>taxrates!CO43</f>
        <v>0.34283275439523742</v>
      </c>
      <c r="P51" s="15"/>
      <c r="Q51" s="15">
        <f>taxrates!DC43</f>
        <v>0.47792940168156028</v>
      </c>
      <c r="R51" s="14"/>
      <c r="S51" s="15"/>
      <c r="T51" s="13"/>
      <c r="U51" s="1048">
        <v>0</v>
      </c>
      <c r="V51" s="2"/>
      <c r="W51" s="2"/>
      <c r="X51" s="2"/>
      <c r="Y51" s="2"/>
    </row>
    <row r="52" spans="1:25">
      <c r="A52" s="19">
        <v>1955</v>
      </c>
      <c r="B52" s="322">
        <f>taxrates!B44</f>
        <v>0.25582628135206398</v>
      </c>
      <c r="C52" s="318">
        <f>taxrates!I44</f>
        <v>0.20260662478220659</v>
      </c>
      <c r="D52" s="1063">
        <f>'TG2'!I52</f>
        <v>0.16140314402943204</v>
      </c>
      <c r="E52" s="1043"/>
      <c r="F52" s="322">
        <f>taxrates!AD44</f>
        <v>0.33225254491365036</v>
      </c>
      <c r="G52" s="28">
        <f>taxrates!AK44</f>
        <v>0.35763392830179791</v>
      </c>
      <c r="H52" s="28">
        <f>taxrates!AR44</f>
        <v>0.4094498274513077</v>
      </c>
      <c r="I52" s="28">
        <f>taxrates!AY44</f>
        <v>0.43219255655040861</v>
      </c>
      <c r="J52" s="28">
        <f>taxrates!BF44</f>
        <v>0.48817062479465739</v>
      </c>
      <c r="K52" s="28">
        <f>taxrates!BM44</f>
        <v>0.50237407297534031</v>
      </c>
      <c r="L52" s="905"/>
      <c r="M52" s="15">
        <f>taxrates!CA44</f>
        <v>0.286758123823948</v>
      </c>
      <c r="N52" s="15">
        <f>taxrates!CH44</f>
        <v>0.30765961484193499</v>
      </c>
      <c r="O52" s="15">
        <f>taxrates!CO44</f>
        <v>0.34784963759527054</v>
      </c>
      <c r="P52" s="15"/>
      <c r="Q52" s="15">
        <f>taxrates!DC44</f>
        <v>0.47998588594847696</v>
      </c>
      <c r="R52" s="14"/>
      <c r="S52" s="15"/>
      <c r="T52" s="13"/>
      <c r="U52" s="1048">
        <v>-1.0165623343105779E-8</v>
      </c>
      <c r="V52" s="2"/>
      <c r="W52" s="2"/>
      <c r="X52" s="2"/>
      <c r="Y52" s="2"/>
    </row>
    <row r="53" spans="1:25">
      <c r="A53" s="19">
        <v>1956</v>
      </c>
      <c r="B53" s="322">
        <f>taxrates!B45</f>
        <v>0.25866799700673482</v>
      </c>
      <c r="C53" s="318">
        <f>taxrates!I45</f>
        <v>0.20460573971180362</v>
      </c>
      <c r="D53" s="1063">
        <f>'TG2'!I53</f>
        <v>0.16278630316300152</v>
      </c>
      <c r="E53" s="1043"/>
      <c r="F53" s="322">
        <f>taxrates!AD45</f>
        <v>0.34190369171405199</v>
      </c>
      <c r="G53" s="28">
        <f>taxrates!AK45</f>
        <v>0.3694404081213688</v>
      </c>
      <c r="H53" s="28">
        <f>taxrates!AR45</f>
        <v>0.42879381491930552</v>
      </c>
      <c r="I53" s="28">
        <f>taxrates!AY45</f>
        <v>0.46571207590962188</v>
      </c>
      <c r="J53" s="28">
        <f>taxrates!BF45</f>
        <v>0.51298182775490042</v>
      </c>
      <c r="K53" s="28">
        <f>taxrates!BM45</f>
        <v>0.53631045332162663</v>
      </c>
      <c r="L53" s="905"/>
      <c r="M53" s="15">
        <f>taxrates!CA45</f>
        <v>0.28763869350980276</v>
      </c>
      <c r="N53" s="15">
        <f>taxrates!CH45</f>
        <v>0.3125250238165308</v>
      </c>
      <c r="O53" s="15">
        <f>taxrates!CO45</f>
        <v>0.32861436896974677</v>
      </c>
      <c r="P53" s="15"/>
      <c r="Q53" s="15">
        <f>taxrates!DC45</f>
        <v>0.50013726384252311</v>
      </c>
      <c r="R53" s="14"/>
      <c r="S53" s="15"/>
      <c r="T53" s="13"/>
      <c r="U53" s="1048">
        <v>0</v>
      </c>
      <c r="V53" s="2"/>
      <c r="W53" s="2"/>
      <c r="X53" s="2"/>
      <c r="Y53" s="2"/>
    </row>
    <row r="54" spans="1:25">
      <c r="A54" s="19">
        <v>1957</v>
      </c>
      <c r="B54" s="322">
        <f>taxrates!B46</f>
        <v>0.25989465561252717</v>
      </c>
      <c r="C54" s="318">
        <f>taxrates!I46</f>
        <v>0.20828132938361413</v>
      </c>
      <c r="D54" s="1063">
        <f>'TG2'!I54</f>
        <v>0.16647729786175641</v>
      </c>
      <c r="E54" s="1043"/>
      <c r="F54" s="322">
        <f>taxrates!AD46</f>
        <v>0.3434574043585199</v>
      </c>
      <c r="G54" s="28">
        <f>taxrates!AK46</f>
        <v>0.36913627203311805</v>
      </c>
      <c r="H54" s="28">
        <f>taxrates!AR46</f>
        <v>0.42157566723418011</v>
      </c>
      <c r="I54" s="28">
        <f>taxrates!AY46</f>
        <v>0.4562350622915653</v>
      </c>
      <c r="J54" s="28">
        <f>taxrates!BF46</f>
        <v>0.50500254327361815</v>
      </c>
      <c r="K54" s="28">
        <f>taxrates!BM46</f>
        <v>0.5345068750041041</v>
      </c>
      <c r="L54" s="905"/>
      <c r="M54" s="15">
        <f>taxrates!CA46</f>
        <v>0.28451621112409531</v>
      </c>
      <c r="N54" s="15">
        <f>taxrates!CH46</f>
        <v>0.31767004611227129</v>
      </c>
      <c r="O54" s="15">
        <f>taxrates!CO46</f>
        <v>0.32858980931458431</v>
      </c>
      <c r="P54" s="15"/>
      <c r="Q54" s="15">
        <f>taxrates!DC46</f>
        <v>0.48944266216746324</v>
      </c>
      <c r="R54" s="14"/>
      <c r="S54" s="15"/>
      <c r="T54" s="13"/>
      <c r="U54" s="1048">
        <v>4.3260874132977634E-7</v>
      </c>
      <c r="V54" s="2"/>
      <c r="W54" s="2"/>
      <c r="X54" s="2"/>
      <c r="Y54" s="2"/>
    </row>
    <row r="55" spans="1:25">
      <c r="A55" s="19">
        <v>1958</v>
      </c>
      <c r="B55" s="322">
        <f>taxrates!B47</f>
        <v>0.25355788543679064</v>
      </c>
      <c r="C55" s="318">
        <f>taxrates!I47</f>
        <v>0.2045076818596829</v>
      </c>
      <c r="D55" s="1063">
        <f>'TG2'!I55</f>
        <v>0.16400836189824844</v>
      </c>
      <c r="E55" s="1043"/>
      <c r="F55" s="322">
        <f>taxrates!AD47</f>
        <v>0.3324793694647466</v>
      </c>
      <c r="G55" s="28">
        <f>taxrates!AK47</f>
        <v>0.35911368325002829</v>
      </c>
      <c r="H55" s="28">
        <f>taxrates!AR47</f>
        <v>0.41982747510495133</v>
      </c>
      <c r="I55" s="28">
        <f>taxrates!AY47</f>
        <v>0.45989475234985094</v>
      </c>
      <c r="J55" s="28">
        <f>taxrates!BF47</f>
        <v>0.5178597112945913</v>
      </c>
      <c r="K55" s="28">
        <f>taxrates!BM47</f>
        <v>0.55085428003015235</v>
      </c>
      <c r="L55" s="905"/>
      <c r="M55" s="15">
        <f>taxrates!CA47</f>
        <v>0.27470349182202974</v>
      </c>
      <c r="N55" s="15">
        <f>taxrates!CH47</f>
        <v>0.30449325563569146</v>
      </c>
      <c r="O55" s="15">
        <f>taxrates!CO47</f>
        <v>0.31820789545020739</v>
      </c>
      <c r="P55" s="15"/>
      <c r="Q55" s="15">
        <f>taxrates!DC47</f>
        <v>0.50070675884773819</v>
      </c>
      <c r="R55" s="14"/>
      <c r="S55" s="15"/>
      <c r="T55" s="13"/>
      <c r="U55" s="1048">
        <v>-1.0673982309139518E-8</v>
      </c>
      <c r="V55" s="2"/>
      <c r="W55" s="2"/>
      <c r="X55" s="2"/>
      <c r="Y55" s="2"/>
    </row>
    <row r="56" spans="1:25">
      <c r="A56" s="19">
        <v>1959</v>
      </c>
      <c r="B56" s="322">
        <f>taxrates!B48</f>
        <v>0.26588337684943431</v>
      </c>
      <c r="C56" s="318">
        <f>taxrates!I48</f>
        <v>0.21532101613221</v>
      </c>
      <c r="D56" s="1063">
        <f>'TG2'!I56</f>
        <v>0.17351821406934007</v>
      </c>
      <c r="E56" s="1043"/>
      <c r="F56" s="322">
        <f>taxrates!AD48</f>
        <v>0.34702924193715268</v>
      </c>
      <c r="G56" s="28">
        <f>taxrates!AK48</f>
        <v>0.3724334865434884</v>
      </c>
      <c r="H56" s="28">
        <f>taxrates!AR48</f>
        <v>0.42456049499255888</v>
      </c>
      <c r="I56" s="28">
        <f>taxrates!AY48</f>
        <v>0.45233122970754597</v>
      </c>
      <c r="J56" s="28">
        <f>taxrates!BF48</f>
        <v>0.49541899522404786</v>
      </c>
      <c r="K56" s="28">
        <f>taxrates!BM48</f>
        <v>0.51524704235845931</v>
      </c>
      <c r="L56" s="905"/>
      <c r="M56" s="15">
        <f>taxrates!CA48</f>
        <v>0.28836608171009848</v>
      </c>
      <c r="N56" s="15">
        <f>taxrates!CH48</f>
        <v>0.32125160328368579</v>
      </c>
      <c r="O56" s="15">
        <f>taxrates!CO48</f>
        <v>0.34947435858319775</v>
      </c>
      <c r="P56" s="15"/>
      <c r="Q56" s="15">
        <f>taxrates!DC48</f>
        <v>0.48478367435619457</v>
      </c>
      <c r="R56" s="14"/>
      <c r="S56" s="15"/>
      <c r="T56" s="13"/>
      <c r="U56" s="1048">
        <v>0</v>
      </c>
      <c r="V56" s="2"/>
      <c r="W56" s="2"/>
      <c r="X56" s="2"/>
      <c r="Y56" s="2"/>
    </row>
    <row r="57" spans="1:25">
      <c r="A57" s="27">
        <v>1960</v>
      </c>
      <c r="B57" s="324">
        <f>taxrates!B49</f>
        <v>0.27374315642108943</v>
      </c>
      <c r="C57" s="675">
        <f>taxrates!I49</f>
        <v>0.22445650900118916</v>
      </c>
      <c r="D57" s="1065">
        <f>'TG2'!I57</f>
        <v>0.18168441791032208</v>
      </c>
      <c r="E57" s="1046"/>
      <c r="F57" s="324">
        <f>taxrates!AD49</f>
        <v>0.35576051710098583</v>
      </c>
      <c r="G57" s="29">
        <f>taxrates!AK49</f>
        <v>0.37992909122706631</v>
      </c>
      <c r="H57" s="29">
        <f>taxrates!AR49</f>
        <v>0.43197902475472977</v>
      </c>
      <c r="I57" s="29">
        <f>taxrates!AY49</f>
        <v>0.4640953227224266</v>
      </c>
      <c r="J57" s="29">
        <f>taxrates!BF49</f>
        <v>0.50443411746639488</v>
      </c>
      <c r="K57" s="29">
        <f>taxrates!BM49</f>
        <v>0.51103113097349129</v>
      </c>
      <c r="L57" s="904"/>
      <c r="M57" s="25">
        <f>taxrates!CA49</f>
        <v>0.29856816408053838</v>
      </c>
      <c r="N57" s="25">
        <f>taxrates!CH49</f>
        <v>0.32996611309735163</v>
      </c>
      <c r="O57" s="25">
        <f>taxrates!CO49</f>
        <v>0.34809448198710358</v>
      </c>
      <c r="P57" s="25"/>
      <c r="Q57" s="25">
        <f>taxrates!DC49</f>
        <v>0.5004396200314063</v>
      </c>
      <c r="R57" s="24"/>
      <c r="S57" s="15"/>
      <c r="T57" s="13"/>
      <c r="U57" s="1048">
        <v>6.3886712896810138E-5</v>
      </c>
      <c r="V57" s="2"/>
      <c r="W57" s="2"/>
      <c r="X57" s="2"/>
      <c r="Y57" s="2"/>
    </row>
    <row r="58" spans="1:25">
      <c r="A58" s="19">
        <v>1961</v>
      </c>
      <c r="B58" s="322">
        <f>taxrates!B50</f>
        <v>0.27170195253437246</v>
      </c>
      <c r="C58" s="318">
        <f>taxrates!I50</f>
        <v>0.22276990841660693</v>
      </c>
      <c r="D58" s="1066">
        <f>'TG2'!I58</f>
        <v>0.18086626496952191</v>
      </c>
      <c r="E58" s="1043"/>
      <c r="F58" s="322">
        <f>taxrates!AD50</f>
        <v>0.35276385913413111</v>
      </c>
      <c r="G58" s="28">
        <f>taxrates!AK50</f>
        <v>0.37819976696828495</v>
      </c>
      <c r="H58" s="28">
        <f>taxrates!AR50</f>
        <v>0.44022547962168823</v>
      </c>
      <c r="I58" s="28">
        <f>taxrates!AY50</f>
        <v>0.47412180644563212</v>
      </c>
      <c r="J58" s="28">
        <f>taxrates!BF50</f>
        <v>0.51488700986552915</v>
      </c>
      <c r="K58" s="28">
        <f>taxrates!BM50</f>
        <v>0.51726270513059991</v>
      </c>
      <c r="L58" s="905"/>
      <c r="M58" s="15">
        <f>taxrates!CA50</f>
        <v>0.28950832541998772</v>
      </c>
      <c r="N58" s="15">
        <f>taxrates!CH50</f>
        <v>0.32149782864059639</v>
      </c>
      <c r="O58" s="15">
        <f>taxrates!CO50</f>
        <v>0.35386461824466314</v>
      </c>
      <c r="P58" s="15"/>
      <c r="Q58" s="15">
        <f>taxrates!DC50</f>
        <v>0.51343327320586329</v>
      </c>
      <c r="R58" s="14"/>
      <c r="S58" s="15"/>
      <c r="T58" s="13"/>
      <c r="U58" s="1048">
        <v>-1.8143765102568432E-4</v>
      </c>
      <c r="V58" s="2"/>
      <c r="W58" s="2"/>
      <c r="X58" s="2"/>
      <c r="Y58" s="2"/>
    </row>
    <row r="59" spans="1:25">
      <c r="A59" s="19">
        <v>1962</v>
      </c>
      <c r="B59" s="833">
        <f>taxrates!B51</f>
        <v>0.27241882681846619</v>
      </c>
      <c r="C59" s="319">
        <f>taxrates!I51</f>
        <v>0.23894424736499786</v>
      </c>
      <c r="D59" s="521">
        <f>taxrates!P51</f>
        <v>0.19193442165851593</v>
      </c>
      <c r="E59" s="522">
        <f>taxrates!W51</f>
        <v>0.25959369540214539</v>
      </c>
      <c r="F59" s="319">
        <f>taxrates!AD51</f>
        <v>0.33169180154800415</v>
      </c>
      <c r="G59" s="16">
        <f>taxrates!AK51</f>
        <v>0.34892523288726807</v>
      </c>
      <c r="H59" s="16">
        <f>taxrates!AR51</f>
        <v>0.39265713095664978</v>
      </c>
      <c r="I59" s="16">
        <f>taxrates!AY51</f>
        <v>0.41067463159561157</v>
      </c>
      <c r="J59" s="16">
        <f>taxrates!BF51</f>
        <v>0.43564328551292419</v>
      </c>
      <c r="K59" s="16">
        <f>taxrates!BM51</f>
        <v>0.44104942679405212</v>
      </c>
      <c r="L59" s="17">
        <f>taxrates!BT51</f>
        <v>0.44274377822875977</v>
      </c>
      <c r="M59" s="15">
        <f>taxrates!CA51</f>
        <v>0.28605619072914124</v>
      </c>
      <c r="N59" s="15">
        <f>taxrates!CH51</f>
        <v>0.30856642127037048</v>
      </c>
      <c r="O59" s="15">
        <f>taxrates!CO51</f>
        <v>0.34546586871147156</v>
      </c>
      <c r="P59" s="15">
        <f>taxrates!CV51</f>
        <v>0.38696250319480896</v>
      </c>
      <c r="Q59" s="15">
        <f>taxrates!DC51</f>
        <v>0.43232271075248718</v>
      </c>
      <c r="R59" s="14">
        <f>taxrates!DJ51</f>
        <v>0.44007742404937744</v>
      </c>
      <c r="S59" s="15"/>
      <c r="T59" s="13"/>
      <c r="U59" s="1048">
        <v>2.6978452108972206E-6</v>
      </c>
      <c r="V59" s="2"/>
      <c r="W59" s="2"/>
      <c r="X59" s="2"/>
      <c r="Y59" s="2"/>
    </row>
    <row r="60" spans="1:25">
      <c r="A60" s="19">
        <v>1963</v>
      </c>
      <c r="B60" s="833">
        <f>taxrates!B52</f>
        <v>0.27797584169319939</v>
      </c>
      <c r="C60" s="319">
        <f>taxrates!I52</f>
        <v>0.23660292476415634</v>
      </c>
      <c r="D60" s="521">
        <f>taxrates!P52</f>
        <v>0.19651798158884048</v>
      </c>
      <c r="E60" s="522">
        <f>taxrates!W52</f>
        <v>0.25392339378595352</v>
      </c>
      <c r="F60" s="319">
        <f>taxrates!AD52</f>
        <v>0.32495369017124176</v>
      </c>
      <c r="G60" s="16">
        <f>taxrates!AK52</f>
        <v>0.3421495258808136</v>
      </c>
      <c r="H60" s="16">
        <f>taxrates!AR52</f>
        <v>0.38534396886825562</v>
      </c>
      <c r="I60" s="16">
        <f>taxrates!AY52</f>
        <v>0.4029630571603775</v>
      </c>
      <c r="J60" s="16">
        <f>taxrates!BF52</f>
        <v>0.42753253877162933</v>
      </c>
      <c r="K60" s="16">
        <f>taxrates!BM52</f>
        <v>0.43099837005138397</v>
      </c>
      <c r="L60" s="17">
        <f>taxrates!BT52</f>
        <v>0.4322926253080368</v>
      </c>
      <c r="M60" s="15">
        <f>taxrates!CA52</f>
        <v>0.27922149002552032</v>
      </c>
      <c r="N60" s="15">
        <f>taxrates!CH52</f>
        <v>0.30227112770080566</v>
      </c>
      <c r="O60" s="15">
        <f>taxrates!CO52</f>
        <v>0.3386504203081131</v>
      </c>
      <c r="P60" s="15">
        <f>taxrates!CV52</f>
        <v>0.37907296419143677</v>
      </c>
      <c r="Q60" s="15">
        <f>taxrates!DC52</f>
        <v>0.42538245022296906</v>
      </c>
      <c r="R60" s="14">
        <f>taxrates!DJ52</f>
        <v>0.43024304509162903</v>
      </c>
      <c r="S60" s="15"/>
      <c r="T60" s="13"/>
      <c r="U60" s="1048">
        <v>-1.9624132840956321E-6</v>
      </c>
      <c r="V60" s="2"/>
      <c r="W60" s="2"/>
      <c r="X60" s="2"/>
      <c r="Y60" s="2"/>
    </row>
    <row r="61" spans="1:25">
      <c r="A61" s="19">
        <v>1964</v>
      </c>
      <c r="B61" s="833">
        <f>taxrates!B53</f>
        <v>0.26530948281288147</v>
      </c>
      <c r="C61" s="319">
        <f>taxrates!I53</f>
        <v>0.23426160216331482</v>
      </c>
      <c r="D61" s="521">
        <f>taxrates!P53</f>
        <v>0.20110154151916504</v>
      </c>
      <c r="E61" s="522">
        <f>taxrates!W53</f>
        <v>0.24825309216976166</v>
      </c>
      <c r="F61" s="319">
        <f>taxrates!AD53</f>
        <v>0.31821557879447937</v>
      </c>
      <c r="G61" s="16">
        <f>taxrates!AK53</f>
        <v>0.33537381887435913</v>
      </c>
      <c r="H61" s="16">
        <f>taxrates!AR53</f>
        <v>0.37803080677986145</v>
      </c>
      <c r="I61" s="16">
        <f>taxrates!AY53</f>
        <v>0.39525148272514343</v>
      </c>
      <c r="J61" s="16">
        <f>taxrates!BF53</f>
        <v>0.41942179203033447</v>
      </c>
      <c r="K61" s="16">
        <f>taxrates!BM53</f>
        <v>0.42094731330871582</v>
      </c>
      <c r="L61" s="17">
        <f>taxrates!BT53</f>
        <v>0.42184147238731384</v>
      </c>
      <c r="M61" s="15">
        <f>taxrates!CA53</f>
        <v>0.27238678932189941</v>
      </c>
      <c r="N61" s="15">
        <f>taxrates!CH53</f>
        <v>0.29597583413124084</v>
      </c>
      <c r="O61" s="15">
        <f>taxrates!CO53</f>
        <v>0.33183497190475464</v>
      </c>
      <c r="P61" s="15">
        <f>taxrates!CV53</f>
        <v>0.37118342518806458</v>
      </c>
      <c r="Q61" s="15">
        <f>taxrates!DC53</f>
        <v>0.41844218969345093</v>
      </c>
      <c r="R61" s="14">
        <f>taxrates!DJ53</f>
        <v>0.42040866613388062</v>
      </c>
      <c r="S61" s="15"/>
      <c r="T61" s="13"/>
      <c r="U61" s="1048">
        <v>2.012428887754325E-5</v>
      </c>
      <c r="V61" s="2"/>
      <c r="W61" s="2"/>
      <c r="X61" s="2"/>
      <c r="Y61" s="2"/>
    </row>
    <row r="62" spans="1:25">
      <c r="A62" s="19">
        <v>1965</v>
      </c>
      <c r="B62" s="833">
        <f>taxrates!B54</f>
        <v>0.2638190764514971</v>
      </c>
      <c r="C62" s="319">
        <f>taxrates!I54</f>
        <v>0.23842337727546692</v>
      </c>
      <c r="D62" s="521">
        <f>taxrates!P54</f>
        <v>0.20665505528450012</v>
      </c>
      <c r="E62" s="522">
        <f>taxrates!W54</f>
        <v>0.25214772671461105</v>
      </c>
      <c r="F62" s="319">
        <f>taxrates!AD54</f>
        <v>0.31958241760730743</v>
      </c>
      <c r="G62" s="16">
        <f>taxrates!AK54</f>
        <v>0.33671112358570099</v>
      </c>
      <c r="H62" s="16">
        <f>taxrates!AR54</f>
        <v>0.38087338209152222</v>
      </c>
      <c r="I62" s="16">
        <f>taxrates!AY54</f>
        <v>0.39792108535766602</v>
      </c>
      <c r="J62" s="16">
        <f>taxrates!BF54</f>
        <v>0.42022502422332764</v>
      </c>
      <c r="K62" s="16">
        <f>taxrates!BM54</f>
        <v>0.42187437415122986</v>
      </c>
      <c r="L62" s="17">
        <f>taxrates!BT54</f>
        <v>0.42297078669071198</v>
      </c>
      <c r="M62" s="15">
        <f>taxrates!CA54</f>
        <v>0.27400556206703186</v>
      </c>
      <c r="N62" s="15">
        <f>taxrates!CH54</f>
        <v>0.29596281051635742</v>
      </c>
      <c r="O62" s="15">
        <f>taxrates!CO54</f>
        <v>0.33485010266304016</v>
      </c>
      <c r="P62" s="15">
        <f>taxrates!CV54</f>
        <v>0.37563015520572662</v>
      </c>
      <c r="Q62" s="15">
        <f>taxrates!DC54</f>
        <v>0.419174924492836</v>
      </c>
      <c r="R62" s="14">
        <f>taxrates!DJ54</f>
        <v>0.42122486233711243</v>
      </c>
      <c r="S62" s="15"/>
      <c r="T62" s="13"/>
      <c r="U62" s="1048">
        <v>3.9954426239718899E-7</v>
      </c>
      <c r="V62" s="2"/>
      <c r="W62" s="2"/>
      <c r="X62" s="2"/>
      <c r="Y62" s="2"/>
    </row>
    <row r="63" spans="1:25">
      <c r="A63" s="19">
        <v>1966</v>
      </c>
      <c r="B63" s="833">
        <f>taxrates!B55</f>
        <v>0.27102160453796387</v>
      </c>
      <c r="C63" s="319">
        <f>taxrates!I55</f>
        <v>0.24258515238761902</v>
      </c>
      <c r="D63" s="521">
        <f>taxrates!P55</f>
        <v>0.21220856904983521</v>
      </c>
      <c r="E63" s="522">
        <f>taxrates!W55</f>
        <v>0.25604236125946045</v>
      </c>
      <c r="F63" s="319">
        <f>taxrates!AD55</f>
        <v>0.3209492564201355</v>
      </c>
      <c r="G63" s="16">
        <f>taxrates!AK55</f>
        <v>0.33804842829704285</v>
      </c>
      <c r="H63" s="16">
        <f>taxrates!AR55</f>
        <v>0.38371595740318298</v>
      </c>
      <c r="I63" s="16">
        <f>taxrates!AY55</f>
        <v>0.4005906879901886</v>
      </c>
      <c r="J63" s="16">
        <f>taxrates!BF55</f>
        <v>0.4210282564163208</v>
      </c>
      <c r="K63" s="16">
        <f>taxrates!BM55</f>
        <v>0.4228014349937439</v>
      </c>
      <c r="L63" s="17">
        <f>taxrates!BT55</f>
        <v>0.42410010099411011</v>
      </c>
      <c r="M63" s="15">
        <f>taxrates!CA55</f>
        <v>0.27562433481216431</v>
      </c>
      <c r="N63" s="15">
        <f>taxrates!CH55</f>
        <v>0.295949786901474</v>
      </c>
      <c r="O63" s="15">
        <f>taxrates!CO55</f>
        <v>0.33786523342132568</v>
      </c>
      <c r="P63" s="15">
        <f>taxrates!CV55</f>
        <v>0.38007688522338867</v>
      </c>
      <c r="Q63" s="15">
        <f>taxrates!DC55</f>
        <v>0.41990765929222107</v>
      </c>
      <c r="R63" s="14">
        <f>taxrates!DJ55</f>
        <v>0.42204105854034424</v>
      </c>
      <c r="S63" s="15"/>
      <c r="T63" s="13"/>
      <c r="U63" s="1048">
        <v>6.3569840249355636E-5</v>
      </c>
      <c r="V63" s="2"/>
      <c r="W63" s="2"/>
      <c r="X63" s="2"/>
      <c r="Y63" s="2"/>
    </row>
    <row r="64" spans="1:25">
      <c r="A64" s="19">
        <v>1967</v>
      </c>
      <c r="B64" s="833">
        <f>taxrates!B56</f>
        <v>0.27490526437759399</v>
      </c>
      <c r="C64" s="319">
        <f>taxrates!I56</f>
        <v>0.24326950311660767</v>
      </c>
      <c r="D64" s="521">
        <f>taxrates!P56</f>
        <v>0.20697090029716492</v>
      </c>
      <c r="E64" s="522">
        <f>taxrates!W56</f>
        <v>0.26049533486366272</v>
      </c>
      <c r="F64" s="319">
        <f>taxrates!AD56</f>
        <v>0.33291950821876526</v>
      </c>
      <c r="G64" s="16">
        <f>taxrates!AK56</f>
        <v>0.35272416472434998</v>
      </c>
      <c r="H64" s="16">
        <f>taxrates!AR56</f>
        <v>0.40247076749801636</v>
      </c>
      <c r="I64" s="16">
        <f>taxrates!AY56</f>
        <v>0.42082104086875916</v>
      </c>
      <c r="J64" s="16">
        <f>taxrates!BF56</f>
        <v>0.45174676179885864</v>
      </c>
      <c r="K64" s="16">
        <f>taxrates!BM56</f>
        <v>0.45789510011672974</v>
      </c>
      <c r="L64" s="17">
        <f>taxrates!BT56</f>
        <v>0.45063936710357666</v>
      </c>
      <c r="M64" s="15">
        <f>taxrates!CA56</f>
        <v>0.28141152858734131</v>
      </c>
      <c r="N64" s="15">
        <f>taxrates!CH56</f>
        <v>0.30744242668151855</v>
      </c>
      <c r="O64" s="15">
        <f>taxrates!CO56</f>
        <v>0.35465803742408752</v>
      </c>
      <c r="P64" s="15">
        <f>taxrates!CV56</f>
        <v>0.39190763235092163</v>
      </c>
      <c r="Q64" s="15">
        <f>taxrates!DC56</f>
        <v>0.44801244139671326</v>
      </c>
      <c r="R64" s="14">
        <f>taxrates!DJ56</f>
        <v>0.46171814203262329</v>
      </c>
      <c r="S64" s="15"/>
      <c r="T64" s="13"/>
      <c r="U64" s="1048">
        <v>2.2386240664418189E-5</v>
      </c>
      <c r="V64" s="2"/>
      <c r="W64" s="2"/>
      <c r="X64" s="2"/>
      <c r="Y64" s="2"/>
    </row>
    <row r="65" spans="1:25">
      <c r="A65" s="19">
        <v>1968</v>
      </c>
      <c r="B65" s="833">
        <f>taxrates!B57</f>
        <v>0.29073026776313782</v>
      </c>
      <c r="C65" s="319">
        <f>taxrates!I57</f>
        <v>0.25533902645111084</v>
      </c>
      <c r="D65" s="521">
        <f>taxrates!P57</f>
        <v>0.21526302397251129</v>
      </c>
      <c r="E65" s="522">
        <f>taxrates!W57</f>
        <v>0.27409631013870239</v>
      </c>
      <c r="F65" s="319">
        <f>taxrates!AD57</f>
        <v>0.35501107573509216</v>
      </c>
      <c r="G65" s="16">
        <f>taxrates!AK57</f>
        <v>0.37679213285446167</v>
      </c>
      <c r="H65" s="16">
        <f>taxrates!AR57</f>
        <v>0.42999410629272461</v>
      </c>
      <c r="I65" s="16">
        <f>taxrates!AY57</f>
        <v>0.45015040040016174</v>
      </c>
      <c r="J65" s="16">
        <f>taxrates!BF57</f>
        <v>0.47846335172653198</v>
      </c>
      <c r="K65" s="16">
        <f>taxrates!BM57</f>
        <v>0.4878849983215332</v>
      </c>
      <c r="L65" s="17">
        <f>taxrates!BT57</f>
        <v>0.48972290754318237</v>
      </c>
      <c r="M65" s="15">
        <f>taxrates!CA57</f>
        <v>0.29790925979614258</v>
      </c>
      <c r="N65" s="15">
        <f>taxrates!CH57</f>
        <v>0.32706129550933838</v>
      </c>
      <c r="O65" s="15">
        <f>taxrates!CO57</f>
        <v>0.37647789716720581</v>
      </c>
      <c r="P65" s="15">
        <f>taxrates!CV57</f>
        <v>0.42303726077079773</v>
      </c>
      <c r="Q65" s="15">
        <f>taxrates!DC57</f>
        <v>0.47258016467094421</v>
      </c>
      <c r="R65" s="14">
        <f>taxrates!DJ57</f>
        <v>0.48688146471977234</v>
      </c>
      <c r="S65" s="15"/>
      <c r="T65" s="13"/>
      <c r="U65" s="1048">
        <v>-2.0016591403659856E-5</v>
      </c>
      <c r="V65" s="2"/>
      <c r="W65" s="2"/>
      <c r="X65" s="2"/>
      <c r="Y65" s="2"/>
    </row>
    <row r="66" spans="1:25">
      <c r="A66" s="23">
        <v>1969</v>
      </c>
      <c r="B66" s="834">
        <f>taxrates!B58</f>
        <v>0.30315986275672913</v>
      </c>
      <c r="C66" s="320">
        <f>taxrates!I58</f>
        <v>0.27093502879142761</v>
      </c>
      <c r="D66" s="525">
        <f>taxrates!P58</f>
        <v>0.23174205422401428</v>
      </c>
      <c r="E66" s="526">
        <f>taxrates!W58</f>
        <v>0.28952959179878235</v>
      </c>
      <c r="F66" s="320">
        <f>taxrates!AD58</f>
        <v>0.36535593867301941</v>
      </c>
      <c r="G66" s="22">
        <f>taxrates!AK58</f>
        <v>0.3874717652797699</v>
      </c>
      <c r="H66" s="22">
        <f>taxrates!AR58</f>
        <v>0.44213026762008667</v>
      </c>
      <c r="I66" s="22">
        <f>taxrates!AY58</f>
        <v>0.46229195594787598</v>
      </c>
      <c r="J66" s="22">
        <f>taxrates!BF58</f>
        <v>0.49181506037712097</v>
      </c>
      <c r="K66" s="22">
        <f>taxrates!BM58</f>
        <v>0.49507102370262146</v>
      </c>
      <c r="L66" s="906">
        <f>taxrates!BT58</f>
        <v>0.49049606919288635</v>
      </c>
      <c r="M66" s="21">
        <f>taxrates!CA58</f>
        <v>0.3103516697883606</v>
      </c>
      <c r="N66" s="21">
        <f>taxrates!CH58</f>
        <v>0.33842280507087708</v>
      </c>
      <c r="O66" s="21">
        <f>taxrates!CO58</f>
        <v>0.38841676712036133</v>
      </c>
      <c r="P66" s="21">
        <f>taxrates!CV58</f>
        <v>0.43255624175071716</v>
      </c>
      <c r="Q66" s="21">
        <f>taxrates!DC58</f>
        <v>0.48958241939544678</v>
      </c>
      <c r="R66" s="20">
        <f>taxrates!DJ58</f>
        <v>0.49779060482978821</v>
      </c>
      <c r="S66" s="15"/>
      <c r="T66" s="13"/>
      <c r="U66" s="1048">
        <v>8.5641471063158114E-6</v>
      </c>
      <c r="V66" s="2"/>
      <c r="W66" s="2"/>
      <c r="X66" s="2"/>
      <c r="Y66" s="2"/>
    </row>
    <row r="67" spans="1:25">
      <c r="A67" s="27">
        <v>1970</v>
      </c>
      <c r="B67" s="835">
        <f>taxrates!B59</f>
        <v>0.29188868403434753</v>
      </c>
      <c r="C67" s="321">
        <f>taxrates!I59</f>
        <v>0.26411226391792297</v>
      </c>
      <c r="D67" s="527">
        <f>taxrates!P59</f>
        <v>0.22364355623722076</v>
      </c>
      <c r="E67" s="528">
        <f>taxrates!W59</f>
        <v>0.28292417526245117</v>
      </c>
      <c r="F67" s="321">
        <f>taxrates!AD59</f>
        <v>0.34620270133018494</v>
      </c>
      <c r="G67" s="26">
        <f>taxrates!AK59</f>
        <v>0.36491519212722778</v>
      </c>
      <c r="H67" s="26">
        <f>taxrates!AR59</f>
        <v>0.41380622982978821</v>
      </c>
      <c r="I67" s="26">
        <f>taxrates!AY59</f>
        <v>0.43236708641052246</v>
      </c>
      <c r="J67" s="26">
        <f>taxrates!BF59</f>
        <v>0.46385049819946289</v>
      </c>
      <c r="K67" s="26">
        <f>taxrates!BM59</f>
        <v>0.47407165169715881</v>
      </c>
      <c r="L67" s="907">
        <f>taxrates!BT59</f>
        <v>0.4715849757194519</v>
      </c>
      <c r="M67" s="25">
        <f>taxrates!CA59</f>
        <v>0.30166333913803101</v>
      </c>
      <c r="N67" s="25">
        <f>taxrates!CH59</f>
        <v>0.32441550493240356</v>
      </c>
      <c r="O67" s="25">
        <f>taxrates!CO59</f>
        <v>0.36835911870002747</v>
      </c>
      <c r="P67" s="25">
        <f>taxrates!CV59</f>
        <v>0.40470844507217407</v>
      </c>
      <c r="Q67" s="25">
        <f>taxrates!DC59</f>
        <v>0.4579121470451355</v>
      </c>
      <c r="R67" s="24">
        <f>taxrates!DJ59</f>
        <v>0.47546431422233582</v>
      </c>
      <c r="S67" s="15"/>
      <c r="T67" s="13"/>
      <c r="U67" s="1048">
        <v>-4.8418898948021649E-6</v>
      </c>
      <c r="V67" s="2"/>
      <c r="W67" s="2"/>
      <c r="X67" s="2"/>
      <c r="Y67" s="2"/>
    </row>
    <row r="68" spans="1:25">
      <c r="A68" s="19">
        <v>1971</v>
      </c>
      <c r="B68" s="833">
        <f>taxrates!B60</f>
        <v>0.28609073162078857</v>
      </c>
      <c r="C68" s="319">
        <f>taxrates!I60</f>
        <v>0.25819540023803711</v>
      </c>
      <c r="D68" s="521">
        <f>taxrates!P60</f>
        <v>0.21400940418243408</v>
      </c>
      <c r="E68" s="522">
        <f>taxrates!W60</f>
        <v>0.27804404497146606</v>
      </c>
      <c r="F68" s="319">
        <f>taxrates!AD60</f>
        <v>0.33937108516693115</v>
      </c>
      <c r="G68" s="16">
        <f>taxrates!AK60</f>
        <v>0.35745161771774292</v>
      </c>
      <c r="H68" s="16">
        <f>taxrates!AR60</f>
        <v>0.40443220734596252</v>
      </c>
      <c r="I68" s="16">
        <f>taxrates!AY60</f>
        <v>0.4228878915309906</v>
      </c>
      <c r="J68" s="16">
        <f>taxrates!BF60</f>
        <v>0.45406317710876465</v>
      </c>
      <c r="K68" s="16">
        <f>taxrates!BM60</f>
        <v>0.47010529041290283</v>
      </c>
      <c r="L68" s="17">
        <f>taxrates!BT60</f>
        <v>0.46788004040718079</v>
      </c>
      <c r="M68" s="15">
        <f>taxrates!CA60</f>
        <v>0.29564103484153748</v>
      </c>
      <c r="N68" s="15">
        <f>taxrates!CH60</f>
        <v>0.31808671355247498</v>
      </c>
      <c r="O68" s="15">
        <f>taxrates!CO60</f>
        <v>0.35898885130882263</v>
      </c>
      <c r="P68" s="15">
        <f>taxrates!CV60</f>
        <v>0.39486873149871826</v>
      </c>
      <c r="Q68" s="15">
        <f>taxrates!DC60</f>
        <v>0.44464424252510071</v>
      </c>
      <c r="R68" s="14">
        <f>taxrates!DJ60</f>
        <v>0.47127309441566467</v>
      </c>
      <c r="S68" s="15"/>
      <c r="T68" s="13"/>
      <c r="U68" s="1048">
        <v>-5.3366822361788913E-5</v>
      </c>
      <c r="V68" s="2"/>
      <c r="W68" s="2"/>
      <c r="X68" s="2"/>
      <c r="Y68" s="2"/>
    </row>
    <row r="69" spans="1:25">
      <c r="A69" s="19">
        <v>1972</v>
      </c>
      <c r="B69" s="833">
        <f>taxrates!B61</f>
        <v>0.29577070474624634</v>
      </c>
      <c r="C69" s="319">
        <f>taxrates!I61</f>
        <v>0.26834100484848022</v>
      </c>
      <c r="D69" s="521">
        <f>taxrates!P61</f>
        <v>0.21930408477783203</v>
      </c>
      <c r="E69" s="522">
        <f>taxrates!W61</f>
        <v>0.29017651081085205</v>
      </c>
      <c r="F69" s="319">
        <f>taxrates!AD61</f>
        <v>0.34750238060951233</v>
      </c>
      <c r="G69" s="16">
        <f>taxrates!AK61</f>
        <v>0.36416825652122498</v>
      </c>
      <c r="H69" s="16">
        <f>taxrates!AR61</f>
        <v>0.41068169474601746</v>
      </c>
      <c r="I69" s="16">
        <f>taxrates!AY61</f>
        <v>0.42798757553100586</v>
      </c>
      <c r="J69" s="16">
        <f>taxrates!BF61</f>
        <v>0.45620879530906677</v>
      </c>
      <c r="K69" s="16">
        <f>taxrates!BM61</f>
        <v>0.47162100672721863</v>
      </c>
      <c r="L69" s="17">
        <f>taxrates!BT61</f>
        <v>0.47043263912200928</v>
      </c>
      <c r="M69" s="15">
        <f>taxrates!CA61</f>
        <v>0.30729714035987854</v>
      </c>
      <c r="N69" s="15">
        <f>taxrates!CH61</f>
        <v>0.32551351189613342</v>
      </c>
      <c r="O69" s="15">
        <f>taxrates!CO61</f>
        <v>0.36785927414894104</v>
      </c>
      <c r="P69" s="15">
        <f>taxrates!CV61</f>
        <v>0.40254214406013489</v>
      </c>
      <c r="Q69" s="15">
        <f>taxrates!DC61</f>
        <v>0.44699379801750183</v>
      </c>
      <c r="R69" s="14">
        <f>taxrates!DJ61</f>
        <v>0.47229647636413574</v>
      </c>
      <c r="S69" s="15"/>
      <c r="T69" s="13"/>
      <c r="U69" s="1048">
        <v>-4.4970106887531891E-5</v>
      </c>
      <c r="V69" s="2"/>
      <c r="W69" s="2"/>
      <c r="X69" s="2"/>
      <c r="Y69" s="2"/>
    </row>
    <row r="70" spans="1:25">
      <c r="A70" s="19">
        <v>1973</v>
      </c>
      <c r="B70" s="833">
        <f>taxrates!B62</f>
        <v>0.29781287908554077</v>
      </c>
      <c r="C70" s="319">
        <f>taxrates!I62</f>
        <v>0.27538883686065674</v>
      </c>
      <c r="D70" s="521">
        <f>taxrates!P62</f>
        <v>0.22782814502716064</v>
      </c>
      <c r="E70" s="522">
        <f>taxrates!W62</f>
        <v>0.29693037271499634</v>
      </c>
      <c r="F70" s="319">
        <f>taxrates!AD62</f>
        <v>0.33951348066329956</v>
      </c>
      <c r="G70" s="16">
        <f>taxrates!AK62</f>
        <v>0.35318657755851746</v>
      </c>
      <c r="H70" s="16">
        <f>taxrates!AR62</f>
        <v>0.38825958967208862</v>
      </c>
      <c r="I70" s="16">
        <f>taxrates!AY62</f>
        <v>0.40303435921669006</v>
      </c>
      <c r="J70" s="16">
        <f>taxrates!BF62</f>
        <v>0.4269106388092041</v>
      </c>
      <c r="K70" s="16">
        <f>taxrates!BM62</f>
        <v>0.44262909889221191</v>
      </c>
      <c r="L70" s="17">
        <f>taxrates!BT62</f>
        <v>0.44726088643074036</v>
      </c>
      <c r="M70" s="15">
        <f>taxrates!CA62</f>
        <v>0.30621039867401123</v>
      </c>
      <c r="N70" s="15">
        <f>taxrates!CH62</f>
        <v>0.32511621713638306</v>
      </c>
      <c r="O70" s="15">
        <f>taxrates!CO62</f>
        <v>0.35325941443443298</v>
      </c>
      <c r="P70" s="15">
        <f>taxrates!CV62</f>
        <v>0.38291057944297791</v>
      </c>
      <c r="Q70" s="15">
        <f>taxrates!DC62</f>
        <v>0.41847103834152222</v>
      </c>
      <c r="R70" s="14">
        <f>taxrates!DJ62</f>
        <v>0.44033715128898621</v>
      </c>
      <c r="S70" s="15"/>
      <c r="T70" s="13"/>
      <c r="U70" s="1048">
        <v>-4.0404940751581631E-5</v>
      </c>
      <c r="V70" s="2"/>
      <c r="W70" s="2"/>
      <c r="X70" s="2"/>
      <c r="Y70" s="2"/>
    </row>
    <row r="71" spans="1:25">
      <c r="A71" s="19">
        <v>1974</v>
      </c>
      <c r="B71" s="833">
        <f>taxrates!B63</f>
        <v>0.30665364861488342</v>
      </c>
      <c r="C71" s="319">
        <f>taxrates!I63</f>
        <v>0.28274267911911011</v>
      </c>
      <c r="D71" s="521">
        <f>taxrates!P63</f>
        <v>0.23062270879745483</v>
      </c>
      <c r="E71" s="522">
        <f>taxrates!W63</f>
        <v>0.30664709210395813</v>
      </c>
      <c r="F71" s="319">
        <f>taxrates!AD63</f>
        <v>0.35295224189758301</v>
      </c>
      <c r="G71" s="16">
        <f>taxrates!AK63</f>
        <v>0.36726343631744385</v>
      </c>
      <c r="H71" s="16">
        <f>taxrates!AR63</f>
        <v>0.40585675835609436</v>
      </c>
      <c r="I71" s="16">
        <f>taxrates!AY63</f>
        <v>0.42109906673431396</v>
      </c>
      <c r="J71" s="16">
        <f>taxrates!BF63</f>
        <v>0.44661611318588257</v>
      </c>
      <c r="K71" s="16">
        <f>taxrates!BM63</f>
        <v>0.4609534740447998</v>
      </c>
      <c r="L71" s="17">
        <f>taxrates!BT63</f>
        <v>0.45794299244880676</v>
      </c>
      <c r="M71" s="15">
        <f>taxrates!CA63</f>
        <v>0.31922823190689087</v>
      </c>
      <c r="N71" s="15">
        <f>taxrates!CH63</f>
        <v>0.33676266670227051</v>
      </c>
      <c r="O71" s="15">
        <f>taxrates!CO63</f>
        <v>0.37009158730506897</v>
      </c>
      <c r="P71" s="15">
        <f>taxrates!CV63</f>
        <v>0.40023258328437805</v>
      </c>
      <c r="Q71" s="15">
        <f>taxrates!DC63</f>
        <v>0.43949940800666809</v>
      </c>
      <c r="R71" s="14">
        <f>taxrates!DJ63</f>
        <v>0.46244028210639954</v>
      </c>
      <c r="S71" s="15"/>
      <c r="T71" s="13"/>
      <c r="U71" s="1048">
        <v>-2.0542307510029723E-5</v>
      </c>
      <c r="V71" s="2"/>
      <c r="W71" s="2"/>
      <c r="X71" s="2"/>
      <c r="Y71" s="2"/>
    </row>
    <row r="72" spans="1:25">
      <c r="A72" s="19">
        <v>1975</v>
      </c>
      <c r="B72" s="833">
        <f>taxrates!B64</f>
        <v>0.29035809636116028</v>
      </c>
      <c r="C72" s="319">
        <f>taxrates!I64</f>
        <v>0.26880013942718506</v>
      </c>
      <c r="D72" s="521">
        <f>taxrates!P64</f>
        <v>0.21474158763885498</v>
      </c>
      <c r="E72" s="522">
        <f>taxrates!W64</f>
        <v>0.29276749491691589</v>
      </c>
      <c r="F72" s="319">
        <f>taxrates!AD64</f>
        <v>0.33144569396972656</v>
      </c>
      <c r="G72" s="16">
        <f>taxrates!AK64</f>
        <v>0.34068045020103455</v>
      </c>
      <c r="H72" s="16">
        <f>taxrates!AR64</f>
        <v>0.37026584148406982</v>
      </c>
      <c r="I72" s="16">
        <f>taxrates!AY64</f>
        <v>0.38024473190307617</v>
      </c>
      <c r="J72" s="16">
        <f>taxrates!BF64</f>
        <v>0.39021745324134827</v>
      </c>
      <c r="K72" s="16">
        <f>taxrates!BM64</f>
        <v>0.39655229449272156</v>
      </c>
      <c r="L72" s="17">
        <f>taxrates!BT64</f>
        <v>0.39429557323455811</v>
      </c>
      <c r="M72" s="15">
        <f>taxrates!CA64</f>
        <v>0.30992767214775085</v>
      </c>
      <c r="N72" s="15">
        <f>taxrates!CH64</f>
        <v>0.317484050989151</v>
      </c>
      <c r="O72" s="15">
        <f>taxrates!CO64</f>
        <v>0.3470725417137146</v>
      </c>
      <c r="P72" s="15">
        <f>taxrates!CV64</f>
        <v>0.37204018235206604</v>
      </c>
      <c r="Q72" s="15">
        <f>taxrates!DC64</f>
        <v>0.38693106174468994</v>
      </c>
      <c r="R72" s="14">
        <f>taxrates!DJ64</f>
        <v>0.39773741364479065</v>
      </c>
      <c r="S72" s="15"/>
      <c r="T72" s="13"/>
      <c r="U72" s="1048">
        <v>-2.6623685259241636E-5</v>
      </c>
      <c r="V72" s="2"/>
      <c r="W72" s="2"/>
      <c r="X72" s="2"/>
      <c r="Y72" s="2"/>
    </row>
    <row r="73" spans="1:25">
      <c r="A73" s="19">
        <v>1976</v>
      </c>
      <c r="B73" s="833">
        <f>taxrates!B65</f>
        <v>0.30042701959609985</v>
      </c>
      <c r="C73" s="319">
        <f>taxrates!I65</f>
        <v>0.27697312831878662</v>
      </c>
      <c r="D73" s="521">
        <f>taxrates!P65</f>
        <v>0.22101350128650665</v>
      </c>
      <c r="E73" s="522">
        <f>taxrates!W65</f>
        <v>0.30196335911750793</v>
      </c>
      <c r="F73" s="319">
        <f>taxrates!AD65</f>
        <v>0.34538564085960388</v>
      </c>
      <c r="G73" s="16">
        <f>taxrates!AK65</f>
        <v>0.35612398386001587</v>
      </c>
      <c r="H73" s="16">
        <f>taxrates!AR65</f>
        <v>0.38870120048522949</v>
      </c>
      <c r="I73" s="16">
        <f>taxrates!AY65</f>
        <v>0.40080505609512329</v>
      </c>
      <c r="J73" s="16">
        <f>taxrates!BF65</f>
        <v>0.41764110326766968</v>
      </c>
      <c r="K73" s="16">
        <f>taxrates!BM65</f>
        <v>0.42517644166946411</v>
      </c>
      <c r="L73" s="17">
        <f>taxrates!BT65</f>
        <v>0.42807161808013916</v>
      </c>
      <c r="M73" s="15">
        <f>taxrates!CA65</f>
        <v>0.32070007920265198</v>
      </c>
      <c r="N73" s="15">
        <f>taxrates!CH65</f>
        <v>0.33098775148391724</v>
      </c>
      <c r="O73" s="15">
        <f>taxrates!CO65</f>
        <v>0.36075982451438904</v>
      </c>
      <c r="P73" s="15">
        <f>taxrates!CV65</f>
        <v>0.38706490397453308</v>
      </c>
      <c r="Q73" s="15">
        <f>taxrates!DC65</f>
        <v>0.41363099217414856</v>
      </c>
      <c r="R73" s="14">
        <f>taxrates!DJ65</f>
        <v>0.4236476719379425</v>
      </c>
      <c r="S73" s="15"/>
      <c r="T73" s="13"/>
      <c r="U73" s="1048">
        <v>-1.8300250050784506E-5</v>
      </c>
      <c r="V73" s="2"/>
      <c r="W73" s="2"/>
      <c r="X73" s="2"/>
      <c r="Y73" s="2"/>
    </row>
    <row r="74" spans="1:25">
      <c r="A74" s="19">
        <v>1977</v>
      </c>
      <c r="B74" s="833">
        <f>taxrates!B66</f>
        <v>0.30244427919387817</v>
      </c>
      <c r="C74" s="319">
        <f>taxrates!I66</f>
        <v>0.27919235825538635</v>
      </c>
      <c r="D74" s="521">
        <f>taxrates!P66</f>
        <v>0.21690212190151215</v>
      </c>
      <c r="E74" s="522">
        <f>taxrates!W66</f>
        <v>0.3067338764667511</v>
      </c>
      <c r="F74" s="319">
        <f>taxrates!AD66</f>
        <v>0.34608310461044312</v>
      </c>
      <c r="G74" s="16">
        <f>taxrates!AK66</f>
        <v>0.35614949464797974</v>
      </c>
      <c r="H74" s="16">
        <f>taxrates!AR66</f>
        <v>0.38501498103141785</v>
      </c>
      <c r="I74" s="16">
        <f>taxrates!AY66</f>
        <v>0.39464226365089417</v>
      </c>
      <c r="J74" s="16">
        <f>taxrates!BF66</f>
        <v>0.40777626633644104</v>
      </c>
      <c r="K74" s="16">
        <f>taxrates!BM66</f>
        <v>0.41299238801002502</v>
      </c>
      <c r="L74" s="17">
        <f>taxrates!BT66</f>
        <v>0.41379019618034363</v>
      </c>
      <c r="M74" s="15">
        <f>taxrates!CA66</f>
        <v>0.32233962416648865</v>
      </c>
      <c r="N74" s="15">
        <f>taxrates!CH66</f>
        <v>0.3334307074546814</v>
      </c>
      <c r="O74" s="15">
        <f>taxrates!CO66</f>
        <v>0.36226409673690796</v>
      </c>
      <c r="P74" s="15">
        <f>taxrates!CV66</f>
        <v>0.38363549113273621</v>
      </c>
      <c r="Q74" s="15">
        <f>taxrates!DC66</f>
        <v>0.40491950511932373</v>
      </c>
      <c r="R74" s="14">
        <f>taxrates!DJ66</f>
        <v>0.41257494688034058</v>
      </c>
      <c r="S74" s="15"/>
      <c r="T74" s="13"/>
      <c r="U74" s="1048">
        <v>-3.6276121803124894E-6</v>
      </c>
      <c r="V74" s="2"/>
      <c r="W74" s="2"/>
      <c r="X74" s="2"/>
      <c r="Y74" s="2"/>
    </row>
    <row r="75" spans="1:25">
      <c r="A75" s="19">
        <v>1978</v>
      </c>
      <c r="B75" s="833">
        <f>taxrates!B67</f>
        <v>0.30160132050514221</v>
      </c>
      <c r="C75" s="319">
        <f>taxrates!I67</f>
        <v>0.28304114937782288</v>
      </c>
      <c r="D75" s="521">
        <f>taxrates!P67</f>
        <v>0.22435067594051361</v>
      </c>
      <c r="E75" s="522">
        <f>taxrates!W67</f>
        <v>0.30873391032218933</v>
      </c>
      <c r="F75" s="319">
        <f>taxrates!AD67</f>
        <v>0.33660754561424255</v>
      </c>
      <c r="G75" s="16">
        <f>taxrates!AK67</f>
        <v>0.34431275725364685</v>
      </c>
      <c r="H75" s="16">
        <f>taxrates!AR67</f>
        <v>0.36899974942207336</v>
      </c>
      <c r="I75" s="16">
        <f>taxrates!AY67</f>
        <v>0.37682148814201355</v>
      </c>
      <c r="J75" s="16">
        <f>taxrates!BF67</f>
        <v>0.38595196604728699</v>
      </c>
      <c r="K75" s="16">
        <f>taxrates!BM67</f>
        <v>0.37946611642837524</v>
      </c>
      <c r="L75" s="17">
        <f>taxrates!BT67</f>
        <v>0.37927526235580444</v>
      </c>
      <c r="M75" s="15">
        <f>taxrates!CA67</f>
        <v>0.31871414184570312</v>
      </c>
      <c r="N75" s="15">
        <f>taxrates!CH67</f>
        <v>0.325003981590271</v>
      </c>
      <c r="O75" s="15">
        <f>taxrates!CO67</f>
        <v>0.35038241744041443</v>
      </c>
      <c r="P75" s="15">
        <f>taxrates!CV67</f>
        <v>0.36919492483139038</v>
      </c>
      <c r="Q75" s="15">
        <f>taxrates!DC67</f>
        <v>0.38934093713760376</v>
      </c>
      <c r="R75" s="14">
        <f>taxrates!DJ67</f>
        <v>0.37955987453460693</v>
      </c>
      <c r="S75" s="15"/>
      <c r="T75" s="13"/>
      <c r="U75" s="1048">
        <v>-1.0109115418543979E-5</v>
      </c>
      <c r="V75" s="2"/>
      <c r="W75" s="2"/>
      <c r="X75" s="2"/>
      <c r="Y75" s="2"/>
    </row>
    <row r="76" spans="1:25">
      <c r="A76" s="23">
        <v>1979</v>
      </c>
      <c r="B76" s="834">
        <f>taxrates!B68</f>
        <v>0.3058716356754303</v>
      </c>
      <c r="C76" s="320">
        <f>taxrates!I68</f>
        <v>0.28583809733390808</v>
      </c>
      <c r="D76" s="525">
        <f>taxrates!P68</f>
        <v>0.22339645028114319</v>
      </c>
      <c r="E76" s="526">
        <f>taxrates!W68</f>
        <v>0.31367748975753784</v>
      </c>
      <c r="F76" s="320">
        <f>taxrates!AD68</f>
        <v>0.34326067566871643</v>
      </c>
      <c r="G76" s="22">
        <f>taxrates!AK68</f>
        <v>0.35043343901634216</v>
      </c>
      <c r="H76" s="22">
        <f>taxrates!AR68</f>
        <v>0.37529098987579346</v>
      </c>
      <c r="I76" s="22">
        <f>taxrates!AY68</f>
        <v>0.38240411877632141</v>
      </c>
      <c r="J76" s="22">
        <f>taxrates!BF68</f>
        <v>0.38971835374832153</v>
      </c>
      <c r="K76" s="22">
        <f>taxrates!BM68</f>
        <v>0.39374345541000366</v>
      </c>
      <c r="L76" s="906">
        <f>taxrates!BT68</f>
        <v>0.40024623274803162</v>
      </c>
      <c r="M76" s="21">
        <f>taxrates!CA68</f>
        <v>0.32599914073944092</v>
      </c>
      <c r="N76" s="21">
        <f>taxrates!CH68</f>
        <v>0.32988595962524414</v>
      </c>
      <c r="O76" s="21">
        <f>taxrates!CO68</f>
        <v>0.35719326138496399</v>
      </c>
      <c r="P76" s="21">
        <f>taxrates!CV68</f>
        <v>0.37560179829597473</v>
      </c>
      <c r="Q76" s="21">
        <f>taxrates!DC68</f>
        <v>0.38724017143249512</v>
      </c>
      <c r="R76" s="20">
        <f>taxrates!DJ68</f>
        <v>0.38973537087440491</v>
      </c>
      <c r="S76" s="15"/>
      <c r="T76" s="13"/>
      <c r="U76" s="1048">
        <v>-2.695993483786685E-5</v>
      </c>
      <c r="V76" s="2"/>
      <c r="W76" s="2"/>
      <c r="X76" s="2"/>
      <c r="Y76" s="2"/>
    </row>
    <row r="77" spans="1:25">
      <c r="A77" s="27">
        <v>1980</v>
      </c>
      <c r="B77" s="835">
        <f>taxrates!B69</f>
        <v>0.30785411596298218</v>
      </c>
      <c r="C77" s="321">
        <f>taxrates!I69</f>
        <v>0.28719919919967651</v>
      </c>
      <c r="D77" s="527">
        <f>taxrates!P69</f>
        <v>0.22615480422973633</v>
      </c>
      <c r="E77" s="528">
        <f>taxrates!W69</f>
        <v>0.31367576122283936</v>
      </c>
      <c r="F77" s="321">
        <f>taxrates!AD69</f>
        <v>0.34751856327056885</v>
      </c>
      <c r="G77" s="26">
        <f>taxrates!AK69</f>
        <v>0.35656684637069702</v>
      </c>
      <c r="H77" s="26">
        <f>taxrates!AR69</f>
        <v>0.385027676820755</v>
      </c>
      <c r="I77" s="26">
        <f>taxrates!AY69</f>
        <v>0.39378070831298828</v>
      </c>
      <c r="J77" s="26">
        <f>taxrates!BF69</f>
        <v>0.40823662281036377</v>
      </c>
      <c r="K77" s="26">
        <f>taxrates!BM69</f>
        <v>0.41781407594680786</v>
      </c>
      <c r="L77" s="907">
        <f>taxrates!BT69</f>
        <v>0.43588051199913025</v>
      </c>
      <c r="M77" s="25">
        <f>taxrates!CA69</f>
        <v>0.32659882307052612</v>
      </c>
      <c r="N77" s="25">
        <f>taxrates!CH69</f>
        <v>0.33361929655075073</v>
      </c>
      <c r="O77" s="25">
        <f>taxrates!CO69</f>
        <v>0.36338275671005249</v>
      </c>
      <c r="P77" s="25">
        <f>taxrates!CV69</f>
        <v>0.38099077343940735</v>
      </c>
      <c r="Q77" s="25">
        <f>taxrates!DC69</f>
        <v>0.40296661853790283</v>
      </c>
      <c r="R77" s="24">
        <f>taxrates!DJ69</f>
        <v>0.40905722975730896</v>
      </c>
      <c r="S77" s="15"/>
      <c r="T77" s="13"/>
      <c r="U77" s="1048">
        <v>-4.1358422187720567E-5</v>
      </c>
      <c r="V77" s="2"/>
      <c r="W77" s="2"/>
      <c r="X77" s="2"/>
      <c r="Y77" s="2"/>
    </row>
    <row r="78" spans="1:25">
      <c r="A78" s="19">
        <v>1981</v>
      </c>
      <c r="B78" s="833">
        <f>taxrates!B70</f>
        <v>0.31374996900558472</v>
      </c>
      <c r="C78" s="319">
        <f>taxrates!I70</f>
        <v>0.29976966977119446</v>
      </c>
      <c r="D78" s="521">
        <f>taxrates!P70</f>
        <v>0.23843550682067871</v>
      </c>
      <c r="E78" s="522">
        <f>taxrates!W70</f>
        <v>0.32591265439987183</v>
      </c>
      <c r="F78" s="319">
        <f>taxrates!AD70</f>
        <v>0.34003621339797974</v>
      </c>
      <c r="G78" s="16">
        <f>taxrates!AK70</f>
        <v>0.34304612874984741</v>
      </c>
      <c r="H78" s="16">
        <f>taxrates!AR70</f>
        <v>0.35964760184288025</v>
      </c>
      <c r="I78" s="16">
        <f>taxrates!AY70</f>
        <v>0.36448541283607483</v>
      </c>
      <c r="J78" s="16">
        <f>taxrates!BF70</f>
        <v>0.37047585844993591</v>
      </c>
      <c r="K78" s="16">
        <f>taxrates!BM70</f>
        <v>0.37060371041297913</v>
      </c>
      <c r="L78" s="17">
        <f>taxrates!BT70</f>
        <v>0.374715656042099</v>
      </c>
      <c r="M78" s="15">
        <f>taxrates!CA70</f>
        <v>0.33297067880630493</v>
      </c>
      <c r="N78" s="15">
        <f>taxrates!CH70</f>
        <v>0.32925352454185486</v>
      </c>
      <c r="O78" s="15">
        <f>taxrates!CO70</f>
        <v>0.34714597463607788</v>
      </c>
      <c r="P78" s="15">
        <f>taxrates!CV70</f>
        <v>0.35889819264411926</v>
      </c>
      <c r="Q78" s="15">
        <f>taxrates!DC70</f>
        <v>0.3704027533531189</v>
      </c>
      <c r="R78" s="14">
        <f>taxrates!DJ70</f>
        <v>0.36846327781677246</v>
      </c>
      <c r="S78" s="15"/>
      <c r="T78" s="13"/>
      <c r="U78" s="1048">
        <v>-2.1597527681604944E-5</v>
      </c>
      <c r="V78" s="2"/>
      <c r="W78" s="2"/>
      <c r="X78" s="2"/>
      <c r="Y78" s="2"/>
    </row>
    <row r="79" spans="1:25">
      <c r="A79" s="19">
        <v>1982</v>
      </c>
      <c r="B79" s="833">
        <f>taxrates!B71</f>
        <v>0.30361279845237732</v>
      </c>
      <c r="C79" s="319">
        <f>taxrates!I71</f>
        <v>0.29090377688407898</v>
      </c>
      <c r="D79" s="521">
        <f>taxrates!P71</f>
        <v>0.23154185712337494</v>
      </c>
      <c r="E79" s="522">
        <f>taxrates!W71</f>
        <v>0.31529045104980469</v>
      </c>
      <c r="F79" s="319">
        <f>taxrates!AD71</f>
        <v>0.32732200622558594</v>
      </c>
      <c r="G79" s="16">
        <f>taxrates!AK71</f>
        <v>0.33096209168434143</v>
      </c>
      <c r="H79" s="16">
        <f>taxrates!AR71</f>
        <v>0.35164964199066162</v>
      </c>
      <c r="I79" s="16">
        <f>taxrates!AY71</f>
        <v>0.35896426439285278</v>
      </c>
      <c r="J79" s="16">
        <f>taxrates!BF71</f>
        <v>0.36805817484855652</v>
      </c>
      <c r="K79" s="16">
        <f>taxrates!BM71</f>
        <v>0.37782889604568481</v>
      </c>
      <c r="L79" s="17">
        <f>taxrates!BT71</f>
        <v>0.38204264640808105</v>
      </c>
      <c r="M79" s="15">
        <f>taxrates!CA71</f>
        <v>0.31874337792396545</v>
      </c>
      <c r="N79" s="15">
        <f>taxrates!CH71</f>
        <v>0.31335833668708801</v>
      </c>
      <c r="O79" s="15">
        <f>taxrates!CO71</f>
        <v>0.33187898993492126</v>
      </c>
      <c r="P79" s="15">
        <f>taxrates!CV71</f>
        <v>0.34999898076057434</v>
      </c>
      <c r="Q79" s="15">
        <f>taxrates!DC71</f>
        <v>0.36240065097808838</v>
      </c>
      <c r="R79" s="14">
        <f>taxrates!DJ71</f>
        <v>0.37573066353797913</v>
      </c>
      <c r="S79" s="15"/>
      <c r="T79" s="13"/>
      <c r="U79" s="1048">
        <v>-2.879619917356413E-5</v>
      </c>
      <c r="V79" s="2"/>
      <c r="W79" s="2"/>
      <c r="X79" s="2"/>
      <c r="Y79" s="2"/>
    </row>
    <row r="80" spans="1:25">
      <c r="A80" s="19">
        <v>1983</v>
      </c>
      <c r="B80" s="833">
        <f>taxrates!B72</f>
        <v>0.29655838012695312</v>
      </c>
      <c r="C80" s="319">
        <f>taxrates!I72</f>
        <v>0.28608506917953491</v>
      </c>
      <c r="D80" s="521">
        <f>taxrates!P72</f>
        <v>0.23308564722537994</v>
      </c>
      <c r="E80" s="522">
        <f>taxrates!W72</f>
        <v>0.30705469846725464</v>
      </c>
      <c r="F80" s="319">
        <f>taxrates!AD72</f>
        <v>0.31565377116203308</v>
      </c>
      <c r="G80" s="16">
        <f>taxrates!AK72</f>
        <v>0.31783652305603027</v>
      </c>
      <c r="H80" s="16">
        <f>taxrates!AR72</f>
        <v>0.33759883046150208</v>
      </c>
      <c r="I80" s="16">
        <f>taxrates!AY72</f>
        <v>0.34529036283493042</v>
      </c>
      <c r="J80" s="16">
        <f>taxrates!BF72</f>
        <v>0.36589181423187256</v>
      </c>
      <c r="K80" s="16">
        <f>taxrates!BM72</f>
        <v>0.38143867254257202</v>
      </c>
      <c r="L80" s="17">
        <f>taxrates!BT72</f>
        <v>0.38907802104949951</v>
      </c>
      <c r="M80" s="15">
        <f>taxrates!CA72</f>
        <v>0.31052154302597046</v>
      </c>
      <c r="N80" s="15">
        <f>taxrates!CH72</f>
        <v>0.30077603459358215</v>
      </c>
      <c r="O80" s="15">
        <f>taxrates!CO72</f>
        <v>0.31690493226051331</v>
      </c>
      <c r="P80" s="15">
        <f>taxrates!CV72</f>
        <v>0.3252827525138855</v>
      </c>
      <c r="Q80" s="15">
        <f>taxrates!DC72</f>
        <v>0.35705256462097168</v>
      </c>
      <c r="R80" s="14">
        <f>taxrates!DJ72</f>
        <v>0.37779408693313599</v>
      </c>
      <c r="S80" s="15"/>
      <c r="T80" s="13"/>
      <c r="U80" s="1048">
        <v>-3.8203685195248305E-5</v>
      </c>
      <c r="V80" s="2"/>
      <c r="W80" s="2"/>
      <c r="X80" s="2"/>
      <c r="Y80" s="2"/>
    </row>
    <row r="81" spans="1:25">
      <c r="A81" s="19">
        <v>1984</v>
      </c>
      <c r="B81" s="833">
        <f>taxrates!B73</f>
        <v>0.29287856817245483</v>
      </c>
      <c r="C81" s="319">
        <f>taxrates!I73</f>
        <v>0.28808459639549255</v>
      </c>
      <c r="D81" s="521">
        <f>taxrates!P73</f>
        <v>0.24369333684444427</v>
      </c>
      <c r="E81" s="522">
        <f>taxrates!W73</f>
        <v>0.30555018782615662</v>
      </c>
      <c r="F81" s="319">
        <f>taxrates!AD73</f>
        <v>0.30116012692451477</v>
      </c>
      <c r="G81" s="16">
        <f>taxrates!AK73</f>
        <v>0.30162033438682556</v>
      </c>
      <c r="H81" s="16">
        <f>taxrates!AR73</f>
        <v>0.31559750437736511</v>
      </c>
      <c r="I81" s="16">
        <f>taxrates!AY73</f>
        <v>0.32159510254859924</v>
      </c>
      <c r="J81" s="16">
        <f>taxrates!BF73</f>
        <v>0.33841642737388611</v>
      </c>
      <c r="K81" s="16">
        <f>taxrates!BM73</f>
        <v>0.35819590091705322</v>
      </c>
      <c r="L81" s="17">
        <f>taxrates!BT73</f>
        <v>0.35792991518974304</v>
      </c>
      <c r="M81" s="15">
        <f>taxrates!CA73</f>
        <v>0.30002111196517944</v>
      </c>
      <c r="N81" s="15">
        <f>taxrates!CH73</f>
        <v>0.28878885507583618</v>
      </c>
      <c r="O81" s="15">
        <f>taxrates!CO73</f>
        <v>0.29863214492797852</v>
      </c>
      <c r="P81" s="15">
        <f>taxrates!CV73</f>
        <v>0.30393004417419434</v>
      </c>
      <c r="Q81" s="15">
        <f>taxrates!DC73</f>
        <v>0.3267882764339447</v>
      </c>
      <c r="R81" s="14">
        <f>taxrates!DJ73</f>
        <v>0.35833141207695007</v>
      </c>
      <c r="S81" s="15"/>
      <c r="T81" s="13"/>
      <c r="U81" s="1048">
        <v>-5.0461319957728623E-5</v>
      </c>
      <c r="V81" s="2"/>
      <c r="W81" s="2"/>
      <c r="X81" s="2"/>
      <c r="Y81" s="2"/>
    </row>
    <row r="82" spans="1:25">
      <c r="A82" s="19">
        <v>1985</v>
      </c>
      <c r="B82" s="833">
        <f>taxrates!B74</f>
        <v>0.29739612340927124</v>
      </c>
      <c r="C82" s="319">
        <f>taxrates!I74</f>
        <v>0.28954365849494934</v>
      </c>
      <c r="D82" s="521">
        <f>taxrates!P74</f>
        <v>0.24667522311210632</v>
      </c>
      <c r="E82" s="522">
        <f>taxrates!W74</f>
        <v>0.30640497803688049</v>
      </c>
      <c r="F82" s="319">
        <f>taxrates!AD74</f>
        <v>0.31096485257148743</v>
      </c>
      <c r="G82" s="16">
        <f>taxrates!AK74</f>
        <v>0.31295272707939148</v>
      </c>
      <c r="H82" s="16">
        <f>taxrates!AR74</f>
        <v>0.33058464527130127</v>
      </c>
      <c r="I82" s="16">
        <f>taxrates!AY74</f>
        <v>0.33962416648864746</v>
      </c>
      <c r="J82" s="16">
        <f>taxrates!BF74</f>
        <v>0.35710924863815308</v>
      </c>
      <c r="K82" s="16">
        <f>taxrates!BM74</f>
        <v>0.37775570154190063</v>
      </c>
      <c r="L82" s="17">
        <f>taxrates!BT74</f>
        <v>0.38085219264030457</v>
      </c>
      <c r="M82" s="15">
        <f>taxrates!CA74</f>
        <v>0.30605447292327881</v>
      </c>
      <c r="N82" s="15">
        <f>taxrates!CH74</f>
        <v>0.29660472273826599</v>
      </c>
      <c r="O82" s="15">
        <f>taxrates!CO74</f>
        <v>0.30455848574638367</v>
      </c>
      <c r="P82" s="15">
        <f>taxrates!CV74</f>
        <v>0.32167297601699829</v>
      </c>
      <c r="Q82" s="15">
        <f>taxrates!DC74</f>
        <v>0.34607011079788208</v>
      </c>
      <c r="R82" s="14">
        <f>taxrates!DJ74</f>
        <v>0.37620693445205688</v>
      </c>
      <c r="S82" s="15"/>
      <c r="T82" s="13"/>
      <c r="U82" s="1048">
        <v>-4.5273835415304831E-5</v>
      </c>
      <c r="V82" s="2"/>
      <c r="W82" s="2"/>
      <c r="X82" s="2"/>
      <c r="Y82" s="2"/>
    </row>
    <row r="83" spans="1:25">
      <c r="A83" s="19">
        <v>1986</v>
      </c>
      <c r="B83" s="833">
        <f>taxrates!B75</f>
        <v>0.3018822968006134</v>
      </c>
      <c r="C83" s="319">
        <f>taxrates!I75</f>
        <v>0.28783273696899414</v>
      </c>
      <c r="D83" s="521">
        <f>taxrates!P75</f>
        <v>0.24260139465332031</v>
      </c>
      <c r="E83" s="522">
        <f>taxrates!W75</f>
        <v>0.305257648229599</v>
      </c>
      <c r="F83" s="319">
        <f>taxrates!AD75</f>
        <v>0.32635307312011719</v>
      </c>
      <c r="G83" s="16">
        <f>taxrates!AK75</f>
        <v>0.33318725228309631</v>
      </c>
      <c r="H83" s="16">
        <f>taxrates!AR75</f>
        <v>0.3630523681640625</v>
      </c>
      <c r="I83" s="16">
        <f>taxrates!AY75</f>
        <v>0.3810131847858429</v>
      </c>
      <c r="J83" s="16">
        <f>taxrates!BF75</f>
        <v>0.42296624183654785</v>
      </c>
      <c r="K83" s="16">
        <f>taxrates!BM75</f>
        <v>0.47810029983520508</v>
      </c>
      <c r="L83" s="17">
        <f>taxrates!BT75</f>
        <v>0.5028107762336731</v>
      </c>
      <c r="M83" s="15">
        <f>taxrates!CA75</f>
        <v>0.30972078442573547</v>
      </c>
      <c r="N83" s="15">
        <f>taxrates!CH75</f>
        <v>0.30645880103111267</v>
      </c>
      <c r="O83" s="15">
        <f>taxrates!CO75</f>
        <v>0.31428933143615723</v>
      </c>
      <c r="P83" s="15">
        <f>taxrates!CV75</f>
        <v>0.34111839532852173</v>
      </c>
      <c r="Q83" s="15">
        <f>taxrates!DC75</f>
        <v>0.39243775606155396</v>
      </c>
      <c r="R83" s="14">
        <f>taxrates!DJ75</f>
        <v>0.46595034003257751</v>
      </c>
      <c r="S83" s="15"/>
      <c r="T83" s="13"/>
      <c r="U83" s="1048">
        <v>-5.2870055641696112E-5</v>
      </c>
      <c r="V83" s="2"/>
      <c r="W83" s="2"/>
      <c r="X83" s="2"/>
      <c r="Y83" s="2"/>
    </row>
    <row r="84" spans="1:25">
      <c r="A84" s="19">
        <v>1987</v>
      </c>
      <c r="B84" s="833">
        <f>taxrates!B76</f>
        <v>0.30913594365119934</v>
      </c>
      <c r="C84" s="319">
        <f>taxrates!I76</f>
        <v>0.29168930649757385</v>
      </c>
      <c r="D84" s="521">
        <f>taxrates!P76</f>
        <v>0.24655520915985107</v>
      </c>
      <c r="E84" s="522">
        <f>taxrates!W76</f>
        <v>0.30895537137985229</v>
      </c>
      <c r="F84" s="319">
        <f>taxrates!AD76</f>
        <v>0.33807569742202759</v>
      </c>
      <c r="G84" s="16">
        <f>taxrates!AK76</f>
        <v>0.34219822287559509</v>
      </c>
      <c r="H84" s="16">
        <f>taxrates!AR76</f>
        <v>0.35788401961326599</v>
      </c>
      <c r="I84" s="16">
        <f>taxrates!AY76</f>
        <v>0.3660862147808075</v>
      </c>
      <c r="J84" s="16">
        <f>taxrates!BF76</f>
        <v>0.3868899941444397</v>
      </c>
      <c r="K84" s="16">
        <f>taxrates!BM76</f>
        <v>0.41538694500923157</v>
      </c>
      <c r="L84" s="17">
        <f>taxrates!BT76</f>
        <v>0.42492800951004028</v>
      </c>
      <c r="M84" s="15">
        <f>taxrates!CA76</f>
        <v>0.32736557722091675</v>
      </c>
      <c r="N84" s="15">
        <f>taxrates!CH76</f>
        <v>0.32712948322296143</v>
      </c>
      <c r="O84" s="15">
        <f>taxrates!CO76</f>
        <v>0.33484181761741638</v>
      </c>
      <c r="P84" s="15">
        <f>taxrates!CV76</f>
        <v>0.34581300616264343</v>
      </c>
      <c r="Q84" s="15">
        <f>taxrates!DC76</f>
        <v>0.37128403782844543</v>
      </c>
      <c r="R84" s="14">
        <f>taxrates!DJ76</f>
        <v>0.4104313850402832</v>
      </c>
      <c r="S84" s="15"/>
      <c r="T84" s="13"/>
      <c r="U84" s="1048">
        <v>-4.6800128185142675E-5</v>
      </c>
      <c r="V84" s="2"/>
      <c r="W84" s="2"/>
      <c r="X84" s="2"/>
      <c r="Y84" s="2"/>
    </row>
    <row r="85" spans="1:25">
      <c r="A85" s="19">
        <v>1988</v>
      </c>
      <c r="B85" s="833">
        <f>taxrates!B77</f>
        <v>0.30494457483291626</v>
      </c>
      <c r="C85" s="319">
        <f>taxrates!I77</f>
        <v>0.29093074798583984</v>
      </c>
      <c r="D85" s="521">
        <f>taxrates!P77</f>
        <v>0.24961011111736298</v>
      </c>
      <c r="E85" s="522">
        <f>taxrates!W77</f>
        <v>0.30680465698242188</v>
      </c>
      <c r="F85" s="319">
        <f>taxrates!AD77</f>
        <v>0.32691147923469543</v>
      </c>
      <c r="G85" s="16">
        <f>taxrates!AK77</f>
        <v>0.32988265156745911</v>
      </c>
      <c r="H85" s="16">
        <f>taxrates!AR77</f>
        <v>0.34435322880744934</v>
      </c>
      <c r="I85" s="16">
        <f>taxrates!AY77</f>
        <v>0.35144516825675964</v>
      </c>
      <c r="J85" s="16">
        <f>taxrates!BF77</f>
        <v>0.36901292204856873</v>
      </c>
      <c r="K85" s="16">
        <f>taxrates!BM77</f>
        <v>0.38898137211799622</v>
      </c>
      <c r="L85" s="17">
        <f>taxrates!BT77</f>
        <v>0.40287208557128906</v>
      </c>
      <c r="M85" s="15">
        <f>taxrates!CA77</f>
        <v>0.31862705945968628</v>
      </c>
      <c r="N85" s="15">
        <f>taxrates!CH77</f>
        <v>0.31427270174026489</v>
      </c>
      <c r="O85" s="15">
        <f>taxrates!CO77</f>
        <v>0.32164108753204346</v>
      </c>
      <c r="P85" s="15">
        <f>taxrates!CV77</f>
        <v>0.33189740777015686</v>
      </c>
      <c r="Q85" s="15">
        <f>taxrates!DC77</f>
        <v>0.35648718476295471</v>
      </c>
      <c r="R85" s="14">
        <f>taxrates!DJ77</f>
        <v>0.38104325532913208</v>
      </c>
      <c r="S85" s="15"/>
      <c r="T85" s="13"/>
      <c r="U85" s="1048">
        <v>-5.2956014204352808E-5</v>
      </c>
      <c r="V85" s="2"/>
      <c r="W85" s="2"/>
      <c r="X85" s="2"/>
      <c r="Y85" s="2"/>
    </row>
    <row r="86" spans="1:25">
      <c r="A86" s="23">
        <v>1989</v>
      </c>
      <c r="B86" s="834">
        <f>taxrates!B78</f>
        <v>0.31154808402061462</v>
      </c>
      <c r="C86" s="320">
        <f>taxrates!I78</f>
        <v>0.29628178477287292</v>
      </c>
      <c r="D86" s="525">
        <f>taxrates!P78</f>
        <v>0.25316950678825378</v>
      </c>
      <c r="E86" s="526">
        <f>taxrates!W78</f>
        <v>0.31272241473197937</v>
      </c>
      <c r="F86" s="320">
        <f>taxrates!AD78</f>
        <v>0.33576002717018127</v>
      </c>
      <c r="G86" s="22">
        <f>taxrates!AK78</f>
        <v>0.33730512857437134</v>
      </c>
      <c r="H86" s="22">
        <f>taxrates!AR78</f>
        <v>0.34848189353942871</v>
      </c>
      <c r="I86" s="22">
        <f>taxrates!AY78</f>
        <v>0.35426807403564453</v>
      </c>
      <c r="J86" s="22">
        <f>taxrates!BF78</f>
        <v>0.36902105808258057</v>
      </c>
      <c r="K86" s="22">
        <f>taxrates!BM78</f>
        <v>0.40255892276763916</v>
      </c>
      <c r="L86" s="906">
        <f>taxrates!BT78</f>
        <v>0.41114369034767151</v>
      </c>
      <c r="M86" s="21">
        <f>taxrates!CA78</f>
        <v>0.33153614401817322</v>
      </c>
      <c r="N86" s="21">
        <f>taxrates!CH78</f>
        <v>0.32563167810440063</v>
      </c>
      <c r="O86" s="21">
        <f>taxrates!CO78</f>
        <v>0.33097144961357117</v>
      </c>
      <c r="P86" s="21">
        <f>taxrates!CV78</f>
        <v>0.33898922801017761</v>
      </c>
      <c r="Q86" s="21">
        <f>taxrates!DC78</f>
        <v>0.34929603338241577</v>
      </c>
      <c r="R86" s="20">
        <f>taxrates!DJ78</f>
        <v>0.39798054099082947</v>
      </c>
      <c r="S86" s="15"/>
      <c r="T86" s="13"/>
      <c r="U86" s="1048">
        <v>-3.8736858220700388E-5</v>
      </c>
      <c r="V86" s="2"/>
      <c r="W86" s="2"/>
      <c r="X86" s="2"/>
      <c r="Y86" s="2"/>
    </row>
    <row r="87" spans="1:25">
      <c r="A87" s="27">
        <v>1990</v>
      </c>
      <c r="B87" s="835">
        <f>taxrates!B79</f>
        <v>0.31127205491065979</v>
      </c>
      <c r="C87" s="321">
        <f>taxrates!I79</f>
        <v>0.29687443375587463</v>
      </c>
      <c r="D87" s="527">
        <f>taxrates!P79</f>
        <v>0.25419136881828308</v>
      </c>
      <c r="E87" s="528">
        <f>taxrates!W79</f>
        <v>0.31299862265586853</v>
      </c>
      <c r="F87" s="321">
        <f>taxrates!AD79</f>
        <v>0.33406409621238708</v>
      </c>
      <c r="G87" s="26">
        <f>taxrates!AK79</f>
        <v>0.33570957183837891</v>
      </c>
      <c r="H87" s="26">
        <f>taxrates!AR79</f>
        <v>0.34635472297668457</v>
      </c>
      <c r="I87" s="26">
        <f>taxrates!AY79</f>
        <v>0.35130482912063599</v>
      </c>
      <c r="J87" s="26">
        <f>taxrates!BF79</f>
        <v>0.3646375834941864</v>
      </c>
      <c r="K87" s="26">
        <f>taxrates!BM79</f>
        <v>0.39210370182991028</v>
      </c>
      <c r="L87" s="907">
        <f>taxrates!BT79</f>
        <v>0.39968183636665344</v>
      </c>
      <c r="M87" s="25">
        <f>taxrates!CA79</f>
        <v>0.3295750617980957</v>
      </c>
      <c r="N87" s="25">
        <f>taxrates!CH79</f>
        <v>0.3244820237159729</v>
      </c>
      <c r="O87" s="25">
        <f>taxrates!CO79</f>
        <v>0.33125537633895874</v>
      </c>
      <c r="P87" s="25">
        <f>taxrates!CV79</f>
        <v>0.33762833476066589</v>
      </c>
      <c r="Q87" s="25">
        <f>taxrates!DC79</f>
        <v>0.34846895933151245</v>
      </c>
      <c r="R87" s="24">
        <f>taxrates!DJ79</f>
        <v>0.38784852623939514</v>
      </c>
      <c r="S87" s="15"/>
      <c r="T87" s="13"/>
      <c r="U87" s="1048">
        <v>-5.9013072729707794E-5</v>
      </c>
      <c r="V87" s="2"/>
      <c r="W87" s="2"/>
      <c r="X87" s="2"/>
      <c r="Y87" s="2"/>
    </row>
    <row r="88" spans="1:25">
      <c r="A88" s="19">
        <v>1991</v>
      </c>
      <c r="B88" s="833">
        <f>taxrates!B80</f>
        <v>0.31062114238739014</v>
      </c>
      <c r="C88" s="319">
        <f>taxrates!I80</f>
        <v>0.29726698994636536</v>
      </c>
      <c r="D88" s="521">
        <f>taxrates!P80</f>
        <v>0.25894176959991455</v>
      </c>
      <c r="E88" s="522">
        <f>taxrates!W80</f>
        <v>0.3114764392375946</v>
      </c>
      <c r="F88" s="319">
        <f>taxrates!AD80</f>
        <v>0.33190250396728516</v>
      </c>
      <c r="G88" s="16">
        <f>taxrates!AK80</f>
        <v>0.33276018500328064</v>
      </c>
      <c r="H88" s="16">
        <f>taxrates!AR80</f>
        <v>0.34451517462730408</v>
      </c>
      <c r="I88" s="16">
        <f>taxrates!AY80</f>
        <v>0.35204708576202393</v>
      </c>
      <c r="J88" s="16">
        <f>taxrates!BF80</f>
        <v>0.36782735586166382</v>
      </c>
      <c r="K88" s="16">
        <f>taxrates!BM80</f>
        <v>0.38432154059410095</v>
      </c>
      <c r="L88" s="17">
        <f>taxrates!BT80</f>
        <v>0.38345450162887573</v>
      </c>
      <c r="M88" s="15">
        <f>taxrates!CA80</f>
        <v>0.3296237587928772</v>
      </c>
      <c r="N88" s="15">
        <f>taxrates!CH80</f>
        <v>0.32119634747505188</v>
      </c>
      <c r="O88" s="15">
        <f>taxrates!CO80</f>
        <v>0.32307860255241394</v>
      </c>
      <c r="P88" s="15">
        <f>taxrates!CV80</f>
        <v>0.33632689714431763</v>
      </c>
      <c r="Q88" s="15">
        <f>taxrates!DC80</f>
        <v>0.35798177123069763</v>
      </c>
      <c r="R88" s="14">
        <f>taxrates!DJ80</f>
        <v>0.38480544090270996</v>
      </c>
      <c r="S88" s="15"/>
      <c r="T88" s="13"/>
      <c r="U88" s="1048">
        <v>-4.093760923318257E-5</v>
      </c>
      <c r="V88" s="2"/>
      <c r="W88" s="2"/>
      <c r="X88" s="2"/>
      <c r="Y88" s="2"/>
    </row>
    <row r="89" spans="1:25">
      <c r="A89" s="19">
        <v>1992</v>
      </c>
      <c r="B89" s="833">
        <f>taxrates!B81</f>
        <v>0.30832836031913757</v>
      </c>
      <c r="C89" s="319">
        <f>taxrates!I81</f>
        <v>0.29396533966064453</v>
      </c>
      <c r="D89" s="521">
        <f>taxrates!P81</f>
        <v>0.25373721122741699</v>
      </c>
      <c r="E89" s="522">
        <f>taxrates!W81</f>
        <v>0.30831104516983032</v>
      </c>
      <c r="F89" s="319">
        <f>taxrates!AD81</f>
        <v>0.33007445931434631</v>
      </c>
      <c r="G89" s="16">
        <f>taxrates!AK81</f>
        <v>0.33093252778053284</v>
      </c>
      <c r="H89" s="16">
        <f>taxrates!AR81</f>
        <v>0.34253910183906555</v>
      </c>
      <c r="I89" s="16">
        <f>taxrates!AY81</f>
        <v>0.34966230392456055</v>
      </c>
      <c r="J89" s="16">
        <f>taxrates!BF81</f>
        <v>0.37118521332740784</v>
      </c>
      <c r="K89" s="16">
        <f>taxrates!BM81</f>
        <v>0.38616812229156494</v>
      </c>
      <c r="L89" s="17">
        <f>taxrates!BT81</f>
        <v>0.3772919774055481</v>
      </c>
      <c r="M89" s="15">
        <f>taxrates!CA81</f>
        <v>0.32767638564109802</v>
      </c>
      <c r="N89" s="15">
        <f>taxrates!CH81</f>
        <v>0.31872943043708801</v>
      </c>
      <c r="O89" s="15">
        <f>taxrates!CO81</f>
        <v>0.32105568051338196</v>
      </c>
      <c r="P89" s="15">
        <f>taxrates!CV81</f>
        <v>0.32704311609268188</v>
      </c>
      <c r="Q89" s="15">
        <f>taxrates!DC81</f>
        <v>0.3613981306552887</v>
      </c>
      <c r="R89" s="14">
        <f>taxrates!DJ81</f>
        <v>0.39125505089759827</v>
      </c>
      <c r="S89" s="15"/>
      <c r="T89" s="13"/>
      <c r="U89" s="1048">
        <v>-3.8817253152190201E-5</v>
      </c>
      <c r="V89" s="2"/>
      <c r="W89" s="2"/>
      <c r="X89" s="2"/>
      <c r="Y89" s="2"/>
    </row>
    <row r="90" spans="1:25">
      <c r="A90" s="19">
        <v>1993</v>
      </c>
      <c r="B90" s="833">
        <f>taxrates!B82</f>
        <v>0.31144669651985168</v>
      </c>
      <c r="C90" s="319">
        <f>taxrates!I82</f>
        <v>0.29444700479507446</v>
      </c>
      <c r="D90" s="521">
        <f>taxrates!P82</f>
        <v>0.2539399266242981</v>
      </c>
      <c r="E90" s="522">
        <f>taxrates!W82</f>
        <v>0.30889958143234253</v>
      </c>
      <c r="F90" s="319">
        <f>taxrates!AD82</f>
        <v>0.33742263913154602</v>
      </c>
      <c r="G90" s="16">
        <f>taxrates!AK82</f>
        <v>0.3423011302947998</v>
      </c>
      <c r="H90" s="16">
        <f>taxrates!AR82</f>
        <v>0.36217379570007324</v>
      </c>
      <c r="I90" s="16">
        <f>taxrates!AY82</f>
        <v>0.37315431237220764</v>
      </c>
      <c r="J90" s="16">
        <f>taxrates!BF82</f>
        <v>0.39852768182754517</v>
      </c>
      <c r="K90" s="16">
        <f>taxrates!BM82</f>
        <v>0.40684902667999268</v>
      </c>
      <c r="L90" s="17">
        <f>taxrates!BT82</f>
        <v>0.38368695974349976</v>
      </c>
      <c r="M90" s="15">
        <f>taxrates!CA82</f>
        <v>0.32404950261116028</v>
      </c>
      <c r="N90" s="15">
        <f>taxrates!CH82</f>
        <v>0.32201221585273743</v>
      </c>
      <c r="O90" s="15">
        <f>taxrates!CO82</f>
        <v>0.32948803901672363</v>
      </c>
      <c r="P90" s="15">
        <f>taxrates!CV82</f>
        <v>0.34654384851455688</v>
      </c>
      <c r="Q90" s="15">
        <f>taxrates!DC82</f>
        <v>0.39293262362480164</v>
      </c>
      <c r="R90" s="14">
        <f>taxrates!DJ82</f>
        <v>0.41995725035667419</v>
      </c>
      <c r="S90" s="15"/>
      <c r="T90" s="13"/>
      <c r="U90" s="1048">
        <v>-5.446742414028094E-5</v>
      </c>
      <c r="V90" s="2"/>
      <c r="W90" s="2"/>
      <c r="X90" s="2"/>
      <c r="Y90" s="2"/>
    </row>
    <row r="91" spans="1:25">
      <c r="A91" s="19">
        <v>1994</v>
      </c>
      <c r="B91" s="833">
        <f>taxrates!B83</f>
        <v>0.31584149599075317</v>
      </c>
      <c r="C91" s="319">
        <f>taxrates!I83</f>
        <v>0.29635414481163025</v>
      </c>
      <c r="D91" s="521">
        <f>taxrates!P83</f>
        <v>0.25904348492622375</v>
      </c>
      <c r="E91" s="522">
        <f>taxrates!W83</f>
        <v>0.30962169170379639</v>
      </c>
      <c r="F91" s="319">
        <f>taxrates!AD83</f>
        <v>0.34524595737457275</v>
      </c>
      <c r="G91" s="16">
        <f>taxrates!AK83</f>
        <v>0.35135507583618164</v>
      </c>
      <c r="H91" s="16">
        <f>taxrates!AR83</f>
        <v>0.3751467764377594</v>
      </c>
      <c r="I91" s="16">
        <f>taxrates!AY83</f>
        <v>0.3861028254032135</v>
      </c>
      <c r="J91" s="16">
        <f>taxrates!BF83</f>
        <v>0.41321927309036255</v>
      </c>
      <c r="K91" s="16">
        <f>taxrates!BM83</f>
        <v>0.42734584212303162</v>
      </c>
      <c r="L91" s="17">
        <f>taxrates!BT83</f>
        <v>0.41441497206687927</v>
      </c>
      <c r="M91" s="15">
        <f>taxrates!CA83</f>
        <v>0.32854270935058594</v>
      </c>
      <c r="N91" s="15">
        <f>taxrates!CH83</f>
        <v>0.32725715637207031</v>
      </c>
      <c r="O91" s="15">
        <f>taxrates!CO83</f>
        <v>0.34279608726501465</v>
      </c>
      <c r="P91" s="15">
        <f>taxrates!CV83</f>
        <v>0.35774755477905273</v>
      </c>
      <c r="Q91" s="15">
        <f>taxrates!DC83</f>
        <v>0.40394496917724609</v>
      </c>
      <c r="R91" s="14">
        <f>taxrates!DJ83</f>
        <v>0.4350009560585022</v>
      </c>
      <c r="S91" s="15"/>
      <c r="T91" s="13"/>
      <c r="U91" s="1048">
        <v>-5.3736634380352477E-5</v>
      </c>
      <c r="V91" s="2"/>
      <c r="W91" s="2"/>
      <c r="X91" s="2"/>
      <c r="Y91" s="2"/>
    </row>
    <row r="92" spans="1:25">
      <c r="A92" s="19">
        <v>1995</v>
      </c>
      <c r="B92" s="833">
        <f>taxrates!B84</f>
        <v>0.31761151552200317</v>
      </c>
      <c r="C92" s="319">
        <f>taxrates!I84</f>
        <v>0.29737436771392822</v>
      </c>
      <c r="D92" s="521">
        <f>taxrates!P84</f>
        <v>0.26514297723770142</v>
      </c>
      <c r="E92" s="522">
        <f>taxrates!W84</f>
        <v>0.30865016579627991</v>
      </c>
      <c r="F92" s="319">
        <f>taxrates!AD84</f>
        <v>0.347148597240448</v>
      </c>
      <c r="G92" s="16">
        <f>taxrates!AK84</f>
        <v>0.35336184501647949</v>
      </c>
      <c r="H92" s="16">
        <f>taxrates!AR84</f>
        <v>0.37797722220420837</v>
      </c>
      <c r="I92" s="16">
        <f>taxrates!AY84</f>
        <v>0.39099949598312378</v>
      </c>
      <c r="J92" s="16">
        <f>taxrates!BF84</f>
        <v>0.41928356885910034</v>
      </c>
      <c r="K92" s="16">
        <f>taxrates!BM84</f>
        <v>0.4327237606048584</v>
      </c>
      <c r="L92" s="17">
        <f>taxrates!BT84</f>
        <v>0.42287945747375488</v>
      </c>
      <c r="M92" s="15">
        <f>taxrates!CA84</f>
        <v>0.32970994710922241</v>
      </c>
      <c r="N92" s="15">
        <f>taxrates!CH84</f>
        <v>0.32775461673736572</v>
      </c>
      <c r="O92" s="15">
        <f>taxrates!CO84</f>
        <v>0.33901739120483398</v>
      </c>
      <c r="P92" s="15">
        <f>taxrates!CV84</f>
        <v>0.36083963513374329</v>
      </c>
      <c r="Q92" s="15">
        <f>taxrates!DC84</f>
        <v>0.41054949164390564</v>
      </c>
      <c r="R92" s="14">
        <f>taxrates!DJ84</f>
        <v>0.43829739093780518</v>
      </c>
      <c r="S92" s="15"/>
      <c r="T92" s="13"/>
      <c r="U92" s="1048">
        <v>-4.071530593707795E-5</v>
      </c>
      <c r="V92" s="2"/>
      <c r="W92" s="2"/>
      <c r="X92" s="2"/>
      <c r="Y92" s="2"/>
    </row>
    <row r="93" spans="1:25">
      <c r="A93" s="19">
        <v>1996</v>
      </c>
      <c r="B93" s="833">
        <f>taxrates!B85</f>
        <v>0.320273756980896</v>
      </c>
      <c r="C93" s="319">
        <f>taxrates!I85</f>
        <v>0.29758599400520325</v>
      </c>
      <c r="D93" s="521">
        <f>taxrates!P85</f>
        <v>0.2655271589756012</v>
      </c>
      <c r="E93" s="522">
        <f>taxrates!W85</f>
        <v>0.3087317943572998</v>
      </c>
      <c r="F93" s="319">
        <f>taxrates!AD85</f>
        <v>0.35219475626945496</v>
      </c>
      <c r="G93" s="16">
        <f>taxrates!AK85</f>
        <v>0.36042433977127075</v>
      </c>
      <c r="H93" s="16">
        <f>taxrates!AR85</f>
        <v>0.38862901926040649</v>
      </c>
      <c r="I93" s="16">
        <f>taxrates!AY85</f>
        <v>0.40365302562713623</v>
      </c>
      <c r="J93" s="16">
        <f>taxrates!BF85</f>
        <v>0.43428194522857666</v>
      </c>
      <c r="K93" s="16">
        <f>taxrates!BM85</f>
        <v>0.45441329479217529</v>
      </c>
      <c r="L93" s="17">
        <f>taxrates!BT85</f>
        <v>0.45090124011039734</v>
      </c>
      <c r="M93" s="15">
        <f>taxrates!CA85</f>
        <v>0.32837051153182983</v>
      </c>
      <c r="N93" s="15">
        <f>taxrates!CH85</f>
        <v>0.33023664355278015</v>
      </c>
      <c r="O93" s="15">
        <f>taxrates!CO85</f>
        <v>0.34239044785499573</v>
      </c>
      <c r="P93" s="15">
        <f>taxrates!CV85</f>
        <v>0.3691743016242981</v>
      </c>
      <c r="Q93" s="15">
        <f>taxrates!DC85</f>
        <v>0.42053264379501343</v>
      </c>
      <c r="R93" s="14">
        <f>taxrates!DJ85</f>
        <v>0.45646381378173828</v>
      </c>
      <c r="S93" s="15"/>
      <c r="T93" s="13"/>
      <c r="U93" s="1048">
        <v>-5.7506292430342665E-5</v>
      </c>
      <c r="V93" s="2"/>
      <c r="W93" s="2"/>
      <c r="X93" s="2"/>
      <c r="Y93" s="2"/>
    </row>
    <row r="94" spans="1:25">
      <c r="A94" s="19">
        <v>1997</v>
      </c>
      <c r="B94" s="833">
        <f>taxrates!B86</f>
        <v>0.32342508435249329</v>
      </c>
      <c r="C94" s="319">
        <f>taxrates!I86</f>
        <v>0.29880055785179138</v>
      </c>
      <c r="D94" s="521">
        <f>taxrates!P86</f>
        <v>0.2677021324634552</v>
      </c>
      <c r="E94" s="522">
        <f>taxrates!W86</f>
        <v>0.30958235263824463</v>
      </c>
      <c r="F94" s="319">
        <f>taxrates!AD86</f>
        <v>0.35705998539924622</v>
      </c>
      <c r="G94" s="16">
        <f>taxrates!AK86</f>
        <v>0.36581581830978394</v>
      </c>
      <c r="H94" s="16">
        <f>taxrates!AR86</f>
        <v>0.39454552531242371</v>
      </c>
      <c r="I94" s="16">
        <f>taxrates!AY86</f>
        <v>0.40707400441169739</v>
      </c>
      <c r="J94" s="16">
        <f>taxrates!BF86</f>
        <v>0.43286725878715515</v>
      </c>
      <c r="K94" s="16">
        <f>taxrates!BM86</f>
        <v>0.45398736000061035</v>
      </c>
      <c r="L94" s="17">
        <f>taxrates!BT86</f>
        <v>0.45211797952651978</v>
      </c>
      <c r="M94" s="15">
        <f>taxrates!CA86</f>
        <v>0.33104768395423889</v>
      </c>
      <c r="N94" s="15">
        <f>taxrates!CH86</f>
        <v>0.33395865559577942</v>
      </c>
      <c r="O94" s="15">
        <f>taxrates!CO86</f>
        <v>0.3540157675743103</v>
      </c>
      <c r="P94" s="15">
        <f>taxrates!CV86</f>
        <v>0.37698474526405334</v>
      </c>
      <c r="Q94" s="15">
        <f>taxrates!DC86</f>
        <v>0.41873440146446228</v>
      </c>
      <c r="R94" s="14">
        <f>taxrates!DJ86</f>
        <v>0.45504441857337952</v>
      </c>
      <c r="S94" s="15"/>
      <c r="T94" s="13"/>
      <c r="U94" s="1048">
        <v>-4.1527905688176769E-5</v>
      </c>
      <c r="V94" s="2"/>
      <c r="W94" s="2"/>
      <c r="X94" s="2"/>
      <c r="Y94" s="2"/>
    </row>
    <row r="95" spans="1:25">
      <c r="A95" s="19">
        <v>1998</v>
      </c>
      <c r="B95" s="833">
        <f>taxrates!B87</f>
        <v>0.32550090551376343</v>
      </c>
      <c r="C95" s="319">
        <f>taxrates!I87</f>
        <v>0.29659786820411682</v>
      </c>
      <c r="D95" s="521">
        <f>taxrates!P87</f>
        <v>0.26433855295181274</v>
      </c>
      <c r="E95" s="522">
        <f>taxrates!W87</f>
        <v>0.30792233347892761</v>
      </c>
      <c r="F95" s="319">
        <f>taxrates!AD87</f>
        <v>0.36439463496208191</v>
      </c>
      <c r="G95" s="16">
        <f>taxrates!AK87</f>
        <v>0.37402081489562988</v>
      </c>
      <c r="H95" s="16">
        <f>taxrates!AR87</f>
        <v>0.40552294254302979</v>
      </c>
      <c r="I95" s="16">
        <f>taxrates!AY87</f>
        <v>0.42102423310279846</v>
      </c>
      <c r="J95" s="16">
        <f>taxrates!BF87</f>
        <v>0.45790985226631165</v>
      </c>
      <c r="K95" s="16">
        <f>taxrates!BM87</f>
        <v>0.47787073254585266</v>
      </c>
      <c r="L95" s="17">
        <f>taxrates!BT87</f>
        <v>0.4792340099811554</v>
      </c>
      <c r="M95" s="15">
        <f>taxrates!CA87</f>
        <v>0.33525183796882629</v>
      </c>
      <c r="N95" s="15">
        <f>taxrates!CH87</f>
        <v>0.33876696228981018</v>
      </c>
      <c r="O95" s="15">
        <f>taxrates!CO87</f>
        <v>0.35608121752738953</v>
      </c>
      <c r="P95" s="15">
        <f>taxrates!CV87</f>
        <v>0.37839707732200623</v>
      </c>
      <c r="Q95" s="15">
        <f>taxrates!DC87</f>
        <v>0.44441375136375427</v>
      </c>
      <c r="R95" s="14">
        <f>taxrates!DJ87</f>
        <v>0.47713559865951538</v>
      </c>
      <c r="S95" s="15"/>
      <c r="T95" s="13"/>
      <c r="U95" s="1048">
        <v>-4.5596438126793704E-5</v>
      </c>
      <c r="V95" s="2"/>
      <c r="W95" s="2"/>
      <c r="X95" s="2"/>
      <c r="Y95" s="2"/>
    </row>
    <row r="96" spans="1:25">
      <c r="A96" s="23">
        <v>1999</v>
      </c>
      <c r="B96" s="834">
        <f>taxrates!B88</f>
        <v>0.32599389553070068</v>
      </c>
      <c r="C96" s="320">
        <f>taxrates!I88</f>
        <v>0.29410800337791443</v>
      </c>
      <c r="D96" s="525">
        <f>taxrates!P88</f>
        <v>0.25819656252861023</v>
      </c>
      <c r="E96" s="526">
        <f>taxrates!W88</f>
        <v>0.30677121877670288</v>
      </c>
      <c r="F96" s="320">
        <f>taxrates!AD88</f>
        <v>0.36766576766967773</v>
      </c>
      <c r="G96" s="22">
        <f>taxrates!AK88</f>
        <v>0.37755891680717468</v>
      </c>
      <c r="H96" s="22">
        <f>taxrates!AR88</f>
        <v>0.40784487128257751</v>
      </c>
      <c r="I96" s="22">
        <f>taxrates!AY88</f>
        <v>0.42243394255638123</v>
      </c>
      <c r="J96" s="22">
        <f>taxrates!BF88</f>
        <v>0.45537087321281433</v>
      </c>
      <c r="K96" s="22">
        <f>taxrates!BM88</f>
        <v>0.46832948923110962</v>
      </c>
      <c r="L96" s="906">
        <f>taxrates!BT88</f>
        <v>0.45454391837120056</v>
      </c>
      <c r="M96" s="21">
        <f>taxrates!CA88</f>
        <v>0.33690807223320007</v>
      </c>
      <c r="N96" s="21">
        <f>taxrates!CH88</f>
        <v>0.3420218825340271</v>
      </c>
      <c r="O96" s="21">
        <f>taxrates!CO88</f>
        <v>0.3593166172504425</v>
      </c>
      <c r="P96" s="21">
        <f>taxrates!CV88</f>
        <v>0.38283112645149231</v>
      </c>
      <c r="Q96" s="21">
        <f>taxrates!DC88</f>
        <v>0.44612991809844971</v>
      </c>
      <c r="R96" s="20">
        <f>taxrates!DJ88</f>
        <v>0.47633761167526245</v>
      </c>
      <c r="S96" s="15"/>
      <c r="T96" s="13"/>
      <c r="U96" s="1048">
        <v>-3.6469169641617505E-5</v>
      </c>
      <c r="V96" s="2"/>
      <c r="W96" s="2"/>
      <c r="X96" s="2"/>
      <c r="Y96" s="2"/>
    </row>
    <row r="97" spans="1:25">
      <c r="A97" s="27">
        <v>2000</v>
      </c>
      <c r="B97" s="835">
        <f>taxrates!B89</f>
        <v>0.32747814059257507</v>
      </c>
      <c r="C97" s="321">
        <f>taxrates!I89</f>
        <v>0.29269814491271973</v>
      </c>
      <c r="D97" s="527">
        <f>taxrates!P89</f>
        <v>0.2555679976940155</v>
      </c>
      <c r="E97" s="528">
        <f>taxrates!W89</f>
        <v>0.30577370524406433</v>
      </c>
      <c r="F97" s="321">
        <f>taxrates!AD89</f>
        <v>0.37195387482643127</v>
      </c>
      <c r="G97" s="26">
        <f>taxrates!AK89</f>
        <v>0.38254204392433167</v>
      </c>
      <c r="H97" s="26">
        <f>taxrates!AR89</f>
        <v>0.41435092687606812</v>
      </c>
      <c r="I97" s="26">
        <f>taxrates!AY89</f>
        <v>0.43087500333786011</v>
      </c>
      <c r="J97" s="26">
        <f>taxrates!BF89</f>
        <v>0.46757081151008606</v>
      </c>
      <c r="K97" s="26">
        <f>taxrates!BM89</f>
        <v>0.48999491333961487</v>
      </c>
      <c r="L97" s="907">
        <f>taxrates!BT89</f>
        <v>0.49270617961883545</v>
      </c>
      <c r="M97" s="25">
        <f>taxrates!CA89</f>
        <v>0.33840501308441162</v>
      </c>
      <c r="N97" s="25">
        <f>taxrates!CH89</f>
        <v>0.34403344988822937</v>
      </c>
      <c r="O97" s="25">
        <f>taxrates!CO89</f>
        <v>0.35746431350708008</v>
      </c>
      <c r="P97" s="25">
        <f>taxrates!CV89</f>
        <v>0.38480493426322937</v>
      </c>
      <c r="Q97" s="25">
        <f>taxrates!DC89</f>
        <v>0.45129400491714478</v>
      </c>
      <c r="R97" s="24">
        <f>taxrates!DJ89</f>
        <v>0.48846518993377686</v>
      </c>
      <c r="S97" s="15"/>
      <c r="T97" s="13"/>
      <c r="U97" s="1048">
        <v>-3.9047744253450922E-5</v>
      </c>
      <c r="V97" s="2"/>
      <c r="W97" s="2"/>
      <c r="X97" s="2"/>
      <c r="Y97" s="2"/>
    </row>
    <row r="98" spans="1:25">
      <c r="A98" s="19">
        <v>2001</v>
      </c>
      <c r="B98" s="833">
        <f>taxrates!B90</f>
        <v>0.3142295777797699</v>
      </c>
      <c r="C98" s="319">
        <f>taxrates!I90</f>
        <v>0.2872336208820343</v>
      </c>
      <c r="D98" s="521">
        <f>taxrates!P90</f>
        <v>0.2508435845375061</v>
      </c>
      <c r="E98" s="522">
        <f>taxrates!W90</f>
        <v>0.30010825395584106</v>
      </c>
      <c r="F98" s="319">
        <f>taxrates!AD90</f>
        <v>0.35030761361122131</v>
      </c>
      <c r="G98" s="16">
        <f>taxrates!AK90</f>
        <v>0.35675042867660522</v>
      </c>
      <c r="H98" s="16">
        <f>taxrates!AR90</f>
        <v>0.3780997097492218</v>
      </c>
      <c r="I98" s="16">
        <f>taxrates!AY90</f>
        <v>0.39033490419387817</v>
      </c>
      <c r="J98" s="16">
        <f>taxrates!BF90</f>
        <v>0.41392633318901062</v>
      </c>
      <c r="K98" s="16">
        <f>taxrates!BM90</f>
        <v>0.4313492476940155</v>
      </c>
      <c r="L98" s="17">
        <f>taxrates!BT90</f>
        <v>0.42296004295349121</v>
      </c>
      <c r="M98" s="15">
        <f>taxrates!CA90</f>
        <v>0.33077183365821838</v>
      </c>
      <c r="N98" s="15">
        <f>taxrates!CH90</f>
        <v>0.33203330636024475</v>
      </c>
      <c r="O98" s="15">
        <f>taxrates!CO90</f>
        <v>0.33754828572273254</v>
      </c>
      <c r="P98" s="15">
        <f>taxrates!CV90</f>
        <v>0.36173593997955322</v>
      </c>
      <c r="Q98" s="15">
        <f>taxrates!DC90</f>
        <v>0.40156263113021851</v>
      </c>
      <c r="R98" s="14">
        <f>taxrates!DJ90</f>
        <v>0.43658196926116943</v>
      </c>
      <c r="S98" s="15"/>
      <c r="T98" s="13"/>
      <c r="U98" s="1048">
        <v>-4.0609289035486995E-5</v>
      </c>
      <c r="V98" s="2"/>
      <c r="W98" s="2"/>
      <c r="X98" s="2"/>
      <c r="Y98" s="2"/>
    </row>
    <row r="99" spans="1:25">
      <c r="A99" s="19">
        <v>2002</v>
      </c>
      <c r="B99" s="833">
        <f>taxrates!B91</f>
        <v>0.29243791103363037</v>
      </c>
      <c r="C99" s="319">
        <f>taxrates!I91</f>
        <v>0.2712358832359314</v>
      </c>
      <c r="D99" s="521">
        <f>taxrates!P91</f>
        <v>0.23837165534496307</v>
      </c>
      <c r="E99" s="522">
        <f>taxrates!W91</f>
        <v>0.28270912170410156</v>
      </c>
      <c r="F99" s="319">
        <f>taxrates!AD91</f>
        <v>0.32086271047592163</v>
      </c>
      <c r="G99" s="16">
        <f>taxrates!AK91</f>
        <v>0.3230476975440979</v>
      </c>
      <c r="H99" s="16">
        <f>taxrates!AR91</f>
        <v>0.33687496185302734</v>
      </c>
      <c r="I99" s="16">
        <f>taxrates!AY91</f>
        <v>0.34385186433792114</v>
      </c>
      <c r="J99" s="16">
        <f>taxrates!BF91</f>
        <v>0.36051735281944275</v>
      </c>
      <c r="K99" s="16">
        <f>taxrates!BM91</f>
        <v>0.37168523669242859</v>
      </c>
      <c r="L99" s="17">
        <f>taxrates!BT91</f>
        <v>0.36454036831855774</v>
      </c>
      <c r="M99" s="15">
        <f>taxrates!CA91</f>
        <v>0.31428787112236023</v>
      </c>
      <c r="N99" s="15">
        <f>taxrates!CH91</f>
        <v>0.30733427405357361</v>
      </c>
      <c r="O99" s="15">
        <f>taxrates!CO91</f>
        <v>0.31443002820014954</v>
      </c>
      <c r="P99" s="15">
        <f>taxrates!CV91</f>
        <v>0.32402411103248596</v>
      </c>
      <c r="Q99" s="15">
        <f>taxrates!DC91</f>
        <v>0.35258388519287109</v>
      </c>
      <c r="R99" s="14">
        <f>taxrates!DJ91</f>
        <v>0.37631058692932129</v>
      </c>
      <c r="S99" s="15"/>
      <c r="T99" s="13"/>
      <c r="U99" s="1048">
        <v>-4.0064305926013066E-5</v>
      </c>
      <c r="V99" s="2"/>
      <c r="W99" s="2"/>
      <c r="X99" s="2"/>
      <c r="Y99" s="2"/>
    </row>
    <row r="100" spans="1:25">
      <c r="A100" s="19">
        <v>2003</v>
      </c>
      <c r="B100" s="833">
        <f>taxrates!B92</f>
        <v>0.28582227230072021</v>
      </c>
      <c r="C100" s="319">
        <f>taxrates!I92</f>
        <v>0.26555335521697998</v>
      </c>
      <c r="D100" s="521">
        <f>taxrates!P92</f>
        <v>0.23447577655315399</v>
      </c>
      <c r="E100" s="522">
        <f>taxrates!W92</f>
        <v>0.27613669633865356</v>
      </c>
      <c r="F100" s="319">
        <f>taxrates!AD92</f>
        <v>0.31283679604530334</v>
      </c>
      <c r="G100" s="16">
        <f>taxrates!AK92</f>
        <v>0.31535157561302185</v>
      </c>
      <c r="H100" s="16">
        <f>taxrates!AR92</f>
        <v>0.3282139003276825</v>
      </c>
      <c r="I100" s="16">
        <f>taxrates!AY92</f>
        <v>0.33569067716598511</v>
      </c>
      <c r="J100" s="16">
        <f>taxrates!BF92</f>
        <v>0.34995570778846741</v>
      </c>
      <c r="K100" s="16">
        <f>taxrates!BM92</f>
        <v>0.36151903867721558</v>
      </c>
      <c r="L100" s="17">
        <f>taxrates!BT92</f>
        <v>0.35904514789581299</v>
      </c>
      <c r="M100" s="15">
        <f>taxrates!CA92</f>
        <v>0.30529582500457764</v>
      </c>
      <c r="N100" s="15">
        <f>taxrates!CH92</f>
        <v>0.30054387450218201</v>
      </c>
      <c r="O100" s="15">
        <f>taxrates!CO92</f>
        <v>0.30357787013053894</v>
      </c>
      <c r="P100" s="15">
        <f>taxrates!CV92</f>
        <v>0.31838464736938477</v>
      </c>
      <c r="Q100" s="15">
        <f>taxrates!DC92</f>
        <v>0.34136858582496643</v>
      </c>
      <c r="R100" s="14">
        <f>taxrates!DJ92</f>
        <v>0.3631841242313385</v>
      </c>
      <c r="S100" s="15"/>
      <c r="T100" s="13"/>
      <c r="U100" s="1048">
        <v>-3.1229945536892512E-5</v>
      </c>
      <c r="V100" s="2"/>
      <c r="W100" s="2"/>
      <c r="X100" s="2"/>
      <c r="Y100" s="2"/>
    </row>
    <row r="101" spans="1:25">
      <c r="A101" s="19">
        <v>2004</v>
      </c>
      <c r="B101" s="833">
        <f>taxrates!B93</f>
        <v>0.28766170144081116</v>
      </c>
      <c r="C101" s="319">
        <f>taxrates!I93</f>
        <v>0.26461836695671082</v>
      </c>
      <c r="D101" s="521">
        <f>taxrates!P93</f>
        <v>0.23297791182994843</v>
      </c>
      <c r="E101" s="522">
        <f>taxrates!W93</f>
        <v>0.27533021569252014</v>
      </c>
      <c r="F101" s="319">
        <f>taxrates!AD93</f>
        <v>0.3171059787273407</v>
      </c>
      <c r="G101" s="16">
        <f>taxrates!AK93</f>
        <v>0.32143694162368774</v>
      </c>
      <c r="H101" s="16">
        <f>taxrates!AR93</f>
        <v>0.33629307150840759</v>
      </c>
      <c r="I101" s="16">
        <f>taxrates!AY93</f>
        <v>0.3444354236125946</v>
      </c>
      <c r="J101" s="16">
        <f>taxrates!BF93</f>
        <v>0.36126381158828735</v>
      </c>
      <c r="K101" s="16">
        <f>taxrates!BM93</f>
        <v>0.37175667285919189</v>
      </c>
      <c r="L101" s="17">
        <f>taxrates!BT93</f>
        <v>0.36726853251457214</v>
      </c>
      <c r="M101" s="15">
        <f>taxrates!CA93</f>
        <v>0.30348706245422363</v>
      </c>
      <c r="N101" s="15">
        <f>taxrates!CH93</f>
        <v>0.30327856540679932</v>
      </c>
      <c r="O101" s="15">
        <f>taxrates!CO93</f>
        <v>0.30797243118286133</v>
      </c>
      <c r="P101" s="15">
        <f>taxrates!CV93</f>
        <v>0.32295417785644531</v>
      </c>
      <c r="Q101" s="15">
        <f>taxrates!DC93</f>
        <v>0.35312891006469727</v>
      </c>
      <c r="R101" s="14">
        <f>taxrates!DJ93</f>
        <v>0.37470322847366333</v>
      </c>
      <c r="S101" s="15"/>
      <c r="T101" s="13"/>
      <c r="U101" s="1048">
        <v>-2.9715557252785185E-5</v>
      </c>
      <c r="V101" s="2"/>
      <c r="W101" s="2"/>
      <c r="X101" s="2"/>
      <c r="Y101" s="2"/>
    </row>
    <row r="102" spans="1:25">
      <c r="A102" s="19">
        <v>2005</v>
      </c>
      <c r="B102" s="833">
        <f>taxrates!B94</f>
        <v>0.30221295356750488</v>
      </c>
      <c r="C102" s="319">
        <f>taxrates!I94</f>
        <v>0.27259460091590881</v>
      </c>
      <c r="D102" s="521">
        <f>taxrates!P94</f>
        <v>0.24167044460773468</v>
      </c>
      <c r="E102" s="522">
        <f>taxrates!W94</f>
        <v>0.2830008864402771</v>
      </c>
      <c r="F102" s="319">
        <f>taxrates!AD94</f>
        <v>0.33831983804702759</v>
      </c>
      <c r="G102" s="16">
        <f>taxrates!AK94</f>
        <v>0.3457484245300293</v>
      </c>
      <c r="H102" s="16">
        <f>taxrates!AR94</f>
        <v>0.36608761548995972</v>
      </c>
      <c r="I102" s="16">
        <f>taxrates!AY94</f>
        <v>0.37507149577140808</v>
      </c>
      <c r="J102" s="16">
        <f>taxrates!BF94</f>
        <v>0.39264947175979614</v>
      </c>
      <c r="K102" s="16">
        <f>taxrates!BM94</f>
        <v>0.39929342269897461</v>
      </c>
      <c r="L102" s="17">
        <f>taxrates!BT94</f>
        <v>0.39834636449813843</v>
      </c>
      <c r="M102" s="15">
        <f>taxrates!CA94</f>
        <v>0.31401538848876953</v>
      </c>
      <c r="N102" s="15">
        <f>taxrates!CH94</f>
        <v>0.3197225034236908</v>
      </c>
      <c r="O102" s="15">
        <f>taxrates!CO94</f>
        <v>0.33312714099884033</v>
      </c>
      <c r="P102" s="15">
        <f>taxrates!CV94</f>
        <v>0.35112753510475159</v>
      </c>
      <c r="Q102" s="15">
        <f>taxrates!DC94</f>
        <v>0.38741180300712585</v>
      </c>
      <c r="R102" s="14">
        <f>taxrates!DJ94</f>
        <v>0.39990797638893127</v>
      </c>
      <c r="S102" s="15"/>
      <c r="T102" s="13"/>
      <c r="U102" s="1048">
        <v>-2.7861306076737424E-5</v>
      </c>
      <c r="V102" s="2"/>
      <c r="W102" s="2"/>
      <c r="X102" s="2"/>
      <c r="Y102" s="2"/>
    </row>
    <row r="103" spans="1:25">
      <c r="A103" s="19">
        <v>2006</v>
      </c>
      <c r="B103" s="833">
        <f>taxrates!B95</f>
        <v>0.30966740846633911</v>
      </c>
      <c r="C103" s="319">
        <f>taxrates!I95</f>
        <v>0.27836713194847107</v>
      </c>
      <c r="D103" s="521">
        <f>taxrates!P95</f>
        <v>0.24810020625591278</v>
      </c>
      <c r="E103" s="522">
        <f>taxrates!W95</f>
        <v>0.28849875926971436</v>
      </c>
      <c r="F103" s="319">
        <f>taxrates!AD95</f>
        <v>0.34636881947517395</v>
      </c>
      <c r="G103" s="16">
        <f>taxrates!AK95</f>
        <v>0.35336983203887939</v>
      </c>
      <c r="H103" s="16">
        <f>taxrates!AR95</f>
        <v>0.37438011169433594</v>
      </c>
      <c r="I103" s="16">
        <f>taxrates!AY95</f>
        <v>0.38429912924766541</v>
      </c>
      <c r="J103" s="16">
        <f>taxrates!BF95</f>
        <v>0.40522387623786926</v>
      </c>
      <c r="K103" s="16">
        <f>taxrates!BM95</f>
        <v>0.41808679699897766</v>
      </c>
      <c r="L103" s="17">
        <f>taxrates!BT95</f>
        <v>0.41660675406455994</v>
      </c>
      <c r="M103" s="15">
        <f>taxrates!CA95</f>
        <v>0.32283791899681091</v>
      </c>
      <c r="N103" s="15">
        <f>taxrates!CH95</f>
        <v>0.32590529322624207</v>
      </c>
      <c r="O103" s="15">
        <f>taxrates!CO95</f>
        <v>0.33771687746047974</v>
      </c>
      <c r="P103" s="15">
        <f>taxrates!CV95</f>
        <v>0.35588943958282471</v>
      </c>
      <c r="Q103" s="15">
        <f>taxrates!DC95</f>
        <v>0.39519014954566956</v>
      </c>
      <c r="R103" s="14">
        <f>taxrates!DJ95</f>
        <v>0.41907614469528198</v>
      </c>
      <c r="S103" s="15"/>
      <c r="T103" s="13"/>
      <c r="U103" s="1048">
        <v>-3.2928924822372974E-5</v>
      </c>
      <c r="V103" s="2"/>
      <c r="W103" s="2"/>
      <c r="X103" s="2"/>
      <c r="Y103" s="2"/>
    </row>
    <row r="104" spans="1:25">
      <c r="A104" s="19">
        <v>2007</v>
      </c>
      <c r="B104" s="833">
        <f>taxrates!B96</f>
        <v>0.31616729497909546</v>
      </c>
      <c r="C104" s="319">
        <f>taxrates!I96</f>
        <v>0.28204953670501709</v>
      </c>
      <c r="D104" s="521">
        <f>taxrates!P96</f>
        <v>0.25194323062896729</v>
      </c>
      <c r="E104" s="522">
        <f>taxrates!W96</f>
        <v>0.29226994514465332</v>
      </c>
      <c r="F104" s="319">
        <f>taxrates!AD96</f>
        <v>0.35655501484870911</v>
      </c>
      <c r="G104" s="16">
        <f>taxrates!AK96</f>
        <v>0.36579233407974243</v>
      </c>
      <c r="H104" s="16">
        <f>taxrates!AR96</f>
        <v>0.39092957973480225</v>
      </c>
      <c r="I104" s="16">
        <f>taxrates!AY96</f>
        <v>0.40347582101821899</v>
      </c>
      <c r="J104" s="16">
        <f>taxrates!BF96</f>
        <v>0.42731663584709167</v>
      </c>
      <c r="K104" s="16">
        <f>taxrates!BM96</f>
        <v>0.4406665563583374</v>
      </c>
      <c r="L104" s="17">
        <f>taxrates!BT96</f>
        <v>0.43634402751922607</v>
      </c>
      <c r="M104" s="15">
        <f>taxrates!CA96</f>
        <v>0.3258366584777832</v>
      </c>
      <c r="N104" s="15">
        <f>taxrates!CH96</f>
        <v>0.33324560523033142</v>
      </c>
      <c r="O104" s="15">
        <f>taxrates!CO96</f>
        <v>0.34477600455284119</v>
      </c>
      <c r="P104" s="15">
        <f>taxrates!CV96</f>
        <v>0.37056425213813782</v>
      </c>
      <c r="Q104" s="15">
        <f>taxrates!DC96</f>
        <v>0.41620096564292908</v>
      </c>
      <c r="R104" s="14">
        <f>taxrates!DJ96</f>
        <v>0.44382065534591675</v>
      </c>
      <c r="S104" s="15"/>
      <c r="T104" s="13"/>
      <c r="U104" s="1048">
        <v>-3.4388004238661285E-5</v>
      </c>
      <c r="V104" s="2"/>
      <c r="W104" s="2"/>
      <c r="X104" s="2"/>
      <c r="Y104" s="2"/>
    </row>
    <row r="105" spans="1:25">
      <c r="A105" s="19">
        <v>2008</v>
      </c>
      <c r="B105" s="833">
        <f>taxrates!B97</f>
        <v>0.30636635422706604</v>
      </c>
      <c r="C105" s="319">
        <f>taxrates!I97</f>
        <v>0.278146892786026</v>
      </c>
      <c r="D105" s="521">
        <f>taxrates!P97</f>
        <v>0.24961996078491211</v>
      </c>
      <c r="E105" s="522">
        <f>taxrates!W97</f>
        <v>0.28769120573997498</v>
      </c>
      <c r="F105" s="319">
        <f>taxrates!AD97</f>
        <v>0.34042936563491821</v>
      </c>
      <c r="G105" s="16">
        <f>taxrates!AK97</f>
        <v>0.34536796808242798</v>
      </c>
      <c r="H105" s="16">
        <f>taxrates!AR97</f>
        <v>0.3597148060798645</v>
      </c>
      <c r="I105" s="16">
        <f>taxrates!AY97</f>
        <v>0.3670385479927063</v>
      </c>
      <c r="J105" s="16">
        <f>taxrates!BF97</f>
        <v>0.38221806287765503</v>
      </c>
      <c r="K105" s="16">
        <f>taxrates!BM97</f>
        <v>0.38841646909713745</v>
      </c>
      <c r="L105" s="17">
        <f>taxrates!BT97</f>
        <v>0.38028067350387573</v>
      </c>
      <c r="M105" s="15">
        <f>taxrates!CA97</f>
        <v>0.32431364059448242</v>
      </c>
      <c r="N105" s="15">
        <f>taxrates!CH97</f>
        <v>0.32689252495765686</v>
      </c>
      <c r="O105" s="15">
        <f>taxrates!CO97</f>
        <v>0.33265471458435059</v>
      </c>
      <c r="P105" s="15">
        <f>taxrates!CV97</f>
        <v>0.34592118859291077</v>
      </c>
      <c r="Q105" s="15">
        <f>taxrates!DC97</f>
        <v>0.37692245841026306</v>
      </c>
      <c r="R105" s="14">
        <f>taxrates!DJ97</f>
        <v>0.39481350779533386</v>
      </c>
      <c r="S105" s="15"/>
      <c r="T105" s="13"/>
      <c r="U105" s="1048">
        <v>-2.8949376650044822E-5</v>
      </c>
      <c r="V105" s="2"/>
      <c r="W105" s="2"/>
      <c r="X105" s="2"/>
      <c r="Y105" s="2"/>
    </row>
    <row r="106" spans="1:25">
      <c r="A106" s="23">
        <v>2009</v>
      </c>
      <c r="B106" s="834">
        <f>taxrates!B98</f>
        <v>0.27696579694747925</v>
      </c>
      <c r="C106" s="320">
        <f>taxrates!I98</f>
        <v>0.25699478387832642</v>
      </c>
      <c r="D106" s="525">
        <f>taxrates!P98</f>
        <v>0.23559530079364777</v>
      </c>
      <c r="E106" s="526">
        <f>taxrates!W98</f>
        <v>0.26390710473060608</v>
      </c>
      <c r="F106" s="320">
        <f>taxrates!AD98</f>
        <v>0.30203664302825928</v>
      </c>
      <c r="G106" s="22">
        <f>taxrates!AK98</f>
        <v>0.30263462662696838</v>
      </c>
      <c r="H106" s="22">
        <f>taxrates!AR98</f>
        <v>0.30652979016304016</v>
      </c>
      <c r="I106" s="22">
        <f>taxrates!AY98</f>
        <v>0.30962148308753967</v>
      </c>
      <c r="J106" s="22">
        <f>taxrates!BF98</f>
        <v>0.31521749496459961</v>
      </c>
      <c r="K106" s="22">
        <f>taxrates!BM98</f>
        <v>0.30828052759170532</v>
      </c>
      <c r="L106" s="906">
        <f>taxrates!BT98</f>
        <v>0.29257604479789734</v>
      </c>
      <c r="M106" s="21">
        <f>taxrates!CA98</f>
        <v>0.30018088221549988</v>
      </c>
      <c r="N106" s="21">
        <f>taxrates!CH98</f>
        <v>0.29781818389892578</v>
      </c>
      <c r="O106" s="21">
        <f>taxrates!CO98</f>
        <v>0.29520305991172791</v>
      </c>
      <c r="P106" s="21">
        <f>taxrates!CV98</f>
        <v>0.30165895819664001</v>
      </c>
      <c r="Q106" s="21">
        <f>taxrates!DC98</f>
        <v>0.32180026173591614</v>
      </c>
      <c r="R106" s="20">
        <f>taxrates!DJ98</f>
        <v>0.32236206531524658</v>
      </c>
      <c r="S106" s="15"/>
      <c r="T106" s="13"/>
      <c r="U106" s="1048">
        <v>-2.5972931513684738E-5</v>
      </c>
      <c r="V106" s="2"/>
      <c r="W106" s="2"/>
      <c r="X106" s="2"/>
      <c r="Y106" s="2"/>
    </row>
    <row r="107" spans="1:25">
      <c r="A107" s="19">
        <v>2010</v>
      </c>
      <c r="B107" s="833">
        <f>taxrates!B99</f>
        <v>0.28195568919181824</v>
      </c>
      <c r="C107" s="319">
        <f>taxrates!I99</f>
        <v>0.26103684306144714</v>
      </c>
      <c r="D107" s="521">
        <f>taxrates!P99</f>
        <v>0.23593971133232117</v>
      </c>
      <c r="E107" s="522">
        <f>taxrates!W99</f>
        <v>0.26897180080413818</v>
      </c>
      <c r="F107" s="319">
        <f>taxrates!AD99</f>
        <v>0.30676063895225525</v>
      </c>
      <c r="G107" s="16">
        <f>taxrates!AK99</f>
        <v>0.30787518620491028</v>
      </c>
      <c r="H107" s="16">
        <f>taxrates!AR99</f>
        <v>0.31288126111030579</v>
      </c>
      <c r="I107" s="16">
        <f>taxrates!AY99</f>
        <v>0.31671187281608582</v>
      </c>
      <c r="J107" s="16">
        <f>taxrates!BF99</f>
        <v>0.32372701168060303</v>
      </c>
      <c r="K107" s="16">
        <f>taxrates!BM99</f>
        <v>0.31952178478240967</v>
      </c>
      <c r="L107" s="17">
        <f>taxrates!BT99</f>
        <v>0.3099345862865448</v>
      </c>
      <c r="M107" s="15">
        <f>taxrates!CA99</f>
        <v>0.30314895510673523</v>
      </c>
      <c r="N107" s="15">
        <f>taxrates!CH99</f>
        <v>0.30133900046348572</v>
      </c>
      <c r="O107" s="15">
        <f>taxrates!CO99</f>
        <v>0.29813069105148315</v>
      </c>
      <c r="P107" s="15">
        <f>taxrates!CV99</f>
        <v>0.30605089664459229</v>
      </c>
      <c r="Q107" s="15">
        <f>taxrates!DC99</f>
        <v>0.32784944772720337</v>
      </c>
      <c r="R107" s="14">
        <f>taxrates!DJ99</f>
        <v>0.32776567339897156</v>
      </c>
      <c r="S107" s="15"/>
      <c r="T107" s="13"/>
      <c r="U107" s="1048">
        <v>-2.1547349516759517E-5</v>
      </c>
      <c r="V107" s="2"/>
      <c r="W107" s="2"/>
      <c r="X107" s="2"/>
      <c r="Y107" s="2"/>
    </row>
    <row r="108" spans="1:25">
      <c r="A108" s="19">
        <v>2011</v>
      </c>
      <c r="B108" s="833">
        <f>taxrates!B100</f>
        <v>0.28330764174461365</v>
      </c>
      <c r="C108" s="319">
        <f>taxrates!I100</f>
        <v>0.26007285714149475</v>
      </c>
      <c r="D108" s="521">
        <f>taxrates!P100</f>
        <v>0.23484830558300018</v>
      </c>
      <c r="E108" s="522">
        <f>taxrates!W100</f>
        <v>0.26783964037895203</v>
      </c>
      <c r="F108" s="319">
        <f>taxrates!AD100</f>
        <v>0.31066721677780151</v>
      </c>
      <c r="G108" s="16">
        <f>taxrates!AK100</f>
        <v>0.31319940090179443</v>
      </c>
      <c r="H108" s="16">
        <f>taxrates!AR100</f>
        <v>0.32004940509796143</v>
      </c>
      <c r="I108" s="16">
        <f>taxrates!AY100</f>
        <v>0.32406070828437805</v>
      </c>
      <c r="J108" s="16">
        <f>taxrates!BF100</f>
        <v>0.3322606086730957</v>
      </c>
      <c r="K108" s="16">
        <f>taxrates!BM100</f>
        <v>0.32931804656982422</v>
      </c>
      <c r="L108" s="17">
        <f>taxrates!BT100</f>
        <v>0.32231107354164124</v>
      </c>
      <c r="M108" s="15">
        <f>taxrates!CA100</f>
        <v>0.30253168940544128</v>
      </c>
      <c r="N108" s="15">
        <f>taxrates!CH100</f>
        <v>0.30449360609054565</v>
      </c>
      <c r="O108" s="15">
        <f>taxrates!CO100</f>
        <v>0.30513373017311096</v>
      </c>
      <c r="P108" s="15">
        <f>taxrates!CV100</f>
        <v>0.31237563490867615</v>
      </c>
      <c r="Q108" s="15">
        <f>taxrates!DC100</f>
        <v>0.33481818437576294</v>
      </c>
      <c r="R108" s="14">
        <f>taxrates!DJ100</f>
        <v>0.3345685601234436</v>
      </c>
      <c r="S108" s="15"/>
      <c r="T108" s="13"/>
      <c r="U108" s="1048">
        <v>-2.3113985351208566E-5</v>
      </c>
      <c r="V108" s="2"/>
      <c r="W108" s="2"/>
      <c r="X108" s="2"/>
      <c r="Y108" s="2"/>
    </row>
    <row r="109" spans="1:25">
      <c r="A109" s="19">
        <v>2012</v>
      </c>
      <c r="B109" s="833">
        <f>taxrates!B101</f>
        <v>0.28336325287818909</v>
      </c>
      <c r="C109" s="319">
        <f>taxrates!I101</f>
        <v>0.25719088315963745</v>
      </c>
      <c r="D109" s="521">
        <f>taxrates!P101</f>
        <v>0.22916293144226074</v>
      </c>
      <c r="E109" s="522">
        <f>taxrates!W101</f>
        <v>0.26576381921768188</v>
      </c>
      <c r="F109" s="319">
        <f>taxrates!AD101</f>
        <v>0.31270593404769897</v>
      </c>
      <c r="G109" s="16">
        <f>taxrates!AK101</f>
        <v>0.31695103645324707</v>
      </c>
      <c r="H109" s="16">
        <f>taxrates!AR101</f>
        <v>0.32792931795120239</v>
      </c>
      <c r="I109" s="16">
        <f>taxrates!AY101</f>
        <v>0.33477699756622314</v>
      </c>
      <c r="J109" s="16">
        <f>taxrates!BF101</f>
        <v>0.3477071225643158</v>
      </c>
      <c r="K109" s="16">
        <f>taxrates!BM101</f>
        <v>0.34964683651924133</v>
      </c>
      <c r="L109" s="17">
        <f>taxrates!BT101</f>
        <v>0.34346458315849304</v>
      </c>
      <c r="M109" s="15">
        <f>taxrates!CA101</f>
        <v>0.29844376444816589</v>
      </c>
      <c r="N109" s="15">
        <f>taxrates!CH101</f>
        <v>0.30228146910667419</v>
      </c>
      <c r="O109" s="15">
        <f>taxrates!CO101</f>
        <v>0.3014703094959259</v>
      </c>
      <c r="P109" s="15">
        <f>taxrates!CV101</f>
        <v>0.31555554270744324</v>
      </c>
      <c r="Q109" s="15">
        <f>taxrates!DC101</f>
        <v>0.34594729542732239</v>
      </c>
      <c r="R109" s="14">
        <f>taxrates!DJ101</f>
        <v>0.35442337393760681</v>
      </c>
      <c r="S109" s="15"/>
      <c r="T109" s="13"/>
      <c r="U109" s="1048">
        <v>-2.3163701050821217E-5</v>
      </c>
      <c r="V109" s="2"/>
      <c r="W109" s="2"/>
      <c r="X109" s="2"/>
      <c r="Y109" s="2"/>
    </row>
    <row r="110" spans="1:25">
      <c r="A110" s="19">
        <v>2013</v>
      </c>
      <c r="B110" s="833">
        <f>taxrates!B102</f>
        <v>0.3026295006275177</v>
      </c>
      <c r="C110" s="319">
        <f>taxrates!I102</f>
        <v>0.27459815144538879</v>
      </c>
      <c r="D110" s="521">
        <f>taxrates!P102</f>
        <v>0.24438902735710144</v>
      </c>
      <c r="E110" s="522">
        <f>taxrates!W102</f>
        <v>0.28402400016784668</v>
      </c>
      <c r="F110" s="319">
        <f>taxrates!AD102</f>
        <v>0.33511435985565186</v>
      </c>
      <c r="G110" s="16">
        <f>taxrates!AK102</f>
        <v>0.34005632996559143</v>
      </c>
      <c r="H110" s="16">
        <f>taxrates!AR102</f>
        <v>0.35750028491020203</v>
      </c>
      <c r="I110" s="16">
        <f>taxrates!AY102</f>
        <v>0.36733099818229675</v>
      </c>
      <c r="J110" s="16">
        <f>taxrates!BF102</f>
        <v>0.38868656754493713</v>
      </c>
      <c r="K110" s="16">
        <f>taxrates!BM102</f>
        <v>0.39446672797203064</v>
      </c>
      <c r="L110" s="17">
        <f>taxrates!BT102</f>
        <v>0.39166355133056641</v>
      </c>
      <c r="M110" s="15">
        <f>taxrates!CA102</f>
        <v>0.31913086771965027</v>
      </c>
      <c r="N110" s="15">
        <f>taxrates!CH102</f>
        <v>0.31840148568153381</v>
      </c>
      <c r="O110" s="15">
        <f>taxrates!CO102</f>
        <v>0.32195106148719788</v>
      </c>
      <c r="P110" s="15">
        <f>taxrates!CV102</f>
        <v>0.33761841058731079</v>
      </c>
      <c r="Q110" s="15">
        <f>taxrates!DC102</f>
        <v>0.38358110189437866</v>
      </c>
      <c r="R110" s="14">
        <f>taxrates!DJ102</f>
        <v>0.39665976166725159</v>
      </c>
      <c r="S110" s="15"/>
      <c r="T110" s="13"/>
      <c r="U110" s="1048">
        <v>-2.9256941208422038E-5</v>
      </c>
      <c r="V110" s="2"/>
      <c r="W110" s="2"/>
      <c r="X110" s="2"/>
      <c r="Y110" s="2"/>
    </row>
    <row r="111" spans="1:25">
      <c r="A111" s="19">
        <v>2014</v>
      </c>
      <c r="B111" s="833">
        <f>taxrates!B103</f>
        <v>0.30568161606788635</v>
      </c>
      <c r="C111" s="319">
        <f>taxrates!I103</f>
        <v>0.27592873573303223</v>
      </c>
      <c r="D111" s="521">
        <f>taxrates!P103</f>
        <v>0.24411490559577942</v>
      </c>
      <c r="E111" s="522">
        <f>taxrates!W103</f>
        <v>0.28579744696617126</v>
      </c>
      <c r="F111" s="319">
        <f>taxrates!AD103</f>
        <v>0.33921468257904053</v>
      </c>
      <c r="G111" s="16">
        <f>taxrates!AK103</f>
        <v>0.34501069784164429</v>
      </c>
      <c r="H111" s="16">
        <f>taxrates!AR103</f>
        <v>0.36374986171722412</v>
      </c>
      <c r="I111" s="16">
        <f>taxrates!AY103</f>
        <v>0.37493830919265747</v>
      </c>
      <c r="J111" s="16">
        <f>taxrates!BF103</f>
        <v>0.39792966842651367</v>
      </c>
      <c r="K111" s="16">
        <f>taxrates!BM103</f>
        <v>0.40791565179824829</v>
      </c>
      <c r="L111" s="17">
        <f>taxrates!BT103</f>
        <v>0.40556967258453369</v>
      </c>
      <c r="M111" s="15">
        <f>taxrates!CA103</f>
        <v>0.32007589936256409</v>
      </c>
      <c r="N111" s="15">
        <f>taxrates!CH103</f>
        <v>0.32119268178939819</v>
      </c>
      <c r="O111" s="15">
        <f>taxrates!CO103</f>
        <v>0.32254001498222351</v>
      </c>
      <c r="P111" s="15">
        <f>taxrates!CV103</f>
        <v>0.34231743216514587</v>
      </c>
      <c r="Q111" s="15">
        <f>taxrates!DC103</f>
        <v>0.38918039202690125</v>
      </c>
      <c r="R111" s="14">
        <f>taxrates!DJ103</f>
        <v>0.40972316265106201</v>
      </c>
      <c r="S111" s="15"/>
      <c r="T111" s="13"/>
      <c r="U111" s="1048">
        <v>-2.4326525260298659E-5</v>
      </c>
      <c r="V111" s="2"/>
      <c r="W111" s="2"/>
      <c r="X111" s="2"/>
      <c r="Y111" s="2"/>
    </row>
    <row r="112" spans="1:25">
      <c r="A112" s="19">
        <v>2015</v>
      </c>
      <c r="B112" s="833"/>
      <c r="C112" s="319"/>
      <c r="D112" s="521"/>
      <c r="E112" s="522"/>
      <c r="F112" s="319"/>
      <c r="G112" s="16"/>
      <c r="H112" s="16"/>
      <c r="I112" s="16"/>
      <c r="J112" s="16"/>
      <c r="K112" s="16"/>
      <c r="L112" s="17"/>
      <c r="M112" s="15"/>
      <c r="N112" s="15"/>
      <c r="O112" s="15"/>
      <c r="P112" s="15"/>
      <c r="Q112" s="15"/>
      <c r="R112" s="14"/>
      <c r="S112" s="15"/>
      <c r="T112" s="13"/>
      <c r="U112" s="2"/>
      <c r="V112" s="2"/>
      <c r="W112" s="2"/>
      <c r="X112" s="2"/>
      <c r="Y112" s="2"/>
    </row>
    <row r="113" spans="1:25">
      <c r="A113" s="19">
        <v>2016</v>
      </c>
      <c r="B113" s="833"/>
      <c r="C113" s="319"/>
      <c r="D113" s="521"/>
      <c r="E113" s="522"/>
      <c r="F113" s="319"/>
      <c r="G113" s="16"/>
      <c r="H113" s="16"/>
      <c r="I113" s="16"/>
      <c r="J113" s="16"/>
      <c r="K113" s="16"/>
      <c r="L113" s="17"/>
      <c r="M113" s="15"/>
      <c r="N113" s="15"/>
      <c r="O113" s="15"/>
      <c r="P113" s="15"/>
      <c r="Q113" s="15"/>
      <c r="R113" s="14"/>
      <c r="S113" s="15"/>
      <c r="T113" s="13"/>
      <c r="U113" s="2"/>
      <c r="V113" s="2"/>
      <c r="W113" s="2"/>
      <c r="X113" s="2"/>
      <c r="Y113" s="2"/>
    </row>
    <row r="114" spans="1:25">
      <c r="A114" s="19">
        <v>2017</v>
      </c>
      <c r="B114" s="833"/>
      <c r="C114" s="319"/>
      <c r="D114" s="521"/>
      <c r="E114" s="522"/>
      <c r="F114" s="319"/>
      <c r="G114" s="16"/>
      <c r="H114" s="16"/>
      <c r="I114" s="16"/>
      <c r="J114" s="16"/>
      <c r="K114" s="16"/>
      <c r="L114" s="17"/>
      <c r="M114" s="15"/>
      <c r="N114" s="15"/>
      <c r="O114" s="15"/>
      <c r="P114" s="15"/>
      <c r="Q114" s="15"/>
      <c r="R114" s="14"/>
      <c r="S114" s="15"/>
      <c r="T114" s="13"/>
      <c r="U114" s="2"/>
      <c r="V114" s="2"/>
      <c r="W114" s="2"/>
      <c r="X114" s="2"/>
      <c r="Y114" s="2"/>
    </row>
    <row r="115" spans="1:25">
      <c r="A115" s="19">
        <v>2018</v>
      </c>
      <c r="B115" s="836"/>
      <c r="C115" s="16"/>
      <c r="D115" s="16"/>
      <c r="E115" s="17"/>
      <c r="F115" s="16"/>
      <c r="G115" s="16"/>
      <c r="H115" s="16"/>
      <c r="I115" s="16"/>
      <c r="J115" s="16"/>
      <c r="K115" s="16"/>
      <c r="L115" s="17"/>
      <c r="M115" s="15"/>
      <c r="N115" s="15"/>
      <c r="O115" s="15"/>
      <c r="P115" s="15"/>
      <c r="Q115" s="15"/>
      <c r="R115" s="14"/>
      <c r="S115" s="15"/>
      <c r="T115" s="13"/>
      <c r="U115" s="2"/>
      <c r="V115" s="2"/>
      <c r="W115" s="2"/>
      <c r="X115" s="2"/>
      <c r="Y115" s="2"/>
    </row>
    <row r="116" spans="1:25">
      <c r="A116" s="19">
        <v>2019</v>
      </c>
      <c r="B116" s="836"/>
      <c r="C116" s="16"/>
      <c r="D116" s="16"/>
      <c r="E116" s="17"/>
      <c r="F116" s="16"/>
      <c r="G116" s="16"/>
      <c r="H116" s="16"/>
      <c r="I116" s="16"/>
      <c r="J116" s="16"/>
      <c r="K116" s="16"/>
      <c r="L116" s="17"/>
      <c r="M116" s="15"/>
      <c r="N116" s="15"/>
      <c r="O116" s="15"/>
      <c r="P116" s="15"/>
      <c r="Q116" s="15"/>
      <c r="R116" s="14"/>
      <c r="S116" s="15"/>
      <c r="T116" s="13"/>
      <c r="U116" s="2"/>
      <c r="V116" s="2"/>
      <c r="W116" s="2"/>
      <c r="X116" s="2"/>
      <c r="Y116" s="2"/>
    </row>
    <row r="117" spans="1:25" ht="16" thickBot="1">
      <c r="A117" s="12">
        <v>2020</v>
      </c>
      <c r="B117" s="837"/>
      <c r="C117" s="9"/>
      <c r="D117" s="10"/>
      <c r="E117" s="315"/>
      <c r="F117" s="9"/>
      <c r="G117" s="9"/>
      <c r="H117" s="9"/>
      <c r="I117" s="9"/>
      <c r="J117" s="8"/>
      <c r="K117" s="8"/>
      <c r="L117" s="315"/>
      <c r="M117" s="7"/>
      <c r="N117" s="7"/>
      <c r="O117" s="7"/>
      <c r="P117" s="7"/>
      <c r="Q117" s="7"/>
      <c r="R117" s="6"/>
      <c r="S117" s="15"/>
    </row>
    <row r="118" spans="1:25" ht="16" thickTop="1">
      <c r="D118" s="5"/>
      <c r="E118" s="5"/>
      <c r="F118" s="5"/>
      <c r="G118" s="5"/>
      <c r="H118" s="5"/>
      <c r="I118" s="5"/>
    </row>
    <row r="119" spans="1:25">
      <c r="D119" s="5"/>
      <c r="E119" s="5"/>
      <c r="F119" s="5"/>
      <c r="G119" s="5"/>
      <c r="H119" s="5"/>
      <c r="I119" s="5"/>
    </row>
  </sheetData>
  <mergeCells count="7">
    <mergeCell ref="Y7:Y9"/>
    <mergeCell ref="B7:Q7"/>
    <mergeCell ref="B8:Q8"/>
    <mergeCell ref="A4:R4"/>
    <mergeCell ref="V7:V9"/>
    <mergeCell ref="W7:W9"/>
    <mergeCell ref="X7:X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V119"/>
  <sheetViews>
    <sheetView workbookViewId="0">
      <pane xSplit="1" ySplit="9" topLeftCell="B92" activePane="bottomRight" state="frozen"/>
      <selection activeCell="A5" sqref="A5"/>
      <selection pane="topRight" activeCell="A5" sqref="A5"/>
      <selection pane="bottomLeft" activeCell="A5" sqref="A5"/>
      <selection pane="bottomRight" activeCell="A111" sqref="A111:XFD111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8" width="10.83203125" style="142" customWidth="1"/>
    <col min="9" max="9" width="10.83203125" style="113"/>
    <col min="10" max="10" width="10.83203125" style="113" customWidth="1"/>
    <col min="11" max="13" width="10.83203125" style="113"/>
    <col min="14" max="14" width="10.83203125" style="113" customWidth="1"/>
    <col min="15" max="15" width="10.83203125" style="113"/>
    <col min="16" max="22" width="11.5" style="1" customWidth="1"/>
    <col min="23" max="16384" width="10.83203125" style="113"/>
  </cols>
  <sheetData>
    <row r="1" spans="1:22">
      <c r="A1" s="180" t="s">
        <v>37</v>
      </c>
      <c r="C1" s="208"/>
    </row>
    <row r="2" spans="1:22">
      <c r="C2" s="208"/>
    </row>
    <row r="3" spans="1:22" ht="16" thickBot="1"/>
    <row r="4" spans="1:22" s="141" customFormat="1" ht="25" customHeight="1" thickTop="1">
      <c r="A4" s="1237" t="s">
        <v>1073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</row>
    <row r="5" spans="1:2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2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8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9" t="s">
        <v>22</v>
      </c>
      <c r="Q6" s="999" t="s">
        <v>21</v>
      </c>
      <c r="R6" s="1000" t="s">
        <v>54</v>
      </c>
      <c r="S6" s="1000" t="s">
        <v>53</v>
      </c>
      <c r="T6" s="1000" t="s">
        <v>52</v>
      </c>
      <c r="U6" s="1001" t="s">
        <v>51</v>
      </c>
      <c r="V6" s="1002" t="s">
        <v>50</v>
      </c>
    </row>
    <row r="7" spans="1:22" ht="35" customHeight="1">
      <c r="A7" s="140"/>
      <c r="B7" s="1235" t="s">
        <v>1060</v>
      </c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6"/>
    </row>
    <row r="8" spans="1:22" s="136" customFormat="1" ht="21" customHeight="1">
      <c r="A8" s="176"/>
      <c r="B8" s="1279" t="s">
        <v>1074</v>
      </c>
      <c r="C8" s="1233"/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4"/>
    </row>
    <row r="9" spans="1:22" ht="46" thickBot="1">
      <c r="A9" s="140"/>
      <c r="B9" s="437" t="s">
        <v>16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7" t="s">
        <v>1077</v>
      </c>
      <c r="H9" s="436" t="s">
        <v>1078</v>
      </c>
      <c r="I9" s="437" t="s">
        <v>15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7" t="s">
        <v>1077</v>
      </c>
      <c r="O9" s="436" t="s">
        <v>1078</v>
      </c>
      <c r="P9" s="502" t="s">
        <v>59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7" t="s">
        <v>1077</v>
      </c>
      <c r="V9" s="173" t="s">
        <v>1078</v>
      </c>
    </row>
    <row r="10" spans="1:22">
      <c r="A10" s="166">
        <v>1913</v>
      </c>
      <c r="B10" s="439">
        <f>taxrates!I2</f>
        <v>6.2741874134435729E-2</v>
      </c>
      <c r="C10" s="539">
        <f>taxrates!J2</f>
        <v>2.9844364330655435E-2</v>
      </c>
      <c r="D10" s="539">
        <f>taxrates!K2</f>
        <v>1.938231862053422E-2</v>
      </c>
      <c r="E10" s="539">
        <f>taxrates!L2</f>
        <v>0</v>
      </c>
      <c r="F10" s="539">
        <f>taxrates!M2</f>
        <v>0</v>
      </c>
      <c r="G10" s="539">
        <f>taxrates!N2</f>
        <v>1.3515191183246069E-2</v>
      </c>
      <c r="H10" s="540">
        <f>taxrates!O2</f>
        <v>0</v>
      </c>
      <c r="I10" s="197">
        <f t="shared" ref="I10:I57" si="0">J10+K10+L10+M10+N10+O10</f>
        <v>5.4952097795657885E-2</v>
      </c>
      <c r="J10" s="1174">
        <f t="shared" ref="J10:K57" si="1">J11*C10/C11</f>
        <v>2.7239199910532343E-2</v>
      </c>
      <c r="K10" s="1174">
        <f t="shared" si="1"/>
        <v>1.8362071802923978E-2</v>
      </c>
      <c r="L10" s="1174">
        <v>0</v>
      </c>
      <c r="M10" s="1174">
        <v>0</v>
      </c>
      <c r="N10" s="1174">
        <f t="shared" ref="L10:N57" si="2">N11*G10/G11</f>
        <v>9.3508260822015628E-3</v>
      </c>
      <c r="O10" s="1059">
        <v>0</v>
      </c>
      <c r="P10" s="189"/>
      <c r="Q10" s="132"/>
      <c r="R10" s="132"/>
      <c r="S10" s="132"/>
      <c r="T10" s="132"/>
      <c r="U10" s="132"/>
      <c r="V10" s="188"/>
    </row>
    <row r="11" spans="1:22">
      <c r="A11" s="166">
        <v>1914</v>
      </c>
      <c r="B11" s="146">
        <f>taxrates!I3</f>
        <v>5.9171154002631357E-2</v>
      </c>
      <c r="C11" s="541">
        <f>taxrates!J3</f>
        <v>1.9963271657622763E-2</v>
      </c>
      <c r="D11" s="541">
        <f>taxrates!K3</f>
        <v>2.3313706736645297E-2</v>
      </c>
      <c r="E11" s="541">
        <f>taxrates!L3</f>
        <v>0</v>
      </c>
      <c r="F11" s="541">
        <f>taxrates!M3</f>
        <v>0</v>
      </c>
      <c r="G11" s="541">
        <f>taxrates!N3</f>
        <v>1.5894175608363301E-2</v>
      </c>
      <c r="H11" s="542">
        <f>taxrates!O3</f>
        <v>0</v>
      </c>
      <c r="I11" s="197">
        <f t="shared" si="0"/>
        <v>5.1303950260102184E-2</v>
      </c>
      <c r="J11" s="1174">
        <f t="shared" si="1"/>
        <v>1.8220644324184486E-2</v>
      </c>
      <c r="K11" s="1174">
        <f t="shared" si="1"/>
        <v>2.2086519444431376E-2</v>
      </c>
      <c r="L11" s="1174">
        <v>0</v>
      </c>
      <c r="M11" s="1174">
        <v>0</v>
      </c>
      <c r="N11" s="1174">
        <f t="shared" si="2"/>
        <v>1.0996786491486325E-2</v>
      </c>
      <c r="O11" s="1059">
        <v>0</v>
      </c>
      <c r="P11" s="117"/>
      <c r="Q11" s="125"/>
      <c r="R11" s="125"/>
      <c r="S11" s="125"/>
      <c r="T11" s="125"/>
      <c r="U11" s="125"/>
      <c r="V11" s="165"/>
    </row>
    <row r="12" spans="1:22">
      <c r="A12" s="166">
        <v>1915</v>
      </c>
      <c r="B12" s="146">
        <f>taxrates!I4</f>
        <v>5.7717988286544959E-2</v>
      </c>
      <c r="C12" s="541">
        <f>taxrates!J4</f>
        <v>1.743554222496228E-2</v>
      </c>
      <c r="D12" s="541">
        <f>taxrates!K4</f>
        <v>2.3829157465875651E-2</v>
      </c>
      <c r="E12" s="541">
        <f>taxrates!L4</f>
        <v>0</v>
      </c>
      <c r="F12" s="541">
        <f>taxrates!M4</f>
        <v>0</v>
      </c>
      <c r="G12" s="541">
        <f>taxrates!N4</f>
        <v>1.6453288595707029E-2</v>
      </c>
      <c r="H12" s="542">
        <f>taxrates!O4</f>
        <v>0</v>
      </c>
      <c r="I12" s="197">
        <f t="shared" si="0"/>
        <v>4.9872025407153388E-2</v>
      </c>
      <c r="J12" s="1174">
        <f t="shared" si="1"/>
        <v>1.5913564616500751E-2</v>
      </c>
      <c r="K12" s="1174">
        <f t="shared" si="1"/>
        <v>2.2574837869398862E-2</v>
      </c>
      <c r="L12" s="1174">
        <v>0</v>
      </c>
      <c r="M12" s="1174">
        <v>0</v>
      </c>
      <c r="N12" s="1174">
        <f t="shared" si="2"/>
        <v>1.1383622921253771E-2</v>
      </c>
      <c r="O12" s="1059">
        <v>0</v>
      </c>
      <c r="P12" s="117"/>
      <c r="Q12" s="125"/>
      <c r="R12" s="125"/>
      <c r="S12" s="125"/>
      <c r="T12" s="125"/>
      <c r="U12" s="125"/>
      <c r="V12" s="165"/>
    </row>
    <row r="13" spans="1:22">
      <c r="A13" s="166">
        <v>1916</v>
      </c>
      <c r="B13" s="160">
        <f>taxrates!I5</f>
        <v>6.4072486488110106E-2</v>
      </c>
      <c r="C13" s="440">
        <f>taxrates!J5</f>
        <v>2.7568309890789931E-2</v>
      </c>
      <c r="D13" s="440">
        <f>taxrates!K5</f>
        <v>2.0916649750326938E-2</v>
      </c>
      <c r="E13" s="440">
        <f>taxrates!L5</f>
        <v>0</v>
      </c>
      <c r="F13" s="440">
        <f>taxrates!M5</f>
        <v>0</v>
      </c>
      <c r="G13" s="440">
        <f>taxrates!N5</f>
        <v>1.5587526846993233E-2</v>
      </c>
      <c r="H13" s="441">
        <f>taxrates!O5</f>
        <v>0</v>
      </c>
      <c r="I13" s="197">
        <f t="shared" si="0"/>
        <v>5.5762088657164963E-2</v>
      </c>
      <c r="J13" s="1174">
        <f t="shared" si="1"/>
        <v>2.5161826065076762E-2</v>
      </c>
      <c r="K13" s="1174">
        <f t="shared" si="1"/>
        <v>1.9815638784578458E-2</v>
      </c>
      <c r="L13" s="1174">
        <v>0</v>
      </c>
      <c r="M13" s="1174">
        <v>0</v>
      </c>
      <c r="N13" s="1174">
        <f t="shared" si="2"/>
        <v>1.078462380750975E-2</v>
      </c>
      <c r="O13" s="1059">
        <v>0</v>
      </c>
      <c r="P13" s="117"/>
      <c r="Q13" s="116"/>
      <c r="R13" s="116"/>
      <c r="S13" s="116"/>
      <c r="T13" s="116"/>
      <c r="U13" s="116"/>
      <c r="V13" s="145"/>
    </row>
    <row r="14" spans="1:22">
      <c r="A14" s="166">
        <v>1917</v>
      </c>
      <c r="B14" s="197">
        <f>taxrates!I6</f>
        <v>6.9018501990393902E-2</v>
      </c>
      <c r="C14" s="541">
        <f>taxrates!J6</f>
        <v>3.3433201259225442E-2</v>
      </c>
      <c r="D14" s="541">
        <f>taxrates!K6</f>
        <v>1.9127941427438018E-2</v>
      </c>
      <c r="E14" s="541">
        <f>taxrates!L6</f>
        <v>0</v>
      </c>
      <c r="F14" s="541">
        <f>taxrates!M6</f>
        <v>0</v>
      </c>
      <c r="G14" s="541">
        <f>taxrates!N6</f>
        <v>1.6457359303730441E-2</v>
      </c>
      <c r="H14" s="542">
        <f>taxrates!O6</f>
        <v>0</v>
      </c>
      <c r="I14" s="197">
        <f t="shared" si="0"/>
        <v>6.0022285132307701E-2</v>
      </c>
      <c r="J14" s="1174">
        <f t="shared" si="1"/>
        <v>3.0514761268131966E-2</v>
      </c>
      <c r="K14" s="1174">
        <f t="shared" si="1"/>
        <v>1.8121084520849776E-2</v>
      </c>
      <c r="L14" s="1174">
        <v>0</v>
      </c>
      <c r="M14" s="1174">
        <v>0</v>
      </c>
      <c r="N14" s="1174">
        <f t="shared" si="2"/>
        <v>1.138643934332596E-2</v>
      </c>
      <c r="O14" s="1059">
        <v>0</v>
      </c>
      <c r="P14" s="117"/>
      <c r="Q14" s="125"/>
      <c r="R14" s="125"/>
      <c r="S14" s="125"/>
      <c r="T14" s="125"/>
      <c r="U14" s="125"/>
      <c r="V14" s="165"/>
    </row>
    <row r="15" spans="1:22">
      <c r="A15" s="166">
        <v>1918</v>
      </c>
      <c r="B15" s="146">
        <f>taxrates!I7</f>
        <v>7.3531501605720501E-2</v>
      </c>
      <c r="C15" s="541">
        <f>taxrates!J7</f>
        <v>3.9487072514648794E-2</v>
      </c>
      <c r="D15" s="541">
        <f>taxrates!K7</f>
        <v>1.6299517236959465E-2</v>
      </c>
      <c r="E15" s="541">
        <f>taxrates!L7</f>
        <v>0</v>
      </c>
      <c r="F15" s="541">
        <f>taxrates!M7</f>
        <v>0</v>
      </c>
      <c r="G15" s="541">
        <f>taxrates!N7</f>
        <v>1.7744911854112245E-2</v>
      </c>
      <c r="H15" s="542">
        <f>taxrates!O7</f>
        <v>0</v>
      </c>
      <c r="I15" s="197">
        <f t="shared" si="0"/>
        <v>6.3758988026496016E-2</v>
      </c>
      <c r="J15" s="1174">
        <f t="shared" si="1"/>
        <v>3.6040179988131908E-2</v>
      </c>
      <c r="K15" s="1174">
        <f t="shared" si="1"/>
        <v>1.5441542971075022E-2</v>
      </c>
      <c r="L15" s="1174">
        <v>0</v>
      </c>
      <c r="M15" s="1174">
        <v>0</v>
      </c>
      <c r="N15" s="1174">
        <f t="shared" si="2"/>
        <v>1.2277265067289092E-2</v>
      </c>
      <c r="O15" s="1059">
        <v>0</v>
      </c>
      <c r="P15" s="117"/>
      <c r="Q15" s="125"/>
      <c r="R15" s="125"/>
      <c r="S15" s="125"/>
      <c r="T15" s="125"/>
      <c r="U15" s="125"/>
      <c r="V15" s="165"/>
    </row>
    <row r="16" spans="1:22">
      <c r="A16" s="171">
        <v>1919</v>
      </c>
      <c r="B16" s="150">
        <f>taxrates!I8</f>
        <v>7.5370229674124101E-2</v>
      </c>
      <c r="C16" s="543">
        <f>taxrates!J8</f>
        <v>4.2190628860449809E-2</v>
      </c>
      <c r="D16" s="543">
        <f>taxrates!K8</f>
        <v>1.6343128764864979E-2</v>
      </c>
      <c r="E16" s="543">
        <f>taxrates!L8</f>
        <v>0</v>
      </c>
      <c r="F16" s="543">
        <f>taxrates!M8</f>
        <v>1.2265073167981209E-4</v>
      </c>
      <c r="G16" s="543">
        <f>taxrates!N8</f>
        <v>1.6713821317129507E-2</v>
      </c>
      <c r="H16" s="544">
        <f>taxrates!O8</f>
        <v>0</v>
      </c>
      <c r="I16" s="199">
        <f t="shared" si="0"/>
        <v>6.5554476317838506E-2</v>
      </c>
      <c r="J16" s="1175">
        <f t="shared" si="1"/>
        <v>3.8507738383973429E-2</v>
      </c>
      <c r="K16" s="1175">
        <f t="shared" si="1"/>
        <v>1.548285887463198E-2</v>
      </c>
      <c r="L16" s="1175">
        <v>0</v>
      </c>
      <c r="M16" s="1175">
        <v>0</v>
      </c>
      <c r="N16" s="1175">
        <f t="shared" si="2"/>
        <v>1.1563879059233104E-2</v>
      </c>
      <c r="O16" s="1060">
        <v>0</v>
      </c>
      <c r="P16" s="120"/>
      <c r="Q16" s="127"/>
      <c r="R16" s="127"/>
      <c r="S16" s="127"/>
      <c r="T16" s="127"/>
      <c r="U16" s="127"/>
      <c r="V16" s="167"/>
    </row>
    <row r="17" spans="1:22">
      <c r="A17" s="166">
        <v>1920</v>
      </c>
      <c r="B17" s="146">
        <f>taxrates!I9</f>
        <v>7.5140240879924172E-2</v>
      </c>
      <c r="C17" s="541">
        <f>taxrates!J9</f>
        <v>4.4107399277899105E-2</v>
      </c>
      <c r="D17" s="541">
        <f>taxrates!K9</f>
        <v>1.4574012829960273E-2</v>
      </c>
      <c r="E17" s="541">
        <f>taxrates!L9</f>
        <v>0</v>
      </c>
      <c r="F17" s="541">
        <f>taxrates!M9</f>
        <v>3.9607266762893708E-4</v>
      </c>
      <c r="G17" s="541">
        <f>taxrates!N9</f>
        <v>1.6062756104435857E-2</v>
      </c>
      <c r="H17" s="542">
        <f>taxrates!O9</f>
        <v>0</v>
      </c>
      <c r="I17" s="197">
        <f t="shared" si="0"/>
        <v>6.5177479565881588E-2</v>
      </c>
      <c r="J17" s="1174">
        <f t="shared" si="1"/>
        <v>4.0257190709545858E-2</v>
      </c>
      <c r="K17" s="1174">
        <f t="shared" si="1"/>
        <v>1.380686569443516E-2</v>
      </c>
      <c r="L17" s="1174">
        <v>0</v>
      </c>
      <c r="M17" s="1174">
        <v>0</v>
      </c>
      <c r="N17" s="1174">
        <f t="shared" si="2"/>
        <v>1.1113423161900568E-2</v>
      </c>
      <c r="O17" s="1059">
        <v>0</v>
      </c>
      <c r="P17" s="117"/>
      <c r="Q17" s="125"/>
      <c r="R17" s="125"/>
      <c r="S17" s="125"/>
      <c r="T17" s="125"/>
      <c r="U17" s="125"/>
      <c r="V17" s="165"/>
    </row>
    <row r="18" spans="1:22">
      <c r="A18" s="166">
        <v>1921</v>
      </c>
      <c r="B18" s="146">
        <f>taxrates!I10</f>
        <v>7.292324209183737E-2</v>
      </c>
      <c r="C18" s="541">
        <f>taxrates!J10</f>
        <v>3.2242646885514523E-2</v>
      </c>
      <c r="D18" s="541">
        <f>taxrates!K10</f>
        <v>2.0586140840481028E-2</v>
      </c>
      <c r="E18" s="541">
        <f>taxrates!L10</f>
        <v>0</v>
      </c>
      <c r="F18" s="541">
        <f>taxrates!M10</f>
        <v>1.6540612780085507E-3</v>
      </c>
      <c r="G18" s="541">
        <f>taxrates!N10</f>
        <v>1.8440393087833268E-2</v>
      </c>
      <c r="H18" s="542">
        <f>taxrates!O10</f>
        <v>0</v>
      </c>
      <c r="I18" s="197">
        <f t="shared" si="0"/>
        <v>6.168911089261607E-2</v>
      </c>
      <c r="J18" s="1174">
        <f t="shared" si="1"/>
        <v>2.9428132374630642E-2</v>
      </c>
      <c r="K18" s="1174">
        <f t="shared" si="1"/>
        <v>1.9502527208357264E-2</v>
      </c>
      <c r="L18" s="1174">
        <v>0</v>
      </c>
      <c r="M18" s="1174">
        <v>0</v>
      </c>
      <c r="N18" s="1174">
        <f t="shared" si="2"/>
        <v>1.275845130962816E-2</v>
      </c>
      <c r="O18" s="1059">
        <v>0</v>
      </c>
      <c r="P18" s="117"/>
      <c r="Q18" s="125"/>
      <c r="R18" s="125"/>
      <c r="S18" s="125"/>
      <c r="T18" s="125"/>
      <c r="U18" s="125"/>
      <c r="V18" s="165"/>
    </row>
    <row r="19" spans="1:22">
      <c r="A19" s="166">
        <v>1922</v>
      </c>
      <c r="B19" s="146">
        <f>taxrates!I11</f>
        <v>6.8921856111113275E-2</v>
      </c>
      <c r="C19" s="541">
        <f>taxrates!J11</f>
        <v>2.9637449383377649E-2</v>
      </c>
      <c r="D19" s="541">
        <f>taxrates!K11</f>
        <v>2.0796559955993804E-2</v>
      </c>
      <c r="E19" s="541">
        <f>taxrates!L11</f>
        <v>0</v>
      </c>
      <c r="F19" s="541">
        <f>taxrates!M11</f>
        <v>9.7442872736184507E-4</v>
      </c>
      <c r="G19" s="541">
        <f>taxrates!N11</f>
        <v>1.7513418044379978E-2</v>
      </c>
      <c r="H19" s="542">
        <f>taxrates!O11</f>
        <v>0</v>
      </c>
      <c r="I19" s="197">
        <f t="shared" si="0"/>
        <v>5.8869317426729878E-2</v>
      </c>
      <c r="J19" s="1174">
        <f t="shared" si="1"/>
        <v>2.70503469146725E-2</v>
      </c>
      <c r="K19" s="1174">
        <f t="shared" si="1"/>
        <v>1.970187027888444E-2</v>
      </c>
      <c r="L19" s="1174">
        <v>0</v>
      </c>
      <c r="M19" s="1174">
        <v>0</v>
      </c>
      <c r="N19" s="1174">
        <f t="shared" si="2"/>
        <v>1.2117100233172941E-2</v>
      </c>
      <c r="O19" s="1059">
        <v>0</v>
      </c>
      <c r="P19" s="117"/>
      <c r="Q19" s="125"/>
      <c r="R19" s="125"/>
      <c r="S19" s="125"/>
      <c r="T19" s="125"/>
      <c r="U19" s="125"/>
      <c r="V19" s="165"/>
    </row>
    <row r="20" spans="1:22">
      <c r="A20" s="166">
        <v>1923</v>
      </c>
      <c r="B20" s="146">
        <f>taxrates!I12</f>
        <v>6.9245265606832931E-2</v>
      </c>
      <c r="C20" s="541">
        <f>taxrates!J12</f>
        <v>3.2252542573584078E-2</v>
      </c>
      <c r="D20" s="541">
        <f>taxrates!K12</f>
        <v>1.8707007435369311E-2</v>
      </c>
      <c r="E20" s="541">
        <f>taxrates!L12</f>
        <v>0</v>
      </c>
      <c r="F20" s="541">
        <f>taxrates!M12</f>
        <v>7.4854306121576245E-4</v>
      </c>
      <c r="G20" s="541">
        <f>taxrates!N12</f>
        <v>1.7537172536663787E-2</v>
      </c>
      <c r="H20" s="542">
        <f>taxrates!O12</f>
        <v>0</v>
      </c>
      <c r="I20" s="197">
        <f t="shared" si="0"/>
        <v>5.9293007289095694E-2</v>
      </c>
      <c r="J20" s="1174">
        <f t="shared" si="1"/>
        <v>2.9437164251556965E-2</v>
      </c>
      <c r="K20" s="1174">
        <f t="shared" si="1"/>
        <v>1.7722307659423685E-2</v>
      </c>
      <c r="L20" s="1174">
        <v>0</v>
      </c>
      <c r="M20" s="1174">
        <v>0</v>
      </c>
      <c r="N20" s="1174">
        <f t="shared" si="2"/>
        <v>1.2133535378115045E-2</v>
      </c>
      <c r="O20" s="1059">
        <v>0</v>
      </c>
      <c r="P20" s="117"/>
      <c r="Q20" s="125"/>
      <c r="R20" s="125"/>
      <c r="S20" s="125"/>
      <c r="T20" s="125"/>
      <c r="U20" s="125"/>
      <c r="V20" s="165"/>
    </row>
    <row r="21" spans="1:22">
      <c r="A21" s="166">
        <v>1924</v>
      </c>
      <c r="B21" s="146">
        <f>taxrates!I13</f>
        <v>6.8000675399272875E-2</v>
      </c>
      <c r="C21" s="541">
        <f>taxrates!J13</f>
        <v>2.9132885702556864E-2</v>
      </c>
      <c r="D21" s="541">
        <f>taxrates!K13</f>
        <v>2.0884969518984553E-2</v>
      </c>
      <c r="E21" s="541">
        <f>taxrates!L13</f>
        <v>0</v>
      </c>
      <c r="F21" s="541">
        <f>taxrates!M13</f>
        <v>7.965377699259426E-4</v>
      </c>
      <c r="G21" s="541">
        <f>taxrates!N13</f>
        <v>1.7186282407805523E-2</v>
      </c>
      <c r="H21" s="542">
        <f>taxrates!O13</f>
        <v>0</v>
      </c>
      <c r="I21" s="197">
        <f t="shared" si="0"/>
        <v>5.8266216765853099E-2</v>
      </c>
      <c r="J21" s="1174">
        <f t="shared" si="1"/>
        <v>2.6589827440469661E-2</v>
      </c>
      <c r="K21" s="1174">
        <f t="shared" si="1"/>
        <v>1.9785626137792951E-2</v>
      </c>
      <c r="L21" s="1174">
        <v>0</v>
      </c>
      <c r="M21" s="1174">
        <v>0</v>
      </c>
      <c r="N21" s="1174">
        <f t="shared" si="2"/>
        <v>1.189076318759048E-2</v>
      </c>
      <c r="O21" s="1059">
        <v>0</v>
      </c>
      <c r="P21" s="117"/>
      <c r="Q21" s="125"/>
      <c r="R21" s="125"/>
      <c r="S21" s="125"/>
      <c r="T21" s="125"/>
      <c r="U21" s="125"/>
      <c r="V21" s="165"/>
    </row>
    <row r="22" spans="1:22">
      <c r="A22" s="166">
        <v>1925</v>
      </c>
      <c r="B22" s="146">
        <f>taxrates!I14</f>
        <v>6.949155863418946E-2</v>
      </c>
      <c r="C22" s="541">
        <f>taxrates!J14</f>
        <v>2.8461025806236294E-2</v>
      </c>
      <c r="D22" s="541">
        <f>taxrates!K14</f>
        <v>2.2214021169650839E-2</v>
      </c>
      <c r="E22" s="541">
        <f>taxrates!L14</f>
        <v>0</v>
      </c>
      <c r="F22" s="541">
        <f>taxrates!M14</f>
        <v>4.2430854867491966E-4</v>
      </c>
      <c r="G22" s="541">
        <f>taxrates!N14</f>
        <v>1.8392203109627411E-2</v>
      </c>
      <c r="H22" s="542">
        <f>taxrates!O14</f>
        <v>0</v>
      </c>
      <c r="I22" s="197">
        <f t="shared" si="0"/>
        <v>5.9746444319050532E-2</v>
      </c>
      <c r="J22" s="1174">
        <f t="shared" si="1"/>
        <v>2.5976615316901416E-2</v>
      </c>
      <c r="K22" s="1174">
        <f t="shared" si="1"/>
        <v>2.104471914503897E-2</v>
      </c>
      <c r="L22" s="1174">
        <v>0</v>
      </c>
      <c r="M22" s="1174">
        <v>0</v>
      </c>
      <c r="N22" s="1174">
        <f t="shared" si="2"/>
        <v>1.2725109857110147E-2</v>
      </c>
      <c r="O22" s="1059">
        <v>0</v>
      </c>
      <c r="P22" s="117"/>
      <c r="Q22" s="125"/>
      <c r="R22" s="125"/>
      <c r="S22" s="125"/>
      <c r="T22" s="125"/>
      <c r="U22" s="125"/>
      <c r="V22" s="165"/>
    </row>
    <row r="23" spans="1:22">
      <c r="A23" s="166">
        <v>1926</v>
      </c>
      <c r="B23" s="146">
        <f>taxrates!I15</f>
        <v>7.3682242710394405E-2</v>
      </c>
      <c r="C23" s="541">
        <f>taxrates!J15</f>
        <v>3.5072933193283647E-2</v>
      </c>
      <c r="D23" s="541">
        <f>taxrates!K15</f>
        <v>2.0119143055517617E-2</v>
      </c>
      <c r="E23" s="541">
        <f>taxrates!L15</f>
        <v>0</v>
      </c>
      <c r="F23" s="541">
        <f>taxrates!M15</f>
        <v>0</v>
      </c>
      <c r="G23" s="541">
        <f>taxrates!N15</f>
        <v>1.8490166461593141E-2</v>
      </c>
      <c r="H23" s="542">
        <f>taxrates!O15</f>
        <v>0</v>
      </c>
      <c r="I23" s="197">
        <f t="shared" si="0"/>
        <v>6.3864357797415477E-2</v>
      </c>
      <c r="J23" s="1174">
        <f t="shared" si="1"/>
        <v>3.2011358262346253E-2</v>
      </c>
      <c r="K23" s="1174">
        <f t="shared" si="1"/>
        <v>1.9060111260751286E-2</v>
      </c>
      <c r="L23" s="1174">
        <v>0</v>
      </c>
      <c r="M23" s="1174">
        <v>0</v>
      </c>
      <c r="N23" s="1174">
        <f t="shared" si="2"/>
        <v>1.2792888274317932E-2</v>
      </c>
      <c r="O23" s="1059">
        <v>0</v>
      </c>
      <c r="P23" s="117"/>
      <c r="Q23" s="125"/>
      <c r="R23" s="125"/>
      <c r="S23" s="125"/>
      <c r="T23" s="125"/>
      <c r="U23" s="125"/>
      <c r="V23" s="165"/>
    </row>
    <row r="24" spans="1:22">
      <c r="A24" s="166">
        <v>1927</v>
      </c>
      <c r="B24" s="146">
        <f>taxrates!I16</f>
        <v>7.0478565999148368E-2</v>
      </c>
      <c r="C24" s="541">
        <f>taxrates!J16</f>
        <v>3.3038595051766532E-2</v>
      </c>
      <c r="D24" s="541">
        <f>taxrates!K16</f>
        <v>2.0414623232419552E-2</v>
      </c>
      <c r="E24" s="541">
        <f>taxrates!L16</f>
        <v>0</v>
      </c>
      <c r="F24" s="541">
        <f>taxrates!M16</f>
        <v>0</v>
      </c>
      <c r="G24" s="541">
        <f>taxrates!N16</f>
        <v>1.7025347714962287E-2</v>
      </c>
      <c r="H24" s="542">
        <f>taxrates!O16</f>
        <v>0</v>
      </c>
      <c r="I24" s="197">
        <f t="shared" si="0"/>
        <v>6.1274055301902886E-2</v>
      </c>
      <c r="J24" s="1174">
        <f t="shared" si="1"/>
        <v>3.0154600895747365E-2</v>
      </c>
      <c r="K24" s="1174">
        <f t="shared" si="1"/>
        <v>1.9340037947069712E-2</v>
      </c>
      <c r="L24" s="1174">
        <v>0</v>
      </c>
      <c r="M24" s="1174">
        <v>0</v>
      </c>
      <c r="N24" s="1174">
        <f t="shared" si="2"/>
        <v>1.1779416459085808E-2</v>
      </c>
      <c r="O24" s="1059">
        <v>0</v>
      </c>
      <c r="P24" s="117"/>
      <c r="Q24" s="125"/>
      <c r="R24" s="125"/>
      <c r="S24" s="125"/>
      <c r="T24" s="125"/>
      <c r="U24" s="125"/>
      <c r="V24" s="165"/>
    </row>
    <row r="25" spans="1:22">
      <c r="A25" s="166">
        <v>1928</v>
      </c>
      <c r="B25" s="146">
        <f>taxrates!I17</f>
        <v>6.9451789355972585E-2</v>
      </c>
      <c r="C25" s="541">
        <f>taxrates!J17</f>
        <v>2.8732576368802363E-2</v>
      </c>
      <c r="D25" s="541">
        <f>taxrates!K17</f>
        <v>2.2599387182405863E-2</v>
      </c>
      <c r="E25" s="541">
        <f>taxrates!L17</f>
        <v>0</v>
      </c>
      <c r="F25" s="541">
        <f>taxrates!M17</f>
        <v>0</v>
      </c>
      <c r="G25" s="541">
        <f>taxrates!N17</f>
        <v>1.8119825804764355E-2</v>
      </c>
      <c r="H25" s="542">
        <f>taxrates!O17</f>
        <v>0</v>
      </c>
      <c r="I25" s="197">
        <f t="shared" si="0"/>
        <v>6.017092077743752E-2</v>
      </c>
      <c r="J25" s="1174">
        <f t="shared" si="1"/>
        <v>2.6224461777211407E-2</v>
      </c>
      <c r="K25" s="1174">
        <f t="shared" si="1"/>
        <v>2.140980025505218E-2</v>
      </c>
      <c r="L25" s="1174">
        <f t="shared" si="2"/>
        <v>0</v>
      </c>
      <c r="M25" s="1174">
        <v>0</v>
      </c>
      <c r="N25" s="1174">
        <f t="shared" si="2"/>
        <v>1.2536658745173932E-2</v>
      </c>
      <c r="O25" s="1059">
        <v>0</v>
      </c>
      <c r="P25" s="117"/>
      <c r="Q25" s="125"/>
      <c r="R25" s="125"/>
      <c r="S25" s="125"/>
      <c r="T25" s="125"/>
      <c r="U25" s="125"/>
      <c r="V25" s="165"/>
    </row>
    <row r="26" spans="1:22">
      <c r="A26" s="166">
        <v>1929</v>
      </c>
      <c r="B26" s="146">
        <f>taxrates!I18</f>
        <v>7.1700270858186269E-2</v>
      </c>
      <c r="C26" s="541">
        <f>taxrates!J18</f>
        <v>3.0727752846716354E-2</v>
      </c>
      <c r="D26" s="541">
        <f>taxrates!K18</f>
        <v>2.1091322602451064E-2</v>
      </c>
      <c r="E26" s="541">
        <f>taxrates!L18</f>
        <v>1.6698929942465482E-3</v>
      </c>
      <c r="F26" s="541">
        <f>taxrates!M18</f>
        <v>0</v>
      </c>
      <c r="G26" s="541">
        <f>taxrates!N18</f>
        <v>1.8211302414772305E-2</v>
      </c>
      <c r="H26" s="542">
        <f>taxrates!O18</f>
        <v>0</v>
      </c>
      <c r="I26" s="197">
        <f t="shared" si="0"/>
        <v>6.2383698031717796E-2</v>
      </c>
      <c r="J26" s="1174">
        <f t="shared" si="1"/>
        <v>2.8045475967246176E-2</v>
      </c>
      <c r="K26" s="1174">
        <f t="shared" si="1"/>
        <v>1.9981117204137956E-2</v>
      </c>
      <c r="L26" s="1174">
        <f t="shared" si="2"/>
        <v>1.757155714071354E-3</v>
      </c>
      <c r="M26" s="1174">
        <v>0</v>
      </c>
      <c r="N26" s="1174">
        <f t="shared" si="2"/>
        <v>1.2599949146262309E-2</v>
      </c>
      <c r="O26" s="1059">
        <v>0</v>
      </c>
      <c r="P26" s="117"/>
      <c r="Q26" s="125"/>
      <c r="R26" s="125"/>
      <c r="S26" s="125"/>
      <c r="T26" s="125"/>
      <c r="U26" s="125"/>
      <c r="V26" s="165"/>
    </row>
    <row r="27" spans="1:22">
      <c r="A27" s="170">
        <v>1930</v>
      </c>
      <c r="B27" s="157">
        <f>taxrates!I19</f>
        <v>7.6761203835720881E-2</v>
      </c>
      <c r="C27" s="545">
        <f>taxrates!J19</f>
        <v>3.3979922361055147E-2</v>
      </c>
      <c r="D27" s="545">
        <f>taxrates!K19</f>
        <v>2.4528266394348908E-2</v>
      </c>
      <c r="E27" s="545">
        <f>taxrates!L19</f>
        <v>1.846631433766928E-3</v>
      </c>
      <c r="F27" s="545">
        <f>taxrates!M19</f>
        <v>0</v>
      </c>
      <c r="G27" s="545">
        <f>taxrates!N19</f>
        <v>1.6406383646549904E-2</v>
      </c>
      <c r="H27" s="546">
        <f>taxrates!O19</f>
        <v>0</v>
      </c>
      <c r="I27" s="201">
        <f t="shared" si="0"/>
        <v>6.7545205691597554E-2</v>
      </c>
      <c r="J27" s="1176">
        <f t="shared" si="1"/>
        <v>3.1013758171636076E-2</v>
      </c>
      <c r="K27" s="1176">
        <f t="shared" si="1"/>
        <v>2.3237147090189977E-2</v>
      </c>
      <c r="L27" s="1176">
        <f t="shared" si="2"/>
        <v>1.9431298812600799E-3</v>
      </c>
      <c r="M27" s="1176">
        <v>0</v>
      </c>
      <c r="N27" s="1176">
        <f t="shared" si="2"/>
        <v>1.1351170548511423E-2</v>
      </c>
      <c r="O27" s="1061">
        <v>0</v>
      </c>
      <c r="P27" s="123"/>
      <c r="Q27" s="129"/>
      <c r="R27" s="129"/>
      <c r="S27" s="129"/>
      <c r="T27" s="129"/>
      <c r="U27" s="129"/>
      <c r="V27" s="169"/>
    </row>
    <row r="28" spans="1:22">
      <c r="A28" s="166">
        <v>1931</v>
      </c>
      <c r="B28" s="146">
        <f>taxrates!I20</f>
        <v>8.8444130189563722E-2</v>
      </c>
      <c r="C28" s="541">
        <f>taxrates!J20</f>
        <v>3.9644684443997352E-2</v>
      </c>
      <c r="D28" s="541">
        <f>taxrates!K20</f>
        <v>3.0071707539490514E-2</v>
      </c>
      <c r="E28" s="541">
        <f>taxrates!L20</f>
        <v>2.2524126734951673E-3</v>
      </c>
      <c r="F28" s="541">
        <f>taxrates!M20</f>
        <v>0</v>
      </c>
      <c r="G28" s="541">
        <f>taxrates!N20</f>
        <v>1.647532553258069E-2</v>
      </c>
      <c r="H28" s="542">
        <f>taxrates!O20</f>
        <v>0</v>
      </c>
      <c r="I28" s="197">
        <f t="shared" si="0"/>
        <v>7.8441811744727807E-2</v>
      </c>
      <c r="J28" s="1174">
        <f t="shared" si="1"/>
        <v>3.6184033708862688E-2</v>
      </c>
      <c r="K28" s="1174">
        <f t="shared" si="1"/>
        <v>2.8488792485934059E-2</v>
      </c>
      <c r="L28" s="1174">
        <f t="shared" si="2"/>
        <v>2.3701158177889931E-3</v>
      </c>
      <c r="M28" s="1174">
        <v>0</v>
      </c>
      <c r="N28" s="1174">
        <f t="shared" si="2"/>
        <v>1.1398869732142061E-2</v>
      </c>
      <c r="O28" s="1059">
        <v>0</v>
      </c>
      <c r="P28" s="117"/>
      <c r="Q28" s="125"/>
      <c r="R28" s="125"/>
      <c r="S28" s="125"/>
      <c r="T28" s="125"/>
      <c r="U28" s="125"/>
      <c r="V28" s="165"/>
    </row>
    <row r="29" spans="1:22">
      <c r="A29" s="166">
        <v>1932</v>
      </c>
      <c r="B29" s="146">
        <f>taxrates!I21</f>
        <v>0.11677380344842968</v>
      </c>
      <c r="C29" s="541">
        <f>taxrates!J21</f>
        <v>5.394198880526499E-2</v>
      </c>
      <c r="D29" s="541">
        <f>taxrates!K21</f>
        <v>3.9238905760450693E-2</v>
      </c>
      <c r="E29" s="541">
        <f>taxrates!L21</f>
        <v>3.0647139943854366E-3</v>
      </c>
      <c r="F29" s="541">
        <f>taxrates!M21</f>
        <v>0</v>
      </c>
      <c r="G29" s="541">
        <f>taxrates!N21</f>
        <v>2.0528194888328567E-2</v>
      </c>
      <c r="H29" s="542">
        <f>taxrates!O21</f>
        <v>0</v>
      </c>
      <c r="I29" s="197">
        <f t="shared" si="0"/>
        <v>0.10383456487179989</v>
      </c>
      <c r="J29" s="1174">
        <f t="shared" si="1"/>
        <v>4.9233302487499866E-2</v>
      </c>
      <c r="K29" s="1174">
        <f t="shared" si="1"/>
        <v>3.7173447570830617E-2</v>
      </c>
      <c r="L29" s="1174">
        <f t="shared" si="2"/>
        <v>3.22486514152878E-3</v>
      </c>
      <c r="M29" s="1174">
        <v>0</v>
      </c>
      <c r="N29" s="1174">
        <f t="shared" si="2"/>
        <v>1.4202949671940622E-2</v>
      </c>
      <c r="O29" s="1059">
        <v>0</v>
      </c>
      <c r="P29" s="117"/>
      <c r="Q29" s="125"/>
      <c r="R29" s="125"/>
      <c r="S29" s="125"/>
      <c r="T29" s="125"/>
      <c r="U29" s="125"/>
      <c r="V29" s="165"/>
    </row>
    <row r="30" spans="1:22">
      <c r="A30" s="166">
        <v>1933</v>
      </c>
      <c r="B30" s="146">
        <f>taxrates!I22</f>
        <v>0.13412577375261481</v>
      </c>
      <c r="C30" s="541">
        <f>taxrates!J22</f>
        <v>7.4752573714779946E-2</v>
      </c>
      <c r="D30" s="541">
        <f>taxrates!K22</f>
        <v>3.4903470975975452E-2</v>
      </c>
      <c r="E30" s="541">
        <f>taxrates!L22</f>
        <v>3.2219131526619181E-3</v>
      </c>
      <c r="F30" s="541">
        <f>taxrates!M22</f>
        <v>0</v>
      </c>
      <c r="G30" s="541">
        <f>taxrates!N22</f>
        <v>2.1247815909197471E-2</v>
      </c>
      <c r="H30" s="542">
        <f>taxrates!O22</f>
        <v>0</v>
      </c>
      <c r="I30" s="197">
        <f t="shared" si="0"/>
        <v>0.11938463475940271</v>
      </c>
      <c r="J30" s="1174">
        <f t="shared" si="1"/>
        <v>6.8227296674305729E-2</v>
      </c>
      <c r="K30" s="1174">
        <f t="shared" si="1"/>
        <v>3.3066221476368937E-2</v>
      </c>
      <c r="L30" s="1174">
        <f t="shared" si="2"/>
        <v>3.3902789735314452E-3</v>
      </c>
      <c r="M30" s="1174">
        <v>0</v>
      </c>
      <c r="N30" s="1174">
        <f t="shared" si="2"/>
        <v>1.4700837635196595E-2</v>
      </c>
      <c r="O30" s="1059">
        <v>0</v>
      </c>
      <c r="P30" s="117"/>
      <c r="Q30" s="125"/>
      <c r="R30" s="125"/>
      <c r="S30" s="125"/>
      <c r="T30" s="125"/>
      <c r="U30" s="125"/>
      <c r="V30" s="165"/>
    </row>
    <row r="31" spans="1:22">
      <c r="A31" s="166">
        <v>1934</v>
      </c>
      <c r="B31" s="146">
        <f>taxrates!I23</f>
        <v>0.1327383957974286</v>
      </c>
      <c r="C31" s="541">
        <f>taxrates!J23</f>
        <v>8.1936067374335869E-2</v>
      </c>
      <c r="D31" s="541">
        <f>taxrates!K23</f>
        <v>2.9821482157333424E-2</v>
      </c>
      <c r="E31" s="541">
        <f>taxrates!L23</f>
        <v>2.7679552801438538E-3</v>
      </c>
      <c r="F31" s="541">
        <f>taxrates!M23</f>
        <v>0</v>
      </c>
      <c r="G31" s="541">
        <f>taxrates!N23</f>
        <v>1.8212890985615467E-2</v>
      </c>
      <c r="H31" s="542">
        <f>taxrates!O23</f>
        <v>0</v>
      </c>
      <c r="I31" s="197">
        <f t="shared" si="0"/>
        <v>0.11854911674569225</v>
      </c>
      <c r="J31" s="1174">
        <f t="shared" si="1"/>
        <v>7.4783731171645482E-2</v>
      </c>
      <c r="K31" s="1174">
        <f t="shared" si="1"/>
        <v>2.8251738471704053E-2</v>
      </c>
      <c r="L31" s="1174">
        <f t="shared" si="2"/>
        <v>2.9125988632542591E-3</v>
      </c>
      <c r="M31" s="1174">
        <v>0</v>
      </c>
      <c r="N31" s="1174">
        <f t="shared" si="2"/>
        <v>1.2601048239088464E-2</v>
      </c>
      <c r="O31" s="1059">
        <v>0</v>
      </c>
      <c r="P31" s="117"/>
      <c r="Q31" s="125"/>
      <c r="R31" s="125"/>
      <c r="S31" s="125"/>
      <c r="T31" s="125"/>
      <c r="U31" s="125"/>
      <c r="V31" s="165"/>
    </row>
    <row r="32" spans="1:22">
      <c r="A32" s="166">
        <v>1935</v>
      </c>
      <c r="B32" s="146">
        <f>taxrates!I24</f>
        <v>0.12430138035447216</v>
      </c>
      <c r="C32" s="541">
        <f>taxrates!J24</f>
        <v>7.6357390690941648E-2</v>
      </c>
      <c r="D32" s="541">
        <f>taxrates!K24</f>
        <v>2.7196896948333205E-2</v>
      </c>
      <c r="E32" s="541">
        <f>taxrates!L24</f>
        <v>2.3860347561257215E-3</v>
      </c>
      <c r="F32" s="541">
        <f>taxrates!M24</f>
        <v>0</v>
      </c>
      <c r="G32" s="541">
        <f>taxrates!N24</f>
        <v>1.836105795907159E-2</v>
      </c>
      <c r="H32" s="542">
        <f>taxrates!O24</f>
        <v>0</v>
      </c>
      <c r="I32" s="197">
        <f t="shared" si="0"/>
        <v>0.11067161453729758</v>
      </c>
      <c r="J32" s="1174">
        <f t="shared" si="1"/>
        <v>6.9692026495626891E-2</v>
      </c>
      <c r="K32" s="1174">
        <f t="shared" si="1"/>
        <v>2.5765306223629391E-2</v>
      </c>
      <c r="L32" s="1174">
        <f t="shared" si="2"/>
        <v>2.5107205193054104E-3</v>
      </c>
      <c r="M32" s="1174">
        <v>0</v>
      </c>
      <c r="N32" s="1174">
        <f t="shared" si="2"/>
        <v>1.2703561298735884E-2</v>
      </c>
      <c r="O32" s="1059">
        <v>0</v>
      </c>
      <c r="P32" s="117"/>
      <c r="Q32" s="125"/>
      <c r="R32" s="125"/>
      <c r="S32" s="125"/>
      <c r="T32" s="125"/>
      <c r="U32" s="125"/>
      <c r="V32" s="165"/>
    </row>
    <row r="33" spans="1:22">
      <c r="A33" s="166">
        <v>1936</v>
      </c>
      <c r="B33" s="146">
        <f>taxrates!I25</f>
        <v>0.12729773542088588</v>
      </c>
      <c r="C33" s="541">
        <f>taxrates!J25</f>
        <v>7.513151073029907E-2</v>
      </c>
      <c r="D33" s="541">
        <f>taxrates!K25</f>
        <v>2.4245199264190068E-2</v>
      </c>
      <c r="E33" s="541">
        <f>taxrates!L25</f>
        <v>6.4028949651554114E-3</v>
      </c>
      <c r="F33" s="541">
        <f>taxrates!M25</f>
        <v>0</v>
      </c>
      <c r="G33" s="541">
        <f>taxrates!N25</f>
        <v>2.151813046124133E-2</v>
      </c>
      <c r="H33" s="542">
        <f>taxrates!O25</f>
        <v>0</v>
      </c>
      <c r="I33" s="197">
        <f t="shared" si="0"/>
        <v>0.11316748495606235</v>
      </c>
      <c r="J33" s="1174">
        <f t="shared" si="1"/>
        <v>6.8573155644691755E-2</v>
      </c>
      <c r="K33" s="1174">
        <f t="shared" si="1"/>
        <v>2.2968980052448802E-2</v>
      </c>
      <c r="L33" s="1174">
        <f t="shared" si="2"/>
        <v>6.7374876793814594E-3</v>
      </c>
      <c r="M33" s="1174">
        <f t="shared" si="2"/>
        <v>0</v>
      </c>
      <c r="N33" s="1174">
        <f t="shared" si="2"/>
        <v>1.4887861579540329E-2</v>
      </c>
      <c r="O33" s="1059">
        <v>0</v>
      </c>
      <c r="P33" s="117"/>
      <c r="Q33" s="125"/>
      <c r="R33" s="125"/>
      <c r="S33" s="125"/>
      <c r="T33" s="125"/>
      <c r="U33" s="125"/>
      <c r="V33" s="165"/>
    </row>
    <row r="34" spans="1:22">
      <c r="A34" s="166">
        <v>1937</v>
      </c>
      <c r="B34" s="146">
        <f>taxrates!I26</f>
        <v>0.13897184281206992</v>
      </c>
      <c r="C34" s="541">
        <f>taxrates!J26</f>
        <v>7.0455411518010463E-2</v>
      </c>
      <c r="D34" s="541">
        <f>taxrates!K26</f>
        <v>2.1491489632522533E-2</v>
      </c>
      <c r="E34" s="541">
        <f>taxrates!L26</f>
        <v>2.6231927982971703E-2</v>
      </c>
      <c r="F34" s="541">
        <f>taxrates!M26</f>
        <v>1.5834344676322243E-7</v>
      </c>
      <c r="G34" s="541">
        <f>taxrates!N26</f>
        <v>2.0792855335118456E-2</v>
      </c>
      <c r="H34" s="542">
        <f>taxrates!O26</f>
        <v>0</v>
      </c>
      <c r="I34" s="197">
        <f t="shared" si="0"/>
        <v>0.126654332776309</v>
      </c>
      <c r="J34" s="1174">
        <f t="shared" si="1"/>
        <v>6.4305240944488973E-2</v>
      </c>
      <c r="K34" s="1174">
        <f t="shared" si="1"/>
        <v>2.0360220235266058E-2</v>
      </c>
      <c r="L34" s="1174">
        <f t="shared" si="2"/>
        <v>2.7602716045398039E-2</v>
      </c>
      <c r="M34" s="1174">
        <f t="shared" si="2"/>
        <v>9.3870275483891114E-8</v>
      </c>
      <c r="N34" s="1174">
        <f t="shared" si="2"/>
        <v>1.438606168088045E-2</v>
      </c>
      <c r="O34" s="1059">
        <v>0</v>
      </c>
      <c r="P34" s="117"/>
      <c r="Q34" s="125"/>
      <c r="R34" s="125"/>
      <c r="S34" s="125"/>
      <c r="T34" s="125"/>
      <c r="U34" s="125"/>
      <c r="V34" s="165"/>
    </row>
    <row r="35" spans="1:22">
      <c r="A35" s="166">
        <v>1938</v>
      </c>
      <c r="B35" s="146">
        <f>taxrates!I27</f>
        <v>0.14977196347476762</v>
      </c>
      <c r="C35" s="541">
        <f>taxrates!J27</f>
        <v>7.4777581327894235E-2</v>
      </c>
      <c r="D35" s="541">
        <f>taxrates!K27</f>
        <v>2.4592939125271329E-2</v>
      </c>
      <c r="E35" s="541">
        <f>taxrates!L27</f>
        <v>3.2510170153752994E-2</v>
      </c>
      <c r="F35" s="541">
        <f>taxrates!M27</f>
        <v>1.038893017265048E-4</v>
      </c>
      <c r="G35" s="541">
        <f>taxrates!N27</f>
        <v>1.7787383566122549E-2</v>
      </c>
      <c r="H35" s="542">
        <f>taxrates!O27</f>
        <v>0</v>
      </c>
      <c r="I35" s="197">
        <f t="shared" si="0"/>
        <v>0.13812581250216441</v>
      </c>
      <c r="J35" s="1174">
        <f t="shared" si="1"/>
        <v>6.8250121331093802E-2</v>
      </c>
      <c r="K35" s="1174">
        <f t="shared" si="1"/>
        <v>2.3298415576800791E-2</v>
      </c>
      <c r="L35" s="1174">
        <f t="shared" si="2"/>
        <v>3.4209037014898025E-2</v>
      </c>
      <c r="M35" s="1174">
        <f t="shared" si="2"/>
        <v>6.1588386335172045E-5</v>
      </c>
      <c r="N35" s="1174">
        <f t="shared" si="2"/>
        <v>1.2306650193036627E-2</v>
      </c>
      <c r="O35" s="1059">
        <v>0</v>
      </c>
      <c r="P35" s="117"/>
      <c r="Q35" s="125"/>
      <c r="R35" s="125"/>
      <c r="S35" s="125"/>
      <c r="T35" s="125"/>
      <c r="U35" s="125"/>
      <c r="V35" s="165"/>
    </row>
    <row r="36" spans="1:22">
      <c r="A36" s="168">
        <v>1939</v>
      </c>
      <c r="B36" s="150">
        <f>taxrates!I28</f>
        <v>0.14861985299169586</v>
      </c>
      <c r="C36" s="543">
        <f>taxrates!J28</f>
        <v>7.4890750960690908E-2</v>
      </c>
      <c r="D36" s="543">
        <f>taxrates!K28</f>
        <v>2.2510812065338101E-2</v>
      </c>
      <c r="E36" s="543">
        <f>taxrates!L28</f>
        <v>3.3152901796075093E-2</v>
      </c>
      <c r="F36" s="543">
        <f>taxrates!M28</f>
        <v>5.0157464591833084E-5</v>
      </c>
      <c r="G36" s="543">
        <f>taxrates!N28</f>
        <v>1.8015230704999944E-2</v>
      </c>
      <c r="H36" s="544">
        <f>taxrates!O28</f>
        <v>0</v>
      </c>
      <c r="I36" s="199">
        <f t="shared" si="0"/>
        <v>0.13705868198739232</v>
      </c>
      <c r="J36" s="1175">
        <f t="shared" si="1"/>
        <v>6.8353412197583591E-2</v>
      </c>
      <c r="K36" s="1175">
        <f t="shared" si="1"/>
        <v>2.1325887556504986E-2</v>
      </c>
      <c r="L36" s="1175">
        <f t="shared" si="2"/>
        <v>3.4885355546571559E-2</v>
      </c>
      <c r="M36" s="1175">
        <f t="shared" si="2"/>
        <v>2.9734700835768695E-5</v>
      </c>
      <c r="N36" s="1175">
        <f t="shared" si="2"/>
        <v>1.2464291985896417E-2</v>
      </c>
      <c r="O36" s="1060">
        <v>0</v>
      </c>
      <c r="P36" s="120"/>
      <c r="Q36" s="127"/>
      <c r="R36" s="127"/>
      <c r="S36" s="127"/>
      <c r="T36" s="127"/>
      <c r="U36" s="127"/>
      <c r="V36" s="167"/>
    </row>
    <row r="37" spans="1:22">
      <c r="A37" s="166">
        <v>1940</v>
      </c>
      <c r="B37" s="146">
        <f>taxrates!I29</f>
        <v>0.15684229819352033</v>
      </c>
      <c r="C37" s="541">
        <f>taxrates!J29</f>
        <v>7.5688451717354915E-2</v>
      </c>
      <c r="D37" s="541">
        <f>taxrates!K29</f>
        <v>2.2019939158602744E-2</v>
      </c>
      <c r="E37" s="541">
        <f>taxrates!L29</f>
        <v>3.3287037115516963E-2</v>
      </c>
      <c r="F37" s="541">
        <f>taxrates!M29</f>
        <v>3.4371345278306678E-4</v>
      </c>
      <c r="G37" s="541">
        <f>taxrates!N29</f>
        <v>2.5503156749262644E-2</v>
      </c>
      <c r="H37" s="542">
        <f>taxrates!O29</f>
        <v>0</v>
      </c>
      <c r="I37" s="197">
        <f t="shared" si="0"/>
        <v>0.14281759906034788</v>
      </c>
      <c r="J37" s="1174">
        <f t="shared" si="1"/>
        <v>6.908148032256739E-2</v>
      </c>
      <c r="K37" s="1174">
        <f t="shared" si="1"/>
        <v>2.0860853226193469E-2</v>
      </c>
      <c r="L37" s="1174">
        <f t="shared" si="2"/>
        <v>3.5026500304845373E-2</v>
      </c>
      <c r="M37" s="1174">
        <f t="shared" si="2"/>
        <v>2.03762625860433E-4</v>
      </c>
      <c r="N37" s="1174">
        <f t="shared" si="2"/>
        <v>1.7645002580881215E-2</v>
      </c>
      <c r="O37" s="1059">
        <v>0</v>
      </c>
      <c r="P37" s="117"/>
      <c r="Q37" s="125"/>
      <c r="R37" s="125"/>
      <c r="S37" s="125"/>
      <c r="T37" s="125"/>
      <c r="U37" s="125"/>
      <c r="V37" s="165"/>
    </row>
    <row r="38" spans="1:22">
      <c r="A38" s="166">
        <v>1941</v>
      </c>
      <c r="B38" s="146">
        <f>taxrates!I30</f>
        <v>0.16345131930902573</v>
      </c>
      <c r="C38" s="541">
        <f>taxrates!J30</f>
        <v>7.0641143682708643E-2</v>
      </c>
      <c r="D38" s="541">
        <f>taxrates!K30</f>
        <v>1.6915944495640645E-2</v>
      </c>
      <c r="E38" s="541">
        <f>taxrates!L30</f>
        <v>3.031073257681385E-2</v>
      </c>
      <c r="F38" s="541">
        <f>taxrates!M30</f>
        <v>1.8004344162249764E-3</v>
      </c>
      <c r="G38" s="541">
        <f>taxrates!N30</f>
        <v>4.378306413763762E-2</v>
      </c>
      <c r="H38" s="542">
        <f>taxrates!O30</f>
        <v>0</v>
      </c>
      <c r="I38" s="197">
        <f t="shared" si="0"/>
        <v>0.14375471154446787</v>
      </c>
      <c r="J38" s="1174">
        <f t="shared" si="1"/>
        <v>6.447476023824833E-2</v>
      </c>
      <c r="K38" s="1174">
        <f t="shared" si="1"/>
        <v>1.6025522721216573E-2</v>
      </c>
      <c r="L38" s="1174">
        <f t="shared" si="2"/>
        <v>3.1894664585420507E-2</v>
      </c>
      <c r="M38" s="1174">
        <f t="shared" si="2"/>
        <v>1.0673461901738242E-3</v>
      </c>
      <c r="N38" s="1174">
        <f t="shared" si="2"/>
        <v>3.0292417809408629E-2</v>
      </c>
      <c r="O38" s="1059">
        <v>0</v>
      </c>
      <c r="P38" s="117"/>
      <c r="Q38" s="125"/>
      <c r="R38" s="125"/>
      <c r="S38" s="125"/>
      <c r="T38" s="125"/>
      <c r="U38" s="125"/>
      <c r="V38" s="165"/>
    </row>
    <row r="39" spans="1:22">
      <c r="A39" s="166">
        <v>1942</v>
      </c>
      <c r="B39" s="146">
        <f>taxrates!I31</f>
        <v>0.14689091149093916</v>
      </c>
      <c r="C39" s="541">
        <f>taxrates!J31</f>
        <v>5.3047794640651923E-2</v>
      </c>
      <c r="D39" s="541">
        <f>taxrates!K31</f>
        <v>1.2638843810735448E-2</v>
      </c>
      <c r="E39" s="541">
        <f>taxrates!L31</f>
        <v>2.7082743749550244E-2</v>
      </c>
      <c r="F39" s="541">
        <f>taxrates!M31</f>
        <v>7.0756170362030841E-3</v>
      </c>
      <c r="G39" s="541">
        <f>taxrates!N31</f>
        <v>4.7045912253798457E-2</v>
      </c>
      <c r="H39" s="542">
        <f>taxrates!O31</f>
        <v>0</v>
      </c>
      <c r="I39" s="197">
        <f t="shared" si="0"/>
        <v>0.12563323526513948</v>
      </c>
      <c r="J39" s="1174">
        <f t="shared" si="1"/>
        <v>4.8417164025347827E-2</v>
      </c>
      <c r="K39" s="1174">
        <f t="shared" si="1"/>
        <v>1.1973560134998396E-2</v>
      </c>
      <c r="L39" s="1174">
        <f t="shared" si="2"/>
        <v>2.849799244395556E-2</v>
      </c>
      <c r="M39" s="1174">
        <f t="shared" si="2"/>
        <v>4.1946170427885655E-3</v>
      </c>
      <c r="N39" s="1174">
        <f t="shared" si="2"/>
        <v>3.2549901618049139E-2</v>
      </c>
      <c r="O39" s="1059">
        <v>0</v>
      </c>
      <c r="P39" s="117"/>
      <c r="Q39" s="125"/>
      <c r="R39" s="125"/>
      <c r="S39" s="125"/>
      <c r="T39" s="125"/>
      <c r="U39" s="125"/>
      <c r="V39" s="165"/>
    </row>
    <row r="40" spans="1:22">
      <c r="A40" s="166">
        <v>1943</v>
      </c>
      <c r="B40" s="146">
        <f>taxrates!I32</f>
        <v>0.18215249319622787</v>
      </c>
      <c r="C40" s="541">
        <f>taxrates!J32</f>
        <v>4.569299067489032E-2</v>
      </c>
      <c r="D40" s="541">
        <f>taxrates!K32</f>
        <v>1.0178534709231484E-2</v>
      </c>
      <c r="E40" s="541">
        <f>taxrates!L32</f>
        <v>2.7472094217467009E-2</v>
      </c>
      <c r="F40" s="541">
        <f>taxrates!M32</f>
        <v>5.4764580913976291E-2</v>
      </c>
      <c r="G40" s="541">
        <f>taxrates!N32</f>
        <v>4.4044292680662768E-2</v>
      </c>
      <c r="H40" s="542">
        <f>taxrates!O32</f>
        <v>0</v>
      </c>
      <c r="I40" s="197">
        <f t="shared" si="0"/>
        <v>0.14319389830236251</v>
      </c>
      <c r="J40" s="1174">
        <f t="shared" si="1"/>
        <v>4.1704373184620391E-2</v>
      </c>
      <c r="K40" s="1174">
        <f t="shared" si="1"/>
        <v>9.6427568258761354E-3</v>
      </c>
      <c r="L40" s="1174">
        <f t="shared" si="2"/>
        <v>2.8907688994473147E-2</v>
      </c>
      <c r="M40" s="1174">
        <f t="shared" si="2"/>
        <v>3.2465923928269684E-2</v>
      </c>
      <c r="N40" s="1174">
        <f t="shared" si="2"/>
        <v>3.0473155369123144E-2</v>
      </c>
      <c r="O40" s="1059">
        <v>0</v>
      </c>
      <c r="P40" s="117"/>
      <c r="Q40" s="125"/>
      <c r="R40" s="125"/>
      <c r="S40" s="125"/>
      <c r="T40" s="125"/>
      <c r="U40" s="125"/>
      <c r="V40" s="165"/>
    </row>
    <row r="41" spans="1:22">
      <c r="A41" s="166">
        <v>1944</v>
      </c>
      <c r="B41" s="146">
        <f>taxrates!I33</f>
        <v>0.18222758009534162</v>
      </c>
      <c r="C41" s="541">
        <f>taxrates!J33</f>
        <v>4.7614636673046946E-2</v>
      </c>
      <c r="D41" s="541">
        <f>taxrates!K33</f>
        <v>9.3666133300490621E-3</v>
      </c>
      <c r="E41" s="541">
        <f>taxrates!L33</f>
        <v>2.8122454043542331E-2</v>
      </c>
      <c r="F41" s="541">
        <f>taxrates!M33</f>
        <v>5.8613736418900948E-2</v>
      </c>
      <c r="G41" s="541">
        <f>taxrates!N33</f>
        <v>3.8510139629802334E-2</v>
      </c>
      <c r="H41" s="542">
        <f>taxrates!O33</f>
        <v>0</v>
      </c>
      <c r="I41" s="197">
        <f t="shared" si="0"/>
        <v>0.14331590248685608</v>
      </c>
      <c r="J41" s="1174">
        <f t="shared" si="1"/>
        <v>4.3458275493315102E-2</v>
      </c>
      <c r="K41" s="1174">
        <f t="shared" si="1"/>
        <v>8.8735733780773724E-3</v>
      </c>
      <c r="L41" s="1174">
        <f t="shared" si="2"/>
        <v>2.9592034331885814E-2</v>
      </c>
      <c r="M41" s="1174">
        <f t="shared" si="2"/>
        <v>3.4747807359592944E-2</v>
      </c>
      <c r="N41" s="1174">
        <f t="shared" si="2"/>
        <v>2.6644211923984838E-2</v>
      </c>
      <c r="O41" s="1059">
        <v>0</v>
      </c>
      <c r="P41" s="117"/>
      <c r="Q41" s="125"/>
      <c r="R41" s="125"/>
      <c r="S41" s="125"/>
      <c r="T41" s="125"/>
      <c r="U41" s="125"/>
      <c r="V41" s="165"/>
    </row>
    <row r="42" spans="1:22">
      <c r="A42" s="166">
        <v>1945</v>
      </c>
      <c r="B42" s="146">
        <f>taxrates!I34</f>
        <v>0.19064145403744082</v>
      </c>
      <c r="C42" s="541">
        <f>taxrates!J34</f>
        <v>5.4510732059728541E-2</v>
      </c>
      <c r="D42" s="541">
        <f>taxrates!K34</f>
        <v>9.6780625200163038E-3</v>
      </c>
      <c r="E42" s="541">
        <f>taxrates!L34</f>
        <v>3.5040649941993289E-2</v>
      </c>
      <c r="F42" s="541">
        <f>taxrates!M34</f>
        <v>6.0248541028908649E-2</v>
      </c>
      <c r="G42" s="541">
        <f>taxrates!N34</f>
        <v>3.1163468486794053E-2</v>
      </c>
      <c r="H42" s="542">
        <f>taxrates!O34</f>
        <v>0</v>
      </c>
      <c r="I42" s="197">
        <f t="shared" si="0"/>
        <v>0.15307097426830951</v>
      </c>
      <c r="J42" s="1174">
        <f t="shared" si="1"/>
        <v>4.9752399193144441E-2</v>
      </c>
      <c r="K42" s="1174">
        <f t="shared" si="1"/>
        <v>9.168628500279434E-3</v>
      </c>
      <c r="L42" s="1174">
        <f t="shared" si="2"/>
        <v>3.6871750754382107E-2</v>
      </c>
      <c r="M42" s="1174">
        <f t="shared" si="2"/>
        <v>3.5716963723438133E-2</v>
      </c>
      <c r="N42" s="1174">
        <f t="shared" si="2"/>
        <v>2.1561232097065387E-2</v>
      </c>
      <c r="O42" s="1059">
        <v>0</v>
      </c>
      <c r="P42" s="117"/>
      <c r="Q42" s="125"/>
      <c r="R42" s="125"/>
      <c r="S42" s="125"/>
      <c r="T42" s="125"/>
      <c r="U42" s="125"/>
      <c r="V42" s="165"/>
    </row>
    <row r="43" spans="1:22">
      <c r="A43" s="166">
        <v>1946</v>
      </c>
      <c r="B43" s="146">
        <f>taxrates!I35</f>
        <v>0.19539401365558906</v>
      </c>
      <c r="C43" s="541">
        <f>taxrates!J35</f>
        <v>6.3639560499221093E-2</v>
      </c>
      <c r="D43" s="541">
        <f>taxrates!K35</f>
        <v>9.3213324043867462E-3</v>
      </c>
      <c r="E43" s="541">
        <f>taxrates!L35</f>
        <v>4.4412621242435439E-2</v>
      </c>
      <c r="F43" s="541">
        <f>taxrates!M35</f>
        <v>5.0364941137681654E-2</v>
      </c>
      <c r="G43" s="541">
        <f>taxrates!N35</f>
        <v>2.7655558371864106E-2</v>
      </c>
      <c r="H43" s="542">
        <f>taxrates!O35</f>
        <v>0</v>
      </c>
      <c r="I43" s="197">
        <f t="shared" si="0"/>
        <v>0.16264039562837265</v>
      </c>
      <c r="J43" s="1174">
        <f t="shared" si="1"/>
        <v>5.8084356947623095E-2</v>
      </c>
      <c r="K43" s="1174">
        <f t="shared" si="1"/>
        <v>8.8306759505511617E-3</v>
      </c>
      <c r="L43" s="1174">
        <f t="shared" si="2"/>
        <v>4.6733468229348214E-2</v>
      </c>
      <c r="M43" s="1174">
        <f t="shared" si="2"/>
        <v>2.9857698540526098E-2</v>
      </c>
      <c r="N43" s="1174">
        <f t="shared" si="2"/>
        <v>1.9134195960324087E-2</v>
      </c>
      <c r="O43" s="1059">
        <v>0</v>
      </c>
      <c r="P43" s="117"/>
      <c r="Q43" s="125"/>
      <c r="R43" s="125"/>
      <c r="S43" s="125"/>
      <c r="T43" s="125"/>
      <c r="U43" s="125"/>
      <c r="V43" s="165"/>
    </row>
    <row r="44" spans="1:22">
      <c r="A44" s="166">
        <v>1947</v>
      </c>
      <c r="B44" s="146">
        <f>taxrates!I36</f>
        <v>0.19982058993779997</v>
      </c>
      <c r="C44" s="541">
        <f>taxrates!J36</f>
        <v>6.2331294621281154E-2</v>
      </c>
      <c r="D44" s="541">
        <f>taxrates!K36</f>
        <v>9.0637176646163123E-3</v>
      </c>
      <c r="E44" s="541">
        <f>taxrates!L36</f>
        <v>3.3476846800699914E-2</v>
      </c>
      <c r="F44" s="541">
        <f>taxrates!M36</f>
        <v>6.0480607417876545E-2</v>
      </c>
      <c r="G44" s="541">
        <f>taxrates!N36</f>
        <v>3.4468123433326038E-2</v>
      </c>
      <c r="H44" s="542">
        <f>taxrates!O36</f>
        <v>0</v>
      </c>
      <c r="I44" s="197">
        <f t="shared" si="0"/>
        <v>0.16040532206669691</v>
      </c>
      <c r="J44" s="1174">
        <f t="shared" si="1"/>
        <v>5.6890291783744586E-2</v>
      </c>
      <c r="K44" s="1174">
        <f t="shared" si="1"/>
        <v>8.5866215398396981E-3</v>
      </c>
      <c r="L44" s="1174">
        <f t="shared" si="2"/>
        <v>3.5226228774905687E-2</v>
      </c>
      <c r="M44" s="1174">
        <f t="shared" si="2"/>
        <v>3.585453895189418E-2</v>
      </c>
      <c r="N44" s="1174">
        <f t="shared" si="2"/>
        <v>2.3847641016312791E-2</v>
      </c>
      <c r="O44" s="1059">
        <v>0</v>
      </c>
      <c r="P44" s="117"/>
      <c r="Q44" s="125"/>
      <c r="R44" s="125"/>
      <c r="S44" s="125"/>
      <c r="T44" s="125"/>
      <c r="U44" s="125"/>
      <c r="V44" s="165"/>
    </row>
    <row r="45" spans="1:22">
      <c r="A45" s="166">
        <v>1948</v>
      </c>
      <c r="B45" s="146">
        <f>taxrates!I37</f>
        <v>0.18074850495375366</v>
      </c>
      <c r="C45" s="541">
        <f>taxrates!J37</f>
        <v>6.1844345497166324E-2</v>
      </c>
      <c r="D45" s="541">
        <f>taxrates!K37</f>
        <v>9.2956918998926968E-3</v>
      </c>
      <c r="E45" s="541">
        <f>taxrates!L37</f>
        <v>2.5767033418476342E-2</v>
      </c>
      <c r="F45" s="541">
        <f>taxrates!M37</f>
        <v>4.8810671437318119E-2</v>
      </c>
      <c r="G45" s="541">
        <f>taxrates!N37</f>
        <v>3.5030762700900192E-2</v>
      </c>
      <c r="H45" s="542">
        <f>taxrates!O37</f>
        <v>0</v>
      </c>
      <c r="I45" s="197">
        <f t="shared" si="0"/>
        <v>0.14553896474385219</v>
      </c>
      <c r="J45" s="1174">
        <f t="shared" si="1"/>
        <v>5.6445849262166135E-2</v>
      </c>
      <c r="K45" s="1174">
        <f t="shared" si="1"/>
        <v>8.8063851113693026E-3</v>
      </c>
      <c r="L45" s="1174">
        <f t="shared" si="2"/>
        <v>2.7113527730183676E-2</v>
      </c>
      <c r="M45" s="1174">
        <f t="shared" si="2"/>
        <v>2.8936285448088114E-2</v>
      </c>
      <c r="N45" s="1174">
        <f t="shared" si="2"/>
        <v>2.423691719204496E-2</v>
      </c>
      <c r="O45" s="1059">
        <v>0</v>
      </c>
      <c r="P45" s="117"/>
      <c r="Q45" s="125"/>
      <c r="R45" s="125"/>
      <c r="S45" s="125"/>
      <c r="T45" s="125"/>
      <c r="U45" s="125"/>
      <c r="V45" s="165"/>
    </row>
    <row r="46" spans="1:22">
      <c r="A46" s="166">
        <v>1949</v>
      </c>
      <c r="B46" s="146">
        <f>taxrates!I38</f>
        <v>0.1780420872833679</v>
      </c>
      <c r="C46" s="541">
        <f>taxrates!J38</f>
        <v>6.4861822313588252E-2</v>
      </c>
      <c r="D46" s="541">
        <f>taxrates!K38</f>
        <v>1.0739653473583317E-2</v>
      </c>
      <c r="E46" s="541">
        <f>taxrates!L38</f>
        <v>2.7213225710776858E-2</v>
      </c>
      <c r="F46" s="541">
        <f>taxrates!M38</f>
        <v>4.3883835067725453E-2</v>
      </c>
      <c r="G46" s="541">
        <f>taxrates!N38</f>
        <v>3.134355071769402E-2</v>
      </c>
      <c r="H46" s="542">
        <f>taxrates!O38</f>
        <v>0</v>
      </c>
      <c r="I46" s="197">
        <f t="shared" si="0"/>
        <v>0.14571090803182085</v>
      </c>
      <c r="J46" s="1174">
        <f t="shared" si="1"/>
        <v>5.9199925486315634E-2</v>
      </c>
      <c r="K46" s="1174">
        <f t="shared" si="1"/>
        <v>1.0174339411154696E-2</v>
      </c>
      <c r="L46" s="1174">
        <f t="shared" si="2"/>
        <v>2.8635292932395556E-2</v>
      </c>
      <c r="M46" s="1174">
        <f t="shared" si="2"/>
        <v>2.601552366898343E-2</v>
      </c>
      <c r="N46" s="1174">
        <f t="shared" si="2"/>
        <v>2.1685826532971547E-2</v>
      </c>
      <c r="O46" s="1059">
        <v>0</v>
      </c>
      <c r="P46" s="117"/>
      <c r="Q46" s="125"/>
      <c r="R46" s="125"/>
      <c r="S46" s="125"/>
      <c r="T46" s="125"/>
      <c r="U46" s="125"/>
      <c r="V46" s="165"/>
    </row>
    <row r="47" spans="1:22">
      <c r="A47" s="170">
        <v>1950</v>
      </c>
      <c r="B47" s="157">
        <f>taxrates!I39</f>
        <v>0.19149066454691432</v>
      </c>
      <c r="C47" s="545">
        <f>taxrates!J39</f>
        <v>6.5495969191364953E-2</v>
      </c>
      <c r="D47" s="545">
        <f>taxrates!K39</f>
        <v>1.0200194014795933E-2</v>
      </c>
      <c r="E47" s="545">
        <f>taxrates!L39</f>
        <v>2.8318211170542919E-2</v>
      </c>
      <c r="F47" s="545">
        <f>taxrates!M39</f>
        <v>4.4389595047399977E-2</v>
      </c>
      <c r="G47" s="545">
        <f>taxrates!N39</f>
        <v>4.3086695122810541E-2</v>
      </c>
      <c r="H47" s="546">
        <f>taxrates!O39</f>
        <v>0</v>
      </c>
      <c r="I47" s="201">
        <f t="shared" si="0"/>
        <v>0.15536598287801451</v>
      </c>
      <c r="J47" s="1176">
        <f t="shared" si="1"/>
        <v>5.9778716623731694E-2</v>
      </c>
      <c r="K47" s="1176">
        <f t="shared" si="1"/>
        <v>9.6632760285454474E-3</v>
      </c>
      <c r="L47" s="1176">
        <f t="shared" si="2"/>
        <v>2.9798021036102438E-2</v>
      </c>
      <c r="M47" s="1176">
        <f t="shared" si="2"/>
        <v>2.6315351856327156E-2</v>
      </c>
      <c r="N47" s="1176">
        <f t="shared" si="2"/>
        <v>2.9810617333307771E-2</v>
      </c>
      <c r="O47" s="1061">
        <v>0</v>
      </c>
      <c r="P47" s="123"/>
      <c r="Q47" s="129"/>
      <c r="R47" s="129"/>
      <c r="S47" s="129"/>
      <c r="T47" s="129"/>
      <c r="U47" s="129"/>
      <c r="V47" s="169"/>
    </row>
    <row r="48" spans="1:22">
      <c r="A48" s="166">
        <v>1951</v>
      </c>
      <c r="B48" s="146">
        <f>taxrates!I40</f>
        <v>0.20323839861016735</v>
      </c>
      <c r="C48" s="541">
        <f>taxrates!J40</f>
        <v>5.9456942747704036E-2</v>
      </c>
      <c r="D48" s="541">
        <f>taxrates!K40</f>
        <v>9.9780269775695072E-3</v>
      </c>
      <c r="E48" s="541">
        <f>taxrates!L40</f>
        <v>2.8852487801341878E-2</v>
      </c>
      <c r="F48" s="541">
        <f>taxrates!M40</f>
        <v>6.1097014649473966E-2</v>
      </c>
      <c r="G48" s="541">
        <f>taxrates!N40</f>
        <v>4.3853926434077942E-2</v>
      </c>
      <c r="H48" s="542">
        <f>taxrates!O40</f>
        <v>0</v>
      </c>
      <c r="I48" s="197">
        <f t="shared" si="0"/>
        <v>0.16064127488901725</v>
      </c>
      <c r="J48" s="1174">
        <f t="shared" si="1"/>
        <v>5.4266846887075844E-2</v>
      </c>
      <c r="K48" s="1174">
        <f t="shared" si="1"/>
        <v>9.4528034236078407E-3</v>
      </c>
      <c r="L48" s="1174">
        <f t="shared" si="2"/>
        <v>3.036021707976377E-2</v>
      </c>
      <c r="M48" s="1174">
        <f t="shared" si="2"/>
        <v>3.6219961821126252E-2</v>
      </c>
      <c r="N48" s="1174">
        <f t="shared" si="2"/>
        <v>3.0341445677443547E-2</v>
      </c>
      <c r="O48" s="1059">
        <v>0</v>
      </c>
      <c r="P48" s="117"/>
      <c r="Q48" s="125"/>
      <c r="R48" s="125"/>
      <c r="S48" s="125"/>
      <c r="T48" s="125"/>
      <c r="U48" s="125"/>
      <c r="V48" s="165"/>
    </row>
    <row r="49" spans="1:22">
      <c r="A49" s="166">
        <v>1952</v>
      </c>
      <c r="B49" s="146">
        <f>taxrates!I41</f>
        <v>0.20674688676979791</v>
      </c>
      <c r="C49" s="541">
        <f>taxrates!J41</f>
        <v>6.0529285054700552E-2</v>
      </c>
      <c r="D49" s="541">
        <f>taxrates!K41</f>
        <v>1.0504871919546539E-2</v>
      </c>
      <c r="E49" s="541">
        <f>taxrates!L41</f>
        <v>2.791635459833846E-2</v>
      </c>
      <c r="F49" s="541">
        <f>taxrates!M41</f>
        <v>7.1718016011130467E-2</v>
      </c>
      <c r="G49" s="541">
        <f>taxrates!N41</f>
        <v>3.6078359186081869E-2</v>
      </c>
      <c r="H49" s="542">
        <f>taxrates!O41</f>
        <v>0</v>
      </c>
      <c r="I49" s="197">
        <f t="shared" si="0"/>
        <v>0.16205076557718073</v>
      </c>
      <c r="J49" s="1174">
        <f t="shared" si="1"/>
        <v>5.5245582642650171E-2</v>
      </c>
      <c r="K49" s="1174">
        <f t="shared" si="1"/>
        <v>9.9519162925574139E-3</v>
      </c>
      <c r="L49" s="1174">
        <f t="shared" si="2"/>
        <v>2.9375164856383695E-2</v>
      </c>
      <c r="M49" s="1174">
        <f t="shared" si="2"/>
        <v>4.2516378528691862E-2</v>
      </c>
      <c r="N49" s="1174">
        <f t="shared" si="2"/>
        <v>2.4961723256897592E-2</v>
      </c>
      <c r="O49" s="1059">
        <v>0</v>
      </c>
      <c r="P49" s="117"/>
      <c r="Q49" s="125"/>
      <c r="R49" s="125"/>
      <c r="S49" s="125"/>
      <c r="T49" s="125"/>
      <c r="U49" s="125"/>
      <c r="V49" s="165"/>
    </row>
    <row r="50" spans="1:22">
      <c r="A50" s="166">
        <v>1953</v>
      </c>
      <c r="B50" s="146">
        <f>taxrates!I42</f>
        <v>0.20710572475302869</v>
      </c>
      <c r="C50" s="541">
        <f>taxrates!J42</f>
        <v>6.0408435735622212E-2</v>
      </c>
      <c r="D50" s="541">
        <f>taxrates!K42</f>
        <v>1.073041455320389E-2</v>
      </c>
      <c r="E50" s="541">
        <f>taxrates!L42</f>
        <v>2.6804741337053396E-2</v>
      </c>
      <c r="F50" s="541">
        <f>taxrates!M42</f>
        <v>7.3196483065870857E-2</v>
      </c>
      <c r="G50" s="541">
        <f>taxrates!N42</f>
        <v>3.5965650061278331E-2</v>
      </c>
      <c r="H50" s="542">
        <f>taxrates!O42</f>
        <v>0</v>
      </c>
      <c r="I50" s="197">
        <f t="shared" si="0"/>
        <v>0.16178292824575705</v>
      </c>
      <c r="J50" s="1174">
        <f t="shared" si="1"/>
        <v>5.513528246252386E-2</v>
      </c>
      <c r="K50" s="1174">
        <f t="shared" si="1"/>
        <v>1.0165586809223531E-2</v>
      </c>
      <c r="L50" s="1174">
        <f t="shared" si="2"/>
        <v>2.82054626056201E-2</v>
      </c>
      <c r="M50" s="1174">
        <f t="shared" si="2"/>
        <v>4.3392853763753951E-2</v>
      </c>
      <c r="N50" s="1174">
        <f t="shared" si="2"/>
        <v>2.4883742604635602E-2</v>
      </c>
      <c r="O50" s="1059">
        <v>0</v>
      </c>
      <c r="P50" s="117"/>
      <c r="Q50" s="125"/>
      <c r="R50" s="125"/>
      <c r="S50" s="125"/>
      <c r="T50" s="125"/>
      <c r="U50" s="125"/>
      <c r="V50" s="165"/>
    </row>
    <row r="51" spans="1:22">
      <c r="A51" s="166">
        <v>1954</v>
      </c>
      <c r="B51" s="146">
        <f>taxrates!I43</f>
        <v>0.19677633479321566</v>
      </c>
      <c r="C51" s="541">
        <f>taxrates!J43</f>
        <v>5.8362342717880288E-2</v>
      </c>
      <c r="D51" s="541">
        <f>taxrates!K43</f>
        <v>1.1478531037606793E-2</v>
      </c>
      <c r="E51" s="541">
        <f>taxrates!L43</f>
        <v>3.0775292154677641E-2</v>
      </c>
      <c r="F51" s="541">
        <f>taxrates!M43</f>
        <v>6.3403008776036315E-2</v>
      </c>
      <c r="G51" s="541">
        <f>taxrates!N43</f>
        <v>3.275716010701462E-2</v>
      </c>
      <c r="H51" s="542">
        <f>taxrates!O43</f>
        <v>0</v>
      </c>
      <c r="I51" s="197">
        <f t="shared" si="0"/>
        <v>0.15677650599227128</v>
      </c>
      <c r="J51" s="1174">
        <f t="shared" si="1"/>
        <v>5.3267796322483407E-2</v>
      </c>
      <c r="K51" s="1174">
        <f t="shared" si="1"/>
        <v>1.0874323925380718E-2</v>
      </c>
      <c r="L51" s="1174">
        <f t="shared" si="2"/>
        <v>3.23835004087831E-2</v>
      </c>
      <c r="M51" s="1174">
        <f t="shared" si="2"/>
        <v>3.7587017473567186E-2</v>
      </c>
      <c r="N51" s="1174">
        <f t="shared" si="2"/>
        <v>2.2663867862056864E-2</v>
      </c>
      <c r="O51" s="1059">
        <v>0</v>
      </c>
      <c r="P51" s="117"/>
      <c r="Q51" s="125"/>
      <c r="R51" s="125"/>
      <c r="S51" s="125"/>
      <c r="T51" s="125"/>
      <c r="U51" s="125"/>
      <c r="V51" s="165"/>
    </row>
    <row r="52" spans="1:22">
      <c r="A52" s="166">
        <v>1955</v>
      </c>
      <c r="B52" s="146">
        <f>taxrates!I44</f>
        <v>0.20260662478220659</v>
      </c>
      <c r="C52" s="541">
        <f>taxrates!J44</f>
        <v>5.9082997052870963E-2</v>
      </c>
      <c r="D52" s="541">
        <f>taxrates!K44</f>
        <v>1.2069887820993559E-2</v>
      </c>
      <c r="E52" s="541">
        <f>taxrates!L44</f>
        <v>3.1849830984365057E-2</v>
      </c>
      <c r="F52" s="541">
        <f>taxrates!M44</f>
        <v>6.4459736706802523E-2</v>
      </c>
      <c r="G52" s="541">
        <f>taxrates!N44</f>
        <v>3.5144172217174481E-2</v>
      </c>
      <c r="H52" s="542">
        <f>taxrates!O44</f>
        <v>0</v>
      </c>
      <c r="I52" s="197">
        <f t="shared" si="0"/>
        <v>0.16140314402943204</v>
      </c>
      <c r="J52" s="1174">
        <f t="shared" si="1"/>
        <v>5.3925543536654734E-2</v>
      </c>
      <c r="K52" s="1174">
        <f t="shared" si="1"/>
        <v>1.1434552860333326E-2</v>
      </c>
      <c r="L52" s="1174">
        <f t="shared" si="2"/>
        <v>3.351419084887846E-2</v>
      </c>
      <c r="M52" s="1174">
        <f t="shared" si="2"/>
        <v>3.8213474355744806E-2</v>
      </c>
      <c r="N52" s="1174">
        <f t="shared" si="2"/>
        <v>2.4315382427820696E-2</v>
      </c>
      <c r="O52" s="1059">
        <v>0</v>
      </c>
      <c r="P52" s="117"/>
      <c r="Q52" s="125"/>
      <c r="R52" s="125"/>
      <c r="S52" s="125"/>
      <c r="T52" s="125"/>
      <c r="U52" s="125"/>
      <c r="V52" s="165"/>
    </row>
    <row r="53" spans="1:22">
      <c r="A53" s="166">
        <v>1956</v>
      </c>
      <c r="B53" s="146">
        <f>taxrates!I45</f>
        <v>0.20460573971180362</v>
      </c>
      <c r="C53" s="541">
        <f>taxrates!J45</f>
        <v>5.914583534875513E-2</v>
      </c>
      <c r="D53" s="541">
        <f>taxrates!K45</f>
        <v>1.2447080451261985E-2</v>
      </c>
      <c r="E53" s="541">
        <f>taxrates!L45</f>
        <v>3.2567467654285011E-2</v>
      </c>
      <c r="F53" s="541">
        <f>taxrates!M45</f>
        <v>6.818364334411392E-2</v>
      </c>
      <c r="G53" s="541">
        <f>taxrates!N45</f>
        <v>3.2261712913387572E-2</v>
      </c>
      <c r="H53" s="542">
        <f>taxrates!O45</f>
        <v>0</v>
      </c>
      <c r="I53" s="197">
        <f t="shared" si="0"/>
        <v>0.16278630316300152</v>
      </c>
      <c r="J53" s="1174">
        <f t="shared" si="1"/>
        <v>5.3982896572714142E-2</v>
      </c>
      <c r="K53" s="1174">
        <f t="shared" si="1"/>
        <v>1.1791890818506449E-2</v>
      </c>
      <c r="L53" s="1174">
        <f t="shared" si="2"/>
        <v>3.4269328680776458E-2</v>
      </c>
      <c r="M53" s="1174">
        <f t="shared" si="2"/>
        <v>4.0421106872696573E-2</v>
      </c>
      <c r="N53" s="1174">
        <f t="shared" si="2"/>
        <v>2.2321080218307924E-2</v>
      </c>
      <c r="O53" s="1059">
        <v>0</v>
      </c>
      <c r="P53" s="117"/>
      <c r="Q53" s="125"/>
      <c r="R53" s="125"/>
      <c r="S53" s="125"/>
      <c r="T53" s="125"/>
      <c r="U53" s="125"/>
      <c r="V53" s="165"/>
    </row>
    <row r="54" spans="1:22">
      <c r="A54" s="166">
        <v>1957</v>
      </c>
      <c r="B54" s="146">
        <f>taxrates!I46</f>
        <v>0.20828132938361413</v>
      </c>
      <c r="C54" s="541">
        <f>taxrates!J46</f>
        <v>5.9776914515788031E-2</v>
      </c>
      <c r="D54" s="541">
        <f>taxrates!K46</f>
        <v>1.3254598611192676E-2</v>
      </c>
      <c r="E54" s="541">
        <f>taxrates!L46</f>
        <v>3.549055425810127E-2</v>
      </c>
      <c r="F54" s="541">
        <f>taxrates!M46</f>
        <v>7.071931470806507E-2</v>
      </c>
      <c r="G54" s="541">
        <f>taxrates!N46</f>
        <v>2.9039947290467077E-2</v>
      </c>
      <c r="H54" s="542">
        <f>taxrates!O46</f>
        <v>0</v>
      </c>
      <c r="I54" s="197">
        <f t="shared" si="0"/>
        <v>0.16647729786175641</v>
      </c>
      <c r="J54" s="1174">
        <f t="shared" si="1"/>
        <v>5.4558887784982121E-2</v>
      </c>
      <c r="K54" s="1174">
        <f t="shared" si="1"/>
        <v>1.2556902823783437E-2</v>
      </c>
      <c r="L54" s="1174">
        <f t="shared" si="2"/>
        <v>3.7345165483684092E-2</v>
      </c>
      <c r="M54" s="1174">
        <f t="shared" si="2"/>
        <v>4.1924321399955382E-2</v>
      </c>
      <c r="N54" s="1174">
        <f t="shared" si="2"/>
        <v>2.0092020369351378E-2</v>
      </c>
      <c r="O54" s="1059">
        <v>0</v>
      </c>
      <c r="P54" s="117"/>
      <c r="Q54" s="125"/>
      <c r="R54" s="125"/>
      <c r="S54" s="125"/>
      <c r="T54" s="125"/>
      <c r="U54" s="125"/>
      <c r="V54" s="165"/>
    </row>
    <row r="55" spans="1:22">
      <c r="A55" s="166">
        <v>1958</v>
      </c>
      <c r="B55" s="146">
        <f>taxrates!I47</f>
        <v>0.2045076818596829</v>
      </c>
      <c r="C55" s="541">
        <f>taxrates!J47</f>
        <v>5.9164000458374416E-2</v>
      </c>
      <c r="D55" s="541">
        <f>taxrates!K47</f>
        <v>1.4414198494460089E-2</v>
      </c>
      <c r="E55" s="541">
        <f>taxrates!L47</f>
        <v>3.496421257725936E-2</v>
      </c>
      <c r="F55" s="541">
        <f>taxrates!M47</f>
        <v>6.899560574112866E-2</v>
      </c>
      <c r="G55" s="541">
        <f>taxrates!N47</f>
        <v>2.6969664588460365E-2</v>
      </c>
      <c r="H55" s="542">
        <f>taxrates!O47</f>
        <v>0</v>
      </c>
      <c r="I55" s="197">
        <f t="shared" si="0"/>
        <v>0.16400836189824844</v>
      </c>
      <c r="J55" s="1174">
        <f t="shared" si="1"/>
        <v>5.3999476019568303E-2</v>
      </c>
      <c r="K55" s="1174">
        <f t="shared" si="1"/>
        <v>1.3655463668648532E-2</v>
      </c>
      <c r="L55" s="1174">
        <f t="shared" si="2"/>
        <v>3.6791319042485879E-2</v>
      </c>
      <c r="M55" s="1174">
        <f t="shared" si="2"/>
        <v>4.0902460130114969E-2</v>
      </c>
      <c r="N55" s="1174">
        <f t="shared" si="2"/>
        <v>1.8659643037430756E-2</v>
      </c>
      <c r="O55" s="1059">
        <v>0</v>
      </c>
      <c r="P55" s="117"/>
      <c r="Q55" s="125"/>
      <c r="R55" s="125"/>
      <c r="S55" s="125"/>
      <c r="T55" s="125"/>
      <c r="U55" s="125"/>
      <c r="V55" s="165"/>
    </row>
    <row r="56" spans="1:22">
      <c r="A56" s="168">
        <v>1959</v>
      </c>
      <c r="B56" s="150">
        <f>taxrates!I48</f>
        <v>0.21532101613221</v>
      </c>
      <c r="C56" s="543">
        <f>taxrates!J48</f>
        <v>6.1295839972903152E-2</v>
      </c>
      <c r="D56" s="543">
        <f>taxrates!K48</f>
        <v>1.4277204584918823E-2</v>
      </c>
      <c r="E56" s="543">
        <f>taxrates!L48</f>
        <v>3.9737147166863003E-2</v>
      </c>
      <c r="F56" s="543">
        <f>taxrates!M48</f>
        <v>7.0282683000841839E-2</v>
      </c>
      <c r="G56" s="543">
        <f>taxrates!N48</f>
        <v>2.9728141406683187E-2</v>
      </c>
      <c r="H56" s="544">
        <f>taxrates!O48</f>
        <v>0</v>
      </c>
      <c r="I56" s="199">
        <f t="shared" si="0"/>
        <v>0.17351821406934007</v>
      </c>
      <c r="J56" s="1175">
        <f t="shared" si="1"/>
        <v>5.5945223701443794E-2</v>
      </c>
      <c r="K56" s="1175">
        <f t="shared" si="1"/>
        <v>1.3525680846850578E-2</v>
      </c>
      <c r="L56" s="1175">
        <f t="shared" si="2"/>
        <v>4.1813670364341061E-2</v>
      </c>
      <c r="M56" s="1175">
        <f t="shared" si="2"/>
        <v>4.1665474321153723E-2</v>
      </c>
      <c r="N56" s="1175">
        <f t="shared" si="2"/>
        <v>2.0568164835550906E-2</v>
      </c>
      <c r="O56" s="1060">
        <v>0</v>
      </c>
      <c r="P56" s="120"/>
      <c r="Q56" s="127"/>
      <c r="R56" s="127"/>
      <c r="S56" s="127"/>
      <c r="T56" s="127"/>
      <c r="U56" s="127"/>
      <c r="V56" s="167"/>
    </row>
    <row r="57" spans="1:22">
      <c r="A57" s="166">
        <v>1960</v>
      </c>
      <c r="B57" s="146">
        <f>taxrates!I49</f>
        <v>0.22445650900118916</v>
      </c>
      <c r="C57" s="541">
        <f>taxrates!J49</f>
        <v>6.2547949482452306E-2</v>
      </c>
      <c r="D57" s="541">
        <f>taxrates!K49</f>
        <v>1.4935923974679409E-2</v>
      </c>
      <c r="E57" s="541">
        <f>taxrates!L49</f>
        <v>4.4790943516561599E-2</v>
      </c>
      <c r="F57" s="541">
        <f>taxrates!M49</f>
        <v>7.4528212961524815E-2</v>
      </c>
      <c r="G57" s="541">
        <f>taxrates!N49</f>
        <v>2.7653479065971005E-2</v>
      </c>
      <c r="H57" s="542">
        <f>taxrates!O49</f>
        <v>0</v>
      </c>
      <c r="I57" s="197">
        <f t="shared" si="0"/>
        <v>0.18168441791032208</v>
      </c>
      <c r="J57" s="1174">
        <f t="shared" si="1"/>
        <v>5.7088034480142623E-2</v>
      </c>
      <c r="K57" s="1174">
        <f t="shared" si="1"/>
        <v>1.4149726554155577E-2</v>
      </c>
      <c r="L57" s="1174">
        <f t="shared" si="2"/>
        <v>4.7131560291553201E-2</v>
      </c>
      <c r="M57" s="1174">
        <f t="shared" si="2"/>
        <v>4.418233924440098E-2</v>
      </c>
      <c r="N57" s="1174">
        <f t="shared" si="2"/>
        <v>1.9132757340069705E-2</v>
      </c>
      <c r="O57" s="1059">
        <v>0</v>
      </c>
      <c r="P57" s="117"/>
      <c r="Q57" s="125"/>
      <c r="R57" s="125"/>
      <c r="S57" s="125"/>
      <c r="T57" s="125"/>
      <c r="U57" s="125"/>
      <c r="V57" s="165"/>
    </row>
    <row r="58" spans="1:22">
      <c r="A58" s="166">
        <v>1961</v>
      </c>
      <c r="B58" s="146">
        <f>taxrates!I50</f>
        <v>0.22276990841660693</v>
      </c>
      <c r="C58" s="541">
        <f>taxrates!J50</f>
        <v>6.2509517131897716E-2</v>
      </c>
      <c r="D58" s="541">
        <f>taxrates!K50</f>
        <v>1.585945013821137E-2</v>
      </c>
      <c r="E58" s="541">
        <f>taxrates!L50</f>
        <v>4.4722316820431395E-2</v>
      </c>
      <c r="F58" s="541">
        <f>taxrates!M50</f>
        <v>7.3053835409551779E-2</v>
      </c>
      <c r="G58" s="541">
        <f>taxrates!N50</f>
        <v>2.6624788916514666E-2</v>
      </c>
      <c r="H58" s="542">
        <f>taxrates!O50</f>
        <v>0</v>
      </c>
      <c r="I58" s="197">
        <f>J58+K58+L58+M58+N58+O58</f>
        <v>0.18086626496952191</v>
      </c>
      <c r="J58" s="1177">
        <f>J59*C58/C59</f>
        <v>5.7052956953672643E-2</v>
      </c>
      <c r="K58" s="1177">
        <f>K59*D58/D59</f>
        <v>1.5024640131764766E-2</v>
      </c>
      <c r="L58" s="1174">
        <f>L59*E58/E59</f>
        <v>4.7059347406261449E-2</v>
      </c>
      <c r="M58" s="1174">
        <f>M59*F58/F59</f>
        <v>4.3308288377124297E-2</v>
      </c>
      <c r="N58" s="1174">
        <f>N59*G58/G59</f>
        <v>1.8421032100698741E-2</v>
      </c>
      <c r="O58" s="1059">
        <v>0</v>
      </c>
      <c r="P58" s="117"/>
      <c r="Q58" s="125"/>
      <c r="R58" s="125"/>
      <c r="S58" s="125"/>
      <c r="T58" s="125"/>
      <c r="U58" s="125"/>
      <c r="V58" s="165"/>
    </row>
    <row r="59" spans="1:22">
      <c r="A59" s="148">
        <v>1962</v>
      </c>
      <c r="B59" s="146">
        <f>taxrates!I51</f>
        <v>0.23894424736499786</v>
      </c>
      <c r="C59" s="440">
        <f>taxrates!J51</f>
        <v>6.2508270144462585E-2</v>
      </c>
      <c r="D59" s="440">
        <f>taxrates!K51</f>
        <v>1.6140831634402275E-2</v>
      </c>
      <c r="E59" s="440">
        <f>taxrates!L51</f>
        <v>4.7996539622545242E-2</v>
      </c>
      <c r="F59" s="440">
        <f>taxrates!M51</f>
        <v>8.6214594542980194E-2</v>
      </c>
      <c r="G59" s="440">
        <f>taxrates!N51</f>
        <v>2.5976594537496567E-2</v>
      </c>
      <c r="H59" s="441">
        <f>taxrates!O51</f>
        <v>1.2411506031639874E-4</v>
      </c>
      <c r="I59" s="181">
        <f>taxrates!P51</f>
        <v>0.19193442165851593</v>
      </c>
      <c r="J59" s="147">
        <f>taxrates!Q51</f>
        <v>5.7051818817853928E-2</v>
      </c>
      <c r="K59" s="147">
        <f>taxrates!R51</f>
        <v>1.5291210263967514E-2</v>
      </c>
      <c r="L59" s="147">
        <f>taxrates!S51</f>
        <v>5.0504669547080994E-2</v>
      </c>
      <c r="M59" s="147">
        <f>taxrates!T51</f>
        <v>5.1110342144966125E-2</v>
      </c>
      <c r="N59" s="147">
        <f>taxrates!U51</f>
        <v>1.7972562462091446E-2</v>
      </c>
      <c r="O59" s="147">
        <f>taxrates!V51</f>
        <v>3.8279931686702184E-6</v>
      </c>
      <c r="P59" s="117">
        <f>taxrates!W51</f>
        <v>0.25959369540214539</v>
      </c>
      <c r="Q59" s="116">
        <f>taxrates!X51</f>
        <v>6.4905069768428802E-2</v>
      </c>
      <c r="R59" s="116">
        <f>taxrates!Y51</f>
        <v>1.6514033079147339E-2</v>
      </c>
      <c r="S59" s="116">
        <f>taxrates!Z51</f>
        <v>4.6894825994968414E-2</v>
      </c>
      <c r="T59" s="116">
        <f>taxrates!AA51</f>
        <v>0.10163442045450211</v>
      </c>
      <c r="U59" s="116">
        <f>taxrates!AB51</f>
        <v>2.949243038892746E-2</v>
      </c>
      <c r="V59" s="145">
        <f>taxrates!AC51</f>
        <v>1.7695213318802416E-4</v>
      </c>
    </row>
    <row r="60" spans="1:22">
      <c r="A60" s="148">
        <v>1963</v>
      </c>
      <c r="B60" s="146">
        <f>taxrates!I52</f>
        <v>0.23660292476415634</v>
      </c>
      <c r="C60" s="440">
        <f>taxrates!J52</f>
        <v>6.3329897820949554E-2</v>
      </c>
      <c r="D60" s="440">
        <f>taxrates!K52</f>
        <v>1.6840082593262196E-2</v>
      </c>
      <c r="E60" s="440">
        <f>taxrates!L52</f>
        <v>4.9366362392902374E-2</v>
      </c>
      <c r="F60" s="440">
        <f>taxrates!M52</f>
        <v>8.0824017524719238E-2</v>
      </c>
      <c r="G60" s="440">
        <f>taxrates!N52</f>
        <v>2.6126830838620663E-2</v>
      </c>
      <c r="H60" s="441">
        <f>taxrates!O52</f>
        <v>1.2618368782568723E-4</v>
      </c>
      <c r="I60" s="181">
        <f>taxrates!P52</f>
        <v>0.19651798158884048</v>
      </c>
      <c r="J60" s="147">
        <f>taxrates!Q52</f>
        <v>5.937398225069046E-2</v>
      </c>
      <c r="K60" s="147">
        <f>taxrates!R52</f>
        <v>1.584324799478054E-2</v>
      </c>
      <c r="L60" s="147">
        <f>taxrates!S52</f>
        <v>5.4510008543729782E-2</v>
      </c>
      <c r="M60" s="147">
        <f>taxrates!T52</f>
        <v>4.9111723899841309E-2</v>
      </c>
      <c r="N60" s="147">
        <f>taxrates!U52</f>
        <v>1.7675325274467468E-2</v>
      </c>
      <c r="O60" s="147">
        <f>taxrates!V52</f>
        <v>3.6960678926334367E-6</v>
      </c>
      <c r="P60" s="117">
        <f>taxrates!W52</f>
        <v>0.25392339378595352</v>
      </c>
      <c r="Q60" s="116">
        <f>taxrates!X52</f>
        <v>6.5046306699514389E-2</v>
      </c>
      <c r="R60" s="116">
        <f>taxrates!Y52</f>
        <v>1.7268042080104351E-2</v>
      </c>
      <c r="S60" s="116">
        <f>taxrates!Z52</f>
        <v>4.7174341976642609E-2</v>
      </c>
      <c r="T60" s="116">
        <f>taxrates!AA52</f>
        <v>9.4508644193410873E-2</v>
      </c>
      <c r="U60" s="116">
        <f>taxrates!AB52</f>
        <v>2.9762158170342445E-2</v>
      </c>
      <c r="V60" s="145">
        <f>taxrates!AC52</f>
        <v>1.7890757590066642E-4</v>
      </c>
    </row>
    <row r="61" spans="1:22">
      <c r="A61" s="148">
        <v>1964</v>
      </c>
      <c r="B61" s="146">
        <f>taxrates!I53</f>
        <v>0.23426160216331482</v>
      </c>
      <c r="C61" s="440">
        <f>taxrates!J53</f>
        <v>6.4151525497436523E-2</v>
      </c>
      <c r="D61" s="440">
        <f>taxrates!K53</f>
        <v>1.7539333552122116E-2</v>
      </c>
      <c r="E61" s="440">
        <f>taxrates!L53</f>
        <v>5.0736185163259506E-2</v>
      </c>
      <c r="F61" s="440">
        <f>taxrates!M53</f>
        <v>7.5433440506458282E-2</v>
      </c>
      <c r="G61" s="440">
        <f>taxrates!N53</f>
        <v>2.6277067139744759E-2</v>
      </c>
      <c r="H61" s="441">
        <f>taxrates!O53</f>
        <v>1.2825231533497572E-4</v>
      </c>
      <c r="I61" s="181">
        <f>taxrates!P53</f>
        <v>0.20110154151916504</v>
      </c>
      <c r="J61" s="147">
        <f>taxrates!Q53</f>
        <v>6.1696145683526993E-2</v>
      </c>
      <c r="K61" s="147">
        <f>taxrates!R53</f>
        <v>1.6395285725593567E-2</v>
      </c>
      <c r="L61" s="147">
        <f>taxrates!S53</f>
        <v>5.8515347540378571E-2</v>
      </c>
      <c r="M61" s="147">
        <f>taxrates!T53</f>
        <v>4.7113105654716492E-2</v>
      </c>
      <c r="N61" s="147">
        <f>taxrates!U53</f>
        <v>1.7378088086843491E-2</v>
      </c>
      <c r="O61" s="147">
        <f>taxrates!V53</f>
        <v>3.564142616596655E-6</v>
      </c>
      <c r="P61" s="117">
        <f>taxrates!W53</f>
        <v>0.24825309216976166</v>
      </c>
      <c r="Q61" s="116">
        <f>taxrates!X53</f>
        <v>6.5187543630599976E-2</v>
      </c>
      <c r="R61" s="116">
        <f>taxrates!Y53</f>
        <v>1.8022051081061363E-2</v>
      </c>
      <c r="S61" s="116">
        <f>taxrates!Z53</f>
        <v>4.7453857958316803E-2</v>
      </c>
      <c r="T61" s="116">
        <f>taxrates!AA53</f>
        <v>8.7382867932319641E-2</v>
      </c>
      <c r="U61" s="116">
        <f>taxrates!AB53</f>
        <v>3.0031885951757431E-2</v>
      </c>
      <c r="V61" s="145">
        <f>taxrates!AC53</f>
        <v>1.8086301861330867E-4</v>
      </c>
    </row>
    <row r="62" spans="1:22">
      <c r="A62" s="148">
        <v>1965</v>
      </c>
      <c r="B62" s="146">
        <f>taxrates!I54</f>
        <v>0.23842337727546692</v>
      </c>
      <c r="C62" s="440">
        <f>taxrates!J54</f>
        <v>6.1168583109974861E-2</v>
      </c>
      <c r="D62" s="440">
        <f>taxrates!K54</f>
        <v>1.745226327329874E-2</v>
      </c>
      <c r="E62" s="440">
        <f>taxrates!L54</f>
        <v>5.4969346150755882E-2</v>
      </c>
      <c r="F62" s="440">
        <f>taxrates!M54</f>
        <v>7.7978648245334625E-2</v>
      </c>
      <c r="G62" s="440">
        <f>taxrates!N54</f>
        <v>2.6713814586400986E-2</v>
      </c>
      <c r="H62" s="441">
        <f>taxrates!O54</f>
        <v>1.4663548790849745E-4</v>
      </c>
      <c r="I62" s="181">
        <f>taxrates!P54</f>
        <v>0.20665505528450012</v>
      </c>
      <c r="J62" s="147">
        <f>taxrates!Q54</f>
        <v>5.90785201638937E-2</v>
      </c>
      <c r="K62" s="147">
        <f>taxrates!R54</f>
        <v>1.6642128117382526E-2</v>
      </c>
      <c r="L62" s="147">
        <f>taxrates!S54</f>
        <v>6.269427016377449E-2</v>
      </c>
      <c r="M62" s="147">
        <f>taxrates!T54</f>
        <v>5.1234841346740723E-2</v>
      </c>
      <c r="N62" s="147">
        <f>taxrates!U54</f>
        <v>1.6997751779854298E-2</v>
      </c>
      <c r="O62" s="147">
        <f>taxrates!V54</f>
        <v>7.5385966056273901E-6</v>
      </c>
      <c r="P62" s="117">
        <f>taxrates!W54</f>
        <v>0.25214772671461105</v>
      </c>
      <c r="Q62" s="116">
        <f>taxrates!X54</f>
        <v>6.2068633735179901E-2</v>
      </c>
      <c r="R62" s="116">
        <f>taxrates!Y54</f>
        <v>1.7799108289182186E-2</v>
      </c>
      <c r="S62" s="116">
        <f>taxrates!Z54</f>
        <v>5.1629075780510902E-2</v>
      </c>
      <c r="T62" s="116">
        <f>taxrates!AA54</f>
        <v>8.9528076350688934E-2</v>
      </c>
      <c r="U62" s="116">
        <f>taxrates!AB54</f>
        <v>3.0924383550882339E-2</v>
      </c>
      <c r="V62" s="145">
        <f>taxrates!AC54</f>
        <v>2.0694330305559561E-4</v>
      </c>
    </row>
    <row r="63" spans="1:22">
      <c r="A63" s="148">
        <v>1966</v>
      </c>
      <c r="B63" s="146">
        <f>taxrates!I55</f>
        <v>0.24258515238761902</v>
      </c>
      <c r="C63" s="440">
        <f>taxrates!J55</f>
        <v>5.8185640722513199E-2</v>
      </c>
      <c r="D63" s="440">
        <f>taxrates!K55</f>
        <v>1.7365192994475365E-2</v>
      </c>
      <c r="E63" s="440">
        <f>taxrates!L55</f>
        <v>5.9202507138252258E-2</v>
      </c>
      <c r="F63" s="440">
        <f>taxrates!M55</f>
        <v>8.0523855984210968E-2</v>
      </c>
      <c r="G63" s="440">
        <f>taxrates!N55</f>
        <v>2.7150562033057213E-2</v>
      </c>
      <c r="H63" s="441">
        <f>taxrates!O55</f>
        <v>1.6501866048201919E-4</v>
      </c>
      <c r="I63" s="181">
        <f>taxrates!P55</f>
        <v>0.21220856904983521</v>
      </c>
      <c r="J63" s="147">
        <f>taxrates!Q55</f>
        <v>5.6460894644260406E-2</v>
      </c>
      <c r="K63" s="147">
        <f>taxrates!R55</f>
        <v>1.6888970509171486E-2</v>
      </c>
      <c r="L63" s="147">
        <f>taxrates!S55</f>
        <v>6.687319278717041E-2</v>
      </c>
      <c r="M63" s="147">
        <f>taxrates!T55</f>
        <v>5.5356577038764954E-2</v>
      </c>
      <c r="N63" s="147">
        <f>taxrates!U55</f>
        <v>1.6617415472865105E-2</v>
      </c>
      <c r="O63" s="147">
        <f>taxrates!V55</f>
        <v>1.1513050594658125E-5</v>
      </c>
      <c r="P63" s="117">
        <f>taxrates!W55</f>
        <v>0.25604236125946045</v>
      </c>
      <c r="Q63" s="116">
        <f>taxrates!X55</f>
        <v>5.8949723839759827E-2</v>
      </c>
      <c r="R63" s="116">
        <f>taxrates!Y55</f>
        <v>1.7576165497303009E-2</v>
      </c>
      <c r="S63" s="116">
        <f>taxrates!Z55</f>
        <v>5.5804293602705002E-2</v>
      </c>
      <c r="T63" s="116">
        <f>taxrates!AA55</f>
        <v>9.1673284769058228E-2</v>
      </c>
      <c r="U63" s="116">
        <f>taxrates!AB55</f>
        <v>3.1816881150007248E-2</v>
      </c>
      <c r="V63" s="145">
        <f>taxrates!AC55</f>
        <v>2.3302358749788254E-4</v>
      </c>
    </row>
    <row r="64" spans="1:22">
      <c r="A64" s="148">
        <v>1967</v>
      </c>
      <c r="B64" s="160">
        <f>taxrates!I56</f>
        <v>0.24326950311660767</v>
      </c>
      <c r="C64" s="440">
        <f>taxrates!J56</f>
        <v>5.7348906993865967E-2</v>
      </c>
      <c r="D64" s="440">
        <f>taxrates!K56</f>
        <v>1.827729120850563E-2</v>
      </c>
      <c r="E64" s="440">
        <f>taxrates!L56</f>
        <v>6.0923799872398376E-2</v>
      </c>
      <c r="F64" s="440">
        <f>taxrates!M56</f>
        <v>8.033549040555954E-2</v>
      </c>
      <c r="G64" s="440">
        <f>taxrates!N56</f>
        <v>2.6213280856609344E-2</v>
      </c>
      <c r="H64" s="441">
        <f>taxrates!O56</f>
        <v>1.8150804680772126E-4</v>
      </c>
      <c r="I64" s="181">
        <f>taxrates!P56</f>
        <v>0.20697090029716492</v>
      </c>
      <c r="J64" s="159">
        <f>taxrates!Q56</f>
        <v>5.418512225151062E-2</v>
      </c>
      <c r="K64" s="159">
        <f>taxrates!R56</f>
        <v>1.5732100233435631E-2</v>
      </c>
      <c r="L64" s="159">
        <f>taxrates!S56</f>
        <v>6.7276529967784882E-2</v>
      </c>
      <c r="M64" s="159">
        <f>taxrates!T56</f>
        <v>5.4036971181631088E-2</v>
      </c>
      <c r="N64" s="159">
        <f>taxrates!U56</f>
        <v>1.5731466934084892E-2</v>
      </c>
      <c r="O64" s="147">
        <f>taxrates!V56</f>
        <v>8.6965910668368451E-6</v>
      </c>
      <c r="P64" s="117">
        <f>taxrates!W56</f>
        <v>0.26049533486366272</v>
      </c>
      <c r="Q64" s="116">
        <f>taxrates!X56</f>
        <v>5.8850310742855072E-2</v>
      </c>
      <c r="R64" s="116">
        <f>taxrates!Y56</f>
        <v>1.948513463139534E-2</v>
      </c>
      <c r="S64" s="116">
        <f>taxrates!Z56</f>
        <v>5.7909049093723297E-2</v>
      </c>
      <c r="T64" s="116">
        <f>taxrates!AA56</f>
        <v>9.2815704643726349E-2</v>
      </c>
      <c r="U64" s="116">
        <f>taxrates!AB56</f>
        <v>3.1187525019049644E-2</v>
      </c>
      <c r="V64" s="145">
        <f>taxrates!AC56</f>
        <v>2.6351737324148417E-4</v>
      </c>
    </row>
    <row r="65" spans="1:22">
      <c r="A65" s="148">
        <v>1968</v>
      </c>
      <c r="B65" s="160">
        <f>taxrates!I57</f>
        <v>0.25533902645111084</v>
      </c>
      <c r="C65" s="440">
        <f>taxrates!J57</f>
        <v>5.9339087456464767E-2</v>
      </c>
      <c r="D65" s="440">
        <f>taxrates!K57</f>
        <v>1.8714470788836479E-2</v>
      </c>
      <c r="E65" s="440">
        <f>taxrates!L57</f>
        <v>6.2008317559957504E-2</v>
      </c>
      <c r="F65" s="440">
        <f>taxrates!M57</f>
        <v>8.8118880987167358E-2</v>
      </c>
      <c r="G65" s="440">
        <f>taxrates!N57</f>
        <v>2.6975415647029877E-2</v>
      </c>
      <c r="H65" s="441">
        <f>taxrates!O57</f>
        <v>1.8285753321833909E-4</v>
      </c>
      <c r="I65" s="181">
        <f>taxrates!P57</f>
        <v>0.21526302397251129</v>
      </c>
      <c r="J65" s="159">
        <f>taxrates!Q57</f>
        <v>5.6041445583105087E-2</v>
      </c>
      <c r="K65" s="159">
        <f>taxrates!R57</f>
        <v>1.6597786918282509E-2</v>
      </c>
      <c r="L65" s="159">
        <f>taxrates!S57</f>
        <v>6.7032478749752045E-2</v>
      </c>
      <c r="M65" s="159">
        <f>taxrates!T57</f>
        <v>5.9455066919326782E-2</v>
      </c>
      <c r="N65" s="159">
        <f>taxrates!U57</f>
        <v>1.6125733032822609E-2</v>
      </c>
      <c r="O65" s="147">
        <f>taxrates!V57</f>
        <v>1.0523568562348373E-5</v>
      </c>
      <c r="P65" s="117">
        <f>taxrates!W57</f>
        <v>0.27409631013870239</v>
      </c>
      <c r="Q65" s="116">
        <f>taxrates!X57</f>
        <v>6.0882527381181717E-2</v>
      </c>
      <c r="R65" s="116">
        <f>taxrates!Y57</f>
        <v>1.9705168902873993E-2</v>
      </c>
      <c r="S65" s="116">
        <f>taxrates!Z57</f>
        <v>5.9656795114278793E-2</v>
      </c>
      <c r="T65" s="116">
        <f>taxrates!AA57</f>
        <v>0.10153476893901825</v>
      </c>
      <c r="U65" s="116">
        <f>taxrates!AB57</f>
        <v>3.2053530216217041E-2</v>
      </c>
      <c r="V65" s="145">
        <f>taxrates!AC57</f>
        <v>2.6351716951467097E-4</v>
      </c>
    </row>
    <row r="66" spans="1:22">
      <c r="A66" s="148">
        <v>1969</v>
      </c>
      <c r="B66" s="160">
        <f>taxrates!I58</f>
        <v>0.27093502879142761</v>
      </c>
      <c r="C66" s="440">
        <f>taxrates!J58</f>
        <v>5.9669077396392822E-2</v>
      </c>
      <c r="D66" s="440">
        <f>taxrates!K58</f>
        <v>1.9053993746638298E-2</v>
      </c>
      <c r="E66" s="440">
        <f>taxrates!L58</f>
        <v>6.4362816512584686E-2</v>
      </c>
      <c r="F66" s="440">
        <f>taxrates!M58</f>
        <v>0.10023697465658188</v>
      </c>
      <c r="G66" s="440">
        <f>taxrates!N58</f>
        <v>2.7387961745262146E-2</v>
      </c>
      <c r="H66" s="441">
        <f>taxrates!O58</f>
        <v>2.4157227016985416E-4</v>
      </c>
      <c r="I66" s="181">
        <f>taxrates!P58</f>
        <v>0.23174205422401428</v>
      </c>
      <c r="J66" s="159">
        <f>taxrates!Q58</f>
        <v>5.675191804766655E-2</v>
      </c>
      <c r="K66" s="159">
        <f>taxrates!R58</f>
        <v>1.748809777200222E-2</v>
      </c>
      <c r="L66" s="159">
        <f>taxrates!S58</f>
        <v>7.1354247629642487E-2</v>
      </c>
      <c r="M66" s="159">
        <f>taxrates!T58</f>
        <v>6.9810301065444946E-2</v>
      </c>
      <c r="N66" s="159">
        <f>taxrates!U58</f>
        <v>1.6319660469889641E-2</v>
      </c>
      <c r="O66" s="147">
        <f>taxrates!V58</f>
        <v>1.7823751477408223E-5</v>
      </c>
      <c r="P66" s="117">
        <f>taxrates!W58</f>
        <v>0.28952959179878235</v>
      </c>
      <c r="Q66" s="116">
        <f>taxrates!X58</f>
        <v>6.10530786216259E-2</v>
      </c>
      <c r="R66" s="116">
        <f>taxrates!Y58</f>
        <v>1.9796909764409065E-2</v>
      </c>
      <c r="S66" s="116">
        <f>taxrates!Z58</f>
        <v>6.1045825481414795E-2</v>
      </c>
      <c r="T66" s="116">
        <f>taxrates!AA58</f>
        <v>0.11467248946428299</v>
      </c>
      <c r="U66" s="116">
        <f>taxrates!AB58</f>
        <v>3.2639160752296448E-2</v>
      </c>
      <c r="V66" s="145">
        <f>taxrates!AC58</f>
        <v>3.4772662911564112E-4</v>
      </c>
    </row>
    <row r="67" spans="1:22">
      <c r="A67" s="158">
        <v>1970</v>
      </c>
      <c r="B67" s="164">
        <f>taxrates!I59</f>
        <v>0.26411226391792297</v>
      </c>
      <c r="C67" s="547">
        <f>taxrates!J59</f>
        <v>6.0189403593540192E-2</v>
      </c>
      <c r="D67" s="547">
        <f>taxrates!K59</f>
        <v>1.9842399284243584E-2</v>
      </c>
      <c r="E67" s="547">
        <f>taxrates!L59</f>
        <v>6.4254432916641235E-2</v>
      </c>
      <c r="F67" s="547">
        <f>taxrates!M59</f>
        <v>9.5736086368560791E-2</v>
      </c>
      <c r="G67" s="547">
        <f>taxrates!N59</f>
        <v>2.3856885731220245E-2</v>
      </c>
      <c r="H67" s="548">
        <f>taxrates!O59</f>
        <v>2.3509794846177101E-4</v>
      </c>
      <c r="I67" s="184">
        <f>taxrates!P59</f>
        <v>0.22364355623722076</v>
      </c>
      <c r="J67" s="163">
        <f>taxrates!Q59</f>
        <v>5.6884586811065674E-2</v>
      </c>
      <c r="K67" s="163">
        <f>taxrates!R59</f>
        <v>1.7379110679030418E-2</v>
      </c>
      <c r="L67" s="163">
        <f>taxrates!S59</f>
        <v>7.169758528470993E-2</v>
      </c>
      <c r="M67" s="163">
        <f>taxrates!T59</f>
        <v>6.4129576086997986E-2</v>
      </c>
      <c r="N67" s="163">
        <f>taxrates!U59</f>
        <v>1.3532204553484917E-2</v>
      </c>
      <c r="O67" s="156">
        <f>taxrates!V59</f>
        <v>2.0511557522695512E-5</v>
      </c>
      <c r="P67" s="123">
        <f>taxrates!W59</f>
        <v>0.28292417526245117</v>
      </c>
      <c r="Q67" s="122">
        <f>taxrates!X59</f>
        <v>6.172565370798111E-2</v>
      </c>
      <c r="R67" s="122">
        <f>taxrates!Y59</f>
        <v>2.0987460389733315E-2</v>
      </c>
      <c r="S67" s="122">
        <f>taxrates!Z59</f>
        <v>6.079448014497757E-2</v>
      </c>
      <c r="T67" s="122">
        <f>taxrates!AA59</f>
        <v>0.11042840033769608</v>
      </c>
      <c r="U67" s="122">
        <f>taxrates!AB59</f>
        <v>2.8656322509050369E-2</v>
      </c>
      <c r="V67" s="183">
        <f>taxrates!AC59</f>
        <v>3.3484859159216285E-4</v>
      </c>
    </row>
    <row r="68" spans="1:22">
      <c r="A68" s="148">
        <v>1971</v>
      </c>
      <c r="B68" s="160">
        <f>taxrates!I60</f>
        <v>0.25819540023803711</v>
      </c>
      <c r="C68" s="440">
        <f>taxrates!J60</f>
        <v>6.0684304684400558E-2</v>
      </c>
      <c r="D68" s="440">
        <f>taxrates!K60</f>
        <v>2.035197988152504E-2</v>
      </c>
      <c r="E68" s="440">
        <f>taxrates!L60</f>
        <v>6.6117577254772186E-2</v>
      </c>
      <c r="F68" s="440">
        <f>taxrates!M60</f>
        <v>8.5751160979270935E-2</v>
      </c>
      <c r="G68" s="440">
        <f>taxrates!N60</f>
        <v>2.4993527680635452E-2</v>
      </c>
      <c r="H68" s="441">
        <f>taxrates!O60</f>
        <v>2.9924730188213289E-4</v>
      </c>
      <c r="I68" s="181">
        <f>taxrates!P60</f>
        <v>0.21400940418243408</v>
      </c>
      <c r="J68" s="159">
        <f>taxrates!Q60</f>
        <v>5.6395005434751511E-2</v>
      </c>
      <c r="K68" s="159">
        <f>taxrates!R60</f>
        <v>1.780221238732338E-2</v>
      </c>
      <c r="L68" s="159">
        <f>taxrates!S60</f>
        <v>7.4108198285102844E-2</v>
      </c>
      <c r="M68" s="159">
        <f>taxrates!T60</f>
        <v>5.1703497767448425E-2</v>
      </c>
      <c r="N68" s="159">
        <f>taxrates!U60</f>
        <v>1.3976620510220528E-2</v>
      </c>
      <c r="O68" s="147">
        <f>taxrates!V60</f>
        <v>3.1578165362589061E-5</v>
      </c>
      <c r="P68" s="117">
        <f>taxrates!W60</f>
        <v>0.27804404497146606</v>
      </c>
      <c r="Q68" s="116">
        <f>taxrates!X60</f>
        <v>6.2611088156700134E-2</v>
      </c>
      <c r="R68" s="116">
        <f>taxrates!Y60</f>
        <v>2.1497350186109543E-2</v>
      </c>
      <c r="S68" s="116">
        <f>taxrates!Z60</f>
        <v>6.2528140842914581E-2</v>
      </c>
      <c r="T68" s="116">
        <f>taxrates!AA60</f>
        <v>0.10104559361934662</v>
      </c>
      <c r="U68" s="116">
        <f>taxrates!AB60</f>
        <v>2.9942391440272331E-2</v>
      </c>
      <c r="V68" s="145">
        <f>taxrates!AC60</f>
        <v>4.1948602301999927E-4</v>
      </c>
    </row>
    <row r="69" spans="1:22">
      <c r="A69" s="148">
        <v>1972</v>
      </c>
      <c r="B69" s="160">
        <f>taxrates!I61</f>
        <v>0.26834100484848022</v>
      </c>
      <c r="C69" s="440">
        <f>taxrates!J61</f>
        <v>6.0020186007022858E-2</v>
      </c>
      <c r="D69" s="440">
        <f>taxrates!K61</f>
        <v>1.919667050242424E-2</v>
      </c>
      <c r="E69" s="440">
        <f>taxrates!L61</f>
        <v>6.9697901606559753E-2</v>
      </c>
      <c r="F69" s="440">
        <f>taxrates!M61</f>
        <v>9.5185078680515289E-2</v>
      </c>
      <c r="G69" s="440">
        <f>taxrates!N61</f>
        <v>2.3915631696581841E-2</v>
      </c>
      <c r="H69" s="441">
        <f>taxrates!O61</f>
        <v>3.2553874189034104E-4</v>
      </c>
      <c r="I69" s="181">
        <f>taxrates!P61</f>
        <v>0.21930408477783203</v>
      </c>
      <c r="J69" s="159">
        <f>taxrates!Q61</f>
        <v>5.5793840438127518E-2</v>
      </c>
      <c r="K69" s="159">
        <f>taxrates!R61</f>
        <v>1.687287725508213E-2</v>
      </c>
      <c r="L69" s="159">
        <f>taxrates!S61</f>
        <v>7.7120043337345123E-2</v>
      </c>
      <c r="M69" s="159">
        <f>taxrates!T61</f>
        <v>5.6454334408044815E-2</v>
      </c>
      <c r="N69" s="159">
        <f>taxrates!U61</f>
        <v>1.3038346543908119E-2</v>
      </c>
      <c r="O69" s="147">
        <f>taxrates!V61</f>
        <v>2.4644026780151762E-5</v>
      </c>
      <c r="P69" s="117">
        <f>taxrates!W61</f>
        <v>0.29017651081085205</v>
      </c>
      <c r="Q69" s="116">
        <f>taxrates!X61</f>
        <v>6.190212070941925E-2</v>
      </c>
      <c r="R69" s="116">
        <f>taxrates!Y61</f>
        <v>2.0231423899531364E-2</v>
      </c>
      <c r="S69" s="116">
        <f>taxrates!Z61</f>
        <v>6.6392920911312103E-2</v>
      </c>
      <c r="T69" s="116">
        <f>taxrates!AA61</f>
        <v>0.11243137717247009</v>
      </c>
      <c r="U69" s="116">
        <f>taxrates!AB61</f>
        <v>2.8759146109223366E-2</v>
      </c>
      <c r="V69" s="145">
        <f>taxrates!AC61</f>
        <v>4.5952323125675321E-4</v>
      </c>
    </row>
    <row r="70" spans="1:22">
      <c r="A70" s="148">
        <v>1973</v>
      </c>
      <c r="B70" s="160">
        <f>taxrates!I62</f>
        <v>0.27538883686065674</v>
      </c>
      <c r="C70" s="440">
        <f>taxrates!J62</f>
        <v>5.7817302644252777E-2</v>
      </c>
      <c r="D70" s="440">
        <f>taxrates!K62</f>
        <v>1.8611473962664604E-2</v>
      </c>
      <c r="E70" s="440">
        <f>taxrates!L62</f>
        <v>7.9930655658245087E-2</v>
      </c>
      <c r="F70" s="440">
        <f>taxrates!M62</f>
        <v>9.2910028994083405E-2</v>
      </c>
      <c r="G70" s="440">
        <f>taxrates!N62</f>
        <v>2.5812020525336266E-2</v>
      </c>
      <c r="H70" s="441">
        <f>taxrates!O62</f>
        <v>3.1251701875589788E-4</v>
      </c>
      <c r="I70" s="181">
        <f>taxrates!P62</f>
        <v>0.22782814502716064</v>
      </c>
      <c r="J70" s="159">
        <f>taxrates!Q62</f>
        <v>5.3514920175075531E-2</v>
      </c>
      <c r="K70" s="159">
        <f>taxrates!R62</f>
        <v>1.6383757814764977E-2</v>
      </c>
      <c r="L70" s="159">
        <f>taxrates!S62</f>
        <v>8.6731590330600739E-2</v>
      </c>
      <c r="M70" s="159">
        <f>taxrates!T62</f>
        <v>5.7876124978065491E-2</v>
      </c>
      <c r="N70" s="159">
        <f>taxrates!U62</f>
        <v>1.3294106349349022E-2</v>
      </c>
      <c r="O70" s="147">
        <f>taxrates!V62</f>
        <v>2.7646838134387508E-5</v>
      </c>
      <c r="P70" s="117">
        <f>taxrates!W62</f>
        <v>0.29693037271499634</v>
      </c>
      <c r="Q70" s="116">
        <f>taxrates!X62</f>
        <v>5.9765972197055817E-2</v>
      </c>
      <c r="R70" s="116">
        <f>taxrates!Y62</f>
        <v>1.9620468840003014E-2</v>
      </c>
      <c r="S70" s="116">
        <f>taxrates!Z62</f>
        <v>7.6850317418575287E-2</v>
      </c>
      <c r="T70" s="116">
        <f>taxrates!AA62</f>
        <v>0.10877785086631775</v>
      </c>
      <c r="U70" s="116">
        <f>taxrates!AB62</f>
        <v>3.1481727957725525E-2</v>
      </c>
      <c r="V70" s="145">
        <f>taxrates!AC62</f>
        <v>4.4154259376227856E-4</v>
      </c>
    </row>
    <row r="71" spans="1:22">
      <c r="A71" s="148">
        <v>1974</v>
      </c>
      <c r="B71" s="160">
        <f>taxrates!I63</f>
        <v>0.28274267911911011</v>
      </c>
      <c r="C71" s="440">
        <f>taxrates!J63</f>
        <v>5.7267554104328156E-2</v>
      </c>
      <c r="D71" s="440">
        <f>taxrates!K63</f>
        <v>1.8087353557348251E-2</v>
      </c>
      <c r="E71" s="440">
        <f>taxrates!L63</f>
        <v>8.1786312162876129E-2</v>
      </c>
      <c r="F71" s="440">
        <f>taxrates!M63</f>
        <v>9.711659699678421E-2</v>
      </c>
      <c r="G71" s="440">
        <f>taxrates!N63</f>
        <v>2.8094001114368439E-2</v>
      </c>
      <c r="H71" s="441">
        <f>taxrates!O63</f>
        <v>4.0116559830494225E-4</v>
      </c>
      <c r="I71" s="181">
        <f>taxrates!P63</f>
        <v>0.23062270879745483</v>
      </c>
      <c r="J71" s="159">
        <f>taxrates!Q63</f>
        <v>5.2959084510803223E-2</v>
      </c>
      <c r="K71" s="159">
        <f>taxrates!R63</f>
        <v>1.5221470035612583E-2</v>
      </c>
      <c r="L71" s="159">
        <f>taxrates!S63</f>
        <v>8.7062843143939972E-2</v>
      </c>
      <c r="M71" s="159">
        <f>taxrates!T63</f>
        <v>6.2069948762655258E-2</v>
      </c>
      <c r="N71" s="159">
        <f>taxrates!U63</f>
        <v>1.3267970643937588E-2</v>
      </c>
      <c r="O71" s="147">
        <f>taxrates!V63</f>
        <v>4.4293290557106957E-5</v>
      </c>
      <c r="P71" s="117">
        <f>taxrates!W63</f>
        <v>0.30664709210395813</v>
      </c>
      <c r="Q71" s="116">
        <f>taxrates!X63</f>
        <v>5.9243597090244293E-2</v>
      </c>
      <c r="R71" s="116">
        <f>taxrates!Y63</f>
        <v>1.940176822245121E-2</v>
      </c>
      <c r="S71" s="116">
        <f>taxrates!Z63</f>
        <v>7.9366274178028107E-2</v>
      </c>
      <c r="T71" s="116">
        <f>taxrates!AA63</f>
        <v>0.11319046467542648</v>
      </c>
      <c r="U71" s="116">
        <f>taxrates!AB63</f>
        <v>3.4893840551376343E-2</v>
      </c>
      <c r="V71" s="145">
        <f>taxrates!AC63</f>
        <v>5.6484225206077099E-4</v>
      </c>
    </row>
    <row r="72" spans="1:22">
      <c r="A72" s="148">
        <v>1975</v>
      </c>
      <c r="B72" s="160">
        <f>taxrates!I64</f>
        <v>0.26880013942718506</v>
      </c>
      <c r="C72" s="440">
        <f>taxrates!J64</f>
        <v>5.6236136704683304E-2</v>
      </c>
      <c r="D72" s="440">
        <f>taxrates!K64</f>
        <v>1.8005410209298134E-2</v>
      </c>
      <c r="E72" s="440">
        <f>taxrates!L64</f>
        <v>7.9906575381755829E-2</v>
      </c>
      <c r="F72" s="440">
        <f>taxrates!M64</f>
        <v>8.7788432836532593E-2</v>
      </c>
      <c r="G72" s="440">
        <f>taxrates!N64</f>
        <v>2.6486661285161972E-2</v>
      </c>
      <c r="H72" s="441">
        <f>taxrates!O64</f>
        <v>3.7692731712013483E-4</v>
      </c>
      <c r="I72" s="181">
        <f>taxrates!P64</f>
        <v>0.21474158763885498</v>
      </c>
      <c r="J72" s="159">
        <f>taxrates!Q64</f>
        <v>5.1357842981815338E-2</v>
      </c>
      <c r="K72" s="159">
        <f>taxrates!R64</f>
        <v>1.6212562099099159E-2</v>
      </c>
      <c r="L72" s="159">
        <f>taxrates!S64</f>
        <v>8.3683766424655914E-2</v>
      </c>
      <c r="M72" s="159">
        <f>taxrates!T64</f>
        <v>5.0550706684589386E-2</v>
      </c>
      <c r="N72" s="159">
        <f>taxrates!U64</f>
        <v>1.2852909043431282E-2</v>
      </c>
      <c r="O72" s="147">
        <f>taxrates!V64</f>
        <v>8.3799641288351268E-5</v>
      </c>
      <c r="P72" s="117">
        <f>taxrates!W64</f>
        <v>0.29276749491691589</v>
      </c>
      <c r="Q72" s="116">
        <f>taxrates!X64</f>
        <v>5.839896947145462E-2</v>
      </c>
      <c r="R72" s="116">
        <f>taxrates!Y64</f>
        <v>1.8800284713506699E-2</v>
      </c>
      <c r="S72" s="116">
        <f>taxrates!Z64</f>
        <v>7.8231923282146454E-2</v>
      </c>
      <c r="T72" s="116">
        <f>taxrates!AA64</f>
        <v>0.10429810732603073</v>
      </c>
      <c r="U72" s="116">
        <f>taxrates!AB64</f>
        <v>3.253130242228508E-2</v>
      </c>
      <c r="V72" s="145">
        <f>taxrates!AC64</f>
        <v>5.0688802730292082E-4</v>
      </c>
    </row>
    <row r="73" spans="1:22">
      <c r="A73" s="148">
        <v>1976</v>
      </c>
      <c r="B73" s="160">
        <f>taxrates!I65</f>
        <v>0.27697312831878662</v>
      </c>
      <c r="C73" s="440">
        <f>taxrates!J65</f>
        <v>5.552300438284874E-2</v>
      </c>
      <c r="D73" s="440">
        <f>taxrates!K65</f>
        <v>1.8052743747830391E-2</v>
      </c>
      <c r="E73" s="440">
        <f>taxrates!L65</f>
        <v>8.1593826413154602E-2</v>
      </c>
      <c r="F73" s="440">
        <f>taxrates!M65</f>
        <v>9.1894142329692841E-2</v>
      </c>
      <c r="G73" s="440">
        <f>taxrates!N65</f>
        <v>2.950899675488472E-2</v>
      </c>
      <c r="H73" s="441">
        <f>taxrates!O65</f>
        <v>4.0306412847712636E-4</v>
      </c>
      <c r="I73" s="181">
        <f>taxrates!P65</f>
        <v>0.22101350128650665</v>
      </c>
      <c r="J73" s="159">
        <f>taxrates!Q65</f>
        <v>5.0943959504365921E-2</v>
      </c>
      <c r="K73" s="159">
        <f>taxrates!R65</f>
        <v>1.5565711073577404E-2</v>
      </c>
      <c r="L73" s="159">
        <f>taxrates!S65</f>
        <v>8.6421996355056763E-2</v>
      </c>
      <c r="M73" s="159">
        <f>taxrates!T65</f>
        <v>5.3834471851587296E-2</v>
      </c>
      <c r="N73" s="159">
        <f>taxrates!U65</f>
        <v>1.4189223758876324E-2</v>
      </c>
      <c r="O73" s="147">
        <f>taxrates!V65</f>
        <v>5.8149191318079829E-5</v>
      </c>
      <c r="P73" s="117">
        <f>taxrates!W65</f>
        <v>0.30196335911750793</v>
      </c>
      <c r="Q73" s="116">
        <f>taxrates!X65</f>
        <v>5.7567901909351349E-2</v>
      </c>
      <c r="R73" s="116">
        <f>taxrates!Y65</f>
        <v>1.916339248418808E-2</v>
      </c>
      <c r="S73" s="116">
        <f>taxrates!Z65</f>
        <v>7.9437680542469025E-2</v>
      </c>
      <c r="T73" s="116">
        <f>taxrates!AA65</f>
        <v>0.10889070481061935</v>
      </c>
      <c r="U73" s="116">
        <f>taxrates!AB65</f>
        <v>3.6350447684526443E-2</v>
      </c>
      <c r="V73" s="145">
        <f>taxrates!AC65</f>
        <v>5.5709504522383213E-4</v>
      </c>
    </row>
    <row r="74" spans="1:22">
      <c r="A74" s="148">
        <v>1977</v>
      </c>
      <c r="B74" s="160">
        <f>taxrates!I66</f>
        <v>0.27919235825538635</v>
      </c>
      <c r="C74" s="440">
        <f>taxrates!J66</f>
        <v>5.4669391363859177E-2</v>
      </c>
      <c r="D74" s="440">
        <f>taxrates!K66</f>
        <v>1.7082313075661659E-2</v>
      </c>
      <c r="E74" s="440">
        <f>taxrates!L66</f>
        <v>8.2681253552436829E-2</v>
      </c>
      <c r="F74" s="440">
        <f>taxrates!M66</f>
        <v>9.5164269208908081E-2</v>
      </c>
      <c r="G74" s="440">
        <f>taxrates!N66</f>
        <v>2.9140220955014229E-2</v>
      </c>
      <c r="H74" s="441">
        <f>taxrates!O66</f>
        <v>4.5490905176848173E-4</v>
      </c>
      <c r="I74" s="181">
        <f>taxrates!P66</f>
        <v>0.21690212190151215</v>
      </c>
      <c r="J74" s="159">
        <f>taxrates!Q66</f>
        <v>5.0290077924728394E-2</v>
      </c>
      <c r="K74" s="159">
        <f>taxrates!R66</f>
        <v>1.4544222503900528E-2</v>
      </c>
      <c r="L74" s="159">
        <f>taxrates!S66</f>
        <v>8.828117698431015E-2</v>
      </c>
      <c r="M74" s="159">
        <f>taxrates!T66</f>
        <v>5.055023729801178E-2</v>
      </c>
      <c r="N74" s="159">
        <f>taxrates!U66</f>
        <v>1.3175967149436474E-2</v>
      </c>
      <c r="O74" s="147">
        <f>taxrates!V66</f>
        <v>6.0438873333623633E-5</v>
      </c>
      <c r="P74" s="117">
        <f>taxrates!W66</f>
        <v>0.3067338764667511</v>
      </c>
      <c r="Q74" s="116">
        <f>taxrates!X66</f>
        <v>5.660570040345192E-2</v>
      </c>
      <c r="R74" s="116">
        <f>taxrates!Y66</f>
        <v>1.8204525113105774E-2</v>
      </c>
      <c r="S74" s="116">
        <f>taxrates!Z66</f>
        <v>8.0205254256725311E-2</v>
      </c>
      <c r="T74" s="116">
        <f>taxrates!AA66</f>
        <v>0.11489029228687286</v>
      </c>
      <c r="U74" s="116">
        <f>taxrates!AB66</f>
        <v>3.6198791116476059E-2</v>
      </c>
      <c r="V74" s="145">
        <f>taxrates!AC66</f>
        <v>6.2932341825217009E-4</v>
      </c>
    </row>
    <row r="75" spans="1:22">
      <c r="A75" s="148">
        <v>1978</v>
      </c>
      <c r="B75" s="160">
        <f>taxrates!I67</f>
        <v>0.28304114937782288</v>
      </c>
      <c r="C75" s="440">
        <f>taxrates!J67</f>
        <v>5.3989842534065247E-2</v>
      </c>
      <c r="D75" s="440">
        <f>taxrates!K67</f>
        <v>1.5734078362584114E-2</v>
      </c>
      <c r="E75" s="440">
        <f>taxrates!L67</f>
        <v>8.4962055087089539E-2</v>
      </c>
      <c r="F75" s="440">
        <f>taxrates!M67</f>
        <v>9.9188715219497681E-2</v>
      </c>
      <c r="G75" s="440">
        <f>taxrates!N67</f>
        <v>2.8995392844080925E-2</v>
      </c>
      <c r="H75" s="441">
        <f>taxrates!O67</f>
        <v>1.7107206804212183E-4</v>
      </c>
      <c r="I75" s="181">
        <f>taxrates!P67</f>
        <v>0.22435067594051361</v>
      </c>
      <c r="J75" s="159">
        <f>taxrates!Q67</f>
        <v>4.9985811114311218E-2</v>
      </c>
      <c r="K75" s="159">
        <f>taxrates!R67</f>
        <v>1.3220911845564842E-2</v>
      </c>
      <c r="L75" s="159">
        <f>taxrates!S67</f>
        <v>9.2251971364021301E-2</v>
      </c>
      <c r="M75" s="159">
        <f>taxrates!T67</f>
        <v>5.5926904082298279E-2</v>
      </c>
      <c r="N75" s="159">
        <f>taxrates!U67</f>
        <v>1.293789129704237E-2</v>
      </c>
      <c r="O75" s="147">
        <f>taxrates!V67</f>
        <v>2.7180391043657437E-5</v>
      </c>
      <c r="P75" s="117">
        <f>taxrates!W67</f>
        <v>0.30873391032218933</v>
      </c>
      <c r="Q75" s="116">
        <f>taxrates!X67</f>
        <v>5.5742677301168442E-2</v>
      </c>
      <c r="R75" s="116">
        <f>taxrates!Y67</f>
        <v>1.6834259033203125E-2</v>
      </c>
      <c r="S75" s="116">
        <f>taxrates!Z67</f>
        <v>8.1770770251750946E-2</v>
      </c>
      <c r="T75" s="116">
        <f>taxrates!AA67</f>
        <v>0.11812730878591537</v>
      </c>
      <c r="U75" s="116">
        <f>taxrates!AB67</f>
        <v>3.6024834960699081E-2</v>
      </c>
      <c r="V75" s="145">
        <f>taxrates!AC67</f>
        <v>2.340630890103057E-4</v>
      </c>
    </row>
    <row r="76" spans="1:22">
      <c r="A76" s="152">
        <v>1979</v>
      </c>
      <c r="B76" s="162">
        <f>taxrates!I68</f>
        <v>0.28583809733390808</v>
      </c>
      <c r="C76" s="549">
        <f>taxrates!J68</f>
        <v>5.2370700985193253E-2</v>
      </c>
      <c r="D76" s="549">
        <f>taxrates!K68</f>
        <v>1.390442717820406E-2</v>
      </c>
      <c r="E76" s="549">
        <f>taxrates!L68</f>
        <v>8.848194032907486E-2</v>
      </c>
      <c r="F76" s="549">
        <f>taxrates!M68</f>
        <v>0.10373366624116898</v>
      </c>
      <c r="G76" s="549">
        <f>taxrates!N68</f>
        <v>2.7174877002835274E-2</v>
      </c>
      <c r="H76" s="550">
        <f>taxrates!O68</f>
        <v>1.7877476057037711E-4</v>
      </c>
      <c r="I76" s="182">
        <f>taxrates!P68</f>
        <v>0.22339645028114319</v>
      </c>
      <c r="J76" s="161">
        <f>taxrates!Q68</f>
        <v>4.8367034643888474E-2</v>
      </c>
      <c r="K76" s="161">
        <f>taxrates!R68</f>
        <v>1.1953420005738735E-2</v>
      </c>
      <c r="L76" s="161">
        <f>taxrates!S68</f>
        <v>9.2611387372016907E-2</v>
      </c>
      <c r="M76" s="161">
        <f>taxrates!T68</f>
        <v>5.8273758739233017E-2</v>
      </c>
      <c r="N76" s="161">
        <f>taxrates!U68</f>
        <v>1.2157311663031578E-2</v>
      </c>
      <c r="O76" s="151">
        <f>taxrates!V68</f>
        <v>3.5043718526139855E-5</v>
      </c>
      <c r="P76" s="120">
        <f>taxrates!W68</f>
        <v>0.31367748975753784</v>
      </c>
      <c r="Q76" s="119">
        <f>taxrates!X68</f>
        <v>5.4155725985765457E-2</v>
      </c>
      <c r="R76" s="119">
        <f>taxrates!Y68</f>
        <v>1.4774276874959469E-2</v>
      </c>
      <c r="S76" s="119">
        <f>taxrates!Z68</f>
        <v>8.6640834808349609E-2</v>
      </c>
      <c r="T76" s="119">
        <f>taxrates!AA68</f>
        <v>0.12400181591510773</v>
      </c>
      <c r="U76" s="119">
        <f>taxrates!AB68</f>
        <v>3.3870410174131393E-2</v>
      </c>
      <c r="V76" s="149">
        <f>taxrates!AC68</f>
        <v>2.4285675317514688E-4</v>
      </c>
    </row>
    <row r="77" spans="1:22">
      <c r="A77" s="148">
        <v>1980</v>
      </c>
      <c r="B77" s="160">
        <f>taxrates!I69</f>
        <v>0.28719919919967651</v>
      </c>
      <c r="C77" s="440">
        <f>taxrates!J69</f>
        <v>5.4816920310258865E-2</v>
      </c>
      <c r="D77" s="440">
        <f>taxrates!K69</f>
        <v>1.3448316603899002E-2</v>
      </c>
      <c r="E77" s="440">
        <f>taxrates!L69</f>
        <v>8.7456203997135162E-2</v>
      </c>
      <c r="F77" s="440">
        <f>taxrates!M69</f>
        <v>0.10624418407678604</v>
      </c>
      <c r="G77" s="440">
        <f>taxrates!N69</f>
        <v>2.5044279173016548E-2</v>
      </c>
      <c r="H77" s="441">
        <f>taxrates!O69</f>
        <v>1.8991953402291983E-4</v>
      </c>
      <c r="I77" s="181">
        <f>taxrates!P69</f>
        <v>0.22615480422973633</v>
      </c>
      <c r="J77" s="159">
        <f>taxrates!Q69</f>
        <v>5.0305016338825226E-2</v>
      </c>
      <c r="K77" s="159">
        <f>taxrates!R69</f>
        <v>1.1623997241258621E-2</v>
      </c>
      <c r="L77" s="159">
        <f>taxrates!S69</f>
        <v>9.0244121849536896E-2</v>
      </c>
      <c r="M77" s="159">
        <f>taxrates!T69</f>
        <v>6.2214381992816925E-2</v>
      </c>
      <c r="N77" s="159">
        <f>taxrates!U69</f>
        <v>1.1738440953195095E-2</v>
      </c>
      <c r="O77" s="147">
        <f>taxrates!V69</f>
        <v>2.9825130695826374E-5</v>
      </c>
      <c r="P77" s="117">
        <f>taxrates!W69</f>
        <v>0.31367576122283936</v>
      </c>
      <c r="Q77" s="116">
        <f>taxrates!X69</f>
        <v>5.6773848831653595E-2</v>
      </c>
      <c r="R77" s="116">
        <f>taxrates!Y69</f>
        <v>1.4239571988582611E-2</v>
      </c>
      <c r="S77" s="116">
        <f>taxrates!Z69</f>
        <v>8.6247004568576813E-2</v>
      </c>
      <c r="T77" s="116">
        <f>taxrates!AA69</f>
        <v>0.12534107267856598</v>
      </c>
      <c r="U77" s="116">
        <f>taxrates!AB69</f>
        <v>3.0815372243523598E-2</v>
      </c>
      <c r="V77" s="145">
        <f>taxrates!AC69</f>
        <v>2.5935668963938951E-4</v>
      </c>
    </row>
    <row r="78" spans="1:22">
      <c r="A78" s="148">
        <v>1981</v>
      </c>
      <c r="B78" s="160">
        <f>taxrates!I70</f>
        <v>0.29976966977119446</v>
      </c>
      <c r="C78" s="440">
        <f>taxrates!J70</f>
        <v>5.9526674449443817E-2</v>
      </c>
      <c r="D78" s="440">
        <f>taxrates!K70</f>
        <v>1.2611064128577709E-2</v>
      </c>
      <c r="E78" s="440">
        <f>taxrates!L70</f>
        <v>9.2387229204177856E-2</v>
      </c>
      <c r="F78" s="440">
        <f>taxrates!M70</f>
        <v>0.112318255007267</v>
      </c>
      <c r="G78" s="440">
        <f>taxrates!N70</f>
        <v>2.2778516635298729E-2</v>
      </c>
      <c r="H78" s="441">
        <f>taxrates!O70</f>
        <v>1.4794663002248853E-4</v>
      </c>
      <c r="I78" s="181">
        <f>taxrates!P70</f>
        <v>0.23843550682067871</v>
      </c>
      <c r="J78" s="159">
        <f>taxrates!Q70</f>
        <v>5.4675370454788208E-2</v>
      </c>
      <c r="K78" s="159">
        <f>taxrates!R70</f>
        <v>1.1248183436691761E-2</v>
      </c>
      <c r="L78" s="159">
        <f>taxrates!S70</f>
        <v>9.5332443714141846E-2</v>
      </c>
      <c r="M78" s="159">
        <f>taxrates!T70</f>
        <v>6.6174417734146118E-2</v>
      </c>
      <c r="N78" s="159">
        <f>taxrates!U70</f>
        <v>1.099036168307066E-2</v>
      </c>
      <c r="O78" s="147">
        <f>taxrates!V70</f>
        <v>1.4758616998733487E-5</v>
      </c>
      <c r="P78" s="117">
        <f>taxrates!W70</f>
        <v>0.32591265439987183</v>
      </c>
      <c r="Q78" s="116">
        <f>taxrates!X70</f>
        <v>6.1594486236572266E-2</v>
      </c>
      <c r="R78" s="116">
        <f>taxrates!Y70</f>
        <v>1.3191976584494114E-2</v>
      </c>
      <c r="S78" s="116">
        <f>taxrates!Z70</f>
        <v>9.1131865978240967E-2</v>
      </c>
      <c r="T78" s="116">
        <f>taxrates!AA70</f>
        <v>0.13198654353618622</v>
      </c>
      <c r="U78" s="116">
        <f>taxrates!AB70</f>
        <v>2.7803085744380951E-2</v>
      </c>
      <c r="V78" s="145">
        <f>taxrates!AC70</f>
        <v>2.0471650350373238E-4</v>
      </c>
    </row>
    <row r="79" spans="1:22">
      <c r="A79" s="148">
        <v>1982</v>
      </c>
      <c r="B79" s="146">
        <f>taxrates!I71</f>
        <v>0.29090377688407898</v>
      </c>
      <c r="C79" s="440">
        <f>taxrates!J71</f>
        <v>5.6200362741947174E-2</v>
      </c>
      <c r="D79" s="440">
        <f>taxrates!K71</f>
        <v>1.2638437561690807E-2</v>
      </c>
      <c r="E79" s="440">
        <f>taxrates!L71</f>
        <v>9.3489944934844971E-2</v>
      </c>
      <c r="F79" s="440">
        <f>taxrates!M71</f>
        <v>0.10847388952970505</v>
      </c>
      <c r="G79" s="440">
        <f>taxrates!N71</f>
        <v>1.9949521869421005E-2</v>
      </c>
      <c r="H79" s="441">
        <f>taxrates!O71</f>
        <v>1.5348168381024152E-4</v>
      </c>
      <c r="I79" s="181">
        <f>taxrates!P71</f>
        <v>0.23154185712337494</v>
      </c>
      <c r="J79" s="147">
        <f>taxrates!Q71</f>
        <v>5.1165111362934113E-2</v>
      </c>
      <c r="K79" s="147">
        <f>taxrates!R71</f>
        <v>1.1751833371818066E-2</v>
      </c>
      <c r="L79" s="147">
        <f>taxrates!S71</f>
        <v>9.5730096101760864E-2</v>
      </c>
      <c r="M79" s="147">
        <f>taxrates!T71</f>
        <v>6.2334146350622177E-2</v>
      </c>
      <c r="N79" s="147">
        <f>taxrates!U71</f>
        <v>1.0551605373620987E-2</v>
      </c>
      <c r="O79" s="147">
        <f>taxrates!V71</f>
        <v>1.545167833683081E-5</v>
      </c>
      <c r="P79" s="117">
        <f>taxrates!W71</f>
        <v>0.31529045104980469</v>
      </c>
      <c r="Q79" s="116">
        <f>taxrates!X71</f>
        <v>5.8268912136554718E-2</v>
      </c>
      <c r="R79" s="116">
        <f>taxrates!Y71</f>
        <v>1.3002666644752026E-2</v>
      </c>
      <c r="S79" s="116">
        <f>taxrates!Z71</f>
        <v>9.2569664120674133E-2</v>
      </c>
      <c r="T79" s="116">
        <f>taxrates!AA71</f>
        <v>0.12742871046066284</v>
      </c>
      <c r="U79" s="116">
        <f>taxrates!AB71</f>
        <v>2.3810312151908875E-2</v>
      </c>
      <c r="V79" s="145">
        <f>taxrates!AC71</f>
        <v>2.1018626284785569E-4</v>
      </c>
    </row>
    <row r="80" spans="1:22">
      <c r="A80" s="148">
        <v>1983</v>
      </c>
      <c r="B80" s="146">
        <f>taxrates!I72</f>
        <v>0.28608506917953491</v>
      </c>
      <c r="C80" s="440">
        <f>taxrates!J72</f>
        <v>5.848163366317749E-2</v>
      </c>
      <c r="D80" s="440">
        <f>taxrates!K72</f>
        <v>1.2379604391753674E-2</v>
      </c>
      <c r="E80" s="440">
        <f>taxrates!L72</f>
        <v>9.4073235988616943E-2</v>
      </c>
      <c r="F80" s="440">
        <f>taxrates!M72</f>
        <v>9.9250391125679016E-2</v>
      </c>
      <c r="G80" s="440">
        <f>taxrates!N72</f>
        <v>2.1793125197291374E-2</v>
      </c>
      <c r="H80" s="441">
        <f>taxrates!O72</f>
        <v>1.0707928595365956E-4</v>
      </c>
      <c r="I80" s="181">
        <f>taxrates!P72</f>
        <v>0.23308564722537994</v>
      </c>
      <c r="J80" s="147">
        <f>taxrates!Q72</f>
        <v>5.3767133504152298E-2</v>
      </c>
      <c r="K80" s="147">
        <f>taxrates!R72</f>
        <v>1.1748942546546459E-2</v>
      </c>
      <c r="L80" s="147">
        <f>taxrates!S72</f>
        <v>9.7566619515419006E-2</v>
      </c>
      <c r="M80" s="147">
        <f>taxrates!T72</f>
        <v>5.8657202869653702E-2</v>
      </c>
      <c r="N80" s="147">
        <f>taxrates!U72</f>
        <v>1.1325791478157043E-2</v>
      </c>
      <c r="O80" s="147">
        <f>taxrates!V72</f>
        <v>1.9950513888034038E-5</v>
      </c>
      <c r="P80" s="117">
        <f>taxrates!W72</f>
        <v>0.30705469846725464</v>
      </c>
      <c r="Q80" s="116">
        <f>taxrates!X72</f>
        <v>6.034696102142334E-2</v>
      </c>
      <c r="R80" s="116">
        <f>taxrates!Y72</f>
        <v>1.2629130855202675E-2</v>
      </c>
      <c r="S80" s="116">
        <f>taxrates!Z72</f>
        <v>9.2691048979759216E-2</v>
      </c>
      <c r="T80" s="116">
        <f>taxrates!AA72</f>
        <v>0.115311399102211</v>
      </c>
      <c r="U80" s="116">
        <f>taxrates!AB72</f>
        <v>2.5934604927897453E-2</v>
      </c>
      <c r="V80" s="145">
        <f>taxrates!AC72</f>
        <v>1.41552445711568E-4</v>
      </c>
    </row>
    <row r="81" spans="1:22">
      <c r="A81" s="148">
        <v>1984</v>
      </c>
      <c r="B81" s="146">
        <f>taxrates!I73</f>
        <v>0.28808459639549255</v>
      </c>
      <c r="C81" s="440">
        <f>taxrates!J73</f>
        <v>5.8760765939950943E-2</v>
      </c>
      <c r="D81" s="440">
        <f>taxrates!K73</f>
        <v>1.2300800532102585E-2</v>
      </c>
      <c r="E81" s="440">
        <f>taxrates!L73</f>
        <v>9.7813598811626434E-2</v>
      </c>
      <c r="F81" s="440">
        <f>taxrates!M73</f>
        <v>9.6053197979927063E-2</v>
      </c>
      <c r="G81" s="440">
        <f>taxrates!N73</f>
        <v>2.3064849898219109E-2</v>
      </c>
      <c r="H81" s="441">
        <f>taxrates!O73</f>
        <v>9.1985770268365741E-5</v>
      </c>
      <c r="I81" s="181">
        <f>taxrates!P73</f>
        <v>0.24369333684444427</v>
      </c>
      <c r="J81" s="147">
        <f>taxrates!Q73</f>
        <v>5.4913721978664398E-2</v>
      </c>
      <c r="K81" s="147">
        <f>taxrates!R73</f>
        <v>1.164948008954525E-2</v>
      </c>
      <c r="L81" s="147">
        <f>taxrates!S73</f>
        <v>0.1047624796628952</v>
      </c>
      <c r="M81" s="147">
        <f>taxrates!T73</f>
        <v>6.138310581445694E-2</v>
      </c>
      <c r="N81" s="147">
        <f>taxrates!U73</f>
        <v>1.0978114791214466E-2</v>
      </c>
      <c r="O81" s="147">
        <f>taxrates!V73</f>
        <v>8.567708391638007E-6</v>
      </c>
      <c r="P81" s="117">
        <f>taxrates!W73</f>
        <v>0.30555018782615662</v>
      </c>
      <c r="Q81" s="116">
        <f>taxrates!X73</f>
        <v>6.0274370014667511E-2</v>
      </c>
      <c r="R81" s="116">
        <f>taxrates!Y73</f>
        <v>1.2557059526443481E-2</v>
      </c>
      <c r="S81" s="116">
        <f>taxrates!Z73</f>
        <v>9.5079585909843445E-2</v>
      </c>
      <c r="T81" s="116">
        <f>taxrates!AA73</f>
        <v>0.10969402641057968</v>
      </c>
      <c r="U81" s="116">
        <f>taxrates!AB73</f>
        <v>2.782033383846283E-2</v>
      </c>
      <c r="V81" s="145">
        <f>taxrates!AC73</f>
        <v>1.2480631994549185E-4</v>
      </c>
    </row>
    <row r="82" spans="1:22">
      <c r="A82" s="148">
        <v>1985</v>
      </c>
      <c r="B82" s="146">
        <f>taxrates!I74</f>
        <v>0.28954365849494934</v>
      </c>
      <c r="C82" s="440">
        <f>taxrates!J74</f>
        <v>5.8054577559232712E-2</v>
      </c>
      <c r="D82" s="440">
        <f>taxrates!K74</f>
        <v>1.1930889450013638E-2</v>
      </c>
      <c r="E82" s="440">
        <f>taxrates!L74</f>
        <v>9.9161438643932343E-2</v>
      </c>
      <c r="F82" s="440">
        <f>taxrates!M74</f>
        <v>9.7016431391239166E-2</v>
      </c>
      <c r="G82" s="440">
        <f>taxrates!N74</f>
        <v>2.3309333249926567E-2</v>
      </c>
      <c r="H82" s="441">
        <f>taxrates!O74</f>
        <v>7.1001813921611756E-5</v>
      </c>
      <c r="I82" s="181">
        <f>taxrates!P74</f>
        <v>0.24667522311210632</v>
      </c>
      <c r="J82" s="147">
        <f>taxrates!Q74</f>
        <v>5.4592818021774292E-2</v>
      </c>
      <c r="K82" s="147">
        <f>taxrates!R74</f>
        <v>1.1466953903436661E-2</v>
      </c>
      <c r="L82" s="147">
        <f>taxrates!S74</f>
        <v>0.10684990882873535</v>
      </c>
      <c r="M82" s="147">
        <f>taxrates!T74</f>
        <v>6.2614776194095612E-2</v>
      </c>
      <c r="N82" s="147">
        <f>taxrates!U74</f>
        <v>1.1144363321363926E-2</v>
      </c>
      <c r="O82" s="147">
        <f>taxrates!V74</f>
        <v>6.4037108131742571E-6</v>
      </c>
      <c r="P82" s="117">
        <f>taxrates!W74</f>
        <v>0.30640497803688049</v>
      </c>
      <c r="Q82" s="116">
        <f>taxrates!X74</f>
        <v>5.9416178613901138E-2</v>
      </c>
      <c r="R82" s="116">
        <f>taxrates!Y74</f>
        <v>1.2113368138670921E-2</v>
      </c>
      <c r="S82" s="116">
        <f>taxrates!Z74</f>
        <v>9.6137352287769318E-2</v>
      </c>
      <c r="T82" s="116">
        <f>taxrates!AA74</f>
        <v>0.1105475127696991</v>
      </c>
      <c r="U82" s="116">
        <f>taxrates!AB74</f>
        <v>2.8094138950109482E-2</v>
      </c>
      <c r="V82" s="145">
        <f>taxrates!AC74</f>
        <v>9.6409974503330886E-5</v>
      </c>
    </row>
    <row r="83" spans="1:22">
      <c r="A83" s="148">
        <v>1986</v>
      </c>
      <c r="B83" s="146">
        <f>taxrates!I75</f>
        <v>0.28783273696899414</v>
      </c>
      <c r="C83" s="440">
        <f>taxrates!J75</f>
        <v>5.6774076074361801E-2</v>
      </c>
      <c r="D83" s="440">
        <f>taxrates!K75</f>
        <v>1.2331993319094181E-2</v>
      </c>
      <c r="E83" s="440">
        <f>taxrates!L75</f>
        <v>0.1009741872549057</v>
      </c>
      <c r="F83" s="440">
        <f>taxrates!M75</f>
        <v>9.2971526086330414E-2</v>
      </c>
      <c r="G83" s="440">
        <f>taxrates!N75</f>
        <v>2.4721069261431694E-2</v>
      </c>
      <c r="H83" s="441">
        <f>taxrates!O75</f>
        <v>5.9926409448962659E-5</v>
      </c>
      <c r="I83" s="181">
        <f>taxrates!P75</f>
        <v>0.24260139465332031</v>
      </c>
      <c r="J83" s="147">
        <f>taxrates!Q75</f>
        <v>5.2948903292417526E-2</v>
      </c>
      <c r="K83" s="147">
        <f>taxrates!R75</f>
        <v>1.2127201072871685E-2</v>
      </c>
      <c r="L83" s="147">
        <f>taxrates!S75</f>
        <v>0.10694361478090286</v>
      </c>
      <c r="M83" s="147">
        <f>taxrates!T75</f>
        <v>5.8197438716888428E-2</v>
      </c>
      <c r="N83" s="147">
        <f>taxrates!U75</f>
        <v>1.2381705455482006E-2</v>
      </c>
      <c r="O83" s="147">
        <f>taxrates!V75</f>
        <v>2.5290073608630337E-6</v>
      </c>
      <c r="P83" s="117">
        <f>taxrates!W75</f>
        <v>0.305257648229599</v>
      </c>
      <c r="Q83" s="116">
        <f>taxrates!X75</f>
        <v>5.8247685432434082E-2</v>
      </c>
      <c r="R83" s="116">
        <f>taxrates!Y75</f>
        <v>1.2410886585712433E-2</v>
      </c>
      <c r="S83" s="116">
        <f>taxrates!Z75</f>
        <v>9.8674528300762177E-2</v>
      </c>
      <c r="T83" s="116">
        <f>taxrates!AA75</f>
        <v>0.10636790096759796</v>
      </c>
      <c r="U83" s="116">
        <f>taxrates!AB75</f>
        <v>2.9474686831235886E-2</v>
      </c>
      <c r="V83" s="145">
        <f>taxrates!AC75</f>
        <v>8.2038190157618374E-5</v>
      </c>
    </row>
    <row r="84" spans="1:22">
      <c r="A84" s="148">
        <v>1987</v>
      </c>
      <c r="B84" s="146">
        <f>taxrates!I76</f>
        <v>0.29168930649757385</v>
      </c>
      <c r="C84" s="440">
        <f>taxrates!J76</f>
        <v>5.6599259376525879E-2</v>
      </c>
      <c r="D84" s="440">
        <f>taxrates!K76</f>
        <v>1.3008870184421539E-2</v>
      </c>
      <c r="E84" s="440">
        <f>taxrates!L76</f>
        <v>0.10152944177389145</v>
      </c>
      <c r="F84" s="440">
        <f>taxrates!M76</f>
        <v>9.4675436615943909E-2</v>
      </c>
      <c r="G84" s="440">
        <f>taxrates!N76</f>
        <v>2.5828253477811813E-2</v>
      </c>
      <c r="H84" s="441">
        <f>taxrates!O76</f>
        <v>4.8050889745354652E-5</v>
      </c>
      <c r="I84" s="181">
        <f>taxrates!P76</f>
        <v>0.24655520915985107</v>
      </c>
      <c r="J84" s="147">
        <f>taxrates!Q76</f>
        <v>5.2869167178869247E-2</v>
      </c>
      <c r="K84" s="147">
        <f>taxrates!R76</f>
        <v>1.2917683459818363E-2</v>
      </c>
      <c r="L84" s="147">
        <f>taxrates!S76</f>
        <v>0.10627857595682144</v>
      </c>
      <c r="M84" s="147">
        <f>taxrates!T76</f>
        <v>6.0322746634483337E-2</v>
      </c>
      <c r="N84" s="147">
        <f>taxrates!U76</f>
        <v>1.4163979329168797E-2</v>
      </c>
      <c r="O84" s="147">
        <f>taxrates!V76</f>
        <v>3.047910922759911E-6</v>
      </c>
      <c r="P84" s="117">
        <f>taxrates!W76</f>
        <v>0.30895537137985229</v>
      </c>
      <c r="Q84" s="116">
        <f>taxrates!X76</f>
        <v>5.8026209473609924E-2</v>
      </c>
      <c r="R84" s="116">
        <f>taxrates!Y76</f>
        <v>1.3043752871453762E-2</v>
      </c>
      <c r="S84" s="116">
        <f>taxrates!Z76</f>
        <v>9.9712654948234558E-2</v>
      </c>
      <c r="T84" s="116">
        <f>taxrates!AA76</f>
        <v>0.10781706124544144</v>
      </c>
      <c r="U84" s="116">
        <f>taxrates!AB76</f>
        <v>3.0290422961115837E-2</v>
      </c>
      <c r="V84" s="145">
        <f>taxrates!AC76</f>
        <v>6.5266787714790553E-5</v>
      </c>
    </row>
    <row r="85" spans="1:22">
      <c r="A85" s="148">
        <v>1988</v>
      </c>
      <c r="B85" s="146">
        <f>taxrates!I77</f>
        <v>0.29093074798583984</v>
      </c>
      <c r="C85" s="440">
        <f>taxrates!J77</f>
        <v>5.6703474372625351E-2</v>
      </c>
      <c r="D85" s="440">
        <f>taxrates!K77</f>
        <v>1.310368999838829E-2</v>
      </c>
      <c r="E85" s="440">
        <f>taxrates!L77</f>
        <v>0.10609127581119537</v>
      </c>
      <c r="F85" s="440">
        <f>taxrates!M77</f>
        <v>8.9105576276779175E-2</v>
      </c>
      <c r="G85" s="440">
        <f>taxrates!N77</f>
        <v>2.5890983641147614E-2</v>
      </c>
      <c r="H85" s="441">
        <f>taxrates!O77</f>
        <v>3.573674985091202E-5</v>
      </c>
      <c r="I85" s="181">
        <f>taxrates!P77</f>
        <v>0.24961011111736298</v>
      </c>
      <c r="J85" s="147">
        <f>taxrates!Q77</f>
        <v>5.3220879286527634E-2</v>
      </c>
      <c r="K85" s="147">
        <f>taxrates!R77</f>
        <v>1.3056154362857342E-2</v>
      </c>
      <c r="L85" s="147">
        <f>taxrates!S77</f>
        <v>0.11132413148880005</v>
      </c>
      <c r="M85" s="147">
        <f>taxrates!T77</f>
        <v>5.800948292016983E-2</v>
      </c>
      <c r="N85" s="147">
        <f>taxrates!U77</f>
        <v>1.3998612761497498E-2</v>
      </c>
      <c r="O85" s="147">
        <f>taxrates!V77</f>
        <v>8.596547900197038E-7</v>
      </c>
      <c r="P85" s="117">
        <f>taxrates!W77</f>
        <v>0.30680465698242188</v>
      </c>
      <c r="Q85" s="116">
        <f>taxrates!X77</f>
        <v>5.8041367679834366E-2</v>
      </c>
      <c r="R85" s="116">
        <f>taxrates!Y77</f>
        <v>1.3121951371431351E-2</v>
      </c>
      <c r="S85" s="116">
        <f>taxrates!Z77</f>
        <v>0.10408100485801697</v>
      </c>
      <c r="T85" s="116">
        <f>taxrates!AA77</f>
        <v>0.10105159133672714</v>
      </c>
      <c r="U85" s="116">
        <f>taxrates!AB77</f>
        <v>3.0459608882665634E-2</v>
      </c>
      <c r="V85" s="145">
        <f>taxrates!AC77</f>
        <v>4.9135287554236129E-5</v>
      </c>
    </row>
    <row r="86" spans="1:22">
      <c r="A86" s="148">
        <v>1989</v>
      </c>
      <c r="B86" s="146">
        <f>taxrates!I78</f>
        <v>0.29628178477287292</v>
      </c>
      <c r="C86" s="440">
        <f>taxrates!J78</f>
        <v>5.5804979056119919E-2</v>
      </c>
      <c r="D86" s="440">
        <f>taxrates!K78</f>
        <v>1.326274499297142E-2</v>
      </c>
      <c r="E86" s="440">
        <f>taxrates!L78</f>
        <v>0.10519960522651672</v>
      </c>
      <c r="F86" s="440">
        <f>taxrates!M78</f>
        <v>9.5653563737869263E-2</v>
      </c>
      <c r="G86" s="440">
        <f>taxrates!N78</f>
        <v>2.6320897042751312E-2</v>
      </c>
      <c r="H86" s="441">
        <f>taxrates!O78</f>
        <v>3.9982238376978785E-5</v>
      </c>
      <c r="I86" s="181">
        <f>taxrates!P78</f>
        <v>0.25316950678825378</v>
      </c>
      <c r="J86" s="147">
        <f>taxrates!Q78</f>
        <v>5.2468687295913696E-2</v>
      </c>
      <c r="K86" s="147">
        <f>taxrates!R78</f>
        <v>1.362422201782465E-2</v>
      </c>
      <c r="L86" s="147">
        <f>taxrates!S78</f>
        <v>0.11031373590230942</v>
      </c>
      <c r="M86" s="147">
        <f>taxrates!T78</f>
        <v>6.2396969646215439E-2</v>
      </c>
      <c r="N86" s="147">
        <f>taxrates!U78</f>
        <v>1.4363843947649002E-2</v>
      </c>
      <c r="O86" s="147">
        <f>taxrates!V78</f>
        <v>2.0655099888244877E-6</v>
      </c>
      <c r="P86" s="117">
        <f>taxrates!W78</f>
        <v>0.31272241473197937</v>
      </c>
      <c r="Q86" s="116">
        <f>taxrates!X78</f>
        <v>5.7077258825302124E-2</v>
      </c>
      <c r="R86" s="116">
        <f>taxrates!Y78</f>
        <v>1.3124897144734859E-2</v>
      </c>
      <c r="S86" s="116">
        <f>taxrates!Z78</f>
        <v>0.10324935615062714</v>
      </c>
      <c r="T86" s="116">
        <f>taxrates!AA78</f>
        <v>0.10833579301834106</v>
      </c>
      <c r="U86" s="116">
        <f>taxrates!AB78</f>
        <v>3.0880657956004143E-2</v>
      </c>
      <c r="V86" s="145">
        <f>taxrates!AC78</f>
        <v>5.4441581596620381E-5</v>
      </c>
    </row>
    <row r="87" spans="1:22">
      <c r="A87" s="158">
        <v>1990</v>
      </c>
      <c r="B87" s="157">
        <f>taxrates!I79</f>
        <v>0.29687443375587463</v>
      </c>
      <c r="C87" s="547">
        <f>taxrates!J79</f>
        <v>5.5212188512086868E-2</v>
      </c>
      <c r="D87" s="547">
        <f>taxrates!K79</f>
        <v>1.3227770105004311E-2</v>
      </c>
      <c r="E87" s="547">
        <f>taxrates!L79</f>
        <v>0.10585108399391174</v>
      </c>
      <c r="F87" s="547">
        <f>taxrates!M79</f>
        <v>9.6467003226280212E-2</v>
      </c>
      <c r="G87" s="547">
        <f>taxrates!N79</f>
        <v>2.6051813736557961E-2</v>
      </c>
      <c r="H87" s="548">
        <f>taxrates!O79</f>
        <v>6.4574436692055315E-5</v>
      </c>
      <c r="I87" s="184">
        <f>taxrates!P79</f>
        <v>0.25419136881828308</v>
      </c>
      <c r="J87" s="156">
        <f>taxrates!Q79</f>
        <v>5.1783125847578049E-2</v>
      </c>
      <c r="K87" s="156">
        <f>taxrates!R79</f>
        <v>1.39892203733325E-2</v>
      </c>
      <c r="L87" s="156">
        <f>taxrates!S79</f>
        <v>0.11116378009319305</v>
      </c>
      <c r="M87" s="156">
        <f>taxrates!T79</f>
        <v>6.3441969454288483E-2</v>
      </c>
      <c r="N87" s="156">
        <f>taxrates!U79</f>
        <v>1.3784948736429214E-2</v>
      </c>
      <c r="O87" s="156">
        <f>taxrates!V79</f>
        <v>2.833759572240524E-5</v>
      </c>
      <c r="P87" s="123">
        <f>taxrates!W79</f>
        <v>0.31299862265586853</v>
      </c>
      <c r="Q87" s="122">
        <f>taxrates!X79</f>
        <v>5.6507568806409836E-2</v>
      </c>
      <c r="R87" s="122">
        <f>taxrates!Y79</f>
        <v>1.2940119951963425E-2</v>
      </c>
      <c r="S87" s="122">
        <f>taxrates!Z79</f>
        <v>0.10384412109851837</v>
      </c>
      <c r="T87" s="122">
        <f>taxrates!AA79</f>
        <v>0.10894273221492767</v>
      </c>
      <c r="U87" s="122">
        <f>taxrates!AB79</f>
        <v>3.0685815960168839E-2</v>
      </c>
      <c r="V87" s="183">
        <f>taxrates!AC79</f>
        <v>7.8263474279083312E-5</v>
      </c>
    </row>
    <row r="88" spans="1:22">
      <c r="A88" s="148">
        <v>1991</v>
      </c>
      <c r="B88" s="146">
        <f>taxrates!I80</f>
        <v>0.29726698994636536</v>
      </c>
      <c r="C88" s="440">
        <f>taxrates!J80</f>
        <v>5.8342337608337402E-2</v>
      </c>
      <c r="D88" s="440">
        <f>taxrates!K80</f>
        <v>1.3672949746251106E-2</v>
      </c>
      <c r="E88" s="440">
        <f>taxrates!L80</f>
        <v>0.10671833902597427</v>
      </c>
      <c r="F88" s="440">
        <f>taxrates!M80</f>
        <v>9.2548877000808716E-2</v>
      </c>
      <c r="G88" s="440">
        <f>taxrates!N80</f>
        <v>2.5936037302017212E-2</v>
      </c>
      <c r="H88" s="441">
        <f>taxrates!O80</f>
        <v>5.1368635467952117E-5</v>
      </c>
      <c r="I88" s="181">
        <f>taxrates!P80</f>
        <v>0.25894176959991455</v>
      </c>
      <c r="J88" s="147">
        <f>taxrates!Q80</f>
        <v>5.4991353303194046E-2</v>
      </c>
      <c r="K88" s="147">
        <f>taxrates!R80</f>
        <v>1.4676664955914021E-2</v>
      </c>
      <c r="L88" s="147">
        <f>taxrates!S80</f>
        <v>0.11312198638916016</v>
      </c>
      <c r="M88" s="147">
        <f>taxrates!T80</f>
        <v>6.3424177467823029E-2</v>
      </c>
      <c r="N88" s="147">
        <f>taxrates!U80</f>
        <v>1.2724239379167557E-2</v>
      </c>
      <c r="O88" s="147">
        <f>taxrates!V80</f>
        <v>1.4093207028054167E-5</v>
      </c>
      <c r="P88" s="117">
        <f>taxrates!W80</f>
        <v>0.3114764392375946</v>
      </c>
      <c r="Q88" s="116">
        <f>taxrates!X80</f>
        <v>5.9584744274616241E-2</v>
      </c>
      <c r="R88" s="116">
        <f>taxrates!Y80</f>
        <v>1.3300813734531403E-2</v>
      </c>
      <c r="S88" s="116">
        <f>taxrates!Z80</f>
        <v>0.10434412956237793</v>
      </c>
      <c r="T88" s="116">
        <f>taxrates!AA80</f>
        <v>0.10334712266921997</v>
      </c>
      <c r="U88" s="116">
        <f>taxrates!AB80</f>
        <v>3.083442896604538E-2</v>
      </c>
      <c r="V88" s="145">
        <f>taxrates!AC80</f>
        <v>6.5188833104912192E-5</v>
      </c>
    </row>
    <row r="89" spans="1:22">
      <c r="A89" s="148">
        <v>1992</v>
      </c>
      <c r="B89" s="146">
        <f>taxrates!I81</f>
        <v>0.29396533966064453</v>
      </c>
      <c r="C89" s="440">
        <f>taxrates!J81</f>
        <v>5.889815092086792E-2</v>
      </c>
      <c r="D89" s="440">
        <f>taxrates!K81</f>
        <v>1.3303629122674465E-2</v>
      </c>
      <c r="E89" s="440">
        <f>taxrates!L81</f>
        <v>0.10769587755203247</v>
      </c>
      <c r="F89" s="440">
        <f>taxrates!M81</f>
        <v>8.8259778916835785E-2</v>
      </c>
      <c r="G89" s="440">
        <f>taxrates!N81</f>
        <v>2.5763345882296562E-2</v>
      </c>
      <c r="H89" s="441">
        <f>taxrates!O81</f>
        <v>4.9027126806322485E-5</v>
      </c>
      <c r="I89" s="181">
        <f>taxrates!P81</f>
        <v>0.25373721122741699</v>
      </c>
      <c r="J89" s="147">
        <f>taxrates!Q81</f>
        <v>5.4870195686817169E-2</v>
      </c>
      <c r="K89" s="147">
        <f>taxrates!R81</f>
        <v>1.4406144618988037E-2</v>
      </c>
      <c r="L89" s="147">
        <f>taxrates!S81</f>
        <v>0.11305488646030426</v>
      </c>
      <c r="M89" s="147">
        <f>taxrates!T81</f>
        <v>5.9607837349176407E-2</v>
      </c>
      <c r="N89" s="147">
        <f>taxrates!U81</f>
        <v>1.1792394332587719E-2</v>
      </c>
      <c r="O89" s="147">
        <f>taxrates!V81</f>
        <v>5.8219557104166597E-6</v>
      </c>
      <c r="P89" s="117">
        <f>taxrates!W81</f>
        <v>0.30831104516983032</v>
      </c>
      <c r="Q89" s="116">
        <f>taxrates!X81</f>
        <v>6.033455953001976E-2</v>
      </c>
      <c r="R89" s="116">
        <f>taxrates!Y81</f>
        <v>1.2910461984574795E-2</v>
      </c>
      <c r="S89" s="116">
        <f>taxrates!Z81</f>
        <v>0.10578480362892151</v>
      </c>
      <c r="T89" s="116">
        <f>taxrates!AA81</f>
        <v>9.8477326333522797E-2</v>
      </c>
      <c r="U89" s="116">
        <f>taxrates!AB81</f>
        <v>3.074551559984684E-2</v>
      </c>
      <c r="V89" s="145">
        <f>taxrates!AC81</f>
        <v>6.4434490923304111E-5</v>
      </c>
    </row>
    <row r="90" spans="1:22">
      <c r="A90" s="148">
        <v>1993</v>
      </c>
      <c r="B90" s="146">
        <f>taxrates!I82</f>
        <v>0.29444700479507446</v>
      </c>
      <c r="C90" s="440">
        <f>taxrates!J82</f>
        <v>5.9595074504613876E-2</v>
      </c>
      <c r="D90" s="440">
        <f>taxrates!K82</f>
        <v>1.2251767329871655E-2</v>
      </c>
      <c r="E90" s="440">
        <f>taxrates!L82</f>
        <v>0.10788436233997345</v>
      </c>
      <c r="F90" s="440">
        <f>taxrates!M82</f>
        <v>8.8128678500652313E-2</v>
      </c>
      <c r="G90" s="440">
        <f>taxrates!N82</f>
        <v>2.6536228135228157E-2</v>
      </c>
      <c r="H90" s="441">
        <f>taxrates!O82</f>
        <v>5.2606181270675734E-5</v>
      </c>
      <c r="I90" s="181">
        <f>taxrates!P82</f>
        <v>0.2539399266242981</v>
      </c>
      <c r="J90" s="147">
        <f>taxrates!Q82</f>
        <v>5.5580593645572662E-2</v>
      </c>
      <c r="K90" s="147">
        <f>taxrates!R82</f>
        <v>1.2855421751737595E-2</v>
      </c>
      <c r="L90" s="147">
        <f>taxrates!S82</f>
        <v>0.11301181465387344</v>
      </c>
      <c r="M90" s="147">
        <f>taxrates!T82</f>
        <v>6.0790259391069412E-2</v>
      </c>
      <c r="N90" s="147">
        <f>taxrates!U82</f>
        <v>1.1705255135893822E-2</v>
      </c>
      <c r="O90" s="147">
        <f>taxrates!V82</f>
        <v>3.0498799787892494E-6</v>
      </c>
      <c r="P90" s="117">
        <f>taxrates!W82</f>
        <v>0.30889958143234253</v>
      </c>
      <c r="Q90" s="116">
        <f>taxrates!X82</f>
        <v>6.1027407646179199E-2</v>
      </c>
      <c r="R90" s="116">
        <f>taxrates!Y82</f>
        <v>1.2036388739943504E-2</v>
      </c>
      <c r="S90" s="116">
        <f>taxrates!Z82</f>
        <v>0.10605493187904358</v>
      </c>
      <c r="T90" s="116">
        <f>taxrates!AA82</f>
        <v>9.7882777452468872E-2</v>
      </c>
      <c r="U90" s="116">
        <f>taxrates!AB82</f>
        <v>3.1827785074710846E-2</v>
      </c>
      <c r="V90" s="145">
        <f>taxrates!AC82</f>
        <v>7.0287416747305542E-5</v>
      </c>
    </row>
    <row r="91" spans="1:22">
      <c r="A91" s="148">
        <v>1994</v>
      </c>
      <c r="B91" s="146">
        <f>taxrates!I83</f>
        <v>0.29635414481163025</v>
      </c>
      <c r="C91" s="440">
        <f>taxrates!J83</f>
        <v>6.0883939266204834E-2</v>
      </c>
      <c r="D91" s="440">
        <f>taxrates!K83</f>
        <v>1.1929342523217201E-2</v>
      </c>
      <c r="E91" s="440">
        <f>taxrates!L83</f>
        <v>0.10593438893556595</v>
      </c>
      <c r="F91" s="440">
        <f>taxrates!M83</f>
        <v>8.935052901506424E-2</v>
      </c>
      <c r="G91" s="440">
        <f>taxrates!N83</f>
        <v>2.8185285627841949E-2</v>
      </c>
      <c r="H91" s="441">
        <f>taxrates!O83</f>
        <v>7.0726200647186488E-5</v>
      </c>
      <c r="I91" s="181">
        <f>taxrates!P83</f>
        <v>0.25904348492622375</v>
      </c>
      <c r="J91" s="147">
        <f>taxrates!Q83</f>
        <v>5.6973092257976532E-2</v>
      </c>
      <c r="K91" s="147">
        <f>taxrates!R83</f>
        <v>1.2320271693170071E-2</v>
      </c>
      <c r="L91" s="147">
        <f>taxrates!S83</f>
        <v>0.11194495856761932</v>
      </c>
      <c r="M91" s="147">
        <f>taxrates!T83</f>
        <v>6.634155660867691E-2</v>
      </c>
      <c r="N91" s="147">
        <f>taxrates!U83</f>
        <v>1.1461194604635239E-2</v>
      </c>
      <c r="O91" s="147">
        <f>taxrates!V83</f>
        <v>2.4060659598035272E-6</v>
      </c>
      <c r="P91" s="117">
        <f>taxrates!W83</f>
        <v>0.30962169170379639</v>
      </c>
      <c r="Q91" s="116">
        <f>taxrates!X83</f>
        <v>6.2274627387523651E-2</v>
      </c>
      <c r="R91" s="116">
        <f>taxrates!Y83</f>
        <v>1.1790329590439796E-2</v>
      </c>
      <c r="S91" s="116">
        <f>taxrates!Z83</f>
        <v>0.1037970557808876</v>
      </c>
      <c r="T91" s="116">
        <f>taxrates!AA83</f>
        <v>9.7532443702220917E-2</v>
      </c>
      <c r="U91" s="116">
        <f>taxrates!AB83</f>
        <v>3.4132320433855057E-2</v>
      </c>
      <c r="V91" s="145">
        <f>taxrates!AC83</f>
        <v>9.5020630396902561E-5</v>
      </c>
    </row>
    <row r="92" spans="1:22">
      <c r="A92" s="148">
        <v>1995</v>
      </c>
      <c r="B92" s="146">
        <f>taxrates!I84</f>
        <v>0.29737436771392822</v>
      </c>
      <c r="C92" s="440">
        <f>taxrates!J84</f>
        <v>5.9774972498416901E-2</v>
      </c>
      <c r="D92" s="440">
        <f>taxrates!K84</f>
        <v>1.1049813590943813E-2</v>
      </c>
      <c r="E92" s="440">
        <f>taxrates!L84</f>
        <v>0.10654223710298538</v>
      </c>
      <c r="F92" s="440">
        <f>taxrates!M84</f>
        <v>9.0589158236980438E-2</v>
      </c>
      <c r="G92" s="440">
        <f>taxrates!N84</f>
        <v>2.9346341267228127E-2</v>
      </c>
      <c r="H92" s="441">
        <f>taxrates!O84</f>
        <v>8.1289581430610269E-5</v>
      </c>
      <c r="I92" s="181">
        <f>taxrates!P84</f>
        <v>0.26514297723770142</v>
      </c>
      <c r="J92" s="147">
        <f>taxrates!Q84</f>
        <v>5.6476037949323654E-2</v>
      </c>
      <c r="K92" s="147">
        <f>taxrates!R84</f>
        <v>1.1481822468340397E-2</v>
      </c>
      <c r="L92" s="147">
        <f>taxrates!S84</f>
        <v>0.11515279859304428</v>
      </c>
      <c r="M92" s="147">
        <f>taxrates!T84</f>
        <v>7.1292079985141754E-2</v>
      </c>
      <c r="N92" s="147">
        <f>taxrates!U84</f>
        <v>1.0742566548287868E-2</v>
      </c>
      <c r="O92" s="147">
        <f>taxrates!V84</f>
        <v>1.502540158071497E-6</v>
      </c>
      <c r="P92" s="117">
        <f>taxrates!W84</f>
        <v>0.30865016579627991</v>
      </c>
      <c r="Q92" s="116">
        <f>taxrates!X84</f>
        <v>6.09290711581707E-2</v>
      </c>
      <c r="R92" s="116">
        <f>taxrates!Y84</f>
        <v>1.0898680426180363E-2</v>
      </c>
      <c r="S92" s="116">
        <f>taxrates!Z84</f>
        <v>0.10352993011474609</v>
      </c>
      <c r="T92" s="116">
        <f>taxrates!AA84</f>
        <v>9.7340039908885956E-2</v>
      </c>
      <c r="U92" s="116">
        <f>taxrates!AB84</f>
        <v>3.5854674875736237E-2</v>
      </c>
      <c r="V92" s="145">
        <f>taxrates!AC84</f>
        <v>1.0920222121058032E-4</v>
      </c>
    </row>
    <row r="93" spans="1:22">
      <c r="A93" s="148">
        <v>1996</v>
      </c>
      <c r="B93" s="146">
        <f>taxrates!I85</f>
        <v>0.29758599400520325</v>
      </c>
      <c r="C93" s="440">
        <f>taxrates!J85</f>
        <v>5.8597523719072342E-2</v>
      </c>
      <c r="D93" s="440">
        <f>taxrates!K85</f>
        <v>1.0975879617035389E-2</v>
      </c>
      <c r="E93" s="440">
        <f>taxrates!L85</f>
        <v>0.10577668249607086</v>
      </c>
      <c r="F93" s="440">
        <f>taxrates!M85</f>
        <v>9.3076527118682861E-2</v>
      </c>
      <c r="G93" s="440">
        <f>taxrates!N85</f>
        <v>2.9061183333396912E-2</v>
      </c>
      <c r="H93" s="441">
        <f>taxrates!O85</f>
        <v>1.0001185000874102E-4</v>
      </c>
      <c r="I93" s="181">
        <f>taxrates!P85</f>
        <v>0.2655271589756012</v>
      </c>
      <c r="J93" s="147">
        <f>taxrates!Q85</f>
        <v>5.5287774652242661E-2</v>
      </c>
      <c r="K93" s="147">
        <f>taxrates!R85</f>
        <v>1.1417943984270096E-2</v>
      </c>
      <c r="L93" s="147">
        <f>taxrates!S85</f>
        <v>0.11464938521385193</v>
      </c>
      <c r="M93" s="147">
        <f>taxrates!T85</f>
        <v>7.3795042932033539E-2</v>
      </c>
      <c r="N93" s="147">
        <f>taxrates!U85</f>
        <v>1.0375510901212692E-2</v>
      </c>
      <c r="O93" s="147">
        <f>taxrates!V85</f>
        <v>1.5080937600941979E-6</v>
      </c>
      <c r="P93" s="117">
        <f>taxrates!W85</f>
        <v>0.3087317943572998</v>
      </c>
      <c r="Q93" s="116">
        <f>taxrates!X85</f>
        <v>5.9748213738203049E-2</v>
      </c>
      <c r="R93" s="116">
        <f>taxrates!Y85</f>
        <v>1.0822189040482044E-2</v>
      </c>
      <c r="S93" s="116">
        <f>taxrates!Z85</f>
        <v>0.10269192606210709</v>
      </c>
      <c r="T93" s="116">
        <f>taxrates!AA85</f>
        <v>9.9780067801475525E-2</v>
      </c>
      <c r="U93" s="116">
        <f>taxrates!AB85</f>
        <v>3.5557582974433899E-2</v>
      </c>
      <c r="V93" s="145">
        <f>taxrates!AC85</f>
        <v>1.3425840006675571E-4</v>
      </c>
    </row>
    <row r="94" spans="1:22">
      <c r="A94" s="148">
        <v>1997</v>
      </c>
      <c r="B94" s="146">
        <f>taxrates!I86</f>
        <v>0.29880055785179138</v>
      </c>
      <c r="C94" s="440">
        <f>taxrates!J86</f>
        <v>5.7725772261619568E-2</v>
      </c>
      <c r="D94" s="440">
        <f>taxrates!K86</f>
        <v>1.1040076613426208E-2</v>
      </c>
      <c r="E94" s="440">
        <f>taxrates!L86</f>
        <v>0.10551360994577408</v>
      </c>
      <c r="F94" s="440">
        <f>taxrates!M86</f>
        <v>9.5608174800872803E-2</v>
      </c>
      <c r="G94" s="440">
        <f>taxrates!N86</f>
        <v>2.878878265619278E-2</v>
      </c>
      <c r="H94" s="441">
        <f>taxrates!O86</f>
        <v>1.2658232299145311E-4</v>
      </c>
      <c r="I94" s="181">
        <f>taxrates!P86</f>
        <v>0.2677021324634552</v>
      </c>
      <c r="J94" s="147">
        <f>taxrates!Q86</f>
        <v>5.4712332785129547E-2</v>
      </c>
      <c r="K94" s="147">
        <f>taxrates!R86</f>
        <v>1.1071887798607349E-2</v>
      </c>
      <c r="L94" s="147">
        <f>taxrates!S86</f>
        <v>0.11531077325344086</v>
      </c>
      <c r="M94" s="147">
        <f>taxrates!T86</f>
        <v>7.6409503817558289E-2</v>
      </c>
      <c r="N94" s="147">
        <f>taxrates!U86</f>
        <v>1.0202995501458645E-2</v>
      </c>
      <c r="O94" s="147">
        <f>taxrates!V86</f>
        <v>3.9856772673374508E-6</v>
      </c>
      <c r="P94" s="117">
        <f>taxrates!W86</f>
        <v>0.30958235263824463</v>
      </c>
      <c r="Q94" s="116">
        <f>taxrates!X86</f>
        <v>5.8770529925823212E-2</v>
      </c>
      <c r="R94" s="116">
        <f>taxrates!Y86</f>
        <v>1.1029047891497612E-2</v>
      </c>
      <c r="S94" s="116">
        <f>taxrates!Z86</f>
        <v>0.10211693495512009</v>
      </c>
      <c r="T94" s="116">
        <f>taxrates!AA86</f>
        <v>0.10226434469223022</v>
      </c>
      <c r="U94" s="116">
        <f>taxrates!AB86</f>
        <v>3.5232461988925934E-2</v>
      </c>
      <c r="V94" s="145">
        <f>taxrates!AC86</f>
        <v>1.6908648831304163E-4</v>
      </c>
    </row>
    <row r="95" spans="1:22">
      <c r="A95" s="148">
        <v>1998</v>
      </c>
      <c r="B95" s="146">
        <f>taxrates!I87</f>
        <v>0.29659786820411682</v>
      </c>
      <c r="C95" s="440">
        <f>taxrates!J87</f>
        <v>5.666632205247879E-2</v>
      </c>
      <c r="D95" s="440">
        <f>taxrates!K87</f>
        <v>1.0991519317030907E-2</v>
      </c>
      <c r="E95" s="440">
        <f>taxrates!L87</f>
        <v>0.10550234466791153</v>
      </c>
      <c r="F95" s="440">
        <f>taxrates!M87</f>
        <v>9.6484154462814331E-2</v>
      </c>
      <c r="G95" s="440">
        <f>taxrates!N87</f>
        <v>2.6774579659104347E-2</v>
      </c>
      <c r="H95" s="441">
        <f>taxrates!O87</f>
        <v>1.8388462194707245E-4</v>
      </c>
      <c r="I95" s="181">
        <f>taxrates!P87</f>
        <v>0.26433855295181274</v>
      </c>
      <c r="J95" s="147">
        <f>taxrates!Q87</f>
        <v>5.3712829947471619E-2</v>
      </c>
      <c r="K95" s="147">
        <f>taxrates!R87</f>
        <v>1.0690512135624886E-2</v>
      </c>
      <c r="L95" s="147">
        <f>taxrates!S87</f>
        <v>0.11402060091495514</v>
      </c>
      <c r="M95" s="147">
        <f>taxrates!T87</f>
        <v>7.5265318155288696E-2</v>
      </c>
      <c r="N95" s="147">
        <f>taxrates!U87</f>
        <v>1.0645847767591476E-2</v>
      </c>
      <c r="O95" s="147">
        <f>taxrates!V87</f>
        <v>3.3265353067690739E-6</v>
      </c>
      <c r="P95" s="117">
        <f>taxrates!W87</f>
        <v>0.30792233347892761</v>
      </c>
      <c r="Q95" s="116">
        <f>taxrates!X87</f>
        <v>5.7703126221895218E-2</v>
      </c>
      <c r="R95" s="116">
        <f>taxrates!Y87</f>
        <v>1.1097186245024204E-2</v>
      </c>
      <c r="S95" s="116">
        <f>taxrates!Z87</f>
        <v>0.10251205414533615</v>
      </c>
      <c r="T95" s="116">
        <f>taxrates!AA87</f>
        <v>0.10393290221691132</v>
      </c>
      <c r="U95" s="116">
        <f>taxrates!AB87</f>
        <v>3.2436475157737732E-2</v>
      </c>
      <c r="V95" s="145">
        <f>taxrates!AC87</f>
        <v>2.4726847186684608E-4</v>
      </c>
    </row>
    <row r="96" spans="1:22">
      <c r="A96" s="152">
        <v>1999</v>
      </c>
      <c r="B96" s="150">
        <f>taxrates!I88</f>
        <v>0.29410800337791443</v>
      </c>
      <c r="C96" s="549">
        <f>taxrates!J88</f>
        <v>5.5648498237133026E-2</v>
      </c>
      <c r="D96" s="549">
        <f>taxrates!K88</f>
        <v>1.124285627156496E-2</v>
      </c>
      <c r="E96" s="549">
        <f>taxrates!L88</f>
        <v>0.10597215592861176</v>
      </c>
      <c r="F96" s="549">
        <f>taxrates!M88</f>
        <v>9.5569103956222534E-2</v>
      </c>
      <c r="G96" s="549">
        <f>taxrates!N88</f>
        <v>2.5472588837146759E-2</v>
      </c>
      <c r="H96" s="550">
        <f>taxrates!O88</f>
        <v>2.0281373872421682E-4</v>
      </c>
      <c r="I96" s="182">
        <f>taxrates!P88</f>
        <v>0.25819656252861023</v>
      </c>
      <c r="J96" s="151">
        <f>taxrates!Q88</f>
        <v>5.2155520766973495E-2</v>
      </c>
      <c r="K96" s="151">
        <f>taxrates!R88</f>
        <v>1.1346469633281231E-2</v>
      </c>
      <c r="L96" s="151">
        <f>taxrates!S88</f>
        <v>0.1122988760471344</v>
      </c>
      <c r="M96" s="151">
        <f>taxrates!T88</f>
        <v>7.1693405508995056E-2</v>
      </c>
      <c r="N96" s="151">
        <f>taxrates!U88</f>
        <v>1.0696661658585072E-2</v>
      </c>
      <c r="O96" s="151">
        <f>taxrates!V88</f>
        <v>5.6166527429013513E-6</v>
      </c>
      <c r="P96" s="120">
        <f>taxrates!W88</f>
        <v>0.30677121877670288</v>
      </c>
      <c r="Q96" s="119">
        <f>taxrates!X88</f>
        <v>5.6880205869674683E-2</v>
      </c>
      <c r="R96" s="119">
        <f>taxrates!Y88</f>
        <v>1.1206319555640221E-2</v>
      </c>
      <c r="S96" s="119">
        <f>taxrates!Z88</f>
        <v>0.10374121367931366</v>
      </c>
      <c r="T96" s="119">
        <f>taxrates!AA88</f>
        <v>0.10398822277784348</v>
      </c>
      <c r="U96" s="119">
        <f>taxrates!AB88</f>
        <v>3.0682919546961784E-2</v>
      </c>
      <c r="V96" s="149">
        <f>taxrates!AC88</f>
        <v>2.7234994922764599E-4</v>
      </c>
    </row>
    <row r="97" spans="1:22">
      <c r="A97" s="148">
        <v>2000</v>
      </c>
      <c r="B97" s="146">
        <f>taxrates!I89</f>
        <v>0.29269814491271973</v>
      </c>
      <c r="C97" s="440">
        <f>taxrates!J89</f>
        <v>5.3874969482421875E-2</v>
      </c>
      <c r="D97" s="440">
        <f>taxrates!K89</f>
        <v>1.1501345783472061E-2</v>
      </c>
      <c r="E97" s="440">
        <f>taxrates!L89</f>
        <v>0.10588810592889786</v>
      </c>
      <c r="F97" s="440">
        <f>taxrates!M89</f>
        <v>9.7029119729995728E-2</v>
      </c>
      <c r="G97" s="440">
        <f>taxrates!N89</f>
        <v>2.4219652637839317E-2</v>
      </c>
      <c r="H97" s="441">
        <f>taxrates!O89</f>
        <v>1.8635259766597301E-4</v>
      </c>
      <c r="I97" s="181">
        <f>taxrates!P89</f>
        <v>0.2555679976940155</v>
      </c>
      <c r="J97" s="147">
        <f>taxrates!Q89</f>
        <v>5.0541859120130539E-2</v>
      </c>
      <c r="K97" s="147">
        <f>taxrates!R89</f>
        <v>1.2092278338968754E-2</v>
      </c>
      <c r="L97" s="147">
        <f>taxrates!S89</f>
        <v>0.11154967546463013</v>
      </c>
      <c r="M97" s="147">
        <f>taxrates!T89</f>
        <v>7.1259923279285431E-2</v>
      </c>
      <c r="N97" s="147">
        <f>taxrates!U89</f>
        <v>1.0116362012922764E-2</v>
      </c>
      <c r="O97" s="147">
        <f>taxrates!V89</f>
        <v>1.3227984709374141E-5</v>
      </c>
      <c r="P97" s="117">
        <f>taxrates!W89</f>
        <v>0.30577370524406433</v>
      </c>
      <c r="Q97" s="116">
        <f>taxrates!X89</f>
        <v>5.5048741400241852E-2</v>
      </c>
      <c r="R97" s="116">
        <f>taxrates!Y89</f>
        <v>1.1293246410787106E-2</v>
      </c>
      <c r="S97" s="116">
        <f>taxrates!Z89</f>
        <v>0.10389436036348343</v>
      </c>
      <c r="T97" s="116">
        <f>taxrates!AA89</f>
        <v>0.10610385984182358</v>
      </c>
      <c r="U97" s="116">
        <f>taxrates!AB89</f>
        <v>2.9186192899942398E-2</v>
      </c>
      <c r="V97" s="145">
        <f>taxrates!AC89</f>
        <v>2.4731922894716263E-4</v>
      </c>
    </row>
    <row r="98" spans="1:22">
      <c r="A98" s="148">
        <v>2001</v>
      </c>
      <c r="B98" s="146">
        <f>taxrates!I90</f>
        <v>0.2872336208820343</v>
      </c>
      <c r="C98" s="440">
        <f>taxrates!J90</f>
        <v>5.2303653210401535E-2</v>
      </c>
      <c r="D98" s="440">
        <f>taxrates!K90</f>
        <v>1.1651218868792057E-2</v>
      </c>
      <c r="E98" s="440">
        <f>taxrates!L90</f>
        <v>0.1047336757183075</v>
      </c>
      <c r="F98" s="440">
        <f>taxrates!M90</f>
        <v>9.8904207348823547E-2</v>
      </c>
      <c r="G98" s="440">
        <f>taxrates!N90</f>
        <v>1.9458837807178497E-2</v>
      </c>
      <c r="H98" s="441">
        <f>taxrates!O90</f>
        <v>1.8204230582341552E-4</v>
      </c>
      <c r="I98" s="181">
        <f>taxrates!P90</f>
        <v>0.2508435845375061</v>
      </c>
      <c r="J98" s="147">
        <f>taxrates!Q90</f>
        <v>4.9002807587385178E-2</v>
      </c>
      <c r="K98" s="147">
        <f>taxrates!R90</f>
        <v>1.2424561195075512E-2</v>
      </c>
      <c r="L98" s="147">
        <f>taxrates!S90</f>
        <v>0.11043604463338852</v>
      </c>
      <c r="M98" s="147">
        <f>taxrates!T90</f>
        <v>7.1795433759689331E-2</v>
      </c>
      <c r="N98" s="147">
        <f>taxrates!U90</f>
        <v>7.1714967489242554E-3</v>
      </c>
      <c r="O98" s="147">
        <f>taxrates!V90</f>
        <v>1.3238824067229871E-5</v>
      </c>
      <c r="P98" s="117">
        <f>taxrates!W90</f>
        <v>0.30010825395584106</v>
      </c>
      <c r="Q98" s="116">
        <f>taxrates!X90</f>
        <v>5.3471479564905167E-2</v>
      </c>
      <c r="R98" s="116">
        <f>taxrates!Y90</f>
        <v>1.1377613991498947E-2</v>
      </c>
      <c r="S98" s="116">
        <f>taxrates!Z90</f>
        <v>0.10271620005369186</v>
      </c>
      <c r="T98" s="116">
        <f>taxrates!AA90</f>
        <v>0.10849516838788986</v>
      </c>
      <c r="U98" s="116">
        <f>taxrates!AB90</f>
        <v>2.3806041106581688E-2</v>
      </c>
      <c r="V98" s="145">
        <f>taxrates!AC90</f>
        <v>2.4176420993171632E-4</v>
      </c>
    </row>
    <row r="99" spans="1:22">
      <c r="A99" s="148">
        <v>2002</v>
      </c>
      <c r="B99" s="146">
        <f>taxrates!I91</f>
        <v>0.2712358832359314</v>
      </c>
      <c r="C99" s="440">
        <f>taxrates!J91</f>
        <v>5.2890792489051819E-2</v>
      </c>
      <c r="D99" s="440">
        <f>taxrates!K91</f>
        <v>1.1793010868132114E-2</v>
      </c>
      <c r="E99" s="440">
        <f>taxrates!L91</f>
        <v>0.10422931611537933</v>
      </c>
      <c r="F99" s="440">
        <f>taxrates!M91</f>
        <v>8.2102216780185699E-2</v>
      </c>
      <c r="G99" s="440">
        <f>taxrates!N91</f>
        <v>2.007865346968174E-2</v>
      </c>
      <c r="H99" s="441">
        <f>taxrates!O91</f>
        <v>1.4190956426318735E-4</v>
      </c>
      <c r="I99" s="181">
        <f>taxrates!P91</f>
        <v>0.23837165534496307</v>
      </c>
      <c r="J99" s="147">
        <f>taxrates!Q91</f>
        <v>4.9208182841539383E-2</v>
      </c>
      <c r="K99" s="147">
        <f>taxrates!R91</f>
        <v>1.2392140924930573E-2</v>
      </c>
      <c r="L99" s="147">
        <f>taxrates!S91</f>
        <v>0.10934048146009445</v>
      </c>
      <c r="M99" s="147">
        <f>taxrates!T91</f>
        <v>6.1057638376951218E-2</v>
      </c>
      <c r="N99" s="147">
        <f>taxrates!U91</f>
        <v>6.3650766387581825E-3</v>
      </c>
      <c r="O99" s="147">
        <f>taxrates!V91</f>
        <v>8.1453908933326602E-6</v>
      </c>
      <c r="P99" s="117">
        <f>taxrates!W91</f>
        <v>0.28270912170410156</v>
      </c>
      <c r="Q99" s="116">
        <f>taxrates!X91</f>
        <v>5.4176423698663712E-2</v>
      </c>
      <c r="R99" s="116">
        <f>taxrates!Y91</f>
        <v>1.1583847925066948E-2</v>
      </c>
      <c r="S99" s="116">
        <f>taxrates!Z91</f>
        <v>0.10244496166706085</v>
      </c>
      <c r="T99" s="116">
        <f>taxrates!AA91</f>
        <v>8.9449077844619751E-2</v>
      </c>
      <c r="U99" s="116">
        <f>taxrates!AB91</f>
        <v>2.4866191670298576E-2</v>
      </c>
      <c r="V99" s="145">
        <f>taxrates!AC91</f>
        <v>1.8860788259189576E-4</v>
      </c>
    </row>
    <row r="100" spans="1:22">
      <c r="A100" s="148">
        <v>2003</v>
      </c>
      <c r="B100" s="146">
        <f>taxrates!I92</f>
        <v>0.26555335521697998</v>
      </c>
      <c r="C100" s="440">
        <f>taxrates!J92</f>
        <v>5.3239036351442337E-2</v>
      </c>
      <c r="D100" s="440">
        <f>taxrates!K92</f>
        <v>1.1669249273836613E-2</v>
      </c>
      <c r="E100" s="440">
        <f>taxrates!L92</f>
        <v>0.10317814350128174</v>
      </c>
      <c r="F100" s="440">
        <f>taxrates!M92</f>
        <v>7.4613556265830994E-2</v>
      </c>
      <c r="G100" s="440">
        <f>taxrates!N92</f>
        <v>2.2737378254532814E-2</v>
      </c>
      <c r="H100" s="441">
        <f>taxrates!O92</f>
        <v>1.1718169844243675E-4</v>
      </c>
      <c r="I100" s="181">
        <f>taxrates!P92</f>
        <v>0.23447577655315399</v>
      </c>
      <c r="J100" s="147">
        <f>taxrates!Q92</f>
        <v>4.957188293337822E-2</v>
      </c>
      <c r="K100" s="147">
        <f>taxrates!R92</f>
        <v>1.2179977260529995E-2</v>
      </c>
      <c r="L100" s="147">
        <f>taxrates!S92</f>
        <v>0.10885671526193619</v>
      </c>
      <c r="M100" s="147">
        <f>taxrates!T92</f>
        <v>5.7022012770175934E-2</v>
      </c>
      <c r="N100" s="147">
        <f>taxrates!U92</f>
        <v>6.8377703428268433E-3</v>
      </c>
      <c r="O100" s="147">
        <f>taxrates!V92</f>
        <v>7.9213759818230756E-6</v>
      </c>
      <c r="P100" s="117">
        <f>taxrates!W92</f>
        <v>0.27613669633865356</v>
      </c>
      <c r="Q100" s="116">
        <f>taxrates!X92</f>
        <v>5.4487869143486023E-2</v>
      </c>
      <c r="R100" s="116">
        <f>taxrates!Y92</f>
        <v>1.1495323851704597E-2</v>
      </c>
      <c r="S100" s="116">
        <f>taxrates!Z92</f>
        <v>0.10124433040618896</v>
      </c>
      <c r="T100" s="116">
        <f>taxrates!AA92</f>
        <v>8.0604270100593567E-2</v>
      </c>
      <c r="U100" s="116">
        <f>taxrates!AB92</f>
        <v>2.8151912614703178E-2</v>
      </c>
      <c r="V100" s="145">
        <f>taxrates!AC92</f>
        <v>1.5438978152815253E-4</v>
      </c>
    </row>
    <row r="101" spans="1:22">
      <c r="A101" s="148">
        <v>2004</v>
      </c>
      <c r="B101" s="146">
        <f>taxrates!I93</f>
        <v>0.26461836695671082</v>
      </c>
      <c r="C101" s="440">
        <f>taxrates!J93</f>
        <v>5.3009521216154099E-2</v>
      </c>
      <c r="D101" s="440">
        <f>taxrates!K93</f>
        <v>1.1739657260477543E-2</v>
      </c>
      <c r="E101" s="440">
        <f>taxrates!L93</f>
        <v>0.10482120513916016</v>
      </c>
      <c r="F101" s="440">
        <f>taxrates!M93</f>
        <v>6.9958895444869995E-2</v>
      </c>
      <c r="G101" s="440">
        <f>taxrates!N93</f>
        <v>2.4989264085888863E-2</v>
      </c>
      <c r="H101" s="441">
        <f>taxrates!O93</f>
        <v>1.0265020682709292E-4</v>
      </c>
      <c r="I101" s="181">
        <f>taxrates!P93</f>
        <v>0.23297791182994843</v>
      </c>
      <c r="J101" s="147">
        <f>taxrates!Q93</f>
        <v>4.9394786357879639E-2</v>
      </c>
      <c r="K101" s="147">
        <f>taxrates!R93</f>
        <v>1.2142825871706009E-2</v>
      </c>
      <c r="L101" s="147">
        <f>taxrates!S93</f>
        <v>0.1103365495800972</v>
      </c>
      <c r="M101" s="147">
        <f>taxrates!T93</f>
        <v>5.2898965775966644E-2</v>
      </c>
      <c r="N101" s="147">
        <f>taxrates!U93</f>
        <v>8.2092825323343277E-3</v>
      </c>
      <c r="O101" s="147">
        <f>taxrates!V93</f>
        <v>6.4626697167113889E-6</v>
      </c>
      <c r="P101" s="117">
        <f>taxrates!W93</f>
        <v>0.27533021569252014</v>
      </c>
      <c r="Q101" s="116">
        <f>taxrates!X93</f>
        <v>5.4233290255069733E-2</v>
      </c>
      <c r="R101" s="116">
        <f>taxrates!Y93</f>
        <v>1.1603164486587048E-2</v>
      </c>
      <c r="S101" s="116">
        <f>taxrates!Z93</f>
        <v>0.10295398533344269</v>
      </c>
      <c r="T101" s="116">
        <f>taxrates!AA93</f>
        <v>7.5734533369541168E-2</v>
      </c>
      <c r="U101" s="116">
        <f>taxrates!AB93</f>
        <v>3.0670121312141418E-2</v>
      </c>
      <c r="V101" s="145">
        <f>taxrates!AC93</f>
        <v>1.3521446089725941E-4</v>
      </c>
    </row>
    <row r="102" spans="1:22">
      <c r="A102" s="148">
        <v>2005</v>
      </c>
      <c r="B102" s="146">
        <f>taxrates!I94</f>
        <v>0.27259460091590881</v>
      </c>
      <c r="C102" s="440">
        <f>taxrates!J94</f>
        <v>5.3434781730175018E-2</v>
      </c>
      <c r="D102" s="440">
        <f>taxrates!K94</f>
        <v>1.2135767377912998E-2</v>
      </c>
      <c r="E102" s="440">
        <f>taxrates!L94</f>
        <v>0.10578323155641556</v>
      </c>
      <c r="F102" s="440">
        <f>taxrates!M94</f>
        <v>7.3010534048080444E-2</v>
      </c>
      <c r="G102" s="440">
        <f>taxrates!N94</f>
        <v>2.8156042098999023E-2</v>
      </c>
      <c r="H102" s="441">
        <f>taxrates!O94</f>
        <v>8.1494894402567297E-5</v>
      </c>
      <c r="I102" s="181">
        <f>taxrates!P94</f>
        <v>0.24167044460773468</v>
      </c>
      <c r="J102" s="147">
        <f>taxrates!Q94</f>
        <v>5.0160966813564301E-2</v>
      </c>
      <c r="K102" s="147">
        <f>taxrates!R94</f>
        <v>1.2905522249639034E-2</v>
      </c>
      <c r="L102" s="147">
        <f>taxrates!S94</f>
        <v>0.11393433064222336</v>
      </c>
      <c r="M102" s="147">
        <f>taxrates!T94</f>
        <v>5.6097686290740967E-2</v>
      </c>
      <c r="N102" s="147">
        <f>taxrates!U94</f>
        <v>8.5690943524241447E-3</v>
      </c>
      <c r="O102" s="147">
        <f>taxrates!V94</f>
        <v>8.9236755229649134E-6</v>
      </c>
      <c r="P102" s="117">
        <f>taxrates!W94</f>
        <v>0.2830008864402771</v>
      </c>
      <c r="Q102" s="116">
        <f>taxrates!X94</f>
        <v>5.4536454379558563E-2</v>
      </c>
      <c r="R102" s="116">
        <f>taxrates!Y94</f>
        <v>1.1876737698912621E-2</v>
      </c>
      <c r="S102" s="116">
        <f>taxrates!Z94</f>
        <v>0.10304030776023865</v>
      </c>
      <c r="T102" s="116">
        <f>taxrates!AA94</f>
        <v>7.8701876103878021E-2</v>
      </c>
      <c r="U102" s="116">
        <f>taxrates!AB94</f>
        <v>3.474724292755127E-2</v>
      </c>
      <c r="V102" s="145">
        <f>taxrates!AC94</f>
        <v>1.0591581667540595E-4</v>
      </c>
    </row>
    <row r="103" spans="1:22">
      <c r="A103" s="148">
        <v>2006</v>
      </c>
      <c r="B103" s="146">
        <f>taxrates!I95</f>
        <v>0.27836713194847107</v>
      </c>
      <c r="C103" s="440">
        <f>taxrates!J95</f>
        <v>5.2549522370100021E-2</v>
      </c>
      <c r="D103" s="440">
        <f>taxrates!K95</f>
        <v>1.2771104462444782E-2</v>
      </c>
      <c r="E103" s="440">
        <f>taxrates!L95</f>
        <v>0.10609013587236404</v>
      </c>
      <c r="F103" s="440">
        <f>taxrates!M95</f>
        <v>7.7001012861728668E-2</v>
      </c>
      <c r="G103" s="440">
        <f>taxrates!N95</f>
        <v>2.9888218268752098E-2</v>
      </c>
      <c r="H103" s="441">
        <f>taxrates!O95</f>
        <v>6.8604436819441617E-5</v>
      </c>
      <c r="I103" s="181">
        <f>taxrates!P95</f>
        <v>0.24810020625591278</v>
      </c>
      <c r="J103" s="147">
        <f>taxrates!Q95</f>
        <v>4.9643848091363907E-2</v>
      </c>
      <c r="K103" s="147">
        <f>taxrates!R95</f>
        <v>1.4190714806318283E-2</v>
      </c>
      <c r="L103" s="147">
        <f>taxrates!S95</f>
        <v>0.11505383998155594</v>
      </c>
      <c r="M103" s="147">
        <f>taxrates!T95</f>
        <v>5.9827595949172974E-2</v>
      </c>
      <c r="N103" s="147">
        <f>taxrates!U95</f>
        <v>9.3751531094312668E-3</v>
      </c>
      <c r="O103" s="147">
        <f>taxrates!V95</f>
        <v>9.1454148787306622E-6</v>
      </c>
      <c r="P103" s="117">
        <f>taxrates!W95</f>
        <v>0.28849875926971436</v>
      </c>
      <c r="Q103" s="116">
        <f>taxrates!X95</f>
        <v>5.3522177040576935E-2</v>
      </c>
      <c r="R103" s="116">
        <f>taxrates!Y95</f>
        <v>1.2295898981392384E-2</v>
      </c>
      <c r="S103" s="116">
        <f>taxrates!Z95</f>
        <v>0.1030895933508873</v>
      </c>
      <c r="T103" s="116">
        <f>taxrates!AA95</f>
        <v>8.2749702036380768E-2</v>
      </c>
      <c r="U103" s="116">
        <f>taxrates!AB95</f>
        <v>3.6754831671714783E-2</v>
      </c>
      <c r="V103" s="145">
        <f>taxrates!AC95</f>
        <v>8.8507942564319819E-5</v>
      </c>
    </row>
    <row r="104" spans="1:22">
      <c r="A104" s="148">
        <v>2007</v>
      </c>
      <c r="B104" s="146">
        <f>taxrates!I96</f>
        <v>0.28204953670501709</v>
      </c>
      <c r="C104" s="440">
        <f>taxrates!J96</f>
        <v>5.1575943827629089E-2</v>
      </c>
      <c r="D104" s="440">
        <f>taxrates!K96</f>
        <v>1.3200183399021626E-2</v>
      </c>
      <c r="E104" s="440">
        <f>taxrates!L96</f>
        <v>0.1068931445479393</v>
      </c>
      <c r="F104" s="440">
        <f>taxrates!M96</f>
        <v>8.1418879330158234E-2</v>
      </c>
      <c r="G104" s="440">
        <f>taxrates!N96</f>
        <v>2.8915606439113617E-2</v>
      </c>
      <c r="H104" s="441">
        <f>taxrates!O96</f>
        <v>4.635743607650511E-5</v>
      </c>
      <c r="I104" s="181">
        <f>taxrates!P96</f>
        <v>0.25194323062896729</v>
      </c>
      <c r="J104" s="147">
        <f>taxrates!Q96</f>
        <v>4.8238262534141541E-2</v>
      </c>
      <c r="K104" s="147">
        <f>taxrates!R96</f>
        <v>1.561459805816412E-2</v>
      </c>
      <c r="L104" s="147">
        <f>taxrates!S96</f>
        <v>0.11352941393852234</v>
      </c>
      <c r="M104" s="147">
        <f>taxrates!T96</f>
        <v>6.3501089811325073E-2</v>
      </c>
      <c r="N104" s="147">
        <f>taxrates!U96</f>
        <v>1.1058377102017403E-2</v>
      </c>
      <c r="O104" s="147">
        <f>taxrates!V96</f>
        <v>3.6069602629140718E-6</v>
      </c>
      <c r="P104" s="117">
        <f>taxrates!W96</f>
        <v>0.29226994514465332</v>
      </c>
      <c r="Q104" s="116">
        <f>taxrates!X96</f>
        <v>5.2709009498357773E-2</v>
      </c>
      <c r="R104" s="116">
        <f>taxrates!Y96</f>
        <v>1.2380544096231461E-2</v>
      </c>
      <c r="S104" s="116">
        <f>taxrates!Z96</f>
        <v>0.10464028269052505</v>
      </c>
      <c r="T104" s="116">
        <f>taxrates!AA96</f>
        <v>8.7501563131809235E-2</v>
      </c>
      <c r="U104" s="116">
        <f>taxrates!AB96</f>
        <v>3.4977730363607407E-2</v>
      </c>
      <c r="V104" s="145">
        <f>taxrates!AC96</f>
        <v>6.087025030865334E-5</v>
      </c>
    </row>
    <row r="105" spans="1:22">
      <c r="A105" s="148">
        <v>2008</v>
      </c>
      <c r="B105" s="146">
        <f>taxrates!I97</f>
        <v>0.278146892786026</v>
      </c>
      <c r="C105" s="440">
        <f>taxrates!J97</f>
        <v>5.1202923059463501E-2</v>
      </c>
      <c r="D105" s="440">
        <f>taxrates!K97</f>
        <v>1.3515143655240536E-2</v>
      </c>
      <c r="E105" s="440">
        <f>taxrates!L97</f>
        <v>0.10709051042795181</v>
      </c>
      <c r="F105" s="440">
        <f>taxrates!M97</f>
        <v>8.3844855427742004E-2</v>
      </c>
      <c r="G105" s="440">
        <f>taxrates!N97</f>
        <v>2.2454489022493362E-2</v>
      </c>
      <c r="H105" s="441">
        <f>taxrates!O97</f>
        <v>3.9976708649192005E-5</v>
      </c>
      <c r="I105" s="181">
        <f>taxrates!P97</f>
        <v>0.24961996078491211</v>
      </c>
      <c r="J105" s="147">
        <f>taxrates!Q97</f>
        <v>4.8191677778959274E-2</v>
      </c>
      <c r="K105" s="147">
        <f>taxrates!R97</f>
        <v>1.4932888559997082E-2</v>
      </c>
      <c r="L105" s="147">
        <f>taxrates!S97</f>
        <v>0.11480516195297241</v>
      </c>
      <c r="M105" s="147">
        <f>taxrates!T97</f>
        <v>6.5014146268367767E-2</v>
      </c>
      <c r="N105" s="147">
        <f>taxrates!U97</f>
        <v>6.6797533072531223E-3</v>
      </c>
      <c r="O105" s="147">
        <f>taxrates!V97</f>
        <v>1.4890756006025185E-7</v>
      </c>
      <c r="P105" s="117">
        <f>taxrates!W97</f>
        <v>0.28769120573997498</v>
      </c>
      <c r="Q105" s="116">
        <f>taxrates!X97</f>
        <v>5.2210401743650436E-2</v>
      </c>
      <c r="R105" s="116">
        <f>taxrates!Y97</f>
        <v>1.3040806166827679E-2</v>
      </c>
      <c r="S105" s="116">
        <f>taxrates!Z97</f>
        <v>0.10450940579175949</v>
      </c>
      <c r="T105" s="116">
        <f>taxrates!AA97</f>
        <v>9.0145088732242584E-2</v>
      </c>
      <c r="U105" s="116">
        <f>taxrates!AB97</f>
        <v>2.7732277289032936E-2</v>
      </c>
      <c r="V105" s="145">
        <f>taxrates!AC97</f>
        <v>5.3301984735298902E-5</v>
      </c>
    </row>
    <row r="106" spans="1:22">
      <c r="A106" s="152">
        <v>2009</v>
      </c>
      <c r="B106" s="150">
        <f>taxrates!I98</f>
        <v>0.25699478387832642</v>
      </c>
      <c r="C106" s="551">
        <f>taxrates!J98</f>
        <v>5.0021108239889145E-2</v>
      </c>
      <c r="D106" s="551">
        <f>taxrates!K98</f>
        <v>1.3854311779141426E-2</v>
      </c>
      <c r="E106" s="551">
        <f>taxrates!L98</f>
        <v>0.10468581318855286</v>
      </c>
      <c r="F106" s="551">
        <f>taxrates!M98</f>
        <v>6.6328562796115875E-2</v>
      </c>
      <c r="G106" s="551">
        <f>taxrates!N98</f>
        <v>2.2082488983869553E-2</v>
      </c>
      <c r="H106" s="552">
        <f>taxrates!O98</f>
        <v>2.6391940991743468E-5</v>
      </c>
      <c r="I106" s="182">
        <f>taxrates!P98</f>
        <v>0.23559530079364777</v>
      </c>
      <c r="J106" s="119">
        <f>taxrates!Q98</f>
        <v>4.6693854033946991E-2</v>
      </c>
      <c r="K106" s="119">
        <f>taxrates!R98</f>
        <v>1.4225369319319725E-2</v>
      </c>
      <c r="L106" s="119">
        <f>taxrates!S98</f>
        <v>0.11189993470907211</v>
      </c>
      <c r="M106" s="119">
        <f>taxrates!T98</f>
        <v>5.705193430185318E-2</v>
      </c>
      <c r="N106" s="119">
        <f>taxrates!U98</f>
        <v>5.7257264852523804E-3</v>
      </c>
      <c r="O106" s="119">
        <f>taxrates!V98</f>
        <v>1.2417757488947245E-7</v>
      </c>
      <c r="P106" s="120">
        <f>taxrates!W98</f>
        <v>0.26390710473060608</v>
      </c>
      <c r="Q106" s="119">
        <f>taxrates!X98</f>
        <v>5.1095858216285706E-2</v>
      </c>
      <c r="R106" s="119">
        <f>taxrates!Y98</f>
        <v>1.3734455220401287E-2</v>
      </c>
      <c r="S106" s="119">
        <f>taxrates!Z98</f>
        <v>0.10235555469989777</v>
      </c>
      <c r="T106" s="119">
        <f>taxrates!AA98</f>
        <v>6.9325044751167297E-2</v>
      </c>
      <c r="U106" s="119">
        <f>taxrates!AB98</f>
        <v>2.7365958318114281E-2</v>
      </c>
      <c r="V106" s="149">
        <f>taxrates!AC98</f>
        <v>3.4876808058470488E-5</v>
      </c>
    </row>
    <row r="107" spans="1:22">
      <c r="A107" s="148">
        <v>2010</v>
      </c>
      <c r="B107" s="146">
        <f>taxrates!I99</f>
        <v>0.26103684306144714</v>
      </c>
      <c r="C107" s="553">
        <f>taxrates!J99</f>
        <v>5.0183139741420746E-2</v>
      </c>
      <c r="D107" s="553">
        <f>taxrates!K99</f>
        <v>1.3638566248118877E-2</v>
      </c>
      <c r="E107" s="553">
        <f>taxrates!L99</f>
        <v>0.10451070219278336</v>
      </c>
      <c r="F107" s="553">
        <f>taxrates!M99</f>
        <v>6.7945867776870728E-2</v>
      </c>
      <c r="G107" s="553">
        <f>taxrates!N99</f>
        <v>2.4749031290411949E-2</v>
      </c>
      <c r="H107" s="554">
        <f>taxrates!O99</f>
        <v>1.4531142369378358E-5</v>
      </c>
      <c r="I107" s="181">
        <f>taxrates!P99</f>
        <v>0.23593971133232117</v>
      </c>
      <c r="J107" s="116">
        <f>taxrates!Q99</f>
        <v>4.6847548335790634E-2</v>
      </c>
      <c r="K107" s="116">
        <f>taxrates!R99</f>
        <v>1.3551869429647923E-2</v>
      </c>
      <c r="L107" s="116">
        <f>taxrates!S99</f>
        <v>0.11283627897500992</v>
      </c>
      <c r="M107" s="116">
        <f>taxrates!T99</f>
        <v>5.7212475687265396E-2</v>
      </c>
      <c r="N107" s="116">
        <f>taxrates!U99</f>
        <v>5.4958839900791645E-3</v>
      </c>
      <c r="O107" s="116">
        <f>taxrates!V99</f>
        <v>1.1992167969765433E-7</v>
      </c>
      <c r="P107" s="117">
        <f>taxrates!W99</f>
        <v>0.26897180080413818</v>
      </c>
      <c r="Q107" s="116">
        <f>taxrates!X99</f>
        <v>5.1237750798463821E-2</v>
      </c>
      <c r="R107" s="116">
        <f>taxrates!Y99</f>
        <v>1.366597693413496E-2</v>
      </c>
      <c r="S107" s="116">
        <f>taxrates!Z99</f>
        <v>0.10187841206789017</v>
      </c>
      <c r="T107" s="116">
        <f>taxrates!AA99</f>
        <v>7.1339428424835205E-2</v>
      </c>
      <c r="U107" s="116">
        <f>taxrates!AB99</f>
        <v>3.0836272984743118E-2</v>
      </c>
      <c r="V107" s="145">
        <f>taxrates!AC99</f>
        <v>1.9087518012383953E-5</v>
      </c>
    </row>
    <row r="108" spans="1:22">
      <c r="A108" s="148">
        <v>2011</v>
      </c>
      <c r="B108" s="146">
        <f>taxrates!I100</f>
        <v>0.26007285714149475</v>
      </c>
      <c r="C108" s="553">
        <f>taxrates!J100</f>
        <v>5.0792757421731949E-2</v>
      </c>
      <c r="D108" s="553">
        <f>taxrates!K100</f>
        <v>1.2827676720917225E-2</v>
      </c>
      <c r="E108" s="553">
        <f>taxrates!L100</f>
        <v>9.2765480279922485E-2</v>
      </c>
      <c r="F108" s="553">
        <f>taxrates!M100</f>
        <v>7.9427719116210938E-2</v>
      </c>
      <c r="G108" s="553">
        <f>taxrates!N100</f>
        <v>2.4254050105810165E-2</v>
      </c>
      <c r="H108" s="554">
        <f>taxrates!O100</f>
        <v>7.6393835115595721E-6</v>
      </c>
      <c r="I108" s="181">
        <f>taxrates!P100</f>
        <v>0.23484830558300018</v>
      </c>
      <c r="J108" s="116">
        <f>taxrates!Q100</f>
        <v>4.7864649444818497E-2</v>
      </c>
      <c r="K108" s="116">
        <f>taxrates!R100</f>
        <v>1.2458394281566143E-2</v>
      </c>
      <c r="L108" s="116">
        <f>taxrates!S100</f>
        <v>0.10108552128076553</v>
      </c>
      <c r="M108" s="116">
        <f>taxrates!T100</f>
        <v>6.7757859826087952E-2</v>
      </c>
      <c r="N108" s="116">
        <f>taxrates!U100</f>
        <v>5.6897741742432117E-3</v>
      </c>
      <c r="O108" s="116">
        <f>taxrates!V100</f>
        <v>1.0251586246567967E-7</v>
      </c>
      <c r="P108" s="117">
        <f>taxrates!W100</f>
        <v>0.26783964037895203</v>
      </c>
      <c r="Q108" s="116">
        <f>taxrates!X100</f>
        <v>5.1694341003894806E-2</v>
      </c>
      <c r="R108" s="116">
        <f>taxrates!Y100</f>
        <v>1.2941380962729454E-2</v>
      </c>
      <c r="S108" s="116">
        <f>taxrates!Z100</f>
        <v>9.020368754863739E-2</v>
      </c>
      <c r="T108" s="116">
        <f>taxrates!AA100</f>
        <v>8.302094042301178E-2</v>
      </c>
      <c r="U108" s="116">
        <f>taxrates!AB100</f>
        <v>2.9970105737447739E-2</v>
      </c>
      <c r="V108" s="145">
        <f>taxrates!AC100</f>
        <v>9.9600329122040421E-6</v>
      </c>
    </row>
    <row r="109" spans="1:22">
      <c r="A109" s="148">
        <v>2012</v>
      </c>
      <c r="B109" s="146">
        <f>taxrates!I101</f>
        <v>0.25719088315963745</v>
      </c>
      <c r="C109" s="553">
        <f>taxrates!J101</f>
        <v>5.1353096961975098E-2</v>
      </c>
      <c r="D109" s="553">
        <f>taxrates!K101</f>
        <v>1.2515795417129993E-2</v>
      </c>
      <c r="E109" s="553">
        <f>taxrates!L101</f>
        <v>9.2835895717144012E-2</v>
      </c>
      <c r="F109" s="553">
        <f>taxrates!M101</f>
        <v>7.5507394969463348E-2</v>
      </c>
      <c r="G109" s="553">
        <f>taxrates!N101</f>
        <v>2.497311495244503E-2</v>
      </c>
      <c r="H109" s="554">
        <f>taxrates!O101</f>
        <v>5.9115518524777144E-6</v>
      </c>
      <c r="I109" s="181">
        <f>taxrates!P101</f>
        <v>0.22916293144226074</v>
      </c>
      <c r="J109" s="116">
        <f>taxrates!Q101</f>
        <v>4.8276331275701523E-2</v>
      </c>
      <c r="K109" s="116">
        <f>taxrates!R101</f>
        <v>1.18201719596982E-2</v>
      </c>
      <c r="L109" s="116">
        <f>taxrates!S101</f>
        <v>0.10074003040790558</v>
      </c>
      <c r="M109" s="116">
        <f>taxrates!T101</f>
        <v>6.2477234750986099E-2</v>
      </c>
      <c r="N109" s="116">
        <f>taxrates!U101</f>
        <v>5.8503830805420876E-3</v>
      </c>
      <c r="O109" s="116">
        <f>taxrates!V101</f>
        <v>7.4612827916098468E-8</v>
      </c>
      <c r="P109" s="117">
        <f>taxrates!W101</f>
        <v>0.26576381921768188</v>
      </c>
      <c r="Q109" s="116">
        <f>taxrates!X101</f>
        <v>5.2294190973043442E-2</v>
      </c>
      <c r="R109" s="116">
        <f>taxrates!Y101</f>
        <v>1.272856630384922E-2</v>
      </c>
      <c r="S109" s="116">
        <f>taxrates!Z101</f>
        <v>9.0418256819248199E-2</v>
      </c>
      <c r="T109" s="116">
        <f>taxrates!AA101</f>
        <v>7.9492934048175812E-2</v>
      </c>
      <c r="U109" s="116">
        <f>taxrates!AB101</f>
        <v>3.0822189524769783E-2</v>
      </c>
      <c r="V109" s="145">
        <f>taxrates!AC101</f>
        <v>7.6968981375102885E-6</v>
      </c>
    </row>
    <row r="110" spans="1:22">
      <c r="A110" s="148">
        <v>2013</v>
      </c>
      <c r="B110" s="146">
        <f>taxrates!I102</f>
        <v>0.27459815144538879</v>
      </c>
      <c r="C110" s="553">
        <f>taxrates!J102</f>
        <v>5.2350893616676331E-2</v>
      </c>
      <c r="D110" s="553">
        <f>taxrates!K102</f>
        <v>1.2060592882335186E-2</v>
      </c>
      <c r="E110" s="553">
        <f>taxrates!L102</f>
        <v>0.10402161628007889</v>
      </c>
      <c r="F110" s="553">
        <f>taxrates!M102</f>
        <v>8.0840922892093658E-2</v>
      </c>
      <c r="G110" s="553">
        <f>taxrates!N102</f>
        <v>2.5323783978819847E-2</v>
      </c>
      <c r="H110" s="554">
        <f>taxrates!O102</f>
        <v>3.4886320463556331E-6</v>
      </c>
      <c r="I110" s="181">
        <f>taxrates!P102</f>
        <v>0.24438902735710144</v>
      </c>
      <c r="J110" s="116">
        <f>taxrates!Q102</f>
        <v>4.9238275736570358E-2</v>
      </c>
      <c r="K110" s="116">
        <f>taxrates!R102</f>
        <v>1.0759783908724785E-2</v>
      </c>
      <c r="L110" s="116">
        <f>taxrates!S102</f>
        <v>0.11237119138240814</v>
      </c>
      <c r="M110" s="116">
        <f>taxrates!T102</f>
        <v>6.6195189952850342E-2</v>
      </c>
      <c r="N110" s="116">
        <f>taxrates!U102</f>
        <v>5.8246557600796223E-3</v>
      </c>
      <c r="O110" s="116">
        <f>taxrates!V102</f>
        <v>7.4921025827734411E-8</v>
      </c>
      <c r="P110" s="117">
        <f>taxrates!W102</f>
        <v>0.28402400016784668</v>
      </c>
      <c r="Q110" s="116">
        <f>taxrates!X102</f>
        <v>5.3322095423936844E-2</v>
      </c>
      <c r="R110" s="116">
        <f>taxrates!Y102</f>
        <v>1.2466471642255783E-2</v>
      </c>
      <c r="S110" s="116">
        <f>taxrates!Z102</f>
        <v>0.10141637176275253</v>
      </c>
      <c r="T110" s="116">
        <f>taxrates!AA102</f>
        <v>8.5410691797733307E-2</v>
      </c>
      <c r="U110" s="116">
        <f>taxrates!AB102</f>
        <v>3.1407915055751801E-2</v>
      </c>
      <c r="V110" s="145">
        <f>taxrates!AC102</f>
        <v>4.5537808546214364E-6</v>
      </c>
    </row>
    <row r="111" spans="1:22">
      <c r="A111" s="148">
        <v>2014</v>
      </c>
      <c r="B111" s="146">
        <f>taxrates!I103</f>
        <v>0.27592873573303223</v>
      </c>
      <c r="C111" s="116">
        <f>taxrates!J103</f>
        <v>5.254051461815834E-2</v>
      </c>
      <c r="D111" s="116">
        <f>taxrates!K103</f>
        <v>1.1637887917459011E-2</v>
      </c>
      <c r="E111" s="116">
        <f>taxrates!L103</f>
        <v>0.10469663888216019</v>
      </c>
      <c r="F111" s="116">
        <f>taxrates!M103</f>
        <v>8.0594047904014587E-2</v>
      </c>
      <c r="G111" s="116">
        <f>taxrates!N103</f>
        <v>2.6460623368620872E-2</v>
      </c>
      <c r="H111" s="145">
        <f>taxrates!O103</f>
        <v>4.4251251551941095E-8</v>
      </c>
      <c r="I111" s="181">
        <f>taxrates!P103</f>
        <v>0.24411490559577942</v>
      </c>
      <c r="J111" s="116">
        <f>taxrates!Q103</f>
        <v>4.9705389887094498E-2</v>
      </c>
      <c r="K111" s="116">
        <f>taxrates!R103</f>
        <v>1.0479992255568504E-2</v>
      </c>
      <c r="L111" s="116">
        <f>taxrates!S103</f>
        <v>0.1140255406498909</v>
      </c>
      <c r="M111" s="116">
        <f>taxrates!T103</f>
        <v>6.369965523481369E-2</v>
      </c>
      <c r="N111" s="116">
        <f>taxrates!U103</f>
        <v>6.2084225937724113E-3</v>
      </c>
      <c r="O111" s="116">
        <f>taxrates!V103</f>
        <v>1.8690407443955337E-7</v>
      </c>
      <c r="P111" s="117">
        <f>taxrates!W103</f>
        <v>0.28579744696617126</v>
      </c>
      <c r="Q111" s="116">
        <f>taxrates!X103</f>
        <v>5.3419977426528931E-2</v>
      </c>
      <c r="R111" s="116">
        <f>taxrates!Y103</f>
        <v>1.1997070163488388E-2</v>
      </c>
      <c r="S111" s="116">
        <f>taxrates!Z103</f>
        <v>0.10180278867483139</v>
      </c>
      <c r="T111" s="116">
        <f>taxrates!AA103</f>
        <v>8.583473414182663E-2</v>
      </c>
      <c r="U111" s="116">
        <f>taxrates!AB103</f>
        <v>3.2742906361818314E-2</v>
      </c>
      <c r="V111" s="145">
        <f>taxrates!AC103</f>
        <v>0</v>
      </c>
    </row>
    <row r="112" spans="1:22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6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V119"/>
  <sheetViews>
    <sheetView workbookViewId="0">
      <pane xSplit="1" ySplit="9" topLeftCell="B56" activePane="bottomRight" state="frozen"/>
      <selection activeCell="A5" sqref="A5"/>
      <selection pane="topRight" activeCell="A5" sqref="A5"/>
      <selection pane="bottomLeft" activeCell="A5" sqref="A5"/>
      <selection pane="bottomRight" activeCell="Q102" sqref="Q102:R102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8" width="10.83203125" style="142" customWidth="1"/>
    <col min="9" max="15" width="10.83203125" style="113"/>
    <col min="16" max="22" width="11.5" style="1" customWidth="1"/>
    <col min="23" max="16384" width="10.83203125" style="113"/>
  </cols>
  <sheetData>
    <row r="1" spans="1:22">
      <c r="A1" s="180" t="s">
        <v>37</v>
      </c>
      <c r="C1" s="208"/>
    </row>
    <row r="2" spans="1:22">
      <c r="C2" s="208"/>
    </row>
    <row r="3" spans="1:22" ht="16" thickBot="1"/>
    <row r="4" spans="1:22" s="141" customFormat="1" ht="25" customHeight="1" thickTop="1">
      <c r="A4" s="1237" t="s">
        <v>1081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</row>
    <row r="5" spans="1:22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2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8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9" t="s">
        <v>22</v>
      </c>
      <c r="Q6" s="999" t="s">
        <v>21</v>
      </c>
      <c r="R6" s="1000" t="s">
        <v>54</v>
      </c>
      <c r="S6" s="1000" t="s">
        <v>53</v>
      </c>
      <c r="T6" s="1000" t="s">
        <v>52</v>
      </c>
      <c r="U6" s="1001" t="s">
        <v>51</v>
      </c>
      <c r="V6" s="1002" t="s">
        <v>50</v>
      </c>
    </row>
    <row r="7" spans="1:22" ht="35" customHeight="1">
      <c r="A7" s="140"/>
      <c r="B7" s="1235" t="s">
        <v>1060</v>
      </c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6"/>
    </row>
    <row r="8" spans="1:22" s="136" customFormat="1" ht="21" customHeight="1">
      <c r="A8" s="176"/>
      <c r="B8" s="1279" t="s">
        <v>1074</v>
      </c>
      <c r="C8" s="1233"/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4"/>
    </row>
    <row r="9" spans="1:22" ht="46" thickBot="1">
      <c r="A9" s="140"/>
      <c r="B9" s="437" t="s">
        <v>14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7" t="s">
        <v>1077</v>
      </c>
      <c r="H9" s="436" t="s">
        <v>1078</v>
      </c>
      <c r="I9" s="437" t="s">
        <v>13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7" t="s">
        <v>1077</v>
      </c>
      <c r="O9" s="436" t="s">
        <v>1078</v>
      </c>
      <c r="P9" s="502" t="s">
        <v>12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7" t="s">
        <v>1077</v>
      </c>
      <c r="V9" s="173" t="s">
        <v>1078</v>
      </c>
    </row>
    <row r="10" spans="1:22">
      <c r="A10" s="166">
        <v>1913</v>
      </c>
      <c r="B10" s="439">
        <f>taxrates!AD2</f>
        <v>9.9212578702916582E-2</v>
      </c>
      <c r="C10" s="539">
        <f>taxrates!AE2</f>
        <v>1.9760667839431097E-2</v>
      </c>
      <c r="D10" s="539">
        <f>taxrates!AF2</f>
        <v>2.3335985508671452E-2</v>
      </c>
      <c r="E10" s="539">
        <f>taxrates!AG2</f>
        <v>0</v>
      </c>
      <c r="F10" s="539">
        <f>taxrates!AH2</f>
        <v>1.5038177863616092E-2</v>
      </c>
      <c r="G10" s="539">
        <f>taxrates!AI2</f>
        <v>4.1077747491197948E-2</v>
      </c>
      <c r="H10" s="540">
        <f>taxrates!AJ2</f>
        <v>0</v>
      </c>
      <c r="I10" s="185">
        <f>taxrates!AK2</f>
        <v>0.11410028000039063</v>
      </c>
      <c r="J10" s="125">
        <f>taxrates!AL2</f>
        <v>1.8356486838099078E-2</v>
      </c>
      <c r="K10" s="125">
        <f>taxrates!AM2</f>
        <v>2.3160030702598904E-2</v>
      </c>
      <c r="L10" s="125">
        <f>taxrates!AN2</f>
        <v>0</v>
      </c>
      <c r="M10" s="125">
        <f>taxrates!AO2</f>
        <v>2.0139338226352207E-2</v>
      </c>
      <c r="N10" s="125">
        <f>taxrates!AP2</f>
        <v>5.2444424233340448E-2</v>
      </c>
      <c r="O10" s="125">
        <f>taxrates!AQ2</f>
        <v>0</v>
      </c>
      <c r="P10" s="189">
        <f>taxrates!AR2</f>
        <v>0.13558515798694282</v>
      </c>
      <c r="Q10" s="132">
        <f>taxrates!AS2</f>
        <v>1.4224450674877829E-2</v>
      </c>
      <c r="R10" s="132">
        <f>taxrates!AT2</f>
        <v>1.8887266371237575E-2</v>
      </c>
      <c r="S10" s="132">
        <f>taxrates!AU2</f>
        <v>0</v>
      </c>
      <c r="T10" s="132">
        <f>taxrates!AV2</f>
        <v>3.3772190487068254E-2</v>
      </c>
      <c r="U10" s="132">
        <f>taxrates!AW2</f>
        <v>6.8701250453759147E-2</v>
      </c>
      <c r="V10" s="188">
        <f>taxrates!AX2</f>
        <v>0</v>
      </c>
    </row>
    <row r="11" spans="1:22">
      <c r="A11" s="166">
        <v>1914</v>
      </c>
      <c r="B11" s="146">
        <f>taxrates!AD3</f>
        <v>0.10575812663246312</v>
      </c>
      <c r="C11" s="541">
        <f>taxrates!AE3</f>
        <v>1.2875467180585486E-2</v>
      </c>
      <c r="D11" s="541">
        <f>taxrates!AF3</f>
        <v>2.7214766941815439E-2</v>
      </c>
      <c r="E11" s="541">
        <f>taxrates!AG3</f>
        <v>0</v>
      </c>
      <c r="F11" s="541">
        <f>taxrates!AH3</f>
        <v>1.6923523277569952E-2</v>
      </c>
      <c r="G11" s="541">
        <f>taxrates!AI3</f>
        <v>4.874436923249225E-2</v>
      </c>
      <c r="H11" s="542">
        <f>taxrates!AJ3</f>
        <v>0</v>
      </c>
      <c r="I11" s="185">
        <f>taxrates!AK3</f>
        <v>0.12241646965979433</v>
      </c>
      <c r="J11" s="125">
        <f>taxrates!AL3</f>
        <v>1.1889863022306794E-2</v>
      </c>
      <c r="K11" s="125">
        <f>taxrates!AM3</f>
        <v>2.6806167167021559E-2</v>
      </c>
      <c r="L11" s="125">
        <f>taxrates!AN3</f>
        <v>0</v>
      </c>
      <c r="M11" s="125">
        <f>taxrates!AO3</f>
        <v>2.2530284076506722E-2</v>
      </c>
      <c r="N11" s="125">
        <f>taxrates!AP3</f>
        <v>6.1190155393959257E-2</v>
      </c>
      <c r="O11" s="125">
        <f>taxrates!AQ3</f>
        <v>0</v>
      </c>
      <c r="P11" s="117">
        <f>taxrates!AR3</f>
        <v>0.14763993078761392</v>
      </c>
      <c r="Q11" s="125">
        <f>taxrates!AS3</f>
        <v>9.1696842923807281E-3</v>
      </c>
      <c r="R11" s="125">
        <f>taxrates!AT3</f>
        <v>2.1732532704091669E-2</v>
      </c>
      <c r="S11" s="125">
        <f>taxrates!AU3</f>
        <v>0</v>
      </c>
      <c r="T11" s="125">
        <f>taxrates!AV3</f>
        <v>3.7602117121011809E-2</v>
      </c>
      <c r="U11" s="125">
        <f>taxrates!AW3</f>
        <v>7.9135596670129718E-2</v>
      </c>
      <c r="V11" s="165">
        <f>taxrates!AX3</f>
        <v>0</v>
      </c>
    </row>
    <row r="12" spans="1:22">
      <c r="A12" s="166">
        <v>1915</v>
      </c>
      <c r="B12" s="146">
        <f>taxrates!AD4</f>
        <v>0.10864323612102264</v>
      </c>
      <c r="C12" s="541">
        <f>taxrates!AE4</f>
        <v>1.1602222630319469E-2</v>
      </c>
      <c r="D12" s="541">
        <f>taxrates!AF4</f>
        <v>2.860555936150987E-2</v>
      </c>
      <c r="E12" s="541">
        <f>taxrates!AG4</f>
        <v>0</v>
      </c>
      <c r="F12" s="541">
        <f>taxrates!AH4</f>
        <v>1.7978946232413615E-2</v>
      </c>
      <c r="G12" s="541">
        <f>taxrates!AI4</f>
        <v>5.0456507896779683E-2</v>
      </c>
      <c r="H12" s="542">
        <f>taxrates!AJ4</f>
        <v>0</v>
      </c>
      <c r="I12" s="185">
        <f>taxrates!AK4</f>
        <v>0.1274874174030734</v>
      </c>
      <c r="J12" s="125">
        <f>taxrates!AL4</f>
        <v>1.0787445374637614E-2</v>
      </c>
      <c r="K12" s="125">
        <f>taxrates!AM4</f>
        <v>2.8277442620437705E-2</v>
      </c>
      <c r="L12" s="125">
        <f>taxrates!AN4</f>
        <v>0</v>
      </c>
      <c r="M12" s="125">
        <f>taxrates!AO4</f>
        <v>2.4099258371380366E-2</v>
      </c>
      <c r="N12" s="125">
        <f>taxrates!AP4</f>
        <v>6.4323271036617696E-2</v>
      </c>
      <c r="O12" s="125">
        <f>taxrates!AQ4</f>
        <v>0</v>
      </c>
      <c r="P12" s="117">
        <f>taxrates!AR4</f>
        <v>0.1565054660341148</v>
      </c>
      <c r="Q12" s="125">
        <f>taxrates!AS4</f>
        <v>8.3867437316591121E-3</v>
      </c>
      <c r="R12" s="125">
        <f>taxrates!AT4</f>
        <v>2.2797936753933011E-2</v>
      </c>
      <c r="S12" s="125">
        <f>taxrates!AU4</f>
        <v>0</v>
      </c>
      <c r="T12" s="125">
        <f>taxrates!AV4</f>
        <v>4.0545862119137778E-2</v>
      </c>
      <c r="U12" s="125">
        <f>taxrates!AW4</f>
        <v>8.4774923429384905E-2</v>
      </c>
      <c r="V12" s="165">
        <f>taxrates!AX4</f>
        <v>0</v>
      </c>
    </row>
    <row r="13" spans="1:22">
      <c r="A13" s="166">
        <v>1916</v>
      </c>
      <c r="B13" s="160">
        <f>taxrates!AD5</f>
        <v>0.10160891439142464</v>
      </c>
      <c r="C13" s="440">
        <f>taxrates!AE5</f>
        <v>1.6772075702188052E-2</v>
      </c>
      <c r="D13" s="440">
        <f>taxrates!AF5</f>
        <v>2.4205814183363466E-2</v>
      </c>
      <c r="E13" s="440">
        <f>taxrates!AG5</f>
        <v>0</v>
      </c>
      <c r="F13" s="440">
        <f>taxrates!AH5</f>
        <v>1.7969728638094602E-2</v>
      </c>
      <c r="G13" s="440">
        <f>taxrates!AI5</f>
        <v>4.2661295867778525E-2</v>
      </c>
      <c r="H13" s="441">
        <f>taxrates!AJ5</f>
        <v>0</v>
      </c>
      <c r="I13" s="185">
        <f>taxrates!AK5</f>
        <v>0.11803360103282741</v>
      </c>
      <c r="J13" s="125">
        <f>taxrates!AL5</f>
        <v>1.52104435034366E-2</v>
      </c>
      <c r="K13" s="125">
        <f>taxrates!AM5</f>
        <v>2.3911775617322922E-2</v>
      </c>
      <c r="L13" s="125">
        <f>taxrates!AN5</f>
        <v>0</v>
      </c>
      <c r="M13" s="125">
        <f>taxrates!AO5</f>
        <v>2.3494089106900606E-2</v>
      </c>
      <c r="N13" s="125">
        <f>taxrates!AP5</f>
        <v>5.5417292805167287E-2</v>
      </c>
      <c r="O13" s="125">
        <f>taxrates!AQ5</f>
        <v>0</v>
      </c>
      <c r="P13" s="117">
        <f>taxrates!AR5</f>
        <v>0.13564553503552398</v>
      </c>
      <c r="Q13" s="116">
        <f>taxrates!AS5</f>
        <v>1.1561009968188705E-2</v>
      </c>
      <c r="R13" s="116">
        <f>taxrates!AT5</f>
        <v>2.0014223642132494E-2</v>
      </c>
      <c r="S13" s="116">
        <f>taxrates!AU5</f>
        <v>0</v>
      </c>
      <c r="T13" s="116">
        <f>taxrates!AV5</f>
        <v>3.8643869607423068E-2</v>
      </c>
      <c r="U13" s="116">
        <f>taxrates!AW5</f>
        <v>6.5426431817779712E-2</v>
      </c>
      <c r="V13" s="145">
        <f>taxrates!AX5</f>
        <v>0</v>
      </c>
    </row>
    <row r="14" spans="1:22">
      <c r="A14" s="166">
        <v>1917</v>
      </c>
      <c r="B14" s="197">
        <f>taxrates!AD6</f>
        <v>0.11121023691141951</v>
      </c>
      <c r="C14" s="541">
        <f>taxrates!AE6</f>
        <v>1.9921092760241024E-2</v>
      </c>
      <c r="D14" s="541">
        <f>taxrates!AF6</f>
        <v>2.1732119364372089E-2</v>
      </c>
      <c r="E14" s="541">
        <f>taxrates!AG6</f>
        <v>0</v>
      </c>
      <c r="F14" s="541">
        <f>taxrates!AH6</f>
        <v>2.1752355735708082E-2</v>
      </c>
      <c r="G14" s="541">
        <f>taxrates!AI6</f>
        <v>4.5436469031484926E-2</v>
      </c>
      <c r="H14" s="542">
        <f>taxrates!AJ6</f>
        <v>2.3682000196133804E-3</v>
      </c>
      <c r="I14" s="185">
        <f>taxrates!AK6</f>
        <v>0.12812984615896778</v>
      </c>
      <c r="J14" s="125">
        <f>taxrates!AL6</f>
        <v>1.7937502449869049E-2</v>
      </c>
      <c r="K14" s="125">
        <f>taxrates!AM6</f>
        <v>2.2174447820176302E-2</v>
      </c>
      <c r="L14" s="125">
        <f>taxrates!AN6</f>
        <v>0</v>
      </c>
      <c r="M14" s="125">
        <f>taxrates!AO6</f>
        <v>2.8236908211581705E-2</v>
      </c>
      <c r="N14" s="125">
        <f>taxrates!AP6</f>
        <v>5.6706808154305621E-2</v>
      </c>
      <c r="O14" s="125">
        <f>taxrates!AQ6</f>
        <v>3.0741795230351055E-3</v>
      </c>
      <c r="P14" s="117">
        <f>taxrates!AR6</f>
        <v>0.15126188835099863</v>
      </c>
      <c r="Q14" s="125">
        <f>taxrates!AS6</f>
        <v>1.4235154702949263E-2</v>
      </c>
      <c r="R14" s="125">
        <f>taxrates!AT6</f>
        <v>1.6433358369984177E-2</v>
      </c>
      <c r="S14" s="125">
        <f>taxrates!AU6</f>
        <v>0</v>
      </c>
      <c r="T14" s="125">
        <f>taxrates!AV6</f>
        <v>4.849371526125941E-2</v>
      </c>
      <c r="U14" s="125">
        <f>taxrates!AW6</f>
        <v>6.6818795025266595E-2</v>
      </c>
      <c r="V14" s="165">
        <f>taxrates!AX6</f>
        <v>5.2808649915391742E-3</v>
      </c>
    </row>
    <row r="15" spans="1:22">
      <c r="A15" s="166">
        <v>1918</v>
      </c>
      <c r="B15" s="146">
        <f>taxrates!AD7</f>
        <v>0.14584489042278526</v>
      </c>
      <c r="C15" s="541">
        <f>taxrates!AE7</f>
        <v>2.4765404506657505E-2</v>
      </c>
      <c r="D15" s="541">
        <f>taxrates!AF7</f>
        <v>1.9501680804087096E-2</v>
      </c>
      <c r="E15" s="541">
        <f>taxrates!AG7</f>
        <v>0</v>
      </c>
      <c r="F15" s="541">
        <f>taxrates!AH7</f>
        <v>4.364851773136242E-2</v>
      </c>
      <c r="G15" s="541">
        <f>taxrates!AI7</f>
        <v>5.3067266561355637E-2</v>
      </c>
      <c r="H15" s="542">
        <f>taxrates!AJ7</f>
        <v>4.8620208193226157E-3</v>
      </c>
      <c r="I15" s="185">
        <f>taxrates!AK7</f>
        <v>0.16508254052460605</v>
      </c>
      <c r="J15" s="125">
        <f>taxrates!AL7</f>
        <v>2.2143106963017686E-2</v>
      </c>
      <c r="K15" s="125">
        <f>taxrates!AM7</f>
        <v>1.9267914636110495E-2</v>
      </c>
      <c r="L15" s="125">
        <f>taxrates!AN7</f>
        <v>0</v>
      </c>
      <c r="M15" s="125">
        <f>taxrates!AO7</f>
        <v>5.6263230067661707E-2</v>
      </c>
      <c r="N15" s="125">
        <f>taxrates!AP7</f>
        <v>6.1141111639224019E-2</v>
      </c>
      <c r="O15" s="125">
        <f>taxrates!AQ7</f>
        <v>6.2671772185921345E-3</v>
      </c>
      <c r="P15" s="117">
        <f>taxrates!AR7</f>
        <v>0.211578319452912</v>
      </c>
      <c r="Q15" s="125">
        <f>taxrates!AS7</f>
        <v>1.8273404608592132E-2</v>
      </c>
      <c r="R15" s="125">
        <f>taxrates!AT7</f>
        <v>1.505069463512446E-2</v>
      </c>
      <c r="S15" s="125">
        <f>taxrates!AU7</f>
        <v>0</v>
      </c>
      <c r="T15" s="125">
        <f>taxrates!AV7</f>
        <v>9.6087847660884504E-2</v>
      </c>
      <c r="U15" s="125">
        <f>taxrates!AW7</f>
        <v>7.097125883147147E-2</v>
      </c>
      <c r="V15" s="165">
        <f>taxrates!AX7</f>
        <v>1.1195113716839461E-2</v>
      </c>
    </row>
    <row r="16" spans="1:22">
      <c r="A16" s="171">
        <v>1919</v>
      </c>
      <c r="B16" s="150">
        <f>taxrates!AD8</f>
        <v>0.14778247530807917</v>
      </c>
      <c r="C16" s="543">
        <f>taxrates!AE8</f>
        <v>2.460511769032506E-2</v>
      </c>
      <c r="D16" s="543">
        <f>taxrates!AF8</f>
        <v>1.8190061187685888E-2</v>
      </c>
      <c r="E16" s="543">
        <f>taxrates!AG8</f>
        <v>0</v>
      </c>
      <c r="F16" s="543">
        <f>taxrates!AH8</f>
        <v>4.9757454394214105E-2</v>
      </c>
      <c r="G16" s="543">
        <f>taxrates!AI8</f>
        <v>5.0554253303051182E-2</v>
      </c>
      <c r="H16" s="544">
        <f>taxrates!AJ8</f>
        <v>4.6755887328029395E-3</v>
      </c>
      <c r="I16" s="186">
        <f>taxrates!AK8</f>
        <v>0.16250107594289576</v>
      </c>
      <c r="J16" s="127">
        <f>taxrates!AL8</f>
        <v>2.1321197416726667E-2</v>
      </c>
      <c r="K16" s="127">
        <f>taxrates!AM8</f>
        <v>1.7670131453042914E-2</v>
      </c>
      <c r="L16" s="127">
        <f>taxrates!AN8</f>
        <v>0</v>
      </c>
      <c r="M16" s="127">
        <f>taxrates!AO8</f>
        <v>5.9720241458822307E-2</v>
      </c>
      <c r="N16" s="127">
        <f>taxrates!AP8</f>
        <v>5.7948542314246787E-2</v>
      </c>
      <c r="O16" s="127">
        <f>taxrates!AQ8</f>
        <v>5.8409633000570619E-3</v>
      </c>
      <c r="P16" s="120">
        <f>taxrates!AR8</f>
        <v>0.19947106942674647</v>
      </c>
      <c r="Q16" s="127">
        <f>taxrates!AS8</f>
        <v>1.7053038989092575E-2</v>
      </c>
      <c r="R16" s="127">
        <f>taxrates!AT8</f>
        <v>1.346245112264087E-2</v>
      </c>
      <c r="S16" s="127">
        <f>taxrates!AU8</f>
        <v>0</v>
      </c>
      <c r="T16" s="127">
        <f>taxrates!AV8</f>
        <v>9.2800707184535869E-2</v>
      </c>
      <c r="U16" s="127">
        <f>taxrates!AW8</f>
        <v>6.6042564047175428E-2</v>
      </c>
      <c r="V16" s="167">
        <f>taxrates!AX8</f>
        <v>1.011230808330171E-2</v>
      </c>
    </row>
    <row r="17" spans="1:22">
      <c r="A17" s="166">
        <v>1920</v>
      </c>
      <c r="B17" s="146">
        <f>taxrates!AD9</f>
        <v>0.14705107467749987</v>
      </c>
      <c r="C17" s="541">
        <f>taxrates!AE9</f>
        <v>2.7889226781962595E-2</v>
      </c>
      <c r="D17" s="541">
        <f>taxrates!AF9</f>
        <v>1.7593481529964736E-2</v>
      </c>
      <c r="E17" s="541">
        <f>taxrates!AG9</f>
        <v>0</v>
      </c>
      <c r="F17" s="541">
        <f>taxrates!AH9</f>
        <v>5.0767632091145036E-2</v>
      </c>
      <c r="G17" s="541">
        <f>taxrates!AI9</f>
        <v>4.5900132260496565E-2</v>
      </c>
      <c r="H17" s="542">
        <f>taxrates!AJ9</f>
        <v>4.9006020139309063E-3</v>
      </c>
      <c r="I17" s="185">
        <f>taxrates!AK9</f>
        <v>0.16465459792348655</v>
      </c>
      <c r="J17" s="125">
        <f>taxrates!AL9</f>
        <v>2.495036281099933E-2</v>
      </c>
      <c r="K17" s="125">
        <f>taxrates!AM9</f>
        <v>1.7212068722288986E-2</v>
      </c>
      <c r="L17" s="125">
        <f>taxrates!AN9</f>
        <v>0</v>
      </c>
      <c r="M17" s="125">
        <f>taxrates!AO9</f>
        <v>6.3582779697104685E-2</v>
      </c>
      <c r="N17" s="125">
        <f>taxrates!AP9</f>
        <v>5.2588880590747969E-2</v>
      </c>
      <c r="O17" s="125">
        <f>taxrates!AQ9</f>
        <v>6.3205061023455912E-3</v>
      </c>
      <c r="P17" s="117">
        <f>taxrates!AR9</f>
        <v>0.21351198620300568</v>
      </c>
      <c r="Q17" s="125">
        <f>taxrates!AS9</f>
        <v>2.1095761334843637E-2</v>
      </c>
      <c r="R17" s="125">
        <f>taxrates!AT9</f>
        <v>1.4148203147231152E-2</v>
      </c>
      <c r="S17" s="125">
        <f>taxrates!AU9</f>
        <v>0</v>
      </c>
      <c r="T17" s="125">
        <f>taxrates!AV9</f>
        <v>0.10543325273694593</v>
      </c>
      <c r="U17" s="125">
        <f>taxrates!AW9</f>
        <v>6.1276836069789321E-2</v>
      </c>
      <c r="V17" s="165">
        <f>taxrates!AX9</f>
        <v>1.1557932914195653E-2</v>
      </c>
    </row>
    <row r="18" spans="1:22">
      <c r="A18" s="166">
        <v>1921</v>
      </c>
      <c r="B18" s="146">
        <f>taxrates!AD10</f>
        <v>0.14122864268213589</v>
      </c>
      <c r="C18" s="541">
        <f>taxrates!AE10</f>
        <v>1.7993757639987153E-2</v>
      </c>
      <c r="D18" s="541">
        <f>taxrates!AF10</f>
        <v>2.1609909654682478E-2</v>
      </c>
      <c r="E18" s="541">
        <f>taxrates!AG10</f>
        <v>0</v>
      </c>
      <c r="F18" s="541">
        <f>taxrates!AH10</f>
        <v>4.7938296644215041E-2</v>
      </c>
      <c r="G18" s="541">
        <f>taxrates!AI10</f>
        <v>4.9113039992873642E-2</v>
      </c>
      <c r="H18" s="542">
        <f>taxrates!AJ10</f>
        <v>4.5736387503775748E-3</v>
      </c>
      <c r="I18" s="185">
        <f>taxrates!AK10</f>
        <v>0.16521074272899047</v>
      </c>
      <c r="J18" s="125">
        <f>taxrates!AL10</f>
        <v>1.668886570717466E-2</v>
      </c>
      <c r="K18" s="125">
        <f>taxrates!AM10</f>
        <v>2.142626244670795E-2</v>
      </c>
      <c r="L18" s="125">
        <f>taxrates!AN10</f>
        <v>0</v>
      </c>
      <c r="M18" s="125">
        <f>taxrates!AO10</f>
        <v>6.1618094547758108E-2</v>
      </c>
      <c r="N18" s="125">
        <f>taxrates!AP10</f>
        <v>5.9362064087798212E-2</v>
      </c>
      <c r="O18" s="125">
        <f>taxrates!AQ10</f>
        <v>6.1154559395515439E-3</v>
      </c>
      <c r="P18" s="117">
        <f>taxrates!AR10</f>
        <v>0.22253267676290509</v>
      </c>
      <c r="Q18" s="125">
        <f>taxrates!AS10</f>
        <v>1.4823258381583805E-2</v>
      </c>
      <c r="R18" s="125">
        <f>taxrates!AT10</f>
        <v>1.8303939427714647E-2</v>
      </c>
      <c r="S18" s="125">
        <f>taxrates!AU10</f>
        <v>0</v>
      </c>
      <c r="T18" s="125">
        <f>taxrates!AV10</f>
        <v>0.10378943839437292</v>
      </c>
      <c r="U18" s="125">
        <f>taxrates!AW10</f>
        <v>7.3878158993431253E-2</v>
      </c>
      <c r="V18" s="165">
        <f>taxrates!AX10</f>
        <v>1.1737881565802454E-2</v>
      </c>
    </row>
    <row r="19" spans="1:22">
      <c r="A19" s="166">
        <v>1922</v>
      </c>
      <c r="B19" s="146">
        <f>taxrates!AD11</f>
        <v>0.13542238676882609</v>
      </c>
      <c r="C19" s="541">
        <f>taxrates!AE11</f>
        <v>1.7213359998704013E-2</v>
      </c>
      <c r="D19" s="541">
        <f>taxrates!AF11</f>
        <v>2.3074068008970852E-2</v>
      </c>
      <c r="E19" s="541">
        <f>taxrates!AG11</f>
        <v>0</v>
      </c>
      <c r="F19" s="541">
        <f>taxrates!AH11</f>
        <v>3.697476878022346E-2</v>
      </c>
      <c r="G19" s="541">
        <f>taxrates!AI11</f>
        <v>5.34892730170176E-2</v>
      </c>
      <c r="H19" s="542">
        <f>taxrates!AJ11</f>
        <v>4.6709169639101598E-3</v>
      </c>
      <c r="I19" s="185">
        <f>taxrates!AK11</f>
        <v>0.1581574089011385</v>
      </c>
      <c r="J19" s="125">
        <f>taxrates!AL11</f>
        <v>1.5960395369849726E-2</v>
      </c>
      <c r="K19" s="125">
        <f>taxrates!AM11</f>
        <v>2.3767405603312974E-2</v>
      </c>
      <c r="L19" s="125">
        <f>taxrates!AN11</f>
        <v>0</v>
      </c>
      <c r="M19" s="125">
        <f>taxrates!AO11</f>
        <v>4.7792275179819606E-2</v>
      </c>
      <c r="N19" s="125">
        <f>taxrates!AP11</f>
        <v>6.4393630702938243E-2</v>
      </c>
      <c r="O19" s="125">
        <f>taxrates!AQ11</f>
        <v>6.2437020452179521E-3</v>
      </c>
      <c r="P19" s="117">
        <f>taxrates!AR11</f>
        <v>0.21745273776433288</v>
      </c>
      <c r="Q19" s="125">
        <f>taxrates!AS11</f>
        <v>1.4250153446714032E-2</v>
      </c>
      <c r="R19" s="125">
        <f>taxrates!AT11</f>
        <v>2.3470656523315144E-2</v>
      </c>
      <c r="S19" s="125">
        <f>taxrates!AU11</f>
        <v>0</v>
      </c>
      <c r="T19" s="125">
        <f>taxrates!AV11</f>
        <v>8.4321304612539172E-2</v>
      </c>
      <c r="U19" s="125">
        <f>taxrates!AW11</f>
        <v>8.3374244955935525E-2</v>
      </c>
      <c r="V19" s="165">
        <f>taxrates!AX11</f>
        <v>1.2036378225829023E-2</v>
      </c>
    </row>
    <row r="20" spans="1:22">
      <c r="A20" s="166">
        <v>1923</v>
      </c>
      <c r="B20" s="146">
        <f>taxrates!AD12</f>
        <v>0.15071752302689673</v>
      </c>
      <c r="C20" s="541">
        <f>taxrates!AE12</f>
        <v>2.0674261907229673E-2</v>
      </c>
      <c r="D20" s="541">
        <f>taxrates!AF12</f>
        <v>2.2445085612954847E-2</v>
      </c>
      <c r="E20" s="541">
        <f>taxrates!AG12</f>
        <v>0</v>
      </c>
      <c r="F20" s="541">
        <f>taxrates!AH12</f>
        <v>3.9684723596870836E-2</v>
      </c>
      <c r="G20" s="541">
        <f>taxrates!AI12</f>
        <v>6.2979765763446494E-2</v>
      </c>
      <c r="H20" s="542">
        <f>taxrates!AJ12</f>
        <v>4.933686146394882E-3</v>
      </c>
      <c r="I20" s="185">
        <f>taxrates!AK12</f>
        <v>0.16892270449521582</v>
      </c>
      <c r="J20" s="125">
        <f>taxrates!AL12</f>
        <v>1.9077348718839277E-2</v>
      </c>
      <c r="K20" s="125">
        <f>taxrates!AM12</f>
        <v>2.1804797759309207E-2</v>
      </c>
      <c r="L20" s="125">
        <f>taxrates!AN12</f>
        <v>0</v>
      </c>
      <c r="M20" s="125">
        <f>taxrates!AO12</f>
        <v>5.1327238598786358E-2</v>
      </c>
      <c r="N20" s="125">
        <f>taxrates!AP12</f>
        <v>7.0150030044510703E-2</v>
      </c>
      <c r="O20" s="125">
        <f>taxrates!AQ12</f>
        <v>6.5632893737702768E-3</v>
      </c>
      <c r="P20" s="117">
        <f>taxrates!AR12</f>
        <v>0.22108235548684585</v>
      </c>
      <c r="Q20" s="125">
        <f>taxrates!AS12</f>
        <v>1.691180538365886E-2</v>
      </c>
      <c r="R20" s="125">
        <f>taxrates!AT12</f>
        <v>1.8541237527093222E-2</v>
      </c>
      <c r="S20" s="125">
        <f>taxrates!AU12</f>
        <v>0</v>
      </c>
      <c r="T20" s="125">
        <f>taxrates!AV12</f>
        <v>9.0227407875490412E-2</v>
      </c>
      <c r="U20" s="125">
        <f>taxrates!AW12</f>
        <v>8.2850142682182493E-2</v>
      </c>
      <c r="V20" s="165">
        <f>taxrates!AX12</f>
        <v>1.255176201842088E-2</v>
      </c>
    </row>
    <row r="21" spans="1:22">
      <c r="A21" s="166">
        <v>1924</v>
      </c>
      <c r="B21" s="146">
        <f>taxrates!AD13</f>
        <v>0.14263364603651049</v>
      </c>
      <c r="C21" s="541">
        <f>taxrates!AE13</f>
        <v>1.710853914677727E-2</v>
      </c>
      <c r="D21" s="541">
        <f>taxrates!AF13</f>
        <v>2.3272147809073353E-2</v>
      </c>
      <c r="E21" s="541">
        <f>taxrates!AG13</f>
        <v>0</v>
      </c>
      <c r="F21" s="541">
        <f>taxrates!AH13</f>
        <v>3.1900983951408321E-2</v>
      </c>
      <c r="G21" s="541">
        <f>taxrates!AI13</f>
        <v>6.5669242297729469E-2</v>
      </c>
      <c r="H21" s="542">
        <f>taxrates!AJ13</f>
        <v>4.6827328315220667E-3</v>
      </c>
      <c r="I21" s="185">
        <f>taxrates!AK13</f>
        <v>0.15879687514852994</v>
      </c>
      <c r="J21" s="125">
        <f>taxrates!AL13</f>
        <v>1.588120217880545E-2</v>
      </c>
      <c r="K21" s="125">
        <f>taxrates!AM13</f>
        <v>2.2847704822910903E-2</v>
      </c>
      <c r="L21" s="125">
        <f>taxrates!AN13</f>
        <v>0</v>
      </c>
      <c r="M21" s="125">
        <f>taxrates!AO13</f>
        <v>4.1504682502200969E-2</v>
      </c>
      <c r="N21" s="125">
        <f>taxrates!AP13</f>
        <v>7.2296687346246308E-2</v>
      </c>
      <c r="O21" s="125">
        <f>taxrates!AQ13</f>
        <v>6.2665982983663108E-3</v>
      </c>
      <c r="P21" s="117">
        <f>taxrates!AR13</f>
        <v>0.20519657585939796</v>
      </c>
      <c r="Q21" s="125">
        <f>taxrates!AS13</f>
        <v>1.4095106699735353E-2</v>
      </c>
      <c r="R21" s="125">
        <f>taxrates!AT13</f>
        <v>1.8604122219878651E-2</v>
      </c>
      <c r="S21" s="125">
        <f>taxrates!AU13</f>
        <v>0</v>
      </c>
      <c r="T21" s="125">
        <f>taxrates!AV13</f>
        <v>7.2046762051090715E-2</v>
      </c>
      <c r="U21" s="125">
        <f>taxrates!AW13</f>
        <v>8.846218671698905E-2</v>
      </c>
      <c r="V21" s="165">
        <f>taxrates!AX13</f>
        <v>1.1988398171704181E-2</v>
      </c>
    </row>
    <row r="22" spans="1:22">
      <c r="A22" s="166">
        <v>1925</v>
      </c>
      <c r="B22" s="146">
        <f>taxrates!AD14</f>
        <v>0.14554287468862612</v>
      </c>
      <c r="C22" s="541">
        <f>taxrates!AE14</f>
        <v>1.5533197770787949E-2</v>
      </c>
      <c r="D22" s="541">
        <f>taxrates!AF14</f>
        <v>2.2919337028009648E-2</v>
      </c>
      <c r="E22" s="541">
        <f>taxrates!AG14</f>
        <v>0</v>
      </c>
      <c r="F22" s="541">
        <f>taxrates!AH14</f>
        <v>3.1276503261482271E-2</v>
      </c>
      <c r="G22" s="541">
        <f>taxrates!AI14</f>
        <v>7.1310911448843189E-2</v>
      </c>
      <c r="H22" s="542">
        <f>taxrates!AJ14</f>
        <v>4.502925179503064E-3</v>
      </c>
      <c r="I22" s="185">
        <f>taxrates!AK14</f>
        <v>0.15933585548922904</v>
      </c>
      <c r="J22" s="125">
        <f>taxrates!AL14</f>
        <v>1.3947519942107181E-2</v>
      </c>
      <c r="K22" s="125">
        <f>taxrates!AM14</f>
        <v>2.2430126730651156E-2</v>
      </c>
      <c r="L22" s="125">
        <f>taxrates!AN14</f>
        <v>0</v>
      </c>
      <c r="M22" s="125">
        <f>taxrates!AO14</f>
        <v>3.9751014158005707E-2</v>
      </c>
      <c r="N22" s="125">
        <f>taxrates!AP14</f>
        <v>7.7378210441005138E-2</v>
      </c>
      <c r="O22" s="125">
        <f>taxrates!AQ14</f>
        <v>5.8289842174598623E-3</v>
      </c>
      <c r="P22" s="117">
        <f>taxrates!AR14</f>
        <v>0.20322176239212322</v>
      </c>
      <c r="Q22" s="125">
        <f>taxrates!AS14</f>
        <v>1.1749063416380231E-2</v>
      </c>
      <c r="R22" s="125">
        <f>taxrates!AT14</f>
        <v>1.8627212011623113E-2</v>
      </c>
      <c r="S22" s="125">
        <f>taxrates!AU14</f>
        <v>0</v>
      </c>
      <c r="T22" s="125">
        <f>taxrates!AV14</f>
        <v>6.8722591096240487E-2</v>
      </c>
      <c r="U22" s="125">
        <f>taxrates!AW14</f>
        <v>9.3530106754058914E-2</v>
      </c>
      <c r="V22" s="165">
        <f>taxrates!AX14</f>
        <v>1.059278911382046E-2</v>
      </c>
    </row>
    <row r="23" spans="1:22">
      <c r="A23" s="166">
        <v>1926</v>
      </c>
      <c r="B23" s="146">
        <f>taxrates!AD15</f>
        <v>0.14895131218052138</v>
      </c>
      <c r="C23" s="541">
        <f>taxrates!AE15</f>
        <v>1.8868698263864891E-2</v>
      </c>
      <c r="D23" s="541">
        <f>taxrates!AF15</f>
        <v>2.0427641341252575E-2</v>
      </c>
      <c r="E23" s="541">
        <f>taxrates!AG15</f>
        <v>0</v>
      </c>
      <c r="F23" s="541">
        <f>taxrates!AH15</f>
        <v>3.1063377809224354E-2</v>
      </c>
      <c r="G23" s="541">
        <f>taxrates!AI15</f>
        <v>7.4105995036198885E-2</v>
      </c>
      <c r="H23" s="542">
        <f>taxrates!AJ15</f>
        <v>4.4855997299806591E-3</v>
      </c>
      <c r="I23" s="185">
        <f>taxrates!AK15</f>
        <v>0.16065452597470806</v>
      </c>
      <c r="J23" s="125">
        <f>taxrates!AL15</f>
        <v>1.6634997107339951E-2</v>
      </c>
      <c r="K23" s="125">
        <f>taxrates!AM15</f>
        <v>1.9631195679699204E-2</v>
      </c>
      <c r="L23" s="125">
        <f>taxrates!AN15</f>
        <v>0</v>
      </c>
      <c r="M23" s="125">
        <f>taxrates!AO15</f>
        <v>3.9218134962035786E-2</v>
      </c>
      <c r="N23" s="125">
        <f>taxrates!AP15</f>
        <v>7.9469036820829925E-2</v>
      </c>
      <c r="O23" s="125">
        <f>taxrates!AQ15</f>
        <v>5.701161404803182E-3</v>
      </c>
      <c r="P23" s="117">
        <f>taxrates!AR15</f>
        <v>0.2004660175689856</v>
      </c>
      <c r="Q23" s="125">
        <f>taxrates!AS15</f>
        <v>1.3521537714954525E-2</v>
      </c>
      <c r="R23" s="125">
        <f>taxrates!AT15</f>
        <v>1.585924644353072E-2</v>
      </c>
      <c r="S23" s="125">
        <f>taxrates!AU15</f>
        <v>0</v>
      </c>
      <c r="T23" s="125">
        <f>taxrates!AV15</f>
        <v>6.7177674307157528E-2</v>
      </c>
      <c r="U23" s="125">
        <f>taxrates!AW15</f>
        <v>9.3901928813985319E-2</v>
      </c>
      <c r="V23" s="165">
        <f>taxrates!AX15</f>
        <v>1.0005630289357508E-2</v>
      </c>
    </row>
    <row r="24" spans="1:22">
      <c r="A24" s="166">
        <v>1927</v>
      </c>
      <c r="B24" s="146">
        <f>taxrates!AD16</f>
        <v>0.14705789635404007</v>
      </c>
      <c r="C24" s="541">
        <f>taxrates!AE16</f>
        <v>1.8267626239368718E-2</v>
      </c>
      <c r="D24" s="541">
        <f>taxrates!AF16</f>
        <v>2.1323369261986247E-2</v>
      </c>
      <c r="E24" s="541">
        <f>taxrates!AG16</f>
        <v>0</v>
      </c>
      <c r="F24" s="541">
        <f>taxrates!AH16</f>
        <v>3.1772528536424476E-2</v>
      </c>
      <c r="G24" s="541">
        <f>taxrates!AI16</f>
        <v>7.1158980177285863E-2</v>
      </c>
      <c r="H24" s="542">
        <f>taxrates!AJ16</f>
        <v>4.5353921389747883E-3</v>
      </c>
      <c r="I24" s="185">
        <f>taxrates!AK16</f>
        <v>0.16108111809156608</v>
      </c>
      <c r="J24" s="125">
        <f>taxrates!AL16</f>
        <v>1.6241876262089425E-2</v>
      </c>
      <c r="K24" s="125">
        <f>taxrates!AM16</f>
        <v>2.0833095287816895E-2</v>
      </c>
      <c r="L24" s="125">
        <f>taxrates!AN16</f>
        <v>0</v>
      </c>
      <c r="M24" s="125">
        <f>taxrates!AO16</f>
        <v>4.0449344996556273E-2</v>
      </c>
      <c r="N24" s="125">
        <f>taxrates!AP16</f>
        <v>7.7743391554739388E-2</v>
      </c>
      <c r="O24" s="125">
        <f>taxrates!AQ16</f>
        <v>5.8134099903640931E-3</v>
      </c>
      <c r="P24" s="117">
        <f>taxrates!AR16</f>
        <v>0.20854686857477953</v>
      </c>
      <c r="Q24" s="125">
        <f>taxrates!AS16</f>
        <v>1.3465156111417537E-2</v>
      </c>
      <c r="R24" s="125">
        <f>taxrates!AT16</f>
        <v>1.8035950162248404E-2</v>
      </c>
      <c r="S24" s="125">
        <f>taxrates!AU16</f>
        <v>0</v>
      </c>
      <c r="T24" s="125">
        <f>taxrates!AV16</f>
        <v>7.0595658200004685E-2</v>
      </c>
      <c r="U24" s="125">
        <f>taxrates!AW16</f>
        <v>9.6035322412212798E-2</v>
      </c>
      <c r="V24" s="165">
        <f>taxrates!AX16</f>
        <v>1.0414781688896107E-2</v>
      </c>
    </row>
    <row r="25" spans="1:22">
      <c r="A25" s="166">
        <v>1928</v>
      </c>
      <c r="B25" s="146">
        <f>taxrates!AD17</f>
        <v>0.14457473106702312</v>
      </c>
      <c r="C25" s="541">
        <f>taxrates!AE17</f>
        <v>1.5141572646023754E-2</v>
      </c>
      <c r="D25" s="541">
        <f>taxrates!AF17</f>
        <v>2.2647684006668993E-2</v>
      </c>
      <c r="E25" s="541">
        <f>taxrates!AG17</f>
        <v>0</v>
      </c>
      <c r="F25" s="541">
        <f>taxrates!AH17</f>
        <v>3.2943773858936348E-2</v>
      </c>
      <c r="G25" s="541">
        <f>taxrates!AI17</f>
        <v>6.9412882646248716E-2</v>
      </c>
      <c r="H25" s="542">
        <f>taxrates!AJ17</f>
        <v>4.4288179091452875E-3</v>
      </c>
      <c r="I25" s="185">
        <f>taxrates!AK17</f>
        <v>0.16088356977636314</v>
      </c>
      <c r="J25" s="125">
        <f>taxrates!AL17</f>
        <v>1.3434590242254695E-2</v>
      </c>
      <c r="K25" s="125">
        <f>taxrates!AM17</f>
        <v>2.2378026102460521E-2</v>
      </c>
      <c r="L25" s="125">
        <f>taxrates!AN17</f>
        <v>0</v>
      </c>
      <c r="M25" s="125">
        <f>taxrates!AO17</f>
        <v>4.1935528758702989E-2</v>
      </c>
      <c r="N25" s="125">
        <f>taxrates!AP17</f>
        <v>7.7470380581432352E-2</v>
      </c>
      <c r="O25" s="125">
        <f>taxrates!AQ17</f>
        <v>5.6650440915125728E-3</v>
      </c>
      <c r="P25" s="117">
        <f>taxrates!AR17</f>
        <v>0.21037782133858268</v>
      </c>
      <c r="Q25" s="125">
        <f>taxrates!AS17</f>
        <v>1.0879119105298353E-2</v>
      </c>
      <c r="R25" s="125">
        <f>taxrates!AT17</f>
        <v>1.9688407276610531E-2</v>
      </c>
      <c r="S25" s="125">
        <f>taxrates!AU17</f>
        <v>0</v>
      </c>
      <c r="T25" s="125">
        <f>taxrates!AV17</f>
        <v>7.1740764083838893E-2</v>
      </c>
      <c r="U25" s="125">
        <f>taxrates!AW17</f>
        <v>9.8147911155623907E-2</v>
      </c>
      <c r="V25" s="165">
        <f>taxrates!AX17</f>
        <v>9.9216197172109933E-3</v>
      </c>
    </row>
    <row r="26" spans="1:22">
      <c r="A26" s="166">
        <v>1929</v>
      </c>
      <c r="B26" s="146">
        <f>taxrates!AD18</f>
        <v>0.15829382853278257</v>
      </c>
      <c r="C26" s="541">
        <f>taxrates!AE18</f>
        <v>1.7044076217721964E-2</v>
      </c>
      <c r="D26" s="541">
        <f>taxrates!AF18</f>
        <v>2.2327671416316683E-2</v>
      </c>
      <c r="E26" s="541">
        <f>taxrates!AG18</f>
        <v>3.0627711356380564E-4</v>
      </c>
      <c r="F26" s="541">
        <f>taxrates!AH18</f>
        <v>4.0934771765365641E-2</v>
      </c>
      <c r="G26" s="541">
        <f>taxrates!AI18</f>
        <v>7.3132724045884959E-2</v>
      </c>
      <c r="H26" s="542">
        <f>taxrates!AJ18</f>
        <v>4.5483079739295157E-3</v>
      </c>
      <c r="I26" s="185">
        <f>taxrates!AK18</f>
        <v>0.17562997021955787</v>
      </c>
      <c r="J26" s="125">
        <f>taxrates!AL18</f>
        <v>1.4986903308987106E-2</v>
      </c>
      <c r="K26" s="125">
        <f>taxrates!AM18</f>
        <v>2.1758617417584499E-2</v>
      </c>
      <c r="L26" s="125">
        <f>taxrates!AN18</f>
        <v>1.6760390886891199E-4</v>
      </c>
      <c r="M26" s="125">
        <f>taxrates!AO18</f>
        <v>5.1677089105980921E-2</v>
      </c>
      <c r="N26" s="125">
        <f>taxrates!AP18</f>
        <v>8.1274079186740122E-2</v>
      </c>
      <c r="O26" s="125">
        <f>taxrates!AQ18</f>
        <v>5.7656772913962798E-3</v>
      </c>
      <c r="P26" s="117">
        <f>taxrates!AR18</f>
        <v>0.23155610955367462</v>
      </c>
      <c r="Q26" s="125">
        <f>taxrates!AS18</f>
        <v>1.204721148335729E-2</v>
      </c>
      <c r="R26" s="125">
        <f>taxrates!AT18</f>
        <v>1.891452066220365E-2</v>
      </c>
      <c r="S26" s="125">
        <f>taxrates!AU18</f>
        <v>5.0946673302469141E-5</v>
      </c>
      <c r="T26" s="125">
        <f>taxrates!AV18</f>
        <v>8.8032495640794919E-2</v>
      </c>
      <c r="U26" s="125">
        <f>taxrates!AW18</f>
        <v>0.10247863346254234</v>
      </c>
      <c r="V26" s="165">
        <f>taxrates!AX18</f>
        <v>1.0032301631473957E-2</v>
      </c>
    </row>
    <row r="27" spans="1:22">
      <c r="A27" s="170">
        <v>1930</v>
      </c>
      <c r="B27" s="157">
        <f>taxrates!AD19</f>
        <v>0.16701272075542178</v>
      </c>
      <c r="C27" s="545">
        <f>taxrates!AE19</f>
        <v>1.9890569813392246E-2</v>
      </c>
      <c r="D27" s="545">
        <f>taxrates!AF19</f>
        <v>2.7301283663832158E-2</v>
      </c>
      <c r="E27" s="545">
        <f>taxrates!AG19</f>
        <v>3.5742777911605553E-4</v>
      </c>
      <c r="F27" s="545">
        <f>taxrates!AH19</f>
        <v>3.9809331464758589E-2</v>
      </c>
      <c r="G27" s="545">
        <f>taxrates!AI19</f>
        <v>7.4346197172354953E-2</v>
      </c>
      <c r="H27" s="546">
        <f>taxrates!AJ19</f>
        <v>5.3079108619678121E-3</v>
      </c>
      <c r="I27" s="187">
        <f>taxrates!AK19</f>
        <v>0.18873274392365263</v>
      </c>
      <c r="J27" s="129">
        <f>taxrates!AL19</f>
        <v>1.8320268242017736E-2</v>
      </c>
      <c r="K27" s="129">
        <f>taxrates!AM19</f>
        <v>2.7556514591008829E-2</v>
      </c>
      <c r="L27" s="129">
        <f>taxrates!AN19</f>
        <v>2.0488212311664587E-4</v>
      </c>
      <c r="M27" s="129">
        <f>taxrates!AO19</f>
        <v>5.2779339831748456E-2</v>
      </c>
      <c r="N27" s="129">
        <f>taxrates!AP19</f>
        <v>8.2823668403767356E-2</v>
      </c>
      <c r="O27" s="129">
        <f>taxrates!AQ19</f>
        <v>7.0480707319936038E-3</v>
      </c>
      <c r="P27" s="123">
        <f>taxrates!AR19</f>
        <v>0.25638988595353973</v>
      </c>
      <c r="Q27" s="129">
        <f>taxrates!AS19</f>
        <v>1.5978268421856227E-2</v>
      </c>
      <c r="R27" s="129">
        <f>taxrates!AT19</f>
        <v>2.4701177464458969E-2</v>
      </c>
      <c r="S27" s="129">
        <f>taxrates!AU19</f>
        <v>6.7570791992157652E-5</v>
      </c>
      <c r="T27" s="129">
        <f>taxrates!AV19</f>
        <v>9.8768498379439518E-2</v>
      </c>
      <c r="U27" s="129">
        <f>taxrates!AW19</f>
        <v>0.10356848607936352</v>
      </c>
      <c r="V27" s="169">
        <f>taxrates!AX19</f>
        <v>1.330588481642935E-2</v>
      </c>
    </row>
    <row r="28" spans="1:22">
      <c r="A28" s="166">
        <v>1931</v>
      </c>
      <c r="B28" s="146">
        <f>taxrates!AD20</f>
        <v>0.17664792154575421</v>
      </c>
      <c r="C28" s="541">
        <f>taxrates!AE20</f>
        <v>2.3533477687959759E-2</v>
      </c>
      <c r="D28" s="541">
        <f>taxrates!AF20</f>
        <v>3.3534616748996139E-2</v>
      </c>
      <c r="E28" s="541">
        <f>taxrates!AG20</f>
        <v>4.4211204127790193E-4</v>
      </c>
      <c r="F28" s="541">
        <f>taxrates!AH20</f>
        <v>3.2827489121148773E-2</v>
      </c>
      <c r="G28" s="541">
        <f>taxrates!AI20</f>
        <v>7.9744728122141881E-2</v>
      </c>
      <c r="H28" s="542">
        <f>taxrates!AJ20</f>
        <v>6.5654978242297582E-3</v>
      </c>
      <c r="I28" s="185">
        <f>taxrates!AK20</f>
        <v>0.20444776837524856</v>
      </c>
      <c r="J28" s="125">
        <f>taxrates!AL20</f>
        <v>2.2958018013119086E-2</v>
      </c>
      <c r="K28" s="125">
        <f>taxrates!AM20</f>
        <v>3.5168275666513503E-2</v>
      </c>
      <c r="L28" s="125">
        <f>taxrates!AN20</f>
        <v>2.6841809214609206E-4</v>
      </c>
      <c r="M28" s="125">
        <f>taxrates!AO20</f>
        <v>4.5975003764479216E-2</v>
      </c>
      <c r="N28" s="125">
        <f>taxrates!AP20</f>
        <v>9.0844305792571411E-2</v>
      </c>
      <c r="O28" s="125">
        <f>taxrates!AQ20</f>
        <v>9.2337470464192491E-3</v>
      </c>
      <c r="P28" s="117">
        <f>taxrates!AR20</f>
        <v>0.28568261589880717</v>
      </c>
      <c r="Q28" s="125">
        <f>taxrates!AS20</f>
        <v>2.2572886878453626E-2</v>
      </c>
      <c r="R28" s="125">
        <f>taxrates!AT20</f>
        <v>3.3233804717307872E-2</v>
      </c>
      <c r="S28" s="125">
        <f>taxrates!AU20</f>
        <v>9.9797935443830815E-5</v>
      </c>
      <c r="T28" s="125">
        <f>taxrates!AV20</f>
        <v>9.4886586514162624E-2</v>
      </c>
      <c r="U28" s="125">
        <f>taxrates!AW20</f>
        <v>0.11523756013286435</v>
      </c>
      <c r="V28" s="165">
        <f>taxrates!AX20</f>
        <v>1.9651979720574867E-2</v>
      </c>
    </row>
    <row r="29" spans="1:22">
      <c r="A29" s="166">
        <v>1932</v>
      </c>
      <c r="B29" s="146">
        <f>taxrates!AD21</f>
        <v>0.20972252741396596</v>
      </c>
      <c r="C29" s="541">
        <f>taxrates!AE21</f>
        <v>2.995234760775646E-2</v>
      </c>
      <c r="D29" s="541">
        <f>taxrates!AF21</f>
        <v>4.0263219059212221E-2</v>
      </c>
      <c r="E29" s="541">
        <f>taxrates!AG21</f>
        <v>5.62700239952446E-4</v>
      </c>
      <c r="F29" s="541">
        <f>taxrates!AH21</f>
        <v>2.9246941943675615E-2</v>
      </c>
      <c r="G29" s="541">
        <f>taxrates!AI21</f>
        <v>0.10134104943660475</v>
      </c>
      <c r="H29" s="542">
        <f>taxrates!AJ21</f>
        <v>8.3562691267644595E-3</v>
      </c>
      <c r="I29" s="185">
        <f>taxrates!AK21</f>
        <v>0.2439442701682735</v>
      </c>
      <c r="J29" s="125">
        <f>taxrates!AL21</f>
        <v>2.9399223419679384E-2</v>
      </c>
      <c r="K29" s="125">
        <f>taxrates!AM21</f>
        <v>4.3758412878340036E-2</v>
      </c>
      <c r="L29" s="125">
        <f>taxrates!AN21</f>
        <v>3.4372668652745493E-4</v>
      </c>
      <c r="M29" s="125">
        <f>taxrates!AO21</f>
        <v>4.1307735156178346E-2</v>
      </c>
      <c r="N29" s="125">
        <f>taxrates!AP21</f>
        <v>0.11731076313199995</v>
      </c>
      <c r="O29" s="125">
        <f>taxrates!AQ21</f>
        <v>1.1824408895548326E-2</v>
      </c>
      <c r="P29" s="117">
        <f>taxrates!AR21</f>
        <v>0.35774707793808985</v>
      </c>
      <c r="Q29" s="125">
        <f>taxrates!AS21</f>
        <v>3.21863905560607E-2</v>
      </c>
      <c r="R29" s="125">
        <f>taxrates!AT21</f>
        <v>4.5950614485620038E-2</v>
      </c>
      <c r="S29" s="125">
        <f>taxrates!AU21</f>
        <v>1.4230059912937997E-4</v>
      </c>
      <c r="T29" s="125">
        <f>taxrates!AV21</f>
        <v>9.4627237517754648E-2</v>
      </c>
      <c r="U29" s="125">
        <f>taxrates!AW21</f>
        <v>0.15681902836379191</v>
      </c>
      <c r="V29" s="165">
        <f>taxrates!AX21</f>
        <v>2.8021506415733158E-2</v>
      </c>
    </row>
    <row r="30" spans="1:22">
      <c r="A30" s="166">
        <v>1933</v>
      </c>
      <c r="B30" s="146">
        <f>taxrates!AD22</f>
        <v>0.22138120790465649</v>
      </c>
      <c r="C30" s="541">
        <f>taxrates!AE22</f>
        <v>4.1144483877487599E-2</v>
      </c>
      <c r="D30" s="541">
        <f>taxrates!AF22</f>
        <v>3.5890206614539837E-2</v>
      </c>
      <c r="E30" s="541">
        <f>taxrates!AG22</f>
        <v>5.8638457139453782E-4</v>
      </c>
      <c r="F30" s="541">
        <f>taxrates!AH22</f>
        <v>3.4831954511121498E-2</v>
      </c>
      <c r="G30" s="541">
        <f>taxrates!AI22</f>
        <v>0.10022018970233262</v>
      </c>
      <c r="H30" s="542">
        <f>taxrates!AJ22</f>
        <v>8.7079886277803727E-3</v>
      </c>
      <c r="I30" s="185">
        <f>taxrates!AK22</f>
        <v>0.25194867031587476</v>
      </c>
      <c r="J30" s="125">
        <f>taxrates!AL22</f>
        <v>3.8982250547722745E-2</v>
      </c>
      <c r="K30" s="125">
        <f>taxrates!AM22</f>
        <v>3.9233616821815025E-2</v>
      </c>
      <c r="L30" s="125">
        <f>taxrates!AN22</f>
        <v>3.4575541005149926E-4</v>
      </c>
      <c r="M30" s="125">
        <f>taxrates!AO22</f>
        <v>4.6627102267985353E-2</v>
      </c>
      <c r="N30" s="125">
        <f>taxrates!AP22</f>
        <v>0.11486574703888695</v>
      </c>
      <c r="O30" s="125">
        <f>taxrates!AQ22</f>
        <v>1.1894198229413162E-2</v>
      </c>
      <c r="P30" s="117">
        <f>taxrates!AR22</f>
        <v>0.3586214350093519</v>
      </c>
      <c r="Q30" s="125">
        <f>taxrates!AS22</f>
        <v>4.0774478849393968E-2</v>
      </c>
      <c r="R30" s="125">
        <f>taxrates!AT22</f>
        <v>3.9746123153757605E-2</v>
      </c>
      <c r="S30" s="125">
        <f>taxrates!AU22</f>
        <v>1.3675636655929618E-4</v>
      </c>
      <c r="T30" s="125">
        <f>taxrates!AV22</f>
        <v>9.6334912373760531E-2</v>
      </c>
      <c r="U30" s="125">
        <f>taxrates!AW22</f>
        <v>0.15469941536545945</v>
      </c>
      <c r="V30" s="165">
        <f>taxrates!AX22</f>
        <v>2.6929748900421022E-2</v>
      </c>
    </row>
    <row r="31" spans="1:22">
      <c r="A31" s="166">
        <v>1934</v>
      </c>
      <c r="B31" s="146">
        <f>taxrates!AD23</f>
        <v>0.18426511093640011</v>
      </c>
      <c r="C31" s="541">
        <f>taxrates!AE23</f>
        <v>4.3059623905608753E-2</v>
      </c>
      <c r="D31" s="541">
        <f>taxrates!AF23</f>
        <v>2.9663247738043529E-2</v>
      </c>
      <c r="E31" s="541">
        <f>taxrates!AG23</f>
        <v>4.8099152267109179E-4</v>
      </c>
      <c r="F31" s="541">
        <f>taxrates!AH23</f>
        <v>3.2142914585609479E-2</v>
      </c>
      <c r="G31" s="541">
        <f>taxrates!AI23</f>
        <v>7.1775463276554041E-2</v>
      </c>
      <c r="H31" s="542">
        <f>taxrates!AJ23</f>
        <v>7.1428699079132164E-3</v>
      </c>
      <c r="I31" s="185">
        <f>taxrates!AK23</f>
        <v>0.20741720795083921</v>
      </c>
      <c r="J31" s="125">
        <f>taxrates!AL23</f>
        <v>3.9251129398810945E-2</v>
      </c>
      <c r="K31" s="125">
        <f>taxrates!AM23</f>
        <v>3.1794350942803987E-2</v>
      </c>
      <c r="L31" s="125">
        <f>taxrates!AN23</f>
        <v>2.7286668020112012E-4</v>
      </c>
      <c r="M31" s="125">
        <f>taxrates!AO23</f>
        <v>4.184399681490765E-2</v>
      </c>
      <c r="N31" s="125">
        <f>taxrates!AP23</f>
        <v>8.4868082909359835E-2</v>
      </c>
      <c r="O31" s="125">
        <f>taxrates!AQ23</f>
        <v>9.3867812047556901E-3</v>
      </c>
      <c r="P31" s="117">
        <f>taxrates!AR23</f>
        <v>0.28059460741254866</v>
      </c>
      <c r="Q31" s="125">
        <f>taxrates!AS23</f>
        <v>3.8637288106973165E-2</v>
      </c>
      <c r="R31" s="125">
        <f>taxrates!AT23</f>
        <v>3.0360225664047964E-2</v>
      </c>
      <c r="S31" s="125">
        <f>taxrates!AU23</f>
        <v>1.0156920306675094E-4</v>
      </c>
      <c r="T31" s="125">
        <f>taxrates!AV23</f>
        <v>8.3504988613868208E-2</v>
      </c>
      <c r="U31" s="125">
        <f>taxrates!AW23</f>
        <v>0.10798976216103154</v>
      </c>
      <c r="V31" s="165">
        <f>taxrates!AX23</f>
        <v>2.0000773663561077E-2</v>
      </c>
    </row>
    <row r="32" spans="1:22">
      <c r="A32" s="166">
        <v>1935</v>
      </c>
      <c r="B32" s="146">
        <f>taxrates!AD24</f>
        <v>0.18374415240751241</v>
      </c>
      <c r="C32" s="541">
        <f>taxrates!AE24</f>
        <v>4.1710022208084764E-2</v>
      </c>
      <c r="D32" s="541">
        <f>taxrates!AF24</f>
        <v>2.8172804782418709E-2</v>
      </c>
      <c r="E32" s="541">
        <f>taxrates!AG24</f>
        <v>4.3097228627108719E-4</v>
      </c>
      <c r="F32" s="541">
        <f>taxrates!AH24</f>
        <v>3.5200379971570508E-2</v>
      </c>
      <c r="G32" s="541">
        <f>taxrates!AI24</f>
        <v>6.5429834987687174E-2</v>
      </c>
      <c r="H32" s="542">
        <f>taxrates!AJ24</f>
        <v>1.2800138171480183E-2</v>
      </c>
      <c r="I32" s="185">
        <f>taxrates!AK24</f>
        <v>0.21114511896617028</v>
      </c>
      <c r="J32" s="125">
        <f>taxrates!AL24</f>
        <v>3.877525228281109E-2</v>
      </c>
      <c r="K32" s="125">
        <f>taxrates!AM24</f>
        <v>3.0452057936257465E-2</v>
      </c>
      <c r="L32" s="125">
        <f>taxrates!AN24</f>
        <v>2.4934158422815163E-4</v>
      </c>
      <c r="M32" s="125">
        <f>taxrates!AO24</f>
        <v>4.6673116268791011E-2</v>
      </c>
      <c r="N32" s="125">
        <f>taxrates!AP24</f>
        <v>7.7840343953171257E-2</v>
      </c>
      <c r="O32" s="125">
        <f>taxrates!AQ24</f>
        <v>1.7155006940911318E-2</v>
      </c>
      <c r="P32" s="117">
        <f>taxrates!AR24</f>
        <v>0.28807811863810229</v>
      </c>
      <c r="Q32" s="125">
        <f>taxrates!AS24</f>
        <v>3.6231944294215501E-2</v>
      </c>
      <c r="R32" s="125">
        <f>taxrates!AT24</f>
        <v>2.8310399560927391E-2</v>
      </c>
      <c r="S32" s="125">
        <f>taxrates!AU24</f>
        <v>8.8102611395333644E-5</v>
      </c>
      <c r="T32" s="125">
        <f>taxrates!AV24</f>
        <v>8.9796056380839956E-2</v>
      </c>
      <c r="U32" s="125">
        <f>taxrates!AW24</f>
        <v>9.8979807800576566E-2</v>
      </c>
      <c r="V32" s="165">
        <f>taxrates!AX24</f>
        <v>3.4671807990147498E-2</v>
      </c>
    </row>
    <row r="33" spans="1:22">
      <c r="A33" s="166">
        <v>1936</v>
      </c>
      <c r="B33" s="146">
        <f>taxrates!AD25</f>
        <v>0.19019028673796465</v>
      </c>
      <c r="C33" s="541">
        <f>taxrates!AE25</f>
        <v>3.9938352350433755E-2</v>
      </c>
      <c r="D33" s="541">
        <f>taxrates!AF25</f>
        <v>2.4634951113192631E-2</v>
      </c>
      <c r="E33" s="541">
        <f>taxrates!AG25</f>
        <v>1.1254537079294603E-3</v>
      </c>
      <c r="F33" s="541">
        <f>taxrates!AH25</f>
        <v>3.621221219596072E-2</v>
      </c>
      <c r="G33" s="541">
        <f>taxrates!AI25</f>
        <v>7.4351543448924723E-2</v>
      </c>
      <c r="H33" s="542">
        <f>taxrates!AJ25</f>
        <v>1.3927773921523359E-2</v>
      </c>
      <c r="I33" s="185">
        <f>taxrates!AK25</f>
        <v>0.21769563611990028</v>
      </c>
      <c r="J33" s="125">
        <f>taxrates!AL25</f>
        <v>3.6742183665719574E-2</v>
      </c>
      <c r="K33" s="125">
        <f>taxrates!AM25</f>
        <v>2.6191789337792329E-2</v>
      </c>
      <c r="L33" s="125">
        <f>taxrates!AN25</f>
        <v>6.4436748210569051E-4</v>
      </c>
      <c r="M33" s="125">
        <f>taxrates!AO25</f>
        <v>4.7355118699588437E-2</v>
      </c>
      <c r="N33" s="125">
        <f>taxrates!AP25</f>
        <v>8.8289979677266539E-2</v>
      </c>
      <c r="O33" s="125">
        <f>taxrates!AQ25</f>
        <v>1.8472197257427717E-2</v>
      </c>
      <c r="P33" s="117">
        <f>taxrates!AR25</f>
        <v>0.28364976739208847</v>
      </c>
      <c r="Q33" s="125">
        <f>taxrates!AS25</f>
        <v>3.1749705814912682E-2</v>
      </c>
      <c r="R33" s="125">
        <f>taxrates!AT25</f>
        <v>2.2676328795399305E-2</v>
      </c>
      <c r="S33" s="125">
        <f>taxrates!AU25</f>
        <v>2.1055493090042497E-4</v>
      </c>
      <c r="T33" s="125">
        <f>taxrates!AV25</f>
        <v>8.453712151640301E-2</v>
      </c>
      <c r="U33" s="125">
        <f>taxrates!AW25</f>
        <v>0.10997641361243714</v>
      </c>
      <c r="V33" s="165">
        <f>taxrates!AX25</f>
        <v>3.4499642722035907E-2</v>
      </c>
    </row>
    <row r="34" spans="1:22">
      <c r="A34" s="166">
        <v>1937</v>
      </c>
      <c r="B34" s="146">
        <f>taxrates!AD26</f>
        <v>0.19828752246695744</v>
      </c>
      <c r="C34" s="541">
        <f>taxrates!AE26</f>
        <v>3.9334382297775694E-2</v>
      </c>
      <c r="D34" s="541">
        <f>taxrates!AF26</f>
        <v>2.2417117140216172E-2</v>
      </c>
      <c r="E34" s="541">
        <f>taxrates!AG26</f>
        <v>4.8425200342370077E-3</v>
      </c>
      <c r="F34" s="541">
        <f>taxrates!AH26</f>
        <v>4.879785069559784E-2</v>
      </c>
      <c r="G34" s="541">
        <f>taxrates!AI26</f>
        <v>7.0054064735928054E-2</v>
      </c>
      <c r="H34" s="542">
        <f>taxrates!AJ26</f>
        <v>1.2841587563202658E-2</v>
      </c>
      <c r="I34" s="185">
        <f>taxrates!AK26</f>
        <v>0.22493029564919512</v>
      </c>
      <c r="J34" s="125">
        <f>taxrates!AL26</f>
        <v>3.6271467502069367E-2</v>
      </c>
      <c r="K34" s="125">
        <f>taxrates!AM26</f>
        <v>2.1839017667822584E-2</v>
      </c>
      <c r="L34" s="125">
        <f>taxrates!AN26</f>
        <v>2.7790437152939349E-3</v>
      </c>
      <c r="M34" s="125">
        <f>taxrates!AO26</f>
        <v>6.3919605889582787E-2</v>
      </c>
      <c r="N34" s="125">
        <f>taxrates!AP26</f>
        <v>8.3049587879584927E-2</v>
      </c>
      <c r="O34" s="125">
        <f>taxrates!AQ26</f>
        <v>1.7071572994841484E-2</v>
      </c>
      <c r="P34" s="117">
        <f>taxrates!AR26</f>
        <v>0.30552097526418825</v>
      </c>
      <c r="Q34" s="125">
        <f>taxrates!AS26</f>
        <v>3.0792797081484382E-2</v>
      </c>
      <c r="R34" s="125">
        <f>taxrates!AT26</f>
        <v>2.0504513933407457E-2</v>
      </c>
      <c r="S34" s="125">
        <f>taxrates!AU26</f>
        <v>8.9214706373334101E-4</v>
      </c>
      <c r="T34" s="125">
        <f>taxrates!AV26</f>
        <v>0.11189356908910685</v>
      </c>
      <c r="U34" s="125">
        <f>taxrates!AW26</f>
        <v>0.11013744493567248</v>
      </c>
      <c r="V34" s="165">
        <f>taxrates!AX26</f>
        <v>3.1300503160783741E-2</v>
      </c>
    </row>
    <row r="35" spans="1:22">
      <c r="A35" s="166">
        <v>1938</v>
      </c>
      <c r="B35" s="146">
        <f>taxrates!AD27</f>
        <v>0.20022152094281531</v>
      </c>
      <c r="C35" s="541">
        <f>taxrates!AE27</f>
        <v>4.1843179796866338E-2</v>
      </c>
      <c r="D35" s="541">
        <f>taxrates!AF27</f>
        <v>2.573071787392749E-2</v>
      </c>
      <c r="E35" s="541">
        <f>taxrates!AG27</f>
        <v>6.0152785832723512E-3</v>
      </c>
      <c r="F35" s="541">
        <f>taxrates!AH27</f>
        <v>5.0127685864574716E-2</v>
      </c>
      <c r="G35" s="541">
        <f>taxrates!AI27</f>
        <v>6.2547047841511702E-2</v>
      </c>
      <c r="H35" s="542">
        <f>taxrates!AJ27</f>
        <v>1.3957610982662745E-2</v>
      </c>
      <c r="I35" s="185">
        <f>taxrates!AK27</f>
        <v>0.22894517242026888</v>
      </c>
      <c r="J35" s="125">
        <f>taxrates!AL27</f>
        <v>3.9954274982927168E-2</v>
      </c>
      <c r="K35" s="125">
        <f>taxrates!AM27</f>
        <v>2.5632194225685932E-2</v>
      </c>
      <c r="L35" s="125">
        <f>taxrates!AN27</f>
        <v>3.5745837682939238E-3</v>
      </c>
      <c r="M35" s="125">
        <f>taxrates!AO27</f>
        <v>6.7487412029804836E-2</v>
      </c>
      <c r="N35" s="125">
        <f>taxrates!AP27</f>
        <v>7.3082976997253718E-2</v>
      </c>
      <c r="O35" s="125">
        <f>taxrates!AQ27</f>
        <v>1.9213730416303299E-2</v>
      </c>
      <c r="P35" s="117">
        <f>taxrates!AR27</f>
        <v>0.3221502702749609</v>
      </c>
      <c r="Q35" s="125">
        <f>taxrates!AS27</f>
        <v>3.6234783452638974E-2</v>
      </c>
      <c r="R35" s="125">
        <f>taxrates!AT27</f>
        <v>2.4321386557022064E-2</v>
      </c>
      <c r="S35" s="125">
        <f>taxrates!AU27</f>
        <v>1.2258715154440779E-3</v>
      </c>
      <c r="T35" s="125">
        <f>taxrates!AV27</f>
        <v>0.12528400294908637</v>
      </c>
      <c r="U35" s="125">
        <f>taxrates!AW27</f>
        <v>9.7479701733734256E-2</v>
      </c>
      <c r="V35" s="165">
        <f>taxrates!AX27</f>
        <v>3.7604524067035149E-2</v>
      </c>
    </row>
    <row r="36" spans="1:22">
      <c r="A36" s="168">
        <v>1939</v>
      </c>
      <c r="B36" s="150">
        <f>taxrates!AD28</f>
        <v>0.17926099529055084</v>
      </c>
      <c r="C36" s="543">
        <f>taxrates!AE28</f>
        <v>3.9606633044103959E-2</v>
      </c>
      <c r="D36" s="543">
        <f>taxrates!AF28</f>
        <v>2.1907943828967318E-2</v>
      </c>
      <c r="E36" s="543">
        <f>taxrates!AG28</f>
        <v>5.7975502638018817E-3</v>
      </c>
      <c r="F36" s="543">
        <f>taxrates!AH28</f>
        <v>3.7928629886437124E-2</v>
      </c>
      <c r="G36" s="543">
        <f>taxrates!AI28</f>
        <v>6.1359153157246715E-2</v>
      </c>
      <c r="H36" s="544">
        <f>taxrates!AJ28</f>
        <v>1.266108510999386E-2</v>
      </c>
      <c r="I36" s="186">
        <f>taxrates!AK28</f>
        <v>0.20130781790194396</v>
      </c>
      <c r="J36" s="127">
        <f>taxrates!AL28</f>
        <v>3.7240013151800817E-2</v>
      </c>
      <c r="K36" s="127">
        <f>taxrates!AM28</f>
        <v>2.1788176011568024E-2</v>
      </c>
      <c r="L36" s="127">
        <f>taxrates!AN28</f>
        <v>3.3924822448560907E-3</v>
      </c>
      <c r="M36" s="127">
        <f>taxrates!AO28</f>
        <v>4.994029381722298E-2</v>
      </c>
      <c r="N36" s="127">
        <f>taxrates!AP28</f>
        <v>7.1784577597470409E-2</v>
      </c>
      <c r="O36" s="127">
        <f>taxrates!AQ28</f>
        <v>1.7162275079025631E-2</v>
      </c>
      <c r="P36" s="120">
        <f>taxrates!AR28</f>
        <v>0.26994564013387057</v>
      </c>
      <c r="Q36" s="127">
        <f>taxrates!AS28</f>
        <v>3.2873559652901049E-2</v>
      </c>
      <c r="R36" s="127">
        <f>taxrates!AT28</f>
        <v>2.0516601651262952E-2</v>
      </c>
      <c r="S36" s="127">
        <f>taxrates!AU28</f>
        <v>1.1324304797621012E-3</v>
      </c>
      <c r="T36" s="127">
        <f>taxrates!AV28</f>
        <v>8.9711373660411084E-2</v>
      </c>
      <c r="U36" s="127">
        <f>taxrates!AW28</f>
        <v>9.3041630073332493E-2</v>
      </c>
      <c r="V36" s="167">
        <f>taxrates!AX28</f>
        <v>3.2670044616200905E-2</v>
      </c>
    </row>
    <row r="37" spans="1:22">
      <c r="A37" s="166">
        <v>1940</v>
      </c>
      <c r="B37" s="146">
        <f>taxrates!AD29</f>
        <v>0.19030794750787175</v>
      </c>
      <c r="C37" s="541">
        <f>taxrates!AE29</f>
        <v>4.0243029223753231E-2</v>
      </c>
      <c r="D37" s="541">
        <f>taxrates!AF29</f>
        <v>1.9962160941817766E-2</v>
      </c>
      <c r="E37" s="541">
        <f>taxrates!AG29</f>
        <v>5.8522034942371896E-3</v>
      </c>
      <c r="F37" s="541">
        <f>taxrates!AH29</f>
        <v>3.8503108208998743E-2</v>
      </c>
      <c r="G37" s="541">
        <f>taxrates!AI29</f>
        <v>7.4312314614565694E-2</v>
      </c>
      <c r="H37" s="542">
        <f>taxrates!AJ29</f>
        <v>1.1435131024499152E-2</v>
      </c>
      <c r="I37" s="185">
        <f>taxrates!AK29</f>
        <v>0.21333699317254851</v>
      </c>
      <c r="J37" s="125">
        <f>taxrates!AL29</f>
        <v>3.7348121182670634E-2</v>
      </c>
      <c r="K37" s="125">
        <f>taxrates!AM29</f>
        <v>1.9310465700740118E-2</v>
      </c>
      <c r="L37" s="125">
        <f>taxrates!AN29</f>
        <v>3.3800931904540174E-3</v>
      </c>
      <c r="M37" s="125">
        <f>taxrates!AO29</f>
        <v>4.9860825136651986E-2</v>
      </c>
      <c r="N37" s="125">
        <f>taxrates!AP29</f>
        <v>8.8137845927142119E-2</v>
      </c>
      <c r="O37" s="125">
        <f>taxrates!AQ29</f>
        <v>1.5299642034889659E-2</v>
      </c>
      <c r="P37" s="117">
        <f>taxrates!AR29</f>
        <v>0.27191445520894186</v>
      </c>
      <c r="Q37" s="125">
        <f>taxrates!AS29</f>
        <v>3.1886486939824862E-2</v>
      </c>
      <c r="R37" s="125">
        <f>taxrates!AT29</f>
        <v>1.6637841795702352E-2</v>
      </c>
      <c r="S37" s="125">
        <f>taxrates!AU29</f>
        <v>1.0912484697334047E-3</v>
      </c>
      <c r="T37" s="125">
        <f>taxrates!AV29</f>
        <v>8.5367377574465761E-2</v>
      </c>
      <c r="U37" s="125">
        <f>taxrates!AW29</f>
        <v>0.10876786742996554</v>
      </c>
      <c r="V37" s="165">
        <f>taxrates!AX29</f>
        <v>2.8163632999249934E-2</v>
      </c>
    </row>
    <row r="38" spans="1:22">
      <c r="A38" s="166">
        <v>1941</v>
      </c>
      <c r="B38" s="146">
        <f>taxrates!AD30</f>
        <v>0.23157429856238096</v>
      </c>
      <c r="C38" s="541">
        <f>taxrates!AE30</f>
        <v>4.0614357464674275E-2</v>
      </c>
      <c r="D38" s="541">
        <f>taxrates!AF30</f>
        <v>1.5715446997290581E-2</v>
      </c>
      <c r="E38" s="541">
        <f>taxrates!AG30</f>
        <v>5.7623752199962991E-3</v>
      </c>
      <c r="F38" s="541">
        <f>taxrates!AH30</f>
        <v>4.0654844938819927E-2</v>
      </c>
      <c r="G38" s="541">
        <f>taxrates!AI30</f>
        <v>0.11952585886710802</v>
      </c>
      <c r="H38" s="542">
        <f>taxrates!AJ30</f>
        <v>9.3014150744918714E-3</v>
      </c>
      <c r="I38" s="185">
        <f>taxrates!AK30</f>
        <v>0.26367789624599852</v>
      </c>
      <c r="J38" s="125">
        <f>taxrates!AL30</f>
        <v>3.7044156866957431E-2</v>
      </c>
      <c r="K38" s="125">
        <f>taxrates!AM30</f>
        <v>1.4712322049239897E-2</v>
      </c>
      <c r="L38" s="125">
        <f>taxrates!AN30</f>
        <v>3.2709418363787127E-3</v>
      </c>
      <c r="M38" s="125">
        <f>taxrates!AO30</f>
        <v>5.2342696468711508E-2</v>
      </c>
      <c r="N38" s="125">
        <f>taxrates!AP30</f>
        <v>0.14407708272908448</v>
      </c>
      <c r="O38" s="125">
        <f>taxrates!AQ30</f>
        <v>1.2230696295626483E-2</v>
      </c>
      <c r="P38" s="117">
        <f>taxrates!AR30</f>
        <v>0.31633269395551578</v>
      </c>
      <c r="Q38" s="125">
        <f>taxrates!AS30</f>
        <v>3.0581418926215943E-2</v>
      </c>
      <c r="R38" s="125">
        <f>taxrates!AT30</f>
        <v>1.1222332165413396E-2</v>
      </c>
      <c r="S38" s="125">
        <f>taxrates!AU30</f>
        <v>1.0210988757373681E-3</v>
      </c>
      <c r="T38" s="125">
        <f>taxrates!AV30</f>
        <v>8.6022611985062045E-2</v>
      </c>
      <c r="U38" s="125">
        <f>taxrates!AW30</f>
        <v>0.16571865630268121</v>
      </c>
      <c r="V38" s="165">
        <f>taxrates!AX30</f>
        <v>2.1766575700405848E-2</v>
      </c>
    </row>
    <row r="39" spans="1:22">
      <c r="A39" s="166">
        <v>1942</v>
      </c>
      <c r="B39" s="146">
        <f>taxrates!AD31</f>
        <v>0.26109099350505033</v>
      </c>
      <c r="C39" s="541">
        <f>taxrates!AE31</f>
        <v>3.6966631624252011E-2</v>
      </c>
      <c r="D39" s="541">
        <f>taxrates!AF31</f>
        <v>1.4171283096779872E-2</v>
      </c>
      <c r="E39" s="541">
        <f>taxrates!AG31</f>
        <v>6.2404864258928348E-3</v>
      </c>
      <c r="F39" s="541">
        <f>taxrates!AH31</f>
        <v>6.813905264621653E-2</v>
      </c>
      <c r="G39" s="541">
        <f>taxrates!AI31</f>
        <v>0.12598666574472983</v>
      </c>
      <c r="H39" s="542">
        <f>taxrates!AJ31</f>
        <v>9.5868739671792474E-3</v>
      </c>
      <c r="I39" s="185">
        <f>taxrates!AK31</f>
        <v>0.29805482139040584</v>
      </c>
      <c r="J39" s="125">
        <f>taxrates!AL31</f>
        <v>3.3103301718618694E-2</v>
      </c>
      <c r="K39" s="125">
        <f>taxrates!AM31</f>
        <v>1.2631843527588905E-2</v>
      </c>
      <c r="L39" s="125">
        <f>taxrates!AN31</f>
        <v>3.4778515084833328E-3</v>
      </c>
      <c r="M39" s="125">
        <f>taxrates!AO31</f>
        <v>7.9782860843979495E-2</v>
      </c>
      <c r="N39" s="125">
        <f>taxrates!AP31</f>
        <v>0.15668238873164636</v>
      </c>
      <c r="O39" s="125">
        <f>taxrates!AQ31</f>
        <v>1.2376575060089037E-2</v>
      </c>
      <c r="P39" s="117">
        <f>taxrates!AR31</f>
        <v>0.35194280086731816</v>
      </c>
      <c r="Q39" s="125">
        <f>taxrates!AS31</f>
        <v>2.6304955170082776E-2</v>
      </c>
      <c r="R39" s="125">
        <f>taxrates!AT31</f>
        <v>9.0833360670229228E-3</v>
      </c>
      <c r="S39" s="125">
        <f>taxrates!AU31</f>
        <v>1.0450434505345225E-3</v>
      </c>
      <c r="T39" s="125">
        <f>taxrates!AV31</f>
        <v>0.11312619698294107</v>
      </c>
      <c r="U39" s="125">
        <f>taxrates!AW31</f>
        <v>0.18118505605012605</v>
      </c>
      <c r="V39" s="165">
        <f>taxrates!AX31</f>
        <v>2.1198213146610821E-2</v>
      </c>
    </row>
    <row r="40" spans="1:22">
      <c r="A40" s="166">
        <v>1943</v>
      </c>
      <c r="B40" s="146">
        <f>taxrates!AD32</f>
        <v>0.34147476741897981</v>
      </c>
      <c r="C40" s="541">
        <f>taxrates!AE32</f>
        <v>3.611445877147914E-2</v>
      </c>
      <c r="D40" s="541">
        <f>taxrates!AF32</f>
        <v>1.3257944532051227E-2</v>
      </c>
      <c r="E40" s="541">
        <f>taxrates!AG32</f>
        <v>7.1797038372895519E-3</v>
      </c>
      <c r="F40" s="541">
        <f>taxrates!AH32</f>
        <v>0.14655248444401073</v>
      </c>
      <c r="G40" s="541">
        <f>taxrates!AI32</f>
        <v>0.12995274597095127</v>
      </c>
      <c r="H40" s="542">
        <f>taxrates!AJ32</f>
        <v>8.4174298631978992E-3</v>
      </c>
      <c r="I40" s="185">
        <f>taxrates!AK32</f>
        <v>0.38336181623287158</v>
      </c>
      <c r="J40" s="125">
        <f>taxrates!AL32</f>
        <v>3.2082633977390182E-2</v>
      </c>
      <c r="K40" s="125">
        <f>taxrates!AM32</f>
        <v>1.1704360203920048E-2</v>
      </c>
      <c r="L40" s="125">
        <f>taxrates!AN32</f>
        <v>3.969415814061736E-3</v>
      </c>
      <c r="M40" s="125">
        <f>taxrates!AO32</f>
        <v>0.16049437309076733</v>
      </c>
      <c r="N40" s="125">
        <f>taxrates!AP32</f>
        <v>0.16433074320426166</v>
      </c>
      <c r="O40" s="125">
        <f>taxrates!AQ32</f>
        <v>1.0780289942470603E-2</v>
      </c>
      <c r="P40" s="117">
        <f>taxrates!AR32</f>
        <v>0.44002324385956793</v>
      </c>
      <c r="Q40" s="125">
        <f>taxrates!AS32</f>
        <v>2.563181877425413E-2</v>
      </c>
      <c r="R40" s="125">
        <f>taxrates!AT32</f>
        <v>8.2566241316093889E-3</v>
      </c>
      <c r="S40" s="125">
        <f>taxrates!AU32</f>
        <v>1.1992039815204108E-3</v>
      </c>
      <c r="T40" s="125">
        <f>taxrates!AV32</f>
        <v>0.19818324692424602</v>
      </c>
      <c r="U40" s="125">
        <f>taxrates!AW32</f>
        <v>0.18819124331017859</v>
      </c>
      <c r="V40" s="165">
        <f>taxrates!AX32</f>
        <v>1.8561106737759347E-2</v>
      </c>
    </row>
    <row r="41" spans="1:22">
      <c r="A41" s="166">
        <v>1944</v>
      </c>
      <c r="B41" s="146">
        <f>taxrates!AD33</f>
        <v>0.31434717234802312</v>
      </c>
      <c r="C41" s="541">
        <f>taxrates!AE33</f>
        <v>4.0758186815248405E-2</v>
      </c>
      <c r="D41" s="541">
        <f>taxrates!AF33</f>
        <v>1.2639484587782485E-2</v>
      </c>
      <c r="E41" s="541">
        <f>taxrates!AG33</f>
        <v>7.9599590363101103E-3</v>
      </c>
      <c r="F41" s="541">
        <f>taxrates!AH33</f>
        <v>0.13996600215513708</v>
      </c>
      <c r="G41" s="541">
        <f>taxrates!AI33</f>
        <v>0.10340197427257426</v>
      </c>
      <c r="H41" s="542">
        <f>taxrates!AJ33</f>
        <v>9.6215654809707549E-3</v>
      </c>
      <c r="I41" s="185">
        <f>taxrates!AK33</f>
        <v>0.36251913221845211</v>
      </c>
      <c r="J41" s="125">
        <f>taxrates!AL33</f>
        <v>3.7704696909506293E-2</v>
      </c>
      <c r="K41" s="125">
        <f>taxrates!AM33</f>
        <v>1.1736147417112156E-2</v>
      </c>
      <c r="L41" s="125">
        <f>taxrates!AN33</f>
        <v>4.5827122752274884E-3</v>
      </c>
      <c r="M41" s="125">
        <f>taxrates!AO33</f>
        <v>0.15509277905848942</v>
      </c>
      <c r="N41" s="125">
        <f>taxrates!AP33</f>
        <v>0.1405709733420363</v>
      </c>
      <c r="O41" s="125">
        <f>taxrates!AQ33</f>
        <v>1.2831823216080462E-2</v>
      </c>
      <c r="P41" s="117">
        <f>taxrates!AR33</f>
        <v>0.42817017938747975</v>
      </c>
      <c r="Q41" s="125">
        <f>taxrates!AS33</f>
        <v>3.1864385526663284E-2</v>
      </c>
      <c r="R41" s="125">
        <f>taxrates!AT33</f>
        <v>8.6565657003040367E-3</v>
      </c>
      <c r="S41" s="125">
        <f>taxrates!AU33</f>
        <v>1.4645012403545511E-3</v>
      </c>
      <c r="T41" s="125">
        <f>taxrates!AV33</f>
        <v>0.19564321330793707</v>
      </c>
      <c r="U41" s="125">
        <f>taxrates!AW33</f>
        <v>0.16717499731426086</v>
      </c>
      <c r="V41" s="165">
        <f>taxrates!AX33</f>
        <v>2.3366516297960018E-2</v>
      </c>
    </row>
    <row r="42" spans="1:22">
      <c r="A42" s="166">
        <v>1945</v>
      </c>
      <c r="B42" s="146">
        <f>taxrates!AD34</f>
        <v>0.33333047143111011</v>
      </c>
      <c r="C42" s="541">
        <f>taxrates!AE34</f>
        <v>4.7427520478881664E-2</v>
      </c>
      <c r="D42" s="541">
        <f>taxrates!AF34</f>
        <v>1.3483434714824176E-2</v>
      </c>
      <c r="E42" s="541">
        <f>taxrates!AG34</f>
        <v>1.0081004182575551E-2</v>
      </c>
      <c r="F42" s="541">
        <f>taxrates!AH34</f>
        <v>0.16096827507816122</v>
      </c>
      <c r="G42" s="541">
        <f>taxrates!AI34</f>
        <v>9.0280906026641322E-2</v>
      </c>
      <c r="H42" s="542">
        <f>taxrates!AJ34</f>
        <v>1.1089330950026172E-2</v>
      </c>
      <c r="I42" s="185">
        <f>taxrates!AK34</f>
        <v>0.37999243227403529</v>
      </c>
      <c r="J42" s="125">
        <f>taxrates!AL34</f>
        <v>4.3748053632891949E-2</v>
      </c>
      <c r="K42" s="125">
        <f>taxrates!AM34</f>
        <v>1.2597800787757005E-2</v>
      </c>
      <c r="L42" s="125">
        <f>taxrates!AN34</f>
        <v>5.787130426473051E-3</v>
      </c>
      <c r="M42" s="125">
        <f>taxrates!AO34</f>
        <v>0.1807461433135574</v>
      </c>
      <c r="N42" s="125">
        <f>taxrates!AP34</f>
        <v>0.12236657543777511</v>
      </c>
      <c r="O42" s="125">
        <f>taxrates!AQ34</f>
        <v>1.474672867558072E-2</v>
      </c>
      <c r="P42" s="117">
        <f>taxrates!AR34</f>
        <v>0.45633406978355268</v>
      </c>
      <c r="Q42" s="125">
        <f>taxrates!AS34</f>
        <v>3.8123975106223243E-2</v>
      </c>
      <c r="R42" s="125">
        <f>taxrates!AT34</f>
        <v>9.650363298154295E-3</v>
      </c>
      <c r="S42" s="125">
        <f>taxrates!AU34</f>
        <v>1.9070398605598479E-3</v>
      </c>
      <c r="T42" s="125">
        <f>taxrates!AV34</f>
        <v>0.23318616698186717</v>
      </c>
      <c r="U42" s="125">
        <f>taxrates!AW34</f>
        <v>0.14578040340056267</v>
      </c>
      <c r="V42" s="165">
        <f>taxrates!AX34</f>
        <v>2.7686121136185467E-2</v>
      </c>
    </row>
    <row r="43" spans="1:22">
      <c r="A43" s="166">
        <v>1946</v>
      </c>
      <c r="B43" s="146">
        <f>taxrates!AD35</f>
        <v>0.30957425110752196</v>
      </c>
      <c r="C43" s="541">
        <f>taxrates!AE35</f>
        <v>5.2159042596968033E-2</v>
      </c>
      <c r="D43" s="541">
        <f>taxrates!AF35</f>
        <v>1.2630064267862694E-2</v>
      </c>
      <c r="E43" s="541">
        <f>taxrates!AG35</f>
        <v>1.2036274444336732E-2</v>
      </c>
      <c r="F43" s="541">
        <f>taxrates!AH35</f>
        <v>0.14575817688631884</v>
      </c>
      <c r="G43" s="541">
        <f>taxrates!AI35</f>
        <v>7.4985611456986068E-2</v>
      </c>
      <c r="H43" s="542">
        <f>taxrates!AJ35</f>
        <v>1.2005081455049556E-2</v>
      </c>
      <c r="I43" s="185">
        <f>taxrates!AK35</f>
        <v>0.34669807986380785</v>
      </c>
      <c r="J43" s="125">
        <f>taxrates!AL35</f>
        <v>4.779885688378941E-2</v>
      </c>
      <c r="K43" s="125">
        <f>taxrates!AM35</f>
        <v>1.1841009182763691E-2</v>
      </c>
      <c r="L43" s="125">
        <f>taxrates!AN35</f>
        <v>6.8645352715843563E-3</v>
      </c>
      <c r="M43" s="125">
        <f>taxrates!AO35</f>
        <v>0.1655826737368811</v>
      </c>
      <c r="N43" s="125">
        <f>taxrates!AP35</f>
        <v>9.8750571780610044E-2</v>
      </c>
      <c r="O43" s="125">
        <f>taxrates!AQ35</f>
        <v>1.5860433008179266E-2</v>
      </c>
      <c r="P43" s="117">
        <f>taxrates!AR35</f>
        <v>0.42997691324046239</v>
      </c>
      <c r="Q43" s="125">
        <f>taxrates!AS35</f>
        <v>4.3927534367005992E-2</v>
      </c>
      <c r="R43" s="125">
        <f>taxrates!AT35</f>
        <v>9.7035601180233445E-3</v>
      </c>
      <c r="S43" s="125">
        <f>taxrates!AU35</f>
        <v>2.3855444679528972E-3</v>
      </c>
      <c r="T43" s="125">
        <f>taxrates!AV35</f>
        <v>0.22606277723983786</v>
      </c>
      <c r="U43" s="125">
        <f>taxrates!AW35</f>
        <v>0.11658419246204688</v>
      </c>
      <c r="V43" s="165">
        <f>taxrates!AX35</f>
        <v>3.131330458559542E-2</v>
      </c>
    </row>
    <row r="44" spans="1:22">
      <c r="A44" s="166">
        <v>1947</v>
      </c>
      <c r="B44" s="146">
        <f>taxrates!AD36</f>
        <v>0.31787137582942815</v>
      </c>
      <c r="C44" s="541">
        <f>taxrates!AE36</f>
        <v>5.1366490502473564E-2</v>
      </c>
      <c r="D44" s="541">
        <f>taxrates!AF36</f>
        <v>1.2009822288589322E-2</v>
      </c>
      <c r="E44" s="541">
        <f>taxrates!AG36</f>
        <v>9.1222407204997087E-3</v>
      </c>
      <c r="F44" s="541">
        <f>taxrates!AH36</f>
        <v>0.14120414723897712</v>
      </c>
      <c r="G44" s="541">
        <f>taxrates!AI36</f>
        <v>9.1853398733712122E-2</v>
      </c>
      <c r="H44" s="542">
        <f>taxrates!AJ36</f>
        <v>1.2315276345176309E-2</v>
      </c>
      <c r="I44" s="185">
        <f>taxrates!AK36</f>
        <v>0.35541025766677115</v>
      </c>
      <c r="J44" s="125">
        <f>taxrates!AL36</f>
        <v>4.6637414784656009E-2</v>
      </c>
      <c r="K44" s="125">
        <f>taxrates!AM36</f>
        <v>1.1165720472892035E-2</v>
      </c>
      <c r="L44" s="125">
        <f>taxrates!AN36</f>
        <v>5.15450852279703E-3</v>
      </c>
      <c r="M44" s="125">
        <f>taxrates!AO36</f>
        <v>0.15681064864216127</v>
      </c>
      <c r="N44" s="125">
        <f>taxrates!AP36</f>
        <v>0.11952212383377285</v>
      </c>
      <c r="O44" s="125">
        <f>taxrates!AQ36</f>
        <v>1.6119841410491921E-2</v>
      </c>
      <c r="P44" s="117">
        <f>taxrates!AR36</f>
        <v>0.42589611600144428</v>
      </c>
      <c r="Q44" s="125">
        <f>taxrates!AS36</f>
        <v>4.1874908234900449E-2</v>
      </c>
      <c r="R44" s="125">
        <f>taxrates!AT36</f>
        <v>9.0423136021620075E-3</v>
      </c>
      <c r="S44" s="125">
        <f>taxrates!AU36</f>
        <v>1.7501034494692364E-3</v>
      </c>
      <c r="T44" s="125">
        <f>taxrates!AV36</f>
        <v>0.20599838382362895</v>
      </c>
      <c r="U44" s="125">
        <f>taxrates!AW36</f>
        <v>0.13622490502052495</v>
      </c>
      <c r="V44" s="165">
        <f>taxrates!AX36</f>
        <v>3.1005501870758668E-2</v>
      </c>
    </row>
    <row r="45" spans="1:22">
      <c r="A45" s="166">
        <v>1948</v>
      </c>
      <c r="B45" s="146">
        <f>taxrates!AD37</f>
        <v>0.28607531978415035</v>
      </c>
      <c r="C45" s="541">
        <f>taxrates!AE37</f>
        <v>4.7153880055995578E-2</v>
      </c>
      <c r="D45" s="541">
        <f>taxrates!AF37</f>
        <v>1.0769958768726917E-2</v>
      </c>
      <c r="E45" s="541">
        <f>taxrates!AG37</f>
        <v>6.496285358916597E-3</v>
      </c>
      <c r="F45" s="541">
        <f>taxrates!AH37</f>
        <v>0.12469310421064202</v>
      </c>
      <c r="G45" s="541">
        <f>taxrates!AI37</f>
        <v>8.5427418848667822E-2</v>
      </c>
      <c r="H45" s="542">
        <f>taxrates!AJ37</f>
        <v>1.1534672541201357E-2</v>
      </c>
      <c r="I45" s="185">
        <f>taxrates!AK37</f>
        <v>0.3181124447324683</v>
      </c>
      <c r="J45" s="125">
        <f>taxrates!AL37</f>
        <v>4.279852006715696E-2</v>
      </c>
      <c r="K45" s="125">
        <f>taxrates!AM37</f>
        <v>9.8817186542704202E-3</v>
      </c>
      <c r="L45" s="125">
        <f>taxrates!AN37</f>
        <v>3.6695057346825188E-3</v>
      </c>
      <c r="M45" s="125">
        <f>taxrates!AO37</f>
        <v>0.13701112866890167</v>
      </c>
      <c r="N45" s="125">
        <f>taxrates!AP37</f>
        <v>0.10965846580334548</v>
      </c>
      <c r="O45" s="125">
        <f>taxrates!AQ37</f>
        <v>1.5093105804111225E-2</v>
      </c>
      <c r="P45" s="117">
        <f>taxrates!AR37</f>
        <v>0.37619817946048967</v>
      </c>
      <c r="Q45" s="125">
        <f>taxrates!AS37</f>
        <v>3.7290979676486237E-2</v>
      </c>
      <c r="R45" s="125">
        <f>taxrates!AT37</f>
        <v>7.8208134145245096E-3</v>
      </c>
      <c r="S45" s="125">
        <f>taxrates!AU37</f>
        <v>1.2090372202348807E-3</v>
      </c>
      <c r="T45" s="125">
        <f>taxrates!AV37</f>
        <v>0.17726104099563281</v>
      </c>
      <c r="U45" s="125">
        <f>taxrates!AW37</f>
        <v>0.1245249468212576</v>
      </c>
      <c r="V45" s="165">
        <f>taxrates!AX37</f>
        <v>2.8091361332353626E-2</v>
      </c>
    </row>
    <row r="46" spans="1:22">
      <c r="A46" s="166">
        <v>1949</v>
      </c>
      <c r="B46" s="146">
        <f>taxrates!AD38</f>
        <v>0.26962842428176897</v>
      </c>
      <c r="C46" s="541">
        <f>taxrates!AE38</f>
        <v>5.0616504842225817E-2</v>
      </c>
      <c r="D46" s="541">
        <f>taxrates!AF38</f>
        <v>1.2238890518382527E-2</v>
      </c>
      <c r="E46" s="541">
        <f>taxrates!AG38</f>
        <v>7.0220879875161771E-3</v>
      </c>
      <c r="F46" s="541">
        <f>taxrates!AH38</f>
        <v>0.11196781059371022</v>
      </c>
      <c r="G46" s="541">
        <f>taxrates!AI38</f>
        <v>7.8006867672233055E-2</v>
      </c>
      <c r="H46" s="542">
        <f>taxrates!AJ38</f>
        <v>9.7762626677011816E-3</v>
      </c>
      <c r="I46" s="185">
        <f>taxrates!AK38</f>
        <v>0.29779303908790117</v>
      </c>
      <c r="J46" s="125">
        <f>taxrates!AL38</f>
        <v>4.6754569795460894E-2</v>
      </c>
      <c r="K46" s="125">
        <f>taxrates!AM38</f>
        <v>1.1276129214657565E-2</v>
      </c>
      <c r="L46" s="125">
        <f>taxrates!AN38</f>
        <v>4.0367266224743846E-3</v>
      </c>
      <c r="M46" s="125">
        <f>taxrates!AO38</f>
        <v>0.12345926652621873</v>
      </c>
      <c r="N46" s="125">
        <f>taxrates!AP38</f>
        <v>9.9247671393802542E-2</v>
      </c>
      <c r="O46" s="125">
        <f>taxrates!AQ38</f>
        <v>1.3018675535287077E-2</v>
      </c>
      <c r="P46" s="117">
        <f>taxrates!AR38</f>
        <v>0.34789243282158266</v>
      </c>
      <c r="Q46" s="125">
        <f>taxrates!AS38</f>
        <v>4.100421494306139E-2</v>
      </c>
      <c r="R46" s="125">
        <f>taxrates!AT38</f>
        <v>8.7677000152642046E-3</v>
      </c>
      <c r="S46" s="125">
        <f>taxrates!AU38</f>
        <v>1.3387233362455193E-3</v>
      </c>
      <c r="T46" s="125">
        <f>taxrates!AV38</f>
        <v>0.15776511247208</v>
      </c>
      <c r="U46" s="125">
        <f>taxrates!AW38</f>
        <v>0.11469759050165236</v>
      </c>
      <c r="V46" s="165">
        <f>taxrates!AX38</f>
        <v>2.4319091553279205E-2</v>
      </c>
    </row>
    <row r="47" spans="1:22">
      <c r="A47" s="170">
        <v>1950</v>
      </c>
      <c r="B47" s="157">
        <f>taxrates!AD39</f>
        <v>0.30370547818092758</v>
      </c>
      <c r="C47" s="545">
        <f>taxrates!AE39</f>
        <v>4.9771753745928439E-2</v>
      </c>
      <c r="D47" s="545">
        <f>taxrates!AF39</f>
        <v>1.1056619002978439E-2</v>
      </c>
      <c r="E47" s="545">
        <f>taxrates!AG39</f>
        <v>7.1156966086283937E-3</v>
      </c>
      <c r="F47" s="545">
        <f>taxrates!AH39</f>
        <v>0.11209519694695705</v>
      </c>
      <c r="G47" s="545">
        <f>taxrates!AI39</f>
        <v>0.11598110267498529</v>
      </c>
      <c r="H47" s="546">
        <f>taxrates!AJ39</f>
        <v>7.6851092014499842E-3</v>
      </c>
      <c r="I47" s="187">
        <f>taxrates!AK39</f>
        <v>0.33896318415171106</v>
      </c>
      <c r="J47" s="129">
        <f>taxrates!AL39</f>
        <v>4.5438742532729857E-2</v>
      </c>
      <c r="K47" s="129">
        <f>taxrates!AM39</f>
        <v>1.0077871776571936E-2</v>
      </c>
      <c r="L47" s="129">
        <f>taxrates!AN39</f>
        <v>4.0428901677167289E-3</v>
      </c>
      <c r="M47" s="129">
        <f>taxrates!AO39</f>
        <v>0.12458618526196397</v>
      </c>
      <c r="N47" s="129">
        <f>taxrates!AP39</f>
        <v>0.14470273789533838</v>
      </c>
      <c r="O47" s="129">
        <f>taxrates!AQ39</f>
        <v>1.0114756517390201E-2</v>
      </c>
      <c r="P47" s="123">
        <f>taxrates!AR39</f>
        <v>0.39594222747219293</v>
      </c>
      <c r="Q47" s="129">
        <f>taxrates!AS39</f>
        <v>3.9237267104478932E-2</v>
      </c>
      <c r="R47" s="129">
        <f>taxrates!AT39</f>
        <v>7.8816187864124022E-3</v>
      </c>
      <c r="S47" s="129">
        <f>taxrates!AU39</f>
        <v>1.3201444332601364E-3</v>
      </c>
      <c r="T47" s="129">
        <f>taxrates!AV39</f>
        <v>0.16049636767670794</v>
      </c>
      <c r="U47" s="129">
        <f>taxrates!AW39</f>
        <v>0.1684562534344094</v>
      </c>
      <c r="V47" s="169">
        <f>taxrates!AX39</f>
        <v>1.855057603692413E-2</v>
      </c>
    </row>
    <row r="48" spans="1:22">
      <c r="A48" s="166">
        <v>1951</v>
      </c>
      <c r="B48" s="146">
        <f>taxrates!AD40</f>
        <v>0.33697773801047359</v>
      </c>
      <c r="C48" s="541">
        <f>taxrates!AE40</f>
        <v>4.7698543029247586E-2</v>
      </c>
      <c r="D48" s="541">
        <f>taxrates!AF40</f>
        <v>1.1160140419027445E-2</v>
      </c>
      <c r="E48" s="541">
        <f>taxrates!AG40</f>
        <v>7.653657816170314E-3</v>
      </c>
      <c r="F48" s="541">
        <f>taxrates!AH40</f>
        <v>0.13241056169955462</v>
      </c>
      <c r="G48" s="541">
        <f>taxrates!AI40</f>
        <v>0.13030534832943216</v>
      </c>
      <c r="H48" s="542">
        <f>taxrates!AJ40</f>
        <v>7.7494867170414409E-3</v>
      </c>
      <c r="I48" s="185">
        <f>taxrates!AK40</f>
        <v>0.37444515629519021</v>
      </c>
      <c r="J48" s="125">
        <f>taxrates!AL40</f>
        <v>4.3788134397997426E-2</v>
      </c>
      <c r="K48" s="125">
        <f>taxrates!AM40</f>
        <v>1.0157776202225771E-2</v>
      </c>
      <c r="L48" s="125">
        <f>taxrates!AN40</f>
        <v>4.3727186039595788E-3</v>
      </c>
      <c r="M48" s="125">
        <f>taxrates!AO40</f>
        <v>0.14296300116904032</v>
      </c>
      <c r="N48" s="125">
        <f>taxrates!AP40</f>
        <v>0.16290733028515877</v>
      </c>
      <c r="O48" s="125">
        <f>taxrates!AQ40</f>
        <v>1.0256195636808284E-2</v>
      </c>
      <c r="P48" s="117">
        <f>taxrates!AR40</f>
        <v>0.43368798073113435</v>
      </c>
      <c r="Q48" s="125">
        <f>taxrates!AS40</f>
        <v>3.8569363697298867E-2</v>
      </c>
      <c r="R48" s="125">
        <f>taxrates!AT40</f>
        <v>7.921851702248333E-3</v>
      </c>
      <c r="S48" s="125">
        <f>taxrates!AU40</f>
        <v>1.4564467839803979E-3</v>
      </c>
      <c r="T48" s="125">
        <f>taxrates!AV40</f>
        <v>0.17864436144786355</v>
      </c>
      <c r="U48" s="125">
        <f>taxrates!AW40</f>
        <v>0.18796434036137022</v>
      </c>
      <c r="V48" s="165">
        <f>taxrates!AX40</f>
        <v>1.9131616738372992E-2</v>
      </c>
    </row>
    <row r="49" spans="1:22">
      <c r="A49" s="166">
        <v>1952</v>
      </c>
      <c r="B49" s="146">
        <f>taxrates!AD41</f>
        <v>0.33919721367590028</v>
      </c>
      <c r="C49" s="541">
        <f>taxrates!AE41</f>
        <v>5.112370560712929E-2</v>
      </c>
      <c r="D49" s="541">
        <f>taxrates!AF41</f>
        <v>1.1980797429594165E-2</v>
      </c>
      <c r="E49" s="541">
        <f>taxrates!AG41</f>
        <v>7.7964827702869128E-3</v>
      </c>
      <c r="F49" s="541">
        <f>taxrates!AH41</f>
        <v>0.14373596508417877</v>
      </c>
      <c r="G49" s="541">
        <f>taxrates!AI41</f>
        <v>0.11533141165314943</v>
      </c>
      <c r="H49" s="542">
        <f>taxrates!AJ41</f>
        <v>9.228851131561723E-3</v>
      </c>
      <c r="I49" s="185">
        <f>taxrates!AK41</f>
        <v>0.37185344585228064</v>
      </c>
      <c r="J49" s="125">
        <f>taxrates!AL41</f>
        <v>4.7337181117790943E-2</v>
      </c>
      <c r="K49" s="125">
        <f>taxrates!AM41</f>
        <v>1.0880649820827764E-2</v>
      </c>
      <c r="L49" s="125">
        <f>taxrates!AN41</f>
        <v>4.4927261817922799E-3</v>
      </c>
      <c r="M49" s="125">
        <f>taxrates!AO41</f>
        <v>0.15376000532753817</v>
      </c>
      <c r="N49" s="125">
        <f>taxrates!AP41</f>
        <v>0.14306347828303873</v>
      </c>
      <c r="O49" s="125">
        <f>taxrates!AQ41</f>
        <v>1.231940512129277E-2</v>
      </c>
      <c r="P49" s="117">
        <f>taxrates!AR41</f>
        <v>0.4265466494790256</v>
      </c>
      <c r="Q49" s="125">
        <f>taxrates!AS41</f>
        <v>4.2127814005122374E-2</v>
      </c>
      <c r="R49" s="125">
        <f>taxrates!AT41</f>
        <v>8.562812141280839E-3</v>
      </c>
      <c r="S49" s="125">
        <f>taxrates!AU41</f>
        <v>1.5119364638527184E-3</v>
      </c>
      <c r="T49" s="125">
        <f>taxrates!AV41</f>
        <v>0.18435169967685236</v>
      </c>
      <c r="U49" s="125">
        <f>taxrates!AW41</f>
        <v>0.1669217081503111</v>
      </c>
      <c r="V49" s="165">
        <f>taxrates!AX41</f>
        <v>2.307067904160618E-2</v>
      </c>
    </row>
    <row r="50" spans="1:22">
      <c r="A50" s="166">
        <v>1953</v>
      </c>
      <c r="B50" s="146">
        <f>taxrates!AD42</f>
        <v>0.34127940436857479</v>
      </c>
      <c r="C50" s="541">
        <f>taxrates!AE42</f>
        <v>5.3317688184706807E-2</v>
      </c>
      <c r="D50" s="541">
        <f>taxrates!AF42</f>
        <v>1.2403259922392145E-2</v>
      </c>
      <c r="E50" s="541">
        <f>taxrates!AG42</f>
        <v>7.8229143879720194E-3</v>
      </c>
      <c r="F50" s="541">
        <f>taxrates!AH42</f>
        <v>0.13857451106556673</v>
      </c>
      <c r="G50" s="541">
        <f>taxrates!AI42</f>
        <v>0.12016174102600254</v>
      </c>
      <c r="H50" s="542">
        <f>taxrates!AJ42</f>
        <v>8.9992897819345143E-3</v>
      </c>
      <c r="I50" s="185">
        <f>taxrates!AK42</f>
        <v>0.37486949576400391</v>
      </c>
      <c r="J50" s="125">
        <f>taxrates!AL42</f>
        <v>5.0180058878029912E-2</v>
      </c>
      <c r="K50" s="125">
        <f>taxrates!AM42</f>
        <v>1.137199600594817E-2</v>
      </c>
      <c r="L50" s="125">
        <f>taxrates!AN42</f>
        <v>4.5820475663690538E-3</v>
      </c>
      <c r="M50" s="125">
        <f>taxrates!AO42</f>
        <v>0.14694242845261873</v>
      </c>
      <c r="N50" s="125">
        <f>taxrates!AP42</f>
        <v>0.14958255837191639</v>
      </c>
      <c r="O50" s="125">
        <f>taxrates!AQ42</f>
        <v>1.2210406489121708E-2</v>
      </c>
      <c r="P50" s="117">
        <f>taxrates!AR42</f>
        <v>0.42731959077994452</v>
      </c>
      <c r="Q50" s="125">
        <f>taxrates!AS42</f>
        <v>4.5732479381334679E-2</v>
      </c>
      <c r="R50" s="125">
        <f>taxrates!AT42</f>
        <v>8.854584012191101E-3</v>
      </c>
      <c r="S50" s="125">
        <f>taxrates!AU42</f>
        <v>1.5791021794006735E-3</v>
      </c>
      <c r="T50" s="125">
        <f>taxrates!AV42</f>
        <v>0.17375591366160442</v>
      </c>
      <c r="U50" s="125">
        <f>taxrates!AW42</f>
        <v>0.17413081492286006</v>
      </c>
      <c r="V50" s="165">
        <f>taxrates!AX42</f>
        <v>2.326669662255362E-2</v>
      </c>
    </row>
    <row r="51" spans="1:22">
      <c r="A51" s="166">
        <v>1954</v>
      </c>
      <c r="B51" s="146">
        <f>taxrates!AD43</f>
        <v>0.32331662288558483</v>
      </c>
      <c r="C51" s="541">
        <f>taxrates!AE43</f>
        <v>5.0600695147419265E-2</v>
      </c>
      <c r="D51" s="541">
        <f>taxrates!AF43</f>
        <v>1.35427718587949E-2</v>
      </c>
      <c r="E51" s="541">
        <f>taxrates!AG43</f>
        <v>8.822855923518752E-3</v>
      </c>
      <c r="F51" s="541">
        <f>taxrates!AH43</f>
        <v>0.13104925645010101</v>
      </c>
      <c r="G51" s="541">
        <f>taxrates!AI43</f>
        <v>0.10959570388994072</v>
      </c>
      <c r="H51" s="542">
        <f>taxrates!AJ43</f>
        <v>9.7053396158101411E-3</v>
      </c>
      <c r="I51" s="185">
        <f>taxrates!AK43</f>
        <v>0.35382936674366794</v>
      </c>
      <c r="J51" s="125">
        <f>taxrates!AL43</f>
        <v>4.7854210647611313E-2</v>
      </c>
      <c r="K51" s="125">
        <f>taxrates!AM43</f>
        <v>1.2684377169085636E-2</v>
      </c>
      <c r="L51" s="125">
        <f>taxrates!AN43</f>
        <v>5.1928289919875945E-3</v>
      </c>
      <c r="M51" s="125">
        <f>taxrates!AO43</f>
        <v>0.14123620318803001</v>
      </c>
      <c r="N51" s="125">
        <f>taxrates!AP43</f>
        <v>0.13362941317914054</v>
      </c>
      <c r="O51" s="125">
        <f>taxrates!AQ43</f>
        <v>1.3232333567812839E-2</v>
      </c>
      <c r="P51" s="117">
        <f>taxrates!AR43</f>
        <v>0.40864260250320106</v>
      </c>
      <c r="Q51" s="125">
        <f>taxrates!AS43</f>
        <v>4.316179513287012E-2</v>
      </c>
      <c r="R51" s="125">
        <f>taxrates!AT43</f>
        <v>1.0206122387988053E-2</v>
      </c>
      <c r="S51" s="125">
        <f>taxrates!AU43</f>
        <v>1.7710891473041025E-3</v>
      </c>
      <c r="T51" s="125">
        <f>taxrates!AV43</f>
        <v>0.16932289683416341</v>
      </c>
      <c r="U51" s="125">
        <f>taxrates!AW43</f>
        <v>0.15938846609734872</v>
      </c>
      <c r="V51" s="165">
        <f>taxrates!AX43</f>
        <v>2.4792232903526584E-2</v>
      </c>
    </row>
    <row r="52" spans="1:22">
      <c r="A52" s="166">
        <v>1955</v>
      </c>
      <c r="B52" s="146">
        <f>taxrates!AD44</f>
        <v>0.33225254491365036</v>
      </c>
      <c r="C52" s="541">
        <f>taxrates!AE44</f>
        <v>4.9838583237675031E-2</v>
      </c>
      <c r="D52" s="541">
        <f>taxrates!AF44</f>
        <v>1.3066666194509047E-2</v>
      </c>
      <c r="E52" s="541">
        <f>taxrates!AG44</f>
        <v>8.8836929422608547E-3</v>
      </c>
      <c r="F52" s="541">
        <f>taxrates!AH44</f>
        <v>0.12650827496172001</v>
      </c>
      <c r="G52" s="541">
        <f>taxrates!AI44</f>
        <v>0.1245320752215973</v>
      </c>
      <c r="H52" s="542">
        <f>taxrates!AJ44</f>
        <v>9.4232523558881141E-3</v>
      </c>
      <c r="I52" s="185">
        <f>taxrates!AK44</f>
        <v>0.35763392830179791</v>
      </c>
      <c r="J52" s="125">
        <f>taxrates!AL44</f>
        <v>4.6697987429523954E-2</v>
      </c>
      <c r="K52" s="125">
        <f>taxrates!AM44</f>
        <v>1.1758303469146728E-2</v>
      </c>
      <c r="L52" s="125">
        <f>taxrates!AN44</f>
        <v>5.1803269985194614E-3</v>
      </c>
      <c r="M52" s="125">
        <f>taxrates!AO44</f>
        <v>0.13540152789968621</v>
      </c>
      <c r="N52" s="125">
        <f>taxrates!AP44</f>
        <v>0.14586675201062876</v>
      </c>
      <c r="O52" s="125">
        <f>taxrates!AQ44</f>
        <v>1.2729030494292786E-2</v>
      </c>
      <c r="P52" s="117">
        <f>taxrates!AR44</f>
        <v>0.4094498274513077</v>
      </c>
      <c r="Q52" s="125">
        <f>taxrates!AS44</f>
        <v>4.1298694912777434E-2</v>
      </c>
      <c r="R52" s="125">
        <f>taxrates!AT44</f>
        <v>8.2931530426064819E-3</v>
      </c>
      <c r="S52" s="125">
        <f>taxrates!AU44</f>
        <v>1.7324168426403239E-3</v>
      </c>
      <c r="T52" s="125">
        <f>taxrates!AV44</f>
        <v>0.15904898813284668</v>
      </c>
      <c r="U52" s="125">
        <f>taxrates!AW44</f>
        <v>0.1758436504706043</v>
      </c>
      <c r="V52" s="165">
        <f>taxrates!AX44</f>
        <v>2.3232924049832505E-2</v>
      </c>
    </row>
    <row r="53" spans="1:22">
      <c r="A53" s="166">
        <v>1956</v>
      </c>
      <c r="B53" s="146">
        <f>taxrates!AD45</f>
        <v>0.34190369171405199</v>
      </c>
      <c r="C53" s="541">
        <f>taxrates!AE45</f>
        <v>5.1597418997931882E-2</v>
      </c>
      <c r="D53" s="541">
        <f>taxrates!AF45</f>
        <v>1.3864284557363741E-2</v>
      </c>
      <c r="E53" s="541">
        <f>taxrates!AG45</f>
        <v>9.3944429773976067E-3</v>
      </c>
      <c r="F53" s="541">
        <f>taxrates!AH45</f>
        <v>0.13281303912098474</v>
      </c>
      <c r="G53" s="541">
        <f>taxrates!AI45</f>
        <v>0.12307367999471447</v>
      </c>
      <c r="H53" s="542">
        <f>taxrates!AJ45</f>
        <v>1.1160826065659556E-2</v>
      </c>
      <c r="I53" s="185">
        <f>taxrates!AK45</f>
        <v>0.3694404081213688</v>
      </c>
      <c r="J53" s="125">
        <f>taxrates!AL45</f>
        <v>4.8466961535288809E-2</v>
      </c>
      <c r="K53" s="125">
        <f>taxrates!AM45</f>
        <v>1.2540997212955006E-2</v>
      </c>
      <c r="L53" s="125">
        <f>taxrates!AN45</f>
        <v>5.491866992550859E-3</v>
      </c>
      <c r="M53" s="125">
        <f>taxrates!AO45</f>
        <v>0.14137826243333526</v>
      </c>
      <c r="N53" s="125">
        <f>taxrates!AP45</f>
        <v>0.14644843243947922</v>
      </c>
      <c r="O53" s="125">
        <f>taxrates!AQ45</f>
        <v>1.5113887507759686E-2</v>
      </c>
      <c r="P53" s="117">
        <f>taxrates!AR45</f>
        <v>0.42879381491930552</v>
      </c>
      <c r="Q53" s="125">
        <f>taxrates!AS45</f>
        <v>4.4161697219715169E-2</v>
      </c>
      <c r="R53" s="125">
        <f>taxrates!AT45</f>
        <v>9.7653570425599266E-3</v>
      </c>
      <c r="S53" s="125">
        <f>taxrates!AU45</f>
        <v>1.8922435399975697E-3</v>
      </c>
      <c r="T53" s="125">
        <f>taxrates!AV45</f>
        <v>0.16874634215647333</v>
      </c>
      <c r="U53" s="125">
        <f>taxrates!AW45</f>
        <v>0.17599247910081781</v>
      </c>
      <c r="V53" s="165">
        <f>taxrates!AX45</f>
        <v>2.8235695859741752E-2</v>
      </c>
    </row>
    <row r="54" spans="1:22">
      <c r="A54" s="166">
        <v>1957</v>
      </c>
      <c r="B54" s="146">
        <f>taxrates!AD46</f>
        <v>0.3434574043585199</v>
      </c>
      <c r="C54" s="541">
        <f>taxrates!AE46</f>
        <v>5.2141786006949756E-2</v>
      </c>
      <c r="D54" s="541">
        <f>taxrates!AF46</f>
        <v>1.404900757057807E-2</v>
      </c>
      <c r="E54" s="541">
        <f>taxrates!AG46</f>
        <v>1.0236427774066885E-2</v>
      </c>
      <c r="F54" s="541">
        <f>taxrates!AH46</f>
        <v>0.13232619745365082</v>
      </c>
      <c r="G54" s="541">
        <f>taxrates!AI46</f>
        <v>0.12270287592666507</v>
      </c>
      <c r="H54" s="542">
        <f>taxrates!AJ46</f>
        <v>1.2001109626609248E-2</v>
      </c>
      <c r="I54" s="185">
        <f>taxrates!AK46</f>
        <v>0.36913627203311805</v>
      </c>
      <c r="J54" s="125">
        <f>taxrates!AL46</f>
        <v>4.8919144261733424E-2</v>
      </c>
      <c r="K54" s="125">
        <f>taxrates!AM46</f>
        <v>1.2807045049400022E-2</v>
      </c>
      <c r="L54" s="125">
        <f>taxrates!AN46</f>
        <v>5.9768524513134262E-3</v>
      </c>
      <c r="M54" s="125">
        <f>taxrates!AO46</f>
        <v>0.13903244543646542</v>
      </c>
      <c r="N54" s="125">
        <f>taxrates!AP46</f>
        <v>0.14616862237335387</v>
      </c>
      <c r="O54" s="125">
        <f>taxrates!AQ46</f>
        <v>1.6232162460851924E-2</v>
      </c>
      <c r="P54" s="117">
        <f>taxrates!AR46</f>
        <v>0.42157566723418011</v>
      </c>
      <c r="Q54" s="125">
        <f>taxrates!AS46</f>
        <v>4.5384393844802327E-2</v>
      </c>
      <c r="R54" s="125">
        <f>taxrates!AT46</f>
        <v>1.0016732257192596E-2</v>
      </c>
      <c r="S54" s="125">
        <f>taxrates!AU46</f>
        <v>2.0968013213752755E-3</v>
      </c>
      <c r="T54" s="125">
        <f>taxrates!AV46</f>
        <v>0.16599617374540279</v>
      </c>
      <c r="U54" s="125">
        <f>taxrates!AW46</f>
        <v>0.16740833103434152</v>
      </c>
      <c r="V54" s="165">
        <f>taxrates!AX46</f>
        <v>3.0673235031065626E-2</v>
      </c>
    </row>
    <row r="55" spans="1:22">
      <c r="A55" s="166">
        <v>1958</v>
      </c>
      <c r="B55" s="146">
        <f>taxrates!AD47</f>
        <v>0.3324793694647466</v>
      </c>
      <c r="C55" s="541">
        <f>taxrates!AE47</f>
        <v>5.173787186699462E-2</v>
      </c>
      <c r="D55" s="541">
        <f>taxrates!AF47</f>
        <v>1.5034564606798223E-2</v>
      </c>
      <c r="E55" s="541">
        <f>taxrates!AG47</f>
        <v>1.0110159738182446E-2</v>
      </c>
      <c r="F55" s="541">
        <f>taxrates!AH47</f>
        <v>0.13218321207076603</v>
      </c>
      <c r="G55" s="541">
        <f>taxrates!AI47</f>
        <v>0.11211992435332502</v>
      </c>
      <c r="H55" s="542">
        <f>taxrates!AJ47</f>
        <v>1.1293636828680313E-2</v>
      </c>
      <c r="I55" s="185">
        <f>taxrates!AK47</f>
        <v>0.35911368325002829</v>
      </c>
      <c r="J55" s="125">
        <f>taxrates!AL47</f>
        <v>4.9341643403173499E-2</v>
      </c>
      <c r="K55" s="125">
        <f>taxrates!AM47</f>
        <v>1.3899502938764154E-2</v>
      </c>
      <c r="L55" s="125">
        <f>taxrates!AN47</f>
        <v>6.0005937664072998E-3</v>
      </c>
      <c r="M55" s="125">
        <f>taxrates!AO47</f>
        <v>0.1392198258489051</v>
      </c>
      <c r="N55" s="125">
        <f>taxrates!AP47</f>
        <v>0.13512464021939971</v>
      </c>
      <c r="O55" s="125">
        <f>taxrates!AQ47</f>
        <v>1.5527477073378496E-2</v>
      </c>
      <c r="P55" s="117">
        <f>taxrates!AR47</f>
        <v>0.41982747510495133</v>
      </c>
      <c r="Q55" s="125">
        <f>taxrates!AS47</f>
        <v>4.746248656921908E-2</v>
      </c>
      <c r="R55" s="125">
        <f>taxrates!AT47</f>
        <v>1.1286162978562164E-2</v>
      </c>
      <c r="S55" s="125">
        <f>taxrates!AU47</f>
        <v>2.1826704178916369E-3</v>
      </c>
      <c r="T55" s="125">
        <f>taxrates!AV47</f>
        <v>0.17015409175442861</v>
      </c>
      <c r="U55" s="125">
        <f>taxrates!AW47</f>
        <v>0.15869605524568448</v>
      </c>
      <c r="V55" s="165">
        <f>taxrates!AX47</f>
        <v>3.0046008139165335E-2</v>
      </c>
    </row>
    <row r="56" spans="1:22">
      <c r="A56" s="168">
        <v>1959</v>
      </c>
      <c r="B56" s="150">
        <f>taxrates!AD48</f>
        <v>0.34702924193715268</v>
      </c>
      <c r="C56" s="543">
        <f>taxrates!AE48</f>
        <v>5.2542449122724093E-2</v>
      </c>
      <c r="D56" s="543">
        <f>taxrates!AF48</f>
        <v>1.4272797521947978E-2</v>
      </c>
      <c r="E56" s="543">
        <f>taxrates!AG48</f>
        <v>1.1263133520166224E-2</v>
      </c>
      <c r="F56" s="543">
        <f>taxrates!AH48</f>
        <v>0.13043693270956208</v>
      </c>
      <c r="G56" s="543">
        <f>taxrates!AI48</f>
        <v>0.12768408358578473</v>
      </c>
      <c r="H56" s="544">
        <f>taxrates!AJ48</f>
        <v>1.0829845476967534E-2</v>
      </c>
      <c r="I56" s="186">
        <f>taxrates!AK48</f>
        <v>0.3724334865434884</v>
      </c>
      <c r="J56" s="127">
        <f>taxrates!AL48</f>
        <v>4.9731034439792314E-2</v>
      </c>
      <c r="K56" s="127">
        <f>taxrates!AM48</f>
        <v>1.3021805062947289E-2</v>
      </c>
      <c r="L56" s="127">
        <f>taxrates!AN48</f>
        <v>6.6344904437030091E-3</v>
      </c>
      <c r="M56" s="127">
        <f>taxrates!AO48</f>
        <v>0.13485924473062247</v>
      </c>
      <c r="N56" s="127">
        <f>taxrates!AP48</f>
        <v>0.15340939478602558</v>
      </c>
      <c r="O56" s="127">
        <f>taxrates!AQ48</f>
        <v>1.4777517080397743E-2</v>
      </c>
      <c r="P56" s="120">
        <f>taxrates!AR48</f>
        <v>0.42456049499255888</v>
      </c>
      <c r="Q56" s="127">
        <f>taxrates!AS48</f>
        <v>4.6600986498978279E-2</v>
      </c>
      <c r="R56" s="127">
        <f>taxrates!AT48</f>
        <v>1.0144307443059287E-2</v>
      </c>
      <c r="S56" s="127">
        <f>taxrates!AU48</f>
        <v>2.3508896786121536E-3</v>
      </c>
      <c r="T56" s="127">
        <f>taxrates!AV48</f>
        <v>0.16348388420083787</v>
      </c>
      <c r="U56" s="127">
        <f>taxrates!AW48</f>
        <v>0.17447341415408377</v>
      </c>
      <c r="V56" s="167">
        <f>taxrates!AX48</f>
        <v>2.7507013016987575E-2</v>
      </c>
    </row>
    <row r="57" spans="1:22">
      <c r="A57" s="166">
        <v>1960</v>
      </c>
      <c r="B57" s="146">
        <f>taxrates!AD49</f>
        <v>0.35576051710098583</v>
      </c>
      <c r="C57" s="541">
        <f>taxrates!AE49</f>
        <v>5.4869484789745619E-2</v>
      </c>
      <c r="D57" s="541">
        <f>taxrates!AF49</f>
        <v>1.5474544075399325E-2</v>
      </c>
      <c r="E57" s="541">
        <f>taxrates!AG49</f>
        <v>1.2992455939415819E-2</v>
      </c>
      <c r="F57" s="541">
        <f>taxrates!AH49</f>
        <v>0.13431426538278171</v>
      </c>
      <c r="G57" s="541">
        <f>taxrates!AI49</f>
        <v>0.12524697298549872</v>
      </c>
      <c r="H57" s="542">
        <f>taxrates!AJ49</f>
        <v>1.2862793928144661E-2</v>
      </c>
      <c r="I57" s="185">
        <f>taxrates!AK49</f>
        <v>0.37992909122706631</v>
      </c>
      <c r="J57" s="125">
        <f>taxrates!AL49</f>
        <v>5.2477449349871322E-2</v>
      </c>
      <c r="K57" s="125">
        <f>taxrates!AM49</f>
        <v>1.4534800331700995E-2</v>
      </c>
      <c r="L57" s="125">
        <f>taxrates!AN49</f>
        <v>7.7332891392758131E-3</v>
      </c>
      <c r="M57" s="125">
        <f>taxrates!AO49</f>
        <v>0.13758145563460658</v>
      </c>
      <c r="N57" s="125">
        <f>taxrates!AP49</f>
        <v>0.14986677071665766</v>
      </c>
      <c r="O57" s="125">
        <f>taxrates!AQ49</f>
        <v>1.7735326054953916E-2</v>
      </c>
      <c r="P57" s="117">
        <f>taxrates!AR49</f>
        <v>0.43197902475472977</v>
      </c>
      <c r="Q57" s="125">
        <f>taxrates!AS49</f>
        <v>4.9756563195306885E-2</v>
      </c>
      <c r="R57" s="125">
        <f>taxrates!AT49</f>
        <v>1.2023336691815892E-2</v>
      </c>
      <c r="S57" s="125">
        <f>taxrates!AU49</f>
        <v>2.7726749837353247E-3</v>
      </c>
      <c r="T57" s="125">
        <f>taxrates!AV49</f>
        <v>0.16393859854760259</v>
      </c>
      <c r="U57" s="125">
        <f>taxrates!AW49</f>
        <v>0.17050815722332943</v>
      </c>
      <c r="V57" s="165">
        <f>taxrates!AX49</f>
        <v>3.297969411293962E-2</v>
      </c>
    </row>
    <row r="58" spans="1:22">
      <c r="A58" s="166">
        <v>1961</v>
      </c>
      <c r="B58" s="146">
        <f>taxrates!AD50</f>
        <v>0.35276385913413111</v>
      </c>
      <c r="C58" s="541">
        <f>taxrates!AE50</f>
        <v>5.4358000650584638E-2</v>
      </c>
      <c r="D58" s="541">
        <f>taxrates!AF50</f>
        <v>1.6297785589905151E-2</v>
      </c>
      <c r="E58" s="541">
        <f>taxrates!AG50</f>
        <v>1.2859523028591295E-2</v>
      </c>
      <c r="F58" s="541">
        <f>taxrates!AH50</f>
        <v>0.13484816273021744</v>
      </c>
      <c r="G58" s="541">
        <f>taxrates!AI50</f>
        <v>0.12035863603907321</v>
      </c>
      <c r="H58" s="542">
        <f>taxrates!AJ50</f>
        <v>1.404175109575939E-2</v>
      </c>
      <c r="I58" s="185">
        <f>taxrates!AK50</f>
        <v>0.37819976696828495</v>
      </c>
      <c r="J58" s="125">
        <f>taxrates!AL50</f>
        <v>5.1943301983872078E-2</v>
      </c>
      <c r="K58" s="125">
        <f>taxrates!AM50</f>
        <v>1.5101215321863261E-2</v>
      </c>
      <c r="L58" s="125">
        <f>taxrates!AN50</f>
        <v>7.6475460289783595E-3</v>
      </c>
      <c r="M58" s="125">
        <f>taxrates!AO50</f>
        <v>0.14293592148944942</v>
      </c>
      <c r="N58" s="125">
        <f>taxrates!AP50</f>
        <v>0.14122764425985648</v>
      </c>
      <c r="O58" s="125">
        <f>taxrates!AQ50</f>
        <v>1.9344137884265381E-2</v>
      </c>
      <c r="P58" s="117">
        <f>taxrates!AR50</f>
        <v>0.44022547962168823</v>
      </c>
      <c r="Q58" s="125">
        <f>taxrates!AS50</f>
        <v>5.0120247899251437E-2</v>
      </c>
      <c r="R58" s="125">
        <f>taxrates!AT50</f>
        <v>1.2436593919824131E-2</v>
      </c>
      <c r="S58" s="125">
        <f>taxrates!AU50</f>
        <v>2.7903765600837899E-3</v>
      </c>
      <c r="T58" s="125">
        <f>taxrates!AV50</f>
        <v>0.17076033209513189</v>
      </c>
      <c r="U58" s="125">
        <f>taxrates!AW50</f>
        <v>0.167981389267568</v>
      </c>
      <c r="V58" s="165">
        <f>taxrates!AX50</f>
        <v>3.6136539879828955E-2</v>
      </c>
    </row>
    <row r="59" spans="1:22">
      <c r="A59" s="148">
        <v>1962</v>
      </c>
      <c r="B59" s="146">
        <f>taxrates!AD51</f>
        <v>0.33169180154800415</v>
      </c>
      <c r="C59" s="440">
        <f>taxrates!AE51</f>
        <v>5.3948976099491119E-2</v>
      </c>
      <c r="D59" s="440">
        <f>taxrates!AF51</f>
        <v>1.6460349783301353E-2</v>
      </c>
      <c r="E59" s="440">
        <f>taxrates!AG51</f>
        <v>1.3895641081035137E-2</v>
      </c>
      <c r="F59" s="440">
        <f>taxrates!AH51</f>
        <v>0.11396121978759766</v>
      </c>
      <c r="G59" s="440">
        <f>taxrates!AI51</f>
        <v>0.12018822133541107</v>
      </c>
      <c r="H59" s="441">
        <f>taxrates!AJ51</f>
        <v>1.3240667060017586E-2</v>
      </c>
      <c r="I59" s="181">
        <f>taxrates!AK51</f>
        <v>0.34892523288726807</v>
      </c>
      <c r="J59" s="147">
        <f>taxrates!AL51</f>
        <v>5.1554877310991287E-2</v>
      </c>
      <c r="K59" s="147">
        <f>taxrates!AM51</f>
        <v>1.532120443880558E-2</v>
      </c>
      <c r="L59" s="147">
        <f>taxrates!AN51</f>
        <v>8.2337195053696632E-3</v>
      </c>
      <c r="M59" s="147">
        <f>taxrates!AO51</f>
        <v>0.11660392582416534</v>
      </c>
      <c r="N59" s="147">
        <f>taxrates!AP51</f>
        <v>0.13941118121147156</v>
      </c>
      <c r="O59" s="147">
        <f>taxrates!AQ51</f>
        <v>1.7804818227887154E-2</v>
      </c>
      <c r="P59" s="117">
        <f>taxrates!AR51</f>
        <v>0.39265713095664978</v>
      </c>
      <c r="Q59" s="116">
        <f>taxrates!AS51</f>
        <v>4.9539186060428619E-2</v>
      </c>
      <c r="R59" s="116">
        <f>taxrates!AT51</f>
        <v>1.2837297283113003E-2</v>
      </c>
      <c r="S59" s="116">
        <f>taxrates!AU51</f>
        <v>2.9990188777446747E-3</v>
      </c>
      <c r="T59" s="116">
        <f>taxrates!AV51</f>
        <v>0.13214932382106781</v>
      </c>
      <c r="U59" s="116">
        <f>taxrates!AW51</f>
        <v>0.16324998438358307</v>
      </c>
      <c r="V59" s="145">
        <f>taxrates!AX51</f>
        <v>3.1891681253910065E-2</v>
      </c>
    </row>
    <row r="60" spans="1:22">
      <c r="A60" s="148">
        <v>1963</v>
      </c>
      <c r="B60" s="146">
        <f>taxrates!AD52</f>
        <v>0.32495369017124176</v>
      </c>
      <c r="C60" s="440">
        <f>taxrates!AE52</f>
        <v>5.3215548396110535E-2</v>
      </c>
      <c r="D60" s="440">
        <f>taxrates!AF52</f>
        <v>1.6622678376734257E-2</v>
      </c>
      <c r="E60" s="440">
        <f>taxrates!AG52</f>
        <v>1.3503975700587034E-2</v>
      </c>
      <c r="F60" s="440">
        <f>taxrates!AH52</f>
        <v>0.10850250720977783</v>
      </c>
      <c r="G60" s="440">
        <f>taxrates!AI52</f>
        <v>0.11927128583192825</v>
      </c>
      <c r="H60" s="441">
        <f>taxrates!AJ52</f>
        <v>1.384528586640954E-2</v>
      </c>
      <c r="I60" s="181">
        <f>taxrates!AK52</f>
        <v>0.3421495258808136</v>
      </c>
      <c r="J60" s="147">
        <f>taxrates!AL52</f>
        <v>5.0789713859558105E-2</v>
      </c>
      <c r="K60" s="147">
        <f>taxrates!AM52</f>
        <v>1.5318886376917362E-2</v>
      </c>
      <c r="L60" s="147">
        <f>taxrates!AN52</f>
        <v>8.05318308994174E-3</v>
      </c>
      <c r="M60" s="147">
        <f>taxrates!AO52</f>
        <v>0.11172577738761902</v>
      </c>
      <c r="N60" s="147">
        <f>taxrates!AP52</f>
        <v>0.13772819191217422</v>
      </c>
      <c r="O60" s="147">
        <f>taxrates!AQ52</f>
        <v>1.8544209189713001E-2</v>
      </c>
      <c r="P60" s="117">
        <f>taxrates!AR52</f>
        <v>0.38534396886825562</v>
      </c>
      <c r="Q60" s="116">
        <f>taxrates!AS52</f>
        <v>4.8965875059366226E-2</v>
      </c>
      <c r="R60" s="116">
        <f>taxrates!AT52</f>
        <v>1.2189959641546011E-2</v>
      </c>
      <c r="S60" s="116">
        <f>taxrates!AU52</f>
        <v>2.9286246281117201E-3</v>
      </c>
      <c r="T60" s="116">
        <f>taxrates!AV52</f>
        <v>0.12763495743274689</v>
      </c>
      <c r="U60" s="116">
        <f>taxrates!AW52</f>
        <v>0.16078658401966095</v>
      </c>
      <c r="V60" s="145">
        <f>taxrates!AX52</f>
        <v>3.2859690487384796E-2</v>
      </c>
    </row>
    <row r="61" spans="1:22">
      <c r="A61" s="148">
        <v>1964</v>
      </c>
      <c r="B61" s="146">
        <f>taxrates!AD53</f>
        <v>0.31821557879447937</v>
      </c>
      <c r="C61" s="440">
        <f>taxrates!AE53</f>
        <v>5.248212069272995E-2</v>
      </c>
      <c r="D61" s="440">
        <f>taxrates!AF53</f>
        <v>1.678500697016716E-2</v>
      </c>
      <c r="E61" s="440">
        <f>taxrates!AG53</f>
        <v>1.3112310320138931E-2</v>
      </c>
      <c r="F61" s="440">
        <f>taxrates!AH53</f>
        <v>0.10304379463195801</v>
      </c>
      <c r="G61" s="440">
        <f>taxrates!AI53</f>
        <v>0.11835435032844543</v>
      </c>
      <c r="H61" s="441">
        <f>taxrates!AJ53</f>
        <v>1.4449904672801495E-2</v>
      </c>
      <c r="I61" s="181">
        <f>taxrates!AK53</f>
        <v>0.33537381887435913</v>
      </c>
      <c r="J61" s="147">
        <f>taxrates!AL53</f>
        <v>5.0024550408124924E-2</v>
      </c>
      <c r="K61" s="147">
        <f>taxrates!AM53</f>
        <v>1.5316568315029144E-2</v>
      </c>
      <c r="L61" s="147">
        <f>taxrates!AN53</f>
        <v>7.8726466745138168E-3</v>
      </c>
      <c r="M61" s="147">
        <f>taxrates!AO53</f>
        <v>0.10684762895107269</v>
      </c>
      <c r="N61" s="147">
        <f>taxrates!AP53</f>
        <v>0.13604520261287689</v>
      </c>
      <c r="O61" s="147">
        <f>taxrates!AQ53</f>
        <v>1.9283600151538849E-2</v>
      </c>
      <c r="P61" s="117">
        <f>taxrates!AR53</f>
        <v>0.37803080677986145</v>
      </c>
      <c r="Q61" s="116">
        <f>taxrates!AS53</f>
        <v>4.8392564058303833E-2</v>
      </c>
      <c r="R61" s="116">
        <f>taxrates!AT53</f>
        <v>1.1542621999979019E-2</v>
      </c>
      <c r="S61" s="116">
        <f>taxrates!AU53</f>
        <v>2.8582303784787655E-3</v>
      </c>
      <c r="T61" s="116">
        <f>taxrates!AV53</f>
        <v>0.12312059104442596</v>
      </c>
      <c r="U61" s="116">
        <f>taxrates!AW53</f>
        <v>0.15832318365573883</v>
      </c>
      <c r="V61" s="145">
        <f>taxrates!AX53</f>
        <v>3.3827699720859528E-2</v>
      </c>
    </row>
    <row r="62" spans="1:22">
      <c r="A62" s="148">
        <v>1965</v>
      </c>
      <c r="B62" s="146">
        <f>taxrates!AD54</f>
        <v>0.31958241760730743</v>
      </c>
      <c r="C62" s="440">
        <f>taxrates!AE54</f>
        <v>4.9816014245152473E-2</v>
      </c>
      <c r="D62" s="440">
        <f>taxrates!AF54</f>
        <v>1.6692977398633957E-2</v>
      </c>
      <c r="E62" s="440">
        <f>taxrates!AG54</f>
        <v>1.4496916905045509E-2</v>
      </c>
      <c r="F62" s="440">
        <f>taxrates!AH54</f>
        <v>0.10793650895357132</v>
      </c>
      <c r="G62" s="440">
        <f>taxrates!AI54</f>
        <v>0.11612280085682869</v>
      </c>
      <c r="H62" s="441">
        <f>taxrates!AJ54</f>
        <v>1.4545517507940531E-2</v>
      </c>
      <c r="I62" s="181">
        <f>taxrates!AK54</f>
        <v>0.33671112358570099</v>
      </c>
      <c r="J62" s="147">
        <f>taxrates!AL54</f>
        <v>4.7473426908254623E-2</v>
      </c>
      <c r="K62" s="147">
        <f>taxrates!AM54</f>
        <v>1.523026404902339E-2</v>
      </c>
      <c r="L62" s="147">
        <f>taxrates!AN54</f>
        <v>8.8013559579849243E-3</v>
      </c>
      <c r="M62" s="147">
        <f>taxrates!AO54</f>
        <v>0.11304281651973724</v>
      </c>
      <c r="N62" s="147">
        <f>taxrates!AP54</f>
        <v>0.13284505903720856</v>
      </c>
      <c r="O62" s="147">
        <f>taxrates!AQ54</f>
        <v>1.9357199780642986E-2</v>
      </c>
      <c r="P62" s="117">
        <f>taxrates!AR54</f>
        <v>0.38087338209152222</v>
      </c>
      <c r="Q62" s="116">
        <f>taxrates!AS54</f>
        <v>4.5944156125187874E-2</v>
      </c>
      <c r="R62" s="116">
        <f>taxrates!AT54</f>
        <v>1.1475127190351486E-2</v>
      </c>
      <c r="S62" s="116">
        <f>taxrates!AU54</f>
        <v>3.2733913976699114E-3</v>
      </c>
      <c r="T62" s="116">
        <f>taxrates!AV54</f>
        <v>0.13156419992446899</v>
      </c>
      <c r="U62" s="116">
        <f>taxrates!AW54</f>
        <v>0.15501736849546432</v>
      </c>
      <c r="V62" s="145">
        <f>taxrates!AX54</f>
        <v>3.3620772883296013E-2</v>
      </c>
    </row>
    <row r="63" spans="1:22">
      <c r="A63" s="148">
        <v>1966</v>
      </c>
      <c r="B63" s="146">
        <f>taxrates!AD55</f>
        <v>0.3209492564201355</v>
      </c>
      <c r="C63" s="440">
        <f>taxrates!AE55</f>
        <v>4.7149907797574997E-2</v>
      </c>
      <c r="D63" s="440">
        <f>taxrates!AF55</f>
        <v>1.6600947827100754E-2</v>
      </c>
      <c r="E63" s="440">
        <f>taxrates!AG55</f>
        <v>1.5881523489952087E-2</v>
      </c>
      <c r="F63" s="440">
        <f>taxrates!AH55</f>
        <v>0.11282922327518463</v>
      </c>
      <c r="G63" s="440">
        <f>taxrates!AI55</f>
        <v>0.11389125138521194</v>
      </c>
      <c r="H63" s="441">
        <f>taxrates!AJ55</f>
        <v>1.4641130343079567E-2</v>
      </c>
      <c r="I63" s="181">
        <f>taxrates!AK55</f>
        <v>0.33804842829704285</v>
      </c>
      <c r="J63" s="147">
        <f>taxrates!AL55</f>
        <v>4.4922303408384323E-2</v>
      </c>
      <c r="K63" s="147">
        <f>taxrates!AM55</f>
        <v>1.5143959783017635E-2</v>
      </c>
      <c r="L63" s="147">
        <f>taxrates!AN55</f>
        <v>9.7300652414560318E-3</v>
      </c>
      <c r="M63" s="147">
        <f>taxrates!AO55</f>
        <v>0.11923800408840179</v>
      </c>
      <c r="N63" s="147">
        <f>taxrates!AP55</f>
        <v>0.12964491546154022</v>
      </c>
      <c r="O63" s="147">
        <f>taxrates!AQ55</f>
        <v>1.9430799409747124E-2</v>
      </c>
      <c r="P63" s="117">
        <f>taxrates!AR55</f>
        <v>0.38371595740318298</v>
      </c>
      <c r="Q63" s="116">
        <f>taxrates!AS55</f>
        <v>4.3495748192071915E-2</v>
      </c>
      <c r="R63" s="116">
        <f>taxrates!AT55</f>
        <v>1.1407632380723953E-2</v>
      </c>
      <c r="S63" s="116">
        <f>taxrates!AU55</f>
        <v>3.6885524168610573E-3</v>
      </c>
      <c r="T63" s="116">
        <f>taxrates!AV55</f>
        <v>0.14000780880451202</v>
      </c>
      <c r="U63" s="116">
        <f>taxrates!AW55</f>
        <v>0.15171155333518982</v>
      </c>
      <c r="V63" s="145">
        <f>taxrates!AX55</f>
        <v>3.3413846045732498E-2</v>
      </c>
    </row>
    <row r="64" spans="1:22">
      <c r="A64" s="148">
        <v>1967</v>
      </c>
      <c r="B64" s="160">
        <f>taxrates!AD56</f>
        <v>0.33291950821876526</v>
      </c>
      <c r="C64" s="440">
        <f>taxrates!AE56</f>
        <v>4.8034664243459702E-2</v>
      </c>
      <c r="D64" s="440">
        <f>taxrates!AF56</f>
        <v>1.7922904342412949E-2</v>
      </c>
      <c r="E64" s="440">
        <f>taxrates!AG56</f>
        <v>1.7995428293943405E-2</v>
      </c>
      <c r="F64" s="440">
        <f>taxrates!AH56</f>
        <v>0.12479013949632645</v>
      </c>
      <c r="G64" s="440">
        <f>taxrates!AI56</f>
        <v>0.10960478335618973</v>
      </c>
      <c r="H64" s="441">
        <f>taxrates!AJ56</f>
        <v>1.4577477239072323E-2</v>
      </c>
      <c r="I64" s="181">
        <f>taxrates!AK56</f>
        <v>0.35272416472434998</v>
      </c>
      <c r="J64" s="159">
        <f>taxrates!AL56</f>
        <v>4.5879807323217392E-2</v>
      </c>
      <c r="K64" s="159">
        <f>taxrates!AM56</f>
        <v>1.6736658290028572E-2</v>
      </c>
      <c r="L64" s="159">
        <f>taxrates!AN56</f>
        <v>1.1600703001022339E-2</v>
      </c>
      <c r="M64" s="159">
        <f>taxrates!AO56</f>
        <v>0.13406403362751007</v>
      </c>
      <c r="N64" s="159">
        <f>taxrates!AP56</f>
        <v>0.12505218386650085</v>
      </c>
      <c r="O64" s="147">
        <f>taxrates!AQ56</f>
        <v>1.9398925825953484E-2</v>
      </c>
      <c r="P64" s="117">
        <f>taxrates!AR56</f>
        <v>0.40247076749801636</v>
      </c>
      <c r="Q64" s="116">
        <f>taxrates!AS56</f>
        <v>4.3914638459682465E-2</v>
      </c>
      <c r="R64" s="116">
        <f>taxrates!AT56</f>
        <v>1.310288067907095E-2</v>
      </c>
      <c r="S64" s="116">
        <f>taxrates!AU56</f>
        <v>4.5307297259569168E-3</v>
      </c>
      <c r="T64" s="116">
        <f>taxrates!AV56</f>
        <v>0.15953013300895691</v>
      </c>
      <c r="U64" s="116">
        <f>taxrates!AW56</f>
        <v>0.14791776239871979</v>
      </c>
      <c r="V64" s="145">
        <f>taxrates!AX56</f>
        <v>3.3491719514131546E-2</v>
      </c>
    </row>
    <row r="65" spans="1:22">
      <c r="A65" s="148">
        <v>1968</v>
      </c>
      <c r="B65" s="160">
        <f>taxrates!AD57</f>
        <v>0.35501107573509216</v>
      </c>
      <c r="C65" s="440">
        <f>taxrates!AE57</f>
        <v>5.0643879920244217E-2</v>
      </c>
      <c r="D65" s="440">
        <f>taxrates!AF57</f>
        <v>1.8477547913789749E-2</v>
      </c>
      <c r="E65" s="440">
        <f>taxrates!AG57</f>
        <v>1.8376756459474564E-2</v>
      </c>
      <c r="F65" s="440">
        <f>taxrates!AH57</f>
        <v>0.13445095717906952</v>
      </c>
      <c r="G65" s="440">
        <f>taxrates!AI57</f>
        <v>0.11958098411560059</v>
      </c>
      <c r="H65" s="441">
        <f>taxrates!AJ57</f>
        <v>1.3546782545745373E-2</v>
      </c>
      <c r="I65" s="181">
        <f>taxrates!AK57</f>
        <v>0.37679213285446167</v>
      </c>
      <c r="J65" s="159">
        <f>taxrates!AL57</f>
        <v>4.8627313226461411E-2</v>
      </c>
      <c r="K65" s="159">
        <f>taxrates!AM57</f>
        <v>1.692829467356205E-2</v>
      </c>
      <c r="L65" s="159">
        <f>taxrates!AN57</f>
        <v>1.1729692108929157E-2</v>
      </c>
      <c r="M65" s="159">
        <f>taxrates!AO57</f>
        <v>0.14405599236488342</v>
      </c>
      <c r="N65" s="159">
        <f>taxrates!AP57</f>
        <v>0.13760347664356232</v>
      </c>
      <c r="O65" s="147">
        <f>taxrates!AQ57</f>
        <v>1.7938310280442238E-2</v>
      </c>
      <c r="P65" s="117">
        <f>taxrates!AR57</f>
        <v>0.42999410629272461</v>
      </c>
      <c r="Q65" s="116">
        <f>taxrates!AS57</f>
        <v>4.645276814699173E-2</v>
      </c>
      <c r="R65" s="116">
        <f>taxrates!AT57</f>
        <v>1.371909212321043E-2</v>
      </c>
      <c r="S65" s="116">
        <f>taxrates!AU57</f>
        <v>4.3769283220171928E-3</v>
      </c>
      <c r="T65" s="116">
        <f>taxrates!AV57</f>
        <v>0.16940052807331085</v>
      </c>
      <c r="U65" s="116">
        <f>taxrates!AW57</f>
        <v>0.16583812236785889</v>
      </c>
      <c r="V65" s="145">
        <f>taxrates!AX57</f>
        <v>3.0298972502350807E-2</v>
      </c>
    </row>
    <row r="66" spans="1:22">
      <c r="A66" s="148">
        <v>1969</v>
      </c>
      <c r="B66" s="160">
        <f>taxrates!AD58</f>
        <v>0.36535593867301941</v>
      </c>
      <c r="C66" s="440">
        <f>taxrates!AE58</f>
        <v>5.1301140338182449E-2</v>
      </c>
      <c r="D66" s="440">
        <f>taxrates!AF58</f>
        <v>1.893051341176033E-2</v>
      </c>
      <c r="E66" s="440">
        <f>taxrates!AG58</f>
        <v>1.976403221487999E-2</v>
      </c>
      <c r="F66" s="440">
        <f>taxrates!AH58</f>
        <v>0.14696148037910461</v>
      </c>
      <c r="G66" s="440">
        <f>taxrates!AI58</f>
        <v>0.11393167078495026</v>
      </c>
      <c r="H66" s="441">
        <f>taxrates!AJ58</f>
        <v>1.4518845826387405E-2</v>
      </c>
      <c r="I66" s="181">
        <f>taxrates!AK58</f>
        <v>0.3874717652797699</v>
      </c>
      <c r="J66" s="159">
        <f>taxrates!AL58</f>
        <v>4.9219980835914612E-2</v>
      </c>
      <c r="K66" s="159">
        <f>taxrates!AM58</f>
        <v>1.7403660342097282E-2</v>
      </c>
      <c r="L66" s="159">
        <f>taxrates!AN58</f>
        <v>1.2899689376354218E-2</v>
      </c>
      <c r="M66" s="159">
        <f>taxrates!AO58</f>
        <v>0.15637518465518951</v>
      </c>
      <c r="N66" s="159">
        <f>taxrates!AP58</f>
        <v>0.13223613798618317</v>
      </c>
      <c r="O66" s="147">
        <f>taxrates!AQ58</f>
        <v>1.9409652799367905E-2</v>
      </c>
      <c r="P66" s="117">
        <f>taxrates!AR58</f>
        <v>0.44213026762008667</v>
      </c>
      <c r="Q66" s="116">
        <f>taxrates!AS58</f>
        <v>4.6998020261526108E-2</v>
      </c>
      <c r="R66" s="116">
        <f>taxrates!AT58</f>
        <v>1.4141017571091652E-2</v>
      </c>
      <c r="S66" s="116">
        <f>taxrates!AU58</f>
        <v>4.9964920617640018E-3</v>
      </c>
      <c r="T66" s="116">
        <f>taxrates!AV58</f>
        <v>0.18089070916175842</v>
      </c>
      <c r="U66" s="116">
        <f>taxrates!AW58</f>
        <v>0.1622932106256485</v>
      </c>
      <c r="V66" s="145">
        <f>taxrates!AX58</f>
        <v>3.292836993932724E-2</v>
      </c>
    </row>
    <row r="67" spans="1:22">
      <c r="A67" s="158">
        <v>1970</v>
      </c>
      <c r="B67" s="164">
        <f>taxrates!AD59</f>
        <v>0.34620270133018494</v>
      </c>
      <c r="C67" s="547">
        <f>taxrates!AE59</f>
        <v>5.0512075424194336E-2</v>
      </c>
      <c r="D67" s="547">
        <f>taxrates!AF59</f>
        <v>2.2194655612111092E-2</v>
      </c>
      <c r="E67" s="547">
        <f>taxrates!AG59</f>
        <v>1.992618665099144E-2</v>
      </c>
      <c r="F67" s="547">
        <f>taxrates!AH59</f>
        <v>0.13694874942302704</v>
      </c>
      <c r="G67" s="547">
        <f>taxrates!AI59</f>
        <v>0.10206360369920731</v>
      </c>
      <c r="H67" s="548">
        <f>taxrates!AJ59</f>
        <v>1.4631558209657669E-2</v>
      </c>
      <c r="I67" s="184">
        <f>taxrates!AK59</f>
        <v>0.36491519212722778</v>
      </c>
      <c r="J67" s="163">
        <f>taxrates!AL59</f>
        <v>4.779425635933876E-2</v>
      </c>
      <c r="K67" s="163">
        <f>taxrates!AM59</f>
        <v>2.1068470552563667E-2</v>
      </c>
      <c r="L67" s="163">
        <f>taxrates!AN59</f>
        <v>1.279545109719038E-2</v>
      </c>
      <c r="M67" s="163">
        <f>taxrates!AO59</f>
        <v>0.14333879947662354</v>
      </c>
      <c r="N67" s="163">
        <f>taxrates!AP59</f>
        <v>0.12025709450244904</v>
      </c>
      <c r="O67" s="156">
        <f>taxrates!AQ59</f>
        <v>1.9766390323638916E-2</v>
      </c>
      <c r="P67" s="123">
        <f>taxrates!AR59</f>
        <v>0.41380622982978821</v>
      </c>
      <c r="Q67" s="122">
        <f>taxrates!AS59</f>
        <v>4.5219048857688904E-2</v>
      </c>
      <c r="R67" s="122">
        <f>taxrates!AT59</f>
        <v>1.7687644809484482E-2</v>
      </c>
      <c r="S67" s="122">
        <f>taxrates!AU59</f>
        <v>5.2538546733558178E-3</v>
      </c>
      <c r="T67" s="122">
        <f>taxrates!AV59</f>
        <v>0.16480211913585663</v>
      </c>
      <c r="U67" s="122">
        <f>taxrates!AW59</f>
        <v>0.14654518663883209</v>
      </c>
      <c r="V67" s="183">
        <f>taxrates!AX59</f>
        <v>3.4306805580854416E-2</v>
      </c>
    </row>
    <row r="68" spans="1:22">
      <c r="A68" s="148">
        <v>1971</v>
      </c>
      <c r="B68" s="160">
        <f>taxrates!AD60</f>
        <v>0.33937108516693115</v>
      </c>
      <c r="C68" s="440">
        <f>taxrates!AE60</f>
        <v>5.1231361925601959E-2</v>
      </c>
      <c r="D68" s="440">
        <f>taxrates!AF60</f>
        <v>2.1228864789009094E-2</v>
      </c>
      <c r="E68" s="440">
        <f>taxrates!AG60</f>
        <v>1.9961398094892502E-2</v>
      </c>
      <c r="F68" s="440">
        <f>taxrates!AH60</f>
        <v>0.12727665901184082</v>
      </c>
      <c r="G68" s="440">
        <f>taxrates!AI60</f>
        <v>0.10366024821996689</v>
      </c>
      <c r="H68" s="441">
        <f>taxrates!AJ60</f>
        <v>1.6027683392167091E-2</v>
      </c>
      <c r="I68" s="181">
        <f>taxrates!AK60</f>
        <v>0.35745161771774292</v>
      </c>
      <c r="J68" s="159">
        <f>taxrates!AL60</f>
        <v>4.8673801124095917E-2</v>
      </c>
      <c r="K68" s="159">
        <f>taxrates!AM60</f>
        <v>1.9713614135980606E-2</v>
      </c>
      <c r="L68" s="159">
        <f>taxrates!AN60</f>
        <v>1.2723548337817192E-2</v>
      </c>
      <c r="M68" s="159">
        <f>taxrates!AO60</f>
        <v>0.13346709311008453</v>
      </c>
      <c r="N68" s="159">
        <f>taxrates!AP60</f>
        <v>0.12138236314058304</v>
      </c>
      <c r="O68" s="147">
        <f>taxrates!AQ60</f>
        <v>2.1512430161237717E-2</v>
      </c>
      <c r="P68" s="117">
        <f>taxrates!AR60</f>
        <v>0.40443220734596252</v>
      </c>
      <c r="Q68" s="116">
        <f>taxrates!AS60</f>
        <v>4.6284724026918411E-2</v>
      </c>
      <c r="R68" s="116">
        <f>taxrates!AT60</f>
        <v>1.63594800978899E-2</v>
      </c>
      <c r="S68" s="116">
        <f>taxrates!AU60</f>
        <v>5.1021212711930275E-3</v>
      </c>
      <c r="T68" s="116">
        <f>taxrates!AV60</f>
        <v>0.15299986302852631</v>
      </c>
      <c r="U68" s="116">
        <f>taxrates!AW60</f>
        <v>0.14692495763301849</v>
      </c>
      <c r="V68" s="145">
        <f>taxrates!AX60</f>
        <v>3.6807488650083542E-2</v>
      </c>
    </row>
    <row r="69" spans="1:22">
      <c r="A69" s="148">
        <v>1972</v>
      </c>
      <c r="B69" s="160">
        <f>taxrates!AD61</f>
        <v>0.34750238060951233</v>
      </c>
      <c r="C69" s="440">
        <f>taxrates!AE61</f>
        <v>5.0018999725580215E-2</v>
      </c>
      <c r="D69" s="440">
        <f>taxrates!AF61</f>
        <v>2.0856749266386032E-2</v>
      </c>
      <c r="E69" s="440">
        <f>taxrates!AG61</f>
        <v>2.0717263221740723E-2</v>
      </c>
      <c r="F69" s="440">
        <f>taxrates!AH61</f>
        <v>0.13843235373497009</v>
      </c>
      <c r="G69" s="440">
        <f>taxrates!AI61</f>
        <v>0.10063303261995316</v>
      </c>
      <c r="H69" s="441">
        <f>taxrates!AJ61</f>
        <v>1.6864409670233727E-2</v>
      </c>
      <c r="I69" s="181">
        <f>taxrates!AK61</f>
        <v>0.36416825652122498</v>
      </c>
      <c r="J69" s="159">
        <f>taxrates!AL61</f>
        <v>4.750458151102066E-2</v>
      </c>
      <c r="K69" s="159">
        <f>taxrates!AM61</f>
        <v>1.9634349271655083E-2</v>
      </c>
      <c r="L69" s="159">
        <f>taxrates!AN61</f>
        <v>1.3208644464612007E-2</v>
      </c>
      <c r="M69" s="159">
        <f>taxrates!AO61</f>
        <v>0.14466990530490875</v>
      </c>
      <c r="N69" s="159">
        <f>taxrates!AP61</f>
        <v>0.11663880944252014</v>
      </c>
      <c r="O69" s="147">
        <f>taxrates!AQ61</f>
        <v>2.2540859878063202E-2</v>
      </c>
      <c r="P69" s="117">
        <f>taxrates!AR61</f>
        <v>0.41068169474601746</v>
      </c>
      <c r="Q69" s="116">
        <f>taxrates!AS61</f>
        <v>4.5422162860631943E-2</v>
      </c>
      <c r="R69" s="116">
        <f>taxrates!AT61</f>
        <v>1.6335556283593178E-2</v>
      </c>
      <c r="S69" s="116">
        <f>taxrates!AU61</f>
        <v>5.554866511374712E-3</v>
      </c>
      <c r="T69" s="116">
        <f>taxrates!AV61</f>
        <v>0.16656027734279633</v>
      </c>
      <c r="U69" s="116">
        <f>taxrates!AW61</f>
        <v>0.13890138268470764</v>
      </c>
      <c r="V69" s="145">
        <f>taxrates!AX61</f>
        <v>3.7970080971717834E-2</v>
      </c>
    </row>
    <row r="70" spans="1:22">
      <c r="A70" s="148">
        <v>1973</v>
      </c>
      <c r="B70" s="160">
        <f>taxrates!AD62</f>
        <v>0.33951348066329956</v>
      </c>
      <c r="C70" s="440">
        <f>taxrates!AE62</f>
        <v>4.8570673912763596E-2</v>
      </c>
      <c r="D70" s="440">
        <f>taxrates!AF62</f>
        <v>1.9998114556074142E-2</v>
      </c>
      <c r="E70" s="440">
        <f>taxrates!AG62</f>
        <v>2.3145576938986778E-2</v>
      </c>
      <c r="F70" s="440">
        <f>taxrates!AH62</f>
        <v>0.12847909331321716</v>
      </c>
      <c r="G70" s="440">
        <f>taxrates!AI62</f>
        <v>0.10490340739488602</v>
      </c>
      <c r="H70" s="441">
        <f>taxrates!AJ62</f>
        <v>1.4436080120503902E-2</v>
      </c>
      <c r="I70" s="181">
        <f>taxrates!AK62</f>
        <v>0.35318657755851746</v>
      </c>
      <c r="J70" s="159">
        <f>taxrates!AL62</f>
        <v>4.6240717172622681E-2</v>
      </c>
      <c r="K70" s="159">
        <f>taxrates!AM62</f>
        <v>1.9373433664441109E-2</v>
      </c>
      <c r="L70" s="159">
        <f>taxrates!AN62</f>
        <v>1.4488452114164829E-2</v>
      </c>
      <c r="M70" s="159">
        <f>taxrates!AO62</f>
        <v>0.13364057242870331</v>
      </c>
      <c r="N70" s="159">
        <f>taxrates!AP62</f>
        <v>0.12023846060037613</v>
      </c>
      <c r="O70" s="147">
        <f>taxrates!AQ62</f>
        <v>1.9232429563999176E-2</v>
      </c>
      <c r="P70" s="117">
        <f>taxrates!AR62</f>
        <v>0.38825958967208862</v>
      </c>
      <c r="Q70" s="116">
        <f>taxrates!AS62</f>
        <v>4.4567979872226715E-2</v>
      </c>
      <c r="R70" s="116">
        <f>taxrates!AT62</f>
        <v>1.5230079181492329E-2</v>
      </c>
      <c r="S70" s="116">
        <f>taxrates!AU62</f>
        <v>6.2261591665446758E-3</v>
      </c>
      <c r="T70" s="116">
        <f>taxrates!AV62</f>
        <v>0.14982219040393829</v>
      </c>
      <c r="U70" s="116">
        <f>taxrates!AW62</f>
        <v>0.14037340879440308</v>
      </c>
      <c r="V70" s="145">
        <f>taxrates!AX62</f>
        <v>3.2101389020681381E-2</v>
      </c>
    </row>
    <row r="71" spans="1:22">
      <c r="A71" s="148">
        <v>1974</v>
      </c>
      <c r="B71" s="160">
        <f>taxrates!AD63</f>
        <v>0.35295224189758301</v>
      </c>
      <c r="C71" s="440">
        <f>taxrates!AE63</f>
        <v>4.8247300088405609E-2</v>
      </c>
      <c r="D71" s="440">
        <f>taxrates!AF63</f>
        <v>1.9978838041424751E-2</v>
      </c>
      <c r="E71" s="440">
        <f>taxrates!AG63</f>
        <v>2.6859357953071594E-2</v>
      </c>
      <c r="F71" s="440">
        <f>taxrates!AH63</f>
        <v>0.14022216200828552</v>
      </c>
      <c r="G71" s="440">
        <f>taxrates!AI63</f>
        <v>0.1047358363866806</v>
      </c>
      <c r="H71" s="441">
        <f>taxrates!AJ63</f>
        <v>1.2919051572680473E-2</v>
      </c>
      <c r="I71" s="181">
        <f>taxrates!AK63</f>
        <v>0.36726343631744385</v>
      </c>
      <c r="J71" s="159">
        <f>taxrates!AL63</f>
        <v>4.5986779034137726E-2</v>
      </c>
      <c r="K71" s="159">
        <f>taxrates!AM63</f>
        <v>1.9018273800611496E-2</v>
      </c>
      <c r="L71" s="159">
        <f>taxrates!AN63</f>
        <v>1.7775148153305054E-2</v>
      </c>
      <c r="M71" s="159">
        <f>taxrates!AO63</f>
        <v>0.14837509393692017</v>
      </c>
      <c r="N71" s="159">
        <f>taxrates!AP63</f>
        <v>0.11895965784788132</v>
      </c>
      <c r="O71" s="147">
        <f>taxrates!AQ63</f>
        <v>1.7163164913654327E-2</v>
      </c>
      <c r="P71" s="117">
        <f>taxrates!AR63</f>
        <v>0.40585675835609436</v>
      </c>
      <c r="Q71" s="116">
        <f>taxrates!AS63</f>
        <v>4.4075161218643188E-2</v>
      </c>
      <c r="R71" s="116">
        <f>taxrates!AT63</f>
        <v>1.6171321272850037E-2</v>
      </c>
      <c r="S71" s="116">
        <f>taxrates!AU63</f>
        <v>7.4991127476096153E-3</v>
      </c>
      <c r="T71" s="116">
        <f>taxrates!AV63</f>
        <v>0.17030751705169678</v>
      </c>
      <c r="U71" s="116">
        <f>taxrates!AW63</f>
        <v>0.1390223503112793</v>
      </c>
      <c r="V71" s="145">
        <f>taxrates!AX63</f>
        <v>2.8807420283555984E-2</v>
      </c>
    </row>
    <row r="72" spans="1:22">
      <c r="A72" s="148">
        <v>1975</v>
      </c>
      <c r="B72" s="160">
        <f>taxrates!AD64</f>
        <v>0.33144569396972656</v>
      </c>
      <c r="C72" s="440">
        <f>taxrates!AE64</f>
        <v>4.8032093793153763E-2</v>
      </c>
      <c r="D72" s="440">
        <f>taxrates!AF64</f>
        <v>2.115948498249054E-2</v>
      </c>
      <c r="E72" s="440">
        <f>taxrates!AG64</f>
        <v>2.6550767943263054E-2</v>
      </c>
      <c r="F72" s="440">
        <f>taxrates!AH64</f>
        <v>0.12828907370567322</v>
      </c>
      <c r="G72" s="440">
        <f>taxrates!AI64</f>
        <v>9.5319069921970367E-2</v>
      </c>
      <c r="H72" s="441">
        <f>taxrates!AJ64</f>
        <v>1.209909375756979E-2</v>
      </c>
      <c r="I72" s="181">
        <f>taxrates!AK64</f>
        <v>0.34068045020103455</v>
      </c>
      <c r="J72" s="159">
        <f>taxrates!AL64</f>
        <v>4.5703258365392685E-2</v>
      </c>
      <c r="K72" s="159">
        <f>taxrates!AM64</f>
        <v>2.0058643072843552E-2</v>
      </c>
      <c r="L72" s="159">
        <f>taxrates!AN64</f>
        <v>1.7156893387436867E-2</v>
      </c>
      <c r="M72" s="159">
        <f>taxrates!AO64</f>
        <v>0.13317151367664337</v>
      </c>
      <c r="N72" s="159">
        <f>taxrates!AP64</f>
        <v>0.10854221135377884</v>
      </c>
      <c r="O72" s="147">
        <f>taxrates!AQ64</f>
        <v>1.6053490340709686E-2</v>
      </c>
      <c r="P72" s="117">
        <f>taxrates!AR64</f>
        <v>0.37026584148406982</v>
      </c>
      <c r="Q72" s="116">
        <f>taxrates!AS64</f>
        <v>4.4402264058589935E-2</v>
      </c>
      <c r="R72" s="116">
        <f>taxrates!AT64</f>
        <v>1.7433684319257736E-2</v>
      </c>
      <c r="S72" s="116">
        <f>taxrates!AU64</f>
        <v>7.6381401158869267E-3</v>
      </c>
      <c r="T72" s="116">
        <f>taxrates!AV64</f>
        <v>0.15316595137119293</v>
      </c>
      <c r="U72" s="116">
        <f>taxrates!AW64</f>
        <v>0.12118426710367203</v>
      </c>
      <c r="V72" s="145">
        <f>taxrates!AX64</f>
        <v>2.6454200968146324E-2</v>
      </c>
    </row>
    <row r="73" spans="1:22">
      <c r="A73" s="148">
        <v>1976</v>
      </c>
      <c r="B73" s="160">
        <f>taxrates!AD65</f>
        <v>0.34538564085960388</v>
      </c>
      <c r="C73" s="440">
        <f>taxrates!AE65</f>
        <v>4.8023451119661331E-2</v>
      </c>
      <c r="D73" s="440">
        <f>taxrates!AF65</f>
        <v>2.013155072927475E-2</v>
      </c>
      <c r="E73" s="440">
        <f>taxrates!AG65</f>
        <v>2.6592832058668137E-2</v>
      </c>
      <c r="F73" s="440">
        <f>taxrates!AH65</f>
        <v>0.13583004474639893</v>
      </c>
      <c r="G73" s="440">
        <f>taxrates!AI65</f>
        <v>0.10258645564317703</v>
      </c>
      <c r="H73" s="441">
        <f>taxrates!AJ65</f>
        <v>1.2233993038535118E-2</v>
      </c>
      <c r="I73" s="181">
        <f>taxrates!AK65</f>
        <v>0.35612398386001587</v>
      </c>
      <c r="J73" s="159">
        <f>taxrates!AL65</f>
        <v>4.6075433492660522E-2</v>
      </c>
      <c r="K73" s="159">
        <f>taxrates!AM65</f>
        <v>1.8949044868350029E-2</v>
      </c>
      <c r="L73" s="159">
        <f>taxrates!AN65</f>
        <v>1.7454268410801888E-2</v>
      </c>
      <c r="M73" s="159">
        <f>taxrates!AO65</f>
        <v>0.14204882085323334</v>
      </c>
      <c r="N73" s="159">
        <f>taxrates!AP65</f>
        <v>0.11543392390012741</v>
      </c>
      <c r="O73" s="147">
        <f>taxrates!AQ65</f>
        <v>1.6175305470824242E-2</v>
      </c>
      <c r="P73" s="117">
        <f>taxrates!AR65</f>
        <v>0.38870120048522949</v>
      </c>
      <c r="Q73" s="116">
        <f>taxrates!AS65</f>
        <v>4.4999785721302032E-2</v>
      </c>
      <c r="R73" s="116">
        <f>taxrates!AT65</f>
        <v>1.6257025301456451E-2</v>
      </c>
      <c r="S73" s="116">
        <f>taxrates!AU65</f>
        <v>7.6818396337330341E-3</v>
      </c>
      <c r="T73" s="116">
        <f>taxrates!AV65</f>
        <v>0.16329024732112885</v>
      </c>
      <c r="U73" s="116">
        <f>taxrates!AW65</f>
        <v>0.12986695766448975</v>
      </c>
      <c r="V73" s="145">
        <f>taxrates!AX65</f>
        <v>2.6629889383912086E-2</v>
      </c>
    </row>
    <row r="74" spans="1:22">
      <c r="A74" s="148">
        <v>1977</v>
      </c>
      <c r="B74" s="160">
        <f>taxrates!AD66</f>
        <v>0.34608310461044312</v>
      </c>
      <c r="C74" s="440">
        <f>taxrates!AE66</f>
        <v>4.6465042978525162E-2</v>
      </c>
      <c r="D74" s="440">
        <f>taxrates!AF66</f>
        <v>2.0881609991192818E-2</v>
      </c>
      <c r="E74" s="440">
        <f>taxrates!AG66</f>
        <v>2.5721650570631027E-2</v>
      </c>
      <c r="F74" s="440">
        <f>taxrates!AH66</f>
        <v>0.13792614638805389</v>
      </c>
      <c r="G74" s="440">
        <f>taxrates!AI66</f>
        <v>0.10109544545412064</v>
      </c>
      <c r="H74" s="441">
        <f>taxrates!AJ66</f>
        <v>1.4021016657352448E-2</v>
      </c>
      <c r="I74" s="181">
        <f>taxrates!AK66</f>
        <v>0.35614949464797974</v>
      </c>
      <c r="J74" s="159">
        <f>taxrates!AL66</f>
        <v>4.4567190110683441E-2</v>
      </c>
      <c r="K74" s="159">
        <f>taxrates!AM66</f>
        <v>2.0034119486808777E-2</v>
      </c>
      <c r="L74" s="159">
        <f>taxrates!AN66</f>
        <v>1.6870928928256035E-2</v>
      </c>
      <c r="M74" s="159">
        <f>taxrates!AO66</f>
        <v>0.14305712282657623</v>
      </c>
      <c r="N74" s="159">
        <f>taxrates!AP66</f>
        <v>0.11323684453964233</v>
      </c>
      <c r="O74" s="147">
        <f>taxrates!AQ66</f>
        <v>1.8422875553369522E-2</v>
      </c>
      <c r="P74" s="117">
        <f>taxrates!AR66</f>
        <v>0.38501498103141785</v>
      </c>
      <c r="Q74" s="116">
        <f>taxrates!AS66</f>
        <v>4.3690159916877747E-2</v>
      </c>
      <c r="R74" s="116">
        <f>taxrates!AT66</f>
        <v>1.6895150765776634E-2</v>
      </c>
      <c r="S74" s="116">
        <f>taxrates!AU66</f>
        <v>7.6529099605977535E-3</v>
      </c>
      <c r="T74" s="116">
        <f>taxrates!AV66</f>
        <v>0.16243924200534821</v>
      </c>
      <c r="U74" s="116">
        <f>taxrates!AW66</f>
        <v>0.12509231269359589</v>
      </c>
      <c r="V74" s="145">
        <f>taxrates!AX66</f>
        <v>2.9322773218154907E-2</v>
      </c>
    </row>
    <row r="75" spans="1:22">
      <c r="A75" s="148">
        <v>1978</v>
      </c>
      <c r="B75" s="160">
        <f>taxrates!AD67</f>
        <v>0.33660754561424255</v>
      </c>
      <c r="C75" s="440">
        <f>taxrates!AE67</f>
        <v>4.6615906059741974E-2</v>
      </c>
      <c r="D75" s="440">
        <f>taxrates!AF67</f>
        <v>1.7388772219419479E-2</v>
      </c>
      <c r="E75" s="440">
        <f>taxrates!AG67</f>
        <v>2.6307608932256699E-2</v>
      </c>
      <c r="F75" s="440">
        <f>taxrates!AH67</f>
        <v>0.13953001797199249</v>
      </c>
      <c r="G75" s="440">
        <f>taxrates!AI67</f>
        <v>9.6885964274406433E-2</v>
      </c>
      <c r="H75" s="441">
        <f>taxrates!AJ67</f>
        <v>9.9148834124207497E-3</v>
      </c>
      <c r="I75" s="181">
        <f>taxrates!AK67</f>
        <v>0.34431275725364685</v>
      </c>
      <c r="J75" s="159">
        <f>taxrates!AL67</f>
        <v>4.5016337186098099E-2</v>
      </c>
      <c r="K75" s="159">
        <f>taxrates!AM67</f>
        <v>1.6301725059747696E-2</v>
      </c>
      <c r="L75" s="159">
        <f>taxrates!AN67</f>
        <v>1.7528284341096878E-2</v>
      </c>
      <c r="M75" s="159">
        <f>taxrates!AO67</f>
        <v>0.14483539760112762</v>
      </c>
      <c r="N75" s="159">
        <f>taxrates!AP67</f>
        <v>0.10729784518480301</v>
      </c>
      <c r="O75" s="147">
        <f>taxrates!AQ67</f>
        <v>1.3384119607508183E-2</v>
      </c>
      <c r="P75" s="117">
        <f>taxrates!AR67</f>
        <v>0.36899974942207336</v>
      </c>
      <c r="Q75" s="116">
        <f>taxrates!AS67</f>
        <v>4.4132616370916367E-2</v>
      </c>
      <c r="R75" s="116">
        <f>taxrates!AT67</f>
        <v>1.3690957799553871E-2</v>
      </c>
      <c r="S75" s="116">
        <f>taxrates!AU67</f>
        <v>8.1296656280755997E-3</v>
      </c>
      <c r="T75" s="116">
        <f>taxrates!AV67</f>
        <v>0.16323307156562805</v>
      </c>
      <c r="U75" s="116">
        <f>taxrates!AW67</f>
        <v>0.11664749681949615</v>
      </c>
      <c r="V75" s="145">
        <f>taxrates!AX67</f>
        <v>2.328203059732914E-2</v>
      </c>
    </row>
    <row r="76" spans="1:22">
      <c r="A76" s="152">
        <v>1979</v>
      </c>
      <c r="B76" s="162">
        <f>taxrates!AD68</f>
        <v>0.34326067566871643</v>
      </c>
      <c r="C76" s="549">
        <f>taxrates!AE68</f>
        <v>4.5705437660217285E-2</v>
      </c>
      <c r="D76" s="549">
        <f>taxrates!AF68</f>
        <v>1.5744840726256371E-2</v>
      </c>
      <c r="E76" s="549">
        <f>taxrates!AG68</f>
        <v>2.9695818200707436E-2</v>
      </c>
      <c r="F76" s="549">
        <f>taxrates!AH68</f>
        <v>0.14926744997501373</v>
      </c>
      <c r="G76" s="549">
        <f>taxrates!AI68</f>
        <v>9.3621492385864258E-2</v>
      </c>
      <c r="H76" s="550">
        <f>taxrates!AJ68</f>
        <v>9.2293191701173782E-3</v>
      </c>
      <c r="I76" s="182">
        <f>taxrates!AK68</f>
        <v>0.35043343901634216</v>
      </c>
      <c r="J76" s="161">
        <f>taxrates!AL68</f>
        <v>4.4127553701400757E-2</v>
      </c>
      <c r="K76" s="161">
        <f>taxrates!AM68</f>
        <v>1.5053113922476768E-2</v>
      </c>
      <c r="L76" s="161">
        <f>taxrates!AN68</f>
        <v>1.9622527062892914E-2</v>
      </c>
      <c r="M76" s="161">
        <f>taxrates!AO68</f>
        <v>0.15458835661411285</v>
      </c>
      <c r="N76" s="161">
        <f>taxrates!AP68</f>
        <v>0.10459049791097641</v>
      </c>
      <c r="O76" s="151">
        <f>taxrates!AQ68</f>
        <v>1.2456612661480904E-2</v>
      </c>
      <c r="P76" s="120">
        <f>taxrates!AR68</f>
        <v>0.37529098987579346</v>
      </c>
      <c r="Q76" s="119">
        <f>taxrates!AS68</f>
        <v>4.3363921344280243E-2</v>
      </c>
      <c r="R76" s="119">
        <f>taxrates!AT68</f>
        <v>1.2301242910325527E-2</v>
      </c>
      <c r="S76" s="119">
        <f>taxrates!AU68</f>
        <v>8.7737645953893661E-3</v>
      </c>
      <c r="T76" s="119">
        <f>taxrates!AV68</f>
        <v>0.1744665652513504</v>
      </c>
      <c r="U76" s="119">
        <f>taxrates!AW68</f>
        <v>0.11534359306097031</v>
      </c>
      <c r="V76" s="149">
        <f>taxrates!AX68</f>
        <v>2.1052956581115723E-2</v>
      </c>
    </row>
    <row r="77" spans="1:22">
      <c r="A77" s="148">
        <v>1980</v>
      </c>
      <c r="B77" s="160">
        <f>taxrates!AD69</f>
        <v>0.34751856327056885</v>
      </c>
      <c r="C77" s="440">
        <f>taxrates!AE69</f>
        <v>4.6860687434673309E-2</v>
      </c>
      <c r="D77" s="440">
        <f>taxrates!AF69</f>
        <v>1.5576531179249287E-2</v>
      </c>
      <c r="E77" s="440">
        <f>taxrates!AG69</f>
        <v>3.1962815672159195E-2</v>
      </c>
      <c r="F77" s="440">
        <f>taxrates!AH69</f>
        <v>0.15643610060214996</v>
      </c>
      <c r="G77" s="440">
        <f>taxrates!AI69</f>
        <v>8.6462549865245819E-2</v>
      </c>
      <c r="H77" s="441">
        <f>taxrates!AJ69</f>
        <v>1.0226360522210598E-2</v>
      </c>
      <c r="I77" s="181">
        <f>taxrates!AK69</f>
        <v>0.35656684637069702</v>
      </c>
      <c r="J77" s="159">
        <f>taxrates!AL69</f>
        <v>4.4886454939842224E-2</v>
      </c>
      <c r="K77" s="159">
        <f>taxrates!AM69</f>
        <v>1.4983233995735645E-2</v>
      </c>
      <c r="L77" s="159">
        <f>taxrates!AN69</f>
        <v>2.1973231807351112E-2</v>
      </c>
      <c r="M77" s="159">
        <f>taxrates!AO69</f>
        <v>0.16360431909561157</v>
      </c>
      <c r="N77" s="159">
        <f>taxrates!AP69</f>
        <v>9.726608544588089E-2</v>
      </c>
      <c r="O77" s="147">
        <f>taxrates!AQ69</f>
        <v>1.3862811960279942E-2</v>
      </c>
      <c r="P77" s="117">
        <f>taxrates!AR69</f>
        <v>0.385027676820755</v>
      </c>
      <c r="Q77" s="116">
        <f>taxrates!AS69</f>
        <v>4.3319884687662125E-2</v>
      </c>
      <c r="R77" s="116">
        <f>taxrates!AT69</f>
        <v>1.2695937417447567E-2</v>
      </c>
      <c r="S77" s="116">
        <f>taxrates!AU69</f>
        <v>9.8928883671760559E-3</v>
      </c>
      <c r="T77" s="116">
        <f>taxrates!AV69</f>
        <v>0.1836513876914978</v>
      </c>
      <c r="U77" s="116">
        <f>taxrates!AW69</f>
        <v>0.11132125556468964</v>
      </c>
      <c r="V77" s="145">
        <f>taxrates!AX69</f>
        <v>2.4167099967598915E-2</v>
      </c>
    </row>
    <row r="78" spans="1:22">
      <c r="A78" s="148">
        <v>1981</v>
      </c>
      <c r="B78" s="160">
        <f>taxrates!AD70</f>
        <v>0.34003621339797974</v>
      </c>
      <c r="C78" s="440">
        <f>taxrates!AE70</f>
        <v>5.029350146651268E-2</v>
      </c>
      <c r="D78" s="440">
        <f>taxrates!AF70</f>
        <v>1.4805665239691734E-2</v>
      </c>
      <c r="E78" s="440">
        <f>taxrates!AG70</f>
        <v>3.3374406397342682E-2</v>
      </c>
      <c r="F78" s="440">
        <f>taxrates!AH70</f>
        <v>0.15473087131977081</v>
      </c>
      <c r="G78" s="440">
        <f>taxrates!AI70</f>
        <v>7.7273450791835785E-2</v>
      </c>
      <c r="H78" s="441">
        <f>taxrates!AJ70</f>
        <v>9.5627168193459511E-3</v>
      </c>
      <c r="I78" s="181">
        <f>taxrates!AK70</f>
        <v>0.34304612874984741</v>
      </c>
      <c r="J78" s="159">
        <f>taxrates!AL70</f>
        <v>4.8042990267276764E-2</v>
      </c>
      <c r="K78" s="159">
        <f>taxrates!AM70</f>
        <v>1.4433396980166435E-2</v>
      </c>
      <c r="L78" s="159">
        <f>taxrates!AN70</f>
        <v>2.2633327171206474E-2</v>
      </c>
      <c r="M78" s="159">
        <f>taxrates!AO70</f>
        <v>0.15788143873214722</v>
      </c>
      <c r="N78" s="159">
        <f>taxrates!AP70</f>
        <v>8.7157018482685089E-2</v>
      </c>
      <c r="O78" s="147">
        <f>taxrates!AQ70</f>
        <v>1.2904231436550617E-2</v>
      </c>
      <c r="P78" s="117">
        <f>taxrates!AR70</f>
        <v>0.35964760184288025</v>
      </c>
      <c r="Q78" s="116">
        <f>taxrates!AS70</f>
        <v>4.6332001686096191E-2</v>
      </c>
      <c r="R78" s="116">
        <f>taxrates!AT70</f>
        <v>1.2810733169317245E-2</v>
      </c>
      <c r="S78" s="116">
        <f>taxrates!AU70</f>
        <v>1.0400629602372646E-2</v>
      </c>
      <c r="T78" s="116">
        <f>taxrates!AV70</f>
        <v>0.16833585500717163</v>
      </c>
      <c r="U78" s="116">
        <f>taxrates!AW70</f>
        <v>9.9790051579475403E-2</v>
      </c>
      <c r="V78" s="145">
        <f>taxrates!AX70</f>
        <v>2.1992146968841553E-2</v>
      </c>
    </row>
    <row r="79" spans="1:22">
      <c r="A79" s="148">
        <v>1982</v>
      </c>
      <c r="B79" s="146">
        <f>taxrates!AD71</f>
        <v>0.32732200622558594</v>
      </c>
      <c r="C79" s="440">
        <f>taxrates!AE71</f>
        <v>4.8315495252609253E-2</v>
      </c>
      <c r="D79" s="440">
        <f>taxrates!AF71</f>
        <v>1.4661923050880432E-2</v>
      </c>
      <c r="E79" s="440">
        <f>taxrates!AG71</f>
        <v>3.6361638456583023E-2</v>
      </c>
      <c r="F79" s="440">
        <f>taxrates!AH71</f>
        <v>0.15551435947418213</v>
      </c>
      <c r="G79" s="440">
        <f>taxrates!AI71</f>
        <v>6.256914883852005E-2</v>
      </c>
      <c r="H79" s="441">
        <f>taxrates!AJ71</f>
        <v>9.904034435749054E-3</v>
      </c>
      <c r="I79" s="181">
        <f>taxrates!AK71</f>
        <v>0.33096209168434143</v>
      </c>
      <c r="J79" s="147">
        <f>taxrates!AL71</f>
        <v>4.6162538230419159E-2</v>
      </c>
      <c r="K79" s="147">
        <f>taxrates!AM71</f>
        <v>1.4258705079555511E-2</v>
      </c>
      <c r="L79" s="147">
        <f>taxrates!AN71</f>
        <v>2.4931961670517921E-2</v>
      </c>
      <c r="M79" s="147">
        <f>taxrates!AO71</f>
        <v>0.16116368770599365</v>
      </c>
      <c r="N79" s="147">
        <f>taxrates!AP71</f>
        <v>7.1112789213657379E-2</v>
      </c>
      <c r="O79" s="147">
        <f>taxrates!AQ71</f>
        <v>1.3338971883058548E-2</v>
      </c>
      <c r="P79" s="117">
        <f>taxrates!AR71</f>
        <v>0.35164964199066162</v>
      </c>
      <c r="Q79" s="116">
        <f>taxrates!AS71</f>
        <v>4.4312294572591782E-2</v>
      </c>
      <c r="R79" s="116">
        <f>taxrates!AT71</f>
        <v>1.2555481866002083E-2</v>
      </c>
      <c r="S79" s="116">
        <f>taxrates!AU71</f>
        <v>1.1180664412677288E-2</v>
      </c>
      <c r="T79" s="116">
        <f>taxrates!AV71</f>
        <v>0.17793253064155579</v>
      </c>
      <c r="U79" s="116">
        <f>taxrates!AW71</f>
        <v>8.3207346498966217E-2</v>
      </c>
      <c r="V79" s="145">
        <f>taxrates!AX71</f>
        <v>2.2475555539131165E-2</v>
      </c>
    </row>
    <row r="80" spans="1:22">
      <c r="A80" s="148">
        <v>1983</v>
      </c>
      <c r="B80" s="146">
        <f>taxrates!AD72</f>
        <v>0.31565377116203308</v>
      </c>
      <c r="C80" s="440">
        <f>taxrates!AE72</f>
        <v>4.9386985599994659E-2</v>
      </c>
      <c r="D80" s="440">
        <f>taxrates!AF72</f>
        <v>1.3872032053768635E-2</v>
      </c>
      <c r="E80" s="440">
        <f>taxrates!AG72</f>
        <v>3.6991354078054428E-2</v>
      </c>
      <c r="F80" s="440">
        <f>taxrates!AH72</f>
        <v>0.14463113248348236</v>
      </c>
      <c r="G80" s="440">
        <f>taxrates!AI72</f>
        <v>6.3321232795715332E-2</v>
      </c>
      <c r="H80" s="441">
        <f>taxrates!AJ72</f>
        <v>7.4623399414122105E-3</v>
      </c>
      <c r="I80" s="181">
        <f>taxrates!AK72</f>
        <v>0.31783652305603027</v>
      </c>
      <c r="J80" s="147">
        <f>taxrates!AL72</f>
        <v>4.6918384730815887E-2</v>
      </c>
      <c r="K80" s="147">
        <f>taxrates!AM72</f>
        <v>1.3444478623569012E-2</v>
      </c>
      <c r="L80" s="147">
        <f>taxrates!AN72</f>
        <v>2.5503151118755341E-2</v>
      </c>
      <c r="M80" s="147">
        <f>taxrates!AO72</f>
        <v>0.15071931481361389</v>
      </c>
      <c r="N80" s="147">
        <f>taxrates!AP72</f>
        <v>7.1208283305168152E-2</v>
      </c>
      <c r="O80" s="147">
        <f>taxrates!AQ72</f>
        <v>1.0059037245810032E-2</v>
      </c>
      <c r="P80" s="117">
        <f>taxrates!AR72</f>
        <v>0.33759883046150208</v>
      </c>
      <c r="Q80" s="116">
        <f>taxrates!AS72</f>
        <v>4.4899754226207733E-2</v>
      </c>
      <c r="R80" s="116">
        <f>taxrates!AT72</f>
        <v>1.1514192447066307E-2</v>
      </c>
      <c r="S80" s="116">
        <f>taxrates!AU72</f>
        <v>1.1605472303926945E-2</v>
      </c>
      <c r="T80" s="116">
        <f>taxrates!AV72</f>
        <v>0.17123287916183472</v>
      </c>
      <c r="U80" s="116">
        <f>taxrates!AW72</f>
        <v>8.1460297107696533E-2</v>
      </c>
      <c r="V80" s="145">
        <f>taxrates!AX72</f>
        <v>1.6886251047253609E-2</v>
      </c>
    </row>
    <row r="81" spans="1:22">
      <c r="A81" s="148">
        <v>1984</v>
      </c>
      <c r="B81" s="146">
        <f>taxrates!AD73</f>
        <v>0.30116012692451477</v>
      </c>
      <c r="C81" s="440">
        <f>taxrates!AE73</f>
        <v>4.7959085553884506E-2</v>
      </c>
      <c r="D81" s="440">
        <f>taxrates!AF73</f>
        <v>1.2572803534567356E-2</v>
      </c>
      <c r="E81" s="440">
        <f>taxrates!AG73</f>
        <v>3.4912507981061935E-2</v>
      </c>
      <c r="F81" s="440">
        <f>taxrates!AH73</f>
        <v>0.13340042531490326</v>
      </c>
      <c r="G81" s="440">
        <f>taxrates!AI73</f>
        <v>6.5820641815662384E-2</v>
      </c>
      <c r="H81" s="441">
        <f>taxrates!AJ73</f>
        <v>6.494652945548296E-3</v>
      </c>
      <c r="I81" s="181">
        <f>taxrates!AK73</f>
        <v>0.30162033438682556</v>
      </c>
      <c r="J81" s="147">
        <f>taxrates!AL73</f>
        <v>4.5683801174163818E-2</v>
      </c>
      <c r="K81" s="147">
        <f>taxrates!AM73</f>
        <v>1.1951494961977005E-2</v>
      </c>
      <c r="L81" s="147">
        <f>taxrates!AN73</f>
        <v>2.3528741672635078E-2</v>
      </c>
      <c r="M81" s="147">
        <f>taxrates!AO73</f>
        <v>0.13860179483890533</v>
      </c>
      <c r="N81" s="147">
        <f>taxrates!AP73</f>
        <v>7.3106303811073303E-2</v>
      </c>
      <c r="O81" s="147">
        <f>taxrates!AQ73</f>
        <v>8.7481951341032982E-3</v>
      </c>
      <c r="P81" s="117">
        <f>taxrates!AR73</f>
        <v>0.31559750437736511</v>
      </c>
      <c r="Q81" s="116">
        <f>taxrates!AS73</f>
        <v>4.4058278203010559E-2</v>
      </c>
      <c r="R81" s="116">
        <f>taxrates!AT73</f>
        <v>9.7333425655961037E-3</v>
      </c>
      <c r="S81" s="116">
        <f>taxrates!AU73</f>
        <v>1.0545840486884117E-2</v>
      </c>
      <c r="T81" s="116">
        <f>taxrates!AV73</f>
        <v>0.15501599013805389</v>
      </c>
      <c r="U81" s="116">
        <f>taxrates!AW73</f>
        <v>8.1845171749591827E-2</v>
      </c>
      <c r="V81" s="145">
        <f>taxrates!AX73</f>
        <v>1.4398891478776932E-2</v>
      </c>
    </row>
    <row r="82" spans="1:22">
      <c r="A82" s="148">
        <v>1985</v>
      </c>
      <c r="B82" s="146">
        <f>taxrates!AD74</f>
        <v>0.31096485257148743</v>
      </c>
      <c r="C82" s="440">
        <f>taxrates!AE74</f>
        <v>4.9203298985958099E-2</v>
      </c>
      <c r="D82" s="440">
        <f>taxrates!AF74</f>
        <v>1.2486984953284264E-2</v>
      </c>
      <c r="E82" s="440">
        <f>taxrates!AG74</f>
        <v>3.6972757428884506E-2</v>
      </c>
      <c r="F82" s="440">
        <f>taxrates!AH74</f>
        <v>0.14184008538722992</v>
      </c>
      <c r="G82" s="440">
        <f>taxrates!AI74</f>
        <v>6.3993483781814575E-2</v>
      </c>
      <c r="H82" s="441">
        <f>taxrates!AJ74</f>
        <v>6.4683170057833195E-3</v>
      </c>
      <c r="I82" s="181">
        <f>taxrates!AK74</f>
        <v>0.31295272707939148</v>
      </c>
      <c r="J82" s="147">
        <f>taxrates!AL74</f>
        <v>4.7244489192962646E-2</v>
      </c>
      <c r="K82" s="147">
        <f>taxrates!AM74</f>
        <v>1.1942713521420956E-2</v>
      </c>
      <c r="L82" s="147">
        <f>taxrates!AN74</f>
        <v>2.566237561404705E-2</v>
      </c>
      <c r="M82" s="147">
        <f>taxrates!AO74</f>
        <v>0.14861392974853516</v>
      </c>
      <c r="N82" s="147">
        <f>taxrates!AP74</f>
        <v>7.0779755711555481E-2</v>
      </c>
      <c r="O82" s="147">
        <f>taxrates!AQ74</f>
        <v>8.7095340713858604E-3</v>
      </c>
      <c r="P82" s="117">
        <f>taxrates!AR74</f>
        <v>0.33058464527130127</v>
      </c>
      <c r="Q82" s="116">
        <f>taxrates!AS74</f>
        <v>4.5722298324108124E-2</v>
      </c>
      <c r="R82" s="116">
        <f>taxrates!AT74</f>
        <v>1.0035431012511253E-2</v>
      </c>
      <c r="S82" s="116">
        <f>taxrates!AU74</f>
        <v>1.1617599986493587E-2</v>
      </c>
      <c r="T82" s="116">
        <f>taxrates!AV74</f>
        <v>0.16835246980190277</v>
      </c>
      <c r="U82" s="116">
        <f>taxrates!AW74</f>
        <v>8.0171406269073486E-2</v>
      </c>
      <c r="V82" s="145">
        <f>taxrates!AX74</f>
        <v>1.4685616828501225E-2</v>
      </c>
    </row>
    <row r="83" spans="1:22">
      <c r="A83" s="148">
        <v>1986</v>
      </c>
      <c r="B83" s="146">
        <f>taxrates!AD75</f>
        <v>0.32635307312011719</v>
      </c>
      <c r="C83" s="440">
        <f>taxrates!AE75</f>
        <v>5.0190616399049759E-2</v>
      </c>
      <c r="D83" s="440">
        <f>taxrates!AF75</f>
        <v>1.3153327628970146E-2</v>
      </c>
      <c r="E83" s="440">
        <f>taxrates!AG75</f>
        <v>4.0403742343187332E-2</v>
      </c>
      <c r="F83" s="440">
        <f>taxrates!AH75</f>
        <v>0.1500450074672699</v>
      </c>
      <c r="G83" s="440">
        <f>taxrates!AI75</f>
        <v>6.5542951226234436E-2</v>
      </c>
      <c r="H83" s="441">
        <f>taxrates!AJ75</f>
        <v>7.0216595195233822E-3</v>
      </c>
      <c r="I83" s="181">
        <f>taxrates!AK75</f>
        <v>0.33318725228309631</v>
      </c>
      <c r="J83" s="147">
        <f>taxrates!AL75</f>
        <v>4.8458036035299301E-2</v>
      </c>
      <c r="K83" s="147">
        <f>taxrates!AM75</f>
        <v>1.2702448293566704E-2</v>
      </c>
      <c r="L83" s="147">
        <f>taxrates!AN75</f>
        <v>2.8280580416321754E-2</v>
      </c>
      <c r="M83" s="147">
        <f>taxrates!AO75</f>
        <v>0.16079960763454437</v>
      </c>
      <c r="N83" s="147">
        <f>taxrates!AP75</f>
        <v>7.3385238647460938E-2</v>
      </c>
      <c r="O83" s="147">
        <f>taxrates!AQ75</f>
        <v>9.5672942698001862E-3</v>
      </c>
      <c r="P83" s="117">
        <f>taxrates!AR75</f>
        <v>0.3630523681640625</v>
      </c>
      <c r="Q83" s="116">
        <f>taxrates!AS75</f>
        <v>4.6823043376207352E-2</v>
      </c>
      <c r="R83" s="116">
        <f>taxrates!AT75</f>
        <v>1.0276231914758682E-2</v>
      </c>
      <c r="S83" s="116">
        <f>taxrates!AU75</f>
        <v>1.3097331859171391E-2</v>
      </c>
      <c r="T83" s="116">
        <f>taxrates!AV75</f>
        <v>0.19166769087314606</v>
      </c>
      <c r="U83" s="116">
        <f>taxrates!AW75</f>
        <v>8.4759771823883057E-2</v>
      </c>
      <c r="V83" s="145">
        <f>taxrates!AX75</f>
        <v>1.6440913081169128E-2</v>
      </c>
    </row>
    <row r="84" spans="1:22">
      <c r="A84" s="148">
        <v>1987</v>
      </c>
      <c r="B84" s="146">
        <f>taxrates!AD76</f>
        <v>0.33807569742202759</v>
      </c>
      <c r="C84" s="440">
        <f>taxrates!AE76</f>
        <v>5.0267480313777924E-2</v>
      </c>
      <c r="D84" s="440">
        <f>taxrates!AF76</f>
        <v>1.3539509847760201E-2</v>
      </c>
      <c r="E84" s="440">
        <f>taxrates!AG76</f>
        <v>4.0229909121990204E-2</v>
      </c>
      <c r="F84" s="440">
        <f>taxrates!AH76</f>
        <v>0.15901908278465271</v>
      </c>
      <c r="G84" s="440">
        <f>taxrates!AI76</f>
        <v>6.8256840109825134E-2</v>
      </c>
      <c r="H84" s="441">
        <f>taxrates!AJ76</f>
        <v>6.7632263526320457E-3</v>
      </c>
      <c r="I84" s="181">
        <f>taxrates!AK76</f>
        <v>0.34219822287559509</v>
      </c>
      <c r="J84" s="147">
        <f>taxrates!AL76</f>
        <v>4.8624683171510696E-2</v>
      </c>
      <c r="K84" s="147">
        <f>taxrates!AM76</f>
        <v>1.2930729426443577E-2</v>
      </c>
      <c r="L84" s="147">
        <f>taxrates!AN76</f>
        <v>2.7851279824972153E-2</v>
      </c>
      <c r="M84" s="147">
        <f>taxrates!AO76</f>
        <v>0.16756990551948547</v>
      </c>
      <c r="N84" s="147">
        <f>taxrates!AP76</f>
        <v>7.6064862310886383E-2</v>
      </c>
      <c r="O84" s="147">
        <f>taxrates!AQ76</f>
        <v>9.1572441160678864E-3</v>
      </c>
      <c r="P84" s="117">
        <f>taxrates!AR76</f>
        <v>0.35788401961326599</v>
      </c>
      <c r="Q84" s="116">
        <f>taxrates!AS76</f>
        <v>4.6744994819164276E-2</v>
      </c>
      <c r="R84" s="116">
        <f>taxrates!AT76</f>
        <v>1.0362409986555576E-2</v>
      </c>
      <c r="S84" s="116">
        <f>taxrates!AU76</f>
        <v>1.2068693526089191E-2</v>
      </c>
      <c r="T84" s="116">
        <f>taxrates!AV76</f>
        <v>0.18590046465396881</v>
      </c>
      <c r="U84" s="116">
        <f>taxrates!AW76</f>
        <v>8.7218001484870911E-2</v>
      </c>
      <c r="V84" s="145">
        <f>taxrates!AX76</f>
        <v>1.5590355731546879E-2</v>
      </c>
    </row>
    <row r="85" spans="1:22">
      <c r="A85" s="148">
        <v>1988</v>
      </c>
      <c r="B85" s="146">
        <f>taxrates!AD77</f>
        <v>0.32691147923469543</v>
      </c>
      <c r="C85" s="440">
        <f>taxrates!AE77</f>
        <v>4.9989920109510422E-2</v>
      </c>
      <c r="D85" s="440">
        <f>taxrates!AF77</f>
        <v>1.3520916923880577E-2</v>
      </c>
      <c r="E85" s="440">
        <f>taxrates!AG77</f>
        <v>4.023946076631546E-2</v>
      </c>
      <c r="F85" s="440">
        <f>taxrates!AH77</f>
        <v>0.14944538474082947</v>
      </c>
      <c r="G85" s="440">
        <f>taxrates!AI77</f>
        <v>6.742820143699646E-2</v>
      </c>
      <c r="H85" s="441">
        <f>taxrates!AJ77</f>
        <v>6.2875859439373016E-3</v>
      </c>
      <c r="I85" s="181">
        <f>taxrates!AK77</f>
        <v>0.32988265156745911</v>
      </c>
      <c r="J85" s="147">
        <f>taxrates!AL77</f>
        <v>4.8428956419229507E-2</v>
      </c>
      <c r="K85" s="147">
        <f>taxrates!AM77</f>
        <v>1.261476892977953E-2</v>
      </c>
      <c r="L85" s="147">
        <f>taxrates!AN77</f>
        <v>2.7467938140034676E-2</v>
      </c>
      <c r="M85" s="147">
        <f>taxrates!AO77</f>
        <v>0.15803267061710358</v>
      </c>
      <c r="N85" s="147">
        <f>taxrates!AP77</f>
        <v>7.4931882321834564E-2</v>
      </c>
      <c r="O85" s="147">
        <f>taxrates!AQ77</f>
        <v>8.4064239636063576E-3</v>
      </c>
      <c r="P85" s="117">
        <f>taxrates!AR77</f>
        <v>0.34435322880744934</v>
      </c>
      <c r="Q85" s="116">
        <f>taxrates!AS77</f>
        <v>4.6923130750656128E-2</v>
      </c>
      <c r="R85" s="116">
        <f>taxrates!AT77</f>
        <v>9.6718296408653259E-3</v>
      </c>
      <c r="S85" s="116">
        <f>taxrates!AU77</f>
        <v>1.1712243780493736E-2</v>
      </c>
      <c r="T85" s="116">
        <f>taxrates!AV77</f>
        <v>0.1771654486656189</v>
      </c>
      <c r="U85" s="116">
        <f>taxrates!AW77</f>
        <v>8.5095979273319244E-2</v>
      </c>
      <c r="V85" s="145">
        <f>taxrates!AX77</f>
        <v>1.3784605078399181E-2</v>
      </c>
    </row>
    <row r="86" spans="1:22">
      <c r="A86" s="148">
        <v>1989</v>
      </c>
      <c r="B86" s="146">
        <f>taxrates!AD78</f>
        <v>0.33576002717018127</v>
      </c>
      <c r="C86" s="440">
        <f>taxrates!AE78</f>
        <v>4.9781668931245804E-2</v>
      </c>
      <c r="D86" s="440">
        <f>taxrates!AF78</f>
        <v>1.3848330825567245E-2</v>
      </c>
      <c r="E86" s="440">
        <f>taxrates!AG78</f>
        <v>4.15329709649086E-2</v>
      </c>
      <c r="F86" s="440">
        <f>taxrates!AH78</f>
        <v>0.1553177535533905</v>
      </c>
      <c r="G86" s="440">
        <f>taxrates!AI78</f>
        <v>6.8636491894721985E-2</v>
      </c>
      <c r="H86" s="441">
        <f>taxrates!AJ78</f>
        <v>6.6427867859601974E-3</v>
      </c>
      <c r="I86" s="181">
        <f>taxrates!AK78</f>
        <v>0.33730512857437134</v>
      </c>
      <c r="J86" s="147">
        <f>taxrates!AL78</f>
        <v>4.8193838447332382E-2</v>
      </c>
      <c r="K86" s="147">
        <f>taxrates!AM78</f>
        <v>1.2830081395804882E-2</v>
      </c>
      <c r="L86" s="147">
        <f>taxrates!AN78</f>
        <v>2.8346957638859749E-2</v>
      </c>
      <c r="M86" s="147">
        <f>taxrates!AO78</f>
        <v>0.16222232580184937</v>
      </c>
      <c r="N86" s="147">
        <f>taxrates!AP78</f>
        <v>7.6813958585262299E-2</v>
      </c>
      <c r="O86" s="147">
        <f>taxrates!AQ78</f>
        <v>8.8979694992303848E-3</v>
      </c>
      <c r="P86" s="117">
        <f>taxrates!AR78</f>
        <v>0.34848189353942871</v>
      </c>
      <c r="Q86" s="116">
        <f>taxrates!AS78</f>
        <v>4.6355463564395905E-2</v>
      </c>
      <c r="R86" s="116">
        <f>taxrates!AT78</f>
        <v>9.8631978034973145E-3</v>
      </c>
      <c r="S86" s="116">
        <f>taxrates!AU78</f>
        <v>1.2016725726425648E-2</v>
      </c>
      <c r="T86" s="116">
        <f>taxrates!AV78</f>
        <v>0.17564301192760468</v>
      </c>
      <c r="U86" s="116">
        <f>taxrates!AW78</f>
        <v>8.9702852070331573E-2</v>
      </c>
      <c r="V86" s="145">
        <f>taxrates!AX78</f>
        <v>1.4900635927915573E-2</v>
      </c>
    </row>
    <row r="87" spans="1:22">
      <c r="A87" s="158">
        <v>1990</v>
      </c>
      <c r="B87" s="157">
        <f>taxrates!AD79</f>
        <v>0.33406409621238708</v>
      </c>
      <c r="C87" s="547">
        <f>taxrates!AE79</f>
        <v>4.9414560198783875E-2</v>
      </c>
      <c r="D87" s="547">
        <f>taxrates!AF79</f>
        <v>1.4097955077886581E-2</v>
      </c>
      <c r="E87" s="547">
        <f>taxrates!AG79</f>
        <v>4.2866971343755722E-2</v>
      </c>
      <c r="F87" s="547">
        <f>taxrates!AH79</f>
        <v>0.15237122774124146</v>
      </c>
      <c r="G87" s="547">
        <f>taxrates!AI79</f>
        <v>6.7310184240341187E-2</v>
      </c>
      <c r="H87" s="548">
        <f>taxrates!AJ79</f>
        <v>8.0032087862491608E-3</v>
      </c>
      <c r="I87" s="184">
        <f>taxrates!AK79</f>
        <v>0.33570957183837891</v>
      </c>
      <c r="J87" s="156">
        <f>taxrates!AL79</f>
        <v>4.7841329127550125E-2</v>
      </c>
      <c r="K87" s="156">
        <f>taxrates!AM79</f>
        <v>1.3402561657130718E-2</v>
      </c>
      <c r="L87" s="156">
        <f>taxrates!AN79</f>
        <v>2.9691215604543686E-2</v>
      </c>
      <c r="M87" s="156">
        <f>taxrates!AO79</f>
        <v>0.1588381826877594</v>
      </c>
      <c r="N87" s="156">
        <f>taxrates!AP79</f>
        <v>7.517743855714798E-2</v>
      </c>
      <c r="O87" s="156">
        <f>taxrates!AQ79</f>
        <v>1.075885072350502E-2</v>
      </c>
      <c r="P87" s="123">
        <f>taxrates!AR79</f>
        <v>0.34635472297668457</v>
      </c>
      <c r="Q87" s="122">
        <f>taxrates!AS79</f>
        <v>4.6065777540206909E-2</v>
      </c>
      <c r="R87" s="122">
        <f>taxrates!AT79</f>
        <v>1.0694039985537529E-2</v>
      </c>
      <c r="S87" s="122">
        <f>taxrates!AU79</f>
        <v>1.2789926491677761E-2</v>
      </c>
      <c r="T87" s="122">
        <f>taxrates!AV79</f>
        <v>0.17181098461151123</v>
      </c>
      <c r="U87" s="122">
        <f>taxrates!AW79</f>
        <v>8.7254121899604797E-2</v>
      </c>
      <c r="V87" s="183">
        <f>taxrates!AX79</f>
        <v>1.7739852890372276E-2</v>
      </c>
    </row>
    <row r="88" spans="1:22">
      <c r="A88" s="148">
        <v>1991</v>
      </c>
      <c r="B88" s="146">
        <f>taxrates!AD80</f>
        <v>0.33190250396728516</v>
      </c>
      <c r="C88" s="440">
        <f>taxrates!AE80</f>
        <v>5.1476437598466873E-2</v>
      </c>
      <c r="D88" s="440">
        <f>taxrates!AF80</f>
        <v>1.477365754544735E-2</v>
      </c>
      <c r="E88" s="440">
        <f>taxrates!AG80</f>
        <v>4.5109041035175323E-2</v>
      </c>
      <c r="F88" s="440">
        <f>taxrates!AH80</f>
        <v>0.14706802368164062</v>
      </c>
      <c r="G88" s="440">
        <f>taxrates!AI80</f>
        <v>6.5756216645240784E-2</v>
      </c>
      <c r="H88" s="441">
        <f>taxrates!AJ80</f>
        <v>7.7210026793181896E-3</v>
      </c>
      <c r="I88" s="181">
        <f>taxrates!AK80</f>
        <v>0.33276018500328064</v>
      </c>
      <c r="J88" s="147">
        <f>taxrates!AL80</f>
        <v>4.9536518752574921E-2</v>
      </c>
      <c r="K88" s="147">
        <f>taxrates!AM80</f>
        <v>1.4052116312086582E-2</v>
      </c>
      <c r="L88" s="147">
        <f>taxrates!AN80</f>
        <v>3.1798548996448517E-2</v>
      </c>
      <c r="M88" s="147">
        <f>taxrates!AO80</f>
        <v>0.15313561260700226</v>
      </c>
      <c r="N88" s="147">
        <f>taxrates!AP80</f>
        <v>7.3782272636890411E-2</v>
      </c>
      <c r="O88" s="147">
        <f>taxrates!AQ80</f>
        <v>1.0455123148858547E-2</v>
      </c>
      <c r="P88" s="117">
        <f>taxrates!AR80</f>
        <v>0.34451517462730408</v>
      </c>
      <c r="Q88" s="116">
        <f>taxrates!AS80</f>
        <v>4.7237049788236618E-2</v>
      </c>
      <c r="R88" s="116">
        <f>taxrates!AT80</f>
        <v>1.1451601982116699E-2</v>
      </c>
      <c r="S88" s="116">
        <f>taxrates!AU80</f>
        <v>1.4085625298321247E-2</v>
      </c>
      <c r="T88" s="116">
        <f>taxrates!AV80</f>
        <v>0.16735625267028809</v>
      </c>
      <c r="U88" s="116">
        <f>taxrates!AW80</f>
        <v>8.661651611328125E-2</v>
      </c>
      <c r="V88" s="145">
        <f>taxrates!AX80</f>
        <v>1.7768140882253647E-2</v>
      </c>
    </row>
    <row r="89" spans="1:22">
      <c r="A89" s="148">
        <v>1992</v>
      </c>
      <c r="B89" s="146">
        <f>taxrates!AD81</f>
        <v>0.33007445931434631</v>
      </c>
      <c r="C89" s="440">
        <f>taxrates!AE81</f>
        <v>5.1913071423768997E-2</v>
      </c>
      <c r="D89" s="440">
        <f>taxrates!AF81</f>
        <v>1.3963750563561916E-2</v>
      </c>
      <c r="E89" s="440">
        <f>taxrates!AG81</f>
        <v>4.4963408261537552E-2</v>
      </c>
      <c r="F89" s="440">
        <f>taxrates!AH81</f>
        <v>0.14653375744819641</v>
      </c>
      <c r="G89" s="440">
        <f>taxrates!AI81</f>
        <v>6.5551266074180603E-2</v>
      </c>
      <c r="H89" s="441">
        <f>taxrates!AJ81</f>
        <v>7.1492642164230347E-3</v>
      </c>
      <c r="I89" s="181">
        <f>taxrates!AK81</f>
        <v>0.33093252778053284</v>
      </c>
      <c r="J89" s="147">
        <f>taxrates!AL81</f>
        <v>4.9896858632564545E-2</v>
      </c>
      <c r="K89" s="147">
        <f>taxrates!AM81</f>
        <v>1.3196072541177273E-2</v>
      </c>
      <c r="L89" s="147">
        <f>taxrates!AN81</f>
        <v>3.120843693614006E-2</v>
      </c>
      <c r="M89" s="147">
        <f>taxrates!AO81</f>
        <v>0.15379051864147186</v>
      </c>
      <c r="N89" s="147">
        <f>taxrates!AP81</f>
        <v>7.3288433253765106E-2</v>
      </c>
      <c r="O89" s="147">
        <f>taxrates!AQ81</f>
        <v>9.5523009076714516E-3</v>
      </c>
      <c r="P89" s="117">
        <f>taxrates!AR81</f>
        <v>0.34253910183906555</v>
      </c>
      <c r="Q89" s="116">
        <f>taxrates!AS81</f>
        <v>4.7620035707950592E-2</v>
      </c>
      <c r="R89" s="116">
        <f>taxrates!AT81</f>
        <v>1.0366282425820827E-2</v>
      </c>
      <c r="S89" s="116">
        <f>taxrates!AU81</f>
        <v>1.369622815400362E-2</v>
      </c>
      <c r="T89" s="116">
        <f>taxrates!AV81</f>
        <v>0.17003640532493591</v>
      </c>
      <c r="U89" s="116">
        <f>taxrates!AW81</f>
        <v>8.531169593334198E-2</v>
      </c>
      <c r="V89" s="145">
        <f>taxrates!AX81</f>
        <v>1.5508453361690044E-2</v>
      </c>
    </row>
    <row r="90" spans="1:22">
      <c r="A90" s="148">
        <v>1993</v>
      </c>
      <c r="B90" s="146">
        <f>taxrates!AD82</f>
        <v>0.33742263913154602</v>
      </c>
      <c r="C90" s="440">
        <f>taxrates!AE82</f>
        <v>5.2434947341680527E-2</v>
      </c>
      <c r="D90" s="440">
        <f>taxrates!AF82</f>
        <v>1.3133200816810131E-2</v>
      </c>
      <c r="E90" s="440">
        <f>taxrates!AG82</f>
        <v>4.4904027134180069E-2</v>
      </c>
      <c r="F90" s="440">
        <f>taxrates!AH82</f>
        <v>0.15039937198162079</v>
      </c>
      <c r="G90" s="440">
        <f>taxrates!AI82</f>
        <v>6.889864057302475E-2</v>
      </c>
      <c r="H90" s="441">
        <f>taxrates!AJ82</f>
        <v>7.6524992473423481E-3</v>
      </c>
      <c r="I90" s="181">
        <f>taxrates!AK82</f>
        <v>0.3423011302947998</v>
      </c>
      <c r="J90" s="147">
        <f>taxrates!AL82</f>
        <v>5.0526231527328491E-2</v>
      </c>
      <c r="K90" s="147">
        <f>taxrates!AM82</f>
        <v>1.2448967434465885E-2</v>
      </c>
      <c r="L90" s="147">
        <f>taxrates!AN82</f>
        <v>3.1939782202243805E-2</v>
      </c>
      <c r="M90" s="147">
        <f>taxrates!AO82</f>
        <v>0.16011933982372284</v>
      </c>
      <c r="N90" s="147">
        <f>taxrates!AP82</f>
        <v>7.7005878090858459E-2</v>
      </c>
      <c r="O90" s="147">
        <f>taxrates!AQ82</f>
        <v>1.0260975919663906E-2</v>
      </c>
      <c r="P90" s="117">
        <f>taxrates!AR82</f>
        <v>0.36217379570007324</v>
      </c>
      <c r="Q90" s="116">
        <f>taxrates!AS82</f>
        <v>4.7918044030666351E-2</v>
      </c>
      <c r="R90" s="116">
        <f>taxrates!AT82</f>
        <v>9.915611706674099E-3</v>
      </c>
      <c r="S90" s="116">
        <f>taxrates!AU82</f>
        <v>1.4067153446376324E-2</v>
      </c>
      <c r="T90" s="116">
        <f>taxrates!AV82</f>
        <v>0.18206007778644562</v>
      </c>
      <c r="U90" s="116">
        <f>taxrates!AW82</f>
        <v>9.1387584805488586E-2</v>
      </c>
      <c r="V90" s="145">
        <f>taxrates!AX82</f>
        <v>1.6825331375002861E-2</v>
      </c>
    </row>
    <row r="91" spans="1:22">
      <c r="A91" s="148">
        <v>1994</v>
      </c>
      <c r="B91" s="146">
        <f>taxrates!AD83</f>
        <v>0.34524595737457275</v>
      </c>
      <c r="C91" s="440">
        <f>taxrates!AE83</f>
        <v>5.4273363202810287E-2</v>
      </c>
      <c r="D91" s="440">
        <f>taxrates!AF83</f>
        <v>1.2936290353536606E-2</v>
      </c>
      <c r="E91" s="440">
        <f>taxrates!AG83</f>
        <v>4.780193418264389E-2</v>
      </c>
      <c r="F91" s="440">
        <f>taxrates!AH83</f>
        <v>0.14842955768108368</v>
      </c>
      <c r="G91" s="440">
        <f>taxrates!AI83</f>
        <v>7.3656648397445679E-2</v>
      </c>
      <c r="H91" s="441">
        <f>taxrates!AJ83</f>
        <v>8.1484494730830193E-3</v>
      </c>
      <c r="I91" s="181">
        <f>taxrates!AK83</f>
        <v>0.35135507583618164</v>
      </c>
      <c r="J91" s="147">
        <f>taxrates!AL83</f>
        <v>5.2363146096467972E-2</v>
      </c>
      <c r="K91" s="147">
        <f>taxrates!AM83</f>
        <v>1.2264792807400227E-2</v>
      </c>
      <c r="L91" s="147">
        <f>taxrates!AN83</f>
        <v>3.5780183970928192E-2</v>
      </c>
      <c r="M91" s="147">
        <f>taxrates!AO83</f>
        <v>0.15739934146404266</v>
      </c>
      <c r="N91" s="147">
        <f>taxrates!AP83</f>
        <v>8.2673951983451843E-2</v>
      </c>
      <c r="O91" s="147">
        <f>taxrates!AQ83</f>
        <v>1.0874048806726933E-2</v>
      </c>
      <c r="P91" s="117">
        <f>taxrates!AR83</f>
        <v>0.3751467764377594</v>
      </c>
      <c r="Q91" s="116">
        <f>taxrates!AS83</f>
        <v>5.0305109471082687E-2</v>
      </c>
      <c r="R91" s="116">
        <f>taxrates!AT83</f>
        <v>9.9424822255969048E-3</v>
      </c>
      <c r="S91" s="116">
        <f>taxrates!AU83</f>
        <v>1.9488494843244553E-2</v>
      </c>
      <c r="T91" s="116">
        <f>taxrates!AV83</f>
        <v>0.17885614931583405</v>
      </c>
      <c r="U91" s="116">
        <f>taxrates!AW83</f>
        <v>9.8706185817718506E-2</v>
      </c>
      <c r="V91" s="145">
        <f>taxrates!AX83</f>
        <v>1.7848340794444084E-2</v>
      </c>
    </row>
    <row r="92" spans="1:22">
      <c r="A92" s="148">
        <v>1995</v>
      </c>
      <c r="B92" s="146">
        <f>taxrates!AD84</f>
        <v>0.347148597240448</v>
      </c>
      <c r="C92" s="440">
        <f>taxrates!AE84</f>
        <v>5.3565885871648788E-2</v>
      </c>
      <c r="D92" s="440">
        <f>taxrates!AF84</f>
        <v>1.1510422453284264E-2</v>
      </c>
      <c r="E92" s="440">
        <f>taxrates!AG84</f>
        <v>4.6770960092544556E-2</v>
      </c>
      <c r="F92" s="440">
        <f>taxrates!AH84</f>
        <v>0.15190710127353668</v>
      </c>
      <c r="G92" s="440">
        <f>taxrates!AI84</f>
        <v>7.5920566916465759E-2</v>
      </c>
      <c r="H92" s="441">
        <f>taxrates!AJ84</f>
        <v>7.4742548167705536E-3</v>
      </c>
      <c r="I92" s="181">
        <f>taxrates!AK84</f>
        <v>0.35336184501647949</v>
      </c>
      <c r="J92" s="147">
        <f>taxrates!AL84</f>
        <v>5.1951784640550613E-2</v>
      </c>
      <c r="K92" s="147">
        <f>taxrates!AM84</f>
        <v>1.0756502859294415E-2</v>
      </c>
      <c r="L92" s="147">
        <f>taxrates!AN84</f>
        <v>3.4764561802148819E-2</v>
      </c>
      <c r="M92" s="147">
        <f>taxrates!AO84</f>
        <v>0.16153934597969055</v>
      </c>
      <c r="N92" s="147">
        <f>taxrates!AP84</f>
        <v>8.4496065974235535E-2</v>
      </c>
      <c r="O92" s="147">
        <f>taxrates!AQ84</f>
        <v>9.8536871373653412E-3</v>
      </c>
      <c r="P92" s="117">
        <f>taxrates!AR84</f>
        <v>0.37797722220420837</v>
      </c>
      <c r="Q92" s="116">
        <f>taxrates!AS84</f>
        <v>5.0125449895858765E-2</v>
      </c>
      <c r="R92" s="116">
        <f>taxrates!AT84</f>
        <v>8.4493597969412804E-3</v>
      </c>
      <c r="S92" s="116">
        <f>taxrates!AU84</f>
        <v>1.9253984093666077E-2</v>
      </c>
      <c r="T92" s="116">
        <f>taxrates!AV84</f>
        <v>0.18385478854179382</v>
      </c>
      <c r="U92" s="116">
        <f>taxrates!AW84</f>
        <v>0.10039199888706207</v>
      </c>
      <c r="V92" s="145">
        <f>taxrates!AX84</f>
        <v>1.5901872888207436E-2</v>
      </c>
    </row>
    <row r="93" spans="1:22">
      <c r="A93" s="148">
        <v>1996</v>
      </c>
      <c r="B93" s="146">
        <f>taxrates!AD85</f>
        <v>0.35219475626945496</v>
      </c>
      <c r="C93" s="440">
        <f>taxrates!AE85</f>
        <v>5.199790745973587E-2</v>
      </c>
      <c r="D93" s="440">
        <f>taxrates!AF85</f>
        <v>1.079682819545269E-2</v>
      </c>
      <c r="E93" s="440">
        <f>taxrates!AG85</f>
        <v>4.4866640120744705E-2</v>
      </c>
      <c r="F93" s="440">
        <f>taxrates!AH85</f>
        <v>0.16113369166851044</v>
      </c>
      <c r="G93" s="440">
        <f>taxrates!AI85</f>
        <v>7.5480036437511444E-2</v>
      </c>
      <c r="H93" s="441">
        <f>taxrates!AJ85</f>
        <v>7.9196551814675331E-3</v>
      </c>
      <c r="I93" s="181">
        <f>taxrates!AK85</f>
        <v>0.36042433977127075</v>
      </c>
      <c r="J93" s="147">
        <f>taxrates!AL85</f>
        <v>5.0416722893714905E-2</v>
      </c>
      <c r="K93" s="147">
        <f>taxrates!AM85</f>
        <v>9.9019668996334076E-3</v>
      </c>
      <c r="L93" s="147">
        <f>taxrates!AN85</f>
        <v>3.3571090549230576E-2</v>
      </c>
      <c r="M93" s="147">
        <f>taxrates!AO85</f>
        <v>0.17294111847877502</v>
      </c>
      <c r="N93" s="147">
        <f>taxrates!AP85</f>
        <v>8.3324447274208069E-2</v>
      </c>
      <c r="O93" s="147">
        <f>taxrates!AQ85</f>
        <v>1.0268998332321644E-2</v>
      </c>
      <c r="P93" s="117">
        <f>taxrates!AR85</f>
        <v>0.38862901926040649</v>
      </c>
      <c r="Q93" s="116">
        <f>taxrates!AS85</f>
        <v>4.8767674714326859E-2</v>
      </c>
      <c r="R93" s="116">
        <f>taxrates!AT85</f>
        <v>7.7285561710596085E-3</v>
      </c>
      <c r="S93" s="116">
        <f>taxrates!AU85</f>
        <v>1.8650298938155174E-2</v>
      </c>
      <c r="T93" s="116">
        <f>taxrates!AV85</f>
        <v>0.19866935908794403</v>
      </c>
      <c r="U93" s="116">
        <f>taxrates!AW85</f>
        <v>9.8680399358272552E-2</v>
      </c>
      <c r="V93" s="145">
        <f>taxrates!AX85</f>
        <v>1.6132725402712822E-2</v>
      </c>
    </row>
    <row r="94" spans="1:22">
      <c r="A94" s="148">
        <v>1997</v>
      </c>
      <c r="B94" s="146">
        <f>taxrates!AD86</f>
        <v>0.35705998539924622</v>
      </c>
      <c r="C94" s="440">
        <f>taxrates!AE86</f>
        <v>5.1190905272960663E-2</v>
      </c>
      <c r="D94" s="440">
        <f>taxrates!AF86</f>
        <v>1.0536927729845047E-2</v>
      </c>
      <c r="E94" s="440">
        <f>taxrates!AG86</f>
        <v>4.4139683246612549E-2</v>
      </c>
      <c r="F94" s="440">
        <f>taxrates!AH86</f>
        <v>0.16815151274204254</v>
      </c>
      <c r="G94" s="440">
        <f>taxrates!AI86</f>
        <v>7.4557505548000336E-2</v>
      </c>
      <c r="H94" s="441">
        <f>taxrates!AJ86</f>
        <v>8.4834601730108261E-3</v>
      </c>
      <c r="I94" s="181">
        <f>taxrates!AK86</f>
        <v>0.36581581830978394</v>
      </c>
      <c r="J94" s="147">
        <f>taxrates!AL86</f>
        <v>4.9640689045190811E-2</v>
      </c>
      <c r="K94" s="147">
        <f>taxrates!AM86</f>
        <v>9.6182273700833321E-3</v>
      </c>
      <c r="L94" s="147">
        <f>taxrates!AN86</f>
        <v>3.304591029882431E-2</v>
      </c>
      <c r="M94" s="147">
        <f>taxrates!AO86</f>
        <v>0.18042188882827759</v>
      </c>
      <c r="N94" s="147">
        <f>taxrates!AP86</f>
        <v>8.2223333418369293E-2</v>
      </c>
      <c r="O94" s="147">
        <f>taxrates!AQ86</f>
        <v>1.0865764692425728E-2</v>
      </c>
      <c r="P94" s="117">
        <f>taxrates!AR86</f>
        <v>0.39454552531242371</v>
      </c>
      <c r="Q94" s="116">
        <f>taxrates!AS86</f>
        <v>4.8114325851202011E-2</v>
      </c>
      <c r="R94" s="116">
        <f>taxrates!AT86</f>
        <v>7.4503426440060139E-3</v>
      </c>
      <c r="S94" s="116">
        <f>taxrates!AU86</f>
        <v>1.8706222996115685E-2</v>
      </c>
      <c r="T94" s="116">
        <f>taxrates!AV86</f>
        <v>0.20711667835712433</v>
      </c>
      <c r="U94" s="116">
        <f>taxrates!AW86</f>
        <v>9.6593290567398071E-2</v>
      </c>
      <c r="V94" s="145">
        <f>taxrates!AX86</f>
        <v>1.6564667224884033E-2</v>
      </c>
    </row>
    <row r="95" spans="1:22">
      <c r="A95" s="148">
        <v>1998</v>
      </c>
      <c r="B95" s="146">
        <f>taxrates!AD87</f>
        <v>0.36439463496208191</v>
      </c>
      <c r="C95" s="440">
        <f>taxrates!AE87</f>
        <v>5.0582289695739746E-2</v>
      </c>
      <c r="D95" s="440">
        <f>taxrates!AF87</f>
        <v>1.0229980573058128E-2</v>
      </c>
      <c r="E95" s="440">
        <f>taxrates!AG87</f>
        <v>4.4521436095237732E-2</v>
      </c>
      <c r="F95" s="440">
        <f>taxrates!AH87</f>
        <v>0.17841702699661255</v>
      </c>
      <c r="G95" s="440">
        <f>taxrates!AI87</f>
        <v>7.1219734847545624E-2</v>
      </c>
      <c r="H95" s="441">
        <f>taxrates!AJ87</f>
        <v>9.4263879582285881E-3</v>
      </c>
      <c r="I95" s="181">
        <f>taxrates!AK87</f>
        <v>0.37402081489562988</v>
      </c>
      <c r="J95" s="147">
        <f>taxrates!AL87</f>
        <v>4.9034606665372849E-2</v>
      </c>
      <c r="K95" s="147">
        <f>taxrates!AM87</f>
        <v>9.2793693765997887E-3</v>
      </c>
      <c r="L95" s="147">
        <f>taxrates!AN87</f>
        <v>3.3250182867050171E-2</v>
      </c>
      <c r="M95" s="147">
        <f>taxrates!AO87</f>
        <v>0.19153128564357758</v>
      </c>
      <c r="N95" s="147">
        <f>taxrates!AP87</f>
        <v>7.8965574502944946E-2</v>
      </c>
      <c r="O95" s="147">
        <f>taxrates!AQ87</f>
        <v>1.1962753720581532E-2</v>
      </c>
      <c r="P95" s="117">
        <f>taxrates!AR87</f>
        <v>0.40552294254302979</v>
      </c>
      <c r="Q95" s="116">
        <f>taxrates!AS87</f>
        <v>4.7315202653408051E-2</v>
      </c>
      <c r="R95" s="116">
        <f>taxrates!AT87</f>
        <v>6.9767930544912815E-3</v>
      </c>
      <c r="S95" s="116">
        <f>taxrates!AU87</f>
        <v>1.8714984878897667E-2</v>
      </c>
      <c r="T95" s="116">
        <f>taxrates!AV87</f>
        <v>0.21975463628768921</v>
      </c>
      <c r="U95" s="116">
        <f>taxrates!AW87</f>
        <v>9.4806715846061707E-2</v>
      </c>
      <c r="V95" s="145">
        <f>taxrates!AX87</f>
        <v>1.7956292256712914E-2</v>
      </c>
    </row>
    <row r="96" spans="1:22">
      <c r="A96" s="152">
        <v>1999</v>
      </c>
      <c r="B96" s="150">
        <f>taxrates!AD88</f>
        <v>0.36766576766967773</v>
      </c>
      <c r="C96" s="549">
        <f>taxrates!AE88</f>
        <v>5.1161773502826691E-2</v>
      </c>
      <c r="D96" s="549">
        <f>taxrates!AF88</f>
        <v>9.7518814727663994E-3</v>
      </c>
      <c r="E96" s="549">
        <f>taxrates!AG88</f>
        <v>4.476020485162735E-2</v>
      </c>
      <c r="F96" s="549">
        <f>taxrates!AH88</f>
        <v>0.1833263635635376</v>
      </c>
      <c r="G96" s="549">
        <f>taxrates!AI88</f>
        <v>6.8758897483348846E-2</v>
      </c>
      <c r="H96" s="550">
        <f>taxrates!AJ88</f>
        <v>9.9067026749253273E-3</v>
      </c>
      <c r="I96" s="182">
        <f>taxrates!AK88</f>
        <v>0.37755891680717468</v>
      </c>
      <c r="J96" s="151">
        <f>taxrates!AL88</f>
        <v>4.9862653017044067E-2</v>
      </c>
      <c r="K96" s="151">
        <f>taxrates!AM88</f>
        <v>8.8019818067550659E-3</v>
      </c>
      <c r="L96" s="151">
        <f>taxrates!AN88</f>
        <v>3.3053424209356308E-2</v>
      </c>
      <c r="M96" s="151">
        <f>taxrates!AO88</f>
        <v>0.19671894609928131</v>
      </c>
      <c r="N96" s="151">
        <f>taxrates!AP88</f>
        <v>7.6568111777305603E-2</v>
      </c>
      <c r="O96" s="151">
        <f>taxrates!AQ88</f>
        <v>1.2553789652884007E-2</v>
      </c>
      <c r="P96" s="120">
        <f>taxrates!AR88</f>
        <v>0.40784487128257751</v>
      </c>
      <c r="Q96" s="119">
        <f>taxrates!AS88</f>
        <v>4.8506811261177063E-2</v>
      </c>
      <c r="R96" s="119">
        <f>taxrates!AT88</f>
        <v>6.4846188761293888E-3</v>
      </c>
      <c r="S96" s="119">
        <f>taxrates!AU88</f>
        <v>1.8762011080980301E-2</v>
      </c>
      <c r="T96" s="119">
        <f>taxrates!AV88</f>
        <v>0.22439615428447723</v>
      </c>
      <c r="U96" s="119">
        <f>taxrates!AW88</f>
        <v>9.1187521815299988E-2</v>
      </c>
      <c r="V96" s="149">
        <f>taxrates!AX88</f>
        <v>1.8507758155465126E-2</v>
      </c>
    </row>
    <row r="97" spans="1:22">
      <c r="A97" s="148">
        <v>2000</v>
      </c>
      <c r="B97" s="146">
        <f>taxrates!AD89</f>
        <v>0.37195387482643127</v>
      </c>
      <c r="C97" s="440">
        <f>taxrates!AE89</f>
        <v>4.9984272569417953E-2</v>
      </c>
      <c r="D97" s="440">
        <f>taxrates!AF89</f>
        <v>9.3699432909488678E-3</v>
      </c>
      <c r="E97" s="440">
        <f>taxrates!AG89</f>
        <v>4.5187573879957199E-2</v>
      </c>
      <c r="F97" s="440">
        <f>taxrates!AH89</f>
        <v>0.19230754673480988</v>
      </c>
      <c r="G97" s="440">
        <f>taxrates!AI89</f>
        <v>6.6234350204467773E-2</v>
      </c>
      <c r="H97" s="441">
        <f>taxrates!AJ89</f>
        <v>8.8708354160189629E-3</v>
      </c>
      <c r="I97" s="181">
        <f>taxrates!AK89</f>
        <v>0.38254204392433167</v>
      </c>
      <c r="J97" s="147">
        <f>taxrates!AL89</f>
        <v>4.8853345215320587E-2</v>
      </c>
      <c r="K97" s="147">
        <f>taxrates!AM89</f>
        <v>8.4445523098111153E-3</v>
      </c>
      <c r="L97" s="147">
        <f>taxrates!AN89</f>
        <v>3.3474862575531006E-2</v>
      </c>
      <c r="M97" s="147">
        <f>taxrates!AO89</f>
        <v>0.2068202793598175</v>
      </c>
      <c r="N97" s="147">
        <f>taxrates!AP89</f>
        <v>7.373732328414917E-2</v>
      </c>
      <c r="O97" s="147">
        <f>taxrates!AQ89</f>
        <v>1.1212547309696674E-2</v>
      </c>
      <c r="P97" s="117">
        <f>taxrates!AR89</f>
        <v>0.41435092687606812</v>
      </c>
      <c r="Q97" s="116">
        <f>taxrates!AS89</f>
        <v>4.7691468149423599E-2</v>
      </c>
      <c r="R97" s="116">
        <f>taxrates!AT89</f>
        <v>6.1335316859185696E-3</v>
      </c>
      <c r="S97" s="116">
        <f>taxrates!AU89</f>
        <v>1.9199080765247345E-2</v>
      </c>
      <c r="T97" s="116">
        <f>taxrates!AV89</f>
        <v>0.23698887228965759</v>
      </c>
      <c r="U97" s="116">
        <f>taxrates!AW89</f>
        <v>8.799174427986145E-2</v>
      </c>
      <c r="V97" s="145">
        <f>taxrates!AX89</f>
        <v>1.6347836703062057E-2</v>
      </c>
    </row>
    <row r="98" spans="1:22">
      <c r="A98" s="148">
        <v>2001</v>
      </c>
      <c r="B98" s="146">
        <f>taxrates!AD90</f>
        <v>0.35030761361122131</v>
      </c>
      <c r="C98" s="440">
        <f>taxrates!AE90</f>
        <v>4.8378989100456238E-2</v>
      </c>
      <c r="D98" s="440">
        <f>taxrates!AF90</f>
        <v>9.7690466791391373E-3</v>
      </c>
      <c r="E98" s="440">
        <f>taxrates!AG90</f>
        <v>4.65705506503582E-2</v>
      </c>
      <c r="F98" s="440">
        <f>taxrates!AH90</f>
        <v>0.18312206864356995</v>
      </c>
      <c r="G98" s="440">
        <f>taxrates!AI90</f>
        <v>5.3627528250217438E-2</v>
      </c>
      <c r="H98" s="441">
        <f>taxrates!AJ90</f>
        <v>8.8394312188029289E-3</v>
      </c>
      <c r="I98" s="181">
        <f>taxrates!AK90</f>
        <v>0.35675042867660522</v>
      </c>
      <c r="J98" s="147">
        <f>taxrates!AL90</f>
        <v>4.7184843569993973E-2</v>
      </c>
      <c r="K98" s="147">
        <f>taxrates!AM90</f>
        <v>8.876606822013855E-3</v>
      </c>
      <c r="L98" s="147">
        <f>taxrates!AN90</f>
        <v>3.4543383866548538E-2</v>
      </c>
      <c r="M98" s="147">
        <f>taxrates!AO90</f>
        <v>0.19479049742221832</v>
      </c>
      <c r="N98" s="147">
        <f>taxrates!AP90</f>
        <v>6.005394458770752E-2</v>
      </c>
      <c r="O98" s="147">
        <f>taxrates!AQ90</f>
        <v>1.1301160790026188E-2</v>
      </c>
      <c r="P98" s="117">
        <f>taxrates!AR90</f>
        <v>0.3780997097492218</v>
      </c>
      <c r="Q98" s="116">
        <f>taxrates!AS90</f>
        <v>4.5848395675420761E-2</v>
      </c>
      <c r="R98" s="116">
        <f>taxrates!AT90</f>
        <v>6.6639059223234653E-3</v>
      </c>
      <c r="S98" s="116">
        <f>taxrates!AU90</f>
        <v>1.9057437777519226E-2</v>
      </c>
      <c r="T98" s="116">
        <f>taxrates!AV90</f>
        <v>0.21708953380584717</v>
      </c>
      <c r="U98" s="116">
        <f>taxrates!AW90</f>
        <v>7.2742156684398651E-2</v>
      </c>
      <c r="V98" s="145">
        <f>taxrates!AX90</f>
        <v>1.6698278486728668E-2</v>
      </c>
    </row>
    <row r="99" spans="1:22">
      <c r="A99" s="148">
        <v>2002</v>
      </c>
      <c r="B99" s="146">
        <f>taxrates!AD91</f>
        <v>0.32086271047592163</v>
      </c>
      <c r="C99" s="440">
        <f>taxrates!AE91</f>
        <v>4.8239227384328842E-2</v>
      </c>
      <c r="D99" s="440">
        <f>taxrates!AF91</f>
        <v>1.0112847201526165E-2</v>
      </c>
      <c r="E99" s="440">
        <f>taxrates!AG91</f>
        <v>4.6687822788953781E-2</v>
      </c>
      <c r="F99" s="440">
        <f>taxrates!AH91</f>
        <v>0.15156793594360352</v>
      </c>
      <c r="G99" s="440">
        <f>taxrates!AI91</f>
        <v>5.6358378380537033E-2</v>
      </c>
      <c r="H99" s="441">
        <f>taxrates!AJ91</f>
        <v>7.89675023406744E-3</v>
      </c>
      <c r="I99" s="181">
        <f>taxrates!AK91</f>
        <v>0.3230476975440979</v>
      </c>
      <c r="J99" s="147">
        <f>taxrates!AL91</f>
        <v>4.6764884144067764E-2</v>
      </c>
      <c r="K99" s="147">
        <f>taxrates!AM91</f>
        <v>9.2059271410107613E-3</v>
      </c>
      <c r="L99" s="147">
        <f>taxrates!AN91</f>
        <v>3.4326862543821335E-2</v>
      </c>
      <c r="M99" s="147">
        <f>taxrates!AO91</f>
        <v>0.15938933193683624</v>
      </c>
      <c r="N99" s="147">
        <f>taxrates!AP91</f>
        <v>6.3209488987922668E-2</v>
      </c>
      <c r="O99" s="147">
        <f>taxrates!AQ91</f>
        <v>1.0151567868888378E-2</v>
      </c>
      <c r="P99" s="117">
        <f>taxrates!AR91</f>
        <v>0.33687496185302734</v>
      </c>
      <c r="Q99" s="116">
        <f>taxrates!AS91</f>
        <v>4.5260269194841385E-2</v>
      </c>
      <c r="R99" s="116">
        <f>taxrates!AT91</f>
        <v>6.8890638649463654E-3</v>
      </c>
      <c r="S99" s="116">
        <f>taxrates!AU91</f>
        <v>1.8194720149040222E-2</v>
      </c>
      <c r="T99" s="116">
        <f>taxrates!AV91</f>
        <v>0.17492833733558655</v>
      </c>
      <c r="U99" s="116">
        <f>taxrates!AW91</f>
        <v>7.6260983943939209E-2</v>
      </c>
      <c r="V99" s="145">
        <f>taxrates!AX91</f>
        <v>1.5341603197157383E-2</v>
      </c>
    </row>
    <row r="100" spans="1:22">
      <c r="A100" s="148">
        <v>2003</v>
      </c>
      <c r="B100" s="146">
        <f>taxrates!AD92</f>
        <v>0.31283679604530334</v>
      </c>
      <c r="C100" s="440">
        <f>taxrates!AE92</f>
        <v>4.8460915684700012E-2</v>
      </c>
      <c r="D100" s="440">
        <f>taxrates!AF92</f>
        <v>1.0369588620960712E-2</v>
      </c>
      <c r="E100" s="440">
        <f>taxrates!AG92</f>
        <v>4.6778809279203415E-2</v>
      </c>
      <c r="F100" s="440">
        <f>taxrates!AH92</f>
        <v>0.1383267343044281</v>
      </c>
      <c r="G100" s="440">
        <f>taxrates!AI92</f>
        <v>6.2434423714876175E-2</v>
      </c>
      <c r="H100" s="441">
        <f>taxrates!AJ92</f>
        <v>6.4663402736186981E-3</v>
      </c>
      <c r="I100" s="181">
        <f>taxrates!AK92</f>
        <v>0.31535157561302185</v>
      </c>
      <c r="J100" s="147">
        <f>taxrates!AL92</f>
        <v>4.6851728111505508E-2</v>
      </c>
      <c r="K100" s="147">
        <f>taxrates!AM92</f>
        <v>9.4361938536167145E-3</v>
      </c>
      <c r="L100" s="147">
        <f>taxrates!AN92</f>
        <v>3.432638943195343E-2</v>
      </c>
      <c r="M100" s="147">
        <f>taxrates!AO92</f>
        <v>0.14619916677474976</v>
      </c>
      <c r="N100" s="147">
        <f>taxrates!AP92</f>
        <v>7.0206634700298309E-2</v>
      </c>
      <c r="O100" s="147">
        <f>taxrates!AQ92</f>
        <v>8.3315009251236916E-3</v>
      </c>
      <c r="P100" s="117">
        <f>taxrates!AR92</f>
        <v>0.3282139003276825</v>
      </c>
      <c r="Q100" s="116">
        <f>taxrates!AS92</f>
        <v>4.5293301343917847E-2</v>
      </c>
      <c r="R100" s="116">
        <f>taxrates!AT92</f>
        <v>6.9717038422822952E-3</v>
      </c>
      <c r="S100" s="116">
        <f>taxrates!AU92</f>
        <v>1.8256047740578651E-2</v>
      </c>
      <c r="T100" s="116">
        <f>taxrates!AV92</f>
        <v>0.16073958575725555</v>
      </c>
      <c r="U100" s="116">
        <f>taxrates!AW92</f>
        <v>8.4344677627086639E-2</v>
      </c>
      <c r="V100" s="145">
        <f>taxrates!AX92</f>
        <v>1.2608605436980724E-2</v>
      </c>
    </row>
    <row r="101" spans="1:22">
      <c r="A101" s="148">
        <v>2004</v>
      </c>
      <c r="B101" s="146">
        <f>taxrates!AD93</f>
        <v>0.3171059787273407</v>
      </c>
      <c r="C101" s="440">
        <f>taxrates!AE93</f>
        <v>4.8081245273351669E-2</v>
      </c>
      <c r="D101" s="440">
        <f>taxrates!AF93</f>
        <v>1.0003747418522835E-2</v>
      </c>
      <c r="E101" s="440">
        <f>taxrates!AG93</f>
        <v>4.5263756066560745E-2</v>
      </c>
      <c r="F101" s="440">
        <f>taxrates!AH93</f>
        <v>0.13765770196914673</v>
      </c>
      <c r="G101" s="440">
        <f>taxrates!AI93</f>
        <v>6.9686189293861389E-2</v>
      </c>
      <c r="H101" s="441">
        <f>taxrates!AJ93</f>
        <v>6.4170965924859047E-3</v>
      </c>
      <c r="I101" s="181">
        <f>taxrates!AK93</f>
        <v>0.32143694162368774</v>
      </c>
      <c r="J101" s="147">
        <f>taxrates!AL93</f>
        <v>4.6608567237854004E-2</v>
      </c>
      <c r="K101" s="147">
        <f>taxrates!AM93</f>
        <v>8.9586740359663963E-3</v>
      </c>
      <c r="L101" s="147">
        <f>taxrates!AN93</f>
        <v>3.312380239367485E-2</v>
      </c>
      <c r="M101" s="147">
        <f>taxrates!AO93</f>
        <v>0.146736741065979</v>
      </c>
      <c r="N101" s="147">
        <f>taxrates!AP93</f>
        <v>7.7810406684875488E-2</v>
      </c>
      <c r="O101" s="147">
        <f>taxrates!AQ93</f>
        <v>8.2017537206411362E-3</v>
      </c>
      <c r="P101" s="117">
        <f>taxrates!AR93</f>
        <v>0.33629307150840759</v>
      </c>
      <c r="Q101" s="116">
        <f>taxrates!AS93</f>
        <v>4.5255318284034729E-2</v>
      </c>
      <c r="R101" s="116">
        <f>taxrates!AT93</f>
        <v>6.5182358957827091E-3</v>
      </c>
      <c r="S101" s="116">
        <f>taxrates!AU93</f>
        <v>1.7752433195710182E-2</v>
      </c>
      <c r="T101" s="116">
        <f>taxrates!AV93</f>
        <v>0.16225579380989075</v>
      </c>
      <c r="U101" s="116">
        <f>taxrates!AW93</f>
        <v>9.219495952129364E-2</v>
      </c>
      <c r="V101" s="145">
        <f>taxrates!AX93</f>
        <v>1.2318609282374382E-2</v>
      </c>
    </row>
    <row r="102" spans="1:22">
      <c r="A102" s="148">
        <v>2005</v>
      </c>
      <c r="B102" s="146">
        <f>taxrates!AD94</f>
        <v>0.33831983804702759</v>
      </c>
      <c r="C102" s="440">
        <f>taxrates!AE94</f>
        <v>4.8749305307865143E-2</v>
      </c>
      <c r="D102" s="440">
        <f>taxrates!AF94</f>
        <v>9.7093833610415459E-3</v>
      </c>
      <c r="E102" s="440">
        <f>taxrates!AG94</f>
        <v>4.3497148901224136E-2</v>
      </c>
      <c r="F102" s="440">
        <f>taxrates!AH94</f>
        <v>0.15054333209991455</v>
      </c>
      <c r="G102" s="440">
        <f>taxrates!AI94</f>
        <v>7.9941071569919586E-2</v>
      </c>
      <c r="H102" s="441">
        <f>taxrates!AJ94</f>
        <v>5.883438978344202E-3</v>
      </c>
      <c r="I102" s="181">
        <f>taxrates!AK94</f>
        <v>0.3457484245300293</v>
      </c>
      <c r="J102" s="147">
        <f>taxrates!AL94</f>
        <v>4.7530550509691238E-2</v>
      </c>
      <c r="K102" s="147">
        <f>taxrates!AM94</f>
        <v>8.6208926513791084E-3</v>
      </c>
      <c r="L102" s="147">
        <f>taxrates!AN94</f>
        <v>3.1905137002468109E-2</v>
      </c>
      <c r="M102" s="147">
        <f>taxrates!AO94</f>
        <v>0.16161078214645386</v>
      </c>
      <c r="N102" s="147">
        <f>taxrates!AP94</f>
        <v>8.8619805872440338E-2</v>
      </c>
      <c r="O102" s="147">
        <f>taxrates!AQ94</f>
        <v>7.4655762873589993E-3</v>
      </c>
      <c r="P102" s="117">
        <f>taxrates!AR94</f>
        <v>0.36608761548995972</v>
      </c>
      <c r="Q102" s="116">
        <f>taxrates!AS94</f>
        <v>4.6567261219024658E-2</v>
      </c>
      <c r="R102" s="116">
        <f>taxrates!AT94</f>
        <v>6.2814676202833652E-3</v>
      </c>
      <c r="S102" s="116">
        <f>taxrates!AU94</f>
        <v>1.7262198030948639E-2</v>
      </c>
      <c r="T102" s="116">
        <f>taxrates!AV94</f>
        <v>0.18063521385192871</v>
      </c>
      <c r="U102" s="116">
        <f>taxrates!AW94</f>
        <v>0.10408145934343338</v>
      </c>
      <c r="V102" s="145">
        <f>taxrates!AX94</f>
        <v>1.1262046173214912E-2</v>
      </c>
    </row>
    <row r="103" spans="1:22">
      <c r="A103" s="148">
        <v>2006</v>
      </c>
      <c r="B103" s="146">
        <f>taxrates!AD95</f>
        <v>0.34636881947517395</v>
      </c>
      <c r="C103" s="440">
        <f>taxrates!AE95</f>
        <v>4.8354607075452805E-2</v>
      </c>
      <c r="D103" s="440">
        <f>taxrates!AF95</f>
        <v>9.5860278233885765E-3</v>
      </c>
      <c r="E103" s="440">
        <f>taxrates!AG95</f>
        <v>4.2588226497173309E-2</v>
      </c>
      <c r="F103" s="440">
        <f>taxrates!AH95</f>
        <v>0.15533888339996338</v>
      </c>
      <c r="G103" s="440">
        <f>taxrates!AI95</f>
        <v>8.4627605974674225E-2</v>
      </c>
      <c r="H103" s="441">
        <f>taxrates!AJ95</f>
        <v>5.8742635883390903E-3</v>
      </c>
      <c r="I103" s="181">
        <f>taxrates!AK95</f>
        <v>0.35336983203887939</v>
      </c>
      <c r="J103" s="147">
        <f>taxrates!AL95</f>
        <v>4.7236822545528412E-2</v>
      </c>
      <c r="K103" s="147">
        <f>taxrates!AM95</f>
        <v>8.388688787817955E-3</v>
      </c>
      <c r="L103" s="147">
        <f>taxrates!AN95</f>
        <v>3.1058866530656815E-2</v>
      </c>
      <c r="M103" s="147">
        <f>taxrates!AO95</f>
        <v>0.16568392515182495</v>
      </c>
      <c r="N103" s="147">
        <f>taxrates!AP95</f>
        <v>9.3567505478858948E-2</v>
      </c>
      <c r="O103" s="147">
        <f>taxrates!AQ95</f>
        <v>7.4350056238472462E-3</v>
      </c>
      <c r="P103" s="117">
        <f>taxrates!AR95</f>
        <v>0.37438011169433594</v>
      </c>
      <c r="Q103" s="116">
        <f>taxrates!AS95</f>
        <v>4.6473901718854904E-2</v>
      </c>
      <c r="R103" s="116">
        <f>taxrates!AT95</f>
        <v>6.072506308555603E-3</v>
      </c>
      <c r="S103" s="116">
        <f>taxrates!AU95</f>
        <v>1.6746861860156059E-2</v>
      </c>
      <c r="T103" s="116">
        <f>taxrates!AV95</f>
        <v>0.18426989018917084</v>
      </c>
      <c r="U103" s="116">
        <f>taxrates!AW95</f>
        <v>0.10945360362529755</v>
      </c>
      <c r="V103" s="145">
        <f>taxrates!AX95</f>
        <v>1.1365072801709175E-2</v>
      </c>
    </row>
    <row r="104" spans="1:22">
      <c r="A104" s="148">
        <v>2007</v>
      </c>
      <c r="B104" s="146">
        <f>taxrates!AD96</f>
        <v>0.35655501484870911</v>
      </c>
      <c r="C104" s="440">
        <f>taxrates!AE96</f>
        <v>4.7850802540779114E-2</v>
      </c>
      <c r="D104" s="440">
        <f>taxrates!AF96</f>
        <v>9.526355192065239E-3</v>
      </c>
      <c r="E104" s="440">
        <f>taxrates!AG96</f>
        <v>4.3874964118003845E-2</v>
      </c>
      <c r="F104" s="440">
        <f>taxrates!AH96</f>
        <v>0.16829468309879303</v>
      </c>
      <c r="G104" s="440">
        <f>taxrates!AI96</f>
        <v>8.1482119858264923E-2</v>
      </c>
      <c r="H104" s="441">
        <f>taxrates!AJ96</f>
        <v>5.5286940187215805E-3</v>
      </c>
      <c r="I104" s="181">
        <f>taxrates!AK96</f>
        <v>0.36579233407974243</v>
      </c>
      <c r="J104" s="147">
        <f>taxrates!AL96</f>
        <v>4.6841315925121307E-2</v>
      </c>
      <c r="K104" s="147">
        <f>taxrates!AM96</f>
        <v>8.428412489593029E-3</v>
      </c>
      <c r="L104" s="147">
        <f>taxrates!AN96</f>
        <v>3.2357126474380493E-2</v>
      </c>
      <c r="M104" s="147">
        <f>taxrates!AO96</f>
        <v>0.18085567653179169</v>
      </c>
      <c r="N104" s="147">
        <f>taxrates!AP96</f>
        <v>9.0250462293624878E-2</v>
      </c>
      <c r="O104" s="147">
        <f>taxrates!AQ96</f>
        <v>7.0620737969875336E-3</v>
      </c>
      <c r="P104" s="117">
        <f>taxrates!AR96</f>
        <v>0.39092957973480225</v>
      </c>
      <c r="Q104" s="116">
        <f>taxrates!AS96</f>
        <v>4.616691917181015E-2</v>
      </c>
      <c r="R104" s="116">
        <f>taxrates!AT96</f>
        <v>5.9589594602584839E-3</v>
      </c>
      <c r="S104" s="116">
        <f>taxrates!AU96</f>
        <v>1.7879009246826172E-2</v>
      </c>
      <c r="T104" s="116">
        <f>taxrates!AV96</f>
        <v>0.20349647104740143</v>
      </c>
      <c r="U104" s="116">
        <f>taxrates!AW96</f>
        <v>0.10640716552734375</v>
      </c>
      <c r="V104" s="145">
        <f>taxrates!AX96</f>
        <v>1.1023509316146374E-2</v>
      </c>
    </row>
    <row r="105" spans="1:22">
      <c r="A105" s="148">
        <v>2008</v>
      </c>
      <c r="B105" s="146">
        <f>taxrates!AD97</f>
        <v>0.34042936563491821</v>
      </c>
      <c r="C105" s="440">
        <f>taxrates!AE97</f>
        <v>4.5985542237758636E-2</v>
      </c>
      <c r="D105" s="440">
        <f>taxrates!AF97</f>
        <v>1.0416463017463684E-2</v>
      </c>
      <c r="E105" s="440">
        <f>taxrates!AG97</f>
        <v>4.6247571706771851E-2</v>
      </c>
      <c r="F105" s="440">
        <f>taxrates!AH97</f>
        <v>0.16659288108348846</v>
      </c>
      <c r="G105" s="440">
        <f>taxrates!AI97</f>
        <v>6.5217278897762299E-2</v>
      </c>
      <c r="H105" s="441">
        <f>taxrates!AJ97</f>
        <v>5.9727760963141918E-3</v>
      </c>
      <c r="I105" s="181">
        <f>taxrates!AK97</f>
        <v>0.34536796808242798</v>
      </c>
      <c r="J105" s="147">
        <f>taxrates!AL97</f>
        <v>4.4508595019578934E-2</v>
      </c>
      <c r="K105" s="147">
        <f>taxrates!AM97</f>
        <v>9.1887647286057472E-3</v>
      </c>
      <c r="L105" s="147">
        <f>taxrates!AN97</f>
        <v>3.4058414399623871E-2</v>
      </c>
      <c r="M105" s="147">
        <f>taxrates!AO97</f>
        <v>0.17704503238201141</v>
      </c>
      <c r="N105" s="147">
        <f>taxrates!AP97</f>
        <v>7.2871468961238861E-2</v>
      </c>
      <c r="O105" s="147">
        <f>taxrates!AQ97</f>
        <v>7.698089350014925E-3</v>
      </c>
      <c r="P105" s="117">
        <f>taxrates!AR97</f>
        <v>0.3597148060798645</v>
      </c>
      <c r="Q105" s="116">
        <f>taxrates!AS97</f>
        <v>4.3095577508211136E-2</v>
      </c>
      <c r="R105" s="116">
        <f>taxrates!AT97</f>
        <v>6.4082583412528038E-3</v>
      </c>
      <c r="S105" s="116">
        <f>taxrates!AU97</f>
        <v>1.829427108168602E-2</v>
      </c>
      <c r="T105" s="116">
        <f>taxrates!AV97</f>
        <v>0.19252516329288483</v>
      </c>
      <c r="U105" s="116">
        <f>taxrates!AW97</f>
        <v>8.711957186460495E-2</v>
      </c>
      <c r="V105" s="145">
        <f>taxrates!AX97</f>
        <v>1.2276154942810535E-2</v>
      </c>
    </row>
    <row r="106" spans="1:22">
      <c r="A106" s="152">
        <v>2009</v>
      </c>
      <c r="B106" s="150">
        <f>taxrates!AD98</f>
        <v>0.30203664302825928</v>
      </c>
      <c r="C106" s="551">
        <f>taxrates!AE98</f>
        <v>4.3306976556777954E-2</v>
      </c>
      <c r="D106" s="551">
        <f>taxrates!AF98</f>
        <v>1.1904804036021233E-2</v>
      </c>
      <c r="E106" s="551">
        <f>taxrates!AG98</f>
        <v>4.7971922904253006E-2</v>
      </c>
      <c r="F106" s="551">
        <f>taxrates!AH98</f>
        <v>0.13107596337795258</v>
      </c>
      <c r="G106" s="551">
        <f>taxrates!AI98</f>
        <v>6.3182845711708069E-2</v>
      </c>
      <c r="H106" s="552">
        <f>taxrates!AJ98</f>
        <v>4.5986296609044075E-3</v>
      </c>
      <c r="I106" s="182">
        <f>taxrates!AK98</f>
        <v>0.30263462662696838</v>
      </c>
      <c r="J106" s="119">
        <f>taxrates!AL98</f>
        <v>4.1345525532960892E-2</v>
      </c>
      <c r="K106" s="119">
        <f>taxrates!AM98</f>
        <v>1.0592043399810791E-2</v>
      </c>
      <c r="L106" s="119">
        <f>taxrates!AN98</f>
        <v>3.562438115477562E-2</v>
      </c>
      <c r="M106" s="119">
        <f>taxrates!AO98</f>
        <v>0.13833017647266388</v>
      </c>
      <c r="N106" s="119">
        <f>taxrates!AP98</f>
        <v>7.0734031498432159E-2</v>
      </c>
      <c r="O106" s="119">
        <f>taxrates!AQ98</f>
        <v>6.0139046981930733E-3</v>
      </c>
      <c r="P106" s="120">
        <f>taxrates!AR98</f>
        <v>0.30652979016304016</v>
      </c>
      <c r="Q106" s="119">
        <f>taxrates!AS98</f>
        <v>3.9130184799432755E-2</v>
      </c>
      <c r="R106" s="119">
        <f>taxrates!AT98</f>
        <v>7.3919366113841534E-3</v>
      </c>
      <c r="S106" s="119">
        <f>taxrates!AU98</f>
        <v>1.8306966871023178E-2</v>
      </c>
      <c r="T106" s="119">
        <f>taxrates!AV98</f>
        <v>0.14661367237567902</v>
      </c>
      <c r="U106" s="119">
        <f>taxrates!AW98</f>
        <v>8.5159137845039368E-2</v>
      </c>
      <c r="V106" s="149">
        <f>taxrates!AX98</f>
        <v>9.9278930574655533E-3</v>
      </c>
    </row>
    <row r="107" spans="1:22">
      <c r="A107" s="148">
        <v>2010</v>
      </c>
      <c r="B107" s="146">
        <f>taxrates!AD99</f>
        <v>0.30676063895225525</v>
      </c>
      <c r="C107" s="553">
        <f>taxrates!AE99</f>
        <v>4.3311621993780136E-2</v>
      </c>
      <c r="D107" s="553">
        <f>taxrates!AF99</f>
        <v>1.1042118072509766E-2</v>
      </c>
      <c r="E107" s="553">
        <f>taxrates!AG99</f>
        <v>4.4937103986740112E-2</v>
      </c>
      <c r="F107" s="553">
        <f>taxrates!AH99</f>
        <v>0.13206738233566284</v>
      </c>
      <c r="G107" s="553">
        <f>taxrates!AI99</f>
        <v>7.2080790996551514E-2</v>
      </c>
      <c r="H107" s="554">
        <f>taxrates!AJ99</f>
        <v>3.3287960104644299E-3</v>
      </c>
      <c r="I107" s="181">
        <f>taxrates!AK99</f>
        <v>0.30787518620491028</v>
      </c>
      <c r="J107" s="116">
        <f>taxrates!AL99</f>
        <v>4.1571341454982758E-2</v>
      </c>
      <c r="K107" s="116">
        <f>taxrates!AM99</f>
        <v>9.7116138786077499E-3</v>
      </c>
      <c r="L107" s="116">
        <f>taxrates!AN99</f>
        <v>3.3188000321388245E-2</v>
      </c>
      <c r="M107" s="116">
        <f>taxrates!AO99</f>
        <v>0.13886475563049316</v>
      </c>
      <c r="N107" s="116">
        <f>taxrates!AP99</f>
        <v>8.022993803024292E-2</v>
      </c>
      <c r="O107" s="116">
        <f>taxrates!AQ99</f>
        <v>4.3188906274735928E-3</v>
      </c>
      <c r="P107" s="117">
        <f>taxrates!AR99</f>
        <v>0.31288126111030579</v>
      </c>
      <c r="Q107" s="116">
        <f>taxrates!AS99</f>
        <v>3.9739932864904404E-2</v>
      </c>
      <c r="R107" s="116">
        <f>taxrates!AT99</f>
        <v>6.5215672366321087E-3</v>
      </c>
      <c r="S107" s="116">
        <f>taxrates!AU99</f>
        <v>1.7272124066948891E-2</v>
      </c>
      <c r="T107" s="116">
        <f>taxrates!AV99</f>
        <v>0.14652223885059357</v>
      </c>
      <c r="U107" s="116">
        <f>taxrates!AW99</f>
        <v>9.5790594816207886E-2</v>
      </c>
      <c r="V107" s="145">
        <f>taxrates!AX99</f>
        <v>7.043489720672369E-3</v>
      </c>
    </row>
    <row r="108" spans="1:22">
      <c r="A108" s="148">
        <v>2011</v>
      </c>
      <c r="B108" s="146">
        <f>taxrates!AD100</f>
        <v>0.31066721677780151</v>
      </c>
      <c r="C108" s="553">
        <f>taxrates!AE100</f>
        <v>4.4393684715032578E-2</v>
      </c>
      <c r="D108" s="553">
        <f>taxrates!AF100</f>
        <v>1.0795081965625286E-2</v>
      </c>
      <c r="E108" s="553">
        <f>taxrates!AG100</f>
        <v>4.0457833558320999E-2</v>
      </c>
      <c r="F108" s="553">
        <f>taxrates!AH100</f>
        <v>0.14348608255386353</v>
      </c>
      <c r="G108" s="553">
        <f>taxrates!AI100</f>
        <v>6.9201305508613586E-2</v>
      </c>
      <c r="H108" s="554">
        <f>taxrates!AJ100</f>
        <v>2.3395949974656105E-3</v>
      </c>
      <c r="I108" s="181">
        <f>taxrates!AK100</f>
        <v>0.31319940090179443</v>
      </c>
      <c r="J108" s="116">
        <f>taxrates!AL100</f>
        <v>4.2763765901327133E-2</v>
      </c>
      <c r="K108" s="116">
        <f>taxrates!AM100</f>
        <v>9.5167560502886772E-3</v>
      </c>
      <c r="L108" s="116">
        <f>taxrates!AN100</f>
        <v>3.0339192599058151E-2</v>
      </c>
      <c r="M108" s="116">
        <f>taxrates!AO100</f>
        <v>0.15054012835025787</v>
      </c>
      <c r="N108" s="116">
        <f>taxrates!AP100</f>
        <v>7.7000178396701813E-2</v>
      </c>
      <c r="O108" s="116">
        <f>taxrates!AQ100</f>
        <v>3.0476730316877365E-3</v>
      </c>
      <c r="P108" s="117">
        <f>taxrates!AR100</f>
        <v>0.32004940509796143</v>
      </c>
      <c r="Q108" s="116">
        <f>taxrates!AS100</f>
        <v>4.0971063077449799E-2</v>
      </c>
      <c r="R108" s="116">
        <f>taxrates!AT100</f>
        <v>6.66092149913311E-3</v>
      </c>
      <c r="S108" s="116">
        <f>taxrates!AU100</f>
        <v>1.6370812430977821E-2</v>
      </c>
      <c r="T108" s="116">
        <f>taxrates!AV100</f>
        <v>0.15843816101551056</v>
      </c>
      <c r="U108" s="116">
        <f>taxrates!AW100</f>
        <v>9.2500217258930206E-2</v>
      </c>
      <c r="V108" s="145">
        <f>taxrates!AX100</f>
        <v>5.1094680093228817E-3</v>
      </c>
    </row>
    <row r="109" spans="1:22">
      <c r="A109" s="148">
        <v>2012</v>
      </c>
      <c r="B109" s="146">
        <f>taxrates!AD101</f>
        <v>0.31270593404769897</v>
      </c>
      <c r="C109" s="553">
        <f>taxrates!AE101</f>
        <v>4.3589994311332703E-2</v>
      </c>
      <c r="D109" s="553">
        <f>taxrates!AF101</f>
        <v>1.0316194035112858E-2</v>
      </c>
      <c r="E109" s="553">
        <f>taxrates!AG101</f>
        <v>3.9457414299249649E-2</v>
      </c>
      <c r="F109" s="553">
        <f>taxrates!AH101</f>
        <v>0.14334903657436371</v>
      </c>
      <c r="G109" s="553">
        <f>taxrates!AI101</f>
        <v>7.313527911901474E-2</v>
      </c>
      <c r="H109" s="554">
        <f>taxrates!AJ101</f>
        <v>2.8596245683729649E-3</v>
      </c>
      <c r="I109" s="181">
        <f>taxrates!AK101</f>
        <v>0.31695103645324707</v>
      </c>
      <c r="J109" s="116">
        <f>taxrates!AL101</f>
        <v>4.1780445724725723E-2</v>
      </c>
      <c r="K109" s="116">
        <f>taxrates!AM101</f>
        <v>9.031432680785656E-3</v>
      </c>
      <c r="L109" s="116">
        <f>taxrates!AN101</f>
        <v>2.954581193625927E-2</v>
      </c>
      <c r="M109" s="116">
        <f>taxrates!AO101</f>
        <v>0.15162266790866852</v>
      </c>
      <c r="N109" s="116">
        <f>taxrates!AP101</f>
        <v>8.1277817487716675E-2</v>
      </c>
      <c r="O109" s="116">
        <f>taxrates!AQ101</f>
        <v>3.6949149798601866E-3</v>
      </c>
      <c r="P109" s="117">
        <f>taxrates!AR101</f>
        <v>0.32792931795120239</v>
      </c>
      <c r="Q109" s="116">
        <f>taxrates!AS101</f>
        <v>3.9728794246912003E-2</v>
      </c>
      <c r="R109" s="116">
        <f>taxrates!AT101</f>
        <v>6.2293172813951969E-3</v>
      </c>
      <c r="S109" s="116">
        <f>taxrates!AU101</f>
        <v>1.5872908756136894E-2</v>
      </c>
      <c r="T109" s="116">
        <f>taxrates!AV101</f>
        <v>0.16246692836284637</v>
      </c>
      <c r="U109" s="116">
        <f>taxrates!AW101</f>
        <v>9.7469441592693329E-2</v>
      </c>
      <c r="V109" s="145">
        <f>taxrates!AX101</f>
        <v>6.1637214384973049E-3</v>
      </c>
    </row>
    <row r="110" spans="1:22">
      <c r="A110" s="148">
        <v>2013</v>
      </c>
      <c r="B110" s="146">
        <f>taxrates!AD102</f>
        <v>0.33511435985565186</v>
      </c>
      <c r="C110" s="553">
        <f>taxrates!AE102</f>
        <v>4.473993182182312E-2</v>
      </c>
      <c r="D110" s="553">
        <f>taxrates!AF102</f>
        <v>1.0536786168813705E-2</v>
      </c>
      <c r="E110" s="553">
        <f>taxrates!AG102</f>
        <v>4.4559381902217865E-2</v>
      </c>
      <c r="F110" s="553">
        <f>taxrates!AH102</f>
        <v>0.15711554884910583</v>
      </c>
      <c r="G110" s="553">
        <f>taxrates!AI102</f>
        <v>7.4267305433750153E-2</v>
      </c>
      <c r="H110" s="554">
        <f>taxrates!AJ102</f>
        <v>3.8971917238086462E-3</v>
      </c>
      <c r="I110" s="181">
        <f>taxrates!AK102</f>
        <v>0.34005632996559143</v>
      </c>
      <c r="J110" s="116">
        <f>taxrates!AL102</f>
        <v>4.2797930538654327E-2</v>
      </c>
      <c r="K110" s="116">
        <f>taxrates!AM102</f>
        <v>9.3193231150507927E-3</v>
      </c>
      <c r="L110" s="116">
        <f>taxrates!AN102</f>
        <v>3.2984465360641479E-2</v>
      </c>
      <c r="M110" s="116">
        <f>taxrates!AO102</f>
        <v>0.16704568266868591</v>
      </c>
      <c r="N110" s="116">
        <f>taxrates!AP102</f>
        <v>8.2819588482379913E-2</v>
      </c>
      <c r="O110" s="116">
        <f>taxrates!AQ102</f>
        <v>5.0916373729705811E-3</v>
      </c>
      <c r="P110" s="117">
        <f>taxrates!AR102</f>
        <v>0.35750028491020203</v>
      </c>
      <c r="Q110" s="116">
        <f>taxrates!AS102</f>
        <v>4.0642261505126953E-2</v>
      </c>
      <c r="R110" s="116">
        <f>taxrates!AT102</f>
        <v>6.6357022151350975E-3</v>
      </c>
      <c r="S110" s="116">
        <f>taxrates!AU102</f>
        <v>1.7498679459095001E-2</v>
      </c>
      <c r="T110" s="116">
        <f>taxrates!AV102</f>
        <v>0.18408568203449249</v>
      </c>
      <c r="U110" s="116">
        <f>taxrates!AW102</f>
        <v>9.977152943611145E-2</v>
      </c>
      <c r="V110" s="145">
        <f>taxrates!AX102</f>
        <v>8.8700065389275551E-3</v>
      </c>
    </row>
    <row r="111" spans="1:22">
      <c r="A111" s="148">
        <v>2014</v>
      </c>
      <c r="B111" s="146">
        <f>taxrates!AD103</f>
        <v>0.33921468257904053</v>
      </c>
      <c r="C111" s="553">
        <f>taxrates!AE103</f>
        <v>4.4156592339277267E-2</v>
      </c>
      <c r="D111" s="553">
        <f>taxrates!AF103</f>
        <v>1.0157745331525803E-2</v>
      </c>
      <c r="E111" s="553">
        <f>taxrates!AG103</f>
        <v>4.4121049344539642E-2</v>
      </c>
      <c r="F111" s="553">
        <f>taxrates!AH103</f>
        <v>0.16000322997570038</v>
      </c>
      <c r="G111" s="553">
        <f>taxrates!AI103</f>
        <v>7.7396281063556671E-2</v>
      </c>
      <c r="H111" s="554">
        <f>taxrates!AJ103</f>
        <v>3.3829992171376944E-3</v>
      </c>
      <c r="I111" s="181">
        <f>taxrates!AK103</f>
        <v>0.34501069784164429</v>
      </c>
      <c r="J111" s="116">
        <f>taxrates!AL103</f>
        <v>4.2169813066720963E-2</v>
      </c>
      <c r="K111" s="116">
        <f>taxrates!AM103</f>
        <v>8.9729903265833855E-3</v>
      </c>
      <c r="L111" s="116">
        <f>taxrates!AN103</f>
        <v>3.2628163695335388E-2</v>
      </c>
      <c r="M111" s="116">
        <f>taxrates!AO103</f>
        <v>0.17059406638145447</v>
      </c>
      <c r="N111" s="116">
        <f>taxrates!AP103</f>
        <v>8.6242198944091797E-2</v>
      </c>
      <c r="O111" s="116">
        <f>taxrates!AQ103</f>
        <v>4.4075115583837032E-3</v>
      </c>
      <c r="P111" s="117">
        <f>taxrates!AR103</f>
        <v>0.36374986171722412</v>
      </c>
      <c r="Q111" s="116">
        <f>taxrates!AS103</f>
        <v>3.9978746324777603E-2</v>
      </c>
      <c r="R111" s="116">
        <f>taxrates!AT103</f>
        <v>6.3803424127399921E-3</v>
      </c>
      <c r="S111" s="116">
        <f>taxrates!AU103</f>
        <v>1.7322700470685959E-2</v>
      </c>
      <c r="T111" s="116">
        <f>taxrates!AV103</f>
        <v>0.18863672018051147</v>
      </c>
      <c r="U111" s="116">
        <f>taxrates!AW103</f>
        <v>0.10370294749736786</v>
      </c>
      <c r="V111" s="145">
        <f>taxrates!AX103</f>
        <v>7.7311764471232891E-3</v>
      </c>
    </row>
    <row r="112" spans="1:22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6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  <pageSetUpPr fitToPage="1"/>
  </sheetPr>
  <dimension ref="A1:X119"/>
  <sheetViews>
    <sheetView workbookViewId="0">
      <pane xSplit="1" ySplit="9" topLeftCell="C76" activePane="bottomRight" state="frozen"/>
      <selection activeCell="A5" sqref="A5"/>
      <selection pane="topRight" activeCell="A5" sqref="A5"/>
      <selection pane="bottomLeft" activeCell="A5" sqref="A5"/>
      <selection pane="bottomRight" activeCell="J10" sqref="J10:O111"/>
    </sheetView>
  </sheetViews>
  <sheetFormatPr baseColWidth="10" defaultColWidth="10.83203125" defaultRowHeight="15" x14ac:dyDescent="0"/>
  <cols>
    <col min="1" max="1" width="10.83203125" style="142"/>
    <col min="2" max="2" width="10.83203125" style="113"/>
    <col min="3" max="8" width="10.83203125" style="142" customWidth="1"/>
    <col min="9" max="15" width="10.83203125" style="113"/>
    <col min="16" max="22" width="11.5" style="1" customWidth="1"/>
    <col min="23" max="23" width="10.83203125" style="113"/>
    <col min="24" max="24" width="10.83203125" style="113" customWidth="1"/>
    <col min="25" max="16384" width="10.83203125" style="113"/>
  </cols>
  <sheetData>
    <row r="1" spans="1:24">
      <c r="A1" s="180" t="s">
        <v>37</v>
      </c>
      <c r="C1" s="208"/>
    </row>
    <row r="2" spans="1:24">
      <c r="C2" s="208"/>
    </row>
    <row r="3" spans="1:24" ht="16" thickBot="1"/>
    <row r="4" spans="1:24" s="141" customFormat="1" ht="25" customHeight="1" thickTop="1">
      <c r="A4" s="1237" t="s">
        <v>1082</v>
      </c>
      <c r="B4" s="1238"/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1238"/>
      <c r="N4" s="1238"/>
      <c r="O4" s="1238"/>
      <c r="P4" s="1238"/>
      <c r="Q4" s="1238"/>
      <c r="R4" s="1238"/>
      <c r="S4" s="1238"/>
      <c r="T4" s="1238"/>
      <c r="U4" s="1238"/>
      <c r="V4" s="1239"/>
    </row>
    <row r="5" spans="1:24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12"/>
      <c r="Q5" s="112"/>
      <c r="R5" s="112"/>
      <c r="S5" s="112"/>
      <c r="T5" s="112"/>
      <c r="U5" s="112"/>
      <c r="V5" s="504"/>
    </row>
    <row r="6" spans="1:24">
      <c r="A6" s="140"/>
      <c r="B6" s="48" t="s">
        <v>36</v>
      </c>
      <c r="C6" s="48" t="s">
        <v>35</v>
      </c>
      <c r="D6" s="48" t="s">
        <v>34</v>
      </c>
      <c r="E6" s="48" t="s">
        <v>33</v>
      </c>
      <c r="F6" s="48" t="s">
        <v>32</v>
      </c>
      <c r="G6" s="48" t="s">
        <v>31</v>
      </c>
      <c r="H6" s="998" t="s">
        <v>30</v>
      </c>
      <c r="I6" s="51" t="s">
        <v>29</v>
      </c>
      <c r="J6" s="243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48" t="s">
        <v>23</v>
      </c>
      <c r="P6" s="999" t="s">
        <v>22</v>
      </c>
      <c r="Q6" s="999" t="s">
        <v>21</v>
      </c>
      <c r="R6" s="1000" t="s">
        <v>54</v>
      </c>
      <c r="S6" s="1000" t="s">
        <v>53</v>
      </c>
      <c r="T6" s="1000" t="s">
        <v>52</v>
      </c>
      <c r="U6" s="1001" t="s">
        <v>51</v>
      </c>
      <c r="V6" s="1002" t="s">
        <v>50</v>
      </c>
    </row>
    <row r="7" spans="1:24" ht="35" customHeight="1">
      <c r="A7" s="140"/>
      <c r="B7" s="1235" t="s">
        <v>1060</v>
      </c>
      <c r="C7" s="1235"/>
      <c r="D7" s="1235"/>
      <c r="E7" s="1235"/>
      <c r="F7" s="1235"/>
      <c r="G7" s="1235"/>
      <c r="H7" s="1235"/>
      <c r="I7" s="1235"/>
      <c r="J7" s="1235"/>
      <c r="K7" s="1235"/>
      <c r="L7" s="1235"/>
      <c r="M7" s="1235"/>
      <c r="N7" s="1235"/>
      <c r="O7" s="1235"/>
      <c r="P7" s="1235"/>
      <c r="Q7" s="1235"/>
      <c r="R7" s="1235"/>
      <c r="S7" s="1235"/>
      <c r="T7" s="1235"/>
      <c r="U7" s="1235"/>
      <c r="V7" s="1236"/>
    </row>
    <row r="8" spans="1:24" s="136" customFormat="1" ht="21" customHeight="1">
      <c r="A8" s="176"/>
      <c r="B8" s="1279" t="s">
        <v>1074</v>
      </c>
      <c r="C8" s="1233"/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4"/>
    </row>
    <row r="9" spans="1:24" ht="46" thickBot="1">
      <c r="A9" s="140"/>
      <c r="B9" s="437" t="s">
        <v>11</v>
      </c>
      <c r="C9" s="626" t="s">
        <v>1079</v>
      </c>
      <c r="D9" s="436" t="s">
        <v>1075</v>
      </c>
      <c r="E9" s="626" t="s">
        <v>1080</v>
      </c>
      <c r="F9" s="436" t="s">
        <v>1076</v>
      </c>
      <c r="G9" s="997" t="s">
        <v>1077</v>
      </c>
      <c r="H9" s="436" t="s">
        <v>1078</v>
      </c>
      <c r="I9" s="437" t="s">
        <v>10</v>
      </c>
      <c r="J9" s="626" t="s">
        <v>1079</v>
      </c>
      <c r="K9" s="436" t="s">
        <v>1075</v>
      </c>
      <c r="L9" s="626" t="s">
        <v>1080</v>
      </c>
      <c r="M9" s="436" t="s">
        <v>1076</v>
      </c>
      <c r="N9" s="997" t="s">
        <v>1077</v>
      </c>
      <c r="O9" s="436" t="s">
        <v>1078</v>
      </c>
      <c r="P9" s="502" t="s">
        <v>9</v>
      </c>
      <c r="Q9" s="626" t="s">
        <v>1079</v>
      </c>
      <c r="R9" s="436" t="s">
        <v>1075</v>
      </c>
      <c r="S9" s="626" t="s">
        <v>1080</v>
      </c>
      <c r="T9" s="436" t="s">
        <v>1076</v>
      </c>
      <c r="U9" s="997" t="s">
        <v>1077</v>
      </c>
      <c r="V9" s="173" t="s">
        <v>1078</v>
      </c>
    </row>
    <row r="10" spans="1:24">
      <c r="A10" s="166">
        <v>1913</v>
      </c>
      <c r="B10" s="439">
        <f>taxrates!AY2</f>
        <v>0.14546289050157826</v>
      </c>
      <c r="C10" s="539">
        <f>taxrates!AZ2</f>
        <v>1.2201672139494434E-2</v>
      </c>
      <c r="D10" s="539">
        <f>taxrates!BA2</f>
        <v>1.6136338080038608E-2</v>
      </c>
      <c r="E10" s="539">
        <f>taxrates!BB2</f>
        <v>0</v>
      </c>
      <c r="F10" s="539">
        <f>taxrates!BC2</f>
        <v>3.9540733306102312E-2</v>
      </c>
      <c r="G10" s="539">
        <f>taxrates!BD2</f>
        <v>7.7584146975942903E-2</v>
      </c>
      <c r="H10" s="540">
        <f>taxrates!BE2</f>
        <v>0</v>
      </c>
      <c r="I10" s="185">
        <f>taxrates!BF2</f>
        <v>0.1768323253449452</v>
      </c>
      <c r="J10" s="125">
        <f>taxrates!BG2</f>
        <v>1.0128248848191166E-2</v>
      </c>
      <c r="K10" s="125">
        <f>taxrates!BH2</f>
        <v>1.1882196852068651E-2</v>
      </c>
      <c r="L10" s="125">
        <f>taxrates!BI2</f>
        <v>0</v>
      </c>
      <c r="M10" s="125">
        <f>taxrates!BJ2</f>
        <v>6.0615097704374885E-2</v>
      </c>
      <c r="N10" s="125">
        <f>taxrates!BK2</f>
        <v>9.4206781940310486E-2</v>
      </c>
      <c r="O10" s="125">
        <f>taxrates!BL2</f>
        <v>0</v>
      </c>
      <c r="P10" s="189">
        <f>taxrates!BM2</f>
        <v>0.26914446006605897</v>
      </c>
      <c r="Q10" s="132">
        <f>taxrates!BN2</f>
        <v>1.2418292488779684E-2</v>
      </c>
      <c r="R10" s="132">
        <f>taxrates!BO2</f>
        <v>8.5475457543369125E-3</v>
      </c>
      <c r="S10" s="132">
        <f>taxrates!BP2</f>
        <v>0</v>
      </c>
      <c r="T10" s="132">
        <f>taxrates!BQ2</f>
        <v>0.14360823835293093</v>
      </c>
      <c r="U10" s="132">
        <f>taxrates!BR2</f>
        <v>0.10457038347001141</v>
      </c>
      <c r="V10" s="188">
        <f>taxrates!BS2</f>
        <v>0</v>
      </c>
      <c r="X10" s="1051"/>
    </row>
    <row r="11" spans="1:24">
      <c r="A11" s="166">
        <v>1914</v>
      </c>
      <c r="B11" s="146">
        <f>taxrates!AY3</f>
        <v>0.15877081821182548</v>
      </c>
      <c r="C11" s="541">
        <f>taxrates!AZ3</f>
        <v>7.8064806952775692E-3</v>
      </c>
      <c r="D11" s="541">
        <f>taxrates!BA3</f>
        <v>1.8588906123166517E-2</v>
      </c>
      <c r="E11" s="541">
        <f>taxrates!BB3</f>
        <v>0</v>
      </c>
      <c r="F11" s="541">
        <f>taxrates!BC3</f>
        <v>4.3693299931414777E-2</v>
      </c>
      <c r="G11" s="541">
        <f>taxrates!BD3</f>
        <v>8.8682131461966629E-2</v>
      </c>
      <c r="H11" s="542">
        <f>taxrates!BE3</f>
        <v>0</v>
      </c>
      <c r="I11" s="185">
        <f>taxrates!BF3</f>
        <v>0.19708719304940014</v>
      </c>
      <c r="J11" s="125">
        <f>taxrates!BG3</f>
        <v>6.2974633077270302E-3</v>
      </c>
      <c r="K11" s="125">
        <f>taxrates!BH3</f>
        <v>1.3025429588619446E-2</v>
      </c>
      <c r="L11" s="125">
        <f>taxrates!BI3</f>
        <v>0</v>
      </c>
      <c r="M11" s="125">
        <f>taxrates!BJ3</f>
        <v>6.5094797432861978E-2</v>
      </c>
      <c r="N11" s="125">
        <f>taxrates!BK3</f>
        <v>0.1126695027201917</v>
      </c>
      <c r="O11" s="125">
        <f>taxrates!BL3</f>
        <v>0</v>
      </c>
      <c r="P11" s="117">
        <f>taxrates!BM3</f>
        <v>0.29536488212134437</v>
      </c>
      <c r="Q11" s="125">
        <f>taxrates!BN3</f>
        <v>7.697801006448313E-3</v>
      </c>
      <c r="R11" s="125">
        <f>taxrates!BO3</f>
        <v>9.2254920522500429E-3</v>
      </c>
      <c r="S11" s="125">
        <f>taxrates!BP3</f>
        <v>0</v>
      </c>
      <c r="T11" s="125">
        <f>taxrates!BQ3</f>
        <v>0.15375113770965268</v>
      </c>
      <c r="U11" s="125">
        <f>taxrates!BR3</f>
        <v>0.12469045135299335</v>
      </c>
      <c r="V11" s="165">
        <f>taxrates!BS3</f>
        <v>0</v>
      </c>
      <c r="X11" s="1051"/>
    </row>
    <row r="12" spans="1:24">
      <c r="A12" s="166">
        <v>1915</v>
      </c>
      <c r="B12" s="146">
        <f>taxrates!AY4</f>
        <v>0.16875724743725079</v>
      </c>
      <c r="C12" s="541">
        <f>taxrates!AZ4</f>
        <v>7.1190452011653292E-3</v>
      </c>
      <c r="D12" s="541">
        <f>taxrates!BA4</f>
        <v>1.9383509755161794E-2</v>
      </c>
      <c r="E12" s="541">
        <f>taxrates!BB4</f>
        <v>0</v>
      </c>
      <c r="F12" s="541">
        <f>taxrates!BC4</f>
        <v>4.6976056726147963E-2</v>
      </c>
      <c r="G12" s="541">
        <f>taxrates!BD4</f>
        <v>9.5278635754775687E-2</v>
      </c>
      <c r="H12" s="542">
        <f>taxrates!BE4</f>
        <v>0</v>
      </c>
      <c r="I12" s="185">
        <f>taxrates!BF4</f>
        <v>0.20205678618646467</v>
      </c>
      <c r="J12" s="125">
        <f>taxrates!BG4</f>
        <v>5.2161410491303861E-3</v>
      </c>
      <c r="K12" s="125">
        <f>taxrates!BH4</f>
        <v>1.3418102303542456E-2</v>
      </c>
      <c r="L12" s="125">
        <f>taxrates!BI4</f>
        <v>0</v>
      </c>
      <c r="M12" s="125">
        <f>taxrates!BJ4</f>
        <v>6.3566048175343379E-2</v>
      </c>
      <c r="N12" s="125">
        <f>taxrates!BK4</f>
        <v>0.11985649465844846</v>
      </c>
      <c r="O12" s="125">
        <f>taxrates!BL4</f>
        <v>0</v>
      </c>
      <c r="P12" s="117">
        <f>taxrates!BM4</f>
        <v>0.24728412250655135</v>
      </c>
      <c r="Q12" s="125">
        <f>taxrates!BN4</f>
        <v>4.2674529551658177E-3</v>
      </c>
      <c r="R12" s="125">
        <f>taxrates!BO4</f>
        <v>9.7331414945947652E-3</v>
      </c>
      <c r="S12" s="125">
        <f>taxrates!BP4</f>
        <v>0</v>
      </c>
      <c r="T12" s="125">
        <f>taxrates!BQ4</f>
        <v>0.10048833539249132</v>
      </c>
      <c r="U12" s="125">
        <f>taxrates!BR4</f>
        <v>0.13279519266429946</v>
      </c>
      <c r="V12" s="165">
        <f>taxrates!BS4</f>
        <v>0</v>
      </c>
      <c r="X12" s="1051"/>
    </row>
    <row r="13" spans="1:24">
      <c r="A13" s="166">
        <v>1916</v>
      </c>
      <c r="B13" s="160">
        <f>taxrates!AY5</f>
        <v>0.1427777491404692</v>
      </c>
      <c r="C13" s="440">
        <f>taxrates!AZ5</f>
        <v>9.8622617043678685E-3</v>
      </c>
      <c r="D13" s="440">
        <f>taxrates!BA5</f>
        <v>1.7471744083278045E-2</v>
      </c>
      <c r="E13" s="440">
        <f>taxrates!BB5</f>
        <v>0</v>
      </c>
      <c r="F13" s="440">
        <f>taxrates!BC5</f>
        <v>4.4994869509653701E-2</v>
      </c>
      <c r="G13" s="440">
        <f>taxrates!BD5</f>
        <v>7.0448873843169571E-2</v>
      </c>
      <c r="H13" s="441">
        <f>taxrates!BE5</f>
        <v>0</v>
      </c>
      <c r="I13" s="185">
        <f>taxrates!BF5</f>
        <v>0.16603615069477928</v>
      </c>
      <c r="J13" s="125">
        <f>taxrates!BG5</f>
        <v>7.6175068983859165E-3</v>
      </c>
      <c r="K13" s="125">
        <f>taxrates!BH5</f>
        <v>1.3049100579587008E-2</v>
      </c>
      <c r="L13" s="125">
        <f>taxrates!BI5</f>
        <v>0</v>
      </c>
      <c r="M13" s="125">
        <f>taxrates!BJ5</f>
        <v>6.41830584550801E-2</v>
      </c>
      <c r="N13" s="125">
        <f>taxrates!BK5</f>
        <v>8.1186484761726269E-2</v>
      </c>
      <c r="O13" s="125">
        <f>taxrates!BL5</f>
        <v>0</v>
      </c>
      <c r="P13" s="117">
        <f>taxrates!BM5</f>
        <v>0.21243148584652666</v>
      </c>
      <c r="Q13" s="116">
        <f>taxrates!BN5</f>
        <v>6.6190596379741822E-3</v>
      </c>
      <c r="R13" s="116">
        <f>taxrates!BO5</f>
        <v>9.7491055869725878E-3</v>
      </c>
      <c r="S13" s="116">
        <f>taxrates!BP5</f>
        <v>0</v>
      </c>
      <c r="T13" s="116">
        <f>taxrates!BQ5</f>
        <v>0.10776428954646784</v>
      </c>
      <c r="U13" s="116">
        <f>taxrates!BR5</f>
        <v>8.8299031075112056E-2</v>
      </c>
      <c r="V13" s="145">
        <f>taxrates!BS5</f>
        <v>0</v>
      </c>
      <c r="X13" s="1051"/>
    </row>
    <row r="14" spans="1:24">
      <c r="A14" s="166">
        <v>1917</v>
      </c>
      <c r="B14" s="197">
        <f>taxrates!AY6</f>
        <v>0.1640144594685132</v>
      </c>
      <c r="C14" s="541">
        <f>taxrates!AZ6</f>
        <v>1.2557617669373881E-2</v>
      </c>
      <c r="D14" s="541">
        <f>taxrates!BA6</f>
        <v>1.3824896257240196E-2</v>
      </c>
      <c r="E14" s="541">
        <f>taxrates!BB6</f>
        <v>0</v>
      </c>
      <c r="F14" s="541">
        <f>taxrates!BC6</f>
        <v>5.8389151561254293E-2</v>
      </c>
      <c r="G14" s="541">
        <f>taxrates!BD6</f>
        <v>7.2868865712941058E-2</v>
      </c>
      <c r="H14" s="542">
        <f>taxrates!BE6</f>
        <v>6.373928267703775E-3</v>
      </c>
      <c r="I14" s="185">
        <f>taxrates!BF6</f>
        <v>0.19997906507769622</v>
      </c>
      <c r="J14" s="125">
        <f>taxrates!BG6</f>
        <v>1.0265580410250826E-2</v>
      </c>
      <c r="K14" s="125">
        <f>taxrates!BH6</f>
        <v>9.185841732590105E-3</v>
      </c>
      <c r="L14" s="125">
        <f>taxrates!BI6</f>
        <v>0</v>
      </c>
      <c r="M14" s="125">
        <f>taxrates!BJ6</f>
        <v>8.8151457166234501E-2</v>
      </c>
      <c r="N14" s="125">
        <f>taxrates!BK6</f>
        <v>8.3180487919972415E-2</v>
      </c>
      <c r="O14" s="125">
        <f>taxrates!BL6</f>
        <v>9.195697848648373E-3</v>
      </c>
      <c r="P14" s="117">
        <f>taxrates!BM6</f>
        <v>0.28064028960347676</v>
      </c>
      <c r="Q14" s="125">
        <f>taxrates!BN6</f>
        <v>9.7583760667040772E-3</v>
      </c>
      <c r="R14" s="125">
        <f>taxrates!BO6</f>
        <v>5.5786227105431201E-3</v>
      </c>
      <c r="S14" s="125">
        <f>taxrates!BP6</f>
        <v>0</v>
      </c>
      <c r="T14" s="125">
        <f>taxrates!BQ6</f>
        <v>0.16191778766428691</v>
      </c>
      <c r="U14" s="125">
        <f>taxrates!BR6</f>
        <v>9.0257261753511994E-2</v>
      </c>
      <c r="V14" s="165">
        <f>taxrates!BS6</f>
        <v>1.3128241408430658E-2</v>
      </c>
      <c r="X14" s="1051"/>
    </row>
    <row r="15" spans="1:24">
      <c r="A15" s="166">
        <v>1918</v>
      </c>
      <c r="B15" s="146">
        <f>taxrates!AY7</f>
        <v>0.2355126802866814</v>
      </c>
      <c r="C15" s="541">
        <f>taxrates!AZ7</f>
        <v>1.6703600209510495E-2</v>
      </c>
      <c r="D15" s="541">
        <f>taxrates!BA7</f>
        <v>1.2526145445093145E-2</v>
      </c>
      <c r="E15" s="541">
        <f>taxrates!BB7</f>
        <v>0</v>
      </c>
      <c r="F15" s="541">
        <f>taxrates!BC7</f>
        <v>0.11618134257577419</v>
      </c>
      <c r="G15" s="541">
        <f>taxrates!BD7</f>
        <v>7.6100040376941971E-2</v>
      </c>
      <c r="H15" s="542">
        <f>taxrates!BE7</f>
        <v>1.4001551679361594E-2</v>
      </c>
      <c r="I15" s="185">
        <f>taxrates!BF7</f>
        <v>0.30190909882523875</v>
      </c>
      <c r="J15" s="125">
        <f>taxrates!BG7</f>
        <v>1.4625970899042797E-2</v>
      </c>
      <c r="K15" s="125">
        <f>taxrates!BH7</f>
        <v>8.1430217511388285E-3</v>
      </c>
      <c r="L15" s="125">
        <f>taxrates!BI7</f>
        <v>0</v>
      </c>
      <c r="M15" s="125">
        <f>taxrates!BJ7</f>
        <v>0.17084959760811422</v>
      </c>
      <c r="N15" s="125">
        <f>taxrates!BK7</f>
        <v>8.665375721557364E-2</v>
      </c>
      <c r="O15" s="125">
        <f>taxrates!BL7</f>
        <v>2.1636751351369294E-2</v>
      </c>
      <c r="P15" s="117">
        <f>taxrates!BM7</f>
        <v>0.43498847932830903</v>
      </c>
      <c r="Q15" s="125">
        <f>taxrates!BN7</f>
        <v>1.5120239135642871E-2</v>
      </c>
      <c r="R15" s="125">
        <f>taxrates!BO7</f>
        <v>4.884621623288384E-3</v>
      </c>
      <c r="S15" s="125">
        <f>taxrates!BP7</f>
        <v>0</v>
      </c>
      <c r="T15" s="125">
        <f>taxrates!BQ7</f>
        <v>0.28574277844522672</v>
      </c>
      <c r="U15" s="125">
        <f>taxrates!BR7</f>
        <v>9.5647450371535311E-2</v>
      </c>
      <c r="V15" s="165">
        <f>taxrates!BS7</f>
        <v>3.3593389752615742E-2</v>
      </c>
      <c r="X15" s="1051"/>
    </row>
    <row r="16" spans="1:24">
      <c r="A16" s="171">
        <v>1919</v>
      </c>
      <c r="B16" s="150">
        <f>taxrates!AY8</f>
        <v>0.22137059893574865</v>
      </c>
      <c r="C16" s="543">
        <f>taxrates!AZ8</f>
        <v>1.563624662457256E-2</v>
      </c>
      <c r="D16" s="543">
        <f>taxrates!BA8</f>
        <v>1.1681546555165487E-2</v>
      </c>
      <c r="E16" s="543">
        <f>taxrates!BB8</f>
        <v>0</v>
      </c>
      <c r="F16" s="543">
        <f>taxrates!BC8</f>
        <v>0.11120911464621951</v>
      </c>
      <c r="G16" s="543">
        <f>taxrates!BD8</f>
        <v>7.0118907002854489E-2</v>
      </c>
      <c r="H16" s="544">
        <f>taxrates!BE8</f>
        <v>1.27247841069366E-2</v>
      </c>
      <c r="I16" s="186">
        <f>taxrates!BF8</f>
        <v>0.28550865485780708</v>
      </c>
      <c r="J16" s="127">
        <f>taxrates!BG8</f>
        <v>1.4007495332896483E-2</v>
      </c>
      <c r="K16" s="127">
        <f>taxrates!BH8</f>
        <v>8.2087865079611515E-3</v>
      </c>
      <c r="L16" s="127">
        <f>taxrates!BI8</f>
        <v>0</v>
      </c>
      <c r="M16" s="127">
        <f>taxrates!BJ8</f>
        <v>0.16457334862481446</v>
      </c>
      <c r="N16" s="127">
        <f>taxrates!BK8</f>
        <v>7.7969462573291418E-2</v>
      </c>
      <c r="O16" s="127">
        <f>taxrates!BL8</f>
        <v>2.074956181884359E-2</v>
      </c>
      <c r="P16" s="120">
        <f>taxrates!BM8</f>
        <v>0.42427356810197597</v>
      </c>
      <c r="Q16" s="127">
        <f>taxrates!BN8</f>
        <v>1.5317226638172711E-2</v>
      </c>
      <c r="R16" s="127">
        <f>taxrates!BO8</f>
        <v>5.177007624100987E-3</v>
      </c>
      <c r="S16" s="127">
        <f>taxrates!BP8</f>
        <v>0</v>
      </c>
      <c r="T16" s="127">
        <f>taxrates!BQ8</f>
        <v>0.28386275459796395</v>
      </c>
      <c r="U16" s="127">
        <f>taxrates!BR8</f>
        <v>8.5099334964940487E-2</v>
      </c>
      <c r="V16" s="167">
        <f>taxrates!BS8</f>
        <v>3.4817244276797818E-2</v>
      </c>
      <c r="X16" s="1051"/>
    </row>
    <row r="17" spans="1:24">
      <c r="A17" s="166">
        <v>1920</v>
      </c>
      <c r="B17" s="146">
        <f>taxrates!AY9</f>
        <v>0.24261457432001513</v>
      </c>
      <c r="C17" s="541">
        <f>taxrates!AZ9</f>
        <v>1.9876649392111232E-2</v>
      </c>
      <c r="D17" s="541">
        <f>taxrates!BA9</f>
        <v>1.2609586370784836E-2</v>
      </c>
      <c r="E17" s="541">
        <f>taxrates!BB9</f>
        <v>0</v>
      </c>
      <c r="F17" s="541">
        <f>taxrates!BC9</f>
        <v>0.12982246724039498</v>
      </c>
      <c r="G17" s="541">
        <f>taxrates!BD9</f>
        <v>6.542298180121614E-2</v>
      </c>
      <c r="H17" s="542">
        <f>taxrates!BE9</f>
        <v>1.4882889515507963E-2</v>
      </c>
      <c r="I17" s="185">
        <f>taxrates!BF9</f>
        <v>0.33865569339284241</v>
      </c>
      <c r="J17" s="125">
        <f>taxrates!BG9</f>
        <v>1.9517015590257709E-2</v>
      </c>
      <c r="K17" s="125">
        <f>taxrates!BH9</f>
        <v>9.9850983850051315E-3</v>
      </c>
      <c r="L17" s="125">
        <f>taxrates!BI9</f>
        <v>0</v>
      </c>
      <c r="M17" s="125">
        <f>taxrates!BJ9</f>
        <v>0.20983269146984024</v>
      </c>
      <c r="N17" s="125">
        <f>taxrates!BK9</f>
        <v>7.3514509397095626E-2</v>
      </c>
      <c r="O17" s="125">
        <f>taxrates!BL9</f>
        <v>2.580637855064373E-2</v>
      </c>
      <c r="P17" s="117">
        <f>taxrates!BM9</f>
        <v>0.55014638480793776</v>
      </c>
      <c r="Q17" s="125">
        <f>taxrates!BN9</f>
        <v>2.4122581756342555E-2</v>
      </c>
      <c r="R17" s="125">
        <f>taxrates!BO9</f>
        <v>7.2077296413557285E-3</v>
      </c>
      <c r="S17" s="125">
        <f>taxrates!BP9</f>
        <v>0</v>
      </c>
      <c r="T17" s="125">
        <f>taxrates!BQ9</f>
        <v>0.38806785194563298</v>
      </c>
      <c r="U17" s="125">
        <f>taxrates!BR9</f>
        <v>8.1609921517821732E-2</v>
      </c>
      <c r="V17" s="165">
        <f>taxrates!BS9</f>
        <v>4.9138299946784814E-2</v>
      </c>
      <c r="X17" s="1051"/>
    </row>
    <row r="18" spans="1:24">
      <c r="A18" s="166">
        <v>1921</v>
      </c>
      <c r="B18" s="146">
        <f>taxrates!AY10</f>
        <v>0.2522341249522036</v>
      </c>
      <c r="C18" s="541">
        <f>taxrates!AZ10</f>
        <v>1.4080333776124464E-2</v>
      </c>
      <c r="D18" s="541">
        <f>taxrates!BA10</f>
        <v>1.6495099561491377E-2</v>
      </c>
      <c r="E18" s="541">
        <f>taxrates!BB10</f>
        <v>0</v>
      </c>
      <c r="F18" s="541">
        <f>taxrates!BC10</f>
        <v>0.12600306959383734</v>
      </c>
      <c r="G18" s="541">
        <f>taxrates!BD10</f>
        <v>8.0435477743876341E-2</v>
      </c>
      <c r="H18" s="542">
        <f>taxrates!BE10</f>
        <v>1.5220144276874072E-2</v>
      </c>
      <c r="I18" s="185">
        <f>taxrates!BF10</f>
        <v>0.3425656289820761</v>
      </c>
      <c r="J18" s="125">
        <f>taxrates!BG10</f>
        <v>1.4139626602060007E-2</v>
      </c>
      <c r="K18" s="125">
        <f>taxrates!BH10</f>
        <v>1.2819678860376679E-2</v>
      </c>
      <c r="L18" s="125">
        <f>taxrates!BI10</f>
        <v>0</v>
      </c>
      <c r="M18" s="125">
        <f>taxrates!BJ10</f>
        <v>0.1949272571091627</v>
      </c>
      <c r="N18" s="125">
        <f>taxrates!BK10</f>
        <v>9.3671680923768583E-2</v>
      </c>
      <c r="O18" s="125">
        <f>taxrates!BL10</f>
        <v>2.7007385486708089E-2</v>
      </c>
      <c r="P18" s="117">
        <f>taxrates!BM10</f>
        <v>0.55410160980118428</v>
      </c>
      <c r="Q18" s="125">
        <f>taxrates!BN10</f>
        <v>1.8490665742076039E-2</v>
      </c>
      <c r="R18" s="125">
        <f>taxrates!BO10</f>
        <v>8.884268228690595E-3</v>
      </c>
      <c r="S18" s="125">
        <f>taxrates!BP10</f>
        <v>0</v>
      </c>
      <c r="T18" s="125">
        <f>taxrates!BQ10</f>
        <v>0.36414443464689172</v>
      </c>
      <c r="U18" s="125">
        <f>taxrates!BR10</f>
        <v>0.10680082686089566</v>
      </c>
      <c r="V18" s="165">
        <f>taxrates!BS10</f>
        <v>5.5781414322630278E-2</v>
      </c>
      <c r="X18" s="1051"/>
    </row>
    <row r="19" spans="1:24">
      <c r="A19" s="166">
        <v>1922</v>
      </c>
      <c r="B19" s="146">
        <f>taxrates!AY11</f>
        <v>0.24684199427667866</v>
      </c>
      <c r="C19" s="541">
        <f>taxrates!AZ11</f>
        <v>1.3543640374546057E-2</v>
      </c>
      <c r="D19" s="541">
        <f>taxrates!BA11</f>
        <v>2.2436980027058916E-2</v>
      </c>
      <c r="E19" s="541">
        <f>taxrates!BB11</f>
        <v>0</v>
      </c>
      <c r="F19" s="541">
        <f>taxrates!BC11</f>
        <v>0.10355552752227844</v>
      </c>
      <c r="G19" s="541">
        <f>taxrates!BD11</f>
        <v>9.1707781732490251E-2</v>
      </c>
      <c r="H19" s="542">
        <f>taxrates!BE11</f>
        <v>1.5598064620305002E-2</v>
      </c>
      <c r="I19" s="185">
        <f>taxrates!BF11</f>
        <v>0.33145615260632832</v>
      </c>
      <c r="J19" s="125">
        <f>taxrates!BG11</f>
        <v>1.3546112054153176E-2</v>
      </c>
      <c r="K19" s="125">
        <f>taxrates!BH11</f>
        <v>2.0020422602374396E-2</v>
      </c>
      <c r="L19" s="125">
        <f>taxrates!BI11</f>
        <v>0</v>
      </c>
      <c r="M19" s="125">
        <f>taxrates!BJ11</f>
        <v>0.1607401154176924</v>
      </c>
      <c r="N19" s="125">
        <f>taxrates!BK11</f>
        <v>0.10956539950992764</v>
      </c>
      <c r="O19" s="125">
        <f>taxrates!BL11</f>
        <v>2.7584103022180739E-2</v>
      </c>
      <c r="P19" s="117">
        <f>taxrates!BM11</f>
        <v>0.50241403355850911</v>
      </c>
      <c r="Q19" s="125">
        <f>taxrates!BN11</f>
        <v>1.6661739530846001E-2</v>
      </c>
      <c r="R19" s="125">
        <f>taxrates!BO11</f>
        <v>1.8212242614698015E-2</v>
      </c>
      <c r="S19" s="125">
        <f>taxrates!BP11</f>
        <v>0</v>
      </c>
      <c r="T19" s="125">
        <f>taxrates!BQ11</f>
        <v>0.2842778682318246</v>
      </c>
      <c r="U19" s="125">
        <f>taxrates!BR11</f>
        <v>0.12835454946370842</v>
      </c>
      <c r="V19" s="165">
        <f>taxrates!BS11</f>
        <v>5.4907633717432174E-2</v>
      </c>
      <c r="X19" s="1051"/>
    </row>
    <row r="20" spans="1:24">
      <c r="A20" s="166">
        <v>1923</v>
      </c>
      <c r="B20" s="146">
        <f>taxrates!AY12</f>
        <v>0.24898999901454386</v>
      </c>
      <c r="C20" s="541">
        <f>taxrates!AZ12</f>
        <v>1.5890949903904574E-2</v>
      </c>
      <c r="D20" s="541">
        <f>taxrates!BA12</f>
        <v>1.6840614408950055E-2</v>
      </c>
      <c r="E20" s="541">
        <f>taxrates!BB12</f>
        <v>0</v>
      </c>
      <c r="F20" s="541">
        <f>taxrates!BC12</f>
        <v>0.1100275792682322</v>
      </c>
      <c r="G20" s="541">
        <f>taxrates!BD12</f>
        <v>9.0168049392053307E-2</v>
      </c>
      <c r="H20" s="542">
        <f>taxrates!BE12</f>
        <v>1.606280604140373E-2</v>
      </c>
      <c r="I20" s="185">
        <f>taxrates!BF12</f>
        <v>0.33443290419007621</v>
      </c>
      <c r="J20" s="125">
        <f>taxrates!BG12</f>
        <v>1.5541048599626087E-2</v>
      </c>
      <c r="K20" s="125">
        <f>taxrates!BH12</f>
        <v>1.3540976177451659E-2</v>
      </c>
      <c r="L20" s="125">
        <f>taxrates!BI12</f>
        <v>0</v>
      </c>
      <c r="M20" s="125">
        <f>taxrates!BJ12</f>
        <v>0.17353172733011729</v>
      </c>
      <c r="N20" s="125">
        <f>taxrates!BK12</f>
        <v>0.1040263838337588</v>
      </c>
      <c r="O20" s="125">
        <f>taxrates!BL12</f>
        <v>2.7792768249122329E-2</v>
      </c>
      <c r="P20" s="117">
        <f>taxrates!BM12</f>
        <v>0.49457507317671945</v>
      </c>
      <c r="Q20" s="125">
        <f>taxrates!BN12</f>
        <v>1.835922302965181E-2</v>
      </c>
      <c r="R20" s="125">
        <f>taxrates!BO12</f>
        <v>1.0223085789164216E-2</v>
      </c>
      <c r="S20" s="125">
        <f>taxrates!BP12</f>
        <v>0</v>
      </c>
      <c r="T20" s="125">
        <f>taxrates!BQ12</f>
        <v>0.2956253095389918</v>
      </c>
      <c r="U20" s="125">
        <f>taxrates!BR12</f>
        <v>0.11595147455065485</v>
      </c>
      <c r="V20" s="165">
        <f>taxrates!BS12</f>
        <v>5.4415980268256781E-2</v>
      </c>
      <c r="X20" s="1051"/>
    </row>
    <row r="21" spans="1:24">
      <c r="A21" s="166">
        <v>1924</v>
      </c>
      <c r="B21" s="146">
        <f>taxrates!AY13</f>
        <v>0.22967619429965513</v>
      </c>
      <c r="C21" s="541">
        <f>taxrates!AZ13</f>
        <v>1.3262746107827973E-2</v>
      </c>
      <c r="D21" s="541">
        <f>taxrates!BA13</f>
        <v>1.6900706393925932E-2</v>
      </c>
      <c r="E21" s="541">
        <f>taxrates!BB13</f>
        <v>0</v>
      </c>
      <c r="F21" s="541">
        <f>taxrates!BC13</f>
        <v>8.7245411276879278E-2</v>
      </c>
      <c r="G21" s="541">
        <f>taxrates!BD13</f>
        <v>9.6921886334889434E-2</v>
      </c>
      <c r="H21" s="542">
        <f>taxrates!BE13</f>
        <v>1.5345444186132524E-2</v>
      </c>
      <c r="I21" s="185">
        <f>taxrates!BF13</f>
        <v>0.30052722030292151</v>
      </c>
      <c r="J21" s="125">
        <f>taxrates!BG13</f>
        <v>1.3025583877063252E-2</v>
      </c>
      <c r="K21" s="125">
        <f>taxrates!BH13</f>
        <v>1.3509464551696807E-2</v>
      </c>
      <c r="L21" s="125">
        <f>taxrates!BI13</f>
        <v>0</v>
      </c>
      <c r="M21" s="125">
        <f>taxrates!BJ13</f>
        <v>0.13409785133276975</v>
      </c>
      <c r="N21" s="125">
        <f>taxrates!BK13</f>
        <v>0.11321375159450969</v>
      </c>
      <c r="O21" s="125">
        <f>taxrates!BL13</f>
        <v>2.6680568946882026E-2</v>
      </c>
      <c r="P21" s="117">
        <f>taxrates!BM13</f>
        <v>0.42481200085600584</v>
      </c>
      <c r="Q21" s="125">
        <f>taxrates!BN13</f>
        <v>1.5451621186321022E-2</v>
      </c>
      <c r="R21" s="125">
        <f>taxrates!BO13</f>
        <v>1.0397875334388297E-2</v>
      </c>
      <c r="S21" s="125">
        <f>taxrates!BP13</f>
        <v>0</v>
      </c>
      <c r="T21" s="125">
        <f>taxrates!BQ13</f>
        <v>0.21942582081359072</v>
      </c>
      <c r="U21" s="125">
        <f>taxrates!BR13</f>
        <v>0.125841958433067</v>
      </c>
      <c r="V21" s="165">
        <f>taxrates!BS13</f>
        <v>5.3694725088638796E-2</v>
      </c>
      <c r="X21" s="1051"/>
    </row>
    <row r="22" spans="1:24">
      <c r="A22" s="166">
        <v>1925</v>
      </c>
      <c r="B22" s="146">
        <f>taxrates!AY14</f>
        <v>0.228682381452322</v>
      </c>
      <c r="C22" s="541">
        <f>taxrates!AZ14</f>
        <v>1.1002347057803072E-2</v>
      </c>
      <c r="D22" s="541">
        <f>taxrates!BA14</f>
        <v>1.6981062412038107E-2</v>
      </c>
      <c r="E22" s="541">
        <f>taxrates!BB14</f>
        <v>0</v>
      </c>
      <c r="F22" s="541">
        <f>taxrates!BC14</f>
        <v>8.6034890926196345E-2</v>
      </c>
      <c r="G22" s="541">
        <f>taxrates!BD14</f>
        <v>0.10112764303442362</v>
      </c>
      <c r="H22" s="542">
        <f>taxrates!BE14</f>
        <v>1.3536438021860858E-2</v>
      </c>
      <c r="I22" s="185">
        <f>taxrates!BF14</f>
        <v>0.29866206284619151</v>
      </c>
      <c r="J22" s="125">
        <f>taxrates!BG14</f>
        <v>1.0441280181480207E-2</v>
      </c>
      <c r="K22" s="125">
        <f>taxrates!BH14</f>
        <v>1.3163652158223052E-2</v>
      </c>
      <c r="L22" s="125">
        <f>taxrates!BI14</f>
        <v>0</v>
      </c>
      <c r="M22" s="125">
        <f>taxrates!BJ14</f>
        <v>0.13687542800883043</v>
      </c>
      <c r="N22" s="125">
        <f>taxrates!BK14</f>
        <v>0.11521849087978148</v>
      </c>
      <c r="O22" s="125">
        <f>taxrates!BL14</f>
        <v>2.2963211617876334E-2</v>
      </c>
      <c r="P22" s="117">
        <f>taxrates!BM14</f>
        <v>0.39029477892132119</v>
      </c>
      <c r="Q22" s="125">
        <f>taxrates!BN14</f>
        <v>1.1187973011514933E-2</v>
      </c>
      <c r="R22" s="125">
        <f>taxrates!BO14</f>
        <v>8.1534327790084866E-3</v>
      </c>
      <c r="S22" s="125">
        <f>taxrates!BP14</f>
        <v>0</v>
      </c>
      <c r="T22" s="125">
        <f>taxrates!BQ14</f>
        <v>0.20364971655118586</v>
      </c>
      <c r="U22" s="125">
        <f>taxrates!BR14</f>
        <v>0.12647882781814446</v>
      </c>
      <c r="V22" s="165">
        <f>taxrates!BS14</f>
        <v>4.0824828761467459E-2</v>
      </c>
      <c r="X22" s="1051"/>
    </row>
    <row r="23" spans="1:24">
      <c r="A23" s="166">
        <v>1926</v>
      </c>
      <c r="B23" s="146">
        <f>taxrates!AY15</f>
        <v>0.22406749700338327</v>
      </c>
      <c r="C23" s="541">
        <f>taxrates!AZ15</f>
        <v>1.2554519843249607E-2</v>
      </c>
      <c r="D23" s="541">
        <f>taxrates!BA15</f>
        <v>1.441972611742399E-2</v>
      </c>
      <c r="E23" s="541">
        <f>taxrates!BB15</f>
        <v>0</v>
      </c>
      <c r="F23" s="541">
        <f>taxrates!BC15</f>
        <v>8.3869822910337247E-2</v>
      </c>
      <c r="G23" s="541">
        <f>taxrates!BD15</f>
        <v>0.10050648587339328</v>
      </c>
      <c r="H23" s="542">
        <f>taxrates!BE15</f>
        <v>1.2716942258979165E-2</v>
      </c>
      <c r="I23" s="185">
        <f>taxrates!BF15</f>
        <v>0.28193371585696042</v>
      </c>
      <c r="J23" s="125">
        <f>taxrates!BG15</f>
        <v>1.1439604133807716E-2</v>
      </c>
      <c r="K23" s="125">
        <f>taxrates!BH15</f>
        <v>1.0792317596811823E-2</v>
      </c>
      <c r="L23" s="125">
        <f>taxrates!BI15</f>
        <v>0</v>
      </c>
      <c r="M23" s="125">
        <f>taxrates!BJ15</f>
        <v>0.12580444956724221</v>
      </c>
      <c r="N23" s="125">
        <f>taxrates!BK15</f>
        <v>0.11298569939133682</v>
      </c>
      <c r="O23" s="125">
        <f>taxrates!BL15</f>
        <v>2.0911645167761863E-2</v>
      </c>
      <c r="P23" s="117">
        <f>taxrates!BM15</f>
        <v>0.33715844606527234</v>
      </c>
      <c r="Q23" s="125">
        <f>taxrates!BN15</f>
        <v>1.1651904527720513E-2</v>
      </c>
      <c r="R23" s="125">
        <f>taxrates!BO15</f>
        <v>6.2012306250021102E-3</v>
      </c>
      <c r="S23" s="125">
        <f>taxrates!BP15</f>
        <v>0</v>
      </c>
      <c r="T23" s="125">
        <f>taxrates!BQ15</f>
        <v>0.16365108238424228</v>
      </c>
      <c r="U23" s="125">
        <f>taxrates!BR15</f>
        <v>0.12108814035594966</v>
      </c>
      <c r="V23" s="165">
        <f>taxrates!BS15</f>
        <v>3.456608817235781E-2</v>
      </c>
      <c r="X23" s="1051"/>
    </row>
    <row r="24" spans="1:24">
      <c r="A24" s="166">
        <v>1927</v>
      </c>
      <c r="B24" s="146">
        <f>taxrates!AY16</f>
        <v>0.23577299328324819</v>
      </c>
      <c r="C24" s="541">
        <f>taxrates!AZ16</f>
        <v>1.2599002302310302E-2</v>
      </c>
      <c r="D24" s="541">
        <f>taxrates!BA16</f>
        <v>1.6634560478844991E-2</v>
      </c>
      <c r="E24" s="541">
        <f>taxrates!BB16</f>
        <v>0</v>
      </c>
      <c r="F24" s="541">
        <f>taxrates!BC16</f>
        <v>8.8883720651341674E-2</v>
      </c>
      <c r="G24" s="541">
        <f>taxrates!BD16</f>
        <v>0.10427482188608284</v>
      </c>
      <c r="H24" s="542">
        <f>taxrates!BE16</f>
        <v>1.3380887964668376E-2</v>
      </c>
      <c r="I24" s="185">
        <f>taxrates!BF16</f>
        <v>0.30587447647036864</v>
      </c>
      <c r="J24" s="125">
        <f>taxrates!BG16</f>
        <v>1.168230812022498E-2</v>
      </c>
      <c r="K24" s="125">
        <f>taxrates!BH16</f>
        <v>1.2806613628211823E-2</v>
      </c>
      <c r="L24" s="125">
        <f>taxrates!BI16</f>
        <v>0</v>
      </c>
      <c r="M24" s="125">
        <f>taxrates!BJ16</f>
        <v>0.13788541491807449</v>
      </c>
      <c r="N24" s="125">
        <f>taxrates!BK16</f>
        <v>0.12089871754880283</v>
      </c>
      <c r="O24" s="125">
        <f>taxrates!BL16</f>
        <v>2.2601422255054539E-2</v>
      </c>
      <c r="P24" s="117">
        <f>taxrates!BM16</f>
        <v>0.37777790577382309</v>
      </c>
      <c r="Q24" s="125">
        <f>taxrates!BN16</f>
        <v>1.2015922924924094E-2</v>
      </c>
      <c r="R24" s="125">
        <f>taxrates!BO16</f>
        <v>7.2585331553029599E-3</v>
      </c>
      <c r="S24" s="125">
        <f>taxrates!BP16</f>
        <v>0</v>
      </c>
      <c r="T24" s="125">
        <f>taxrates!BQ16</f>
        <v>0.18921628874789367</v>
      </c>
      <c r="U24" s="125">
        <f>taxrates!BR16</f>
        <v>0.13238368112622384</v>
      </c>
      <c r="V24" s="165">
        <f>taxrates!BS16</f>
        <v>3.690347981947853E-2</v>
      </c>
      <c r="X24" s="1051"/>
    </row>
    <row r="25" spans="1:24">
      <c r="A25" s="166">
        <v>1928</v>
      </c>
      <c r="B25" s="146">
        <f>taxrates!AY17</f>
        <v>0.23714128596301889</v>
      </c>
      <c r="C25" s="541">
        <f>taxrates!AZ17</f>
        <v>1.0060490907589953E-2</v>
      </c>
      <c r="D25" s="541">
        <f>taxrates!BA17</f>
        <v>1.8035455647884498E-2</v>
      </c>
      <c r="E25" s="541">
        <f>taxrates!BB17</f>
        <v>0</v>
      </c>
      <c r="F25" s="541">
        <f>taxrates!BC17</f>
        <v>8.9483237323455561E-2</v>
      </c>
      <c r="G25" s="541">
        <f>taxrates!BD17</f>
        <v>0.10692471224870267</v>
      </c>
      <c r="H25" s="542">
        <f>taxrates!BE17</f>
        <v>1.2637389835386205E-2</v>
      </c>
      <c r="I25" s="185">
        <f>taxrates!BF17</f>
        <v>0.29927262168110419</v>
      </c>
      <c r="J25" s="125">
        <f>taxrates!BG17</f>
        <v>8.897301970665952E-3</v>
      </c>
      <c r="K25" s="125">
        <f>taxrates!BH17</f>
        <v>1.300283474511724E-2</v>
      </c>
      <c r="L25" s="125">
        <f>taxrates!BI17</f>
        <v>0</v>
      </c>
      <c r="M25" s="125">
        <f>taxrates!BJ17</f>
        <v>0.13375974815001837</v>
      </c>
      <c r="N25" s="125">
        <f>taxrates!BK17</f>
        <v>0.1230656852483534</v>
      </c>
      <c r="O25" s="125">
        <f>taxrates!BL17</f>
        <v>2.054705156694921E-2</v>
      </c>
      <c r="P25" s="117">
        <f>taxrates!BM17</f>
        <v>0.34212086103070066</v>
      </c>
      <c r="Q25" s="125">
        <f>taxrates!BN17</f>
        <v>8.453566859943789E-3</v>
      </c>
      <c r="R25" s="125">
        <f>taxrates!BO17</f>
        <v>6.2362710638048215E-3</v>
      </c>
      <c r="S25" s="125">
        <f>taxrates!BP17</f>
        <v>0</v>
      </c>
      <c r="T25" s="125">
        <f>taxrates!BQ17</f>
        <v>0.16778718095546732</v>
      </c>
      <c r="U25" s="125">
        <f>taxrates!BR17</f>
        <v>0.12932563477571363</v>
      </c>
      <c r="V25" s="165">
        <f>taxrates!BS17</f>
        <v>3.0318207375771119E-2</v>
      </c>
      <c r="X25" s="1051"/>
    </row>
    <row r="26" spans="1:24">
      <c r="A26" s="166">
        <v>1929</v>
      </c>
      <c r="B26" s="146">
        <f>taxrates!AY18</f>
        <v>0.26223503145221849</v>
      </c>
      <c r="C26" s="541">
        <f>taxrates!AZ18</f>
        <v>1.1082367987866418E-2</v>
      </c>
      <c r="D26" s="541">
        <f>taxrates!BA18</f>
        <v>1.7491502448829393E-2</v>
      </c>
      <c r="E26" s="541">
        <f>taxrates!BB18</f>
        <v>3.2958146825853435E-5</v>
      </c>
      <c r="F26" s="541">
        <f>taxrates!BC18</f>
        <v>0.10957919392564212</v>
      </c>
      <c r="G26" s="541">
        <f>taxrates!BD18</f>
        <v>0.1112984571697449</v>
      </c>
      <c r="H26" s="542">
        <f>taxrates!BE18</f>
        <v>1.2750551773309807E-2</v>
      </c>
      <c r="I26" s="185">
        <f>taxrates!BF18</f>
        <v>0.33299592462595096</v>
      </c>
      <c r="J26" s="125">
        <f>taxrates!BG18</f>
        <v>9.5661353196005577E-3</v>
      </c>
      <c r="K26" s="125">
        <f>taxrates!BH18</f>
        <v>1.2728275879426838E-2</v>
      </c>
      <c r="L26" s="125">
        <f>taxrates!BI18</f>
        <v>1.2958351775622449E-5</v>
      </c>
      <c r="M26" s="125">
        <f>taxrates!BJ18</f>
        <v>0.16142026752406363</v>
      </c>
      <c r="N26" s="125">
        <f>taxrates!BK18</f>
        <v>0.12885027962407325</v>
      </c>
      <c r="O26" s="125">
        <f>taxrates!BL18</f>
        <v>2.0418007927011123E-2</v>
      </c>
      <c r="P26" s="117">
        <f>taxrates!BM18</f>
        <v>0.37619523820056555</v>
      </c>
      <c r="Q26" s="125">
        <f>taxrates!BN18</f>
        <v>8.657666682044228E-3</v>
      </c>
      <c r="R26" s="125">
        <f>taxrates!BO18</f>
        <v>6.1974537671746766E-3</v>
      </c>
      <c r="S26" s="125">
        <f>taxrates!BP18</f>
        <v>3.5512671768205142E-6</v>
      </c>
      <c r="T26" s="125">
        <f>taxrates!BQ18</f>
        <v>0.19587223066685253</v>
      </c>
      <c r="U26" s="125">
        <f>taxrates!BR18</f>
        <v>0.13738679411067423</v>
      </c>
      <c r="V26" s="165">
        <f>taxrates!BS18</f>
        <v>2.8077541706643071E-2</v>
      </c>
      <c r="X26" s="1051"/>
    </row>
    <row r="27" spans="1:24">
      <c r="A27" s="170">
        <v>1930</v>
      </c>
      <c r="B27" s="157">
        <f>taxrates!AY19</f>
        <v>0.29749784943380375</v>
      </c>
      <c r="C27" s="545">
        <f>taxrates!AZ19</f>
        <v>1.5211915616032889E-2</v>
      </c>
      <c r="D27" s="545">
        <f>taxrates!BA19</f>
        <v>2.3449582131056669E-2</v>
      </c>
      <c r="E27" s="545">
        <f>taxrates!BB19</f>
        <v>4.5239117571679374E-5</v>
      </c>
      <c r="F27" s="545">
        <f>taxrates!BC19</f>
        <v>0.12854325601958866</v>
      </c>
      <c r="G27" s="545">
        <f>taxrates!BD19</f>
        <v>0.11277512231260023</v>
      </c>
      <c r="H27" s="546">
        <f>taxrates!BE19</f>
        <v>1.7472734236953613E-2</v>
      </c>
      <c r="I27" s="187">
        <f>taxrates!BF19</f>
        <v>0.41292393590651633</v>
      </c>
      <c r="J27" s="129">
        <f>taxrates!BG19</f>
        <v>1.4493777506498143E-2</v>
      </c>
      <c r="K27" s="129">
        <f>taxrates!BH19</f>
        <v>1.9187837604831975E-2</v>
      </c>
      <c r="L27" s="129">
        <f>taxrates!BI19</f>
        <v>1.9633369298255899E-5</v>
      </c>
      <c r="M27" s="129">
        <f>taxrates!BJ19</f>
        <v>0.21612295565657486</v>
      </c>
      <c r="N27" s="129">
        <f>taxrates!BK19</f>
        <v>0.13286873627765131</v>
      </c>
      <c r="O27" s="129">
        <f>taxrates!BL19</f>
        <v>3.0230995491661743E-2</v>
      </c>
      <c r="P27" s="123">
        <f>taxrates!BM19</f>
        <v>0.55098289945449697</v>
      </c>
      <c r="Q27" s="129">
        <f>taxrates!BN19</f>
        <v>1.5365070343783241E-2</v>
      </c>
      <c r="R27" s="129">
        <f>taxrates!BO19</f>
        <v>1.0199369621089216E-2</v>
      </c>
      <c r="S27" s="129">
        <f>taxrates!BP19</f>
        <v>6.3025607228080356E-6</v>
      </c>
      <c r="T27" s="129">
        <f>taxrates!BQ19</f>
        <v>0.32365378925380706</v>
      </c>
      <c r="U27" s="129">
        <f>taxrates!BR19</f>
        <v>0.15291197101380927</v>
      </c>
      <c r="V27" s="169">
        <f>taxrates!BS19</f>
        <v>4.8846396661285311E-2</v>
      </c>
      <c r="X27" s="1051"/>
    </row>
    <row r="28" spans="1:24">
      <c r="A28" s="166">
        <v>1931</v>
      </c>
      <c r="B28" s="146">
        <f>taxrates!AY20</f>
        <v>0.33763362988835721</v>
      </c>
      <c r="C28" s="541">
        <f>taxrates!AZ20</f>
        <v>2.2426103738239011E-2</v>
      </c>
      <c r="D28" s="541">
        <f>taxrates!BA20</f>
        <v>3.2820543899057149E-2</v>
      </c>
      <c r="E28" s="541">
        <f>taxrates!BB20</f>
        <v>6.9725108603949185E-5</v>
      </c>
      <c r="F28" s="541">
        <f>taxrates!BC20</f>
        <v>0.12731862698616253</v>
      </c>
      <c r="G28" s="541">
        <f>taxrates!BD20</f>
        <v>0.1281133043885882</v>
      </c>
      <c r="H28" s="542">
        <f>taxrates!BE20</f>
        <v>2.6885325767706383E-2</v>
      </c>
      <c r="I28" s="185">
        <f>taxrates!BF20</f>
        <v>0.50890497354569375</v>
      </c>
      <c r="J28" s="125">
        <f>taxrates!BG20</f>
        <v>2.4005151862664765E-2</v>
      </c>
      <c r="K28" s="125">
        <f>taxrates!BH20</f>
        <v>3.0634082741903296E-2</v>
      </c>
      <c r="L28" s="125">
        <f>taxrates!BI20</f>
        <v>3.3995611569703275E-5</v>
      </c>
      <c r="M28" s="125">
        <f>taxrates!BJ20</f>
        <v>0.24082835866127947</v>
      </c>
      <c r="N28" s="125">
        <f>taxrates!BK20</f>
        <v>0.16227777506256916</v>
      </c>
      <c r="O28" s="125">
        <f>taxrates!BL20</f>
        <v>5.1125609605707355E-2</v>
      </c>
      <c r="P28" s="117">
        <f>taxrates!BM20</f>
        <v>0.61068596825483246</v>
      </c>
      <c r="Q28" s="125">
        <f>taxrates!BN20</f>
        <v>2.8806182235197715E-2</v>
      </c>
      <c r="R28" s="125">
        <f>taxrates!BO20</f>
        <v>3.6760899290283956E-2</v>
      </c>
      <c r="S28" s="125">
        <f>taxrates!BP20</f>
        <v>4.0794733883643928E-5</v>
      </c>
      <c r="T28" s="125">
        <f>taxrates!BQ20</f>
        <v>0.28899403039353533</v>
      </c>
      <c r="U28" s="125">
        <f>taxrates!BR20</f>
        <v>0.19473333007508298</v>
      </c>
      <c r="V28" s="165">
        <f>taxrates!BS20</f>
        <v>6.135073152684882E-2</v>
      </c>
      <c r="X28" s="1051"/>
    </row>
    <row r="29" spans="1:24">
      <c r="A29" s="166">
        <v>1932</v>
      </c>
      <c r="B29" s="146">
        <f>taxrates!AY21</f>
        <v>0.42117798860859634</v>
      </c>
      <c r="C29" s="541">
        <f>taxrates!AZ21</f>
        <v>3.1857316053468025E-2</v>
      </c>
      <c r="D29" s="541">
        <f>taxrates!BA21</f>
        <v>4.7205435189165444E-2</v>
      </c>
      <c r="E29" s="541">
        <f>taxrates!BB21</f>
        <v>9.9047736851002986E-5</v>
      </c>
      <c r="F29" s="541">
        <f>taxrates!BC21</f>
        <v>0.12624241594196955</v>
      </c>
      <c r="G29" s="541">
        <f>taxrates!BD21</f>
        <v>0.17764535269275381</v>
      </c>
      <c r="H29" s="542">
        <f>taxrates!BE21</f>
        <v>3.8128420994388484E-2</v>
      </c>
      <c r="I29" s="185">
        <f>taxrates!BF21</f>
        <v>0.67355585954587005</v>
      </c>
      <c r="J29" s="125">
        <f>taxrates!BG21</f>
        <v>3.6707851028387348E-2</v>
      </c>
      <c r="K29" s="125">
        <f>taxrates!BH21</f>
        <v>5.1020776398921865E-2</v>
      </c>
      <c r="L29" s="125">
        <f>taxrates!BI21</f>
        <v>5.1984917748446245E-5</v>
      </c>
      <c r="M29" s="125">
        <f>taxrates!BJ21</f>
        <v>0.26240583577222437</v>
      </c>
      <c r="N29" s="125">
        <f>taxrates!BK21</f>
        <v>0.24705551152829103</v>
      </c>
      <c r="O29" s="125">
        <f>taxrates!BL21</f>
        <v>7.6313899900296925E-2</v>
      </c>
      <c r="P29" s="117">
        <f>taxrates!BM21</f>
        <v>0.80826703145504408</v>
      </c>
      <c r="Q29" s="125">
        <f>taxrates!BN21</f>
        <v>4.4049421234064814E-2</v>
      </c>
      <c r="R29" s="125">
        <f>taxrates!BO21</f>
        <v>6.1224931678706233E-2</v>
      </c>
      <c r="S29" s="125">
        <f>taxrates!BP21</f>
        <v>6.2381901298135488E-5</v>
      </c>
      <c r="T29" s="125">
        <f>taxrates!BQ21</f>
        <v>0.31488700292666921</v>
      </c>
      <c r="U29" s="125">
        <f>taxrates!BR21</f>
        <v>0.29646661383394923</v>
      </c>
      <c r="V29" s="165">
        <f>taxrates!BS21</f>
        <v>9.157667988035631E-2</v>
      </c>
      <c r="X29" s="1051"/>
    </row>
    <row r="30" spans="1:24">
      <c r="A30" s="166">
        <v>1933</v>
      </c>
      <c r="B30" s="146">
        <f>taxrates!AY22</f>
        <v>0.41637147447240985</v>
      </c>
      <c r="C30" s="541">
        <f>taxrates!AZ22</f>
        <v>4.0128513200731665E-2</v>
      </c>
      <c r="D30" s="541">
        <f>taxrates!BA22</f>
        <v>3.9727820625999201E-2</v>
      </c>
      <c r="E30" s="541">
        <f>taxrates!BB22</f>
        <v>9.4648366830680529E-5</v>
      </c>
      <c r="F30" s="541">
        <f>taxrates!BC22</f>
        <v>0.12396466739073031</v>
      </c>
      <c r="G30" s="541">
        <f>taxrates!BD22</f>
        <v>0.17608154987084851</v>
      </c>
      <c r="H30" s="542">
        <f>taxrates!BE22</f>
        <v>3.6374275017269489E-2</v>
      </c>
      <c r="I30" s="185">
        <f>taxrates!BF22</f>
        <v>0.62159151041298766</v>
      </c>
      <c r="J30" s="125">
        <f>taxrates!BG22</f>
        <v>4.4228516703497908E-2</v>
      </c>
      <c r="K30" s="125">
        <f>taxrates!BH22</f>
        <v>4.0242048352350838E-2</v>
      </c>
      <c r="L30" s="125">
        <f>taxrates!BI22</f>
        <v>4.7516611004117815E-5</v>
      </c>
      <c r="M30" s="125">
        <f>taxrates!BJ22</f>
        <v>0.22535414515231356</v>
      </c>
      <c r="N30" s="125">
        <f>taxrates!BK22</f>
        <v>0.24367012467100624</v>
      </c>
      <c r="O30" s="125">
        <f>taxrates!BL22</f>
        <v>6.8049158922814892E-2</v>
      </c>
      <c r="P30" s="117">
        <f>taxrates!BM22</f>
        <v>0.74590981249558519</v>
      </c>
      <c r="Q30" s="125">
        <f>taxrates!BN22</f>
        <v>5.3074220044197491E-2</v>
      </c>
      <c r="R30" s="125">
        <f>taxrates!BO22</f>
        <v>4.8290458022821003E-2</v>
      </c>
      <c r="S30" s="125">
        <f>taxrates!BP22</f>
        <v>5.7019933204941373E-5</v>
      </c>
      <c r="T30" s="125">
        <f>taxrates!BQ22</f>
        <v>0.27042497418277628</v>
      </c>
      <c r="U30" s="125">
        <f>taxrates!BR22</f>
        <v>0.2924041496052075</v>
      </c>
      <c r="V30" s="165">
        <f>taxrates!BS22</f>
        <v>8.1658990707377865E-2</v>
      </c>
      <c r="X30" s="1051"/>
    </row>
    <row r="31" spans="1:24">
      <c r="A31" s="166">
        <v>1934</v>
      </c>
      <c r="B31" s="146">
        <f>taxrates!AY23</f>
        <v>0.31791617734928668</v>
      </c>
      <c r="C31" s="541">
        <f>taxrates!AZ23</f>
        <v>3.679208894098758E-2</v>
      </c>
      <c r="D31" s="541">
        <f>taxrates!BA23</f>
        <v>2.925812160885613E-2</v>
      </c>
      <c r="E31" s="541">
        <f>taxrates!BB23</f>
        <v>6.8015951165814316E-5</v>
      </c>
      <c r="F31" s="541">
        <f>taxrates!BC23</f>
        <v>0.10515196210345028</v>
      </c>
      <c r="G31" s="541">
        <f>taxrates!BD23</f>
        <v>0.12055036093850695</v>
      </c>
      <c r="H31" s="542">
        <f>taxrates!BE23</f>
        <v>2.6095627806319889E-2</v>
      </c>
      <c r="I31" s="185">
        <f>taxrates!BF23</f>
        <v>0.45536345159221597</v>
      </c>
      <c r="J31" s="125">
        <f>taxrates!BG23</f>
        <v>3.8951607551978677E-2</v>
      </c>
      <c r="K31" s="125">
        <f>taxrates!BH23</f>
        <v>2.7268871515794768E-2</v>
      </c>
      <c r="L31" s="125">
        <f>taxrates!BI23</f>
        <v>3.2799312700719846E-5</v>
      </c>
      <c r="M31" s="125">
        <f>taxrates!BJ23</f>
        <v>0.18929519320452201</v>
      </c>
      <c r="N31" s="125">
        <f>taxrates!BK23</f>
        <v>0.15401974890455841</v>
      </c>
      <c r="O31" s="125">
        <f>taxrates!BL23</f>
        <v>4.5795231102661413E-2</v>
      </c>
      <c r="P31" s="117">
        <f>taxrates!BM23</f>
        <v>0.54643614191065915</v>
      </c>
      <c r="Q31" s="125">
        <f>taxrates!BN23</f>
        <v>4.6741929062374413E-2</v>
      </c>
      <c r="R31" s="125">
        <f>taxrates!BO23</f>
        <v>3.2722645818953719E-2</v>
      </c>
      <c r="S31" s="125">
        <f>taxrates!BP23</f>
        <v>3.9359175240863813E-5</v>
      </c>
      <c r="T31" s="125">
        <f>taxrates!BQ23</f>
        <v>0.22715423184542641</v>
      </c>
      <c r="U31" s="125">
        <f>taxrates!BR23</f>
        <v>0.18482369868547008</v>
      </c>
      <c r="V31" s="165">
        <f>taxrates!BS23</f>
        <v>5.4954277323193697E-2</v>
      </c>
      <c r="X31" s="1051"/>
    </row>
    <row r="32" spans="1:24">
      <c r="A32" s="166">
        <v>1935</v>
      </c>
      <c r="B32" s="146">
        <f>taxrates!AY24</f>
        <v>0.33041053724119729</v>
      </c>
      <c r="C32" s="541">
        <f>taxrates!AZ24</f>
        <v>3.431483039532212E-2</v>
      </c>
      <c r="D32" s="541">
        <f>taxrates!BA24</f>
        <v>2.7283212025712194E-2</v>
      </c>
      <c r="E32" s="541">
        <f>taxrates!BB24</f>
        <v>5.8678623678091244E-5</v>
      </c>
      <c r="F32" s="541">
        <f>taxrates!BC24</f>
        <v>0.11314815903285716</v>
      </c>
      <c r="G32" s="541">
        <f>taxrates!BD24</f>
        <v>0.11065493636117266</v>
      </c>
      <c r="H32" s="542">
        <f>taxrates!BE24</f>
        <v>4.4950720802455109E-2</v>
      </c>
      <c r="I32" s="185">
        <f>taxrates!BF24</f>
        <v>0.47112083673249705</v>
      </c>
      <c r="J32" s="125">
        <f>taxrates!BG24</f>
        <v>3.5216113492788116E-2</v>
      </c>
      <c r="K32" s="125">
        <f>taxrates!BH24</f>
        <v>2.4698176013289195E-2</v>
      </c>
      <c r="L32" s="125">
        <f>taxrates!BI24</f>
        <v>2.7429792037124076E-5</v>
      </c>
      <c r="M32" s="125">
        <f>taxrates!BJ24</f>
        <v>0.19696139767553389</v>
      </c>
      <c r="N32" s="125">
        <f>taxrates!BK24</f>
        <v>0.13754895672139925</v>
      </c>
      <c r="O32" s="125">
        <f>taxrates!BL24</f>
        <v>7.6668763037449517E-2</v>
      </c>
      <c r="P32" s="117">
        <f>taxrates!BM24</f>
        <v>0.56534500407899646</v>
      </c>
      <c r="Q32" s="125">
        <f>taxrates!BN24</f>
        <v>4.2259336191345739E-2</v>
      </c>
      <c r="R32" s="125">
        <f>taxrates!BO24</f>
        <v>2.9637811215947031E-2</v>
      </c>
      <c r="S32" s="125">
        <f>taxrates!BP24</f>
        <v>3.2915750444548889E-5</v>
      </c>
      <c r="T32" s="125">
        <f>taxrates!BQ24</f>
        <v>0.23635367721064066</v>
      </c>
      <c r="U32" s="125">
        <f>taxrates!BR24</f>
        <v>0.16505874806567908</v>
      </c>
      <c r="V32" s="165">
        <f>taxrates!BS24</f>
        <v>9.2002515644939414E-2</v>
      </c>
      <c r="X32" s="1051"/>
    </row>
    <row r="33" spans="1:24">
      <c r="A33" s="166">
        <v>1936</v>
      </c>
      <c r="B33" s="146">
        <f>taxrates!AY25</f>
        <v>0.32121103298985637</v>
      </c>
      <c r="C33" s="541">
        <f>taxrates!AZ25</f>
        <v>2.9683780121471454E-2</v>
      </c>
      <c r="D33" s="541">
        <f>taxrates!BA25</f>
        <v>2.1342385442466152E-2</v>
      </c>
      <c r="E33" s="541">
        <f>taxrates!BB25</f>
        <v>1.3843497851231289E-4</v>
      </c>
      <c r="F33" s="541">
        <f>taxrates!BC25</f>
        <v>0.10516426297318056</v>
      </c>
      <c r="G33" s="541">
        <f>taxrates!BD25</f>
        <v>0.12076985148364087</v>
      </c>
      <c r="H33" s="542">
        <f>taxrates!BE25</f>
        <v>4.4112317990585015E-2</v>
      </c>
      <c r="I33" s="185">
        <f>taxrates!BF25</f>
        <v>0.44628526696084148</v>
      </c>
      <c r="J33" s="125">
        <f>taxrates!BG25</f>
        <v>2.9992393059474574E-2</v>
      </c>
      <c r="K33" s="125">
        <f>taxrates!BH25</f>
        <v>1.8624607260703408E-2</v>
      </c>
      <c r="L33" s="125">
        <f>taxrates!BI25</f>
        <v>6.3711932567372866E-5</v>
      </c>
      <c r="M33" s="125">
        <f>taxrates!BJ25</f>
        <v>0.18044823560553491</v>
      </c>
      <c r="N33" s="125">
        <f>taxrates!BK25</f>
        <v>0.14288595976560761</v>
      </c>
      <c r="O33" s="125">
        <f>taxrates!BL25</f>
        <v>7.4270359336953598E-2</v>
      </c>
      <c r="P33" s="117">
        <f>taxrates!BM25</f>
        <v>0.53554232035300975</v>
      </c>
      <c r="Q33" s="125">
        <f>taxrates!BN25</f>
        <v>3.5990871671369488E-2</v>
      </c>
      <c r="R33" s="125">
        <f>taxrates!BO25</f>
        <v>2.234952871284409E-2</v>
      </c>
      <c r="S33" s="125">
        <f>taxrates!BP25</f>
        <v>7.6454319080847434E-5</v>
      </c>
      <c r="T33" s="125">
        <f>taxrates!BQ25</f>
        <v>0.2165378827266419</v>
      </c>
      <c r="U33" s="125">
        <f>taxrates!BR25</f>
        <v>0.17146315171872914</v>
      </c>
      <c r="V33" s="165">
        <f>taxrates!BS25</f>
        <v>8.9124431204344309E-2</v>
      </c>
      <c r="X33" s="1051"/>
    </row>
    <row r="34" spans="1:24">
      <c r="A34" s="166">
        <v>1937</v>
      </c>
      <c r="B34" s="146">
        <f>taxrates!AY26</f>
        <v>0.35003624196848021</v>
      </c>
      <c r="C34" s="541">
        <f>taxrates!AZ26</f>
        <v>2.9174643048196884E-2</v>
      </c>
      <c r="D34" s="541">
        <f>taxrates!BA26</f>
        <v>1.953759783341083E-2</v>
      </c>
      <c r="E34" s="541">
        <f>taxrates!BB26</f>
        <v>5.9442050500921003E-4</v>
      </c>
      <c r="F34" s="541">
        <f>taxrates!BC26</f>
        <v>0.14019385964170841</v>
      </c>
      <c r="G34" s="541">
        <f>taxrates!BD26</f>
        <v>0.12001582220711371</v>
      </c>
      <c r="H34" s="542">
        <f>taxrates!BE26</f>
        <v>4.0519898733041126E-2</v>
      </c>
      <c r="I34" s="185">
        <f>taxrates!BF26</f>
        <v>0.49282540454159696</v>
      </c>
      <c r="J34" s="125">
        <f>taxrates!BG26</f>
        <v>2.9491944977441276E-2</v>
      </c>
      <c r="K34" s="125">
        <f>taxrates!BH26</f>
        <v>1.7201886364571709E-2</v>
      </c>
      <c r="L34" s="125">
        <f>taxrates!BI26</f>
        <v>2.7369992232821426E-4</v>
      </c>
      <c r="M34" s="125">
        <f>taxrates!BJ26</f>
        <v>0.2346609097085999</v>
      </c>
      <c r="N34" s="125">
        <f>taxrates!BK26</f>
        <v>0.14276290462845662</v>
      </c>
      <c r="O34" s="125">
        <f>taxrates!BL26</f>
        <v>6.8434058940199258E-2</v>
      </c>
      <c r="P34" s="117">
        <f>taxrates!BM26</f>
        <v>0.59139048544991635</v>
      </c>
      <c r="Q34" s="125">
        <f>taxrates!BN26</f>
        <v>3.5390333972929532E-2</v>
      </c>
      <c r="R34" s="125">
        <f>taxrates!BO26</f>
        <v>2.0642263637486051E-2</v>
      </c>
      <c r="S34" s="125">
        <f>taxrates!BP26</f>
        <v>3.284399067938571E-4</v>
      </c>
      <c r="T34" s="125">
        <f>taxrates!BQ26</f>
        <v>0.28159309165031987</v>
      </c>
      <c r="U34" s="125">
        <f>taxrates!BR26</f>
        <v>0.17131548555414794</v>
      </c>
      <c r="V34" s="165">
        <f>taxrates!BS26</f>
        <v>8.2120870728239106E-2</v>
      </c>
      <c r="X34" s="1051"/>
    </row>
    <row r="35" spans="1:24">
      <c r="A35" s="166">
        <v>1938</v>
      </c>
      <c r="B35" s="146">
        <f>taxrates!AY27</f>
        <v>0.37597182050232042</v>
      </c>
      <c r="C35" s="541">
        <f>taxrates!AZ27</f>
        <v>3.5140432820122018E-2</v>
      </c>
      <c r="D35" s="541">
        <f>taxrates!BA27</f>
        <v>2.3103519553221992E-2</v>
      </c>
      <c r="E35" s="541">
        <f>taxrates!BB27</f>
        <v>8.3604048930888478E-4</v>
      </c>
      <c r="F35" s="541">
        <f>taxrates!BC27</f>
        <v>0.16006699524274851</v>
      </c>
      <c r="G35" s="541">
        <f>taxrates!BD27</f>
        <v>0.10704241261140698</v>
      </c>
      <c r="H35" s="542">
        <f>taxrates!BE27</f>
        <v>4.978241978551208E-2</v>
      </c>
      <c r="I35" s="185">
        <f>taxrates!BF27</f>
        <v>0.55117750098375873</v>
      </c>
      <c r="J35" s="125">
        <f>taxrates!BG27</f>
        <v>3.6633778375399169E-2</v>
      </c>
      <c r="K35" s="125">
        <f>taxrates!BH27</f>
        <v>1.9706008014985749E-2</v>
      </c>
      <c r="L35" s="125">
        <f>taxrates!BI27</f>
        <v>3.9699491692194474E-4</v>
      </c>
      <c r="M35" s="125">
        <f>taxrates!BJ27</f>
        <v>0.27494747724283325</v>
      </c>
      <c r="N35" s="125">
        <f>taxrates!BK27</f>
        <v>0.1325571935415322</v>
      </c>
      <c r="O35" s="125">
        <f>taxrates!BL27</f>
        <v>8.6936048892086365E-2</v>
      </c>
      <c r="P35" s="117">
        <f>taxrates!BM27</f>
        <v>0.6614130011805105</v>
      </c>
      <c r="Q35" s="125">
        <f>taxrates!BN27</f>
        <v>4.3960534050478998E-2</v>
      </c>
      <c r="R35" s="125">
        <f>taxrates!BO27</f>
        <v>2.36472096179829E-2</v>
      </c>
      <c r="S35" s="125">
        <f>taxrates!BP27</f>
        <v>4.7639390030633369E-4</v>
      </c>
      <c r="T35" s="125">
        <f>taxrates!BQ27</f>
        <v>0.32993697269139988</v>
      </c>
      <c r="U35" s="125">
        <f>taxrates!BR27</f>
        <v>0.15906863224983864</v>
      </c>
      <c r="V35" s="165">
        <f>taxrates!BS27</f>
        <v>0.10432325867050364</v>
      </c>
      <c r="X35" s="1051"/>
    </row>
    <row r="36" spans="1:24">
      <c r="A36" s="168">
        <v>1939</v>
      </c>
      <c r="B36" s="150">
        <f>taxrates!AY28</f>
        <v>0.30908233752113684</v>
      </c>
      <c r="C36" s="543">
        <f>taxrates!AZ28</f>
        <v>3.1653622731374224E-2</v>
      </c>
      <c r="D36" s="543">
        <f>taxrates!BA28</f>
        <v>1.9501438863014194E-2</v>
      </c>
      <c r="E36" s="543">
        <f>taxrates!BB28</f>
        <v>7.6681245672736824E-4</v>
      </c>
      <c r="F36" s="543">
        <f>taxrates!BC28</f>
        <v>0.11339277881669672</v>
      </c>
      <c r="G36" s="543">
        <f>taxrates!BD28</f>
        <v>0.10086605989754355</v>
      </c>
      <c r="H36" s="544">
        <f>taxrates!BE28</f>
        <v>4.2901624755780805E-2</v>
      </c>
      <c r="I36" s="186">
        <f>taxrates!BF28</f>
        <v>0.43833322745596748</v>
      </c>
      <c r="J36" s="127">
        <f>taxrates!BG28</f>
        <v>3.2740310691646665E-2</v>
      </c>
      <c r="K36" s="127">
        <f>taxrates!BH28</f>
        <v>1.7019654364610212E-2</v>
      </c>
      <c r="L36" s="127">
        <f>taxrates!BI28</f>
        <v>3.6126971943947354E-4</v>
      </c>
      <c r="M36" s="127">
        <f>taxrates!BJ28</f>
        <v>0.19334943286484119</v>
      </c>
      <c r="N36" s="127">
        <f>taxrates!BK28</f>
        <v>0.12033335909637828</v>
      </c>
      <c r="O36" s="127">
        <f>taxrates!BL28</f>
        <v>7.4529200719051655E-2</v>
      </c>
      <c r="P36" s="120">
        <f>taxrates!BM28</f>
        <v>0.525999872947161</v>
      </c>
      <c r="Q36" s="127">
        <f>taxrates!BN28</f>
        <v>3.9288372829976E-2</v>
      </c>
      <c r="R36" s="127">
        <f>taxrates!BO28</f>
        <v>2.0423585237532255E-2</v>
      </c>
      <c r="S36" s="127">
        <f>taxrates!BP28</f>
        <v>4.3352366332736824E-4</v>
      </c>
      <c r="T36" s="127">
        <f>taxrates!BQ28</f>
        <v>0.2320193194378094</v>
      </c>
      <c r="U36" s="127">
        <f>taxrates!BR28</f>
        <v>0.14440003091565393</v>
      </c>
      <c r="V36" s="167">
        <f>taxrates!BS28</f>
        <v>8.9435040862861984E-2</v>
      </c>
      <c r="X36" s="1051"/>
    </row>
    <row r="37" spans="1:24">
      <c r="A37" s="166">
        <v>1940</v>
      </c>
      <c r="B37" s="146">
        <f>taxrates!AY29</f>
        <v>0.30475753222653046</v>
      </c>
      <c r="C37" s="541">
        <f>taxrates!AZ29</f>
        <v>3.0285634528541095E-2</v>
      </c>
      <c r="D37" s="541">
        <f>taxrates!BA29</f>
        <v>1.540458561068981E-2</v>
      </c>
      <c r="E37" s="541">
        <f>taxrates!BB29</f>
        <v>7.2887754656700049E-4</v>
      </c>
      <c r="F37" s="541">
        <f>taxrates!BC29</f>
        <v>0.10616143293069097</v>
      </c>
      <c r="G37" s="541">
        <f>taxrates!BD29</f>
        <v>0.11586314656931639</v>
      </c>
      <c r="H37" s="542">
        <f>taxrates!BE29</f>
        <v>3.6313855040725179E-2</v>
      </c>
      <c r="I37" s="185">
        <f>taxrates!BF29</f>
        <v>0.40704066479754902</v>
      </c>
      <c r="J37" s="125">
        <f>taxrates!BG29</f>
        <v>3.0126073967599074E-2</v>
      </c>
      <c r="K37" s="125">
        <f>taxrates!BH29</f>
        <v>1.2606931071882162E-2</v>
      </c>
      <c r="L37" s="125">
        <f>taxrates!BI29</f>
        <v>3.3025048238351489E-4</v>
      </c>
      <c r="M37" s="125">
        <f>taxrates!BJ29</f>
        <v>0.17171700423866929</v>
      </c>
      <c r="N37" s="125">
        <f>taxrates!BK29</f>
        <v>0.13284127865116335</v>
      </c>
      <c r="O37" s="125">
        <f>taxrates!BL29</f>
        <v>5.9419126385851638E-2</v>
      </c>
      <c r="P37" s="117">
        <f>taxrates!BM29</f>
        <v>0.48844879775705879</v>
      </c>
      <c r="Q37" s="125">
        <f>taxrates!BN29</f>
        <v>3.6151288761118887E-2</v>
      </c>
      <c r="R37" s="125">
        <f>taxrates!BO29</f>
        <v>1.5128317286258594E-2</v>
      </c>
      <c r="S37" s="125">
        <f>taxrates!BP29</f>
        <v>3.9630057886021788E-4</v>
      </c>
      <c r="T37" s="125">
        <f>taxrates!BQ29</f>
        <v>0.20606040508640314</v>
      </c>
      <c r="U37" s="125">
        <f>taxrates!BR29</f>
        <v>0.15940953438139602</v>
      </c>
      <c r="V37" s="165">
        <f>taxrates!BS29</f>
        <v>7.130295166302196E-2</v>
      </c>
      <c r="X37" s="1051"/>
    </row>
    <row r="38" spans="1:24">
      <c r="A38" s="166">
        <v>1941</v>
      </c>
      <c r="B38" s="146">
        <f>taxrates!AY30</f>
        <v>0.34697155677129193</v>
      </c>
      <c r="C38" s="541">
        <f>taxrates!AZ30</f>
        <v>2.9000509657111265E-2</v>
      </c>
      <c r="D38" s="541">
        <f>taxrates!BA30</f>
        <v>1.0130583973981849E-2</v>
      </c>
      <c r="E38" s="541">
        <f>taxrates!BB30</f>
        <v>6.8095234069002694E-4</v>
      </c>
      <c r="F38" s="541">
        <f>taxrates!BC30</f>
        <v>0.10684572932722655</v>
      </c>
      <c r="G38" s="541">
        <f>taxrates!BD30</f>
        <v>0.17242122567765897</v>
      </c>
      <c r="H38" s="542">
        <f>taxrates!BE30</f>
        <v>2.789255579462329E-2</v>
      </c>
      <c r="I38" s="185">
        <f>taxrates!BF30</f>
        <v>0.44239812377360294</v>
      </c>
      <c r="J38" s="125">
        <f>taxrates!BG30</f>
        <v>2.8633711437579069E-2</v>
      </c>
      <c r="K38" s="125">
        <f>taxrates!BH30</f>
        <v>7.9284791693931891E-3</v>
      </c>
      <c r="L38" s="125">
        <f>taxrates!BI30</f>
        <v>3.0624694053509759E-4</v>
      </c>
      <c r="M38" s="125">
        <f>taxrates!BJ30</f>
        <v>0.16950126462906476</v>
      </c>
      <c r="N38" s="125">
        <f>taxrates!BK30</f>
        <v>0.1916898854544494</v>
      </c>
      <c r="O38" s="125">
        <f>taxrates!BL30</f>
        <v>4.4338536142581431E-2</v>
      </c>
      <c r="P38" s="117">
        <f>taxrates!BM30</f>
        <v>0.59103903578931827</v>
      </c>
      <c r="Q38" s="125">
        <f>taxrates!BN30</f>
        <v>3.2969833665417489E-2</v>
      </c>
      <c r="R38" s="125">
        <f>taxrates!BO30</f>
        <v>4.4294793884088442E-3</v>
      </c>
      <c r="S38" s="125">
        <f>taxrates!BP30</f>
        <v>1.067775891947222E-4</v>
      </c>
      <c r="T38" s="125">
        <f>taxrates!BQ30</f>
        <v>0.25958891707876358</v>
      </c>
      <c r="U38" s="125">
        <f>taxrates!BR30</f>
        <v>0.22026117228322911</v>
      </c>
      <c r="V38" s="165">
        <f>taxrates!BS30</f>
        <v>7.3682855784304543E-2</v>
      </c>
      <c r="X38" s="1051"/>
    </row>
    <row r="39" spans="1:24">
      <c r="A39" s="166">
        <v>1942</v>
      </c>
      <c r="B39" s="146">
        <f>taxrates!AY31</f>
        <v>0.37761309886190836</v>
      </c>
      <c r="C39" s="541">
        <f>taxrates!AZ31</f>
        <v>2.4609347293467854E-2</v>
      </c>
      <c r="D39" s="541">
        <f>taxrates!BA31</f>
        <v>7.9369899102582978E-3</v>
      </c>
      <c r="E39" s="541">
        <f>taxrates!BB31</f>
        <v>6.8753972771365846E-4</v>
      </c>
      <c r="F39" s="541">
        <f>taxrates!BC31</f>
        <v>0.13137175315337396</v>
      </c>
      <c r="G39" s="541">
        <f>taxrates!BD31</f>
        <v>0.18633282750091798</v>
      </c>
      <c r="H39" s="542">
        <f>taxrates!BE31</f>
        <v>2.6674641276176626E-2</v>
      </c>
      <c r="I39" s="185">
        <f>taxrates!BF31</f>
        <v>0.44647305751194893</v>
      </c>
      <c r="J39" s="125">
        <f>taxrates!BG31</f>
        <v>2.4015170066690489E-2</v>
      </c>
      <c r="K39" s="125">
        <f>taxrates!BH31</f>
        <v>5.7021565400001651E-3</v>
      </c>
      <c r="L39" s="125">
        <f>taxrates!BI31</f>
        <v>3.0560918107680918E-4</v>
      </c>
      <c r="M39" s="125">
        <f>taxrates!BJ31</f>
        <v>0.17604157360567971</v>
      </c>
      <c r="N39" s="125">
        <f>taxrates!BK31</f>
        <v>0.1994182737582868</v>
      </c>
      <c r="O39" s="125">
        <f>taxrates!BL31</f>
        <v>4.0990274360214948E-2</v>
      </c>
      <c r="P39" s="117">
        <f>taxrates!BM31</f>
        <v>0.53372101158311591</v>
      </c>
      <c r="Q39" s="125">
        <f>taxrates!BN31</f>
        <v>2.8137449122972221E-2</v>
      </c>
      <c r="R39" s="125">
        <f>taxrates!BO31</f>
        <v>2.6879624733989666E-3</v>
      </c>
      <c r="S39" s="125">
        <f>taxrates!BP31</f>
        <v>1.0842631392627389E-4</v>
      </c>
      <c r="T39" s="125">
        <f>taxrates!BQ31</f>
        <v>0.21829514443171957</v>
      </c>
      <c r="U39" s="125">
        <f>taxrates!BR31</f>
        <v>0.21563973825232091</v>
      </c>
      <c r="V39" s="165">
        <f>taxrates!BS31</f>
        <v>6.8852290988778028E-2</v>
      </c>
      <c r="X39" s="1051"/>
    </row>
    <row r="40" spans="1:24">
      <c r="A40" s="166">
        <v>1943</v>
      </c>
      <c r="B40" s="146">
        <f>taxrates!AY32</f>
        <v>0.46659362638693336</v>
      </c>
      <c r="C40" s="541">
        <f>taxrates!AZ32</f>
        <v>2.4273006319225368E-2</v>
      </c>
      <c r="D40" s="541">
        <f>taxrates!BA32</f>
        <v>7.1433036340542285E-3</v>
      </c>
      <c r="E40" s="541">
        <f>taxrates!BB32</f>
        <v>7.9861622221311167E-4</v>
      </c>
      <c r="F40" s="541">
        <f>taxrates!BC32</f>
        <v>0.21869507154684667</v>
      </c>
      <c r="G40" s="541">
        <f>taxrates!BD32</f>
        <v>0.19215148977012778</v>
      </c>
      <c r="H40" s="542">
        <f>taxrates!BE32</f>
        <v>2.3532138894466235E-2</v>
      </c>
      <c r="I40" s="185">
        <f>taxrates!BF32</f>
        <v>0.53040680893306935</v>
      </c>
      <c r="J40" s="125">
        <f>taxrates!BG32</f>
        <v>2.4403008233577727E-2</v>
      </c>
      <c r="K40" s="125">
        <f>taxrates!BH32</f>
        <v>5.278376980462884E-3</v>
      </c>
      <c r="L40" s="125">
        <f>taxrates!BI32</f>
        <v>3.6571346714094234E-4</v>
      </c>
      <c r="M40" s="125">
        <f>taxrates!BJ32</f>
        <v>0.25871904178238209</v>
      </c>
      <c r="N40" s="125">
        <f>taxrates!BK32</f>
        <v>0.20522911271181171</v>
      </c>
      <c r="O40" s="125">
        <f>taxrates!BL32</f>
        <v>3.6411555757693947E-2</v>
      </c>
      <c r="P40" s="117">
        <f>taxrates!BM32</f>
        <v>0.63167840771419603</v>
      </c>
      <c r="Q40" s="125">
        <f>taxrates!BN32</f>
        <v>3.167536450861147E-2</v>
      </c>
      <c r="R40" s="125">
        <f>taxrates!BO32</f>
        <v>2.5228343845840689E-3</v>
      </c>
      <c r="S40" s="125">
        <f>taxrates!BP32</f>
        <v>1.4374357716608825E-4</v>
      </c>
      <c r="T40" s="125">
        <f>taxrates!BQ32</f>
        <v>0.30388862317429755</v>
      </c>
      <c r="U40" s="125">
        <f>taxrates!BR32</f>
        <v>0.22617126080397601</v>
      </c>
      <c r="V40" s="165">
        <f>taxrates!BS32</f>
        <v>6.7276581265560881E-2</v>
      </c>
      <c r="X40" s="1051"/>
    </row>
    <row r="41" spans="1:24">
      <c r="A41" s="166">
        <v>1944</v>
      </c>
      <c r="B41" s="146">
        <f>taxrates!AY33</f>
        <v>0.45469108202776476</v>
      </c>
      <c r="C41" s="541">
        <f>taxrates!AZ33</f>
        <v>3.0603464687141844E-2</v>
      </c>
      <c r="D41" s="541">
        <f>taxrates!BA33</f>
        <v>7.6552164845685756E-3</v>
      </c>
      <c r="E41" s="541">
        <f>taxrates!BB33</f>
        <v>9.8913532801336293E-4</v>
      </c>
      <c r="F41" s="541">
        <f>taxrates!BC33</f>
        <v>0.21350119613445745</v>
      </c>
      <c r="G41" s="541">
        <f>taxrates!BD33</f>
        <v>0.17203740874743811</v>
      </c>
      <c r="H41" s="542">
        <f>taxrates!BE33</f>
        <v>2.990466064614539E-2</v>
      </c>
      <c r="I41" s="185">
        <f>taxrates!BF33</f>
        <v>0.51583700065688154</v>
      </c>
      <c r="J41" s="125">
        <f>taxrates!BG33</f>
        <v>3.1052020644899463E-2</v>
      </c>
      <c r="K41" s="125">
        <f>taxrates!BH33</f>
        <v>5.6463770581248029E-3</v>
      </c>
      <c r="L41" s="125">
        <f>taxrates!BI33</f>
        <v>4.571492492997588E-4</v>
      </c>
      <c r="M41" s="125">
        <f>taxrates!BJ33</f>
        <v>0.24805172132463066</v>
      </c>
      <c r="N41" s="125">
        <f>taxrates!BK33</f>
        <v>0.18502132615622949</v>
      </c>
      <c r="O41" s="125">
        <f>taxrates!BL33</f>
        <v>4.5608406223697377E-2</v>
      </c>
      <c r="P41" s="117">
        <f>taxrates!BM33</f>
        <v>0.56982751029889145</v>
      </c>
      <c r="Q41" s="125">
        <f>taxrates!BN33</f>
        <v>3.6235821227648839E-2</v>
      </c>
      <c r="R41" s="125">
        <f>taxrates!BO33</f>
        <v>2.7357283263481111E-3</v>
      </c>
      <c r="S41" s="125">
        <f>taxrates!BP33</f>
        <v>1.6153829452238743E-4</v>
      </c>
      <c r="T41" s="125">
        <f>taxrates!BQ33</f>
        <v>0.25147601572484007</v>
      </c>
      <c r="U41" s="125">
        <f>taxrates!BR33</f>
        <v>0.20403108625750357</v>
      </c>
      <c r="V41" s="165">
        <f>taxrates!BS33</f>
        <v>7.5187320468028451E-2</v>
      </c>
      <c r="X41" s="1051"/>
    </row>
    <row r="42" spans="1:24">
      <c r="A42" s="166">
        <v>1945</v>
      </c>
      <c r="B42" s="146">
        <f>taxrates!AY34</f>
        <v>0.49042792143161329</v>
      </c>
      <c r="C42" s="541">
        <f>taxrates!AZ34</f>
        <v>3.7454657741538229E-2</v>
      </c>
      <c r="D42" s="541">
        <f>taxrates!BA34</f>
        <v>8.7649071522452483E-3</v>
      </c>
      <c r="E42" s="541">
        <f>taxrates!BB34</f>
        <v>1.3175537671340962E-3</v>
      </c>
      <c r="F42" s="541">
        <f>taxrates!BC34</f>
        <v>0.25553830804438216</v>
      </c>
      <c r="G42" s="541">
        <f>taxrates!BD34</f>
        <v>0.15127753206863212</v>
      </c>
      <c r="H42" s="542">
        <f>taxrates!BE34</f>
        <v>3.6074962657681398E-2</v>
      </c>
      <c r="I42" s="185">
        <f>taxrates!BF34</f>
        <v>0.57014134464055444</v>
      </c>
      <c r="J42" s="125">
        <f>taxrates!BG34</f>
        <v>3.9924955196861907E-2</v>
      </c>
      <c r="K42" s="125">
        <f>taxrates!BH34</f>
        <v>6.7981849084567721E-3</v>
      </c>
      <c r="L42" s="125">
        <f>taxrates!BI34</f>
        <v>6.3972007523795821E-4</v>
      </c>
      <c r="M42" s="125">
        <f>taxrates!BJ34</f>
        <v>0.2976551397056369</v>
      </c>
      <c r="N42" s="125">
        <f>taxrates!BK34</f>
        <v>0.16871968400605328</v>
      </c>
      <c r="O42" s="125">
        <f>taxrates!BL34</f>
        <v>5.6403660748307625E-2</v>
      </c>
      <c r="P42" s="117">
        <f>taxrates!BM34</f>
        <v>0.67286982793273231</v>
      </c>
      <c r="Q42" s="125">
        <f>taxrates!BN34</f>
        <v>5.1493593300355155E-2</v>
      </c>
      <c r="R42" s="125">
        <f>taxrates!BO34</f>
        <v>3.5541584374457124E-3</v>
      </c>
      <c r="S42" s="125">
        <f>taxrates!BP34</f>
        <v>2.4984345739815416E-4</v>
      </c>
      <c r="T42" s="125">
        <f>taxrates!BQ34</f>
        <v>0.31902979351904692</v>
      </c>
      <c r="U42" s="125">
        <f>taxrates!BR34</f>
        <v>0.19660142332249619</v>
      </c>
      <c r="V42" s="165">
        <f>taxrates!BS34</f>
        <v>0.10194101589599014</v>
      </c>
      <c r="X42" s="1051"/>
    </row>
    <row r="43" spans="1:24">
      <c r="A43" s="166">
        <v>1946</v>
      </c>
      <c r="B43" s="146">
        <f>taxrates!AY35</f>
        <v>0.47318704819976476</v>
      </c>
      <c r="C43" s="541">
        <f>taxrates!AZ35</f>
        <v>4.4049494065075565E-2</v>
      </c>
      <c r="D43" s="541">
        <f>taxrates!BA35</f>
        <v>9.0437661903673156E-3</v>
      </c>
      <c r="E43" s="541">
        <f>taxrates!BB35</f>
        <v>1.682257738421707E-3</v>
      </c>
      <c r="F43" s="541">
        <f>taxrates!BC35</f>
        <v>0.25432759487716433</v>
      </c>
      <c r="G43" s="541">
        <f>taxrates!BD35</f>
        <v>0.1226417199293722</v>
      </c>
      <c r="H43" s="542">
        <f>taxrates!BE35</f>
        <v>4.1442215399363644E-2</v>
      </c>
      <c r="I43" s="185">
        <f>taxrates!BF35</f>
        <v>0.57346316819339371</v>
      </c>
      <c r="J43" s="125">
        <f>taxrates!BG35</f>
        <v>4.8773434836697632E-2</v>
      </c>
      <c r="K43" s="125">
        <f>taxrates!BH35</f>
        <v>7.5787508427841901E-3</v>
      </c>
      <c r="L43" s="125">
        <f>taxrates!BI35</f>
        <v>8.4843383517523984E-4</v>
      </c>
      <c r="M43" s="125">
        <f>taxrates!BJ35</f>
        <v>0.30405616179333966</v>
      </c>
      <c r="N43" s="125">
        <f>taxrates!BK35</f>
        <v>0.14517116517893</v>
      </c>
      <c r="O43" s="125">
        <f>taxrates!BL35</f>
        <v>6.7035221706467085E-2</v>
      </c>
      <c r="P43" s="117">
        <f>taxrates!BM35</f>
        <v>0.68702539283984654</v>
      </c>
      <c r="Q43" s="125">
        <f>taxrates!BN35</f>
        <v>6.0463352070567251E-2</v>
      </c>
      <c r="R43" s="125">
        <f>taxrates!BO35</f>
        <v>4.3588961543312129E-3</v>
      </c>
      <c r="S43" s="125">
        <f>taxrates!BP35</f>
        <v>3.1849021873423216E-4</v>
      </c>
      <c r="T43" s="125">
        <f>taxrates!BQ35</f>
        <v>0.32496440423178646</v>
      </c>
      <c r="U43" s="125">
        <f>taxrates!BR35</f>
        <v>0.18284643402770176</v>
      </c>
      <c r="V43" s="165">
        <f>taxrates!BS35</f>
        <v>0.11407381613672567</v>
      </c>
      <c r="X43" s="1051"/>
    </row>
    <row r="44" spans="1:24">
      <c r="A44" s="166">
        <v>1947</v>
      </c>
      <c r="B44" s="146">
        <f>taxrates!AY36</f>
        <v>0.46253440324487316</v>
      </c>
      <c r="C44" s="541">
        <f>taxrates!AZ36</f>
        <v>4.1413493839979644E-2</v>
      </c>
      <c r="D44" s="541">
        <f>taxrates!BA36</f>
        <v>8.4168995371223347E-3</v>
      </c>
      <c r="E44" s="541">
        <f>taxrates!BB36</f>
        <v>1.2171739373777028E-3</v>
      </c>
      <c r="F44" s="541">
        <f>taxrates!BC36</f>
        <v>0.22827661026830198</v>
      </c>
      <c r="G44" s="541">
        <f>taxrates!BD36</f>
        <v>0.14293964355428262</v>
      </c>
      <c r="H44" s="542">
        <f>taxrates!BE36</f>
        <v>4.0270582107808879E-2</v>
      </c>
      <c r="I44" s="185">
        <f>taxrates!BF36</f>
        <v>0.53701810581117648</v>
      </c>
      <c r="J44" s="125">
        <f>taxrates!BG36</f>
        <v>4.3257033238516075E-2</v>
      </c>
      <c r="K44" s="125">
        <f>taxrates!BH36</f>
        <v>6.9305127164803297E-3</v>
      </c>
      <c r="L44" s="125">
        <f>taxrates!BI36</f>
        <v>5.790959552197842E-4</v>
      </c>
      <c r="M44" s="125">
        <f>taxrates!BJ36</f>
        <v>0.26069194021575565</v>
      </c>
      <c r="N44" s="125">
        <f>taxrates!BK36</f>
        <v>0.16436102153257026</v>
      </c>
      <c r="O44" s="125">
        <f>taxrates!BL36</f>
        <v>6.1198502152634393E-2</v>
      </c>
      <c r="P44" s="117">
        <f>taxrates!BM36</f>
        <v>0.60114473844474614</v>
      </c>
      <c r="Q44" s="125">
        <f>taxrates!BN36</f>
        <v>4.8905299639113012E-2</v>
      </c>
      <c r="R44" s="125">
        <f>taxrates!BO36</f>
        <v>3.9996992280776997E-3</v>
      </c>
      <c r="S44" s="125">
        <f>taxrates!BP36</f>
        <v>1.982526338499483E-4</v>
      </c>
      <c r="T44" s="125">
        <f>taxrates!BQ36</f>
        <v>0.26242276451086372</v>
      </c>
      <c r="U44" s="125">
        <f>taxrates!BR36</f>
        <v>0.19266961494625393</v>
      </c>
      <c r="V44" s="165">
        <f>taxrates!BS36</f>
        <v>9.2949107486587829E-2</v>
      </c>
      <c r="X44" s="1051"/>
    </row>
    <row r="45" spans="1:24">
      <c r="A45" s="166">
        <v>1948</v>
      </c>
      <c r="B45" s="146">
        <f>taxrates!AY37</f>
        <v>0.40585911981202194</v>
      </c>
      <c r="C45" s="541">
        <f>taxrates!AZ37</f>
        <v>3.6170364941025358E-2</v>
      </c>
      <c r="D45" s="541">
        <f>taxrates!BA37</f>
        <v>7.1945244395564822E-3</v>
      </c>
      <c r="E45" s="541">
        <f>taxrates!BB37</f>
        <v>8.2468802680836842E-4</v>
      </c>
      <c r="F45" s="541">
        <f>taxrates!BC37</f>
        <v>0.19592142593222339</v>
      </c>
      <c r="G45" s="541">
        <f>taxrates!BD37</f>
        <v>0.13014310434849119</v>
      </c>
      <c r="H45" s="542">
        <f>taxrates!BE37</f>
        <v>3.560501212391716E-2</v>
      </c>
      <c r="I45" s="185">
        <f>taxrates!BF37</f>
        <v>0.4742039729581749</v>
      </c>
      <c r="J45" s="125">
        <f>taxrates!BG37</f>
        <v>3.671409221867445E-2</v>
      </c>
      <c r="K45" s="125">
        <f>taxrates!BH37</f>
        <v>5.753314000602942E-3</v>
      </c>
      <c r="L45" s="125">
        <f>taxrates!BI37</f>
        <v>3.8128754690520511E-4</v>
      </c>
      <c r="M45" s="125">
        <f>taxrates!BJ37</f>
        <v>0.23434988651960745</v>
      </c>
      <c r="N45" s="125">
        <f>taxrates!BK37</f>
        <v>0.14464367796969577</v>
      </c>
      <c r="O45" s="125">
        <f>taxrates!BL37</f>
        <v>5.236171470268907E-2</v>
      </c>
      <c r="P45" s="117">
        <f>taxrates!BM37</f>
        <v>0.53442211454304323</v>
      </c>
      <c r="Q45" s="125">
        <f>taxrates!BN37</f>
        <v>4.1374676642564709E-2</v>
      </c>
      <c r="R45" s="125">
        <f>taxrates!BO37</f>
        <v>3.2483601913224224E-3</v>
      </c>
      <c r="S45" s="125">
        <f>taxrates!BP37</f>
        <v>1.3011389556772239E-4</v>
      </c>
      <c r="T45" s="125">
        <f>taxrates!BQ37</f>
        <v>0.2502503358332655</v>
      </c>
      <c r="U45" s="125">
        <f>taxrates!BR37</f>
        <v>0.16191696233410877</v>
      </c>
      <c r="V45" s="165">
        <f>taxrates!BS37</f>
        <v>7.7501665646214024E-2</v>
      </c>
      <c r="X45" s="1051"/>
    </row>
    <row r="46" spans="1:24">
      <c r="A46" s="166">
        <v>1949</v>
      </c>
      <c r="B46" s="146">
        <f>taxrates!AY38</f>
        <v>0.37245410789613576</v>
      </c>
      <c r="C46" s="541">
        <f>taxrates!AZ38</f>
        <v>3.9671772982752165E-2</v>
      </c>
      <c r="D46" s="541">
        <f>taxrates!BA38</f>
        <v>7.9620012983025474E-3</v>
      </c>
      <c r="E46" s="541">
        <f>taxrates!BB38</f>
        <v>9.1084580703169491E-4</v>
      </c>
      <c r="F46" s="541">
        <f>taxrates!BC38</f>
        <v>0.17345735211400187</v>
      </c>
      <c r="G46" s="541">
        <f>taxrates!BD38</f>
        <v>0.11986108700541988</v>
      </c>
      <c r="H46" s="542">
        <f>taxrates!BE38</f>
        <v>3.0591048688627616E-2</v>
      </c>
      <c r="I46" s="185">
        <f>taxrates!BF38</f>
        <v>0.42973837213625177</v>
      </c>
      <c r="J46" s="125">
        <f>taxrates!BG38</f>
        <v>3.9787768600280125E-2</v>
      </c>
      <c r="K46" s="125">
        <f>taxrates!BH38</f>
        <v>6.1554215775051456E-3</v>
      </c>
      <c r="L46" s="125">
        <f>taxrates!BI38</f>
        <v>4.1609822659568704E-4</v>
      </c>
      <c r="M46" s="125">
        <f>taxrates!BJ38</f>
        <v>0.20664278558613014</v>
      </c>
      <c r="N46" s="125">
        <f>taxrates!BK38</f>
        <v>0.13247406817205304</v>
      </c>
      <c r="O46" s="125">
        <f>taxrates!BL38</f>
        <v>4.4262229973687638E-2</v>
      </c>
      <c r="P46" s="117">
        <f>taxrates!BM38</f>
        <v>0.47904162845685555</v>
      </c>
      <c r="Q46" s="125">
        <f>taxrates!BN38</f>
        <v>4.381354792559395E-2</v>
      </c>
      <c r="R46" s="125">
        <f>taxrates!BO38</f>
        <v>3.2878954151553236E-3</v>
      </c>
      <c r="S46" s="125">
        <f>taxrates!BP38</f>
        <v>1.3874710957225209E-4</v>
      </c>
      <c r="T46" s="125">
        <f>taxrates!BQ38</f>
        <v>0.22301996275207656</v>
      </c>
      <c r="U46" s="125">
        <f>taxrates!BR38</f>
        <v>0.14626392611271949</v>
      </c>
      <c r="V46" s="165">
        <f>taxrates!BS38</f>
        <v>6.2517549141737946E-2</v>
      </c>
      <c r="X46" s="1051"/>
    </row>
    <row r="47" spans="1:24">
      <c r="A47" s="170">
        <v>1950</v>
      </c>
      <c r="B47" s="157">
        <f>taxrates!AY39</f>
        <v>0.42460363137202539</v>
      </c>
      <c r="C47" s="545">
        <f>taxrates!AZ39</f>
        <v>3.8142638353188374E-2</v>
      </c>
      <c r="D47" s="545">
        <f>taxrates!BA39</f>
        <v>7.2433542305142271E-3</v>
      </c>
      <c r="E47" s="545">
        <f>taxrates!BB39</f>
        <v>9.024732726052281E-4</v>
      </c>
      <c r="F47" s="545">
        <f>taxrates!BC39</f>
        <v>0.17989010273618275</v>
      </c>
      <c r="G47" s="545">
        <f>taxrates!BD39</f>
        <v>0.17509885868298622</v>
      </c>
      <c r="H47" s="546">
        <f>taxrates!BE39</f>
        <v>2.3326204096548637E-2</v>
      </c>
      <c r="I47" s="187">
        <f>taxrates!BF39</f>
        <v>0.49054421305766888</v>
      </c>
      <c r="J47" s="129">
        <f>taxrates!BG39</f>
        <v>3.8626590123576568E-2</v>
      </c>
      <c r="K47" s="129">
        <f>taxrates!BH39</f>
        <v>5.8194087445403849E-3</v>
      </c>
      <c r="L47" s="129">
        <f>taxrates!BI39</f>
        <v>4.1628716206318828E-4</v>
      </c>
      <c r="M47" s="129">
        <f>taxrates!BJ39</f>
        <v>0.21639332482285994</v>
      </c>
      <c r="N47" s="129">
        <f>taxrates!BK39</f>
        <v>0.19535726307241325</v>
      </c>
      <c r="O47" s="129">
        <f>taxrates!BL39</f>
        <v>3.3931339132215507E-2</v>
      </c>
      <c r="P47" s="123">
        <f>taxrates!BM39</f>
        <v>0.62383529179168618</v>
      </c>
      <c r="Q47" s="129">
        <f>taxrates!BN39</f>
        <v>5.2449956765088158E-2</v>
      </c>
      <c r="R47" s="129">
        <f>taxrates!BO39</f>
        <v>3.3699577425903584E-3</v>
      </c>
      <c r="S47" s="129">
        <f>taxrates!BP39</f>
        <v>1.7116738724078754E-4</v>
      </c>
      <c r="T47" s="129">
        <f>taxrates!BQ39</f>
        <v>0.28880885407455037</v>
      </c>
      <c r="U47" s="129">
        <f>taxrates!BR39</f>
        <v>0.22138927236756523</v>
      </c>
      <c r="V47" s="169">
        <f>taxrates!BS39</f>
        <v>5.764608345465131E-2</v>
      </c>
      <c r="X47" s="1051"/>
    </row>
    <row r="48" spans="1:24">
      <c r="A48" s="166">
        <v>1951</v>
      </c>
      <c r="B48" s="146">
        <f>taxrates!AY40</f>
        <v>0.46482815990835991</v>
      </c>
      <c r="C48" s="541">
        <f>taxrates!AZ40</f>
        <v>3.7872327068888628E-2</v>
      </c>
      <c r="D48" s="541">
        <f>taxrates!BA40</f>
        <v>7.2425620156943461E-3</v>
      </c>
      <c r="E48" s="541">
        <f>taxrates!BB40</f>
        <v>1.0057153039247345E-3</v>
      </c>
      <c r="F48" s="541">
        <f>taxrates!BC40</f>
        <v>0.19888606631936423</v>
      </c>
      <c r="G48" s="541">
        <f>taxrates!BD40</f>
        <v>0.1956467180263313</v>
      </c>
      <c r="H48" s="542">
        <f>taxrates!BE40</f>
        <v>2.417477117415669E-2</v>
      </c>
      <c r="I48" s="185">
        <f>taxrates!BF40</f>
        <v>0.53751117992655517</v>
      </c>
      <c r="J48" s="125">
        <f>taxrates!BG40</f>
        <v>3.9666107294700853E-2</v>
      </c>
      <c r="K48" s="125">
        <f>taxrates!BH40</f>
        <v>5.7882735256197734E-3</v>
      </c>
      <c r="L48" s="125">
        <f>taxrates!BI40</f>
        <v>4.7979495589346531E-4</v>
      </c>
      <c r="M48" s="125">
        <f>taxrates!BJ40</f>
        <v>0.23644757957729939</v>
      </c>
      <c r="N48" s="125">
        <f>taxrates!BK40</f>
        <v>0.21892075218745538</v>
      </c>
      <c r="O48" s="125">
        <f>taxrates!BL40</f>
        <v>3.6208672385586206E-2</v>
      </c>
      <c r="P48" s="117">
        <f>taxrates!BM40</f>
        <v>0.59947760119665561</v>
      </c>
      <c r="Q48" s="125">
        <f>taxrates!BN40</f>
        <v>4.5856231621427698E-2</v>
      </c>
      <c r="R48" s="125">
        <f>taxrates!BO40</f>
        <v>3.3634859430261756E-3</v>
      </c>
      <c r="S48" s="125">
        <f>taxrates!BP40</f>
        <v>1.6795916167659425E-4</v>
      </c>
      <c r="T48" s="125">
        <f>taxrates!BQ40</f>
        <v>0.24927802564018936</v>
      </c>
      <c r="U48" s="125">
        <f>taxrates!BR40</f>
        <v>0.24979145092819621</v>
      </c>
      <c r="V48" s="165">
        <f>taxrates!BS40</f>
        <v>5.1020447902139575E-2</v>
      </c>
      <c r="X48" s="1051"/>
    </row>
    <row r="49" spans="1:24">
      <c r="A49" s="166">
        <v>1952</v>
      </c>
      <c r="B49" s="146">
        <f>taxrates!AY41</f>
        <v>0.45181368386267778</v>
      </c>
      <c r="C49" s="541">
        <f>taxrates!AZ41</f>
        <v>4.1485256109959477E-2</v>
      </c>
      <c r="D49" s="541">
        <f>taxrates!BA41</f>
        <v>7.7835115374982186E-3</v>
      </c>
      <c r="E49" s="541">
        <f>taxrates!BB41</f>
        <v>1.0470304526155566E-3</v>
      </c>
      <c r="F49" s="541">
        <f>taxrates!BC41</f>
        <v>0.19919912009358645</v>
      </c>
      <c r="G49" s="541">
        <f>taxrates!BD41</f>
        <v>0.17320925188244093</v>
      </c>
      <c r="H49" s="542">
        <f>taxrates!BE41</f>
        <v>2.9089513786577148E-2</v>
      </c>
      <c r="I49" s="185">
        <f>taxrates!BF41</f>
        <v>0.49500236875191717</v>
      </c>
      <c r="J49" s="125">
        <f>taxrates!BG41</f>
        <v>4.337225592685983E-2</v>
      </c>
      <c r="K49" s="125">
        <f>taxrates!BH41</f>
        <v>6.2460627666605772E-3</v>
      </c>
      <c r="L49" s="125">
        <f>taxrates!BI41</f>
        <v>4.9860953277152591E-4</v>
      </c>
      <c r="M49" s="125">
        <f>taxrates!BJ41</f>
        <v>0.207363022647753</v>
      </c>
      <c r="N49" s="125">
        <f>taxrates!BK41</f>
        <v>0.19428599402654889</v>
      </c>
      <c r="O49" s="125">
        <f>taxrates!BL41</f>
        <v>4.3236423851323341E-2</v>
      </c>
      <c r="P49" s="117">
        <f>taxrates!BM41</f>
        <v>0.56201524141039094</v>
      </c>
      <c r="Q49" s="125">
        <f>taxrates!BN41</f>
        <v>4.9873045343849717E-2</v>
      </c>
      <c r="R49" s="125">
        <f>taxrates!BO41</f>
        <v>3.5628061007550401E-3</v>
      </c>
      <c r="S49" s="125">
        <f>taxrates!BP41</f>
        <v>1.7361358052709049E-4</v>
      </c>
      <c r="T49" s="125">
        <f>taxrates!BQ41</f>
        <v>0.22861355260016619</v>
      </c>
      <c r="U49" s="125">
        <f>taxrates!BR41</f>
        <v>0.21902660962231613</v>
      </c>
      <c r="V49" s="165">
        <f>taxrates!BS41</f>
        <v>6.0765614162776795E-2</v>
      </c>
      <c r="X49" s="1051"/>
    </row>
    <row r="50" spans="1:24">
      <c r="A50" s="166">
        <v>1953</v>
      </c>
      <c r="B50" s="146">
        <f>taxrates!AY42</f>
        <v>0.45050257293650942</v>
      </c>
      <c r="C50" s="541">
        <f>taxrates!AZ42</f>
        <v>4.5153229329397845E-2</v>
      </c>
      <c r="D50" s="541">
        <f>taxrates!BA42</f>
        <v>8.0225213468532088E-3</v>
      </c>
      <c r="E50" s="541">
        <f>taxrates!BB42</f>
        <v>1.096415641874978E-3</v>
      </c>
      <c r="F50" s="541">
        <f>taxrates!BC42</f>
        <v>0.18596050383076762</v>
      </c>
      <c r="G50" s="541">
        <f>taxrates!BD42</f>
        <v>0.18100610151885013</v>
      </c>
      <c r="H50" s="542">
        <f>taxrates!BE42</f>
        <v>2.9263801268765627E-2</v>
      </c>
      <c r="I50" s="185">
        <f>taxrates!BF42</f>
        <v>0.5169300403054542</v>
      </c>
      <c r="J50" s="125">
        <f>taxrates!BG42</f>
        <v>4.7311342312834924E-2</v>
      </c>
      <c r="K50" s="125">
        <f>taxrates!BH42</f>
        <v>6.3183980590586332E-3</v>
      </c>
      <c r="L50" s="125">
        <f>taxrates!BI42</f>
        <v>5.2328068481597215E-4</v>
      </c>
      <c r="M50" s="125">
        <f>taxrates!BJ42</f>
        <v>0.21675828815002685</v>
      </c>
      <c r="N50" s="125">
        <f>taxrates!BK42</f>
        <v>0.20269063295560213</v>
      </c>
      <c r="O50" s="125">
        <f>taxrates!BL42</f>
        <v>4.3328098143115633E-2</v>
      </c>
      <c r="P50" s="117">
        <f>taxrates!BM42</f>
        <v>0.55774898641110116</v>
      </c>
      <c r="Q50" s="125">
        <f>taxrates!BN42</f>
        <v>5.3292053643697344E-2</v>
      </c>
      <c r="R50" s="125">
        <f>taxrates!BO42</f>
        <v>3.6581643449090876E-3</v>
      </c>
      <c r="S50" s="125">
        <f>taxrates!BP42</f>
        <v>1.7848475655380473E-4</v>
      </c>
      <c r="T50" s="125">
        <f>taxrates!BQ42</f>
        <v>0.2113675383468086</v>
      </c>
      <c r="U50" s="125">
        <f>taxrates!BR42</f>
        <v>0.22943065211494448</v>
      </c>
      <c r="V50" s="165">
        <f>taxrates!BS42</f>
        <v>5.9822093204187868E-2</v>
      </c>
      <c r="X50" s="1051"/>
    </row>
    <row r="51" spans="1:24">
      <c r="A51" s="166">
        <v>1954</v>
      </c>
      <c r="B51" s="146">
        <f>taxrates!AY43</f>
        <v>0.43368477120988386</v>
      </c>
      <c r="C51" s="541">
        <f>taxrates!AZ43</f>
        <v>4.2821782203946487E-2</v>
      </c>
      <c r="D51" s="541">
        <f>taxrates!BA43</f>
        <v>9.441204403607014E-3</v>
      </c>
      <c r="E51" s="541">
        <f>taxrates!BB43</f>
        <v>1.2356816058832561E-3</v>
      </c>
      <c r="F51" s="541">
        <f>taxrates!BC43</f>
        <v>0.18372237836678462</v>
      </c>
      <c r="G51" s="541">
        <f>taxrates!BD43</f>
        <v>0.16529255578019872</v>
      </c>
      <c r="H51" s="542">
        <f>taxrates!BE43</f>
        <v>3.1171168849463752E-2</v>
      </c>
      <c r="I51" s="185">
        <f>taxrates!BF43</f>
        <v>0.50013230508973094</v>
      </c>
      <c r="J51" s="125">
        <f>taxrates!BG43</f>
        <v>4.4800040651563969E-2</v>
      </c>
      <c r="K51" s="125">
        <f>taxrates!BH43</f>
        <v>7.6563145553898027E-3</v>
      </c>
      <c r="L51" s="125">
        <f>taxrates!BI43</f>
        <v>5.8884810219096402E-4</v>
      </c>
      <c r="M51" s="125">
        <f>taxrates!BJ43</f>
        <v>0.21576165201709319</v>
      </c>
      <c r="N51" s="125">
        <f>taxrates!BK43</f>
        <v>0.18553044677981134</v>
      </c>
      <c r="O51" s="125">
        <f>taxrates!BL43</f>
        <v>4.5795002983681693E-2</v>
      </c>
      <c r="P51" s="117">
        <f>taxrates!BM43</f>
        <v>0.54265606157637025</v>
      </c>
      <c r="Q51" s="125">
        <f>taxrates!BN43</f>
        <v>5.0653547375992633E-2</v>
      </c>
      <c r="R51" s="125">
        <f>taxrates!BO43</f>
        <v>5.04189110290353E-3</v>
      </c>
      <c r="S51" s="125">
        <f>taxrates!BP43</f>
        <v>2.016062433771753E-4</v>
      </c>
      <c r="T51" s="125">
        <f>taxrates!BQ43</f>
        <v>0.21800739377038753</v>
      </c>
      <c r="U51" s="125">
        <f>taxrates!BR43</f>
        <v>0.20509757688053429</v>
      </c>
      <c r="V51" s="165">
        <f>taxrates!BS43</f>
        <v>6.365404620317508E-2</v>
      </c>
      <c r="X51" s="1051"/>
    </row>
    <row r="52" spans="1:24">
      <c r="A52" s="166">
        <v>1955</v>
      </c>
      <c r="B52" s="146">
        <f>taxrates!AY44</f>
        <v>0.43219255655040861</v>
      </c>
      <c r="C52" s="541">
        <f>taxrates!AZ44</f>
        <v>4.0811235768997201E-2</v>
      </c>
      <c r="D52" s="541">
        <f>taxrates!BA44</f>
        <v>6.9247835415582534E-3</v>
      </c>
      <c r="E52" s="541">
        <f>taxrates!BB44</f>
        <v>1.2039175237801654E-3</v>
      </c>
      <c r="F52" s="541">
        <f>taxrates!BC44</f>
        <v>0.17285907145089813</v>
      </c>
      <c r="G52" s="541">
        <f>taxrates!BD44</f>
        <v>0.18145223964352744</v>
      </c>
      <c r="H52" s="542">
        <f>taxrates!BE44</f>
        <v>2.8941308621647375E-2</v>
      </c>
      <c r="I52" s="185">
        <f>taxrates!BF44</f>
        <v>0.48817062479465739</v>
      </c>
      <c r="J52" s="125">
        <f>taxrates!BG44</f>
        <v>4.1163709507819418E-2</v>
      </c>
      <c r="K52" s="125">
        <f>taxrates!BH44</f>
        <v>6.0913804839644982E-3</v>
      </c>
      <c r="L52" s="125">
        <f>taxrates!BI44</f>
        <v>5.5311383704841456E-4</v>
      </c>
      <c r="M52" s="125">
        <f>taxrates!BJ44</f>
        <v>0.19991961303912995</v>
      </c>
      <c r="N52" s="125">
        <f>taxrates!BK44</f>
        <v>0.19971312064660721</v>
      </c>
      <c r="O52" s="125">
        <f>taxrates!BL44</f>
        <v>4.0729687280087891E-2</v>
      </c>
      <c r="P52" s="117">
        <f>taxrates!BM44</f>
        <v>0.50237407297534031</v>
      </c>
      <c r="Q52" s="125">
        <f>taxrates!BN44</f>
        <v>4.3521620212138609E-2</v>
      </c>
      <c r="R52" s="125">
        <f>taxrates!BO44</f>
        <v>3.0894216407286977E-3</v>
      </c>
      <c r="S52" s="125">
        <f>taxrates!BP44</f>
        <v>1.7708195729306147E-4</v>
      </c>
      <c r="T52" s="125">
        <f>taxrates!BQ44</f>
        <v>0.1889972524700767</v>
      </c>
      <c r="U52" s="125">
        <f>taxrates!BR44</f>
        <v>0.21348766207395756</v>
      </c>
      <c r="V52" s="165">
        <f>taxrates!BS44</f>
        <v>5.3101034621145626E-2</v>
      </c>
      <c r="X52" s="1051"/>
    </row>
    <row r="53" spans="1:24">
      <c r="A53" s="166">
        <v>1956</v>
      </c>
      <c r="B53" s="146">
        <f>taxrates!AY45</f>
        <v>0.46571207590962188</v>
      </c>
      <c r="C53" s="541">
        <f>taxrates!AZ45</f>
        <v>4.3617865926143917E-2</v>
      </c>
      <c r="D53" s="541">
        <f>taxrates!BA45</f>
        <v>8.7080232162840242E-3</v>
      </c>
      <c r="E53" s="541">
        <f>taxrates!BB45</f>
        <v>1.3143063599581231E-3</v>
      </c>
      <c r="F53" s="541">
        <f>taxrates!BC45</f>
        <v>0.19148829947017509</v>
      </c>
      <c r="G53" s="541">
        <f>taxrates!BD45</f>
        <v>0.18561774550973467</v>
      </c>
      <c r="H53" s="542">
        <f>taxrates!BE45</f>
        <v>3.4965835427326064E-2</v>
      </c>
      <c r="I53" s="185">
        <f>taxrates!BF45</f>
        <v>0.51298182775490042</v>
      </c>
      <c r="J53" s="125">
        <f>taxrates!BG45</f>
        <v>4.4803614752428216E-2</v>
      </c>
      <c r="K53" s="125">
        <f>taxrates!BH45</f>
        <v>6.3437666902024931E-3</v>
      </c>
      <c r="L53" s="125">
        <f>taxrates!BI45</f>
        <v>6.1493367780240124E-4</v>
      </c>
      <c r="M53" s="125">
        <f>taxrates!BJ45</f>
        <v>0.20486649643180249</v>
      </c>
      <c r="N53" s="125">
        <f>taxrates!BK45</f>
        <v>0.20657110205156259</v>
      </c>
      <c r="O53" s="125">
        <f>taxrates!BL45</f>
        <v>4.9781914151102197E-2</v>
      </c>
      <c r="P53" s="117">
        <f>taxrates!BM45</f>
        <v>0.53631045332162663</v>
      </c>
      <c r="Q53" s="125">
        <f>taxrates!BN45</f>
        <v>4.8581049863519798E-2</v>
      </c>
      <c r="R53" s="125">
        <f>taxrates!BO45</f>
        <v>3.3160366092687583E-3</v>
      </c>
      <c r="S53" s="125">
        <f>taxrates!BP45</f>
        <v>2.0190699282203022E-4</v>
      </c>
      <c r="T53" s="125">
        <f>taxrates!BQ45</f>
        <v>0.19589405299243234</v>
      </c>
      <c r="U53" s="125">
        <f>taxrates!BR45</f>
        <v>0.22154498495329417</v>
      </c>
      <c r="V53" s="165">
        <f>taxrates!BS45</f>
        <v>6.6772421910289509E-2</v>
      </c>
      <c r="X53" s="1051"/>
    </row>
    <row r="54" spans="1:24">
      <c r="A54" s="166">
        <v>1957</v>
      </c>
      <c r="B54" s="146">
        <f>taxrates!AY46</f>
        <v>0.4562350622915653</v>
      </c>
      <c r="C54" s="541">
        <f>taxrates!AZ46</f>
        <v>4.4942937385317024E-2</v>
      </c>
      <c r="D54" s="541">
        <f>taxrates!BA46</f>
        <v>8.8062518801920644E-3</v>
      </c>
      <c r="E54" s="541">
        <f>taxrates!BB46</f>
        <v>1.4602025978082737E-3</v>
      </c>
      <c r="F54" s="541">
        <f>taxrates!BC46</f>
        <v>0.18655834820419967</v>
      </c>
      <c r="G54" s="541">
        <f>taxrates!BD46</f>
        <v>0.17659228135935362</v>
      </c>
      <c r="H54" s="542">
        <f>taxrates!BE46</f>
        <v>3.7875040864694641E-2</v>
      </c>
      <c r="I54" s="185">
        <f>taxrates!BF46</f>
        <v>0.50500254327361815</v>
      </c>
      <c r="J54" s="125">
        <f>taxrates!BG46</f>
        <v>4.6679678772481061E-2</v>
      </c>
      <c r="K54" s="125">
        <f>taxrates!BH46</f>
        <v>6.5600457296904188E-3</v>
      </c>
      <c r="L54" s="125">
        <f>taxrates!BI46</f>
        <v>6.9081625789488071E-4</v>
      </c>
      <c r="M54" s="125">
        <f>taxrates!BJ46</f>
        <v>0.20027914630339447</v>
      </c>
      <c r="N54" s="125">
        <f>taxrates!BK46</f>
        <v>0.19663899541420723</v>
      </c>
      <c r="O54" s="125">
        <f>taxrates!BL46</f>
        <v>5.4153860795950054E-2</v>
      </c>
      <c r="P54" s="117">
        <f>taxrates!BM46</f>
        <v>0.5345068750041041</v>
      </c>
      <c r="Q54" s="125">
        <f>taxrates!BN46</f>
        <v>5.2103422042849061E-2</v>
      </c>
      <c r="R54" s="125">
        <f>taxrates!BO46</f>
        <v>4.0993572428660099E-3</v>
      </c>
      <c r="S54" s="125">
        <f>taxrates!BP46</f>
        <v>2.3349101828599054E-4</v>
      </c>
      <c r="T54" s="125">
        <f>taxrates!BQ46</f>
        <v>0.19155249535859539</v>
      </c>
      <c r="U54" s="125">
        <f>taxrates!BR46</f>
        <v>0.21150145675825643</v>
      </c>
      <c r="V54" s="165">
        <f>taxrates!BS46</f>
        <v>7.5016652583251159E-2</v>
      </c>
      <c r="X54" s="1051"/>
    </row>
    <row r="55" spans="1:24">
      <c r="A55" s="166">
        <v>1958</v>
      </c>
      <c r="B55" s="146">
        <f>taxrates!AY47</f>
        <v>0.45989475234985094</v>
      </c>
      <c r="C55" s="541">
        <f>taxrates!AZ47</f>
        <v>4.7665514641494017E-2</v>
      </c>
      <c r="D55" s="541">
        <f>taxrates!BA47</f>
        <v>1.009231523874766E-2</v>
      </c>
      <c r="E55" s="541">
        <f>taxrates!BB47</f>
        <v>1.5414977047679584E-3</v>
      </c>
      <c r="F55" s="541">
        <f>taxrates!BC47</f>
        <v>0.19382550538154411</v>
      </c>
      <c r="G55" s="541">
        <f>taxrates!BD47</f>
        <v>0.16925020717155728</v>
      </c>
      <c r="H55" s="542">
        <f>taxrates!BE47</f>
        <v>3.7519712211739935E-2</v>
      </c>
      <c r="I55" s="185">
        <f>taxrates!BF47</f>
        <v>0.5178597112945913</v>
      </c>
      <c r="J55" s="125">
        <f>taxrates!BG47</f>
        <v>5.0693018486246244E-2</v>
      </c>
      <c r="K55" s="125">
        <f>taxrates!BH47</f>
        <v>7.7563312318721083E-3</v>
      </c>
      <c r="L55" s="125">
        <f>taxrates!BI47</f>
        <v>7.4674061958537354E-4</v>
      </c>
      <c r="M55" s="125">
        <f>taxrates!BJ47</f>
        <v>0.21207583247775363</v>
      </c>
      <c r="N55" s="125">
        <f>taxrates!BK47</f>
        <v>0.19232259484872666</v>
      </c>
      <c r="O55" s="125">
        <f>taxrates!BL47</f>
        <v>5.426519363040723E-2</v>
      </c>
      <c r="P55" s="117">
        <f>taxrates!BM47</f>
        <v>0.55085428003015235</v>
      </c>
      <c r="Q55" s="125">
        <f>taxrates!BN47</f>
        <v>5.7321457014874726E-2</v>
      </c>
      <c r="R55" s="125">
        <f>taxrates!BO47</f>
        <v>4.8966549929523014E-3</v>
      </c>
      <c r="S55" s="125">
        <f>taxrates!BP47</f>
        <v>2.5568666891851642E-4</v>
      </c>
      <c r="T55" s="125">
        <f>taxrates!BQ47</f>
        <v>0.20338797773807762</v>
      </c>
      <c r="U55" s="125">
        <f>taxrates!BR47</f>
        <v>0.21085976172084997</v>
      </c>
      <c r="V55" s="165">
        <f>taxrates!BS47</f>
        <v>7.4132741894479159E-2</v>
      </c>
      <c r="X55" s="1051"/>
    </row>
    <row r="56" spans="1:24">
      <c r="A56" s="168">
        <v>1959</v>
      </c>
      <c r="B56" s="150">
        <f>taxrates!AY48</f>
        <v>0.45233122970754597</v>
      </c>
      <c r="C56" s="543">
        <f>taxrates!AZ48</f>
        <v>4.6055369080551835E-2</v>
      </c>
      <c r="D56" s="543">
        <f>taxrates!BA48</f>
        <v>8.9961908645598762E-3</v>
      </c>
      <c r="E56" s="543">
        <f>taxrates!BB48</f>
        <v>1.6338731152858855E-3</v>
      </c>
      <c r="F56" s="543">
        <f>taxrates!BC48</f>
        <v>0.17814766536281032</v>
      </c>
      <c r="G56" s="543">
        <f>taxrates!BD48</f>
        <v>0.18379321122480413</v>
      </c>
      <c r="H56" s="544">
        <f>taxrates!BE48</f>
        <v>3.3704920059533891E-2</v>
      </c>
      <c r="I56" s="186">
        <f>taxrates!BF48</f>
        <v>0.49541899522404786</v>
      </c>
      <c r="J56" s="127">
        <f>taxrates!BG48</f>
        <v>4.8267245593854445E-2</v>
      </c>
      <c r="K56" s="127">
        <f>taxrates!BH48</f>
        <v>6.3948971230814323E-3</v>
      </c>
      <c r="L56" s="127">
        <f>taxrates!BI48</f>
        <v>7.7996228666715815E-4</v>
      </c>
      <c r="M56" s="127">
        <f>taxrates!BJ48</f>
        <v>0.18825628717011608</v>
      </c>
      <c r="N56" s="127">
        <f>taxrates!BK48</f>
        <v>0.20429007267251909</v>
      </c>
      <c r="O56" s="127">
        <f>taxrates!BL48</f>
        <v>4.7430530377809671E-2</v>
      </c>
      <c r="P56" s="120">
        <f>taxrates!BM48</f>
        <v>0.51524704235845931</v>
      </c>
      <c r="Q56" s="127">
        <f>taxrates!BN48</f>
        <v>5.3210062785292368E-2</v>
      </c>
      <c r="R56" s="127">
        <f>taxrates!BO48</f>
        <v>3.71913516530324E-3</v>
      </c>
      <c r="S56" s="127">
        <f>taxrates!BP48</f>
        <v>2.6036589706492352E-4</v>
      </c>
      <c r="T56" s="127">
        <f>taxrates!BQ48</f>
        <v>0.18029242362740511</v>
      </c>
      <c r="U56" s="127">
        <f>taxrates!BR48</f>
        <v>0.21641290022513468</v>
      </c>
      <c r="V56" s="167">
        <f>taxrates!BS48</f>
        <v>6.1352154658258995E-2</v>
      </c>
      <c r="X56" s="1051"/>
    </row>
    <row r="57" spans="1:24">
      <c r="A57" s="166">
        <v>1960</v>
      </c>
      <c r="B57" s="146">
        <f>taxrates!AY49</f>
        <v>0.4640953227224266</v>
      </c>
      <c r="C57" s="541">
        <f>taxrates!AZ49</f>
        <v>4.9606504892223416E-2</v>
      </c>
      <c r="D57" s="541">
        <f>taxrates!BA49</f>
        <v>1.0863287095044166E-2</v>
      </c>
      <c r="E57" s="541">
        <f>taxrates!BB49</f>
        <v>1.9439636466484138E-3</v>
      </c>
      <c r="F57" s="541">
        <f>taxrates!BC49</f>
        <v>0.180042730649456</v>
      </c>
      <c r="G57" s="541">
        <f>taxrates!BD49</f>
        <v>0.18099362579578865</v>
      </c>
      <c r="H57" s="542">
        <f>taxrates!BE49</f>
        <v>4.0645210643266011E-2</v>
      </c>
      <c r="I57" s="185">
        <f>taxrates!BF49</f>
        <v>0.50443411746639488</v>
      </c>
      <c r="J57" s="125">
        <f>taxrates!BG49</f>
        <v>5.0236088735182309E-2</v>
      </c>
      <c r="K57" s="125">
        <f>taxrates!BH49</f>
        <v>8.1690932422266889E-3</v>
      </c>
      <c r="L57" s="125">
        <f>taxrates!BI49</f>
        <v>8.9670245089618224E-4</v>
      </c>
      <c r="M57" s="125">
        <f>taxrates!BJ49</f>
        <v>0.18942944036005857</v>
      </c>
      <c r="N57" s="125">
        <f>taxrates!BK49</f>
        <v>0.2011642551635798</v>
      </c>
      <c r="O57" s="125">
        <f>taxrates!BL49</f>
        <v>5.4538537514451327E-2</v>
      </c>
      <c r="P57" s="117">
        <f>taxrates!BM49</f>
        <v>0.51103113097349129</v>
      </c>
      <c r="Q57" s="125">
        <f>taxrates!BN49</f>
        <v>5.176546619058054E-2</v>
      </c>
      <c r="R57" s="125">
        <f>taxrates!BO49</f>
        <v>4.0577072434142165E-3</v>
      </c>
      <c r="S57" s="125">
        <f>taxrates!BP49</f>
        <v>2.7979626176806102E-4</v>
      </c>
      <c r="T57" s="125">
        <f>taxrates!BQ49</f>
        <v>0.17392276017139022</v>
      </c>
      <c r="U57" s="125">
        <f>taxrates!BR49</f>
        <v>0.21713424274552406</v>
      </c>
      <c r="V57" s="165">
        <f>taxrates!BS49</f>
        <v>6.3871158360814168E-2</v>
      </c>
      <c r="X57" s="1051"/>
    </row>
    <row r="58" spans="1:24">
      <c r="A58" s="166">
        <v>1961</v>
      </c>
      <c r="B58" s="146">
        <f>taxrates!AY50</f>
        <v>0.47412180644563212</v>
      </c>
      <c r="C58" s="541">
        <f>taxrates!AZ50</f>
        <v>5.0357971021483032E-2</v>
      </c>
      <c r="D58" s="541">
        <f>taxrates!BA50</f>
        <v>1.1021792407761435E-2</v>
      </c>
      <c r="E58" s="541">
        <f>taxrates!BB50</f>
        <v>1.9715997258282695E-3</v>
      </c>
      <c r="F58" s="541">
        <f>taxrates!BC50</f>
        <v>0.18623132225479505</v>
      </c>
      <c r="G58" s="541">
        <f>taxrates!BD50</f>
        <v>0.17979373212949626</v>
      </c>
      <c r="H58" s="542">
        <f>taxrates!BE50</f>
        <v>4.4745388906268044E-2</v>
      </c>
      <c r="I58" s="185">
        <f>taxrates!BF50</f>
        <v>0.51488700986552915</v>
      </c>
      <c r="J58" s="125">
        <f>taxrates!BG50</f>
        <v>5.0368800608291721E-2</v>
      </c>
      <c r="K58" s="125">
        <f>taxrates!BH50</f>
        <v>7.7041698560035609E-3</v>
      </c>
      <c r="L58" s="125">
        <f>taxrates!BI50</f>
        <v>8.9824573333040214E-4</v>
      </c>
      <c r="M58" s="125">
        <f>taxrates!BJ50</f>
        <v>0.19655404107828692</v>
      </c>
      <c r="N58" s="125">
        <f>taxrates!BK50</f>
        <v>0.20088069282791016</v>
      </c>
      <c r="O58" s="125">
        <f>taxrates!BL50</f>
        <v>5.8481059761706422E-2</v>
      </c>
      <c r="P58" s="117">
        <f>taxrates!BM50</f>
        <v>0.51726270513059991</v>
      </c>
      <c r="Q58" s="125">
        <f>taxrates!BN50</f>
        <v>5.1010920802013374E-2</v>
      </c>
      <c r="R58" s="125">
        <f>taxrates!BO50</f>
        <v>3.9573126506388745E-3</v>
      </c>
      <c r="S58" s="125">
        <f>taxrates!BP50</f>
        <v>2.7546470237854476E-4</v>
      </c>
      <c r="T58" s="125">
        <f>taxrates!BQ50</f>
        <v>0.18087979572538709</v>
      </c>
      <c r="U58" s="125">
        <f>taxrates!BR50</f>
        <v>0.21614128523365844</v>
      </c>
      <c r="V58" s="165">
        <f>taxrates!BS50</f>
        <v>6.4997926016523558E-2</v>
      </c>
      <c r="X58" s="1051"/>
    </row>
    <row r="59" spans="1:24">
      <c r="A59" s="148">
        <v>1962</v>
      </c>
      <c r="B59" s="146">
        <f>taxrates!AY51</f>
        <v>0.41067463159561157</v>
      </c>
      <c r="C59" s="440">
        <f>taxrates!AZ51</f>
        <v>4.9224797636270523E-2</v>
      </c>
      <c r="D59" s="440">
        <f>taxrates!BA51</f>
        <v>1.1580037884414196E-2</v>
      </c>
      <c r="E59" s="440">
        <f>taxrates!BB51</f>
        <v>2.0902287214994431E-3</v>
      </c>
      <c r="F59" s="440">
        <f>taxrates!BC51</f>
        <v>0.13632836937904358</v>
      </c>
      <c r="G59" s="440">
        <f>taxrates!BD51</f>
        <v>0.17283514142036438</v>
      </c>
      <c r="H59" s="441">
        <f>taxrates!BE51</f>
        <v>3.8629010319709778E-2</v>
      </c>
      <c r="I59" s="181">
        <f>taxrates!BF51</f>
        <v>0.43564328551292419</v>
      </c>
      <c r="J59" s="147">
        <f>taxrates!BG51</f>
        <v>4.9068707972764969E-2</v>
      </c>
      <c r="K59" s="147">
        <f>taxrates!BH51</f>
        <v>8.3230100572109222E-3</v>
      </c>
      <c r="L59" s="147">
        <f>taxrates!BI51</f>
        <v>9.5030717784538865E-4</v>
      </c>
      <c r="M59" s="147">
        <f>taxrates!BJ51</f>
        <v>0.13560120761394501</v>
      </c>
      <c r="N59" s="147">
        <f>taxrates!BK51</f>
        <v>0.19033902883529663</v>
      </c>
      <c r="O59" s="147">
        <f>taxrates!BL51</f>
        <v>5.1387641578912735E-2</v>
      </c>
      <c r="P59" s="117">
        <f>taxrates!BM51</f>
        <v>0.44104942679405212</v>
      </c>
      <c r="Q59" s="116">
        <f>taxrates!BN51</f>
        <v>4.957936704158783E-2</v>
      </c>
      <c r="R59" s="116">
        <f>taxrates!BO51</f>
        <v>4.7656744718551636E-3</v>
      </c>
      <c r="S59" s="116">
        <f>taxrates!BP51</f>
        <v>2.9162821010686457E-4</v>
      </c>
      <c r="T59" s="116">
        <f>taxrates!BQ51</f>
        <v>0.12921547889709473</v>
      </c>
      <c r="U59" s="116">
        <f>taxrates!BR51</f>
        <v>0.19994761049747467</v>
      </c>
      <c r="V59" s="145">
        <f>taxrates!BS51</f>
        <v>5.7319585233926773E-2</v>
      </c>
      <c r="X59" s="1051"/>
    </row>
    <row r="60" spans="1:24">
      <c r="A60" s="148">
        <v>1963</v>
      </c>
      <c r="B60" s="146">
        <f>taxrates!AY52</f>
        <v>0.4029630571603775</v>
      </c>
      <c r="C60" s="440">
        <f>taxrates!AZ52</f>
        <v>4.8768883571028709E-2</v>
      </c>
      <c r="D60" s="440">
        <f>taxrates!BA52</f>
        <v>1.0613891296088696E-2</v>
      </c>
      <c r="E60" s="440">
        <f>taxrates!BB52</f>
        <v>2.0573679357767105E-3</v>
      </c>
      <c r="F60" s="440">
        <f>taxrates!BC52</f>
        <v>0.13197445869445801</v>
      </c>
      <c r="G60" s="440">
        <f>taxrates!BD52</f>
        <v>0.17001502215862274</v>
      </c>
      <c r="H60" s="441">
        <f>taxrates!BE52</f>
        <v>3.9563316851854324E-2</v>
      </c>
      <c r="I60" s="181">
        <f>taxrates!BF52</f>
        <v>0.42753253877162933</v>
      </c>
      <c r="J60" s="147">
        <f>taxrates!BG52</f>
        <v>4.8859398812055588E-2</v>
      </c>
      <c r="K60" s="147">
        <f>taxrates!BH52</f>
        <v>7.2237800341099501E-3</v>
      </c>
      <c r="L60" s="147">
        <f>taxrates!BI52</f>
        <v>9.3812929117120802E-4</v>
      </c>
      <c r="M60" s="147">
        <f>taxrates!BJ52</f>
        <v>0.13205291330814362</v>
      </c>
      <c r="N60" s="147">
        <f>taxrates!BK52</f>
        <v>0.18683154135942459</v>
      </c>
      <c r="O60" s="147">
        <f>taxrates!BL52</f>
        <v>5.1686989143490791E-2</v>
      </c>
      <c r="P60" s="117">
        <f>taxrates!BM52</f>
        <v>0.43099837005138397</v>
      </c>
      <c r="Q60" s="116">
        <f>taxrates!BN52</f>
        <v>4.9293279647827148E-2</v>
      </c>
      <c r="R60" s="116">
        <f>taxrates!BO52</f>
        <v>4.0425811894237995E-3</v>
      </c>
      <c r="S60" s="116">
        <f>taxrates!BP52</f>
        <v>2.8582886443473399E-4</v>
      </c>
      <c r="T60" s="116">
        <f>taxrates!BQ52</f>
        <v>0.12561121582984924</v>
      </c>
      <c r="U60" s="116">
        <f>taxrates!BR52</f>
        <v>0.19625024497509003</v>
      </c>
      <c r="V60" s="145">
        <f>taxrates!BS52</f>
        <v>5.5550171062350273E-2</v>
      </c>
      <c r="X60" s="1051"/>
    </row>
    <row r="61" spans="1:24">
      <c r="A61" s="148">
        <v>1964</v>
      </c>
      <c r="B61" s="146">
        <f>taxrates!AY53</f>
        <v>0.39525148272514343</v>
      </c>
      <c r="C61" s="440">
        <f>taxrates!AZ53</f>
        <v>4.8312969505786896E-2</v>
      </c>
      <c r="D61" s="440">
        <f>taxrates!BA53</f>
        <v>9.647744707763195E-3</v>
      </c>
      <c r="E61" s="440">
        <f>taxrates!BB53</f>
        <v>2.024507150053978E-3</v>
      </c>
      <c r="F61" s="440">
        <f>taxrates!BC53</f>
        <v>0.12762054800987244</v>
      </c>
      <c r="G61" s="440">
        <f>taxrates!BD53</f>
        <v>0.1671949028968811</v>
      </c>
      <c r="H61" s="441">
        <f>taxrates!BE53</f>
        <v>4.0497623383998871E-2</v>
      </c>
      <c r="I61" s="181">
        <f>taxrates!BF53</f>
        <v>0.41942179203033447</v>
      </c>
      <c r="J61" s="147">
        <f>taxrates!BG53</f>
        <v>4.8650089651346207E-2</v>
      </c>
      <c r="K61" s="147">
        <f>taxrates!BH53</f>
        <v>6.1245500110089779E-3</v>
      </c>
      <c r="L61" s="147">
        <f>taxrates!BI53</f>
        <v>9.259514044970274E-4</v>
      </c>
      <c r="M61" s="147">
        <f>taxrates!BJ53</f>
        <v>0.12850461900234222</v>
      </c>
      <c r="N61" s="147">
        <f>taxrates!BK53</f>
        <v>0.18332405388355255</v>
      </c>
      <c r="O61" s="147">
        <f>taxrates!BL53</f>
        <v>5.1986336708068848E-2</v>
      </c>
      <c r="P61" s="117">
        <f>taxrates!BM53</f>
        <v>0.42094731330871582</v>
      </c>
      <c r="Q61" s="116">
        <f>taxrates!BN53</f>
        <v>4.9007192254066467E-2</v>
      </c>
      <c r="R61" s="116">
        <f>taxrates!BO53</f>
        <v>3.3194879069924355E-3</v>
      </c>
      <c r="S61" s="116">
        <f>taxrates!BP53</f>
        <v>2.800295187626034E-4</v>
      </c>
      <c r="T61" s="116">
        <f>taxrates!BQ53</f>
        <v>0.12200695276260376</v>
      </c>
      <c r="U61" s="116">
        <f>taxrates!BR53</f>
        <v>0.19255287945270538</v>
      </c>
      <c r="V61" s="145">
        <f>taxrates!BS53</f>
        <v>5.3780756890773773E-2</v>
      </c>
      <c r="X61" s="1051"/>
    </row>
    <row r="62" spans="1:24">
      <c r="A62" s="148">
        <v>1965</v>
      </c>
      <c r="B62" s="146">
        <f>taxrates!AY54</f>
        <v>0.39792108535766602</v>
      </c>
      <c r="C62" s="440">
        <f>taxrates!AZ54</f>
        <v>4.5836761593818665E-2</v>
      </c>
      <c r="D62" s="440">
        <f>taxrates!BA54</f>
        <v>9.9985268898308277E-3</v>
      </c>
      <c r="E62" s="440">
        <f>taxrates!BB54</f>
        <v>2.2912669228389859E-3</v>
      </c>
      <c r="F62" s="440">
        <f>taxrates!BC54</f>
        <v>0.13648287206888199</v>
      </c>
      <c r="G62" s="440">
        <f>taxrates!BD54</f>
        <v>0.16328278183937073</v>
      </c>
      <c r="H62" s="441">
        <f>taxrates!BE54</f>
        <v>4.0058562532067299E-2</v>
      </c>
      <c r="I62" s="181">
        <f>taxrates!BF54</f>
        <v>0.42022502422332764</v>
      </c>
      <c r="J62" s="147">
        <f>taxrates!BG54</f>
        <v>4.6010112389922142E-2</v>
      </c>
      <c r="K62" s="147">
        <f>taxrates!BH54</f>
        <v>6.9548010360449553E-3</v>
      </c>
      <c r="L62" s="147">
        <f>taxrates!BI54</f>
        <v>1.0094017488881946E-3</v>
      </c>
      <c r="M62" s="147">
        <f>taxrates!BJ54</f>
        <v>0.13599257171154022</v>
      </c>
      <c r="N62" s="147">
        <f>taxrates!BK54</f>
        <v>0.17917346954345703</v>
      </c>
      <c r="O62" s="147">
        <f>taxrates!BL54</f>
        <v>5.1144124940037727E-2</v>
      </c>
      <c r="P62" s="117">
        <f>taxrates!BM54</f>
        <v>0.42187437415122986</v>
      </c>
      <c r="Q62" s="116">
        <f>taxrates!BN54</f>
        <v>4.6391094103455544E-2</v>
      </c>
      <c r="R62" s="116">
        <f>taxrates!BO54</f>
        <v>3.748137503862381E-3</v>
      </c>
      <c r="S62" s="116">
        <f>taxrates!BP54</f>
        <v>3.0594681447837502E-4</v>
      </c>
      <c r="T62" s="116">
        <f>taxrates!BQ54</f>
        <v>0.12972546368837357</v>
      </c>
      <c r="U62" s="116">
        <f>taxrates!BR54</f>
        <v>0.18846528232097626</v>
      </c>
      <c r="V62" s="145">
        <f>taxrates!BS54</f>
        <v>5.3256534039974213E-2</v>
      </c>
      <c r="X62" s="1051"/>
    </row>
    <row r="63" spans="1:24">
      <c r="A63" s="148">
        <v>1966</v>
      </c>
      <c r="B63" s="146">
        <f>taxrates!AY55</f>
        <v>0.4005906879901886</v>
      </c>
      <c r="C63" s="440">
        <f>taxrates!AZ55</f>
        <v>4.3360553681850433E-2</v>
      </c>
      <c r="D63" s="440">
        <f>taxrates!BA55</f>
        <v>1.034930907189846E-2</v>
      </c>
      <c r="E63" s="440">
        <f>taxrates!BB55</f>
        <v>2.5580266956239939E-3</v>
      </c>
      <c r="F63" s="440">
        <f>taxrates!BC55</f>
        <v>0.14534519612789154</v>
      </c>
      <c r="G63" s="440">
        <f>taxrates!BD55</f>
        <v>0.15937066078186035</v>
      </c>
      <c r="H63" s="441">
        <f>taxrates!BE55</f>
        <v>3.9619501680135727E-2</v>
      </c>
      <c r="I63" s="181">
        <f>taxrates!BF55</f>
        <v>0.4210282564163208</v>
      </c>
      <c r="J63" s="147">
        <f>taxrates!BG55</f>
        <v>4.3370135128498077E-2</v>
      </c>
      <c r="K63" s="147">
        <f>taxrates!BH55</f>
        <v>7.7850520610809326E-3</v>
      </c>
      <c r="L63" s="147">
        <f>taxrates!BI55</f>
        <v>1.0928520932793617E-3</v>
      </c>
      <c r="M63" s="147">
        <f>taxrates!BJ55</f>
        <v>0.14348052442073822</v>
      </c>
      <c r="N63" s="147">
        <f>taxrates!BK55</f>
        <v>0.17502288520336151</v>
      </c>
      <c r="O63" s="147">
        <f>taxrates!BL55</f>
        <v>5.0301913172006607E-2</v>
      </c>
      <c r="P63" s="117">
        <f>taxrates!BM55</f>
        <v>0.4228014349937439</v>
      </c>
      <c r="Q63" s="116">
        <f>taxrates!BN55</f>
        <v>4.377499595284462E-2</v>
      </c>
      <c r="R63" s="116">
        <f>taxrates!BO55</f>
        <v>4.1767871007323265E-3</v>
      </c>
      <c r="S63" s="116">
        <f>taxrates!BP55</f>
        <v>3.3186411019414663E-4</v>
      </c>
      <c r="T63" s="116">
        <f>taxrates!BQ55</f>
        <v>0.13744397461414337</v>
      </c>
      <c r="U63" s="116">
        <f>taxrates!BR55</f>
        <v>0.18437768518924713</v>
      </c>
      <c r="V63" s="145">
        <f>taxrates!BS55</f>
        <v>5.2732311189174652E-2</v>
      </c>
      <c r="X63" s="1051"/>
    </row>
    <row r="64" spans="1:24">
      <c r="A64" s="148">
        <v>1967</v>
      </c>
      <c r="B64" s="160">
        <f>taxrates!AY56</f>
        <v>0.42082104086875916</v>
      </c>
      <c r="C64" s="440">
        <f>taxrates!AZ56</f>
        <v>4.3568640947341919E-2</v>
      </c>
      <c r="D64" s="440">
        <f>taxrates!BA56</f>
        <v>1.1345026083290577E-2</v>
      </c>
      <c r="E64" s="440">
        <f>taxrates!BB56</f>
        <v>3.2173793297261E-3</v>
      </c>
      <c r="F64" s="440">
        <f>taxrates!BC56</f>
        <v>0.16676729917526245</v>
      </c>
      <c r="G64" s="440">
        <f>taxrates!BD56</f>
        <v>0.15625426173210144</v>
      </c>
      <c r="H64" s="441">
        <f>taxrates!BE56</f>
        <v>3.9692092686891556E-2</v>
      </c>
      <c r="I64" s="181">
        <f>taxrates!BF56</f>
        <v>0.45174676179885864</v>
      </c>
      <c r="J64" s="159">
        <f>taxrates!BG56</f>
        <v>4.3172307312488556E-2</v>
      </c>
      <c r="K64" s="159">
        <f>taxrates!BH56</f>
        <v>8.0119315534830093E-3</v>
      </c>
      <c r="L64" s="159">
        <f>taxrates!BI56</f>
        <v>1.4032192993909121E-3</v>
      </c>
      <c r="M64" s="159">
        <f>taxrates!BJ56</f>
        <v>0.17468464374542236</v>
      </c>
      <c r="N64" s="159">
        <f>taxrates!BK56</f>
        <v>0.1729360818862915</v>
      </c>
      <c r="O64" s="147">
        <f>taxrates!BL56</f>
        <v>5.1587566733360291E-2</v>
      </c>
      <c r="P64" s="117">
        <f>taxrates!BM56</f>
        <v>0.45789510011672974</v>
      </c>
      <c r="Q64" s="116">
        <f>taxrates!BN56</f>
        <v>4.3276023119688034E-2</v>
      </c>
      <c r="R64" s="116">
        <f>taxrates!BO56</f>
        <v>4.6785138547420502E-3</v>
      </c>
      <c r="S64" s="116">
        <f>taxrates!BP56</f>
        <v>4.4862180948257446E-4</v>
      </c>
      <c r="T64" s="116">
        <f>taxrates!BQ56</f>
        <v>0.16971886157989502</v>
      </c>
      <c r="U64" s="116">
        <f>taxrates!BR56</f>
        <v>0.18398264050483704</v>
      </c>
      <c r="V64" s="145">
        <f>taxrates!BS56</f>
        <v>5.5920053273439407E-2</v>
      </c>
      <c r="X64" s="1051"/>
    </row>
    <row r="65" spans="1:24">
      <c r="A65" s="148">
        <v>1968</v>
      </c>
      <c r="B65" s="160">
        <f>taxrates!AY57</f>
        <v>0.45015040040016174</v>
      </c>
      <c r="C65" s="440">
        <f>taxrates!AZ57</f>
        <v>4.5989472419023514E-2</v>
      </c>
      <c r="D65" s="440">
        <f>taxrates!BA57</f>
        <v>1.2271111831068993E-2</v>
      </c>
      <c r="E65" s="440">
        <f>taxrates!BB57</f>
        <v>3.0181813053786755E-3</v>
      </c>
      <c r="F65" s="440">
        <f>taxrates!BC57</f>
        <v>0.17704668641090393</v>
      </c>
      <c r="G65" s="440">
        <f>taxrates!BD57</f>
        <v>0.17640948295593262</v>
      </c>
      <c r="H65" s="441">
        <f>taxrates!BE57</f>
        <v>3.5542532801628113E-2</v>
      </c>
      <c r="I65" s="181">
        <f>taxrates!BF57</f>
        <v>0.47846335172653198</v>
      </c>
      <c r="J65" s="159">
        <f>taxrates!BG57</f>
        <v>4.5593805611133575E-2</v>
      </c>
      <c r="K65" s="159">
        <f>taxrates!BH57</f>
        <v>9.0978397056460381E-3</v>
      </c>
      <c r="L65" s="159">
        <f>taxrates!BI57</f>
        <v>1.3772925594821572E-3</v>
      </c>
      <c r="M65" s="159">
        <f>taxrates!BJ57</f>
        <v>0.17977926135063171</v>
      </c>
      <c r="N65" s="159">
        <f>taxrates!BK57</f>
        <v>0.19728781282901764</v>
      </c>
      <c r="O65" s="147">
        <f>taxrates!BL57</f>
        <v>4.5442607253789902E-2</v>
      </c>
      <c r="P65" s="117">
        <f>taxrates!BM57</f>
        <v>0.4878849983215332</v>
      </c>
      <c r="Q65" s="116">
        <f>taxrates!BN57</f>
        <v>4.5325972139835358E-2</v>
      </c>
      <c r="R65" s="116">
        <f>taxrates!BO57</f>
        <v>5.5545084178447723E-3</v>
      </c>
      <c r="S65" s="116">
        <f>taxrates!BP57</f>
        <v>4.3994950829073787E-4</v>
      </c>
      <c r="T65" s="116">
        <f>taxrates!BQ57</f>
        <v>0.17644315958023071</v>
      </c>
      <c r="U65" s="116">
        <f>taxrates!BR57</f>
        <v>0.21180981397628784</v>
      </c>
      <c r="V65" s="145">
        <f>taxrates!BS57</f>
        <v>4.8375841230154037E-2</v>
      </c>
      <c r="X65" s="1051"/>
    </row>
    <row r="66" spans="1:24">
      <c r="A66" s="148">
        <v>1969</v>
      </c>
      <c r="B66" s="160">
        <f>taxrates!AY58</f>
        <v>0.46229195594787598</v>
      </c>
      <c r="C66" s="440">
        <f>taxrates!AZ58</f>
        <v>4.6486262232065201E-2</v>
      </c>
      <c r="D66" s="440">
        <f>taxrates!BA58</f>
        <v>1.2309016659855843E-2</v>
      </c>
      <c r="E66" s="440">
        <f>taxrates!BB58</f>
        <v>3.4458998125046492E-3</v>
      </c>
      <c r="F66" s="440">
        <f>taxrates!BC58</f>
        <v>0.18695472180843353</v>
      </c>
      <c r="G66" s="440">
        <f>taxrates!BD58</f>
        <v>0.17465215921401978</v>
      </c>
      <c r="H66" s="441">
        <f>taxrates!BE58</f>
        <v>3.8605593144893646E-2</v>
      </c>
      <c r="I66" s="181">
        <f>taxrates!BF58</f>
        <v>0.49181506037712097</v>
      </c>
      <c r="J66" s="159">
        <f>taxrates!BG58</f>
        <v>4.5700695365667343E-2</v>
      </c>
      <c r="K66" s="159">
        <f>taxrates!BH58</f>
        <v>9.0995253995060921E-3</v>
      </c>
      <c r="L66" s="159">
        <f>taxrates!BI58</f>
        <v>1.4997952384874225E-3</v>
      </c>
      <c r="M66" s="159">
        <f>taxrates!BJ58</f>
        <v>0.18768443167209625</v>
      </c>
      <c r="N66" s="159">
        <f>taxrates!BK58</f>
        <v>0.19943243265151978</v>
      </c>
      <c r="O66" s="147">
        <f>taxrates!BL58</f>
        <v>4.8537690192461014E-2</v>
      </c>
      <c r="P66" s="117">
        <f>taxrates!BM58</f>
        <v>0.49507102370262146</v>
      </c>
      <c r="Q66" s="116">
        <f>taxrates!BN58</f>
        <v>4.554535448551178E-2</v>
      </c>
      <c r="R66" s="116">
        <f>taxrates!BO58</f>
        <v>4.7822613269090652E-3</v>
      </c>
      <c r="S66" s="116">
        <f>taxrates!BP58</f>
        <v>4.8710213741287589E-4</v>
      </c>
      <c r="T66" s="116">
        <f>taxrates!BQ58</f>
        <v>0.17935027182102203</v>
      </c>
      <c r="U66" s="116">
        <f>taxrates!BR58</f>
        <v>0.21603319048881531</v>
      </c>
      <c r="V66" s="145">
        <f>taxrates!BS58</f>
        <v>4.9040060490369797E-2</v>
      </c>
      <c r="X66" s="1051"/>
    </row>
    <row r="67" spans="1:24">
      <c r="A67" s="158">
        <v>1970</v>
      </c>
      <c r="B67" s="164">
        <f>taxrates!AY59</f>
        <v>0.43236708641052246</v>
      </c>
      <c r="C67" s="547">
        <f>taxrates!AZ59</f>
        <v>4.4549237936735153E-2</v>
      </c>
      <c r="D67" s="547">
        <f>taxrates!BA59</f>
        <v>1.6300467774271965E-2</v>
      </c>
      <c r="E67" s="547">
        <f>taxrates!BB59</f>
        <v>3.6226680967956781E-3</v>
      </c>
      <c r="F67" s="547">
        <f>taxrates!BC59</f>
        <v>0.16889052093029022</v>
      </c>
      <c r="G67" s="547">
        <f>taxrates!BD59</f>
        <v>0.1579015702009201</v>
      </c>
      <c r="H67" s="548">
        <f>taxrates!BE59</f>
        <v>4.1114505380392075E-2</v>
      </c>
      <c r="I67" s="184">
        <f>taxrates!BF59</f>
        <v>0.46385049819946289</v>
      </c>
      <c r="J67" s="163">
        <f>taxrates!BG59</f>
        <v>4.368475079536438E-2</v>
      </c>
      <c r="K67" s="163">
        <f>taxrates!BH59</f>
        <v>1.2242063879966736E-2</v>
      </c>
      <c r="L67" s="163">
        <f>taxrates!BI59</f>
        <v>1.6828295774757862E-3</v>
      </c>
      <c r="M67" s="163">
        <f>taxrates!BJ59</f>
        <v>0.17108030617237091</v>
      </c>
      <c r="N67" s="163">
        <f>taxrates!BK59</f>
        <v>0.18089336156845093</v>
      </c>
      <c r="O67" s="156">
        <f>taxrates!BL59</f>
        <v>5.4286319762468338E-2</v>
      </c>
      <c r="P67" s="123">
        <f>taxrates!BM59</f>
        <v>0.47407165169715881</v>
      </c>
      <c r="Q67" s="122">
        <f>taxrates!BN59</f>
        <v>4.3471116572618484E-2</v>
      </c>
      <c r="R67" s="122">
        <f>taxrates!BO59</f>
        <v>7.6149618253111839E-3</v>
      </c>
      <c r="S67" s="122">
        <f>taxrates!BP59</f>
        <v>5.2844325546175241E-4</v>
      </c>
      <c r="T67" s="122">
        <f>taxrates!BQ59</f>
        <v>0.16207852959632874</v>
      </c>
      <c r="U67" s="122">
        <f>taxrates!BR59</f>
        <v>0.19891317188739777</v>
      </c>
      <c r="V67" s="183">
        <f>taxrates!BS59</f>
        <v>6.1517518013715744E-2</v>
      </c>
      <c r="X67" s="1051"/>
    </row>
    <row r="68" spans="1:24">
      <c r="A68" s="148">
        <v>1971</v>
      </c>
      <c r="B68" s="160">
        <f>taxrates!AY60</f>
        <v>0.4228878915309906</v>
      </c>
      <c r="C68" s="440">
        <f>taxrates!AZ60</f>
        <v>4.5784879475831985E-2</v>
      </c>
      <c r="D68" s="440">
        <f>taxrates!BA60</f>
        <v>1.5165278688073158E-2</v>
      </c>
      <c r="E68" s="440">
        <f>taxrates!BB60</f>
        <v>3.5867805127054453E-3</v>
      </c>
      <c r="F68" s="440">
        <f>taxrates!BC60</f>
        <v>0.15866944193840027</v>
      </c>
      <c r="G68" s="440">
        <f>taxrates!BD60</f>
        <v>0.15614701807498932</v>
      </c>
      <c r="H68" s="441">
        <f>taxrates!BE60</f>
        <v>4.3599799275398254E-2</v>
      </c>
      <c r="I68" s="181">
        <f>taxrates!BF60</f>
        <v>0.45406317710876465</v>
      </c>
      <c r="J68" s="159">
        <f>taxrates!BG60</f>
        <v>4.4997487217187881E-2</v>
      </c>
      <c r="K68" s="159">
        <f>taxrates!BH60</f>
        <v>1.1001157574355602E-2</v>
      </c>
      <c r="L68" s="159">
        <f>taxrates!BI60</f>
        <v>1.6462883213534951E-3</v>
      </c>
      <c r="M68" s="159">
        <f>taxrates!BJ60</f>
        <v>0.16297604143619537</v>
      </c>
      <c r="N68" s="159">
        <f>taxrates!BK60</f>
        <v>0.17684780061244965</v>
      </c>
      <c r="O68" s="147">
        <f>taxrates!BL60</f>
        <v>5.6702673435211182E-2</v>
      </c>
      <c r="P68" s="117">
        <f>taxrates!BM60</f>
        <v>0.47010529041290283</v>
      </c>
      <c r="Q68" s="116">
        <f>taxrates!BN60</f>
        <v>4.5059602707624435E-2</v>
      </c>
      <c r="R68" s="116">
        <f>taxrates!BO60</f>
        <v>6.7761517129838467E-3</v>
      </c>
      <c r="S68" s="116">
        <f>taxrates!BP60</f>
        <v>5.2012305241078138E-4</v>
      </c>
      <c r="T68" s="116">
        <f>taxrates!BQ60</f>
        <v>0.16183774173259735</v>
      </c>
      <c r="U68" s="116">
        <f>taxrates!BR60</f>
        <v>0.19210396707057953</v>
      </c>
      <c r="V68" s="145">
        <f>taxrates!BS60</f>
        <v>6.3901342451572418E-2</v>
      </c>
      <c r="X68" s="1051"/>
    </row>
    <row r="69" spans="1:24">
      <c r="A69" s="148">
        <v>1972</v>
      </c>
      <c r="B69" s="160">
        <f>taxrates!AY61</f>
        <v>0.42798757553100586</v>
      </c>
      <c r="C69" s="440">
        <f>taxrates!AZ61</f>
        <v>4.489864781498909E-2</v>
      </c>
      <c r="D69" s="440">
        <f>taxrates!BA61</f>
        <v>1.5080589801073074E-2</v>
      </c>
      <c r="E69" s="440">
        <f>taxrates!BB61</f>
        <v>3.9545209147036076E-3</v>
      </c>
      <c r="F69" s="440">
        <f>taxrates!BC61</f>
        <v>0.17206570506095886</v>
      </c>
      <c r="G69" s="440">
        <f>taxrates!BD61</f>
        <v>0.14740532636642456</v>
      </c>
      <c r="H69" s="441">
        <f>taxrates!BE61</f>
        <v>4.4670727103948593E-2</v>
      </c>
      <c r="I69" s="181">
        <f>taxrates!BF61</f>
        <v>0.45620879530906677</v>
      </c>
      <c r="J69" s="159">
        <f>taxrates!BG61</f>
        <v>4.4138684868812561E-2</v>
      </c>
      <c r="K69" s="159">
        <f>taxrates!BH61</f>
        <v>1.165422797203064E-2</v>
      </c>
      <c r="L69" s="159">
        <f>taxrates!BI61</f>
        <v>1.7521557165309787E-3</v>
      </c>
      <c r="M69" s="159">
        <f>taxrates!BJ61</f>
        <v>0.17269797623157501</v>
      </c>
      <c r="N69" s="159">
        <f>taxrates!BK61</f>
        <v>0.16790983080863953</v>
      </c>
      <c r="O69" s="147">
        <f>taxrates!BL61</f>
        <v>5.8241400867700577E-2</v>
      </c>
      <c r="P69" s="117">
        <f>taxrates!BM61</f>
        <v>0.47162100672721863</v>
      </c>
      <c r="Q69" s="116">
        <f>taxrates!BN61</f>
        <v>4.4078320264816284E-2</v>
      </c>
      <c r="R69" s="116">
        <f>taxrates!BO61</f>
        <v>6.6568749025464058E-3</v>
      </c>
      <c r="S69" s="116">
        <f>taxrates!BP61</f>
        <v>5.8825185988098383E-4</v>
      </c>
      <c r="T69" s="116">
        <f>taxrates!BQ61</f>
        <v>0.17201720178127289</v>
      </c>
      <c r="U69" s="116">
        <f>taxrates!BR61</f>
        <v>0.18352930247783661</v>
      </c>
      <c r="V69" s="145">
        <f>taxrates!BS61</f>
        <v>6.4866483211517334E-2</v>
      </c>
      <c r="X69" s="1051"/>
    </row>
    <row r="70" spans="1:24">
      <c r="A70" s="148">
        <v>1973</v>
      </c>
      <c r="B70" s="160">
        <f>taxrates!AY62</f>
        <v>0.40303435921669006</v>
      </c>
      <c r="C70" s="440">
        <f>taxrates!AZ62</f>
        <v>4.4161122292280197E-2</v>
      </c>
      <c r="D70" s="440">
        <f>taxrates!BA62</f>
        <v>1.3817047700285912E-2</v>
      </c>
      <c r="E70" s="440">
        <f>taxrates!BB62</f>
        <v>4.4708237983286381E-3</v>
      </c>
      <c r="F70" s="440">
        <f>taxrates!BC62</f>
        <v>0.15376627445220947</v>
      </c>
      <c r="G70" s="440">
        <f>taxrates!BD62</f>
        <v>0.14864553511142731</v>
      </c>
      <c r="H70" s="441">
        <f>taxrates!BE62</f>
        <v>3.8261201232671738E-2</v>
      </c>
      <c r="I70" s="181">
        <f>taxrates!BF62</f>
        <v>0.4269106388092041</v>
      </c>
      <c r="J70" s="159">
        <f>taxrates!BG62</f>
        <v>4.3717104941606522E-2</v>
      </c>
      <c r="K70" s="159">
        <f>taxrates!BH62</f>
        <v>1.0691273957490921E-2</v>
      </c>
      <c r="L70" s="159">
        <f>taxrates!BI62</f>
        <v>2.0642105955630541E-3</v>
      </c>
      <c r="M70" s="159">
        <f>taxrates!BJ62</f>
        <v>0.15243995189666748</v>
      </c>
      <c r="N70" s="159">
        <f>taxrates!BK62</f>
        <v>0.16689419746398926</v>
      </c>
      <c r="O70" s="147">
        <f>taxrates!BL62</f>
        <v>5.1161289215087891E-2</v>
      </c>
      <c r="P70" s="117">
        <f>taxrates!BM62</f>
        <v>0.44262909889221191</v>
      </c>
      <c r="Q70" s="116">
        <f>taxrates!BN62</f>
        <v>4.377518966794014E-2</v>
      </c>
      <c r="R70" s="116">
        <f>taxrates!BO62</f>
        <v>6.9470973685383797E-3</v>
      </c>
      <c r="S70" s="116">
        <f>taxrates!BP62</f>
        <v>6.9939333479851484E-4</v>
      </c>
      <c r="T70" s="116">
        <f>taxrates!BQ62</f>
        <v>0.1469426155090332</v>
      </c>
      <c r="U70" s="116">
        <f>taxrates!BR62</f>
        <v>0.18277056515216827</v>
      </c>
      <c r="V70" s="145">
        <f>taxrates!BS62</f>
        <v>6.1494246125221252E-2</v>
      </c>
      <c r="X70" s="1051"/>
    </row>
    <row r="71" spans="1:24">
      <c r="A71" s="148">
        <v>1974</v>
      </c>
      <c r="B71" s="160">
        <f>taxrates!AY63</f>
        <v>0.42109906673431396</v>
      </c>
      <c r="C71" s="440">
        <f>taxrates!AZ63</f>
        <v>4.3725978583097458E-2</v>
      </c>
      <c r="D71" s="440">
        <f>taxrates!BA63</f>
        <v>1.4789830893278122E-2</v>
      </c>
      <c r="E71" s="440">
        <f>taxrates!BB63</f>
        <v>5.4864166304469109E-3</v>
      </c>
      <c r="F71" s="440">
        <f>taxrates!BC63</f>
        <v>0.176766037940979</v>
      </c>
      <c r="G71" s="440">
        <f>taxrates!BD63</f>
        <v>0.14595967531204224</v>
      </c>
      <c r="H71" s="441">
        <f>taxrates!BE63</f>
        <v>3.4408077597618103E-2</v>
      </c>
      <c r="I71" s="181">
        <f>taxrates!BF63</f>
        <v>0.44661611318588257</v>
      </c>
      <c r="J71" s="159">
        <f>taxrates!BG63</f>
        <v>4.3542750179767609E-2</v>
      </c>
      <c r="K71" s="159">
        <f>taxrates!BH63</f>
        <v>1.1453674174845219E-2</v>
      </c>
      <c r="L71" s="159">
        <f>taxrates!BI63</f>
        <v>2.6368792168796062E-3</v>
      </c>
      <c r="M71" s="159">
        <f>taxrates!BJ63</f>
        <v>0.18170759081840515</v>
      </c>
      <c r="N71" s="159">
        <f>taxrates!BK63</f>
        <v>0.16131113469600677</v>
      </c>
      <c r="O71" s="147">
        <f>taxrates!BL63</f>
        <v>4.6030491590499878E-2</v>
      </c>
      <c r="P71" s="117">
        <f>taxrates!BM63</f>
        <v>0.4609534740447998</v>
      </c>
      <c r="Q71" s="116">
        <f>taxrates!BN63</f>
        <v>4.3956901878118515E-2</v>
      </c>
      <c r="R71" s="116">
        <f>taxrates!BO63</f>
        <v>7.3295850306749344E-3</v>
      </c>
      <c r="S71" s="116">
        <f>taxrates!BP63</f>
        <v>8.9179998030886054E-4</v>
      </c>
      <c r="T71" s="116">
        <f>taxrates!BQ63</f>
        <v>0.17643542587757111</v>
      </c>
      <c r="U71" s="116">
        <f>taxrates!BR63</f>
        <v>0.17457912862300873</v>
      </c>
      <c r="V71" s="145">
        <f>taxrates!BS63</f>
        <v>5.7865872979164124E-2</v>
      </c>
      <c r="X71" s="1051"/>
    </row>
    <row r="72" spans="1:24">
      <c r="A72" s="148">
        <v>1975</v>
      </c>
      <c r="B72" s="160">
        <f>taxrates!AY64</f>
        <v>0.38024473190307617</v>
      </c>
      <c r="C72" s="440">
        <f>taxrates!AZ64</f>
        <v>4.4194955378770828E-2</v>
      </c>
      <c r="D72" s="440">
        <f>taxrates!BA64</f>
        <v>1.5910465270280838E-2</v>
      </c>
      <c r="E72" s="440">
        <f>taxrates!BB64</f>
        <v>5.6417151354253292E-3</v>
      </c>
      <c r="F72" s="440">
        <f>taxrates!BC64</f>
        <v>0.15829795598983765</v>
      </c>
      <c r="G72" s="440">
        <f>taxrates!BD64</f>
        <v>0.12501901388168335</v>
      </c>
      <c r="H72" s="441">
        <f>taxrates!BE64</f>
        <v>3.1197432428598404E-2</v>
      </c>
      <c r="I72" s="181">
        <f>taxrates!BF64</f>
        <v>0.39021745324134827</v>
      </c>
      <c r="J72" s="159">
        <f>taxrates!BG64</f>
        <v>4.4029936194419861E-2</v>
      </c>
      <c r="K72" s="159">
        <f>taxrates!BH64</f>
        <v>1.1987783014774323E-2</v>
      </c>
      <c r="L72" s="159">
        <f>taxrates!BI64</f>
        <v>2.6921762619167566E-3</v>
      </c>
      <c r="M72" s="159">
        <f>taxrates!BJ64</f>
        <v>0.15756380558013916</v>
      </c>
      <c r="N72" s="159">
        <f>taxrates!BK64</f>
        <v>0.1332167387008667</v>
      </c>
      <c r="O72" s="147">
        <f>taxrates!BL64</f>
        <v>4.0764268487691879E-2</v>
      </c>
      <c r="P72" s="117">
        <f>taxrates!BM64</f>
        <v>0.39655229449272156</v>
      </c>
      <c r="Q72" s="116">
        <f>taxrates!BN64</f>
        <v>4.5455712825059891E-2</v>
      </c>
      <c r="R72" s="116">
        <f>taxrates!BO64</f>
        <v>7.8146578744053841E-3</v>
      </c>
      <c r="S72" s="116">
        <f>taxrates!BP64</f>
        <v>9.3713955720886588E-4</v>
      </c>
      <c r="T72" s="116">
        <f>taxrates!BQ64</f>
        <v>0.15148492157459259</v>
      </c>
      <c r="U72" s="116">
        <f>taxrates!BR64</f>
        <v>0.14007064700126648</v>
      </c>
      <c r="V72" s="145">
        <f>taxrates!BS64</f>
        <v>5.0789210945367813E-2</v>
      </c>
      <c r="X72" s="1051"/>
    </row>
    <row r="73" spans="1:24">
      <c r="A73" s="148">
        <v>1976</v>
      </c>
      <c r="B73" s="160">
        <f>taxrates!AY65</f>
        <v>0.40080505609512329</v>
      </c>
      <c r="C73" s="440">
        <f>taxrates!AZ65</f>
        <v>4.4859066605567932E-2</v>
      </c>
      <c r="D73" s="440">
        <f>taxrates!BA65</f>
        <v>1.4836913906037807E-2</v>
      </c>
      <c r="E73" s="440">
        <f>taxrates!BB65</f>
        <v>5.6427665986120701E-3</v>
      </c>
      <c r="F73" s="440">
        <f>taxrates!BC65</f>
        <v>0.16967523097991943</v>
      </c>
      <c r="G73" s="440">
        <f>taxrates!BD65</f>
        <v>0.134177565574646</v>
      </c>
      <c r="H73" s="441">
        <f>taxrates!BE65</f>
        <v>3.1648658215999603E-2</v>
      </c>
      <c r="I73" s="181">
        <f>taxrates!BF65</f>
        <v>0.41764110326766968</v>
      </c>
      <c r="J73" s="159">
        <f>taxrates!BG65</f>
        <v>4.5024111866950989E-2</v>
      </c>
      <c r="K73" s="159">
        <f>taxrates!BH65</f>
        <v>1.1441146023571491E-2</v>
      </c>
      <c r="L73" s="159">
        <f>taxrates!BI65</f>
        <v>2.5920930784195662E-3</v>
      </c>
      <c r="M73" s="159">
        <f>taxrates!BJ65</f>
        <v>0.17307443916797638</v>
      </c>
      <c r="N73" s="159">
        <f>taxrates!BK65</f>
        <v>0.14395439624786377</v>
      </c>
      <c r="O73" s="147">
        <f>taxrates!BL65</f>
        <v>4.1603308171033859E-2</v>
      </c>
      <c r="P73" s="117">
        <f>taxrates!BM65</f>
        <v>0.42517644166946411</v>
      </c>
      <c r="Q73" s="116">
        <f>taxrates!BN65</f>
        <v>4.5724328607320786E-2</v>
      </c>
      <c r="R73" s="116">
        <f>taxrates!BO65</f>
        <v>7.8760944306850433E-3</v>
      </c>
      <c r="S73" s="116">
        <f>taxrates!BP65</f>
        <v>7.2223955066874623E-4</v>
      </c>
      <c r="T73" s="116">
        <f>taxrates!BQ65</f>
        <v>0.16653810441493988</v>
      </c>
      <c r="U73" s="116">
        <f>taxrates!BR65</f>
        <v>0.15317527949810028</v>
      </c>
      <c r="V73" s="145">
        <f>taxrates!BS65</f>
        <v>5.1140394061803818E-2</v>
      </c>
      <c r="X73" s="1051"/>
    </row>
    <row r="74" spans="1:24">
      <c r="A74" s="148">
        <v>1977</v>
      </c>
      <c r="B74" s="160">
        <f>taxrates!AY66</f>
        <v>0.39464226365089417</v>
      </c>
      <c r="C74" s="440">
        <f>taxrates!AZ66</f>
        <v>4.3587997555732727E-2</v>
      </c>
      <c r="D74" s="440">
        <f>taxrates!BA66</f>
        <v>1.5129632316529751E-2</v>
      </c>
      <c r="E74" s="440">
        <f>taxrates!BB66</f>
        <v>5.6880582123994827E-3</v>
      </c>
      <c r="F74" s="440">
        <f>taxrates!BC66</f>
        <v>0.16784286499023438</v>
      </c>
      <c r="G74" s="440">
        <f>taxrates!BD66</f>
        <v>0.12835435569286346</v>
      </c>
      <c r="H74" s="441">
        <f>taxrates!BE66</f>
        <v>3.4149773418903351E-2</v>
      </c>
      <c r="I74" s="181">
        <f>taxrates!BF66</f>
        <v>0.40777626633644104</v>
      </c>
      <c r="J74" s="159">
        <f>taxrates!BG66</f>
        <v>4.3651163578033447E-2</v>
      </c>
      <c r="K74" s="159">
        <f>taxrates!BH66</f>
        <v>1.2102094478905201E-2</v>
      </c>
      <c r="L74" s="159">
        <f>taxrates!BI66</f>
        <v>2.6763631030917168E-3</v>
      </c>
      <c r="M74" s="159">
        <f>taxrates!BJ66</f>
        <v>0.16916196048259735</v>
      </c>
      <c r="N74" s="159">
        <f>taxrates!BK66</f>
        <v>0.13648813962936401</v>
      </c>
      <c r="O74" s="147">
        <f>taxrates!BL66</f>
        <v>4.381362721323967E-2</v>
      </c>
      <c r="P74" s="117">
        <f>taxrates!BM66</f>
        <v>0.41299238801002502</v>
      </c>
      <c r="Q74" s="116">
        <f>taxrates!BN66</f>
        <v>4.4674716889858246E-2</v>
      </c>
      <c r="R74" s="116">
        <f>taxrates!BO66</f>
        <v>7.9305646941065788E-3</v>
      </c>
      <c r="S74" s="116">
        <f>taxrates!BP66</f>
        <v>8.9561217464506626E-4</v>
      </c>
      <c r="T74" s="116">
        <f>taxrates!BQ66</f>
        <v>0.1631724089384079</v>
      </c>
      <c r="U74" s="116">
        <f>taxrates!BR66</f>
        <v>0.14336726069450378</v>
      </c>
      <c r="V74" s="145">
        <f>taxrates!BS66</f>
        <v>5.30104860663414E-2</v>
      </c>
      <c r="X74" s="1051"/>
    </row>
    <row r="75" spans="1:24">
      <c r="A75" s="148">
        <v>1978</v>
      </c>
      <c r="B75" s="160">
        <f>taxrates!AY67</f>
        <v>0.37682148814201355</v>
      </c>
      <c r="C75" s="440">
        <f>taxrates!AZ67</f>
        <v>4.3992470949888229E-2</v>
      </c>
      <c r="D75" s="440">
        <f>taxrates!BA67</f>
        <v>1.2760436162352562E-2</v>
      </c>
      <c r="E75" s="440">
        <f>taxrates!BB67</f>
        <v>5.8651566505432129E-3</v>
      </c>
      <c r="F75" s="440">
        <f>taxrates!BC67</f>
        <v>0.16678610444068909</v>
      </c>
      <c r="G75" s="440">
        <f>taxrates!BD67</f>
        <v>0.11998772621154785</v>
      </c>
      <c r="H75" s="441">
        <f>taxrates!BE67</f>
        <v>2.7594452723860741E-2</v>
      </c>
      <c r="I75" s="181">
        <f>taxrates!BF67</f>
        <v>0.38595196604728699</v>
      </c>
      <c r="J75" s="159">
        <f>taxrates!BG67</f>
        <v>4.4293567538261414E-2</v>
      </c>
      <c r="K75" s="159">
        <f>taxrates!BH67</f>
        <v>1.0079331696033478E-2</v>
      </c>
      <c r="L75" s="159">
        <f>taxrates!BI67</f>
        <v>2.8103413060307503E-3</v>
      </c>
      <c r="M75" s="159">
        <f>taxrates!BJ67</f>
        <v>0.16825982928276062</v>
      </c>
      <c r="N75" s="159">
        <f>taxrates!BK67</f>
        <v>0.12560105323791504</v>
      </c>
      <c r="O75" s="147">
        <f>taxrates!BL67</f>
        <v>3.5055786371231079E-2</v>
      </c>
      <c r="P75" s="117">
        <f>taxrates!BM67</f>
        <v>0.37946611642837524</v>
      </c>
      <c r="Q75" s="116">
        <f>taxrates!BN67</f>
        <v>4.5060493052005768E-2</v>
      </c>
      <c r="R75" s="116">
        <f>taxrates!BO67</f>
        <v>6.7465892061591148E-3</v>
      </c>
      <c r="S75" s="116">
        <f>taxrates!BP67</f>
        <v>9.636268368922174E-4</v>
      </c>
      <c r="T75" s="116">
        <f>taxrates!BQ67</f>
        <v>0.15792229771614075</v>
      </c>
      <c r="U75" s="116">
        <f>taxrates!BR67</f>
        <v>0.13092181086540222</v>
      </c>
      <c r="V75" s="145">
        <f>taxrates!BS67</f>
        <v>3.809988871216774E-2</v>
      </c>
      <c r="X75" s="1051"/>
    </row>
    <row r="76" spans="1:24">
      <c r="A76" s="152">
        <v>1979</v>
      </c>
      <c r="B76" s="162">
        <f>taxrates!AY68</f>
        <v>0.38240411877632141</v>
      </c>
      <c r="C76" s="549">
        <f>taxrates!AZ68</f>
        <v>4.3324854224920273E-2</v>
      </c>
      <c r="D76" s="549">
        <f>taxrates!BA68</f>
        <v>1.0947898030281067E-2</v>
      </c>
      <c r="E76" s="549">
        <f>taxrates!BB68</f>
        <v>6.310904398560524E-3</v>
      </c>
      <c r="F76" s="549">
        <f>taxrates!BC68</f>
        <v>0.1797613799571991</v>
      </c>
      <c r="G76" s="549">
        <f>taxrates!BD68</f>
        <v>0.11795692890882492</v>
      </c>
      <c r="H76" s="550">
        <f>taxrates!BE68</f>
        <v>2.4117354303598404E-2</v>
      </c>
      <c r="I76" s="182">
        <f>taxrates!BF68</f>
        <v>0.38971835374832153</v>
      </c>
      <c r="J76" s="161">
        <f>taxrates!BG68</f>
        <v>4.3596841394901276E-2</v>
      </c>
      <c r="K76" s="161">
        <f>taxrates!BH68</f>
        <v>8.1656947731971741E-3</v>
      </c>
      <c r="L76" s="161">
        <f>taxrates!BI68</f>
        <v>2.9033471364527941E-3</v>
      </c>
      <c r="M76" s="161">
        <f>taxrates!BJ68</f>
        <v>0.18275502324104309</v>
      </c>
      <c r="N76" s="161">
        <f>taxrates!BK68</f>
        <v>0.12321507930755615</v>
      </c>
      <c r="O76" s="151">
        <f>taxrates!BL68</f>
        <v>2.9087889939546585E-2</v>
      </c>
      <c r="P76" s="120">
        <f>taxrates!BM68</f>
        <v>0.39374345541000366</v>
      </c>
      <c r="Q76" s="119">
        <f>taxrates!BN68</f>
        <v>4.4551204890012741E-2</v>
      </c>
      <c r="R76" s="119">
        <f>taxrates!BO68</f>
        <v>4.8032118938863277E-3</v>
      </c>
      <c r="S76" s="119">
        <f>taxrates!BP68</f>
        <v>9.125641081482172E-4</v>
      </c>
      <c r="T76" s="119">
        <f>taxrates!BQ68</f>
        <v>0.18595501780509949</v>
      </c>
      <c r="U76" s="119">
        <f>taxrates!BR68</f>
        <v>0.12844058871269226</v>
      </c>
      <c r="V76" s="149">
        <f>taxrates!BS68</f>
        <v>2.9080852866172791E-2</v>
      </c>
      <c r="X76" s="1051"/>
    </row>
    <row r="77" spans="1:24">
      <c r="A77" s="148">
        <v>1980</v>
      </c>
      <c r="B77" s="160">
        <f>taxrates!AY69</f>
        <v>0.39378070831298828</v>
      </c>
      <c r="C77" s="440">
        <f>taxrates!AZ69</f>
        <v>4.3063737452030182E-2</v>
      </c>
      <c r="D77" s="440">
        <f>taxrates!BA69</f>
        <v>1.1500774882733822E-2</v>
      </c>
      <c r="E77" s="440">
        <f>taxrates!BB69</f>
        <v>7.2147552855312824E-3</v>
      </c>
      <c r="F77" s="440">
        <f>taxrates!BC69</f>
        <v>0.18832680583000183</v>
      </c>
      <c r="G77" s="440">
        <f>taxrates!BD69</f>
        <v>0.11590082943439484</v>
      </c>
      <c r="H77" s="441">
        <f>taxrates!BE69</f>
        <v>2.778523787856102E-2</v>
      </c>
      <c r="I77" s="181">
        <f>taxrates!BF69</f>
        <v>0.40823662281036377</v>
      </c>
      <c r="J77" s="159">
        <f>taxrates!BG69</f>
        <v>4.2954463511705399E-2</v>
      </c>
      <c r="K77" s="159">
        <f>taxrates!BH69</f>
        <v>8.7903449311852455E-3</v>
      </c>
      <c r="L77" s="159">
        <f>taxrates!BI69</f>
        <v>3.4039395395666361E-3</v>
      </c>
      <c r="M77" s="159">
        <f>taxrates!BJ69</f>
        <v>0.19286051392555237</v>
      </c>
      <c r="N77" s="159">
        <f>taxrates!BK69</f>
        <v>0.12570790946483612</v>
      </c>
      <c r="O77" s="147">
        <f>taxrates!BL69</f>
        <v>3.4519441425800323E-2</v>
      </c>
      <c r="P77" s="117">
        <f>taxrates!BM69</f>
        <v>0.41781407594680786</v>
      </c>
      <c r="Q77" s="116">
        <f>taxrates!BN69</f>
        <v>4.3527312576770782E-2</v>
      </c>
      <c r="R77" s="116">
        <f>taxrates!BO69</f>
        <v>5.6592253968119621E-3</v>
      </c>
      <c r="S77" s="116">
        <f>taxrates!BP69</f>
        <v>1.1627654312178493E-3</v>
      </c>
      <c r="T77" s="116">
        <f>taxrates!BQ69</f>
        <v>0.19448240101337433</v>
      </c>
      <c r="U77" s="116">
        <f>taxrates!BR69</f>
        <v>0.13660734891891479</v>
      </c>
      <c r="V77" s="145">
        <f>taxrates!BS69</f>
        <v>3.6375004798173904E-2</v>
      </c>
      <c r="X77" s="1051"/>
    </row>
    <row r="78" spans="1:24">
      <c r="A78" s="148">
        <v>1981</v>
      </c>
      <c r="B78" s="160">
        <f>taxrates!AY70</f>
        <v>0.36448541283607483</v>
      </c>
      <c r="C78" s="440">
        <f>taxrates!AZ70</f>
        <v>4.5947376638650894E-2</v>
      </c>
      <c r="D78" s="440">
        <f>taxrates!BA70</f>
        <v>1.2112450785934925E-2</v>
      </c>
      <c r="E78" s="440">
        <f>taxrates!BB70</f>
        <v>7.3245386593043804E-3</v>
      </c>
      <c r="F78" s="440">
        <f>taxrates!BC70</f>
        <v>0.16946305334568024</v>
      </c>
      <c r="G78" s="440">
        <f>taxrates!BD70</f>
        <v>0.10439981520175934</v>
      </c>
      <c r="H78" s="441">
        <f>taxrates!BE70</f>
        <v>2.525733970105648E-2</v>
      </c>
      <c r="I78" s="181">
        <f>taxrates!BF70</f>
        <v>0.37047585844993591</v>
      </c>
      <c r="J78" s="159">
        <f>taxrates!BG70</f>
        <v>4.5631878077983856E-2</v>
      </c>
      <c r="K78" s="159">
        <f>taxrates!BH70</f>
        <v>9.470861405134201E-3</v>
      </c>
      <c r="L78" s="159">
        <f>taxrates!BI70</f>
        <v>3.2922434620559216E-3</v>
      </c>
      <c r="M78" s="159">
        <f>taxrates!BJ70</f>
        <v>0.16764236986637115</v>
      </c>
      <c r="N78" s="159">
        <f>taxrates!BK70</f>
        <v>0.11412020772695541</v>
      </c>
      <c r="O78" s="147">
        <f>taxrates!BL70</f>
        <v>3.0334118753671646E-2</v>
      </c>
      <c r="P78" s="117">
        <f>taxrates!BM70</f>
        <v>0.37060371041297913</v>
      </c>
      <c r="Q78" s="116">
        <f>taxrates!BN70</f>
        <v>4.5948918908834457E-2</v>
      </c>
      <c r="R78" s="116">
        <f>taxrates!BO70</f>
        <v>7.076694630086422E-3</v>
      </c>
      <c r="S78" s="116">
        <f>taxrates!BP70</f>
        <v>1.0776149574667215E-3</v>
      </c>
      <c r="T78" s="116">
        <f>taxrates!BQ70</f>
        <v>0.16148357093334198</v>
      </c>
      <c r="U78" s="116">
        <f>taxrates!BR70</f>
        <v>0.124013751745224</v>
      </c>
      <c r="V78" s="145">
        <f>taxrates!BS70</f>
        <v>3.1046679243445396E-2</v>
      </c>
      <c r="X78" s="1051"/>
    </row>
    <row r="79" spans="1:24">
      <c r="A79" s="148">
        <v>1982</v>
      </c>
      <c r="B79" s="146">
        <f>taxrates!AY71</f>
        <v>0.35896426439285278</v>
      </c>
      <c r="C79" s="440">
        <f>taxrates!AZ71</f>
        <v>4.3976247310638428E-2</v>
      </c>
      <c r="D79" s="440">
        <f>taxrates!BA71</f>
        <v>1.1604656465351582E-2</v>
      </c>
      <c r="E79" s="440">
        <f>taxrates!BB71</f>
        <v>8.0393766984343529E-3</v>
      </c>
      <c r="F79" s="440">
        <f>taxrates!BC71</f>
        <v>0.18244330585002899</v>
      </c>
      <c r="G79" s="440">
        <f>taxrates!BD71</f>
        <v>8.7485887110233307E-2</v>
      </c>
      <c r="H79" s="441">
        <f>taxrates!BE71</f>
        <v>2.5434311479330063E-2</v>
      </c>
      <c r="I79" s="181">
        <f>taxrates!BF71</f>
        <v>0.36805817484855652</v>
      </c>
      <c r="J79" s="147">
        <f>taxrates!BG71</f>
        <v>4.3722014874219894E-2</v>
      </c>
      <c r="K79" s="147">
        <f>taxrates!BH71</f>
        <v>9.1156261041760445E-3</v>
      </c>
      <c r="L79" s="147">
        <f>taxrates!BI71</f>
        <v>3.6492773797363043E-3</v>
      </c>
      <c r="M79" s="147">
        <f>taxrates!BJ71</f>
        <v>0.18514446914196014</v>
      </c>
      <c r="N79" s="147">
        <f>taxrates!BK71</f>
        <v>9.6275001764297485E-2</v>
      </c>
      <c r="O79" s="147">
        <f>taxrates!BL71</f>
        <v>3.019106388092041E-2</v>
      </c>
      <c r="P79" s="117">
        <f>taxrates!BM71</f>
        <v>0.37782889604568481</v>
      </c>
      <c r="Q79" s="116">
        <f>taxrates!BN71</f>
        <v>4.4367603957653046E-2</v>
      </c>
      <c r="R79" s="116">
        <f>taxrates!BO71</f>
        <v>5.8062626048922539E-3</v>
      </c>
      <c r="S79" s="116">
        <f>taxrates!BP71</f>
        <v>1.1823048116639256E-3</v>
      </c>
      <c r="T79" s="116">
        <f>taxrates!BQ71</f>
        <v>0.18828558921813965</v>
      </c>
      <c r="U79" s="116">
        <f>taxrates!BR71</f>
        <v>0.10780906677246094</v>
      </c>
      <c r="V79" s="145">
        <f>taxrates!BS71</f>
        <v>3.0431143939495087E-2</v>
      </c>
      <c r="X79" s="1051"/>
    </row>
    <row r="80" spans="1:24">
      <c r="A80" s="148">
        <v>1983</v>
      </c>
      <c r="B80" s="146">
        <f>taxrates!AY72</f>
        <v>0.34529036283493042</v>
      </c>
      <c r="C80" s="440">
        <f>taxrates!AZ72</f>
        <v>4.4423468410968781E-2</v>
      </c>
      <c r="D80" s="440">
        <f>taxrates!BA72</f>
        <v>1.0369130410254002E-2</v>
      </c>
      <c r="E80" s="440">
        <f>taxrates!BB72</f>
        <v>8.2588670775294304E-3</v>
      </c>
      <c r="F80" s="440">
        <f>taxrates!BC72</f>
        <v>0.1783219575881958</v>
      </c>
      <c r="G80" s="440">
        <f>taxrates!BD72</f>
        <v>8.4983609616756439E-2</v>
      </c>
      <c r="H80" s="441">
        <f>taxrates!BE72</f>
        <v>1.8933331593871117E-2</v>
      </c>
      <c r="I80" s="181">
        <f>taxrates!BF72</f>
        <v>0.36589181423187256</v>
      </c>
      <c r="J80" s="147">
        <f>taxrates!BG72</f>
        <v>4.4323936104774475E-2</v>
      </c>
      <c r="K80" s="147">
        <f>taxrates!BH72</f>
        <v>8.5432613268494606E-3</v>
      </c>
      <c r="L80" s="147">
        <f>taxrates!BI72</f>
        <v>3.7977334577590227E-3</v>
      </c>
      <c r="M80" s="147">
        <f>taxrates!BJ72</f>
        <v>0.1931798905134201</v>
      </c>
      <c r="N80" s="147">
        <f>taxrates!BK72</f>
        <v>9.3232609331607819E-2</v>
      </c>
      <c r="O80" s="147">
        <f>taxrates!BL72</f>
        <v>2.2814396768808365E-2</v>
      </c>
      <c r="P80" s="117">
        <f>taxrates!BM72</f>
        <v>0.38143867254257202</v>
      </c>
      <c r="Q80" s="116">
        <f>taxrates!BN72</f>
        <v>4.4951256364583969E-2</v>
      </c>
      <c r="R80" s="116">
        <f>taxrates!BO72</f>
        <v>6.0814335010945797E-3</v>
      </c>
      <c r="S80" s="116">
        <f>taxrates!BP72</f>
        <v>1.3287512119859457E-3</v>
      </c>
      <c r="T80" s="116">
        <f>taxrates!BQ72</f>
        <v>0.20357741415500641</v>
      </c>
      <c r="U80" s="116">
        <f>taxrates!BR72</f>
        <v>0.10243521630764008</v>
      </c>
      <c r="V80" s="145">
        <f>taxrates!BS72</f>
        <v>2.3064592853188515E-2</v>
      </c>
      <c r="X80" s="1051"/>
    </row>
    <row r="81" spans="1:24">
      <c r="A81" s="148">
        <v>1984</v>
      </c>
      <c r="B81" s="146">
        <f>taxrates!AY73</f>
        <v>0.32159510254859924</v>
      </c>
      <c r="C81" s="440">
        <f>taxrates!AZ73</f>
        <v>4.3791167438030243E-2</v>
      </c>
      <c r="D81" s="440">
        <f>taxrates!BA73</f>
        <v>8.6663151159882545E-3</v>
      </c>
      <c r="E81" s="440">
        <f>taxrates!BB73</f>
        <v>7.6217809692025185E-3</v>
      </c>
      <c r="F81" s="440">
        <f>taxrates!BC73</f>
        <v>0.16111791133880615</v>
      </c>
      <c r="G81" s="440">
        <f>taxrates!BD73</f>
        <v>8.4334500133991241E-2</v>
      </c>
      <c r="H81" s="441">
        <f>taxrates!BE73</f>
        <v>1.6063416376709938E-2</v>
      </c>
      <c r="I81" s="181">
        <f>taxrates!BF73</f>
        <v>0.33841642737388611</v>
      </c>
      <c r="J81" s="147">
        <f>taxrates!BG73</f>
        <v>4.3896570801734924E-2</v>
      </c>
      <c r="K81" s="147">
        <f>taxrates!BH73</f>
        <v>6.7073851823806763E-3</v>
      </c>
      <c r="L81" s="147">
        <f>taxrates!BI73</f>
        <v>3.4455305431038141E-3</v>
      </c>
      <c r="M81" s="147">
        <f>taxrates!BJ73</f>
        <v>0.17333485186100006</v>
      </c>
      <c r="N81" s="147">
        <f>taxrates!BK73</f>
        <v>9.2064782977104187E-2</v>
      </c>
      <c r="O81" s="147">
        <f>taxrates!BL73</f>
        <v>1.8967295065522194E-2</v>
      </c>
      <c r="P81" s="117">
        <f>taxrates!BM73</f>
        <v>0.35819590091705322</v>
      </c>
      <c r="Q81" s="116">
        <f>taxrates!BN73</f>
        <v>4.4844742864370346E-2</v>
      </c>
      <c r="R81" s="116">
        <f>taxrates!BO73</f>
        <v>4.5195748098194599E-3</v>
      </c>
      <c r="S81" s="116">
        <f>taxrates!BP73</f>
        <v>1.2388251489028335E-3</v>
      </c>
      <c r="T81" s="116">
        <f>taxrates!BQ73</f>
        <v>0.1871444433927536</v>
      </c>
      <c r="U81" s="116">
        <f>taxrates!BR73</f>
        <v>0.10091566294431686</v>
      </c>
      <c r="V81" s="145">
        <f>taxrates!BS73</f>
        <v>1.9532643258571625E-2</v>
      </c>
      <c r="X81" s="1051"/>
    </row>
    <row r="82" spans="1:24">
      <c r="A82" s="148">
        <v>1985</v>
      </c>
      <c r="B82" s="146">
        <f>taxrates!AY74</f>
        <v>0.33962416648864746</v>
      </c>
      <c r="C82" s="440">
        <f>taxrates!AZ74</f>
        <v>4.5512605458498001E-2</v>
      </c>
      <c r="D82" s="440">
        <f>taxrates!BA74</f>
        <v>9.1159353032708168E-3</v>
      </c>
      <c r="E82" s="440">
        <f>taxrates!BB74</f>
        <v>8.116808719933033E-3</v>
      </c>
      <c r="F82" s="440">
        <f>taxrates!BC74</f>
        <v>0.1760232150554657</v>
      </c>
      <c r="G82" s="440">
        <f>taxrates!BD74</f>
        <v>8.4121808409690857E-2</v>
      </c>
      <c r="H82" s="441">
        <f>taxrates!BE74</f>
        <v>1.6734018921852112E-2</v>
      </c>
      <c r="I82" s="181">
        <f>taxrates!BF74</f>
        <v>0.35710924863815308</v>
      </c>
      <c r="J82" s="147">
        <f>taxrates!BG74</f>
        <v>4.5433919876813889E-2</v>
      </c>
      <c r="K82" s="147">
        <f>taxrates!BH74</f>
        <v>7.5698732398450375E-3</v>
      </c>
      <c r="L82" s="147">
        <f>taxrates!BI74</f>
        <v>3.6968979984521866E-3</v>
      </c>
      <c r="M82" s="147">
        <f>taxrates!BJ74</f>
        <v>0.18808679282665253</v>
      </c>
      <c r="N82" s="147">
        <f>taxrates!BK74</f>
        <v>9.2235453426837921E-2</v>
      </c>
      <c r="O82" s="147">
        <f>taxrates!BL74</f>
        <v>2.0086290314793587E-2</v>
      </c>
      <c r="P82" s="117">
        <f>taxrates!BM74</f>
        <v>0.37775570154190063</v>
      </c>
      <c r="Q82" s="116">
        <f>taxrates!BN74</f>
        <v>4.5485205948352814E-2</v>
      </c>
      <c r="R82" s="116">
        <f>taxrates!BO74</f>
        <v>4.342593252658844E-3</v>
      </c>
      <c r="S82" s="116">
        <f>taxrates!BP74</f>
        <v>1.3524810783565044E-3</v>
      </c>
      <c r="T82" s="116">
        <f>taxrates!BQ74</f>
        <v>0.2052161693572998</v>
      </c>
      <c r="U82" s="116">
        <f>taxrates!BR74</f>
        <v>0.10016202926635742</v>
      </c>
      <c r="V82" s="145">
        <f>taxrates!BS74</f>
        <v>2.1197205409407616E-2</v>
      </c>
      <c r="X82" s="1051"/>
    </row>
    <row r="83" spans="1:24">
      <c r="A83" s="148">
        <v>1986</v>
      </c>
      <c r="B83" s="146">
        <f>taxrates!AY75</f>
        <v>0.3810131847858429</v>
      </c>
      <c r="C83" s="440">
        <f>taxrates!AZ75</f>
        <v>4.6537034213542938E-2</v>
      </c>
      <c r="D83" s="440">
        <f>taxrates!BA75</f>
        <v>9.6167037263512611E-3</v>
      </c>
      <c r="E83" s="440">
        <f>taxrates!BB75</f>
        <v>9.4099706038832664E-3</v>
      </c>
      <c r="F83" s="440">
        <f>taxrates!BC75</f>
        <v>0.20617762207984924</v>
      </c>
      <c r="G83" s="440">
        <f>taxrates!BD75</f>
        <v>8.992670476436615E-2</v>
      </c>
      <c r="H83" s="441">
        <f>taxrates!BE75</f>
        <v>1.9348938018083572E-2</v>
      </c>
      <c r="I83" s="181">
        <f>taxrates!BF75</f>
        <v>0.42296624183654785</v>
      </c>
      <c r="J83" s="147">
        <f>taxrates!BG75</f>
        <v>4.6341627836227417E-2</v>
      </c>
      <c r="K83" s="147">
        <f>taxrates!BH75</f>
        <v>7.7610043808817863E-3</v>
      </c>
      <c r="L83" s="147">
        <f>taxrates!BI75</f>
        <v>4.3664458207786083E-3</v>
      </c>
      <c r="M83" s="147">
        <f>taxrates!BJ75</f>
        <v>0.24004961550235748</v>
      </c>
      <c r="N83" s="147">
        <f>taxrates!BK75</f>
        <v>0.10054793953895569</v>
      </c>
      <c r="O83" s="147">
        <f>taxrates!BL75</f>
        <v>2.3899612948298454E-2</v>
      </c>
      <c r="P83" s="117">
        <f>taxrates!BM75</f>
        <v>0.47810029983520508</v>
      </c>
      <c r="Q83" s="116">
        <f>taxrates!BN75</f>
        <v>4.7157078981399536E-2</v>
      </c>
      <c r="R83" s="116">
        <f>taxrates!BO75</f>
        <v>4.9664517864584923E-3</v>
      </c>
      <c r="S83" s="116">
        <f>taxrates!BP75</f>
        <v>1.6433101845905185E-3</v>
      </c>
      <c r="T83" s="116">
        <f>taxrates!BQ75</f>
        <v>0.28201895952224731</v>
      </c>
      <c r="U83" s="116">
        <f>taxrates!BR75</f>
        <v>0.11525828391313553</v>
      </c>
      <c r="V83" s="145">
        <f>taxrates!BS75</f>
        <v>2.7056213468313217E-2</v>
      </c>
      <c r="X83" s="1051"/>
    </row>
    <row r="84" spans="1:24">
      <c r="A84" s="148">
        <v>1987</v>
      </c>
      <c r="B84" s="146">
        <f>taxrates!AY76</f>
        <v>0.3660862147808075</v>
      </c>
      <c r="C84" s="440">
        <f>taxrates!AZ76</f>
        <v>4.6281550079584122E-2</v>
      </c>
      <c r="D84" s="440">
        <f>taxrates!BA76</f>
        <v>9.2107085511088371E-3</v>
      </c>
      <c r="E84" s="440">
        <f>taxrates!BB76</f>
        <v>8.7626837193965912E-3</v>
      </c>
      <c r="F84" s="440">
        <f>taxrates!BC76</f>
        <v>0.19273209571838379</v>
      </c>
      <c r="G84" s="440">
        <f>taxrates!BD76</f>
        <v>9.119027853012085E-2</v>
      </c>
      <c r="H84" s="441">
        <f>taxrates!BE76</f>
        <v>1.7910122871398926E-2</v>
      </c>
      <c r="I84" s="181">
        <f>taxrates!BF76</f>
        <v>0.3868899941444397</v>
      </c>
      <c r="J84" s="147">
        <f>taxrates!BG76</f>
        <v>4.5947670936584473E-2</v>
      </c>
      <c r="K84" s="147">
        <f>taxrates!BH76</f>
        <v>7.1093263104557991E-3</v>
      </c>
      <c r="L84" s="147">
        <f>taxrates!BI76</f>
        <v>4.2123124003410339E-3</v>
      </c>
      <c r="M84" s="147">
        <f>taxrates!BJ76</f>
        <v>0.20603786408901215</v>
      </c>
      <c r="N84" s="147">
        <f>taxrates!BK76</f>
        <v>0.10150089859962463</v>
      </c>
      <c r="O84" s="147">
        <f>taxrates!BL76</f>
        <v>2.2084426134824753E-2</v>
      </c>
      <c r="P84" s="117">
        <f>taxrates!BM76</f>
        <v>0.41538694500923157</v>
      </c>
      <c r="Q84" s="116">
        <f>taxrates!BN76</f>
        <v>4.7210320830345154E-2</v>
      </c>
      <c r="R84" s="116">
        <f>taxrates!BO76</f>
        <v>5.4489290341734886E-3</v>
      </c>
      <c r="S84" s="116">
        <f>taxrates!BP76</f>
        <v>1.6932784346863627E-3</v>
      </c>
      <c r="T84" s="116">
        <f>taxrates!BQ76</f>
        <v>0.21896150708198547</v>
      </c>
      <c r="U84" s="116">
        <f>taxrates!BR76</f>
        <v>0.1162426769733429</v>
      </c>
      <c r="V84" s="145">
        <f>taxrates!BS76</f>
        <v>2.58302241563797E-2</v>
      </c>
      <c r="X84" s="1051"/>
    </row>
    <row r="85" spans="1:24">
      <c r="A85" s="148">
        <v>1988</v>
      </c>
      <c r="B85" s="146">
        <f>taxrates!AY77</f>
        <v>0.35144516825675964</v>
      </c>
      <c r="C85" s="440">
        <f>taxrates!AZ77</f>
        <v>4.66642826795578E-2</v>
      </c>
      <c r="D85" s="440">
        <f>taxrates!BA77</f>
        <v>8.4214387461543083E-3</v>
      </c>
      <c r="E85" s="440">
        <f>taxrates!BB77</f>
        <v>8.5379639640450478E-3</v>
      </c>
      <c r="F85" s="440">
        <f>taxrates!BC77</f>
        <v>0.18376381695270538</v>
      </c>
      <c r="G85" s="440">
        <f>taxrates!BD77</f>
        <v>8.8587790727615356E-2</v>
      </c>
      <c r="H85" s="441">
        <f>taxrates!BE77</f>
        <v>1.5469879843294621E-2</v>
      </c>
      <c r="I85" s="181">
        <f>taxrates!BF77</f>
        <v>0.36901292204856873</v>
      </c>
      <c r="J85" s="147">
        <f>taxrates!BG77</f>
        <v>4.6328559517860413E-2</v>
      </c>
      <c r="K85" s="147">
        <f>taxrates!BH77</f>
        <v>6.1211409047245979E-3</v>
      </c>
      <c r="L85" s="147">
        <f>taxrates!BI77</f>
        <v>4.1650505736470222E-3</v>
      </c>
      <c r="M85" s="147">
        <f>taxrates!BJ77</f>
        <v>0.19516120851039886</v>
      </c>
      <c r="N85" s="147">
        <f>taxrates!BK77</f>
        <v>9.894164651632309E-2</v>
      </c>
      <c r="O85" s="147">
        <f>taxrates!BL77</f>
        <v>1.8295325338840485E-2</v>
      </c>
      <c r="P85" s="117">
        <f>taxrates!BM77</f>
        <v>0.38898137211799622</v>
      </c>
      <c r="Q85" s="116">
        <f>taxrates!BN77</f>
        <v>4.6702615916728973E-2</v>
      </c>
      <c r="R85" s="116">
        <f>taxrates!BO77</f>
        <v>3.920520655810833E-3</v>
      </c>
      <c r="S85" s="116">
        <f>taxrates!BP77</f>
        <v>1.8903465243056417E-3</v>
      </c>
      <c r="T85" s="116">
        <f>taxrates!BQ77</f>
        <v>0.20757269859313965</v>
      </c>
      <c r="U85" s="116">
        <f>taxrates!BR77</f>
        <v>0.10917060077190399</v>
      </c>
      <c r="V85" s="145">
        <f>taxrates!BS77</f>
        <v>1.9724594429135323E-2</v>
      </c>
      <c r="X85" s="1051"/>
    </row>
    <row r="86" spans="1:24">
      <c r="A86" s="148">
        <v>1989</v>
      </c>
      <c r="B86" s="146">
        <f>taxrates!AY78</f>
        <v>0.35426807403564453</v>
      </c>
      <c r="C86" s="440">
        <f>taxrates!AZ78</f>
        <v>4.5951861888170242E-2</v>
      </c>
      <c r="D86" s="440">
        <f>taxrates!BA78</f>
        <v>8.845960721373558E-3</v>
      </c>
      <c r="E86" s="440">
        <f>taxrates!BB78</f>
        <v>8.624546229839325E-3</v>
      </c>
      <c r="F86" s="440">
        <f>taxrates!BC78</f>
        <v>0.17953063547611237</v>
      </c>
      <c r="G86" s="440">
        <f>taxrates!BD78</f>
        <v>9.4274185597896576E-2</v>
      </c>
      <c r="H86" s="441">
        <f>taxrates!BE78</f>
        <v>1.7040876671671867E-2</v>
      </c>
      <c r="I86" s="181">
        <f>taxrates!BF78</f>
        <v>0.36902105808258057</v>
      </c>
      <c r="J86" s="147">
        <f>taxrates!BG78</f>
        <v>4.5273054391145706E-2</v>
      </c>
      <c r="K86" s="147">
        <f>taxrates!BH78</f>
        <v>6.3103153370320797E-3</v>
      </c>
      <c r="L86" s="147">
        <f>taxrates!BI78</f>
        <v>4.2548151686787605E-3</v>
      </c>
      <c r="M86" s="147">
        <f>taxrates!BJ78</f>
        <v>0.18701662123203278</v>
      </c>
      <c r="N86" s="147">
        <f>taxrates!BK78</f>
        <v>0.10572800040245056</v>
      </c>
      <c r="O86" s="147">
        <f>taxrates!BL78</f>
        <v>2.0438242703676224E-2</v>
      </c>
      <c r="P86" s="117">
        <f>taxrates!BM78</f>
        <v>0.40255892276763916</v>
      </c>
      <c r="Q86" s="116">
        <f>taxrates!BN78</f>
        <v>4.642699658870697E-2</v>
      </c>
      <c r="R86" s="116">
        <f>taxrates!BO78</f>
        <v>4.3931002728641033E-3</v>
      </c>
      <c r="S86" s="116">
        <f>taxrates!BP78</f>
        <v>1.8593951826915145E-3</v>
      </c>
      <c r="T86" s="116">
        <f>taxrates!BQ78</f>
        <v>0.20581203699111938</v>
      </c>
      <c r="U86" s="116">
        <f>taxrates!BR78</f>
        <v>0.12112483382225037</v>
      </c>
      <c r="V86" s="145">
        <f>taxrates!BS78</f>
        <v>2.2942554205656052E-2</v>
      </c>
      <c r="X86" s="1051"/>
    </row>
    <row r="87" spans="1:24">
      <c r="A87" s="158">
        <v>1990</v>
      </c>
      <c r="B87" s="157">
        <f>taxrates!AY79</f>
        <v>0.35130482912063599</v>
      </c>
      <c r="C87" s="547">
        <f>taxrates!AZ79</f>
        <v>4.5595735311508179E-2</v>
      </c>
      <c r="D87" s="547">
        <f>taxrates!BA79</f>
        <v>9.5978984609246254E-3</v>
      </c>
      <c r="E87" s="547">
        <f>taxrates!BB79</f>
        <v>9.0790782123804092E-3</v>
      </c>
      <c r="F87" s="547">
        <f>taxrates!BC79</f>
        <v>0.17469130456447601</v>
      </c>
      <c r="G87" s="547">
        <f>taxrates!BD79</f>
        <v>9.2074126005172729E-2</v>
      </c>
      <c r="H87" s="548">
        <f>taxrates!BE79</f>
        <v>2.0266685634851456E-2</v>
      </c>
      <c r="I87" s="184">
        <f>taxrates!BF79</f>
        <v>0.3646375834941864</v>
      </c>
      <c r="J87" s="156">
        <f>taxrates!BG79</f>
        <v>4.4766973704099655E-2</v>
      </c>
      <c r="K87" s="156">
        <f>taxrates!BH79</f>
        <v>7.0551284588873386E-3</v>
      </c>
      <c r="L87" s="156">
        <f>taxrates!BI79</f>
        <v>4.3818219564855099E-3</v>
      </c>
      <c r="M87" s="156">
        <f>taxrates!BJ79</f>
        <v>0.17996104061603546</v>
      </c>
      <c r="N87" s="156">
        <f>taxrates!BK79</f>
        <v>0.10408172011375427</v>
      </c>
      <c r="O87" s="156">
        <f>taxrates!BL79</f>
        <v>2.4390898644924164E-2</v>
      </c>
      <c r="P87" s="123">
        <f>taxrates!BM79</f>
        <v>0.39210370182991028</v>
      </c>
      <c r="Q87" s="122">
        <f>taxrates!BN79</f>
        <v>4.5940101146697998E-2</v>
      </c>
      <c r="R87" s="122">
        <f>taxrates!BO79</f>
        <v>4.9520619213581085E-3</v>
      </c>
      <c r="S87" s="122">
        <f>taxrates!BP79</f>
        <v>1.9549806602299213E-3</v>
      </c>
      <c r="T87" s="122">
        <f>taxrates!BQ79</f>
        <v>0.19324594736099243</v>
      </c>
      <c r="U87" s="122">
        <f>taxrates!BR79</f>
        <v>0.11904199421405792</v>
      </c>
      <c r="V87" s="183">
        <f>taxrates!BS79</f>
        <v>2.6968616992235184E-2</v>
      </c>
      <c r="X87" s="1051"/>
    </row>
    <row r="88" spans="1:24">
      <c r="A88" s="148">
        <v>1991</v>
      </c>
      <c r="B88" s="146">
        <f>taxrates!AY80</f>
        <v>0.35204708576202393</v>
      </c>
      <c r="C88" s="440">
        <f>taxrates!AZ80</f>
        <v>4.6841442584991455E-2</v>
      </c>
      <c r="D88" s="440">
        <f>taxrates!BA80</f>
        <v>1.0387658141553402E-2</v>
      </c>
      <c r="E88" s="440">
        <f>taxrates!BB80</f>
        <v>1.0215103626251221E-2</v>
      </c>
      <c r="F88" s="440">
        <f>taxrates!BC80</f>
        <v>0.17228133976459503</v>
      </c>
      <c r="G88" s="440">
        <f>taxrates!BD80</f>
        <v>9.1821096837520599E-2</v>
      </c>
      <c r="H88" s="441">
        <f>taxrates!BE80</f>
        <v>2.0500453189015388E-2</v>
      </c>
      <c r="I88" s="181">
        <f>taxrates!BF80</f>
        <v>0.36782735586166382</v>
      </c>
      <c r="J88" s="147">
        <f>taxrates!BG80</f>
        <v>4.6318653970956802E-2</v>
      </c>
      <c r="K88" s="147">
        <f>taxrates!BH80</f>
        <v>8.0854184925556183E-3</v>
      </c>
      <c r="L88" s="147">
        <f>taxrates!BI80</f>
        <v>4.7802934423089027E-3</v>
      </c>
      <c r="M88" s="147">
        <f>taxrates!BJ80</f>
        <v>0.17874464392662048</v>
      </c>
      <c r="N88" s="147">
        <f>taxrates!BK80</f>
        <v>0.10467385500669479</v>
      </c>
      <c r="O88" s="147">
        <f>taxrates!BL80</f>
        <v>2.52244733273983E-2</v>
      </c>
      <c r="P88" s="117">
        <f>taxrates!BM80</f>
        <v>0.38432154059410095</v>
      </c>
      <c r="Q88" s="116">
        <f>taxrates!BN80</f>
        <v>4.7150652855634689E-2</v>
      </c>
      <c r="R88" s="116">
        <f>taxrates!BO80</f>
        <v>5.3228945471346378E-3</v>
      </c>
      <c r="S88" s="116">
        <f>taxrates!BP80</f>
        <v>1.9963188096880913E-3</v>
      </c>
      <c r="T88" s="116">
        <f>taxrates!BQ80</f>
        <v>0.18293491005897522</v>
      </c>
      <c r="U88" s="116">
        <f>taxrates!BR80</f>
        <v>0.11950525641441345</v>
      </c>
      <c r="V88" s="145">
        <f>taxrates!BS80</f>
        <v>2.7411520481109619E-2</v>
      </c>
      <c r="X88" s="1051"/>
    </row>
    <row r="89" spans="1:24">
      <c r="A89" s="148">
        <v>1992</v>
      </c>
      <c r="B89" s="146">
        <f>taxrates!AY81</f>
        <v>0.34966230392456055</v>
      </c>
      <c r="C89" s="440">
        <f>taxrates!AZ81</f>
        <v>4.7196570783853531E-2</v>
      </c>
      <c r="D89" s="440">
        <f>taxrates!BA81</f>
        <v>9.2630339786410332E-3</v>
      </c>
      <c r="E89" s="440">
        <f>taxrates!BB81</f>
        <v>9.8751084879040718E-3</v>
      </c>
      <c r="F89" s="440">
        <f>taxrates!BC81</f>
        <v>0.17522251605987549</v>
      </c>
      <c r="G89" s="440">
        <f>taxrates!BD81</f>
        <v>9.0408444404602051E-2</v>
      </c>
      <c r="H89" s="441">
        <f>taxrates!BE81</f>
        <v>1.7696620896458626E-2</v>
      </c>
      <c r="I89" s="181">
        <f>taxrates!BF81</f>
        <v>0.37118521332740784</v>
      </c>
      <c r="J89" s="147">
        <f>taxrates!BG81</f>
        <v>4.7225791960954666E-2</v>
      </c>
      <c r="K89" s="147">
        <f>taxrates!BH81</f>
        <v>7.2608934715390205E-3</v>
      </c>
      <c r="L89" s="147">
        <f>taxrates!BI81</f>
        <v>4.9543287605047226E-3</v>
      </c>
      <c r="M89" s="147">
        <f>taxrates!BJ81</f>
        <v>0.18827721476554871</v>
      </c>
      <c r="N89" s="147">
        <f>taxrates!BK81</f>
        <v>0.10232266038656235</v>
      </c>
      <c r="O89" s="147">
        <f>taxrates!BL81</f>
        <v>2.1144336089491844E-2</v>
      </c>
      <c r="P89" s="117">
        <f>taxrates!BM81</f>
        <v>0.38616812229156494</v>
      </c>
      <c r="Q89" s="116">
        <f>taxrates!BN81</f>
        <v>4.7870121896266937E-2</v>
      </c>
      <c r="R89" s="116">
        <f>taxrates!BO81</f>
        <v>4.6204961836338043E-3</v>
      </c>
      <c r="S89" s="116">
        <f>taxrates!BP81</f>
        <v>2.4690343998372555E-3</v>
      </c>
      <c r="T89" s="116">
        <f>taxrates!BQ81</f>
        <v>0.19530828297138214</v>
      </c>
      <c r="U89" s="116">
        <f>taxrates!BR81</f>
        <v>0.11456537246704102</v>
      </c>
      <c r="V89" s="145">
        <f>taxrates!BS81</f>
        <v>2.1334808319807053E-2</v>
      </c>
      <c r="X89" s="1051"/>
    </row>
    <row r="90" spans="1:24">
      <c r="A90" s="148">
        <v>1993</v>
      </c>
      <c r="B90" s="146">
        <f>taxrates!AY82</f>
        <v>0.37315431237220764</v>
      </c>
      <c r="C90" s="440">
        <f>taxrates!AZ82</f>
        <v>4.7416605055332184E-2</v>
      </c>
      <c r="D90" s="440">
        <f>taxrates!BA82</f>
        <v>9.0186167508363724E-3</v>
      </c>
      <c r="E90" s="440">
        <f>taxrates!BB82</f>
        <v>9.9307103082537651E-3</v>
      </c>
      <c r="F90" s="440">
        <f>taxrates!BC82</f>
        <v>0.1899542510509491</v>
      </c>
      <c r="G90" s="440">
        <f>taxrates!BD82</f>
        <v>9.7524590790271759E-2</v>
      </c>
      <c r="H90" s="441">
        <f>taxrates!BE82</f>
        <v>1.9309548661112785E-2</v>
      </c>
      <c r="I90" s="181">
        <f>taxrates!BF82</f>
        <v>0.39852768182754517</v>
      </c>
      <c r="J90" s="147">
        <f>taxrates!BG82</f>
        <v>4.7151170670986176E-2</v>
      </c>
      <c r="K90" s="147">
        <f>taxrates!BH82</f>
        <v>7.0540886372327805E-3</v>
      </c>
      <c r="L90" s="147">
        <f>taxrates!BI82</f>
        <v>4.8255231231451035E-3</v>
      </c>
      <c r="M90" s="147">
        <f>taxrates!BJ82</f>
        <v>0.20511339604854584</v>
      </c>
      <c r="N90" s="147">
        <f>taxrates!BK82</f>
        <v>0.11134196072816849</v>
      </c>
      <c r="O90" s="147">
        <f>taxrates!BL82</f>
        <v>2.3041548207402229E-2</v>
      </c>
      <c r="P90" s="117">
        <f>taxrates!BM82</f>
        <v>0.40684902667999268</v>
      </c>
      <c r="Q90" s="116">
        <f>taxrates!BN82</f>
        <v>4.724511131644249E-2</v>
      </c>
      <c r="R90" s="116">
        <f>taxrates!BO82</f>
        <v>4.4827270321547985E-3</v>
      </c>
      <c r="S90" s="116">
        <f>taxrates!BP82</f>
        <v>2.1017994731664658E-3</v>
      </c>
      <c r="T90" s="116">
        <f>taxrates!BQ82</f>
        <v>0.2031521201133728</v>
      </c>
      <c r="U90" s="116">
        <f>taxrates!BR82</f>
        <v>0.12701459228992462</v>
      </c>
      <c r="V90" s="145">
        <f>taxrates!BS82</f>
        <v>2.2852657362818718E-2</v>
      </c>
      <c r="X90" s="1051"/>
    </row>
    <row r="91" spans="1:24">
      <c r="A91" s="148">
        <v>1994</v>
      </c>
      <c r="B91" s="146">
        <f>taxrates!AY83</f>
        <v>0.3861028254032135</v>
      </c>
      <c r="C91" s="440">
        <f>taxrates!AZ83</f>
        <v>4.9829572439193726E-2</v>
      </c>
      <c r="D91" s="440">
        <f>taxrates!BA83</f>
        <v>8.9263925328850746E-3</v>
      </c>
      <c r="E91" s="440">
        <f>taxrates!BB83</f>
        <v>1.5464556403458118E-2</v>
      </c>
      <c r="F91" s="440">
        <f>taxrates!BC83</f>
        <v>0.18556387722492218</v>
      </c>
      <c r="G91" s="440">
        <f>taxrates!BD83</f>
        <v>0.10588451474905014</v>
      </c>
      <c r="H91" s="441">
        <f>taxrates!BE83</f>
        <v>2.043391577899456E-2</v>
      </c>
      <c r="I91" s="181">
        <f>taxrates!BF83</f>
        <v>0.41321927309036255</v>
      </c>
      <c r="J91" s="147">
        <f>taxrates!BG83</f>
        <v>4.9898311495780945E-2</v>
      </c>
      <c r="K91" s="147">
        <f>taxrates!BH83</f>
        <v>7.0794848725199699E-3</v>
      </c>
      <c r="L91" s="147">
        <f>taxrates!BI83</f>
        <v>9.8215416073799133E-3</v>
      </c>
      <c r="M91" s="147">
        <f>taxrates!BJ83</f>
        <v>0.19931751489639282</v>
      </c>
      <c r="N91" s="147">
        <f>taxrates!BK83</f>
        <v>0.12257784605026245</v>
      </c>
      <c r="O91" s="147">
        <f>taxrates!BL83</f>
        <v>2.4524590000510216E-2</v>
      </c>
      <c r="P91" s="117">
        <f>taxrates!BM83</f>
        <v>0.42734584212303162</v>
      </c>
      <c r="Q91" s="116">
        <f>taxrates!BN83</f>
        <v>5.0588272511959076E-2</v>
      </c>
      <c r="R91" s="116">
        <f>taxrates!BO83</f>
        <v>4.7797407023608685E-3</v>
      </c>
      <c r="S91" s="116">
        <f>taxrates!BP83</f>
        <v>5.7423356920480728E-3</v>
      </c>
      <c r="T91" s="116">
        <f>taxrates!BQ83</f>
        <v>0.19902673363685608</v>
      </c>
      <c r="U91" s="116">
        <f>taxrates!BR83</f>
        <v>0.14214256405830383</v>
      </c>
      <c r="V91" s="145">
        <f>taxrates!BS83</f>
        <v>2.5066189467906952E-2</v>
      </c>
      <c r="X91" s="1051"/>
    </row>
    <row r="92" spans="1:24">
      <c r="A92" s="148">
        <v>1995</v>
      </c>
      <c r="B92" s="146">
        <f>taxrates!AY84</f>
        <v>0.39099949598312378</v>
      </c>
      <c r="C92" s="440">
        <f>taxrates!AZ84</f>
        <v>4.9982894212007523E-2</v>
      </c>
      <c r="D92" s="440">
        <f>taxrates!BA84</f>
        <v>7.6974802650511265E-3</v>
      </c>
      <c r="E92" s="440">
        <f>taxrates!BB84</f>
        <v>1.5648555010557175E-2</v>
      </c>
      <c r="F92" s="440">
        <f>taxrates!BC84</f>
        <v>0.19230177998542786</v>
      </c>
      <c r="G92" s="440">
        <f>taxrates!BD84</f>
        <v>0.10729493945837021</v>
      </c>
      <c r="H92" s="441">
        <f>taxrates!BE84</f>
        <v>1.8074115738272667E-2</v>
      </c>
      <c r="I92" s="181">
        <f>taxrates!BF84</f>
        <v>0.41928356885910034</v>
      </c>
      <c r="J92" s="147">
        <f>taxrates!BG84</f>
        <v>5.0203483551740646E-2</v>
      </c>
      <c r="K92" s="147">
        <f>taxrates!BH84</f>
        <v>6.1425571329891682E-3</v>
      </c>
      <c r="L92" s="147">
        <f>taxrates!BI84</f>
        <v>1.0351713746786118E-2</v>
      </c>
      <c r="M92" s="147">
        <f>taxrates!BJ84</f>
        <v>0.20819449424743652</v>
      </c>
      <c r="N92" s="147">
        <f>taxrates!BK84</f>
        <v>0.12295941263437271</v>
      </c>
      <c r="O92" s="147">
        <f>taxrates!BL84</f>
        <v>2.1431915462017059E-2</v>
      </c>
      <c r="P92" s="117">
        <f>taxrates!BM84</f>
        <v>0.4327237606048584</v>
      </c>
      <c r="Q92" s="116">
        <f>taxrates!BN84</f>
        <v>5.0688307732343674E-2</v>
      </c>
      <c r="R92" s="116">
        <f>taxrates!BO84</f>
        <v>4.1097444482147694E-3</v>
      </c>
      <c r="S92" s="116">
        <f>taxrates!BP84</f>
        <v>6.4350748434662819E-3</v>
      </c>
      <c r="T92" s="116">
        <f>taxrates!BQ84</f>
        <v>0.20750880241394043</v>
      </c>
      <c r="U92" s="116">
        <f>taxrates!BR84</f>
        <v>0.14174596965312958</v>
      </c>
      <c r="V92" s="145">
        <f>taxrates!BS84</f>
        <v>2.223588153719902E-2</v>
      </c>
      <c r="X92" s="1051"/>
    </row>
    <row r="93" spans="1:24">
      <c r="A93" s="148">
        <v>1996</v>
      </c>
      <c r="B93" s="146">
        <f>taxrates!AY85</f>
        <v>0.40365302562713623</v>
      </c>
      <c r="C93" s="440">
        <f>taxrates!AZ85</f>
        <v>4.8560012131929398E-2</v>
      </c>
      <c r="D93" s="440">
        <f>taxrates!BA85</f>
        <v>6.8787853233516216E-3</v>
      </c>
      <c r="E93" s="440">
        <f>taxrates!BB85</f>
        <v>1.5212331898510456E-2</v>
      </c>
      <c r="F93" s="440">
        <f>taxrates!BC85</f>
        <v>0.20953482389450073</v>
      </c>
      <c r="G93" s="440">
        <f>taxrates!BD85</f>
        <v>0.10533110797405243</v>
      </c>
      <c r="H93" s="441">
        <f>taxrates!BE85</f>
        <v>1.8135968595743179E-2</v>
      </c>
      <c r="I93" s="181">
        <f>taxrates!BF85</f>
        <v>0.43428194522857666</v>
      </c>
      <c r="J93" s="147">
        <f>taxrates!BG85</f>
        <v>4.8746373504400253E-2</v>
      </c>
      <c r="K93" s="147">
        <f>taxrates!BH85</f>
        <v>5.3115850314497948E-3</v>
      </c>
      <c r="L93" s="147">
        <f>taxrates!BI85</f>
        <v>1.024214830249548E-2</v>
      </c>
      <c r="M93" s="147">
        <f>taxrates!BJ85</f>
        <v>0.22825272381305695</v>
      </c>
      <c r="N93" s="147">
        <f>taxrates!BK85</f>
        <v>0.12067246437072754</v>
      </c>
      <c r="O93" s="147">
        <f>taxrates!BL85</f>
        <v>2.1056652069091797E-2</v>
      </c>
      <c r="P93" s="117">
        <f>taxrates!BM85</f>
        <v>0.45441329479217529</v>
      </c>
      <c r="Q93" s="116">
        <f>taxrates!BN85</f>
        <v>4.9059603363275528E-2</v>
      </c>
      <c r="R93" s="116">
        <f>taxrates!BO85</f>
        <v>3.5043067764490843E-3</v>
      </c>
      <c r="S93" s="116">
        <f>taxrates!BP85</f>
        <v>6.6479844972491264E-3</v>
      </c>
      <c r="T93" s="116">
        <f>taxrates!BQ85</f>
        <v>0.23463694751262665</v>
      </c>
      <c r="U93" s="116">
        <f>taxrates!BR85</f>
        <v>0.13894018530845642</v>
      </c>
      <c r="V93" s="145">
        <f>taxrates!BS85</f>
        <v>2.1624267101287842E-2</v>
      </c>
      <c r="X93" s="1051"/>
    </row>
    <row r="94" spans="1:24">
      <c r="A94" s="148">
        <v>1997</v>
      </c>
      <c r="B94" s="146">
        <f>taxrates!AY86</f>
        <v>0.40707400441169739</v>
      </c>
      <c r="C94" s="440">
        <f>taxrates!AZ86</f>
        <v>4.7673929482698441E-2</v>
      </c>
      <c r="D94" s="440">
        <f>taxrates!BA86</f>
        <v>6.546385120600462E-3</v>
      </c>
      <c r="E94" s="440">
        <f>taxrates!BB86</f>
        <v>1.5122184529900551E-2</v>
      </c>
      <c r="F94" s="440">
        <f>taxrates!BC86</f>
        <v>0.21607661247253418</v>
      </c>
      <c r="G94" s="440">
        <f>taxrates!BD86</f>
        <v>0.10318642109632492</v>
      </c>
      <c r="H94" s="441">
        <f>taxrates!BE86</f>
        <v>1.8468471243977547E-2</v>
      </c>
      <c r="I94" s="181">
        <f>taxrates!BF86</f>
        <v>0.43286725878715515</v>
      </c>
      <c r="J94" s="147">
        <f>taxrates!BG86</f>
        <v>4.7460988163948059E-2</v>
      </c>
      <c r="K94" s="147">
        <f>taxrates!BH86</f>
        <v>4.8970808275043964E-3</v>
      </c>
      <c r="L94" s="147">
        <f>taxrates!BI86</f>
        <v>1.044524647295475E-2</v>
      </c>
      <c r="M94" s="147">
        <f>taxrates!BJ86</f>
        <v>0.23182518780231476</v>
      </c>
      <c r="N94" s="147">
        <f>taxrates!BK86</f>
        <v>0.11730371415615082</v>
      </c>
      <c r="O94" s="147">
        <f>taxrates!BL86</f>
        <v>2.093505859375E-2</v>
      </c>
      <c r="P94" s="117">
        <f>taxrates!BM86</f>
        <v>0.45398736000061035</v>
      </c>
      <c r="Q94" s="116">
        <f>taxrates!BN86</f>
        <v>4.8012204468250275E-2</v>
      </c>
      <c r="R94" s="116">
        <f>taxrates!BO86</f>
        <v>3.3340610098093748E-3</v>
      </c>
      <c r="S94" s="116">
        <f>taxrates!BP86</f>
        <v>7.3357489891350269E-3</v>
      </c>
      <c r="T94" s="116">
        <f>taxrates!BQ86</f>
        <v>0.23941797018051147</v>
      </c>
      <c r="U94" s="116">
        <f>taxrates!BR86</f>
        <v>0.13395603001117706</v>
      </c>
      <c r="V94" s="145">
        <f>taxrates!BS86</f>
        <v>2.1931326016783714E-2</v>
      </c>
      <c r="X94" s="1051"/>
    </row>
    <row r="95" spans="1:24">
      <c r="A95" s="148">
        <v>1998</v>
      </c>
      <c r="B95" s="146">
        <f>taxrates!AY87</f>
        <v>0.42102423310279846</v>
      </c>
      <c r="C95" s="440">
        <f>taxrates!AZ87</f>
        <v>4.7090992331504822E-2</v>
      </c>
      <c r="D95" s="440">
        <f>taxrates!BA87</f>
        <v>6.2144757248461246E-3</v>
      </c>
      <c r="E95" s="440">
        <f>taxrates!BB87</f>
        <v>1.5578743070363998E-2</v>
      </c>
      <c r="F95" s="440">
        <f>taxrates!BC87</f>
        <v>0.23072700202465057</v>
      </c>
      <c r="G95" s="440">
        <f>taxrates!BD87</f>
        <v>0.1015002429485321</v>
      </c>
      <c r="H95" s="441">
        <f>taxrates!BE87</f>
        <v>1.9914977252483368E-2</v>
      </c>
      <c r="I95" s="181">
        <f>taxrates!BF87</f>
        <v>0.45790985226631165</v>
      </c>
      <c r="J95" s="147">
        <f>taxrates!BG87</f>
        <v>4.7465104609727859E-2</v>
      </c>
      <c r="K95" s="147">
        <f>taxrates!BH87</f>
        <v>4.8190755769610405E-3</v>
      </c>
      <c r="L95" s="147">
        <f>taxrates!BI87</f>
        <v>1.161601860076189E-2</v>
      </c>
      <c r="M95" s="147">
        <f>taxrates!BJ87</f>
        <v>0.25502029061317444</v>
      </c>
      <c r="N95" s="147">
        <f>taxrates!BK87</f>
        <v>0.1165059357881546</v>
      </c>
      <c r="O95" s="147">
        <f>taxrates!BL87</f>
        <v>2.2483428940176964E-2</v>
      </c>
      <c r="P95" s="117">
        <f>taxrates!BM87</f>
        <v>0.47787073254585266</v>
      </c>
      <c r="Q95" s="116">
        <f>taxrates!BN87</f>
        <v>4.7519374638795853E-2</v>
      </c>
      <c r="R95" s="116">
        <f>taxrates!BO87</f>
        <v>3.3865137957036495E-3</v>
      </c>
      <c r="S95" s="116">
        <f>taxrates!BP87</f>
        <v>8.9084571227431297E-3</v>
      </c>
      <c r="T95" s="116">
        <f>taxrates!BQ87</f>
        <v>0.2609315812587738</v>
      </c>
      <c r="U95" s="116">
        <f>taxrates!BR87</f>
        <v>0.13347791135311127</v>
      </c>
      <c r="V95" s="145">
        <f>taxrates!BS87</f>
        <v>2.3646887391805649E-2</v>
      </c>
      <c r="X95" s="1051"/>
    </row>
    <row r="96" spans="1:24">
      <c r="A96" s="152">
        <v>1999</v>
      </c>
      <c r="B96" s="150">
        <f>taxrates!AY88</f>
        <v>0.42243394255638123</v>
      </c>
      <c r="C96" s="549">
        <f>taxrates!AZ88</f>
        <v>4.8352748155593872E-2</v>
      </c>
      <c r="D96" s="549">
        <f>taxrates!BA88</f>
        <v>5.6221792474389076E-3</v>
      </c>
      <c r="E96" s="549">
        <f>taxrates!BB88</f>
        <v>1.5672586858272552E-2</v>
      </c>
      <c r="F96" s="549">
        <f>taxrates!BC88</f>
        <v>0.23511698842048645</v>
      </c>
      <c r="G96" s="549">
        <f>taxrates!BD88</f>
        <v>9.733099490404129E-2</v>
      </c>
      <c r="H96" s="550">
        <f>taxrates!BE88</f>
        <v>2.0338438451290131E-2</v>
      </c>
      <c r="I96" s="182">
        <f>taxrates!BF88</f>
        <v>0.45537087321281433</v>
      </c>
      <c r="J96" s="151">
        <f>taxrates!BG88</f>
        <v>4.9011282622814178E-2</v>
      </c>
      <c r="K96" s="151">
        <f>taxrates!BH88</f>
        <v>4.1359476745128632E-3</v>
      </c>
      <c r="L96" s="151">
        <f>taxrates!BI88</f>
        <v>1.220221258699894E-2</v>
      </c>
      <c r="M96" s="151">
        <f>taxrates!BJ88</f>
        <v>0.25755581259727478</v>
      </c>
      <c r="N96" s="151">
        <f>taxrates!BK88</f>
        <v>0.11009622365236282</v>
      </c>
      <c r="O96" s="151">
        <f>taxrates!BL88</f>
        <v>2.2369390353560448E-2</v>
      </c>
      <c r="P96" s="120">
        <f>taxrates!BM88</f>
        <v>0.46832948923110962</v>
      </c>
      <c r="Q96" s="119">
        <f>taxrates!BN88</f>
        <v>4.9243804067373276E-2</v>
      </c>
      <c r="R96" s="119">
        <f>taxrates!BO88</f>
        <v>2.5948344264179468E-3</v>
      </c>
      <c r="S96" s="119">
        <f>taxrates!BP88</f>
        <v>1.0090437717735767E-2</v>
      </c>
      <c r="T96" s="119">
        <f>taxrates!BQ88</f>
        <v>0.26024052500724792</v>
      </c>
      <c r="U96" s="119">
        <f>taxrates!BR88</f>
        <v>0.12298664450645447</v>
      </c>
      <c r="V96" s="149">
        <f>taxrates!BS88</f>
        <v>2.3173240944743156E-2</v>
      </c>
      <c r="X96" s="1051"/>
    </row>
    <row r="97" spans="1:24">
      <c r="A97" s="148">
        <v>2000</v>
      </c>
      <c r="B97" s="146">
        <f>taxrates!AY89</f>
        <v>0.43087500333786011</v>
      </c>
      <c r="C97" s="440">
        <f>taxrates!AZ89</f>
        <v>4.7805778682231903E-2</v>
      </c>
      <c r="D97" s="440">
        <f>taxrates!BA89</f>
        <v>5.2472325041890144E-3</v>
      </c>
      <c r="E97" s="440">
        <f>taxrates!BB89</f>
        <v>1.650141179561615E-2</v>
      </c>
      <c r="F97" s="440">
        <f>taxrates!BC89</f>
        <v>0.2503068745136261</v>
      </c>
      <c r="G97" s="440">
        <f>taxrates!BD89</f>
        <v>9.3358740210533142E-2</v>
      </c>
      <c r="H97" s="441">
        <f>taxrates!BE89</f>
        <v>1.7657013610005379E-2</v>
      </c>
      <c r="I97" s="181">
        <f>taxrates!BF89</f>
        <v>0.46757081151008606</v>
      </c>
      <c r="J97" s="147">
        <f>taxrates!BG89</f>
        <v>4.8615135252475739E-2</v>
      </c>
      <c r="K97" s="147">
        <f>taxrates!BH89</f>
        <v>3.8260521832853556E-3</v>
      </c>
      <c r="L97" s="147">
        <f>taxrates!BI89</f>
        <v>1.3558007776737213E-2</v>
      </c>
      <c r="M97" s="147">
        <f>taxrates!BJ89</f>
        <v>0.27763432264328003</v>
      </c>
      <c r="N97" s="147">
        <f>taxrates!BK89</f>
        <v>0.10489067435264587</v>
      </c>
      <c r="O97" s="147">
        <f>taxrates!BL89</f>
        <v>1.9050348550081253E-2</v>
      </c>
      <c r="P97" s="117">
        <f>taxrates!BM89</f>
        <v>0.48999491333961487</v>
      </c>
      <c r="Q97" s="116">
        <f>taxrates!BN89</f>
        <v>4.9035925418138504E-2</v>
      </c>
      <c r="R97" s="116">
        <f>taxrates!BO89</f>
        <v>2.4823753628879786E-3</v>
      </c>
      <c r="S97" s="116">
        <f>taxrates!BP89</f>
        <v>1.1755559593439102E-2</v>
      </c>
      <c r="T97" s="116">
        <f>taxrates!BQ89</f>
        <v>0.28778311610221863</v>
      </c>
      <c r="U97" s="116">
        <f>taxrates!BR89</f>
        <v>0.11896111071109772</v>
      </c>
      <c r="V97" s="145">
        <f>taxrates!BS89</f>
        <v>1.9976835697889328E-2</v>
      </c>
      <c r="X97" s="1051"/>
    </row>
    <row r="98" spans="1:24">
      <c r="A98" s="148">
        <v>2001</v>
      </c>
      <c r="B98" s="146">
        <f>taxrates!AY90</f>
        <v>0.39033490419387817</v>
      </c>
      <c r="C98" s="440">
        <f>taxrates!AZ90</f>
        <v>4.5812554657459259E-2</v>
      </c>
      <c r="D98" s="440">
        <f>taxrates!BA90</f>
        <v>5.886981263756752E-3</v>
      </c>
      <c r="E98" s="440">
        <f>taxrates!BB90</f>
        <v>1.5787195414304733E-2</v>
      </c>
      <c r="F98" s="440">
        <f>taxrates!BC90</f>
        <v>0.22627028822898865</v>
      </c>
      <c r="G98" s="440">
        <f>taxrates!BD90</f>
        <v>7.8269168734550476E-2</v>
      </c>
      <c r="H98" s="441">
        <f>taxrates!BE90</f>
        <v>1.8308710306882858E-2</v>
      </c>
      <c r="I98" s="181">
        <f>taxrates!BF90</f>
        <v>0.41392633318901062</v>
      </c>
      <c r="J98" s="147">
        <f>taxrates!BG90</f>
        <v>4.6151906251907349E-2</v>
      </c>
      <c r="K98" s="147">
        <f>taxrates!BH90</f>
        <v>4.6653854660689831E-3</v>
      </c>
      <c r="L98" s="147">
        <f>taxrates!BI90</f>
        <v>1.1723903007805347E-2</v>
      </c>
      <c r="M98" s="147">
        <f>taxrates!BJ90</f>
        <v>0.24031862616539001</v>
      </c>
      <c r="N98" s="147">
        <f>taxrates!BK90</f>
        <v>9.0730577707290649E-2</v>
      </c>
      <c r="O98" s="147">
        <f>taxrates!BL90</f>
        <v>2.0335935056209564E-2</v>
      </c>
      <c r="P98" s="117">
        <f>taxrates!BM90</f>
        <v>0.4313492476940155</v>
      </c>
      <c r="Q98" s="116">
        <f>taxrates!BN90</f>
        <v>4.6476669609546661E-2</v>
      </c>
      <c r="R98" s="116">
        <f>taxrates!BO90</f>
        <v>3.5209674388170242E-3</v>
      </c>
      <c r="S98" s="116">
        <f>taxrates!BP90</f>
        <v>9.1194259002804756E-3</v>
      </c>
      <c r="T98" s="116">
        <f>taxrates!BQ90</f>
        <v>0.242070272564888</v>
      </c>
      <c r="U98" s="116">
        <f>taxrates!BR90</f>
        <v>0.10771314799785614</v>
      </c>
      <c r="V98" s="145">
        <f>taxrates!BS90</f>
        <v>2.2448761388659477E-2</v>
      </c>
      <c r="X98" s="1051"/>
    </row>
    <row r="99" spans="1:24">
      <c r="A99" s="148">
        <v>2002</v>
      </c>
      <c r="B99" s="146">
        <f>taxrates!AY91</f>
        <v>0.34385186433792114</v>
      </c>
      <c r="C99" s="440">
        <f>taxrates!AZ91</f>
        <v>4.5118212699890137E-2</v>
      </c>
      <c r="D99" s="440">
        <f>taxrates!BA91</f>
        <v>6.0384036041796207E-3</v>
      </c>
      <c r="E99" s="440">
        <f>taxrates!BB91</f>
        <v>1.4733156189322472E-2</v>
      </c>
      <c r="F99" s="440">
        <f>taxrates!BC91</f>
        <v>0.17940691113471985</v>
      </c>
      <c r="G99" s="440">
        <f>taxrates!BD91</f>
        <v>8.1660740077495575E-2</v>
      </c>
      <c r="H99" s="441">
        <f>taxrates!BE91</f>
        <v>1.6894426196813583E-2</v>
      </c>
      <c r="I99" s="181">
        <f>taxrates!BF91</f>
        <v>0.36051735281944275</v>
      </c>
      <c r="J99" s="147">
        <f>taxrates!BG91</f>
        <v>4.5489519834518433E-2</v>
      </c>
      <c r="K99" s="147">
        <f>taxrates!BH91</f>
        <v>4.7334479168057442E-3</v>
      </c>
      <c r="L99" s="147">
        <f>taxrates!BI91</f>
        <v>1.0199493728578091E-2</v>
      </c>
      <c r="M99" s="147">
        <f>taxrates!BJ91</f>
        <v>0.18795318901538849</v>
      </c>
      <c r="N99" s="147">
        <f>taxrates!BK91</f>
        <v>9.3246899545192719E-2</v>
      </c>
      <c r="O99" s="147">
        <f>taxrates!BL91</f>
        <v>1.8894810229539871E-2</v>
      </c>
      <c r="P99" s="117">
        <f>taxrates!BM91</f>
        <v>0.37168523669242859</v>
      </c>
      <c r="Q99" s="116">
        <f>taxrates!BN91</f>
        <v>4.5904874801635742E-2</v>
      </c>
      <c r="R99" s="116">
        <f>taxrates!BO91</f>
        <v>3.3546644262969494E-3</v>
      </c>
      <c r="S99" s="116">
        <f>taxrates!BP91</f>
        <v>6.9432905875146389E-3</v>
      </c>
      <c r="T99" s="116">
        <f>taxrates!BQ91</f>
        <v>0.18391087651252747</v>
      </c>
      <c r="U99" s="116">
        <f>taxrates!BR91</f>
        <v>0.10994014143943787</v>
      </c>
      <c r="V99" s="145">
        <f>taxrates!BS91</f>
        <v>2.163139171898365E-2</v>
      </c>
      <c r="X99" s="1051"/>
    </row>
    <row r="100" spans="1:24">
      <c r="A100" s="148">
        <v>2003</v>
      </c>
      <c r="B100" s="146">
        <f>taxrates!AY92</f>
        <v>0.33569067716598511</v>
      </c>
      <c r="C100" s="440">
        <f>taxrates!AZ92</f>
        <v>4.5207742601633072E-2</v>
      </c>
      <c r="D100" s="440">
        <f>taxrates!BA92</f>
        <v>6.1636720784008503E-3</v>
      </c>
      <c r="E100" s="440">
        <f>taxrates!BB92</f>
        <v>1.4707382768392563E-2</v>
      </c>
      <c r="F100" s="440">
        <f>taxrates!BC92</f>
        <v>0.16581052541732788</v>
      </c>
      <c r="G100" s="440">
        <f>taxrates!BD92</f>
        <v>8.9959487318992615E-2</v>
      </c>
      <c r="H100" s="441">
        <f>taxrates!BE92</f>
        <v>1.3841877691447735E-2</v>
      </c>
      <c r="I100" s="181">
        <f>taxrates!BF92</f>
        <v>0.34995570778846741</v>
      </c>
      <c r="J100" s="147">
        <f>taxrates!BG92</f>
        <v>4.5416634529829025E-2</v>
      </c>
      <c r="K100" s="147">
        <f>taxrates!BH92</f>
        <v>4.6277395449578762E-3</v>
      </c>
      <c r="L100" s="147">
        <f>taxrates!BI92</f>
        <v>9.9077364429831505E-3</v>
      </c>
      <c r="M100" s="147">
        <f>taxrates!BJ92</f>
        <v>0.17207986116409302</v>
      </c>
      <c r="N100" s="147">
        <f>taxrates!BK92</f>
        <v>0.10259167104959488</v>
      </c>
      <c r="O100" s="147">
        <f>taxrates!BL92</f>
        <v>1.5332084149122238E-2</v>
      </c>
      <c r="P100" s="117">
        <f>taxrates!BM92</f>
        <v>0.36151903867721558</v>
      </c>
      <c r="Q100" s="116">
        <f>taxrates!BN92</f>
        <v>4.5748371630907059E-2</v>
      </c>
      <c r="R100" s="116">
        <f>taxrates!BO92</f>
        <v>3.1193250324577093E-3</v>
      </c>
      <c r="S100" s="116">
        <f>taxrates!BP92</f>
        <v>6.736051756888628E-3</v>
      </c>
      <c r="T100" s="116">
        <f>taxrates!BQ92</f>
        <v>0.16885633766651154</v>
      </c>
      <c r="U100" s="116">
        <f>taxrates!BR92</f>
        <v>0.11950215697288513</v>
      </c>
      <c r="V100" s="145">
        <f>taxrates!BS92</f>
        <v>1.7556803300976753E-2</v>
      </c>
      <c r="X100" s="1051"/>
    </row>
    <row r="101" spans="1:24">
      <c r="A101" s="148">
        <v>2004</v>
      </c>
      <c r="B101" s="146">
        <f>taxrates!AY93</f>
        <v>0.3444354236125946</v>
      </c>
      <c r="C101" s="440">
        <f>taxrates!AZ93</f>
        <v>4.5301541686058044E-2</v>
      </c>
      <c r="D101" s="440">
        <f>taxrates!BA93</f>
        <v>5.7868915610015392E-3</v>
      </c>
      <c r="E101" s="440">
        <f>taxrates!BB93</f>
        <v>1.4422689564526081E-2</v>
      </c>
      <c r="F101" s="440">
        <f>taxrates!BC93</f>
        <v>0.16737334430217743</v>
      </c>
      <c r="G101" s="440">
        <f>taxrates!BD93</f>
        <v>9.7949132323265076E-2</v>
      </c>
      <c r="H101" s="441">
        <f>taxrates!BE93</f>
        <v>1.3604776002466679E-2</v>
      </c>
      <c r="I101" s="181">
        <f>taxrates!BF93</f>
        <v>0.36126381158828735</v>
      </c>
      <c r="J101" s="147">
        <f>taxrates!BG93</f>
        <v>4.5805588364601135E-2</v>
      </c>
      <c r="K101" s="147">
        <f>taxrates!BH93</f>
        <v>4.2203105986118317E-3</v>
      </c>
      <c r="L101" s="147">
        <f>taxrates!BI93</f>
        <v>1.0289094410836697E-2</v>
      </c>
      <c r="M101" s="147">
        <f>taxrates!BJ93</f>
        <v>0.17591504752635956</v>
      </c>
      <c r="N101" s="147">
        <f>taxrates!BK93</f>
        <v>0.11005895584821701</v>
      </c>
      <c r="O101" s="147">
        <f>taxrates!BL93</f>
        <v>1.4977626502513885E-2</v>
      </c>
      <c r="P101" s="117">
        <f>taxrates!BM93</f>
        <v>0.37175667285919189</v>
      </c>
      <c r="Q101" s="116">
        <f>taxrates!BN93</f>
        <v>4.6098485589027405E-2</v>
      </c>
      <c r="R101" s="116">
        <f>taxrates!BO93</f>
        <v>2.8316664975136518E-3</v>
      </c>
      <c r="S101" s="116">
        <f>taxrates!BP93</f>
        <v>7.3591084219515324E-3</v>
      </c>
      <c r="T101" s="116">
        <f>taxrates!BQ93</f>
        <v>0.17357581853866577</v>
      </c>
      <c r="U101" s="116">
        <f>taxrates!BR93</f>
        <v>0.12532214820384979</v>
      </c>
      <c r="V101" s="145">
        <f>taxrates!BS93</f>
        <v>1.6569450497627258E-2</v>
      </c>
      <c r="X101" s="1051"/>
    </row>
    <row r="102" spans="1:24">
      <c r="A102" s="148">
        <v>2005</v>
      </c>
      <c r="B102" s="146">
        <f>taxrates!AY94</f>
        <v>0.37507149577140808</v>
      </c>
      <c r="C102" s="440">
        <f>taxrates!AZ94</f>
        <v>4.6592101454734802E-2</v>
      </c>
      <c r="D102" s="440">
        <f>taxrates!BA94</f>
        <v>5.3761987946927547E-3</v>
      </c>
      <c r="E102" s="440">
        <f>taxrates!BB94</f>
        <v>1.4105803333222866E-2</v>
      </c>
      <c r="F102" s="440">
        <f>taxrates!BC94</f>
        <v>0.18655739724636078</v>
      </c>
      <c r="G102" s="440">
        <f>taxrates!BD94</f>
        <v>0.11007151752710342</v>
      </c>
      <c r="H102" s="441">
        <f>taxrates!BE94</f>
        <v>1.2369547039270401E-2</v>
      </c>
      <c r="I102" s="181">
        <f>taxrates!BF94</f>
        <v>0.39264947175979614</v>
      </c>
      <c r="J102" s="147">
        <f>taxrates!BG94</f>
        <v>4.7075800597667694E-2</v>
      </c>
      <c r="K102" s="147">
        <f>taxrates!BH94</f>
        <v>3.9766081608831882E-3</v>
      </c>
      <c r="L102" s="147">
        <f>taxrates!BI94</f>
        <v>1.0055609047412872E-2</v>
      </c>
      <c r="M102" s="147">
        <f>taxrates!BJ94</f>
        <v>0.1953338086605072</v>
      </c>
      <c r="N102" s="147">
        <f>taxrates!BK94</f>
        <v>0.12258040904998779</v>
      </c>
      <c r="O102" s="147">
        <f>taxrates!BL94</f>
        <v>1.3628684915602207E-2</v>
      </c>
      <c r="P102" s="117">
        <f>taxrates!BM94</f>
        <v>0.39929342269897461</v>
      </c>
      <c r="Q102" s="116">
        <f>taxrates!BN94</f>
        <v>4.7112006694078445E-2</v>
      </c>
      <c r="R102" s="116">
        <f>taxrates!BO94</f>
        <v>2.7054641395807266E-3</v>
      </c>
      <c r="S102" s="116">
        <f>taxrates!BP94</f>
        <v>7.0657716132700443E-3</v>
      </c>
      <c r="T102" s="116">
        <f>taxrates!BQ94</f>
        <v>0.19004873931407928</v>
      </c>
      <c r="U102" s="116">
        <f>taxrates!BR94</f>
        <v>0.13766659796237946</v>
      </c>
      <c r="V102" s="145">
        <f>taxrates!BS94</f>
        <v>1.469485554844141E-2</v>
      </c>
      <c r="X102" s="1051"/>
    </row>
    <row r="103" spans="1:24">
      <c r="A103" s="148">
        <v>2006</v>
      </c>
      <c r="B103" s="146">
        <f>taxrates!AY95</f>
        <v>0.38429912924766541</v>
      </c>
      <c r="C103" s="440">
        <f>taxrates!AZ95</f>
        <v>4.6633947640657425E-2</v>
      </c>
      <c r="D103" s="440">
        <f>taxrates!BA95</f>
        <v>5.2798176184296608E-3</v>
      </c>
      <c r="E103" s="440">
        <f>taxrates!BB95</f>
        <v>1.3718272559344769E-2</v>
      </c>
      <c r="F103" s="440">
        <f>taxrates!BC95</f>
        <v>0.19064562022686005</v>
      </c>
      <c r="G103" s="440">
        <f>taxrates!BD95</f>
        <v>0.11540339887142181</v>
      </c>
      <c r="H103" s="441">
        <f>taxrates!BE95</f>
        <v>1.261893380433321E-2</v>
      </c>
      <c r="I103" s="181">
        <f>taxrates!BF95</f>
        <v>0.40522387623786926</v>
      </c>
      <c r="J103" s="147">
        <f>taxrates!BG95</f>
        <v>4.7411203384399414E-2</v>
      </c>
      <c r="K103" s="147">
        <f>taxrates!BH95</f>
        <v>3.9595579728484154E-3</v>
      </c>
      <c r="L103" s="147">
        <f>taxrates!BI95</f>
        <v>9.8633449524641037E-3</v>
      </c>
      <c r="M103" s="147">
        <f>taxrates!BJ95</f>
        <v>0.20156484842300415</v>
      </c>
      <c r="N103" s="147">
        <f>taxrates!BK95</f>
        <v>0.1282937079668045</v>
      </c>
      <c r="O103" s="147">
        <f>taxrates!BL95</f>
        <v>1.4131211675703526E-2</v>
      </c>
      <c r="P103" s="117">
        <f>taxrates!BM95</f>
        <v>0.41808679699897766</v>
      </c>
      <c r="Q103" s="116">
        <f>taxrates!BN95</f>
        <v>4.7956667840480804E-2</v>
      </c>
      <c r="R103" s="116">
        <f>taxrates!BO95</f>
        <v>2.6990848127752542E-3</v>
      </c>
      <c r="S103" s="116">
        <f>taxrates!BP95</f>
        <v>6.9267479702830315E-3</v>
      </c>
      <c r="T103" s="116">
        <f>taxrates!BQ95</f>
        <v>0.20074237883090973</v>
      </c>
      <c r="U103" s="116">
        <f>taxrates!BR95</f>
        <v>0.14461597800254822</v>
      </c>
      <c r="V103" s="145">
        <f>taxrates!BS95</f>
        <v>1.5145943500101566E-2</v>
      </c>
      <c r="X103" s="1051"/>
    </row>
    <row r="104" spans="1:24">
      <c r="A104" s="148">
        <v>2007</v>
      </c>
      <c r="B104" s="146">
        <f>taxrates!AY96</f>
        <v>0.40347582101821899</v>
      </c>
      <c r="C104" s="440">
        <f>taxrates!AZ96</f>
        <v>4.6440768986940384E-2</v>
      </c>
      <c r="D104" s="440">
        <f>taxrates!BA96</f>
        <v>5.2349553443491459E-3</v>
      </c>
      <c r="E104" s="440">
        <f>taxrates!BB96</f>
        <v>1.4894739724695683E-2</v>
      </c>
      <c r="F104" s="440">
        <f>taxrates!BC96</f>
        <v>0.21221479773521423</v>
      </c>
      <c r="G104" s="440">
        <f>taxrates!BD96</f>
        <v>0.1123301163315773</v>
      </c>
      <c r="H104" s="441">
        <f>taxrates!BE96</f>
        <v>1.2363580986857414E-2</v>
      </c>
      <c r="I104" s="181">
        <f>taxrates!BF96</f>
        <v>0.42731663584709167</v>
      </c>
      <c r="J104" s="147">
        <f>taxrates!BG96</f>
        <v>4.7246843576431274E-2</v>
      </c>
      <c r="K104" s="147">
        <f>taxrates!BH96</f>
        <v>3.8013982120901346E-3</v>
      </c>
      <c r="L104" s="147">
        <f>taxrates!BI96</f>
        <v>1.0922987945377827E-2</v>
      </c>
      <c r="M104" s="147">
        <f>taxrates!BJ96</f>
        <v>0.2260320782661438</v>
      </c>
      <c r="N104" s="147">
        <f>taxrates!BK96</f>
        <v>0.12537859380245209</v>
      </c>
      <c r="O104" s="147">
        <f>taxrates!BL96</f>
        <v>1.3940136879682541E-2</v>
      </c>
      <c r="P104" s="117">
        <f>taxrates!BM96</f>
        <v>0.4406665563583374</v>
      </c>
      <c r="Q104" s="116">
        <f>taxrates!BN96</f>
        <v>4.77898009121418E-2</v>
      </c>
      <c r="R104" s="116">
        <f>taxrates!BO96</f>
        <v>2.5231402833014727E-3</v>
      </c>
      <c r="S104" s="116">
        <f>taxrates!BP96</f>
        <v>7.7559356577694416E-3</v>
      </c>
      <c r="T104" s="116">
        <f>taxrates!BQ96</f>
        <v>0.22685998678207397</v>
      </c>
      <c r="U104" s="116">
        <f>taxrates!BR96</f>
        <v>0.14133343100547791</v>
      </c>
      <c r="V104" s="145">
        <f>taxrates!BS96</f>
        <v>1.4416102319955826E-2</v>
      </c>
      <c r="X104" s="1051"/>
    </row>
    <row r="105" spans="1:24">
      <c r="A105" s="148">
        <v>2008</v>
      </c>
      <c r="B105" s="146">
        <f>taxrates!AY97</f>
        <v>0.3670385479927063</v>
      </c>
      <c r="C105" s="440">
        <f>taxrates!AZ97</f>
        <v>4.3097879737615585E-2</v>
      </c>
      <c r="D105" s="440">
        <f>taxrates!BA97</f>
        <v>5.5152592249214649E-3</v>
      </c>
      <c r="E105" s="440">
        <f>taxrates!BB97</f>
        <v>1.487264409661293E-2</v>
      </c>
      <c r="F105" s="440">
        <f>taxrates!BC97</f>
        <v>0.19726598262786865</v>
      </c>
      <c r="G105" s="440">
        <f>taxrates!BD97</f>
        <v>9.2384420335292816E-2</v>
      </c>
      <c r="H105" s="441">
        <f>taxrates!BE97</f>
        <v>1.3903203420341015E-2</v>
      </c>
      <c r="I105" s="181">
        <f>taxrates!BF97</f>
        <v>0.38221806287765503</v>
      </c>
      <c r="J105" s="147">
        <f>taxrates!BG97</f>
        <v>4.3565955013036728E-2</v>
      </c>
      <c r="K105" s="147">
        <f>taxrates!BH97</f>
        <v>3.9433818310499191E-3</v>
      </c>
      <c r="L105" s="147">
        <f>taxrates!BI97</f>
        <v>1.0512150824069977E-2</v>
      </c>
      <c r="M105" s="147">
        <f>taxrates!BJ97</f>
        <v>0.20504729449748993</v>
      </c>
      <c r="N105" s="147">
        <f>taxrates!BK97</f>
        <v>0.10323720425367355</v>
      </c>
      <c r="O105" s="147">
        <f>taxrates!BL97</f>
        <v>1.5912085771560669E-2</v>
      </c>
      <c r="P105" s="117">
        <f>taxrates!BM97</f>
        <v>0.38841646909713745</v>
      </c>
      <c r="Q105" s="116">
        <f>taxrates!BN97</f>
        <v>4.3898385018110275E-2</v>
      </c>
      <c r="R105" s="116">
        <f>taxrates!BO97</f>
        <v>2.4486640468239784E-3</v>
      </c>
      <c r="S105" s="116">
        <f>taxrates!BP97</f>
        <v>7.2741471230983734E-3</v>
      </c>
      <c r="T105" s="116">
        <f>taxrates!BQ97</f>
        <v>0.20238326489925385</v>
      </c>
      <c r="U105" s="116">
        <f>taxrates!BR97</f>
        <v>0.11626671254634857</v>
      </c>
      <c r="V105" s="145">
        <f>taxrates!BS97</f>
        <v>1.6145287081599236E-2</v>
      </c>
      <c r="X105" s="1051"/>
    </row>
    <row r="106" spans="1:24">
      <c r="A106" s="152">
        <v>2009</v>
      </c>
      <c r="B106" s="150">
        <f>taxrates!AY98</f>
        <v>0.30962148308753967</v>
      </c>
      <c r="C106" s="551">
        <f>taxrates!AZ98</f>
        <v>3.8918480277061462E-2</v>
      </c>
      <c r="D106" s="551">
        <f>taxrates!BA98</f>
        <v>6.378107238560915E-3</v>
      </c>
      <c r="E106" s="551">
        <f>taxrates!BB98</f>
        <v>1.4453866519033909E-2</v>
      </c>
      <c r="F106" s="551">
        <f>taxrates!BC98</f>
        <v>0.1482827365398407</v>
      </c>
      <c r="G106" s="551">
        <f>taxrates!BD98</f>
        <v>9.0170517563819885E-2</v>
      </c>
      <c r="H106" s="552">
        <f>taxrates!BE98</f>
        <v>1.1417762376368046E-2</v>
      </c>
      <c r="I106" s="182">
        <f>taxrates!BF98</f>
        <v>0.31521749496459961</v>
      </c>
      <c r="J106" s="119">
        <f>taxrates!BG98</f>
        <v>3.8893844932317734E-2</v>
      </c>
      <c r="K106" s="119">
        <f>taxrates!BH98</f>
        <v>4.4763847254216671E-3</v>
      </c>
      <c r="L106" s="119">
        <f>taxrates!BI98</f>
        <v>9.3671306967735291E-3</v>
      </c>
      <c r="M106" s="119">
        <f>taxrates!BJ98</f>
        <v>0.14891362190246582</v>
      </c>
      <c r="N106" s="119">
        <f>taxrates!BK98</f>
        <v>0.10019705444574356</v>
      </c>
      <c r="O106" s="119">
        <f>taxrates!BL98</f>
        <v>1.3369455933570862E-2</v>
      </c>
      <c r="P106" s="120">
        <f>taxrates!BM98</f>
        <v>0.30828052759170532</v>
      </c>
      <c r="Q106" s="119">
        <f>taxrates!BN98</f>
        <v>3.8421142846345901E-2</v>
      </c>
      <c r="R106" s="119">
        <f>taxrates!BO98</f>
        <v>2.6803088840097189E-3</v>
      </c>
      <c r="S106" s="119">
        <f>taxrates!BP98</f>
        <v>5.4400358349084854E-3</v>
      </c>
      <c r="T106" s="119">
        <f>taxrates!BQ98</f>
        <v>0.13652250170707703</v>
      </c>
      <c r="U106" s="119">
        <f>taxrates!BR98</f>
        <v>0.1121259331703186</v>
      </c>
      <c r="V106" s="149">
        <f>taxrates!BS98</f>
        <v>1.3090613298118114E-2</v>
      </c>
      <c r="X106" s="1051"/>
    </row>
    <row r="107" spans="1:24">
      <c r="A107" s="148">
        <v>2010</v>
      </c>
      <c r="B107" s="146">
        <f>taxrates!AY99</f>
        <v>0.31671187281608582</v>
      </c>
      <c r="C107" s="553">
        <f>taxrates!AZ99</f>
        <v>3.9617754518985748E-2</v>
      </c>
      <c r="D107" s="553">
        <f>taxrates!BA99</f>
        <v>5.5669653229415417E-3</v>
      </c>
      <c r="E107" s="553">
        <f>taxrates!BB99</f>
        <v>1.363897230476141E-2</v>
      </c>
      <c r="F107" s="553">
        <f>taxrates!BC99</f>
        <v>0.14805525541305542</v>
      </c>
      <c r="G107" s="553">
        <f>taxrates!BD99</f>
        <v>0.1016988605260849</v>
      </c>
      <c r="H107" s="554">
        <f>taxrates!BE99</f>
        <v>8.1355702131986618E-3</v>
      </c>
      <c r="I107" s="181">
        <f>taxrates!BF99</f>
        <v>0.32372701168060303</v>
      </c>
      <c r="J107" s="116">
        <f>taxrates!BG99</f>
        <v>3.9750657975673676E-2</v>
      </c>
      <c r="K107" s="116">
        <f>taxrates!BH99</f>
        <v>3.7810029461979866E-3</v>
      </c>
      <c r="L107" s="116">
        <f>taxrates!BI99</f>
        <v>8.745080791413784E-3</v>
      </c>
      <c r="M107" s="116">
        <f>taxrates!BJ99</f>
        <v>0.14785023033618927</v>
      </c>
      <c r="N107" s="116">
        <f>taxrates!BK99</f>
        <v>0.11399728059768677</v>
      </c>
      <c r="O107" s="116">
        <f>taxrates!BL99</f>
        <v>9.6040656790137291E-3</v>
      </c>
      <c r="P107" s="117">
        <f>taxrates!BM99</f>
        <v>0.31952178478240967</v>
      </c>
      <c r="Q107" s="116">
        <f>taxrates!BN99</f>
        <v>3.9501797407865524E-2</v>
      </c>
      <c r="R107" s="116">
        <f>taxrates!BO99</f>
        <v>2.0848223939538002E-3</v>
      </c>
      <c r="S107" s="116">
        <f>taxrates!BP99</f>
        <v>4.7976970672607422E-3</v>
      </c>
      <c r="T107" s="116">
        <f>taxrates!BQ99</f>
        <v>0.13510039448738098</v>
      </c>
      <c r="U107" s="116">
        <f>taxrates!BR99</f>
        <v>0.12876804172992706</v>
      </c>
      <c r="V107" s="145">
        <f>taxrates!BS99</f>
        <v>9.2690456658601761E-3</v>
      </c>
      <c r="X107" s="1051"/>
    </row>
    <row r="108" spans="1:24">
      <c r="A108" s="148">
        <v>2011</v>
      </c>
      <c r="B108" s="146">
        <f>taxrates!AY100</f>
        <v>0.32406070828437805</v>
      </c>
      <c r="C108" s="553">
        <f>taxrates!AZ100</f>
        <v>4.0813565254211426E-2</v>
      </c>
      <c r="D108" s="553">
        <f>taxrates!BA100</f>
        <v>5.7174162939190865E-3</v>
      </c>
      <c r="E108" s="553">
        <f>taxrates!BB100</f>
        <v>1.3063786551356316E-2</v>
      </c>
      <c r="F108" s="553">
        <f>taxrates!BC100</f>
        <v>0.15984492003917694</v>
      </c>
      <c r="G108" s="553">
        <f>taxrates!BD100</f>
        <v>9.8600916564464569E-2</v>
      </c>
      <c r="H108" s="554">
        <f>taxrates!BE100</f>
        <v>6.0215857811272144E-3</v>
      </c>
      <c r="I108" s="181">
        <f>taxrates!BF100</f>
        <v>0.3322606086730957</v>
      </c>
      <c r="J108" s="116">
        <f>taxrates!BG100</f>
        <v>4.0957797318696976E-2</v>
      </c>
      <c r="K108" s="116">
        <f>taxrates!BH100</f>
        <v>4.0133618749678135E-3</v>
      </c>
      <c r="L108" s="116">
        <f>taxrates!BI100</f>
        <v>8.6373733356595039E-3</v>
      </c>
      <c r="M108" s="116">
        <f>taxrates!BJ100</f>
        <v>0.16011673212051392</v>
      </c>
      <c r="N108" s="116">
        <f>taxrates!BK100</f>
        <v>0.111080601811409</v>
      </c>
      <c r="O108" s="116">
        <f>taxrates!BL100</f>
        <v>7.4572814628481865E-3</v>
      </c>
      <c r="P108" s="117">
        <f>taxrates!BM100</f>
        <v>0.32931804656982422</v>
      </c>
      <c r="Q108" s="116">
        <f>taxrates!BN100</f>
        <v>4.0760520845651627E-2</v>
      </c>
      <c r="R108" s="116">
        <f>taxrates!BO100</f>
        <v>2.3780385963618755E-3</v>
      </c>
      <c r="S108" s="116">
        <f>taxrates!BP100</f>
        <v>4.8511801287531853E-3</v>
      </c>
      <c r="T108" s="116">
        <f>taxrates!BQ100</f>
        <v>0.14706917107105255</v>
      </c>
      <c r="U108" s="116">
        <f>taxrates!BR100</f>
        <v>0.1266254335641861</v>
      </c>
      <c r="V108" s="145">
        <f>taxrates!BS100</f>
        <v>7.6337140053510666E-3</v>
      </c>
      <c r="X108" s="1051"/>
    </row>
    <row r="109" spans="1:24">
      <c r="A109" s="148">
        <v>2012</v>
      </c>
      <c r="B109" s="146">
        <f>taxrates!AY101</f>
        <v>0.33477699756622314</v>
      </c>
      <c r="C109" s="553">
        <f>taxrates!AZ101</f>
        <v>3.9589408785104752E-2</v>
      </c>
      <c r="D109" s="553">
        <f>taxrates!BA101</f>
        <v>5.3422297351062298E-3</v>
      </c>
      <c r="E109" s="553">
        <f>taxrates!BB101</f>
        <v>1.2868278659880161E-2</v>
      </c>
      <c r="F109" s="553">
        <f>taxrates!BC101</f>
        <v>0.16622385382652283</v>
      </c>
      <c r="G109" s="553">
        <f>taxrates!BD101</f>
        <v>0.10347329825162888</v>
      </c>
      <c r="H109" s="554">
        <f>taxrates!BE101</f>
        <v>7.2821131907403469E-3</v>
      </c>
      <c r="I109" s="181">
        <f>taxrates!BF101</f>
        <v>0.3477071225643158</v>
      </c>
      <c r="J109" s="116">
        <f>taxrates!BG101</f>
        <v>3.9609819650650024E-2</v>
      </c>
      <c r="K109" s="116">
        <f>taxrates!BH101</f>
        <v>3.8040876388549805E-3</v>
      </c>
      <c r="L109" s="116">
        <f>taxrates!BI101</f>
        <v>8.839137852191925E-3</v>
      </c>
      <c r="M109" s="116">
        <f>taxrates!BJ101</f>
        <v>0.17045274376869202</v>
      </c>
      <c r="N109" s="116">
        <f>taxrates!BK101</f>
        <v>0.11593171954154968</v>
      </c>
      <c r="O109" s="116">
        <f>taxrates!BL101</f>
        <v>9.0696178376674652E-3</v>
      </c>
      <c r="P109" s="117">
        <f>taxrates!BM101</f>
        <v>0.34964683651924133</v>
      </c>
      <c r="Q109" s="116">
        <f>taxrates!BN101</f>
        <v>3.921276330947876E-2</v>
      </c>
      <c r="R109" s="116">
        <f>taxrates!BO101</f>
        <v>2.3656378034502268E-3</v>
      </c>
      <c r="S109" s="116">
        <f>taxrates!BP101</f>
        <v>5.6261350400745869E-3</v>
      </c>
      <c r="T109" s="116">
        <f>taxrates!BQ101</f>
        <v>0.1623212993144989</v>
      </c>
      <c r="U109" s="116">
        <f>taxrates!BR101</f>
        <v>0.13102252781391144</v>
      </c>
      <c r="V109" s="145">
        <f>taxrates!BS101</f>
        <v>9.0984618291258812E-3</v>
      </c>
      <c r="X109" s="1051"/>
    </row>
    <row r="110" spans="1:24">
      <c r="A110" s="148">
        <v>2013</v>
      </c>
      <c r="B110" s="146">
        <f>taxrates!AY102</f>
        <v>0.36733099818229675</v>
      </c>
      <c r="C110" s="553">
        <f>taxrates!AZ102</f>
        <v>4.0396351367235184E-2</v>
      </c>
      <c r="D110" s="553">
        <f>taxrates!BA102</f>
        <v>5.8207125402987003E-3</v>
      </c>
      <c r="E110" s="553">
        <f>taxrates!BB102</f>
        <v>1.385989598929882E-2</v>
      </c>
      <c r="F110" s="553">
        <f>taxrates!BC102</f>
        <v>0.18982310593128204</v>
      </c>
      <c r="G110" s="553">
        <f>taxrates!BD102</f>
        <v>0.10669957846403122</v>
      </c>
      <c r="H110" s="554">
        <f>taxrates!BE102</f>
        <v>1.0735650546848774E-2</v>
      </c>
      <c r="I110" s="181">
        <f>taxrates!BF102</f>
        <v>0.38868656754493713</v>
      </c>
      <c r="J110" s="116">
        <f>taxrates!BG102</f>
        <v>4.0454082190990448E-2</v>
      </c>
      <c r="K110" s="116">
        <f>taxrates!BH102</f>
        <v>4.3827597983181477E-3</v>
      </c>
      <c r="L110" s="116">
        <f>taxrates!BI102</f>
        <v>9.1688008978962898E-3</v>
      </c>
      <c r="M110" s="116">
        <f>taxrates!BJ102</f>
        <v>0.19922113418579102</v>
      </c>
      <c r="N110" s="116">
        <f>taxrates!BK102</f>
        <v>0.12149006873369217</v>
      </c>
      <c r="O110" s="116">
        <f>taxrates!BL102</f>
        <v>1.3973897323012352E-2</v>
      </c>
      <c r="P110" s="117">
        <f>taxrates!BM102</f>
        <v>0.39446672797203064</v>
      </c>
      <c r="Q110" s="116">
        <f>taxrates!BN102</f>
        <v>3.9833776652812958E-2</v>
      </c>
      <c r="R110" s="116">
        <f>taxrates!BO102</f>
        <v>2.9167230241000652E-3</v>
      </c>
      <c r="S110" s="116">
        <f>taxrates!BP102</f>
        <v>5.4121650755405426E-3</v>
      </c>
      <c r="T110" s="116">
        <f>taxrates!BQ102</f>
        <v>0.19122934341430664</v>
      </c>
      <c r="U110" s="116">
        <f>taxrates!BR102</f>
        <v>0.14068526029586792</v>
      </c>
      <c r="V110" s="145">
        <f>taxrates!BS102</f>
        <v>1.4389438554644585E-2</v>
      </c>
      <c r="X110" s="1051"/>
    </row>
    <row r="111" spans="1:24">
      <c r="A111" s="148">
        <v>2014</v>
      </c>
      <c r="B111" s="146">
        <f>taxrates!AY103</f>
        <v>0.37493830919265747</v>
      </c>
      <c r="C111" s="116">
        <f>taxrates!AZ103</f>
        <v>3.9760001003742218E-2</v>
      </c>
      <c r="D111" s="116">
        <f>taxrates!BA103</f>
        <v>5.519235972315073E-3</v>
      </c>
      <c r="E111" s="116">
        <f>taxrates!BB103</f>
        <v>1.3883572071790695E-2</v>
      </c>
      <c r="F111" s="116">
        <f>taxrates!BC103</f>
        <v>0.19584916532039642</v>
      </c>
      <c r="G111" s="116">
        <f>taxrates!BD103</f>
        <v>0.11052902787923813</v>
      </c>
      <c r="H111" s="145">
        <f>taxrates!BE103</f>
        <v>9.4006163999438286E-3</v>
      </c>
      <c r="I111" s="181">
        <f>taxrates!BF103</f>
        <v>0.39792966842651367</v>
      </c>
      <c r="J111" s="116">
        <f>taxrates!BG103</f>
        <v>3.9814800024032593E-2</v>
      </c>
      <c r="K111" s="116">
        <f>taxrates!BH103</f>
        <v>4.0290062315762043E-3</v>
      </c>
      <c r="L111" s="116">
        <f>taxrates!BI103</f>
        <v>9.364081546664238E-3</v>
      </c>
      <c r="M111" s="116">
        <f>taxrates!BJ103</f>
        <v>0.20709140598773956</v>
      </c>
      <c r="N111" s="116">
        <f>taxrates!BK103</f>
        <v>0.12523974478244781</v>
      </c>
      <c r="O111" s="116">
        <f>taxrates!BL103</f>
        <v>1.2394101358950138E-2</v>
      </c>
      <c r="P111" s="117">
        <f>taxrates!BM103</f>
        <v>0.40791565179824829</v>
      </c>
      <c r="Q111" s="116">
        <f>taxrates!BN103</f>
        <v>3.9139565080404282E-2</v>
      </c>
      <c r="R111" s="116">
        <f>taxrates!BO103</f>
        <v>2.5894860737025738E-3</v>
      </c>
      <c r="S111" s="116">
        <f>taxrates!BP103</f>
        <v>5.6358869187533855E-3</v>
      </c>
      <c r="T111" s="116">
        <f>taxrates!BQ103</f>
        <v>0.20335617661476135</v>
      </c>
      <c r="U111" s="116">
        <f>taxrates!BR103</f>
        <v>0.14441663026809692</v>
      </c>
      <c r="V111" s="145">
        <f>taxrates!BS103</f>
        <v>1.2777905911207199E-2</v>
      </c>
      <c r="X111" s="1051"/>
    </row>
    <row r="112" spans="1:24">
      <c r="A112" s="148">
        <v>2015</v>
      </c>
      <c r="B112" s="146"/>
      <c r="C112" s="116"/>
      <c r="D112" s="116"/>
      <c r="E112" s="116"/>
      <c r="F112" s="116"/>
      <c r="G112" s="116"/>
      <c r="H112" s="145"/>
      <c r="I112" s="181"/>
      <c r="J112" s="116"/>
      <c r="K112" s="116"/>
      <c r="L112" s="116"/>
      <c r="M112" s="116"/>
      <c r="N112" s="116"/>
      <c r="O112" s="116"/>
      <c r="P112" s="117"/>
      <c r="Q112" s="116"/>
      <c r="R112" s="116"/>
      <c r="S112" s="116"/>
      <c r="T112" s="116"/>
      <c r="U112" s="116"/>
      <c r="V112" s="145"/>
      <c r="X112" s="1050"/>
    </row>
    <row r="113" spans="1:22">
      <c r="A113" s="148">
        <v>2016</v>
      </c>
      <c r="B113" s="146"/>
      <c r="C113" s="116"/>
      <c r="D113" s="116"/>
      <c r="E113" s="116"/>
      <c r="F113" s="116"/>
      <c r="G113" s="116"/>
      <c r="H113" s="145"/>
      <c r="I113" s="181"/>
      <c r="J113" s="116"/>
      <c r="K113" s="116"/>
      <c r="L113" s="116"/>
      <c r="M113" s="116"/>
      <c r="N113" s="116"/>
      <c r="O113" s="116"/>
      <c r="P113" s="117"/>
      <c r="Q113" s="116"/>
      <c r="R113" s="116"/>
      <c r="S113" s="116"/>
      <c r="T113" s="116"/>
      <c r="U113" s="116"/>
      <c r="V113" s="145"/>
    </row>
    <row r="114" spans="1:22">
      <c r="A114" s="148">
        <v>2017</v>
      </c>
      <c r="B114" s="146"/>
      <c r="C114" s="116"/>
      <c r="D114" s="116"/>
      <c r="E114" s="116"/>
      <c r="F114" s="116"/>
      <c r="G114" s="116"/>
      <c r="H114" s="145"/>
      <c r="I114" s="181"/>
      <c r="J114" s="116"/>
      <c r="K114" s="116"/>
      <c r="L114" s="116"/>
      <c r="M114" s="116"/>
      <c r="N114" s="116"/>
      <c r="O114" s="116"/>
      <c r="P114" s="117"/>
      <c r="Q114" s="116"/>
      <c r="R114" s="116"/>
      <c r="S114" s="116"/>
      <c r="T114" s="116"/>
      <c r="U114" s="116"/>
      <c r="V114" s="145"/>
    </row>
    <row r="115" spans="1:22">
      <c r="A115" s="148">
        <v>2018</v>
      </c>
      <c r="B115" s="146"/>
      <c r="C115" s="116"/>
      <c r="D115" s="116"/>
      <c r="E115" s="116"/>
      <c r="F115" s="116"/>
      <c r="G115" s="116"/>
      <c r="H115" s="145"/>
      <c r="I115" s="181"/>
      <c r="J115" s="116"/>
      <c r="K115" s="116"/>
      <c r="L115" s="116"/>
      <c r="M115" s="116"/>
      <c r="N115" s="116"/>
      <c r="O115" s="116"/>
      <c r="P115" s="117"/>
      <c r="Q115" s="116"/>
      <c r="R115" s="116"/>
      <c r="S115" s="116"/>
      <c r="T115" s="116"/>
      <c r="U115" s="116"/>
      <c r="V115" s="145"/>
    </row>
    <row r="116" spans="1:22">
      <c r="A116" s="148">
        <v>2019</v>
      </c>
      <c r="B116" s="146"/>
      <c r="C116" s="116"/>
      <c r="D116" s="116"/>
      <c r="E116" s="116"/>
      <c r="F116" s="116"/>
      <c r="G116" s="116"/>
      <c r="H116" s="145"/>
      <c r="I116" s="181"/>
      <c r="J116" s="116"/>
      <c r="K116" s="116"/>
      <c r="L116" s="116"/>
      <c r="M116" s="116"/>
      <c r="N116" s="116"/>
      <c r="O116" s="116"/>
      <c r="P116" s="117"/>
      <c r="Q116" s="116"/>
      <c r="R116" s="116"/>
      <c r="S116" s="116"/>
      <c r="T116" s="116"/>
      <c r="U116" s="116"/>
      <c r="V116" s="145"/>
    </row>
    <row r="117" spans="1:22">
      <c r="A117" s="148">
        <v>2020</v>
      </c>
      <c r="B117" s="146"/>
      <c r="C117" s="116"/>
      <c r="D117" s="116"/>
      <c r="E117" s="116"/>
      <c r="F117" s="116"/>
      <c r="G117" s="116"/>
      <c r="H117" s="145"/>
      <c r="I117" s="181"/>
      <c r="J117" s="116"/>
      <c r="K117" s="116"/>
      <c r="L117" s="116"/>
      <c r="M117" s="116"/>
      <c r="N117" s="116"/>
      <c r="O117" s="116"/>
      <c r="P117" s="117"/>
      <c r="Q117" s="116"/>
      <c r="R117" s="116"/>
      <c r="S117" s="116"/>
      <c r="T117" s="116"/>
      <c r="U117" s="116"/>
      <c r="V117" s="145"/>
    </row>
    <row r="118" spans="1:22" ht="16" thickBot="1">
      <c r="A118" s="505"/>
      <c r="B118" s="503"/>
      <c r="C118" s="114"/>
      <c r="D118" s="114"/>
      <c r="E118" s="114"/>
      <c r="F118" s="114"/>
      <c r="G118" s="114"/>
      <c r="H118" s="245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245"/>
    </row>
    <row r="119" spans="1:22" ht="16" thickTop="1"/>
  </sheetData>
  <mergeCells count="3">
    <mergeCell ref="A4:V4"/>
    <mergeCell ref="B7:V7"/>
    <mergeCell ref="B8:V8"/>
  </mergeCells>
  <hyperlinks>
    <hyperlink ref="A1" location="Index!A1" display="Back to index"/>
  </hyperlinks>
  <pageMargins left="0.75" right="0.75" top="1" bottom="1" header="0.5" footer="0.5"/>
  <pageSetup paperSize="9" scale="49" fitToHeight="3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3:R137"/>
  <sheetViews>
    <sheetView workbookViewId="0">
      <pane xSplit="1" ySplit="9" topLeftCell="B118" activePane="bottomRight" state="frozen"/>
      <selection pane="topRight" activeCell="B1" sqref="B1"/>
      <selection pane="bottomLeft" activeCell="A10" sqref="A10"/>
      <selection pane="bottomRight" activeCell="B10" sqref="B10"/>
    </sheetView>
  </sheetViews>
  <sheetFormatPr baseColWidth="10" defaultColWidth="8.83203125" defaultRowHeight="15" x14ac:dyDescent="0"/>
  <cols>
    <col min="1" max="1" width="13" style="1003" customWidth="1"/>
    <col min="2" max="17" width="12.1640625" style="1003" customWidth="1"/>
    <col min="18" max="16384" width="8.83203125" style="1003"/>
  </cols>
  <sheetData>
    <row r="3" spans="1:18" ht="16" thickBot="1"/>
    <row r="4" spans="1:18" ht="25" customHeight="1" thickTop="1">
      <c r="A4" s="1224" t="s">
        <v>1088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6"/>
    </row>
    <row r="5" spans="1:18">
      <c r="A5" s="1012"/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0"/>
      <c r="N5" s="1010"/>
      <c r="O5" s="1010"/>
      <c r="P5" s="1010"/>
      <c r="Q5" s="1011"/>
    </row>
    <row r="6" spans="1:18">
      <c r="A6" s="52"/>
      <c r="B6" s="50" t="s">
        <v>36</v>
      </c>
      <c r="C6" s="50" t="s">
        <v>35</v>
      </c>
      <c r="D6" s="50" t="s">
        <v>34</v>
      </c>
      <c r="E6" s="50" t="s">
        <v>33</v>
      </c>
      <c r="F6" s="50" t="s">
        <v>32</v>
      </c>
      <c r="G6" s="50" t="s">
        <v>31</v>
      </c>
      <c r="H6" s="50" t="s">
        <v>30</v>
      </c>
      <c r="I6" s="50" t="s">
        <v>29</v>
      </c>
      <c r="J6" s="50" t="s">
        <v>28</v>
      </c>
      <c r="K6" s="48" t="s">
        <v>27</v>
      </c>
      <c r="L6" s="48" t="s">
        <v>26</v>
      </c>
      <c r="M6" s="50" t="s">
        <v>25</v>
      </c>
      <c r="N6" s="48" t="s">
        <v>24</v>
      </c>
      <c r="O6" s="1026" t="s">
        <v>23</v>
      </c>
      <c r="P6" s="1000" t="s">
        <v>22</v>
      </c>
      <c r="Q6" s="1027" t="s">
        <v>21</v>
      </c>
      <c r="R6" s="1031"/>
    </row>
    <row r="7" spans="1:18" ht="28" customHeight="1">
      <c r="A7" s="1025"/>
      <c r="B7" s="1309" t="s">
        <v>858</v>
      </c>
      <c r="C7" s="1310"/>
      <c r="D7" s="1310"/>
      <c r="E7" s="1310"/>
      <c r="F7" s="1310"/>
      <c r="G7" s="1310"/>
      <c r="H7" s="1310"/>
      <c r="I7" s="1310"/>
      <c r="J7" s="1310"/>
      <c r="K7" s="1310"/>
      <c r="L7" s="1310"/>
      <c r="M7" s="1310"/>
      <c r="N7" s="1310"/>
      <c r="O7" s="1310"/>
      <c r="P7" s="1310"/>
      <c r="Q7" s="1311"/>
    </row>
    <row r="8" spans="1:18" s="1004" customFormat="1" ht="28" customHeight="1">
      <c r="A8" s="1013"/>
      <c r="B8" s="1305">
        <v>1962</v>
      </c>
      <c r="C8" s="1306"/>
      <c r="D8" s="1306"/>
      <c r="E8" s="1307"/>
      <c r="F8" s="1305">
        <v>1980</v>
      </c>
      <c r="G8" s="1306"/>
      <c r="H8" s="1306"/>
      <c r="I8" s="1307"/>
      <c r="J8" s="1305">
        <v>2010</v>
      </c>
      <c r="K8" s="1306"/>
      <c r="L8" s="1306"/>
      <c r="M8" s="1307"/>
      <c r="N8" s="1305">
        <v>2014</v>
      </c>
      <c r="O8" s="1306"/>
      <c r="P8" s="1306"/>
      <c r="Q8" s="1308"/>
    </row>
    <row r="9" spans="1:18" s="1005" customFormat="1" ht="44" customHeight="1">
      <c r="A9" s="1019" t="s">
        <v>1086</v>
      </c>
      <c r="B9" s="1008" t="s">
        <v>1087</v>
      </c>
      <c r="C9" s="1006" t="s">
        <v>1083</v>
      </c>
      <c r="D9" s="1006" t="s">
        <v>1084</v>
      </c>
      <c r="E9" s="1016" t="s">
        <v>1085</v>
      </c>
      <c r="F9" s="1008" t="s">
        <v>1087</v>
      </c>
      <c r="G9" s="1006" t="s">
        <v>1083</v>
      </c>
      <c r="H9" s="1006" t="s">
        <v>1084</v>
      </c>
      <c r="I9" s="1016" t="s">
        <v>1085</v>
      </c>
      <c r="J9" s="1008" t="s">
        <v>1087</v>
      </c>
      <c r="K9" s="1006" t="s">
        <v>1083</v>
      </c>
      <c r="L9" s="1006" t="s">
        <v>1084</v>
      </c>
      <c r="M9" s="1016" t="s">
        <v>1085</v>
      </c>
      <c r="N9" s="1008" t="s">
        <v>1087</v>
      </c>
      <c r="O9" s="1006" t="s">
        <v>1083</v>
      </c>
      <c r="P9" s="1006" t="s">
        <v>1084</v>
      </c>
      <c r="Q9" s="1028" t="s">
        <v>1085</v>
      </c>
    </row>
    <row r="10" spans="1:18">
      <c r="A10" s="1020">
        <v>0</v>
      </c>
      <c r="B10" s="1009">
        <v>1135985</v>
      </c>
      <c r="C10" s="1007">
        <v>-82</v>
      </c>
      <c r="D10" s="1007">
        <v>19</v>
      </c>
      <c r="E10" s="1017"/>
      <c r="F10" s="1009">
        <v>1552351</v>
      </c>
      <c r="G10" s="1007">
        <v>-521</v>
      </c>
      <c r="H10" s="1007">
        <v>125</v>
      </c>
      <c r="I10" s="1017"/>
      <c r="J10" s="1009">
        <v>2256050</v>
      </c>
      <c r="K10" s="1007">
        <v>-4460</v>
      </c>
      <c r="L10" s="1007">
        <v>127</v>
      </c>
      <c r="M10" s="1017"/>
      <c r="N10" s="1009">
        <v>2343993</v>
      </c>
      <c r="O10" s="1007">
        <v>-4376</v>
      </c>
      <c r="P10" s="1007">
        <v>44</v>
      </c>
      <c r="Q10" s="1029"/>
    </row>
    <row r="11" spans="1:18">
      <c r="A11" s="1020">
        <v>1</v>
      </c>
      <c r="B11" s="1009">
        <v>1138916</v>
      </c>
      <c r="C11" s="1007">
        <v>36</v>
      </c>
      <c r="D11" s="1007">
        <v>15</v>
      </c>
      <c r="E11" s="1017"/>
      <c r="F11" s="1009">
        <v>1552803</v>
      </c>
      <c r="G11" s="1007">
        <v>269</v>
      </c>
      <c r="H11" s="1007">
        <v>128</v>
      </c>
      <c r="I11" s="1017"/>
      <c r="J11" s="1009">
        <v>2256302</v>
      </c>
      <c r="K11" s="1007">
        <v>-1716</v>
      </c>
      <c r="L11" s="1007">
        <v>22</v>
      </c>
      <c r="M11" s="1017"/>
      <c r="N11" s="1009">
        <v>2344480</v>
      </c>
      <c r="O11" s="1007">
        <v>-2007</v>
      </c>
      <c r="P11" s="1007">
        <v>-156</v>
      </c>
      <c r="Q11" s="1029"/>
    </row>
    <row r="12" spans="1:18">
      <c r="A12" s="1020">
        <v>2</v>
      </c>
      <c r="B12" s="1009">
        <v>1137465</v>
      </c>
      <c r="C12" s="1007">
        <v>167</v>
      </c>
      <c r="D12" s="1007">
        <v>42</v>
      </c>
      <c r="E12" s="1017"/>
      <c r="F12" s="1009">
        <v>1551125</v>
      </c>
      <c r="G12" s="1007">
        <v>825</v>
      </c>
      <c r="H12" s="1007">
        <v>228</v>
      </c>
      <c r="I12" s="1017"/>
      <c r="J12" s="1009">
        <v>2258058</v>
      </c>
      <c r="K12" s="1007">
        <v>-503</v>
      </c>
      <c r="L12" s="1007">
        <v>124</v>
      </c>
      <c r="M12" s="1017"/>
      <c r="N12" s="1009">
        <v>2344711</v>
      </c>
      <c r="O12" s="1007">
        <v>-698</v>
      </c>
      <c r="P12" s="1007">
        <v>75</v>
      </c>
      <c r="Q12" s="1029"/>
    </row>
    <row r="13" spans="1:18">
      <c r="A13" s="1020">
        <v>3</v>
      </c>
      <c r="B13" s="1009">
        <v>1137409</v>
      </c>
      <c r="C13" s="1007">
        <v>292</v>
      </c>
      <c r="D13" s="1007">
        <v>55</v>
      </c>
      <c r="E13" s="1017"/>
      <c r="F13" s="1009">
        <v>1554002</v>
      </c>
      <c r="G13" s="1007">
        <v>1308</v>
      </c>
      <c r="H13" s="1007">
        <v>287</v>
      </c>
      <c r="I13" s="1017"/>
      <c r="J13" s="1009">
        <v>2256606</v>
      </c>
      <c r="K13" s="1007">
        <v>1</v>
      </c>
      <c r="L13" s="1007">
        <v>8</v>
      </c>
      <c r="M13" s="1017"/>
      <c r="N13" s="1009">
        <v>2344147</v>
      </c>
      <c r="O13" s="1007">
        <v>-40</v>
      </c>
      <c r="P13" s="1007">
        <v>49</v>
      </c>
      <c r="Q13" s="1029"/>
    </row>
    <row r="14" spans="1:18">
      <c r="A14" s="1020">
        <v>4</v>
      </c>
      <c r="B14" s="1009">
        <v>1136080</v>
      </c>
      <c r="C14" s="1007">
        <v>401</v>
      </c>
      <c r="D14" s="1007">
        <v>71</v>
      </c>
      <c r="E14" s="1017"/>
      <c r="F14" s="1009">
        <v>1552639</v>
      </c>
      <c r="G14" s="1007">
        <v>1665</v>
      </c>
      <c r="H14" s="1007">
        <v>325</v>
      </c>
      <c r="I14" s="1017"/>
      <c r="J14" s="1009">
        <v>2253950</v>
      </c>
      <c r="K14" s="1007">
        <v>734</v>
      </c>
      <c r="L14" s="1007">
        <v>547</v>
      </c>
      <c r="M14" s="1017"/>
      <c r="N14" s="1009">
        <v>2342816</v>
      </c>
      <c r="O14" s="1007">
        <v>339</v>
      </c>
      <c r="P14" s="1007">
        <v>241</v>
      </c>
      <c r="Q14" s="1029"/>
    </row>
    <row r="15" spans="1:18">
      <c r="A15" s="1020">
        <v>5</v>
      </c>
      <c r="B15" s="1009">
        <v>1132899</v>
      </c>
      <c r="C15" s="1007">
        <v>501</v>
      </c>
      <c r="D15" s="1007">
        <v>75</v>
      </c>
      <c r="E15" s="1017"/>
      <c r="F15" s="1009">
        <v>1552034</v>
      </c>
      <c r="G15" s="1007">
        <v>1966</v>
      </c>
      <c r="H15" s="1007">
        <v>324</v>
      </c>
      <c r="I15" s="1017"/>
      <c r="J15" s="1009">
        <v>2256705</v>
      </c>
      <c r="K15" s="1007">
        <v>1973</v>
      </c>
      <c r="L15" s="1007">
        <v>775</v>
      </c>
      <c r="M15" s="1017"/>
      <c r="N15" s="1009">
        <v>2345719</v>
      </c>
      <c r="O15" s="1007">
        <v>1663</v>
      </c>
      <c r="P15" s="1007">
        <v>646</v>
      </c>
      <c r="Q15" s="1029"/>
    </row>
    <row r="16" spans="1:18">
      <c r="A16" s="1020">
        <v>6</v>
      </c>
      <c r="B16" s="1009">
        <v>1142261</v>
      </c>
      <c r="C16" s="1007">
        <v>597</v>
      </c>
      <c r="D16" s="1007">
        <v>88</v>
      </c>
      <c r="E16" s="1017"/>
      <c r="F16" s="1009">
        <v>1553549</v>
      </c>
      <c r="G16" s="1007">
        <v>2236</v>
      </c>
      <c r="H16" s="1007">
        <v>335</v>
      </c>
      <c r="I16" s="1017"/>
      <c r="J16" s="1009">
        <v>2259681</v>
      </c>
      <c r="K16" s="1007">
        <v>3045</v>
      </c>
      <c r="L16" s="1007">
        <v>1017</v>
      </c>
      <c r="M16" s="1017"/>
      <c r="N16" s="1009">
        <v>2344512</v>
      </c>
      <c r="O16" s="1007">
        <v>2832</v>
      </c>
      <c r="P16" s="1007">
        <v>925</v>
      </c>
      <c r="Q16" s="1029"/>
    </row>
    <row r="17" spans="1:17">
      <c r="A17" s="1020">
        <v>7</v>
      </c>
      <c r="B17" s="1009">
        <v>1137069</v>
      </c>
      <c r="C17" s="1007">
        <v>687</v>
      </c>
      <c r="D17" s="1007">
        <v>93</v>
      </c>
      <c r="E17" s="1017"/>
      <c r="F17" s="1009">
        <v>1552286</v>
      </c>
      <c r="G17" s="1007">
        <v>2493</v>
      </c>
      <c r="H17" s="1007">
        <v>364</v>
      </c>
      <c r="I17" s="1017"/>
      <c r="J17" s="1009">
        <v>2256922</v>
      </c>
      <c r="K17" s="1007">
        <v>3997</v>
      </c>
      <c r="L17" s="1007">
        <v>1230</v>
      </c>
      <c r="M17" s="1017"/>
      <c r="N17" s="1009">
        <v>2344545</v>
      </c>
      <c r="O17" s="1007">
        <v>3961</v>
      </c>
      <c r="P17" s="1007">
        <v>1175</v>
      </c>
      <c r="Q17" s="1029"/>
    </row>
    <row r="18" spans="1:17">
      <c r="A18" s="1020">
        <v>8</v>
      </c>
      <c r="B18" s="1009">
        <v>1138638</v>
      </c>
      <c r="C18" s="1007">
        <v>765</v>
      </c>
      <c r="D18" s="1007">
        <v>104</v>
      </c>
      <c r="E18" s="1017"/>
      <c r="F18" s="1009">
        <v>1551360</v>
      </c>
      <c r="G18" s="1007">
        <v>2730</v>
      </c>
      <c r="H18" s="1007">
        <v>394</v>
      </c>
      <c r="I18" s="1017"/>
      <c r="J18" s="1009">
        <v>2257141</v>
      </c>
      <c r="K18" s="1007">
        <v>4846</v>
      </c>
      <c r="L18" s="1007">
        <v>1317</v>
      </c>
      <c r="M18" s="1017"/>
      <c r="N18" s="1009">
        <v>2343939</v>
      </c>
      <c r="O18" s="1007">
        <v>5007</v>
      </c>
      <c r="P18" s="1007">
        <v>1420</v>
      </c>
      <c r="Q18" s="1029"/>
    </row>
    <row r="19" spans="1:17">
      <c r="A19" s="1020">
        <v>9</v>
      </c>
      <c r="B19" s="1009">
        <v>1134192</v>
      </c>
      <c r="C19" s="1007">
        <v>845</v>
      </c>
      <c r="D19" s="1007">
        <v>124</v>
      </c>
      <c r="E19" s="1017"/>
      <c r="F19" s="1009">
        <v>1553104</v>
      </c>
      <c r="G19" s="1007">
        <v>2951</v>
      </c>
      <c r="H19" s="1007">
        <v>418</v>
      </c>
      <c r="I19" s="1017"/>
      <c r="J19" s="1009">
        <v>2256832</v>
      </c>
      <c r="K19" s="1007">
        <v>5615</v>
      </c>
      <c r="L19" s="1007">
        <v>1519</v>
      </c>
      <c r="M19" s="1017"/>
      <c r="N19" s="1009">
        <v>2344930</v>
      </c>
      <c r="O19" s="1007">
        <v>5901</v>
      </c>
      <c r="P19" s="1007">
        <v>1427</v>
      </c>
      <c r="Q19" s="1029"/>
    </row>
    <row r="20" spans="1:17">
      <c r="A20" s="1020">
        <v>10</v>
      </c>
      <c r="B20" s="1009">
        <v>1140919</v>
      </c>
      <c r="C20" s="1007">
        <v>920</v>
      </c>
      <c r="D20" s="1007">
        <v>116</v>
      </c>
      <c r="E20" s="1017">
        <f>D20/C20</f>
        <v>0.12608695652173912</v>
      </c>
      <c r="F20" s="1009">
        <v>1553841</v>
      </c>
      <c r="G20" s="1007">
        <v>3165</v>
      </c>
      <c r="H20" s="1007">
        <v>432</v>
      </c>
      <c r="I20" s="1017">
        <f>H20/G20</f>
        <v>0.13649289099526066</v>
      </c>
      <c r="J20" s="1009">
        <v>2257364</v>
      </c>
      <c r="K20" s="1007">
        <v>6297</v>
      </c>
      <c r="L20" s="1007">
        <v>1579</v>
      </c>
      <c r="M20" s="1017">
        <f>L20/K20</f>
        <v>0.25075432745751947</v>
      </c>
      <c r="N20" s="1009">
        <v>2341458</v>
      </c>
      <c r="O20" s="1007">
        <v>6735</v>
      </c>
      <c r="P20" s="1007">
        <v>1654</v>
      </c>
      <c r="Q20" s="1029">
        <v>0.33343898573692599</v>
      </c>
    </row>
    <row r="21" spans="1:17">
      <c r="A21" s="1020">
        <v>11</v>
      </c>
      <c r="B21" s="1009">
        <v>1134658</v>
      </c>
      <c r="C21" s="1007">
        <v>987</v>
      </c>
      <c r="D21" s="1007">
        <v>122</v>
      </c>
      <c r="E21" s="1017">
        <f t="shared" ref="E21:E84" si="0">D21/C21</f>
        <v>0.12360688956433637</v>
      </c>
      <c r="F21" s="1009">
        <v>1552691</v>
      </c>
      <c r="G21" s="1007">
        <v>3383</v>
      </c>
      <c r="H21" s="1007">
        <v>449</v>
      </c>
      <c r="I21" s="1017">
        <f t="shared" ref="I21:I84" si="1">H21/G21</f>
        <v>0.13272243570795153</v>
      </c>
      <c r="J21" s="1009">
        <v>2256674</v>
      </c>
      <c r="K21" s="1007">
        <v>6884</v>
      </c>
      <c r="L21" s="1007">
        <v>1662</v>
      </c>
      <c r="M21" s="1017">
        <f t="shared" ref="M21:M84" si="2">L21/K21</f>
        <v>0.24142940151074957</v>
      </c>
      <c r="N21" s="1009">
        <v>2345688</v>
      </c>
      <c r="O21" s="1007">
        <v>7464</v>
      </c>
      <c r="P21" s="1007">
        <v>1719</v>
      </c>
      <c r="Q21" s="1029">
        <v>0.29354005167958702</v>
      </c>
    </row>
    <row r="22" spans="1:17">
      <c r="A22" s="1020">
        <v>12</v>
      </c>
      <c r="B22" s="1009">
        <v>1140684</v>
      </c>
      <c r="C22" s="1007">
        <v>1055</v>
      </c>
      <c r="D22" s="1007">
        <v>134</v>
      </c>
      <c r="E22" s="1017">
        <f t="shared" si="0"/>
        <v>0.12701421800947868</v>
      </c>
      <c r="F22" s="1009">
        <v>1552800</v>
      </c>
      <c r="G22" s="1007">
        <v>3590</v>
      </c>
      <c r="H22" s="1007">
        <v>510</v>
      </c>
      <c r="I22" s="1017">
        <f t="shared" si="1"/>
        <v>0.14206128133704735</v>
      </c>
      <c r="J22" s="1009">
        <v>2256658</v>
      </c>
      <c r="K22" s="1007">
        <v>7464</v>
      </c>
      <c r="L22" s="1007">
        <v>1706</v>
      </c>
      <c r="M22" s="1017">
        <f t="shared" si="2"/>
        <v>0.22856377277599144</v>
      </c>
      <c r="N22" s="1009">
        <v>2346071</v>
      </c>
      <c r="O22" s="1007">
        <v>8140</v>
      </c>
      <c r="P22" s="1007">
        <v>1889</v>
      </c>
      <c r="Q22" s="1029">
        <v>0.26018946904604501</v>
      </c>
    </row>
    <row r="23" spans="1:17">
      <c r="A23" s="1020">
        <v>13</v>
      </c>
      <c r="B23" s="1009">
        <v>1137010</v>
      </c>
      <c r="C23" s="1007">
        <v>1116</v>
      </c>
      <c r="D23" s="1007">
        <v>141</v>
      </c>
      <c r="E23" s="1017">
        <f t="shared" si="0"/>
        <v>0.12634408602150538</v>
      </c>
      <c r="F23" s="1009">
        <v>1551594</v>
      </c>
      <c r="G23" s="1007">
        <v>3798</v>
      </c>
      <c r="H23" s="1007">
        <v>529</v>
      </c>
      <c r="I23" s="1017">
        <f t="shared" si="1"/>
        <v>0.1392838335966298</v>
      </c>
      <c r="J23" s="1009">
        <v>2256876</v>
      </c>
      <c r="K23" s="1007">
        <v>8016</v>
      </c>
      <c r="L23" s="1007">
        <v>1758</v>
      </c>
      <c r="M23" s="1017">
        <f t="shared" si="2"/>
        <v>0.21931137724550898</v>
      </c>
      <c r="N23" s="1009">
        <v>2344593</v>
      </c>
      <c r="O23" s="1007">
        <v>8727</v>
      </c>
      <c r="P23" s="1007">
        <v>1870</v>
      </c>
      <c r="Q23" s="1029">
        <v>0.24460011675423199</v>
      </c>
    </row>
    <row r="24" spans="1:17">
      <c r="A24" s="1020">
        <v>14</v>
      </c>
      <c r="B24" s="1009">
        <v>1137589</v>
      </c>
      <c r="C24" s="1007">
        <v>1172</v>
      </c>
      <c r="D24" s="1007">
        <v>133</v>
      </c>
      <c r="E24" s="1017">
        <f t="shared" si="0"/>
        <v>0.11348122866894197</v>
      </c>
      <c r="F24" s="1009">
        <v>1552074</v>
      </c>
      <c r="G24" s="1007">
        <v>4003</v>
      </c>
      <c r="H24" s="1007">
        <v>609</v>
      </c>
      <c r="I24" s="1017">
        <f t="shared" si="1"/>
        <v>0.15213589807644268</v>
      </c>
      <c r="J24" s="1009">
        <v>2256698</v>
      </c>
      <c r="K24" s="1007">
        <v>8576</v>
      </c>
      <c r="L24" s="1007">
        <v>1838</v>
      </c>
      <c r="M24" s="1017">
        <f t="shared" si="2"/>
        <v>0.21431902985074627</v>
      </c>
      <c r="N24" s="1009">
        <v>2340597</v>
      </c>
      <c r="O24" s="1007">
        <v>9349</v>
      </c>
      <c r="P24" s="1007">
        <v>2174</v>
      </c>
      <c r="Q24" s="1029">
        <v>0.23967668248111099</v>
      </c>
    </row>
    <row r="25" spans="1:17">
      <c r="A25" s="1020">
        <v>15</v>
      </c>
      <c r="B25" s="1009">
        <v>1136940</v>
      </c>
      <c r="C25" s="1007">
        <v>1235</v>
      </c>
      <c r="D25" s="1007">
        <v>185</v>
      </c>
      <c r="E25" s="1017">
        <f t="shared" si="0"/>
        <v>0.14979757085020243</v>
      </c>
      <c r="F25" s="1009">
        <v>1552569</v>
      </c>
      <c r="G25" s="1007">
        <v>4198</v>
      </c>
      <c r="H25" s="1007">
        <v>587</v>
      </c>
      <c r="I25" s="1017">
        <f t="shared" si="1"/>
        <v>0.13982848975702716</v>
      </c>
      <c r="J25" s="1009">
        <v>2256208</v>
      </c>
      <c r="K25" s="1007">
        <v>9118</v>
      </c>
      <c r="L25" s="1007">
        <v>2038</v>
      </c>
      <c r="M25" s="1017">
        <f t="shared" si="2"/>
        <v>0.2235139284930906</v>
      </c>
      <c r="N25" s="1009">
        <v>2345958</v>
      </c>
      <c r="O25" s="1007">
        <v>9931</v>
      </c>
      <c r="P25" s="1007">
        <v>2103</v>
      </c>
      <c r="Q25" s="1029">
        <v>0.23118796029458899</v>
      </c>
    </row>
    <row r="26" spans="1:17">
      <c r="A26" s="1020">
        <v>16</v>
      </c>
      <c r="B26" s="1009">
        <v>1138180</v>
      </c>
      <c r="C26" s="1007">
        <v>1297</v>
      </c>
      <c r="D26" s="1007">
        <v>180</v>
      </c>
      <c r="E26" s="1017">
        <f t="shared" si="0"/>
        <v>0.13878180416345412</v>
      </c>
      <c r="F26" s="1009">
        <v>1553117</v>
      </c>
      <c r="G26" s="1007">
        <v>4383</v>
      </c>
      <c r="H26" s="1007">
        <v>688</v>
      </c>
      <c r="I26" s="1017">
        <f t="shared" si="1"/>
        <v>0.1569701117955738</v>
      </c>
      <c r="J26" s="1009">
        <v>2255766</v>
      </c>
      <c r="K26" s="1007">
        <v>9670</v>
      </c>
      <c r="L26" s="1007">
        <v>2198</v>
      </c>
      <c r="M26" s="1017">
        <f t="shared" si="2"/>
        <v>0.22730093071354704</v>
      </c>
      <c r="N26" s="1009">
        <v>2345936</v>
      </c>
      <c r="O26" s="1007">
        <v>10532</v>
      </c>
      <c r="P26" s="1007">
        <v>2295</v>
      </c>
      <c r="Q26" s="1029">
        <v>0.20586069798262399</v>
      </c>
    </row>
    <row r="27" spans="1:17">
      <c r="A27" s="1020">
        <v>17</v>
      </c>
      <c r="B27" s="1009">
        <v>1135070</v>
      </c>
      <c r="C27" s="1007">
        <v>1361</v>
      </c>
      <c r="D27" s="1007">
        <v>187</v>
      </c>
      <c r="E27" s="1017">
        <f t="shared" si="0"/>
        <v>0.13739897134459955</v>
      </c>
      <c r="F27" s="1009">
        <v>1552297</v>
      </c>
      <c r="G27" s="1007">
        <v>4572</v>
      </c>
      <c r="H27" s="1007">
        <v>736</v>
      </c>
      <c r="I27" s="1017">
        <f t="shared" si="1"/>
        <v>0.16097987751531059</v>
      </c>
      <c r="J27" s="1009">
        <v>2259154</v>
      </c>
      <c r="K27" s="1007">
        <v>10181</v>
      </c>
      <c r="L27" s="1007">
        <v>2374</v>
      </c>
      <c r="M27" s="1017">
        <f t="shared" si="2"/>
        <v>0.23317945192024359</v>
      </c>
      <c r="N27" s="1009">
        <v>2345271</v>
      </c>
      <c r="O27" s="1007">
        <v>11156</v>
      </c>
      <c r="P27" s="1007">
        <v>2651</v>
      </c>
      <c r="Q27" s="1029">
        <v>0.23008486175746001</v>
      </c>
    </row>
    <row r="28" spans="1:17">
      <c r="A28" s="1020">
        <v>18</v>
      </c>
      <c r="B28" s="1009">
        <v>1139965</v>
      </c>
      <c r="C28" s="1007">
        <v>1415</v>
      </c>
      <c r="D28" s="1007">
        <v>183</v>
      </c>
      <c r="E28" s="1017">
        <f t="shared" si="0"/>
        <v>0.12932862190812722</v>
      </c>
      <c r="F28" s="1009">
        <v>1553159</v>
      </c>
      <c r="G28" s="1007">
        <v>4773</v>
      </c>
      <c r="H28" s="1007">
        <v>740</v>
      </c>
      <c r="I28" s="1017">
        <f t="shared" si="1"/>
        <v>0.15503875968992248</v>
      </c>
      <c r="J28" s="1009">
        <v>2256268</v>
      </c>
      <c r="K28" s="1007">
        <v>10730</v>
      </c>
      <c r="L28" s="1007">
        <v>2430</v>
      </c>
      <c r="M28" s="1017">
        <f t="shared" si="2"/>
        <v>0.22646784715750232</v>
      </c>
      <c r="N28" s="1009">
        <v>2342691</v>
      </c>
      <c r="O28" s="1007">
        <v>11789</v>
      </c>
      <c r="P28" s="1007">
        <v>2682</v>
      </c>
      <c r="Q28" s="1029">
        <v>0.21943453897096299</v>
      </c>
    </row>
    <row r="29" spans="1:17">
      <c r="A29" s="1020">
        <v>19</v>
      </c>
      <c r="B29" s="1009">
        <v>1137765</v>
      </c>
      <c r="C29" s="1007">
        <v>1474</v>
      </c>
      <c r="D29" s="1007">
        <v>206</v>
      </c>
      <c r="E29" s="1017">
        <f t="shared" si="0"/>
        <v>0.13975576662143827</v>
      </c>
      <c r="F29" s="1009">
        <v>1552732</v>
      </c>
      <c r="G29" s="1007">
        <v>4987</v>
      </c>
      <c r="H29" s="1007">
        <v>809</v>
      </c>
      <c r="I29" s="1017">
        <f t="shared" si="1"/>
        <v>0.16222177661920995</v>
      </c>
      <c r="J29" s="1009">
        <v>2257513</v>
      </c>
      <c r="K29" s="1007">
        <v>11253</v>
      </c>
      <c r="L29" s="1007">
        <v>2635</v>
      </c>
      <c r="M29" s="1017">
        <f t="shared" si="2"/>
        <v>0.23415977961432508</v>
      </c>
      <c r="N29" s="1009">
        <v>2345297</v>
      </c>
      <c r="O29" s="1007">
        <v>12443</v>
      </c>
      <c r="P29" s="1007">
        <v>3005</v>
      </c>
      <c r="Q29" s="1029">
        <v>0.24338813438170101</v>
      </c>
    </row>
    <row r="30" spans="1:17">
      <c r="A30" s="1020">
        <v>20</v>
      </c>
      <c r="B30" s="1009">
        <v>1133722</v>
      </c>
      <c r="C30" s="1007">
        <v>1535</v>
      </c>
      <c r="D30" s="1007">
        <v>194</v>
      </c>
      <c r="E30" s="1017">
        <f t="shared" si="0"/>
        <v>0.12638436482084692</v>
      </c>
      <c r="F30" s="1009">
        <v>1553002</v>
      </c>
      <c r="G30" s="1007">
        <v>5192</v>
      </c>
      <c r="H30" s="1007">
        <v>848</v>
      </c>
      <c r="I30" s="1017">
        <f t="shared" si="1"/>
        <v>0.1633281972265023</v>
      </c>
      <c r="J30" s="1009">
        <v>2256433</v>
      </c>
      <c r="K30" s="1007">
        <v>11811</v>
      </c>
      <c r="L30" s="1007">
        <v>2696</v>
      </c>
      <c r="M30" s="1017">
        <f t="shared" si="2"/>
        <v>0.22826178985691306</v>
      </c>
      <c r="N30" s="1009">
        <v>2344956</v>
      </c>
      <c r="O30" s="1007">
        <v>13097</v>
      </c>
      <c r="P30" s="1007">
        <v>3160</v>
      </c>
      <c r="Q30" s="1029">
        <v>0.20750676284941399</v>
      </c>
    </row>
    <row r="31" spans="1:17">
      <c r="A31" s="1020">
        <v>21</v>
      </c>
      <c r="B31" s="1009">
        <v>1140527</v>
      </c>
      <c r="C31" s="1007">
        <v>1584</v>
      </c>
      <c r="D31" s="1007">
        <v>202</v>
      </c>
      <c r="E31" s="1017">
        <f t="shared" si="0"/>
        <v>0.12752525252525251</v>
      </c>
      <c r="F31" s="1009">
        <v>1551421</v>
      </c>
      <c r="G31" s="1007">
        <v>5410</v>
      </c>
      <c r="H31" s="1007">
        <v>925</v>
      </c>
      <c r="I31" s="1017">
        <f t="shared" si="1"/>
        <v>0.17097966728280961</v>
      </c>
      <c r="J31" s="1009">
        <v>2257395</v>
      </c>
      <c r="K31" s="1007">
        <v>12331</v>
      </c>
      <c r="L31" s="1007">
        <v>2797</v>
      </c>
      <c r="M31" s="1017">
        <f t="shared" si="2"/>
        <v>0.22682669694266483</v>
      </c>
      <c r="N31" s="1009">
        <v>2343942</v>
      </c>
      <c r="O31" s="1007">
        <v>13740</v>
      </c>
      <c r="P31" s="1007">
        <v>3257</v>
      </c>
      <c r="Q31" s="1029">
        <v>0.20631713282994801</v>
      </c>
    </row>
    <row r="32" spans="1:17">
      <c r="A32" s="1020">
        <v>22</v>
      </c>
      <c r="B32" s="1009">
        <v>1136235</v>
      </c>
      <c r="C32" s="1007">
        <v>1643</v>
      </c>
      <c r="D32" s="1007">
        <v>236</v>
      </c>
      <c r="E32" s="1017">
        <f t="shared" si="0"/>
        <v>0.1436396835057821</v>
      </c>
      <c r="F32" s="1009">
        <v>1553930</v>
      </c>
      <c r="G32" s="1007">
        <v>5624</v>
      </c>
      <c r="H32" s="1007">
        <v>934</v>
      </c>
      <c r="I32" s="1017">
        <f t="shared" si="1"/>
        <v>0.16607396870554766</v>
      </c>
      <c r="J32" s="1009">
        <v>2256416</v>
      </c>
      <c r="K32" s="1007">
        <v>12890</v>
      </c>
      <c r="L32" s="1007">
        <v>2885</v>
      </c>
      <c r="M32" s="1017">
        <f t="shared" si="2"/>
        <v>0.22381691233514353</v>
      </c>
      <c r="N32" s="1009">
        <v>2345009</v>
      </c>
      <c r="O32" s="1007">
        <v>14374</v>
      </c>
      <c r="P32" s="1007">
        <v>3577</v>
      </c>
      <c r="Q32" s="1029">
        <v>0.23753135975915701</v>
      </c>
    </row>
    <row r="33" spans="1:17">
      <c r="A33" s="1020">
        <v>23</v>
      </c>
      <c r="B33" s="1009">
        <v>1139217</v>
      </c>
      <c r="C33" s="1007">
        <v>1701</v>
      </c>
      <c r="D33" s="1007">
        <v>233</v>
      </c>
      <c r="E33" s="1017">
        <f t="shared" si="0"/>
        <v>0.13697824808935921</v>
      </c>
      <c r="F33" s="1009">
        <v>1552939</v>
      </c>
      <c r="G33" s="1007">
        <v>5854</v>
      </c>
      <c r="H33" s="1007">
        <v>1049</v>
      </c>
      <c r="I33" s="1017">
        <f t="shared" si="1"/>
        <v>0.17919371370003417</v>
      </c>
      <c r="J33" s="1009">
        <v>2257224</v>
      </c>
      <c r="K33" s="1007">
        <v>13451</v>
      </c>
      <c r="L33" s="1007">
        <v>3091</v>
      </c>
      <c r="M33" s="1017">
        <f t="shared" si="2"/>
        <v>0.22979704111218496</v>
      </c>
      <c r="N33" s="1009">
        <v>2344096</v>
      </c>
      <c r="O33" s="1007">
        <v>15026</v>
      </c>
      <c r="P33" s="1007">
        <v>3582</v>
      </c>
      <c r="Q33" s="1029">
        <v>0.22443559096945601</v>
      </c>
    </row>
    <row r="34" spans="1:17">
      <c r="A34" s="1020">
        <v>24</v>
      </c>
      <c r="B34" s="1009">
        <v>1137644</v>
      </c>
      <c r="C34" s="1007">
        <v>1758</v>
      </c>
      <c r="D34" s="1007">
        <v>265</v>
      </c>
      <c r="E34" s="1017">
        <f t="shared" si="0"/>
        <v>0.15073947667804324</v>
      </c>
      <c r="F34" s="1009">
        <v>1552080</v>
      </c>
      <c r="G34" s="1007">
        <v>6086</v>
      </c>
      <c r="H34" s="1007">
        <v>1131</v>
      </c>
      <c r="I34" s="1017">
        <f t="shared" si="1"/>
        <v>0.18583634571146895</v>
      </c>
      <c r="J34" s="1009">
        <v>2254340</v>
      </c>
      <c r="K34" s="1007">
        <v>14017</v>
      </c>
      <c r="L34" s="1007">
        <v>3213</v>
      </c>
      <c r="M34" s="1017">
        <f t="shared" si="2"/>
        <v>0.22922165941356923</v>
      </c>
      <c r="N34" s="1009">
        <v>2344640</v>
      </c>
      <c r="O34" s="1007">
        <v>15680</v>
      </c>
      <c r="P34" s="1007">
        <v>3850</v>
      </c>
      <c r="Q34" s="1029">
        <v>0.236559139784946</v>
      </c>
    </row>
    <row r="35" spans="1:17">
      <c r="A35" s="1020">
        <v>25</v>
      </c>
      <c r="B35" s="1009">
        <v>1137162</v>
      </c>
      <c r="C35" s="1007">
        <v>1824</v>
      </c>
      <c r="D35" s="1007">
        <v>307</v>
      </c>
      <c r="E35" s="1017">
        <f t="shared" si="0"/>
        <v>0.16831140350877194</v>
      </c>
      <c r="F35" s="1009">
        <v>1553479</v>
      </c>
      <c r="G35" s="1007">
        <v>6321</v>
      </c>
      <c r="H35" s="1007">
        <v>1250</v>
      </c>
      <c r="I35" s="1017">
        <f t="shared" si="1"/>
        <v>0.19775352001265623</v>
      </c>
      <c r="J35" s="1009">
        <v>2258992</v>
      </c>
      <c r="K35" s="1007">
        <v>14634</v>
      </c>
      <c r="L35" s="1007">
        <v>3557</v>
      </c>
      <c r="M35" s="1017">
        <f t="shared" si="2"/>
        <v>0.24306409730763975</v>
      </c>
      <c r="N35" s="1009">
        <v>2344562</v>
      </c>
      <c r="O35" s="1007">
        <v>16355</v>
      </c>
      <c r="P35" s="1007">
        <v>4050</v>
      </c>
      <c r="Q35" s="1029">
        <v>0.25516949152542401</v>
      </c>
    </row>
    <row r="36" spans="1:17">
      <c r="A36" s="1020">
        <v>26</v>
      </c>
      <c r="B36" s="1009">
        <v>1137597</v>
      </c>
      <c r="C36" s="1007">
        <v>1895</v>
      </c>
      <c r="D36" s="1007">
        <v>314</v>
      </c>
      <c r="E36" s="1017">
        <f t="shared" si="0"/>
        <v>0.16569920844327177</v>
      </c>
      <c r="F36" s="1009">
        <v>1551486</v>
      </c>
      <c r="G36" s="1007">
        <v>6561</v>
      </c>
      <c r="H36" s="1007">
        <v>1387</v>
      </c>
      <c r="I36" s="1017">
        <f t="shared" si="1"/>
        <v>0.21140070111263526</v>
      </c>
      <c r="J36" s="1009">
        <v>2253532</v>
      </c>
      <c r="K36" s="1007">
        <v>15212</v>
      </c>
      <c r="L36" s="1007">
        <v>3541</v>
      </c>
      <c r="M36" s="1017">
        <f t="shared" si="2"/>
        <v>0.23277675519326846</v>
      </c>
      <c r="N36" s="1009">
        <v>2343807</v>
      </c>
      <c r="O36" s="1007">
        <v>17031</v>
      </c>
      <c r="P36" s="1007">
        <v>4203</v>
      </c>
      <c r="Q36" s="1029">
        <v>0.25106725734997998</v>
      </c>
    </row>
    <row r="37" spans="1:17">
      <c r="A37" s="1020">
        <v>27</v>
      </c>
      <c r="B37" s="1009">
        <v>1137579</v>
      </c>
      <c r="C37" s="1007">
        <v>1968</v>
      </c>
      <c r="D37" s="1007">
        <v>339</v>
      </c>
      <c r="E37" s="1017">
        <f t="shared" si="0"/>
        <v>0.1722560975609756</v>
      </c>
      <c r="F37" s="1009">
        <v>1554100</v>
      </c>
      <c r="G37" s="1007">
        <v>6796</v>
      </c>
      <c r="H37" s="1007">
        <v>1429</v>
      </c>
      <c r="I37" s="1017">
        <f t="shared" si="1"/>
        <v>0.21027074749852856</v>
      </c>
      <c r="J37" s="1009">
        <v>2260920</v>
      </c>
      <c r="K37" s="1007">
        <v>15795</v>
      </c>
      <c r="L37" s="1007">
        <v>3823</v>
      </c>
      <c r="M37" s="1017">
        <f t="shared" si="2"/>
        <v>0.2420386198163976</v>
      </c>
      <c r="N37" s="1009">
        <v>2345036</v>
      </c>
      <c r="O37" s="1007">
        <v>17715</v>
      </c>
      <c r="P37" s="1007">
        <v>4504</v>
      </c>
      <c r="Q37" s="1029">
        <v>0.24739263803681</v>
      </c>
    </row>
    <row r="38" spans="1:17">
      <c r="A38" s="1020">
        <v>28</v>
      </c>
      <c r="B38" s="1009">
        <v>1137074</v>
      </c>
      <c r="C38" s="1007">
        <v>2038</v>
      </c>
      <c r="D38" s="1007">
        <v>381</v>
      </c>
      <c r="E38" s="1017">
        <f t="shared" si="0"/>
        <v>0.18694798822374878</v>
      </c>
      <c r="F38" s="1009">
        <v>1551811</v>
      </c>
      <c r="G38" s="1007">
        <v>7013</v>
      </c>
      <c r="H38" s="1007">
        <v>1490</v>
      </c>
      <c r="I38" s="1017">
        <f t="shared" si="1"/>
        <v>0.21246256951376016</v>
      </c>
      <c r="J38" s="1009">
        <v>2256308</v>
      </c>
      <c r="K38" s="1007">
        <v>16404</v>
      </c>
      <c r="L38" s="1007">
        <v>3969</v>
      </c>
      <c r="M38" s="1017">
        <f t="shared" si="2"/>
        <v>0.24195318215069495</v>
      </c>
      <c r="N38" s="1009">
        <v>2343582</v>
      </c>
      <c r="O38" s="1007">
        <v>18409</v>
      </c>
      <c r="P38" s="1007">
        <v>4661</v>
      </c>
      <c r="Q38" s="1029">
        <v>0.24680166678850801</v>
      </c>
    </row>
    <row r="39" spans="1:17">
      <c r="A39" s="1020">
        <v>29</v>
      </c>
      <c r="B39" s="1009">
        <v>1136226</v>
      </c>
      <c r="C39" s="1007">
        <v>2115</v>
      </c>
      <c r="D39" s="1007">
        <v>404</v>
      </c>
      <c r="E39" s="1017">
        <f t="shared" si="0"/>
        <v>0.19101654846335697</v>
      </c>
      <c r="F39" s="1009">
        <v>1553221</v>
      </c>
      <c r="G39" s="1007">
        <v>7234</v>
      </c>
      <c r="H39" s="1007">
        <v>1568</v>
      </c>
      <c r="I39" s="1017">
        <f t="shared" si="1"/>
        <v>0.21675421620127178</v>
      </c>
      <c r="J39" s="1009">
        <v>2256571</v>
      </c>
      <c r="K39" s="1007">
        <v>17021</v>
      </c>
      <c r="L39" s="1007">
        <v>3997</v>
      </c>
      <c r="M39" s="1017">
        <f t="shared" si="2"/>
        <v>0.23482756594794665</v>
      </c>
      <c r="N39" s="1009">
        <v>2344368</v>
      </c>
      <c r="O39" s="1007">
        <v>19113</v>
      </c>
      <c r="P39" s="1007">
        <v>4879</v>
      </c>
      <c r="Q39" s="1029">
        <v>0.25751551928576399</v>
      </c>
    </row>
    <row r="40" spans="1:17">
      <c r="A40" s="1020">
        <v>30</v>
      </c>
      <c r="B40" s="1009">
        <v>1138268</v>
      </c>
      <c r="C40" s="1007">
        <v>2194</v>
      </c>
      <c r="D40" s="1007">
        <v>402</v>
      </c>
      <c r="E40" s="1017">
        <f t="shared" si="0"/>
        <v>0.18322698268003645</v>
      </c>
      <c r="F40" s="1009">
        <v>1553091</v>
      </c>
      <c r="G40" s="1007">
        <v>7455</v>
      </c>
      <c r="H40" s="1007">
        <v>1641</v>
      </c>
      <c r="I40" s="1017">
        <f t="shared" si="1"/>
        <v>0.22012072434607646</v>
      </c>
      <c r="J40" s="1009">
        <v>2256722</v>
      </c>
      <c r="K40" s="1007">
        <v>17632</v>
      </c>
      <c r="L40" s="1007">
        <v>4196</v>
      </c>
      <c r="M40" s="1017">
        <f t="shared" si="2"/>
        <v>0.23797640653357532</v>
      </c>
      <c r="N40" s="1009">
        <v>2344516</v>
      </c>
      <c r="O40" s="1007">
        <v>19751</v>
      </c>
      <c r="P40" s="1007">
        <v>5035</v>
      </c>
      <c r="Q40" s="1029">
        <v>0.27183042261031898</v>
      </c>
    </row>
    <row r="41" spans="1:17">
      <c r="A41" s="1020">
        <v>31</v>
      </c>
      <c r="B41" s="1009">
        <v>1137453</v>
      </c>
      <c r="C41" s="1007">
        <v>2265</v>
      </c>
      <c r="D41" s="1007">
        <v>423</v>
      </c>
      <c r="E41" s="1017">
        <f t="shared" si="0"/>
        <v>0.18675496688741722</v>
      </c>
      <c r="F41" s="1009">
        <v>1552388</v>
      </c>
      <c r="G41" s="1007">
        <v>7696</v>
      </c>
      <c r="H41" s="1007">
        <v>1753</v>
      </c>
      <c r="I41" s="1017">
        <f t="shared" si="1"/>
        <v>0.22778066528066529</v>
      </c>
      <c r="J41" s="1009">
        <v>2257432</v>
      </c>
      <c r="K41" s="1007">
        <v>18247</v>
      </c>
      <c r="L41" s="1007">
        <v>4279</v>
      </c>
      <c r="M41" s="1017">
        <f t="shared" si="2"/>
        <v>0.23450430207705375</v>
      </c>
      <c r="N41" s="1009">
        <v>2344552</v>
      </c>
      <c r="O41" s="1007">
        <v>20391</v>
      </c>
      <c r="P41" s="1007">
        <v>5115</v>
      </c>
      <c r="Q41" s="1029">
        <v>0.27610845295055803</v>
      </c>
    </row>
    <row r="42" spans="1:17">
      <c r="A42" s="1020">
        <v>32</v>
      </c>
      <c r="B42" s="1009">
        <v>1138141</v>
      </c>
      <c r="C42" s="1007">
        <v>2346</v>
      </c>
      <c r="D42" s="1007">
        <v>467</v>
      </c>
      <c r="E42" s="1017">
        <f t="shared" si="0"/>
        <v>0.19906223358908781</v>
      </c>
      <c r="F42" s="1009">
        <v>1551642</v>
      </c>
      <c r="G42" s="1007">
        <v>7921</v>
      </c>
      <c r="H42" s="1007">
        <v>1847</v>
      </c>
      <c r="I42" s="1017">
        <f t="shared" si="1"/>
        <v>0.23317762908723647</v>
      </c>
      <c r="J42" s="1009">
        <v>2256868</v>
      </c>
      <c r="K42" s="1007">
        <v>18901</v>
      </c>
      <c r="L42" s="1007">
        <v>4528</v>
      </c>
      <c r="M42" s="1017">
        <f t="shared" si="2"/>
        <v>0.23956404423046398</v>
      </c>
      <c r="N42" s="1009">
        <v>2344456</v>
      </c>
      <c r="O42" s="1007">
        <v>21092</v>
      </c>
      <c r="P42" s="1007">
        <v>5290</v>
      </c>
      <c r="Q42" s="1029">
        <v>0.26372752843341102</v>
      </c>
    </row>
    <row r="43" spans="1:17">
      <c r="A43" s="1020">
        <v>33</v>
      </c>
      <c r="B43" s="1009">
        <v>1137252</v>
      </c>
      <c r="C43" s="1007">
        <v>2421</v>
      </c>
      <c r="D43" s="1007">
        <v>481</v>
      </c>
      <c r="E43" s="1017">
        <f t="shared" si="0"/>
        <v>0.19867823213548122</v>
      </c>
      <c r="F43" s="1009">
        <v>1551928</v>
      </c>
      <c r="G43" s="1007">
        <v>8162</v>
      </c>
      <c r="H43" s="1007">
        <v>1992</v>
      </c>
      <c r="I43" s="1017">
        <f t="shared" si="1"/>
        <v>0.24405782896348935</v>
      </c>
      <c r="J43" s="1009">
        <v>2256873</v>
      </c>
      <c r="K43" s="1007">
        <v>19577</v>
      </c>
      <c r="L43" s="1007">
        <v>4555</v>
      </c>
      <c r="M43" s="1017">
        <f t="shared" si="2"/>
        <v>0.23267099146958165</v>
      </c>
      <c r="N43" s="1009">
        <v>2344891</v>
      </c>
      <c r="O43" s="1007">
        <v>21828</v>
      </c>
      <c r="P43" s="1007">
        <v>5341</v>
      </c>
      <c r="Q43" s="1029">
        <v>0.25249500998003999</v>
      </c>
    </row>
    <row r="44" spans="1:17">
      <c r="A44" s="1020">
        <v>34</v>
      </c>
      <c r="B44" s="1009">
        <v>1137436</v>
      </c>
      <c r="C44" s="1007">
        <v>2504</v>
      </c>
      <c r="D44" s="1007">
        <v>541</v>
      </c>
      <c r="E44" s="1017">
        <f t="shared" si="0"/>
        <v>0.21605431309904152</v>
      </c>
      <c r="F44" s="1009">
        <v>1554528</v>
      </c>
      <c r="G44" s="1007">
        <v>8383</v>
      </c>
      <c r="H44" s="1007">
        <v>2022</v>
      </c>
      <c r="I44" s="1017">
        <f t="shared" si="1"/>
        <v>0.2412024334963617</v>
      </c>
      <c r="J44" s="1009">
        <v>2256498</v>
      </c>
      <c r="K44" s="1007">
        <v>20290</v>
      </c>
      <c r="L44" s="1007">
        <v>4781</v>
      </c>
      <c r="M44" s="1017">
        <f t="shared" si="2"/>
        <v>0.23563331690487926</v>
      </c>
      <c r="N44" s="1009">
        <v>2343972</v>
      </c>
      <c r="O44" s="1007">
        <v>22571</v>
      </c>
      <c r="P44" s="1007">
        <v>5548</v>
      </c>
      <c r="Q44" s="1029">
        <v>0.261691205505726</v>
      </c>
    </row>
    <row r="45" spans="1:17">
      <c r="A45" s="1020">
        <v>35</v>
      </c>
      <c r="B45" s="1009">
        <v>1137565</v>
      </c>
      <c r="C45" s="1007">
        <v>2583</v>
      </c>
      <c r="D45" s="1007">
        <v>542</v>
      </c>
      <c r="E45" s="1017">
        <f t="shared" si="0"/>
        <v>0.20983352690669763</v>
      </c>
      <c r="F45" s="1009">
        <v>1552824</v>
      </c>
      <c r="G45" s="1007">
        <v>8599</v>
      </c>
      <c r="H45" s="1007">
        <v>2074</v>
      </c>
      <c r="I45" s="1017">
        <f t="shared" si="1"/>
        <v>0.24119083614373765</v>
      </c>
      <c r="J45" s="1009">
        <v>2257282</v>
      </c>
      <c r="K45" s="1007">
        <v>21014</v>
      </c>
      <c r="L45" s="1007">
        <v>4884</v>
      </c>
      <c r="M45" s="1017">
        <f t="shared" si="2"/>
        <v>0.23241648424859618</v>
      </c>
      <c r="N45" s="1009">
        <v>2344869</v>
      </c>
      <c r="O45" s="1007">
        <v>23327</v>
      </c>
      <c r="P45" s="1007">
        <v>5655</v>
      </c>
      <c r="Q45" s="1029">
        <v>0.26730633707377899</v>
      </c>
    </row>
    <row r="46" spans="1:17">
      <c r="A46" s="1020">
        <v>36</v>
      </c>
      <c r="B46" s="1009">
        <v>1138166</v>
      </c>
      <c r="C46" s="1007">
        <v>2655</v>
      </c>
      <c r="D46" s="1007">
        <v>578</v>
      </c>
      <c r="E46" s="1017">
        <f t="shared" si="0"/>
        <v>0.2177024482109228</v>
      </c>
      <c r="F46" s="1009">
        <v>1551282</v>
      </c>
      <c r="G46" s="1007">
        <v>8832</v>
      </c>
      <c r="H46" s="1007">
        <v>2184</v>
      </c>
      <c r="I46" s="1017">
        <f t="shared" si="1"/>
        <v>0.24728260869565216</v>
      </c>
      <c r="J46" s="1009">
        <v>2256943</v>
      </c>
      <c r="K46" s="1007">
        <v>21680</v>
      </c>
      <c r="L46" s="1007">
        <v>4947</v>
      </c>
      <c r="M46" s="1017">
        <f t="shared" si="2"/>
        <v>0.22818265682656827</v>
      </c>
      <c r="N46" s="1009">
        <v>2343678</v>
      </c>
      <c r="O46" s="1007">
        <v>24030</v>
      </c>
      <c r="P46" s="1007">
        <v>5746</v>
      </c>
      <c r="Q46" s="1029">
        <v>0.26786366720601301</v>
      </c>
    </row>
    <row r="47" spans="1:17">
      <c r="A47" s="1020">
        <v>37</v>
      </c>
      <c r="B47" s="1009">
        <v>1132932</v>
      </c>
      <c r="C47" s="1007">
        <v>2730</v>
      </c>
      <c r="D47" s="1007">
        <v>593</v>
      </c>
      <c r="E47" s="1017">
        <f t="shared" si="0"/>
        <v>0.21721611721611722</v>
      </c>
      <c r="F47" s="1009">
        <v>1553182</v>
      </c>
      <c r="G47" s="1007">
        <v>9047</v>
      </c>
      <c r="H47" s="1007">
        <v>2234</v>
      </c>
      <c r="I47" s="1017">
        <f t="shared" si="1"/>
        <v>0.24693268486791201</v>
      </c>
      <c r="J47" s="1009">
        <v>2256389</v>
      </c>
      <c r="K47" s="1007">
        <v>22379</v>
      </c>
      <c r="L47" s="1007">
        <v>5330</v>
      </c>
      <c r="M47" s="1017">
        <f t="shared" si="2"/>
        <v>0.23816971267706333</v>
      </c>
      <c r="N47" s="1009">
        <v>2345011</v>
      </c>
      <c r="O47" s="1007">
        <v>24750</v>
      </c>
      <c r="P47" s="1007">
        <v>5894</v>
      </c>
      <c r="Q47" s="1029">
        <v>0.26872423846385801</v>
      </c>
    </row>
    <row r="48" spans="1:17">
      <c r="A48" s="1020">
        <v>38</v>
      </c>
      <c r="B48" s="1009">
        <v>1141773</v>
      </c>
      <c r="C48" s="1007">
        <v>2795</v>
      </c>
      <c r="D48" s="1007">
        <v>598</v>
      </c>
      <c r="E48" s="1017">
        <f t="shared" si="0"/>
        <v>0.21395348837209302</v>
      </c>
      <c r="F48" s="1009">
        <v>1552452</v>
      </c>
      <c r="G48" s="1007">
        <v>9267</v>
      </c>
      <c r="H48" s="1007">
        <v>2329</v>
      </c>
      <c r="I48" s="1017">
        <f t="shared" si="1"/>
        <v>0.25132189489586704</v>
      </c>
      <c r="J48" s="1009">
        <v>2256932</v>
      </c>
      <c r="K48" s="1007">
        <v>23102</v>
      </c>
      <c r="L48" s="1007">
        <v>5431</v>
      </c>
      <c r="M48" s="1017">
        <f t="shared" si="2"/>
        <v>0.23508787117998442</v>
      </c>
      <c r="N48" s="1009">
        <v>2343723</v>
      </c>
      <c r="O48" s="1007">
        <v>25508</v>
      </c>
      <c r="P48" s="1007">
        <v>6210</v>
      </c>
      <c r="Q48" s="1029">
        <v>0.26522117897589798</v>
      </c>
    </row>
    <row r="49" spans="1:17">
      <c r="A49" s="1020">
        <v>39</v>
      </c>
      <c r="B49" s="1009">
        <v>1136123</v>
      </c>
      <c r="C49" s="1007">
        <v>2860</v>
      </c>
      <c r="D49" s="1007">
        <v>601</v>
      </c>
      <c r="E49" s="1017">
        <f t="shared" si="0"/>
        <v>0.21013986013986014</v>
      </c>
      <c r="F49" s="1009">
        <v>1553685</v>
      </c>
      <c r="G49" s="1007">
        <v>9502</v>
      </c>
      <c r="H49" s="1007">
        <v>2428</v>
      </c>
      <c r="I49" s="1017">
        <f t="shared" si="1"/>
        <v>0.25552515259945274</v>
      </c>
      <c r="J49" s="1009">
        <v>2257248</v>
      </c>
      <c r="K49" s="1007">
        <v>23852</v>
      </c>
      <c r="L49" s="1007">
        <v>5524</v>
      </c>
      <c r="M49" s="1017">
        <f t="shared" si="2"/>
        <v>0.23159483481469059</v>
      </c>
      <c r="N49" s="1009">
        <v>2344954</v>
      </c>
      <c r="O49" s="1007">
        <v>26348</v>
      </c>
      <c r="P49" s="1007">
        <v>6546</v>
      </c>
      <c r="Q49" s="1029">
        <v>0.26224931366618598</v>
      </c>
    </row>
    <row r="50" spans="1:17">
      <c r="A50" s="1020">
        <v>40</v>
      </c>
      <c r="B50" s="1009">
        <v>1138843</v>
      </c>
      <c r="C50" s="1007">
        <v>2923</v>
      </c>
      <c r="D50" s="1007">
        <v>631</v>
      </c>
      <c r="E50" s="1017">
        <f t="shared" si="0"/>
        <v>0.21587410195005133</v>
      </c>
      <c r="F50" s="1009">
        <v>1551630</v>
      </c>
      <c r="G50" s="1007">
        <v>9724</v>
      </c>
      <c r="H50" s="1007">
        <v>2466</v>
      </c>
      <c r="I50" s="1017">
        <f t="shared" si="1"/>
        <v>0.25359934183463595</v>
      </c>
      <c r="J50" s="1009">
        <v>2256732</v>
      </c>
      <c r="K50" s="1007">
        <v>24601</v>
      </c>
      <c r="L50" s="1007">
        <v>5790</v>
      </c>
      <c r="M50" s="1017">
        <f t="shared" si="2"/>
        <v>0.235356286329824</v>
      </c>
      <c r="N50" s="1009">
        <v>2343965</v>
      </c>
      <c r="O50" s="1007">
        <v>27149</v>
      </c>
      <c r="P50" s="1007">
        <v>6607</v>
      </c>
      <c r="Q50" s="1029">
        <v>0.25990795764264302</v>
      </c>
    </row>
    <row r="51" spans="1:17">
      <c r="A51" s="1020">
        <v>41</v>
      </c>
      <c r="B51" s="1009">
        <v>1137071</v>
      </c>
      <c r="C51" s="1007">
        <v>2984</v>
      </c>
      <c r="D51" s="1007">
        <v>650</v>
      </c>
      <c r="E51" s="1017">
        <f t="shared" si="0"/>
        <v>0.21782841823056301</v>
      </c>
      <c r="F51" s="1009">
        <v>1553410</v>
      </c>
      <c r="G51" s="1007">
        <v>9933</v>
      </c>
      <c r="H51" s="1007">
        <v>2603</v>
      </c>
      <c r="I51" s="1017">
        <f t="shared" si="1"/>
        <v>0.26205577368368066</v>
      </c>
      <c r="J51" s="1009">
        <v>2256787</v>
      </c>
      <c r="K51" s="1007">
        <v>25381</v>
      </c>
      <c r="L51" s="1007">
        <v>5843</v>
      </c>
      <c r="M51" s="1017">
        <f t="shared" si="2"/>
        <v>0.23021157558803829</v>
      </c>
      <c r="N51" s="1009">
        <v>2344867</v>
      </c>
      <c r="O51" s="1007">
        <v>27967</v>
      </c>
      <c r="P51" s="1007">
        <v>6798</v>
      </c>
      <c r="Q51" s="1029">
        <v>0.25840814398007</v>
      </c>
    </row>
    <row r="52" spans="1:17">
      <c r="A52" s="1020">
        <v>42</v>
      </c>
      <c r="B52" s="1009">
        <v>1137667</v>
      </c>
      <c r="C52" s="1007">
        <v>3045</v>
      </c>
      <c r="D52" s="1007">
        <v>650</v>
      </c>
      <c r="E52" s="1017">
        <f t="shared" si="0"/>
        <v>0.2134646962233169</v>
      </c>
      <c r="F52" s="1009">
        <v>1552824</v>
      </c>
      <c r="G52" s="1007">
        <v>10166</v>
      </c>
      <c r="H52" s="1007">
        <v>2655</v>
      </c>
      <c r="I52" s="1017">
        <f t="shared" si="1"/>
        <v>0.26116466653551051</v>
      </c>
      <c r="J52" s="1009">
        <v>2256749</v>
      </c>
      <c r="K52" s="1007">
        <v>26173</v>
      </c>
      <c r="L52" s="1007">
        <v>5986</v>
      </c>
      <c r="M52" s="1017">
        <f t="shared" si="2"/>
        <v>0.22870897489779543</v>
      </c>
      <c r="N52" s="1009">
        <v>2344383</v>
      </c>
      <c r="O52" s="1007">
        <v>28871</v>
      </c>
      <c r="P52" s="1007">
        <v>6804</v>
      </c>
      <c r="Q52" s="1029">
        <v>0.260664682539683</v>
      </c>
    </row>
    <row r="53" spans="1:17">
      <c r="A53" s="1020">
        <v>43</v>
      </c>
      <c r="B53" s="1009">
        <v>1137429</v>
      </c>
      <c r="C53" s="1007">
        <v>3110</v>
      </c>
      <c r="D53" s="1007">
        <v>695</v>
      </c>
      <c r="E53" s="1017">
        <f t="shared" si="0"/>
        <v>0.22347266881028938</v>
      </c>
      <c r="F53" s="1009">
        <v>1551235</v>
      </c>
      <c r="G53" s="1007">
        <v>10390</v>
      </c>
      <c r="H53" s="1007">
        <v>2763</v>
      </c>
      <c r="I53" s="1017">
        <f t="shared" si="1"/>
        <v>0.26592877767083734</v>
      </c>
      <c r="J53" s="1009">
        <v>2257706</v>
      </c>
      <c r="K53" s="1007">
        <v>26984</v>
      </c>
      <c r="L53" s="1007">
        <v>6195</v>
      </c>
      <c r="M53" s="1017">
        <f t="shared" si="2"/>
        <v>0.22958049214349244</v>
      </c>
      <c r="N53" s="1009">
        <v>2344285</v>
      </c>
      <c r="O53" s="1007">
        <v>29733</v>
      </c>
      <c r="P53" s="1007">
        <v>6919</v>
      </c>
      <c r="Q53" s="1029">
        <v>0.25996898978253102</v>
      </c>
    </row>
    <row r="54" spans="1:17">
      <c r="A54" s="1020">
        <v>44</v>
      </c>
      <c r="B54" s="1009">
        <v>1136498</v>
      </c>
      <c r="C54" s="1007">
        <v>3176</v>
      </c>
      <c r="D54" s="1007">
        <v>729</v>
      </c>
      <c r="E54" s="1017">
        <f t="shared" si="0"/>
        <v>0.22953400503778337</v>
      </c>
      <c r="F54" s="1009">
        <v>1554024</v>
      </c>
      <c r="G54" s="1007">
        <v>10609</v>
      </c>
      <c r="H54" s="1007">
        <v>2860</v>
      </c>
      <c r="I54" s="1017">
        <f t="shared" si="1"/>
        <v>0.26958243001225374</v>
      </c>
      <c r="J54" s="1009">
        <v>2256107</v>
      </c>
      <c r="K54" s="1007">
        <v>27849</v>
      </c>
      <c r="L54" s="1007">
        <v>6302</v>
      </c>
      <c r="M54" s="1017">
        <f t="shared" si="2"/>
        <v>0.22629178785593737</v>
      </c>
      <c r="N54" s="1009">
        <v>2344713</v>
      </c>
      <c r="O54" s="1007">
        <v>30611</v>
      </c>
      <c r="P54" s="1007">
        <v>7318</v>
      </c>
      <c r="Q54" s="1029">
        <v>0.26011649294911099</v>
      </c>
    </row>
    <row r="55" spans="1:17">
      <c r="A55" s="1020">
        <v>45</v>
      </c>
      <c r="B55" s="1009">
        <v>1138356</v>
      </c>
      <c r="C55" s="1007">
        <v>3244</v>
      </c>
      <c r="D55" s="1007">
        <v>751</v>
      </c>
      <c r="E55" s="1017">
        <f t="shared" si="0"/>
        <v>0.23150431565967941</v>
      </c>
      <c r="F55" s="1009">
        <v>1552112</v>
      </c>
      <c r="G55" s="1007">
        <v>10829</v>
      </c>
      <c r="H55" s="1007">
        <v>2942</v>
      </c>
      <c r="I55" s="1017">
        <f t="shared" si="1"/>
        <v>0.2716779019300028</v>
      </c>
      <c r="J55" s="1009">
        <v>2257134</v>
      </c>
      <c r="K55" s="1007">
        <v>28722</v>
      </c>
      <c r="L55" s="1007">
        <v>6544</v>
      </c>
      <c r="M55" s="1017">
        <f t="shared" si="2"/>
        <v>0.22783928695773276</v>
      </c>
      <c r="N55" s="1009">
        <v>2343873</v>
      </c>
      <c r="O55" s="1007">
        <v>31527</v>
      </c>
      <c r="P55" s="1007">
        <v>7393</v>
      </c>
      <c r="Q55" s="1029">
        <v>0.251413786730734</v>
      </c>
    </row>
    <row r="56" spans="1:17">
      <c r="A56" s="1020">
        <v>46</v>
      </c>
      <c r="B56" s="1009">
        <v>1137276</v>
      </c>
      <c r="C56" s="1007">
        <v>3306</v>
      </c>
      <c r="D56" s="1007">
        <v>754</v>
      </c>
      <c r="E56" s="1017">
        <f t="shared" si="0"/>
        <v>0.22807017543859648</v>
      </c>
      <c r="F56" s="1009">
        <v>1552161</v>
      </c>
      <c r="G56" s="1007">
        <v>11039</v>
      </c>
      <c r="H56" s="1007">
        <v>3027</v>
      </c>
      <c r="I56" s="1017">
        <f t="shared" si="1"/>
        <v>0.27420962043663377</v>
      </c>
      <c r="J56" s="1009">
        <v>2257417</v>
      </c>
      <c r="K56" s="1007">
        <v>29650</v>
      </c>
      <c r="L56" s="1007">
        <v>6656</v>
      </c>
      <c r="M56" s="1017">
        <f t="shared" si="2"/>
        <v>0.22448566610455312</v>
      </c>
      <c r="N56" s="1009">
        <v>2344960</v>
      </c>
      <c r="O56" s="1007">
        <v>32484</v>
      </c>
      <c r="P56" s="1007">
        <v>7560</v>
      </c>
      <c r="Q56" s="1029">
        <v>0.25465816381061002</v>
      </c>
    </row>
    <row r="57" spans="1:17">
      <c r="A57" s="1020">
        <v>47</v>
      </c>
      <c r="B57" s="1009">
        <v>1138030</v>
      </c>
      <c r="C57" s="1007">
        <v>3372</v>
      </c>
      <c r="D57" s="1007">
        <v>772</v>
      </c>
      <c r="E57" s="1017">
        <f t="shared" si="0"/>
        <v>0.22894424673784106</v>
      </c>
      <c r="F57" s="1009">
        <v>1553596</v>
      </c>
      <c r="G57" s="1007">
        <v>11258</v>
      </c>
      <c r="H57" s="1007">
        <v>3051</v>
      </c>
      <c r="I57" s="1017">
        <f t="shared" si="1"/>
        <v>0.27100728370936222</v>
      </c>
      <c r="J57" s="1009">
        <v>2256271</v>
      </c>
      <c r="K57" s="1007">
        <v>30519</v>
      </c>
      <c r="L57" s="1007">
        <v>6888</v>
      </c>
      <c r="M57" s="1017">
        <f t="shared" si="2"/>
        <v>0.22569546839673646</v>
      </c>
      <c r="N57" s="1009">
        <v>2343990</v>
      </c>
      <c r="O57" s="1007">
        <v>33509</v>
      </c>
      <c r="P57" s="1007">
        <v>7942</v>
      </c>
      <c r="Q57" s="1029">
        <v>0.24781981734532699</v>
      </c>
    </row>
    <row r="58" spans="1:17">
      <c r="A58" s="1020">
        <v>48</v>
      </c>
      <c r="B58" s="1009">
        <v>1136170</v>
      </c>
      <c r="C58" s="1007">
        <v>3437</v>
      </c>
      <c r="D58" s="1007">
        <v>789</v>
      </c>
      <c r="E58" s="1017">
        <f t="shared" si="0"/>
        <v>0.22956066336921735</v>
      </c>
      <c r="F58" s="1009">
        <v>1551672</v>
      </c>
      <c r="G58" s="1007">
        <v>11485</v>
      </c>
      <c r="H58" s="1007">
        <v>3178</v>
      </c>
      <c r="I58" s="1017">
        <f t="shared" si="1"/>
        <v>0.27670875054418809</v>
      </c>
      <c r="J58" s="1009">
        <v>2257132</v>
      </c>
      <c r="K58" s="1007">
        <v>31384</v>
      </c>
      <c r="L58" s="1007">
        <v>7038</v>
      </c>
      <c r="M58" s="1017">
        <f t="shared" si="2"/>
        <v>0.22425439714504206</v>
      </c>
      <c r="N58" s="1009">
        <v>2344411</v>
      </c>
      <c r="O58" s="1007">
        <v>34480</v>
      </c>
      <c r="P58" s="1007">
        <v>8078</v>
      </c>
      <c r="Q58" s="1029">
        <v>0.244468000530012</v>
      </c>
    </row>
    <row r="59" spans="1:17">
      <c r="A59" s="1020">
        <v>49</v>
      </c>
      <c r="B59" s="1009">
        <v>1138944</v>
      </c>
      <c r="C59" s="1007">
        <v>3508</v>
      </c>
      <c r="D59" s="1007">
        <v>818</v>
      </c>
      <c r="E59" s="1017">
        <f t="shared" si="0"/>
        <v>0.23318129988597491</v>
      </c>
      <c r="F59" s="1009">
        <v>1552630</v>
      </c>
      <c r="G59" s="1007">
        <v>11718</v>
      </c>
      <c r="H59" s="1007">
        <v>3233</v>
      </c>
      <c r="I59" s="1017">
        <f t="shared" si="1"/>
        <v>0.27590032428742106</v>
      </c>
      <c r="J59" s="1009">
        <v>2257294</v>
      </c>
      <c r="K59" s="1007">
        <v>32259</v>
      </c>
      <c r="L59" s="1007">
        <v>7381</v>
      </c>
      <c r="M59" s="1017">
        <f t="shared" si="2"/>
        <v>0.22880436467342447</v>
      </c>
      <c r="N59" s="1009">
        <v>2344459</v>
      </c>
      <c r="O59" s="1007">
        <v>35505</v>
      </c>
      <c r="P59" s="1007">
        <v>8529</v>
      </c>
      <c r="Q59" s="1029">
        <v>0.24161653654166099</v>
      </c>
    </row>
    <row r="60" spans="1:17">
      <c r="A60" s="1020">
        <v>50</v>
      </c>
      <c r="B60" s="1009">
        <v>1136562</v>
      </c>
      <c r="C60" s="1007">
        <v>3573</v>
      </c>
      <c r="D60" s="1007">
        <v>832</v>
      </c>
      <c r="E60" s="1017">
        <f t="shared" si="0"/>
        <v>0.23285754268122028</v>
      </c>
      <c r="F60" s="1009">
        <v>1554141</v>
      </c>
      <c r="G60" s="1007">
        <v>11949</v>
      </c>
      <c r="H60" s="1007">
        <v>3318</v>
      </c>
      <c r="I60" s="1017">
        <f t="shared" si="1"/>
        <v>0.27768014059753954</v>
      </c>
      <c r="J60" s="1009">
        <v>2256791</v>
      </c>
      <c r="K60" s="1007">
        <v>33129</v>
      </c>
      <c r="L60" s="1007">
        <v>7472</v>
      </c>
      <c r="M60" s="1017">
        <f t="shared" si="2"/>
        <v>0.22554257599082375</v>
      </c>
      <c r="N60" s="1009">
        <v>2344917</v>
      </c>
      <c r="O60" s="1007">
        <v>36488</v>
      </c>
      <c r="P60" s="1007">
        <v>8749</v>
      </c>
      <c r="Q60" s="1029">
        <v>0.23995918745941899</v>
      </c>
    </row>
    <row r="61" spans="1:17">
      <c r="A61" s="1020">
        <v>51</v>
      </c>
      <c r="B61" s="1009">
        <v>1137931</v>
      </c>
      <c r="C61" s="1007">
        <v>3638</v>
      </c>
      <c r="D61" s="1007">
        <v>866</v>
      </c>
      <c r="E61" s="1017">
        <f t="shared" si="0"/>
        <v>0.23804288070368335</v>
      </c>
      <c r="F61" s="1009">
        <v>1551366</v>
      </c>
      <c r="G61" s="1007">
        <v>12182</v>
      </c>
      <c r="H61" s="1007">
        <v>3524</v>
      </c>
      <c r="I61" s="1017">
        <f t="shared" si="1"/>
        <v>0.2892792644885897</v>
      </c>
      <c r="J61" s="1009">
        <v>2256247</v>
      </c>
      <c r="K61" s="1007">
        <v>34032</v>
      </c>
      <c r="L61" s="1007">
        <v>7775</v>
      </c>
      <c r="M61" s="1017">
        <f t="shared" si="2"/>
        <v>0.22846144804889515</v>
      </c>
      <c r="N61" s="1009">
        <v>2343701</v>
      </c>
      <c r="O61" s="1007">
        <v>37496</v>
      </c>
      <c r="P61" s="1007">
        <v>9203</v>
      </c>
      <c r="Q61" s="1029">
        <v>0.23358952121773999</v>
      </c>
    </row>
    <row r="62" spans="1:17">
      <c r="A62" s="1020">
        <v>52</v>
      </c>
      <c r="B62" s="1009">
        <v>1137684</v>
      </c>
      <c r="C62" s="1007">
        <v>3704</v>
      </c>
      <c r="D62" s="1007">
        <v>882</v>
      </c>
      <c r="E62" s="1017">
        <f t="shared" si="0"/>
        <v>0.2381209503239741</v>
      </c>
      <c r="F62" s="1009">
        <v>1553615</v>
      </c>
      <c r="G62" s="1007">
        <v>12429</v>
      </c>
      <c r="H62" s="1007">
        <v>3555</v>
      </c>
      <c r="I62" s="1017">
        <f t="shared" si="1"/>
        <v>0.28602461984069516</v>
      </c>
      <c r="J62" s="1009">
        <v>2257423</v>
      </c>
      <c r="K62" s="1007">
        <v>34930</v>
      </c>
      <c r="L62" s="1007">
        <v>7921</v>
      </c>
      <c r="M62" s="1017">
        <f t="shared" si="2"/>
        <v>0.22676782135699972</v>
      </c>
      <c r="N62" s="1009">
        <v>2344714</v>
      </c>
      <c r="O62" s="1007">
        <v>38549</v>
      </c>
      <c r="P62" s="1007">
        <v>9315</v>
      </c>
      <c r="Q62" s="1029">
        <v>0.23453429101019499</v>
      </c>
    </row>
    <row r="63" spans="1:17">
      <c r="A63" s="1020">
        <v>53</v>
      </c>
      <c r="B63" s="1009">
        <v>1137205</v>
      </c>
      <c r="C63" s="1007">
        <v>3777</v>
      </c>
      <c r="D63" s="1007">
        <v>908</v>
      </c>
      <c r="E63" s="1017">
        <f t="shared" si="0"/>
        <v>0.24040243579560497</v>
      </c>
      <c r="F63" s="1009">
        <v>1552286</v>
      </c>
      <c r="G63" s="1007">
        <v>12660</v>
      </c>
      <c r="H63" s="1007">
        <v>3593</v>
      </c>
      <c r="I63" s="1017">
        <f t="shared" si="1"/>
        <v>0.28380726698262243</v>
      </c>
      <c r="J63" s="1009">
        <v>2256677</v>
      </c>
      <c r="K63" s="1007">
        <v>35855</v>
      </c>
      <c r="L63" s="1007">
        <v>8215</v>
      </c>
      <c r="M63" s="1017">
        <f t="shared" si="2"/>
        <v>0.2291172779249756</v>
      </c>
      <c r="N63" s="1009">
        <v>2344826</v>
      </c>
      <c r="O63" s="1007">
        <v>39630</v>
      </c>
      <c r="P63" s="1007">
        <v>9711</v>
      </c>
      <c r="Q63" s="1029">
        <v>0.23000224693854601</v>
      </c>
    </row>
    <row r="64" spans="1:17">
      <c r="A64" s="1020">
        <v>54</v>
      </c>
      <c r="B64" s="1009">
        <v>1138122</v>
      </c>
      <c r="C64" s="1007">
        <v>3843</v>
      </c>
      <c r="D64" s="1007">
        <v>926</v>
      </c>
      <c r="E64" s="1017">
        <f t="shared" si="0"/>
        <v>0.24095758521988031</v>
      </c>
      <c r="F64" s="1009">
        <v>1552107</v>
      </c>
      <c r="G64" s="1007">
        <v>12882</v>
      </c>
      <c r="H64" s="1007">
        <v>3686</v>
      </c>
      <c r="I64" s="1017">
        <f t="shared" si="1"/>
        <v>0.28613569321533922</v>
      </c>
      <c r="J64" s="1009">
        <v>2256864</v>
      </c>
      <c r="K64" s="1007">
        <v>36828</v>
      </c>
      <c r="L64" s="1007">
        <v>8468</v>
      </c>
      <c r="M64" s="1017">
        <f t="shared" si="2"/>
        <v>0.22993374606277833</v>
      </c>
      <c r="N64" s="1009">
        <v>2343930</v>
      </c>
      <c r="O64" s="1007">
        <v>40684</v>
      </c>
      <c r="P64" s="1007">
        <v>10022</v>
      </c>
      <c r="Q64" s="1029">
        <v>0.23238822246455801</v>
      </c>
    </row>
    <row r="65" spans="1:17">
      <c r="A65" s="1020">
        <v>55</v>
      </c>
      <c r="B65" s="1009">
        <v>1136649</v>
      </c>
      <c r="C65" s="1007">
        <v>3912</v>
      </c>
      <c r="D65" s="1007">
        <v>956</v>
      </c>
      <c r="E65" s="1017">
        <f t="shared" si="0"/>
        <v>0.2443762781186094</v>
      </c>
      <c r="F65" s="1009">
        <v>1552578</v>
      </c>
      <c r="G65" s="1007">
        <v>13122</v>
      </c>
      <c r="H65" s="1007">
        <v>3825</v>
      </c>
      <c r="I65" s="1017">
        <f t="shared" si="1"/>
        <v>0.29149519890260633</v>
      </c>
      <c r="J65" s="1009">
        <v>2256485</v>
      </c>
      <c r="K65" s="1007">
        <v>37853</v>
      </c>
      <c r="L65" s="1007">
        <v>8811</v>
      </c>
      <c r="M65" s="1017">
        <f t="shared" si="2"/>
        <v>0.23276886904604654</v>
      </c>
      <c r="N65" s="1009">
        <v>2344169</v>
      </c>
      <c r="O65" s="1007">
        <v>41783</v>
      </c>
      <c r="P65" s="1007">
        <v>10321</v>
      </c>
      <c r="Q65" s="1029">
        <v>0.22997115104676699</v>
      </c>
    </row>
    <row r="66" spans="1:17">
      <c r="A66" s="1020">
        <v>56</v>
      </c>
      <c r="B66" s="1009">
        <v>1136878</v>
      </c>
      <c r="C66" s="1007">
        <v>3981</v>
      </c>
      <c r="D66" s="1007">
        <v>975</v>
      </c>
      <c r="E66" s="1017">
        <f t="shared" si="0"/>
        <v>0.2449133383571967</v>
      </c>
      <c r="F66" s="1009">
        <v>1553968</v>
      </c>
      <c r="G66" s="1007">
        <v>13353</v>
      </c>
      <c r="H66" s="1007">
        <v>3902</v>
      </c>
      <c r="I66" s="1017">
        <f t="shared" si="1"/>
        <v>0.29221897700891186</v>
      </c>
      <c r="J66" s="1009">
        <v>2256809</v>
      </c>
      <c r="K66" s="1007">
        <v>38881</v>
      </c>
      <c r="L66" s="1007">
        <v>8998</v>
      </c>
      <c r="M66" s="1017">
        <f t="shared" si="2"/>
        <v>0.23142408888660271</v>
      </c>
      <c r="N66" s="1009">
        <v>2345239</v>
      </c>
      <c r="O66" s="1007">
        <v>42927</v>
      </c>
      <c r="P66" s="1007">
        <v>10334</v>
      </c>
      <c r="Q66" s="1029">
        <v>0.229146322660225</v>
      </c>
    </row>
    <row r="67" spans="1:17">
      <c r="A67" s="1020">
        <v>57</v>
      </c>
      <c r="B67" s="1009">
        <v>1138627</v>
      </c>
      <c r="C67" s="1007">
        <v>4051</v>
      </c>
      <c r="D67" s="1007">
        <v>999</v>
      </c>
      <c r="E67" s="1017">
        <f t="shared" si="0"/>
        <v>0.24660577635151815</v>
      </c>
      <c r="F67" s="1009">
        <v>1552380</v>
      </c>
      <c r="G67" s="1007">
        <v>13603</v>
      </c>
      <c r="H67" s="1007">
        <v>3996</v>
      </c>
      <c r="I67" s="1017">
        <f t="shared" si="1"/>
        <v>0.29375872969197969</v>
      </c>
      <c r="J67" s="1009">
        <v>2257037</v>
      </c>
      <c r="K67" s="1007">
        <v>39889</v>
      </c>
      <c r="L67" s="1007">
        <v>9350</v>
      </c>
      <c r="M67" s="1017">
        <f t="shared" si="2"/>
        <v>0.23440046128005215</v>
      </c>
      <c r="N67" s="1009">
        <v>2343513</v>
      </c>
      <c r="O67" s="1007">
        <v>44130</v>
      </c>
      <c r="P67" s="1007">
        <v>11041</v>
      </c>
      <c r="Q67" s="1029">
        <v>0.23514140935073999</v>
      </c>
    </row>
    <row r="68" spans="1:17">
      <c r="A68" s="1020">
        <v>58</v>
      </c>
      <c r="B68" s="1009">
        <v>1137846</v>
      </c>
      <c r="C68" s="1007">
        <v>4121</v>
      </c>
      <c r="D68" s="1007">
        <v>1015</v>
      </c>
      <c r="E68" s="1017">
        <f t="shared" si="0"/>
        <v>0.24629944188303809</v>
      </c>
      <c r="F68" s="1009">
        <v>1551502</v>
      </c>
      <c r="G68" s="1007">
        <v>13855</v>
      </c>
      <c r="H68" s="1007">
        <v>4110</v>
      </c>
      <c r="I68" s="1017">
        <f t="shared" si="1"/>
        <v>0.29664381089859254</v>
      </c>
      <c r="J68" s="1009">
        <v>2257201</v>
      </c>
      <c r="K68" s="1007">
        <v>40890</v>
      </c>
      <c r="L68" s="1007">
        <v>9727</v>
      </c>
      <c r="M68" s="1017">
        <f t="shared" si="2"/>
        <v>0.23788212276840304</v>
      </c>
      <c r="N68" s="1009">
        <v>2345340</v>
      </c>
      <c r="O68" s="1007">
        <v>45313</v>
      </c>
      <c r="P68" s="1007">
        <v>11494</v>
      </c>
      <c r="Q68" s="1029">
        <v>0.23075244307572901</v>
      </c>
    </row>
    <row r="69" spans="1:17">
      <c r="A69" s="1020">
        <v>59</v>
      </c>
      <c r="B69" s="1009">
        <v>1137471</v>
      </c>
      <c r="C69" s="1007">
        <v>4185</v>
      </c>
      <c r="D69" s="1007">
        <v>1031</v>
      </c>
      <c r="E69" s="1017">
        <f t="shared" si="0"/>
        <v>0.24635603345280765</v>
      </c>
      <c r="F69" s="1009">
        <v>1552982</v>
      </c>
      <c r="G69" s="1007">
        <v>14114</v>
      </c>
      <c r="H69" s="1007">
        <v>4193</v>
      </c>
      <c r="I69" s="1017">
        <f t="shared" si="1"/>
        <v>0.29708091256908037</v>
      </c>
      <c r="J69" s="1009">
        <v>2256842</v>
      </c>
      <c r="K69" s="1007">
        <v>41914</v>
      </c>
      <c r="L69" s="1007">
        <v>10063</v>
      </c>
      <c r="M69" s="1017">
        <f t="shared" si="2"/>
        <v>0.24008684449110082</v>
      </c>
      <c r="N69" s="1009">
        <v>2343460</v>
      </c>
      <c r="O69" s="1007">
        <v>46458</v>
      </c>
      <c r="P69" s="1007">
        <v>11844</v>
      </c>
      <c r="Q69" s="1029">
        <v>0.23499328321274501</v>
      </c>
    </row>
    <row r="70" spans="1:17">
      <c r="A70" s="1020">
        <v>60</v>
      </c>
      <c r="B70" s="1009">
        <v>1136294</v>
      </c>
      <c r="C70" s="1007">
        <v>4258</v>
      </c>
      <c r="D70" s="1007">
        <v>1052</v>
      </c>
      <c r="E70" s="1017">
        <f t="shared" si="0"/>
        <v>0.24706434945984029</v>
      </c>
      <c r="F70" s="1009">
        <v>1553813</v>
      </c>
      <c r="G70" s="1007">
        <v>14384</v>
      </c>
      <c r="H70" s="1007">
        <v>4199</v>
      </c>
      <c r="I70" s="1017">
        <f t="shared" si="1"/>
        <v>0.29192157953281422</v>
      </c>
      <c r="J70" s="1009">
        <v>2256563</v>
      </c>
      <c r="K70" s="1007">
        <v>42937</v>
      </c>
      <c r="L70" s="1007">
        <v>10526</v>
      </c>
      <c r="M70" s="1017">
        <f t="shared" si="2"/>
        <v>0.24514987074085287</v>
      </c>
      <c r="N70" s="1009">
        <v>2344787</v>
      </c>
      <c r="O70" s="1007">
        <v>47664</v>
      </c>
      <c r="P70" s="1007">
        <v>12393</v>
      </c>
      <c r="Q70" s="1029">
        <v>0.236792085556599</v>
      </c>
    </row>
    <row r="71" spans="1:17">
      <c r="A71" s="1020">
        <v>61</v>
      </c>
      <c r="B71" s="1009">
        <v>1138125</v>
      </c>
      <c r="C71" s="1007">
        <v>4329</v>
      </c>
      <c r="D71" s="1007">
        <v>1071</v>
      </c>
      <c r="E71" s="1017">
        <f t="shared" si="0"/>
        <v>0.24740124740124741</v>
      </c>
      <c r="F71" s="1009">
        <v>1551179</v>
      </c>
      <c r="G71" s="1007">
        <v>14650</v>
      </c>
      <c r="H71" s="1007">
        <v>4438</v>
      </c>
      <c r="I71" s="1017">
        <f t="shared" si="1"/>
        <v>0.30293515358361772</v>
      </c>
      <c r="J71" s="1009">
        <v>2256714</v>
      </c>
      <c r="K71" s="1007">
        <v>43986</v>
      </c>
      <c r="L71" s="1007">
        <v>10804</v>
      </c>
      <c r="M71" s="1017">
        <f t="shared" si="2"/>
        <v>0.24562360751148093</v>
      </c>
      <c r="N71" s="1009">
        <v>2344286</v>
      </c>
      <c r="O71" s="1007">
        <v>48925</v>
      </c>
      <c r="P71" s="1007">
        <v>12849</v>
      </c>
      <c r="Q71" s="1029">
        <v>0.240674955595027</v>
      </c>
    </row>
    <row r="72" spans="1:17">
      <c r="A72" s="1020">
        <v>62</v>
      </c>
      <c r="B72" s="1009">
        <v>1136578</v>
      </c>
      <c r="C72" s="1007">
        <v>4396</v>
      </c>
      <c r="D72" s="1007">
        <v>1085</v>
      </c>
      <c r="E72" s="1017">
        <f t="shared" si="0"/>
        <v>0.24681528662420382</v>
      </c>
      <c r="F72" s="1009">
        <v>1553976</v>
      </c>
      <c r="G72" s="1007">
        <v>14928</v>
      </c>
      <c r="H72" s="1007">
        <v>4465</v>
      </c>
      <c r="I72" s="1017">
        <f t="shared" si="1"/>
        <v>0.29910235798499463</v>
      </c>
      <c r="J72" s="1009">
        <v>2257674</v>
      </c>
      <c r="K72" s="1007">
        <v>45069</v>
      </c>
      <c r="L72" s="1007">
        <v>11060</v>
      </c>
      <c r="M72" s="1017">
        <f t="shared" si="2"/>
        <v>0.24540149548470125</v>
      </c>
      <c r="N72" s="1009">
        <v>2344676</v>
      </c>
      <c r="O72" s="1007">
        <v>50209</v>
      </c>
      <c r="P72" s="1007">
        <v>13254</v>
      </c>
      <c r="Q72" s="1029">
        <v>0.247237955764219</v>
      </c>
    </row>
    <row r="73" spans="1:17">
      <c r="A73" s="1020">
        <v>63</v>
      </c>
      <c r="B73" s="1009">
        <v>1138460</v>
      </c>
      <c r="C73" s="1007">
        <v>4467</v>
      </c>
      <c r="D73" s="1007">
        <v>1099</v>
      </c>
      <c r="E73" s="1017">
        <f t="shared" si="0"/>
        <v>0.24602641593910901</v>
      </c>
      <c r="F73" s="1009">
        <v>1551831</v>
      </c>
      <c r="G73" s="1007">
        <v>15199</v>
      </c>
      <c r="H73" s="1007">
        <v>4610</v>
      </c>
      <c r="I73" s="1017">
        <f t="shared" si="1"/>
        <v>0.30330942825185869</v>
      </c>
      <c r="J73" s="1009">
        <v>2256568</v>
      </c>
      <c r="K73" s="1007">
        <v>46235</v>
      </c>
      <c r="L73" s="1007">
        <v>11386</v>
      </c>
      <c r="M73" s="1017">
        <f t="shared" si="2"/>
        <v>0.24626365307667353</v>
      </c>
      <c r="N73" s="1009">
        <v>2344315</v>
      </c>
      <c r="O73" s="1007">
        <v>51475</v>
      </c>
      <c r="P73" s="1007">
        <v>13629</v>
      </c>
      <c r="Q73" s="1029">
        <v>0.24659856825888599</v>
      </c>
    </row>
    <row r="74" spans="1:17">
      <c r="A74" s="1020">
        <v>64</v>
      </c>
      <c r="B74" s="1009">
        <v>1137786</v>
      </c>
      <c r="C74" s="1007">
        <v>4543</v>
      </c>
      <c r="D74" s="1007">
        <v>1143</v>
      </c>
      <c r="E74" s="1017">
        <f t="shared" si="0"/>
        <v>0.25159586176535331</v>
      </c>
      <c r="F74" s="1009">
        <v>1553293</v>
      </c>
      <c r="G74" s="1007">
        <v>15465</v>
      </c>
      <c r="H74" s="1007">
        <v>4757</v>
      </c>
      <c r="I74" s="1017">
        <f t="shared" si="1"/>
        <v>0.30759780148722921</v>
      </c>
      <c r="J74" s="1009">
        <v>2257053</v>
      </c>
      <c r="K74" s="1007">
        <v>47406</v>
      </c>
      <c r="L74" s="1007">
        <v>11898</v>
      </c>
      <c r="M74" s="1017">
        <f t="shared" si="2"/>
        <v>0.25098088849512717</v>
      </c>
      <c r="N74" s="1009">
        <v>2344401</v>
      </c>
      <c r="O74" s="1007">
        <v>52745</v>
      </c>
      <c r="P74" s="1007">
        <v>14232</v>
      </c>
      <c r="Q74" s="1029">
        <v>0.24916126146275999</v>
      </c>
    </row>
    <row r="75" spans="1:17">
      <c r="A75" s="1020">
        <v>65</v>
      </c>
      <c r="B75" s="1009">
        <v>1137077</v>
      </c>
      <c r="C75" s="1007">
        <v>4617</v>
      </c>
      <c r="D75" s="1007">
        <v>1169</v>
      </c>
      <c r="E75" s="1017">
        <f t="shared" si="0"/>
        <v>0.25319471518301928</v>
      </c>
      <c r="F75" s="1009">
        <v>1552112</v>
      </c>
      <c r="G75" s="1007">
        <v>15743</v>
      </c>
      <c r="H75" s="1007">
        <v>4846</v>
      </c>
      <c r="I75" s="1017">
        <f t="shared" si="1"/>
        <v>0.30781934828177604</v>
      </c>
      <c r="J75" s="1009">
        <v>2256790</v>
      </c>
      <c r="K75" s="1007">
        <v>48623</v>
      </c>
      <c r="L75" s="1007">
        <v>12193</v>
      </c>
      <c r="M75" s="1017">
        <f t="shared" si="2"/>
        <v>0.25076609834851821</v>
      </c>
      <c r="N75" s="1009">
        <v>2344560</v>
      </c>
      <c r="O75" s="1007">
        <v>54066</v>
      </c>
      <c r="P75" s="1007">
        <v>14406</v>
      </c>
      <c r="Q75" s="1029">
        <v>0.24955507217718001</v>
      </c>
    </row>
    <row r="76" spans="1:17">
      <c r="A76" s="1020">
        <v>66</v>
      </c>
      <c r="B76" s="1009">
        <v>1137357</v>
      </c>
      <c r="C76" s="1007">
        <v>4692</v>
      </c>
      <c r="D76" s="1007">
        <v>1184</v>
      </c>
      <c r="E76" s="1017">
        <f t="shared" si="0"/>
        <v>0.25234441602728047</v>
      </c>
      <c r="F76" s="1009">
        <v>1552169</v>
      </c>
      <c r="G76" s="1007">
        <v>16043</v>
      </c>
      <c r="H76" s="1007">
        <v>4907</v>
      </c>
      <c r="I76" s="1017">
        <f t="shared" si="1"/>
        <v>0.30586548650501777</v>
      </c>
      <c r="J76" s="1009">
        <v>2257261</v>
      </c>
      <c r="K76" s="1007">
        <v>49891</v>
      </c>
      <c r="L76" s="1007">
        <v>12757</v>
      </c>
      <c r="M76" s="1017">
        <f t="shared" si="2"/>
        <v>0.25569742037642057</v>
      </c>
      <c r="N76" s="1009">
        <v>2343849</v>
      </c>
      <c r="O76" s="1007">
        <v>55500</v>
      </c>
      <c r="P76" s="1007">
        <v>14965</v>
      </c>
      <c r="Q76" s="1029">
        <v>0.25458949270486902</v>
      </c>
    </row>
    <row r="77" spans="1:17">
      <c r="A77" s="1020">
        <v>67</v>
      </c>
      <c r="B77" s="1009">
        <v>1136617</v>
      </c>
      <c r="C77" s="1007">
        <v>4776</v>
      </c>
      <c r="D77" s="1007">
        <v>1197</v>
      </c>
      <c r="E77" s="1017">
        <f t="shared" si="0"/>
        <v>0.25062814070351758</v>
      </c>
      <c r="F77" s="1009">
        <v>1552691</v>
      </c>
      <c r="G77" s="1007">
        <v>16359</v>
      </c>
      <c r="H77" s="1007">
        <v>5023</v>
      </c>
      <c r="I77" s="1017">
        <f t="shared" si="1"/>
        <v>0.30704810807506572</v>
      </c>
      <c r="J77" s="1009">
        <v>2256879</v>
      </c>
      <c r="K77" s="1007">
        <v>51154</v>
      </c>
      <c r="L77" s="1007">
        <v>13119</v>
      </c>
      <c r="M77" s="1017">
        <f t="shared" si="2"/>
        <v>0.25646088282441254</v>
      </c>
      <c r="N77" s="1009">
        <v>2344384</v>
      </c>
      <c r="O77" s="1007">
        <v>57002</v>
      </c>
      <c r="P77" s="1007">
        <v>15467</v>
      </c>
      <c r="Q77" s="1029">
        <v>0.25819633893750799</v>
      </c>
    </row>
    <row r="78" spans="1:17">
      <c r="A78" s="1020">
        <v>68</v>
      </c>
      <c r="B78" s="1009">
        <v>1138201</v>
      </c>
      <c r="C78" s="1007">
        <v>4857</v>
      </c>
      <c r="D78" s="1007">
        <v>1243</v>
      </c>
      <c r="E78" s="1017">
        <f t="shared" si="0"/>
        <v>0.25591929174387484</v>
      </c>
      <c r="F78" s="1009">
        <v>1554096</v>
      </c>
      <c r="G78" s="1007">
        <v>16685</v>
      </c>
      <c r="H78" s="1007">
        <v>5180</v>
      </c>
      <c r="I78" s="1017">
        <f t="shared" si="1"/>
        <v>0.31045849565477973</v>
      </c>
      <c r="J78" s="1009">
        <v>2256588</v>
      </c>
      <c r="K78" s="1007">
        <v>52452</v>
      </c>
      <c r="L78" s="1007">
        <v>13674</v>
      </c>
      <c r="M78" s="1017">
        <f t="shared" si="2"/>
        <v>0.26069549302219169</v>
      </c>
      <c r="N78" s="1009">
        <v>2344922</v>
      </c>
      <c r="O78" s="1007">
        <v>58478</v>
      </c>
      <c r="P78" s="1007">
        <v>16057</v>
      </c>
      <c r="Q78" s="1029">
        <v>0.25591534008683098</v>
      </c>
    </row>
    <row r="79" spans="1:17">
      <c r="A79" s="1020">
        <v>69</v>
      </c>
      <c r="B79" s="1009">
        <v>1138198</v>
      </c>
      <c r="C79" s="1007">
        <v>4945</v>
      </c>
      <c r="D79" s="1007">
        <v>1264</v>
      </c>
      <c r="E79" s="1017">
        <f t="shared" si="0"/>
        <v>0.25561172901921131</v>
      </c>
      <c r="F79" s="1009">
        <v>1552679</v>
      </c>
      <c r="G79" s="1007">
        <v>17010</v>
      </c>
      <c r="H79" s="1007">
        <v>5285</v>
      </c>
      <c r="I79" s="1017">
        <f t="shared" si="1"/>
        <v>0.31069958847736623</v>
      </c>
      <c r="J79" s="1009">
        <v>2257032</v>
      </c>
      <c r="K79" s="1007">
        <v>53747</v>
      </c>
      <c r="L79" s="1007">
        <v>13956</v>
      </c>
      <c r="M79" s="1017">
        <f t="shared" si="2"/>
        <v>0.25966100433512568</v>
      </c>
      <c r="N79" s="1009">
        <v>2344783</v>
      </c>
      <c r="O79" s="1007">
        <v>59979</v>
      </c>
      <c r="P79" s="1007">
        <v>16728</v>
      </c>
      <c r="Q79" s="1029">
        <v>0.25963463903038803</v>
      </c>
    </row>
    <row r="80" spans="1:17">
      <c r="A80" s="1020">
        <v>70</v>
      </c>
      <c r="B80" s="1009">
        <v>1136218</v>
      </c>
      <c r="C80" s="1007">
        <v>5036</v>
      </c>
      <c r="D80" s="1007">
        <v>1300</v>
      </c>
      <c r="E80" s="1017">
        <f t="shared" si="0"/>
        <v>0.25814138204924542</v>
      </c>
      <c r="F80" s="1009">
        <v>1552078</v>
      </c>
      <c r="G80" s="1007">
        <v>17345</v>
      </c>
      <c r="H80" s="1007">
        <v>5488</v>
      </c>
      <c r="I80" s="1017">
        <f t="shared" si="1"/>
        <v>0.3164024214471029</v>
      </c>
      <c r="J80" s="1009">
        <v>2256148</v>
      </c>
      <c r="K80" s="1007">
        <v>55099</v>
      </c>
      <c r="L80" s="1007">
        <v>14507</v>
      </c>
      <c r="M80" s="1017">
        <f t="shared" si="2"/>
        <v>0.26328971487685804</v>
      </c>
      <c r="N80" s="1009">
        <v>2344075</v>
      </c>
      <c r="O80" s="1007">
        <v>61501</v>
      </c>
      <c r="P80" s="1007">
        <v>17137</v>
      </c>
      <c r="Q80" s="1029">
        <v>0.26130044690069298</v>
      </c>
    </row>
    <row r="81" spans="1:17">
      <c r="A81" s="1020">
        <v>71</v>
      </c>
      <c r="B81" s="1009">
        <v>1138362</v>
      </c>
      <c r="C81" s="1007">
        <v>5128</v>
      </c>
      <c r="D81" s="1007">
        <v>1324</v>
      </c>
      <c r="E81" s="1017">
        <f t="shared" si="0"/>
        <v>0.25819032761310451</v>
      </c>
      <c r="F81" s="1009">
        <v>1553036</v>
      </c>
      <c r="G81" s="1007">
        <v>17666</v>
      </c>
      <c r="H81" s="1007">
        <v>5535</v>
      </c>
      <c r="I81" s="1017">
        <f t="shared" si="1"/>
        <v>0.31331370995131891</v>
      </c>
      <c r="J81" s="1009">
        <v>2257613</v>
      </c>
      <c r="K81" s="1007">
        <v>56471</v>
      </c>
      <c r="L81" s="1007">
        <v>15119</v>
      </c>
      <c r="M81" s="1017">
        <f t="shared" si="2"/>
        <v>0.26773033946627472</v>
      </c>
      <c r="N81" s="1009">
        <v>2344611</v>
      </c>
      <c r="O81" s="1007">
        <v>63011</v>
      </c>
      <c r="P81" s="1007">
        <v>17740</v>
      </c>
      <c r="Q81" s="1029">
        <v>0.26629804986259598</v>
      </c>
    </row>
    <row r="82" spans="1:17">
      <c r="A82" s="1020">
        <v>72</v>
      </c>
      <c r="B82" s="1009">
        <v>1136362</v>
      </c>
      <c r="C82" s="1007">
        <v>5223</v>
      </c>
      <c r="D82" s="1007">
        <v>1366</v>
      </c>
      <c r="E82" s="1017">
        <f t="shared" si="0"/>
        <v>0.26153551598698066</v>
      </c>
      <c r="F82" s="1009">
        <v>1552918</v>
      </c>
      <c r="G82" s="1007">
        <v>18008</v>
      </c>
      <c r="H82" s="1007">
        <v>5652</v>
      </c>
      <c r="I82" s="1017">
        <f t="shared" si="1"/>
        <v>0.31386050644158153</v>
      </c>
      <c r="J82" s="1009">
        <v>2256437</v>
      </c>
      <c r="K82" s="1007">
        <v>57831</v>
      </c>
      <c r="L82" s="1007">
        <v>15530</v>
      </c>
      <c r="M82" s="1017">
        <f t="shared" si="2"/>
        <v>0.26854109387698638</v>
      </c>
      <c r="N82" s="1009">
        <v>2343943</v>
      </c>
      <c r="O82" s="1007">
        <v>64599</v>
      </c>
      <c r="P82" s="1007">
        <v>18216</v>
      </c>
      <c r="Q82" s="1029">
        <v>0.26558835812265102</v>
      </c>
    </row>
    <row r="83" spans="1:17">
      <c r="A83" s="1020">
        <v>73</v>
      </c>
      <c r="B83" s="1009">
        <v>1139277</v>
      </c>
      <c r="C83" s="1007">
        <v>5317</v>
      </c>
      <c r="D83" s="1007">
        <v>1386</v>
      </c>
      <c r="E83" s="1017">
        <f t="shared" si="0"/>
        <v>0.26067331201805527</v>
      </c>
      <c r="F83" s="1009">
        <v>1552573</v>
      </c>
      <c r="G83" s="1007">
        <v>18356</v>
      </c>
      <c r="H83" s="1007">
        <v>5884</v>
      </c>
      <c r="I83" s="1017">
        <f t="shared" si="1"/>
        <v>0.32054913924602307</v>
      </c>
      <c r="J83" s="1009">
        <v>2256854</v>
      </c>
      <c r="K83" s="1007">
        <v>59353</v>
      </c>
      <c r="L83" s="1007">
        <v>16113</v>
      </c>
      <c r="M83" s="1017">
        <f t="shared" si="2"/>
        <v>0.27147743163782789</v>
      </c>
      <c r="N83" s="1009">
        <v>2344431</v>
      </c>
      <c r="O83" s="1007">
        <v>66287</v>
      </c>
      <c r="P83" s="1007">
        <v>18875</v>
      </c>
      <c r="Q83" s="1029">
        <v>0.26931158461610299</v>
      </c>
    </row>
    <row r="84" spans="1:17">
      <c r="A84" s="1020">
        <v>74</v>
      </c>
      <c r="B84" s="1009">
        <v>1136429</v>
      </c>
      <c r="C84" s="1007">
        <v>5420</v>
      </c>
      <c r="D84" s="1007">
        <v>1411</v>
      </c>
      <c r="E84" s="1017">
        <f t="shared" si="0"/>
        <v>0.26033210332103324</v>
      </c>
      <c r="F84" s="1009">
        <v>1551354</v>
      </c>
      <c r="G84" s="1007">
        <v>18699</v>
      </c>
      <c r="H84" s="1007">
        <v>5950</v>
      </c>
      <c r="I84" s="1017">
        <f t="shared" si="1"/>
        <v>0.31819883416225464</v>
      </c>
      <c r="J84" s="1009">
        <v>2257048</v>
      </c>
      <c r="K84" s="1007">
        <v>60906</v>
      </c>
      <c r="L84" s="1007">
        <v>16464</v>
      </c>
      <c r="M84" s="1017">
        <f t="shared" si="2"/>
        <v>0.27031819525169937</v>
      </c>
      <c r="N84" s="1009">
        <v>2344765</v>
      </c>
      <c r="O84" s="1007">
        <v>68088</v>
      </c>
      <c r="P84" s="1007">
        <v>19457</v>
      </c>
      <c r="Q84" s="1029">
        <v>0.27191329645317402</v>
      </c>
    </row>
    <row r="85" spans="1:17">
      <c r="A85" s="1020">
        <v>75</v>
      </c>
      <c r="B85" s="1009">
        <v>1137958</v>
      </c>
      <c r="C85" s="1007">
        <v>5531</v>
      </c>
      <c r="D85" s="1007">
        <v>1448</v>
      </c>
      <c r="E85" s="1017">
        <f t="shared" ref="E85:E136" si="3">D85/C85</f>
        <v>0.26179714337371179</v>
      </c>
      <c r="F85" s="1009">
        <v>1554036</v>
      </c>
      <c r="G85" s="1007">
        <v>19076</v>
      </c>
      <c r="H85" s="1007">
        <v>6003</v>
      </c>
      <c r="I85" s="1017">
        <f t="shared" ref="I85:I136" si="4">H85/G85</f>
        <v>0.31468861396519188</v>
      </c>
      <c r="J85" s="1009">
        <v>2257244</v>
      </c>
      <c r="K85" s="1007">
        <v>62491</v>
      </c>
      <c r="L85" s="1007">
        <v>17006</v>
      </c>
      <c r="M85" s="1017">
        <f t="shared" ref="M85:M136" si="5">L85/K85</f>
        <v>0.27213518746699522</v>
      </c>
      <c r="N85" s="1009">
        <v>2344704</v>
      </c>
      <c r="O85" s="1007">
        <v>70028</v>
      </c>
      <c r="P85" s="1007">
        <v>20110</v>
      </c>
      <c r="Q85" s="1029">
        <v>0.27357774599375301</v>
      </c>
    </row>
    <row r="86" spans="1:17">
      <c r="A86" s="1020">
        <v>76</v>
      </c>
      <c r="B86" s="1009">
        <v>1136949</v>
      </c>
      <c r="C86" s="1007">
        <v>5647</v>
      </c>
      <c r="D86" s="1007">
        <v>1483</v>
      </c>
      <c r="E86" s="1017">
        <f t="shared" si="3"/>
        <v>0.26261731893040552</v>
      </c>
      <c r="F86" s="1009">
        <v>1552206</v>
      </c>
      <c r="G86" s="1007">
        <v>19490</v>
      </c>
      <c r="H86" s="1007">
        <v>6228</v>
      </c>
      <c r="I86" s="1017">
        <f t="shared" si="4"/>
        <v>0.31954848640328376</v>
      </c>
      <c r="J86" s="1009">
        <v>2256064</v>
      </c>
      <c r="K86" s="1007">
        <v>64185</v>
      </c>
      <c r="L86" s="1007">
        <v>17582</v>
      </c>
      <c r="M86" s="1017">
        <f t="shared" si="5"/>
        <v>0.27392692996806106</v>
      </c>
      <c r="N86" s="1009">
        <v>2344005</v>
      </c>
      <c r="O86" s="1007">
        <v>72072</v>
      </c>
      <c r="P86" s="1007">
        <v>20781</v>
      </c>
      <c r="Q86" s="1029">
        <v>0.2748509086798</v>
      </c>
    </row>
    <row r="87" spans="1:17">
      <c r="A87" s="1020">
        <v>77</v>
      </c>
      <c r="B87" s="1009">
        <v>1137591</v>
      </c>
      <c r="C87" s="1007">
        <v>5757</v>
      </c>
      <c r="D87" s="1007">
        <v>1519</v>
      </c>
      <c r="E87" s="1017">
        <f t="shared" si="3"/>
        <v>0.26385270105957964</v>
      </c>
      <c r="F87" s="1009">
        <v>1552354</v>
      </c>
      <c r="G87" s="1007">
        <v>19917</v>
      </c>
      <c r="H87" s="1007">
        <v>6411</v>
      </c>
      <c r="I87" s="1017">
        <f t="shared" si="4"/>
        <v>0.32188582617864137</v>
      </c>
      <c r="J87" s="1009">
        <v>2257219</v>
      </c>
      <c r="K87" s="1007">
        <v>66071</v>
      </c>
      <c r="L87" s="1007">
        <v>17940</v>
      </c>
      <c r="M87" s="1017">
        <f t="shared" si="5"/>
        <v>0.27152608557460911</v>
      </c>
      <c r="N87" s="1009">
        <v>2344179</v>
      </c>
      <c r="O87" s="1007">
        <v>74330</v>
      </c>
      <c r="P87" s="1007">
        <v>21537</v>
      </c>
      <c r="Q87" s="1029">
        <v>0.27708717948717898</v>
      </c>
    </row>
    <row r="88" spans="1:17">
      <c r="A88" s="1020">
        <v>78</v>
      </c>
      <c r="B88" s="1009">
        <v>1137868</v>
      </c>
      <c r="C88" s="1007">
        <v>5884</v>
      </c>
      <c r="D88" s="1007">
        <v>1561</v>
      </c>
      <c r="E88" s="1017">
        <f t="shared" si="3"/>
        <v>0.26529571719918421</v>
      </c>
      <c r="F88" s="1009">
        <v>1553473</v>
      </c>
      <c r="G88" s="1007">
        <v>20362</v>
      </c>
      <c r="H88" s="1007">
        <v>6695</v>
      </c>
      <c r="I88" s="1017">
        <f t="shared" si="4"/>
        <v>0.32879874275611432</v>
      </c>
      <c r="J88" s="1009">
        <v>2256746</v>
      </c>
      <c r="K88" s="1007">
        <v>68018</v>
      </c>
      <c r="L88" s="1007">
        <v>18662</v>
      </c>
      <c r="M88" s="1017">
        <f t="shared" si="5"/>
        <v>0.2743685495016025</v>
      </c>
      <c r="N88" s="1009">
        <v>2344472</v>
      </c>
      <c r="O88" s="1007">
        <v>76852</v>
      </c>
      <c r="P88" s="1007">
        <v>22799</v>
      </c>
      <c r="Q88" s="1029">
        <v>0.28167003687403402</v>
      </c>
    </row>
    <row r="89" spans="1:17">
      <c r="A89" s="1020">
        <v>79</v>
      </c>
      <c r="B89" s="1009">
        <v>1138036</v>
      </c>
      <c r="C89" s="1007">
        <v>6013</v>
      </c>
      <c r="D89" s="1007">
        <v>1605</v>
      </c>
      <c r="E89" s="1017">
        <f t="shared" si="3"/>
        <v>0.26692166971561615</v>
      </c>
      <c r="F89" s="1009">
        <v>1552082</v>
      </c>
      <c r="G89" s="1007">
        <v>20821</v>
      </c>
      <c r="H89" s="1007">
        <v>6751</v>
      </c>
      <c r="I89" s="1017">
        <f t="shared" si="4"/>
        <v>0.32423995005042988</v>
      </c>
      <c r="J89" s="1009">
        <v>2257589</v>
      </c>
      <c r="K89" s="1007">
        <v>70131</v>
      </c>
      <c r="L89" s="1007">
        <v>19738</v>
      </c>
      <c r="M89" s="1017">
        <f t="shared" si="5"/>
        <v>0.28144472487202521</v>
      </c>
      <c r="N89" s="1009">
        <v>2344292</v>
      </c>
      <c r="O89" s="1007">
        <v>79290</v>
      </c>
      <c r="P89" s="1007">
        <v>23302</v>
      </c>
      <c r="Q89" s="1029">
        <v>0.282646717136255</v>
      </c>
    </row>
    <row r="90" spans="1:17">
      <c r="A90" s="1020">
        <v>80</v>
      </c>
      <c r="B90" s="1009">
        <v>1137257</v>
      </c>
      <c r="C90" s="1007">
        <v>6151</v>
      </c>
      <c r="D90" s="1007">
        <v>1654</v>
      </c>
      <c r="E90" s="1017">
        <f t="shared" si="3"/>
        <v>0.26889936595675501</v>
      </c>
      <c r="F90" s="1009">
        <v>1553259</v>
      </c>
      <c r="G90" s="1007">
        <v>21283</v>
      </c>
      <c r="H90" s="1007">
        <v>6948</v>
      </c>
      <c r="I90" s="1017">
        <f t="shared" si="4"/>
        <v>0.32645773622139734</v>
      </c>
      <c r="J90" s="1009">
        <v>2256662</v>
      </c>
      <c r="K90" s="1007">
        <v>72363</v>
      </c>
      <c r="L90" s="1007">
        <v>20369</v>
      </c>
      <c r="M90" s="1017">
        <f t="shared" si="5"/>
        <v>0.28148363113745978</v>
      </c>
      <c r="N90" s="1009">
        <v>2344679</v>
      </c>
      <c r="O90" s="1007">
        <v>81917</v>
      </c>
      <c r="P90" s="1007">
        <v>24658</v>
      </c>
      <c r="Q90" s="1029">
        <v>0.28396325297490599</v>
      </c>
    </row>
    <row r="91" spans="1:17">
      <c r="A91" s="1020">
        <v>81</v>
      </c>
      <c r="B91" s="1009">
        <v>1137651</v>
      </c>
      <c r="C91" s="1007">
        <v>6294</v>
      </c>
      <c r="D91" s="1007">
        <v>1689</v>
      </c>
      <c r="E91" s="1017">
        <f t="shared" si="3"/>
        <v>0.26835081029551955</v>
      </c>
      <c r="F91" s="1009">
        <v>1552668</v>
      </c>
      <c r="G91" s="1007">
        <v>21754</v>
      </c>
      <c r="H91" s="1007">
        <v>7058</v>
      </c>
      <c r="I91" s="1017">
        <f t="shared" si="4"/>
        <v>0.32444607888204469</v>
      </c>
      <c r="J91" s="1009">
        <v>2256936</v>
      </c>
      <c r="K91" s="1007">
        <v>74629</v>
      </c>
      <c r="L91" s="1007">
        <v>21398</v>
      </c>
      <c r="M91" s="1017">
        <f t="shared" si="5"/>
        <v>0.28672499966500958</v>
      </c>
      <c r="N91" s="1009">
        <v>2344376</v>
      </c>
      <c r="O91" s="1007">
        <v>84610</v>
      </c>
      <c r="P91" s="1007">
        <v>25565</v>
      </c>
      <c r="Q91" s="1029">
        <v>0.286037295759898</v>
      </c>
    </row>
    <row r="92" spans="1:17">
      <c r="A92" s="1020">
        <v>82</v>
      </c>
      <c r="B92" s="1009">
        <v>1137188</v>
      </c>
      <c r="C92" s="1007">
        <v>6438</v>
      </c>
      <c r="D92" s="1007">
        <v>1735</v>
      </c>
      <c r="E92" s="1017">
        <f t="shared" si="3"/>
        <v>0.26949363156259709</v>
      </c>
      <c r="F92" s="1009">
        <v>1552700</v>
      </c>
      <c r="G92" s="1007">
        <v>22260</v>
      </c>
      <c r="H92" s="1007">
        <v>7250</v>
      </c>
      <c r="I92" s="1017">
        <f t="shared" si="4"/>
        <v>0.32569631626235401</v>
      </c>
      <c r="J92" s="1009">
        <v>2256585</v>
      </c>
      <c r="K92" s="1007">
        <v>77049</v>
      </c>
      <c r="L92" s="1007">
        <v>22107</v>
      </c>
      <c r="M92" s="1017">
        <f t="shared" si="5"/>
        <v>0.28692130981583147</v>
      </c>
      <c r="N92" s="1009">
        <v>2344690</v>
      </c>
      <c r="O92" s="1007">
        <v>87384</v>
      </c>
      <c r="P92" s="1007">
        <v>26374</v>
      </c>
      <c r="Q92" s="1029">
        <v>0.292162255070471</v>
      </c>
    </row>
    <row r="93" spans="1:17">
      <c r="A93" s="1020">
        <v>83</v>
      </c>
      <c r="B93" s="1009">
        <v>1137450</v>
      </c>
      <c r="C93" s="1007">
        <v>6596</v>
      </c>
      <c r="D93" s="1007">
        <v>1786</v>
      </c>
      <c r="E93" s="1017">
        <f t="shared" si="3"/>
        <v>0.27077016373559731</v>
      </c>
      <c r="F93" s="1009">
        <v>1551747</v>
      </c>
      <c r="G93" s="1007">
        <v>22824</v>
      </c>
      <c r="H93" s="1007">
        <v>7396</v>
      </c>
      <c r="I93" s="1017">
        <f t="shared" si="4"/>
        <v>0.32404486505432878</v>
      </c>
      <c r="J93" s="1009">
        <v>2257116</v>
      </c>
      <c r="K93" s="1007">
        <v>79609</v>
      </c>
      <c r="L93" s="1007">
        <v>23023</v>
      </c>
      <c r="M93" s="1017">
        <f t="shared" si="5"/>
        <v>0.2892009697396023</v>
      </c>
      <c r="N93" s="1009">
        <v>2344363</v>
      </c>
      <c r="O93" s="1007">
        <v>90385</v>
      </c>
      <c r="P93" s="1007">
        <v>27640</v>
      </c>
      <c r="Q93" s="1029">
        <v>0.29451276677880101</v>
      </c>
    </row>
    <row r="94" spans="1:17">
      <c r="A94" s="1020">
        <v>84</v>
      </c>
      <c r="B94" s="1009">
        <v>1137806</v>
      </c>
      <c r="C94" s="1007">
        <v>6762</v>
      </c>
      <c r="D94" s="1007">
        <v>1832</v>
      </c>
      <c r="E94" s="1017">
        <f t="shared" si="3"/>
        <v>0.2709257616089914</v>
      </c>
      <c r="F94" s="1009">
        <v>1553218</v>
      </c>
      <c r="G94" s="1007">
        <v>23424</v>
      </c>
      <c r="H94" s="1007">
        <v>7628</v>
      </c>
      <c r="I94" s="1017">
        <f t="shared" si="4"/>
        <v>0.32564890710382516</v>
      </c>
      <c r="J94" s="1009">
        <v>2256310</v>
      </c>
      <c r="K94" s="1007">
        <v>82324</v>
      </c>
      <c r="L94" s="1007">
        <v>24262</v>
      </c>
      <c r="M94" s="1017">
        <f t="shared" si="5"/>
        <v>0.294713570769156</v>
      </c>
      <c r="N94" s="1009">
        <v>2343968</v>
      </c>
      <c r="O94" s="1007">
        <v>93533</v>
      </c>
      <c r="P94" s="1007">
        <v>29287</v>
      </c>
      <c r="Q94" s="1029">
        <v>0.29529781892524598</v>
      </c>
    </row>
    <row r="95" spans="1:17">
      <c r="A95" s="1020">
        <v>85</v>
      </c>
      <c r="B95" s="1009">
        <v>1137382</v>
      </c>
      <c r="C95" s="1007">
        <v>6941</v>
      </c>
      <c r="D95" s="1007">
        <v>1911</v>
      </c>
      <c r="E95" s="1017">
        <f t="shared" si="3"/>
        <v>0.27532055899726265</v>
      </c>
      <c r="F95" s="1009">
        <v>1552192</v>
      </c>
      <c r="G95" s="1007">
        <v>24102</v>
      </c>
      <c r="H95" s="1007">
        <v>7812</v>
      </c>
      <c r="I95" s="1017">
        <f t="shared" si="4"/>
        <v>0.32412247946228528</v>
      </c>
      <c r="J95" s="1009">
        <v>2257690</v>
      </c>
      <c r="K95" s="1007">
        <v>85335</v>
      </c>
      <c r="L95" s="1007">
        <v>25116</v>
      </c>
      <c r="M95" s="1017">
        <f t="shared" si="5"/>
        <v>0.29432237651608367</v>
      </c>
      <c r="N95" s="1009">
        <v>2344473</v>
      </c>
      <c r="O95" s="1007">
        <v>97103</v>
      </c>
      <c r="P95" s="1007">
        <v>30205</v>
      </c>
      <c r="Q95" s="1029">
        <v>0.29719573011568501</v>
      </c>
    </row>
    <row r="96" spans="1:17">
      <c r="A96" s="1020">
        <v>86</v>
      </c>
      <c r="B96" s="1009">
        <v>1137567</v>
      </c>
      <c r="C96" s="1007">
        <v>7153</v>
      </c>
      <c r="D96" s="1007">
        <v>1944</v>
      </c>
      <c r="E96" s="1017">
        <f t="shared" si="3"/>
        <v>0.27177408080525656</v>
      </c>
      <c r="F96" s="1009">
        <v>1553015</v>
      </c>
      <c r="G96" s="1007">
        <v>24845</v>
      </c>
      <c r="H96" s="1007">
        <v>8259</v>
      </c>
      <c r="I96" s="1017">
        <f t="shared" si="4"/>
        <v>0.33242101026363452</v>
      </c>
      <c r="J96" s="1009">
        <v>2256746</v>
      </c>
      <c r="K96" s="1007">
        <v>88605</v>
      </c>
      <c r="L96" s="1007">
        <v>26267</v>
      </c>
      <c r="M96" s="1017">
        <f t="shared" si="5"/>
        <v>0.29645053890863948</v>
      </c>
      <c r="N96" s="1009">
        <v>2344149</v>
      </c>
      <c r="O96" s="1007">
        <v>101098</v>
      </c>
      <c r="P96" s="1007">
        <v>31866</v>
      </c>
      <c r="Q96" s="1029">
        <v>0.299234550152507</v>
      </c>
    </row>
    <row r="97" spans="1:17">
      <c r="A97" s="1020">
        <v>87</v>
      </c>
      <c r="B97" s="1009">
        <v>1136458</v>
      </c>
      <c r="C97" s="1007">
        <v>7386</v>
      </c>
      <c r="D97" s="1007">
        <v>2056</v>
      </c>
      <c r="E97" s="1017">
        <f t="shared" si="3"/>
        <v>0.27836447332791769</v>
      </c>
      <c r="F97" s="1009">
        <v>1552913</v>
      </c>
      <c r="G97" s="1007">
        <v>25654</v>
      </c>
      <c r="H97" s="1007">
        <v>8446</v>
      </c>
      <c r="I97" s="1017">
        <f t="shared" si="4"/>
        <v>0.32922741093006941</v>
      </c>
      <c r="J97" s="1009">
        <v>2256813</v>
      </c>
      <c r="K97" s="1007">
        <v>92375</v>
      </c>
      <c r="L97" s="1007">
        <v>27291</v>
      </c>
      <c r="M97" s="1017">
        <f t="shared" si="5"/>
        <v>0.29543707713125844</v>
      </c>
      <c r="N97" s="1009">
        <v>2344650</v>
      </c>
      <c r="O97" s="1007">
        <v>105444</v>
      </c>
      <c r="P97" s="1007">
        <v>33239</v>
      </c>
      <c r="Q97" s="1029">
        <v>0.30156522384184598</v>
      </c>
    </row>
    <row r="98" spans="1:17">
      <c r="A98" s="1020">
        <v>88</v>
      </c>
      <c r="B98" s="1009">
        <v>1138561</v>
      </c>
      <c r="C98" s="1007">
        <v>7639</v>
      </c>
      <c r="D98" s="1007">
        <v>2113</v>
      </c>
      <c r="E98" s="1017">
        <f t="shared" si="3"/>
        <v>0.27660688571802594</v>
      </c>
      <c r="F98" s="1009">
        <v>1552958</v>
      </c>
      <c r="G98" s="1007">
        <v>26602</v>
      </c>
      <c r="H98" s="1007">
        <v>8824</v>
      </c>
      <c r="I98" s="1017">
        <f t="shared" si="4"/>
        <v>0.33170438312908807</v>
      </c>
      <c r="J98" s="1009">
        <v>2256179</v>
      </c>
      <c r="K98" s="1007">
        <v>96616</v>
      </c>
      <c r="L98" s="1007">
        <v>28618</v>
      </c>
      <c r="M98" s="1017">
        <f t="shared" si="5"/>
        <v>0.29620352736606775</v>
      </c>
      <c r="N98" s="1009">
        <v>2344907</v>
      </c>
      <c r="O98" s="1007">
        <v>110517</v>
      </c>
      <c r="P98" s="1007">
        <v>35167</v>
      </c>
      <c r="Q98" s="1029">
        <v>0.30403813054415502</v>
      </c>
    </row>
    <row r="99" spans="1:17">
      <c r="A99" s="1020">
        <v>89</v>
      </c>
      <c r="B99" s="1009">
        <v>1137628</v>
      </c>
      <c r="C99" s="1007">
        <v>7923</v>
      </c>
      <c r="D99" s="1007">
        <v>2215</v>
      </c>
      <c r="E99" s="1017">
        <f t="shared" si="3"/>
        <v>0.27956582102738864</v>
      </c>
      <c r="F99" s="1009">
        <v>1552211</v>
      </c>
      <c r="G99" s="1007">
        <v>27642</v>
      </c>
      <c r="H99" s="1007">
        <v>9197</v>
      </c>
      <c r="I99" s="1017">
        <f t="shared" si="4"/>
        <v>0.33271832718327182</v>
      </c>
      <c r="J99" s="1009">
        <v>2257710</v>
      </c>
      <c r="K99" s="1007">
        <v>101163</v>
      </c>
      <c r="L99" s="1007">
        <v>30452</v>
      </c>
      <c r="M99" s="1017">
        <f t="shared" si="5"/>
        <v>0.3010191473167067</v>
      </c>
      <c r="N99" s="1009">
        <v>2344034</v>
      </c>
      <c r="O99" s="1007">
        <v>116283</v>
      </c>
      <c r="P99" s="1007">
        <v>37059</v>
      </c>
      <c r="Q99" s="1029">
        <v>0.30772383908180601</v>
      </c>
    </row>
    <row r="100" spans="1:17">
      <c r="A100" s="1020">
        <v>90</v>
      </c>
      <c r="B100" s="1009">
        <v>1137460</v>
      </c>
      <c r="C100" s="1007">
        <v>8274</v>
      </c>
      <c r="D100" s="1007">
        <v>2340</v>
      </c>
      <c r="E100" s="1017">
        <f t="shared" si="3"/>
        <v>0.28281363306744017</v>
      </c>
      <c r="F100" s="1009">
        <v>1552188</v>
      </c>
      <c r="G100" s="1007">
        <v>28849</v>
      </c>
      <c r="H100" s="1007">
        <v>9426</v>
      </c>
      <c r="I100" s="1017">
        <f t="shared" si="4"/>
        <v>0.32673576207147559</v>
      </c>
      <c r="J100" s="1009">
        <v>2256284</v>
      </c>
      <c r="K100" s="1007">
        <v>106338</v>
      </c>
      <c r="L100" s="1007">
        <v>32321</v>
      </c>
      <c r="M100" s="1017">
        <f t="shared" si="5"/>
        <v>0.30394590833004193</v>
      </c>
      <c r="N100" s="1009">
        <v>2344583</v>
      </c>
      <c r="O100" s="1007">
        <v>122627</v>
      </c>
      <c r="P100" s="1007">
        <v>39141</v>
      </c>
      <c r="Q100" s="1029">
        <v>0.30789155722622802</v>
      </c>
    </row>
    <row r="101" spans="1:17">
      <c r="A101" s="1020">
        <v>91</v>
      </c>
      <c r="B101" s="1009">
        <v>1136240</v>
      </c>
      <c r="C101" s="1007">
        <v>8687</v>
      </c>
      <c r="D101" s="1007">
        <v>2444</v>
      </c>
      <c r="E101" s="1017">
        <f t="shared" si="3"/>
        <v>0.28133993323356737</v>
      </c>
      <c r="F101" s="1009">
        <v>1553356</v>
      </c>
      <c r="G101" s="1007">
        <v>30254</v>
      </c>
      <c r="H101" s="1007">
        <v>9951</v>
      </c>
      <c r="I101" s="1017">
        <f t="shared" si="4"/>
        <v>0.32891518476895615</v>
      </c>
      <c r="J101" s="1009">
        <v>2256915</v>
      </c>
      <c r="K101" s="1007">
        <v>112616</v>
      </c>
      <c r="L101" s="1007">
        <v>33905</v>
      </c>
      <c r="M101" s="1017">
        <f t="shared" si="5"/>
        <v>0.30106734389429568</v>
      </c>
      <c r="N101" s="1009">
        <v>2344560</v>
      </c>
      <c r="O101" s="1007">
        <v>130082</v>
      </c>
      <c r="P101" s="1007">
        <v>41461</v>
      </c>
      <c r="Q101" s="1029">
        <v>0.31164053344409698</v>
      </c>
    </row>
    <row r="102" spans="1:17">
      <c r="A102" s="1020">
        <v>92</v>
      </c>
      <c r="B102" s="1009">
        <v>1138640</v>
      </c>
      <c r="C102" s="1007">
        <v>9189</v>
      </c>
      <c r="D102" s="1007">
        <v>2621</v>
      </c>
      <c r="E102" s="1017">
        <f t="shared" si="3"/>
        <v>0.28523234301882688</v>
      </c>
      <c r="F102" s="1009">
        <v>1551293</v>
      </c>
      <c r="G102" s="1007">
        <v>31959</v>
      </c>
      <c r="H102" s="1007">
        <v>10386</v>
      </c>
      <c r="I102" s="1017">
        <f t="shared" si="4"/>
        <v>0.32497887918896085</v>
      </c>
      <c r="J102" s="1009">
        <v>2257457</v>
      </c>
      <c r="K102" s="1007">
        <v>120068</v>
      </c>
      <c r="L102" s="1007">
        <v>36188</v>
      </c>
      <c r="M102" s="1017">
        <f t="shared" si="5"/>
        <v>0.30139587567045339</v>
      </c>
      <c r="N102" s="1009">
        <v>2344454</v>
      </c>
      <c r="O102" s="1007">
        <v>139054</v>
      </c>
      <c r="P102" s="1007">
        <v>44490</v>
      </c>
      <c r="Q102" s="1029">
        <v>0.31499840766536003</v>
      </c>
    </row>
    <row r="103" spans="1:17">
      <c r="A103" s="1020">
        <v>93</v>
      </c>
      <c r="B103" s="1009">
        <v>1137495</v>
      </c>
      <c r="C103" s="1007">
        <v>9798</v>
      </c>
      <c r="D103" s="1007">
        <v>2823</v>
      </c>
      <c r="E103" s="1017">
        <f t="shared" si="3"/>
        <v>0.28812002449479485</v>
      </c>
      <c r="F103" s="1009">
        <v>1552219</v>
      </c>
      <c r="G103" s="1007">
        <v>33993</v>
      </c>
      <c r="H103" s="1007">
        <v>11033</v>
      </c>
      <c r="I103" s="1017">
        <f t="shared" si="4"/>
        <v>0.32456682258111963</v>
      </c>
      <c r="J103" s="1009">
        <v>2256814</v>
      </c>
      <c r="K103" s="1007">
        <v>129225</v>
      </c>
      <c r="L103" s="1007">
        <v>39334</v>
      </c>
      <c r="M103" s="1017">
        <f t="shared" si="5"/>
        <v>0.30438382665892821</v>
      </c>
      <c r="N103" s="1009">
        <v>2344000</v>
      </c>
      <c r="O103" s="1007">
        <v>150078</v>
      </c>
      <c r="P103" s="1007">
        <v>47992</v>
      </c>
      <c r="Q103" s="1029">
        <v>0.31582180473259203</v>
      </c>
    </row>
    <row r="104" spans="1:17">
      <c r="A104" s="1020">
        <v>94</v>
      </c>
      <c r="B104" s="1009">
        <v>1137415</v>
      </c>
      <c r="C104" s="1007">
        <v>10598</v>
      </c>
      <c r="D104" s="1007">
        <v>3087</v>
      </c>
      <c r="E104" s="1017">
        <f t="shared" si="3"/>
        <v>0.29128137384412151</v>
      </c>
      <c r="F104" s="1009">
        <v>1554672</v>
      </c>
      <c r="G104" s="1007">
        <v>36504</v>
      </c>
      <c r="H104" s="1007">
        <v>11970</v>
      </c>
      <c r="I104" s="1017">
        <f t="shared" si="4"/>
        <v>0.32790927021696253</v>
      </c>
      <c r="J104" s="1009">
        <v>2256899</v>
      </c>
      <c r="K104" s="1007">
        <v>140648</v>
      </c>
      <c r="L104" s="1007">
        <v>42840</v>
      </c>
      <c r="M104" s="1017">
        <f t="shared" si="5"/>
        <v>0.30459018258347081</v>
      </c>
      <c r="N104" s="1009">
        <v>2344744</v>
      </c>
      <c r="O104" s="1007">
        <v>164434</v>
      </c>
      <c r="P104" s="1007">
        <v>52978</v>
      </c>
      <c r="Q104" s="1029">
        <v>0.31702931232141701</v>
      </c>
    </row>
    <row r="105" spans="1:17">
      <c r="A105" s="1020">
        <v>95</v>
      </c>
      <c r="B105" s="1009">
        <v>1137609</v>
      </c>
      <c r="C105" s="1007">
        <v>11758</v>
      </c>
      <c r="D105" s="1007">
        <v>3444</v>
      </c>
      <c r="E105" s="1017">
        <f t="shared" si="3"/>
        <v>0.29290695696547031</v>
      </c>
      <c r="F105" s="1009">
        <v>1552691</v>
      </c>
      <c r="G105" s="1007">
        <v>40005</v>
      </c>
      <c r="H105" s="1007">
        <v>12979</v>
      </c>
      <c r="I105" s="1017">
        <f t="shared" si="4"/>
        <v>0.3244344456942882</v>
      </c>
      <c r="J105" s="1009">
        <v>2257011</v>
      </c>
      <c r="K105" s="1007">
        <v>156520</v>
      </c>
      <c r="L105" s="1007">
        <v>46806</v>
      </c>
      <c r="M105" s="1017">
        <f t="shared" si="5"/>
        <v>0.29904165601840021</v>
      </c>
      <c r="N105" s="1009">
        <v>2344651</v>
      </c>
      <c r="O105" s="1007">
        <v>184328</v>
      </c>
      <c r="P105" s="1007">
        <v>59109</v>
      </c>
      <c r="Q105" s="1029">
        <v>0.31299597261168599</v>
      </c>
    </row>
    <row r="106" spans="1:17">
      <c r="A106" s="1020">
        <v>96</v>
      </c>
      <c r="B106" s="1009">
        <v>1137416</v>
      </c>
      <c r="C106" s="1007">
        <v>13505</v>
      </c>
      <c r="D106" s="1007">
        <v>4029</v>
      </c>
      <c r="E106" s="1017">
        <f t="shared" si="3"/>
        <v>0.29833395038874488</v>
      </c>
      <c r="F106" s="1009">
        <v>1551430</v>
      </c>
      <c r="G106" s="1007">
        <v>45129</v>
      </c>
      <c r="H106" s="1007">
        <v>14816</v>
      </c>
      <c r="I106" s="1017">
        <f t="shared" si="4"/>
        <v>0.32830330829400162</v>
      </c>
      <c r="J106" s="1009">
        <v>2256332</v>
      </c>
      <c r="K106" s="1007">
        <v>180299</v>
      </c>
      <c r="L106" s="1007">
        <v>54331</v>
      </c>
      <c r="M106" s="1017">
        <f t="shared" si="5"/>
        <v>0.30133833243667463</v>
      </c>
      <c r="N106" s="1009">
        <v>2344348</v>
      </c>
      <c r="O106" s="1007">
        <v>213687</v>
      </c>
      <c r="P106" s="1007">
        <v>68218</v>
      </c>
      <c r="Q106" s="1029">
        <v>0.31316718001138799</v>
      </c>
    </row>
    <row r="107" spans="1:17">
      <c r="A107" s="1020">
        <v>97</v>
      </c>
      <c r="B107" s="1009">
        <v>1137502</v>
      </c>
      <c r="C107" s="1007">
        <v>16456</v>
      </c>
      <c r="D107" s="1007">
        <v>5064</v>
      </c>
      <c r="E107" s="1017">
        <f t="shared" si="3"/>
        <v>0.30772970345162859</v>
      </c>
      <c r="F107" s="1009">
        <v>1553838</v>
      </c>
      <c r="G107" s="1007">
        <v>53074</v>
      </c>
      <c r="H107" s="1007">
        <v>17538</v>
      </c>
      <c r="I107" s="1017">
        <f t="shared" si="4"/>
        <v>0.33044428533745335</v>
      </c>
      <c r="J107" s="1009">
        <v>2257190</v>
      </c>
      <c r="K107" s="1007">
        <v>218926</v>
      </c>
      <c r="L107" s="1007">
        <v>66283</v>
      </c>
      <c r="M107" s="1017">
        <f t="shared" si="5"/>
        <v>0.30276440441062275</v>
      </c>
      <c r="N107" s="1009">
        <v>2344455</v>
      </c>
      <c r="O107" s="1007">
        <v>263357</v>
      </c>
      <c r="P107" s="1007">
        <v>84774</v>
      </c>
      <c r="Q107" s="1029">
        <v>0.31179119746897199</v>
      </c>
    </row>
    <row r="108" spans="1:17">
      <c r="A108" s="1020">
        <v>98</v>
      </c>
      <c r="B108" s="1009">
        <v>1137435</v>
      </c>
      <c r="C108" s="1007">
        <v>22383</v>
      </c>
      <c r="D108" s="1007">
        <v>7242</v>
      </c>
      <c r="E108" s="1017">
        <f t="shared" si="3"/>
        <v>0.32354912210159498</v>
      </c>
      <c r="F108" s="1009">
        <v>1552783</v>
      </c>
      <c r="G108" s="1007">
        <v>68589</v>
      </c>
      <c r="H108" s="1007">
        <v>23659</v>
      </c>
      <c r="I108" s="1017">
        <f t="shared" si="4"/>
        <v>0.34493869279330502</v>
      </c>
      <c r="J108" s="1009">
        <v>2257127</v>
      </c>
      <c r="K108" s="1007">
        <v>300013</v>
      </c>
      <c r="L108" s="1007">
        <v>90471</v>
      </c>
      <c r="M108" s="1017">
        <f t="shared" si="5"/>
        <v>0.30155693253292359</v>
      </c>
      <c r="N108" s="1009">
        <v>2344475</v>
      </c>
      <c r="O108" s="1007">
        <v>365570</v>
      </c>
      <c r="P108" s="1007">
        <v>117754</v>
      </c>
      <c r="Q108" s="1029">
        <v>0.31864595011395203</v>
      </c>
    </row>
    <row r="109" spans="1:17">
      <c r="A109" s="1020">
        <v>99</v>
      </c>
      <c r="B109" s="1009">
        <v>113744</v>
      </c>
      <c r="C109" s="1007">
        <v>28432</v>
      </c>
      <c r="D109" s="1007">
        <v>9352</v>
      </c>
      <c r="E109" s="1017">
        <f t="shared" si="3"/>
        <v>0.3289251547552054</v>
      </c>
      <c r="F109" s="1009">
        <v>155221</v>
      </c>
      <c r="G109" s="1007">
        <v>84744</v>
      </c>
      <c r="H109" s="1007">
        <v>30101</v>
      </c>
      <c r="I109" s="1017">
        <f t="shared" si="4"/>
        <v>0.35519918814311335</v>
      </c>
      <c r="J109" s="1009">
        <v>225670</v>
      </c>
      <c r="K109" s="1007">
        <v>390024</v>
      </c>
      <c r="L109" s="1007">
        <v>114620</v>
      </c>
      <c r="M109" s="1017">
        <f t="shared" si="5"/>
        <v>0.29387935101429657</v>
      </c>
      <c r="N109" s="1009">
        <v>234413</v>
      </c>
      <c r="O109" s="1007">
        <v>472416</v>
      </c>
      <c r="P109" s="1007">
        <v>150239</v>
      </c>
      <c r="Q109" s="1029">
        <v>0.33060972063515498</v>
      </c>
    </row>
    <row r="110" spans="1:17">
      <c r="A110" s="1021">
        <v>99.099998474121094</v>
      </c>
      <c r="B110" s="1009">
        <v>113770</v>
      </c>
      <c r="C110" s="1007">
        <v>30197</v>
      </c>
      <c r="D110" s="1007">
        <v>10272</v>
      </c>
      <c r="E110" s="1017">
        <f t="shared" si="3"/>
        <v>0.34016624167963705</v>
      </c>
      <c r="F110" s="1009">
        <v>155265</v>
      </c>
      <c r="G110" s="1007">
        <v>89375</v>
      </c>
      <c r="H110" s="1007">
        <v>31982</v>
      </c>
      <c r="I110" s="1017">
        <f t="shared" si="4"/>
        <v>0.35784055944055942</v>
      </c>
      <c r="J110" s="1009">
        <v>225641</v>
      </c>
      <c r="K110" s="1007">
        <v>418346</v>
      </c>
      <c r="L110" s="1007">
        <v>125439</v>
      </c>
      <c r="M110" s="1017">
        <f t="shared" si="5"/>
        <v>0.29984510429166289</v>
      </c>
      <c r="N110" s="1009">
        <v>234461</v>
      </c>
      <c r="O110" s="1007">
        <v>506109</v>
      </c>
      <c r="P110" s="1007">
        <v>163007</v>
      </c>
      <c r="Q110" s="1029">
        <v>0.331640675245787</v>
      </c>
    </row>
    <row r="111" spans="1:17">
      <c r="A111" s="1021">
        <v>99.199996948242188</v>
      </c>
      <c r="B111" s="1009">
        <v>113903</v>
      </c>
      <c r="C111" s="1007">
        <v>32207</v>
      </c>
      <c r="D111" s="1007">
        <v>11191</v>
      </c>
      <c r="E111" s="1017">
        <f t="shared" si="3"/>
        <v>0.34747104666687367</v>
      </c>
      <c r="F111" s="1009">
        <v>155270</v>
      </c>
      <c r="G111" s="1007">
        <v>94726</v>
      </c>
      <c r="H111" s="1007">
        <v>33999</v>
      </c>
      <c r="I111" s="1017">
        <f t="shared" si="4"/>
        <v>0.35891940966577285</v>
      </c>
      <c r="J111" s="1009">
        <v>225741</v>
      </c>
      <c r="K111" s="1007">
        <v>452796</v>
      </c>
      <c r="L111" s="1007">
        <v>135317</v>
      </c>
      <c r="M111" s="1017">
        <f t="shared" si="5"/>
        <v>0.29884760466081856</v>
      </c>
      <c r="N111" s="1009">
        <v>234314</v>
      </c>
      <c r="O111" s="1007">
        <v>547644</v>
      </c>
      <c r="P111" s="1007">
        <v>176627</v>
      </c>
      <c r="Q111" s="1029">
        <v>0.33331906293424401</v>
      </c>
    </row>
    <row r="112" spans="1:17">
      <c r="A112" s="1021">
        <v>99.300003051757812</v>
      </c>
      <c r="B112" s="1009">
        <v>113779</v>
      </c>
      <c r="C112" s="1007">
        <v>34784</v>
      </c>
      <c r="D112" s="1007">
        <v>12224</v>
      </c>
      <c r="E112" s="1017">
        <f t="shared" si="3"/>
        <v>0.35142594296228152</v>
      </c>
      <c r="F112" s="1009">
        <v>155302</v>
      </c>
      <c r="G112" s="1007">
        <v>101391</v>
      </c>
      <c r="H112" s="1007">
        <v>36938</v>
      </c>
      <c r="I112" s="1017">
        <f t="shared" si="4"/>
        <v>0.36431241431685257</v>
      </c>
      <c r="J112" s="1009">
        <v>225385</v>
      </c>
      <c r="K112" s="1007">
        <v>494827</v>
      </c>
      <c r="L112" s="1007">
        <v>149410</v>
      </c>
      <c r="M112" s="1017">
        <f t="shared" si="5"/>
        <v>0.3019439117105574</v>
      </c>
      <c r="N112" s="1009">
        <v>234559</v>
      </c>
      <c r="O112" s="1007">
        <v>597938</v>
      </c>
      <c r="P112" s="1007">
        <v>193284</v>
      </c>
      <c r="Q112" s="1029">
        <v>0.333519634565489</v>
      </c>
    </row>
    <row r="113" spans="1:17">
      <c r="A113" s="1021">
        <v>99.400001525878906</v>
      </c>
      <c r="B113" s="1009">
        <v>113667</v>
      </c>
      <c r="C113" s="1007">
        <v>37811</v>
      </c>
      <c r="D113" s="1007">
        <v>13420</v>
      </c>
      <c r="E113" s="1017">
        <f t="shared" si="3"/>
        <v>0.35492317050593741</v>
      </c>
      <c r="F113" s="1009">
        <v>155257</v>
      </c>
      <c r="G113" s="1007">
        <v>109855</v>
      </c>
      <c r="H113" s="1007">
        <v>41470</v>
      </c>
      <c r="I113" s="1017">
        <f t="shared" si="4"/>
        <v>0.37749761048655045</v>
      </c>
      <c r="J113" s="1009">
        <v>225968</v>
      </c>
      <c r="K113" s="1007">
        <v>547786</v>
      </c>
      <c r="L113" s="1007">
        <v>162185</v>
      </c>
      <c r="M113" s="1017">
        <f t="shared" si="5"/>
        <v>0.29607364919877471</v>
      </c>
      <c r="N113" s="1009">
        <v>234449</v>
      </c>
      <c r="O113" s="1007">
        <v>663060</v>
      </c>
      <c r="P113" s="1007">
        <v>215814</v>
      </c>
      <c r="Q113" s="1029">
        <v>0.33711065442645999</v>
      </c>
    </row>
    <row r="114" spans="1:17">
      <c r="A114" s="1021">
        <v>99.5</v>
      </c>
      <c r="B114" s="1009">
        <v>113612</v>
      </c>
      <c r="C114" s="1007">
        <v>41795</v>
      </c>
      <c r="D114" s="1007">
        <v>15347</v>
      </c>
      <c r="E114" s="1017">
        <f t="shared" si="3"/>
        <v>0.36719703313793517</v>
      </c>
      <c r="F114" s="1009">
        <v>155279</v>
      </c>
      <c r="G114" s="1007">
        <v>121039</v>
      </c>
      <c r="H114" s="1007">
        <v>45194</v>
      </c>
      <c r="I114" s="1017">
        <f t="shared" si="4"/>
        <v>0.37338378539148537</v>
      </c>
      <c r="J114" s="1009">
        <v>225724</v>
      </c>
      <c r="K114" s="1007">
        <v>620530</v>
      </c>
      <c r="L114" s="1007">
        <v>185145</v>
      </c>
      <c r="M114" s="1017">
        <f t="shared" si="5"/>
        <v>0.29836591300984644</v>
      </c>
      <c r="N114" s="1009">
        <v>234460</v>
      </c>
      <c r="O114" s="1007">
        <v>749508</v>
      </c>
      <c r="P114" s="1007">
        <v>245927</v>
      </c>
      <c r="Q114" s="1029">
        <v>0.33987142386894398</v>
      </c>
    </row>
    <row r="115" spans="1:17">
      <c r="A115" s="1021">
        <v>99.599998474121094</v>
      </c>
      <c r="B115" s="1009">
        <v>113977</v>
      </c>
      <c r="C115" s="1007">
        <v>47553</v>
      </c>
      <c r="D115" s="1007">
        <v>18044</v>
      </c>
      <c r="E115" s="1017">
        <f t="shared" si="3"/>
        <v>0.37945029756271947</v>
      </c>
      <c r="F115" s="1009">
        <v>155279</v>
      </c>
      <c r="G115" s="1007">
        <v>137066</v>
      </c>
      <c r="H115" s="1007">
        <v>51779</v>
      </c>
      <c r="I115" s="1017">
        <f t="shared" si="4"/>
        <v>0.37776691520873157</v>
      </c>
      <c r="J115" s="1009">
        <v>225678</v>
      </c>
      <c r="K115" s="1007">
        <v>726222</v>
      </c>
      <c r="L115" s="1007">
        <v>220276</v>
      </c>
      <c r="M115" s="1017">
        <f t="shared" si="5"/>
        <v>0.30331771827347559</v>
      </c>
      <c r="N115" s="1009">
        <v>234415</v>
      </c>
      <c r="O115" s="1007">
        <v>874990</v>
      </c>
      <c r="P115" s="1007">
        <v>291283</v>
      </c>
      <c r="Q115" s="1029">
        <v>0.34303770292615599</v>
      </c>
    </row>
    <row r="116" spans="1:17">
      <c r="A116" s="1021">
        <v>99.699996948242188</v>
      </c>
      <c r="B116" s="1009">
        <v>113744</v>
      </c>
      <c r="C116" s="1007">
        <v>56671</v>
      </c>
      <c r="D116" s="1007">
        <v>21870</v>
      </c>
      <c r="E116" s="1017">
        <f t="shared" si="3"/>
        <v>0.38591166557851458</v>
      </c>
      <c r="F116" s="1009">
        <v>155041</v>
      </c>
      <c r="G116" s="1007">
        <v>161604</v>
      </c>
      <c r="H116" s="1007">
        <v>61099</v>
      </c>
      <c r="I116" s="1017">
        <f t="shared" si="4"/>
        <v>0.37807851290809635</v>
      </c>
      <c r="J116" s="1009">
        <v>225692</v>
      </c>
      <c r="K116" s="1007">
        <v>900669</v>
      </c>
      <c r="L116" s="1007">
        <v>274760</v>
      </c>
      <c r="M116" s="1017">
        <f t="shared" si="5"/>
        <v>0.30506212604186445</v>
      </c>
      <c r="N116" s="1009">
        <v>234327</v>
      </c>
      <c r="O116" s="1007">
        <v>1085946</v>
      </c>
      <c r="P116" s="1007">
        <v>370718</v>
      </c>
      <c r="Q116" s="1029">
        <v>0.35412384743774999</v>
      </c>
    </row>
    <row r="117" spans="1:17">
      <c r="A117" s="1021">
        <v>99.800003051757812</v>
      </c>
      <c r="B117" s="1009">
        <v>113739</v>
      </c>
      <c r="C117" s="1007">
        <v>73524</v>
      </c>
      <c r="D117" s="1007">
        <v>29694</v>
      </c>
      <c r="E117" s="1017">
        <f t="shared" si="3"/>
        <v>0.40386812469397748</v>
      </c>
      <c r="F117" s="1009">
        <v>155487</v>
      </c>
      <c r="G117" s="1007">
        <v>210112</v>
      </c>
      <c r="H117" s="1007">
        <v>81905</v>
      </c>
      <c r="I117" s="1017">
        <f t="shared" si="4"/>
        <v>0.38981590770636615</v>
      </c>
      <c r="J117" s="1009">
        <v>225690</v>
      </c>
      <c r="K117" s="1007">
        <v>1272633</v>
      </c>
      <c r="L117" s="1007">
        <v>397122</v>
      </c>
      <c r="M117" s="1017">
        <f t="shared" si="5"/>
        <v>0.31204754237867477</v>
      </c>
      <c r="N117" s="1009">
        <v>234566</v>
      </c>
      <c r="O117" s="1007">
        <v>1533331</v>
      </c>
      <c r="P117" s="1007">
        <v>544790</v>
      </c>
      <c r="Q117" s="1029">
        <v>0.36699508380877999</v>
      </c>
    </row>
    <row r="118" spans="1:17">
      <c r="A118" s="1021">
        <v>99.900001525878906</v>
      </c>
      <c r="B118" s="1009">
        <v>11373</v>
      </c>
      <c r="C118" s="1007">
        <v>91566</v>
      </c>
      <c r="D118" s="1007">
        <v>38378</v>
      </c>
      <c r="E118" s="1017">
        <f t="shared" si="3"/>
        <v>0.41912937116396914</v>
      </c>
      <c r="F118" s="1009">
        <v>15521</v>
      </c>
      <c r="G118" s="1007">
        <v>261274</v>
      </c>
      <c r="H118" s="1007">
        <v>104924</v>
      </c>
      <c r="I118" s="1017">
        <f t="shared" si="4"/>
        <v>0.40158607438933841</v>
      </c>
      <c r="J118" s="1009">
        <v>22574</v>
      </c>
      <c r="K118" s="1007">
        <v>1699577</v>
      </c>
      <c r="L118" s="1007">
        <v>548515</v>
      </c>
      <c r="M118" s="1017">
        <f t="shared" si="5"/>
        <v>0.32273618670998727</v>
      </c>
      <c r="N118" s="1009">
        <v>23438</v>
      </c>
      <c r="O118" s="1007">
        <v>2035425</v>
      </c>
      <c r="P118" s="1007">
        <v>746101</v>
      </c>
      <c r="Q118" s="1029">
        <v>0.38312601128796098</v>
      </c>
    </row>
    <row r="119" spans="1:17">
      <c r="A119" s="1022">
        <v>99.910003662109375</v>
      </c>
      <c r="B119" s="1009">
        <v>11380</v>
      </c>
      <c r="C119" s="1007">
        <v>97390</v>
      </c>
      <c r="D119" s="1007">
        <v>41475</v>
      </c>
      <c r="E119" s="1017">
        <f t="shared" si="3"/>
        <v>0.42586507855015915</v>
      </c>
      <c r="F119" s="1009">
        <v>15536</v>
      </c>
      <c r="G119" s="1007">
        <v>276400</v>
      </c>
      <c r="H119" s="1007">
        <v>110017</v>
      </c>
      <c r="I119" s="1017">
        <f t="shared" si="4"/>
        <v>0.39803545586107092</v>
      </c>
      <c r="J119" s="1009">
        <v>22564</v>
      </c>
      <c r="K119" s="1007">
        <v>1834661</v>
      </c>
      <c r="L119" s="1007">
        <v>579674</v>
      </c>
      <c r="M119" s="1017">
        <f t="shared" si="5"/>
        <v>0.31595700786139785</v>
      </c>
      <c r="N119" s="1009">
        <v>23454</v>
      </c>
      <c r="O119" s="1007">
        <v>2192447</v>
      </c>
      <c r="P119" s="1007">
        <v>821616</v>
      </c>
      <c r="Q119" s="1029">
        <v>0.38081262452902798</v>
      </c>
    </row>
    <row r="120" spans="1:17">
      <c r="A120" s="1022">
        <v>99.919998168945312</v>
      </c>
      <c r="B120" s="1009">
        <v>11387</v>
      </c>
      <c r="C120" s="1007">
        <v>104700</v>
      </c>
      <c r="D120" s="1007">
        <v>45354</v>
      </c>
      <c r="E120" s="1017">
        <f t="shared" si="3"/>
        <v>0.43318051575931232</v>
      </c>
      <c r="F120" s="1009">
        <v>15527</v>
      </c>
      <c r="G120" s="1007">
        <v>294659</v>
      </c>
      <c r="H120" s="1007">
        <v>115241</v>
      </c>
      <c r="I120" s="1017">
        <f t="shared" si="4"/>
        <v>0.39109954218265858</v>
      </c>
      <c r="J120" s="1009">
        <v>22569</v>
      </c>
      <c r="K120" s="1007">
        <v>1996807</v>
      </c>
      <c r="L120" s="1007">
        <v>642610</v>
      </c>
      <c r="M120" s="1017">
        <f t="shared" si="5"/>
        <v>0.32181878368815814</v>
      </c>
      <c r="N120" s="1009">
        <v>23448</v>
      </c>
      <c r="O120" s="1007">
        <v>2388414</v>
      </c>
      <c r="P120" s="1007">
        <v>904279</v>
      </c>
      <c r="Q120" s="1029">
        <v>0.38266577934199397</v>
      </c>
    </row>
    <row r="121" spans="1:17">
      <c r="A121" s="1022">
        <v>99.930000305175781</v>
      </c>
      <c r="B121" s="1009">
        <v>11376</v>
      </c>
      <c r="C121" s="1007">
        <v>113582</v>
      </c>
      <c r="D121" s="1007">
        <v>48492</v>
      </c>
      <c r="E121" s="1017">
        <f t="shared" si="3"/>
        <v>0.4269338451515205</v>
      </c>
      <c r="F121" s="1009">
        <v>15523</v>
      </c>
      <c r="G121" s="1007">
        <v>317580</v>
      </c>
      <c r="H121" s="1007">
        <v>127154</v>
      </c>
      <c r="I121" s="1017">
        <f t="shared" si="4"/>
        <v>0.40038415517349957</v>
      </c>
      <c r="J121" s="1009">
        <v>22564</v>
      </c>
      <c r="K121" s="1007">
        <v>2200737</v>
      </c>
      <c r="L121" s="1007">
        <v>713207</v>
      </c>
      <c r="M121" s="1017">
        <f t="shared" si="5"/>
        <v>0.32407643439447786</v>
      </c>
      <c r="N121" s="1009">
        <v>23446</v>
      </c>
      <c r="O121" s="1007">
        <v>2631262</v>
      </c>
      <c r="P121" s="1007">
        <v>1002258</v>
      </c>
      <c r="Q121" s="1029">
        <v>0.38835002927819401</v>
      </c>
    </row>
    <row r="122" spans="1:17">
      <c r="A122" s="1022">
        <v>99.94000244140625</v>
      </c>
      <c r="B122" s="1009">
        <v>11365</v>
      </c>
      <c r="C122" s="1007">
        <v>124372</v>
      </c>
      <c r="D122" s="1007">
        <v>53522</v>
      </c>
      <c r="E122" s="1017">
        <f t="shared" si="3"/>
        <v>0.43033801820345413</v>
      </c>
      <c r="F122" s="1009">
        <v>15523</v>
      </c>
      <c r="G122" s="1007">
        <v>347856</v>
      </c>
      <c r="H122" s="1007">
        <v>139030</v>
      </c>
      <c r="I122" s="1017">
        <f t="shared" si="4"/>
        <v>0.39967687778851019</v>
      </c>
      <c r="J122" s="1009">
        <v>22581</v>
      </c>
      <c r="K122" s="1007">
        <v>2465316</v>
      </c>
      <c r="L122" s="1007">
        <v>793579</v>
      </c>
      <c r="M122" s="1017">
        <f t="shared" si="5"/>
        <v>0.32189747683461267</v>
      </c>
      <c r="N122" s="1009">
        <v>23446</v>
      </c>
      <c r="O122" s="1007">
        <v>2950812</v>
      </c>
      <c r="P122" s="1007">
        <v>1127458</v>
      </c>
      <c r="Q122" s="1029">
        <v>0.391502312352843</v>
      </c>
    </row>
    <row r="123" spans="1:17">
      <c r="A123" s="1022">
        <v>99.949996948242188</v>
      </c>
      <c r="B123" s="1009">
        <v>11384</v>
      </c>
      <c r="C123" s="1007">
        <v>139823</v>
      </c>
      <c r="D123" s="1007">
        <v>58712</v>
      </c>
      <c r="E123" s="1017">
        <f t="shared" si="3"/>
        <v>0.41990230505710791</v>
      </c>
      <c r="F123" s="1009">
        <v>15529</v>
      </c>
      <c r="G123" s="1007">
        <v>389223</v>
      </c>
      <c r="H123" s="1007">
        <v>155707</v>
      </c>
      <c r="I123" s="1017">
        <f t="shared" si="4"/>
        <v>0.4000457321381316</v>
      </c>
      <c r="J123" s="1009">
        <v>22560</v>
      </c>
      <c r="K123" s="1007">
        <v>2827877</v>
      </c>
      <c r="L123" s="1007">
        <v>918505</v>
      </c>
      <c r="M123" s="1017">
        <f t="shared" si="5"/>
        <v>0.32480373085533776</v>
      </c>
      <c r="N123" s="1009">
        <v>23448</v>
      </c>
      <c r="O123" s="1007">
        <v>3381735</v>
      </c>
      <c r="P123" s="1007">
        <v>1302651</v>
      </c>
      <c r="Q123" s="1029">
        <v>0.394721764941449</v>
      </c>
    </row>
    <row r="124" spans="1:17">
      <c r="A124" s="1022">
        <v>99.959999084472656</v>
      </c>
      <c r="B124" s="1009">
        <v>11374</v>
      </c>
      <c r="C124" s="1007">
        <v>161252</v>
      </c>
      <c r="D124" s="1007">
        <v>70640</v>
      </c>
      <c r="E124" s="1017">
        <f t="shared" si="3"/>
        <v>0.43807208592761643</v>
      </c>
      <c r="F124" s="1009">
        <v>15535</v>
      </c>
      <c r="G124" s="1007">
        <v>444338</v>
      </c>
      <c r="H124" s="1007">
        <v>179879</v>
      </c>
      <c r="I124" s="1017">
        <f t="shared" si="4"/>
        <v>0.40482470551697131</v>
      </c>
      <c r="J124" s="1009">
        <v>22577</v>
      </c>
      <c r="K124" s="1007">
        <v>3366820</v>
      </c>
      <c r="L124" s="1007">
        <v>1115061</v>
      </c>
      <c r="M124" s="1017">
        <f t="shared" si="5"/>
        <v>0.33119115367022889</v>
      </c>
      <c r="N124" s="1009">
        <v>23445</v>
      </c>
      <c r="O124" s="1007">
        <v>4027049</v>
      </c>
      <c r="P124" s="1007">
        <v>1572162</v>
      </c>
      <c r="Q124" s="1029">
        <v>0.39639685163725402</v>
      </c>
    </row>
    <row r="125" spans="1:17">
      <c r="A125" s="1022">
        <v>99.970001220703125</v>
      </c>
      <c r="B125" s="1009">
        <v>11372</v>
      </c>
      <c r="C125" s="1007">
        <v>195504</v>
      </c>
      <c r="D125" s="1007">
        <v>85396</v>
      </c>
      <c r="E125" s="1017">
        <f t="shared" si="3"/>
        <v>0.43679924707422868</v>
      </c>
      <c r="F125" s="1009">
        <v>15514</v>
      </c>
      <c r="G125" s="1007">
        <v>536691</v>
      </c>
      <c r="H125" s="1007">
        <v>220418</v>
      </c>
      <c r="I125" s="1017">
        <f t="shared" si="4"/>
        <v>0.41069814846904457</v>
      </c>
      <c r="J125" s="1009">
        <v>22566</v>
      </c>
      <c r="K125" s="1007">
        <v>4298589</v>
      </c>
      <c r="L125" s="1007">
        <v>1427836</v>
      </c>
      <c r="M125" s="1017">
        <f t="shared" si="5"/>
        <v>0.33216387982196016</v>
      </c>
      <c r="N125" s="1009">
        <v>23445</v>
      </c>
      <c r="O125" s="1007">
        <v>5097957</v>
      </c>
      <c r="P125" s="1007">
        <v>2028091</v>
      </c>
      <c r="Q125" s="1029">
        <v>0.40185811291679602</v>
      </c>
    </row>
    <row r="126" spans="1:17">
      <c r="A126" s="1022">
        <v>99.980003356933594</v>
      </c>
      <c r="B126" s="1009">
        <v>11381</v>
      </c>
      <c r="C126" s="1007">
        <v>263289</v>
      </c>
      <c r="D126" s="1007">
        <v>116354</v>
      </c>
      <c r="E126" s="1017">
        <f t="shared" si="3"/>
        <v>0.44192503294858504</v>
      </c>
      <c r="F126" s="1009">
        <v>15544</v>
      </c>
      <c r="G126" s="1007">
        <v>726641</v>
      </c>
      <c r="H126" s="1007">
        <v>296154</v>
      </c>
      <c r="I126" s="1017">
        <f t="shared" si="4"/>
        <v>0.40756577181854586</v>
      </c>
      <c r="J126" s="1009">
        <v>22565</v>
      </c>
      <c r="K126" s="1007">
        <v>6322549</v>
      </c>
      <c r="L126" s="1007">
        <v>2117246</v>
      </c>
      <c r="M126" s="1017">
        <f t="shared" si="5"/>
        <v>0.33487221688594265</v>
      </c>
      <c r="N126" s="1009">
        <v>23443</v>
      </c>
      <c r="O126" s="1007">
        <v>7385241</v>
      </c>
      <c r="P126" s="1007">
        <v>2984685</v>
      </c>
      <c r="Q126" s="1029">
        <v>0.40590587067891298</v>
      </c>
    </row>
    <row r="127" spans="1:17">
      <c r="A127" s="1022">
        <v>99.989997863769531</v>
      </c>
      <c r="B127" s="1009">
        <v>1133</v>
      </c>
      <c r="C127" s="1007">
        <v>344113</v>
      </c>
      <c r="D127" s="1007">
        <v>151107</v>
      </c>
      <c r="E127" s="1017">
        <f t="shared" si="3"/>
        <v>0.43912028897484257</v>
      </c>
      <c r="F127" s="1009">
        <v>1552</v>
      </c>
      <c r="G127" s="1007">
        <v>928983</v>
      </c>
      <c r="H127" s="1007">
        <v>368613</v>
      </c>
      <c r="I127" s="1017">
        <f t="shared" si="4"/>
        <v>0.39679197574121378</v>
      </c>
      <c r="J127" s="1009">
        <v>2266</v>
      </c>
      <c r="K127" s="1007">
        <v>8583380</v>
      </c>
      <c r="L127" s="1007">
        <v>2868729</v>
      </c>
      <c r="M127" s="1017">
        <f t="shared" si="5"/>
        <v>0.33421903725571978</v>
      </c>
      <c r="N127" s="1009">
        <v>2354</v>
      </c>
      <c r="O127" s="1007">
        <v>9916678</v>
      </c>
      <c r="P127" s="1007">
        <v>4070608</v>
      </c>
      <c r="Q127" s="1029">
        <v>0.40928128760273802</v>
      </c>
    </row>
    <row r="128" spans="1:17">
      <c r="A128" s="1023">
        <v>99.990997314453125</v>
      </c>
      <c r="B128" s="1009">
        <v>1133</v>
      </c>
      <c r="C128" s="1007">
        <v>370485</v>
      </c>
      <c r="D128" s="1007">
        <v>165948</v>
      </c>
      <c r="E128" s="1017">
        <f t="shared" si="3"/>
        <v>0.44792096846026153</v>
      </c>
      <c r="F128" s="1009">
        <v>1552</v>
      </c>
      <c r="G128" s="1007">
        <v>994553</v>
      </c>
      <c r="H128" s="1007">
        <v>399089</v>
      </c>
      <c r="I128" s="1017">
        <f t="shared" si="4"/>
        <v>0.40127474352799702</v>
      </c>
      <c r="J128" s="1009">
        <v>2242</v>
      </c>
      <c r="K128" s="1007">
        <v>9260633</v>
      </c>
      <c r="L128" s="1007">
        <v>3049496</v>
      </c>
      <c r="M128" s="1017">
        <f t="shared" si="5"/>
        <v>0.32929671222258783</v>
      </c>
      <c r="N128" s="1009">
        <v>2328</v>
      </c>
      <c r="O128" s="1007">
        <v>10705350</v>
      </c>
      <c r="P128" s="1007">
        <v>4365398</v>
      </c>
      <c r="Q128" s="1029">
        <v>0.40731615439969099</v>
      </c>
    </row>
    <row r="129" spans="1:17">
      <c r="A129" s="1023">
        <v>99.991996765136719</v>
      </c>
      <c r="B129" s="1009">
        <v>1143</v>
      </c>
      <c r="C129" s="1007">
        <v>399677</v>
      </c>
      <c r="D129" s="1007">
        <v>179973</v>
      </c>
      <c r="E129" s="1017">
        <f t="shared" si="3"/>
        <v>0.45029611411214554</v>
      </c>
      <c r="F129" s="1009">
        <v>1552</v>
      </c>
      <c r="G129" s="1007">
        <v>1069595</v>
      </c>
      <c r="H129" s="1007">
        <v>441597</v>
      </c>
      <c r="I129" s="1017">
        <f t="shared" si="4"/>
        <v>0.41286374749321003</v>
      </c>
      <c r="J129" s="1009">
        <v>2265</v>
      </c>
      <c r="K129" s="1007">
        <v>10139782</v>
      </c>
      <c r="L129" s="1007">
        <v>3382873</v>
      </c>
      <c r="M129" s="1017">
        <f t="shared" si="5"/>
        <v>0.33362383925019296</v>
      </c>
      <c r="N129" s="1009">
        <v>2348</v>
      </c>
      <c r="O129" s="1007">
        <v>11670959</v>
      </c>
      <c r="P129" s="1007">
        <v>4760360</v>
      </c>
      <c r="Q129" s="1029">
        <v>0.40194176456050001</v>
      </c>
    </row>
    <row r="130" spans="1:17">
      <c r="A130" s="1023">
        <v>99.992996215820312</v>
      </c>
      <c r="B130" s="1009">
        <v>1143</v>
      </c>
      <c r="C130" s="1007">
        <v>436513</v>
      </c>
      <c r="D130" s="1007">
        <v>194601</v>
      </c>
      <c r="E130" s="1017">
        <f t="shared" si="3"/>
        <v>0.44580802862686791</v>
      </c>
      <c r="F130" s="1009">
        <v>1551</v>
      </c>
      <c r="G130" s="1007">
        <v>1163002</v>
      </c>
      <c r="H130" s="1007">
        <v>474799</v>
      </c>
      <c r="I130" s="1017">
        <f t="shared" si="4"/>
        <v>0.40825295227351288</v>
      </c>
      <c r="J130" s="1009">
        <v>2266</v>
      </c>
      <c r="K130" s="1007">
        <v>11289889</v>
      </c>
      <c r="L130" s="1007">
        <v>3690625</v>
      </c>
      <c r="M130" s="1017">
        <f t="shared" si="5"/>
        <v>0.32689648233034002</v>
      </c>
      <c r="N130" s="1009">
        <v>2348</v>
      </c>
      <c r="O130" s="1007">
        <v>12896520</v>
      </c>
      <c r="P130" s="1007">
        <v>5348701</v>
      </c>
      <c r="Q130" s="1029">
        <v>0.40830793792352998</v>
      </c>
    </row>
    <row r="131" spans="1:17">
      <c r="A131" s="1023">
        <v>99.994003295898438</v>
      </c>
      <c r="B131" s="1009">
        <v>1132</v>
      </c>
      <c r="C131" s="1007">
        <v>480420</v>
      </c>
      <c r="D131" s="1007">
        <v>211803</v>
      </c>
      <c r="E131" s="1017">
        <f t="shared" si="3"/>
        <v>0.44087048832271764</v>
      </c>
      <c r="F131" s="1009">
        <v>1553</v>
      </c>
      <c r="G131" s="1007">
        <v>1291081</v>
      </c>
      <c r="H131" s="1007">
        <v>530684</v>
      </c>
      <c r="I131" s="1017">
        <f t="shared" si="4"/>
        <v>0.4110385018445783</v>
      </c>
      <c r="J131" s="1009">
        <v>2244</v>
      </c>
      <c r="K131" s="1007">
        <v>12760260</v>
      </c>
      <c r="L131" s="1007">
        <v>4246074</v>
      </c>
      <c r="M131" s="1017">
        <f t="shared" si="5"/>
        <v>0.33275763973461353</v>
      </c>
      <c r="N131" s="1009">
        <v>2329</v>
      </c>
      <c r="O131" s="1007">
        <v>14501286</v>
      </c>
      <c r="P131" s="1007">
        <v>5952307</v>
      </c>
      <c r="Q131" s="1029">
        <v>0.40421460065805498</v>
      </c>
    </row>
    <row r="132" spans="1:17">
      <c r="A132" s="1023">
        <v>99.995002746582031</v>
      </c>
      <c r="B132" s="1009">
        <v>1132</v>
      </c>
      <c r="C132" s="1007">
        <v>543316</v>
      </c>
      <c r="D132" s="1007">
        <v>241090</v>
      </c>
      <c r="E132" s="1017">
        <f t="shared" si="3"/>
        <v>0.44373808244189383</v>
      </c>
      <c r="F132" s="1009">
        <v>1552</v>
      </c>
      <c r="G132" s="1007">
        <v>1447283</v>
      </c>
      <c r="H132" s="1007">
        <v>600567</v>
      </c>
      <c r="I132" s="1017">
        <f t="shared" si="4"/>
        <v>0.41496169028448476</v>
      </c>
      <c r="J132" s="1009">
        <v>2265</v>
      </c>
      <c r="K132" s="1007">
        <v>14830746</v>
      </c>
      <c r="L132" s="1007">
        <v>4936938</v>
      </c>
      <c r="M132" s="1017">
        <f t="shared" si="5"/>
        <v>0.33288534507974177</v>
      </c>
      <c r="N132" s="1009">
        <v>2349</v>
      </c>
      <c r="O132" s="1007">
        <v>16742613</v>
      </c>
      <c r="P132" s="1007">
        <v>6903798</v>
      </c>
      <c r="Q132" s="1029">
        <v>0.40523442345536298</v>
      </c>
    </row>
    <row r="133" spans="1:17">
      <c r="A133" s="1023">
        <v>99.996002197265625</v>
      </c>
      <c r="B133" s="1009">
        <v>1143</v>
      </c>
      <c r="C133" s="1007">
        <v>635792</v>
      </c>
      <c r="D133" s="1007">
        <v>282140</v>
      </c>
      <c r="E133" s="1017">
        <f t="shared" si="3"/>
        <v>0.44376148174245666</v>
      </c>
      <c r="F133" s="1009">
        <v>1551</v>
      </c>
      <c r="G133" s="1007">
        <v>1654899</v>
      </c>
      <c r="H133" s="1007">
        <v>667294</v>
      </c>
      <c r="I133" s="1017">
        <f t="shared" si="4"/>
        <v>0.40322339913191074</v>
      </c>
      <c r="J133" s="1009">
        <v>2265</v>
      </c>
      <c r="K133" s="1007">
        <v>17994184</v>
      </c>
      <c r="L133" s="1007">
        <v>5941341</v>
      </c>
      <c r="M133" s="1017">
        <f t="shared" si="5"/>
        <v>0.33018118520962109</v>
      </c>
      <c r="N133" s="1009">
        <v>2349</v>
      </c>
      <c r="O133" s="1007">
        <v>20036468</v>
      </c>
      <c r="P133" s="1007">
        <v>8219213</v>
      </c>
      <c r="Q133" s="1029">
        <v>0.40221746577356499</v>
      </c>
    </row>
    <row r="134" spans="1:17">
      <c r="A134" s="1023">
        <v>99.997001647949219</v>
      </c>
      <c r="B134" s="1009">
        <v>1133</v>
      </c>
      <c r="C134" s="1007">
        <v>771648</v>
      </c>
      <c r="D134" s="1007">
        <v>323940</v>
      </c>
      <c r="E134" s="1017">
        <f t="shared" si="3"/>
        <v>0.41980281164468775</v>
      </c>
      <c r="F134" s="1009">
        <v>1552</v>
      </c>
      <c r="G134" s="1007">
        <v>2000537</v>
      </c>
      <c r="H134" s="1007">
        <v>824976</v>
      </c>
      <c r="I134" s="1017">
        <f t="shared" si="4"/>
        <v>0.41237727670120572</v>
      </c>
      <c r="J134" s="1009">
        <v>2245</v>
      </c>
      <c r="K134" s="1007">
        <v>23235976</v>
      </c>
      <c r="L134" s="1007">
        <v>7600950</v>
      </c>
      <c r="M134" s="1017">
        <f t="shared" si="5"/>
        <v>0.32711989373719441</v>
      </c>
      <c r="N134" s="1009">
        <v>2328</v>
      </c>
      <c r="O134" s="1007">
        <v>25426154</v>
      </c>
      <c r="P134" s="1007">
        <v>10403404</v>
      </c>
      <c r="Q134" s="1029">
        <v>0.39381189695386198</v>
      </c>
    </row>
    <row r="135" spans="1:17">
      <c r="A135" s="1023">
        <v>99.998001098632812</v>
      </c>
      <c r="B135" s="1009">
        <v>1143</v>
      </c>
      <c r="C135" s="1007">
        <v>1052367</v>
      </c>
      <c r="D135" s="1007">
        <v>465563</v>
      </c>
      <c r="E135" s="1017">
        <f t="shared" si="3"/>
        <v>0.44239604624622397</v>
      </c>
      <c r="F135" s="1009">
        <v>1552</v>
      </c>
      <c r="G135" s="1007">
        <v>2756998</v>
      </c>
      <c r="H135" s="1007">
        <v>1134502</v>
      </c>
      <c r="I135" s="1017">
        <f t="shared" si="4"/>
        <v>0.41149902901634317</v>
      </c>
      <c r="J135" s="1009">
        <v>2244</v>
      </c>
      <c r="K135" s="1007">
        <v>33963000</v>
      </c>
      <c r="L135" s="1007">
        <v>10845743</v>
      </c>
      <c r="M135" s="1017">
        <f t="shared" si="5"/>
        <v>0.31933995818979477</v>
      </c>
      <c r="N135" s="1009">
        <v>2348</v>
      </c>
      <c r="O135" s="1007">
        <v>36563288</v>
      </c>
      <c r="P135" s="1007">
        <v>14891183</v>
      </c>
      <c r="Q135" s="1029">
        <v>0.39035458101873499</v>
      </c>
    </row>
    <row r="136" spans="1:17" ht="16" thickBot="1">
      <c r="A136" s="1024">
        <v>99.999000549316406</v>
      </c>
      <c r="B136" s="1014">
        <v>1143</v>
      </c>
      <c r="C136" s="1015">
        <v>2886877</v>
      </c>
      <c r="D136" s="1015">
        <v>1278214</v>
      </c>
      <c r="E136" s="1018">
        <f t="shared" si="3"/>
        <v>0.4427670454958767</v>
      </c>
      <c r="F136" s="1014">
        <v>1563</v>
      </c>
      <c r="G136" s="1015">
        <v>6441885</v>
      </c>
      <c r="H136" s="1015">
        <v>2808426</v>
      </c>
      <c r="I136" s="1018">
        <f t="shared" si="4"/>
        <v>0.43596338649323918</v>
      </c>
      <c r="J136" s="1014">
        <v>2280</v>
      </c>
      <c r="K136" s="1015">
        <v>121808208</v>
      </c>
      <c r="L136" s="1015">
        <v>37760912</v>
      </c>
      <c r="M136" s="1018">
        <f t="shared" si="5"/>
        <v>0.3100030172022562</v>
      </c>
      <c r="N136" s="1014">
        <v>2368</v>
      </c>
      <c r="O136" s="1015">
        <v>121719392</v>
      </c>
      <c r="P136" s="1015">
        <v>49376948</v>
      </c>
      <c r="Q136" s="1030">
        <v>0.38251467836203101</v>
      </c>
    </row>
    <row r="137" spans="1:17" ht="16" thickTop="1"/>
  </sheetData>
  <mergeCells count="6">
    <mergeCell ref="B8:E8"/>
    <mergeCell ref="N8:Q8"/>
    <mergeCell ref="B7:Q7"/>
    <mergeCell ref="A4:Q4"/>
    <mergeCell ref="F8:I8"/>
    <mergeCell ref="J8:M8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72"/>
  <sheetViews>
    <sheetView workbookViewId="0">
      <pane xSplit="1" ySplit="9" topLeftCell="B45" activePane="bottomRight" state="frozen"/>
      <selection activeCell="D32" sqref="D32"/>
      <selection pane="topRight" activeCell="D32" sqref="D32"/>
      <selection pane="bottomLeft" activeCell="D32" sqref="D32"/>
      <selection pane="bottomRight" activeCell="G68" sqref="G68"/>
    </sheetView>
  </sheetViews>
  <sheetFormatPr baseColWidth="10" defaultColWidth="10.83203125" defaultRowHeight="15" x14ac:dyDescent="0"/>
  <cols>
    <col min="1" max="1" width="10.83203125" style="4"/>
    <col min="2" max="3" width="10.83203125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6" thickBot="1">
      <c r="G3" s="209"/>
    </row>
    <row r="4" spans="1:30" ht="25" customHeight="1" thickTop="1">
      <c r="A4" s="1224" t="s">
        <v>1089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6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50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8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9" t="s">
        <v>22</v>
      </c>
      <c r="S6" s="999" t="s">
        <v>21</v>
      </c>
      <c r="T6" s="1000" t="s">
        <v>54</v>
      </c>
      <c r="U6" s="1000" t="s">
        <v>53</v>
      </c>
      <c r="V6" s="1000" t="s">
        <v>52</v>
      </c>
      <c r="W6" s="1002" t="s">
        <v>51</v>
      </c>
      <c r="X6" s="49"/>
      <c r="Z6" s="518"/>
    </row>
    <row r="7" spans="1:30" ht="35" customHeight="1">
      <c r="A7" s="46"/>
      <c r="B7" s="930"/>
      <c r="C7" s="930"/>
      <c r="D7" s="1287" t="s">
        <v>1060</v>
      </c>
      <c r="E7" s="1288"/>
      <c r="F7" s="1288"/>
      <c r="G7" s="1288"/>
      <c r="H7" s="1288"/>
      <c r="I7" s="1288"/>
      <c r="J7" s="1288"/>
      <c r="K7" s="1288"/>
      <c r="L7" s="1288"/>
      <c r="M7" s="1288"/>
      <c r="N7" s="1288"/>
      <c r="O7" s="1288"/>
      <c r="P7" s="1288"/>
      <c r="Q7" s="1288"/>
      <c r="R7" s="1288"/>
      <c r="S7" s="1288"/>
      <c r="T7" s="1288"/>
      <c r="U7" s="1288"/>
      <c r="V7" s="1288"/>
      <c r="W7" s="1289"/>
      <c r="X7" s="53"/>
      <c r="Z7" s="1227"/>
      <c r="AA7" s="1227"/>
      <c r="AB7" s="1227"/>
      <c r="AC7" s="1227"/>
      <c r="AD7" s="1227"/>
    </row>
    <row r="8" spans="1:30" ht="21" customHeight="1">
      <c r="A8" s="434"/>
      <c r="B8" s="533"/>
      <c r="C8" s="533"/>
      <c r="D8" s="1312" t="s">
        <v>1229</v>
      </c>
      <c r="E8" s="1304"/>
      <c r="F8" s="1304"/>
      <c r="G8" s="1304"/>
      <c r="H8" s="1304"/>
      <c r="I8" s="1304"/>
      <c r="J8" s="1304"/>
      <c r="K8" s="1304"/>
      <c r="L8" s="1304"/>
      <c r="M8" s="1304"/>
      <c r="N8" s="1303" t="s">
        <v>1054</v>
      </c>
      <c r="O8" s="1304"/>
      <c r="P8" s="1304"/>
      <c r="Q8" s="1304"/>
      <c r="R8" s="1304"/>
      <c r="S8" s="1304"/>
      <c r="T8" s="1304"/>
      <c r="U8" s="1304"/>
      <c r="V8" s="1304"/>
      <c r="W8" s="1313"/>
      <c r="X8" s="535"/>
      <c r="Z8" s="1227"/>
      <c r="AA8" s="1227"/>
      <c r="AB8" s="1227"/>
      <c r="AC8" s="1227"/>
      <c r="AD8" s="1227"/>
    </row>
    <row r="9" spans="1:30" s="30" customFormat="1" ht="31" customHeight="1">
      <c r="A9" s="45"/>
      <c r="B9" s="935" t="s">
        <v>1055</v>
      </c>
      <c r="C9" s="935" t="s">
        <v>1056</v>
      </c>
      <c r="D9" s="832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2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8" t="s">
        <v>9</v>
      </c>
      <c r="X9" s="536"/>
      <c r="Y9" s="1032" t="s">
        <v>39</v>
      </c>
      <c r="Z9" s="1227"/>
      <c r="AA9" s="1227"/>
      <c r="AB9" s="1227"/>
      <c r="AC9" s="1227"/>
      <c r="AD9" s="1227"/>
    </row>
    <row r="10" spans="1:30">
      <c r="A10" s="27">
        <v>1960</v>
      </c>
      <c r="B10" s="936">
        <v>111313.60000000001</v>
      </c>
      <c r="C10" s="936">
        <v>3125.7099827267853</v>
      </c>
      <c r="D10" s="938">
        <v>535.68322915943224</v>
      </c>
      <c r="E10" s="970"/>
      <c r="G10" s="940"/>
      <c r="H10" s="941"/>
      <c r="I10" s="942"/>
      <c r="J10" s="942"/>
      <c r="K10" s="942"/>
      <c r="L10" s="942"/>
      <c r="M10" s="942"/>
      <c r="N10" s="971">
        <v>1.9076891018962289E-2</v>
      </c>
      <c r="O10" s="926"/>
      <c r="P10" s="25"/>
      <c r="Q10" s="25"/>
      <c r="R10" s="926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2">
        <v>112450.2</v>
      </c>
      <c r="C11" s="937">
        <v>3198.9478230171808</v>
      </c>
      <c r="D11" s="943">
        <v>580.79735799191553</v>
      </c>
      <c r="E11" s="944"/>
      <c r="F11" s="940"/>
      <c r="G11" s="940"/>
      <c r="H11" s="945"/>
      <c r="I11" s="946"/>
      <c r="J11" s="946"/>
      <c r="K11" s="946"/>
      <c r="L11" s="946"/>
      <c r="M11" s="946"/>
      <c r="N11" s="972">
        <v>2.0416331456154457E-2</v>
      </c>
      <c r="O11" s="927"/>
      <c r="P11" s="15"/>
      <c r="Q11" s="15"/>
      <c r="R11" s="927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2">
        <v>113753.9</v>
      </c>
      <c r="C12" s="937">
        <v>3398.2496341888282</v>
      </c>
      <c r="D12" s="943">
        <v>577.10045167705641</v>
      </c>
      <c r="E12" s="944">
        <v>503.7998374371042</v>
      </c>
      <c r="F12" s="948">
        <v>434.38246624803912</v>
      </c>
      <c r="G12" s="948">
        <f>(E12-F12*0.5)/0.4</f>
        <v>716.52151078271152</v>
      </c>
      <c r="H12" s="944">
        <v>1235.0404910883403</v>
      </c>
      <c r="I12" s="949">
        <v>1123.5268711659855</v>
      </c>
      <c r="J12" s="949">
        <v>228.03087752949077</v>
      </c>
      <c r="K12" s="949">
        <v>248.57818763446218</v>
      </c>
      <c r="L12" s="949">
        <v>194.21701660800517</v>
      </c>
      <c r="M12" s="949">
        <v>136.48706323937151</v>
      </c>
      <c r="N12" s="972">
        <v>1.9318011958146485E-2</v>
      </c>
      <c r="O12" s="927">
        <v>1.6864327962038159E-2</v>
      </c>
      <c r="P12" s="15">
        <v>1.4540632662829012E-2</v>
      </c>
      <c r="Q12" s="15">
        <v>2.3985029076559132E-2</v>
      </c>
      <c r="R12" s="927">
        <v>4.1342069489473943E-2</v>
      </c>
      <c r="S12" s="15">
        <v>3.7609233313560246E-2</v>
      </c>
      <c r="T12" s="15">
        <v>7.6331654327077558E-3</v>
      </c>
      <c r="U12" s="15">
        <v>8.3209714830445591E-3</v>
      </c>
      <c r="V12" s="15">
        <v>6.5012713790224552E-3</v>
      </c>
      <c r="W12" s="14">
        <v>4.5688037708657703E-3</v>
      </c>
      <c r="X12" s="15"/>
      <c r="Y12" s="1034">
        <f>O12*0.9+0.1*'TG4'!R12-N12</f>
        <v>-5.909843364747952E-6</v>
      </c>
      <c r="Z12" s="2"/>
      <c r="AA12" s="2"/>
      <c r="AB12" s="2"/>
      <c r="AC12" s="2"/>
      <c r="AD12" s="2"/>
    </row>
    <row r="13" spans="1:30">
      <c r="A13" s="19">
        <v>1963</v>
      </c>
      <c r="B13" s="932">
        <v>115096.3</v>
      </c>
      <c r="C13" s="937">
        <v>3554.487786128162</v>
      </c>
      <c r="D13" s="943">
        <v>598.08715144568578</v>
      </c>
      <c r="E13" s="944">
        <f>(E12+E14)/2</f>
        <v>538.33316281994564</v>
      </c>
      <c r="F13" s="948">
        <f t="shared" ref="F13:J13" si="0">(F12+F14)/2</f>
        <v>463.50364975264779</v>
      </c>
      <c r="G13" s="948">
        <f t="shared" si="0"/>
        <v>766.45334485905437</v>
      </c>
      <c r="H13" s="944">
        <f t="shared" si="0"/>
        <v>1044.9605686422319</v>
      </c>
      <c r="I13" s="949">
        <f t="shared" si="0"/>
        <v>844.11222160387501</v>
      </c>
      <c r="J13" s="949">
        <f t="shared" si="0"/>
        <v>197.70763239907916</v>
      </c>
      <c r="K13" s="949">
        <f t="shared" ref="K13" si="1">(K12+K14)/2</f>
        <v>218.61480037227182</v>
      </c>
      <c r="L13" s="949">
        <f t="shared" ref="L13" si="2">(L12+L14)/2</f>
        <v>184.0565254241813</v>
      </c>
      <c r="M13" s="949">
        <f t="shared" ref="M13" si="3">(M12+M14)/2</f>
        <v>133.80440215880967</v>
      </c>
      <c r="N13" s="972">
        <v>1.9366396046593716E-2</v>
      </c>
      <c r="O13" s="927">
        <v>1.7431528517183447E-2</v>
      </c>
      <c r="P13" s="15">
        <v>1.5008507085386889E-2</v>
      </c>
      <c r="Q13" s="15">
        <v>2.4818187436225003E-2</v>
      </c>
      <c r="R13" s="927">
        <v>3.3836406912408044E-2</v>
      </c>
      <c r="S13" s="15">
        <v>2.7332825244341139E-2</v>
      </c>
      <c r="T13" s="15">
        <v>6.4018835736895834E-3</v>
      </c>
      <c r="U13" s="15">
        <v>7.078869351101455E-3</v>
      </c>
      <c r="V13" s="15">
        <v>5.959853104532618E-3</v>
      </c>
      <c r="W13" s="14">
        <v>4.3326612830948468E-3</v>
      </c>
      <c r="X13" s="15"/>
      <c r="Y13" s="1034">
        <f>O13*0.9+0.1*'TG4'!R13-N13</f>
        <v>-2.9437968988780747E-4</v>
      </c>
      <c r="Z13" s="2"/>
      <c r="AA13" s="2"/>
      <c r="AB13" s="2"/>
      <c r="AC13" s="2"/>
      <c r="AD13" s="2"/>
    </row>
    <row r="14" spans="1:30">
      <c r="A14" s="19">
        <v>1964</v>
      </c>
      <c r="B14" s="932">
        <v>116795.9</v>
      </c>
      <c r="C14" s="937">
        <v>3754.2732419008912</v>
      </c>
      <c r="D14" s="943">
        <v>601.18511907805294</v>
      </c>
      <c r="E14" s="944">
        <v>572.86648820278708</v>
      </c>
      <c r="F14" s="948">
        <v>492.6248332572564</v>
      </c>
      <c r="G14" s="948">
        <f t="shared" ref="G14:G63" si="4">(E14-F14*0.5)/0.4</f>
        <v>816.38517893539722</v>
      </c>
      <c r="H14" s="944">
        <v>854.88064619612362</v>
      </c>
      <c r="I14" s="949">
        <v>564.6975720417646</v>
      </c>
      <c r="J14" s="949">
        <v>167.38438726866758</v>
      </c>
      <c r="K14" s="949">
        <v>188.65141311008142</v>
      </c>
      <c r="L14" s="949">
        <v>173.89603424035747</v>
      </c>
      <c r="M14" s="949">
        <v>131.12174107824782</v>
      </c>
      <c r="N14" s="972">
        <v>1.870294262699326E-2</v>
      </c>
      <c r="O14" s="927">
        <v>1.7821946554856066E-2</v>
      </c>
      <c r="P14" s="15">
        <v>1.5325618849601597E-2</v>
      </c>
      <c r="Q14" s="15">
        <v>2.5397842825138166E-2</v>
      </c>
      <c r="R14" s="927">
        <v>2.6595441522658803E-2</v>
      </c>
      <c r="S14" s="15">
        <v>1.7567810573382303E-2</v>
      </c>
      <c r="T14" s="15">
        <v>5.20734877227369E-3</v>
      </c>
      <c r="U14" s="15">
        <v>5.8689685488388923E-3</v>
      </c>
      <c r="V14" s="15">
        <v>5.4099269064522551E-3</v>
      </c>
      <c r="W14" s="14">
        <v>4.0792134115008594E-3</v>
      </c>
      <c r="X14" s="15"/>
      <c r="Y14" s="1034">
        <f>O14*0.9+0.1*'TG4'!R14-N14</f>
        <v>-3.6465753569213388E-6</v>
      </c>
      <c r="Z14" s="2"/>
      <c r="AA14" s="2"/>
      <c r="AB14" s="2"/>
      <c r="AC14" s="2"/>
      <c r="AD14" s="2"/>
    </row>
    <row r="15" spans="1:30">
      <c r="A15" s="19">
        <v>1964</v>
      </c>
      <c r="B15" s="932">
        <v>118275.3</v>
      </c>
      <c r="C15" s="937">
        <v>3998.6966439607909</v>
      </c>
      <c r="D15" s="943">
        <v>629.26704117883105</v>
      </c>
      <c r="E15" s="944">
        <f>(E14+E16)/2</f>
        <v>621.94619676305172</v>
      </c>
      <c r="F15" s="948">
        <f t="shared" ref="F15" si="5">(F14+F16)/2</f>
        <v>563.67979965134828</v>
      </c>
      <c r="G15" s="948">
        <f t="shared" ref="G15" si="6">(G14+G16)/2</f>
        <v>850.26574234344389</v>
      </c>
      <c r="H15" s="944">
        <f t="shared" ref="H15" si="7">(H14+H16)/2</f>
        <v>983.50996346139573</v>
      </c>
      <c r="I15" s="949">
        <f t="shared" ref="I15:J15" si="8">(I14+I16)/2</f>
        <v>760.00119748546149</v>
      </c>
      <c r="J15" s="949">
        <f t="shared" si="8"/>
        <v>219.86481952905325</v>
      </c>
      <c r="K15" s="949">
        <f t="shared" ref="K15" si="9">(K14+K16)/2</f>
        <v>226.4265626833224</v>
      </c>
      <c r="L15" s="949">
        <f t="shared" ref="L15" si="10">(L14+L16)/2</f>
        <v>215.89242081167157</v>
      </c>
      <c r="M15" s="949">
        <f t="shared" ref="M15" si="11">(M14+M16)/2</f>
        <v>177.42120235108899</v>
      </c>
      <c r="N15" s="972">
        <v>1.8612751779494174E-2</v>
      </c>
      <c r="O15" s="927">
        <v>1.839621245515274E-2</v>
      </c>
      <c r="P15" s="15">
        <v>1.6672781994701579E-2</v>
      </c>
      <c r="Q15" s="15">
        <v>2.5149553644504875E-2</v>
      </c>
      <c r="R15" s="927">
        <v>2.9090712884427106E-2</v>
      </c>
      <c r="S15" s="15">
        <v>2.2479667160726385E-2</v>
      </c>
      <c r="T15" s="15">
        <v>6.5032633892143825E-3</v>
      </c>
      <c r="U15" s="15">
        <v>6.6973496651178714E-3</v>
      </c>
      <c r="V15" s="15">
        <v>6.3857659414578681E-3</v>
      </c>
      <c r="W15" s="14">
        <v>5.2478464366954658E-3</v>
      </c>
      <c r="X15" s="15"/>
      <c r="Y15" s="1034">
        <f>O15*0.9+0.1*'TG4'!R15-N15</f>
        <v>8.5291071858600159E-4</v>
      </c>
      <c r="Z15" s="2"/>
      <c r="AA15" s="2"/>
      <c r="AB15" s="2"/>
      <c r="AC15" s="2"/>
      <c r="AD15" s="2"/>
    </row>
    <row r="16" spans="1:30">
      <c r="A16" s="19">
        <v>1966</v>
      </c>
      <c r="B16" s="932">
        <v>119724.2</v>
      </c>
      <c r="C16" s="937">
        <v>4235.7327610333696</v>
      </c>
      <c r="D16" s="943">
        <v>715.20122461795336</v>
      </c>
      <c r="E16" s="944">
        <v>671.02590532331635</v>
      </c>
      <c r="F16" s="948">
        <v>634.7347660454401</v>
      </c>
      <c r="G16" s="948">
        <f t="shared" si="4"/>
        <v>884.14630575149067</v>
      </c>
      <c r="H16" s="944">
        <v>1112.1392807266677</v>
      </c>
      <c r="I16" s="949">
        <v>955.30482292915849</v>
      </c>
      <c r="J16" s="949">
        <v>272.34525178943892</v>
      </c>
      <c r="K16" s="949">
        <v>264.20171225656338</v>
      </c>
      <c r="L16" s="949">
        <v>257.8888073829857</v>
      </c>
      <c r="M16" s="949">
        <v>223.72066362393014</v>
      </c>
      <c r="N16" s="972">
        <v>2.0215367514242053E-2</v>
      </c>
      <c r="O16" s="927">
        <v>1.8966739458442638E-2</v>
      </c>
      <c r="P16" s="15">
        <v>1.7940960009582341E-2</v>
      </c>
      <c r="Q16" s="15">
        <v>2.4990648634128667E-2</v>
      </c>
      <c r="R16" s="927">
        <v>3.1434935390279861E-2</v>
      </c>
      <c r="S16" s="15">
        <v>2.7001964508599485E-2</v>
      </c>
      <c r="T16" s="15">
        <v>7.6979165669399663E-3</v>
      </c>
      <c r="U16" s="15">
        <v>7.467737088973081E-3</v>
      </c>
      <c r="V16" s="15">
        <v>7.2893010241159581E-3</v>
      </c>
      <c r="W16" s="14">
        <v>6.3235286518192888E-3</v>
      </c>
      <c r="X16" s="15"/>
      <c r="Y16" s="1034">
        <f>O16*0.9+0.1*'TG4'!R16-N16</f>
        <v>-1.8084626156912587E-6</v>
      </c>
      <c r="Z16" s="2"/>
      <c r="AA16" s="2"/>
      <c r="AB16" s="2"/>
      <c r="AC16" s="2"/>
      <c r="AD16" s="2"/>
    </row>
    <row r="17" spans="1:30">
      <c r="A17" s="19">
        <v>1967</v>
      </c>
      <c r="B17" s="932">
        <v>121142.6</v>
      </c>
      <c r="C17" s="937">
        <v>4345.6861414606092</v>
      </c>
      <c r="D17" s="943">
        <v>999.5408896099558</v>
      </c>
      <c r="E17" s="944">
        <v>957.68344438350255</v>
      </c>
      <c r="F17" s="948">
        <v>922.87096066858737</v>
      </c>
      <c r="G17" s="948">
        <f t="shared" si="4"/>
        <v>1240.619910123022</v>
      </c>
      <c r="H17" s="944">
        <v>1376.0439579235033</v>
      </c>
      <c r="I17" s="949">
        <v>1119.3873903257245</v>
      </c>
      <c r="J17" s="949">
        <v>679.48110687363942</v>
      </c>
      <c r="K17" s="949">
        <v>731.19307686364448</v>
      </c>
      <c r="L17" s="949">
        <v>1064.8982142434402</v>
      </c>
      <c r="M17" s="949">
        <v>605.01695260794406</v>
      </c>
      <c r="N17" s="972">
        <v>2.7863720073664826E-2</v>
      </c>
      <c r="O17" s="927">
        <v>2.6696880228579779E-2</v>
      </c>
      <c r="P17" s="15">
        <v>2.5726429383212231E-2</v>
      </c>
      <c r="Q17" s="15">
        <v>3.4584163842434151E-2</v>
      </c>
      <c r="R17" s="927">
        <v>3.8359314812623765E-2</v>
      </c>
      <c r="S17" s="15">
        <v>3.1204623264784452E-2</v>
      </c>
      <c r="T17" s="15">
        <v>1.8941567627772656E-2</v>
      </c>
      <c r="U17" s="15">
        <v>2.0383117314470841E-2</v>
      </c>
      <c r="V17" s="15">
        <v>2.9685654741151698E-2</v>
      </c>
      <c r="W17" s="14">
        <v>1.6865766255813593E-2</v>
      </c>
      <c r="X17" s="15"/>
      <c r="Y17" s="1034">
        <f>O17*0.9+0.1*'TG4'!R17-N17</f>
        <v>-5.963866806443785E-7</v>
      </c>
      <c r="Z17" s="2"/>
      <c r="AA17" s="2"/>
      <c r="AB17" s="2"/>
      <c r="AC17" s="2"/>
      <c r="AD17" s="2"/>
    </row>
    <row r="18" spans="1:30">
      <c r="A18" s="19">
        <v>1968</v>
      </c>
      <c r="B18" s="932">
        <v>123507</v>
      </c>
      <c r="C18" s="937">
        <v>4559.8079228263596</v>
      </c>
      <c r="D18" s="947">
        <v>1106.8285986170106</v>
      </c>
      <c r="E18" s="944">
        <v>1084.0506201617266</v>
      </c>
      <c r="F18" s="948">
        <v>1082.8847026257931</v>
      </c>
      <c r="G18" s="948">
        <f t="shared" si="4"/>
        <v>1356.520672122075</v>
      </c>
      <c r="H18" s="944">
        <v>1314.1049108253369</v>
      </c>
      <c r="I18" s="949">
        <v>1027.4152709302573</v>
      </c>
      <c r="J18" s="949">
        <v>599.24450633104868</v>
      </c>
      <c r="K18" s="949">
        <v>664.87056586974052</v>
      </c>
      <c r="L18" s="949">
        <v>650.80970641881493</v>
      </c>
      <c r="M18" s="949">
        <v>654.63799853628745</v>
      </c>
      <c r="N18" s="972">
        <v>2.9979569763249603E-2</v>
      </c>
      <c r="O18" s="927">
        <v>2.9362605225994931E-2</v>
      </c>
      <c r="P18" s="15">
        <v>2.9331025172723461E-2</v>
      </c>
      <c r="Q18" s="15">
        <v>3.6742731599082999E-2</v>
      </c>
      <c r="R18" s="927">
        <v>3.5593857892308726E-2</v>
      </c>
      <c r="S18" s="15">
        <v>2.7828579627566793E-2</v>
      </c>
      <c r="T18" s="15">
        <v>1.6231142297229436E-2</v>
      </c>
      <c r="U18" s="15">
        <v>1.8008690359039292E-2</v>
      </c>
      <c r="V18" s="15">
        <v>1.7627837788580788E-2</v>
      </c>
      <c r="W18" s="14">
        <v>1.7731530944642415E-2</v>
      </c>
      <c r="X18" s="15"/>
      <c r="Y18" s="1034">
        <f>O18*0.9+0.1*'TG4'!R18-N18</f>
        <v>6.1607293767099169E-6</v>
      </c>
      <c r="Z18" s="2"/>
      <c r="AA18" s="2"/>
      <c r="AB18" s="2"/>
      <c r="AC18" s="2"/>
      <c r="AD18" s="2"/>
    </row>
    <row r="19" spans="1:30">
      <c r="A19" s="23">
        <v>1969</v>
      </c>
      <c r="B19" s="933">
        <v>125542.6</v>
      </c>
      <c r="C19" s="968">
        <v>4696.6157904789188</v>
      </c>
      <c r="D19" s="950">
        <v>1190.8569642543928</v>
      </c>
      <c r="E19" s="951">
        <v>1149.7568124511736</v>
      </c>
      <c r="F19" s="952">
        <v>1186.0723493205867</v>
      </c>
      <c r="G19" s="952">
        <f t="shared" si="4"/>
        <v>1391.8015944772005</v>
      </c>
      <c r="H19" s="951">
        <v>1562.3600080838676</v>
      </c>
      <c r="I19" s="953">
        <v>1344.8776990761751</v>
      </c>
      <c r="J19" s="953">
        <v>771.32189496283127</v>
      </c>
      <c r="K19" s="953">
        <v>687.27027092540288</v>
      </c>
      <c r="L19" s="953">
        <v>790.23253626351584</v>
      </c>
      <c r="M19" s="953">
        <v>646.6625790405277</v>
      </c>
      <c r="N19" s="973">
        <v>3.1832128960533626E-2</v>
      </c>
      <c r="O19" s="928">
        <v>3.0733503876439902E-2</v>
      </c>
      <c r="P19" s="21">
        <v>3.1704234104836353E-2</v>
      </c>
      <c r="Q19" s="21">
        <v>3.7203467060054313E-2</v>
      </c>
      <c r="R19" s="928">
        <v>4.17625682621292E-2</v>
      </c>
      <c r="S19" s="21">
        <v>3.5949170755316111E-2</v>
      </c>
      <c r="T19" s="21">
        <v>2.0617772551645427E-2</v>
      </c>
      <c r="U19" s="21">
        <v>1.8371035776354457E-2</v>
      </c>
      <c r="V19" s="21">
        <v>2.1123262287758848E-2</v>
      </c>
      <c r="W19" s="20">
        <v>1.7285574361869394E-2</v>
      </c>
      <c r="X19" s="15"/>
      <c r="Y19" s="1034">
        <f>O19*0.9+0.1*'TG4'!R19-N19</f>
        <v>4.2813544752079435E-6</v>
      </c>
      <c r="Z19" s="2"/>
      <c r="AA19" s="2"/>
      <c r="AB19" s="2"/>
      <c r="AC19" s="2"/>
      <c r="AD19" s="2"/>
    </row>
    <row r="20" spans="1:30">
      <c r="A20" s="27">
        <v>1970</v>
      </c>
      <c r="B20" s="931">
        <v>127673.60000000001</v>
      </c>
      <c r="C20" s="936">
        <v>4660.6916217073949</v>
      </c>
      <c r="D20" s="954">
        <v>1332.5531068061568</v>
      </c>
      <c r="E20" s="939">
        <v>1388.7351406472033</v>
      </c>
      <c r="F20" s="955">
        <v>1625.7195591252523</v>
      </c>
      <c r="G20" s="955">
        <f t="shared" si="4"/>
        <v>1439.6884027114427</v>
      </c>
      <c r="H20" s="939">
        <v>827.40524369868911</v>
      </c>
      <c r="I20" s="956">
        <v>804.08746667997775</v>
      </c>
      <c r="J20" s="956">
        <v>763.29410229802841</v>
      </c>
      <c r="K20" s="956">
        <v>829.68773365482252</v>
      </c>
      <c r="L20" s="956">
        <v>825.32076799631989</v>
      </c>
      <c r="M20" s="956">
        <v>801.71923702563993</v>
      </c>
      <c r="N20" s="971">
        <v>3.6503563450696733E-2</v>
      </c>
      <c r="O20" s="926">
        <v>3.8042597374846492E-2</v>
      </c>
      <c r="P20" s="25">
        <v>4.4534478045534343E-2</v>
      </c>
      <c r="Q20" s="25">
        <v>3.9438395880198304E-2</v>
      </c>
      <c r="R20" s="926">
        <v>2.2665693140879739E-2</v>
      </c>
      <c r="S20" s="25">
        <v>2.2026932892913464E-2</v>
      </c>
      <c r="T20" s="25">
        <v>2.0909451602690862E-2</v>
      </c>
      <c r="U20" s="25">
        <v>2.2728218991829866E-2</v>
      </c>
      <c r="V20" s="25">
        <v>2.2608591633499486E-2</v>
      </c>
      <c r="W20" s="24">
        <v>2.1962058314173305E-2</v>
      </c>
      <c r="X20" s="15"/>
      <c r="Y20" s="1034">
        <f>O20*0.9+0.1*'TG4'!R20-N20</f>
        <v>1.3435007530857024E-6</v>
      </c>
      <c r="Z20" s="2"/>
      <c r="AA20" s="2"/>
      <c r="AB20" s="2"/>
      <c r="AC20" s="2"/>
      <c r="AD20" s="2"/>
    </row>
    <row r="21" spans="1:30">
      <c r="A21" s="19">
        <v>1971</v>
      </c>
      <c r="B21" s="932">
        <v>130774.16039999999</v>
      </c>
      <c r="C21" s="937">
        <v>4798.4970227821887</v>
      </c>
      <c r="D21" s="947">
        <v>1461.3341326510615</v>
      </c>
      <c r="E21" s="944">
        <v>1542.5564900980842</v>
      </c>
      <c r="F21" s="948">
        <v>1819.166221761639</v>
      </c>
      <c r="G21" s="948">
        <f t="shared" si="4"/>
        <v>1582.4334480431617</v>
      </c>
      <c r="H21" s="944">
        <v>732.21429806638582</v>
      </c>
      <c r="I21" s="949">
        <v>729.72946965521635</v>
      </c>
      <c r="J21" s="949">
        <v>783.70369470697574</v>
      </c>
      <c r="K21" s="949">
        <v>808.68274591032934</v>
      </c>
      <c r="L21" s="949">
        <v>897.53193337824177</v>
      </c>
      <c r="M21" s="949">
        <v>857.66012685914973</v>
      </c>
      <c r="N21" s="972">
        <v>3.9825958702064894E-2</v>
      </c>
      <c r="O21" s="927">
        <v>4.2039523814310087E-2</v>
      </c>
      <c r="P21" s="15">
        <v>4.9578010395634919E-2</v>
      </c>
      <c r="Q21" s="15">
        <v>4.3126296541231575E-2</v>
      </c>
      <c r="R21" s="927">
        <v>1.9955146290158158E-2</v>
      </c>
      <c r="S21" s="15">
        <v>1.9887426888089976E-2</v>
      </c>
      <c r="T21" s="15">
        <v>2.135839455377209E-2</v>
      </c>
      <c r="U21" s="15">
        <v>2.2039152389652372E-2</v>
      </c>
      <c r="V21" s="15">
        <v>2.4460572646489709E-2</v>
      </c>
      <c r="W21" s="14">
        <v>2.3373940312154676E-2</v>
      </c>
      <c r="X21" s="15"/>
      <c r="Y21" s="1034">
        <f>O21*0.9+0.1*'TG4'!R21-N21</f>
        <v>5.1273598299997336E-6</v>
      </c>
      <c r="Z21" s="2"/>
      <c r="AA21" s="2"/>
      <c r="AB21" s="2"/>
      <c r="AC21" s="2"/>
      <c r="AD21" s="2"/>
    </row>
    <row r="22" spans="1:30">
      <c r="A22" s="19">
        <v>1972</v>
      </c>
      <c r="B22" s="932">
        <v>133501.5618</v>
      </c>
      <c r="C22" s="937">
        <v>5077.3659555114527</v>
      </c>
      <c r="D22" s="947">
        <v>1546.8258154959908</v>
      </c>
      <c r="E22" s="944">
        <v>1618.3353768899879</v>
      </c>
      <c r="F22" s="948">
        <v>1854.7148871174909</v>
      </c>
      <c r="G22" s="948">
        <f t="shared" si="4"/>
        <v>1727.4448333281059</v>
      </c>
      <c r="H22" s="944">
        <v>906.17765914781342</v>
      </c>
      <c r="I22" s="949">
        <v>875.44309365398362</v>
      </c>
      <c r="J22" s="949">
        <v>847.14201834264327</v>
      </c>
      <c r="K22" s="949">
        <v>909.00859282547776</v>
      </c>
      <c r="L22" s="949">
        <v>961.96297687256924</v>
      </c>
      <c r="M22" s="949">
        <v>816.34057335085583</v>
      </c>
      <c r="N22" s="972">
        <v>4.0671415850400697E-2</v>
      </c>
      <c r="O22" s="927">
        <v>4.2551650250162401E-2</v>
      </c>
      <c r="P22" s="15">
        <v>4.8766887455712997E-2</v>
      </c>
      <c r="Q22" s="15">
        <v>4.5420516305764762E-2</v>
      </c>
      <c r="R22" s="927">
        <v>2.3826553733670153E-2</v>
      </c>
      <c r="S22" s="15">
        <v>2.3018435404082986E-2</v>
      </c>
      <c r="T22" s="15">
        <v>2.2274301971947352E-2</v>
      </c>
      <c r="U22" s="15">
        <v>2.3900988799141487E-2</v>
      </c>
      <c r="V22" s="15">
        <v>2.5293343227872356E-2</v>
      </c>
      <c r="W22" s="14">
        <v>2.146442514838753E-2</v>
      </c>
      <c r="X22" s="15"/>
      <c r="Y22" s="1034">
        <f>O22*0.9+0.1*'TG4'!R22-N22</f>
        <v>7.7247481124823048E-6</v>
      </c>
      <c r="Z22" s="2"/>
      <c r="AA22" s="2"/>
      <c r="AB22" s="2"/>
      <c r="AC22" s="2"/>
      <c r="AD22" s="2"/>
    </row>
    <row r="23" spans="1:30">
      <c r="A23" s="19">
        <v>1973</v>
      </c>
      <c r="B23" s="932">
        <v>136006.38620000001</v>
      </c>
      <c r="C23" s="937">
        <v>5388.4592496765845</v>
      </c>
      <c r="D23" s="947">
        <v>1600.8726591069603</v>
      </c>
      <c r="E23" s="944">
        <v>1678.8325445995847</v>
      </c>
      <c r="F23" s="948">
        <v>1921.8924165372</v>
      </c>
      <c r="G23" s="948">
        <f t="shared" si="4"/>
        <v>1794.7158408274618</v>
      </c>
      <c r="H23" s="944">
        <v>899.9017926138157</v>
      </c>
      <c r="I23" s="949">
        <v>846.47474349503091</v>
      </c>
      <c r="J23" s="949">
        <v>836.18844823698976</v>
      </c>
      <c r="K23" s="949">
        <v>777.56929774692435</v>
      </c>
      <c r="L23" s="949">
        <v>796.08923108892009</v>
      </c>
      <c r="M23" s="949">
        <v>843.8547196559033</v>
      </c>
      <c r="N23" s="972">
        <v>4.0406523468575976E-2</v>
      </c>
      <c r="O23" s="927">
        <v>4.2374255208414979E-2</v>
      </c>
      <c r="P23" s="15">
        <v>4.8509161919355392E-2</v>
      </c>
      <c r="Q23" s="15">
        <v>4.5299185621843194E-2</v>
      </c>
      <c r="R23" s="927">
        <v>2.2713800935889594E-2</v>
      </c>
      <c r="S23" s="15">
        <v>2.1365285610954743E-2</v>
      </c>
      <c r="T23" s="15">
        <v>2.1105656321651619E-2</v>
      </c>
      <c r="U23" s="15">
        <v>1.9626090744395697E-2</v>
      </c>
      <c r="V23" s="15">
        <v>2.0093539617960232E-2</v>
      </c>
      <c r="W23" s="14">
        <v>2.129915539494931E-2</v>
      </c>
      <c r="X23" s="15"/>
      <c r="Y23" s="1034">
        <f>O23*0.9+0.1*'TG4'!R23-N23</f>
        <v>1.6863125864644002E-6</v>
      </c>
      <c r="Z23" s="2"/>
      <c r="AA23" s="2"/>
      <c r="AB23" s="2"/>
      <c r="AC23" s="2"/>
      <c r="AD23" s="2"/>
    </row>
    <row r="24" spans="1:30">
      <c r="A24" s="19">
        <v>1974</v>
      </c>
      <c r="B24" s="932">
        <v>138443.58360000001</v>
      </c>
      <c r="C24" s="937">
        <v>5330.0375563814814</v>
      </c>
      <c r="D24" s="947">
        <v>1747.7066186366499</v>
      </c>
      <c r="E24" s="944">
        <v>1831.6156381259077</v>
      </c>
      <c r="F24" s="948">
        <v>2026.0527772893797</v>
      </c>
      <c r="G24" s="948">
        <f t="shared" si="4"/>
        <v>2046.4731237030446</v>
      </c>
      <c r="H24" s="944">
        <v>990.89236760336723</v>
      </c>
      <c r="I24" s="949">
        <v>929.76106613943739</v>
      </c>
      <c r="J24" s="949">
        <v>949.05860876252996</v>
      </c>
      <c r="K24" s="949">
        <v>1064.1373248574128</v>
      </c>
      <c r="L24" s="949">
        <v>1080.1526202142211</v>
      </c>
      <c r="M24" s="949">
        <v>1040.6664635786251</v>
      </c>
      <c r="N24" s="972">
        <v>4.5395321291086775E-2</v>
      </c>
      <c r="O24" s="927">
        <v>4.7574792867332391E-2</v>
      </c>
      <c r="P24" s="15">
        <v>5.2625146461650736E-2</v>
      </c>
      <c r="Q24" s="15">
        <v>5.3155549091267566E-2</v>
      </c>
      <c r="R24" s="927">
        <v>2.5737659234437164E-2</v>
      </c>
      <c r="S24" s="15">
        <v>2.4149821183527816E-2</v>
      </c>
      <c r="T24" s="15">
        <v>2.4651059857205837E-2</v>
      </c>
      <c r="U24" s="15">
        <v>2.7640140081075518E-2</v>
      </c>
      <c r="V24" s="15">
        <v>2.8056124932618335E-2</v>
      </c>
      <c r="W24" s="14">
        <v>2.7030502698366377E-2</v>
      </c>
      <c r="X24" s="15"/>
      <c r="Y24" s="1034">
        <f>O24*0.9+0.1*'TG4'!R24-N24</f>
        <v>-4.2417870439043215E-6</v>
      </c>
      <c r="Z24" s="2"/>
      <c r="AA24" s="2"/>
      <c r="AB24" s="2"/>
      <c r="AC24" s="2"/>
      <c r="AD24" s="2"/>
    </row>
    <row r="25" spans="1:30">
      <c r="A25" s="19">
        <v>1975</v>
      </c>
      <c r="B25" s="932">
        <v>141054.91199999998</v>
      </c>
      <c r="C25" s="937">
        <v>5256.0197449486577</v>
      </c>
      <c r="D25" s="947">
        <v>1966.4162353274162</v>
      </c>
      <c r="E25" s="944">
        <v>2059.2338973256333</v>
      </c>
      <c r="F25" s="948">
        <v>2292.2724774434005</v>
      </c>
      <c r="G25" s="948">
        <f t="shared" si="4"/>
        <v>2282.7441465098323</v>
      </c>
      <c r="H25" s="944">
        <v>1127.6270094743209</v>
      </c>
      <c r="I25" s="949">
        <v>1090.9582982772929</v>
      </c>
      <c r="J25" s="949">
        <v>1087.595965519067</v>
      </c>
      <c r="K25" s="949">
        <v>1027.6912081308592</v>
      </c>
      <c r="L25" s="949">
        <v>1124.5228869858959</v>
      </c>
      <c r="M25" s="949">
        <v>1038.0882787548228</v>
      </c>
      <c r="N25" s="972">
        <v>5.2772379574116186E-2</v>
      </c>
      <c r="O25" s="927">
        <v>5.526331145423076E-2</v>
      </c>
      <c r="P25" s="15">
        <v>6.1517328373156488E-2</v>
      </c>
      <c r="Q25" s="15">
        <v>6.1261618169131275E-2</v>
      </c>
      <c r="R25" s="927">
        <v>3.0261935135058586E-2</v>
      </c>
      <c r="S25" s="15">
        <v>2.9277863141032867E-2</v>
      </c>
      <c r="T25" s="15">
        <v>2.9187628786075948E-2</v>
      </c>
      <c r="U25" s="15">
        <v>2.7579974954505811E-2</v>
      </c>
      <c r="V25" s="15">
        <v>3.017863032539481E-2</v>
      </c>
      <c r="W25" s="14">
        <v>2.7858999378516092E-2</v>
      </c>
      <c r="X25" s="15"/>
      <c r="Y25" s="1034">
        <f>O25*0.9+0.1*'TG4'!R25-N25</f>
        <v>-9.2057518026392171E-6</v>
      </c>
      <c r="Z25" s="2"/>
      <c r="AA25" s="2"/>
      <c r="AB25" s="2"/>
      <c r="AC25" s="2"/>
      <c r="AD25" s="2"/>
    </row>
    <row r="26" spans="1:30">
      <c r="A26" s="19">
        <v>1976</v>
      </c>
      <c r="B26" s="932">
        <v>143608.93439999997</v>
      </c>
      <c r="C26" s="937">
        <v>5546.5509109184568</v>
      </c>
      <c r="D26" s="947">
        <v>2010.0591934453807</v>
      </c>
      <c r="E26" s="944">
        <v>2106.223156210086</v>
      </c>
      <c r="F26" s="948">
        <v>2391.6926473894582</v>
      </c>
      <c r="G26" s="948">
        <f t="shared" si="4"/>
        <v>2275.9420812883923</v>
      </c>
      <c r="H26" s="944">
        <v>1144.1126868815302</v>
      </c>
      <c r="I26" s="949">
        <v>1074.2242203848584</v>
      </c>
      <c r="J26" s="949">
        <v>1122.551176089054</v>
      </c>
      <c r="K26" s="949">
        <v>1163.9706629375664</v>
      </c>
      <c r="L26" s="949">
        <v>1186.7482257298957</v>
      </c>
      <c r="M26" s="949">
        <v>1196.9664433610801</v>
      </c>
      <c r="N26" s="972">
        <v>5.2043596730245237E-2</v>
      </c>
      <c r="O26" s="927">
        <v>5.4533433106421898E-2</v>
      </c>
      <c r="P26" s="15">
        <v>6.1924687615828589E-2</v>
      </c>
      <c r="Q26" s="15">
        <v>5.8927723246269013E-2</v>
      </c>
      <c r="R26" s="927">
        <v>2.9622878512327588E-2</v>
      </c>
      <c r="S26" s="15">
        <v>2.781335609711277E-2</v>
      </c>
      <c r="T26" s="15">
        <v>2.9064617056029363E-2</v>
      </c>
      <c r="U26" s="15">
        <v>3.0137032772614699E-2</v>
      </c>
      <c r="V26" s="15">
        <v>3.0726779729484125E-2</v>
      </c>
      <c r="W26" s="14">
        <v>3.0991345469355551E-2</v>
      </c>
      <c r="X26" s="15"/>
      <c r="Y26" s="1034">
        <f>O26*0.9+0.1*'TG4'!R26-N26</f>
        <v>-1.2190832327715895E-6</v>
      </c>
      <c r="Z26" s="2"/>
      <c r="AA26" s="2"/>
      <c r="AB26" s="2"/>
      <c r="AC26" s="2"/>
      <c r="AD26" s="2"/>
    </row>
    <row r="27" spans="1:30">
      <c r="A27" s="19">
        <v>1977</v>
      </c>
      <c r="B27" s="932">
        <v>146305.25279999999</v>
      </c>
      <c r="C27" s="937">
        <v>5825.2522937953499</v>
      </c>
      <c r="D27" s="947">
        <v>1992.9343093593784</v>
      </c>
      <c r="E27" s="944">
        <v>2074.5630596664591</v>
      </c>
      <c r="F27" s="948">
        <v>2377.188611794541</v>
      </c>
      <c r="G27" s="948">
        <f t="shared" si="4"/>
        <v>2214.9218844229713</v>
      </c>
      <c r="H27" s="944">
        <v>1258.755078499159</v>
      </c>
      <c r="I27" s="949">
        <v>1219.3779512373296</v>
      </c>
      <c r="J27" s="949">
        <v>1091.2369253287384</v>
      </c>
      <c r="K27" s="949">
        <v>1085.9517872859858</v>
      </c>
      <c r="L27" s="949">
        <v>1149.281378025428</v>
      </c>
      <c r="M27" s="949">
        <v>1094.5705479152662</v>
      </c>
      <c r="N27" s="972">
        <v>5.0053927836771005E-2</v>
      </c>
      <c r="O27" s="927">
        <v>5.2104090533096802E-2</v>
      </c>
      <c r="P27" s="15">
        <v>5.9704741230234497E-2</v>
      </c>
      <c r="Q27" s="15">
        <v>5.5629299794948878E-2</v>
      </c>
      <c r="R27" s="927">
        <v>3.1614507095127919E-2</v>
      </c>
      <c r="S27" s="15">
        <v>3.062552322489864E-2</v>
      </c>
      <c r="T27" s="15">
        <v>2.7407172457571953E-2</v>
      </c>
      <c r="U27" s="15">
        <v>2.7274432548907154E-2</v>
      </c>
      <c r="V27" s="15">
        <v>2.8864999157107718E-2</v>
      </c>
      <c r="W27" s="14">
        <v>2.7490898701632016E-2</v>
      </c>
      <c r="X27" s="15"/>
      <c r="Y27" s="1034">
        <f>O27*0.9+0.1*'TG4'!R27-N27</f>
        <v>1.2043525289065493E-6</v>
      </c>
      <c r="Z27" s="2"/>
      <c r="AA27" s="2"/>
      <c r="AB27" s="2"/>
      <c r="AC27" s="2"/>
      <c r="AD27" s="2"/>
    </row>
    <row r="28" spans="1:30">
      <c r="A28" s="19">
        <v>1978</v>
      </c>
      <c r="B28" s="932">
        <v>149142.4302</v>
      </c>
      <c r="C28" s="937">
        <v>6149.649394652999</v>
      </c>
      <c r="D28" s="947">
        <v>2011.8015066696603</v>
      </c>
      <c r="E28" s="944">
        <v>2095.3436893686298</v>
      </c>
      <c r="F28" s="948">
        <v>2458.7105535131077</v>
      </c>
      <c r="G28" s="948">
        <f t="shared" si="4"/>
        <v>2164.97103153019</v>
      </c>
      <c r="H28" s="944">
        <v>1264.4461741266798</v>
      </c>
      <c r="I28" s="949">
        <v>1236.7620444852143</v>
      </c>
      <c r="J28" s="949">
        <v>1064.8554423122414</v>
      </c>
      <c r="K28" s="949">
        <v>1138.3533388113458</v>
      </c>
      <c r="L28" s="949">
        <v>1095.566549655972</v>
      </c>
      <c r="M28" s="949">
        <v>1144.8161571747412</v>
      </c>
      <c r="N28" s="972">
        <v>4.8790580816788991E-2</v>
      </c>
      <c r="O28" s="927">
        <v>5.0816661224359898E-2</v>
      </c>
      <c r="P28" s="15">
        <v>5.9629101364407688E-2</v>
      </c>
      <c r="Q28" s="15">
        <v>5.2505276355390137E-2</v>
      </c>
      <c r="R28" s="927">
        <v>3.0665581590767481E-2</v>
      </c>
      <c r="S28" s="15">
        <v>2.9994180977865877E-2</v>
      </c>
      <c r="T28" s="15">
        <v>2.5825070387952568E-2</v>
      </c>
      <c r="U28" s="15">
        <v>2.7607554915931583E-2</v>
      </c>
      <c r="V28" s="15">
        <v>2.6569881821814075E-2</v>
      </c>
      <c r="W28" s="14">
        <v>2.7764292377663313E-2</v>
      </c>
      <c r="X28" s="15"/>
      <c r="Y28" s="1034">
        <f>O28*0.9+0.1*'TG4'!R28-N28</f>
        <v>1.0972444211665433E-5</v>
      </c>
      <c r="Z28" s="2"/>
      <c r="AA28" s="2"/>
      <c r="AB28" s="2"/>
      <c r="AC28" s="2"/>
      <c r="AD28" s="2"/>
    </row>
    <row r="29" spans="1:30">
      <c r="A29" s="23">
        <v>1979</v>
      </c>
      <c r="B29" s="933">
        <v>152105.4296</v>
      </c>
      <c r="C29" s="968">
        <v>6295.754518681656</v>
      </c>
      <c r="D29" s="950">
        <v>2048.0144175404644</v>
      </c>
      <c r="E29" s="951">
        <v>2110.687209381912</v>
      </c>
      <c r="F29" s="952">
        <v>2434.6506239469795</v>
      </c>
      <c r="G29" s="952">
        <f t="shared" si="4"/>
        <v>2233.4047435210555</v>
      </c>
      <c r="H29" s="951">
        <v>1293.9704912451016</v>
      </c>
      <c r="I29" s="953">
        <v>1270.4356904071394</v>
      </c>
      <c r="J29" s="953">
        <v>1095.4009123175476</v>
      </c>
      <c r="K29" s="953">
        <v>1071.0420058534305</v>
      </c>
      <c r="L29" s="953">
        <v>1111.9774879679132</v>
      </c>
      <c r="M29" s="953">
        <v>1175.65714925879</v>
      </c>
      <c r="N29" s="973">
        <v>4.9480028467218232E-2</v>
      </c>
      <c r="O29" s="928">
        <v>5.099420312237473E-2</v>
      </c>
      <c r="P29" s="21">
        <v>5.882115924032405E-2</v>
      </c>
      <c r="Q29" s="21">
        <v>5.3959058755531752E-2</v>
      </c>
      <c r="R29" s="928">
        <v>3.1262327156582614E-2</v>
      </c>
      <c r="S29" s="21">
        <v>3.0693726366735063E-2</v>
      </c>
      <c r="T29" s="21">
        <v>2.6464886116173151E-2</v>
      </c>
      <c r="U29" s="21">
        <v>2.5876374934341587E-2</v>
      </c>
      <c r="V29" s="21">
        <v>2.6865376185014611E-2</v>
      </c>
      <c r="W29" s="20">
        <v>2.8403876806137873E-2</v>
      </c>
      <c r="X29" s="15"/>
      <c r="Y29" s="1034">
        <f>O29*0.9+0.1*'TG4'!R29-N29</f>
        <v>-4.5901294142271232E-4</v>
      </c>
      <c r="Z29" s="2"/>
      <c r="AA29" s="2"/>
      <c r="AB29" s="2"/>
      <c r="AC29" s="2"/>
      <c r="AD29" s="2"/>
    </row>
    <row r="30" spans="1:30">
      <c r="A30" s="27">
        <v>1980</v>
      </c>
      <c r="B30" s="931">
        <v>155268</v>
      </c>
      <c r="C30" s="936">
        <v>6240.3999247501479</v>
      </c>
      <c r="D30" s="954">
        <v>2197.7280241265953</v>
      </c>
      <c r="E30" s="939">
        <v>2284.9834408941215</v>
      </c>
      <c r="F30" s="955">
        <v>2689.9685575481967</v>
      </c>
      <c r="G30" s="955">
        <f t="shared" si="4"/>
        <v>2349.9979053000575</v>
      </c>
      <c r="H30" s="939">
        <v>1415.7635144012174</v>
      </c>
      <c r="I30" s="956">
        <v>1357.5863089063198</v>
      </c>
      <c r="J30" s="956">
        <v>1181.7111676393338</v>
      </c>
      <c r="K30" s="956">
        <v>1109.1500964984245</v>
      </c>
      <c r="L30" s="956">
        <v>1071.8297955411431</v>
      </c>
      <c r="M30" s="956">
        <v>1192.2563184566709</v>
      </c>
      <c r="N30" s="971">
        <v>5.4681885610680728E-2</v>
      </c>
      <c r="O30" s="926">
        <v>5.6852896157124619E-2</v>
      </c>
      <c r="P30" s="25">
        <v>6.6929370397701846E-2</v>
      </c>
      <c r="Q30" s="25">
        <v>5.847052739568423E-2</v>
      </c>
      <c r="R30" s="926">
        <v>3.5225750273184531E-2</v>
      </c>
      <c r="S30" s="25">
        <v>3.3778237541355338E-2</v>
      </c>
      <c r="T30" s="25">
        <v>2.9402270974543399E-2</v>
      </c>
      <c r="U30" s="25">
        <v>2.7596871876767182E-2</v>
      </c>
      <c r="V30" s="25">
        <v>2.666830182374014E-2</v>
      </c>
      <c r="W30" s="24">
        <v>2.9664645901927855E-2</v>
      </c>
      <c r="X30" s="15"/>
      <c r="Y30" s="1034">
        <f>O30*0.9+0.1*'TG4'!R30-N30</f>
        <v>8.2959580498809249E-6</v>
      </c>
      <c r="Z30" s="2"/>
      <c r="AA30" s="2"/>
      <c r="AB30" s="2"/>
      <c r="AC30" s="2"/>
      <c r="AD30" s="2"/>
    </row>
    <row r="31" spans="1:30">
      <c r="A31" s="19">
        <v>1981</v>
      </c>
      <c r="B31" s="932">
        <v>158033.20000000001</v>
      </c>
      <c r="C31" s="937">
        <v>6400.1452858586508</v>
      </c>
      <c r="D31" s="947">
        <v>2213.8844365087152</v>
      </c>
      <c r="E31" s="944">
        <v>2292.4969067709799</v>
      </c>
      <c r="F31" s="948">
        <v>2667.2271029003045</v>
      </c>
      <c r="G31" s="948">
        <f t="shared" si="4"/>
        <v>2397.2083883020687</v>
      </c>
      <c r="H31" s="944">
        <v>1509.7635681732643</v>
      </c>
      <c r="I31" s="949">
        <v>1492.7929832806997</v>
      </c>
      <c r="J31" s="949">
        <v>1219.361849126647</v>
      </c>
      <c r="K31" s="949">
        <v>1157.5835796914671</v>
      </c>
      <c r="L31" s="949">
        <v>1164.7369125852913</v>
      </c>
      <c r="M31" s="949">
        <v>1165.0151678412358</v>
      </c>
      <c r="N31" s="972">
        <v>5.4665515594577718E-2</v>
      </c>
      <c r="O31" s="927">
        <v>5.6606624691413442E-2</v>
      </c>
      <c r="P31" s="15">
        <v>6.5859510272275656E-2</v>
      </c>
      <c r="Q31" s="15">
        <v>5.9192173888189023E-2</v>
      </c>
      <c r="R31" s="927">
        <v>3.7279273714148076E-2</v>
      </c>
      <c r="S31" s="15">
        <v>3.6860233877291648E-2</v>
      </c>
      <c r="T31" s="15">
        <v>3.0108637596271137E-2</v>
      </c>
      <c r="U31" s="15">
        <v>2.8583200723630853E-2</v>
      </c>
      <c r="V31" s="15">
        <v>2.8759831727676041E-2</v>
      </c>
      <c r="W31" s="14">
        <v>2.8766702441784812E-2</v>
      </c>
      <c r="X31" s="15"/>
      <c r="Y31" s="1034">
        <f>O31*0.9+0.1*'TG4'!R31-N31</f>
        <v>8.3739991091902333E-6</v>
      </c>
      <c r="Z31" s="2"/>
      <c r="AA31" s="2"/>
      <c r="AB31" s="2"/>
      <c r="AC31" s="2"/>
      <c r="AD31" s="2"/>
    </row>
    <row r="32" spans="1:30">
      <c r="A32" s="19">
        <v>1982</v>
      </c>
      <c r="B32" s="932">
        <v>160665.4</v>
      </c>
      <c r="C32" s="937">
        <v>6293.4488359370243</v>
      </c>
      <c r="D32" s="947">
        <v>2192.9722151141737</v>
      </c>
      <c r="E32" s="944">
        <v>2256.2151743873915</v>
      </c>
      <c r="F32" s="948">
        <v>2618.5968409090729</v>
      </c>
      <c r="G32" s="948">
        <f t="shared" si="4"/>
        <v>2367.2918848321374</v>
      </c>
      <c r="H32" s="944">
        <v>1626.1007912980485</v>
      </c>
      <c r="I32" s="949">
        <v>1640.1052769176056</v>
      </c>
      <c r="J32" s="949">
        <v>1346.7903135221557</v>
      </c>
      <c r="K32" s="949">
        <v>1267.5203823171341</v>
      </c>
      <c r="L32" s="949">
        <v>1192.51064528453</v>
      </c>
      <c r="M32" s="949">
        <v>1177.8177612105824</v>
      </c>
      <c r="N32" s="972">
        <v>5.5984368398817055E-2</v>
      </c>
      <c r="O32" s="927">
        <v>5.7598897350064564E-2</v>
      </c>
      <c r="P32" s="15">
        <v>6.6850135728600435E-2</v>
      </c>
      <c r="Q32" s="15">
        <v>6.0434573714410848E-2</v>
      </c>
      <c r="R32" s="927">
        <v>4.1512712804205876E-2</v>
      </c>
      <c r="S32" s="15">
        <v>4.1870233194458699E-2</v>
      </c>
      <c r="T32" s="15">
        <v>3.438219807279097E-2</v>
      </c>
      <c r="U32" s="15">
        <v>3.23585166960072E-2</v>
      </c>
      <c r="V32" s="15">
        <v>3.0443593778795013E-2</v>
      </c>
      <c r="W32" s="14">
        <v>3.0068499270452523E-2</v>
      </c>
      <c r="X32" s="15"/>
      <c r="Y32" s="1034">
        <f>O32*0.9+0.1*'TG4'!R32-N32</f>
        <v>5.9104966616402299E-6</v>
      </c>
      <c r="Z32" s="2"/>
      <c r="AA32" s="2"/>
      <c r="AB32" s="2"/>
      <c r="AC32" s="2"/>
      <c r="AD32" s="2"/>
    </row>
    <row r="33" spans="1:30">
      <c r="A33" s="19">
        <v>1983</v>
      </c>
      <c r="B33" s="932">
        <v>163134.6</v>
      </c>
      <c r="C33" s="937">
        <v>6494.3867014670495</v>
      </c>
      <c r="D33" s="947">
        <v>2262.7501098128214</v>
      </c>
      <c r="E33" s="944">
        <v>2322.666984794188</v>
      </c>
      <c r="F33" s="948">
        <v>2725.7227423773902</v>
      </c>
      <c r="G33" s="948">
        <f t="shared" si="4"/>
        <v>2399.5140340137323</v>
      </c>
      <c r="H33" s="944">
        <v>1726.3347262606626</v>
      </c>
      <c r="I33" s="949">
        <v>1797.212950854771</v>
      </c>
      <c r="J33" s="949">
        <v>1562.5928246998351</v>
      </c>
      <c r="K33" s="949">
        <v>1402.7328624090512</v>
      </c>
      <c r="L33" s="949">
        <v>1408.2527985536026</v>
      </c>
      <c r="M33" s="949">
        <v>1408.8091167582579</v>
      </c>
      <c r="N33" s="972">
        <v>5.6838751837934964E-2</v>
      </c>
      <c r="O33" s="927">
        <v>5.8343823199196412E-2</v>
      </c>
      <c r="P33" s="15">
        <v>6.8468311132164672E-2</v>
      </c>
      <c r="Q33" s="15">
        <v>6.0274169082785198E-2</v>
      </c>
      <c r="R33" s="927">
        <v>4.3364360328439482E-2</v>
      </c>
      <c r="S33" s="15">
        <v>4.5144773375795914E-2</v>
      </c>
      <c r="T33" s="15">
        <v>3.9251274544938035E-2</v>
      </c>
      <c r="U33" s="15">
        <v>3.5235700449476326E-2</v>
      </c>
      <c r="V33" s="15">
        <v>3.5374357510775667E-2</v>
      </c>
      <c r="W33" s="14">
        <v>3.5388331847685521E-2</v>
      </c>
      <c r="X33" s="15"/>
      <c r="Y33" s="1034">
        <f>O33*0.9+0.1*'TG4'!R33-N33</f>
        <v>7.1250741857584177E-6</v>
      </c>
      <c r="Z33" s="2"/>
      <c r="AA33" s="2"/>
      <c r="AB33" s="2"/>
      <c r="AC33" s="2"/>
      <c r="AD33" s="2"/>
    </row>
    <row r="34" spans="1:30">
      <c r="A34" s="19">
        <v>1984</v>
      </c>
      <c r="B34" s="932">
        <v>165649.79999999999</v>
      </c>
      <c r="C34" s="937">
        <v>7034.3465202286225</v>
      </c>
      <c r="D34" s="947">
        <v>2288.0020224693567</v>
      </c>
      <c r="E34" s="944">
        <v>2344.0309573689515</v>
      </c>
      <c r="F34" s="948">
        <v>2751.474725516684</v>
      </c>
      <c r="G34" s="948">
        <f t="shared" si="4"/>
        <v>2420.7339865265235</v>
      </c>
      <c r="H34" s="944">
        <v>1787.669427114369</v>
      </c>
      <c r="I34" s="949">
        <v>1811.6389093421831</v>
      </c>
      <c r="J34" s="949">
        <v>1433.2717216427384</v>
      </c>
      <c r="K34" s="949">
        <v>1313.396709319202</v>
      </c>
      <c r="L34" s="949">
        <v>1414.5746923514357</v>
      </c>
      <c r="M34" s="949">
        <v>1422.0947137078601</v>
      </c>
      <c r="N34" s="972">
        <v>5.3879500580720087E-2</v>
      </c>
      <c r="O34" s="927">
        <v>5.5198909829843809E-2</v>
      </c>
      <c r="P34" s="15">
        <v>6.4793685764016104E-2</v>
      </c>
      <c r="Q34" s="15">
        <v>5.7005167369589375E-2</v>
      </c>
      <c r="R34" s="927">
        <v>4.2097312410760417E-2</v>
      </c>
      <c r="S34" s="15">
        <v>4.266176284346556E-2</v>
      </c>
      <c r="T34" s="15">
        <v>3.3751702926920757E-2</v>
      </c>
      <c r="U34" s="15">
        <v>3.0928800791052431E-2</v>
      </c>
      <c r="V34" s="15">
        <v>3.3311411969716424E-2</v>
      </c>
      <c r="W34" s="14">
        <v>3.3488498786538035E-2</v>
      </c>
      <c r="X34" s="15"/>
      <c r="Y34" s="1034">
        <f>O34*0.9+0.1*'TG4'!R34-N34</f>
        <v>9.2495072153836455E-6</v>
      </c>
      <c r="Z34" s="2"/>
      <c r="AA34" s="2"/>
      <c r="AB34" s="2"/>
      <c r="AC34" s="2"/>
      <c r="AD34" s="2"/>
    </row>
    <row r="35" spans="1:30">
      <c r="A35" s="19">
        <v>1985</v>
      </c>
      <c r="B35" s="932">
        <v>168205</v>
      </c>
      <c r="C35" s="937">
        <v>7270.595264478171</v>
      </c>
      <c r="D35" s="947">
        <v>2318.6209340162573</v>
      </c>
      <c r="E35" s="944">
        <v>2375.7230157806066</v>
      </c>
      <c r="F35" s="948">
        <v>2769.6223997813777</v>
      </c>
      <c r="G35" s="948">
        <f t="shared" si="4"/>
        <v>2477.2795397247942</v>
      </c>
      <c r="H35" s="944">
        <v>1807.6023566999381</v>
      </c>
      <c r="I35" s="949">
        <v>1836.4589291980824</v>
      </c>
      <c r="J35" s="949">
        <v>1481.7310400472625</v>
      </c>
      <c r="K35" s="949">
        <v>1371.9561060913404</v>
      </c>
      <c r="L35" s="949">
        <v>1607.945044502507</v>
      </c>
      <c r="M35" s="949">
        <v>1492.410302306766</v>
      </c>
      <c r="N35" s="972">
        <v>5.364122468921341E-2</v>
      </c>
      <c r="O35" s="927">
        <v>5.4962279611648526E-2</v>
      </c>
      <c r="P35" s="15">
        <v>6.4075129863340408E-2</v>
      </c>
      <c r="Q35" s="15">
        <v>5.7311786699945806E-2</v>
      </c>
      <c r="R35" s="927">
        <v>4.1818825467316856E-2</v>
      </c>
      <c r="S35" s="15">
        <v>4.2486421393164164E-2</v>
      </c>
      <c r="T35" s="15">
        <v>3.4279802481762538E-2</v>
      </c>
      <c r="U35" s="15">
        <v>3.1740162728155497E-2</v>
      </c>
      <c r="V35" s="15">
        <v>3.7199759630679445E-2</v>
      </c>
      <c r="W35" s="14">
        <v>3.4526866888873187E-2</v>
      </c>
      <c r="X35" s="15"/>
      <c r="Y35" s="1034">
        <f>O35*0.9+0.1*'TG4'!R35-N35</f>
        <v>6.7095080019535791E-6</v>
      </c>
      <c r="Z35" s="2"/>
      <c r="AA35" s="2"/>
      <c r="AB35" s="2"/>
      <c r="AC35" s="2"/>
      <c r="AD35" s="2"/>
    </row>
    <row r="36" spans="1:30">
      <c r="A36" s="19">
        <v>1986</v>
      </c>
      <c r="B36" s="932">
        <v>170555.8</v>
      </c>
      <c r="C36" s="937">
        <v>7441.6771570551928</v>
      </c>
      <c r="D36" s="947">
        <v>2399.562893283925</v>
      </c>
      <c r="E36" s="944">
        <v>2469.1944894157841</v>
      </c>
      <c r="F36" s="948">
        <v>2901.2327855345538</v>
      </c>
      <c r="G36" s="948">
        <f t="shared" si="4"/>
        <v>2546.445241621268</v>
      </c>
      <c r="H36" s="944">
        <v>1777.9499908577166</v>
      </c>
      <c r="I36" s="949">
        <v>1802.8014632341969</v>
      </c>
      <c r="J36" s="949">
        <v>1451.5706339260985</v>
      </c>
      <c r="K36" s="949">
        <v>1404.6575801849967</v>
      </c>
      <c r="L36" s="949">
        <v>1328.8357591435565</v>
      </c>
      <c r="M36" s="949">
        <v>1416.6041791922376</v>
      </c>
      <c r="N36" s="972">
        <v>5.4995582350189691E-2</v>
      </c>
      <c r="O36" s="927">
        <v>5.6591468913514582E-2</v>
      </c>
      <c r="P36" s="15">
        <v>6.6493354694102891E-2</v>
      </c>
      <c r="Q36" s="15">
        <v>5.8361978916157839E-2</v>
      </c>
      <c r="R36" s="927">
        <v>4.0748836136117461E-2</v>
      </c>
      <c r="S36" s="15">
        <v>4.131840703564648E-2</v>
      </c>
      <c r="T36" s="15">
        <v>3.3268547600329157E-2</v>
      </c>
      <c r="U36" s="15">
        <v>3.2193347313835829E-2</v>
      </c>
      <c r="V36" s="15">
        <v>3.0455586984778897E-2</v>
      </c>
      <c r="W36" s="14">
        <v>3.2467151418469342E-2</v>
      </c>
      <c r="X36" s="15"/>
      <c r="Y36" s="1034">
        <f>O36*0.9+0.1*'TG4'!R36-N36</f>
        <v>1.1623285585182774E-5</v>
      </c>
      <c r="Z36" s="2"/>
      <c r="AA36" s="2"/>
      <c r="AB36" s="2"/>
      <c r="AC36" s="2"/>
      <c r="AD36" s="2"/>
    </row>
    <row r="37" spans="1:30">
      <c r="A37" s="19">
        <v>1987</v>
      </c>
      <c r="B37" s="932">
        <v>172551.6</v>
      </c>
      <c r="C37" s="937">
        <v>7763.5063633229911</v>
      </c>
      <c r="D37" s="947">
        <v>2457.5195453186648</v>
      </c>
      <c r="E37" s="944">
        <v>2541.692706225992</v>
      </c>
      <c r="F37" s="948">
        <v>3083.9287756249705</v>
      </c>
      <c r="G37" s="948">
        <f t="shared" si="4"/>
        <v>2499.3207960337668</v>
      </c>
      <c r="H37" s="944">
        <v>1704.8950961710088</v>
      </c>
      <c r="I37" s="949">
        <v>1711.5272782154548</v>
      </c>
      <c r="J37" s="949">
        <v>1429.2223526267599</v>
      </c>
      <c r="K37" s="949">
        <v>1433.4996268527393</v>
      </c>
      <c r="L37" s="949">
        <v>1421.3370092650982</v>
      </c>
      <c r="M37" s="949">
        <v>1576.9251983140707</v>
      </c>
      <c r="N37" s="972">
        <v>5.4620800155369964E-2</v>
      </c>
      <c r="O37" s="927">
        <v>5.6491631827542382E-2</v>
      </c>
      <c r="P37" s="15">
        <v>6.8543364250217564E-2</v>
      </c>
      <c r="Q37" s="15">
        <v>5.5549874256084E-2</v>
      </c>
      <c r="R37" s="927">
        <v>3.7892978109255189E-2</v>
      </c>
      <c r="S37" s="15">
        <v>3.8040384908413216E-2</v>
      </c>
      <c r="T37" s="15">
        <v>3.1765878993361696E-2</v>
      </c>
      <c r="U37" s="15">
        <v>3.1860945639383687E-2</v>
      </c>
      <c r="V37" s="15">
        <v>3.1590619445687189E-2</v>
      </c>
      <c r="W37" s="14">
        <v>3.5048720683078523E-2</v>
      </c>
      <c r="X37" s="15"/>
      <c r="Y37" s="1034">
        <f>O37*0.9+0.1*'TG4'!R37-N37</f>
        <v>1.096630034370244E-5</v>
      </c>
      <c r="Z37" s="2"/>
      <c r="AA37" s="2"/>
      <c r="AB37" s="2"/>
      <c r="AC37" s="2"/>
      <c r="AD37" s="2"/>
    </row>
    <row r="38" spans="1:30">
      <c r="A38" s="19">
        <v>1988</v>
      </c>
      <c r="B38" s="932">
        <v>174344.4</v>
      </c>
      <c r="C38" s="937">
        <v>8174.5821421441406</v>
      </c>
      <c r="D38" s="947">
        <v>2526.7876516326746</v>
      </c>
      <c r="E38" s="944">
        <v>2628.6100913731325</v>
      </c>
      <c r="F38" s="948">
        <v>3177.0521259899242</v>
      </c>
      <c r="G38" s="948">
        <f t="shared" si="4"/>
        <v>2600.2100709454257</v>
      </c>
      <c r="H38" s="944">
        <v>1615.3186233976385</v>
      </c>
      <c r="I38" s="949">
        <v>1635.9335099709328</v>
      </c>
      <c r="J38" s="949">
        <v>1523.6354920277656</v>
      </c>
      <c r="K38" s="949">
        <v>1419.8711597184665</v>
      </c>
      <c r="L38" s="949">
        <v>1630.3641315683162</v>
      </c>
      <c r="M38" s="949">
        <v>1421.0568060019311</v>
      </c>
      <c r="N38" s="972">
        <v>5.3890372546401395E-2</v>
      </c>
      <c r="O38" s="927">
        <v>5.6062003078017779E-2</v>
      </c>
      <c r="P38" s="15">
        <v>6.7758967619738542E-2</v>
      </c>
      <c r="Q38" s="15">
        <v>5.545629817037126E-2</v>
      </c>
      <c r="R38" s="927">
        <v>3.445090541731588E-2</v>
      </c>
      <c r="S38" s="15">
        <v>3.4890571930930037E-2</v>
      </c>
      <c r="T38" s="15">
        <v>3.2495522224529338E-2</v>
      </c>
      <c r="U38" s="15">
        <v>3.0282475741749696E-2</v>
      </c>
      <c r="V38" s="15">
        <v>3.4771790332177581E-2</v>
      </c>
      <c r="W38" s="14">
        <v>3.0307762757808557E-2</v>
      </c>
      <c r="X38" s="15"/>
      <c r="Y38" s="1034">
        <f>O38*0.9+0.1*'TG4'!R38-N38</f>
        <v>1.0520765546195854E-5</v>
      </c>
      <c r="Z38" s="2"/>
      <c r="AA38" s="2"/>
      <c r="AB38" s="2"/>
      <c r="AC38" s="2"/>
      <c r="AD38" s="2"/>
    </row>
    <row r="39" spans="1:30">
      <c r="A39" s="23">
        <v>1989</v>
      </c>
      <c r="B39" s="933">
        <v>176060.2</v>
      </c>
      <c r="C39" s="968">
        <v>8355.1159500870763</v>
      </c>
      <c r="D39" s="950">
        <v>2695.3930385236636</v>
      </c>
      <c r="E39" s="951">
        <v>2807.8407836226929</v>
      </c>
      <c r="F39" s="952">
        <v>3426.844818172638</v>
      </c>
      <c r="G39" s="952">
        <f t="shared" si="4"/>
        <v>2736.0459363409345</v>
      </c>
      <c r="H39" s="951">
        <v>1687.839583104917</v>
      </c>
      <c r="I39" s="953">
        <v>1645.1828745688467</v>
      </c>
      <c r="J39" s="953">
        <v>1483.7236704209745</v>
      </c>
      <c r="K39" s="953">
        <v>1465.8032065691107</v>
      </c>
      <c r="L39" s="953">
        <v>1400.3842185244962</v>
      </c>
      <c r="M39" s="953">
        <v>1708.4244739338874</v>
      </c>
      <c r="N39" s="973">
        <v>5.6797708167788889E-2</v>
      </c>
      <c r="O39" s="928">
        <v>5.9167223158359164E-2</v>
      </c>
      <c r="P39" s="21">
        <v>7.2210964834084734E-2</v>
      </c>
      <c r="Q39" s="21">
        <v>5.7654351853291985E-2</v>
      </c>
      <c r="R39" s="928">
        <v>3.5566397443744791E-2</v>
      </c>
      <c r="S39" s="21">
        <v>3.4667529171770191E-2</v>
      </c>
      <c r="T39" s="21">
        <v>3.12652376962319E-2</v>
      </c>
      <c r="U39" s="21">
        <v>3.0887615115204881E-2</v>
      </c>
      <c r="V39" s="21">
        <v>2.9509096829194451E-2</v>
      </c>
      <c r="W39" s="20">
        <v>3.6000165211658164E-2</v>
      </c>
      <c r="X39" s="15"/>
      <c r="Y39" s="1034">
        <f>O39*0.9+0.1*'TG4'!R39-N39</f>
        <v>9.4324191088415721E-6</v>
      </c>
      <c r="Z39" s="2"/>
      <c r="AA39" s="2"/>
      <c r="AB39" s="2"/>
      <c r="AC39" s="2"/>
      <c r="AD39" s="2"/>
    </row>
    <row r="40" spans="1:30">
      <c r="A40" s="27">
        <v>1990</v>
      </c>
      <c r="B40" s="931">
        <v>178365</v>
      </c>
      <c r="C40" s="936">
        <v>8460.1126232832539</v>
      </c>
      <c r="D40" s="954">
        <v>2871.4866058497573</v>
      </c>
      <c r="E40" s="939">
        <v>2994.6935867032039</v>
      </c>
      <c r="F40" s="955">
        <v>3596.2053464973469</v>
      </c>
      <c r="G40" s="955">
        <f t="shared" si="4"/>
        <v>2991.4772836363259</v>
      </c>
      <c r="H40" s="939">
        <v>1769.7812939980629</v>
      </c>
      <c r="I40" s="956">
        <v>1714.3172629651406</v>
      </c>
      <c r="J40" s="956">
        <v>1485.0666514407931</v>
      </c>
      <c r="K40" s="956">
        <v>1466.9760677893089</v>
      </c>
      <c r="L40" s="956">
        <v>1391.0876617054057</v>
      </c>
      <c r="M40" s="956">
        <v>1586.0192920458726</v>
      </c>
      <c r="N40" s="971">
        <v>6.0539703341871684E-2</v>
      </c>
      <c r="O40" s="926">
        <v>6.3137282608067849E-2</v>
      </c>
      <c r="P40" s="25">
        <v>7.581898671924138E-2</v>
      </c>
      <c r="Q40" s="25">
        <v>6.3069473121117881E-2</v>
      </c>
      <c r="R40" s="926">
        <v>3.7312392229296172E-2</v>
      </c>
      <c r="S40" s="25">
        <v>3.6143041141940557E-2</v>
      </c>
      <c r="T40" s="25">
        <v>3.1309738425377986E-2</v>
      </c>
      <c r="U40" s="25">
        <v>3.0928333697488593E-2</v>
      </c>
      <c r="V40" s="25">
        <v>2.9328374435255711E-2</v>
      </c>
      <c r="W40" s="24">
        <v>3.3438128264062783E-2</v>
      </c>
      <c r="X40" s="15"/>
      <c r="Y40" s="1034">
        <f>O40*0.9+0.1*'TG4'!R40-N40</f>
        <v>1.5090228318997978E-5</v>
      </c>
      <c r="Z40" s="2"/>
      <c r="AA40" s="2"/>
      <c r="AB40" s="2"/>
      <c r="AC40" s="2"/>
      <c r="AD40" s="2"/>
    </row>
    <row r="41" spans="1:30">
      <c r="A41" s="19">
        <v>1991</v>
      </c>
      <c r="B41" s="932">
        <v>180978</v>
      </c>
      <c r="C41" s="937">
        <v>8411.1537769010574</v>
      </c>
      <c r="D41" s="947">
        <v>3147.6787155296211</v>
      </c>
      <c r="E41" s="944">
        <v>3285.6291085724297</v>
      </c>
      <c r="F41" s="948">
        <v>3814.328937997318</v>
      </c>
      <c r="G41" s="948">
        <f t="shared" si="4"/>
        <v>3446.1615989344264</v>
      </c>
      <c r="H41" s="944">
        <v>1910.7757164911993</v>
      </c>
      <c r="I41" s="949">
        <v>1865.4922762426227</v>
      </c>
      <c r="J41" s="949">
        <v>1614.4504862827182</v>
      </c>
      <c r="K41" s="949">
        <v>1617.0217332871189</v>
      </c>
      <c r="L41" s="949">
        <v>1736.4575005257243</v>
      </c>
      <c r="M41" s="949">
        <v>1947.3858958366834</v>
      </c>
      <c r="N41" s="972">
        <v>6.7726808198839181E-2</v>
      </c>
      <c r="O41" s="927">
        <v>7.0695008150273159E-2</v>
      </c>
      <c r="P41" s="15">
        <v>8.2070740929339081E-2</v>
      </c>
      <c r="Q41" s="15">
        <v>7.4149094214009059E-2</v>
      </c>
      <c r="R41" s="927">
        <v>4.1113071617928654E-2</v>
      </c>
      <c r="S41" s="15">
        <v>4.0138733653520837E-2</v>
      </c>
      <c r="T41" s="15">
        <v>3.4737210596347268E-2</v>
      </c>
      <c r="U41" s="15">
        <v>3.4792534652083873E-2</v>
      </c>
      <c r="V41" s="15">
        <v>3.736236595663911E-2</v>
      </c>
      <c r="W41" s="14">
        <v>4.1900791972748763E-2</v>
      </c>
      <c r="X41" s="15"/>
      <c r="Y41" s="1034">
        <f>O41*0.9+0.1*'TG4'!R41-N41</f>
        <v>1.0006298199527475E-5</v>
      </c>
      <c r="Z41" s="2"/>
      <c r="AA41" s="2"/>
      <c r="AB41" s="2"/>
      <c r="AC41" s="2"/>
      <c r="AD41" s="2"/>
    </row>
    <row r="42" spans="1:30">
      <c r="A42" s="19">
        <v>1992</v>
      </c>
      <c r="B42" s="932">
        <v>183443</v>
      </c>
      <c r="C42" s="937">
        <v>8693.1049666816034</v>
      </c>
      <c r="D42" s="947">
        <v>3456.1521659067303</v>
      </c>
      <c r="E42" s="944">
        <v>3605.8162711398827</v>
      </c>
      <c r="F42" s="948">
        <v>4171.4596380670364</v>
      </c>
      <c r="G42" s="948">
        <f t="shared" si="4"/>
        <v>3800.216130265911</v>
      </c>
      <c r="H42" s="944">
        <v>2116.0279421445807</v>
      </c>
      <c r="I42" s="949">
        <v>2046.5679533697239</v>
      </c>
      <c r="J42" s="949">
        <v>1966.6364649493678</v>
      </c>
      <c r="K42" s="949">
        <v>1705.5059397030984</v>
      </c>
      <c r="L42" s="949">
        <v>1772.9534184021804</v>
      </c>
      <c r="M42" s="949">
        <v>2028.1107358172278</v>
      </c>
      <c r="N42" s="972">
        <v>7.2932159935996527E-2</v>
      </c>
      <c r="O42" s="927">
        <v>7.6090390805347852E-2</v>
      </c>
      <c r="P42" s="15">
        <v>8.8026668643578901E-2</v>
      </c>
      <c r="Q42" s="15">
        <v>8.0192641208895993E-2</v>
      </c>
      <c r="R42" s="927">
        <v>4.46526891460053E-2</v>
      </c>
      <c r="S42" s="15">
        <v>4.3186935681660557E-2</v>
      </c>
      <c r="T42" s="15">
        <v>4.1500211307976542E-2</v>
      </c>
      <c r="U42" s="15">
        <v>3.5989801951785701E-2</v>
      </c>
      <c r="V42" s="15">
        <v>3.741308717408743E-2</v>
      </c>
      <c r="W42" s="14">
        <v>4.2797449143483504E-2</v>
      </c>
      <c r="X42" s="15"/>
      <c r="Y42" s="1034">
        <f>O42*0.9+0.1*'TG4'!R42-N42</f>
        <v>1.446070341706851E-5</v>
      </c>
      <c r="Z42" s="2"/>
      <c r="AA42" s="2"/>
      <c r="AB42" s="2"/>
      <c r="AC42" s="2"/>
      <c r="AD42" s="2"/>
    </row>
    <row r="43" spans="1:30">
      <c r="A43" s="19">
        <v>1993</v>
      </c>
      <c r="B43" s="932">
        <v>185685</v>
      </c>
      <c r="C43" s="937">
        <v>8871.9055814805943</v>
      </c>
      <c r="D43" s="947">
        <v>3629.2965362729101</v>
      </c>
      <c r="E43" s="944">
        <v>3787.8183495086646</v>
      </c>
      <c r="F43" s="948">
        <v>4365.6594006403147</v>
      </c>
      <c r="G43" s="948">
        <f t="shared" si="4"/>
        <v>4012.4716229712681</v>
      </c>
      <c r="H43" s="944">
        <v>2211.5271354130291</v>
      </c>
      <c r="I43" s="949">
        <v>2106.5052681991497</v>
      </c>
      <c r="J43" s="949">
        <v>1815.7950639232658</v>
      </c>
      <c r="K43" s="949">
        <v>1808.034563135823</v>
      </c>
      <c r="L43" s="949">
        <v>1838.48435034503</v>
      </c>
      <c r="M43" s="949">
        <v>2048.2600089972075</v>
      </c>
      <c r="N43" s="972">
        <v>7.5959546813095136E-2</v>
      </c>
      <c r="O43" s="927">
        <v>7.9277337181843488E-2</v>
      </c>
      <c r="P43" s="15">
        <v>9.1371290909592048E-2</v>
      </c>
      <c r="Q43" s="15">
        <v>8.397922931761867E-2</v>
      </c>
      <c r="R43" s="927">
        <v>4.6286269885058573E-2</v>
      </c>
      <c r="S43" s="15">
        <v>4.4088209363053472E-2</v>
      </c>
      <c r="T43" s="15">
        <v>3.8003775327410935E-2</v>
      </c>
      <c r="U43" s="15">
        <v>3.7841351530687455E-2</v>
      </c>
      <c r="V43" s="15">
        <v>3.8478651903872674E-2</v>
      </c>
      <c r="W43" s="14">
        <v>4.2869162242276097E-2</v>
      </c>
      <c r="X43" s="15"/>
      <c r="Y43" s="1034">
        <f>O43*0.9+0.1*'TG4'!R43-N43</f>
        <v>1.8683639069858038E-5</v>
      </c>
      <c r="Z43" s="2"/>
      <c r="AA43" s="2"/>
      <c r="AB43" s="2"/>
      <c r="AC43" s="2"/>
      <c r="AD43" s="2"/>
    </row>
    <row r="44" spans="1:30">
      <c r="A44" s="19">
        <v>1994</v>
      </c>
      <c r="B44" s="932">
        <v>187757</v>
      </c>
      <c r="C44" s="937">
        <v>9262.861067501759</v>
      </c>
      <c r="D44" s="947">
        <v>3787.4335158456092</v>
      </c>
      <c r="E44" s="944">
        <v>3937.546897116827</v>
      </c>
      <c r="F44" s="948">
        <v>4476.3579520462308</v>
      </c>
      <c r="G44" s="948">
        <f t="shared" si="4"/>
        <v>4248.4198027342791</v>
      </c>
      <c r="H44" s="944">
        <v>2441.6550797179425</v>
      </c>
      <c r="I44" s="949">
        <v>2333.9623373062595</v>
      </c>
      <c r="J44" s="949">
        <v>2037.5575399479801</v>
      </c>
      <c r="K44" s="949">
        <v>2036.7824205295333</v>
      </c>
      <c r="L44" s="949">
        <v>2321.6062856270705</v>
      </c>
      <c r="M44" s="949">
        <v>2257.5292236772757</v>
      </c>
      <c r="N44" s="972">
        <v>7.6770789225106661E-2</v>
      </c>
      <c r="O44" s="927">
        <v>7.9813568116201661E-2</v>
      </c>
      <c r="P44" s="15">
        <v>9.0735198755282909E-2</v>
      </c>
      <c r="Q44" s="15">
        <v>8.6114921846400516E-2</v>
      </c>
      <c r="R44" s="927">
        <v>4.9492033774640724E-2</v>
      </c>
      <c r="S44" s="15">
        <v>4.7309115765870054E-2</v>
      </c>
      <c r="T44" s="15">
        <v>4.1301028725371225E-2</v>
      </c>
      <c r="U44" s="15">
        <v>4.1285317154660106E-2</v>
      </c>
      <c r="V44" s="15">
        <v>4.7058660190835155E-2</v>
      </c>
      <c r="W44" s="14">
        <v>4.5759826403646287E-2</v>
      </c>
      <c r="X44" s="15"/>
      <c r="Y44" s="1034">
        <f>O44*0.9+0.1*'TG4'!R44-N44</f>
        <v>1.0625456938903599E-5</v>
      </c>
      <c r="Z44" s="2"/>
      <c r="AA44" s="2"/>
      <c r="AB44" s="2"/>
      <c r="AC44" s="2"/>
      <c r="AD44" s="2"/>
    </row>
    <row r="45" spans="1:30">
      <c r="A45" s="19">
        <v>1995</v>
      </c>
      <c r="B45" s="932">
        <v>189911</v>
      </c>
      <c r="C45" s="937">
        <v>9576.9329111699844</v>
      </c>
      <c r="D45" s="947">
        <v>3941.5662731973985</v>
      </c>
      <c r="E45" s="944">
        <v>4086.9457793068132</v>
      </c>
      <c r="F45" s="948">
        <v>4620.9972765206685</v>
      </c>
      <c r="G45" s="948">
        <f t="shared" si="4"/>
        <v>4441.1178526161966</v>
      </c>
      <c r="H45" s="944">
        <v>2640.6157068239963</v>
      </c>
      <c r="I45" s="949">
        <v>2496.1873689894342</v>
      </c>
      <c r="J45" s="949">
        <v>2358.6969410791626</v>
      </c>
      <c r="K45" s="949">
        <v>2220.7317477376009</v>
      </c>
      <c r="L45" s="949">
        <v>2535.7815081465542</v>
      </c>
      <c r="M45" s="949">
        <v>2561.4843980485334</v>
      </c>
      <c r="N45" s="972">
        <v>7.8161432209275392E-2</v>
      </c>
      <c r="O45" s="927">
        <v>8.1044314196737507E-2</v>
      </c>
      <c r="P45" s="15">
        <v>9.1634578828234239E-2</v>
      </c>
      <c r="Q45" s="15">
        <v>8.8067561956550952E-2</v>
      </c>
      <c r="R45" s="927">
        <v>5.2363525373948505E-2</v>
      </c>
      <c r="S45" s="15">
        <v>4.9499505095127454E-2</v>
      </c>
      <c r="T45" s="15">
        <v>4.6773063874638872E-2</v>
      </c>
      <c r="U45" s="15">
        <v>4.4037208034808366E-2</v>
      </c>
      <c r="V45" s="15">
        <v>5.0284658612564925E-2</v>
      </c>
      <c r="W45" s="14">
        <v>5.0794348047528137E-2</v>
      </c>
      <c r="X45" s="15"/>
      <c r="Y45" s="1034">
        <f>O45*0.9+0.1*'TG4'!R45-N45</f>
        <v>1.4803105183217036E-5</v>
      </c>
      <c r="Z45" s="2"/>
      <c r="AA45" s="2"/>
      <c r="AB45" s="2"/>
      <c r="AC45" s="2"/>
      <c r="AD45" s="2"/>
    </row>
    <row r="46" spans="1:30">
      <c r="A46" s="19">
        <v>1996</v>
      </c>
      <c r="B46" s="932">
        <v>192043</v>
      </c>
      <c r="C46" s="937">
        <v>9990.4167138960238</v>
      </c>
      <c r="D46" s="947">
        <v>4026.0057278201475</v>
      </c>
      <c r="E46" s="944">
        <v>4181.5739694056992</v>
      </c>
      <c r="F46" s="948">
        <v>4710.5246403863002</v>
      </c>
      <c r="G46" s="948">
        <f t="shared" si="4"/>
        <v>4565.7791230313724</v>
      </c>
      <c r="H46" s="944">
        <v>2632.7902409415269</v>
      </c>
      <c r="I46" s="949">
        <v>2570.9649424651543</v>
      </c>
      <c r="J46" s="949">
        <v>2257.0769993385752</v>
      </c>
      <c r="K46" s="949">
        <v>2340.1965824630734</v>
      </c>
      <c r="L46" s="949">
        <v>2520.4341065331951</v>
      </c>
      <c r="M46" s="949">
        <v>2484.6859755071341</v>
      </c>
      <c r="N46" s="972">
        <v>7.7390787604719263E-2</v>
      </c>
      <c r="O46" s="927">
        <v>8.0381232615612433E-2</v>
      </c>
      <c r="P46" s="15">
        <v>9.0549104148522019E-2</v>
      </c>
      <c r="Q46" s="15">
        <v>8.7766701353378537E-2</v>
      </c>
      <c r="R46" s="927">
        <v>5.060939405439057E-2</v>
      </c>
      <c r="S46" s="15">
        <v>4.942094354873916E-2</v>
      </c>
      <c r="T46" s="15">
        <v>4.3387162978003602E-2</v>
      </c>
      <c r="U46" s="15">
        <v>4.4984947590909201E-2</v>
      </c>
      <c r="V46" s="15">
        <v>4.8449603353151176E-2</v>
      </c>
      <c r="W46" s="14">
        <v>4.7762426979708332E-2</v>
      </c>
      <c r="X46" s="15"/>
      <c r="Y46" s="1034">
        <f>O46*0.9+0.1*'TG4'!R46-N46</f>
        <v>1.3261154770988215E-5</v>
      </c>
      <c r="Z46" s="2"/>
      <c r="AA46" s="2"/>
      <c r="AB46" s="2"/>
      <c r="AC46" s="2"/>
      <c r="AD46" s="2"/>
    </row>
    <row r="47" spans="1:30">
      <c r="A47" s="19">
        <v>1997</v>
      </c>
      <c r="B47" s="932">
        <v>194426</v>
      </c>
      <c r="C47" s="937">
        <v>10482.992198682894</v>
      </c>
      <c r="D47" s="947">
        <v>4022.0383786279081</v>
      </c>
      <c r="E47" s="944">
        <v>4188.7935175776829</v>
      </c>
      <c r="F47" s="948">
        <v>4658.4504730434292</v>
      </c>
      <c r="G47" s="948">
        <f t="shared" si="4"/>
        <v>4648.9207026399208</v>
      </c>
      <c r="H47" s="944">
        <v>2526.7775325027101</v>
      </c>
      <c r="I47" s="949">
        <v>2340.2696620798411</v>
      </c>
      <c r="J47" s="949">
        <v>2029.9249937000068</v>
      </c>
      <c r="K47" s="949">
        <v>2034.5364242228547</v>
      </c>
      <c r="L47" s="949">
        <v>2253.4798012684987</v>
      </c>
      <c r="M47" s="949">
        <v>2347.8639444043106</v>
      </c>
      <c r="N47" s="972">
        <v>7.4595956858706861E-2</v>
      </c>
      <c r="O47" s="927">
        <v>7.7688731710673489E-2</v>
      </c>
      <c r="P47" s="15">
        <v>8.6399367137346431E-2</v>
      </c>
      <c r="Q47" s="15">
        <v>8.6222620355000695E-2</v>
      </c>
      <c r="R47" s="927">
        <v>4.6863647251029747E-2</v>
      </c>
      <c r="S47" s="15">
        <v>4.3404522363061908E-2</v>
      </c>
      <c r="T47" s="15">
        <v>3.7648620674801681E-2</v>
      </c>
      <c r="U47" s="15">
        <v>3.7734147972146026E-2</v>
      </c>
      <c r="V47" s="15">
        <v>4.1794847839005105E-2</v>
      </c>
      <c r="W47" s="14">
        <v>4.3545372027664619E-2</v>
      </c>
      <c r="X47" s="15"/>
      <c r="Y47" s="1034">
        <f>O47*0.9+0.1*'TG4'!R47-N47</f>
        <v>1.026640600225448E-5</v>
      </c>
      <c r="Z47" s="2"/>
      <c r="AA47" s="2"/>
      <c r="AB47" s="2"/>
      <c r="AC47" s="2"/>
      <c r="AD47" s="2"/>
    </row>
    <row r="48" spans="1:30">
      <c r="A48" s="19">
        <v>1998</v>
      </c>
      <c r="B48" s="932">
        <v>196795</v>
      </c>
      <c r="C48" s="937">
        <v>11017.267138112764</v>
      </c>
      <c r="D48" s="947">
        <v>3995.2232409262328</v>
      </c>
      <c r="E48" s="944">
        <v>4170.1586219533838</v>
      </c>
      <c r="F48" s="948">
        <v>4628.2595251072125</v>
      </c>
      <c r="G48" s="948">
        <f t="shared" si="4"/>
        <v>4640.0721484994438</v>
      </c>
      <c r="H48" s="944">
        <v>2427.2921367244444</v>
      </c>
      <c r="I48" s="949">
        <v>2289.3982879111504</v>
      </c>
      <c r="J48" s="949">
        <v>2027.1463924871298</v>
      </c>
      <c r="K48" s="949">
        <v>2055.9133536152472</v>
      </c>
      <c r="L48" s="949">
        <v>2226.5375426345968</v>
      </c>
      <c r="M48" s="949">
        <v>2329.11497216711</v>
      </c>
      <c r="N48" s="972">
        <v>7.136433634963664E-2</v>
      </c>
      <c r="O48" s="927">
        <v>7.4489104758868052E-2</v>
      </c>
      <c r="P48" s="15">
        <v>8.2671893294900656E-2</v>
      </c>
      <c r="Q48" s="15">
        <v>8.2882895278544338E-2</v>
      </c>
      <c r="R48" s="927">
        <v>4.3357299960007367E-2</v>
      </c>
      <c r="S48" s="15">
        <v>4.0894182778856702E-2</v>
      </c>
      <c r="T48" s="15">
        <v>3.6209730535574636E-2</v>
      </c>
      <c r="U48" s="15">
        <v>3.672357793931269E-2</v>
      </c>
      <c r="V48" s="15">
        <v>3.9771338046890037E-2</v>
      </c>
      <c r="W48" s="14">
        <v>4.1603618683438974E-2</v>
      </c>
      <c r="X48" s="15"/>
      <c r="Y48" s="1034">
        <f>O48*0.9+0.1*'TG4'!R48-N48</f>
        <v>1.1587929345344139E-5</v>
      </c>
      <c r="Z48" s="2"/>
      <c r="AA48" s="2"/>
      <c r="AB48" s="2"/>
      <c r="AC48" s="2"/>
      <c r="AD48" s="2"/>
    </row>
    <row r="49" spans="1:30">
      <c r="A49" s="23">
        <v>1999</v>
      </c>
      <c r="B49" s="933">
        <v>199255</v>
      </c>
      <c r="C49" s="968">
        <v>11490.551178995203</v>
      </c>
      <c r="D49" s="950">
        <v>4040.3874690733705</v>
      </c>
      <c r="E49" s="951">
        <v>4244.6899519345161</v>
      </c>
      <c r="F49" s="952">
        <v>4681.4206710206818</v>
      </c>
      <c r="G49" s="952">
        <f t="shared" si="4"/>
        <v>4759.9490410604376</v>
      </c>
      <c r="H49" s="951">
        <v>2206.6884990174276</v>
      </c>
      <c r="I49" s="953">
        <v>2095.8863601219064</v>
      </c>
      <c r="J49" s="953">
        <v>1804.6372826671998</v>
      </c>
      <c r="K49" s="953">
        <v>1826.5844068831022</v>
      </c>
      <c r="L49" s="953">
        <v>2045.0059581473972</v>
      </c>
      <c r="M49" s="953">
        <v>2113.0614306954758</v>
      </c>
      <c r="N49" s="973">
        <v>7.0063427994810426E-2</v>
      </c>
      <c r="O49" s="928">
        <v>7.3606190268643956E-2</v>
      </c>
      <c r="P49" s="21">
        <v>8.1179437023820369E-2</v>
      </c>
      <c r="Q49" s="21">
        <v>8.2541179391834418E-2</v>
      </c>
      <c r="R49" s="928">
        <v>3.8265676730588893E-2</v>
      </c>
      <c r="S49" s="21">
        <v>3.634428237432985E-2</v>
      </c>
      <c r="T49" s="21">
        <v>3.1293799240472708E-2</v>
      </c>
      <c r="U49" s="21">
        <v>3.1674379263790797E-2</v>
      </c>
      <c r="V49" s="21">
        <v>3.5461977049067173E-2</v>
      </c>
      <c r="W49" s="20">
        <v>3.6642111315154935E-2</v>
      </c>
      <c r="X49" s="15"/>
      <c r="Y49" s="1034">
        <f>O49*0.9+0.1*'TG4'!R49-N49</f>
        <v>8.7109200280210963E-6</v>
      </c>
      <c r="Z49" s="2"/>
      <c r="AA49" s="2"/>
      <c r="AB49" s="2"/>
      <c r="AC49" s="2"/>
      <c r="AD49" s="2"/>
    </row>
    <row r="50" spans="1:30">
      <c r="A50" s="27">
        <v>2000</v>
      </c>
      <c r="B50" s="931">
        <v>201646.4407831867</v>
      </c>
      <c r="C50" s="936">
        <v>12011.658551925708</v>
      </c>
      <c r="D50" s="954">
        <v>4106.0532701900356</v>
      </c>
      <c r="E50" s="939">
        <v>4316.1696939605863</v>
      </c>
      <c r="F50" s="955">
        <v>4673.9170973246291</v>
      </c>
      <c r="G50" s="955">
        <f t="shared" si="4"/>
        <v>4948.0278632456793</v>
      </c>
      <c r="H50" s="939">
        <v>2219.2636588073856</v>
      </c>
      <c r="I50" s="956">
        <v>2116.9551418142487</v>
      </c>
      <c r="J50" s="956">
        <v>1831.0740413412022</v>
      </c>
      <c r="K50" s="956">
        <v>1798.3915185781625</v>
      </c>
      <c r="L50" s="956">
        <v>1883.9193558123732</v>
      </c>
      <c r="M50" s="956">
        <v>2049.411714470511</v>
      </c>
      <c r="N50" s="971">
        <v>6.8930616369147865E-2</v>
      </c>
      <c r="O50" s="926">
        <v>7.2457958477672141E-2</v>
      </c>
      <c r="P50" s="25">
        <v>7.8463664540322511E-2</v>
      </c>
      <c r="Q50" s="25">
        <v>8.306531551877723E-2</v>
      </c>
      <c r="R50" s="926">
        <v>3.7256022224028136E-2</v>
      </c>
      <c r="S50" s="25">
        <v>3.5538511838240083E-2</v>
      </c>
      <c r="T50" s="25">
        <v>3.0739265660173487E-2</v>
      </c>
      <c r="U50" s="25">
        <v>3.0190605842506102E-2</v>
      </c>
      <c r="V50" s="25">
        <v>3.1626409557006241E-2</v>
      </c>
      <c r="W50" s="24">
        <v>3.4404622487049785E-2</v>
      </c>
      <c r="X50" s="15"/>
      <c r="Y50" s="1034">
        <f>O50*0.9+0.1*'TG4'!R50-N50</f>
        <v>7.1484831598717102E-6</v>
      </c>
      <c r="Z50" s="2"/>
      <c r="AA50" s="2"/>
      <c r="AB50" s="2"/>
      <c r="AC50" s="2"/>
      <c r="AD50" s="2"/>
    </row>
    <row r="51" spans="1:30">
      <c r="A51" s="19">
        <v>2001</v>
      </c>
      <c r="B51" s="932">
        <v>203775.64568079551</v>
      </c>
      <c r="C51" s="937">
        <v>12082.493559020259</v>
      </c>
      <c r="D51" s="947">
        <v>4387.7527627969594</v>
      </c>
      <c r="E51" s="944">
        <v>4579.1570151025344</v>
      </c>
      <c r="F51" s="948">
        <v>4999.5149072081404</v>
      </c>
      <c r="G51" s="948">
        <f t="shared" si="4"/>
        <v>5198.4989037461601</v>
      </c>
      <c r="H51" s="944">
        <v>2670.3073216577977</v>
      </c>
      <c r="I51" s="949">
        <v>2591.4601241216851</v>
      </c>
      <c r="J51" s="949">
        <v>2318.3011054267145</v>
      </c>
      <c r="K51" s="949">
        <v>2389.1307225540349</v>
      </c>
      <c r="L51" s="949">
        <v>2650.0469614418648</v>
      </c>
      <c r="M51" s="949">
        <v>2628.3141723043709</v>
      </c>
      <c r="N51" s="972">
        <v>7.4001045227881479E-2</v>
      </c>
      <c r="O51" s="927">
        <v>7.7229147515633173E-2</v>
      </c>
      <c r="P51" s="15">
        <v>8.4318636159878224E-2</v>
      </c>
      <c r="Q51" s="15">
        <v>8.7674573589235152E-2</v>
      </c>
      <c r="R51" s="927">
        <v>4.5035703597022803E-2</v>
      </c>
      <c r="S51" s="15">
        <v>4.3705916950784733E-2</v>
      </c>
      <c r="T51" s="15">
        <v>3.9098990811226031E-2</v>
      </c>
      <c r="U51" s="15">
        <v>4.0293558049597777E-2</v>
      </c>
      <c r="V51" s="15">
        <v>4.4694005257639453E-2</v>
      </c>
      <c r="W51" s="14">
        <v>4.4327473869287815E-2</v>
      </c>
      <c r="X51" s="15"/>
      <c r="Y51" s="1034">
        <f>O51*0.9+0.1*'TG4'!R51-N51</f>
        <v>8.7578958906653348E-6</v>
      </c>
      <c r="Z51" s="2"/>
      <c r="AA51" s="2"/>
      <c r="AB51" s="2"/>
      <c r="AC51" s="2"/>
      <c r="AD51" s="2"/>
    </row>
    <row r="52" spans="1:30">
      <c r="A52" s="19">
        <v>2002</v>
      </c>
      <c r="B52" s="932">
        <v>206200.68043331249</v>
      </c>
      <c r="C52" s="937">
        <v>12197.533324665194</v>
      </c>
      <c r="D52" s="947">
        <v>4635.9819827454266</v>
      </c>
      <c r="E52" s="944">
        <v>4848.9138842225584</v>
      </c>
      <c r="F52" s="948">
        <v>5341.8202089372935</v>
      </c>
      <c r="G52" s="948">
        <f t="shared" si="4"/>
        <v>5445.0094493847791</v>
      </c>
      <c r="H52" s="944">
        <v>2726.4742549357679</v>
      </c>
      <c r="I52" s="949">
        <v>2532.8512117189057</v>
      </c>
      <c r="J52" s="949">
        <v>2339.6306061187424</v>
      </c>
      <c r="K52" s="949">
        <v>2315.304840112407</v>
      </c>
      <c r="L52" s="949">
        <v>2527.1501288192921</v>
      </c>
      <c r="M52" s="949">
        <v>2735.6374883262156</v>
      </c>
      <c r="N52" s="972">
        <v>7.8371799762631394E-2</v>
      </c>
      <c r="O52" s="927">
        <v>8.1971437640378189E-2</v>
      </c>
      <c r="P52" s="15">
        <v>9.0304074808955179E-2</v>
      </c>
      <c r="Q52" s="15">
        <v>9.2048500589751503E-2</v>
      </c>
      <c r="R52" s="927">
        <v>4.6091355652606567E-2</v>
      </c>
      <c r="S52" s="15">
        <v>4.2818136207642965E-2</v>
      </c>
      <c r="T52" s="15">
        <v>3.9551720016106628E-2</v>
      </c>
      <c r="U52" s="15">
        <v>3.9140490190447956E-2</v>
      </c>
      <c r="V52" s="15">
        <v>4.2721758756414374E-2</v>
      </c>
      <c r="W52" s="14">
        <v>4.6246261149462953E-2</v>
      </c>
      <c r="X52" s="15"/>
      <c r="Y52" s="1034">
        <f>O52*0.9+0.1*'TG4'!R52-N52</f>
        <v>1.1629678969629631E-5</v>
      </c>
      <c r="Z52" s="2"/>
      <c r="AA52" s="2"/>
      <c r="AB52" s="2"/>
      <c r="AC52" s="2"/>
      <c r="AD52" s="2"/>
    </row>
    <row r="53" spans="1:30">
      <c r="A53" s="19">
        <v>2003</v>
      </c>
      <c r="B53" s="932">
        <v>208605.71414694539</v>
      </c>
      <c r="C53" s="937">
        <v>12474.818534238497</v>
      </c>
      <c r="D53" s="947">
        <v>4805.2090866102817</v>
      </c>
      <c r="E53" s="944">
        <v>5030.2401964960463</v>
      </c>
      <c r="F53" s="948">
        <v>5592.7259808922827</v>
      </c>
      <c r="G53" s="948">
        <f t="shared" si="4"/>
        <v>5584.6930151247625</v>
      </c>
      <c r="H53" s="944">
        <v>2786.4193918843903</v>
      </c>
      <c r="I53" s="949">
        <v>2712.2195025085944</v>
      </c>
      <c r="J53" s="949">
        <v>2482.0953555360129</v>
      </c>
      <c r="K53" s="949">
        <v>2465.6483038277893</v>
      </c>
      <c r="L53" s="949">
        <v>2562.1067124609367</v>
      </c>
      <c r="M53" s="949">
        <v>2752.9702303963168</v>
      </c>
      <c r="N53" s="972">
        <v>8.0353399160600969E-2</v>
      </c>
      <c r="O53" s="927">
        <v>8.4116401825061388E-2</v>
      </c>
      <c r="P53" s="15">
        <v>9.3522370210848749E-2</v>
      </c>
      <c r="Q53" s="15">
        <v>9.3388041799092519E-2</v>
      </c>
      <c r="R53" s="927">
        <v>4.6594906816608272E-2</v>
      </c>
      <c r="S53" s="15">
        <v>4.5354125568337622E-2</v>
      </c>
      <c r="T53" s="15">
        <v>4.1505956403398152E-2</v>
      </c>
      <c r="U53" s="15">
        <v>4.1230926433399866E-2</v>
      </c>
      <c r="V53" s="15">
        <v>4.2843917849921809E-2</v>
      </c>
      <c r="W53" s="14">
        <v>4.6035565115509769E-2</v>
      </c>
      <c r="X53" s="15"/>
      <c r="Y53" s="1034">
        <f>O53*0.9+0.1*'TG4'!R53-N53</f>
        <v>1.0853163615112682E-5</v>
      </c>
      <c r="Z53" s="2"/>
      <c r="AA53" s="2"/>
      <c r="AB53" s="2"/>
      <c r="AC53" s="2"/>
      <c r="AD53" s="2"/>
    </row>
    <row r="54" spans="1:30">
      <c r="A54" s="19">
        <v>2004</v>
      </c>
      <c r="B54" s="932">
        <v>210950.91872463207</v>
      </c>
      <c r="C54" s="937">
        <v>12967.823458137389</v>
      </c>
      <c r="D54" s="947">
        <v>5074.5275094246863</v>
      </c>
      <c r="E54" s="944">
        <v>5311.5029913109074</v>
      </c>
      <c r="F54" s="948">
        <v>5840.7720530853585</v>
      </c>
      <c r="G54" s="948">
        <f t="shared" si="4"/>
        <v>5977.79241192057</v>
      </c>
      <c r="H54" s="944">
        <v>2948.1617298902488</v>
      </c>
      <c r="I54" s="949">
        <v>2883.4472561954171</v>
      </c>
      <c r="J54" s="949">
        <v>2563.4916693494456</v>
      </c>
      <c r="K54" s="949">
        <v>2541.7452460040713</v>
      </c>
      <c r="L54" s="949">
        <v>2541.8932990914823</v>
      </c>
      <c r="M54" s="949">
        <v>2800.7370496463959</v>
      </c>
      <c r="N54" s="972">
        <v>8.2548643853940354E-2</v>
      </c>
      <c r="O54" s="927">
        <v>8.6403584953384585E-2</v>
      </c>
      <c r="P54" s="15">
        <v>9.5013340876903385E-2</v>
      </c>
      <c r="Q54" s="15">
        <v>9.7242286287332211E-2</v>
      </c>
      <c r="R54" s="927">
        <v>4.795850494701881E-2</v>
      </c>
      <c r="S54" s="15">
        <v>4.6905777962820139E-2</v>
      </c>
      <c r="T54" s="15">
        <v>4.1700978158587532E-2</v>
      </c>
      <c r="U54" s="15">
        <v>4.1347223498178202E-2</v>
      </c>
      <c r="V54" s="15">
        <v>4.1349631915821319E-2</v>
      </c>
      <c r="W54" s="14">
        <v>4.5560309764880451E-2</v>
      </c>
      <c r="X54" s="15"/>
      <c r="Y54" s="1034">
        <f>O54*0.9+0.1*'TG4'!R54-N54</f>
        <v>1.0433098807660635E-5</v>
      </c>
      <c r="Z54" s="2"/>
      <c r="AA54" s="2"/>
      <c r="AB54" s="2"/>
      <c r="AC54" s="2"/>
      <c r="AD54" s="2"/>
    </row>
    <row r="55" spans="1:30">
      <c r="A55" s="19">
        <v>2005</v>
      </c>
      <c r="B55" s="932">
        <v>213348.60569152678</v>
      </c>
      <c r="C55" s="937">
        <v>13418.23369287539</v>
      </c>
      <c r="D55" s="947">
        <v>5225.4658291146188</v>
      </c>
      <c r="E55" s="944">
        <v>5457.7143700253828</v>
      </c>
      <c r="F55" s="948">
        <v>5893.0452648535829</v>
      </c>
      <c r="G55" s="948">
        <f t="shared" si="4"/>
        <v>6277.9793439964778</v>
      </c>
      <c r="H55" s="944">
        <v>3139.8197271326785</v>
      </c>
      <c r="I55" s="949">
        <v>3039.7014105039502</v>
      </c>
      <c r="J55" s="949">
        <v>2770.9204915165301</v>
      </c>
      <c r="K55" s="949">
        <v>2688.1081444773608</v>
      </c>
      <c r="L55" s="949">
        <v>2783.9415927007453</v>
      </c>
      <c r="M55" s="949">
        <v>2791.1571940751373</v>
      </c>
      <c r="N55" s="972">
        <v>8.3084396519511036E-2</v>
      </c>
      <c r="O55" s="927">
        <v>8.6777125645514569E-2</v>
      </c>
      <c r="P55" s="15">
        <v>9.3698844371829182E-2</v>
      </c>
      <c r="Q55" s="15">
        <v>9.9819258648999959E-2</v>
      </c>
      <c r="R55" s="927">
        <v>4.9922827120099093E-2</v>
      </c>
      <c r="S55" s="15">
        <v>4.8330955660276224E-2</v>
      </c>
      <c r="T55" s="15">
        <v>4.4057365289518188E-2</v>
      </c>
      <c r="U55" s="15">
        <v>4.2740657056583579E-2</v>
      </c>
      <c r="V55" s="15">
        <v>4.4264399527094156E-2</v>
      </c>
      <c r="W55" s="14">
        <v>4.4379126884486197E-2</v>
      </c>
      <c r="X55" s="15"/>
      <c r="Y55" s="1034">
        <f>O55*0.9+0.1*'TG4'!R55-N55</f>
        <v>7.2992734619914401E-6</v>
      </c>
      <c r="Z55" s="2"/>
      <c r="AA55" s="2"/>
      <c r="AB55" s="2"/>
      <c r="AC55" s="2"/>
      <c r="AD55" s="2"/>
    </row>
    <row r="56" spans="1:30">
      <c r="A56" s="19">
        <v>2006</v>
      </c>
      <c r="B56" s="932">
        <v>215896.60788327493</v>
      </c>
      <c r="C56" s="937">
        <v>13918.643744897417</v>
      </c>
      <c r="D56" s="947">
        <v>5435.0521906660206</v>
      </c>
      <c r="E56" s="944">
        <v>5655.1210617384613</v>
      </c>
      <c r="F56" s="948">
        <v>5991.6895826570644</v>
      </c>
      <c r="G56" s="948">
        <f t="shared" si="4"/>
        <v>6648.1906760248221</v>
      </c>
      <c r="H56" s="944">
        <v>3460.1549686354756</v>
      </c>
      <c r="I56" s="949">
        <v>3399.9722026515055</v>
      </c>
      <c r="J56" s="949">
        <v>3118.177536052393</v>
      </c>
      <c r="K56" s="949">
        <v>3075.2205952709082</v>
      </c>
      <c r="L56" s="949">
        <v>3210.2156624161516</v>
      </c>
      <c r="M56" s="949">
        <v>3319.553623127777</v>
      </c>
      <c r="N56" s="972">
        <v>8.4304861388777824E-2</v>
      </c>
      <c r="O56" s="927">
        <v>8.7718421189290699E-2</v>
      </c>
      <c r="P56" s="15">
        <v>9.2939044930972145E-2</v>
      </c>
      <c r="Q56" s="15">
        <v>0.10312224680951154</v>
      </c>
      <c r="R56" s="927">
        <v>5.3671588566430721E-2</v>
      </c>
      <c r="S56" s="15">
        <v>5.2738074118678917E-2</v>
      </c>
      <c r="T56" s="15">
        <v>4.8367065437560093E-2</v>
      </c>
      <c r="U56" s="15">
        <v>4.7700746364398583E-2</v>
      </c>
      <c r="V56" s="15">
        <v>4.9794698735894372E-2</v>
      </c>
      <c r="W56" s="14">
        <v>5.1490675388732303E-2</v>
      </c>
      <c r="X56" s="15"/>
      <c r="Y56" s="1034">
        <f>O56*0.9+0.1*'TG4'!R56-N56</f>
        <v>8.8765382268846116E-6</v>
      </c>
      <c r="Z56" s="2"/>
      <c r="AA56" s="2"/>
      <c r="AB56" s="2"/>
      <c r="AC56" s="2"/>
      <c r="AD56" s="2"/>
    </row>
    <row r="57" spans="1:30">
      <c r="A57" s="19">
        <v>2007</v>
      </c>
      <c r="B57" s="932">
        <v>218456.65775859603</v>
      </c>
      <c r="C57" s="937">
        <v>13904.186778531108</v>
      </c>
      <c r="D57" s="947">
        <v>5557.9774626429098</v>
      </c>
      <c r="E57" s="944">
        <v>5767.8999452777362</v>
      </c>
      <c r="F57" s="948">
        <v>5969.0736288287926</v>
      </c>
      <c r="G57" s="948">
        <f t="shared" si="4"/>
        <v>6958.4078271583494</v>
      </c>
      <c r="H57" s="944">
        <v>3674.1574502757044</v>
      </c>
      <c r="I57" s="949">
        <v>3601.2379325648353</v>
      </c>
      <c r="J57" s="949">
        <v>3236.2962541415941</v>
      </c>
      <c r="K57" s="949">
        <v>3151.3996807389831</v>
      </c>
      <c r="L57" s="949">
        <v>3305.0075599322295</v>
      </c>
      <c r="M57" s="949">
        <v>3692.5112041031603</v>
      </c>
      <c r="N57" s="972">
        <v>8.7324573506257414E-2</v>
      </c>
      <c r="O57" s="927">
        <v>9.0622786100438044E-2</v>
      </c>
      <c r="P57" s="15">
        <v>9.3783541291486472E-2</v>
      </c>
      <c r="Q57" s="15">
        <v>0.109327538636737</v>
      </c>
      <c r="R57" s="927">
        <v>5.7726796212591573E-2</v>
      </c>
      <c r="S57" s="15">
        <v>5.6581115823064465E-2</v>
      </c>
      <c r="T57" s="15">
        <v>5.0847307682033729E-2</v>
      </c>
      <c r="U57" s="15">
        <v>4.9513448897187125E-2</v>
      </c>
      <c r="V57" s="15">
        <v>5.1926870439089612E-2</v>
      </c>
      <c r="W57" s="14">
        <v>5.8015162571756207E-2</v>
      </c>
      <c r="X57" s="15"/>
      <c r="Y57" s="1034">
        <f>O57*0.9+0.1*'TG4'!R57-N57</f>
        <v>8.6136053959878778E-6</v>
      </c>
      <c r="Z57" s="2"/>
      <c r="AA57" s="2"/>
      <c r="AB57" s="2"/>
      <c r="AC57" s="2"/>
      <c r="AD57" s="2"/>
    </row>
    <row r="58" spans="1:30">
      <c r="A58" s="19">
        <v>2008</v>
      </c>
      <c r="B58" s="932">
        <v>220883.80606717154</v>
      </c>
      <c r="C58" s="937">
        <v>13746.496169369113</v>
      </c>
      <c r="D58" s="947">
        <v>6266.8524216180285</v>
      </c>
      <c r="E58" s="944">
        <v>6527.0991759923563</v>
      </c>
      <c r="F58" s="948">
        <v>6677.1942403947633</v>
      </c>
      <c r="G58" s="948">
        <f t="shared" si="4"/>
        <v>7971.2551394874363</v>
      </c>
      <c r="H58" s="944">
        <v>3931.2697049241383</v>
      </c>
      <c r="I58" s="949">
        <v>3863.2322314214757</v>
      </c>
      <c r="J58" s="949">
        <v>3547.2255004496724</v>
      </c>
      <c r="K58" s="949">
        <v>3498.0168101392364</v>
      </c>
      <c r="L58" s="949">
        <v>3780.4695755041471</v>
      </c>
      <c r="M58" s="949">
        <v>3948.1944926310193</v>
      </c>
      <c r="N58" s="972">
        <v>0.10069811229662533</v>
      </c>
      <c r="O58" s="927">
        <v>0.10487985380475744</v>
      </c>
      <c r="P58" s="15">
        <v>0.10729163704672828</v>
      </c>
      <c r="Q58" s="15">
        <v>0.12808508820348322</v>
      </c>
      <c r="R58" s="927">
        <v>6.3169101740641054E-2</v>
      </c>
      <c r="S58" s="15">
        <v>6.2075850346445798E-2</v>
      </c>
      <c r="T58" s="15">
        <v>5.6998136824404341E-2</v>
      </c>
      <c r="U58" s="15">
        <v>5.6207433311783447E-2</v>
      </c>
      <c r="V58" s="15">
        <v>6.0745989252097836E-2</v>
      </c>
      <c r="W58" s="14">
        <v>6.3441055515589526E-2</v>
      </c>
      <c r="X58" s="15"/>
      <c r="Y58" s="1034">
        <f>O58*0.9+0.1*'TG4'!R58-N58</f>
        <v>1.0666301720474447E-5</v>
      </c>
      <c r="Z58" s="2"/>
      <c r="AA58" s="2"/>
      <c r="AB58" s="2"/>
      <c r="AC58" s="2"/>
      <c r="AD58" s="2"/>
    </row>
    <row r="59" spans="1:30">
      <c r="A59" s="23">
        <v>2009</v>
      </c>
      <c r="B59" s="933">
        <v>223261.82783409781</v>
      </c>
      <c r="C59" s="968">
        <v>13260.011611</v>
      </c>
      <c r="D59" s="950">
        <v>6367.8289364648435</v>
      </c>
      <c r="E59" s="951">
        <v>6585.8993547417567</v>
      </c>
      <c r="F59" s="952">
        <v>6791.5649572960137</v>
      </c>
      <c r="G59" s="952">
        <f t="shared" si="4"/>
        <v>7975.2921902343742</v>
      </c>
      <c r="H59" s="951">
        <v>4409.601975098416</v>
      </c>
      <c r="I59" s="953">
        <v>4321.4297898296381</v>
      </c>
      <c r="J59" s="953">
        <v>4034.2181896259717</v>
      </c>
      <c r="K59" s="953">
        <v>4072.0664890850294</v>
      </c>
      <c r="L59" s="953">
        <v>4257.5854346374745</v>
      </c>
      <c r="M59" s="953">
        <v>4661.5799236989224</v>
      </c>
      <c r="N59" s="973">
        <v>0.10721658241314191</v>
      </c>
      <c r="O59" s="928">
        <v>0.11088828358576089</v>
      </c>
      <c r="P59" s="21">
        <v>0.1143511220579967</v>
      </c>
      <c r="Q59" s="21">
        <v>0.13428180639190632</v>
      </c>
      <c r="R59" s="928">
        <v>7.4245470204914454E-2</v>
      </c>
      <c r="S59" s="21">
        <v>7.276089509105077E-2</v>
      </c>
      <c r="T59" s="21">
        <v>6.7925048131201024E-2</v>
      </c>
      <c r="U59" s="21">
        <v>6.8562308547370776E-2</v>
      </c>
      <c r="V59" s="21">
        <v>7.1685933178855521E-2</v>
      </c>
      <c r="W59" s="20">
        <v>7.8488080168526153E-2</v>
      </c>
      <c r="X59" s="15"/>
      <c r="Y59" s="1034">
        <f>O59*0.9+0.1*'TG4'!R59-N59</f>
        <v>7.4198345343390315E-6</v>
      </c>
      <c r="Z59" s="2"/>
      <c r="AA59" s="2"/>
      <c r="AB59" s="2"/>
      <c r="AC59" s="2"/>
      <c r="AD59" s="2"/>
    </row>
    <row r="60" spans="1:30">
      <c r="A60" s="19">
        <v>2010</v>
      </c>
      <c r="B60" s="932">
        <v>225702.5585655506</v>
      </c>
      <c r="C60" s="937">
        <v>13711.253476835856</v>
      </c>
      <c r="D60" s="947">
        <v>6861.9313982341919</v>
      </c>
      <c r="E60" s="944">
        <v>7102.5049481398692</v>
      </c>
      <c r="F60" s="948">
        <v>7228.8849228319377</v>
      </c>
      <c r="G60" s="948">
        <f t="shared" si="4"/>
        <v>8720.1562168097498</v>
      </c>
      <c r="H60" s="944">
        <v>4701.1553715833907</v>
      </c>
      <c r="I60" s="949">
        <v>4550.0444535438855</v>
      </c>
      <c r="J60" s="949">
        <v>4038.3871879109347</v>
      </c>
      <c r="K60" s="949">
        <v>4060.988440537606</v>
      </c>
      <c r="L60" s="949">
        <v>4125.6553067287987</v>
      </c>
      <c r="M60" s="949">
        <v>4237.2744716059642</v>
      </c>
      <c r="N60" s="972">
        <v>0.1129550610306527</v>
      </c>
      <c r="O60" s="927">
        <v>0.11691517057341924</v>
      </c>
      <c r="P60" s="15">
        <v>0.11899552622344343</v>
      </c>
      <c r="Q60" s="15">
        <v>0.14354351865424378</v>
      </c>
      <c r="R60" s="927">
        <v>7.7386272332660155E-2</v>
      </c>
      <c r="S60" s="15">
        <v>7.4898817711073207E-2</v>
      </c>
      <c r="T60" s="15">
        <v>6.6476367192080943E-2</v>
      </c>
      <c r="U60" s="15">
        <v>6.6848409073827511E-2</v>
      </c>
      <c r="V60" s="15">
        <v>6.7912897975475062E-2</v>
      </c>
      <c r="W60" s="14">
        <v>6.9750274196422893E-2</v>
      </c>
      <c r="X60" s="15"/>
      <c r="Y60" s="1034">
        <f>O60*0.9+0.1*'TG4'!R60-N60</f>
        <v>7.2197186906375332E-6</v>
      </c>
      <c r="Z60" s="2"/>
      <c r="AA60" s="2"/>
      <c r="AB60" s="2"/>
      <c r="AC60" s="2"/>
      <c r="AD60" s="2"/>
    </row>
    <row r="61" spans="1:30">
      <c r="A61" s="19">
        <v>2011</v>
      </c>
      <c r="B61" s="932">
        <v>227880.23588506033</v>
      </c>
      <c r="C61" s="937">
        <v>14066.623222990809</v>
      </c>
      <c r="D61" s="947">
        <v>6825.4339314463232</v>
      </c>
      <c r="E61" s="944">
        <v>7056.4462434261204</v>
      </c>
      <c r="F61" s="948">
        <v>7222.8619395416235</v>
      </c>
      <c r="G61" s="948">
        <f t="shared" si="4"/>
        <v>8612.5381841382714</v>
      </c>
      <c r="H61" s="944">
        <v>4752.4458748918596</v>
      </c>
      <c r="I61" s="949">
        <v>4626.0154178325984</v>
      </c>
      <c r="J61" s="949">
        <v>4317.646533090272</v>
      </c>
      <c r="K61" s="949">
        <v>4260.2423232371675</v>
      </c>
      <c r="L61" s="949">
        <v>4415.7237509341248</v>
      </c>
      <c r="M61" s="949">
        <v>4624.1222961010817</v>
      </c>
      <c r="N61" s="972">
        <v>0.11057248563917828</v>
      </c>
      <c r="O61" s="927">
        <v>0.11431490052523766</v>
      </c>
      <c r="P61" s="15">
        <v>0.11701084591913968</v>
      </c>
      <c r="Q61" s="15">
        <v>0.13952369391416952</v>
      </c>
      <c r="R61" s="927">
        <v>7.698994064412544E-2</v>
      </c>
      <c r="S61" s="15">
        <v>7.4941758794011548E-2</v>
      </c>
      <c r="T61" s="15">
        <v>6.9946162261658174E-2</v>
      </c>
      <c r="U61" s="15">
        <v>6.901621022734615E-2</v>
      </c>
      <c r="V61" s="15">
        <v>7.1535019742441378E-2</v>
      </c>
      <c r="W61" s="14">
        <v>7.4911090095497457E-2</v>
      </c>
      <c r="X61" s="15"/>
      <c r="Y61" s="1034">
        <f>O61*0.9+0.1*'TG4'!R61-N61</f>
        <v>9.9188979481579231E-6</v>
      </c>
      <c r="Z61" s="2"/>
      <c r="AA61" s="2"/>
      <c r="AB61" s="2"/>
      <c r="AC61" s="2"/>
      <c r="AD61" s="2"/>
    </row>
    <row r="62" spans="1:30">
      <c r="A62" s="19">
        <v>2012</v>
      </c>
      <c r="B62" s="932">
        <v>230035.7625108927</v>
      </c>
      <c r="C62" s="937">
        <v>14537.436675364455</v>
      </c>
      <c r="D62" s="947">
        <v>6578.1415600044575</v>
      </c>
      <c r="E62" s="944">
        <v>6800.4826420568343</v>
      </c>
      <c r="F62" s="948">
        <v>6888.1607024748673</v>
      </c>
      <c r="G62" s="948">
        <f t="shared" si="4"/>
        <v>8391.0057270485013</v>
      </c>
      <c r="H62" s="944">
        <v>4582.8786957795764</v>
      </c>
      <c r="I62" s="949">
        <v>4430.7611668312848</v>
      </c>
      <c r="J62" s="949">
        <v>4091.4851218875565</v>
      </c>
      <c r="K62" s="949">
        <v>4061.9192301258577</v>
      </c>
      <c r="L62" s="949">
        <v>4300.256942713143</v>
      </c>
      <c r="M62" s="949">
        <v>4410.8604590282712</v>
      </c>
      <c r="N62" s="972">
        <v>0.10409041452435301</v>
      </c>
      <c r="O62" s="927">
        <v>0.10760866891056745</v>
      </c>
      <c r="P62" s="15">
        <v>0.10899605858139692</v>
      </c>
      <c r="Q62" s="15">
        <v>0.13277659904967246</v>
      </c>
      <c r="R62" s="927">
        <v>7.2518011174906846E-2</v>
      </c>
      <c r="S62" s="15">
        <v>7.0110951901369845E-2</v>
      </c>
      <c r="T62" s="15">
        <v>6.4742355948510508E-2</v>
      </c>
      <c r="U62" s="15">
        <v>6.4274514704720787E-2</v>
      </c>
      <c r="V62" s="15">
        <v>6.8045894671797655E-2</v>
      </c>
      <c r="W62" s="14">
        <v>6.9796049446679845E-2</v>
      </c>
      <c r="X62" s="15"/>
      <c r="Y62" s="1034">
        <f>O62*0.9+0.1*'TG4'!R62-N62</f>
        <v>9.188612648383665E-6</v>
      </c>
      <c r="Z62" s="2"/>
      <c r="AA62" s="2"/>
      <c r="AB62" s="2"/>
      <c r="AC62" s="2"/>
      <c r="AD62" s="2"/>
    </row>
    <row r="63" spans="1:30">
      <c r="A63" s="19">
        <v>2013</v>
      </c>
      <c r="B63" s="932">
        <v>232188.03647818006</v>
      </c>
      <c r="C63" s="937">
        <v>14694.202751755893</v>
      </c>
      <c r="D63" s="947">
        <v>6625.0162061599358</v>
      </c>
      <c r="E63" s="944">
        <v>6810.8580944562918</v>
      </c>
      <c r="F63" s="948">
        <v>6662.6891769540707</v>
      </c>
      <c r="G63" s="948">
        <f t="shared" si="4"/>
        <v>8698.7837649481407</v>
      </c>
      <c r="H63" s="944">
        <v>4959.8665723538743</v>
      </c>
      <c r="I63" s="949">
        <v>4793.674611628835</v>
      </c>
      <c r="J63" s="949">
        <v>4346.7919444295958</v>
      </c>
      <c r="K63" s="949">
        <v>4287.8837431998791</v>
      </c>
      <c r="L63" s="949">
        <v>4476.1265572361544</v>
      </c>
      <c r="M63" s="949">
        <v>4586.9734281451438</v>
      </c>
      <c r="N63" s="972">
        <v>0.10468410777580861</v>
      </c>
      <c r="O63" s="927">
        <v>0.10762065791520095</v>
      </c>
      <c r="P63" s="15">
        <v>0.10527939104940742</v>
      </c>
      <c r="Q63" s="15">
        <v>0.13745240597624309</v>
      </c>
      <c r="R63" s="927">
        <v>7.8372518746618866E-2</v>
      </c>
      <c r="S63" s="15">
        <v>7.5746463717223378E-2</v>
      </c>
      <c r="T63" s="15">
        <v>6.8685120493228155E-2</v>
      </c>
      <c r="U63" s="15">
        <v>6.7754292206245723E-2</v>
      </c>
      <c r="V63" s="15">
        <v>7.0728780180218123E-2</v>
      </c>
      <c r="W63" s="14">
        <v>7.2480308843658747E-2</v>
      </c>
      <c r="X63" s="15"/>
      <c r="Y63" s="1034">
        <f>O63*0.9+0.1*'TG4'!R63-N63</f>
        <v>1.1736222534142193E-5</v>
      </c>
      <c r="Z63" s="2"/>
      <c r="AA63" s="2"/>
      <c r="AB63" s="2"/>
      <c r="AC63" s="2"/>
      <c r="AD63" s="2"/>
    </row>
    <row r="64" spans="1:30">
      <c r="A64" s="19">
        <v>2014</v>
      </c>
      <c r="B64" s="932">
        <v>234444.23611149259</v>
      </c>
      <c r="C64" s="937">
        <v>15153.9</v>
      </c>
      <c r="D64" s="947">
        <v>6864.9032567156582</v>
      </c>
      <c r="E64" s="944">
        <v>7063.4436954149651</v>
      </c>
      <c r="F64" s="948">
        <v>6810.5899350459476</v>
      </c>
      <c r="G64" s="948">
        <f t="shared" ref="G64" si="12">(E64-F64*0.5)/0.4</f>
        <v>9145.3718197299768</v>
      </c>
      <c r="H64" s="944">
        <v>5082.4652186707972</v>
      </c>
      <c r="I64" s="949">
        <v>4859.0829694864842</v>
      </c>
      <c r="J64" s="949">
        <v>4506.4537573589678</v>
      </c>
      <c r="K64" s="949">
        <v>4503.6228711306176</v>
      </c>
      <c r="L64" s="949">
        <v>4607.901791145393</v>
      </c>
      <c r="M64" s="949">
        <v>4811.2111699230154</v>
      </c>
      <c r="N64" s="972">
        <v>0.10620612515590047</v>
      </c>
      <c r="O64" s="927">
        <v>0.1092777213448749</v>
      </c>
      <c r="P64" s="15">
        <v>0.10536585003137589</v>
      </c>
      <c r="Q64" s="15">
        <v>0.14148699082296737</v>
      </c>
      <c r="R64" s="927">
        <v>7.8630232201248859E-2</v>
      </c>
      <c r="S64" s="15">
        <v>7.5174311232331065E-2</v>
      </c>
      <c r="T64" s="15">
        <v>6.9718825432119047E-2</v>
      </c>
      <c r="U64" s="15">
        <v>6.9675029118343432E-2</v>
      </c>
      <c r="V64" s="15">
        <v>7.1288316242146252E-2</v>
      </c>
      <c r="W64" s="14">
        <v>7.443369215209826E-2</v>
      </c>
      <c r="X64" s="15"/>
      <c r="Y64" s="1034">
        <f>O64*0.9+0.1*'TG4'!R64-N64</f>
        <v>6.8472746118236616E-6</v>
      </c>
      <c r="Z64" s="2"/>
      <c r="AA64" s="2"/>
      <c r="AB64" s="2"/>
      <c r="AC64" s="2"/>
      <c r="AD64" s="2"/>
    </row>
    <row r="65" spans="1:30">
      <c r="A65" s="19">
        <v>2015</v>
      </c>
      <c r="B65" s="932">
        <v>236733.58381136294</v>
      </c>
      <c r="C65" s="937">
        <v>15493.856064073225</v>
      </c>
      <c r="D65" s="957"/>
      <c r="E65" s="958"/>
      <c r="F65" s="959"/>
      <c r="G65" s="959"/>
      <c r="H65" s="958"/>
      <c r="I65" s="959"/>
      <c r="J65" s="959"/>
      <c r="K65" s="959"/>
      <c r="L65" s="959"/>
      <c r="M65" s="959"/>
      <c r="N65" s="225"/>
      <c r="O65" s="690"/>
      <c r="P65" s="433"/>
      <c r="Q65" s="433"/>
      <c r="R65" s="690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2">
        <v>0</v>
      </c>
      <c r="C66" s="937">
        <v>0</v>
      </c>
      <c r="D66" s="957"/>
      <c r="E66" s="958"/>
      <c r="F66" s="959"/>
      <c r="G66" s="1221"/>
      <c r="H66" s="958"/>
      <c r="I66" s="959"/>
      <c r="J66" s="959"/>
      <c r="K66" s="959"/>
      <c r="L66" s="959"/>
      <c r="M66" s="959"/>
      <c r="N66" s="225"/>
      <c r="O66" s="690"/>
      <c r="P66" s="433"/>
      <c r="Q66" s="433"/>
      <c r="R66" s="690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2">
        <v>0</v>
      </c>
      <c r="C67" s="937">
        <v>0</v>
      </c>
      <c r="D67" s="960"/>
      <c r="E67" s="961"/>
      <c r="F67" s="949"/>
      <c r="G67" s="1221"/>
      <c r="H67" s="961"/>
      <c r="I67" s="949"/>
      <c r="J67" s="949"/>
      <c r="K67" s="949"/>
      <c r="L67" s="949"/>
      <c r="M67" s="949"/>
      <c r="N67" s="56"/>
      <c r="O67" s="927"/>
      <c r="P67" s="15"/>
      <c r="Q67" s="15"/>
      <c r="R67" s="927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2">
        <v>0</v>
      </c>
      <c r="C68" s="937">
        <v>0</v>
      </c>
      <c r="D68" s="960"/>
      <c r="E68" s="961"/>
      <c r="F68" s="949"/>
      <c r="G68" s="949"/>
      <c r="H68" s="961"/>
      <c r="I68" s="949"/>
      <c r="J68" s="949"/>
      <c r="K68" s="949"/>
      <c r="L68" s="949"/>
      <c r="M68" s="949"/>
      <c r="N68" s="56"/>
      <c r="O68" s="927"/>
      <c r="P68" s="15"/>
      <c r="Q68" s="15"/>
      <c r="R68" s="927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2">
        <v>0</v>
      </c>
      <c r="C69" s="937">
        <v>0</v>
      </c>
      <c r="D69" s="960"/>
      <c r="E69" s="961"/>
      <c r="F69" s="949"/>
      <c r="G69" s="949"/>
      <c r="H69" s="961"/>
      <c r="I69" s="949"/>
      <c r="J69" s="949"/>
      <c r="K69" s="949"/>
      <c r="L69" s="949"/>
      <c r="M69" s="949"/>
      <c r="N69" s="56"/>
      <c r="O69" s="927"/>
      <c r="P69" s="15"/>
      <c r="Q69" s="15"/>
      <c r="R69" s="927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6" thickBot="1">
      <c r="A70" s="12">
        <v>2020</v>
      </c>
      <c r="B70" s="934">
        <v>0</v>
      </c>
      <c r="C70" s="969">
        <v>0</v>
      </c>
      <c r="D70" s="962"/>
      <c r="E70" s="963"/>
      <c r="F70" s="964"/>
      <c r="G70" s="965"/>
      <c r="H70" s="966"/>
      <c r="I70" s="967"/>
      <c r="J70" s="967"/>
      <c r="K70" s="967"/>
      <c r="L70" s="965"/>
      <c r="M70" s="965"/>
      <c r="N70" s="332"/>
      <c r="O70" s="929"/>
      <c r="P70" s="7"/>
      <c r="Q70" s="7"/>
      <c r="R70" s="929"/>
      <c r="S70" s="7"/>
      <c r="T70" s="7"/>
      <c r="U70" s="7"/>
      <c r="V70" s="7"/>
      <c r="W70" s="6"/>
      <c r="X70" s="15"/>
    </row>
    <row r="71" spans="1:30" ht="16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72"/>
  <sheetViews>
    <sheetView workbookViewId="0">
      <pane xSplit="1" ySplit="9" topLeftCell="D45" activePane="bottomRight" state="frozen"/>
      <selection activeCell="D32" sqref="D32"/>
      <selection pane="topRight" activeCell="D32" sqref="D32"/>
      <selection pane="bottomLeft" activeCell="D32" sqref="D32"/>
      <selection pane="bottomRight" activeCell="G49" sqref="G49:Q64"/>
    </sheetView>
  </sheetViews>
  <sheetFormatPr baseColWidth="10" defaultColWidth="10.83203125" defaultRowHeight="15" x14ac:dyDescent="0"/>
  <cols>
    <col min="1" max="1" width="10.83203125" style="4"/>
    <col min="2" max="3" width="0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6" thickBot="1">
      <c r="G3" s="209"/>
    </row>
    <row r="4" spans="1:30" ht="25" customHeight="1" thickTop="1">
      <c r="A4" s="1224" t="s">
        <v>1090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6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50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8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9" t="s">
        <v>22</v>
      </c>
      <c r="S6" s="999" t="s">
        <v>21</v>
      </c>
      <c r="T6" s="1000" t="s">
        <v>54</v>
      </c>
      <c r="U6" s="1000" t="s">
        <v>53</v>
      </c>
      <c r="V6" s="1000" t="s">
        <v>52</v>
      </c>
      <c r="W6" s="1002" t="s">
        <v>51</v>
      </c>
      <c r="X6" s="49"/>
      <c r="Z6" s="518"/>
    </row>
    <row r="7" spans="1:30" ht="35" customHeight="1">
      <c r="A7" s="46"/>
      <c r="B7" s="930"/>
      <c r="C7" s="930"/>
      <c r="D7" s="1287" t="s">
        <v>1060</v>
      </c>
      <c r="E7" s="1288"/>
      <c r="F7" s="1288"/>
      <c r="G7" s="1288"/>
      <c r="H7" s="1288"/>
      <c r="I7" s="1288"/>
      <c r="J7" s="1288"/>
      <c r="K7" s="1288"/>
      <c r="L7" s="1288"/>
      <c r="M7" s="1288"/>
      <c r="N7" s="1288"/>
      <c r="O7" s="1288"/>
      <c r="P7" s="1288"/>
      <c r="Q7" s="1288"/>
      <c r="R7" s="1288"/>
      <c r="S7" s="1288"/>
      <c r="T7" s="1288"/>
      <c r="U7" s="1288"/>
      <c r="V7" s="1288"/>
      <c r="W7" s="1289"/>
      <c r="X7" s="53"/>
      <c r="Z7" s="1227"/>
      <c r="AA7" s="1227"/>
      <c r="AB7" s="1227"/>
      <c r="AC7" s="1227"/>
      <c r="AD7" s="1227"/>
    </row>
    <row r="8" spans="1:30" ht="21" customHeight="1">
      <c r="A8" s="434"/>
      <c r="B8" s="533"/>
      <c r="C8" s="533"/>
      <c r="D8" s="1314" t="s">
        <v>1268</v>
      </c>
      <c r="E8" s="1304"/>
      <c r="F8" s="1304"/>
      <c r="G8" s="1304"/>
      <c r="H8" s="1304"/>
      <c r="I8" s="1304"/>
      <c r="J8" s="1304"/>
      <c r="K8" s="1304"/>
      <c r="L8" s="1304"/>
      <c r="M8" s="1304"/>
      <c r="N8" s="1303" t="s">
        <v>1054</v>
      </c>
      <c r="O8" s="1304"/>
      <c r="P8" s="1304"/>
      <c r="Q8" s="1304"/>
      <c r="R8" s="1304"/>
      <c r="S8" s="1304"/>
      <c r="T8" s="1304"/>
      <c r="U8" s="1304"/>
      <c r="V8" s="1304"/>
      <c r="W8" s="1313"/>
      <c r="X8" s="535"/>
      <c r="Z8" s="1227"/>
      <c r="AA8" s="1227"/>
      <c r="AB8" s="1227"/>
      <c r="AC8" s="1227"/>
      <c r="AD8" s="1227"/>
    </row>
    <row r="9" spans="1:30" s="30" customFormat="1" ht="31" customHeight="1">
      <c r="A9" s="45"/>
      <c r="B9" s="935" t="s">
        <v>1055</v>
      </c>
      <c r="C9" s="935" t="s">
        <v>1056</v>
      </c>
      <c r="D9" s="832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2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8" t="s">
        <v>9</v>
      </c>
      <c r="X9" s="536"/>
      <c r="Y9" s="1032" t="s">
        <v>39</v>
      </c>
      <c r="Z9" s="1227"/>
      <c r="AA9" s="1227"/>
      <c r="AB9" s="1227"/>
      <c r="AC9" s="1227"/>
      <c r="AD9" s="1227"/>
    </row>
    <row r="10" spans="1:30">
      <c r="A10" s="27">
        <v>1960</v>
      </c>
      <c r="B10" s="936">
        <v>111313.60000000001</v>
      </c>
      <c r="C10" s="936">
        <v>3125.7099827267853</v>
      </c>
      <c r="D10" s="938">
        <v>1433.5597066527675</v>
      </c>
      <c r="E10" s="970"/>
      <c r="G10" s="940"/>
      <c r="H10" s="941"/>
      <c r="I10" s="942"/>
      <c r="J10" s="942"/>
      <c r="K10" s="942"/>
      <c r="L10" s="942"/>
      <c r="M10" s="942"/>
      <c r="N10" s="971">
        <v>5.1052302563033967E-2</v>
      </c>
      <c r="O10" s="926"/>
      <c r="P10" s="25"/>
      <c r="Q10" s="25"/>
      <c r="R10" s="926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2">
        <v>112450.2</v>
      </c>
      <c r="C11" s="937">
        <v>3198.9478230171808</v>
      </c>
      <c r="D11" s="943">
        <v>1630.6496604048466</v>
      </c>
      <c r="E11" s="944"/>
      <c r="F11" s="940"/>
      <c r="G11" s="940"/>
      <c r="H11" s="945"/>
      <c r="I11" s="946"/>
      <c r="J11" s="946"/>
      <c r="K11" s="946"/>
      <c r="L11" s="946"/>
      <c r="M11" s="946"/>
      <c r="N11" s="972">
        <v>5.7320997586484311E-2</v>
      </c>
      <c r="O11" s="927"/>
      <c r="P11" s="15"/>
      <c r="Q11" s="15"/>
      <c r="R11" s="927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2">
        <v>113753.9</v>
      </c>
      <c r="C12" s="937">
        <v>3398.2496341888282</v>
      </c>
      <c r="D12" s="943">
        <v>1629.8803742112436</v>
      </c>
      <c r="E12" s="944">
        <v>1602.5159913069856</v>
      </c>
      <c r="F12" s="948">
        <v>2042.8522511910558</v>
      </c>
      <c r="G12" s="948">
        <f>(E12-F12*0.5)/0.4</f>
        <v>1452.7246642786442</v>
      </c>
      <c r="H12" s="944">
        <v>1871.175508455209</v>
      </c>
      <c r="I12" s="949">
        <v>1947.6428157076978</v>
      </c>
      <c r="J12" s="949">
        <v>1424.2029302152171</v>
      </c>
      <c r="K12" s="949">
        <v>1535.2525840486835</v>
      </c>
      <c r="L12" s="949">
        <v>1810.4122421031766</v>
      </c>
      <c r="M12" s="949">
        <v>1782.1834148685243</v>
      </c>
      <c r="N12" s="972">
        <v>5.4559043348281017E-2</v>
      </c>
      <c r="O12" s="927">
        <v>5.3643040814171802E-2</v>
      </c>
      <c r="P12" s="15">
        <v>6.8382972327526659E-2</v>
      </c>
      <c r="Q12" s="15">
        <v>4.8628886626021176E-2</v>
      </c>
      <c r="R12" s="927">
        <v>6.2636219990963582E-2</v>
      </c>
      <c r="S12" s="15">
        <v>6.5195906699955244E-2</v>
      </c>
      <c r="T12" s="15">
        <v>4.767414261550585E-2</v>
      </c>
      <c r="U12" s="15">
        <v>5.139144786880933E-2</v>
      </c>
      <c r="V12" s="15">
        <v>6.0602214468019604E-2</v>
      </c>
      <c r="W12" s="14">
        <v>5.9657275297553269E-2</v>
      </c>
      <c r="X12" s="15"/>
      <c r="Y12" s="1033">
        <f>O12*0.9+R12*0.1-N12</f>
        <v>-1.6684616430034938E-5</v>
      </c>
      <c r="Z12" s="2">
        <f t="shared" ref="Z12:Z63" si="0">P12*0.5+Q12*0.4-O12</f>
        <v>0</v>
      </c>
      <c r="AA12" s="2"/>
      <c r="AB12" s="2"/>
      <c r="AC12" s="2"/>
      <c r="AD12" s="2"/>
    </row>
    <row r="13" spans="1:30">
      <c r="A13" s="19">
        <v>1963</v>
      </c>
      <c r="B13" s="932">
        <v>115096.3</v>
      </c>
      <c r="C13" s="937">
        <v>3554.487786128162</v>
      </c>
      <c r="D13" s="943">
        <v>1678.764628135161</v>
      </c>
      <c r="E13" s="944">
        <f>(E12+E14)/2</f>
        <v>1543.9208875656186</v>
      </c>
      <c r="F13" s="948">
        <f t="shared" ref="F13:M13" si="1">(F12+F14)/2</f>
        <v>1812.3806668792488</v>
      </c>
      <c r="G13" s="948">
        <f t="shared" si="1"/>
        <v>1594.3263853149856</v>
      </c>
      <c r="H13" s="944">
        <f t="shared" si="1"/>
        <v>2625.4690300435132</v>
      </c>
      <c r="I13" s="949">
        <f t="shared" si="1"/>
        <v>3010.7593056996252</v>
      </c>
      <c r="J13" s="949">
        <f t="shared" si="1"/>
        <v>3762.1501030228196</v>
      </c>
      <c r="K13" s="949">
        <f t="shared" si="1"/>
        <v>4137.1556547575556</v>
      </c>
      <c r="L13" s="949">
        <f t="shared" si="1"/>
        <v>4514.0999590118772</v>
      </c>
      <c r="M13" s="949">
        <f t="shared" si="1"/>
        <v>4220.3470054892623</v>
      </c>
      <c r="N13" s="972">
        <v>5.4359336392516763E-2</v>
      </c>
      <c r="O13" s="927">
        <v>4.9993020751123073E-2</v>
      </c>
      <c r="P13" s="15">
        <v>5.8685898363025853E-2</v>
      </c>
      <c r="Q13" s="15">
        <v>5.1625178924025371E-2</v>
      </c>
      <c r="R13" s="927">
        <v>8.5014153741616375E-2</v>
      </c>
      <c r="S13" s="15">
        <v>9.7490068084904444E-2</v>
      </c>
      <c r="T13" s="15">
        <v>0.12182052181819836</v>
      </c>
      <c r="U13" s="15">
        <v>0.13396341105601509</v>
      </c>
      <c r="V13" s="15">
        <v>0.14616907818337496</v>
      </c>
      <c r="W13" s="14">
        <v>0.13665719346218611</v>
      </c>
      <c r="X13" s="15"/>
      <c r="Y13" s="1033">
        <f t="shared" ref="Y13:Y64" si="2">O13*0.9+R13*0.1-N13</f>
        <v>-8.6420234234436261E-4</v>
      </c>
      <c r="Z13" s="2">
        <f t="shared" si="0"/>
        <v>0</v>
      </c>
      <c r="AA13" s="2"/>
      <c r="AB13" s="2"/>
      <c r="AC13" s="2"/>
      <c r="AD13" s="2"/>
    </row>
    <row r="14" spans="1:30">
      <c r="A14" s="19">
        <v>1964</v>
      </c>
      <c r="B14" s="932">
        <v>116795.9</v>
      </c>
      <c r="C14" s="937">
        <v>3754.2732419008912</v>
      </c>
      <c r="D14" s="943">
        <v>1675.0960951722138</v>
      </c>
      <c r="E14" s="944">
        <v>1485.3257838242519</v>
      </c>
      <c r="F14" s="948">
        <v>1581.9090825674418</v>
      </c>
      <c r="G14" s="948">
        <f t="shared" ref="G14:G64" si="3">(E14-F14*0.5)/0.4</f>
        <v>1735.9281063513272</v>
      </c>
      <c r="H14" s="944">
        <v>3379.7625516318171</v>
      </c>
      <c r="I14" s="949">
        <v>4073.8757956915529</v>
      </c>
      <c r="J14" s="949">
        <v>6100.0972758304224</v>
      </c>
      <c r="K14" s="949">
        <v>6739.0587254664279</v>
      </c>
      <c r="L14" s="949">
        <v>7217.7876759205783</v>
      </c>
      <c r="M14" s="949">
        <v>6658.5105961099998</v>
      </c>
      <c r="N14" s="972">
        <v>5.2112444517507808E-2</v>
      </c>
      <c r="O14" s="927">
        <v>4.6208666907558725E-2</v>
      </c>
      <c r="P14" s="15">
        <v>4.9213385151233524E-2</v>
      </c>
      <c r="Q14" s="15">
        <v>5.4004935829854904E-2</v>
      </c>
      <c r="R14" s="927">
        <v>0.10514482659345958</v>
      </c>
      <c r="S14" s="15">
        <v>0.12673877456109039</v>
      </c>
      <c r="T14" s="15">
        <v>0.18977477277530849</v>
      </c>
      <c r="U14" s="15">
        <v>0.20965294166899182</v>
      </c>
      <c r="V14" s="15">
        <v>0.22454625790402358</v>
      </c>
      <c r="W14" s="14">
        <v>0.20714707950730829</v>
      </c>
      <c r="X14" s="15"/>
      <c r="Y14" s="1033">
        <f t="shared" si="2"/>
        <v>-1.0161641358995277E-5</v>
      </c>
      <c r="Z14" s="2">
        <f t="shared" si="0"/>
        <v>0</v>
      </c>
      <c r="AA14" s="2"/>
      <c r="AB14" s="2"/>
      <c r="AC14" s="2"/>
      <c r="AD14" s="2"/>
    </row>
    <row r="15" spans="1:30">
      <c r="A15" s="19">
        <v>1964</v>
      </c>
      <c r="B15" s="932">
        <v>118275.3</v>
      </c>
      <c r="C15" s="937">
        <v>3998.6966439607909</v>
      </c>
      <c r="D15" s="943">
        <v>1761.3332967088518</v>
      </c>
      <c r="E15" s="944">
        <f>(E14+E16)/2</f>
        <v>1562.2791007837259</v>
      </c>
      <c r="F15" s="948">
        <f t="shared" ref="F15:M15" si="4">(F14+F16)/2</f>
        <v>1665.971669063978</v>
      </c>
      <c r="G15" s="948">
        <f t="shared" si="4"/>
        <v>1823.2331656293422</v>
      </c>
      <c r="H15" s="944">
        <f t="shared" si="4"/>
        <v>3652.5685151073812</v>
      </c>
      <c r="I15" s="949">
        <f t="shared" si="4"/>
        <v>4516.4812538728411</v>
      </c>
      <c r="J15" s="949">
        <f t="shared" si="4"/>
        <v>5973.7664367852394</v>
      </c>
      <c r="K15" s="949">
        <f t="shared" si="4"/>
        <v>6348.8655949948097</v>
      </c>
      <c r="L15" s="949">
        <f t="shared" si="4"/>
        <v>6707.9091229309734</v>
      </c>
      <c r="M15" s="949">
        <f t="shared" si="4"/>
        <v>6086.765622451594</v>
      </c>
      <c r="N15" s="972">
        <v>5.2097531425109811E-2</v>
      </c>
      <c r="O15" s="927">
        <v>4.6209814292363524E-2</v>
      </c>
      <c r="P15" s="15">
        <v>4.9276881067643899E-2</v>
      </c>
      <c r="Q15" s="15">
        <v>5.3928434396353926E-2</v>
      </c>
      <c r="R15" s="927">
        <v>0.10803736201077925</v>
      </c>
      <c r="S15" s="15">
        <v>0.13359057283151696</v>
      </c>
      <c r="T15" s="15">
        <v>0.17669482842810849</v>
      </c>
      <c r="U15" s="15">
        <v>0.1877896849319117</v>
      </c>
      <c r="V15" s="15">
        <v>0.19840964057266886</v>
      </c>
      <c r="W15" s="14">
        <v>0.1800371706396961</v>
      </c>
      <c r="X15" s="15"/>
      <c r="Y15" s="1033">
        <f t="shared" si="2"/>
        <v>2.9503763909528857E-4</v>
      </c>
      <c r="Z15" s="2">
        <f t="shared" si="0"/>
        <v>0</v>
      </c>
      <c r="AA15" s="2"/>
      <c r="AB15" s="2"/>
      <c r="AC15" s="2"/>
      <c r="AD15" s="2"/>
    </row>
    <row r="16" spans="1:30">
      <c r="A16" s="19">
        <v>1966</v>
      </c>
      <c r="B16" s="932">
        <v>119724.2</v>
      </c>
      <c r="C16" s="937">
        <v>4235.7327610333696</v>
      </c>
      <c r="D16" s="943">
        <v>1868.0078723955069</v>
      </c>
      <c r="E16" s="944">
        <v>1639.2324177431999</v>
      </c>
      <c r="F16" s="948">
        <v>1750.0342555605141</v>
      </c>
      <c r="G16" s="948">
        <f t="shared" si="3"/>
        <v>1910.5382249073571</v>
      </c>
      <c r="H16" s="944">
        <v>3925.3744785829454</v>
      </c>
      <c r="I16" s="949">
        <v>4959.0867120541297</v>
      </c>
      <c r="J16" s="949">
        <v>5847.4355977400564</v>
      </c>
      <c r="K16" s="949">
        <v>5958.6724645231916</v>
      </c>
      <c r="L16" s="949">
        <v>6198.0305699413684</v>
      </c>
      <c r="M16" s="949">
        <v>5515.0206487931873</v>
      </c>
      <c r="N16" s="972">
        <v>5.2799777685146612E-2</v>
      </c>
      <c r="O16" s="927">
        <v>4.6333373916746086E-2</v>
      </c>
      <c r="P16" s="15">
        <v>4.9465219606645405E-2</v>
      </c>
      <c r="Q16" s="15">
        <v>5.4001910283558462E-2</v>
      </c>
      <c r="R16" s="927">
        <v>0.11095183423094568</v>
      </c>
      <c r="S16" s="15">
        <v>0.14017000666171953</v>
      </c>
      <c r="T16" s="15">
        <v>0.16527944242170634</v>
      </c>
      <c r="U16" s="15">
        <v>0.16842358432995752</v>
      </c>
      <c r="V16" s="15">
        <v>0.17518910975411472</v>
      </c>
      <c r="W16" s="14">
        <v>0.1558836386550411</v>
      </c>
      <c r="X16" s="15"/>
      <c r="Y16" s="1033">
        <f t="shared" si="2"/>
        <v>-4.5577369805691048E-6</v>
      </c>
      <c r="Z16" s="2">
        <f t="shared" si="0"/>
        <v>0</v>
      </c>
      <c r="AA16" s="2"/>
      <c r="AB16" s="2"/>
      <c r="AC16" s="2"/>
      <c r="AD16" s="2"/>
    </row>
    <row r="17" spans="1:30">
      <c r="A17" s="19">
        <v>1967</v>
      </c>
      <c r="B17" s="932">
        <v>121142.6</v>
      </c>
      <c r="C17" s="937">
        <v>4345.6861414606092</v>
      </c>
      <c r="D17" s="943">
        <v>2189.533437725519</v>
      </c>
      <c r="E17" s="944">
        <v>2185.7598939858881</v>
      </c>
      <c r="F17" s="948">
        <v>2552.0069548555357</v>
      </c>
      <c r="G17" s="948">
        <f t="shared" si="3"/>
        <v>2274.3910413953004</v>
      </c>
      <c r="H17" s="944">
        <v>2222.2672130024134</v>
      </c>
      <c r="I17" s="949">
        <v>2023.4026198234283</v>
      </c>
      <c r="J17" s="949">
        <v>1638.6971617266668</v>
      </c>
      <c r="K17" s="949">
        <v>1685.6495182520987</v>
      </c>
      <c r="L17" s="949">
        <v>2257.4222179852582</v>
      </c>
      <c r="M17" s="949">
        <v>1680.5817737408536</v>
      </c>
      <c r="N17" s="972">
        <v>6.1036569323862137E-2</v>
      </c>
      <c r="O17" s="927">
        <v>6.0931376062095893E-2</v>
      </c>
      <c r="P17" s="15">
        <v>7.1141069020086406E-2</v>
      </c>
      <c r="Q17" s="15">
        <v>6.3402103880131705E-2</v>
      </c>
      <c r="R17" s="927">
        <v>6.1949073015057358E-2</v>
      </c>
      <c r="S17" s="15">
        <v>5.6405420509690871E-2</v>
      </c>
      <c r="T17" s="15">
        <v>4.5681171700417959E-2</v>
      </c>
      <c r="U17" s="15">
        <v>4.6990039934446941E-2</v>
      </c>
      <c r="V17" s="15">
        <v>6.2929072160877716E-2</v>
      </c>
      <c r="W17" s="14">
        <v>4.6848768860963112E-2</v>
      </c>
      <c r="X17" s="15"/>
      <c r="Y17" s="1033">
        <f t="shared" si="2"/>
        <v>-3.4235664700954516E-6</v>
      </c>
      <c r="Z17" s="2">
        <f t="shared" si="0"/>
        <v>0</v>
      </c>
      <c r="AA17" s="2"/>
      <c r="AB17" s="2"/>
      <c r="AC17" s="2"/>
      <c r="AD17" s="2"/>
    </row>
    <row r="18" spans="1:30">
      <c r="A18" s="19">
        <v>1968</v>
      </c>
      <c r="B18" s="932">
        <v>123507</v>
      </c>
      <c r="C18" s="937">
        <v>4559.8079228263596</v>
      </c>
      <c r="D18" s="947">
        <v>2391.4880728556432</v>
      </c>
      <c r="E18" s="944">
        <v>2399.1299130804996</v>
      </c>
      <c r="F18" s="948">
        <v>2821.1037861095747</v>
      </c>
      <c r="G18" s="948">
        <f t="shared" si="3"/>
        <v>2471.4450500642806</v>
      </c>
      <c r="H18" s="944">
        <v>2327.627716929539</v>
      </c>
      <c r="I18" s="949">
        <v>2031.7355706514202</v>
      </c>
      <c r="J18" s="949">
        <v>1632.794063226745</v>
      </c>
      <c r="K18" s="949">
        <v>1784.9514993392488</v>
      </c>
      <c r="L18" s="949">
        <v>1744.4868150382811</v>
      </c>
      <c r="M18" s="949">
        <v>1598.3820561438231</v>
      </c>
      <c r="N18" s="972">
        <v>6.4775868285061891E-2</v>
      </c>
      <c r="O18" s="927">
        <v>6.498285524079013E-2</v>
      </c>
      <c r="P18" s="15">
        <v>7.6412443508161232E-2</v>
      </c>
      <c r="Q18" s="15">
        <v>6.6941583716773778E-2</v>
      </c>
      <c r="R18" s="927">
        <v>6.3046146087799571E-2</v>
      </c>
      <c r="S18" s="15">
        <v>5.5031608649187533E-2</v>
      </c>
      <c r="T18" s="15">
        <v>4.4225875251768798E-2</v>
      </c>
      <c r="U18" s="15">
        <v>4.8347212987920329E-2</v>
      </c>
      <c r="V18" s="15">
        <v>4.725118617088242E-2</v>
      </c>
      <c r="W18" s="14">
        <v>4.3293791306409091E-2</v>
      </c>
      <c r="X18" s="15"/>
      <c r="Y18" s="1033">
        <f t="shared" si="2"/>
        <v>1.3316040429187104E-5</v>
      </c>
      <c r="Z18" s="2">
        <f t="shared" si="0"/>
        <v>0</v>
      </c>
      <c r="AA18" s="2"/>
      <c r="AB18" s="2"/>
      <c r="AC18" s="2"/>
      <c r="AD18" s="2"/>
    </row>
    <row r="19" spans="1:30">
      <c r="A19" s="23">
        <v>1969</v>
      </c>
      <c r="B19" s="933">
        <v>125542.6</v>
      </c>
      <c r="C19" s="968">
        <v>4696.6157904789188</v>
      </c>
      <c r="D19" s="950">
        <v>2478.7858439409706</v>
      </c>
      <c r="E19" s="951">
        <v>2470.8996335591501</v>
      </c>
      <c r="F19" s="952">
        <v>2878.7990650662168</v>
      </c>
      <c r="G19" s="952">
        <f t="shared" si="3"/>
        <v>2578.7502525651039</v>
      </c>
      <c r="H19" s="951">
        <v>2553.1366550857097</v>
      </c>
      <c r="I19" s="953">
        <v>2375.803080144914</v>
      </c>
      <c r="J19" s="953">
        <v>1709.2175646201672</v>
      </c>
      <c r="K19" s="953">
        <v>1654.5963659732472</v>
      </c>
      <c r="L19" s="953">
        <v>1812.1365366458419</v>
      </c>
      <c r="M19" s="953">
        <v>1579.4064795664813</v>
      </c>
      <c r="N19" s="973">
        <v>6.6259032795997777E-2</v>
      </c>
      <c r="O19" s="928">
        <v>6.6048230933625343E-2</v>
      </c>
      <c r="P19" s="21">
        <v>7.6951561641180888E-2</v>
      </c>
      <c r="Q19" s="21">
        <v>6.8931125282587227E-2</v>
      </c>
      <c r="R19" s="928">
        <v>6.8246462587921997E-2</v>
      </c>
      <c r="S19" s="21">
        <v>6.3506258351821998E-2</v>
      </c>
      <c r="T19" s="21">
        <v>4.5688135159593905E-2</v>
      </c>
      <c r="U19" s="21">
        <v>4.4228086563080631E-2</v>
      </c>
      <c r="V19" s="21">
        <v>4.8439204421768516E-2</v>
      </c>
      <c r="W19" s="20">
        <v>4.2218227921386735E-2</v>
      </c>
      <c r="X19" s="15"/>
      <c r="Y19" s="1033">
        <f t="shared" si="2"/>
        <v>9.0213030572300346E-6</v>
      </c>
      <c r="Z19" s="2">
        <f t="shared" si="0"/>
        <v>0</v>
      </c>
      <c r="AA19" s="2"/>
      <c r="AB19" s="2"/>
      <c r="AC19" s="2"/>
      <c r="AD19" s="2"/>
    </row>
    <row r="20" spans="1:30">
      <c r="A20" s="27">
        <v>1970</v>
      </c>
      <c r="B20" s="931">
        <v>127673.60000000001</v>
      </c>
      <c r="C20" s="936">
        <v>4660.6916217073949</v>
      </c>
      <c r="D20" s="954">
        <v>2815.2256969853529</v>
      </c>
      <c r="E20" s="939">
        <v>2893.1375163431203</v>
      </c>
      <c r="F20" s="955">
        <v>3512.1642764851008</v>
      </c>
      <c r="G20" s="955">
        <f t="shared" si="3"/>
        <v>2842.6384452514244</v>
      </c>
      <c r="H20" s="939">
        <v>2115.5521740170934</v>
      </c>
      <c r="I20" s="956">
        <v>2228.2768286803948</v>
      </c>
      <c r="J20" s="956">
        <v>2035.3884926362109</v>
      </c>
      <c r="K20" s="956">
        <v>2228.3733681774065</v>
      </c>
      <c r="L20" s="956">
        <v>2335.2109833310401</v>
      </c>
      <c r="M20" s="956">
        <v>2438.3563554941406</v>
      </c>
      <c r="N20" s="971">
        <v>7.7119455377087531E-2</v>
      </c>
      <c r="O20" s="926">
        <v>7.9253748582333278E-2</v>
      </c>
      <c r="P20" s="25">
        <v>9.621118352515623E-2</v>
      </c>
      <c r="Q20" s="25">
        <v>7.7870392049387893E-2</v>
      </c>
      <c r="R20" s="926">
        <v>5.7952807001129258E-2</v>
      </c>
      <c r="S20" s="25">
        <v>6.104075266193832E-2</v>
      </c>
      <c r="T20" s="25">
        <v>5.5756826957420458E-2</v>
      </c>
      <c r="U20" s="25">
        <v>6.1043397236204562E-2</v>
      </c>
      <c r="V20" s="25">
        <v>6.3970075087738096E-2</v>
      </c>
      <c r="W20" s="24">
        <v>6.6795608733016806E-2</v>
      </c>
      <c r="X20" s="15"/>
      <c r="Y20" s="1033">
        <f t="shared" si="2"/>
        <v>4.1990471253416928E-6</v>
      </c>
      <c r="Z20" s="2">
        <f t="shared" si="0"/>
        <v>0</v>
      </c>
      <c r="AA20" s="2"/>
      <c r="AB20" s="2"/>
      <c r="AC20" s="2"/>
      <c r="AD20" s="2"/>
    </row>
    <row r="21" spans="1:30">
      <c r="A21" s="19">
        <v>1971</v>
      </c>
      <c r="B21" s="932">
        <v>130774.16039999999</v>
      </c>
      <c r="C21" s="937">
        <v>4798.4970227821887</v>
      </c>
      <c r="D21" s="947">
        <v>3113.6739413817895</v>
      </c>
      <c r="E21" s="944">
        <v>3229.2841305095822</v>
      </c>
      <c r="F21" s="948">
        <v>3921.7561517491681</v>
      </c>
      <c r="G21" s="948">
        <f t="shared" si="3"/>
        <v>3171.0151365874949</v>
      </c>
      <c r="H21" s="944">
        <v>2077.1907329349542</v>
      </c>
      <c r="I21" s="949">
        <v>2204.1999679204478</v>
      </c>
      <c r="J21" s="949">
        <v>2197.541251706527</v>
      </c>
      <c r="K21" s="949">
        <v>2194.2995784437358</v>
      </c>
      <c r="L21" s="949">
        <v>2490.9940406522333</v>
      </c>
      <c r="M21" s="949">
        <v>2259.4057259613546</v>
      </c>
      <c r="N21" s="972">
        <v>8.4857423795476908E-2</v>
      </c>
      <c r="O21" s="927">
        <v>8.8008165651748044E-2</v>
      </c>
      <c r="P21" s="15">
        <v>0.10688020969973877</v>
      </c>
      <c r="Q21" s="15">
        <v>8.6420152004696632E-2</v>
      </c>
      <c r="R21" s="927">
        <v>5.6609991170262226E-2</v>
      </c>
      <c r="S21" s="15">
        <v>6.0071392936151817E-2</v>
      </c>
      <c r="T21" s="15">
        <v>5.9889921942613E-2</v>
      </c>
      <c r="U21" s="15">
        <v>5.980157613407755E-2</v>
      </c>
      <c r="V21" s="15">
        <v>6.7887434894942089E-2</v>
      </c>
      <c r="W21" s="14">
        <v>6.1575923755441409E-2</v>
      </c>
      <c r="X21" s="15"/>
      <c r="Y21" s="1033">
        <f t="shared" si="2"/>
        <v>1.0924408122559015E-5</v>
      </c>
      <c r="Z21" s="2">
        <f t="shared" si="0"/>
        <v>0</v>
      </c>
      <c r="AA21" s="2"/>
      <c r="AB21" s="2"/>
      <c r="AC21" s="2"/>
      <c r="AD21" s="2"/>
    </row>
    <row r="22" spans="1:30">
      <c r="A22" s="19">
        <v>1972</v>
      </c>
      <c r="B22" s="932">
        <v>133501.5618</v>
      </c>
      <c r="C22" s="937">
        <v>5077.3659555114527</v>
      </c>
      <c r="D22" s="947">
        <v>3247.81266598208</v>
      </c>
      <c r="E22" s="944">
        <v>3339.957635237171</v>
      </c>
      <c r="F22" s="948">
        <v>3968.1190154696596</v>
      </c>
      <c r="G22" s="948">
        <f t="shared" si="3"/>
        <v>3389.7453187558526</v>
      </c>
      <c r="H22" s="944">
        <v>2424.6649228419733</v>
      </c>
      <c r="I22" s="949">
        <v>2491.4536040358298</v>
      </c>
      <c r="J22" s="949">
        <v>2358.488637859105</v>
      </c>
      <c r="K22" s="949">
        <v>2536.5346858917433</v>
      </c>
      <c r="L22" s="949">
        <v>2706.7279979050322</v>
      </c>
      <c r="M22" s="949">
        <v>2218.8340350539461</v>
      </c>
      <c r="N22" s="972">
        <v>8.5396260017809408E-2</v>
      </c>
      <c r="O22" s="927">
        <v>8.7819070864093685E-2</v>
      </c>
      <c r="P22" s="15">
        <v>0.10433561232639477</v>
      </c>
      <c r="Q22" s="15">
        <v>8.9128161752240739E-2</v>
      </c>
      <c r="R22" s="927">
        <v>6.3752850765013122E-2</v>
      </c>
      <c r="S22" s="15">
        <v>6.5508956849953365E-2</v>
      </c>
      <c r="T22" s="15">
        <v>6.2012846700554292E-2</v>
      </c>
      <c r="U22" s="15">
        <v>6.6694294855551561E-2</v>
      </c>
      <c r="V22" s="15">
        <v>7.1169267343407228E-2</v>
      </c>
      <c r="W22" s="14">
        <v>5.8340842801207764E-2</v>
      </c>
      <c r="X22" s="15"/>
      <c r="Y22" s="1033">
        <f t="shared" si="2"/>
        <v>1.6188836376218596E-5</v>
      </c>
      <c r="Z22" s="2">
        <f t="shared" si="0"/>
        <v>0</v>
      </c>
      <c r="AA22" s="2"/>
      <c r="AB22" s="2"/>
      <c r="AC22" s="2"/>
      <c r="AD22" s="2"/>
    </row>
    <row r="23" spans="1:30">
      <c r="A23" s="19">
        <v>1973</v>
      </c>
      <c r="B23" s="932">
        <v>136006.38620000001</v>
      </c>
      <c r="C23" s="937">
        <v>5388.4592496765845</v>
      </c>
      <c r="D23" s="947">
        <v>3467.0707901353712</v>
      </c>
      <c r="E23" s="944">
        <v>3570.3972921669006</v>
      </c>
      <c r="F23" s="948">
        <v>4233.3965468365832</v>
      </c>
      <c r="G23" s="948">
        <f t="shared" si="3"/>
        <v>3634.2475468715224</v>
      </c>
      <c r="H23" s="944">
        <v>2538.579291484486</v>
      </c>
      <c r="I23" s="949">
        <v>2726.6405850409105</v>
      </c>
      <c r="J23" s="949">
        <v>2787.6938643943522</v>
      </c>
      <c r="K23" s="949">
        <v>2668.6821266612528</v>
      </c>
      <c r="L23" s="949">
        <v>2730.6795513018988</v>
      </c>
      <c r="M23" s="949">
        <v>2723.145812474077</v>
      </c>
      <c r="N23" s="972">
        <v>8.7509944311853632E-2</v>
      </c>
      <c r="O23" s="927">
        <v>9.0117937337102674E-2</v>
      </c>
      <c r="P23" s="15">
        <v>0.1068522445857525</v>
      </c>
      <c r="Q23" s="15">
        <v>9.1729537610566084E-2</v>
      </c>
      <c r="R23" s="927">
        <v>6.4074530309881084E-2</v>
      </c>
      <c r="S23" s="15">
        <v>6.8821255808870774E-2</v>
      </c>
      <c r="T23" s="15">
        <v>7.0362259555167825E-2</v>
      </c>
      <c r="U23" s="15">
        <v>6.7358366305825257E-2</v>
      </c>
      <c r="V23" s="15">
        <v>6.89232005726126E-2</v>
      </c>
      <c r="W23" s="14">
        <v>6.8733046663105313E-2</v>
      </c>
      <c r="X23" s="15"/>
      <c r="Y23" s="1033">
        <f t="shared" si="2"/>
        <v>3.6523225268869641E-6</v>
      </c>
      <c r="Z23" s="2">
        <f t="shared" si="0"/>
        <v>0</v>
      </c>
      <c r="AA23" s="2"/>
      <c r="AB23" s="2"/>
      <c r="AC23" s="2"/>
      <c r="AD23" s="2"/>
    </row>
    <row r="24" spans="1:30">
      <c r="A24" s="19">
        <v>1974</v>
      </c>
      <c r="B24" s="932">
        <v>138443.58360000001</v>
      </c>
      <c r="C24" s="937">
        <v>5330.0375563814814</v>
      </c>
      <c r="D24" s="947">
        <v>3710.8839162832965</v>
      </c>
      <c r="E24" s="944">
        <v>3810.9210107261511</v>
      </c>
      <c r="F24" s="948">
        <v>4413.2895021789527</v>
      </c>
      <c r="G24" s="948">
        <f t="shared" si="3"/>
        <v>4010.6906490916867</v>
      </c>
      <c r="H24" s="944">
        <v>2807.1657374893184</v>
      </c>
      <c r="I24" s="949">
        <v>2915.1180154466128</v>
      </c>
      <c r="J24" s="949">
        <v>3188.3775669098109</v>
      </c>
      <c r="K24" s="949">
        <v>3395.5194670227415</v>
      </c>
      <c r="L24" s="949">
        <v>3286.5119469055926</v>
      </c>
      <c r="M24" s="949">
        <v>3303.7322317421108</v>
      </c>
      <c r="N24" s="972">
        <v>9.6387326029019837E-2</v>
      </c>
      <c r="O24" s="927">
        <v>9.8985711819194772E-2</v>
      </c>
      <c r="P24" s="15">
        <v>0.11463176528923212</v>
      </c>
      <c r="Q24" s="15">
        <v>0.10417457293644679</v>
      </c>
      <c r="R24" s="927">
        <v>7.2913948606583304E-2</v>
      </c>
      <c r="S24" s="15">
        <v>7.5717925137723796E-2</v>
      </c>
      <c r="T24" s="15">
        <v>8.2815629639299004E-2</v>
      </c>
      <c r="U24" s="15">
        <v>8.819597952651749E-2</v>
      </c>
      <c r="V24" s="15">
        <v>8.5364593900294508E-2</v>
      </c>
      <c r="W24" s="14">
        <v>8.581187741718567E-2</v>
      </c>
      <c r="X24" s="15"/>
      <c r="Y24" s="1033">
        <f t="shared" si="2"/>
        <v>-8.7905310862113062E-6</v>
      </c>
      <c r="Z24" s="2">
        <f t="shared" si="0"/>
        <v>0</v>
      </c>
      <c r="AA24" s="2"/>
      <c r="AB24" s="2"/>
      <c r="AC24" s="2"/>
      <c r="AD24" s="2"/>
    </row>
    <row r="25" spans="1:30">
      <c r="A25" s="19">
        <v>1975</v>
      </c>
      <c r="B25" s="932">
        <v>141054.91199999998</v>
      </c>
      <c r="C25" s="937">
        <v>5256.0197449486577</v>
      </c>
      <c r="D25" s="947">
        <v>4249.8091742626784</v>
      </c>
      <c r="E25" s="944">
        <v>4376.5227370324719</v>
      </c>
      <c r="F25" s="948">
        <v>4833.7585378070135</v>
      </c>
      <c r="G25" s="948">
        <f t="shared" si="3"/>
        <v>4899.1086703224128</v>
      </c>
      <c r="H25" s="944">
        <v>3101.9822463446967</v>
      </c>
      <c r="I25" s="949">
        <v>3230.2692350698599</v>
      </c>
      <c r="J25" s="949">
        <v>3124.0126249802079</v>
      </c>
      <c r="K25" s="949">
        <v>3017.4091393208928</v>
      </c>
      <c r="L25" s="949">
        <v>2990.3711216326233</v>
      </c>
      <c r="M25" s="949">
        <v>2676.4204558313008</v>
      </c>
      <c r="N25" s="972">
        <v>0.11405140927572187</v>
      </c>
      <c r="O25" s="927">
        <v>0.11745199970593805</v>
      </c>
      <c r="P25" s="15">
        <v>0.12972275947686288</v>
      </c>
      <c r="Q25" s="15">
        <v>0.13147654991876653</v>
      </c>
      <c r="R25" s="927">
        <v>8.3247372349433121E-2</v>
      </c>
      <c r="S25" s="15">
        <v>8.6690188545617261E-2</v>
      </c>
      <c r="T25" s="15">
        <v>8.3838597890917285E-2</v>
      </c>
      <c r="U25" s="15">
        <v>8.0977698195283651E-2</v>
      </c>
      <c r="V25" s="15">
        <v>8.0252083492382539E-2</v>
      </c>
      <c r="W25" s="14">
        <v>7.182664262916913E-2</v>
      </c>
      <c r="X25" s="15"/>
      <c r="Y25" s="1033">
        <f t="shared" si="2"/>
        <v>-1.9872305434306958E-5</v>
      </c>
      <c r="Z25" s="2">
        <f t="shared" si="0"/>
        <v>0</v>
      </c>
      <c r="AA25" s="2"/>
      <c r="AB25" s="2"/>
      <c r="AC25" s="2"/>
      <c r="AD25" s="2"/>
    </row>
    <row r="26" spans="1:30">
      <c r="A26" s="19">
        <v>1976</v>
      </c>
      <c r="B26" s="932">
        <v>143608.93439999997</v>
      </c>
      <c r="C26" s="937">
        <v>5546.5509109184568</v>
      </c>
      <c r="D26" s="947">
        <v>4312.3949616635191</v>
      </c>
      <c r="E26" s="944">
        <v>4439.2862421601039</v>
      </c>
      <c r="F26" s="948">
        <v>4979.9846722950324</v>
      </c>
      <c r="G26" s="948">
        <f t="shared" si="3"/>
        <v>4873.2347650314687</v>
      </c>
      <c r="H26" s="944">
        <v>3169.3629005598036</v>
      </c>
      <c r="I26" s="949">
        <v>3177.8959117438776</v>
      </c>
      <c r="J26" s="949">
        <v>3089.1095132479008</v>
      </c>
      <c r="K26" s="949">
        <v>3114.3741526733133</v>
      </c>
      <c r="L26" s="949">
        <v>3324.5853151377792</v>
      </c>
      <c r="M26" s="949">
        <v>3145.9511162944214</v>
      </c>
      <c r="N26" s="972">
        <v>0.11165469407976221</v>
      </c>
      <c r="O26" s="927">
        <v>0.11494010908260557</v>
      </c>
      <c r="P26" s="15">
        <v>0.12893964260001667</v>
      </c>
      <c r="Q26" s="15">
        <v>0.12617571945649309</v>
      </c>
      <c r="R26" s="927">
        <v>8.2059794669930838E-2</v>
      </c>
      <c r="S26" s="15">
        <v>8.2280727762054071E-2</v>
      </c>
      <c r="T26" s="15">
        <v>7.9981908138471169E-2</v>
      </c>
      <c r="U26" s="15">
        <v>8.063604942449841E-2</v>
      </c>
      <c r="V26" s="15">
        <v>8.6078747332685154E-2</v>
      </c>
      <c r="W26" s="14">
        <v>8.1453626720739969E-2</v>
      </c>
      <c r="X26" s="15"/>
      <c r="Y26" s="1033">
        <f t="shared" si="2"/>
        <v>-2.616438424099532E-6</v>
      </c>
      <c r="Z26" s="2">
        <f t="shared" si="0"/>
        <v>0</v>
      </c>
      <c r="AA26" s="2"/>
      <c r="AB26" s="2"/>
      <c r="AC26" s="2"/>
      <c r="AD26" s="2"/>
    </row>
    <row r="27" spans="1:30">
      <c r="A27" s="19">
        <v>1977</v>
      </c>
      <c r="B27" s="932">
        <v>146305.25279999999</v>
      </c>
      <c r="C27" s="937">
        <v>5825.2522937953499</v>
      </c>
      <c r="D27" s="947">
        <v>4254.5092218197142</v>
      </c>
      <c r="E27" s="944">
        <v>4341.8098824744975</v>
      </c>
      <c r="F27" s="948">
        <v>4948.2238073162098</v>
      </c>
      <c r="G27" s="948">
        <f t="shared" si="3"/>
        <v>4669.2449470409811</v>
      </c>
      <c r="H27" s="944">
        <v>3469.8649745214866</v>
      </c>
      <c r="I27" s="949">
        <v>3592.1467409166808</v>
      </c>
      <c r="J27" s="949">
        <v>3123.2805749465033</v>
      </c>
      <c r="K27" s="949">
        <v>3038.3575512976622</v>
      </c>
      <c r="L27" s="949">
        <v>3162.9077888671968</v>
      </c>
      <c r="M27" s="949">
        <v>2965.3655852841953</v>
      </c>
      <c r="N27" s="972">
        <v>0.10685495079779841</v>
      </c>
      <c r="O27" s="927">
        <v>0.10904756745756257</v>
      </c>
      <c r="P27" s="15">
        <v>0.12427807389758525</v>
      </c>
      <c r="Q27" s="15">
        <v>0.11727132627192487</v>
      </c>
      <c r="R27" s="927">
        <v>8.7148066156714762E-2</v>
      </c>
      <c r="S27" s="15">
        <v>9.0219257556327634E-2</v>
      </c>
      <c r="T27" s="15">
        <v>7.8443358508195601E-2</v>
      </c>
      <c r="U27" s="15">
        <v>7.6310457851391789E-2</v>
      </c>
      <c r="V27" s="15">
        <v>7.943862347836729E-2</v>
      </c>
      <c r="W27" s="14">
        <v>7.4477213984625035E-2</v>
      </c>
      <c r="X27" s="15"/>
      <c r="Y27" s="1033">
        <f t="shared" si="2"/>
        <v>2.6665296793820792E-6</v>
      </c>
      <c r="Z27" s="2">
        <f t="shared" si="0"/>
        <v>0</v>
      </c>
      <c r="AA27" s="2"/>
      <c r="AB27" s="2"/>
      <c r="AC27" s="2"/>
      <c r="AD27" s="2"/>
    </row>
    <row r="28" spans="1:30">
      <c r="A28" s="19">
        <v>1978</v>
      </c>
      <c r="B28" s="932">
        <v>149142.4302</v>
      </c>
      <c r="C28" s="937">
        <v>6149.649394652999</v>
      </c>
      <c r="D28" s="947">
        <v>4184.4821322087046</v>
      </c>
      <c r="E28" s="944">
        <v>4280.0657887379029</v>
      </c>
      <c r="F28" s="948">
        <v>4924.367031651107</v>
      </c>
      <c r="G28" s="948">
        <f t="shared" si="3"/>
        <v>4544.7056822808736</v>
      </c>
      <c r="H28" s="944">
        <v>3333.7190388858548</v>
      </c>
      <c r="I28" s="949">
        <v>3357.7042562673532</v>
      </c>
      <c r="J28" s="949">
        <v>2991.6593470405555</v>
      </c>
      <c r="K28" s="949">
        <v>3157.4554788199985</v>
      </c>
      <c r="L28" s="949">
        <v>3165.6818194197099</v>
      </c>
      <c r="M28" s="949">
        <v>3236.2182489725087</v>
      </c>
      <c r="N28" s="972">
        <v>0.10148283166658456</v>
      </c>
      <c r="O28" s="927">
        <v>0.10380094411614334</v>
      </c>
      <c r="P28" s="15">
        <v>0.11942665657261387</v>
      </c>
      <c r="Q28" s="15">
        <v>0.11021903957459102</v>
      </c>
      <c r="R28" s="927">
        <v>8.0849968373115644E-2</v>
      </c>
      <c r="S28" s="15">
        <v>8.1431662284359149E-2</v>
      </c>
      <c r="T28" s="15">
        <v>7.2554273701541661E-2</v>
      </c>
      <c r="U28" s="15">
        <v>7.6575192037608986E-2</v>
      </c>
      <c r="V28" s="15">
        <v>7.67746987655471E-2</v>
      </c>
      <c r="W28" s="14">
        <v>7.8485361251490193E-2</v>
      </c>
      <c r="X28" s="15"/>
      <c r="Y28" s="1033">
        <f t="shared" si="2"/>
        <v>2.3014875256008316E-5</v>
      </c>
      <c r="Z28" s="2">
        <f t="shared" si="0"/>
        <v>0</v>
      </c>
      <c r="AA28" s="2"/>
      <c r="AB28" s="2"/>
      <c r="AC28" s="2"/>
      <c r="AD28" s="2"/>
    </row>
    <row r="29" spans="1:30">
      <c r="A29" s="23">
        <v>1979</v>
      </c>
      <c r="B29" s="933">
        <v>152105.4296</v>
      </c>
      <c r="C29" s="968">
        <v>6295.754518681656</v>
      </c>
      <c r="D29" s="950">
        <v>4239.9629665282482</v>
      </c>
      <c r="E29" s="951">
        <v>4299.5003938042073</v>
      </c>
      <c r="F29" s="952">
        <v>4861.569466012581</v>
      </c>
      <c r="G29" s="952">
        <f t="shared" si="3"/>
        <v>4671.7891519947916</v>
      </c>
      <c r="H29" s="951">
        <v>3527.6838830271709</v>
      </c>
      <c r="I29" s="953">
        <v>3576.6424833594583</v>
      </c>
      <c r="J29" s="953">
        <v>3028.5380390946916</v>
      </c>
      <c r="K29" s="953">
        <v>3024.8146638840904</v>
      </c>
      <c r="L29" s="953">
        <v>2972.2347566285111</v>
      </c>
      <c r="M29" s="953">
        <v>3113.2014027547643</v>
      </c>
      <c r="N29" s="973">
        <v>0.10243750556000356</v>
      </c>
      <c r="O29" s="928">
        <v>0.10387592980704438</v>
      </c>
      <c r="P29" s="21">
        <v>0.11745551862986758</v>
      </c>
      <c r="Q29" s="21">
        <v>0.11287042623027646</v>
      </c>
      <c r="R29" s="928">
        <v>8.5228842854121467E-2</v>
      </c>
      <c r="S29" s="21">
        <v>8.6411682641482926E-2</v>
      </c>
      <c r="T29" s="21">
        <v>7.3169479230728057E-2</v>
      </c>
      <c r="U29" s="21">
        <v>7.3079522485386419E-2</v>
      </c>
      <c r="V29" s="21">
        <v>7.1809191922511686E-2</v>
      </c>
      <c r="W29" s="20">
        <v>7.5214946102519775E-2</v>
      </c>
      <c r="X29" s="15"/>
      <c r="Y29" s="1033">
        <f t="shared" si="2"/>
        <v>-4.2628444825146272E-4</v>
      </c>
      <c r="Z29" s="2">
        <f t="shared" si="0"/>
        <v>0</v>
      </c>
      <c r="AA29" s="2"/>
      <c r="AB29" s="2"/>
      <c r="AC29" s="2"/>
      <c r="AD29" s="2"/>
    </row>
    <row r="30" spans="1:30">
      <c r="A30" s="27">
        <v>1980</v>
      </c>
      <c r="B30" s="931">
        <v>155268</v>
      </c>
      <c r="C30" s="936">
        <v>6240.3999247501479</v>
      </c>
      <c r="D30" s="954">
        <v>4554.3790344894105</v>
      </c>
      <c r="E30" s="939">
        <v>4631.8134144377391</v>
      </c>
      <c r="F30" s="955">
        <v>5187.3942089288739</v>
      </c>
      <c r="G30" s="955">
        <f t="shared" si="3"/>
        <v>5095.2907749332553</v>
      </c>
      <c r="H30" s="939">
        <v>3864.3858984099729</v>
      </c>
      <c r="I30" s="956">
        <v>3842.7511978128673</v>
      </c>
      <c r="J30" s="956">
        <v>3290.752827255269</v>
      </c>
      <c r="K30" s="956">
        <v>3094.8432797311543</v>
      </c>
      <c r="L30" s="956">
        <v>2918.3515718490053</v>
      </c>
      <c r="M30" s="956">
        <v>3210.1711703408932</v>
      </c>
      <c r="N30" s="971">
        <v>0.11331794956321081</v>
      </c>
      <c r="O30" s="926">
        <v>0.11524460193337897</v>
      </c>
      <c r="P30" s="25">
        <v>0.12906806194223464</v>
      </c>
      <c r="Q30" s="25">
        <v>0.12677642740565415</v>
      </c>
      <c r="R30" s="926">
        <v>9.6150162955837004E-2</v>
      </c>
      <c r="S30" s="25">
        <v>9.5611867857314792E-2</v>
      </c>
      <c r="T30" s="25">
        <v>8.1877542488228969E-2</v>
      </c>
      <c r="U30" s="25">
        <v>7.7003097902661466E-2</v>
      </c>
      <c r="V30" s="25">
        <v>7.2611790481680316E-2</v>
      </c>
      <c r="W30" s="24">
        <v>7.9872582412487958E-2</v>
      </c>
      <c r="X30" s="15"/>
      <c r="Y30" s="1033">
        <f t="shared" si="2"/>
        <v>1.7208472413959841E-5</v>
      </c>
      <c r="Z30" s="2">
        <f t="shared" si="0"/>
        <v>0</v>
      </c>
      <c r="AA30" s="2"/>
      <c r="AB30" s="2"/>
      <c r="AC30" s="2"/>
      <c r="AD30" s="2"/>
    </row>
    <row r="31" spans="1:30">
      <c r="A31" s="19">
        <v>1981</v>
      </c>
      <c r="B31" s="932">
        <v>158033.20000000001</v>
      </c>
      <c r="C31" s="937">
        <v>6400.1452858586508</v>
      </c>
      <c r="D31" s="947">
        <v>4640.3720019291586</v>
      </c>
      <c r="E31" s="944">
        <v>4684.4861730063058</v>
      </c>
      <c r="F31" s="948">
        <v>5144.609507433076</v>
      </c>
      <c r="G31" s="948">
        <f t="shared" si="3"/>
        <v>5280.4535482244191</v>
      </c>
      <c r="H31" s="944">
        <v>4250.4522392464914</v>
      </c>
      <c r="I31" s="949">
        <v>4340.3348307082188</v>
      </c>
      <c r="J31" s="949">
        <v>3513.1807335594767</v>
      </c>
      <c r="K31" s="949">
        <v>3237.431712514112</v>
      </c>
      <c r="L31" s="949">
        <v>3258.5606348167425</v>
      </c>
      <c r="M31" s="949">
        <v>3294.1489231489591</v>
      </c>
      <c r="N31" s="972">
        <v>0.114580654641637</v>
      </c>
      <c r="O31" s="927">
        <v>0.11566992735487881</v>
      </c>
      <c r="P31" s="15">
        <v>0.12703135114861652</v>
      </c>
      <c r="Q31" s="15">
        <v>0.13038562945142637</v>
      </c>
      <c r="R31" s="927">
        <v>0.10495270635487941</v>
      </c>
      <c r="S31" s="15">
        <v>0.10717209871529576</v>
      </c>
      <c r="T31" s="15">
        <v>8.6747904727957348E-2</v>
      </c>
      <c r="U31" s="15">
        <v>7.9939074889523454E-2</v>
      </c>
      <c r="V31" s="15">
        <v>8.0460792921677182E-2</v>
      </c>
      <c r="W31" s="14">
        <v>8.133954345568295E-2</v>
      </c>
      <c r="X31" s="15"/>
      <c r="Y31" s="1033">
        <f t="shared" si="2"/>
        <v>1.755061324187901E-5</v>
      </c>
      <c r="Z31" s="2">
        <f t="shared" si="0"/>
        <v>0</v>
      </c>
      <c r="AA31" s="2"/>
      <c r="AB31" s="2"/>
      <c r="AC31" s="2"/>
      <c r="AD31" s="2"/>
    </row>
    <row r="32" spans="1:30">
      <c r="A32" s="19">
        <v>1982</v>
      </c>
      <c r="B32" s="932">
        <v>160665.4</v>
      </c>
      <c r="C32" s="937">
        <v>6293.4488359370243</v>
      </c>
      <c r="D32" s="947">
        <v>4788.1368970031144</v>
      </c>
      <c r="E32" s="944">
        <v>4782.8070688691887</v>
      </c>
      <c r="F32" s="948">
        <v>5060.051000938829</v>
      </c>
      <c r="G32" s="948">
        <f t="shared" si="3"/>
        <v>5631.9539209994355</v>
      </c>
      <c r="H32" s="944">
        <v>4841.3846478201203</v>
      </c>
      <c r="I32" s="949">
        <v>4832.4462461784515</v>
      </c>
      <c r="J32" s="949">
        <v>4088.8784883181188</v>
      </c>
      <c r="K32" s="949">
        <v>3642.9136194258836</v>
      </c>
      <c r="L32" s="949">
        <v>3526.1406864263417</v>
      </c>
      <c r="M32" s="949">
        <v>3366.8574398611813</v>
      </c>
      <c r="N32" s="972">
        <v>0.12223630474581045</v>
      </c>
      <c r="O32" s="927">
        <v>0.12210023961023984</v>
      </c>
      <c r="P32" s="15">
        <v>0.12917799751448911</v>
      </c>
      <c r="Q32" s="15">
        <v>0.14377810213248823</v>
      </c>
      <c r="R32" s="927">
        <v>0.1235956661082582</v>
      </c>
      <c r="S32" s="15">
        <v>0.12336747773133537</v>
      </c>
      <c r="T32" s="15">
        <v>0.10438494297844159</v>
      </c>
      <c r="U32" s="15">
        <v>9.2999909761459776E-2</v>
      </c>
      <c r="V32" s="15">
        <v>9.0018814581593859E-2</v>
      </c>
      <c r="W32" s="14">
        <v>8.5952473980466237E-2</v>
      </c>
      <c r="X32" s="15"/>
      <c r="Y32" s="1033">
        <f t="shared" si="2"/>
        <v>1.3477514231238774E-5</v>
      </c>
      <c r="Z32" s="2">
        <f t="shared" si="0"/>
        <v>0</v>
      </c>
      <c r="AA32" s="2"/>
      <c r="AB32" s="2"/>
      <c r="AC32" s="2"/>
      <c r="AD32" s="2"/>
    </row>
    <row r="33" spans="1:30">
      <c r="A33" s="19">
        <v>1983</v>
      </c>
      <c r="B33" s="932">
        <v>163134.6</v>
      </c>
      <c r="C33" s="937">
        <v>6494.3867014670495</v>
      </c>
      <c r="D33" s="947">
        <v>4867.4719961596829</v>
      </c>
      <c r="E33" s="944">
        <v>4853.3140266471255</v>
      </c>
      <c r="F33" s="948">
        <v>5062.3034701721608</v>
      </c>
      <c r="G33" s="948">
        <f t="shared" si="3"/>
        <v>5805.4057289026123</v>
      </c>
      <c r="H33" s="944">
        <v>5000.996475132366</v>
      </c>
      <c r="I33" s="949">
        <v>5121.2135093436536</v>
      </c>
      <c r="J33" s="949">
        <v>4390.4659773982457</v>
      </c>
      <c r="K33" s="949">
        <v>4027.7670131144591</v>
      </c>
      <c r="L33" s="949">
        <v>4010.0674455014009</v>
      </c>
      <c r="M33" s="949">
        <v>3881.4762737331948</v>
      </c>
      <c r="N33" s="972">
        <v>0.12226760333278872</v>
      </c>
      <c r="O33" s="927">
        <v>0.12191196471756405</v>
      </c>
      <c r="P33" s="15">
        <v>0.12716163814184253</v>
      </c>
      <c r="Q33" s="15">
        <v>0.14582786411660695</v>
      </c>
      <c r="R33" s="927">
        <v>0.12562164790523411</v>
      </c>
      <c r="S33" s="15">
        <v>0.12864141846876007</v>
      </c>
      <c r="T33" s="15">
        <v>0.11028553487193447</v>
      </c>
      <c r="U33" s="15">
        <v>0.10117478228224284</v>
      </c>
      <c r="V33" s="15">
        <v>0.10073018111889097</v>
      </c>
      <c r="W33" s="14">
        <v>9.7500057885668831E-2</v>
      </c>
      <c r="X33" s="15"/>
      <c r="Y33" s="1033">
        <f t="shared" si="2"/>
        <v>1.5329703542343864E-5</v>
      </c>
      <c r="Z33" s="2">
        <f t="shared" si="0"/>
        <v>0</v>
      </c>
      <c r="AA33" s="2"/>
      <c r="AB33" s="2"/>
      <c r="AC33" s="2"/>
      <c r="AD33" s="2"/>
    </row>
    <row r="34" spans="1:30">
      <c r="A34" s="19">
        <v>1984</v>
      </c>
      <c r="B34" s="932">
        <v>165649.79999999999</v>
      </c>
      <c r="C34" s="937">
        <v>7034.3465202286225</v>
      </c>
      <c r="D34" s="947">
        <v>4742.1903193112475</v>
      </c>
      <c r="E34" s="944">
        <v>4629.3588719323243</v>
      </c>
      <c r="F34" s="948">
        <v>4831.7978860194289</v>
      </c>
      <c r="G34" s="948">
        <f t="shared" si="3"/>
        <v>5533.6498223065246</v>
      </c>
      <c r="H34" s="944">
        <v>5765.8136812754583</v>
      </c>
      <c r="I34" s="949">
        <v>6091.310494321925</v>
      </c>
      <c r="J34" s="949">
        <v>5182.710831909797</v>
      </c>
      <c r="K34" s="949">
        <v>5101.9633944165607</v>
      </c>
      <c r="L34" s="949">
        <v>6457.6570100448453</v>
      </c>
      <c r="M34" s="949">
        <v>24579.756031798788</v>
      </c>
      <c r="N34" s="972">
        <v>0.11167247386759578</v>
      </c>
      <c r="O34" s="927">
        <v>0.10901543861374798</v>
      </c>
      <c r="P34" s="15">
        <v>0.11378261664503952</v>
      </c>
      <c r="Q34" s="15">
        <v>0.13031032572807053</v>
      </c>
      <c r="R34" s="927">
        <v>0.13577748556940603</v>
      </c>
      <c r="S34" s="15">
        <v>0.14344251626226875</v>
      </c>
      <c r="T34" s="15">
        <v>0.12204616452926588</v>
      </c>
      <c r="U34" s="15">
        <v>0.12014466638259334</v>
      </c>
      <c r="V34" s="15">
        <v>0.15206950483692691</v>
      </c>
      <c r="W34" s="14">
        <v>0.57882159472916195</v>
      </c>
      <c r="X34" s="15"/>
      <c r="Y34" s="1033">
        <f t="shared" si="2"/>
        <v>1.9169441718008828E-5</v>
      </c>
      <c r="Z34" s="2">
        <f t="shared" si="0"/>
        <v>0</v>
      </c>
      <c r="AA34" s="2"/>
      <c r="AB34" s="2"/>
      <c r="AC34" s="2"/>
      <c r="AD34" s="2"/>
    </row>
    <row r="35" spans="1:30">
      <c r="A35" s="19">
        <v>1985</v>
      </c>
      <c r="B35" s="932">
        <v>168205</v>
      </c>
      <c r="C35" s="937">
        <v>7270.595264478171</v>
      </c>
      <c r="D35" s="947">
        <v>4778.6176163178825</v>
      </c>
      <c r="E35" s="944">
        <v>4666.1794819586839</v>
      </c>
      <c r="F35" s="948">
        <v>4808.5866853743228</v>
      </c>
      <c r="G35" s="948">
        <f t="shared" si="3"/>
        <v>5654.7153481788064</v>
      </c>
      <c r="H35" s="944">
        <v>5796.5400906120285</v>
      </c>
      <c r="I35" s="949">
        <v>6066.4740658740475</v>
      </c>
      <c r="J35" s="949">
        <v>5017.7586327514146</v>
      </c>
      <c r="K35" s="949">
        <v>4424.1620410471587</v>
      </c>
      <c r="L35" s="949">
        <v>5027.7546683808114</v>
      </c>
      <c r="M35" s="949">
        <v>5004.3071427388732</v>
      </c>
      <c r="N35" s="972">
        <v>0.11055317300906575</v>
      </c>
      <c r="O35" s="927">
        <v>0.10795192019524318</v>
      </c>
      <c r="P35" s="15">
        <v>0.11124650650890544</v>
      </c>
      <c r="Q35" s="15">
        <v>0.13082166735197612</v>
      </c>
      <c r="R35" s="927">
        <v>0.13410277844855045</v>
      </c>
      <c r="S35" s="15">
        <v>0.14034769274474002</v>
      </c>
      <c r="T35" s="15">
        <v>0.1160856931406329</v>
      </c>
      <c r="U35" s="15">
        <v>0.10235285407098617</v>
      </c>
      <c r="V35" s="15">
        <v>0.11631695112046536</v>
      </c>
      <c r="W35" s="14">
        <v>0.11577449332889067</v>
      </c>
      <c r="X35" s="15"/>
      <c r="Y35" s="1033">
        <f t="shared" si="2"/>
        <v>1.383301150814642E-5</v>
      </c>
      <c r="Z35" s="2">
        <f t="shared" si="0"/>
        <v>0</v>
      </c>
      <c r="AA35" s="2"/>
      <c r="AB35" s="2"/>
      <c r="AC35" s="2"/>
      <c r="AD35" s="2"/>
    </row>
    <row r="36" spans="1:30">
      <c r="A36" s="19">
        <v>1986</v>
      </c>
      <c r="B36" s="932">
        <v>170555.8</v>
      </c>
      <c r="C36" s="937">
        <v>7441.6771570551928</v>
      </c>
      <c r="D36" s="947">
        <v>4908.3359786358105</v>
      </c>
      <c r="E36" s="944">
        <v>4829.3865536420799</v>
      </c>
      <c r="F36" s="948">
        <v>5007.5235104711901</v>
      </c>
      <c r="G36" s="948">
        <f t="shared" si="3"/>
        <v>5814.0619960162121</v>
      </c>
      <c r="H36" s="944">
        <v>5629.2542725865096</v>
      </c>
      <c r="I36" s="949">
        <v>5795.1560696605984</v>
      </c>
      <c r="J36" s="949">
        <v>4891.155998210349</v>
      </c>
      <c r="K36" s="949">
        <v>5071.2220898689066</v>
      </c>
      <c r="L36" s="949">
        <v>4094.9555200821369</v>
      </c>
      <c r="M36" s="949">
        <v>4987.9667096277544</v>
      </c>
      <c r="N36" s="972">
        <v>0.11249415311054518</v>
      </c>
      <c r="O36" s="927">
        <v>0.11068471122598562</v>
      </c>
      <c r="P36" s="15">
        <v>0.11476743216917382</v>
      </c>
      <c r="Q36" s="15">
        <v>0.1332524878534968</v>
      </c>
      <c r="R36" s="927">
        <v>0.12901687960948038</v>
      </c>
      <c r="S36" s="15">
        <v>0.13281918292420869</v>
      </c>
      <c r="T36" s="15">
        <v>0.11210040513631722</v>
      </c>
      <c r="U36" s="15">
        <v>0.1162273399209823</v>
      </c>
      <c r="V36" s="15">
        <v>9.3852286245699176E-2</v>
      </c>
      <c r="W36" s="14">
        <v>0.11431920984739108</v>
      </c>
      <c r="X36" s="15"/>
      <c r="Y36" s="1033">
        <f t="shared" si="2"/>
        <v>2.3774953789912345E-5</v>
      </c>
      <c r="Z36" s="2">
        <f t="shared" si="0"/>
        <v>0</v>
      </c>
      <c r="AA36" s="2"/>
      <c r="AB36" s="2"/>
      <c r="AC36" s="2"/>
      <c r="AD36" s="2"/>
    </row>
    <row r="37" spans="1:30">
      <c r="A37" s="19">
        <v>1987</v>
      </c>
      <c r="B37" s="932">
        <v>172551.6</v>
      </c>
      <c r="C37" s="937">
        <v>7763.5063633229911</v>
      </c>
      <c r="D37" s="947">
        <v>4937.0153625609419</v>
      </c>
      <c r="E37" s="944">
        <v>4897.6893660645528</v>
      </c>
      <c r="F37" s="948">
        <v>5300.2287902098806</v>
      </c>
      <c r="G37" s="948">
        <f t="shared" si="3"/>
        <v>5618.9374273990306</v>
      </c>
      <c r="H37" s="944">
        <v>5300.861033904479</v>
      </c>
      <c r="I37" s="949">
        <v>5454.7051989890615</v>
      </c>
      <c r="J37" s="949">
        <v>4813.5855996402042</v>
      </c>
      <c r="K37" s="949">
        <v>5039.2571637652754</v>
      </c>
      <c r="L37" s="949">
        <v>4956.5694428073703</v>
      </c>
      <c r="M37" s="949">
        <v>5997.9839307719085</v>
      </c>
      <c r="N37" s="972">
        <v>0.10973004466886772</v>
      </c>
      <c r="O37" s="927">
        <v>0.10885598553894878</v>
      </c>
      <c r="P37" s="15">
        <v>0.11780282198742496</v>
      </c>
      <c r="Q37" s="15">
        <v>0.12488643636309073</v>
      </c>
      <c r="R37" s="927">
        <v>0.11781687422825371</v>
      </c>
      <c r="S37" s="15">
        <v>0.1212362128097766</v>
      </c>
      <c r="T37" s="15">
        <v>0.10698669622772884</v>
      </c>
      <c r="U37" s="15">
        <v>0.11200246972515872</v>
      </c>
      <c r="V37" s="15">
        <v>0.11016465342361671</v>
      </c>
      <c r="W37" s="14">
        <v>0.13331111943418186</v>
      </c>
      <c r="X37" s="15"/>
      <c r="Y37" s="1033">
        <f t="shared" si="2"/>
        <v>2.202973901155314E-5</v>
      </c>
      <c r="Z37" s="2">
        <f t="shared" si="0"/>
        <v>0</v>
      </c>
      <c r="AA37" s="2"/>
      <c r="AB37" s="2"/>
      <c r="AC37" s="2"/>
      <c r="AD37" s="2"/>
    </row>
    <row r="38" spans="1:30">
      <c r="A38" s="19">
        <v>1988</v>
      </c>
      <c r="B38" s="932">
        <v>174344.4</v>
      </c>
      <c r="C38" s="937">
        <v>8174.5821421441406</v>
      </c>
      <c r="D38" s="947">
        <v>5023.2936287521825</v>
      </c>
      <c r="E38" s="944">
        <v>5014.4071297482324</v>
      </c>
      <c r="F38" s="948">
        <v>5457.7427333258811</v>
      </c>
      <c r="G38" s="948">
        <f t="shared" si="3"/>
        <v>5713.8394077132289</v>
      </c>
      <c r="H38" s="944">
        <v>5113.0793543843329</v>
      </c>
      <c r="I38" s="949">
        <v>5277.4421993855876</v>
      </c>
      <c r="J38" s="949">
        <v>4949.0518909330549</v>
      </c>
      <c r="K38" s="949">
        <v>4591.46976950728</v>
      </c>
      <c r="L38" s="949">
        <v>4888.2209376631718</v>
      </c>
      <c r="M38" s="949">
        <v>4948.8086423164214</v>
      </c>
      <c r="N38" s="972">
        <v>0.10713490897761163</v>
      </c>
      <c r="O38" s="927">
        <v>0.10694538108370782</v>
      </c>
      <c r="P38" s="15">
        <v>0.11640067536791322</v>
      </c>
      <c r="Q38" s="15">
        <v>0.12186260849937801</v>
      </c>
      <c r="R38" s="927">
        <v>0.10904982501756423</v>
      </c>
      <c r="S38" s="15">
        <v>0.11255529368810357</v>
      </c>
      <c r="T38" s="15">
        <v>0.10555150923803325</v>
      </c>
      <c r="U38" s="15">
        <v>9.7925132828002845E-2</v>
      </c>
      <c r="V38" s="15">
        <v>0.10425412964543133</v>
      </c>
      <c r="W38" s="14">
        <v>0.10554632132342424</v>
      </c>
      <c r="X38" s="15"/>
      <c r="Y38" s="1033">
        <f t="shared" si="2"/>
        <v>2.09164994818406E-5</v>
      </c>
      <c r="Z38" s="2">
        <f t="shared" si="0"/>
        <v>0</v>
      </c>
      <c r="AA38" s="2"/>
      <c r="AB38" s="2"/>
      <c r="AC38" s="2"/>
      <c r="AD38" s="2"/>
    </row>
    <row r="39" spans="1:30">
      <c r="A39" s="23">
        <v>1989</v>
      </c>
      <c r="B39" s="933">
        <v>176060.2</v>
      </c>
      <c r="C39" s="968">
        <v>8355.1159500870763</v>
      </c>
      <c r="D39" s="950">
        <v>5219.7451504077308</v>
      </c>
      <c r="E39" s="951">
        <v>5225.4486088036292</v>
      </c>
      <c r="F39" s="952">
        <v>5718.6944103400947</v>
      </c>
      <c r="G39" s="952">
        <f t="shared" si="3"/>
        <v>5915.2535090839547</v>
      </c>
      <c r="H39" s="951">
        <v>5177.0820551410543</v>
      </c>
      <c r="I39" s="953">
        <v>5215.0209735263898</v>
      </c>
      <c r="J39" s="953">
        <v>5005.7855708919469</v>
      </c>
      <c r="K39" s="953">
        <v>4926.5966567203059</v>
      </c>
      <c r="L39" s="953">
        <v>4896.0675680979357</v>
      </c>
      <c r="M39" s="953">
        <v>5621.4224355877004</v>
      </c>
      <c r="N39" s="973">
        <v>0.10999121743130778</v>
      </c>
      <c r="O39" s="928">
        <v>0.11011140152353011</v>
      </c>
      <c r="P39" s="21">
        <v>0.12050514770089649</v>
      </c>
      <c r="Q39" s="21">
        <v>0.12464706918270466</v>
      </c>
      <c r="R39" s="928">
        <v>0.10909221457723108</v>
      </c>
      <c r="S39" s="21">
        <v>0.10989166889942228</v>
      </c>
      <c r="T39" s="21">
        <v>0.10548263052641003</v>
      </c>
      <c r="U39" s="21">
        <v>0.10381395038479015</v>
      </c>
      <c r="V39" s="21">
        <v>0.10317063705667096</v>
      </c>
      <c r="W39" s="20">
        <v>0.11845541871668976</v>
      </c>
      <c r="X39" s="15"/>
      <c r="Y39" s="1033">
        <f t="shared" si="2"/>
        <v>1.826539759242074E-5</v>
      </c>
      <c r="Z39" s="2">
        <f t="shared" si="0"/>
        <v>0</v>
      </c>
      <c r="AA39" s="2"/>
      <c r="AB39" s="2"/>
      <c r="AC39" s="2"/>
      <c r="AD39" s="2"/>
    </row>
    <row r="40" spans="1:30">
      <c r="A40" s="27">
        <v>1990</v>
      </c>
      <c r="B40" s="931">
        <v>178365</v>
      </c>
      <c r="C40" s="936">
        <v>8460.1126232832539</v>
      </c>
      <c r="D40" s="954">
        <v>5468.2604641646303</v>
      </c>
      <c r="E40" s="939">
        <v>5478.4763719424682</v>
      </c>
      <c r="F40" s="955">
        <v>5908.9864069866408</v>
      </c>
      <c r="G40" s="955">
        <f t="shared" si="3"/>
        <v>6309.9579211228693</v>
      </c>
      <c r="H40" s="939">
        <v>5389.9474040983187</v>
      </c>
      <c r="I40" s="956">
        <v>5417.9863513630489</v>
      </c>
      <c r="J40" s="956">
        <v>4961.8267043155865</v>
      </c>
      <c r="K40" s="956">
        <v>4844.1585584176073</v>
      </c>
      <c r="L40" s="956">
        <v>4937.4132604085034</v>
      </c>
      <c r="M40" s="956">
        <v>5081.9808469282834</v>
      </c>
      <c r="N40" s="971">
        <v>0.11528762335934552</v>
      </c>
      <c r="O40" s="926">
        <v>0.11550300588106033</v>
      </c>
      <c r="P40" s="25">
        <v>0.12457947162329219</v>
      </c>
      <c r="Q40" s="25">
        <v>0.13303317517353558</v>
      </c>
      <c r="R40" s="926">
        <v>0.11363654498950382</v>
      </c>
      <c r="S40" s="25">
        <v>0.11422769159139536</v>
      </c>
      <c r="T40" s="25">
        <v>0.10461045372842649</v>
      </c>
      <c r="U40" s="25">
        <v>0.10212965001130671</v>
      </c>
      <c r="V40" s="25">
        <v>0.10409574380476629</v>
      </c>
      <c r="W40" s="24">
        <v>0.10714366984521105</v>
      </c>
      <c r="X40" s="15"/>
      <c r="Y40" s="1033">
        <f t="shared" si="2"/>
        <v>2.8736432559156588E-5</v>
      </c>
      <c r="Z40" s="2">
        <f t="shared" si="0"/>
        <v>0</v>
      </c>
      <c r="AA40" s="2"/>
      <c r="AB40" s="2"/>
      <c r="AC40" s="2"/>
      <c r="AD40" s="2"/>
    </row>
    <row r="41" spans="1:30">
      <c r="A41" s="19">
        <v>1991</v>
      </c>
      <c r="B41" s="932">
        <v>180978</v>
      </c>
      <c r="C41" s="937">
        <v>8411.1537769010574</v>
      </c>
      <c r="D41" s="947">
        <v>5886.0242353044241</v>
      </c>
      <c r="E41" s="944">
        <v>5902.2752690184843</v>
      </c>
      <c r="F41" s="948">
        <v>6143.3572447917777</v>
      </c>
      <c r="G41" s="948">
        <f t="shared" si="3"/>
        <v>7076.4916165564882</v>
      </c>
      <c r="H41" s="944">
        <v>5748.4613969547327</v>
      </c>
      <c r="I41" s="949">
        <v>5847.3240390002666</v>
      </c>
      <c r="J41" s="949">
        <v>5442.2449035434456</v>
      </c>
      <c r="K41" s="949">
        <v>5588.3770297524861</v>
      </c>
      <c r="L41" s="949">
        <v>5872.183256747594</v>
      </c>
      <c r="M41" s="949">
        <v>6325.17629618726</v>
      </c>
      <c r="N41" s="972">
        <v>0.12664622741559164</v>
      </c>
      <c r="O41" s="927">
        <v>0.12699589164210717</v>
      </c>
      <c r="P41" s="15">
        <v>0.13218311505625024</v>
      </c>
      <c r="Q41" s="15">
        <v>0.15226083528495513</v>
      </c>
      <c r="R41" s="927">
        <v>0.12368636625751604</v>
      </c>
      <c r="S41" s="15">
        <v>0.12581353735754419</v>
      </c>
      <c r="T41" s="15">
        <v>0.11709768056533675</v>
      </c>
      <c r="U41" s="15">
        <v>0.12024192220430051</v>
      </c>
      <c r="V41" s="15">
        <v>0.12634841897174451</v>
      </c>
      <c r="W41" s="14">
        <v>0.13609521191670915</v>
      </c>
      <c r="X41" s="15"/>
      <c r="Y41" s="1033">
        <f t="shared" si="2"/>
        <v>1.8711688056421982E-5</v>
      </c>
      <c r="Z41" s="2">
        <f t="shared" si="0"/>
        <v>0</v>
      </c>
      <c r="AA41" s="2"/>
      <c r="AB41" s="2"/>
      <c r="AC41" s="2"/>
      <c r="AD41" s="2"/>
    </row>
    <row r="42" spans="1:30">
      <c r="A42" s="19">
        <v>1992</v>
      </c>
      <c r="B42" s="932">
        <v>183443</v>
      </c>
      <c r="C42" s="937">
        <v>8693.1049666816034</v>
      </c>
      <c r="D42" s="947">
        <v>6356.4489417718414</v>
      </c>
      <c r="E42" s="944">
        <v>6392.9221614590733</v>
      </c>
      <c r="F42" s="948">
        <v>6746.1222347856246</v>
      </c>
      <c r="G42" s="948">
        <f t="shared" si="3"/>
        <v>7549.6526101656518</v>
      </c>
      <c r="H42" s="944">
        <v>6040.792479119028</v>
      </c>
      <c r="I42" s="949">
        <v>6118.7698302233193</v>
      </c>
      <c r="J42" s="949">
        <v>5765.876996616309</v>
      </c>
      <c r="K42" s="949">
        <v>5267.359277241776</v>
      </c>
      <c r="L42" s="949">
        <v>5689.0953593824979</v>
      </c>
      <c r="M42" s="949">
        <v>6344.8599792436262</v>
      </c>
      <c r="N42" s="972">
        <v>0.13413458915940871</v>
      </c>
      <c r="O42" s="927">
        <v>0.13490425165223821</v>
      </c>
      <c r="P42" s="15">
        <v>0.14235752425156534</v>
      </c>
      <c r="Q42" s="15">
        <v>0.15931372381613884</v>
      </c>
      <c r="R42" s="927">
        <v>0.1274735665788285</v>
      </c>
      <c r="S42" s="15">
        <v>0.12911905449982444</v>
      </c>
      <c r="T42" s="15">
        <v>0.1216722653119007</v>
      </c>
      <c r="U42" s="15">
        <v>0.11115248137443247</v>
      </c>
      <c r="V42" s="15">
        <v>0.12005200949616325</v>
      </c>
      <c r="W42" s="14">
        <v>0.13389003740704733</v>
      </c>
      <c r="X42" s="15"/>
      <c r="Y42" s="1033">
        <f t="shared" si="2"/>
        <v>2.6593985488543304E-5</v>
      </c>
      <c r="Z42" s="2">
        <f t="shared" si="0"/>
        <v>0</v>
      </c>
      <c r="AA42" s="2"/>
      <c r="AB42" s="2"/>
      <c r="AC42" s="2"/>
      <c r="AD42" s="2"/>
    </row>
    <row r="43" spans="1:30">
      <c r="A43" s="19">
        <v>1993</v>
      </c>
      <c r="B43" s="932">
        <v>185685</v>
      </c>
      <c r="C43" s="937">
        <v>8871.9055814805943</v>
      </c>
      <c r="D43" s="947">
        <v>6515.8165535055323</v>
      </c>
      <c r="E43" s="944">
        <v>6546.6746716928883</v>
      </c>
      <c r="F43" s="948">
        <v>6906.5619559746274</v>
      </c>
      <c r="G43" s="948">
        <f t="shared" si="3"/>
        <v>7733.4842342639358</v>
      </c>
      <c r="H43" s="944">
        <v>6246.5262632174827</v>
      </c>
      <c r="I43" s="949">
        <v>6130.4889230122462</v>
      </c>
      <c r="J43" s="949">
        <v>5986.7938444344691</v>
      </c>
      <c r="K43" s="949">
        <v>6024.7035591912527</v>
      </c>
      <c r="L43" s="949">
        <v>5935.9219340451928</v>
      </c>
      <c r="M43" s="949">
        <v>6280.9140671896866</v>
      </c>
      <c r="N43" s="972">
        <v>0.1363731146173629</v>
      </c>
      <c r="O43" s="927">
        <v>0.13701896117456475</v>
      </c>
      <c r="P43" s="15">
        <v>0.14455124043161049</v>
      </c>
      <c r="Q43" s="15">
        <v>0.16185835239689875</v>
      </c>
      <c r="R43" s="927">
        <v>0.13073698976313608</v>
      </c>
      <c r="S43" s="15">
        <v>0.12830838033778491</v>
      </c>
      <c r="T43" s="15">
        <v>0.12530090686766468</v>
      </c>
      <c r="U43" s="15">
        <v>0.1260943401746317</v>
      </c>
      <c r="V43" s="15">
        <v>0.12423618062662455</v>
      </c>
      <c r="W43" s="14">
        <v>0.13145671105885268</v>
      </c>
      <c r="X43" s="15"/>
      <c r="Y43" s="1033">
        <f t="shared" si="2"/>
        <v>1.7649416058973522E-5</v>
      </c>
      <c r="Z43" s="2">
        <f t="shared" si="0"/>
        <v>0</v>
      </c>
      <c r="AA43" s="2"/>
      <c r="AB43" s="2"/>
      <c r="AC43" s="2"/>
      <c r="AD43" s="2"/>
    </row>
    <row r="44" spans="1:30">
      <c r="A44" s="19">
        <v>1994</v>
      </c>
      <c r="B44" s="932">
        <v>187757</v>
      </c>
      <c r="C44" s="937">
        <v>9262.861067501759</v>
      </c>
      <c r="D44" s="947">
        <v>6610.0994371646766</v>
      </c>
      <c r="E44" s="944">
        <v>6647.0657210208565</v>
      </c>
      <c r="F44" s="948">
        <v>6965.6127571106399</v>
      </c>
      <c r="G44" s="948">
        <f t="shared" si="3"/>
        <v>7910.6483561638406</v>
      </c>
      <c r="H44" s="944">
        <v>6286.5510467804015</v>
      </c>
      <c r="I44" s="949">
        <v>6231.8068793980665</v>
      </c>
      <c r="J44" s="949">
        <v>5830.1763201238155</v>
      </c>
      <c r="K44" s="949">
        <v>5926.8058938018439</v>
      </c>
      <c r="L44" s="949">
        <v>6908.7207532502935</v>
      </c>
      <c r="M44" s="949">
        <v>6370.0010086868906</v>
      </c>
      <c r="N44" s="972">
        <v>0.13398586365264972</v>
      </c>
      <c r="O44" s="927">
        <v>0.13473516546203729</v>
      </c>
      <c r="P44" s="15">
        <v>0.14119207282783464</v>
      </c>
      <c r="Q44" s="15">
        <v>0.16034782262029995</v>
      </c>
      <c r="R44" s="927">
        <v>0.12742757947989958</v>
      </c>
      <c r="S44" s="15">
        <v>0.12631792226272864</v>
      </c>
      <c r="T44" s="15">
        <v>0.1181769225901519</v>
      </c>
      <c r="U44" s="15">
        <v>0.12013559159456123</v>
      </c>
      <c r="V44" s="15">
        <v>0.140038879242077</v>
      </c>
      <c r="W44" s="14">
        <v>0.12911909945234612</v>
      </c>
      <c r="X44" s="15"/>
      <c r="Y44" s="1033">
        <f t="shared" si="2"/>
        <v>1.8543211173810414E-5</v>
      </c>
      <c r="Z44" s="2">
        <f t="shared" si="0"/>
        <v>0</v>
      </c>
      <c r="AA44" s="2"/>
      <c r="AB44" s="2"/>
      <c r="AC44" s="2"/>
      <c r="AD44" s="2"/>
    </row>
    <row r="45" spans="1:30">
      <c r="A45" s="19">
        <v>1995</v>
      </c>
      <c r="B45" s="932">
        <v>189911</v>
      </c>
      <c r="C45" s="937">
        <v>9576.9329111699844</v>
      </c>
      <c r="D45" s="947">
        <v>6780.3591238758909</v>
      </c>
      <c r="E45" s="944">
        <v>6794.2931019775187</v>
      </c>
      <c r="F45" s="948">
        <v>7068.5755906421718</v>
      </c>
      <c r="G45" s="948">
        <f t="shared" si="3"/>
        <v>8150.0132666410818</v>
      </c>
      <c r="H45" s="944">
        <v>6668.4092601782977</v>
      </c>
      <c r="I45" s="949">
        <v>6474.8491861669418</v>
      </c>
      <c r="J45" s="949">
        <v>6346.8959288289243</v>
      </c>
      <c r="K45" s="949">
        <v>6065.8658385863582</v>
      </c>
      <c r="L45" s="949">
        <v>6929.0907561494805</v>
      </c>
      <c r="M45" s="949">
        <v>6856.3836018191778</v>
      </c>
      <c r="N45" s="972">
        <v>0.13445481904467935</v>
      </c>
      <c r="O45" s="927">
        <v>0.13473113044205498</v>
      </c>
      <c r="P45" s="15">
        <v>0.14017016423167661</v>
      </c>
      <c r="Q45" s="15">
        <v>0.16161512081554169</v>
      </c>
      <c r="R45" s="927">
        <v>0.13223484833360996</v>
      </c>
      <c r="S45" s="15">
        <v>0.12839654356980643</v>
      </c>
      <c r="T45" s="15">
        <v>0.12585922486039181</v>
      </c>
      <c r="U45" s="15">
        <v>0.12028638583529982</v>
      </c>
      <c r="V45" s="15">
        <v>0.13740417384111583</v>
      </c>
      <c r="W45" s="14">
        <v>0.1359623877793259</v>
      </c>
      <c r="X45" s="15"/>
      <c r="Y45" s="1033">
        <f t="shared" si="2"/>
        <v>2.6683186531123448E-5</v>
      </c>
      <c r="Z45" s="2">
        <f t="shared" si="0"/>
        <v>0</v>
      </c>
      <c r="AA45" s="2"/>
      <c r="AB45" s="2"/>
      <c r="AC45" s="2"/>
      <c r="AD45" s="2"/>
    </row>
    <row r="46" spans="1:30">
      <c r="A46" s="19">
        <v>1996</v>
      </c>
      <c r="B46" s="932">
        <v>192043</v>
      </c>
      <c r="C46" s="937">
        <v>9990.4167138960238</v>
      </c>
      <c r="D46" s="947">
        <v>6891.59890481808</v>
      </c>
      <c r="E46" s="944">
        <v>6936.2833998175984</v>
      </c>
      <c r="F46" s="948">
        <v>7170.6293388406521</v>
      </c>
      <c r="G46" s="948">
        <f t="shared" si="3"/>
        <v>8377.4218259931804</v>
      </c>
      <c r="H46" s="944">
        <v>6501.2481202317322</v>
      </c>
      <c r="I46" s="949">
        <v>6575.8223968960147</v>
      </c>
      <c r="J46" s="949">
        <v>5953.2309854539781</v>
      </c>
      <c r="K46" s="949">
        <v>6141.878955085368</v>
      </c>
      <c r="L46" s="949">
        <v>6704.2713696502624</v>
      </c>
      <c r="M46" s="949">
        <v>6444.3718233333475</v>
      </c>
      <c r="N46" s="972">
        <v>0.13247528770617734</v>
      </c>
      <c r="O46" s="927">
        <v>0.1333342453171503</v>
      </c>
      <c r="P46" s="15">
        <v>0.13783901208080349</v>
      </c>
      <c r="Q46" s="15">
        <v>0.16103684819187133</v>
      </c>
      <c r="R46" s="927">
        <v>0.12497168321488061</v>
      </c>
      <c r="S46" s="15">
        <v>0.12640520377999565</v>
      </c>
      <c r="T46" s="15">
        <v>0.11443730235489724</v>
      </c>
      <c r="U46" s="15">
        <v>0.11806362977140325</v>
      </c>
      <c r="V46" s="15">
        <v>0.12887434263386674</v>
      </c>
      <c r="W46" s="14">
        <v>0.12387836598917733</v>
      </c>
      <c r="X46" s="15"/>
      <c r="Y46" s="1033">
        <f t="shared" si="2"/>
        <v>2.2701400746005795E-5</v>
      </c>
      <c r="Z46" s="2">
        <f t="shared" si="0"/>
        <v>0</v>
      </c>
      <c r="AA46" s="2"/>
      <c r="AB46" s="2"/>
      <c r="AC46" s="2"/>
      <c r="AD46" s="2"/>
    </row>
    <row r="47" spans="1:30">
      <c r="A47" s="19">
        <v>1997</v>
      </c>
      <c r="B47" s="932">
        <v>194426</v>
      </c>
      <c r="C47" s="937">
        <v>10482.992198682894</v>
      </c>
      <c r="D47" s="947">
        <v>6890.5646714216427</v>
      </c>
      <c r="E47" s="944">
        <v>6951.0527723528794</v>
      </c>
      <c r="F47" s="948">
        <v>7123.8906198508594</v>
      </c>
      <c r="G47" s="948">
        <f t="shared" si="3"/>
        <v>8472.7686560686234</v>
      </c>
      <c r="H47" s="944">
        <v>6356.0444214628069</v>
      </c>
      <c r="I47" s="949">
        <v>6079.1472919949902</v>
      </c>
      <c r="J47" s="949">
        <v>5554.6180093679013</v>
      </c>
      <c r="K47" s="949">
        <v>5549.109604462441</v>
      </c>
      <c r="L47" s="949">
        <v>6170.2641066290935</v>
      </c>
      <c r="M47" s="949">
        <v>6093.8311082753517</v>
      </c>
      <c r="N47" s="972">
        <v>0.12779795133055119</v>
      </c>
      <c r="O47" s="927">
        <v>0.12891981227337765</v>
      </c>
      <c r="P47" s="15">
        <v>0.1321254019276239</v>
      </c>
      <c r="Q47" s="15">
        <v>0.15714277827391418</v>
      </c>
      <c r="R47" s="927">
        <v>0.11788430910428359</v>
      </c>
      <c r="S47" s="15">
        <v>0.11274875235926628</v>
      </c>
      <c r="T47" s="15">
        <v>0.10302041064430559</v>
      </c>
      <c r="U47" s="15">
        <v>0.10291824733903444</v>
      </c>
      <c r="V47" s="15">
        <v>0.11443867804711293</v>
      </c>
      <c r="W47" s="14">
        <v>0.11302109021948946</v>
      </c>
      <c r="X47" s="15"/>
      <c r="Y47" s="1033">
        <f t="shared" si="2"/>
        <v>1.8310625917061785E-5</v>
      </c>
      <c r="Z47" s="2">
        <f t="shared" si="0"/>
        <v>0</v>
      </c>
      <c r="AA47" s="2"/>
      <c r="AB47" s="2"/>
      <c r="AC47" s="2"/>
      <c r="AD47" s="2"/>
    </row>
    <row r="48" spans="1:30">
      <c r="A48" s="19">
        <v>1998</v>
      </c>
      <c r="B48" s="932">
        <v>196795</v>
      </c>
      <c r="C48" s="937">
        <v>11017.267138112764</v>
      </c>
      <c r="D48" s="947">
        <v>6883.4881129433425</v>
      </c>
      <c r="E48" s="944">
        <v>6981.2988805817777</v>
      </c>
      <c r="F48" s="948">
        <v>7129.3717630120964</v>
      </c>
      <c r="G48" s="948">
        <f t="shared" si="3"/>
        <v>8541.5324976893226</v>
      </c>
      <c r="H48" s="944">
        <v>6014.401621977604</v>
      </c>
      <c r="I48" s="949">
        <v>5997.9762758349943</v>
      </c>
      <c r="J48" s="949">
        <v>5658.2104712011878</v>
      </c>
      <c r="K48" s="949">
        <v>5678.6433917691666</v>
      </c>
      <c r="L48" s="949">
        <v>6089.7360156173017</v>
      </c>
      <c r="M48" s="949">
        <v>6270.0087195384594</v>
      </c>
      <c r="N48" s="972">
        <v>0.12295572270372773</v>
      </c>
      <c r="O48" s="927">
        <v>0.12470285924640243</v>
      </c>
      <c r="P48" s="15">
        <v>0.12734779855236414</v>
      </c>
      <c r="Q48" s="15">
        <v>0.15257239992555091</v>
      </c>
      <c r="R48" s="927">
        <v>0.10743173895662038</v>
      </c>
      <c r="S48" s="15">
        <v>0.10713834260400289</v>
      </c>
      <c r="T48" s="15">
        <v>0.10106930473057217</v>
      </c>
      <c r="U48" s="15">
        <v>0.10143428604152405</v>
      </c>
      <c r="V48" s="15">
        <v>0.10877739317471932</v>
      </c>
      <c r="W48" s="14">
        <v>0.11199749906154466</v>
      </c>
      <c r="X48" s="15"/>
      <c r="Y48" s="1033">
        <f t="shared" si="2"/>
        <v>2.0024513696495494E-5</v>
      </c>
      <c r="Z48" s="2">
        <f t="shared" si="0"/>
        <v>0</v>
      </c>
      <c r="AA48" s="2"/>
      <c r="AB48" s="2"/>
      <c r="AC48" s="2"/>
      <c r="AD48" s="2"/>
    </row>
    <row r="49" spans="1:30">
      <c r="A49" s="23">
        <v>1999</v>
      </c>
      <c r="B49" s="933">
        <v>199255</v>
      </c>
      <c r="C49" s="968">
        <v>11490.551178995203</v>
      </c>
      <c r="D49" s="950">
        <v>6931.6909476692363</v>
      </c>
      <c r="E49" s="951">
        <v>7081.4042794251454</v>
      </c>
      <c r="F49" s="952">
        <v>7277.8763902973424</v>
      </c>
      <c r="G49" s="952">
        <f t="shared" si="3"/>
        <v>8606.1652106911843</v>
      </c>
      <c r="H49" s="951">
        <v>5592.8902091395921</v>
      </c>
      <c r="I49" s="953">
        <v>5581.6041180417196</v>
      </c>
      <c r="J49" s="953">
        <v>5046.3536482005247</v>
      </c>
      <c r="K49" s="953">
        <v>5154.9756522090465</v>
      </c>
      <c r="L49" s="953">
        <v>5760.3839345027345</v>
      </c>
      <c r="M49" s="953">
        <v>6171.8486316091758</v>
      </c>
      <c r="N49" s="973">
        <v>0.1202008553168997</v>
      </c>
      <c r="O49" s="928">
        <v>0.12279699970147502</v>
      </c>
      <c r="P49" s="21">
        <v>0.12620397729915567</v>
      </c>
      <c r="Q49" s="21">
        <v>0.14923752762974293</v>
      </c>
      <c r="R49" s="928">
        <v>9.6985020236388664E-2</v>
      </c>
      <c r="S49" s="21">
        <v>9.6789310731537639E-2</v>
      </c>
      <c r="T49" s="21">
        <v>8.7507655682372842E-2</v>
      </c>
      <c r="U49" s="21">
        <v>8.939124482196803E-2</v>
      </c>
      <c r="V49" s="21">
        <v>9.9889490329019281E-2</v>
      </c>
      <c r="W49" s="20">
        <v>0.10702460481959442</v>
      </c>
      <c r="X49" s="15"/>
      <c r="Y49" s="1033">
        <f t="shared" si="2"/>
        <v>1.4946438066695822E-5</v>
      </c>
      <c r="Z49" s="2">
        <f t="shared" si="0"/>
        <v>0</v>
      </c>
      <c r="AA49" s="2"/>
      <c r="AB49" s="2"/>
      <c r="AC49" s="2"/>
      <c r="AD49" s="2"/>
    </row>
    <row r="50" spans="1:30">
      <c r="A50" s="27">
        <v>2000</v>
      </c>
      <c r="B50" s="931">
        <v>201646.4407831867</v>
      </c>
      <c r="C50" s="936">
        <v>12011.658551925708</v>
      </c>
      <c r="D50" s="954">
        <v>7046.2285724303856</v>
      </c>
      <c r="E50" s="939">
        <v>7193.956581667926</v>
      </c>
      <c r="F50" s="955">
        <v>7274.5702681952398</v>
      </c>
      <c r="G50" s="955">
        <f t="shared" si="3"/>
        <v>8891.6786189257655</v>
      </c>
      <c r="H50" s="939">
        <v>5723.8960280537558</v>
      </c>
      <c r="I50" s="956">
        <v>5758.3992083440917</v>
      </c>
      <c r="J50" s="956">
        <v>5425.2853131714537</v>
      </c>
      <c r="K50" s="956">
        <v>5410.4015284377228</v>
      </c>
      <c r="L50" s="956">
        <v>5640.2950293394288</v>
      </c>
      <c r="M50" s="956">
        <v>5985.6050741050858</v>
      </c>
      <c r="N50" s="971">
        <v>0.11828898619063659</v>
      </c>
      <c r="O50" s="926">
        <v>0.12076897903575123</v>
      </c>
      <c r="P50" s="25">
        <v>0.12212228614953347</v>
      </c>
      <c r="Q50" s="25">
        <v>0.14926958990246122</v>
      </c>
      <c r="R50" s="926">
        <v>9.6090249026019606E-2</v>
      </c>
      <c r="S50" s="25">
        <v>9.6669473241490778E-2</v>
      </c>
      <c r="T50" s="25">
        <v>9.1077303680009436E-2</v>
      </c>
      <c r="U50" s="25">
        <v>9.0827441248109153E-2</v>
      </c>
      <c r="V50" s="25">
        <v>9.4686792229126127E-2</v>
      </c>
      <c r="W50" s="24">
        <v>0.10048370538584539</v>
      </c>
      <c r="X50" s="15"/>
      <c r="Y50" s="1033">
        <f t="shared" si="2"/>
        <v>1.2119844141483815E-5</v>
      </c>
      <c r="Z50" s="2">
        <f t="shared" si="0"/>
        <v>0</v>
      </c>
      <c r="AA50" s="2"/>
      <c r="AB50" s="2"/>
      <c r="AC50" s="2"/>
      <c r="AD50" s="2"/>
    </row>
    <row r="51" spans="1:30">
      <c r="A51" s="19">
        <v>2001</v>
      </c>
      <c r="B51" s="932">
        <v>203775.64568079551</v>
      </c>
      <c r="C51" s="937">
        <v>12082.493559020259</v>
      </c>
      <c r="D51" s="947">
        <v>7458.2823529938432</v>
      </c>
      <c r="E51" s="944">
        <v>7564.8617589640344</v>
      </c>
      <c r="F51" s="948">
        <v>7608.4664558383165</v>
      </c>
      <c r="G51" s="948">
        <f t="shared" si="3"/>
        <v>9401.5713276121896</v>
      </c>
      <c r="H51" s="944">
        <v>6507.8951449107881</v>
      </c>
      <c r="I51" s="949">
        <v>6606.7765241950065</v>
      </c>
      <c r="J51" s="949">
        <v>6256.4461300259672</v>
      </c>
      <c r="K51" s="949">
        <v>6490.6236659407341</v>
      </c>
      <c r="L51" s="949">
        <v>7036.6775244154624</v>
      </c>
      <c r="M51" s="949">
        <v>7496.1754325526663</v>
      </c>
      <c r="N51" s="972">
        <v>0.12578664285869826</v>
      </c>
      <c r="O51" s="927">
        <v>0.12758414328042514</v>
      </c>
      <c r="P51" s="15">
        <v>0.12831955234287307</v>
      </c>
      <c r="Q51" s="15">
        <v>0.15856091777247153</v>
      </c>
      <c r="R51" s="927">
        <v>0.10975801714266709</v>
      </c>
      <c r="S51" s="15">
        <v>0.11142568754621607</v>
      </c>
      <c r="T51" s="15">
        <v>0.10551723810863223</v>
      </c>
      <c r="U51" s="15">
        <v>0.10946672737190967</v>
      </c>
      <c r="V51" s="15">
        <v>0.11867612417759688</v>
      </c>
      <c r="W51" s="14">
        <v>0.12642572341903244</v>
      </c>
      <c r="X51" s="15"/>
      <c r="Y51" s="1033">
        <f t="shared" si="2"/>
        <v>1.4887807951086129E-5</v>
      </c>
      <c r="Z51" s="2">
        <f t="shared" si="0"/>
        <v>0</v>
      </c>
      <c r="AA51" s="2"/>
      <c r="AB51" s="2"/>
      <c r="AC51" s="2"/>
      <c r="AD51" s="2"/>
    </row>
    <row r="52" spans="1:30">
      <c r="A52" s="19">
        <v>2002</v>
      </c>
      <c r="B52" s="932">
        <v>206200.68043331249</v>
      </c>
      <c r="C52" s="937">
        <v>12197.533324665194</v>
      </c>
      <c r="D52" s="947">
        <v>7898.8193235036606</v>
      </c>
      <c r="E52" s="944">
        <v>8012.4409727760203</v>
      </c>
      <c r="F52" s="948">
        <v>8195.6720799917221</v>
      </c>
      <c r="G52" s="948">
        <f t="shared" si="3"/>
        <v>9786.5123319503982</v>
      </c>
      <c r="H52" s="944">
        <v>6887.9581782090008</v>
      </c>
      <c r="I52" s="949">
        <v>6909.7818527984909</v>
      </c>
      <c r="J52" s="949">
        <v>6887.9378469958174</v>
      </c>
      <c r="K52" s="949">
        <v>6856.3944481903372</v>
      </c>
      <c r="L52" s="949">
        <v>7548.8073027497649</v>
      </c>
      <c r="M52" s="949">
        <v>8010.3976240221227</v>
      </c>
      <c r="N52" s="972">
        <v>0.13353043404543916</v>
      </c>
      <c r="O52" s="927">
        <v>0.13545122087735861</v>
      </c>
      <c r="P52" s="15">
        <v>0.13854876346886155</v>
      </c>
      <c r="Q52" s="15">
        <v>0.16544209785731959</v>
      </c>
      <c r="R52" s="927">
        <v>0.11644171205261954</v>
      </c>
      <c r="S52" s="15">
        <v>0.11681064373988193</v>
      </c>
      <c r="T52" s="15">
        <v>0.11644136835116115</v>
      </c>
      <c r="U52" s="15">
        <v>0.11590812362669568</v>
      </c>
      <c r="V52" s="15">
        <v>0.12761344124712082</v>
      </c>
      <c r="W52" s="14">
        <v>0.13541667783556474</v>
      </c>
      <c r="X52" s="15"/>
      <c r="Y52" s="1033">
        <f t="shared" si="2"/>
        <v>1.9835949445573542E-5</v>
      </c>
      <c r="Z52" s="2">
        <f t="shared" si="0"/>
        <v>0</v>
      </c>
      <c r="AA52" s="2"/>
      <c r="AB52" s="2"/>
      <c r="AC52" s="2"/>
      <c r="AD52" s="2"/>
    </row>
    <row r="53" spans="1:30">
      <c r="A53" s="19">
        <v>2003</v>
      </c>
      <c r="B53" s="932">
        <v>208605.71414694539</v>
      </c>
      <c r="C53" s="937">
        <v>12474.818534238497</v>
      </c>
      <c r="D53" s="947">
        <v>8069.0837426645794</v>
      </c>
      <c r="E53" s="944">
        <v>8208.3665197802511</v>
      </c>
      <c r="F53" s="948">
        <v>8490.1445532297712</v>
      </c>
      <c r="G53" s="948">
        <f t="shared" si="3"/>
        <v>9908.2356079134133</v>
      </c>
      <c r="H53" s="944">
        <v>6825.2680307396213</v>
      </c>
      <c r="I53" s="949">
        <v>7062.6992877293569</v>
      </c>
      <c r="J53" s="949">
        <v>7017.8626394459197</v>
      </c>
      <c r="K53" s="949">
        <v>7085.3885171384018</v>
      </c>
      <c r="L53" s="949">
        <v>7880.8367776672503</v>
      </c>
      <c r="M53" s="949">
        <v>7980.5774571704433</v>
      </c>
      <c r="N53" s="972">
        <v>0.13493238174408467</v>
      </c>
      <c r="O53" s="927">
        <v>0.13726148842478222</v>
      </c>
      <c r="P53" s="15">
        <v>0.14197342132683843</v>
      </c>
      <c r="Q53" s="15">
        <v>0.1656869444034075</v>
      </c>
      <c r="R53" s="927">
        <v>0.1141331160761183</v>
      </c>
      <c r="S53" s="15">
        <v>0.11810347578830262</v>
      </c>
      <c r="T53" s="15">
        <v>0.11735371089116596</v>
      </c>
      <c r="U53" s="15">
        <v>0.11848288835381025</v>
      </c>
      <c r="V53" s="15">
        <v>0.131784488853981</v>
      </c>
      <c r="W53" s="14">
        <v>0.13345236687722914</v>
      </c>
      <c r="X53" s="15"/>
      <c r="Y53" s="1033">
        <f t="shared" si="2"/>
        <v>1.6269445831162965E-5</v>
      </c>
      <c r="Z53" s="2">
        <f t="shared" si="0"/>
        <v>0</v>
      </c>
      <c r="AA53" s="2"/>
      <c r="AB53" s="2"/>
      <c r="AC53" s="2"/>
      <c r="AD53" s="2"/>
    </row>
    <row r="54" spans="1:30">
      <c r="A54" s="19">
        <v>2004</v>
      </c>
      <c r="B54" s="932">
        <v>210950.91872463207</v>
      </c>
      <c r="C54" s="937">
        <v>12967.823458137389</v>
      </c>
      <c r="D54" s="947">
        <v>8252.0987221965406</v>
      </c>
      <c r="E54" s="944">
        <v>8417.1086409716481</v>
      </c>
      <c r="F54" s="948">
        <v>8640.4429616913822</v>
      </c>
      <c r="G54" s="948">
        <f t="shared" si="3"/>
        <v>10242.217900314892</v>
      </c>
      <c r="H54" s="944">
        <v>6778.336314064104</v>
      </c>
      <c r="I54" s="949">
        <v>6982.3488406647257</v>
      </c>
      <c r="J54" s="949">
        <v>6634.11838213596</v>
      </c>
      <c r="K54" s="949">
        <v>6709.6939013800793</v>
      </c>
      <c r="L54" s="949">
        <v>6829.5938165037796</v>
      </c>
      <c r="M54" s="949">
        <v>7610.9067580252977</v>
      </c>
      <c r="N54" s="972">
        <v>0.1342390118490831</v>
      </c>
      <c r="O54" s="927">
        <v>0.13692327062825724</v>
      </c>
      <c r="P54" s="15">
        <v>0.14055630745133382</v>
      </c>
      <c r="Q54" s="15">
        <v>0.16661279225647582</v>
      </c>
      <c r="R54" s="927">
        <v>0.11026493979443329</v>
      </c>
      <c r="S54" s="15">
        <v>0.11358366402419051</v>
      </c>
      <c r="T54" s="15">
        <v>0.10791890961172612</v>
      </c>
      <c r="U54" s="15">
        <v>0.10914831601667173</v>
      </c>
      <c r="V54" s="15">
        <v>0.11109875876691433</v>
      </c>
      <c r="W54" s="14">
        <v>0.12380857729255013</v>
      </c>
      <c r="X54" s="15"/>
      <c r="Y54" s="1033">
        <f t="shared" si="2"/>
        <v>1.8425695791746133E-5</v>
      </c>
      <c r="Z54" s="2">
        <f t="shared" si="0"/>
        <v>0</v>
      </c>
      <c r="AA54" s="2"/>
      <c r="AB54" s="2"/>
      <c r="AC54" s="2"/>
      <c r="AD54" s="2"/>
    </row>
    <row r="55" spans="1:30">
      <c r="A55" s="19">
        <v>2005</v>
      </c>
      <c r="B55" s="932">
        <v>213348.60569152678</v>
      </c>
      <c r="C55" s="937">
        <v>13418.23369287539</v>
      </c>
      <c r="D55" s="947">
        <v>8407.9543169877288</v>
      </c>
      <c r="E55" s="944">
        <v>8551.1726784593229</v>
      </c>
      <c r="F55" s="948">
        <v>8628.2051065458763</v>
      </c>
      <c r="G55" s="948">
        <f t="shared" si="3"/>
        <v>10592.675312965961</v>
      </c>
      <c r="H55" s="944">
        <v>7126.3368061443061</v>
      </c>
      <c r="I55" s="949">
        <v>7310.0073996332922</v>
      </c>
      <c r="J55" s="949">
        <v>7103.6218886275065</v>
      </c>
      <c r="K55" s="949">
        <v>6877.9634037342548</v>
      </c>
      <c r="L55" s="949">
        <v>7420.0166832627892</v>
      </c>
      <c r="M55" s="949">
        <v>7348.1892163865368</v>
      </c>
      <c r="N55" s="972">
        <v>0.13368565276962222</v>
      </c>
      <c r="O55" s="927">
        <v>0.13596281073457953</v>
      </c>
      <c r="P55" s="15">
        <v>0.13718761882046235</v>
      </c>
      <c r="Q55" s="15">
        <v>0.16842250331087089</v>
      </c>
      <c r="R55" s="927">
        <v>0.11330805947181942</v>
      </c>
      <c r="S55" s="15">
        <v>0.11622840397649269</v>
      </c>
      <c r="T55" s="15">
        <v>0.11294689450096483</v>
      </c>
      <c r="U55" s="15">
        <v>0.10935894662225108</v>
      </c>
      <c r="V55" s="15">
        <v>0.11797754084597044</v>
      </c>
      <c r="W55" s="14">
        <v>0.11683549113516986</v>
      </c>
      <c r="X55" s="15"/>
      <c r="Y55" s="1033">
        <f t="shared" si="2"/>
        <v>1.1682838681303931E-5</v>
      </c>
      <c r="Z55" s="2">
        <f t="shared" si="0"/>
        <v>0</v>
      </c>
      <c r="AA55" s="2"/>
      <c r="AB55" s="2"/>
      <c r="AC55" s="2"/>
      <c r="AD55" s="2"/>
    </row>
    <row r="56" spans="1:30">
      <c r="A56" s="19">
        <v>2006</v>
      </c>
      <c r="B56" s="932">
        <v>215896.60788327493</v>
      </c>
      <c r="C56" s="937">
        <v>13918.643744897417</v>
      </c>
      <c r="D56" s="947">
        <v>8622.5065014068914</v>
      </c>
      <c r="E56" s="944">
        <v>8756.0213708280335</v>
      </c>
      <c r="F56" s="948">
        <v>8583.6111200376181</v>
      </c>
      <c r="G56" s="948">
        <f t="shared" si="3"/>
        <v>11160.53952702306</v>
      </c>
      <c r="H56" s="944">
        <v>7429.8250884204381</v>
      </c>
      <c r="I56" s="949">
        <v>7661.1129801771613</v>
      </c>
      <c r="J56" s="949">
        <v>7379.0650136768563</v>
      </c>
      <c r="K56" s="949">
        <v>7230.8861681623639</v>
      </c>
      <c r="L56" s="949">
        <v>7786.5268121118334</v>
      </c>
      <c r="M56" s="949">
        <v>8036.5134714548394</v>
      </c>
      <c r="N56" s="972">
        <v>0.13374650139944022</v>
      </c>
      <c r="O56" s="927">
        <v>0.13581749394284592</v>
      </c>
      <c r="P56" s="15">
        <v>0.13314318249467763</v>
      </c>
      <c r="Q56" s="15">
        <v>0.17311475673876778</v>
      </c>
      <c r="R56" s="927">
        <v>0.11524643227858176</v>
      </c>
      <c r="S56" s="15">
        <v>0.11883401395607505</v>
      </c>
      <c r="T56" s="15">
        <v>0.11445907625784459</v>
      </c>
      <c r="U56" s="15">
        <v>0.11216062601420164</v>
      </c>
      <c r="V56" s="15">
        <v>0.12077934867349427</v>
      </c>
      <c r="W56" s="14">
        <v>0.1246569730137259</v>
      </c>
      <c r="X56" s="15"/>
      <c r="Y56" s="1033">
        <f t="shared" si="2"/>
        <v>1.3886376979299619E-5</v>
      </c>
      <c r="Z56" s="2">
        <f t="shared" si="0"/>
        <v>0</v>
      </c>
      <c r="AA56" s="2"/>
      <c r="AB56" s="2"/>
      <c r="AC56" s="2"/>
      <c r="AD56" s="2"/>
    </row>
    <row r="57" spans="1:30">
      <c r="A57" s="19">
        <v>2007</v>
      </c>
      <c r="B57" s="932">
        <v>218456.65775859603</v>
      </c>
      <c r="C57" s="937">
        <v>13904.186778531108</v>
      </c>
      <c r="D57" s="947">
        <v>8836.7813009423444</v>
      </c>
      <c r="E57" s="944">
        <v>8976.7896253080107</v>
      </c>
      <c r="F57" s="948">
        <v>8783.3582961600441</v>
      </c>
      <c r="G57" s="948">
        <f t="shared" si="3"/>
        <v>11462.776193069971</v>
      </c>
      <c r="H57" s="944">
        <v>7584.2330092192924</v>
      </c>
      <c r="I57" s="949">
        <v>7752.5970136586438</v>
      </c>
      <c r="J57" s="949">
        <v>7448.819493975484</v>
      </c>
      <c r="K57" s="949">
        <v>7285.2281927855593</v>
      </c>
      <c r="L57" s="949">
        <v>7540.6786234158662</v>
      </c>
      <c r="M57" s="949">
        <v>8316.6166181368353</v>
      </c>
      <c r="N57" s="972">
        <v>0.13883974223708345</v>
      </c>
      <c r="O57" s="927">
        <v>0.14103949336862975</v>
      </c>
      <c r="P57" s="15">
        <v>0.13800038275076076</v>
      </c>
      <c r="Q57" s="15">
        <v>0.18009825498312343</v>
      </c>
      <c r="R57" s="927">
        <v>0.11916023721823876</v>
      </c>
      <c r="S57" s="15">
        <v>0.12180550071207108</v>
      </c>
      <c r="T57" s="15">
        <v>0.11703267776965733</v>
      </c>
      <c r="U57" s="15">
        <v>0.1144624009555173</v>
      </c>
      <c r="V57" s="15">
        <v>0.11847592926805817</v>
      </c>
      <c r="W57" s="14">
        <v>0.13066713639542368</v>
      </c>
      <c r="X57" s="15"/>
      <c r="Y57" s="1033">
        <f t="shared" si="2"/>
        <v>1.1825516507218969E-5</v>
      </c>
      <c r="Z57" s="2">
        <f t="shared" si="0"/>
        <v>0</v>
      </c>
      <c r="AA57" s="2"/>
      <c r="AB57" s="2"/>
      <c r="AC57" s="2"/>
      <c r="AD57" s="2"/>
    </row>
    <row r="58" spans="1:30">
      <c r="A58" s="19">
        <v>2008</v>
      </c>
      <c r="B58" s="932">
        <v>220883.80606717154</v>
      </c>
      <c r="C58" s="937">
        <v>13746.496169369113</v>
      </c>
      <c r="D58" s="947">
        <v>9691.8039282240279</v>
      </c>
      <c r="E58" s="944">
        <v>9845.8799298842969</v>
      </c>
      <c r="F58" s="948">
        <v>9411.834920757572</v>
      </c>
      <c r="G58" s="948">
        <f t="shared" si="3"/>
        <v>12849.906173763777</v>
      </c>
      <c r="H58" s="944">
        <v>8315.0085854216613</v>
      </c>
      <c r="I58" s="949">
        <v>8550.8611120735131</v>
      </c>
      <c r="J58" s="949">
        <v>8254.0823889527437</v>
      </c>
      <c r="K58" s="949">
        <v>8219.5466312302069</v>
      </c>
      <c r="L58" s="949">
        <v>8701.2746114221045</v>
      </c>
      <c r="M58" s="949">
        <v>9008.4165003936305</v>
      </c>
      <c r="N58" s="972">
        <v>0.15573150517388434</v>
      </c>
      <c r="O58" s="927">
        <v>0.15820725559428359</v>
      </c>
      <c r="P58" s="15">
        <v>0.15123285917798054</v>
      </c>
      <c r="Q58" s="15">
        <v>0.20647706501323324</v>
      </c>
      <c r="R58" s="927">
        <v>0.13360864624701208</v>
      </c>
      <c r="S58" s="15">
        <v>0.13739841224378324</v>
      </c>
      <c r="T58" s="15">
        <v>0.13262966149341079</v>
      </c>
      <c r="U58" s="15">
        <v>0.1320747281113199</v>
      </c>
      <c r="V58" s="15">
        <v>0.13981531221674004</v>
      </c>
      <c r="W58" s="14">
        <v>0.14475058216500969</v>
      </c>
      <c r="X58" s="15"/>
      <c r="Y58" s="1033">
        <f t="shared" si="2"/>
        <v>1.5889485672104797E-5</v>
      </c>
      <c r="Z58" s="2">
        <f t="shared" si="0"/>
        <v>0</v>
      </c>
      <c r="AA58" s="2"/>
      <c r="AB58" s="2"/>
      <c r="AC58" s="2"/>
      <c r="AD58" s="2"/>
    </row>
    <row r="59" spans="1:30">
      <c r="A59" s="23">
        <v>2009</v>
      </c>
      <c r="B59" s="933">
        <v>223261.82783409781</v>
      </c>
      <c r="C59" s="968">
        <v>13260.011611</v>
      </c>
      <c r="D59" s="950">
        <v>10407.998413981944</v>
      </c>
      <c r="E59" s="951">
        <v>10490.793726639296</v>
      </c>
      <c r="F59" s="952">
        <v>9886.5095123625033</v>
      </c>
      <c r="G59" s="952">
        <f t="shared" si="3"/>
        <v>13868.847426145112</v>
      </c>
      <c r="H59" s="951">
        <v>9667.5630056013961</v>
      </c>
      <c r="I59" s="953">
        <v>9785.6021163784335</v>
      </c>
      <c r="J59" s="953">
        <v>9407.2234139590746</v>
      </c>
      <c r="K59" s="953">
        <v>9582.2957102945966</v>
      </c>
      <c r="L59" s="953">
        <v>9776.421837247146</v>
      </c>
      <c r="M59" s="953">
        <v>10756.035356748447</v>
      </c>
      <c r="N59" s="973">
        <v>0.17524183373054816</v>
      </c>
      <c r="O59" s="928">
        <v>0.17663587721876362</v>
      </c>
      <c r="P59" s="21">
        <v>0.16646140662487596</v>
      </c>
      <c r="Q59" s="21">
        <v>0.23351293476581411</v>
      </c>
      <c r="R59" s="928">
        <v>0.16277495455142343</v>
      </c>
      <c r="S59" s="21">
        <v>0.16476240587508073</v>
      </c>
      <c r="T59" s="21">
        <v>0.15839155770436261</v>
      </c>
      <c r="U59" s="21">
        <v>0.16133928972976722</v>
      </c>
      <c r="V59" s="21">
        <v>0.16460783542981972</v>
      </c>
      <c r="W59" s="20">
        <v>0.18110181080110976</v>
      </c>
      <c r="X59" s="15"/>
      <c r="Y59" s="1033">
        <f t="shared" si="2"/>
        <v>7.9512214814503324E-6</v>
      </c>
      <c r="Z59" s="2">
        <f t="shared" si="0"/>
        <v>0</v>
      </c>
      <c r="AA59" s="2"/>
      <c r="AB59" s="2"/>
      <c r="AC59" s="2"/>
      <c r="AD59" s="2"/>
    </row>
    <row r="60" spans="1:30">
      <c r="A60" s="19">
        <v>2010</v>
      </c>
      <c r="B60" s="932">
        <v>225702.5585655506</v>
      </c>
      <c r="C60" s="937">
        <v>13711.253476835856</v>
      </c>
      <c r="D60" s="947">
        <v>10959.607761661917</v>
      </c>
      <c r="E60" s="944">
        <v>11053.996023067926</v>
      </c>
      <c r="F60" s="948">
        <v>10513.824257206885</v>
      </c>
      <c r="G60" s="948">
        <f t="shared" si="3"/>
        <v>14492.709736161209</v>
      </c>
      <c r="H60" s="944">
        <v>10109.118064587599</v>
      </c>
      <c r="I60" s="949">
        <v>10189.707976413811</v>
      </c>
      <c r="J60" s="949">
        <v>9417.7754669206588</v>
      </c>
      <c r="K60" s="949">
        <v>9508.7027811758035</v>
      </c>
      <c r="L60" s="949">
        <v>9474.5447188158396</v>
      </c>
      <c r="M60" s="949">
        <v>9533.726289633596</v>
      </c>
      <c r="N60" s="972">
        <v>0.18040739432473804</v>
      </c>
      <c r="O60" s="927">
        <v>0.18196113061397529</v>
      </c>
      <c r="P60" s="15">
        <v>0.17306929954793307</v>
      </c>
      <c r="Q60" s="15">
        <v>0.23856620210002188</v>
      </c>
      <c r="R60" s="927">
        <v>0.16640738323985715</v>
      </c>
      <c r="S60" s="15">
        <v>0.16773398327131872</v>
      </c>
      <c r="T60" s="15">
        <v>0.15502711130466196</v>
      </c>
      <c r="U60" s="15">
        <v>0.15652387653517508</v>
      </c>
      <c r="V60" s="15">
        <v>0.15596159664710282</v>
      </c>
      <c r="W60" s="14">
        <v>0.15693579145548139</v>
      </c>
      <c r="X60" s="15"/>
      <c r="Y60" s="1033">
        <f t="shared" si="2"/>
        <v>-1.6384481745512769E-6</v>
      </c>
      <c r="Z60" s="2">
        <f t="shared" si="0"/>
        <v>0</v>
      </c>
      <c r="AA60" s="2"/>
      <c r="AB60" s="2"/>
      <c r="AC60" s="2"/>
      <c r="AD60" s="2"/>
    </row>
    <row r="61" spans="1:30">
      <c r="A61" s="19">
        <v>2011</v>
      </c>
      <c r="B61" s="932">
        <v>227880.23588506033</v>
      </c>
      <c r="C61" s="937">
        <v>14066.623222990809</v>
      </c>
      <c r="D61" s="947">
        <v>10760.574573664444</v>
      </c>
      <c r="E61" s="944">
        <v>10846.657794459346</v>
      </c>
      <c r="F61" s="948">
        <v>10286.194612701325</v>
      </c>
      <c r="G61" s="948">
        <f t="shared" si="3"/>
        <v>14258.901220271709</v>
      </c>
      <c r="H61" s="944">
        <v>9990.6946617430185</v>
      </c>
      <c r="I61" s="949">
        <v>10048.108822381535</v>
      </c>
      <c r="J61" s="949">
        <v>9713.2103605558823</v>
      </c>
      <c r="K61" s="949">
        <v>9692.0930880529413</v>
      </c>
      <c r="L61" s="949">
        <v>9902.1297802860099</v>
      </c>
      <c r="M61" s="949">
        <v>10190.513451035744</v>
      </c>
      <c r="N61" s="972">
        <v>0.174322026916711</v>
      </c>
      <c r="O61" s="927">
        <v>0.17571658084408331</v>
      </c>
      <c r="P61" s="15">
        <v>0.16663703985977918</v>
      </c>
      <c r="Q61" s="15">
        <v>0.23099515228548428</v>
      </c>
      <c r="R61" s="927">
        <v>0.16184992091439199</v>
      </c>
      <c r="S61" s="15">
        <v>0.16278003415209241</v>
      </c>
      <c r="T61" s="15">
        <v>0.15735465669877158</v>
      </c>
      <c r="U61" s="15">
        <v>0.15701255547355683</v>
      </c>
      <c r="V61" s="15">
        <v>0.16041516391851474</v>
      </c>
      <c r="W61" s="14">
        <v>0.16508699864914431</v>
      </c>
      <c r="X61" s="15"/>
      <c r="Y61" s="1033">
        <f t="shared" si="2"/>
        <v>7.8879344031779208E-6</v>
      </c>
      <c r="Z61" s="2">
        <f t="shared" si="0"/>
        <v>0</v>
      </c>
      <c r="AA61" s="2"/>
      <c r="AB61" s="2"/>
      <c r="AC61" s="2"/>
      <c r="AD61" s="2"/>
    </row>
    <row r="62" spans="1:30">
      <c r="A62" s="19">
        <v>2012</v>
      </c>
      <c r="B62" s="932">
        <v>230035.7625108927</v>
      </c>
      <c r="C62" s="937">
        <v>14537.436675364455</v>
      </c>
      <c r="D62" s="947">
        <v>10523.52364910405</v>
      </c>
      <c r="E62" s="944">
        <v>10612.431441919691</v>
      </c>
      <c r="F62" s="948">
        <v>9908.782241770934</v>
      </c>
      <c r="G62" s="948">
        <f t="shared" si="3"/>
        <v>14145.100802585559</v>
      </c>
      <c r="H62" s="944">
        <v>9731.2881954150926</v>
      </c>
      <c r="I62" s="949">
        <v>9755.4710398517636</v>
      </c>
      <c r="J62" s="949">
        <v>9353.6023266476677</v>
      </c>
      <c r="K62" s="949">
        <v>9299.5132415235512</v>
      </c>
      <c r="L62" s="949">
        <v>9780.0366168467899</v>
      </c>
      <c r="M62" s="949">
        <v>9740.0837697633051</v>
      </c>
      <c r="N62" s="972">
        <v>0.16652088266877163</v>
      </c>
      <c r="O62" s="927">
        <v>0.1679277312329456</v>
      </c>
      <c r="P62" s="15">
        <v>0.15679341065697369</v>
      </c>
      <c r="Q62" s="15">
        <v>0.22382756476114687</v>
      </c>
      <c r="R62" s="927">
        <v>0.15398480146359358</v>
      </c>
      <c r="S62" s="15">
        <v>0.15436746308296279</v>
      </c>
      <c r="T62" s="15">
        <v>0.14800842070599174</v>
      </c>
      <c r="U62" s="15">
        <v>0.14715253226995625</v>
      </c>
      <c r="V62" s="15">
        <v>0.15475618094029639</v>
      </c>
      <c r="W62" s="14">
        <v>0.15412397982750289</v>
      </c>
      <c r="X62" s="15"/>
      <c r="Y62" s="1033">
        <f t="shared" si="2"/>
        <v>1.2555587238782806E-5</v>
      </c>
      <c r="Z62" s="2">
        <f t="shared" si="0"/>
        <v>0</v>
      </c>
      <c r="AA62" s="2"/>
      <c r="AB62" s="2"/>
      <c r="AC62" s="2"/>
      <c r="AD62" s="2"/>
    </row>
    <row r="63" spans="1:30">
      <c r="A63" s="19">
        <v>2013</v>
      </c>
      <c r="B63" s="932">
        <v>232188.03647818006</v>
      </c>
      <c r="C63" s="937">
        <v>14694.202751755893</v>
      </c>
      <c r="D63" s="947">
        <v>10539.891112772524</v>
      </c>
      <c r="E63" s="944">
        <v>10558.23013696497</v>
      </c>
      <c r="F63" s="948">
        <v>9544.2744309897935</v>
      </c>
      <c r="G63" s="948">
        <f t="shared" si="3"/>
        <v>14465.232303675184</v>
      </c>
      <c r="H63" s="944">
        <v>10385.726892953517</v>
      </c>
      <c r="I63" s="949">
        <v>10433.993901844462</v>
      </c>
      <c r="J63" s="949">
        <v>9865.1479842995632</v>
      </c>
      <c r="K63" s="949">
        <v>9777.7944836460665</v>
      </c>
      <c r="L63" s="949">
        <v>10016.042844031424</v>
      </c>
      <c r="M63" s="949">
        <v>10257.232538877706</v>
      </c>
      <c r="N63" s="972">
        <v>0.16654436198493577</v>
      </c>
      <c r="O63" s="927">
        <v>0.16683414307004168</v>
      </c>
      <c r="P63" s="15">
        <v>0.15081228816416115</v>
      </c>
      <c r="Q63" s="15">
        <v>0.22856999746990275</v>
      </c>
      <c r="R63" s="927">
        <v>0.16410836133218254</v>
      </c>
      <c r="S63" s="15">
        <v>0.16487104456246016</v>
      </c>
      <c r="T63" s="15">
        <v>0.15588251902727276</v>
      </c>
      <c r="U63" s="15">
        <v>0.15450221700348266</v>
      </c>
      <c r="V63" s="15">
        <v>0.15826685942244012</v>
      </c>
      <c r="W63" s="14">
        <v>0.16207797885581243</v>
      </c>
      <c r="X63" s="15"/>
      <c r="Y63" s="1033">
        <f t="shared" si="2"/>
        <v>1.7202911320013392E-5</v>
      </c>
      <c r="Z63" s="2">
        <f t="shared" si="0"/>
        <v>0</v>
      </c>
      <c r="AA63" s="2"/>
      <c r="AB63" s="2"/>
      <c r="AC63" s="2"/>
      <c r="AD63" s="2"/>
    </row>
    <row r="64" spans="1:30">
      <c r="A64" s="19">
        <v>2014</v>
      </c>
      <c r="B64" s="932">
        <v>234444.23611149259</v>
      </c>
      <c r="C64" s="937">
        <v>15153.9</v>
      </c>
      <c r="D64" s="947">
        <v>10725.791521716719</v>
      </c>
      <c r="E64" s="944">
        <v>10772.829101741761</v>
      </c>
      <c r="F64" s="948">
        <v>9689.8218737025436</v>
      </c>
      <c r="G64" s="948">
        <f t="shared" si="3"/>
        <v>14819.795412226224</v>
      </c>
      <c r="H64" s="944">
        <v>10309.720909410145</v>
      </c>
      <c r="I64" s="949">
        <v>10342.754369908216</v>
      </c>
      <c r="J64" s="949">
        <v>9874.5434669790484</v>
      </c>
      <c r="K64" s="949">
        <v>9898.8620615751934</v>
      </c>
      <c r="L64" s="949">
        <v>10103.085007875154</v>
      </c>
      <c r="M64" s="949">
        <v>10493.055885446982</v>
      </c>
      <c r="N64" s="972">
        <v>0.16593748144042125</v>
      </c>
      <c r="O64" s="927">
        <v>0.16666519440655567</v>
      </c>
      <c r="P64" s="15">
        <v>0.14991011470556256</v>
      </c>
      <c r="Q64" s="15">
        <v>0.22927534263443597</v>
      </c>
      <c r="R64" s="927">
        <v>0.15950050106766867</v>
      </c>
      <c r="S64" s="15">
        <v>0.16001155791855123</v>
      </c>
      <c r="T64" s="15">
        <v>0.15276792113354531</v>
      </c>
      <c r="U64" s="15">
        <v>0.15314415130092127</v>
      </c>
      <c r="V64" s="15">
        <v>0.1563036609084634</v>
      </c>
      <c r="W64" s="14">
        <v>0.16233685530053776</v>
      </c>
      <c r="X64" s="15"/>
      <c r="Y64" s="1033">
        <f t="shared" si="2"/>
        <v>1.1243632245722113E-5</v>
      </c>
      <c r="Z64" s="2">
        <f>P64*0.5+Q64*0.4-O64</f>
        <v>0</v>
      </c>
      <c r="AA64" s="2"/>
      <c r="AB64" s="2"/>
      <c r="AC64" s="2"/>
      <c r="AD64" s="2"/>
    </row>
    <row r="65" spans="1:30">
      <c r="A65" s="19">
        <v>2015</v>
      </c>
      <c r="B65" s="932">
        <v>236733.58381136294</v>
      </c>
      <c r="C65" s="937">
        <v>15493.856064073225</v>
      </c>
      <c r="D65" s="947">
        <v>11061.899372786305</v>
      </c>
      <c r="E65" s="958"/>
      <c r="F65" s="959"/>
      <c r="G65" s="959"/>
      <c r="H65" s="958"/>
      <c r="I65" s="959"/>
      <c r="J65" s="959"/>
      <c r="K65" s="959"/>
      <c r="L65" s="959"/>
      <c r="M65" s="959"/>
      <c r="N65" s="972">
        <v>0.16901687168455123</v>
      </c>
      <c r="O65" s="690"/>
      <c r="P65" s="433"/>
      <c r="Q65" s="433"/>
      <c r="R65" s="690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2">
        <v>0</v>
      </c>
      <c r="C66" s="937">
        <v>0</v>
      </c>
      <c r="D66" s="957"/>
      <c r="E66" s="958"/>
      <c r="F66" s="959"/>
      <c r="G66" s="959"/>
      <c r="H66" s="958"/>
      <c r="I66" s="959"/>
      <c r="J66" s="959"/>
      <c r="K66" s="959"/>
      <c r="L66" s="959"/>
      <c r="M66" s="959"/>
      <c r="N66" s="225"/>
      <c r="O66" s="690"/>
      <c r="P66" s="433"/>
      <c r="Q66" s="433"/>
      <c r="R66" s="690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2">
        <v>0</v>
      </c>
      <c r="C67" s="937">
        <v>0</v>
      </c>
      <c r="D67" s="960"/>
      <c r="E67" s="961"/>
      <c r="F67" s="949"/>
      <c r="G67" s="1221"/>
      <c r="H67" s="961"/>
      <c r="I67" s="949"/>
      <c r="J67" s="949"/>
      <c r="K67" s="949"/>
      <c r="L67" s="949"/>
      <c r="M67" s="949"/>
      <c r="N67" s="56"/>
      <c r="O67" s="927"/>
      <c r="P67" s="15"/>
      <c r="Q67" s="15"/>
      <c r="R67" s="927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2">
        <v>0</v>
      </c>
      <c r="C68" s="937">
        <v>0</v>
      </c>
      <c r="D68" s="960"/>
      <c r="E68" s="961"/>
      <c r="F68" s="949"/>
      <c r="G68" s="949"/>
      <c r="H68" s="961"/>
      <c r="I68" s="949"/>
      <c r="J68" s="949"/>
      <c r="K68" s="949"/>
      <c r="L68" s="949"/>
      <c r="M68" s="949"/>
      <c r="N68" s="56"/>
      <c r="O68" s="927"/>
      <c r="P68" s="15"/>
      <c r="Q68" s="15"/>
      <c r="R68" s="927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2">
        <v>0</v>
      </c>
      <c r="C69" s="937">
        <v>0</v>
      </c>
      <c r="D69" s="960"/>
      <c r="E69" s="961"/>
      <c r="F69" s="949"/>
      <c r="G69" s="949"/>
      <c r="H69" s="961"/>
      <c r="I69" s="949"/>
      <c r="J69" s="949"/>
      <c r="K69" s="949"/>
      <c r="L69" s="949"/>
      <c r="M69" s="949"/>
      <c r="N69" s="56"/>
      <c r="O69" s="927"/>
      <c r="P69" s="15"/>
      <c r="Q69" s="15"/>
      <c r="R69" s="927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6" thickBot="1">
      <c r="A70" s="12">
        <v>2020</v>
      </c>
      <c r="B70" s="934">
        <v>0</v>
      </c>
      <c r="C70" s="969">
        <v>0</v>
      </c>
      <c r="D70" s="962"/>
      <c r="E70" s="963"/>
      <c r="F70" s="964"/>
      <c r="G70" s="965"/>
      <c r="H70" s="966"/>
      <c r="I70" s="967"/>
      <c r="J70" s="967"/>
      <c r="K70" s="967"/>
      <c r="L70" s="965"/>
      <c r="M70" s="965"/>
      <c r="N70" s="332"/>
      <c r="O70" s="929"/>
      <c r="P70" s="7"/>
      <c r="Q70" s="7"/>
      <c r="R70" s="929"/>
      <c r="S70" s="7"/>
      <c r="T70" s="7"/>
      <c r="U70" s="7"/>
      <c r="V70" s="7"/>
      <c r="W70" s="6"/>
      <c r="X70" s="15"/>
    </row>
    <row r="71" spans="1:30" ht="16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72"/>
  <sheetViews>
    <sheetView workbookViewId="0">
      <pane xSplit="1" ySplit="9" topLeftCell="B10" activePane="bottomRight" state="frozen"/>
      <selection activeCell="D32" sqref="D32"/>
      <selection pane="topRight" activeCell="D32" sqref="D32"/>
      <selection pane="bottomLeft" activeCell="D32" sqref="D32"/>
      <selection pane="bottomRight" activeCell="N64" sqref="N12:Q64"/>
    </sheetView>
  </sheetViews>
  <sheetFormatPr baseColWidth="10" defaultColWidth="10.83203125" defaultRowHeight="15" x14ac:dyDescent="0"/>
  <cols>
    <col min="1" max="1" width="10.83203125" style="4"/>
    <col min="2" max="3" width="0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6" thickBot="1">
      <c r="G3" s="209"/>
    </row>
    <row r="4" spans="1:30" ht="25" customHeight="1" thickTop="1">
      <c r="A4" s="1224" t="s">
        <v>1090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6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50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8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9" t="s">
        <v>22</v>
      </c>
      <c r="S6" s="999" t="s">
        <v>21</v>
      </c>
      <c r="T6" s="1000" t="s">
        <v>54</v>
      </c>
      <c r="U6" s="1000" t="s">
        <v>53</v>
      </c>
      <c r="V6" s="1000" t="s">
        <v>52</v>
      </c>
      <c r="W6" s="1002" t="s">
        <v>51</v>
      </c>
      <c r="X6" s="49"/>
      <c r="Z6" s="518"/>
    </row>
    <row r="7" spans="1:30" ht="35" customHeight="1">
      <c r="A7" s="46"/>
      <c r="B7" s="930"/>
      <c r="C7" s="930"/>
      <c r="D7" s="1287" t="s">
        <v>1091</v>
      </c>
      <c r="E7" s="1288"/>
      <c r="F7" s="1288"/>
      <c r="G7" s="1288"/>
      <c r="H7" s="1288"/>
      <c r="I7" s="1288"/>
      <c r="J7" s="1288"/>
      <c r="K7" s="1288"/>
      <c r="L7" s="1288"/>
      <c r="M7" s="1288"/>
      <c r="N7" s="1288"/>
      <c r="O7" s="1288"/>
      <c r="P7" s="1288"/>
      <c r="Q7" s="1288"/>
      <c r="R7" s="1288"/>
      <c r="S7" s="1288"/>
      <c r="T7" s="1288"/>
      <c r="U7" s="1288"/>
      <c r="V7" s="1288"/>
      <c r="W7" s="1289"/>
      <c r="X7" s="53"/>
      <c r="Z7" s="1227"/>
      <c r="AA7" s="1227"/>
      <c r="AB7" s="1227"/>
      <c r="AC7" s="1227"/>
      <c r="AD7" s="1227"/>
    </row>
    <row r="8" spans="1:30" ht="21" customHeight="1">
      <c r="A8" s="434"/>
      <c r="B8" s="533"/>
      <c r="C8" s="533"/>
      <c r="D8" s="1314" t="s">
        <v>1268</v>
      </c>
      <c r="E8" s="1304"/>
      <c r="F8" s="1304"/>
      <c r="G8" s="1304"/>
      <c r="H8" s="1304"/>
      <c r="I8" s="1304"/>
      <c r="J8" s="1304"/>
      <c r="K8" s="1304"/>
      <c r="L8" s="1304"/>
      <c r="M8" s="1304"/>
      <c r="N8" s="1303" t="s">
        <v>1054</v>
      </c>
      <c r="O8" s="1304"/>
      <c r="P8" s="1304"/>
      <c r="Q8" s="1304"/>
      <c r="R8" s="1304"/>
      <c r="S8" s="1304"/>
      <c r="T8" s="1304"/>
      <c r="U8" s="1304"/>
      <c r="V8" s="1304"/>
      <c r="W8" s="1313"/>
      <c r="X8" s="535"/>
      <c r="Z8" s="1227"/>
      <c r="AA8" s="1227"/>
      <c r="AB8" s="1227"/>
      <c r="AC8" s="1227"/>
      <c r="AD8" s="1227"/>
    </row>
    <row r="9" spans="1:30" s="30" customFormat="1" ht="31" customHeight="1">
      <c r="A9" s="45"/>
      <c r="B9" s="935" t="s">
        <v>1055</v>
      </c>
      <c r="C9" s="935" t="s">
        <v>1056</v>
      </c>
      <c r="D9" s="832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2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8" t="s">
        <v>9</v>
      </c>
      <c r="X9" s="536"/>
      <c r="Y9" s="1032" t="s">
        <v>39</v>
      </c>
      <c r="Z9" s="1227"/>
      <c r="AA9" s="1227"/>
      <c r="AB9" s="1227"/>
      <c r="AC9" s="1227"/>
      <c r="AD9" s="1227"/>
    </row>
    <row r="10" spans="1:30">
      <c r="A10" s="27">
        <v>1960</v>
      </c>
      <c r="B10" s="936">
        <v>111313.60000000001</v>
      </c>
      <c r="C10" s="936">
        <v>3125.7099827267853</v>
      </c>
      <c r="D10" s="938"/>
      <c r="E10" s="970"/>
      <c r="G10" s="940"/>
      <c r="H10" s="941"/>
      <c r="I10" s="942"/>
      <c r="J10" s="942"/>
      <c r="K10" s="942"/>
      <c r="L10" s="942"/>
      <c r="M10" s="942"/>
      <c r="N10" s="971"/>
      <c r="O10" s="926"/>
      <c r="P10" s="25"/>
      <c r="Q10" s="25"/>
      <c r="R10" s="926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2">
        <v>112450.2</v>
      </c>
      <c r="C11" s="937">
        <v>3198.9478230171808</v>
      </c>
      <c r="D11" s="943"/>
      <c r="E11" s="944"/>
      <c r="F11" s="940"/>
      <c r="G11" s="940"/>
      <c r="H11" s="945"/>
      <c r="I11" s="946"/>
      <c r="J11" s="946"/>
      <c r="K11" s="946"/>
      <c r="L11" s="946"/>
      <c r="M11" s="946"/>
      <c r="N11" s="972"/>
      <c r="O11" s="927"/>
      <c r="P11" s="15"/>
      <c r="Q11" s="15"/>
      <c r="R11" s="927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2">
        <v>113753.9</v>
      </c>
      <c r="C12" s="937">
        <v>3398.2496341888282</v>
      </c>
      <c r="D12" s="943">
        <v>861.94711500392702</v>
      </c>
      <c r="E12" s="944">
        <v>824.06562056499672</v>
      </c>
      <c r="F12" s="948">
        <v>720.07540038396735</v>
      </c>
      <c r="G12" s="948">
        <f>(E12-F12*0.5)/0.4</f>
        <v>1160.0698009325326</v>
      </c>
      <c r="H12" s="944">
        <v>1202.8808779523531</v>
      </c>
      <c r="I12" s="949">
        <v>792.84183916986854</v>
      </c>
      <c r="J12" s="949">
        <v>460.64159361759624</v>
      </c>
      <c r="K12" s="949">
        <v>438.12506374174649</v>
      </c>
      <c r="L12" s="949">
        <v>412.21063179009496</v>
      </c>
      <c r="M12" s="949">
        <v>441.25760277652637</v>
      </c>
      <c r="N12" s="972">
        <v>2.8853043913841248E-2</v>
      </c>
      <c r="O12" s="927">
        <v>2.7584988828392751E-2</v>
      </c>
      <c r="P12" s="15">
        <v>2.4103992909658697E-2</v>
      </c>
      <c r="Q12" s="15">
        <v>3.8832480933908502E-2</v>
      </c>
      <c r="R12" s="927">
        <v>4.026555016025668E-2</v>
      </c>
      <c r="S12" s="15">
        <v>2.6539795776443491E-2</v>
      </c>
      <c r="T12" s="15">
        <v>1.5419637583136135E-2</v>
      </c>
      <c r="U12" s="15">
        <v>1.4665913353439919E-2</v>
      </c>
      <c r="V12" s="15">
        <v>1.3798446858004354E-2</v>
      </c>
      <c r="W12" s="14">
        <v>1.4770772787109365E-2</v>
      </c>
      <c r="X12" s="15"/>
      <c r="Y12" s="1033">
        <f>O12*0.9+R12*0.1-N12</f>
        <v>1.0477378964424133E-9</v>
      </c>
      <c r="Z12" s="2"/>
      <c r="AA12" s="2"/>
      <c r="AB12" s="2"/>
      <c r="AC12" s="2"/>
      <c r="AD12" s="2"/>
    </row>
    <row r="13" spans="1:30">
      <c r="A13" s="19">
        <v>1963</v>
      </c>
      <c r="B13" s="932">
        <v>115096.3</v>
      </c>
      <c r="C13" s="937">
        <v>3554.487786128162</v>
      </c>
      <c r="D13" s="943">
        <v>872.89040861020624</v>
      </c>
      <c r="E13" s="944">
        <f>(E12+E14)/2</f>
        <v>849.97018599591047</v>
      </c>
      <c r="F13" s="948">
        <f t="shared" ref="F13:N13" si="0">(F12+F14)/2</f>
        <v>729.28640591286421</v>
      </c>
      <c r="G13" s="948">
        <f t="shared" si="0"/>
        <v>1213.3174575986959</v>
      </c>
      <c r="H13" s="944">
        <f t="shared" si="0"/>
        <v>1108.1233534837118</v>
      </c>
      <c r="I13" s="949">
        <f t="shared" si="0"/>
        <v>720.93584914468727</v>
      </c>
      <c r="J13" s="949">
        <f t="shared" si="0"/>
        <v>509.61883777510195</v>
      </c>
      <c r="K13" s="949">
        <f t="shared" si="0"/>
        <v>504.70305593979811</v>
      </c>
      <c r="L13" s="949">
        <f t="shared" si="0"/>
        <v>562.26084993361485</v>
      </c>
      <c r="M13" s="949">
        <f t="shared" si="0"/>
        <v>715.61480853530588</v>
      </c>
      <c r="N13" s="972">
        <f t="shared" si="0"/>
        <v>2.826467901468277E-2</v>
      </c>
      <c r="O13" s="927">
        <v>2.7522509403528943E-2</v>
      </c>
      <c r="P13" s="15">
        <v>2.3614701192235941E-2</v>
      </c>
      <c r="Q13" s="15">
        <v>3.9287897018527432E-2</v>
      </c>
      <c r="R13" s="927">
        <v>3.5881653167387943E-2</v>
      </c>
      <c r="S13" s="15">
        <v>2.3344305499582836E-2</v>
      </c>
      <c r="T13" s="15">
        <v>1.6501742632827145E-2</v>
      </c>
      <c r="U13" s="15">
        <v>1.6342566871115783E-2</v>
      </c>
      <c r="V13" s="15">
        <v>1.8206320391582001E-2</v>
      </c>
      <c r="W13" s="14">
        <v>2.3172007232395188E-2</v>
      </c>
      <c r="X13" s="15"/>
      <c r="Y13" s="1033">
        <f t="shared" ref="Y13:Y64" si="1">O13*0.9+R13*0.1-N13</f>
        <v>9.3744765232075394E-5</v>
      </c>
      <c r="Z13" s="2"/>
      <c r="AA13" s="2"/>
      <c r="AB13" s="2"/>
      <c r="AC13" s="2"/>
      <c r="AD13" s="2"/>
    </row>
    <row r="14" spans="1:30">
      <c r="A14" s="19">
        <v>1964</v>
      </c>
      <c r="B14" s="932">
        <v>116795.9</v>
      </c>
      <c r="C14" s="937">
        <v>3754.2732419008912</v>
      </c>
      <c r="D14" s="943">
        <v>889.62408370804781</v>
      </c>
      <c r="E14" s="944">
        <v>875.87475142682422</v>
      </c>
      <c r="F14" s="948">
        <v>738.49741144176096</v>
      </c>
      <c r="G14" s="948">
        <f t="shared" ref="G14:G64" si="2">(E14-F14*0.5)/0.4</f>
        <v>1266.5651142648592</v>
      </c>
      <c r="H14" s="944">
        <v>1013.3658290150705</v>
      </c>
      <c r="I14" s="949">
        <v>649.029859119506</v>
      </c>
      <c r="J14" s="949">
        <v>558.59608193260772</v>
      </c>
      <c r="K14" s="949">
        <v>571.28104813784967</v>
      </c>
      <c r="L14" s="949">
        <v>712.31106807713479</v>
      </c>
      <c r="M14" s="949">
        <v>989.97201429408551</v>
      </c>
      <c r="N14" s="972">
        <v>2.7676314115524292E-2</v>
      </c>
      <c r="O14" s="927">
        <v>2.7248570705624944E-2</v>
      </c>
      <c r="P14" s="15">
        <v>2.2974744846578687E-2</v>
      </c>
      <c r="Q14" s="15">
        <v>3.9402995705838995E-2</v>
      </c>
      <c r="R14" s="927">
        <v>3.1525934955425328E-2</v>
      </c>
      <c r="S14" s="15">
        <v>2.0191398344877598E-2</v>
      </c>
      <c r="T14" s="15">
        <v>1.7377992469391753E-2</v>
      </c>
      <c r="U14" s="15">
        <v>1.7772623320411182E-2</v>
      </c>
      <c r="V14" s="15">
        <v>2.2160084499844853E-2</v>
      </c>
      <c r="W14" s="14">
        <v>3.0798150516542222E-2</v>
      </c>
      <c r="X14" s="15"/>
      <c r="Y14" s="1033">
        <f t="shared" si="1"/>
        <v>-6.9849193096160889E-9</v>
      </c>
      <c r="Z14" s="2"/>
      <c r="AA14" s="2"/>
      <c r="AB14" s="2"/>
      <c r="AC14" s="2"/>
      <c r="AD14" s="2"/>
    </row>
    <row r="15" spans="1:30">
      <c r="A15" s="19">
        <v>1964</v>
      </c>
      <c r="B15" s="932">
        <v>118275.3</v>
      </c>
      <c r="C15" s="937">
        <v>3998.6966439607909</v>
      </c>
      <c r="D15" s="943">
        <v>892.2725379850159</v>
      </c>
      <c r="E15" s="944">
        <f>(E14+E16)/2</f>
        <v>873.10630056639809</v>
      </c>
      <c r="F15" s="948">
        <f t="shared" ref="F15:N15" si="3">(F14+F16)/2</f>
        <v>705.54268275683933</v>
      </c>
      <c r="G15" s="948">
        <f t="shared" si="3"/>
        <v>1300.8373979699459</v>
      </c>
      <c r="H15" s="944">
        <f t="shared" si="3"/>
        <v>1031.6152359491668</v>
      </c>
      <c r="I15" s="949">
        <f t="shared" si="3"/>
        <v>757.95874083936349</v>
      </c>
      <c r="J15" s="949">
        <f t="shared" si="3"/>
        <v>593.78750001943354</v>
      </c>
      <c r="K15" s="949">
        <f t="shared" si="3"/>
        <v>595.46688245656026</v>
      </c>
      <c r="L15" s="949">
        <f t="shared" si="3"/>
        <v>779.18199717298535</v>
      </c>
      <c r="M15" s="949">
        <f t="shared" si="3"/>
        <v>971.80491138634784</v>
      </c>
      <c r="N15" s="972">
        <f t="shared" si="3"/>
        <v>2.6392050087451935E-2</v>
      </c>
      <c r="O15" s="927">
        <v>2.5825142246622867E-2</v>
      </c>
      <c r="P15" s="15">
        <v>2.0868868007754841E-2</v>
      </c>
      <c r="Q15" s="15">
        <v>3.8476770606863615E-2</v>
      </c>
      <c r="R15" s="927">
        <v>3.051359289801002E-2</v>
      </c>
      <c r="S15" s="15">
        <v>2.2419254432764369E-2</v>
      </c>
      <c r="T15" s="15">
        <v>1.7563321490545444E-2</v>
      </c>
      <c r="U15" s="15">
        <v>1.761299504151758E-2</v>
      </c>
      <c r="V15" s="15">
        <v>2.304700573108482E-2</v>
      </c>
      <c r="W15" s="14">
        <v>2.8744495436853836E-2</v>
      </c>
      <c r="X15" s="15"/>
      <c r="Y15" s="1033">
        <f t="shared" si="1"/>
        <v>-9.8062775690351683E-5</v>
      </c>
      <c r="Z15" s="2"/>
      <c r="AA15" s="2"/>
      <c r="AB15" s="2"/>
      <c r="AC15" s="2"/>
      <c r="AD15" s="2"/>
    </row>
    <row r="16" spans="1:30">
      <c r="A16" s="19">
        <v>1966</v>
      </c>
      <c r="B16" s="932">
        <v>119724.2</v>
      </c>
      <c r="C16" s="937">
        <v>4235.7327610333696</v>
      </c>
      <c r="D16" s="943">
        <v>888.29052078636573</v>
      </c>
      <c r="E16" s="944">
        <v>870.33784970597196</v>
      </c>
      <c r="F16" s="948">
        <v>672.58795407191769</v>
      </c>
      <c r="G16" s="948">
        <f t="shared" si="2"/>
        <v>1335.1096816750328</v>
      </c>
      <c r="H16" s="944">
        <v>1049.8646428832631</v>
      </c>
      <c r="I16" s="949">
        <v>866.88762255922097</v>
      </c>
      <c r="J16" s="949">
        <v>628.97891810625947</v>
      </c>
      <c r="K16" s="949">
        <v>619.65271677527085</v>
      </c>
      <c r="L16" s="949">
        <v>846.05292626883579</v>
      </c>
      <c r="M16" s="949">
        <v>953.63780847861017</v>
      </c>
      <c r="N16" s="972">
        <v>2.5107786059379578E-2</v>
      </c>
      <c r="O16" s="927">
        <v>2.4600348667970846E-2</v>
      </c>
      <c r="P16" s="15">
        <v>1.901089121383848E-2</v>
      </c>
      <c r="Q16" s="15">
        <v>3.7737257652629017E-2</v>
      </c>
      <c r="R16" s="927">
        <v>2.9674724910364599E-2</v>
      </c>
      <c r="S16" s="15">
        <v>2.4502827009200694E-2</v>
      </c>
      <c r="T16" s="15">
        <v>1.7778269318569073E-2</v>
      </c>
      <c r="U16" s="15">
        <v>1.7514661566053746E-2</v>
      </c>
      <c r="V16" s="15">
        <v>2.3913928349550414E-2</v>
      </c>
      <c r="W16" s="14">
        <v>2.6954845867566135E-2</v>
      </c>
      <c r="X16" s="15"/>
      <c r="Y16" s="1033">
        <f t="shared" si="1"/>
        <v>2.3283064365386963E-10</v>
      </c>
      <c r="Z16" s="2"/>
      <c r="AA16" s="2"/>
      <c r="AB16" s="2"/>
      <c r="AC16" s="2"/>
      <c r="AD16" s="2"/>
    </row>
    <row r="17" spans="1:30">
      <c r="A17" s="19">
        <v>1967</v>
      </c>
      <c r="B17" s="932">
        <v>121142.6</v>
      </c>
      <c r="C17" s="937">
        <v>4345.6861414606092</v>
      </c>
      <c r="D17" s="943">
        <v>1221.0840429856439</v>
      </c>
      <c r="E17" s="944">
        <v>1238.9684483686458</v>
      </c>
      <c r="F17" s="948">
        <v>1117.6882360377817</v>
      </c>
      <c r="G17" s="948">
        <f t="shared" si="2"/>
        <v>1700.3108258743873</v>
      </c>
      <c r="H17" s="944">
        <v>1060.1238307641877</v>
      </c>
      <c r="I17" s="949">
        <v>766.82153410722128</v>
      </c>
      <c r="J17" s="949">
        <v>514.34959193437192</v>
      </c>
      <c r="K17" s="949">
        <v>510.39465882736312</v>
      </c>
      <c r="L17" s="949">
        <v>415.40140965173799</v>
      </c>
      <c r="M17" s="949">
        <v>438.64141341109416</v>
      </c>
      <c r="N17" s="972">
        <v>3.403957188129425E-2</v>
      </c>
      <c r="O17" s="927">
        <v>3.4538126838330942E-2</v>
      </c>
      <c r="P17" s="15">
        <v>3.1157256758888249E-2</v>
      </c>
      <c r="Q17" s="15">
        <v>4.7398746147217043E-2</v>
      </c>
      <c r="R17" s="927">
        <v>2.9552561551895448E-2</v>
      </c>
      <c r="S17" s="15">
        <v>2.137631466098355E-2</v>
      </c>
      <c r="T17" s="15">
        <v>1.4338275901104588E-2</v>
      </c>
      <c r="U17" s="15">
        <v>1.4228026135287839E-2</v>
      </c>
      <c r="V17" s="15">
        <v>1.1579945069839502E-2</v>
      </c>
      <c r="W17" s="14">
        <v>1.2227795463948251E-2</v>
      </c>
      <c r="X17" s="15"/>
      <c r="Y17" s="1033">
        <f t="shared" si="1"/>
        <v>-1.5716068585414078E-9</v>
      </c>
      <c r="Z17" s="2"/>
      <c r="AA17" s="2"/>
      <c r="AB17" s="2"/>
      <c r="AC17" s="2"/>
      <c r="AD17" s="2"/>
    </row>
    <row r="18" spans="1:30">
      <c r="A18" s="19">
        <v>1968</v>
      </c>
      <c r="B18" s="932">
        <v>123507</v>
      </c>
      <c r="C18" s="937">
        <v>4559.8079228263596</v>
      </c>
      <c r="D18" s="947">
        <v>1314.8556524072026</v>
      </c>
      <c r="E18" s="944">
        <v>1345.6381330348129</v>
      </c>
      <c r="F18" s="948">
        <v>1237.7474000491031</v>
      </c>
      <c r="G18" s="948">
        <f t="shared" si="2"/>
        <v>1816.9110825256532</v>
      </c>
      <c r="H18" s="944">
        <v>1037.811408781916</v>
      </c>
      <c r="I18" s="949">
        <v>570.94832655371602</v>
      </c>
      <c r="J18" s="949">
        <v>451.13960292129792</v>
      </c>
      <c r="K18" s="949">
        <v>469.22943237791094</v>
      </c>
      <c r="L18" s="949">
        <v>418.8038727576552</v>
      </c>
      <c r="M18" s="949">
        <v>482.3483643574711</v>
      </c>
      <c r="N18" s="972">
        <v>3.5614192485809326E-2</v>
      </c>
      <c r="O18" s="927">
        <v>3.6447967043689765E-2</v>
      </c>
      <c r="P18" s="15">
        <v>3.3525637642014772E-2</v>
      </c>
      <c r="Q18" s="15">
        <v>4.9212870556705944E-2</v>
      </c>
      <c r="R18" s="927">
        <v>2.8110169514548027E-2</v>
      </c>
      <c r="S18" s="15">
        <v>1.5464711707409149E-2</v>
      </c>
      <c r="T18" s="15">
        <v>1.2219571499727524E-2</v>
      </c>
      <c r="U18" s="15">
        <v>1.2709552789402778E-2</v>
      </c>
      <c r="V18" s="15">
        <v>1.1343725610402087E-2</v>
      </c>
      <c r="W18" s="14">
        <v>1.306489230357144E-2</v>
      </c>
      <c r="X18" s="15"/>
      <c r="Y18" s="1033">
        <f t="shared" si="1"/>
        <v>-5.1950337365269661E-9</v>
      </c>
      <c r="Z18" s="2"/>
      <c r="AA18" s="2"/>
      <c r="AB18" s="2"/>
      <c r="AC18" s="2"/>
      <c r="AD18" s="2"/>
    </row>
    <row r="19" spans="1:30">
      <c r="A19" s="23">
        <v>1969</v>
      </c>
      <c r="B19" s="933">
        <v>125542.6</v>
      </c>
      <c r="C19" s="968">
        <v>4696.6157904789188</v>
      </c>
      <c r="D19" s="950">
        <v>1370.8285897626758</v>
      </c>
      <c r="E19" s="951">
        <v>1384.4428493990413</v>
      </c>
      <c r="F19" s="952">
        <v>1263.3444466145761</v>
      </c>
      <c r="G19" s="952">
        <f t="shared" si="2"/>
        <v>1881.926565229383</v>
      </c>
      <c r="H19" s="951">
        <v>1248.2994037792976</v>
      </c>
      <c r="I19" s="953">
        <v>779.52154982385969</v>
      </c>
      <c r="J19" s="953">
        <v>456.82438857054848</v>
      </c>
      <c r="K19" s="953">
        <v>449.41949784506289</v>
      </c>
      <c r="L19" s="953">
        <v>588.3950295554796</v>
      </c>
      <c r="M19" s="953">
        <v>419.03256804858353</v>
      </c>
      <c r="N19" s="973">
        <v>3.6642849445343018E-2</v>
      </c>
      <c r="O19" s="928">
        <v>3.7006764576593319E-2</v>
      </c>
      <c r="P19" s="21">
        <v>3.3769751156796694E-2</v>
      </c>
      <c r="Q19" s="21">
        <v>5.0304722495487425E-2</v>
      </c>
      <c r="R19" s="928">
        <v>3.336759056310256E-2</v>
      </c>
      <c r="S19" s="21">
        <v>2.0836952922422824E-2</v>
      </c>
      <c r="T19" s="21">
        <v>1.2211116268190379E-2</v>
      </c>
      <c r="U19" s="21">
        <v>1.2013180291337022E-2</v>
      </c>
      <c r="V19" s="21">
        <v>1.5728057208175269E-2</v>
      </c>
      <c r="W19" s="20">
        <v>1.1200924330267981E-2</v>
      </c>
      <c r="X19" s="15"/>
      <c r="Y19" s="1033">
        <f t="shared" si="1"/>
        <v>-2.2700987756252289E-9</v>
      </c>
      <c r="Z19" s="2"/>
      <c r="AA19" s="2"/>
      <c r="AB19" s="2"/>
      <c r="AC19" s="2"/>
      <c r="AD19" s="2"/>
    </row>
    <row r="20" spans="1:30">
      <c r="A20" s="27">
        <v>1970</v>
      </c>
      <c r="B20" s="931">
        <v>127673.60000000001</v>
      </c>
      <c r="C20" s="936">
        <v>4660.6916217073949</v>
      </c>
      <c r="D20" s="954">
        <v>1605.5786589513689</v>
      </c>
      <c r="E20" s="939">
        <v>1715.7934402447697</v>
      </c>
      <c r="F20" s="955">
        <v>1760.5558590514627</v>
      </c>
      <c r="G20" s="955">
        <f t="shared" si="2"/>
        <v>2088.7887767975958</v>
      </c>
      <c r="H20" s="939">
        <v>613.64197255921408</v>
      </c>
      <c r="I20" s="956">
        <v>577.92483330200366</v>
      </c>
      <c r="J20" s="956">
        <v>517.16873642111864</v>
      </c>
      <c r="K20" s="956">
        <v>580.84130232413645</v>
      </c>
      <c r="L20" s="956">
        <v>517.73234789712922</v>
      </c>
      <c r="M20" s="956">
        <v>521.60967045061614</v>
      </c>
      <c r="N20" s="971">
        <v>4.3982744216918945E-2</v>
      </c>
      <c r="O20" s="926">
        <v>4.7001935153174496E-2</v>
      </c>
      <c r="P20" s="25">
        <v>4.8228143539745361E-2</v>
      </c>
      <c r="Q20" s="25">
        <v>5.7219658458254524E-2</v>
      </c>
      <c r="R20" s="926">
        <v>1.6809925673442194E-2</v>
      </c>
      <c r="S20" s="25">
        <v>1.583150098440456E-2</v>
      </c>
      <c r="T20" s="25">
        <v>1.4167166537859543E-2</v>
      </c>
      <c r="U20" s="25">
        <v>1.5911393869316726E-2</v>
      </c>
      <c r="V20" s="25">
        <v>1.41826059429917E-2</v>
      </c>
      <c r="W20" s="24">
        <v>1.4288820163743665E-2</v>
      </c>
      <c r="X20" s="15"/>
      <c r="Y20" s="1033">
        <f t="shared" si="1"/>
        <v>-1.0011717677116394E-8</v>
      </c>
      <c r="Z20" s="2"/>
      <c r="AA20" s="2"/>
      <c r="AB20" s="2"/>
      <c r="AC20" s="2"/>
      <c r="AD20" s="2"/>
    </row>
    <row r="21" spans="1:30">
      <c r="A21" s="19">
        <v>1971</v>
      </c>
      <c r="B21" s="932">
        <v>130774.16039999999</v>
      </c>
      <c r="C21" s="937">
        <v>4798.4970227821887</v>
      </c>
      <c r="D21" s="947">
        <v>1853.8401097130434</v>
      </c>
      <c r="E21" s="944">
        <v>1981.0830951764613</v>
      </c>
      <c r="F21" s="948">
        <v>2088.5184459773918</v>
      </c>
      <c r="G21" s="948">
        <f t="shared" si="2"/>
        <v>2342.0596804694133</v>
      </c>
      <c r="H21" s="944">
        <v>708.65161732361435</v>
      </c>
      <c r="I21" s="949">
        <v>659.80736688338993</v>
      </c>
      <c r="J21" s="949">
        <v>608.62526794410167</v>
      </c>
      <c r="K21" s="949">
        <v>606.6392283347659</v>
      </c>
      <c r="L21" s="949">
        <v>562.19494189740476</v>
      </c>
      <c r="M21" s="949">
        <v>618.23393141509598</v>
      </c>
      <c r="N21" s="972">
        <v>5.0522983074188232E-2</v>
      </c>
      <c r="O21" s="927">
        <v>5.3990755276976825E-2</v>
      </c>
      <c r="P21" s="15">
        <v>5.6918707035947605E-2</v>
      </c>
      <c r="Q21" s="15">
        <v>6.3828504397507549E-2</v>
      </c>
      <c r="R21" s="927">
        <v>1.9312989011268655E-2</v>
      </c>
      <c r="S21" s="15">
        <v>1.7981829314521747E-2</v>
      </c>
      <c r="T21" s="15">
        <v>1.6586955881336962E-2</v>
      </c>
      <c r="U21" s="15">
        <v>1.6532830045434821E-2</v>
      </c>
      <c r="V21" s="15">
        <v>1.5321583228811166E-2</v>
      </c>
      <c r="W21" s="14">
        <v>1.6848822230741693E-2</v>
      </c>
      <c r="X21" s="15"/>
      <c r="Y21" s="1033">
        <f t="shared" si="1"/>
        <v>-4.423782222484629E-9</v>
      </c>
      <c r="Z21" s="2"/>
      <c r="AA21" s="2"/>
      <c r="AB21" s="2"/>
      <c r="AC21" s="2"/>
      <c r="AD21" s="2"/>
    </row>
    <row r="22" spans="1:30">
      <c r="A22" s="19">
        <v>1972</v>
      </c>
      <c r="B22" s="932">
        <v>133501.5618</v>
      </c>
      <c r="C22" s="937">
        <v>5077.3659555114527</v>
      </c>
      <c r="D22" s="947">
        <v>1946.6719862165546</v>
      </c>
      <c r="E22" s="944">
        <v>2076.9664765341163</v>
      </c>
      <c r="F22" s="948">
        <v>2109.8363144634004</v>
      </c>
      <c r="G22" s="948">
        <f t="shared" si="2"/>
        <v>2555.12079825604</v>
      </c>
      <c r="H22" s="944">
        <v>774.01696871933734</v>
      </c>
      <c r="I22" s="949">
        <v>689.51683493648886</v>
      </c>
      <c r="J22" s="949">
        <v>605.40704283950527</v>
      </c>
      <c r="K22" s="949">
        <v>640.41798027473112</v>
      </c>
      <c r="L22" s="949">
        <v>585.27542907500947</v>
      </c>
      <c r="M22" s="949">
        <v>553.8983842988664</v>
      </c>
      <c r="N22" s="972">
        <v>5.1184758543968201E-2</v>
      </c>
      <c r="O22" s="927">
        <v>5.4610652620491834E-2</v>
      </c>
      <c r="P22" s="15">
        <v>5.5474914668593563E-2</v>
      </c>
      <c r="Q22" s="15">
        <v>6.7182988215487627E-2</v>
      </c>
      <c r="R22" s="927">
        <v>2.0351590783320717E-2</v>
      </c>
      <c r="S22" s="15">
        <v>1.8129789177692143E-2</v>
      </c>
      <c r="T22" s="15">
        <v>1.5918251008883999E-2</v>
      </c>
      <c r="U22" s="15">
        <v>1.6838809989394576E-2</v>
      </c>
      <c r="V22" s="15">
        <v>1.5388921056569416E-2</v>
      </c>
      <c r="W22" s="14">
        <v>1.456390971821264E-2</v>
      </c>
      <c r="X22" s="15"/>
      <c r="Y22" s="1033">
        <f t="shared" si="1"/>
        <v>-1.2107193476940115E-8</v>
      </c>
      <c r="Z22" s="2"/>
      <c r="AA22" s="2"/>
      <c r="AB22" s="2"/>
      <c r="AC22" s="2"/>
      <c r="AD22" s="2"/>
    </row>
    <row r="23" spans="1:30">
      <c r="A23" s="19">
        <v>1973</v>
      </c>
      <c r="B23" s="932">
        <v>136006.38620000001</v>
      </c>
      <c r="C23" s="937">
        <v>5388.4592496765845</v>
      </c>
      <c r="D23" s="947">
        <v>1995.1417323905612</v>
      </c>
      <c r="E23" s="944">
        <v>2135.5974017700655</v>
      </c>
      <c r="F23" s="948">
        <v>2175.2476192388567</v>
      </c>
      <c r="G23" s="948">
        <f t="shared" si="2"/>
        <v>2619.9339803765929</v>
      </c>
      <c r="H23" s="944">
        <v>731.03964715116001</v>
      </c>
      <c r="I23" s="949">
        <v>618.62472886833302</v>
      </c>
      <c r="J23" s="949">
        <v>576.41323560995818</v>
      </c>
      <c r="K23" s="949">
        <v>509.73348636165599</v>
      </c>
      <c r="L23" s="949">
        <v>567.7863948361454</v>
      </c>
      <c r="M23" s="949">
        <v>549.37484045499582</v>
      </c>
      <c r="N23" s="972">
        <v>5.0357997417449951E-2</v>
      </c>
      <c r="O23" s="927">
        <v>5.3903142166341747E-2</v>
      </c>
      <c r="P23" s="15">
        <v>5.4903925978578627E-2</v>
      </c>
      <c r="Q23" s="15">
        <v>6.6127947942631091E-2</v>
      </c>
      <c r="R23" s="927">
        <v>1.8451667901899782E-2</v>
      </c>
      <c r="S23" s="15">
        <v>1.5614280425779725E-2</v>
      </c>
      <c r="T23" s="15">
        <v>1.454884921656685E-2</v>
      </c>
      <c r="U23" s="15">
        <v>1.2865831621411415E-2</v>
      </c>
      <c r="V23" s="15">
        <v>1.4331105074205652E-2</v>
      </c>
      <c r="W23" s="14">
        <v>1.3866391719297155E-2</v>
      </c>
      <c r="X23" s="15"/>
      <c r="Y23" s="1033">
        <f t="shared" si="1"/>
        <v>-2.6775524020195007E-9</v>
      </c>
      <c r="Z23" s="2"/>
      <c r="AA23" s="2"/>
      <c r="AB23" s="2"/>
      <c r="AC23" s="2"/>
      <c r="AD23" s="2"/>
    </row>
    <row r="24" spans="1:30">
      <c r="A24" s="19">
        <v>1974</v>
      </c>
      <c r="B24" s="932">
        <v>138443.58360000001</v>
      </c>
      <c r="C24" s="937">
        <v>5330.0375563814814</v>
      </c>
      <c r="D24" s="947">
        <v>2148.9195837293187</v>
      </c>
      <c r="E24" s="944">
        <v>2300.0262113359581</v>
      </c>
      <c r="F24" s="948">
        <v>2278.4714022026983</v>
      </c>
      <c r="G24" s="948">
        <f t="shared" si="2"/>
        <v>2901.9762755865222</v>
      </c>
      <c r="H24" s="944">
        <v>788.96540325576984</v>
      </c>
      <c r="I24" s="949">
        <v>645.75763976571079</v>
      </c>
      <c r="J24" s="949">
        <v>606.18287664813522</v>
      </c>
      <c r="K24" s="949">
        <v>606.69061112775182</v>
      </c>
      <c r="L24" s="949">
        <v>685.77836603113224</v>
      </c>
      <c r="M24" s="949">
        <v>551.13228187292361</v>
      </c>
      <c r="N24" s="972">
        <v>5.5816516280174255E-2</v>
      </c>
      <c r="O24" s="927">
        <v>5.9741393508577149E-2</v>
      </c>
      <c r="P24" s="15">
        <v>5.9181524091400206E-2</v>
      </c>
      <c r="Q24" s="15">
        <v>7.5376578657192606E-2</v>
      </c>
      <c r="R24" s="927">
        <v>2.0492763251240831E-2</v>
      </c>
      <c r="S24" s="15">
        <v>1.6773052880125761E-2</v>
      </c>
      <c r="T24" s="15">
        <v>1.5745129161359728E-2</v>
      </c>
      <c r="U24" s="15">
        <v>1.575831716991161E-2</v>
      </c>
      <c r="V24" s="15">
        <v>1.7812560145102907E-2</v>
      </c>
      <c r="W24" s="14">
        <v>1.4315232741424211E-2</v>
      </c>
      <c r="X24" s="15"/>
      <c r="Y24" s="1033">
        <f t="shared" si="1"/>
        <v>1.4202669262886047E-8</v>
      </c>
      <c r="Z24" s="2"/>
      <c r="AA24" s="2"/>
      <c r="AB24" s="2"/>
      <c r="AC24" s="2"/>
      <c r="AD24" s="2"/>
    </row>
    <row r="25" spans="1:30">
      <c r="A25" s="19">
        <v>1975</v>
      </c>
      <c r="B25" s="932">
        <v>141054.91199999998</v>
      </c>
      <c r="C25" s="937">
        <v>5256.0197449486577</v>
      </c>
      <c r="D25" s="947">
        <v>2750.1114067132039</v>
      </c>
      <c r="E25" s="944">
        <v>2934.3571827965775</v>
      </c>
      <c r="F25" s="948">
        <v>2963.4717593655168</v>
      </c>
      <c r="G25" s="948">
        <f t="shared" si="2"/>
        <v>3631.5532577845474</v>
      </c>
      <c r="H25" s="944">
        <v>1091.9049744669196</v>
      </c>
      <c r="I25" s="949">
        <v>1014.1890528620256</v>
      </c>
      <c r="J25" s="949">
        <v>771.13372676085464</v>
      </c>
      <c r="K25" s="949">
        <v>799.97028727683357</v>
      </c>
      <c r="L25" s="949">
        <v>866.41099476039062</v>
      </c>
      <c r="M25" s="949">
        <v>707.24172730185376</v>
      </c>
      <c r="N25" s="972">
        <v>7.3804274201393127E-2</v>
      </c>
      <c r="O25" s="927">
        <v>7.8748846899543409E-2</v>
      </c>
      <c r="P25" s="15">
        <v>7.9530189861543477E-2</v>
      </c>
      <c r="Q25" s="15">
        <v>9.7459379921929185E-2</v>
      </c>
      <c r="R25" s="927">
        <v>2.9303268929652404E-2</v>
      </c>
      <c r="S25" s="15">
        <v>2.7217619899602138E-2</v>
      </c>
      <c r="T25" s="15">
        <v>2.0694785264652175E-2</v>
      </c>
      <c r="U25" s="15">
        <v>2.146866715690976E-2</v>
      </c>
      <c r="V25" s="15">
        <v>2.3251725174588959E-2</v>
      </c>
      <c r="W25" s="14">
        <v>1.8980126492706972E-2</v>
      </c>
      <c r="X25" s="15"/>
      <c r="Y25" s="1033">
        <f t="shared" si="1"/>
        <v>1.4901161179969868E-8</v>
      </c>
      <c r="Z25" s="2"/>
      <c r="AA25" s="2"/>
      <c r="AB25" s="2"/>
      <c r="AC25" s="2"/>
      <c r="AD25" s="2"/>
    </row>
    <row r="26" spans="1:30">
      <c r="A26" s="19">
        <v>1976</v>
      </c>
      <c r="B26" s="932">
        <v>143608.93439999997</v>
      </c>
      <c r="C26" s="937">
        <v>5546.5509109184568</v>
      </c>
      <c r="D26" s="947">
        <v>2680.3625377889966</v>
      </c>
      <c r="E26" s="944">
        <v>2874.4536516408352</v>
      </c>
      <c r="F26" s="948">
        <v>2924.5034546304728</v>
      </c>
      <c r="G26" s="948">
        <f t="shared" si="2"/>
        <v>3530.5048108139968</v>
      </c>
      <c r="H26" s="944">
        <v>933.54150146332051</v>
      </c>
      <c r="I26" s="949">
        <v>810.57048504296608</v>
      </c>
      <c r="J26" s="949">
        <v>686.5632867825359</v>
      </c>
      <c r="K26" s="949">
        <v>703.90789340178026</v>
      </c>
      <c r="L26" s="949">
        <v>674.88434137940783</v>
      </c>
      <c r="M26" s="949">
        <v>648.61066355026207</v>
      </c>
      <c r="N26" s="972">
        <v>6.9398805499076843E-2</v>
      </c>
      <c r="O26" s="927">
        <v>7.4424129972688505E-2</v>
      </c>
      <c r="P26" s="15">
        <v>7.571999815991147E-2</v>
      </c>
      <c r="Q26" s="15">
        <v>9.1410327231831914E-2</v>
      </c>
      <c r="R26" s="927">
        <v>2.4170859043124437E-2</v>
      </c>
      <c r="S26" s="15">
        <v>2.0986945848449061E-2</v>
      </c>
      <c r="T26" s="15">
        <v>1.777620427478865E-2</v>
      </c>
      <c r="U26" s="15">
        <v>1.8225283443840109E-2</v>
      </c>
      <c r="V26" s="15">
        <v>1.7473817993440832E-2</v>
      </c>
      <c r="W26" s="14">
        <v>1.6793551114724355E-2</v>
      </c>
      <c r="X26" s="15"/>
      <c r="Y26" s="1033">
        <f t="shared" si="1"/>
        <v>-2.6193447411060333E-9</v>
      </c>
      <c r="Z26" s="2"/>
      <c r="AA26" s="2"/>
      <c r="AB26" s="2"/>
      <c r="AC26" s="2"/>
      <c r="AD26" s="2"/>
    </row>
    <row r="27" spans="1:30">
      <c r="A27" s="19">
        <v>1977</v>
      </c>
      <c r="B27" s="932">
        <v>146305.25279999999</v>
      </c>
      <c r="C27" s="937">
        <v>5825.2522937953499</v>
      </c>
      <c r="D27" s="947">
        <v>2559.1988445760921</v>
      </c>
      <c r="E27" s="944">
        <v>2734.7986901793083</v>
      </c>
      <c r="F27" s="948">
        <v>2854.7623750898874</v>
      </c>
      <c r="G27" s="948">
        <f t="shared" si="2"/>
        <v>3268.5437565859115</v>
      </c>
      <c r="H27" s="944">
        <v>978.80199550888824</v>
      </c>
      <c r="I27" s="949">
        <v>832.89797846538386</v>
      </c>
      <c r="J27" s="949">
        <v>678.905609158277</v>
      </c>
      <c r="K27" s="949">
        <v>669.13071958705257</v>
      </c>
      <c r="L27" s="949">
        <v>688.65062506620393</v>
      </c>
      <c r="M27" s="949">
        <v>580.14345457583863</v>
      </c>
      <c r="N27" s="972">
        <v>6.4276054501533508E-2</v>
      </c>
      <c r="O27" s="927">
        <v>6.8686366451452652E-2</v>
      </c>
      <c r="P27" s="15">
        <v>7.1699337626341716E-2</v>
      </c>
      <c r="Q27" s="15">
        <v>8.209174409570448E-2</v>
      </c>
      <c r="R27" s="927">
        <v>2.4583291190083397E-2</v>
      </c>
      <c r="S27" s="15">
        <v>2.0918810576802109E-2</v>
      </c>
      <c r="T27" s="15">
        <v>1.7051185384886477E-2</v>
      </c>
      <c r="U27" s="15">
        <v>1.680568225168599E-2</v>
      </c>
      <c r="V27" s="15">
        <v>1.7295938220307505E-2</v>
      </c>
      <c r="W27" s="14">
        <v>1.4570705353378342E-2</v>
      </c>
      <c r="X27" s="15"/>
      <c r="Y27" s="1033">
        <f t="shared" si="1"/>
        <v>4.4237822294235229E-9</v>
      </c>
      <c r="Z27" s="2"/>
      <c r="AA27" s="2"/>
      <c r="AB27" s="2"/>
      <c r="AC27" s="2"/>
      <c r="AD27" s="2"/>
    </row>
    <row r="28" spans="1:30">
      <c r="A28" s="19">
        <v>1978</v>
      </c>
      <c r="B28" s="932">
        <v>149142.4302</v>
      </c>
      <c r="C28" s="937">
        <v>6149.649394652999</v>
      </c>
      <c r="D28" s="947">
        <v>2382.1818543063123</v>
      </c>
      <c r="E28" s="944">
        <v>2547.4036123592255</v>
      </c>
      <c r="F28" s="948">
        <v>2760.3641613639347</v>
      </c>
      <c r="G28" s="948">
        <f t="shared" si="2"/>
        <v>2918.0538291931452</v>
      </c>
      <c r="H28" s="944">
        <v>895.18792790888301</v>
      </c>
      <c r="I28" s="949">
        <v>824.6525997227418</v>
      </c>
      <c r="J28" s="949">
        <v>703.46836292190267</v>
      </c>
      <c r="K28" s="949">
        <v>688.27084352681652</v>
      </c>
      <c r="L28" s="949">
        <v>669.4043501399625</v>
      </c>
      <c r="M28" s="949">
        <v>627.42324759906865</v>
      </c>
      <c r="N28" s="972">
        <v>5.7773113250732422E-2</v>
      </c>
      <c r="O28" s="927">
        <v>6.1780101769354841E-2</v>
      </c>
      <c r="P28" s="15">
        <v>6.6944860242074355E-2</v>
      </c>
      <c r="Q28" s="15">
        <v>7.0769179120794154E-2</v>
      </c>
      <c r="R28" s="927">
        <v>2.1710262567182777E-2</v>
      </c>
      <c r="S28" s="15">
        <v>1.9999626791786795E-2</v>
      </c>
      <c r="T28" s="15">
        <v>1.706064435254007E-2</v>
      </c>
      <c r="U28" s="15">
        <v>1.6692071312007783E-2</v>
      </c>
      <c r="V28" s="15">
        <v>1.623451763821393E-2</v>
      </c>
      <c r="W28" s="14">
        <v>1.5216384204319588E-2</v>
      </c>
      <c r="X28" s="15"/>
      <c r="Y28" s="1033">
        <f t="shared" si="1"/>
        <v>4.5984052121639252E-9</v>
      </c>
      <c r="Z28" s="2"/>
      <c r="AA28" s="2"/>
      <c r="AB28" s="2"/>
      <c r="AC28" s="2"/>
      <c r="AD28" s="2"/>
    </row>
    <row r="29" spans="1:30">
      <c r="A29" s="23">
        <v>1979</v>
      </c>
      <c r="B29" s="933">
        <v>152105.4296</v>
      </c>
      <c r="C29" s="968">
        <v>6295.754518681656</v>
      </c>
      <c r="D29" s="950">
        <v>2360.6695809689777</v>
      </c>
      <c r="E29" s="951">
        <v>2527.1902369496788</v>
      </c>
      <c r="F29" s="952">
        <v>2702.6619987849781</v>
      </c>
      <c r="G29" s="952">
        <f t="shared" si="2"/>
        <v>2939.6480938929744</v>
      </c>
      <c r="H29" s="951">
        <v>861.9873873991927</v>
      </c>
      <c r="I29" s="953">
        <v>720.04523074535018</v>
      </c>
      <c r="J29" s="953">
        <v>540.29714942612577</v>
      </c>
      <c r="K29" s="953">
        <v>519.61641553787138</v>
      </c>
      <c r="L29" s="953">
        <v>536.87287694402107</v>
      </c>
      <c r="M29" s="953">
        <v>572.34795402450845</v>
      </c>
      <c r="N29" s="973">
        <v>5.7033777236938477E-2</v>
      </c>
      <c r="O29" s="928">
        <v>6.1056916296769896E-2</v>
      </c>
      <c r="P29" s="21">
        <v>6.5296314074657857E-2</v>
      </c>
      <c r="Q29" s="21">
        <v>7.1021898148602422E-2</v>
      </c>
      <c r="R29" s="928">
        <v>2.0825615338253559E-2</v>
      </c>
      <c r="S29" s="21">
        <v>1.7396292823832486E-2</v>
      </c>
      <c r="T29" s="21">
        <v>1.3053579166921738E-2</v>
      </c>
      <c r="U29" s="21">
        <v>1.2553932634773449E-2</v>
      </c>
      <c r="V29" s="21">
        <v>1.2970848743520945E-2</v>
      </c>
      <c r="W29" s="20">
        <v>1.3827926608200867E-2</v>
      </c>
      <c r="X29" s="15"/>
      <c r="Y29" s="1033">
        <f t="shared" si="1"/>
        <v>8.9639797876128746E-9</v>
      </c>
      <c r="Z29" s="2"/>
      <c r="AA29" s="2"/>
      <c r="AB29" s="2"/>
      <c r="AC29" s="2"/>
      <c r="AD29" s="2"/>
    </row>
    <row r="30" spans="1:30">
      <c r="A30" s="27">
        <v>1980</v>
      </c>
      <c r="B30" s="931">
        <v>155268</v>
      </c>
      <c r="C30" s="936">
        <v>6240.3999247501479</v>
      </c>
      <c r="D30" s="954">
        <v>2643.6685864195374</v>
      </c>
      <c r="E30" s="939">
        <v>2846.923141013488</v>
      </c>
      <c r="F30" s="955">
        <v>3049.5388479271846</v>
      </c>
      <c r="G30" s="955">
        <f t="shared" si="2"/>
        <v>3305.3842926247389</v>
      </c>
      <c r="H30" s="939">
        <v>814.38119780079342</v>
      </c>
      <c r="I30" s="956">
        <v>717.15781748611209</v>
      </c>
      <c r="J30" s="956">
        <v>515.70631386505602</v>
      </c>
      <c r="K30" s="956">
        <v>464.1914257780943</v>
      </c>
      <c r="L30" s="956">
        <v>482.92954875967251</v>
      </c>
      <c r="M30" s="956">
        <v>556.0220235286738</v>
      </c>
      <c r="N30" s="971">
        <v>6.5777376294136047E-2</v>
      </c>
      <c r="O30" s="926">
        <v>7.0834572717962535E-2</v>
      </c>
      <c r="P30" s="25">
        <v>7.5875873910263195E-2</v>
      </c>
      <c r="Q30" s="25">
        <v>8.2241589407077334E-2</v>
      </c>
      <c r="R30" s="926">
        <v>2.0262698119495326E-2</v>
      </c>
      <c r="S30" s="25">
        <v>1.78436736985077E-2</v>
      </c>
      <c r="T30" s="25">
        <v>1.2831339162033826E-2</v>
      </c>
      <c r="U30" s="25">
        <v>1.1549592200310597E-2</v>
      </c>
      <c r="V30" s="25">
        <v>1.2015817268284934E-2</v>
      </c>
      <c r="W30" s="24">
        <v>1.3834438271631555E-2</v>
      </c>
      <c r="X30" s="15"/>
      <c r="Y30" s="1033">
        <f t="shared" si="1"/>
        <v>8.9639797667961929E-9</v>
      </c>
      <c r="Z30" s="2"/>
      <c r="AA30" s="2"/>
      <c r="AB30" s="2"/>
      <c r="AC30" s="2"/>
      <c r="AD30" s="2"/>
    </row>
    <row r="31" spans="1:30">
      <c r="A31" s="19">
        <v>1981</v>
      </c>
      <c r="B31" s="932">
        <v>158033.20000000001</v>
      </c>
      <c r="C31" s="937">
        <v>6400.1452858586508</v>
      </c>
      <c r="D31" s="947">
        <v>2653.1467982310837</v>
      </c>
      <c r="E31" s="944">
        <v>2848.4024372826202</v>
      </c>
      <c r="F31" s="948">
        <v>3078.9587363771689</v>
      </c>
      <c r="G31" s="948">
        <f t="shared" si="2"/>
        <v>3272.3076727350895</v>
      </c>
      <c r="H31" s="944">
        <v>895.8376075013158</v>
      </c>
      <c r="I31" s="949">
        <v>748.74356359353771</v>
      </c>
      <c r="J31" s="949">
        <v>540.99687046648683</v>
      </c>
      <c r="K31" s="949">
        <v>498.41175520590627</v>
      </c>
      <c r="L31" s="949">
        <v>503.49744995239269</v>
      </c>
      <c r="M31" s="949">
        <v>551.9618674426938</v>
      </c>
      <c r="N31" s="972">
        <v>6.5511837601661682E-2</v>
      </c>
      <c r="O31" s="927">
        <v>7.0333114631972019E-2</v>
      </c>
      <c r="P31" s="15">
        <v>7.6026040042052045E-2</v>
      </c>
      <c r="Q31" s="15">
        <v>8.0800236527364983E-2</v>
      </c>
      <c r="R31" s="927">
        <v>2.2120135945442602E-2</v>
      </c>
      <c r="S31" s="15">
        <v>1.8488071137312545E-2</v>
      </c>
      <c r="T31" s="15">
        <v>1.3358363413829011E-2</v>
      </c>
      <c r="U31" s="15">
        <v>1.2306846340948141E-2</v>
      </c>
      <c r="V31" s="15">
        <v>1.2432422961339284E-2</v>
      </c>
      <c r="W31" s="14">
        <v>1.3629112511348573E-2</v>
      </c>
      <c r="X31" s="15"/>
      <c r="Y31" s="1033">
        <f t="shared" si="1"/>
        <v>-2.0838342607021332E-8</v>
      </c>
      <c r="Z31" s="2"/>
      <c r="AA31" s="2"/>
      <c r="AB31" s="2"/>
      <c r="AC31" s="2"/>
      <c r="AD31" s="2"/>
    </row>
    <row r="32" spans="1:30">
      <c r="A32" s="19">
        <v>1982</v>
      </c>
      <c r="B32" s="932">
        <v>160665.4</v>
      </c>
      <c r="C32" s="937">
        <v>6293.4488359370243</v>
      </c>
      <c r="D32" s="947">
        <v>2733.1618995793333</v>
      </c>
      <c r="E32" s="944">
        <v>2931.0100163935913</v>
      </c>
      <c r="F32" s="948">
        <v>3131.19252129807</v>
      </c>
      <c r="G32" s="948">
        <f t="shared" si="2"/>
        <v>3413.5343893613904</v>
      </c>
      <c r="H32" s="944">
        <v>952.53397838858575</v>
      </c>
      <c r="I32" s="949">
        <v>797.39169852654902</v>
      </c>
      <c r="J32" s="949">
        <v>583.63300655135436</v>
      </c>
      <c r="K32" s="949">
        <v>535.71591364276571</v>
      </c>
      <c r="L32" s="949">
        <v>597.81313621011464</v>
      </c>
      <c r="M32" s="949">
        <v>470.58996006509261</v>
      </c>
      <c r="N32" s="972">
        <v>6.9774866104125977E-2</v>
      </c>
      <c r="O32" s="927">
        <v>7.4825728938776592E-2</v>
      </c>
      <c r="P32" s="15">
        <v>7.9936186346458271E-2</v>
      </c>
      <c r="Q32" s="15">
        <v>8.7144089413868628E-2</v>
      </c>
      <c r="R32" s="927">
        <v>2.4317231559507487E-2</v>
      </c>
      <c r="S32" s="15">
        <v>2.0356605660936111E-2</v>
      </c>
      <c r="T32" s="15">
        <v>1.4899561892889324E-2</v>
      </c>
      <c r="U32" s="15">
        <v>1.3676286849317874E-2</v>
      </c>
      <c r="V32" s="15">
        <v>1.5261566298274687E-2</v>
      </c>
      <c r="W32" s="14">
        <v>1.2013686953027403E-2</v>
      </c>
      <c r="X32" s="15"/>
      <c r="Y32" s="1033">
        <f t="shared" si="1"/>
        <v>1.3096723705530167E-8</v>
      </c>
      <c r="Z32" s="2"/>
      <c r="AA32" s="2"/>
      <c r="AB32" s="2"/>
      <c r="AC32" s="2"/>
      <c r="AD32" s="2"/>
    </row>
    <row r="33" spans="1:30">
      <c r="A33" s="19">
        <v>1983</v>
      </c>
      <c r="B33" s="932">
        <v>163134.6</v>
      </c>
      <c r="C33" s="937">
        <v>6494.3867014670495</v>
      </c>
      <c r="D33" s="947">
        <v>2705.862150951049</v>
      </c>
      <c r="E33" s="944">
        <v>2903.4393398211459</v>
      </c>
      <c r="F33" s="948">
        <v>3163.3318289220442</v>
      </c>
      <c r="G33" s="948">
        <f t="shared" si="2"/>
        <v>3304.4335634003096</v>
      </c>
      <c r="H33" s="944">
        <v>927.66114821005738</v>
      </c>
      <c r="I33" s="949">
        <v>801.77501033266856</v>
      </c>
      <c r="J33" s="949">
        <v>634.86656160666564</v>
      </c>
      <c r="K33" s="949">
        <v>642.04361203836049</v>
      </c>
      <c r="L33" s="949">
        <v>695.56870679317365</v>
      </c>
      <c r="M33" s="949">
        <v>500.20046144416978</v>
      </c>
      <c r="N33" s="972">
        <v>6.7969426512718201E-2</v>
      </c>
      <c r="O33" s="927">
        <v>7.2932431821312885E-2</v>
      </c>
      <c r="P33" s="15">
        <v>7.9460755310719833E-2</v>
      </c>
      <c r="Q33" s="15">
        <v>8.3005135414882442E-2</v>
      </c>
      <c r="R33" s="927">
        <v>2.3302220410528204E-2</v>
      </c>
      <c r="S33" s="15">
        <v>2.0140045798484604E-2</v>
      </c>
      <c r="T33" s="15">
        <v>1.5947418492601173E-2</v>
      </c>
      <c r="U33" s="15">
        <v>1.6127701143631157E-2</v>
      </c>
      <c r="V33" s="15">
        <v>1.7472215310121438E-2</v>
      </c>
      <c r="W33" s="14">
        <v>1.2564697168260249E-2</v>
      </c>
      <c r="X33" s="15"/>
      <c r="Y33" s="1033">
        <f t="shared" si="1"/>
        <v>-1.5832483782340923E-8</v>
      </c>
      <c r="Z33" s="2"/>
      <c r="AA33" s="2"/>
      <c r="AB33" s="2"/>
      <c r="AC33" s="2"/>
      <c r="AD33" s="2"/>
    </row>
    <row r="34" spans="1:30">
      <c r="A34" s="19">
        <v>1984</v>
      </c>
      <c r="B34" s="932">
        <v>165649.79999999999</v>
      </c>
      <c r="C34" s="937">
        <v>7034.3465202286225</v>
      </c>
      <c r="D34" s="947">
        <v>2465.5367152642511</v>
      </c>
      <c r="E34" s="944">
        <v>2641.286607887333</v>
      </c>
      <c r="F34" s="948">
        <v>2954.6387171653209</v>
      </c>
      <c r="G34" s="948">
        <f t="shared" si="2"/>
        <v>2909.9181232616811</v>
      </c>
      <c r="H34" s="944">
        <v>883.78518514044924</v>
      </c>
      <c r="I34" s="949">
        <v>871.34909101236508</v>
      </c>
      <c r="J34" s="949">
        <v>659.40606047532754</v>
      </c>
      <c r="K34" s="949">
        <v>594.5672954460299</v>
      </c>
      <c r="L34" s="949">
        <v>985.83935197966571</v>
      </c>
      <c r="M34" s="949">
        <v>392.23378495763569</v>
      </c>
      <c r="N34" s="972">
        <v>5.8060213923454285E-2</v>
      </c>
      <c r="O34" s="927">
        <v>6.2198897521044356E-2</v>
      </c>
      <c r="P34" s="15">
        <v>6.9577936083078384E-2</v>
      </c>
      <c r="Q34" s="15">
        <v>6.8524823698762921E-2</v>
      </c>
      <c r="R34" s="927">
        <v>2.0812002755405953E-2</v>
      </c>
      <c r="S34" s="15">
        <v>2.0519148756932282E-2</v>
      </c>
      <c r="T34" s="15">
        <v>1.5528163379840976E-2</v>
      </c>
      <c r="U34" s="15">
        <v>1.4001293978616046E-2</v>
      </c>
      <c r="V34" s="15">
        <v>2.3215246934160657E-2</v>
      </c>
      <c r="W34" s="14">
        <v>9.2366004211807944E-3</v>
      </c>
      <c r="X34" s="15"/>
      <c r="Y34" s="1033">
        <f t="shared" si="1"/>
        <v>-5.8789737661379959E-9</v>
      </c>
      <c r="Z34" s="2"/>
      <c r="AA34" s="2"/>
      <c r="AB34" s="2"/>
      <c r="AC34" s="2"/>
      <c r="AD34" s="2"/>
    </row>
    <row r="35" spans="1:30">
      <c r="A35" s="19">
        <v>1985</v>
      </c>
      <c r="B35" s="932">
        <v>168205</v>
      </c>
      <c r="C35" s="937">
        <v>7270.595264478171</v>
      </c>
      <c r="D35" s="947">
        <v>2498.2024469590874</v>
      </c>
      <c r="E35" s="944">
        <v>2668.9568019023791</v>
      </c>
      <c r="F35" s="948">
        <v>2949.9157014705315</v>
      </c>
      <c r="G35" s="948">
        <f t="shared" si="2"/>
        <v>2984.9973779177831</v>
      </c>
      <c r="H35" s="944">
        <v>961.41189382765242</v>
      </c>
      <c r="I35" s="949">
        <v>878.71776344835598</v>
      </c>
      <c r="J35" s="949">
        <v>621.16685560300516</v>
      </c>
      <c r="K35" s="949">
        <v>663.3976541841887</v>
      </c>
      <c r="L35" s="949">
        <v>569.88850239033104</v>
      </c>
      <c r="M35" s="949">
        <v>623.90449497946031</v>
      </c>
      <c r="N35" s="972">
        <v>5.779583752155304E-2</v>
      </c>
      <c r="O35" s="927">
        <v>6.1746234322425958E-2</v>
      </c>
      <c r="P35" s="15">
        <v>6.8246209906646982E-2</v>
      </c>
      <c r="Q35" s="15">
        <v>6.9057823422756168E-2</v>
      </c>
      <c r="R35" s="927">
        <v>2.2242234881559856E-2</v>
      </c>
      <c r="S35" s="15">
        <v>2.0329108693886159E-2</v>
      </c>
      <c r="T35" s="15">
        <v>1.4370676285224704E-2</v>
      </c>
      <c r="U35" s="15">
        <v>1.5347684524158467E-2</v>
      </c>
      <c r="V35" s="15">
        <v>1.3184353145456736E-2</v>
      </c>
      <c r="W35" s="14">
        <v>1.4434011488817513E-2</v>
      </c>
      <c r="X35" s="15"/>
      <c r="Y35" s="1033">
        <f t="shared" si="1"/>
        <v>-3.14321368932724E-9</v>
      </c>
      <c r="Z35" s="2"/>
      <c r="AA35" s="2"/>
      <c r="AB35" s="2"/>
      <c r="AC35" s="2"/>
      <c r="AD35" s="2"/>
    </row>
    <row r="36" spans="1:30">
      <c r="A36" s="19">
        <v>1986</v>
      </c>
      <c r="B36" s="932">
        <v>170555.8</v>
      </c>
      <c r="C36" s="937">
        <v>7441.6771570551928</v>
      </c>
      <c r="D36" s="947">
        <v>2494.229018117434</v>
      </c>
      <c r="E36" s="944">
        <v>2661.1427462114702</v>
      </c>
      <c r="F36" s="948">
        <v>2999.2789178315734</v>
      </c>
      <c r="G36" s="948">
        <f t="shared" si="2"/>
        <v>2903.7582182392089</v>
      </c>
      <c r="H36" s="944">
        <v>992.00681131848535</v>
      </c>
      <c r="I36" s="949">
        <v>906.23427112782667</v>
      </c>
      <c r="J36" s="949">
        <v>783.221312005046</v>
      </c>
      <c r="K36" s="949">
        <v>615.15628410568002</v>
      </c>
      <c r="L36" s="949">
        <v>599.23899644739515</v>
      </c>
      <c r="M36" s="949">
        <v>428.487598376498</v>
      </c>
      <c r="N36" s="972">
        <v>5.7165235280990601E-2</v>
      </c>
      <c r="O36" s="927">
        <v>6.0990731042933358E-2</v>
      </c>
      <c r="P36" s="15">
        <v>6.8740474016522057E-2</v>
      </c>
      <c r="Q36" s="15">
        <v>6.6551235086680829E-2</v>
      </c>
      <c r="R36" s="927">
        <v>2.2735804273565915E-2</v>
      </c>
      <c r="S36" s="15">
        <v>2.0769983410673376E-2</v>
      </c>
      <c r="T36" s="15">
        <v>1.7950649380082943E-2</v>
      </c>
      <c r="U36" s="15">
        <v>1.4098766977710394E-2</v>
      </c>
      <c r="V36" s="15">
        <v>1.373395865922333E-2</v>
      </c>
      <c r="W36" s="14">
        <v>9.8205073384427504E-3</v>
      </c>
      <c r="X36" s="15"/>
      <c r="Y36" s="1033">
        <f t="shared" si="1"/>
        <v>3.0850060145359848E-9</v>
      </c>
      <c r="Z36" s="2"/>
      <c r="AA36" s="2"/>
      <c r="AB36" s="2"/>
      <c r="AC36" s="2"/>
      <c r="AD36" s="2"/>
    </row>
    <row r="37" spans="1:30">
      <c r="A37" s="19">
        <v>1987</v>
      </c>
      <c r="B37" s="932">
        <v>172551.6</v>
      </c>
      <c r="C37" s="937">
        <v>7763.5063633229911</v>
      </c>
      <c r="D37" s="947">
        <v>2464.5384685271179</v>
      </c>
      <c r="E37" s="944">
        <v>2646.922119226188</v>
      </c>
      <c r="F37" s="948">
        <v>3148.7892015191542</v>
      </c>
      <c r="G37" s="948">
        <f t="shared" si="2"/>
        <v>2681.3187961665271</v>
      </c>
      <c r="H37" s="944">
        <v>823.0848527542156</v>
      </c>
      <c r="I37" s="949">
        <v>768.99799245845213</v>
      </c>
      <c r="J37" s="949">
        <v>624.09399757179585</v>
      </c>
      <c r="K37" s="949">
        <v>648.15937373280644</v>
      </c>
      <c r="L37" s="949">
        <v>532.28152225724273</v>
      </c>
      <c r="M37" s="949">
        <v>1008.3548712857456</v>
      </c>
      <c r="N37" s="972">
        <v>5.4776802659034729E-2</v>
      </c>
      <c r="O37" s="927">
        <v>5.883045950803812E-2</v>
      </c>
      <c r="P37" s="15">
        <v>6.9984951303922571E-2</v>
      </c>
      <c r="Q37" s="15">
        <v>5.9594959640192097E-2</v>
      </c>
      <c r="R37" s="927">
        <v>1.8293874137782499E-2</v>
      </c>
      <c r="S37" s="15">
        <v>1.7091740224799423E-2</v>
      </c>
      <c r="T37" s="15">
        <v>1.3871105759655221E-2</v>
      </c>
      <c r="U37" s="15">
        <v>1.4405982523690852E-2</v>
      </c>
      <c r="V37" s="15">
        <v>1.1830482776420403E-2</v>
      </c>
      <c r="W37" s="14">
        <v>2.2411683363865453E-2</v>
      </c>
      <c r="X37" s="15"/>
      <c r="Y37" s="1033">
        <f t="shared" si="1"/>
        <v>-1.6880221734294487E-9</v>
      </c>
      <c r="Z37" s="2"/>
      <c r="AA37" s="2"/>
      <c r="AB37" s="2"/>
      <c r="AC37" s="2"/>
      <c r="AD37" s="2"/>
    </row>
    <row r="38" spans="1:30">
      <c r="A38" s="19">
        <v>1988</v>
      </c>
      <c r="B38" s="932">
        <v>174344.4</v>
      </c>
      <c r="C38" s="937">
        <v>8174.5821421441406</v>
      </c>
      <c r="D38" s="947">
        <v>2496.4176961632061</v>
      </c>
      <c r="E38" s="944">
        <v>2683.9842666709233</v>
      </c>
      <c r="F38" s="948">
        <v>3195.0499823678419</v>
      </c>
      <c r="G38" s="948">
        <f t="shared" si="2"/>
        <v>2716.1481887175055</v>
      </c>
      <c r="H38" s="944">
        <v>808.3210724713108</v>
      </c>
      <c r="I38" s="949">
        <v>788.33123394820097</v>
      </c>
      <c r="J38" s="949">
        <v>654.75565859339952</v>
      </c>
      <c r="K38" s="949">
        <v>552.26337529227419</v>
      </c>
      <c r="L38" s="949">
        <v>538.30730057429014</v>
      </c>
      <c r="M38" s="949">
        <v>503.5980017533559</v>
      </c>
      <c r="N38" s="972">
        <v>5.3242653608322144E-2</v>
      </c>
      <c r="O38" s="927">
        <v>5.7243002571314927E-2</v>
      </c>
      <c r="P38" s="15">
        <v>6.8142819101922214E-2</v>
      </c>
      <c r="Q38" s="15">
        <v>5.7928982550884536E-2</v>
      </c>
      <c r="R38" s="927">
        <v>1.7239566492435188E-2</v>
      </c>
      <c r="S38" s="15">
        <v>1.6813230767525052E-2</v>
      </c>
      <c r="T38" s="15">
        <v>1.3964381354192312E-2</v>
      </c>
      <c r="U38" s="15">
        <v>1.1778464652145717E-2</v>
      </c>
      <c r="V38" s="15">
        <v>1.1480814762432345E-2</v>
      </c>
      <c r="W38" s="14">
        <v>1.0740547948528967E-2</v>
      </c>
      <c r="X38" s="15"/>
      <c r="Y38" s="1033">
        <f t="shared" si="1"/>
        <v>5.3551048109778954E-9</v>
      </c>
      <c r="Z38" s="2"/>
      <c r="AA38" s="2"/>
      <c r="AB38" s="2"/>
      <c r="AC38" s="2"/>
      <c r="AD38" s="2"/>
    </row>
    <row r="39" spans="1:30">
      <c r="A39" s="23">
        <v>1989</v>
      </c>
      <c r="B39" s="933">
        <v>176060.2</v>
      </c>
      <c r="C39" s="968">
        <v>8355.1159500870763</v>
      </c>
      <c r="D39" s="950">
        <v>2606.5872804998066</v>
      </c>
      <c r="E39" s="951">
        <v>2805.6521254358568</v>
      </c>
      <c r="F39" s="952">
        <v>3371.3672021094812</v>
      </c>
      <c r="G39" s="952">
        <f t="shared" si="2"/>
        <v>2799.92131095279</v>
      </c>
      <c r="H39" s="951">
        <v>815.00549919584796</v>
      </c>
      <c r="I39" s="953">
        <v>753.92629285141174</v>
      </c>
      <c r="J39" s="953">
        <v>633.4757645095566</v>
      </c>
      <c r="K39" s="953">
        <v>646.027293275239</v>
      </c>
      <c r="L39" s="953">
        <v>650.29514621361761</v>
      </c>
      <c r="M39" s="953">
        <v>528.40445314070803</v>
      </c>
      <c r="N39" s="973">
        <v>5.4926380515098572E-2</v>
      </c>
      <c r="O39" s="928">
        <v>5.9121103439565559E-2</v>
      </c>
      <c r="P39" s="21">
        <v>7.1041932562366142E-2</v>
      </c>
      <c r="Q39" s="21">
        <v>5.9000342895956209E-2</v>
      </c>
      <c r="R39" s="928">
        <v>1.7173912611951891E-2</v>
      </c>
      <c r="S39" s="21">
        <v>1.5886842827512737E-2</v>
      </c>
      <c r="T39" s="21">
        <v>1.3348692042214338E-2</v>
      </c>
      <c r="U39" s="21">
        <v>1.3613179654115017E-2</v>
      </c>
      <c r="V39" s="21">
        <v>1.3703112462515323E-2</v>
      </c>
      <c r="W39" s="20">
        <v>1.1134614319729954E-2</v>
      </c>
      <c r="X39" s="15"/>
      <c r="Y39" s="1033">
        <f t="shared" si="1"/>
        <v>3.8417056202888489E-9</v>
      </c>
      <c r="Z39" s="2"/>
      <c r="AA39" s="2"/>
      <c r="AB39" s="2"/>
      <c r="AC39" s="2"/>
      <c r="AD39" s="2"/>
    </row>
    <row r="40" spans="1:30">
      <c r="A40" s="27">
        <v>1990</v>
      </c>
      <c r="B40" s="931">
        <v>178365</v>
      </c>
      <c r="C40" s="936">
        <v>8460.1126232832539</v>
      </c>
      <c r="D40" s="954">
        <v>2825.378346832782</v>
      </c>
      <c r="E40" s="939">
        <v>3040.4833761495788</v>
      </c>
      <c r="F40" s="955">
        <v>3590.2644071806017</v>
      </c>
      <c r="G40" s="955">
        <f t="shared" si="2"/>
        <v>3113.377931398195</v>
      </c>
      <c r="H40" s="939">
        <v>889.43567820357555</v>
      </c>
      <c r="I40" s="956">
        <v>834.90249555730622</v>
      </c>
      <c r="J40" s="956">
        <v>628.17089004135028</v>
      </c>
      <c r="K40" s="956">
        <v>601.28328389665103</v>
      </c>
      <c r="L40" s="956">
        <v>780.02144870967231</v>
      </c>
      <c r="M40" s="956">
        <v>427.43790887796087</v>
      </c>
      <c r="N40" s="971">
        <v>5.956760048866272E-2</v>
      </c>
      <c r="O40" s="926">
        <v>6.41026711505472E-2</v>
      </c>
      <c r="P40" s="25">
        <v>7.5693733582738801E-2</v>
      </c>
      <c r="Q40" s="25">
        <v>6.5639510897944509E-2</v>
      </c>
      <c r="R40" s="926">
        <v>1.8752019246903728E-2</v>
      </c>
      <c r="S40" s="25">
        <v>1.7602293285108317E-2</v>
      </c>
      <c r="T40" s="25">
        <v>1.3243759958214696E-2</v>
      </c>
      <c r="U40" s="25">
        <v>1.2676887141793713E-2</v>
      </c>
      <c r="V40" s="25">
        <v>1.6445233284034799E-2</v>
      </c>
      <c r="W40" s="24">
        <v>9.0116959444719313E-3</v>
      </c>
      <c r="X40" s="15"/>
      <c r="Y40" s="1033">
        <f t="shared" si="1"/>
        <v>5.4715201328048302E-9</v>
      </c>
      <c r="Z40" s="2"/>
      <c r="AA40" s="2"/>
      <c r="AB40" s="2"/>
      <c r="AC40" s="2"/>
      <c r="AD40" s="2"/>
    </row>
    <row r="41" spans="1:30">
      <c r="A41" s="19">
        <v>1991</v>
      </c>
      <c r="B41" s="932">
        <v>180978</v>
      </c>
      <c r="C41" s="937">
        <v>8411.1537769010574</v>
      </c>
      <c r="D41" s="947">
        <v>3192.8368914893381</v>
      </c>
      <c r="E41" s="944">
        <v>3434.4070286062579</v>
      </c>
      <c r="F41" s="948">
        <v>3840.9085203754748</v>
      </c>
      <c r="G41" s="948">
        <f t="shared" si="2"/>
        <v>3784.8819210463012</v>
      </c>
      <c r="H41" s="944">
        <v>1018.7034932244484</v>
      </c>
      <c r="I41" s="949">
        <v>939.42876449068763</v>
      </c>
      <c r="J41" s="949">
        <v>740.38353707600697</v>
      </c>
      <c r="K41" s="949">
        <v>738.00223507944884</v>
      </c>
      <c r="L41" s="949">
        <v>785.8651764162779</v>
      </c>
      <c r="M41" s="949">
        <v>551.21796087142457</v>
      </c>
      <c r="N41" s="972">
        <v>6.8698450922966003E-2</v>
      </c>
      <c r="O41" s="927">
        <v>7.3896177826403189E-2</v>
      </c>
      <c r="P41" s="15">
        <v>8.2642638648394495E-2</v>
      </c>
      <c r="Q41" s="15">
        <v>8.1437146255514847E-2</v>
      </c>
      <c r="R41" s="927">
        <v>2.1918862225902558E-2</v>
      </c>
      <c r="S41" s="15">
        <v>2.021315308809335E-2</v>
      </c>
      <c r="T41" s="15">
        <v>1.5930410420139651E-2</v>
      </c>
      <c r="U41" s="15">
        <v>1.587917330283517E-2</v>
      </c>
      <c r="V41" s="15">
        <v>1.6909012921395572E-2</v>
      </c>
      <c r="W41" s="14">
        <v>1.1860242574157629E-2</v>
      </c>
      <c r="X41" s="15"/>
      <c r="Y41" s="1033">
        <f t="shared" si="1"/>
        <v>-4.6566128730773926E-9</v>
      </c>
      <c r="Z41" s="2"/>
      <c r="AA41" s="2"/>
      <c r="AB41" s="2"/>
      <c r="AC41" s="2"/>
      <c r="AD41" s="2"/>
    </row>
    <row r="42" spans="1:30">
      <c r="A42" s="19">
        <v>1992</v>
      </c>
      <c r="B42" s="932">
        <v>183443</v>
      </c>
      <c r="C42" s="937">
        <v>8693.1049666816034</v>
      </c>
      <c r="D42" s="947">
        <v>3607.7901665639511</v>
      </c>
      <c r="E42" s="944">
        <v>3874.9370160297735</v>
      </c>
      <c r="F42" s="948">
        <v>4311.5831693119608</v>
      </c>
      <c r="G42" s="948">
        <f t="shared" si="2"/>
        <v>4297.8635784344824</v>
      </c>
      <c r="H42" s="944">
        <v>1203.4635562894805</v>
      </c>
      <c r="I42" s="949">
        <v>1084.4523759878289</v>
      </c>
      <c r="J42" s="949">
        <v>910.97982988619162</v>
      </c>
      <c r="K42" s="949">
        <v>876.59269669993739</v>
      </c>
      <c r="L42" s="949">
        <v>860.8260370191299</v>
      </c>
      <c r="M42" s="949">
        <v>601.75013047595883</v>
      </c>
      <c r="N42" s="972">
        <v>7.6132044196128845E-2</v>
      </c>
      <c r="O42" s="927">
        <v>8.1769410786591848E-2</v>
      </c>
      <c r="P42" s="15">
        <v>9.0983573114499464E-2</v>
      </c>
      <c r="Q42" s="15">
        <v>9.0694060573355273E-2</v>
      </c>
      <c r="R42" s="927">
        <v>2.5395640108172305E-2</v>
      </c>
      <c r="S42" s="15">
        <v>2.2884251135906201E-2</v>
      </c>
      <c r="T42" s="15">
        <v>1.9223611537455557E-2</v>
      </c>
      <c r="U42" s="15">
        <v>1.84979699056953E-2</v>
      </c>
      <c r="V42" s="15">
        <v>1.8165259859870275E-2</v>
      </c>
      <c r="W42" s="14">
        <v>1.2698207327299652E-2</v>
      </c>
      <c r="X42" s="15"/>
      <c r="Y42" s="1033">
        <f t="shared" si="1"/>
        <v>-1.0477378950546345E-8</v>
      </c>
      <c r="Z42" s="2"/>
      <c r="AA42" s="2"/>
      <c r="AB42" s="2"/>
      <c r="AC42" s="2"/>
      <c r="AD42" s="2"/>
    </row>
    <row r="43" spans="1:30">
      <c r="A43" s="19">
        <v>1993</v>
      </c>
      <c r="B43" s="932">
        <v>185685</v>
      </c>
      <c r="C43" s="937">
        <v>8871.9055814805943</v>
      </c>
      <c r="D43" s="947">
        <v>3623.0092244387288</v>
      </c>
      <c r="E43" s="944">
        <v>3898.0359594723182</v>
      </c>
      <c r="F43" s="948">
        <v>4254.3618432151225</v>
      </c>
      <c r="G43" s="948">
        <f t="shared" si="2"/>
        <v>4427.1375946618919</v>
      </c>
      <c r="H43" s="944">
        <v>1147.7599320318657</v>
      </c>
      <c r="I43" s="949">
        <v>979.54708672530478</v>
      </c>
      <c r="J43" s="949">
        <v>924.90879143956329</v>
      </c>
      <c r="K43" s="949">
        <v>936.33772280851724</v>
      </c>
      <c r="L43" s="949">
        <v>835.95771279641792</v>
      </c>
      <c r="M43" s="949">
        <v>652.17568557863069</v>
      </c>
      <c r="N43" s="972">
        <v>7.5827956199645996E-2</v>
      </c>
      <c r="O43" s="927">
        <v>8.1584142266516807E-2</v>
      </c>
      <c r="P43" s="15">
        <v>8.9041883009485887E-2</v>
      </c>
      <c r="Q43" s="15">
        <v>9.2658001904434656E-2</v>
      </c>
      <c r="R43" s="927">
        <v>2.4022099989906565E-2</v>
      </c>
      <c r="S43" s="15">
        <v>2.0501480671555324E-2</v>
      </c>
      <c r="T43" s="15">
        <v>1.9357925685881124E-2</v>
      </c>
      <c r="U43" s="15">
        <v>1.9597128087411871E-2</v>
      </c>
      <c r="V43" s="15">
        <v>1.7496219552270986E-2</v>
      </c>
      <c r="W43" s="14">
        <v>1.3649744247667963E-2</v>
      </c>
      <c r="X43" s="15"/>
      <c r="Y43" s="1033">
        <f t="shared" si="1"/>
        <v>-1.8160790205001831E-8</v>
      </c>
      <c r="Z43" s="2"/>
      <c r="AA43" s="2"/>
      <c r="AB43" s="2"/>
      <c r="AC43" s="2"/>
      <c r="AD43" s="2"/>
    </row>
    <row r="44" spans="1:30">
      <c r="A44" s="19">
        <v>1994</v>
      </c>
      <c r="B44" s="932">
        <v>187757</v>
      </c>
      <c r="C44" s="937">
        <v>9262.861067501759</v>
      </c>
      <c r="D44" s="947">
        <v>3551.314805973298</v>
      </c>
      <c r="E44" s="944">
        <v>3800.5109203534967</v>
      </c>
      <c r="F44" s="948">
        <v>4237.8942167494251</v>
      </c>
      <c r="G44" s="948">
        <f t="shared" si="2"/>
        <v>4203.90952994696</v>
      </c>
      <c r="H44" s="944">
        <v>1308.5495468207428</v>
      </c>
      <c r="I44" s="949">
        <v>1118.2656816709414</v>
      </c>
      <c r="J44" s="949">
        <v>1056.1627813274636</v>
      </c>
      <c r="K44" s="949">
        <v>1018.9202482575564</v>
      </c>
      <c r="L44" s="949">
        <v>919.92572560922167</v>
      </c>
      <c r="M44" s="949">
        <v>701.76531620009348</v>
      </c>
      <c r="N44" s="972">
        <v>7.198469340801239E-2</v>
      </c>
      <c r="O44" s="927">
        <v>7.7035866529008151E-2</v>
      </c>
      <c r="P44" s="15">
        <v>8.5901569575071321E-2</v>
      </c>
      <c r="Q44" s="15">
        <v>8.521270435368121E-2</v>
      </c>
      <c r="R44" s="927">
        <v>2.6524130662437525E-2</v>
      </c>
      <c r="S44" s="15">
        <v>2.2667101240472217E-2</v>
      </c>
      <c r="T44" s="15">
        <v>2.1408283454604767E-2</v>
      </c>
      <c r="U44" s="15">
        <v>2.0653382109259159E-2</v>
      </c>
      <c r="V44" s="15">
        <v>1.8646775894026742E-2</v>
      </c>
      <c r="W44" s="14">
        <v>1.4224692512776471E-2</v>
      </c>
      <c r="X44" s="15"/>
      <c r="Y44" s="1033">
        <f t="shared" si="1"/>
        <v>-4.6566130118552707E-10</v>
      </c>
      <c r="Z44" s="2"/>
      <c r="AA44" s="2"/>
      <c r="AB44" s="2"/>
      <c r="AC44" s="2"/>
      <c r="AD44" s="2"/>
    </row>
    <row r="45" spans="1:30">
      <c r="A45" s="19">
        <v>1995</v>
      </c>
      <c r="B45" s="932">
        <v>189911</v>
      </c>
      <c r="C45" s="937">
        <v>9576.9329111699844</v>
      </c>
      <c r="D45" s="947">
        <v>3650.0708057967063</v>
      </c>
      <c r="E45" s="944">
        <v>3904.6231647985783</v>
      </c>
      <c r="F45" s="948">
        <v>4407.8783349712157</v>
      </c>
      <c r="G45" s="948">
        <f t="shared" si="2"/>
        <v>4251.7099932824258</v>
      </c>
      <c r="H45" s="944">
        <v>1359.1019230413617</v>
      </c>
      <c r="I45" s="949">
        <v>1159.7996307230819</v>
      </c>
      <c r="J45" s="949">
        <v>1012.8203837676508</v>
      </c>
      <c r="K45" s="949">
        <v>979.87336289352743</v>
      </c>
      <c r="L45" s="949">
        <v>929.05723238256383</v>
      </c>
      <c r="M45" s="949">
        <v>761.13153170232567</v>
      </c>
      <c r="N45" s="972">
        <v>7.2381064295768738E-2</v>
      </c>
      <c r="O45" s="927">
        <v>7.7428848748139795E-2</v>
      </c>
      <c r="P45" s="15">
        <v>8.7408420862630024E-2</v>
      </c>
      <c r="Q45" s="15">
        <v>8.4311595792061947E-2</v>
      </c>
      <c r="R45" s="927">
        <v>2.6951050790557929E-2</v>
      </c>
      <c r="S45" s="15">
        <v>2.2998877585678198E-2</v>
      </c>
      <c r="T45" s="15">
        <v>2.0084272667020286E-2</v>
      </c>
      <c r="U45" s="15">
        <v>1.943093179690436E-2</v>
      </c>
      <c r="V45" s="15">
        <v>1.8423245698340196E-2</v>
      </c>
      <c r="W45" s="14">
        <v>1.5093271682892208E-2</v>
      </c>
      <c r="X45" s="15"/>
      <c r="Y45" s="1033">
        <f t="shared" si="1"/>
        <v>4.6566128730773926E-9</v>
      </c>
      <c r="Z45" s="2"/>
      <c r="AA45" s="2"/>
      <c r="AB45" s="2"/>
      <c r="AC45" s="2"/>
      <c r="AD45" s="2"/>
    </row>
    <row r="46" spans="1:30">
      <c r="A46" s="19">
        <v>1996</v>
      </c>
      <c r="B46" s="932">
        <v>192043</v>
      </c>
      <c r="C46" s="937">
        <v>9990.4167138960238</v>
      </c>
      <c r="D46" s="947">
        <v>3671.435560167658</v>
      </c>
      <c r="E46" s="944">
        <v>3949.4840986473255</v>
      </c>
      <c r="F46" s="948">
        <v>4422.5894986477188</v>
      </c>
      <c r="G46" s="948">
        <f t="shared" si="2"/>
        <v>4345.473373308665</v>
      </c>
      <c r="H46" s="944">
        <v>1168.9947168041406</v>
      </c>
      <c r="I46" s="949">
        <v>1048.9483310325979</v>
      </c>
      <c r="J46" s="949">
        <v>864.72702016673168</v>
      </c>
      <c r="K46" s="949">
        <v>807.32203632430947</v>
      </c>
      <c r="L46" s="949">
        <v>808.92526662867692</v>
      </c>
      <c r="M46" s="949">
        <v>660.89735120077546</v>
      </c>
      <c r="N46" s="972">
        <v>7.0574983954429626E-2</v>
      </c>
      <c r="O46" s="927">
        <v>7.5919833624311636E-2</v>
      </c>
      <c r="P46" s="15">
        <v>8.5014207055792212E-2</v>
      </c>
      <c r="Q46" s="15">
        <v>8.3531825241038804E-2</v>
      </c>
      <c r="R46" s="927">
        <v>2.2471260091379008E-2</v>
      </c>
      <c r="S46" s="15">
        <v>2.0163641828503383E-2</v>
      </c>
      <c r="T46" s="15">
        <v>1.6622406841437783E-2</v>
      </c>
      <c r="U46" s="15">
        <v>1.551892681375122E-2</v>
      </c>
      <c r="V46" s="15">
        <v>1.5549745263687685E-2</v>
      </c>
      <c r="W46" s="14">
        <v>1.2704245843930815E-2</v>
      </c>
      <c r="X46" s="15"/>
      <c r="Y46" s="1033">
        <f t="shared" si="1"/>
        <v>-7.6834112544554856E-9</v>
      </c>
      <c r="Z46" s="2"/>
      <c r="AA46" s="2"/>
      <c r="AB46" s="2"/>
      <c r="AC46" s="2"/>
      <c r="AD46" s="2"/>
    </row>
    <row r="47" spans="1:30">
      <c r="A47" s="19">
        <v>1997</v>
      </c>
      <c r="B47" s="932">
        <v>194426</v>
      </c>
      <c r="C47" s="937">
        <v>10482.992198682894</v>
      </c>
      <c r="D47" s="947">
        <v>3586.8591913805567</v>
      </c>
      <c r="E47" s="944">
        <v>3852.6023784364943</v>
      </c>
      <c r="F47" s="948">
        <v>4337.3909311983962</v>
      </c>
      <c r="G47" s="948">
        <f t="shared" si="2"/>
        <v>4209.7672820932403</v>
      </c>
      <c r="H47" s="944">
        <v>1195.1723909291472</v>
      </c>
      <c r="I47" s="949">
        <v>1070.4389666039622</v>
      </c>
      <c r="J47" s="949">
        <v>916.37565961625921</v>
      </c>
      <c r="K47" s="949">
        <v>883.09791100019663</v>
      </c>
      <c r="L47" s="949">
        <v>874.33308835716684</v>
      </c>
      <c r="M47" s="949">
        <v>656.19504044915163</v>
      </c>
      <c r="N47" s="972">
        <v>6.6524773836135864E-2</v>
      </c>
      <c r="O47" s="927">
        <v>7.1453460599160384E-2</v>
      </c>
      <c r="P47" s="15">
        <v>8.0444738792721182E-2</v>
      </c>
      <c r="Q47" s="15">
        <v>7.8077728006999469E-2</v>
      </c>
      <c r="R47" s="927">
        <v>2.2166627893511759E-2</v>
      </c>
      <c r="S47" s="15">
        <v>1.9853221539847254E-2</v>
      </c>
      <c r="T47" s="15">
        <v>1.6995839605693511E-2</v>
      </c>
      <c r="U47" s="15">
        <v>1.6378643729764164E-2</v>
      </c>
      <c r="V47" s="15">
        <v>1.6216084283482424E-2</v>
      </c>
      <c r="W47" s="14">
        <v>1.2170320698168254E-2</v>
      </c>
      <c r="X47" s="15"/>
      <c r="Y47" s="1033">
        <f t="shared" si="1"/>
        <v>3.4924596548080444E-9</v>
      </c>
      <c r="Z47" s="2"/>
      <c r="AA47" s="2"/>
      <c r="AB47" s="2"/>
      <c r="AC47" s="2"/>
      <c r="AD47" s="2"/>
    </row>
    <row r="48" spans="1:30">
      <c r="A48" s="19">
        <v>1998</v>
      </c>
      <c r="B48" s="932">
        <v>196795</v>
      </c>
      <c r="C48" s="937">
        <v>11017.267138112764</v>
      </c>
      <c r="D48" s="947">
        <v>3585.0165868938279</v>
      </c>
      <c r="E48" s="944">
        <v>3855.9394464594957</v>
      </c>
      <c r="F48" s="948">
        <v>4235.8482843862002</v>
      </c>
      <c r="G48" s="948">
        <f t="shared" si="2"/>
        <v>4345.0382606659887</v>
      </c>
      <c r="H48" s="944">
        <v>1146.7085697359953</v>
      </c>
      <c r="I48" s="949">
        <v>1035.5424850547258</v>
      </c>
      <c r="J48" s="949">
        <v>868.44424454295097</v>
      </c>
      <c r="K48" s="949">
        <v>847.93412730207604</v>
      </c>
      <c r="L48" s="949">
        <v>781.17043599900228</v>
      </c>
      <c r="M48" s="949">
        <v>590.73987153587336</v>
      </c>
      <c r="N48" s="972">
        <v>6.4037054777145386E-2</v>
      </c>
      <c r="O48" s="927">
        <v>6.8876391382117513E-2</v>
      </c>
      <c r="P48" s="15">
        <v>7.5662480783648789E-2</v>
      </c>
      <c r="Q48" s="15">
        <v>7.7612877475732797E-2</v>
      </c>
      <c r="R48" s="927">
        <v>2.048298458703357E-2</v>
      </c>
      <c r="S48" s="15">
        <v>1.8497289826200358E-2</v>
      </c>
      <c r="T48" s="15">
        <v>1.5512511674842243E-2</v>
      </c>
      <c r="U48" s="15">
        <v>1.5146151444866973E-2</v>
      </c>
      <c r="V48" s="15">
        <v>1.3953590670467973E-2</v>
      </c>
      <c r="W48" s="14">
        <v>1.0552040861089294E-2</v>
      </c>
      <c r="X48" s="15"/>
      <c r="Y48" s="1033">
        <f t="shared" si="1"/>
        <v>-4.0745362639427185E-9</v>
      </c>
      <c r="Z48" s="2"/>
      <c r="AA48" s="2"/>
      <c r="AB48" s="2"/>
      <c r="AC48" s="2"/>
      <c r="AD48" s="2"/>
    </row>
    <row r="49" spans="1:30">
      <c r="A49" s="23">
        <v>1999</v>
      </c>
      <c r="B49" s="933">
        <v>199255</v>
      </c>
      <c r="C49" s="968">
        <v>11490.551178995203</v>
      </c>
      <c r="D49" s="950">
        <v>3605.5557695942803</v>
      </c>
      <c r="E49" s="951">
        <v>3863.0253896768431</v>
      </c>
      <c r="F49" s="952">
        <v>4232.198672482994</v>
      </c>
      <c r="G49" s="952">
        <f t="shared" si="2"/>
        <v>4367.3151335883649</v>
      </c>
      <c r="H49" s="951">
        <v>1288.3242880776581</v>
      </c>
      <c r="I49" s="953">
        <v>1152.9348593978605</v>
      </c>
      <c r="J49" s="953">
        <v>920.99323039847161</v>
      </c>
      <c r="K49" s="953">
        <v>956.41927334511604</v>
      </c>
      <c r="L49" s="953">
        <v>933.38667179501181</v>
      </c>
      <c r="M49" s="953">
        <v>563.23373486469245</v>
      </c>
      <c r="N49" s="973">
        <v>6.2523111701011658E-2</v>
      </c>
      <c r="O49" s="928">
        <v>6.6987833049046874E-2</v>
      </c>
      <c r="P49" s="21">
        <v>7.3389581870287671E-2</v>
      </c>
      <c r="Q49" s="21">
        <v>7.5732605284757587E-2</v>
      </c>
      <c r="R49" s="928">
        <v>2.2340534585509889E-2</v>
      </c>
      <c r="S49" s="21">
        <v>1.9992777703237156E-2</v>
      </c>
      <c r="T49" s="21">
        <v>1.5970731365655411E-2</v>
      </c>
      <c r="U49" s="21">
        <v>1.6585046212469479E-2</v>
      </c>
      <c r="V49" s="21">
        <v>1.6185643176847009E-2</v>
      </c>
      <c r="W49" s="20">
        <v>9.7669063992000815E-3</v>
      </c>
      <c r="X49" s="15"/>
      <c r="Y49" s="1033">
        <f t="shared" si="1"/>
        <v>-8.4983184794884536E-9</v>
      </c>
      <c r="Z49" s="2"/>
      <c r="AA49" s="2"/>
      <c r="AB49" s="2"/>
      <c r="AC49" s="2"/>
      <c r="AD49" s="2"/>
    </row>
    <row r="50" spans="1:30">
      <c r="A50" s="27">
        <v>2000</v>
      </c>
      <c r="B50" s="931">
        <v>201646.4407831867</v>
      </c>
      <c r="C50" s="936">
        <v>12011.658551925708</v>
      </c>
      <c r="D50" s="954">
        <v>3710.7251194764917</v>
      </c>
      <c r="E50" s="939">
        <v>3979.179781578332</v>
      </c>
      <c r="F50" s="955">
        <v>4310.9946414938559</v>
      </c>
      <c r="G50" s="955">
        <f t="shared" si="2"/>
        <v>4559.2061520785101</v>
      </c>
      <c r="H50" s="939">
        <v>1294.6251857488935</v>
      </c>
      <c r="I50" s="956">
        <v>1113.8200574017576</v>
      </c>
      <c r="J50" s="956">
        <v>986.12632066890774</v>
      </c>
      <c r="K50" s="956">
        <v>950.51411679991043</v>
      </c>
      <c r="L50" s="956">
        <v>755.32683764295098</v>
      </c>
      <c r="M50" s="956">
        <v>637.46964375673417</v>
      </c>
      <c r="N50" s="971">
        <v>6.2294021248817444E-2</v>
      </c>
      <c r="O50" s="926">
        <v>6.6800720044031744E-2</v>
      </c>
      <c r="P50" s="25">
        <v>7.2371081972960383E-2</v>
      </c>
      <c r="Q50" s="25">
        <v>7.6537947643878876E-2</v>
      </c>
      <c r="R50" s="926">
        <v>2.1733598214268568E-2</v>
      </c>
      <c r="S50" s="25">
        <v>1.8698321241572557E-2</v>
      </c>
      <c r="T50" s="25">
        <v>1.6554654951761449E-2</v>
      </c>
      <c r="U50" s="25">
        <v>1.59568129362242E-2</v>
      </c>
      <c r="V50" s="25">
        <v>1.2680094741313042E-2</v>
      </c>
      <c r="W50" s="24">
        <v>1.0701560006487476E-2</v>
      </c>
      <c r="X50" s="15"/>
      <c r="Y50" s="1033">
        <f t="shared" si="1"/>
        <v>-1.3387762017036398E-8</v>
      </c>
      <c r="Z50" s="2"/>
      <c r="AA50" s="2"/>
      <c r="AB50" s="2"/>
      <c r="AC50" s="2"/>
      <c r="AD50" s="2"/>
    </row>
    <row r="51" spans="1:30">
      <c r="A51" s="19">
        <v>2001</v>
      </c>
      <c r="B51" s="932">
        <v>203775.64568079551</v>
      </c>
      <c r="C51" s="937">
        <v>12082.493559020259</v>
      </c>
      <c r="D51" s="947">
        <v>4062.9514876866979</v>
      </c>
      <c r="E51" s="944">
        <v>4337.6204956056881</v>
      </c>
      <c r="F51" s="948">
        <v>4765.7005699049996</v>
      </c>
      <c r="G51" s="948">
        <f t="shared" si="2"/>
        <v>4886.9255266329701</v>
      </c>
      <c r="H51" s="944">
        <v>1590.9281385487113</v>
      </c>
      <c r="I51" s="949">
        <v>1365.5286259661923</v>
      </c>
      <c r="J51" s="949">
        <v>1197.9751305129003</v>
      </c>
      <c r="K51" s="949">
        <v>1205.4322917852448</v>
      </c>
      <c r="L51" s="949">
        <v>929.87159831544693</v>
      </c>
      <c r="M51" s="949">
        <v>781.94293871165848</v>
      </c>
      <c r="N51" s="972">
        <v>6.852315366268158E-2</v>
      </c>
      <c r="O51" s="927">
        <v>7.315554631936215E-2</v>
      </c>
      <c r="P51" s="15">
        <v>8.0375272373203188E-2</v>
      </c>
      <c r="Q51" s="15">
        <v>8.2419775331901382E-2</v>
      </c>
      <c r="R51" s="927">
        <v>2.6831581335500235E-2</v>
      </c>
      <c r="S51" s="15">
        <v>2.3030136626402964E-2</v>
      </c>
      <c r="T51" s="15">
        <v>2.0204286022362797E-2</v>
      </c>
      <c r="U51" s="15">
        <v>2.033005375778885E-2</v>
      </c>
      <c r="V51" s="15">
        <v>1.5682622500179381E-2</v>
      </c>
      <c r="W51" s="14">
        <v>1.3187751886079012E-2</v>
      </c>
      <c r="X51" s="15"/>
      <c r="Y51" s="1033">
        <f t="shared" si="1"/>
        <v>-3.8417056202888489E-9</v>
      </c>
      <c r="Z51" s="2"/>
      <c r="AA51" s="2"/>
      <c r="AB51" s="2"/>
      <c r="AC51" s="2"/>
      <c r="AD51" s="2"/>
    </row>
    <row r="52" spans="1:30">
      <c r="A52" s="19">
        <v>2002</v>
      </c>
      <c r="B52" s="932">
        <v>206200.68043331249</v>
      </c>
      <c r="C52" s="937">
        <v>12197.533324665194</v>
      </c>
      <c r="D52" s="947">
        <v>4500.6344629076475</v>
      </c>
      <c r="E52" s="944">
        <v>4794.2034371996751</v>
      </c>
      <c r="F52" s="948">
        <v>5241.2190993470495</v>
      </c>
      <c r="G52" s="948">
        <f t="shared" si="2"/>
        <v>5433.9847188153753</v>
      </c>
      <c r="H52" s="944">
        <v>1858.5057060587585</v>
      </c>
      <c r="I52" s="949">
        <v>1649.6329904027198</v>
      </c>
      <c r="J52" s="949">
        <v>1426.0566651506958</v>
      </c>
      <c r="K52" s="949">
        <v>1393.386484327438</v>
      </c>
      <c r="L52" s="949">
        <v>1489.0745694949019</v>
      </c>
      <c r="M52" s="949">
        <v>919.17923870535105</v>
      </c>
      <c r="N52" s="972">
        <v>7.6083734631538391E-2</v>
      </c>
      <c r="O52" s="927">
        <v>8.1046551345530626E-2</v>
      </c>
      <c r="P52" s="15">
        <v>8.8603401673026369E-2</v>
      </c>
      <c r="Q52" s="15">
        <v>9.1862126272543601E-2</v>
      </c>
      <c r="R52" s="927">
        <v>3.1418249163834844E-2</v>
      </c>
      <c r="S52" s="15">
        <v>2.7887232281500463E-2</v>
      </c>
      <c r="T52" s="15">
        <v>2.4107649215920905E-2</v>
      </c>
      <c r="U52" s="15">
        <v>2.3555356114002279E-2</v>
      </c>
      <c r="V52" s="15">
        <v>2.5172974016385293E-2</v>
      </c>
      <c r="W52" s="14">
        <v>1.5538828992411878E-2</v>
      </c>
      <c r="X52" s="15"/>
      <c r="Y52" s="1033">
        <f t="shared" si="1"/>
        <v>-1.3504177345802226E-8</v>
      </c>
      <c r="Z52" s="2"/>
      <c r="AA52" s="2"/>
      <c r="AB52" s="2"/>
      <c r="AC52" s="2"/>
      <c r="AD52" s="2"/>
    </row>
    <row r="53" spans="1:30">
      <c r="A53" s="19">
        <v>2003</v>
      </c>
      <c r="B53" s="932">
        <v>208605.71414694539</v>
      </c>
      <c r="C53" s="937">
        <v>12474.818534238497</v>
      </c>
      <c r="D53" s="947">
        <v>4686.7241013394469</v>
      </c>
      <c r="E53" s="944">
        <v>4993.1448577102374</v>
      </c>
      <c r="F53" s="948">
        <v>5547.9396098224024</v>
      </c>
      <c r="G53" s="948">
        <f t="shared" si="2"/>
        <v>5547.93763199759</v>
      </c>
      <c r="H53" s="944">
        <v>1928.9347877737373</v>
      </c>
      <c r="I53" s="949">
        <v>1649.6406882020351</v>
      </c>
      <c r="J53" s="949">
        <v>1343.2449392843457</v>
      </c>
      <c r="K53" s="949">
        <v>1379.372593256363</v>
      </c>
      <c r="L53" s="949">
        <v>1680.5032580545658</v>
      </c>
      <c r="M53" s="949">
        <v>923.09941050820294</v>
      </c>
      <c r="N53" s="972">
        <v>7.8372076153755188E-2</v>
      </c>
      <c r="O53" s="927">
        <v>8.3496088221484868E-2</v>
      </c>
      <c r="P53" s="15">
        <v>9.2773446056526154E-2</v>
      </c>
      <c r="Q53" s="15">
        <v>9.2773412983054471E-2</v>
      </c>
      <c r="R53" s="927">
        <v>3.2255925634672167E-2</v>
      </c>
      <c r="S53" s="15">
        <v>2.7585529433054031E-2</v>
      </c>
      <c r="T53" s="15">
        <v>2.2461935543560681E-2</v>
      </c>
      <c r="U53" s="15">
        <v>2.3066067382160323E-2</v>
      </c>
      <c r="V53" s="15">
        <v>2.8101617775888602E-2</v>
      </c>
      <c r="W53" s="14">
        <v>1.5436201434848583E-2</v>
      </c>
      <c r="X53" s="15"/>
      <c r="Y53" s="1033">
        <f t="shared" si="1"/>
        <v>-4.1909515857696533E-9</v>
      </c>
      <c r="Z53" s="2"/>
      <c r="AA53" s="2"/>
      <c r="AB53" s="2"/>
      <c r="AC53" s="2"/>
      <c r="AD53" s="2"/>
    </row>
    <row r="54" spans="1:30">
      <c r="A54" s="19">
        <v>2004</v>
      </c>
      <c r="B54" s="932">
        <v>210950.91872463207</v>
      </c>
      <c r="C54" s="937">
        <v>12967.823458137389</v>
      </c>
      <c r="D54" s="947">
        <v>4735.7591154902875</v>
      </c>
      <c r="E54" s="944">
        <v>5060.2778065578696</v>
      </c>
      <c r="F54" s="948">
        <v>5565.3747613877085</v>
      </c>
      <c r="G54" s="948">
        <f t="shared" si="2"/>
        <v>5693.976064660038</v>
      </c>
      <c r="H54" s="944">
        <v>1815.0946172203739</v>
      </c>
      <c r="I54" s="949">
        <v>1515.3525912197993</v>
      </c>
      <c r="J54" s="949">
        <v>1345.6896620302086</v>
      </c>
      <c r="K54" s="949">
        <v>1218.640391688353</v>
      </c>
      <c r="L54" s="949">
        <v>931.87097035964462</v>
      </c>
      <c r="M54" s="949">
        <v>850.74039327405762</v>
      </c>
      <c r="N54" s="972">
        <v>7.7037811279296875E-2</v>
      </c>
      <c r="O54" s="927">
        <v>8.2316840273253755E-2</v>
      </c>
      <c r="P54" s="15">
        <v>9.0533382317516953E-2</v>
      </c>
      <c r="Q54" s="15">
        <v>9.2625372786238183E-2</v>
      </c>
      <c r="R54" s="927">
        <v>2.9526610869652359E-2</v>
      </c>
      <c r="S54" s="15">
        <v>2.4650630257383455E-2</v>
      </c>
      <c r="T54" s="15">
        <v>2.1890679761327192E-2</v>
      </c>
      <c r="U54" s="15">
        <v>1.9823936611373934E-2</v>
      </c>
      <c r="V54" s="15">
        <v>1.5158984695062829E-2</v>
      </c>
      <c r="W54" s="14">
        <v>1.3839212735788919E-2</v>
      </c>
      <c r="X54" s="15"/>
      <c r="Y54" s="1033">
        <f t="shared" si="1"/>
        <v>6.0535967488783982E-9</v>
      </c>
      <c r="Z54" s="2"/>
      <c r="AA54" s="2"/>
      <c r="AB54" s="2"/>
      <c r="AC54" s="2"/>
      <c r="AD54" s="2"/>
    </row>
    <row r="55" spans="1:30">
      <c r="A55" s="19">
        <v>2005</v>
      </c>
      <c r="B55" s="932">
        <v>213348.60569152678</v>
      </c>
      <c r="C55" s="937">
        <v>13418.23369287539</v>
      </c>
      <c r="D55" s="947">
        <v>4831.6683937767184</v>
      </c>
      <c r="E55" s="944">
        <v>5171.0906016021108</v>
      </c>
      <c r="F55" s="948">
        <v>5642.5765134407029</v>
      </c>
      <c r="G55" s="948">
        <f t="shared" si="2"/>
        <v>5874.505862204398</v>
      </c>
      <c r="H55" s="944">
        <v>1776.861201584861</v>
      </c>
      <c r="I55" s="949">
        <v>1512.531657571079</v>
      </c>
      <c r="J55" s="949">
        <v>1331.7976295770011</v>
      </c>
      <c r="K55" s="949">
        <v>1192.7892690393003</v>
      </c>
      <c r="L55" s="949">
        <v>1138.4143470882259</v>
      </c>
      <c r="M55" s="949">
        <v>852.52296101180912</v>
      </c>
      <c r="N55" s="972">
        <v>7.6823055744171143E-2</v>
      </c>
      <c r="O55" s="927">
        <v>8.2219835710727926E-2</v>
      </c>
      <c r="P55" s="15">
        <v>8.9716415677685277E-2</v>
      </c>
      <c r="Q55" s="15">
        <v>9.3404069679713222E-2</v>
      </c>
      <c r="R55" s="927">
        <v>2.8251919629838081E-2</v>
      </c>
      <c r="S55" s="15">
        <v>2.4049105686572148E-2</v>
      </c>
      <c r="T55" s="15">
        <v>2.1175452286570359E-2</v>
      </c>
      <c r="U55" s="15">
        <v>1.8965232925438613E-2</v>
      </c>
      <c r="V55" s="15">
        <v>1.8100676975052465E-2</v>
      </c>
      <c r="W55" s="14">
        <v>1.3555031848078158E-2</v>
      </c>
      <c r="X55" s="15"/>
      <c r="Y55" s="1033">
        <f t="shared" si="1"/>
        <v>-1.1641532196571269E-8</v>
      </c>
      <c r="Z55" s="2"/>
      <c r="AA55" s="2"/>
      <c r="AB55" s="2"/>
      <c r="AC55" s="2"/>
      <c r="AD55" s="2"/>
    </row>
    <row r="56" spans="1:30">
      <c r="A56" s="19">
        <v>2006</v>
      </c>
      <c r="B56" s="932">
        <v>215896.60788327493</v>
      </c>
      <c r="C56" s="937">
        <v>13918.643744897417</v>
      </c>
      <c r="D56" s="947">
        <v>4790.8904646892688</v>
      </c>
      <c r="E56" s="944">
        <v>5118.004741369502</v>
      </c>
      <c r="F56" s="948">
        <v>5590.3711072841279</v>
      </c>
      <c r="G56" s="948">
        <f t="shared" si="2"/>
        <v>5807.0479693185944</v>
      </c>
      <c r="H56" s="944">
        <v>1846.8549196958477</v>
      </c>
      <c r="I56" s="949">
        <v>1573.4323073587566</v>
      </c>
      <c r="J56" s="949">
        <v>1444.0413223801124</v>
      </c>
      <c r="K56" s="949">
        <v>1339.6179312935208</v>
      </c>
      <c r="L56" s="949">
        <v>1244.1346592587181</v>
      </c>
      <c r="M56" s="949">
        <v>888.55325492461077</v>
      </c>
      <c r="N56" s="972">
        <v>7.4313059449195862E-2</v>
      </c>
      <c r="O56" s="927">
        <v>7.9387035335053549E-2</v>
      </c>
      <c r="P56" s="15">
        <v>8.6714063596446067E-2</v>
      </c>
      <c r="Q56" s="15">
        <v>9.0075008842076282E-2</v>
      </c>
      <c r="R56" s="927">
        <v>2.8647167046074166E-2</v>
      </c>
      <c r="S56" s="15">
        <v>2.4406020020251162E-2</v>
      </c>
      <c r="T56" s="15">
        <v>2.2398994389050131E-2</v>
      </c>
      <c r="U56" s="15">
        <v>2.0779249223323863E-2</v>
      </c>
      <c r="V56" s="15">
        <v>1.9298177150517404E-2</v>
      </c>
      <c r="W56" s="14">
        <v>1.3782638393355917E-2</v>
      </c>
      <c r="X56" s="15"/>
      <c r="Y56" s="1033">
        <f t="shared" si="1"/>
        <v>-1.0943040251731873E-8</v>
      </c>
      <c r="Z56" s="2"/>
      <c r="AA56" s="2"/>
      <c r="AB56" s="2"/>
      <c r="AC56" s="2"/>
      <c r="AD56" s="2"/>
    </row>
    <row r="57" spans="1:30">
      <c r="A57" s="19">
        <v>2007</v>
      </c>
      <c r="B57" s="932">
        <v>218456.65775859603</v>
      </c>
      <c r="C57" s="937">
        <v>13904.186778531108</v>
      </c>
      <c r="D57" s="947">
        <v>5032.1529607139473</v>
      </c>
      <c r="E57" s="944">
        <v>5392.9308656126104</v>
      </c>
      <c r="F57" s="948">
        <v>6014.8260392888506</v>
      </c>
      <c r="G57" s="948">
        <f t="shared" si="2"/>
        <v>5963.7946149204627</v>
      </c>
      <c r="H57" s="944">
        <v>1785.1478154817162</v>
      </c>
      <c r="I57" s="949">
        <v>1607.2075341698844</v>
      </c>
      <c r="J57" s="949">
        <v>1367.2967517534507</v>
      </c>
      <c r="K57" s="949">
        <v>1222.7225127965442</v>
      </c>
      <c r="L57" s="949">
        <v>1047.6514310223176</v>
      </c>
      <c r="M57" s="949">
        <v>929.48320053737598</v>
      </c>
      <c r="N57" s="972">
        <v>7.9063042998313904E-2</v>
      </c>
      <c r="O57" s="927">
        <v>8.4731431704009694E-2</v>
      </c>
      <c r="P57" s="15">
        <v>9.4502383668441339E-2</v>
      </c>
      <c r="Q57" s="15">
        <v>9.3700599674472557E-2</v>
      </c>
      <c r="R57" s="927">
        <v>2.8047481782778046E-2</v>
      </c>
      <c r="S57" s="15">
        <v>2.5251759907405358E-2</v>
      </c>
      <c r="T57" s="15">
        <v>2.1482383925786053E-2</v>
      </c>
      <c r="U57" s="15">
        <v>1.9210895089827321E-2</v>
      </c>
      <c r="V57" s="15">
        <v>1.6460252854955115E-2</v>
      </c>
      <c r="W57" s="14">
        <v>1.4603643971877743E-2</v>
      </c>
      <c r="X57" s="15"/>
      <c r="Y57" s="1033">
        <f t="shared" si="1"/>
        <v>-6.28642737865448E-9</v>
      </c>
      <c r="Z57" s="2"/>
      <c r="AA57" s="2"/>
      <c r="AB57" s="2"/>
      <c r="AC57" s="2"/>
      <c r="AD57" s="2"/>
    </row>
    <row r="58" spans="1:30">
      <c r="A58" s="19">
        <v>2008</v>
      </c>
      <c r="B58" s="932">
        <v>220883.80606717154</v>
      </c>
      <c r="C58" s="937">
        <v>13746.496169369113</v>
      </c>
      <c r="D58" s="947">
        <v>5826.9538224969983</v>
      </c>
      <c r="E58" s="944">
        <v>6255.8359737893106</v>
      </c>
      <c r="F58" s="948">
        <v>6421.6452264227064</v>
      </c>
      <c r="G58" s="948">
        <f t="shared" si="2"/>
        <v>7612.5334014448936</v>
      </c>
      <c r="H58" s="944">
        <v>1967.0089546675554</v>
      </c>
      <c r="I58" s="949">
        <v>1704.2622492854289</v>
      </c>
      <c r="J58" s="949">
        <v>1548.6124663188536</v>
      </c>
      <c r="K58" s="949">
        <v>1522.2504211024482</v>
      </c>
      <c r="L58" s="949">
        <v>1209.6748469758954</v>
      </c>
      <c r="M58" s="949">
        <v>979.61484477613283</v>
      </c>
      <c r="N58" s="972">
        <v>9.3629658222198486E-2</v>
      </c>
      <c r="O58" s="927">
        <v>0.10052109592126927</v>
      </c>
      <c r="P58" s="15">
        <v>0.10318538057617843</v>
      </c>
      <c r="Q58" s="15">
        <v>0.12232101408295014</v>
      </c>
      <c r="R58" s="927">
        <v>3.160663045491674E-2</v>
      </c>
      <c r="S58" s="15">
        <v>2.7384718805478769E-2</v>
      </c>
      <c r="T58" s="15">
        <v>2.4883680282528072E-2</v>
      </c>
      <c r="U58" s="15">
        <v>2.4460085148803042E-2</v>
      </c>
      <c r="V58" s="15">
        <v>1.9437504729324921E-2</v>
      </c>
      <c r="W58" s="14">
        <v>1.574081516686476E-2</v>
      </c>
      <c r="X58" s="15"/>
      <c r="Y58" s="1033">
        <f t="shared" si="1"/>
        <v>-8.8475644588470459E-9</v>
      </c>
      <c r="Z58" s="2"/>
      <c r="AA58" s="2"/>
      <c r="AB58" s="2"/>
      <c r="AC58" s="2"/>
      <c r="AD58" s="2"/>
    </row>
    <row r="59" spans="1:30">
      <c r="A59" s="23">
        <v>2009</v>
      </c>
      <c r="B59" s="933">
        <v>223261.82783409781</v>
      </c>
      <c r="C59" s="968">
        <v>13260.011611</v>
      </c>
      <c r="D59" s="950">
        <v>6432.6348399159851</v>
      </c>
      <c r="E59" s="951">
        <v>6853.5287785428818</v>
      </c>
      <c r="F59" s="952">
        <v>7154.5650548450021</v>
      </c>
      <c r="G59" s="952">
        <f t="shared" si="2"/>
        <v>8190.6156278009512</v>
      </c>
      <c r="H59" s="951">
        <v>2644.5932642048119</v>
      </c>
      <c r="I59" s="953">
        <v>2368.9217964640266</v>
      </c>
      <c r="J59" s="953">
        <v>1946.0733627665672</v>
      </c>
      <c r="K59" s="953">
        <v>1862.8524402000469</v>
      </c>
      <c r="L59" s="953">
        <v>1504.0485133249438</v>
      </c>
      <c r="M59" s="953">
        <v>1173.1595998038483</v>
      </c>
      <c r="N59" s="973">
        <v>0.10830773413181305</v>
      </c>
      <c r="O59" s="928">
        <v>0.11539442099294521</v>
      </c>
      <c r="P59" s="21">
        <v>0.12046303716488183</v>
      </c>
      <c r="Q59" s="21">
        <v>0.13790725602626072</v>
      </c>
      <c r="R59" s="928">
        <v>4.4527617574203759E-2</v>
      </c>
      <c r="S59" s="21">
        <v>3.9886074446258128E-2</v>
      </c>
      <c r="T59" s="21">
        <v>3.2766479307611E-2</v>
      </c>
      <c r="U59" s="21">
        <v>3.1365269728667045E-2</v>
      </c>
      <c r="V59" s="21">
        <v>2.532400650068212E-2</v>
      </c>
      <c r="W59" s="20">
        <v>1.9752754694124519E-2</v>
      </c>
      <c r="X59" s="15"/>
      <c r="Y59" s="1033">
        <f t="shared" si="1"/>
        <v>6.5192580223083496E-9</v>
      </c>
      <c r="Z59" s="2"/>
      <c r="AA59" s="2"/>
      <c r="AB59" s="2"/>
      <c r="AC59" s="2"/>
      <c r="AD59" s="2"/>
    </row>
    <row r="60" spans="1:30">
      <c r="A60" s="19">
        <v>2010</v>
      </c>
      <c r="B60" s="932">
        <v>225702.5585655506</v>
      </c>
      <c r="C60" s="937">
        <v>13711.253476835856</v>
      </c>
      <c r="D60" s="947">
        <v>7116.6028054032549</v>
      </c>
      <c r="E60" s="944">
        <v>7599.2214785880042</v>
      </c>
      <c r="F60" s="948">
        <v>7751.7123990278333</v>
      </c>
      <c r="G60" s="948">
        <f t="shared" si="2"/>
        <v>9308.4131976852186</v>
      </c>
      <c r="H60" s="944">
        <v>2773.0410409446736</v>
      </c>
      <c r="I60" s="949">
        <v>2452.2982283889205</v>
      </c>
      <c r="J60" s="949">
        <v>2065.9793523453573</v>
      </c>
      <c r="K60" s="949">
        <v>1978.8004074055857</v>
      </c>
      <c r="L60" s="949">
        <v>1446.2677552911728</v>
      </c>
      <c r="M60" s="949">
        <v>1195.3066547712438</v>
      </c>
      <c r="N60" s="972">
        <v>0.11714723706245422</v>
      </c>
      <c r="O60" s="927">
        <v>0.12509167989062711</v>
      </c>
      <c r="P60" s="15">
        <v>0.12760185089427978</v>
      </c>
      <c r="Q60" s="15">
        <v>0.15322688610871804</v>
      </c>
      <c r="R60" s="927">
        <v>4.5647355218534358E-2</v>
      </c>
      <c r="S60" s="15">
        <v>4.0367569999943953E-2</v>
      </c>
      <c r="T60" s="15">
        <v>3.4008329475909704E-2</v>
      </c>
      <c r="U60" s="15">
        <v>3.257326659422688E-2</v>
      </c>
      <c r="V60" s="15">
        <v>2.3807183879398508E-2</v>
      </c>
      <c r="W60" s="14">
        <v>1.9676083642394815E-2</v>
      </c>
      <c r="X60" s="15"/>
      <c r="Y60" s="1033">
        <f t="shared" si="1"/>
        <v>1.0360963614841623E-8</v>
      </c>
      <c r="Z60" s="2"/>
      <c r="AA60" s="2"/>
      <c r="AB60" s="2"/>
      <c r="AC60" s="2"/>
      <c r="AD60" s="2"/>
    </row>
    <row r="61" spans="1:30">
      <c r="A61" s="19">
        <v>2011</v>
      </c>
      <c r="B61" s="932">
        <v>227880.23588506033</v>
      </c>
      <c r="C61" s="937">
        <v>14066.623222990809</v>
      </c>
      <c r="D61" s="947">
        <v>6817.2963664587869</v>
      </c>
      <c r="E61" s="944">
        <v>7288.6921011730674</v>
      </c>
      <c r="F61" s="948">
        <v>7537.8065564263861</v>
      </c>
      <c r="G61" s="948">
        <f t="shared" si="2"/>
        <v>8799.4720573996856</v>
      </c>
      <c r="H61" s="944">
        <v>2574.7443115450537</v>
      </c>
      <c r="I61" s="949">
        <v>2241.5367637873237</v>
      </c>
      <c r="J61" s="949">
        <v>1913.3609368229672</v>
      </c>
      <c r="K61" s="949">
        <v>1799.8632893709719</v>
      </c>
      <c r="L61" s="949">
        <v>1430.3096596664982</v>
      </c>
      <c r="M61" s="949">
        <v>1192.6116199636474</v>
      </c>
      <c r="N61" s="972">
        <v>0.11044065654277802</v>
      </c>
      <c r="O61" s="927">
        <v>0.11807729893512767</v>
      </c>
      <c r="P61" s="15">
        <v>0.12211296975146979</v>
      </c>
      <c r="Q61" s="15">
        <v>0.14255203514848189</v>
      </c>
      <c r="R61" s="927">
        <v>4.1711029844009317E-2</v>
      </c>
      <c r="S61" s="15">
        <v>3.6313045311544549E-2</v>
      </c>
      <c r="T61" s="15">
        <v>3.0996574992059323E-2</v>
      </c>
      <c r="U61" s="15">
        <v>2.9157905521515204E-2</v>
      </c>
      <c r="V61" s="15">
        <v>2.3171112033537614E-2</v>
      </c>
      <c r="W61" s="14">
        <v>1.9320387911747616E-2</v>
      </c>
      <c r="X61" s="15"/>
      <c r="Y61" s="1033">
        <f t="shared" si="1"/>
        <v>1.5483237816860118E-8</v>
      </c>
      <c r="Z61" s="2"/>
      <c r="AA61" s="2"/>
      <c r="AB61" s="2"/>
      <c r="AC61" s="2"/>
      <c r="AD61" s="2"/>
    </row>
    <row r="62" spans="1:30">
      <c r="A62" s="19">
        <v>2012</v>
      </c>
      <c r="B62" s="932">
        <v>230035.7625108927</v>
      </c>
      <c r="C62" s="937">
        <v>14537.436675364455</v>
      </c>
      <c r="D62" s="947">
        <v>6370.7768828303997</v>
      </c>
      <c r="E62" s="944">
        <v>6803.7681090090118</v>
      </c>
      <c r="F62" s="948">
        <v>7093.4355234666382</v>
      </c>
      <c r="G62" s="948">
        <f t="shared" si="2"/>
        <v>8142.6258681892314</v>
      </c>
      <c r="H62" s="944">
        <v>2473.8535665430936</v>
      </c>
      <c r="I62" s="949">
        <v>2138.8879302447531</v>
      </c>
      <c r="J62" s="949">
        <v>1861.6493623578833</v>
      </c>
      <c r="K62" s="949">
        <v>1734.6768639164102</v>
      </c>
      <c r="L62" s="949">
        <v>1309.304008280855</v>
      </c>
      <c r="M62" s="949">
        <v>1202.3188382922367</v>
      </c>
      <c r="N62" s="972">
        <v>0.10080914199352264</v>
      </c>
      <c r="O62" s="927">
        <v>0.10766065709200724</v>
      </c>
      <c r="P62" s="15">
        <v>0.11224426189437509</v>
      </c>
      <c r="Q62" s="15">
        <v>0.12884631536204924</v>
      </c>
      <c r="R62" s="927">
        <v>3.9145470018411288E-2</v>
      </c>
      <c r="S62" s="15">
        <v>3.3845080597529879E-2</v>
      </c>
      <c r="T62" s="15">
        <v>2.9458145900207448E-2</v>
      </c>
      <c r="U62" s="15">
        <v>2.74489735716088E-2</v>
      </c>
      <c r="V62" s="15">
        <v>2.0718009139386592E-2</v>
      </c>
      <c r="W62" s="14">
        <v>1.9025109923020974E-2</v>
      </c>
      <c r="X62" s="15"/>
      <c r="Y62" s="1033">
        <f t="shared" si="1"/>
        <v>-3.6088749905127671E-9</v>
      </c>
      <c r="Z62" s="2"/>
      <c r="AA62" s="2"/>
      <c r="AB62" s="2"/>
      <c r="AC62" s="2"/>
      <c r="AD62" s="2"/>
    </row>
    <row r="63" spans="1:30">
      <c r="A63" s="19">
        <v>2013</v>
      </c>
      <c r="B63" s="932">
        <v>232188.03647818006</v>
      </c>
      <c r="C63" s="937">
        <v>14694.202751755893</v>
      </c>
      <c r="D63" s="947">
        <v>6234.2902956431572</v>
      </c>
      <c r="E63" s="944">
        <v>6632.9758593083498</v>
      </c>
      <c r="F63" s="948">
        <v>6722.6648230376795</v>
      </c>
      <c r="G63" s="948">
        <f t="shared" si="2"/>
        <v>8179.1086194737745</v>
      </c>
      <c r="H63" s="944">
        <v>2646.1108660135683</v>
      </c>
      <c r="I63" s="949">
        <v>2242.9329223720842</v>
      </c>
      <c r="J63" s="949">
        <v>1913.751537210394</v>
      </c>
      <c r="K63" s="949">
        <v>1816.5277262444781</v>
      </c>
      <c r="L63" s="949">
        <v>1526.0964419897894</v>
      </c>
      <c r="M63" s="949">
        <v>1343.6970778618443</v>
      </c>
      <c r="N63" s="972">
        <v>9.8510116338729858E-2</v>
      </c>
      <c r="O63" s="927">
        <v>0.10480988093048736</v>
      </c>
      <c r="P63" s="15">
        <v>0.10622708639129995</v>
      </c>
      <c r="Q63" s="15">
        <v>0.12924084433709346</v>
      </c>
      <c r="R63" s="927">
        <v>4.1812087165453704E-2</v>
      </c>
      <c r="S63" s="15">
        <v>3.5441336967778625E-2</v>
      </c>
      <c r="T63" s="15">
        <v>3.0239831261269497E-2</v>
      </c>
      <c r="U63" s="15">
        <v>2.8703565146770416E-2</v>
      </c>
      <c r="V63" s="15">
        <v>2.4114362808802525E-2</v>
      </c>
      <c r="W63" s="14">
        <v>2.1232209150845449E-2</v>
      </c>
      <c r="X63" s="15"/>
      <c r="Y63" s="1033">
        <f t="shared" si="1"/>
        <v>-1.4784745858142934E-8</v>
      </c>
      <c r="Z63" s="2"/>
      <c r="AA63" s="2"/>
      <c r="AB63" s="2"/>
      <c r="AC63" s="2"/>
      <c r="AD63" s="2"/>
    </row>
    <row r="64" spans="1:30">
      <c r="A64" s="19">
        <v>2014</v>
      </c>
      <c r="B64" s="932">
        <v>234444.23611149259</v>
      </c>
      <c r="C64" s="937">
        <v>15153.9</v>
      </c>
      <c r="D64" s="947">
        <v>6283.7253042135872</v>
      </c>
      <c r="E64" s="944">
        <v>6683.395403437441</v>
      </c>
      <c r="F64" s="948">
        <v>6735.8179547414748</v>
      </c>
      <c r="G64" s="948">
        <f t="shared" si="2"/>
        <v>8288.7160651667582</v>
      </c>
      <c r="H64" s="944">
        <v>2686.7042686877799</v>
      </c>
      <c r="I64" s="949">
        <v>2275.6874246559851</v>
      </c>
      <c r="J64" s="949">
        <v>1915.0181345230058</v>
      </c>
      <c r="K64" s="949">
        <v>1840.9018027110028</v>
      </c>
      <c r="L64" s="949">
        <v>1678.4269590511012</v>
      </c>
      <c r="M64" s="949">
        <v>1496.5331659712319</v>
      </c>
      <c r="N64" s="972">
        <v>9.7214788198471069E-2</v>
      </c>
      <c r="O64" s="927">
        <v>0.10339803812813544</v>
      </c>
      <c r="P64" s="15">
        <v>0.10420906136278063</v>
      </c>
      <c r="Q64" s="15">
        <v>0.12823376861686281</v>
      </c>
      <c r="R64" s="927">
        <v>4.1565691335563308E-2</v>
      </c>
      <c r="S64" s="15">
        <v>3.5206897227908478E-2</v>
      </c>
      <c r="T64" s="15">
        <v>2.9627024309775148E-2</v>
      </c>
      <c r="U64" s="15">
        <v>2.8480379103257292E-2</v>
      </c>
      <c r="V64" s="15">
        <v>2.5966749568340219E-2</v>
      </c>
      <c r="W64" s="14">
        <v>2.3152691710492942E-2</v>
      </c>
      <c r="X64" s="15"/>
      <c r="Y64" s="1033">
        <f t="shared" si="1"/>
        <v>1.5250407159328461E-8</v>
      </c>
      <c r="Z64" s="2"/>
      <c r="AA64" s="2"/>
      <c r="AB64" s="2"/>
      <c r="AC64" s="2"/>
      <c r="AD64" s="2"/>
    </row>
    <row r="65" spans="1:30">
      <c r="A65" s="19">
        <v>2015</v>
      </c>
      <c r="B65" s="932">
        <v>236733.58381136294</v>
      </c>
      <c r="C65" s="937">
        <v>15493.856064073225</v>
      </c>
      <c r="D65" s="957"/>
      <c r="E65" s="958"/>
      <c r="F65" s="959"/>
      <c r="G65" s="959"/>
      <c r="H65" s="958"/>
      <c r="I65" s="959"/>
      <c r="J65" s="959"/>
      <c r="K65" s="959"/>
      <c r="L65" s="959"/>
      <c r="M65" s="959"/>
      <c r="N65" s="225"/>
      <c r="O65" s="690"/>
      <c r="P65" s="433"/>
      <c r="Q65" s="433"/>
      <c r="R65" s="690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2">
        <v>0</v>
      </c>
      <c r="C66" s="937">
        <v>0</v>
      </c>
      <c r="D66" s="957"/>
      <c r="E66" s="958"/>
      <c r="F66" s="959"/>
      <c r="G66" s="959"/>
      <c r="H66" s="958"/>
      <c r="I66" s="959"/>
      <c r="J66" s="959"/>
      <c r="K66" s="959"/>
      <c r="L66" s="959"/>
      <c r="M66" s="959"/>
      <c r="N66" s="225"/>
      <c r="O66" s="690"/>
      <c r="P66" s="433"/>
      <c r="Q66" s="433"/>
      <c r="R66" s="690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2">
        <v>0</v>
      </c>
      <c r="C67" s="937">
        <v>0</v>
      </c>
      <c r="D67" s="960"/>
      <c r="E67" s="961"/>
      <c r="F67" s="949"/>
      <c r="G67" s="949"/>
      <c r="H67" s="961"/>
      <c r="I67" s="949"/>
      <c r="J67" s="949"/>
      <c r="K67" s="949"/>
      <c r="L67" s="949"/>
      <c r="M67" s="949"/>
      <c r="N67" s="56"/>
      <c r="O67" s="927"/>
      <c r="P67" s="15"/>
      <c r="Q67" s="15"/>
      <c r="R67" s="927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2">
        <v>0</v>
      </c>
      <c r="C68" s="937">
        <v>0</v>
      </c>
      <c r="D68" s="960"/>
      <c r="E68" s="961"/>
      <c r="F68" s="949"/>
      <c r="G68" s="949"/>
      <c r="H68" s="961"/>
      <c r="I68" s="949"/>
      <c r="J68" s="949"/>
      <c r="K68" s="949"/>
      <c r="L68" s="949"/>
      <c r="M68" s="949"/>
      <c r="N68" s="56"/>
      <c r="O68" s="927"/>
      <c r="P68" s="15"/>
      <c r="Q68" s="15"/>
      <c r="R68" s="927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2">
        <v>0</v>
      </c>
      <c r="C69" s="937">
        <v>0</v>
      </c>
      <c r="D69" s="960"/>
      <c r="E69" s="961"/>
      <c r="F69" s="949"/>
      <c r="G69" s="949"/>
      <c r="H69" s="961"/>
      <c r="I69" s="949"/>
      <c r="J69" s="949"/>
      <c r="K69" s="949"/>
      <c r="L69" s="949"/>
      <c r="M69" s="949"/>
      <c r="N69" s="56"/>
      <c r="O69" s="927"/>
      <c r="P69" s="15"/>
      <c r="Q69" s="15"/>
      <c r="R69" s="927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6" thickBot="1">
      <c r="A70" s="12">
        <v>2020</v>
      </c>
      <c r="B70" s="934">
        <v>0</v>
      </c>
      <c r="C70" s="969">
        <v>0</v>
      </c>
      <c r="D70" s="962"/>
      <c r="E70" s="963"/>
      <c r="F70" s="964"/>
      <c r="G70" s="965"/>
      <c r="H70" s="966"/>
      <c r="I70" s="967"/>
      <c r="J70" s="967"/>
      <c r="K70" s="967"/>
      <c r="L70" s="965"/>
      <c r="M70" s="965"/>
      <c r="N70" s="332"/>
      <c r="O70" s="929"/>
      <c r="P70" s="7"/>
      <c r="Q70" s="7"/>
      <c r="R70" s="929"/>
      <c r="S70" s="7"/>
      <c r="T70" s="7"/>
      <c r="U70" s="7"/>
      <c r="V70" s="7"/>
      <c r="W70" s="6"/>
      <c r="X70" s="15"/>
    </row>
    <row r="71" spans="1:30" ht="16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AD72"/>
  <sheetViews>
    <sheetView workbookViewId="0">
      <pane xSplit="1" ySplit="9" topLeftCell="B50" activePane="bottomRight" state="frozen"/>
      <selection activeCell="D32" sqref="D32"/>
      <selection pane="topRight" activeCell="D32" sqref="D32"/>
      <selection pane="bottomLeft" activeCell="D32" sqref="D32"/>
      <selection pane="bottomRight" activeCell="N12" sqref="N12:Q64"/>
    </sheetView>
  </sheetViews>
  <sheetFormatPr baseColWidth="10" defaultColWidth="10.83203125" defaultRowHeight="15" x14ac:dyDescent="0"/>
  <cols>
    <col min="1" max="1" width="10.83203125" style="4"/>
    <col min="2" max="3" width="10.83203125" style="4" hidden="1" customWidth="1"/>
    <col min="4" max="4" width="10.83203125" style="4"/>
    <col min="5" max="5" width="10.83203125" style="4" customWidth="1"/>
    <col min="6" max="24" width="10.83203125" style="4"/>
    <col min="25" max="27" width="11" style="4" customWidth="1"/>
    <col min="28" max="16384" width="10.83203125" style="4"/>
  </cols>
  <sheetData>
    <row r="1" spans="1:30">
      <c r="A1" s="55" t="s">
        <v>37</v>
      </c>
      <c r="B1" s="55"/>
      <c r="C1" s="55"/>
      <c r="D1" s="55"/>
      <c r="G1" s="209"/>
    </row>
    <row r="2" spans="1:30">
      <c r="E2" s="54"/>
      <c r="F2" s="54"/>
      <c r="G2" s="210"/>
    </row>
    <row r="3" spans="1:30" ht="16" thickBot="1">
      <c r="G3" s="209"/>
    </row>
    <row r="4" spans="1:30" ht="25" customHeight="1" thickTop="1">
      <c r="A4" s="1224" t="s">
        <v>1269</v>
      </c>
      <c r="B4" s="1225"/>
      <c r="C4" s="1225"/>
      <c r="D4" s="1225"/>
      <c r="E4" s="1225"/>
      <c r="F4" s="1225"/>
      <c r="G4" s="1225"/>
      <c r="H4" s="1225"/>
      <c r="I4" s="1225"/>
      <c r="J4" s="1225"/>
      <c r="K4" s="1225"/>
      <c r="L4" s="1225"/>
      <c r="M4" s="1225"/>
      <c r="N4" s="1225"/>
      <c r="O4" s="1225"/>
      <c r="P4" s="1225"/>
      <c r="Q4" s="1225"/>
      <c r="R4" s="1225"/>
      <c r="S4" s="1225"/>
      <c r="T4" s="1225"/>
      <c r="U4" s="1225"/>
      <c r="V4" s="1225"/>
      <c r="W4" s="1226"/>
      <c r="X4" s="534"/>
    </row>
    <row r="5" spans="1:30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750"/>
      <c r="X5" s="533"/>
    </row>
    <row r="6" spans="1:30">
      <c r="A6" s="52"/>
      <c r="B6" s="53"/>
      <c r="C6" s="53"/>
      <c r="D6" s="48" t="s">
        <v>36</v>
      </c>
      <c r="E6" s="48" t="s">
        <v>35</v>
      </c>
      <c r="F6" s="48" t="s">
        <v>34</v>
      </c>
      <c r="G6" s="48" t="s">
        <v>33</v>
      </c>
      <c r="H6" s="48" t="s">
        <v>32</v>
      </c>
      <c r="I6" s="48" t="s">
        <v>31</v>
      </c>
      <c r="J6" s="998" t="s">
        <v>30</v>
      </c>
      <c r="K6" s="51" t="s">
        <v>29</v>
      </c>
      <c r="L6" s="243" t="s">
        <v>28</v>
      </c>
      <c r="M6" s="48" t="s">
        <v>27</v>
      </c>
      <c r="N6" s="48" t="s">
        <v>26</v>
      </c>
      <c r="O6" s="50" t="s">
        <v>25</v>
      </c>
      <c r="P6" s="48" t="s">
        <v>24</v>
      </c>
      <c r="Q6" s="48" t="s">
        <v>23</v>
      </c>
      <c r="R6" s="999" t="s">
        <v>22</v>
      </c>
      <c r="S6" s="999" t="s">
        <v>21</v>
      </c>
      <c r="T6" s="1000" t="s">
        <v>54</v>
      </c>
      <c r="U6" s="1000" t="s">
        <v>53</v>
      </c>
      <c r="V6" s="1000" t="s">
        <v>52</v>
      </c>
      <c r="W6" s="1002" t="s">
        <v>51</v>
      </c>
      <c r="X6" s="49"/>
      <c r="Z6" s="518"/>
    </row>
    <row r="7" spans="1:30" ht="35" customHeight="1">
      <c r="A7" s="46"/>
      <c r="B7" s="930"/>
      <c r="C7" s="930"/>
      <c r="D7" s="1287" t="s">
        <v>1060</v>
      </c>
      <c r="E7" s="1288"/>
      <c r="F7" s="1288"/>
      <c r="G7" s="1288"/>
      <c r="H7" s="1288"/>
      <c r="I7" s="1288"/>
      <c r="J7" s="1288"/>
      <c r="K7" s="1288"/>
      <c r="L7" s="1288"/>
      <c r="M7" s="1288"/>
      <c r="N7" s="1288"/>
      <c r="O7" s="1288"/>
      <c r="P7" s="1288"/>
      <c r="Q7" s="1288"/>
      <c r="R7" s="1288"/>
      <c r="S7" s="1288"/>
      <c r="T7" s="1288"/>
      <c r="U7" s="1288"/>
      <c r="V7" s="1288"/>
      <c r="W7" s="1289"/>
      <c r="X7" s="53"/>
      <c r="Z7" s="1227"/>
      <c r="AA7" s="1227"/>
      <c r="AB7" s="1227"/>
      <c r="AC7" s="1227"/>
      <c r="AD7" s="1227"/>
    </row>
    <row r="8" spans="1:30" ht="21" customHeight="1">
      <c r="A8" s="434"/>
      <c r="B8" s="533"/>
      <c r="C8" s="533"/>
      <c r="D8" s="1312" t="s">
        <v>1229</v>
      </c>
      <c r="E8" s="1304"/>
      <c r="F8" s="1304"/>
      <c r="G8" s="1304"/>
      <c r="H8" s="1304"/>
      <c r="I8" s="1304"/>
      <c r="J8" s="1304"/>
      <c r="K8" s="1304"/>
      <c r="L8" s="1304"/>
      <c r="M8" s="1304"/>
      <c r="N8" s="1303" t="s">
        <v>1054</v>
      </c>
      <c r="O8" s="1304"/>
      <c r="P8" s="1304"/>
      <c r="Q8" s="1304"/>
      <c r="R8" s="1304"/>
      <c r="S8" s="1304"/>
      <c r="T8" s="1304"/>
      <c r="U8" s="1304"/>
      <c r="V8" s="1304"/>
      <c r="W8" s="1313"/>
      <c r="X8" s="535"/>
      <c r="Z8" s="1227"/>
      <c r="AA8" s="1227"/>
      <c r="AB8" s="1227"/>
      <c r="AC8" s="1227"/>
      <c r="AD8" s="1227"/>
    </row>
    <row r="9" spans="1:30" s="30" customFormat="1" ht="31" customHeight="1">
      <c r="A9" s="45"/>
      <c r="B9" s="935" t="s">
        <v>1055</v>
      </c>
      <c r="C9" s="935" t="s">
        <v>1056</v>
      </c>
      <c r="D9" s="832" t="s">
        <v>38</v>
      </c>
      <c r="E9" s="316" t="s">
        <v>16</v>
      </c>
      <c r="F9" s="519" t="s">
        <v>15</v>
      </c>
      <c r="G9" s="519" t="s">
        <v>59</v>
      </c>
      <c r="H9" s="316" t="s">
        <v>14</v>
      </c>
      <c r="I9" s="44" t="s">
        <v>13</v>
      </c>
      <c r="J9" s="44" t="s">
        <v>12</v>
      </c>
      <c r="K9" s="44" t="s">
        <v>11</v>
      </c>
      <c r="L9" s="44" t="s">
        <v>10</v>
      </c>
      <c r="M9" s="44" t="s">
        <v>9</v>
      </c>
      <c r="N9" s="832" t="s">
        <v>38</v>
      </c>
      <c r="O9" s="316" t="s">
        <v>16</v>
      </c>
      <c r="P9" s="519" t="s">
        <v>15</v>
      </c>
      <c r="Q9" s="519" t="s">
        <v>59</v>
      </c>
      <c r="R9" s="316" t="s">
        <v>14</v>
      </c>
      <c r="S9" s="44" t="s">
        <v>13</v>
      </c>
      <c r="T9" s="44" t="s">
        <v>12</v>
      </c>
      <c r="U9" s="44" t="s">
        <v>11</v>
      </c>
      <c r="V9" s="44" t="s">
        <v>10</v>
      </c>
      <c r="W9" s="678" t="s">
        <v>9</v>
      </c>
      <c r="X9" s="536"/>
      <c r="Y9" s="1032" t="s">
        <v>39</v>
      </c>
      <c r="Z9" s="1227"/>
      <c r="AA9" s="1227"/>
      <c r="AB9" s="1227"/>
      <c r="AC9" s="1227"/>
      <c r="AD9" s="1227"/>
    </row>
    <row r="10" spans="1:30">
      <c r="A10" s="27">
        <v>1960</v>
      </c>
      <c r="B10" s="936">
        <v>111313.60000000001</v>
      </c>
      <c r="C10" s="936">
        <v>3125.7099827267853</v>
      </c>
      <c r="D10" s="938">
        <v>535.68322915943224</v>
      </c>
      <c r="E10" s="970"/>
      <c r="G10" s="940"/>
      <c r="H10" s="941"/>
      <c r="I10" s="942"/>
      <c r="J10" s="942"/>
      <c r="K10" s="942"/>
      <c r="L10" s="942"/>
      <c r="M10" s="942"/>
      <c r="N10" s="971">
        <v>1.9076891018962289E-2</v>
      </c>
      <c r="O10" s="926"/>
      <c r="P10" s="25"/>
      <c r="Q10" s="25"/>
      <c r="R10" s="926"/>
      <c r="S10" s="25"/>
      <c r="T10" s="25"/>
      <c r="U10" s="25"/>
      <c r="V10" s="25"/>
      <c r="W10" s="24"/>
      <c r="X10" s="15"/>
      <c r="Y10" s="13"/>
      <c r="Z10" s="2"/>
      <c r="AA10" s="2"/>
      <c r="AB10" s="2"/>
      <c r="AC10" s="2"/>
      <c r="AD10" s="2"/>
    </row>
    <row r="11" spans="1:30">
      <c r="A11" s="19">
        <v>1961</v>
      </c>
      <c r="B11" s="932">
        <v>112450.2</v>
      </c>
      <c r="C11" s="937">
        <v>3198.9478230171808</v>
      </c>
      <c r="D11" s="943">
        <v>580.79735799191553</v>
      </c>
      <c r="E11" s="944"/>
      <c r="F11" s="940"/>
      <c r="G11" s="940"/>
      <c r="H11" s="945"/>
      <c r="I11" s="946"/>
      <c r="J11" s="946"/>
      <c r="K11" s="946"/>
      <c r="L11" s="946"/>
      <c r="M11" s="946"/>
      <c r="N11" s="972">
        <v>2.0416331456154457E-2</v>
      </c>
      <c r="O11" s="927"/>
      <c r="P11" s="15"/>
      <c r="Q11" s="15"/>
      <c r="R11" s="927"/>
      <c r="S11" s="15"/>
      <c r="T11" s="15"/>
      <c r="U11" s="15"/>
      <c r="V11" s="15"/>
      <c r="W11" s="14"/>
      <c r="X11" s="15"/>
      <c r="Y11" s="13"/>
      <c r="Z11" s="2"/>
      <c r="AA11" s="2"/>
      <c r="AB11" s="2"/>
      <c r="AC11" s="2"/>
      <c r="AD11" s="2"/>
    </row>
    <row r="12" spans="1:30">
      <c r="A12" s="19">
        <v>1962</v>
      </c>
      <c r="B12" s="932">
        <v>113753.9</v>
      </c>
      <c r="C12" s="937">
        <v>3398.2496341888282</v>
      </c>
      <c r="D12" s="943">
        <v>577.10045167705641</v>
      </c>
      <c r="E12" s="944">
        <v>617.55527252594982</v>
      </c>
      <c r="F12" s="948">
        <v>877.60149657437807</v>
      </c>
      <c r="G12" s="948">
        <f>(E12-F12*0.5)/0.4</f>
        <v>446.88631059690192</v>
      </c>
      <c r="H12" s="944">
        <v>213.46598289702439</v>
      </c>
      <c r="I12" s="949">
        <v>197.9870592320739</v>
      </c>
      <c r="J12" s="949">
        <v>172.42917997545288</v>
      </c>
      <c r="K12" s="949">
        <v>189.03767041380752</v>
      </c>
      <c r="L12" s="949">
        <v>175.26202339030448</v>
      </c>
      <c r="M12" s="949">
        <v>147.71210201050758</v>
      </c>
      <c r="N12" s="972">
        <v>1.9318011958146485E-2</v>
      </c>
      <c r="O12" s="927">
        <v>2.0672207247116603E-2</v>
      </c>
      <c r="P12" s="15">
        <v>2.9377062790445056E-2</v>
      </c>
      <c r="Q12" s="15">
        <v>1.4959189629735189E-2</v>
      </c>
      <c r="R12" s="927">
        <v>7.1456163277616724E-3</v>
      </c>
      <c r="S12" s="15">
        <v>6.6274707751290398E-3</v>
      </c>
      <c r="T12" s="15">
        <v>5.771939618171019E-3</v>
      </c>
      <c r="U12" s="15">
        <v>6.3278965853896807E-3</v>
      </c>
      <c r="V12" s="15">
        <v>5.8667669620149345E-3</v>
      </c>
      <c r="W12" s="14">
        <v>4.9445536642878088E-3</v>
      </c>
      <c r="X12" s="15"/>
      <c r="Y12" s="1034">
        <f>O12*0.9+0.1*TG4d!R12-N12</f>
        <v>1.5361970346246256E-6</v>
      </c>
      <c r="Z12" s="2"/>
      <c r="AA12" s="2"/>
      <c r="AB12" s="2"/>
      <c r="AC12" s="2"/>
      <c r="AD12" s="2"/>
    </row>
    <row r="13" spans="1:30">
      <c r="A13" s="19">
        <v>1963</v>
      </c>
      <c r="B13" s="932">
        <v>115096.3</v>
      </c>
      <c r="C13" s="937">
        <v>3554.487786128162</v>
      </c>
      <c r="D13" s="943">
        <v>598.08715144568578</v>
      </c>
      <c r="E13" s="944">
        <f>(E12+E14)/2</f>
        <v>632.36178442187145</v>
      </c>
      <c r="F13" s="948">
        <f t="shared" ref="F13:M13" si="0">(F12+F14)/2</f>
        <v>891.77119740661578</v>
      </c>
      <c r="G13" s="948">
        <f t="shared" si="0"/>
        <v>466.19046429640895</v>
      </c>
      <c r="H13" s="944">
        <f t="shared" si="0"/>
        <v>200.33039144904359</v>
      </c>
      <c r="I13" s="949">
        <f t="shared" si="0"/>
        <v>160.47954491726631</v>
      </c>
      <c r="J13" s="949">
        <f t="shared" si="0"/>
        <v>159.64887924369174</v>
      </c>
      <c r="K13" s="949">
        <f t="shared" si="0"/>
        <v>181.35685661029908</v>
      </c>
      <c r="L13" s="949">
        <f t="shared" si="0"/>
        <v>161.80906647941748</v>
      </c>
      <c r="M13" s="949">
        <f t="shared" si="0"/>
        <v>144.58461718000501</v>
      </c>
      <c r="N13" s="972">
        <v>1.9366396046593716E-2</v>
      </c>
      <c r="O13" s="927">
        <v>2.0476227807673993E-2</v>
      </c>
      <c r="P13" s="15">
        <v>2.8876049502444476E-2</v>
      </c>
      <c r="Q13" s="15">
        <v>1.5095507641129394E-2</v>
      </c>
      <c r="R13" s="927">
        <v>6.4868099767624839E-3</v>
      </c>
      <c r="S13" s="15">
        <v>5.1964173059603743E-3</v>
      </c>
      <c r="T13" s="15">
        <v>5.1695198874522679E-3</v>
      </c>
      <c r="U13" s="15">
        <v>5.8724363203433846E-3</v>
      </c>
      <c r="V13" s="15">
        <v>5.2394679567942335E-3</v>
      </c>
      <c r="W13" s="14">
        <v>4.6817306671524429E-3</v>
      </c>
      <c r="X13" s="15"/>
      <c r="Y13" s="1034">
        <f>O13*0.9+0.1*TG4d!R13-N13</f>
        <v>-2.8911002201087097E-4</v>
      </c>
      <c r="Z13" s="2"/>
      <c r="AA13" s="2"/>
      <c r="AB13" s="2"/>
      <c r="AC13" s="2"/>
      <c r="AD13" s="2"/>
    </row>
    <row r="14" spans="1:30">
      <c r="A14" s="19">
        <v>1964</v>
      </c>
      <c r="B14" s="932">
        <v>116795.9</v>
      </c>
      <c r="C14" s="937">
        <v>3754.2732419008912</v>
      </c>
      <c r="D14" s="943">
        <v>601.18511907805294</v>
      </c>
      <c r="E14" s="944">
        <v>647.16829631779308</v>
      </c>
      <c r="F14" s="948">
        <v>905.94089823885338</v>
      </c>
      <c r="G14" s="948">
        <f t="shared" ref="G14:G64" si="1">(E14-F14*0.5)/0.4</f>
        <v>485.49461799591597</v>
      </c>
      <c r="H14" s="944">
        <v>187.19480000106276</v>
      </c>
      <c r="I14" s="949">
        <v>122.97203060245872</v>
      </c>
      <c r="J14" s="949">
        <v>146.86857851193056</v>
      </c>
      <c r="K14" s="949">
        <v>173.67604280679066</v>
      </c>
      <c r="L14" s="949">
        <v>148.35610956853051</v>
      </c>
      <c r="M14" s="949">
        <v>141.45713234950247</v>
      </c>
      <c r="N14" s="972">
        <v>1.870294262699326E-2</v>
      </c>
      <c r="O14" s="927">
        <v>2.0133484898299987E-2</v>
      </c>
      <c r="P14" s="15">
        <v>2.818393221241422E-2</v>
      </c>
      <c r="Q14" s="15">
        <v>1.5103796980232191E-2</v>
      </c>
      <c r="R14" s="927">
        <v>5.8236531367583657E-3</v>
      </c>
      <c r="S14" s="15">
        <v>3.8256749212450814E-3</v>
      </c>
      <c r="T14" s="15">
        <v>4.5690994511460303E-3</v>
      </c>
      <c r="U14" s="15">
        <v>5.4030829460316445E-3</v>
      </c>
      <c r="V14" s="15">
        <v>4.6153767243595203E-3</v>
      </c>
      <c r="W14" s="14">
        <v>4.4007486987851507E-3</v>
      </c>
      <c r="X14" s="15"/>
      <c r="Y14" s="1034">
        <f>O14*0.9+0.1*TG4d!R14-N14</f>
        <v>-4.4090484743394831E-7</v>
      </c>
      <c r="Z14" s="2"/>
      <c r="AA14" s="2"/>
      <c r="AB14" s="2"/>
      <c r="AC14" s="2"/>
      <c r="AD14" s="2"/>
    </row>
    <row r="15" spans="1:30">
      <c r="A15" s="19">
        <v>1964</v>
      </c>
      <c r="B15" s="932">
        <v>118275.3</v>
      </c>
      <c r="C15" s="937">
        <v>3998.6966439607909</v>
      </c>
      <c r="D15" s="943">
        <v>629.26704117883105</v>
      </c>
      <c r="E15" s="944">
        <f>(E14+E16)/2</f>
        <v>705.39481844170007</v>
      </c>
      <c r="F15" s="948">
        <f t="shared" ref="F15:M15" si="2">(F14+F16)/2</f>
        <v>994.67067962336716</v>
      </c>
      <c r="G15" s="948">
        <f t="shared" si="2"/>
        <v>520.14869657504119</v>
      </c>
      <c r="H15" s="944">
        <f t="shared" si="2"/>
        <v>233.06277062614549</v>
      </c>
      <c r="I15" s="949">
        <f t="shared" si="2"/>
        <v>210.67391718619649</v>
      </c>
      <c r="J15" s="949">
        <f t="shared" si="2"/>
        <v>194.58425781048436</v>
      </c>
      <c r="K15" s="949">
        <f t="shared" si="2"/>
        <v>210.72929532350585</v>
      </c>
      <c r="L15" s="949">
        <f t="shared" si="2"/>
        <v>187.86234802846991</v>
      </c>
      <c r="M15" s="949">
        <f t="shared" si="2"/>
        <v>189.87628531993576</v>
      </c>
      <c r="N15" s="972">
        <v>1.8612751779494174E-2</v>
      </c>
      <c r="O15" s="927">
        <v>2.0864494408607527E-2</v>
      </c>
      <c r="P15" s="15">
        <v>2.9420829712435471E-2</v>
      </c>
      <c r="Q15" s="15">
        <v>1.538519888097448E-2</v>
      </c>
      <c r="R15" s="927">
        <v>6.8936384950007822E-3</v>
      </c>
      <c r="S15" s="15">
        <v>6.2314106260111871E-3</v>
      </c>
      <c r="T15" s="15">
        <v>5.7555032344279149E-3</v>
      </c>
      <c r="U15" s="15">
        <v>6.2330486261864687E-3</v>
      </c>
      <c r="V15" s="15">
        <v>5.5566794758811315E-3</v>
      </c>
      <c r="W15" s="14">
        <v>5.6162486451725958E-3</v>
      </c>
      <c r="X15" s="15"/>
      <c r="Y15" s="1034">
        <f>O15*0.9+0.1*TG4d!R15-N15</f>
        <v>8.5465703775268118E-4</v>
      </c>
      <c r="Z15" s="2"/>
      <c r="AA15" s="2"/>
      <c r="AB15" s="2"/>
      <c r="AC15" s="2"/>
      <c r="AD15" s="2"/>
    </row>
    <row r="16" spans="1:30">
      <c r="A16" s="19">
        <v>1966</v>
      </c>
      <c r="B16" s="932">
        <v>119724.2</v>
      </c>
      <c r="C16" s="937">
        <v>4235.7327610333696</v>
      </c>
      <c r="D16" s="943">
        <v>715.20122461795336</v>
      </c>
      <c r="E16" s="944">
        <v>763.62134056560706</v>
      </c>
      <c r="F16" s="948">
        <v>1083.4004610078809</v>
      </c>
      <c r="G16" s="948">
        <f t="shared" si="1"/>
        <v>554.8027751541664</v>
      </c>
      <c r="H16" s="944">
        <v>278.9307412512282</v>
      </c>
      <c r="I16" s="949">
        <v>298.37580376993429</v>
      </c>
      <c r="J16" s="949">
        <v>242.29993710903818</v>
      </c>
      <c r="K16" s="949">
        <v>247.78254784022104</v>
      </c>
      <c r="L16" s="949">
        <v>227.36858648840933</v>
      </c>
      <c r="M16" s="949">
        <v>238.29543829036905</v>
      </c>
      <c r="N16" s="972">
        <v>2.0215367514242053E-2</v>
      </c>
      <c r="O16" s="927">
        <v>2.158397596354512E-2</v>
      </c>
      <c r="P16" s="15">
        <v>3.0622624417446783E-2</v>
      </c>
      <c r="Q16" s="15">
        <v>1.568165938705432E-2</v>
      </c>
      <c r="R16" s="927">
        <v>7.8840573132765695E-3</v>
      </c>
      <c r="S16" s="15">
        <v>8.4336775762494653E-3</v>
      </c>
      <c r="T16" s="15">
        <v>6.8486771397147104E-3</v>
      </c>
      <c r="U16" s="15">
        <v>7.0036447027632684E-3</v>
      </c>
      <c r="V16" s="15">
        <v>6.4266382366895414E-3</v>
      </c>
      <c r="W16" s="14">
        <v>6.7354888333426288E-3</v>
      </c>
      <c r="X16" s="15"/>
      <c r="Y16" s="1034">
        <f>O16*0.9+0.1*TG4d!R16-N16</f>
        <v>-1.3834157237858913E-6</v>
      </c>
      <c r="Z16" s="2"/>
      <c r="AA16" s="2"/>
      <c r="AB16" s="2"/>
      <c r="AC16" s="2"/>
      <c r="AD16" s="2"/>
    </row>
    <row r="17" spans="1:30">
      <c r="A17" s="19">
        <v>1967</v>
      </c>
      <c r="B17" s="932">
        <v>121142.6</v>
      </c>
      <c r="C17" s="937">
        <v>4345.6861414606092</v>
      </c>
      <c r="D17" s="943">
        <v>999.5408896099558</v>
      </c>
      <c r="E17" s="944">
        <v>1053.883026517336</v>
      </c>
      <c r="F17" s="948">
        <v>1498.85068906672</v>
      </c>
      <c r="G17" s="948">
        <f t="shared" si="1"/>
        <v>761.14420495994011</v>
      </c>
      <c r="H17" s="944">
        <v>510.33759376015098</v>
      </c>
      <c r="I17" s="949">
        <v>539.00624545387666</v>
      </c>
      <c r="J17" s="949">
        <v>671.08623396543464</v>
      </c>
      <c r="K17" s="949">
        <v>725.05025407008975</v>
      </c>
      <c r="L17" s="949">
        <v>638.77793987980886</v>
      </c>
      <c r="M17" s="949">
        <v>655.04222922413135</v>
      </c>
      <c r="N17" s="972">
        <v>2.7863720073664826E-2</v>
      </c>
      <c r="O17" s="927">
        <v>2.9378589657022121E-2</v>
      </c>
      <c r="P17" s="15">
        <v>4.1782738921938289E-2</v>
      </c>
      <c r="Q17" s="15">
        <v>2.121805049013244E-2</v>
      </c>
      <c r="R17" s="927">
        <v>1.4226435359887541E-2</v>
      </c>
      <c r="S17" s="15">
        <v>1.5025617558421796E-2</v>
      </c>
      <c r="T17" s="15">
        <v>1.8707547798069154E-2</v>
      </c>
      <c r="U17" s="15">
        <v>2.0211876801390354E-2</v>
      </c>
      <c r="V17" s="15">
        <v>1.7806905041162221E-2</v>
      </c>
      <c r="W17" s="14">
        <v>1.8260296803518372E-2</v>
      </c>
      <c r="X17" s="15"/>
      <c r="Y17" s="1034">
        <f>O17*0.9+0.1*TG4d!R17-N17</f>
        <v>-3.4584635616105586E-7</v>
      </c>
      <c r="Z17" s="2"/>
      <c r="AA17" s="2"/>
      <c r="AB17" s="2"/>
      <c r="AC17" s="2"/>
      <c r="AD17" s="2"/>
    </row>
    <row r="18" spans="1:30">
      <c r="A18" s="19">
        <v>1968</v>
      </c>
      <c r="B18" s="932">
        <v>123507</v>
      </c>
      <c r="C18" s="937">
        <v>4559.8079228263596</v>
      </c>
      <c r="D18" s="947">
        <v>1106.8285986170106</v>
      </c>
      <c r="E18" s="944">
        <v>1168.5547375631361</v>
      </c>
      <c r="F18" s="948">
        <v>1661.7326768097244</v>
      </c>
      <c r="G18" s="948">
        <f t="shared" si="1"/>
        <v>844.22099789568472</v>
      </c>
      <c r="H18" s="944">
        <v>553.82599669719457</v>
      </c>
      <c r="I18" s="949">
        <v>569.5598209030785</v>
      </c>
      <c r="J18" s="949">
        <v>598.39976915811008</v>
      </c>
      <c r="K18" s="949">
        <v>668.17058038938671</v>
      </c>
      <c r="L18" s="949">
        <v>657.86836992501151</v>
      </c>
      <c r="M18" s="949">
        <v>697.18938732369577</v>
      </c>
      <c r="N18" s="972">
        <v>2.9979569763249603E-2</v>
      </c>
      <c r="O18" s="927">
        <v>3.1651484539452213E-2</v>
      </c>
      <c r="P18" s="15">
        <v>4.5009706809651093E-2</v>
      </c>
      <c r="Q18" s="15">
        <v>2.2866577836566666E-2</v>
      </c>
      <c r="R18" s="927">
        <v>1.5000936120941333E-2</v>
      </c>
      <c r="S18" s="15">
        <v>1.5427102630383162E-2</v>
      </c>
      <c r="T18" s="15">
        <v>1.6208261738270835E-2</v>
      </c>
      <c r="U18" s="15">
        <v>1.8098074583150492E-2</v>
      </c>
      <c r="V18" s="15">
        <v>1.7819028814258783E-2</v>
      </c>
      <c r="W18" s="14">
        <v>1.8884078258896153E-2</v>
      </c>
      <c r="X18" s="15"/>
      <c r="Y18" s="1034">
        <f>O18*0.9+0.1*TG4d!R18-N18</f>
        <v>6.8599343515211852E-6</v>
      </c>
      <c r="Z18" s="2"/>
      <c r="AA18" s="2"/>
      <c r="AB18" s="2"/>
      <c r="AC18" s="2"/>
      <c r="AD18" s="2"/>
    </row>
    <row r="19" spans="1:30">
      <c r="A19" s="23">
        <v>1969</v>
      </c>
      <c r="B19" s="933">
        <v>125542.6</v>
      </c>
      <c r="C19" s="968">
        <v>4696.6157904789188</v>
      </c>
      <c r="D19" s="950">
        <v>1190.8569642543928</v>
      </c>
      <c r="E19" s="951">
        <v>1255.7094948734516</v>
      </c>
      <c r="F19" s="952">
        <v>1795.8140593721876</v>
      </c>
      <c r="G19" s="952">
        <f t="shared" si="1"/>
        <v>894.50616296839451</v>
      </c>
      <c r="H19" s="951">
        <v>609.13202524306803</v>
      </c>
      <c r="I19" s="953">
        <v>634.92726286101527</v>
      </c>
      <c r="J19" s="953">
        <v>630.87705181827141</v>
      </c>
      <c r="K19" s="953">
        <v>704.66744665004023</v>
      </c>
      <c r="L19" s="953">
        <v>808.65394533349036</v>
      </c>
      <c r="M19" s="953">
        <v>690.0703594090935</v>
      </c>
      <c r="N19" s="973">
        <v>3.1832128960533626E-2</v>
      </c>
      <c r="O19" s="928">
        <v>3.3565665548091289E-2</v>
      </c>
      <c r="P19" s="21">
        <v>4.8002897445257986E-2</v>
      </c>
      <c r="Q19" s="21">
        <v>2.3910542063655744E-2</v>
      </c>
      <c r="R19" s="928">
        <v>1.6282366198083761E-2</v>
      </c>
      <c r="S19" s="21">
        <v>1.6971884213319299E-2</v>
      </c>
      <c r="T19" s="21">
        <v>1.6863620295737288E-2</v>
      </c>
      <c r="U19" s="21">
        <v>1.8836069913819031E-2</v>
      </c>
      <c r="V19" s="21">
        <v>2.1615674631769718E-2</v>
      </c>
      <c r="W19" s="20">
        <v>1.8445883369633261E-2</v>
      </c>
      <c r="X19" s="15"/>
      <c r="Y19" s="1034">
        <f>O19*0.9+0.1*TG4d!R19-N19</f>
        <v>5.2066525569119393E-6</v>
      </c>
      <c r="Z19" s="2"/>
      <c r="AA19" s="2"/>
      <c r="AB19" s="2"/>
      <c r="AC19" s="2"/>
      <c r="AD19" s="2"/>
    </row>
    <row r="20" spans="1:30">
      <c r="A20" s="27">
        <v>1970</v>
      </c>
      <c r="B20" s="931">
        <v>127673.60000000001</v>
      </c>
      <c r="C20" s="936">
        <v>4660.6916217073949</v>
      </c>
      <c r="D20" s="954">
        <v>1332.5531068061568</v>
      </c>
      <c r="E20" s="939">
        <v>1406.6948385656524</v>
      </c>
      <c r="F20" s="955">
        <v>2070.2151930449586</v>
      </c>
      <c r="G20" s="955">
        <f t="shared" si="1"/>
        <v>928.96810510793273</v>
      </c>
      <c r="H20" s="939">
        <v>667.52211568332871</v>
      </c>
      <c r="I20" s="956">
        <v>725.7766347258904</v>
      </c>
      <c r="J20" s="956">
        <v>757.44754816798604</v>
      </c>
      <c r="K20" s="956">
        <v>840.38919839045286</v>
      </c>
      <c r="L20" s="956">
        <v>879.48865504118135</v>
      </c>
      <c r="M20" s="956">
        <v>844.80299957962245</v>
      </c>
      <c r="N20" s="971">
        <v>3.6503563450696733E-2</v>
      </c>
      <c r="O20" s="926">
        <v>3.8534579997657505E-2</v>
      </c>
      <c r="P20" s="25">
        <v>5.6710859229497146E-2</v>
      </c>
      <c r="Q20" s="25">
        <v>2.5447875957272322E-2</v>
      </c>
      <c r="R20" s="926">
        <v>1.8285902287971112E-2</v>
      </c>
      <c r="S20" s="25">
        <v>1.9881709255287205E-2</v>
      </c>
      <c r="T20" s="25">
        <v>2.0749292837862754E-2</v>
      </c>
      <c r="U20" s="25">
        <v>2.3021371733733535E-2</v>
      </c>
      <c r="V20" s="25">
        <v>2.4092450619406236E-2</v>
      </c>
      <c r="W20" s="24">
        <v>2.3142282090660157E-2</v>
      </c>
      <c r="X20" s="15"/>
      <c r="Y20" s="1034">
        <f>O20*0.9+0.1*TG4d!R20-N20</f>
        <v>6.1487759921360907E-6</v>
      </c>
      <c r="Z20" s="2"/>
      <c r="AA20" s="2"/>
      <c r="AB20" s="2"/>
      <c r="AC20" s="2"/>
      <c r="AD20" s="2"/>
    </row>
    <row r="21" spans="1:30">
      <c r="A21" s="19">
        <v>1971</v>
      </c>
      <c r="B21" s="932">
        <v>130774.16039999999</v>
      </c>
      <c r="C21" s="937">
        <v>4798.4970227821887</v>
      </c>
      <c r="D21" s="947">
        <v>1461.3341326510615</v>
      </c>
      <c r="E21" s="944">
        <v>1555.9618043210721</v>
      </c>
      <c r="F21" s="948">
        <v>2266.6714059628712</v>
      </c>
      <c r="G21" s="948">
        <f t="shared" si="1"/>
        <v>1056.5652533490913</v>
      </c>
      <c r="H21" s="944">
        <v>613.10374357152125</v>
      </c>
      <c r="I21" s="949">
        <v>689.56818213376573</v>
      </c>
      <c r="J21" s="949">
        <v>781.88944196835837</v>
      </c>
      <c r="K21" s="949">
        <v>828.90588936906579</v>
      </c>
      <c r="L21" s="949">
        <v>950.08330262953621</v>
      </c>
      <c r="M21" s="949">
        <v>894.64469648011482</v>
      </c>
      <c r="N21" s="972">
        <v>3.9825958702064894E-2</v>
      </c>
      <c r="O21" s="927">
        <v>4.2404860857156265E-2</v>
      </c>
      <c r="P21" s="15">
        <v>6.1773936424287974E-2</v>
      </c>
      <c r="Q21" s="15">
        <v>2.8794731612530697E-2</v>
      </c>
      <c r="R21" s="927">
        <v>1.6709008450561669E-2</v>
      </c>
      <c r="S21" s="15">
        <v>1.8792905284499291E-2</v>
      </c>
      <c r="T21" s="15">
        <v>2.1308950451270903E-2</v>
      </c>
      <c r="U21" s="15">
        <v>2.2590296757130091E-2</v>
      </c>
      <c r="V21" s="15">
        <v>2.5892763009238706E-2</v>
      </c>
      <c r="W21" s="14">
        <v>2.438188634545924E-2</v>
      </c>
      <c r="X21" s="15"/>
      <c r="Y21" s="1034">
        <f>O21*0.9+0.1*TG4d!R21-N21</f>
        <v>9.3169144319144026E-6</v>
      </c>
      <c r="Z21" s="2"/>
      <c r="AA21" s="2"/>
      <c r="AB21" s="2"/>
      <c r="AC21" s="2"/>
      <c r="AD21" s="2"/>
    </row>
    <row r="22" spans="1:30">
      <c r="A22" s="19">
        <v>1972</v>
      </c>
      <c r="B22" s="932">
        <v>133501.5618</v>
      </c>
      <c r="C22" s="937">
        <v>5077.3659555114527</v>
      </c>
      <c r="D22" s="947">
        <v>1546.8258154959908</v>
      </c>
      <c r="E22" s="944">
        <v>1636.6888293376276</v>
      </c>
      <c r="F22" s="948">
        <v>2412.0213457979498</v>
      </c>
      <c r="G22" s="948">
        <f t="shared" si="1"/>
        <v>1076.6953910966315</v>
      </c>
      <c r="H22" s="944">
        <v>741.10523889308672</v>
      </c>
      <c r="I22" s="949">
        <v>792.02525484740181</v>
      </c>
      <c r="J22" s="949">
        <v>854.17663749976668</v>
      </c>
      <c r="K22" s="949">
        <v>896.30112478736976</v>
      </c>
      <c r="L22" s="949">
        <v>950.97631458138017</v>
      </c>
      <c r="M22" s="949">
        <v>880.81128943176418</v>
      </c>
      <c r="N22" s="972">
        <v>4.0671415850400697E-2</v>
      </c>
      <c r="O22" s="927">
        <v>4.3034226173909292E-2</v>
      </c>
      <c r="P22" s="15">
        <v>6.3420407270314158E-2</v>
      </c>
      <c r="Q22" s="15">
        <v>2.8310056346880524E-2</v>
      </c>
      <c r="R22" s="927">
        <v>1.9486227251945813E-2</v>
      </c>
      <c r="S22" s="15">
        <v>2.0825091087317556E-2</v>
      </c>
      <c r="T22" s="15">
        <v>2.2459266509144982E-2</v>
      </c>
      <c r="U22" s="15">
        <v>2.3566865388602309E-2</v>
      </c>
      <c r="V22" s="15">
        <v>2.5004465769029594E-2</v>
      </c>
      <c r="W22" s="14">
        <v>2.3159583890652865E-2</v>
      </c>
      <c r="X22" s="15"/>
      <c r="Y22" s="1034">
        <f>O22*0.9+0.1*TG4d!R22-N22</f>
        <v>8.0104313122456028E-6</v>
      </c>
      <c r="Z22" s="2"/>
      <c r="AA22" s="2"/>
      <c r="AB22" s="2"/>
      <c r="AC22" s="2"/>
      <c r="AD22" s="2"/>
    </row>
    <row r="23" spans="1:30">
      <c r="A23" s="19">
        <v>1973</v>
      </c>
      <c r="B23" s="932">
        <v>136006.38620000001</v>
      </c>
      <c r="C23" s="937">
        <v>5388.4592496765845</v>
      </c>
      <c r="D23" s="947">
        <v>1600.8726591069603</v>
      </c>
      <c r="E23" s="944">
        <v>1697.8106795141759</v>
      </c>
      <c r="F23" s="948">
        <v>2511.4762818402619</v>
      </c>
      <c r="G23" s="948">
        <f t="shared" si="1"/>
        <v>1105.1813464851125</v>
      </c>
      <c r="H23" s="944">
        <v>731.80921396766257</v>
      </c>
      <c r="I23" s="949">
        <v>776.21386820569921</v>
      </c>
      <c r="J23" s="949">
        <v>856.1568810055885</v>
      </c>
      <c r="K23" s="949">
        <v>808.38270972877467</v>
      </c>
      <c r="L23" s="949">
        <v>850.84854724180991</v>
      </c>
      <c r="M23" s="949">
        <v>921.09573200930447</v>
      </c>
      <c r="N23" s="972">
        <v>4.0406523468575976E-2</v>
      </c>
      <c r="O23" s="927">
        <v>4.2853269232081298E-2</v>
      </c>
      <c r="P23" s="15">
        <v>6.3390441922820187E-2</v>
      </c>
      <c r="Q23" s="15">
        <v>2.7895120676678022E-2</v>
      </c>
      <c r="R23" s="927">
        <v>1.8471092007530391E-2</v>
      </c>
      <c r="S23" s="15">
        <v>1.9591879281506408E-2</v>
      </c>
      <c r="T23" s="15">
        <v>2.1609665770938591E-2</v>
      </c>
      <c r="U23" s="15">
        <v>2.0403830839654795E-2</v>
      </c>
      <c r="V23" s="15">
        <v>2.1475681776905731E-2</v>
      </c>
      <c r="W23" s="14">
        <v>2.3248742553327869E-2</v>
      </c>
      <c r="X23" s="15"/>
      <c r="Y23" s="1034">
        <f>O23*0.9+0.1*TG4d!R23-N23</f>
        <v>8.5280410502333592E-6</v>
      </c>
      <c r="Z23" s="2"/>
      <c r="AA23" s="2"/>
      <c r="AB23" s="2"/>
      <c r="AC23" s="2"/>
      <c r="AD23" s="2"/>
    </row>
    <row r="24" spans="1:30">
      <c r="A24" s="19">
        <v>1974</v>
      </c>
      <c r="B24" s="932">
        <v>138443.58360000001</v>
      </c>
      <c r="C24" s="937">
        <v>5330.0375563814814</v>
      </c>
      <c r="D24" s="947">
        <v>1747.7066186366499</v>
      </c>
      <c r="E24" s="944">
        <v>1857.3129978433592</v>
      </c>
      <c r="F24" s="948">
        <v>2776.1490972272641</v>
      </c>
      <c r="G24" s="948">
        <f t="shared" si="1"/>
        <v>1173.0961230743178</v>
      </c>
      <c r="H24" s="944">
        <v>763.67512387549459</v>
      </c>
      <c r="I24" s="949">
        <v>784.84390865143769</v>
      </c>
      <c r="J24" s="949">
        <v>968.86532915133353</v>
      </c>
      <c r="K24" s="949">
        <v>994.81358399456042</v>
      </c>
      <c r="L24" s="949">
        <v>1094.0159083809003</v>
      </c>
      <c r="M24" s="949">
        <v>1173.7346470205887</v>
      </c>
      <c r="N24" s="972">
        <v>4.5395321291086775E-2</v>
      </c>
      <c r="O24" s="927">
        <v>4.8242261816792767E-2</v>
      </c>
      <c r="P24" s="15">
        <v>7.2108315478544696E-2</v>
      </c>
      <c r="Q24" s="15">
        <v>3.047026019380104E-2</v>
      </c>
      <c r="R24" s="927">
        <v>1.9835867897199932E-2</v>
      </c>
      <c r="S24" s="15">
        <v>2.0385710631671827E-2</v>
      </c>
      <c r="T24" s="15">
        <v>2.5165524027670472E-2</v>
      </c>
      <c r="U24" s="15">
        <v>2.5839509783054382E-2</v>
      </c>
      <c r="V24" s="15">
        <v>2.8416213069704096E-2</v>
      </c>
      <c r="W24" s="14">
        <v>3.0486845357113882E-2</v>
      </c>
      <c r="X24" s="15"/>
      <c r="Y24" s="1034">
        <f>O24*0.9+0.1*TG4d!R24-N24</f>
        <v>6.3011337467083761E-6</v>
      </c>
      <c r="Z24" s="2"/>
      <c r="AA24" s="2"/>
      <c r="AB24" s="2"/>
      <c r="AC24" s="2"/>
      <c r="AD24" s="2"/>
    </row>
    <row r="25" spans="1:30">
      <c r="A25" s="19">
        <v>1975</v>
      </c>
      <c r="B25" s="932">
        <v>141054.91199999998</v>
      </c>
      <c r="C25" s="937">
        <v>5256.0197449486577</v>
      </c>
      <c r="D25" s="947">
        <v>1966.4162353274162</v>
      </c>
      <c r="E25" s="944">
        <v>2089.5906729109665</v>
      </c>
      <c r="F25" s="948">
        <v>3093.9127767095165</v>
      </c>
      <c r="G25" s="948">
        <f t="shared" si="1"/>
        <v>1356.5857113905206</v>
      </c>
      <c r="H25" s="944">
        <v>859.86312246800537</v>
      </c>
      <c r="I25" s="949">
        <v>966.130003114332</v>
      </c>
      <c r="J25" s="949">
        <v>978.72279384160083</v>
      </c>
      <c r="K25" s="949">
        <v>973.3066593316521</v>
      </c>
      <c r="L25" s="949">
        <v>1157.1756905742961</v>
      </c>
      <c r="M25" s="949">
        <v>1127.9355949445762</v>
      </c>
      <c r="N25" s="972">
        <v>5.2772379574116186E-2</v>
      </c>
      <c r="O25" s="927">
        <v>5.6077991100917428E-2</v>
      </c>
      <c r="P25" s="15">
        <v>8.3030813359073363E-2</v>
      </c>
      <c r="Q25" s="15">
        <v>3.6406461053451848E-2</v>
      </c>
      <c r="R25" s="927">
        <v>2.3076001034496585E-2</v>
      </c>
      <c r="S25" s="15">
        <v>2.5927867318387136E-2</v>
      </c>
      <c r="T25" s="15">
        <v>2.6265817911053084E-2</v>
      </c>
      <c r="U25" s="15">
        <v>2.6120466026213762E-2</v>
      </c>
      <c r="V25" s="15">
        <v>3.1054928086859949E-2</v>
      </c>
      <c r="W25" s="14">
        <v>3.0270216591077315E-2</v>
      </c>
      <c r="X25" s="15"/>
      <c r="Y25" s="1034">
        <f>O25*0.9+0.1*TG4d!R25-N25</f>
        <v>5.4125201591551098E-6</v>
      </c>
      <c r="Z25" s="2"/>
      <c r="AA25" s="2"/>
      <c r="AB25" s="2"/>
      <c r="AC25" s="2"/>
      <c r="AD25" s="2"/>
    </row>
    <row r="26" spans="1:30">
      <c r="A26" s="19">
        <v>1976</v>
      </c>
      <c r="B26" s="932">
        <v>143608.93439999997</v>
      </c>
      <c r="C26" s="937">
        <v>5546.5509109184568</v>
      </c>
      <c r="D26" s="947">
        <v>2010.0591934453807</v>
      </c>
      <c r="E26" s="944">
        <v>2134.7483020312857</v>
      </c>
      <c r="F26" s="948">
        <v>3165.1385875948999</v>
      </c>
      <c r="G26" s="948">
        <f t="shared" si="1"/>
        <v>1380.4475205845893</v>
      </c>
      <c r="H26" s="944">
        <v>890.000231906213</v>
      </c>
      <c r="I26" s="949">
        <v>936.23213083169117</v>
      </c>
      <c r="J26" s="949">
        <v>1099.0605091796356</v>
      </c>
      <c r="K26" s="949">
        <v>1145.7768336903591</v>
      </c>
      <c r="L26" s="949">
        <v>1242.7969829152853</v>
      </c>
      <c r="M26" s="949">
        <v>1275.9074327912165</v>
      </c>
      <c r="N26" s="972">
        <v>5.2043596730245237E-2</v>
      </c>
      <c r="O26" s="927">
        <v>5.5271994035687534E-2</v>
      </c>
      <c r="P26" s="15">
        <v>8.1950420557404854E-2</v>
      </c>
      <c r="Q26" s="15">
        <v>3.5741959392462774E-2</v>
      </c>
      <c r="R26" s="927">
        <v>2.304350703212776E-2</v>
      </c>
      <c r="S26" s="15">
        <v>2.4240523673029198E-2</v>
      </c>
      <c r="T26" s="15">
        <v>2.8456406711008242E-2</v>
      </c>
      <c r="U26" s="15">
        <v>2.9665965892888838E-2</v>
      </c>
      <c r="V26" s="15">
        <v>3.217797028431945E-2</v>
      </c>
      <c r="W26" s="14">
        <v>3.3035251953694722E-2</v>
      </c>
      <c r="X26" s="15"/>
      <c r="Y26" s="1034">
        <f>O26*0.9+0.1*TG4d!R26-N26</f>
        <v>5.5486050863223779E-6</v>
      </c>
      <c r="Z26" s="2"/>
      <c r="AA26" s="2"/>
      <c r="AB26" s="2"/>
      <c r="AC26" s="2"/>
      <c r="AD26" s="2"/>
    </row>
    <row r="27" spans="1:30">
      <c r="A27" s="19">
        <v>1977</v>
      </c>
      <c r="B27" s="932">
        <v>146305.25279999999</v>
      </c>
      <c r="C27" s="937">
        <v>5825.2522937953499</v>
      </c>
      <c r="D27" s="947">
        <v>1992.9343093593784</v>
      </c>
      <c r="E27" s="944">
        <v>2105.3653086084</v>
      </c>
      <c r="F27" s="948">
        <v>3113.3618141337674</v>
      </c>
      <c r="G27" s="948">
        <f t="shared" si="1"/>
        <v>1371.7110038537908</v>
      </c>
      <c r="H27" s="944">
        <v>982.83377278329635</v>
      </c>
      <c r="I27" s="949">
        <v>1039.0498611540709</v>
      </c>
      <c r="J27" s="949">
        <v>1025.1592510120893</v>
      </c>
      <c r="K27" s="949">
        <v>1052.6772504103035</v>
      </c>
      <c r="L27" s="949">
        <v>1175.4700640389631</v>
      </c>
      <c r="M27" s="949">
        <v>1197.3592197421715</v>
      </c>
      <c r="N27" s="972">
        <v>5.0053927836771005E-2</v>
      </c>
      <c r="O27" s="927">
        <v>5.2877710385246253E-2</v>
      </c>
      <c r="P27" s="15">
        <v>7.8194241948949625E-2</v>
      </c>
      <c r="Q27" s="15">
        <v>3.4451473526928601E-2</v>
      </c>
      <c r="R27" s="927">
        <v>2.468455207349507E-2</v>
      </c>
      <c r="S27" s="15">
        <v>2.6096458134503564E-2</v>
      </c>
      <c r="T27" s="15">
        <v>2.5747585823765455E-2</v>
      </c>
      <c r="U27" s="15">
        <v>2.6438719470078805E-2</v>
      </c>
      <c r="V27" s="15">
        <v>2.9522746175514314E-2</v>
      </c>
      <c r="W27" s="14">
        <v>3.0072507507250545E-2</v>
      </c>
      <c r="X27" s="15"/>
      <c r="Y27" s="1034">
        <f>O27*0.9+0.1*TG4d!R27-N27</f>
        <v>4.466717300130596E-6</v>
      </c>
      <c r="Z27" s="2"/>
      <c r="AA27" s="2"/>
      <c r="AB27" s="2"/>
      <c r="AC27" s="2"/>
      <c r="AD27" s="2"/>
    </row>
    <row r="28" spans="1:30">
      <c r="A28" s="19">
        <v>1978</v>
      </c>
      <c r="B28" s="932">
        <v>149142.4302</v>
      </c>
      <c r="C28" s="937">
        <v>6149.649394652999</v>
      </c>
      <c r="D28" s="947">
        <v>2011.8015066696603</v>
      </c>
      <c r="E28" s="944">
        <v>2123.7313902053147</v>
      </c>
      <c r="F28" s="948">
        <v>3126.4367084856581</v>
      </c>
      <c r="G28" s="948">
        <f t="shared" si="1"/>
        <v>1401.2825899062141</v>
      </c>
      <c r="H28" s="944">
        <v>1007.2197224127457</v>
      </c>
      <c r="I28" s="949">
        <v>1059.0970146682819</v>
      </c>
      <c r="J28" s="949">
        <v>1029.2563878282579</v>
      </c>
      <c r="K28" s="949">
        <v>1087.4140184880198</v>
      </c>
      <c r="L28" s="949">
        <v>1170.6878114320259</v>
      </c>
      <c r="M28" s="949">
        <v>1237.9730127411342</v>
      </c>
      <c r="N28" s="972">
        <v>4.8790580816788991E-2</v>
      </c>
      <c r="O28" s="927">
        <v>5.1505124975521871E-2</v>
      </c>
      <c r="P28" s="15">
        <v>7.5822919104211906E-2</v>
      </c>
      <c r="Q28" s="15">
        <v>3.3984163558539796E-2</v>
      </c>
      <c r="R28" s="927">
        <v>2.4427278289493867E-2</v>
      </c>
      <c r="S28" s="15">
        <v>2.5685415939733499E-2</v>
      </c>
      <c r="T28" s="15">
        <v>2.4961715559435046E-2</v>
      </c>
      <c r="U28" s="15">
        <v>2.6372165133814459E-2</v>
      </c>
      <c r="V28" s="15">
        <v>2.8391736503596828E-2</v>
      </c>
      <c r="W28" s="14">
        <v>3.0023549603130917E-2</v>
      </c>
      <c r="X28" s="15"/>
      <c r="Y28" s="1034">
        <f>O28*0.9+0.1*TG4d!R28-N28</f>
        <v>6.7594901300843668E-6</v>
      </c>
      <c r="Z28" s="2"/>
      <c r="AA28" s="2"/>
      <c r="AB28" s="2"/>
      <c r="AC28" s="2"/>
      <c r="AD28" s="2"/>
    </row>
    <row r="29" spans="1:30">
      <c r="A29" s="23">
        <v>1979</v>
      </c>
      <c r="B29" s="933">
        <v>152105.4296</v>
      </c>
      <c r="C29" s="968">
        <v>6295.754518681656</v>
      </c>
      <c r="D29" s="950">
        <v>2048.0144175404644</v>
      </c>
      <c r="E29" s="951">
        <v>2143.2584671327077</v>
      </c>
      <c r="F29" s="952">
        <v>3146.5248802299602</v>
      </c>
      <c r="G29" s="952">
        <f t="shared" si="1"/>
        <v>1424.9900675443189</v>
      </c>
      <c r="H29" s="951">
        <v>991.01029080784724</v>
      </c>
      <c r="I29" s="953">
        <v>1086.6449353362293</v>
      </c>
      <c r="J29" s="953">
        <v>1081.6378863762272</v>
      </c>
      <c r="K29" s="953">
        <v>1111.6310066263766</v>
      </c>
      <c r="L29" s="953">
        <v>1145.5115331711852</v>
      </c>
      <c r="M29" s="953">
        <v>1290.2331848648564</v>
      </c>
      <c r="N29" s="973">
        <v>4.9480028467218232E-2</v>
      </c>
      <c r="O29" s="928">
        <v>5.1781124711851589E-2</v>
      </c>
      <c r="P29" s="21">
        <v>7.6020041320589371E-2</v>
      </c>
      <c r="Q29" s="21">
        <v>3.4427760128892274E-2</v>
      </c>
      <c r="R29" s="928">
        <v>2.3942808693391274E-2</v>
      </c>
      <c r="S29" s="21">
        <v>2.6253341711708341E-2</v>
      </c>
      <c r="T29" s="21">
        <v>2.6132371408493782E-2</v>
      </c>
      <c r="U29" s="21">
        <v>2.6857005195779497E-2</v>
      </c>
      <c r="V29" s="21">
        <v>2.7675558719408851E-2</v>
      </c>
      <c r="W29" s="20">
        <v>3.1172033834181434E-2</v>
      </c>
      <c r="X29" s="15"/>
      <c r="Y29" s="1034">
        <f>O29*0.9+0.1*TG4d!R29-N29</f>
        <v>-4.8273535721267413E-4</v>
      </c>
      <c r="Z29" s="2"/>
      <c r="AA29" s="2"/>
      <c r="AB29" s="2"/>
      <c r="AC29" s="2"/>
      <c r="AD29" s="2"/>
    </row>
    <row r="30" spans="1:30">
      <c r="A30" s="27">
        <v>1980</v>
      </c>
      <c r="B30" s="931">
        <v>155268</v>
      </c>
      <c r="C30" s="936">
        <v>6240.3999247501479</v>
      </c>
      <c r="D30" s="954">
        <v>2197.7280241265953</v>
      </c>
      <c r="E30" s="939">
        <v>2326.5938128369912</v>
      </c>
      <c r="F30" s="955">
        <v>3435.817019109877</v>
      </c>
      <c r="G30" s="955">
        <f t="shared" si="1"/>
        <v>1521.7132582051318</v>
      </c>
      <c r="H30" s="939">
        <v>1041.3290504439608</v>
      </c>
      <c r="I30" s="956">
        <v>1100.8746204106415</v>
      </c>
      <c r="J30" s="956">
        <v>1140.2900407743059</v>
      </c>
      <c r="K30" s="956">
        <v>1154.8648995465601</v>
      </c>
      <c r="L30" s="956">
        <v>1211.9291618963005</v>
      </c>
      <c r="M30" s="956">
        <v>1321.7663677253636</v>
      </c>
      <c r="N30" s="971">
        <v>5.4681885610680728E-2</v>
      </c>
      <c r="O30" s="926">
        <v>5.7888207885336364E-2</v>
      </c>
      <c r="P30" s="25">
        <v>8.5486898813542225E-2</v>
      </c>
      <c r="Q30" s="25">
        <v>3.7861896196413128E-2</v>
      </c>
      <c r="R30" s="926">
        <v>2.5909409806104122E-2</v>
      </c>
      <c r="S30" s="25">
        <v>2.7390968947997859E-2</v>
      </c>
      <c r="T30" s="25">
        <v>2.837166787159617E-2</v>
      </c>
      <c r="U30" s="25">
        <v>2.8734306356170695E-2</v>
      </c>
      <c r="V30" s="25">
        <v>3.0154127840908988E-2</v>
      </c>
      <c r="W30" s="24">
        <v>3.2886998086456558E-2</v>
      </c>
      <c r="X30" s="15"/>
      <c r="Y30" s="1034">
        <f>O30*0.9+0.1*TG4d!R30-N30</f>
        <v>8.4424667324140001E-6</v>
      </c>
      <c r="Z30" s="2"/>
      <c r="AA30" s="2"/>
      <c r="AB30" s="2"/>
      <c r="AC30" s="2"/>
      <c r="AD30" s="2"/>
    </row>
    <row r="31" spans="1:30">
      <c r="A31" s="19">
        <v>1981</v>
      </c>
      <c r="B31" s="932">
        <v>158033.20000000001</v>
      </c>
      <c r="C31" s="937">
        <v>6400.1452858586508</v>
      </c>
      <c r="D31" s="947">
        <v>2213.8844365087152</v>
      </c>
      <c r="E31" s="944">
        <v>2335.0463330987905</v>
      </c>
      <c r="F31" s="948">
        <v>3419.75322996054</v>
      </c>
      <c r="G31" s="948">
        <f t="shared" si="1"/>
        <v>1562.9242952963011</v>
      </c>
      <c r="H31" s="944">
        <v>1125.2262794576482</v>
      </c>
      <c r="I31" s="949">
        <v>1213.9474819324093</v>
      </c>
      <c r="J31" s="949">
        <v>1181.1074615577679</v>
      </c>
      <c r="K31" s="949">
        <v>1185.6682141913673</v>
      </c>
      <c r="L31" s="949">
        <v>1295.4228671211069</v>
      </c>
      <c r="M31" s="949">
        <v>1304.2253561088053</v>
      </c>
      <c r="N31" s="972">
        <v>5.4665515594577718E-2</v>
      </c>
      <c r="O31" s="927">
        <v>5.7657260528635068E-2</v>
      </c>
      <c r="P31" s="15">
        <v>8.4440980946965297E-2</v>
      </c>
      <c r="Q31" s="15">
        <v>3.859192513788106E-2</v>
      </c>
      <c r="R31" s="927">
        <v>2.7784230157976715E-2</v>
      </c>
      <c r="S31" s="15">
        <v>2.9974945354069856E-2</v>
      </c>
      <c r="T31" s="15">
        <v>2.9164055401409428E-2</v>
      </c>
      <c r="U31" s="15">
        <v>2.9276670084499301E-2</v>
      </c>
      <c r="V31" s="15">
        <v>3.1986745909762249E-2</v>
      </c>
      <c r="W31" s="14">
        <v>3.2204098085464317E-2</v>
      </c>
      <c r="X31" s="15"/>
      <c r="Y31" s="1034">
        <f>O31*0.9+0.1*TG4d!R31-N31</f>
        <v>4.4418969915166473E-6</v>
      </c>
      <c r="Z31" s="2"/>
      <c r="AA31" s="2"/>
      <c r="AB31" s="2"/>
      <c r="AC31" s="2"/>
      <c r="AD31" s="2"/>
    </row>
    <row r="32" spans="1:30">
      <c r="A32" s="19">
        <v>1982</v>
      </c>
      <c r="B32" s="932">
        <v>160665.4</v>
      </c>
      <c r="C32" s="937">
        <v>6293.4488359370243</v>
      </c>
      <c r="D32" s="947">
        <v>2192.9722151141737</v>
      </c>
      <c r="E32" s="944">
        <v>2303.0711474924506</v>
      </c>
      <c r="F32" s="948">
        <v>3371.4896424487674</v>
      </c>
      <c r="G32" s="948">
        <f t="shared" si="1"/>
        <v>1543.315815670167</v>
      </c>
      <c r="H32" s="944">
        <v>1204.4481067221575</v>
      </c>
      <c r="I32" s="949">
        <v>1259.0011986347561</v>
      </c>
      <c r="J32" s="949">
        <v>1362.8882571792619</v>
      </c>
      <c r="K32" s="949">
        <v>1345.3205158862609</v>
      </c>
      <c r="L32" s="949">
        <v>1296.8791603908321</v>
      </c>
      <c r="M32" s="949">
        <v>1394.5950580173601</v>
      </c>
      <c r="N32" s="972">
        <v>5.5984368398817055E-2</v>
      </c>
      <c r="O32" s="927">
        <v>5.879508307550118E-2</v>
      </c>
      <c r="P32" s="15">
        <v>8.6070729439597926E-2</v>
      </c>
      <c r="Q32" s="15">
        <v>3.9399295889255538E-2</v>
      </c>
      <c r="R32" s="927">
        <v>3.0748345126880842E-2</v>
      </c>
      <c r="S32" s="15">
        <v>3.2141030530681292E-2</v>
      </c>
      <c r="T32" s="15">
        <v>3.4793162334878495E-2</v>
      </c>
      <c r="U32" s="15">
        <v>3.434467562186682E-2</v>
      </c>
      <c r="V32" s="15">
        <v>3.3108016683325296E-2</v>
      </c>
      <c r="W32" s="14">
        <v>3.5602604974704917E-2</v>
      </c>
      <c r="X32" s="15"/>
      <c r="Y32" s="1034">
        <f>O32*0.9+0.1*TG4d!R32-N32</f>
        <v>6.0408818220933358E-6</v>
      </c>
      <c r="Z32" s="2"/>
      <c r="AA32" s="2"/>
      <c r="AB32" s="2"/>
      <c r="AC32" s="2"/>
      <c r="AD32" s="2"/>
    </row>
    <row r="33" spans="1:30">
      <c r="A33" s="19">
        <v>1983</v>
      </c>
      <c r="B33" s="932">
        <v>163134.6</v>
      </c>
      <c r="C33" s="937">
        <v>6494.3867014670495</v>
      </c>
      <c r="D33" s="947">
        <v>2262.7501098128214</v>
      </c>
      <c r="E33" s="944">
        <v>2369.6386115260971</v>
      </c>
      <c r="F33" s="948">
        <v>3414.6339545065166</v>
      </c>
      <c r="G33" s="948">
        <f t="shared" si="1"/>
        <v>1655.8040856820969</v>
      </c>
      <c r="H33" s="944">
        <v>1304.4215368419357</v>
      </c>
      <c r="I33" s="949">
        <v>1440.4243676143021</v>
      </c>
      <c r="J33" s="949">
        <v>1412.9085657817636</v>
      </c>
      <c r="K33" s="949">
        <v>1457.0682245593646</v>
      </c>
      <c r="L33" s="949">
        <v>1459.747309199578</v>
      </c>
      <c r="M33" s="949">
        <v>1518.5632868909195</v>
      </c>
      <c r="N33" s="972">
        <v>5.6838751837934964E-2</v>
      </c>
      <c r="O33" s="927">
        <v>5.9523718682865157E-2</v>
      </c>
      <c r="P33" s="15">
        <v>8.5773294680620893E-2</v>
      </c>
      <c r="Q33" s="15">
        <v>4.1592678356386768E-2</v>
      </c>
      <c r="R33" s="927">
        <v>3.2766186466233187E-2</v>
      </c>
      <c r="S33" s="15">
        <v>3.6182485559095305E-2</v>
      </c>
      <c r="T33" s="15">
        <v>3.5491307233570517E-2</v>
      </c>
      <c r="U33" s="15">
        <v>3.6600567984734766E-2</v>
      </c>
      <c r="V33" s="15">
        <v>3.6667864778294756E-2</v>
      </c>
      <c r="W33" s="14">
        <v>3.8145282344470552E-2</v>
      </c>
      <c r="X33" s="15"/>
      <c r="Y33" s="1034">
        <f>O33*0.9+0.1*TG4d!R33-N33</f>
        <v>9.2136232669945417E-6</v>
      </c>
      <c r="Z33" s="2"/>
      <c r="AA33" s="2"/>
      <c r="AB33" s="2"/>
      <c r="AC33" s="2"/>
      <c r="AD33" s="2"/>
    </row>
    <row r="34" spans="1:30">
      <c r="A34" s="19">
        <v>1984</v>
      </c>
      <c r="B34" s="932">
        <v>165649.79999999999</v>
      </c>
      <c r="C34" s="937">
        <v>7034.3465202286225</v>
      </c>
      <c r="D34" s="947">
        <v>2288.0020224693567</v>
      </c>
      <c r="E34" s="944">
        <v>2385.2664354644826</v>
      </c>
      <c r="F34" s="948">
        <v>3396.8660407300217</v>
      </c>
      <c r="G34" s="948">
        <f t="shared" si="1"/>
        <v>1717.0835377486792</v>
      </c>
      <c r="H34" s="944">
        <v>1416.5581575983358</v>
      </c>
      <c r="I34" s="949">
        <v>1509.3975376429953</v>
      </c>
      <c r="J34" s="949">
        <v>1416.3643477854184</v>
      </c>
      <c r="K34" s="949">
        <v>1305.4834044751581</v>
      </c>
      <c r="L34" s="949">
        <v>1451.4269777275317</v>
      </c>
      <c r="M34" s="949">
        <v>1504.6873221384437</v>
      </c>
      <c r="N34" s="972">
        <v>5.3879500580720087E-2</v>
      </c>
      <c r="O34" s="927">
        <v>5.6169952225862581E-2</v>
      </c>
      <c r="P34" s="15">
        <v>7.9991819944552858E-2</v>
      </c>
      <c r="Q34" s="15">
        <v>4.0435105633965379E-2</v>
      </c>
      <c r="R34" s="927">
        <v>3.3358120021489412E-2</v>
      </c>
      <c r="S34" s="15">
        <v>3.5544367840287798E-2</v>
      </c>
      <c r="T34" s="15">
        <v>3.3353556050030868E-2</v>
      </c>
      <c r="U34" s="15">
        <v>3.0742452654664017E-2</v>
      </c>
      <c r="V34" s="15">
        <v>3.4179235822939802E-2</v>
      </c>
      <c r="W34" s="14">
        <v>3.5433448332122808E-2</v>
      </c>
      <c r="X34" s="15"/>
      <c r="Y34" s="1034">
        <f>O34*0.9+0.1*TG4d!R34-N34</f>
        <v>9.2684247051805224E-6</v>
      </c>
      <c r="Z34" s="2"/>
      <c r="AA34" s="2"/>
      <c r="AB34" s="2"/>
      <c r="AC34" s="2"/>
      <c r="AD34" s="2"/>
    </row>
    <row r="35" spans="1:30">
      <c r="A35" s="19">
        <v>1985</v>
      </c>
      <c r="B35" s="932">
        <v>168205</v>
      </c>
      <c r="C35" s="937">
        <v>7270.595264478171</v>
      </c>
      <c r="D35" s="947">
        <v>2318.6209340162573</v>
      </c>
      <c r="E35" s="944">
        <v>2418.0111565116663</v>
      </c>
      <c r="F35" s="948">
        <v>3445.7914026074773</v>
      </c>
      <c r="G35" s="948">
        <f t="shared" si="1"/>
        <v>1737.788638019819</v>
      </c>
      <c r="H35" s="944">
        <v>1427.6393112199839</v>
      </c>
      <c r="I35" s="949">
        <v>1525.9126727585385</v>
      </c>
      <c r="J35" s="949">
        <v>1489.9918044830706</v>
      </c>
      <c r="K35" s="949">
        <v>1481.3002702208266</v>
      </c>
      <c r="L35" s="949">
        <v>1712.1115144273422</v>
      </c>
      <c r="M35" s="949">
        <v>1609.3661092325062</v>
      </c>
      <c r="N35" s="972">
        <v>5.364122468921341E-2</v>
      </c>
      <c r="O35" s="927">
        <v>5.5940614459473181E-2</v>
      </c>
      <c r="P35" s="15">
        <v>7.9718279149346927E-2</v>
      </c>
      <c r="Q35" s="15">
        <v>4.0203687211999295E-2</v>
      </c>
      <c r="R35" s="927">
        <v>3.3028391982838912E-2</v>
      </c>
      <c r="S35" s="15">
        <v>3.5301943208878583E-2</v>
      </c>
      <c r="T35" s="15">
        <v>3.4470915015383241E-2</v>
      </c>
      <c r="U35" s="15">
        <v>3.4269836634948092E-2</v>
      </c>
      <c r="V35" s="15">
        <v>3.9609647739746734E-2</v>
      </c>
      <c r="W35" s="14">
        <v>3.7232635919925983E-2</v>
      </c>
      <c r="X35" s="15"/>
      <c r="Y35" s="1034">
        <f>O35*0.9+0.1*TG4d!R35-N35</f>
        <v>8.1675225963445675E-6</v>
      </c>
      <c r="Z35" s="2"/>
      <c r="AA35" s="2"/>
      <c r="AB35" s="2"/>
      <c r="AC35" s="2"/>
      <c r="AD35" s="2"/>
    </row>
    <row r="36" spans="1:30">
      <c r="A36" s="19">
        <v>1986</v>
      </c>
      <c r="B36" s="932">
        <v>170555.8</v>
      </c>
      <c r="C36" s="937">
        <v>7441.6771570551928</v>
      </c>
      <c r="D36" s="947">
        <v>2399.562893283925</v>
      </c>
      <c r="E36" s="944">
        <v>2510.1758058378678</v>
      </c>
      <c r="F36" s="948">
        <v>3579.2911099453568</v>
      </c>
      <c r="G36" s="948">
        <f t="shared" si="1"/>
        <v>1801.3256271629734</v>
      </c>
      <c r="H36" s="944">
        <v>1408.5321806946167</v>
      </c>
      <c r="I36" s="949">
        <v>1529.5950876814013</v>
      </c>
      <c r="J36" s="949">
        <v>1408.6265729806767</v>
      </c>
      <c r="K36" s="949">
        <v>1428.6231519090634</v>
      </c>
      <c r="L36" s="949">
        <v>1466.1944515073344</v>
      </c>
      <c r="M36" s="949">
        <v>1493.9906358400908</v>
      </c>
      <c r="N36" s="972">
        <v>5.4995582350189691E-2</v>
      </c>
      <c r="O36" s="927">
        <v>5.7530719711406969E-2</v>
      </c>
      <c r="P36" s="15">
        <v>8.2033773544026176E-2</v>
      </c>
      <c r="Q36" s="15">
        <v>4.12845823484847E-2</v>
      </c>
      <c r="R36" s="927">
        <v>3.2282149283560102E-2</v>
      </c>
      <c r="S36" s="15">
        <v>3.5056790068921373E-2</v>
      </c>
      <c r="T36" s="15">
        <v>3.2284312660380003E-2</v>
      </c>
      <c r="U36" s="15">
        <v>3.2742614256164863E-2</v>
      </c>
      <c r="V36" s="15">
        <v>3.360371087790525E-2</v>
      </c>
      <c r="W36" s="14">
        <v>3.4240771631249826E-2</v>
      </c>
      <c r="X36" s="15"/>
      <c r="Y36" s="1034">
        <f>O36*0.9+0.1*TG4d!R36-N36</f>
        <v>1.0280318432594193E-5</v>
      </c>
      <c r="Z36" s="2"/>
      <c r="AA36" s="2"/>
      <c r="AB36" s="2"/>
      <c r="AC36" s="2"/>
      <c r="AD36" s="2"/>
    </row>
    <row r="37" spans="1:30">
      <c r="A37" s="19">
        <v>1987</v>
      </c>
      <c r="B37" s="932">
        <v>172551.6</v>
      </c>
      <c r="C37" s="937">
        <v>7763.5063633229911</v>
      </c>
      <c r="D37" s="947">
        <v>2457.5195453186648</v>
      </c>
      <c r="E37" s="944">
        <v>2580.5873893818748</v>
      </c>
      <c r="F37" s="948">
        <v>3701.2863166178531</v>
      </c>
      <c r="G37" s="948">
        <f t="shared" si="1"/>
        <v>1824.8605776823706</v>
      </c>
      <c r="H37" s="944">
        <v>1353.6518192465978</v>
      </c>
      <c r="I37" s="949">
        <v>1440.4640365464361</v>
      </c>
      <c r="J37" s="949">
        <v>1417.4237152441274</v>
      </c>
      <c r="K37" s="949">
        <v>1379.6285077298439</v>
      </c>
      <c r="L37" s="949">
        <v>1370.6878745016345</v>
      </c>
      <c r="M37" s="949">
        <v>1559.2582342920507</v>
      </c>
      <c r="N37" s="972">
        <v>5.4620800155369964E-2</v>
      </c>
      <c r="O37" s="927">
        <v>5.7356104592290395E-2</v>
      </c>
      <c r="P37" s="15">
        <v>8.226474560615317E-2</v>
      </c>
      <c r="Q37" s="15">
        <v>4.0559329473034533E-2</v>
      </c>
      <c r="R37" s="927">
        <v>3.0086249218186371E-2</v>
      </c>
      <c r="S37" s="15">
        <v>3.2015736526318506E-2</v>
      </c>
      <c r="T37" s="15">
        <v>3.1503642619368222E-2</v>
      </c>
      <c r="U37" s="15">
        <v>3.0663606787140193E-2</v>
      </c>
      <c r="V37" s="15">
        <v>3.0464892379455936E-2</v>
      </c>
      <c r="W37" s="14">
        <v>3.4656054951065496E-2</v>
      </c>
      <c r="X37" s="15"/>
      <c r="Y37" s="1034">
        <f>O37*0.9+0.1*TG4d!R37-N37</f>
        <v>8.3188995100291763E-6</v>
      </c>
      <c r="Z37" s="2"/>
      <c r="AA37" s="2"/>
      <c r="AB37" s="2"/>
      <c r="AC37" s="2"/>
      <c r="AD37" s="2"/>
    </row>
    <row r="38" spans="1:30">
      <c r="A38" s="19">
        <v>1988</v>
      </c>
      <c r="B38" s="932">
        <v>174344.4</v>
      </c>
      <c r="C38" s="937">
        <v>8174.5821421441406</v>
      </c>
      <c r="D38" s="947">
        <v>2526.7876516326746</v>
      </c>
      <c r="E38" s="944">
        <v>2661.8863312235317</v>
      </c>
      <c r="F38" s="948">
        <v>3810.1566666221261</v>
      </c>
      <c r="G38" s="948">
        <f t="shared" si="1"/>
        <v>1892.0199947811716</v>
      </c>
      <c r="H38" s="944">
        <v>1315.2692912834846</v>
      </c>
      <c r="I38" s="949">
        <v>1450.8813056955726</v>
      </c>
      <c r="J38" s="949">
        <v>1468.9135451421637</v>
      </c>
      <c r="K38" s="949">
        <v>1422.0806932385005</v>
      </c>
      <c r="L38" s="949">
        <v>1416.7822555410587</v>
      </c>
      <c r="M38" s="949">
        <v>1453.1362052988122</v>
      </c>
      <c r="N38" s="972">
        <v>5.3890372546401395E-2</v>
      </c>
      <c r="O38" s="927">
        <v>5.6771706151531973E-2</v>
      </c>
      <c r="P38" s="15">
        <v>8.1261582108709277E-2</v>
      </c>
      <c r="Q38" s="15">
        <v>4.0352287742943339E-2</v>
      </c>
      <c r="R38" s="927">
        <v>2.8051566604858635E-2</v>
      </c>
      <c r="S38" s="15">
        <v>3.0943848421145503E-2</v>
      </c>
      <c r="T38" s="15">
        <v>3.1328433212429729E-2</v>
      </c>
      <c r="U38" s="15">
        <v>3.0329599838019305E-2</v>
      </c>
      <c r="V38" s="15">
        <v>3.0216596760279654E-2</v>
      </c>
      <c r="W38" s="14">
        <v>3.0991940068100798E-2</v>
      </c>
      <c r="X38" s="15"/>
      <c r="Y38" s="1034">
        <f>O38*0.9+0.1*TG4d!R38-N38</f>
        <v>9.3196504632464539E-6</v>
      </c>
      <c r="Z38" s="2"/>
      <c r="AA38" s="2"/>
      <c r="AB38" s="2"/>
      <c r="AC38" s="2"/>
      <c r="AD38" s="2"/>
    </row>
    <row r="39" spans="1:30">
      <c r="A39" s="23">
        <v>1989</v>
      </c>
      <c r="B39" s="933">
        <v>176060.2</v>
      </c>
      <c r="C39" s="968">
        <v>8355.1159500870763</v>
      </c>
      <c r="D39" s="950">
        <v>2695.3930385236636</v>
      </c>
      <c r="E39" s="951">
        <v>2846.1025289080958</v>
      </c>
      <c r="F39" s="952">
        <v>4106.0307272770697</v>
      </c>
      <c r="G39" s="952">
        <f t="shared" si="1"/>
        <v>1982.7179131739024</v>
      </c>
      <c r="H39" s="951">
        <v>1342.3564688711783</v>
      </c>
      <c r="I39" s="953">
        <v>1463.0755430892686</v>
      </c>
      <c r="J39" s="953">
        <v>1534.3211420878338</v>
      </c>
      <c r="K39" s="953">
        <v>1420.8682517615314</v>
      </c>
      <c r="L39" s="953">
        <v>1429.4182147270435</v>
      </c>
      <c r="M39" s="953">
        <v>1741.9161789768805</v>
      </c>
      <c r="N39" s="973">
        <v>5.6797708167788889E-2</v>
      </c>
      <c r="O39" s="928">
        <v>5.9973480135226957E-2</v>
      </c>
      <c r="P39" s="21">
        <v>8.6522867590247188E-2</v>
      </c>
      <c r="Q39" s="21">
        <v>4.1780115850258412E-2</v>
      </c>
      <c r="R39" s="928">
        <v>2.8286327777209411E-2</v>
      </c>
      <c r="S39" s="21">
        <v>3.083013739967555E-2</v>
      </c>
      <c r="T39" s="21">
        <v>3.2331434866250681E-2</v>
      </c>
      <c r="U39" s="21">
        <v>2.9940739311484776E-2</v>
      </c>
      <c r="V39" s="21">
        <v>3.0120905355701669E-2</v>
      </c>
      <c r="W39" s="20">
        <v>3.6705907217327034E-2</v>
      </c>
      <c r="X39" s="15"/>
      <c r="Y39" s="1034">
        <f>O39*0.9+0.1*TG4d!R39-N39</f>
        <v>7.0567316363123744E-6</v>
      </c>
      <c r="Z39" s="2"/>
      <c r="AA39" s="2"/>
      <c r="AB39" s="2"/>
      <c r="AC39" s="2"/>
      <c r="AD39" s="2"/>
    </row>
    <row r="40" spans="1:30">
      <c r="A40" s="27">
        <v>1990</v>
      </c>
      <c r="B40" s="931">
        <v>178365</v>
      </c>
      <c r="C40" s="936">
        <v>8460.1126232832539</v>
      </c>
      <c r="D40" s="954">
        <v>2871.4866058497573</v>
      </c>
      <c r="E40" s="939">
        <v>3033.1948923473642</v>
      </c>
      <c r="F40" s="955">
        <v>4383.2466793621952</v>
      </c>
      <c r="G40" s="955">
        <f t="shared" si="1"/>
        <v>2103.9288816656663</v>
      </c>
      <c r="H40" s="939">
        <v>1421.5579667094089</v>
      </c>
      <c r="I40" s="956">
        <v>1500.6016247176631</v>
      </c>
      <c r="J40" s="956">
        <v>1460.6295671041037</v>
      </c>
      <c r="K40" s="956">
        <v>1489.8688679441152</v>
      </c>
      <c r="L40" s="956">
        <v>1469.7120476547461</v>
      </c>
      <c r="M40" s="956">
        <v>1603.7220450404659</v>
      </c>
      <c r="N40" s="971">
        <v>6.0539703341871684E-2</v>
      </c>
      <c r="O40" s="926">
        <v>6.3949007662687213E-2</v>
      </c>
      <c r="P40" s="25">
        <v>9.2412220590631478E-2</v>
      </c>
      <c r="Q40" s="25">
        <v>4.4357243418428692E-2</v>
      </c>
      <c r="R40" s="926">
        <v>2.9970781480415098E-2</v>
      </c>
      <c r="S40" s="25">
        <v>3.1637263085144703E-2</v>
      </c>
      <c r="T40" s="25">
        <v>3.0794530089295336E-2</v>
      </c>
      <c r="U40" s="25">
        <v>3.1410983808832782E-2</v>
      </c>
      <c r="V40" s="25">
        <v>3.0986016505085704E-2</v>
      </c>
      <c r="W40" s="24">
        <v>3.3811356337787313E-2</v>
      </c>
      <c r="X40" s="15"/>
      <c r="Y40" s="1034">
        <f>O40*0.9+0.1*TG4d!R40-N40</f>
        <v>1.1481702588321541E-5</v>
      </c>
      <c r="Z40" s="2"/>
      <c r="AA40" s="2"/>
      <c r="AB40" s="2"/>
      <c r="AC40" s="2"/>
      <c r="AD40" s="2"/>
    </row>
    <row r="41" spans="1:30">
      <c r="A41" s="19">
        <v>1991</v>
      </c>
      <c r="B41" s="932">
        <v>180978</v>
      </c>
      <c r="C41" s="937">
        <v>8411.1537769010574</v>
      </c>
      <c r="D41" s="947">
        <v>3147.6787155296211</v>
      </c>
      <c r="E41" s="944">
        <v>3333.2833749694441</v>
      </c>
      <c r="F41" s="948">
        <v>4827.6164142234575</v>
      </c>
      <c r="G41" s="948">
        <f t="shared" si="1"/>
        <v>2298.6879196442883</v>
      </c>
      <c r="H41" s="944">
        <v>1481.9652846773045</v>
      </c>
      <c r="I41" s="949">
        <v>1592.3321244817141</v>
      </c>
      <c r="J41" s="949">
        <v>1597.5258163649542</v>
      </c>
      <c r="K41" s="949">
        <v>1573.8754690128055</v>
      </c>
      <c r="L41" s="949">
        <v>1723.2512479175123</v>
      </c>
      <c r="M41" s="949">
        <v>1903.6652358739109</v>
      </c>
      <c r="N41" s="972">
        <v>6.7726808198839181E-2</v>
      </c>
      <c r="O41" s="927">
        <v>7.172035782913451E-2</v>
      </c>
      <c r="P41" s="15">
        <v>0.10387306980555877</v>
      </c>
      <c r="Q41" s="15">
        <v>4.9459557315887796E-2</v>
      </c>
      <c r="R41" s="927">
        <v>3.1886602052964001E-2</v>
      </c>
      <c r="S41" s="15">
        <v>3.4261302416780381E-2</v>
      </c>
      <c r="T41" s="15">
        <v>3.4373052123726211E-2</v>
      </c>
      <c r="U41" s="15">
        <v>3.3864181084553024E-2</v>
      </c>
      <c r="V41" s="15">
        <v>3.7078214549124411E-2</v>
      </c>
      <c r="W41" s="14">
        <v>4.0960079460694576E-2</v>
      </c>
      <c r="X41" s="15"/>
      <c r="Y41" s="1034">
        <f>O41*0.9+0.1*TG4d!R41-N41</f>
        <v>1.0174052678280088E-5</v>
      </c>
      <c r="Z41" s="2"/>
      <c r="AA41" s="2"/>
      <c r="AB41" s="2"/>
      <c r="AC41" s="2"/>
      <c r="AD41" s="2"/>
    </row>
    <row r="42" spans="1:30">
      <c r="A42" s="19">
        <v>1992</v>
      </c>
      <c r="B42" s="932">
        <v>183443</v>
      </c>
      <c r="C42" s="937">
        <v>8693.1049666816034</v>
      </c>
      <c r="D42" s="947">
        <v>3456.1521659067303</v>
      </c>
      <c r="E42" s="944">
        <v>3661.9175086724395</v>
      </c>
      <c r="F42" s="948">
        <v>5272.2207435991804</v>
      </c>
      <c r="G42" s="948">
        <f t="shared" si="1"/>
        <v>2564.5178421821229</v>
      </c>
      <c r="H42" s="944">
        <v>1609.3236373762948</v>
      </c>
      <c r="I42" s="949">
        <v>1772.5041259042086</v>
      </c>
      <c r="J42" s="949">
        <v>1743.9000331373722</v>
      </c>
      <c r="K42" s="949">
        <v>1697.9077384958937</v>
      </c>
      <c r="L42" s="949">
        <v>1816.1954177760888</v>
      </c>
      <c r="M42" s="949">
        <v>1892.5828931341525</v>
      </c>
      <c r="N42" s="972">
        <v>7.2932159935996527E-2</v>
      </c>
      <c r="O42" s="927">
        <v>7.7274246212147721E-2</v>
      </c>
      <c r="P42" s="15">
        <v>0.111255068652099</v>
      </c>
      <c r="Q42" s="15">
        <v>5.411677971524554E-2</v>
      </c>
      <c r="R42" s="927">
        <v>3.3960150848599831E-2</v>
      </c>
      <c r="S42" s="15">
        <v>3.7403606146995116E-2</v>
      </c>
      <c r="T42" s="15">
        <v>3.6799998965264535E-2</v>
      </c>
      <c r="U42" s="15">
        <v>3.5829463749337272E-2</v>
      </c>
      <c r="V42" s="15">
        <v>3.8325585311582706E-2</v>
      </c>
      <c r="W42" s="14">
        <v>3.9937523473587706E-2</v>
      </c>
      <c r="X42" s="15"/>
      <c r="Y42" s="1034">
        <f>O42*0.9+0.1*TG4d!R42-N42</f>
        <v>1.0676739796405821E-5</v>
      </c>
      <c r="Z42" s="2"/>
      <c r="AA42" s="2"/>
      <c r="AB42" s="2"/>
      <c r="AC42" s="2"/>
      <c r="AD42" s="2"/>
    </row>
    <row r="43" spans="1:30">
      <c r="A43" s="19">
        <v>1993</v>
      </c>
      <c r="B43" s="932">
        <v>185685</v>
      </c>
      <c r="C43" s="937">
        <v>8871.9055814805943</v>
      </c>
      <c r="D43" s="947">
        <v>3629.2965362729101</v>
      </c>
      <c r="E43" s="944">
        <v>3841.1347945645643</v>
      </c>
      <c r="F43" s="948">
        <v>5561.5801453204685</v>
      </c>
      <c r="G43" s="948">
        <f t="shared" si="1"/>
        <v>2650.8618047608252</v>
      </c>
      <c r="H43" s="944">
        <v>1729.8241206983471</v>
      </c>
      <c r="I43" s="949">
        <v>1779.3089908431939</v>
      </c>
      <c r="J43" s="949">
        <v>1742.9451784944281</v>
      </c>
      <c r="K43" s="949">
        <v>1714.1951401492422</v>
      </c>
      <c r="L43" s="949">
        <v>1868.484641688648</v>
      </c>
      <c r="M43" s="949">
        <v>1875.8284166765116</v>
      </c>
      <c r="N43" s="972">
        <v>7.5959546813095136E-2</v>
      </c>
      <c r="O43" s="927">
        <v>8.039322643576774E-2</v>
      </c>
      <c r="P43" s="15">
        <v>0.11640137508220505</v>
      </c>
      <c r="Q43" s="15">
        <v>5.5481347236663044E-2</v>
      </c>
      <c r="R43" s="927">
        <v>3.6204442089911026E-2</v>
      </c>
      <c r="S43" s="15">
        <v>3.7240138201468653E-2</v>
      </c>
      <c r="T43" s="15">
        <v>3.647905993773292E-2</v>
      </c>
      <c r="U43" s="15">
        <v>3.587733454502029E-2</v>
      </c>
      <c r="V43" s="15">
        <v>3.9106544530431719E-2</v>
      </c>
      <c r="W43" s="14">
        <v>3.9260246443295614E-2</v>
      </c>
      <c r="X43" s="15"/>
      <c r="Y43" s="1034">
        <f>O43*0.9+0.1*TG4d!R43-N43</f>
        <v>1.4801188086929762E-5</v>
      </c>
      <c r="Z43" s="2"/>
      <c r="AA43" s="2"/>
      <c r="AB43" s="2"/>
      <c r="AC43" s="2"/>
      <c r="AD43" s="2"/>
    </row>
    <row r="44" spans="1:30">
      <c r="A44" s="19">
        <v>1994</v>
      </c>
      <c r="B44" s="932">
        <v>187757</v>
      </c>
      <c r="C44" s="937">
        <v>9262.861067501759</v>
      </c>
      <c r="D44" s="947">
        <v>3787.4335158456092</v>
      </c>
      <c r="E44" s="944">
        <v>3998.2586383761036</v>
      </c>
      <c r="F44" s="948">
        <v>5645.3789438014182</v>
      </c>
      <c r="G44" s="948">
        <f t="shared" si="1"/>
        <v>2938.9229161884859</v>
      </c>
      <c r="H44" s="944">
        <v>1896.4889206938055</v>
      </c>
      <c r="I44" s="949">
        <v>2043.8630568564345</v>
      </c>
      <c r="J44" s="949">
        <v>1950.6391295471258</v>
      </c>
      <c r="K44" s="949">
        <v>1947.8493951497483</v>
      </c>
      <c r="L44" s="949">
        <v>2268.5251024940694</v>
      </c>
      <c r="M44" s="949">
        <v>2181.2014272507176</v>
      </c>
      <c r="N44" s="972">
        <v>7.6770789225106661E-2</v>
      </c>
      <c r="O44" s="927">
        <v>8.1044187286731045E-2</v>
      </c>
      <c r="P44" s="15">
        <v>0.11443110358959528</v>
      </c>
      <c r="Q44" s="15">
        <v>5.9571588729833529E-2</v>
      </c>
      <c r="R44" s="927">
        <v>3.8441585994632994E-2</v>
      </c>
      <c r="S44" s="15">
        <v>4.142884074042285E-2</v>
      </c>
      <c r="T44" s="15">
        <v>3.9539203748972795E-2</v>
      </c>
      <c r="U44" s="15">
        <v>3.9482656192291188E-2</v>
      </c>
      <c r="V44" s="15">
        <v>4.5982711450065487E-2</v>
      </c>
      <c r="W44" s="14">
        <v>4.4212671807541952E-2</v>
      </c>
      <c r="X44" s="15"/>
      <c r="Y44" s="1034">
        <f>O44*0.9+0.1*TG4d!R44-N44</f>
        <v>1.3137932414586384E-5</v>
      </c>
      <c r="Z44" s="2"/>
      <c r="AA44" s="2"/>
      <c r="AB44" s="2"/>
      <c r="AC44" s="2"/>
      <c r="AD44" s="2"/>
    </row>
    <row r="45" spans="1:30">
      <c r="A45" s="19">
        <v>1995</v>
      </c>
      <c r="B45" s="932">
        <v>189911</v>
      </c>
      <c r="C45" s="937">
        <v>9576.9329111699844</v>
      </c>
      <c r="D45" s="947">
        <v>3941.5662731973985</v>
      </c>
      <c r="E45" s="944">
        <v>4155.0706349420871</v>
      </c>
      <c r="F45" s="948">
        <v>5810.7410770293272</v>
      </c>
      <c r="G45" s="948">
        <f t="shared" si="1"/>
        <v>3124.2502410685584</v>
      </c>
      <c r="H45" s="944">
        <v>2025.8303175586443</v>
      </c>
      <c r="I45" s="949">
        <v>2165.4441588427762</v>
      </c>
      <c r="J45" s="949">
        <v>2185.6859887460446</v>
      </c>
      <c r="K45" s="949">
        <v>2150.9520225712372</v>
      </c>
      <c r="L45" s="949">
        <v>2401.806465112094</v>
      </c>
      <c r="M45" s="949">
        <v>2404.89459268159</v>
      </c>
      <c r="N45" s="972">
        <v>7.8161432209275392E-2</v>
      </c>
      <c r="O45" s="927">
        <v>8.2395233074268825E-2</v>
      </c>
      <c r="P45" s="15">
        <v>0.11522725061513484</v>
      </c>
      <c r="Q45" s="15">
        <v>6.195401941675352E-2</v>
      </c>
      <c r="R45" s="927">
        <v>4.0172304119323599E-2</v>
      </c>
      <c r="S45" s="15">
        <v>4.2940852720221294E-2</v>
      </c>
      <c r="T45" s="15">
        <v>4.3342249095701384E-2</v>
      </c>
      <c r="U45" s="15">
        <v>4.2653473021836419E-2</v>
      </c>
      <c r="V45" s="15">
        <v>4.7627927628468576E-2</v>
      </c>
      <c r="W45" s="14">
        <v>4.7689165333722472E-2</v>
      </c>
      <c r="X45" s="15"/>
      <c r="Y45" s="1034">
        <f>O45*0.9+0.1*TG4d!R45-N45</f>
        <v>1.1507969498919524E-5</v>
      </c>
      <c r="Z45" s="2"/>
      <c r="AA45" s="2"/>
      <c r="AB45" s="2"/>
      <c r="AC45" s="2"/>
      <c r="AD45" s="2"/>
    </row>
    <row r="46" spans="1:30">
      <c r="A46" s="19">
        <v>1996</v>
      </c>
      <c r="B46" s="932">
        <v>192043</v>
      </c>
      <c r="C46" s="937">
        <v>9990.4167138960238</v>
      </c>
      <c r="D46" s="947">
        <v>4026.0057278201475</v>
      </c>
      <c r="E46" s="944">
        <v>4238.5647853631826</v>
      </c>
      <c r="F46" s="948">
        <v>5966.1130795540321</v>
      </c>
      <c r="G46" s="948">
        <f t="shared" si="1"/>
        <v>3138.7706139654165</v>
      </c>
      <c r="H46" s="944">
        <v>2120.4981322946878</v>
      </c>
      <c r="I46" s="949">
        <v>2187.7152704029695</v>
      </c>
      <c r="J46" s="949">
        <v>2161.8761634504144</v>
      </c>
      <c r="K46" s="949">
        <v>2238.2501531573103</v>
      </c>
      <c r="L46" s="949">
        <v>2440.287562813704</v>
      </c>
      <c r="M46" s="949">
        <v>2370.8996932401797</v>
      </c>
      <c r="N46" s="972">
        <v>7.7390787604719263E-2</v>
      </c>
      <c r="O46" s="927">
        <v>8.14767512093163E-2</v>
      </c>
      <c r="P46" s="15">
        <v>0.11468493126449174</v>
      </c>
      <c r="Q46" s="15">
        <v>6.0335713942676075E-2</v>
      </c>
      <c r="R46" s="927">
        <v>4.0761745428881113E-2</v>
      </c>
      <c r="S46" s="15">
        <v>4.205384176714233E-2</v>
      </c>
      <c r="T46" s="15">
        <v>4.1557143805626126E-2</v>
      </c>
      <c r="U46" s="15">
        <v>4.3025259753670664E-2</v>
      </c>
      <c r="V46" s="15">
        <v>4.6908968649284066E-2</v>
      </c>
      <c r="W46" s="14">
        <v>4.557514494421544E-2</v>
      </c>
      <c r="X46" s="15"/>
      <c r="Y46" s="1034">
        <f>O46*0.9+0.1*TG4d!R46-N46</f>
        <v>1.4463026553515612E-5</v>
      </c>
      <c r="Z46" s="2"/>
      <c r="AA46" s="2"/>
      <c r="AB46" s="2"/>
      <c r="AC46" s="2"/>
      <c r="AD46" s="2"/>
    </row>
    <row r="47" spans="1:30">
      <c r="A47" s="19">
        <v>1997</v>
      </c>
      <c r="B47" s="932">
        <v>194426</v>
      </c>
      <c r="C47" s="937">
        <v>10482.992198682894</v>
      </c>
      <c r="D47" s="947">
        <v>4022.0383786279081</v>
      </c>
      <c r="E47" s="944">
        <v>4242.0479953880031</v>
      </c>
      <c r="F47" s="948">
        <v>5932.5785788198718</v>
      </c>
      <c r="G47" s="948">
        <f t="shared" si="1"/>
        <v>3189.3967649451679</v>
      </c>
      <c r="H47" s="944">
        <v>2046.9592871902123</v>
      </c>
      <c r="I47" s="949">
        <v>2082.1591847757177</v>
      </c>
      <c r="J47" s="949">
        <v>2008.1747472393761</v>
      </c>
      <c r="K47" s="949">
        <v>2020.2563781107078</v>
      </c>
      <c r="L47" s="949">
        <v>2175.3051381102973</v>
      </c>
      <c r="M47" s="949">
        <v>2259.0515829705387</v>
      </c>
      <c r="N47" s="972">
        <v>7.4595956858706861E-2</v>
      </c>
      <c r="O47" s="927">
        <v>7.8676432064399809E-2</v>
      </c>
      <c r="P47" s="15">
        <v>0.11003037118643989</v>
      </c>
      <c r="Q47" s="15">
        <v>5.9153116177949668E-2</v>
      </c>
      <c r="R47" s="927">
        <v>3.7964552374774023E-2</v>
      </c>
      <c r="S47" s="15">
        <v>3.861739797059726E-2</v>
      </c>
      <c r="T47" s="15">
        <v>3.7245223120152549E-2</v>
      </c>
      <c r="U47" s="15">
        <v>3.7469298758030511E-2</v>
      </c>
      <c r="V47" s="15">
        <v>4.0344957695892518E-2</v>
      </c>
      <c r="W47" s="14">
        <v>4.1898186581290631E-2</v>
      </c>
      <c r="X47" s="15"/>
      <c r="Y47" s="1034">
        <f>O47*0.9+0.1*TG4d!R47-N47</f>
        <v>9.2872367303681314E-6</v>
      </c>
      <c r="Z47" s="2"/>
      <c r="AA47" s="2"/>
      <c r="AB47" s="2"/>
      <c r="AC47" s="2"/>
      <c r="AD47" s="2"/>
    </row>
    <row r="48" spans="1:30">
      <c r="A48" s="19">
        <v>1998</v>
      </c>
      <c r="B48" s="932">
        <v>196795</v>
      </c>
      <c r="C48" s="937">
        <v>11017.267138112764</v>
      </c>
      <c r="D48" s="947">
        <v>3995.2232409262328</v>
      </c>
      <c r="E48" s="944">
        <v>4222.7310644716263</v>
      </c>
      <c r="F48" s="948">
        <v>5913.6254463419227</v>
      </c>
      <c r="G48" s="948">
        <f t="shared" si="1"/>
        <v>3164.7958532516623</v>
      </c>
      <c r="H48" s="944">
        <v>1954.2878368435156</v>
      </c>
      <c r="I48" s="949">
        <v>2027.6050936714491</v>
      </c>
      <c r="J48" s="949">
        <v>1986.618479641985</v>
      </c>
      <c r="K48" s="949">
        <v>2028.2666252616405</v>
      </c>
      <c r="L48" s="949">
        <v>2170.8276029802832</v>
      </c>
      <c r="M48" s="949">
        <v>2207.3527241893435</v>
      </c>
      <c r="N48" s="972">
        <v>7.136433634963664E-2</v>
      </c>
      <c r="O48" s="927">
        <v>7.5428175555253399E-2</v>
      </c>
      <c r="P48" s="15">
        <v>0.10563163306505886</v>
      </c>
      <c r="Q48" s="15">
        <v>5.65308975568099E-2</v>
      </c>
      <c r="R48" s="927">
        <v>3.4908300763731852E-2</v>
      </c>
      <c r="S48" s="15">
        <v>3.6217924046582084E-2</v>
      </c>
      <c r="T48" s="15">
        <v>3.5485804129109511E-2</v>
      </c>
      <c r="U48" s="15">
        <v>3.6229740598514582E-2</v>
      </c>
      <c r="V48" s="15">
        <v>3.8776223973968627E-2</v>
      </c>
      <c r="W48" s="14">
        <v>3.9428650854267389E-2</v>
      </c>
      <c r="X48" s="15"/>
      <c r="Y48" s="1034">
        <f>O48*0.9+0.1*TG4d!R48-N48</f>
        <v>1.1851726464603973E-5</v>
      </c>
      <c r="Z48" s="2"/>
      <c r="AA48" s="2"/>
      <c r="AB48" s="2"/>
      <c r="AC48" s="2"/>
      <c r="AD48" s="2"/>
    </row>
    <row r="49" spans="1:30">
      <c r="A49" s="23">
        <v>1999</v>
      </c>
      <c r="B49" s="933">
        <v>199255</v>
      </c>
      <c r="C49" s="968">
        <v>11490.551178995203</v>
      </c>
      <c r="D49" s="950">
        <v>4040.3874690733705</v>
      </c>
      <c r="E49" s="951">
        <v>4286.9683793532668</v>
      </c>
      <c r="F49" s="952">
        <v>6021.7549390347285</v>
      </c>
      <c r="G49" s="952">
        <f t="shared" si="1"/>
        <v>3190.2272745897562</v>
      </c>
      <c r="H49" s="951">
        <v>1825.6974756661587</v>
      </c>
      <c r="I49" s="953">
        <v>1892.2238979916449</v>
      </c>
      <c r="J49" s="953">
        <v>1788.192171591139</v>
      </c>
      <c r="K49" s="953">
        <v>1824.1316076426908</v>
      </c>
      <c r="L49" s="953">
        <v>1948.2830548867637</v>
      </c>
      <c r="M49" s="953">
        <v>1980.7353608010299</v>
      </c>
      <c r="N49" s="973">
        <v>7.0063427994810426E-2</v>
      </c>
      <c r="O49" s="928">
        <v>7.4339330735458342E-2</v>
      </c>
      <c r="P49" s="21">
        <v>0.1044218646857189</v>
      </c>
      <c r="Q49" s="21">
        <v>5.5320995981497229E-2</v>
      </c>
      <c r="R49" s="928">
        <v>3.1658999193950876E-2</v>
      </c>
      <c r="S49" s="21">
        <v>3.2812618552497952E-2</v>
      </c>
      <c r="T49" s="21">
        <v>3.1008628359074919E-2</v>
      </c>
      <c r="U49" s="21">
        <v>3.1631845837409862E-2</v>
      </c>
      <c r="V49" s="21">
        <v>3.3784727473396003E-2</v>
      </c>
      <c r="W49" s="20">
        <v>3.4347475431628638E-2</v>
      </c>
      <c r="X49" s="15"/>
      <c r="Y49" s="1034">
        <f>O49*0.9+0.1*TG4d!R49-N49</f>
        <v>7.8695864971778384E-6</v>
      </c>
      <c r="Z49" s="2"/>
      <c r="AA49" s="2"/>
      <c r="AB49" s="2"/>
      <c r="AC49" s="2"/>
      <c r="AD49" s="2"/>
    </row>
    <row r="50" spans="1:30">
      <c r="A50" s="27">
        <v>2000</v>
      </c>
      <c r="B50" s="931">
        <v>201646.4407831867</v>
      </c>
      <c r="C50" s="936">
        <v>12011.658551925708</v>
      </c>
      <c r="D50" s="954">
        <v>4106.0532701900356</v>
      </c>
      <c r="E50" s="939">
        <v>4362.2996899445197</v>
      </c>
      <c r="F50" s="955">
        <v>6113.8394368504469</v>
      </c>
      <c r="G50" s="955">
        <f t="shared" si="1"/>
        <v>3263.4499287982408</v>
      </c>
      <c r="H50" s="939">
        <v>1804.5692017280005</v>
      </c>
      <c r="I50" s="956">
        <v>1874.5899815339881</v>
      </c>
      <c r="J50" s="956">
        <v>1851.4500598005409</v>
      </c>
      <c r="K50" s="956">
        <v>1772.4555592673005</v>
      </c>
      <c r="L50" s="956">
        <v>1810.0189295618245</v>
      </c>
      <c r="M50" s="956">
        <v>1885.102465113865</v>
      </c>
      <c r="N50" s="971">
        <v>6.8930616369147865E-2</v>
      </c>
      <c r="O50" s="926">
        <v>7.3232368561283095E-2</v>
      </c>
      <c r="P50" s="25">
        <v>0.10263644746737556</v>
      </c>
      <c r="Q50" s="25">
        <v>5.4785362068988278E-2</v>
      </c>
      <c r="R50" s="926">
        <v>3.0294314070147273E-2</v>
      </c>
      <c r="S50" s="25">
        <v>3.1469792124880769E-2</v>
      </c>
      <c r="T50" s="25">
        <v>3.1081329296256403E-2</v>
      </c>
      <c r="U50" s="25">
        <v>2.9755204364789737E-2</v>
      </c>
      <c r="V50" s="25">
        <v>3.038580170411365E-2</v>
      </c>
      <c r="W50" s="24">
        <v>3.1646271075602694E-2</v>
      </c>
      <c r="X50" s="15"/>
      <c r="Y50" s="1034">
        <f>O50*0.9+0.1*TG4d!R50-N50</f>
        <v>7.94674302165288E-6</v>
      </c>
      <c r="Z50" s="2"/>
      <c r="AA50" s="2"/>
      <c r="AB50" s="2"/>
      <c r="AC50" s="2"/>
      <c r="AD50" s="2"/>
    </row>
    <row r="51" spans="1:30">
      <c r="A51" s="19">
        <v>2001</v>
      </c>
      <c r="B51" s="932">
        <v>203775.64568079551</v>
      </c>
      <c r="C51" s="937">
        <v>12082.493559020259</v>
      </c>
      <c r="D51" s="947">
        <v>4387.7527627969594</v>
      </c>
      <c r="E51" s="944">
        <v>4641.6633378493752</v>
      </c>
      <c r="F51" s="948">
        <v>6415.717461884743</v>
      </c>
      <c r="G51" s="948">
        <f t="shared" si="1"/>
        <v>3584.5115172675091</v>
      </c>
      <c r="H51" s="944">
        <v>2108.2282858382041</v>
      </c>
      <c r="I51" s="949">
        <v>2260.1511633840887</v>
      </c>
      <c r="J51" s="949">
        <v>2140.5547022001128</v>
      </c>
      <c r="K51" s="949">
        <v>2266.3803767150066</v>
      </c>
      <c r="L51" s="949">
        <v>2390.7073699273674</v>
      </c>
      <c r="M51" s="949">
        <v>2463.8501022624996</v>
      </c>
      <c r="N51" s="972">
        <v>7.4001045227881479E-2</v>
      </c>
      <c r="O51" s="927">
        <v>7.8283339368883584E-2</v>
      </c>
      <c r="P51" s="15">
        <v>0.10820340701320676</v>
      </c>
      <c r="Q51" s="15">
        <v>6.0454089655700517E-2</v>
      </c>
      <c r="R51" s="927">
        <v>3.5556036350499205E-2</v>
      </c>
      <c r="S51" s="15">
        <v>3.8118270902032236E-2</v>
      </c>
      <c r="T51" s="15">
        <v>3.6101233112617592E-2</v>
      </c>
      <c r="U51" s="15">
        <v>3.8223328849085192E-2</v>
      </c>
      <c r="V51" s="15">
        <v>4.0320148780637055E-2</v>
      </c>
      <c r="W51" s="14">
        <v>4.1553727547771757E-2</v>
      </c>
      <c r="X51" s="15"/>
      <c r="Y51" s="1034">
        <f>O51*0.9+0.1*TG4d!R51-N51</f>
        <v>9.5638391636732045E-6</v>
      </c>
      <c r="Z51" s="2"/>
      <c r="AA51" s="2"/>
      <c r="AB51" s="2"/>
      <c r="AC51" s="2"/>
      <c r="AD51" s="2"/>
    </row>
    <row r="52" spans="1:30">
      <c r="A52" s="19">
        <v>2002</v>
      </c>
      <c r="B52" s="932">
        <v>206200.68043331249</v>
      </c>
      <c r="C52" s="937">
        <v>12197.533324665194</v>
      </c>
      <c r="D52" s="947">
        <v>4635.9819827454266</v>
      </c>
      <c r="E52" s="944">
        <v>4916.175550749278</v>
      </c>
      <c r="F52" s="948">
        <v>6768.641326614269</v>
      </c>
      <c r="G52" s="948">
        <f t="shared" si="1"/>
        <v>3829.6372186053586</v>
      </c>
      <c r="H52" s="944">
        <v>2120.6323879204197</v>
      </c>
      <c r="I52" s="949">
        <v>2182.908677574856</v>
      </c>
      <c r="J52" s="949">
        <v>2180.1808700007309</v>
      </c>
      <c r="K52" s="949">
        <v>2232.764071068204</v>
      </c>
      <c r="L52" s="949">
        <v>2425.8299294314074</v>
      </c>
      <c r="M52" s="949">
        <v>2711.484233071536</v>
      </c>
      <c r="N52" s="972">
        <v>7.8371799762631394E-2</v>
      </c>
      <c r="O52" s="927">
        <v>8.3108503720520976E-2</v>
      </c>
      <c r="P52" s="15">
        <v>0.11442464718129486</v>
      </c>
      <c r="Q52" s="15">
        <v>6.4740450324683882E-2</v>
      </c>
      <c r="R52" s="927">
        <v>3.5849530368068372E-2</v>
      </c>
      <c r="S52" s="15">
        <v>3.690231808832322E-2</v>
      </c>
      <c r="T52" s="15">
        <v>3.6856204192758917E-2</v>
      </c>
      <c r="U52" s="15">
        <v>3.7745129154131973E-2</v>
      </c>
      <c r="V52" s="15">
        <v>4.1008929326125099E-2</v>
      </c>
      <c r="W52" s="14">
        <v>4.5837947637572533E-2</v>
      </c>
      <c r="X52" s="15"/>
      <c r="Y52" s="1034">
        <f>O52*0.9+0.1*TG4d!R52-N52</f>
        <v>1.080662264432708E-5</v>
      </c>
      <c r="Z52" s="2"/>
      <c r="AA52" s="2"/>
      <c r="AB52" s="2"/>
      <c r="AC52" s="2"/>
      <c r="AD52" s="2"/>
    </row>
    <row r="53" spans="1:30">
      <c r="A53" s="19">
        <v>2003</v>
      </c>
      <c r="B53" s="932">
        <v>208605.71414694539</v>
      </c>
      <c r="C53" s="937">
        <v>12474.818534238497</v>
      </c>
      <c r="D53" s="947">
        <v>4805.2090866102817</v>
      </c>
      <c r="E53" s="944">
        <v>5101.5755712594728</v>
      </c>
      <c r="F53" s="948">
        <v>6972.5911587070032</v>
      </c>
      <c r="G53" s="948">
        <f t="shared" si="1"/>
        <v>4038.1999797649278</v>
      </c>
      <c r="H53" s="944">
        <v>2143.4584682106993</v>
      </c>
      <c r="I53" s="949">
        <v>2282.7920090866951</v>
      </c>
      <c r="J53" s="949">
        <v>2312.8750998234891</v>
      </c>
      <c r="K53" s="949">
        <v>2380.2316855614122</v>
      </c>
      <c r="L53" s="949">
        <v>2503.8603047910087</v>
      </c>
      <c r="M53" s="949">
        <v>2684.9597748732776</v>
      </c>
      <c r="N53" s="972">
        <v>8.0353399160600969E-2</v>
      </c>
      <c r="O53" s="927">
        <v>8.5309282246978715E-2</v>
      </c>
      <c r="P53" s="15">
        <v>0.1165966746630147</v>
      </c>
      <c r="Q53" s="15">
        <v>6.7527362288678408E-2</v>
      </c>
      <c r="R53" s="927">
        <v>3.5843221548930153E-2</v>
      </c>
      <c r="S53" s="15">
        <v>3.8173177108546959E-2</v>
      </c>
      <c r="T53" s="15">
        <v>3.8676230889223E-2</v>
      </c>
      <c r="U53" s="15">
        <v>3.9802577427394681E-2</v>
      </c>
      <c r="V53" s="15">
        <v>4.1869913022907213E-2</v>
      </c>
      <c r="W53" s="14">
        <v>4.4898284472516536E-2</v>
      </c>
      <c r="X53" s="15"/>
      <c r="Y53" s="1034">
        <f>O53*0.9+0.1*TG4d!R53-N53</f>
        <v>9.2770165728978116E-6</v>
      </c>
      <c r="Z53" s="2"/>
      <c r="AA53" s="2"/>
      <c r="AB53" s="2"/>
      <c r="AC53" s="2"/>
      <c r="AD53" s="2"/>
    </row>
    <row r="54" spans="1:30">
      <c r="A54" s="19">
        <v>2004</v>
      </c>
      <c r="B54" s="932">
        <v>210950.91872463207</v>
      </c>
      <c r="C54" s="937">
        <v>12967.823458137389</v>
      </c>
      <c r="D54" s="947">
        <v>5074.5275094246863</v>
      </c>
      <c r="E54" s="944">
        <v>5380.1729527791149</v>
      </c>
      <c r="F54" s="948">
        <v>7329.7706393496628</v>
      </c>
      <c r="G54" s="948">
        <f t="shared" si="1"/>
        <v>4288.2190827607083</v>
      </c>
      <c r="H54" s="944">
        <v>2328.7355013434517</v>
      </c>
      <c r="I54" s="949">
        <v>2430.5113581158698</v>
      </c>
      <c r="J54" s="949">
        <v>2465.9275916706201</v>
      </c>
      <c r="K54" s="949">
        <v>2474.7120585936732</v>
      </c>
      <c r="L54" s="949">
        <v>2577.2313282519749</v>
      </c>
      <c r="M54" s="949">
        <v>2770.5907271400042</v>
      </c>
      <c r="N54" s="972">
        <v>8.2548643853940354E-2</v>
      </c>
      <c r="O54" s="927">
        <v>8.7520656874302313E-2</v>
      </c>
      <c r="P54" s="15">
        <v>0.11923526375903748</v>
      </c>
      <c r="Q54" s="15">
        <v>6.9757562486958913E-2</v>
      </c>
      <c r="R54" s="927">
        <v>3.7882139208704764E-2</v>
      </c>
      <c r="S54" s="15">
        <v>3.9537753241347673E-2</v>
      </c>
      <c r="T54" s="15">
        <v>4.0113878219472092E-2</v>
      </c>
      <c r="U54" s="15">
        <v>4.0256777401737054E-2</v>
      </c>
      <c r="V54" s="15">
        <v>4.1924484722954958E-2</v>
      </c>
      <c r="W54" s="14">
        <v>4.5069911784878507E-2</v>
      </c>
      <c r="X54" s="15"/>
      <c r="Y54" s="1034">
        <f>O54*0.9+0.1*TG4d!R54-N54</f>
        <v>8.1612538022080017E-6</v>
      </c>
      <c r="Z54" s="2"/>
      <c r="AA54" s="2"/>
      <c r="AB54" s="2"/>
      <c r="AC54" s="2"/>
      <c r="AD54" s="2"/>
    </row>
    <row r="55" spans="1:30">
      <c r="A55" s="19">
        <v>2005</v>
      </c>
      <c r="B55" s="932">
        <v>213348.60569152678</v>
      </c>
      <c r="C55" s="937">
        <v>13418.23369287539</v>
      </c>
      <c r="D55" s="947">
        <v>5225.4658291146188</v>
      </c>
      <c r="E55" s="944">
        <v>5526.9152655147627</v>
      </c>
      <c r="F55" s="948">
        <v>7483.3617005756241</v>
      </c>
      <c r="G55" s="948">
        <f t="shared" si="1"/>
        <v>4463.0860380673766</v>
      </c>
      <c r="H55" s="944">
        <v>2519.1553335905865</v>
      </c>
      <c r="I55" s="949">
        <v>2613.8558036325885</v>
      </c>
      <c r="J55" s="949">
        <v>2635.532805500246</v>
      </c>
      <c r="K55" s="949">
        <v>2614.5232346618454</v>
      </c>
      <c r="L55" s="949">
        <v>2772.7110112611476</v>
      </c>
      <c r="M55" s="949">
        <v>2733.1842408729376</v>
      </c>
      <c r="N55" s="972">
        <v>8.3084396519511036E-2</v>
      </c>
      <c r="O55" s="927">
        <v>8.7877413127696632E-2</v>
      </c>
      <c r="P55" s="15">
        <v>0.11898472043685614</v>
      </c>
      <c r="Q55" s="15">
        <v>7.0962632273171414E-2</v>
      </c>
      <c r="R55" s="927">
        <v>4.0054323858385026E-2</v>
      </c>
      <c r="S55" s="15">
        <v>4.1560052086424541E-2</v>
      </c>
      <c r="T55" s="15">
        <v>4.1904714299789696E-2</v>
      </c>
      <c r="U55" s="15">
        <v>4.1570664174628284E-2</v>
      </c>
      <c r="V55" s="15">
        <v>4.4085834378648762E-2</v>
      </c>
      <c r="W55" s="14">
        <v>4.3457362588483761E-2</v>
      </c>
      <c r="X55" s="15"/>
      <c r="Y55" s="1034">
        <f>O55*0.9+0.1*TG4d!R55-N55</f>
        <v>1.0707681254440438E-5</v>
      </c>
      <c r="Z55" s="2"/>
      <c r="AA55" s="2"/>
      <c r="AB55" s="2"/>
      <c r="AC55" s="2"/>
      <c r="AD55" s="2"/>
    </row>
    <row r="56" spans="1:30">
      <c r="A56" s="19">
        <v>2006</v>
      </c>
      <c r="B56" s="932">
        <v>215896.60788327493</v>
      </c>
      <c r="C56" s="937">
        <v>13918.643744897417</v>
      </c>
      <c r="D56" s="947">
        <v>5435.0521906660206</v>
      </c>
      <c r="E56" s="944">
        <v>5722.6381237880896</v>
      </c>
      <c r="F56" s="948">
        <v>7615.5878481590416</v>
      </c>
      <c r="G56" s="948">
        <f t="shared" si="1"/>
        <v>4787.1104992714218</v>
      </c>
      <c r="H56" s="944">
        <v>2853.012813307851</v>
      </c>
      <c r="I56" s="949">
        <v>3006.4441891362076</v>
      </c>
      <c r="J56" s="949">
        <v>3015.5640894786029</v>
      </c>
      <c r="K56" s="949">
        <v>2989.3833398597626</v>
      </c>
      <c r="L56" s="949">
        <v>3134.0113614782667</v>
      </c>
      <c r="M56" s="949">
        <v>3283.2143521887015</v>
      </c>
      <c r="N56" s="972">
        <v>8.4304861388777824E-2</v>
      </c>
      <c r="O56" s="927">
        <v>8.8765700287593868E-2</v>
      </c>
      <c r="P56" s="15">
        <v>0.11812785883375909</v>
      </c>
      <c r="Q56" s="15">
        <v>7.4254427176785806E-2</v>
      </c>
      <c r="R56" s="927">
        <v>4.4254009221731387E-2</v>
      </c>
      <c r="S56" s="15">
        <v>4.663393317059672E-2</v>
      </c>
      <c r="T56" s="15">
        <v>4.6775394909559509E-2</v>
      </c>
      <c r="U56" s="15">
        <v>4.6369296791226595E-2</v>
      </c>
      <c r="V56" s="15">
        <v>4.8612669051095736E-2</v>
      </c>
      <c r="W56" s="14">
        <v>5.0927005143808199E-2</v>
      </c>
      <c r="X56" s="15"/>
      <c r="Y56" s="1034">
        <f>O56*0.9+0.1*TG4d!R56-N56</f>
        <v>9.6697922297994676E-6</v>
      </c>
      <c r="Z56" s="2"/>
      <c r="AA56" s="2"/>
      <c r="AB56" s="2"/>
      <c r="AC56" s="2"/>
      <c r="AD56" s="2"/>
    </row>
    <row r="57" spans="1:30">
      <c r="A57" s="19">
        <v>2007</v>
      </c>
      <c r="B57" s="932">
        <v>218456.65775859603</v>
      </c>
      <c r="C57" s="937">
        <v>13904.186778531108</v>
      </c>
      <c r="D57" s="947">
        <v>5557.9774626429098</v>
      </c>
      <c r="E57" s="944">
        <v>5837.9639618461442</v>
      </c>
      <c r="F57" s="948">
        <v>7810.0381905496079</v>
      </c>
      <c r="G57" s="948">
        <f t="shared" si="1"/>
        <v>4832.3621664283501</v>
      </c>
      <c r="H57" s="944">
        <v>3043.0578181180476</v>
      </c>
      <c r="I57" s="949">
        <v>3104.4818804692459</v>
      </c>
      <c r="J57" s="949">
        <v>3095.5687037518537</v>
      </c>
      <c r="K57" s="949">
        <v>3045.1910164707087</v>
      </c>
      <c r="L57" s="949">
        <v>3309.0740265446461</v>
      </c>
      <c r="M57" s="949">
        <v>3648.237519825147</v>
      </c>
      <c r="N57" s="972">
        <v>8.7324573506257414E-2</v>
      </c>
      <c r="O57" s="927">
        <v>9.1723602072811952E-2</v>
      </c>
      <c r="P57" s="15">
        <v>0.12270799200632611</v>
      </c>
      <c r="Q57" s="15">
        <v>7.5924015174122256E-2</v>
      </c>
      <c r="R57" s="927">
        <v>4.7811227718739253E-2</v>
      </c>
      <c r="S57" s="15">
        <v>4.8776296412142976E-2</v>
      </c>
      <c r="T57" s="15">
        <v>4.8636256377676546E-2</v>
      </c>
      <c r="U57" s="15">
        <v>4.7844743622249553E-2</v>
      </c>
      <c r="V57" s="15">
        <v>5.1990761029685473E-2</v>
      </c>
      <c r="W57" s="14">
        <v>5.7319553310453131E-2</v>
      </c>
      <c r="X57" s="15"/>
      <c r="Y57" s="1034">
        <f>O57*0.9+0.1*TG4d!R57-N57</f>
        <v>7.7911311472667055E-6</v>
      </c>
      <c r="Z57" s="2"/>
      <c r="AA57" s="2"/>
      <c r="AB57" s="2"/>
      <c r="AC57" s="2"/>
      <c r="AD57" s="2"/>
    </row>
    <row r="58" spans="1:30">
      <c r="A58" s="19">
        <v>2008</v>
      </c>
      <c r="B58" s="932">
        <v>220883.80606717154</v>
      </c>
      <c r="C58" s="937">
        <v>13746.496169369113</v>
      </c>
      <c r="D58" s="947">
        <v>6266.8524216180285</v>
      </c>
      <c r="E58" s="944">
        <v>6624.8856793241021</v>
      </c>
      <c r="F58" s="948">
        <v>8927.2992206277304</v>
      </c>
      <c r="G58" s="948">
        <f t="shared" si="1"/>
        <v>5403.0901725255917</v>
      </c>
      <c r="H58" s="944">
        <v>3050.7333635026916</v>
      </c>
      <c r="I58" s="949">
        <v>3207.6699873411603</v>
      </c>
      <c r="J58" s="949">
        <v>3242.395104128741</v>
      </c>
      <c r="K58" s="949">
        <v>3331.5340738099662</v>
      </c>
      <c r="L58" s="949">
        <v>3690.4857881365865</v>
      </c>
      <c r="M58" s="949">
        <v>3801.9579324253177</v>
      </c>
      <c r="N58" s="972">
        <v>0.10069811229662533</v>
      </c>
      <c r="O58" s="927">
        <v>0.10645112365940196</v>
      </c>
      <c r="P58" s="15">
        <v>0.14344715958577581</v>
      </c>
      <c r="Q58" s="15">
        <v>8.6818859666285123E-2</v>
      </c>
      <c r="R58" s="927">
        <v>4.9020316764654126E-2</v>
      </c>
      <c r="S58" s="15">
        <v>5.1542032724682933E-2</v>
      </c>
      <c r="T58" s="15">
        <v>5.2100008798561241E-2</v>
      </c>
      <c r="U58" s="15">
        <v>5.353232687070885E-2</v>
      </c>
      <c r="V58" s="15">
        <v>5.9300096335590517E-2</v>
      </c>
      <c r="W58" s="14">
        <v>6.1091272152147262E-2</v>
      </c>
      <c r="X58" s="15"/>
      <c r="Y58" s="1034">
        <f>O58*0.9+0.1*TG4d!R58-N58</f>
        <v>9.9306733018500459E-6</v>
      </c>
      <c r="Z58" s="2"/>
      <c r="AA58" s="2"/>
      <c r="AB58" s="2"/>
      <c r="AC58" s="2"/>
      <c r="AD58" s="2"/>
    </row>
    <row r="59" spans="1:30">
      <c r="A59" s="23">
        <v>2009</v>
      </c>
      <c r="B59" s="933">
        <v>223261.82783409781</v>
      </c>
      <c r="C59" s="968">
        <v>13260.011611</v>
      </c>
      <c r="D59" s="950">
        <v>6367.8289364648435</v>
      </c>
      <c r="E59" s="951">
        <v>6705.655377403863</v>
      </c>
      <c r="F59" s="952">
        <v>8782.7395802593164</v>
      </c>
      <c r="G59" s="952">
        <f t="shared" si="1"/>
        <v>5785.7139681855115</v>
      </c>
      <c r="H59" s="951">
        <v>3332.7590471278268</v>
      </c>
      <c r="I59" s="953">
        <v>3474.6010967488437</v>
      </c>
      <c r="J59" s="953">
        <v>3708.6893463563601</v>
      </c>
      <c r="K59" s="953">
        <v>3765.9160043561924</v>
      </c>
      <c r="L59" s="953">
        <v>4026.2154056913159</v>
      </c>
      <c r="M59" s="953">
        <v>4390.4539704169947</v>
      </c>
      <c r="N59" s="973">
        <v>0.10721658241314191</v>
      </c>
      <c r="O59" s="928">
        <v>0.11290464294486609</v>
      </c>
      <c r="P59" s="21">
        <v>0.1478769815294072</v>
      </c>
      <c r="Q59" s="21">
        <v>9.7415380450406194E-2</v>
      </c>
      <c r="R59" s="928">
        <v>5.6114421195161406E-2</v>
      </c>
      <c r="S59" s="21">
        <v>5.850264800756122E-2</v>
      </c>
      <c r="T59" s="21">
        <v>6.2444045045140228E-2</v>
      </c>
      <c r="U59" s="21">
        <v>6.3407583286334557E-2</v>
      </c>
      <c r="V59" s="21">
        <v>6.7790303440062871E-2</v>
      </c>
      <c r="W59" s="20">
        <v>7.3923070900150378E-2</v>
      </c>
      <c r="X59" s="15"/>
      <c r="Y59" s="1034">
        <f>O59*0.9+0.1*TG4d!R59-N59</f>
        <v>9.038356753712784E-6</v>
      </c>
      <c r="Z59" s="2"/>
      <c r="AA59" s="2"/>
      <c r="AB59" s="2"/>
      <c r="AC59" s="2"/>
      <c r="AD59" s="2"/>
    </row>
    <row r="60" spans="1:30">
      <c r="A60" s="19">
        <v>2010</v>
      </c>
      <c r="B60" s="932">
        <v>225702.5585655506</v>
      </c>
      <c r="C60" s="937">
        <v>13711.253476835856</v>
      </c>
      <c r="D60" s="947">
        <v>6861.9313982341919</v>
      </c>
      <c r="E60" s="944">
        <v>7224.0712804912582</v>
      </c>
      <c r="F60" s="948">
        <v>9551.971258652793</v>
      </c>
      <c r="G60" s="948">
        <f t="shared" si="1"/>
        <v>6120.2141279121543</v>
      </c>
      <c r="H60" s="944">
        <v>3608.044943885136</v>
      </c>
      <c r="I60" s="949">
        <v>3717.2582884729404</v>
      </c>
      <c r="J60" s="949">
        <v>3735.077190453213</v>
      </c>
      <c r="K60" s="949">
        <v>3790.5678078092724</v>
      </c>
      <c r="L60" s="949">
        <v>3969.4208186371097</v>
      </c>
      <c r="M60" s="949">
        <v>4075.2417472184779</v>
      </c>
      <c r="N60" s="972">
        <v>0.1129550610306527</v>
      </c>
      <c r="O60" s="927">
        <v>0.11891628828986237</v>
      </c>
      <c r="P60" s="15">
        <v>0.15723612403962761</v>
      </c>
      <c r="Q60" s="15">
        <v>0.10074556567512138</v>
      </c>
      <c r="R60" s="927">
        <v>5.939245282206685E-2</v>
      </c>
      <c r="S60" s="15">
        <v>6.1190226551843814E-2</v>
      </c>
      <c r="T60" s="15">
        <v>6.148354559627478E-2</v>
      </c>
      <c r="U60" s="15">
        <v>6.2396983184953569E-2</v>
      </c>
      <c r="V60" s="15">
        <v>6.5341103663740796E-2</v>
      </c>
      <c r="W60" s="14">
        <v>6.7083034434034516E-2</v>
      </c>
      <c r="X60" s="15"/>
      <c r="Y60" s="1034">
        <f>O60*0.9+0.1*TG4d!R60-N60</f>
        <v>8.8437124301232739E-6</v>
      </c>
      <c r="Z60" s="2"/>
      <c r="AA60" s="2"/>
      <c r="AB60" s="2"/>
      <c r="AC60" s="2"/>
      <c r="AD60" s="2"/>
    </row>
    <row r="61" spans="1:30">
      <c r="A61" s="19">
        <v>2011</v>
      </c>
      <c r="B61" s="932">
        <v>227880.23588506033</v>
      </c>
      <c r="C61" s="937">
        <v>14066.623222990809</v>
      </c>
      <c r="D61" s="947">
        <v>6825.4339314463232</v>
      </c>
      <c r="E61" s="944">
        <v>7177.1922857251757</v>
      </c>
      <c r="F61" s="948">
        <v>9471.6450201607277</v>
      </c>
      <c r="G61" s="948">
        <f t="shared" si="1"/>
        <v>6103.4244391120292</v>
      </c>
      <c r="H61" s="944">
        <v>3667.4667220920569</v>
      </c>
      <c r="I61" s="949">
        <v>3824.4031079385759</v>
      </c>
      <c r="J61" s="949">
        <v>3905.6919427642792</v>
      </c>
      <c r="K61" s="949">
        <v>4005.7079047847656</v>
      </c>
      <c r="L61" s="949">
        <v>4207.0897298052878</v>
      </c>
      <c r="M61" s="949">
        <v>4458.8208578645008</v>
      </c>
      <c r="N61" s="972">
        <v>0.11057248563917828</v>
      </c>
      <c r="O61" s="927">
        <v>0.11627099447650835</v>
      </c>
      <c r="P61" s="15">
        <v>0.15344128204742447</v>
      </c>
      <c r="Q61" s="15">
        <v>9.8875883631990277E-2</v>
      </c>
      <c r="R61" s="927">
        <v>5.9413205890450613E-2</v>
      </c>
      <c r="S61" s="15">
        <v>6.1955585824762231E-2</v>
      </c>
      <c r="T61" s="15">
        <v>6.327247037916095E-2</v>
      </c>
      <c r="U61" s="15">
        <v>6.4892735645116786E-2</v>
      </c>
      <c r="V61" s="15">
        <v>6.8155134663072658E-2</v>
      </c>
      <c r="W61" s="14">
        <v>7.2233195753668156E-2</v>
      </c>
      <c r="X61" s="15"/>
      <c r="Y61" s="1034">
        <f>O61*0.9+0.1*TG4d!R61-N61</f>
        <v>1.272997872429904E-5</v>
      </c>
      <c r="Z61" s="2"/>
      <c r="AA61" s="2"/>
      <c r="AB61" s="2"/>
      <c r="AC61" s="2"/>
      <c r="AD61" s="2"/>
    </row>
    <row r="62" spans="1:30">
      <c r="A62" s="19">
        <v>2012</v>
      </c>
      <c r="B62" s="932">
        <v>230035.7625108927</v>
      </c>
      <c r="C62" s="937">
        <v>14537.436675364455</v>
      </c>
      <c r="D62" s="947">
        <v>6578.1415600044575</v>
      </c>
      <c r="E62" s="944">
        <v>6905.2963279279529</v>
      </c>
      <c r="F62" s="948">
        <v>8975.0185570060003</v>
      </c>
      <c r="G62" s="948">
        <f t="shared" si="1"/>
        <v>6044.467623562382</v>
      </c>
      <c r="H62" s="944">
        <v>3639.5992972773979</v>
      </c>
      <c r="I62" s="949">
        <v>3696.5010492881866</v>
      </c>
      <c r="J62" s="949">
        <v>3813.6176878735932</v>
      </c>
      <c r="K62" s="949">
        <v>3857.4796455722239</v>
      </c>
      <c r="L62" s="949">
        <v>4182.1605749858818</v>
      </c>
      <c r="M62" s="949">
        <v>4317.0015674111564</v>
      </c>
      <c r="N62" s="972">
        <v>0.10409041452435301</v>
      </c>
      <c r="O62" s="927">
        <v>0.1092672072546621</v>
      </c>
      <c r="P62" s="15">
        <v>0.1420178318512626</v>
      </c>
      <c r="Q62" s="15">
        <v>9.564572832257702E-2</v>
      </c>
      <c r="R62" s="927">
        <v>5.7591858749219675E-2</v>
      </c>
      <c r="S62" s="15">
        <v>5.8492253929216517E-2</v>
      </c>
      <c r="T62" s="15">
        <v>6.0345470274114632E-2</v>
      </c>
      <c r="U62" s="15">
        <v>6.1039527906814314E-2</v>
      </c>
      <c r="V62" s="15">
        <v>6.6177175405357502E-2</v>
      </c>
      <c r="W62" s="14">
        <v>6.8310856273789966E-2</v>
      </c>
      <c r="X62" s="15"/>
      <c r="Y62" s="1034">
        <f>O62*0.9+0.1*TG4d!R62-N62</f>
        <v>9.2578797648568134E-6</v>
      </c>
      <c r="Z62" s="2"/>
      <c r="AA62" s="2"/>
      <c r="AB62" s="2"/>
      <c r="AC62" s="2"/>
      <c r="AD62" s="2"/>
    </row>
    <row r="63" spans="1:30">
      <c r="A63" s="19">
        <v>2013</v>
      </c>
      <c r="B63" s="932">
        <v>232188.03647818006</v>
      </c>
      <c r="C63" s="937">
        <v>14694.202751755893</v>
      </c>
      <c r="D63" s="947">
        <v>6625.0162061599358</v>
      </c>
      <c r="E63" s="944">
        <v>6931.7451900470605</v>
      </c>
      <c r="F63" s="948">
        <v>8883.5622065207208</v>
      </c>
      <c r="G63" s="948">
        <f t="shared" si="1"/>
        <v>6224.9102169667503</v>
      </c>
      <c r="H63" s="944">
        <v>3870.991399711158</v>
      </c>
      <c r="I63" s="949">
        <v>3965.1363026874724</v>
      </c>
      <c r="J63" s="949">
        <v>3943.4349858516716</v>
      </c>
      <c r="K63" s="949">
        <v>4087.3133932751671</v>
      </c>
      <c r="L63" s="949">
        <v>4307.4022394268713</v>
      </c>
      <c r="M63" s="949">
        <v>4450.1285095496951</v>
      </c>
      <c r="N63" s="972">
        <v>0.10468410777580861</v>
      </c>
      <c r="O63" s="927">
        <v>0.10953083554340992</v>
      </c>
      <c r="P63" s="15">
        <v>0.14037215223652311</v>
      </c>
      <c r="Q63" s="15">
        <v>9.8361898562870906E-2</v>
      </c>
      <c r="R63" s="927">
        <v>6.1166836167103604E-2</v>
      </c>
      <c r="S63" s="15">
        <v>6.265445142162207E-2</v>
      </c>
      <c r="T63" s="15">
        <v>6.2311541620374541E-2</v>
      </c>
      <c r="U63" s="15">
        <v>6.4585012694351462E-2</v>
      </c>
      <c r="V63" s="15">
        <v>6.8062710525396156E-2</v>
      </c>
      <c r="W63" s="14">
        <v>7.0317976290645845E-2</v>
      </c>
      <c r="X63" s="15"/>
      <c r="Y63" s="1034">
        <f>O63*0.9+0.1*TG4d!R63-N63</f>
        <v>1.0327829970679936E-5</v>
      </c>
      <c r="Z63" s="2"/>
      <c r="AA63" s="2"/>
      <c r="AB63" s="2"/>
      <c r="AC63" s="2"/>
      <c r="AD63" s="2"/>
    </row>
    <row r="64" spans="1:30">
      <c r="A64" s="19">
        <v>2014</v>
      </c>
      <c r="B64" s="932">
        <v>234444.23611149259</v>
      </c>
      <c r="C64" s="937">
        <v>15153.9</v>
      </c>
      <c r="D64" s="947">
        <v>6864.9032567156582</v>
      </c>
      <c r="E64" s="944">
        <v>7188.5400918817004</v>
      </c>
      <c r="F64" s="948">
        <v>9216.4092919659488</v>
      </c>
      <c r="G64" s="948">
        <f t="shared" si="1"/>
        <v>6450.8386147468145</v>
      </c>
      <c r="H64" s="944">
        <v>3958.0237506935241</v>
      </c>
      <c r="I64" s="949">
        <v>4056.8682137168876</v>
      </c>
      <c r="J64" s="949">
        <v>4145.3109029342768</v>
      </c>
      <c r="K64" s="949">
        <v>4261.8126872684079</v>
      </c>
      <c r="L64" s="949">
        <v>4423.7524069146821</v>
      </c>
      <c r="M64" s="949">
        <v>4612.7994834970968</v>
      </c>
      <c r="N64" s="972">
        <v>0.10620612515590047</v>
      </c>
      <c r="O64" s="927">
        <v>0.11121307324174265</v>
      </c>
      <c r="P64" s="15">
        <v>0.14258600334869698</v>
      </c>
      <c r="Q64" s="15">
        <v>9.9800178918485402E-2</v>
      </c>
      <c r="R64" s="927">
        <v>6.1234128161231631E-2</v>
      </c>
      <c r="S64" s="15">
        <v>6.2763339428784079E-2</v>
      </c>
      <c r="T64" s="15">
        <v>6.4131626055541346E-2</v>
      </c>
      <c r="U64" s="15">
        <v>6.5934011701074269E-2</v>
      </c>
      <c r="V64" s="15">
        <v>6.8439362394201453E-2</v>
      </c>
      <c r="W64" s="14">
        <v>7.1364087874670176E-2</v>
      </c>
      <c r="X64" s="15"/>
      <c r="Y64" s="1034">
        <f>O64*0.9+0.1*TG4d!R64-N64</f>
        <v>9.0535777910738524E-6</v>
      </c>
      <c r="Z64" s="2"/>
      <c r="AA64" s="2"/>
      <c r="AB64" s="2"/>
      <c r="AC64" s="2"/>
      <c r="AD64" s="2"/>
    </row>
    <row r="65" spans="1:30">
      <c r="A65" s="19">
        <v>2015</v>
      </c>
      <c r="B65" s="932">
        <v>236733.58381136294</v>
      </c>
      <c r="C65" s="937">
        <v>15493.856064073225</v>
      </c>
      <c r="D65" s="957"/>
      <c r="E65" s="958"/>
      <c r="F65" s="959"/>
      <c r="G65" s="959"/>
      <c r="H65" s="958"/>
      <c r="I65" s="959"/>
      <c r="J65" s="959"/>
      <c r="K65" s="959"/>
      <c r="L65" s="959"/>
      <c r="M65" s="959"/>
      <c r="N65" s="225"/>
      <c r="O65" s="690"/>
      <c r="P65" s="433"/>
      <c r="Q65" s="433"/>
      <c r="R65" s="690"/>
      <c r="S65" s="15"/>
      <c r="T65" s="15"/>
      <c r="U65" s="15"/>
      <c r="V65" s="15"/>
      <c r="W65" s="14"/>
      <c r="X65" s="15"/>
      <c r="Y65" s="13"/>
      <c r="Z65" s="2"/>
      <c r="AA65" s="2"/>
      <c r="AB65" s="2"/>
      <c r="AC65" s="2"/>
      <c r="AD65" s="2"/>
    </row>
    <row r="66" spans="1:30">
      <c r="A66" s="19">
        <v>2016</v>
      </c>
      <c r="B66" s="932">
        <v>0</v>
      </c>
      <c r="C66" s="937">
        <v>0</v>
      </c>
      <c r="D66" s="957"/>
      <c r="E66" s="958"/>
      <c r="F66" s="959"/>
      <c r="G66" s="959"/>
      <c r="H66" s="958"/>
      <c r="I66" s="959"/>
      <c r="J66" s="959"/>
      <c r="K66" s="959"/>
      <c r="L66" s="959"/>
      <c r="M66" s="959"/>
      <c r="N66" s="225"/>
      <c r="O66" s="690"/>
      <c r="P66" s="433"/>
      <c r="Q66" s="433"/>
      <c r="R66" s="690"/>
      <c r="S66" s="15"/>
      <c r="T66" s="15"/>
      <c r="U66" s="15"/>
      <c r="V66" s="15"/>
      <c r="W66" s="14"/>
      <c r="X66" s="15"/>
      <c r="Y66" s="13"/>
      <c r="Z66" s="2"/>
      <c r="AA66" s="2"/>
      <c r="AB66" s="2"/>
      <c r="AC66" s="2"/>
      <c r="AD66" s="2"/>
    </row>
    <row r="67" spans="1:30">
      <c r="A67" s="19">
        <v>2017</v>
      </c>
      <c r="B67" s="932">
        <v>0</v>
      </c>
      <c r="C67" s="937">
        <v>0</v>
      </c>
      <c r="D67" s="960"/>
      <c r="E67" s="961"/>
      <c r="F67" s="949"/>
      <c r="G67" s="949"/>
      <c r="H67" s="961"/>
      <c r="I67" s="949"/>
      <c r="J67" s="949"/>
      <c r="K67" s="949"/>
      <c r="L67" s="949"/>
      <c r="M67" s="949"/>
      <c r="N67" s="56"/>
      <c r="O67" s="927"/>
      <c r="P67" s="15"/>
      <c r="Q67" s="15"/>
      <c r="R67" s="927"/>
      <c r="S67" s="15"/>
      <c r="T67" s="15"/>
      <c r="U67" s="15"/>
      <c r="V67" s="15"/>
      <c r="W67" s="14"/>
      <c r="X67" s="15"/>
      <c r="Y67" s="13"/>
      <c r="Z67" s="2"/>
      <c r="AA67" s="2"/>
      <c r="AB67" s="2"/>
      <c r="AC67" s="2"/>
      <c r="AD67" s="2"/>
    </row>
    <row r="68" spans="1:30">
      <c r="A68" s="19">
        <v>2018</v>
      </c>
      <c r="B68" s="932">
        <v>0</v>
      </c>
      <c r="C68" s="937">
        <v>0</v>
      </c>
      <c r="D68" s="960"/>
      <c r="E68" s="961"/>
      <c r="F68" s="949"/>
      <c r="G68" s="949"/>
      <c r="H68" s="961"/>
      <c r="I68" s="949"/>
      <c r="J68" s="949"/>
      <c r="K68" s="949"/>
      <c r="L68" s="949"/>
      <c r="M68" s="949"/>
      <c r="N68" s="56"/>
      <c r="O68" s="927"/>
      <c r="P68" s="15"/>
      <c r="Q68" s="15"/>
      <c r="R68" s="927"/>
      <c r="S68" s="15"/>
      <c r="T68" s="15"/>
      <c r="U68" s="15"/>
      <c r="V68" s="15"/>
      <c r="W68" s="14"/>
      <c r="X68" s="15"/>
      <c r="Y68" s="13"/>
      <c r="Z68" s="2"/>
      <c r="AA68" s="2"/>
      <c r="AB68" s="2"/>
      <c r="AC68" s="2"/>
      <c r="AD68" s="2"/>
    </row>
    <row r="69" spans="1:30">
      <c r="A69" s="19">
        <v>2019</v>
      </c>
      <c r="B69" s="932">
        <v>0</v>
      </c>
      <c r="C69" s="937">
        <v>0</v>
      </c>
      <c r="D69" s="960"/>
      <c r="E69" s="961"/>
      <c r="F69" s="949"/>
      <c r="G69" s="949"/>
      <c r="H69" s="961"/>
      <c r="I69" s="949"/>
      <c r="J69" s="949"/>
      <c r="K69" s="949"/>
      <c r="L69" s="949"/>
      <c r="M69" s="949"/>
      <c r="N69" s="56"/>
      <c r="O69" s="927"/>
      <c r="P69" s="15"/>
      <c r="Q69" s="15"/>
      <c r="R69" s="927"/>
      <c r="S69" s="15"/>
      <c r="T69" s="15"/>
      <c r="U69" s="15"/>
      <c r="V69" s="15"/>
      <c r="W69" s="14"/>
      <c r="X69" s="15"/>
      <c r="Y69" s="13"/>
      <c r="Z69" s="2"/>
      <c r="AA69" s="2"/>
      <c r="AB69" s="2"/>
      <c r="AC69" s="2"/>
      <c r="AD69" s="2"/>
    </row>
    <row r="70" spans="1:30" ht="16" thickBot="1">
      <c r="A70" s="12">
        <v>2020</v>
      </c>
      <c r="B70" s="934">
        <v>0</v>
      </c>
      <c r="C70" s="969">
        <v>0</v>
      </c>
      <c r="D70" s="962"/>
      <c r="E70" s="963"/>
      <c r="F70" s="964"/>
      <c r="G70" s="965"/>
      <c r="H70" s="966"/>
      <c r="I70" s="967"/>
      <c r="J70" s="967"/>
      <c r="K70" s="967"/>
      <c r="L70" s="965"/>
      <c r="M70" s="965"/>
      <c r="N70" s="332"/>
      <c r="O70" s="929"/>
      <c r="P70" s="7"/>
      <c r="Q70" s="7"/>
      <c r="R70" s="929"/>
      <c r="S70" s="7"/>
      <c r="T70" s="7"/>
      <c r="U70" s="7"/>
      <c r="V70" s="7"/>
      <c r="W70" s="6"/>
      <c r="X70" s="15"/>
    </row>
    <row r="71" spans="1:30" ht="16" thickTop="1">
      <c r="E71" s="5"/>
      <c r="F71" s="5"/>
      <c r="G71" s="5"/>
      <c r="H71" s="5"/>
      <c r="I71" s="5"/>
      <c r="J71" s="5"/>
      <c r="K71" s="5"/>
    </row>
    <row r="72" spans="1:30">
      <c r="E72" s="5"/>
      <c r="F72" s="5"/>
      <c r="G72" s="5"/>
      <c r="H72" s="5"/>
      <c r="I72" s="5"/>
      <c r="J72" s="5"/>
      <c r="K72" s="5"/>
    </row>
  </sheetData>
  <mergeCells count="9">
    <mergeCell ref="AD7:AD9"/>
    <mergeCell ref="D8:M8"/>
    <mergeCell ref="N8:W8"/>
    <mergeCell ref="A4:W4"/>
    <mergeCell ref="D7:W7"/>
    <mergeCell ref="Z7:Z9"/>
    <mergeCell ref="AA7:AA9"/>
    <mergeCell ref="AB7:AB9"/>
    <mergeCell ref="AC7:AC9"/>
  </mergeCells>
  <hyperlinks>
    <hyperlink ref="A1" location="Index!A1" display="Back to index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 tint="4.88906521805475E-2"/>
  </sheetPr>
  <dimension ref="A1"/>
  <sheetViews>
    <sheetView workbookViewId="0">
      <selection activeCell="D32" sqref="D32"/>
    </sheetView>
  </sheetViews>
  <sheetFormatPr baseColWidth="10" defaultRowHeight="14" x14ac:dyDescent="0"/>
  <cols>
    <col min="1" max="16384" width="10.83203125" style="1"/>
  </cols>
  <sheetData>
    <row r="1" spans="1:1">
      <c r="A1" s="1" t="s">
        <v>56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CK105"/>
  <sheetViews>
    <sheetView workbookViewId="0">
      <pane xSplit="1" ySplit="1" topLeftCell="G16" activePane="bottomRight" state="frozen"/>
      <selection activeCell="D32" sqref="D32"/>
      <selection pane="topRight" activeCell="D32" sqref="D32"/>
      <selection pane="bottomLeft" activeCell="D32" sqref="D32"/>
      <selection pane="bottomRight" activeCell="Y51" sqref="S51:Y51"/>
    </sheetView>
  </sheetViews>
  <sheetFormatPr baseColWidth="10" defaultColWidth="8.83203125" defaultRowHeight="15" x14ac:dyDescent="0"/>
  <sheetData>
    <row r="1" spans="1:89">
      <c r="A1" t="s">
        <v>1</v>
      </c>
      <c r="B1" t="s">
        <v>61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62</v>
      </c>
      <c r="K1" t="s">
        <v>292</v>
      </c>
      <c r="L1" t="s">
        <v>293</v>
      </c>
      <c r="M1" t="s">
        <v>294</v>
      </c>
      <c r="N1" t="s">
        <v>295</v>
      </c>
      <c r="O1" t="s">
        <v>296</v>
      </c>
      <c r="P1" t="s">
        <v>297</v>
      </c>
      <c r="Q1" t="s">
        <v>298</v>
      </c>
      <c r="R1" t="s">
        <v>63</v>
      </c>
      <c r="S1" t="s">
        <v>299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64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65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319</v>
      </c>
      <c r="AP1" t="s">
        <v>66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67</v>
      </c>
      <c r="AY1" t="s">
        <v>327</v>
      </c>
      <c r="AZ1" t="s">
        <v>328</v>
      </c>
      <c r="BA1" t="s">
        <v>329</v>
      </c>
      <c r="BB1" t="s">
        <v>330</v>
      </c>
      <c r="BC1" t="s">
        <v>331</v>
      </c>
      <c r="BD1" t="s">
        <v>332</v>
      </c>
      <c r="BE1" t="s">
        <v>333</v>
      </c>
      <c r="BF1" t="s">
        <v>68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145</v>
      </c>
      <c r="BO1" t="s">
        <v>341</v>
      </c>
      <c r="BP1" t="s">
        <v>342</v>
      </c>
      <c r="BQ1" t="s">
        <v>343</v>
      </c>
      <c r="BR1" t="s">
        <v>344</v>
      </c>
      <c r="BS1" t="s">
        <v>345</v>
      </c>
      <c r="BT1" t="s">
        <v>346</v>
      </c>
      <c r="BU1" t="s">
        <v>347</v>
      </c>
      <c r="BV1" t="s">
        <v>146</v>
      </c>
      <c r="BW1" t="s">
        <v>348</v>
      </c>
      <c r="BX1" t="s">
        <v>349</v>
      </c>
      <c r="BY1" t="s">
        <v>350</v>
      </c>
      <c r="BZ1" t="s">
        <v>351</v>
      </c>
      <c r="CA1" t="s">
        <v>352</v>
      </c>
      <c r="CB1" t="s">
        <v>353</v>
      </c>
      <c r="CC1" t="s">
        <v>354</v>
      </c>
      <c r="CD1" t="s">
        <v>147</v>
      </c>
      <c r="CE1" t="s">
        <v>355</v>
      </c>
      <c r="CF1" t="s">
        <v>356</v>
      </c>
      <c r="CG1" t="s">
        <v>357</v>
      </c>
      <c r="CH1" t="s">
        <v>358</v>
      </c>
      <c r="CI1" t="s">
        <v>359</v>
      </c>
      <c r="CJ1" t="s">
        <v>360</v>
      </c>
      <c r="CK1" t="s">
        <v>361</v>
      </c>
    </row>
    <row r="2" spans="1:89">
      <c r="A2">
        <v>1913</v>
      </c>
      <c r="B2">
        <v>0.99997043609619141</v>
      </c>
      <c r="C2">
        <v>5.0054071567849523E-2</v>
      </c>
      <c r="D2">
        <v>5.0308805163955597E-2</v>
      </c>
      <c r="E2">
        <v>8.6247108260002078E-2</v>
      </c>
      <c r="F2">
        <v>8.5909915404641948E-2</v>
      </c>
      <c r="G2">
        <v>7.5266262357172927E-3</v>
      </c>
      <c r="H2">
        <v>0.54882954250652793</v>
      </c>
      <c r="I2">
        <v>0.17109426404016073</v>
      </c>
      <c r="R2">
        <v>0.42099061405565269</v>
      </c>
      <c r="S2">
        <v>4.75455001092406E-2</v>
      </c>
      <c r="T2">
        <v>4.4084649755038743E-2</v>
      </c>
      <c r="U2">
        <v>4.3744861171575798E-2</v>
      </c>
      <c r="V2">
        <v>5.8356733020853965E-2</v>
      </c>
      <c r="W2">
        <v>3.7551001544169661E-3</v>
      </c>
      <c r="X2">
        <v>0.10727694127362992</v>
      </c>
      <c r="Y2">
        <v>0.11622682857089667</v>
      </c>
      <c r="Z2">
        <v>0.31460942880054799</v>
      </c>
      <c r="AA2">
        <v>4.7543648007729714E-2</v>
      </c>
      <c r="AB2">
        <v>3.3534181200815694E-2</v>
      </c>
      <c r="AC2">
        <v>3.1030237947157677E-2</v>
      </c>
      <c r="AD2">
        <v>5.1777360848983094E-2</v>
      </c>
      <c r="AE2">
        <v>2.2739793731384604E-3</v>
      </c>
      <c r="AF2">
        <v>4.5382210802236547E-2</v>
      </c>
      <c r="AG2">
        <v>0.10306781062048684</v>
      </c>
      <c r="AH2">
        <v>0.18734309955270503</v>
      </c>
      <c r="AI2">
        <v>4.7548004599723019E-2</v>
      </c>
      <c r="AJ2">
        <v>2.2215279722681079E-2</v>
      </c>
      <c r="AK2">
        <v>1.496172721371174E-2</v>
      </c>
      <c r="AL2">
        <v>2.8092274125529067E-2</v>
      </c>
      <c r="AM2">
        <v>7.5323263568366201E-4</v>
      </c>
      <c r="AN2">
        <v>1.7985494509276004E-2</v>
      </c>
      <c r="AO2">
        <v>5.5787086746100445E-2</v>
      </c>
      <c r="AP2">
        <v>0.15736432046773097</v>
      </c>
      <c r="AQ2">
        <v>4.7549768414940075E-2</v>
      </c>
      <c r="AR2">
        <v>1.8480043718552528E-2</v>
      </c>
      <c r="AS2">
        <v>1.0752143026276315E-2</v>
      </c>
      <c r="AT2">
        <v>2.2344759083765247E-2</v>
      </c>
      <c r="AU2">
        <v>5.3777888693536525E-4</v>
      </c>
      <c r="AV2">
        <v>1.3370138646087168E-2</v>
      </c>
      <c r="AW2">
        <v>4.4329688691174242E-2</v>
      </c>
      <c r="AX2">
        <v>9.2639470691139994E-2</v>
      </c>
      <c r="AY2">
        <v>3.7850390489526965E-2</v>
      </c>
      <c r="AZ2">
        <v>1.0623256356903222E-2</v>
      </c>
      <c r="BA2">
        <v>4.7664554722157259E-3</v>
      </c>
      <c r="BB2">
        <v>1.1396036051920204E-2</v>
      </c>
      <c r="BC2">
        <v>2.0377338557597387E-4</v>
      </c>
      <c r="BD2">
        <v>5.2389151782559797E-3</v>
      </c>
      <c r="BE2">
        <v>2.2560643756741942E-2</v>
      </c>
      <c r="BF2">
        <v>2.9240667486350184E-2</v>
      </c>
      <c r="BG2">
        <v>1.4463670979601355E-2</v>
      </c>
      <c r="BH2">
        <v>3.0381305449793386E-3</v>
      </c>
      <c r="BI2">
        <v>1.1288830475743407E-3</v>
      </c>
      <c r="BJ2">
        <v>3.2457457232946737E-3</v>
      </c>
      <c r="BK2">
        <v>3.1671983311707899E-5</v>
      </c>
      <c r="BL2">
        <v>9.0739065486619697E-4</v>
      </c>
      <c r="BM2">
        <v>6.4251745527225722E-3</v>
      </c>
      <c r="BV2">
        <v>0.57897982204053866</v>
      </c>
      <c r="BW2">
        <v>2.5029281075599845E-3</v>
      </c>
      <c r="BX2">
        <v>6.2192912768027657E-3</v>
      </c>
      <c r="BY2">
        <v>4.2500660857977948E-2</v>
      </c>
      <c r="BZ2">
        <v>2.7548451501250463E-2</v>
      </c>
      <c r="CA2">
        <v>3.7714009610353805E-3</v>
      </c>
      <c r="CB2">
        <v>0.44157897407899549</v>
      </c>
      <c r="CC2">
        <v>5.4858012333018562E-2</v>
      </c>
    </row>
    <row r="3" spans="1:89">
      <c r="A3">
        <v>1914</v>
      </c>
      <c r="B3">
        <v>0.99999994039535522</v>
      </c>
      <c r="C3">
        <v>4.943830425371E-2</v>
      </c>
      <c r="D3">
        <v>5.2073514124199749E-2</v>
      </c>
      <c r="E3">
        <v>9.1437273018602841E-2</v>
      </c>
      <c r="F3">
        <v>8.8747026208451721E-2</v>
      </c>
      <c r="G3">
        <v>7.8448801572130692E-3</v>
      </c>
      <c r="H3">
        <v>0.53761069118842009</v>
      </c>
      <c r="I3">
        <v>0.17284835755220965</v>
      </c>
      <c r="R3">
        <v>0.42684291934296736</v>
      </c>
      <c r="S3">
        <v>4.6960728294209282E-2</v>
      </c>
      <c r="T3">
        <v>4.7737725049280914E-2</v>
      </c>
      <c r="U3">
        <v>4.625595774887778E-2</v>
      </c>
      <c r="V3">
        <v>6.0470318119697677E-2</v>
      </c>
      <c r="W3">
        <v>3.8753278621861029E-3</v>
      </c>
      <c r="X3">
        <v>0.10376145586511511</v>
      </c>
      <c r="Y3">
        <v>0.11778140640360044</v>
      </c>
      <c r="Z3">
        <v>0.32087176178350052</v>
      </c>
      <c r="AA3">
        <v>4.695898129081786E-2</v>
      </c>
      <c r="AB3">
        <v>3.6442312541259583E-2</v>
      </c>
      <c r="AC3">
        <v>3.283158787309523E-2</v>
      </c>
      <c r="AD3">
        <v>5.3740478596677355E-2</v>
      </c>
      <c r="AE3">
        <v>2.3560597942591166E-3</v>
      </c>
      <c r="AF3">
        <v>4.392433594266501E-2</v>
      </c>
      <c r="AG3">
        <v>0.10461800574472634</v>
      </c>
      <c r="AH3">
        <v>0.19197143902871622</v>
      </c>
      <c r="AI3">
        <v>4.6963164123925621E-2</v>
      </c>
      <c r="AJ3">
        <v>2.4472308771428412E-2</v>
      </c>
      <c r="AK3">
        <v>1.5893104660221227E-2</v>
      </c>
      <c r="AL3">
        <v>2.9331829618277405E-2</v>
      </c>
      <c r="AM3">
        <v>7.8343387525975144E-4</v>
      </c>
      <c r="AN3">
        <v>1.7560391271117404E-2</v>
      </c>
      <c r="AO3">
        <v>5.6967206708486373E-2</v>
      </c>
      <c r="AP3">
        <v>0.16247138193490801</v>
      </c>
      <c r="AQ3">
        <v>4.6964865775481576E-2</v>
      </c>
      <c r="AR3">
        <v>2.0610791269833097E-2</v>
      </c>
      <c r="AS3">
        <v>1.1568108463110575E-2</v>
      </c>
      <c r="AT3">
        <v>2.3621493297132038E-2</v>
      </c>
      <c r="AU3">
        <v>5.6650942556184291E-4</v>
      </c>
      <c r="AV3">
        <v>1.3304604912823257E-2</v>
      </c>
      <c r="AW3">
        <v>4.5835008790965678E-2</v>
      </c>
      <c r="AX3">
        <v>9.8496413322807147E-2</v>
      </c>
      <c r="AY3">
        <v>4.2216676094125702E-2</v>
      </c>
      <c r="AZ3">
        <v>1.152532747056817E-2</v>
      </c>
      <c r="BA3">
        <v>5.0012534740735545E-3</v>
      </c>
      <c r="BB3">
        <v>1.1754737386208629E-2</v>
      </c>
      <c r="BC3">
        <v>2.0947297042892566E-4</v>
      </c>
      <c r="BD3">
        <v>5.0314025528013966E-3</v>
      </c>
      <c r="BE3">
        <v>2.2757543374600772E-2</v>
      </c>
      <c r="BF3">
        <v>3.1190775210296708E-2</v>
      </c>
      <c r="BG3">
        <v>1.6109152572804528E-2</v>
      </c>
      <c r="BH3">
        <v>3.2618539460428698E-3</v>
      </c>
      <c r="BI3">
        <v>1.1704749073685251E-3</v>
      </c>
      <c r="BJ3">
        <v>3.3228310316530518E-3</v>
      </c>
      <c r="BK3">
        <v>3.222332084214252E-5</v>
      </c>
      <c r="BL3">
        <v>8.6183692156202064E-4</v>
      </c>
      <c r="BM3">
        <v>6.4324025100235662E-3</v>
      </c>
      <c r="BV3">
        <v>0.57315702105238786</v>
      </c>
      <c r="BW3">
        <v>2.4721371517172027E-3</v>
      </c>
      <c r="BX3">
        <v>4.3304201423047944E-3</v>
      </c>
      <c r="BY3">
        <v>4.5179795546951583E-2</v>
      </c>
      <c r="BZ3">
        <v>2.8271957015355537E-2</v>
      </c>
      <c r="CA3">
        <v>3.969441516001382E-3</v>
      </c>
      <c r="CB3">
        <v>0.43387567939648136</v>
      </c>
      <c r="CC3">
        <v>5.5057696395203103E-2</v>
      </c>
    </row>
    <row r="4" spans="1:89">
      <c r="A4">
        <v>1915</v>
      </c>
      <c r="B4">
        <v>1</v>
      </c>
      <c r="C4">
        <v>5.1390616517004897E-2</v>
      </c>
      <c r="D4">
        <v>5.4139240244805556E-2</v>
      </c>
      <c r="E4">
        <v>9.1907090232259916E-2</v>
      </c>
      <c r="F4">
        <v>8.5928821881233242E-2</v>
      </c>
      <c r="G4">
        <v>7.9783876918471525E-3</v>
      </c>
      <c r="H4">
        <v>0.54184558323112864</v>
      </c>
      <c r="I4">
        <v>0.16681015383962283</v>
      </c>
      <c r="R4">
        <v>0.41959866115060224</v>
      </c>
      <c r="S4">
        <v>4.8814933015364242E-2</v>
      </c>
      <c r="T4">
        <v>4.7012297594428244E-2</v>
      </c>
      <c r="U4">
        <v>4.6236064549101216E-2</v>
      </c>
      <c r="V4">
        <v>5.8020949021527539E-2</v>
      </c>
      <c r="W4">
        <v>3.8942546084993609E-3</v>
      </c>
      <c r="X4">
        <v>0.10298029063085365</v>
      </c>
      <c r="Y4">
        <v>0.11263987173082803</v>
      </c>
      <c r="Z4">
        <v>0.31339564692684024</v>
      </c>
      <c r="AA4">
        <v>4.8813026144422865E-2</v>
      </c>
      <c r="AB4">
        <v>3.5561900348164421E-2</v>
      </c>
      <c r="AC4">
        <v>3.2668890349992867E-2</v>
      </c>
      <c r="AD4">
        <v>5.1315318037516433E-2</v>
      </c>
      <c r="AE4">
        <v>2.3649065702724828E-3</v>
      </c>
      <c r="AF4">
        <v>4.3104294639108691E-2</v>
      </c>
      <c r="AG4">
        <v>9.9567310837362602E-2</v>
      </c>
      <c r="AH4">
        <v>0.18609102844388523</v>
      </c>
      <c r="AI4">
        <v>4.8817512621840517E-2</v>
      </c>
      <c r="AJ4">
        <v>2.3230319398041981E-2</v>
      </c>
      <c r="AK4">
        <v>1.5577149826073045E-2</v>
      </c>
      <c r="AL4">
        <v>2.7515153548133352E-2</v>
      </c>
      <c r="AM4">
        <v>7.7422584772926181E-4</v>
      </c>
      <c r="AN4">
        <v>1.6920377173263189E-2</v>
      </c>
      <c r="AO4">
        <v>5.3256290028803908E-2</v>
      </c>
      <c r="AP4">
        <v>0.15793592050215838</v>
      </c>
      <c r="AQ4">
        <v>4.881935745387915E-2</v>
      </c>
      <c r="AR4">
        <v>1.9486856488741901E-2</v>
      </c>
      <c r="AS4">
        <v>1.1311667654296946E-2</v>
      </c>
      <c r="AT4">
        <v>2.2128718058021798E-2</v>
      </c>
      <c r="AU4">
        <v>5.5956985392396007E-4</v>
      </c>
      <c r="AV4">
        <v>1.2839571595134016E-2</v>
      </c>
      <c r="AW4">
        <v>4.2790179398160585E-2</v>
      </c>
      <c r="AX4">
        <v>0.10531621395034577</v>
      </c>
      <c r="AY4">
        <v>4.6373109709317517E-2</v>
      </c>
      <c r="AZ4">
        <v>1.1946877560519223E-2</v>
      </c>
      <c r="BA4">
        <v>5.4309330437142906E-3</v>
      </c>
      <c r="BB4">
        <v>1.2195205387194291E-2</v>
      </c>
      <c r="BC4">
        <v>2.2848159649243438E-4</v>
      </c>
      <c r="BD4">
        <v>5.597934925045428E-3</v>
      </c>
      <c r="BE4">
        <v>2.3543671728062578E-2</v>
      </c>
      <c r="BF4">
        <v>4.9736557243494808E-2</v>
      </c>
      <c r="BG4">
        <v>2.609625279697652E-2</v>
      </c>
      <c r="BH4">
        <v>5.1057817381735138E-3</v>
      </c>
      <c r="BI4">
        <v>2.0176766464953494E-3</v>
      </c>
      <c r="BJ4">
        <v>5.0676393131188031E-3</v>
      </c>
      <c r="BK4">
        <v>5.4143512611593703E-5</v>
      </c>
      <c r="BL4">
        <v>1.594555342703134E-3</v>
      </c>
      <c r="BM4">
        <v>9.8005078934158951E-3</v>
      </c>
      <c r="BV4">
        <v>0.58040133884939782</v>
      </c>
      <c r="BW4">
        <v>2.5697650164189919E-3</v>
      </c>
      <c r="BX4">
        <v>7.1216590176419476E-3</v>
      </c>
      <c r="BY4">
        <v>4.5669360039021153E-2</v>
      </c>
      <c r="BZ4">
        <v>2.7903102745152692E-2</v>
      </c>
      <c r="CA4">
        <v>4.0840144369390383E-3</v>
      </c>
      <c r="CB4">
        <v>0.43889231047917809</v>
      </c>
      <c r="CC4">
        <v>5.416102074325406E-2</v>
      </c>
    </row>
    <row r="5" spans="1:89">
      <c r="A5">
        <v>1916</v>
      </c>
      <c r="B5">
        <v>1</v>
      </c>
      <c r="C5">
        <v>8.2733559099129592E-2</v>
      </c>
      <c r="D5">
        <v>4.8929945858661006E-2</v>
      </c>
      <c r="E5">
        <v>8.3275527994032469E-2</v>
      </c>
      <c r="F5">
        <v>7.8460033998210124E-2</v>
      </c>
      <c r="G5">
        <v>7.0726940784827221E-3</v>
      </c>
      <c r="H5">
        <v>0.54574059695297394</v>
      </c>
      <c r="I5">
        <v>0.15378768851310187</v>
      </c>
      <c r="R5">
        <v>0.44176589235473496</v>
      </c>
      <c r="S5">
        <v>7.5666773436563139E-2</v>
      </c>
      <c r="T5">
        <v>4.475788362131207E-2</v>
      </c>
      <c r="U5">
        <v>4.564889164355878E-2</v>
      </c>
      <c r="V5">
        <v>5.3770679810678117E-2</v>
      </c>
      <c r="W5">
        <v>3.688123979990774E-3</v>
      </c>
      <c r="X5">
        <v>0.11283339121875408</v>
      </c>
      <c r="Y5">
        <v>0.10540014864387805</v>
      </c>
      <c r="Z5">
        <v>0.33829982335143666</v>
      </c>
      <c r="AA5">
        <v>7.847040846425124E-2</v>
      </c>
      <c r="AB5">
        <v>3.4188183156799348E-2</v>
      </c>
      <c r="AC5">
        <v>3.2956505016237148E-2</v>
      </c>
      <c r="AD5">
        <v>4.7943711963620371E-2</v>
      </c>
      <c r="AE5">
        <v>2.2185841996031391E-3</v>
      </c>
      <c r="AF5">
        <v>4.8592735603278807E-2</v>
      </c>
      <c r="AG5">
        <v>9.3929694947646622E-2</v>
      </c>
      <c r="AH5">
        <v>0.20526532180126775</v>
      </c>
      <c r="AI5">
        <v>6.710127232566282E-2</v>
      </c>
      <c r="AJ5">
        <v>2.3201577879417484E-2</v>
      </c>
      <c r="AK5">
        <v>1.6467435994433538E-2</v>
      </c>
      <c r="AL5">
        <v>2.6482953453987452E-2</v>
      </c>
      <c r="AM5">
        <v>7.488945668584424E-4</v>
      </c>
      <c r="AN5">
        <v>1.9496311468966597E-2</v>
      </c>
      <c r="AO5">
        <v>5.1766876111941452E-2</v>
      </c>
      <c r="AP5">
        <v>0.17334378920043017</v>
      </c>
      <c r="AQ5">
        <v>6.2228809465013954E-2</v>
      </c>
      <c r="AR5">
        <v>1.9788745732334415E-2</v>
      </c>
      <c r="AS5">
        <v>1.2179125589994488E-2</v>
      </c>
      <c r="AT5">
        <v>2.1566484524356205E-2</v>
      </c>
      <c r="AU5">
        <v>5.4677471469426458E-4</v>
      </c>
      <c r="AV5">
        <v>1.4912617725416539E-2</v>
      </c>
      <c r="AW5">
        <v>4.212123144862033E-2</v>
      </c>
      <c r="AX5">
        <v>0.10967410115118728</v>
      </c>
      <c r="AY5">
        <v>4.9705823265875325E-2</v>
      </c>
      <c r="AZ5">
        <v>1.2300721599089223E-2</v>
      </c>
      <c r="BA5">
        <v>5.9052915848205392E-3</v>
      </c>
      <c r="BB5">
        <v>1.1908165317816894E-2</v>
      </c>
      <c r="BC5">
        <v>2.2244503625363065E-4</v>
      </c>
      <c r="BD5">
        <v>6.4095659146990273E-3</v>
      </c>
      <c r="BE5">
        <v>2.3222088432632629E-2</v>
      </c>
      <c r="BF5">
        <v>4.8785058557548673E-2</v>
      </c>
      <c r="BG5">
        <v>2.6153920615710834E-2</v>
      </c>
      <c r="BH5">
        <v>5.0232173999587067E-3</v>
      </c>
      <c r="BI5">
        <v>2.0841937246443699E-3</v>
      </c>
      <c r="BJ5">
        <v>4.6694435734953689E-3</v>
      </c>
      <c r="BK5">
        <v>5.0067874228096667E-5</v>
      </c>
      <c r="BL5">
        <v>1.6859278314995817E-3</v>
      </c>
      <c r="BM5">
        <v>9.1182875380117229E-3</v>
      </c>
      <c r="BV5">
        <v>0.55823410764526504</v>
      </c>
      <c r="BW5">
        <v>7.0588355251487876E-3</v>
      </c>
      <c r="BX5">
        <v>4.1673807576095645E-3</v>
      </c>
      <c r="BY5">
        <v>3.7624834153414395E-2</v>
      </c>
      <c r="BZ5">
        <v>2.4685469589243419E-2</v>
      </c>
      <c r="CA5">
        <v>3.384455416663123E-3</v>
      </c>
      <c r="CB5">
        <v>0.43293325405887684</v>
      </c>
      <c r="CC5">
        <v>4.8379924643072891E-2</v>
      </c>
    </row>
    <row r="6" spans="1:89">
      <c r="A6">
        <v>1917</v>
      </c>
      <c r="B6">
        <v>0.99999994039535522</v>
      </c>
      <c r="C6">
        <v>9.0709396828407785E-2</v>
      </c>
      <c r="D6">
        <v>4.6168975515000453E-2</v>
      </c>
      <c r="E6">
        <v>7.5752135135550916E-2</v>
      </c>
      <c r="F6">
        <v>8.296169992387184E-2</v>
      </c>
      <c r="G6">
        <v>6.7075758739412556E-3</v>
      </c>
      <c r="H6">
        <v>0.53657795853609525</v>
      </c>
      <c r="I6">
        <v>0.16112237787061642</v>
      </c>
      <c r="R6">
        <v>0.44649282387593081</v>
      </c>
      <c r="S6">
        <v>8.4586112837690464E-2</v>
      </c>
      <c r="T6">
        <v>4.4815443518450029E-2</v>
      </c>
      <c r="U6">
        <v>4.4655809862357156E-2</v>
      </c>
      <c r="V6">
        <v>5.6037135658360986E-2</v>
      </c>
      <c r="W6">
        <v>3.3302099669824652E-3</v>
      </c>
      <c r="X6">
        <v>0.10423079743725547</v>
      </c>
      <c r="Y6">
        <v>0.10883731459483419</v>
      </c>
      <c r="Z6">
        <v>0.34435798698177705</v>
      </c>
      <c r="AA6">
        <v>8.6161612346176489E-2</v>
      </c>
      <c r="AB6">
        <v>3.4141372468859177E-2</v>
      </c>
      <c r="AC6">
        <v>3.2433110133071964E-2</v>
      </c>
      <c r="AD6">
        <v>4.957023385981018E-2</v>
      </c>
      <c r="AE6">
        <v>2.0139003044587966E-3</v>
      </c>
      <c r="AF6">
        <v>4.3813273795542208E-2</v>
      </c>
      <c r="AG6">
        <v>9.6224484073858252E-2</v>
      </c>
      <c r="AH6">
        <v>0.19941773630571552</v>
      </c>
      <c r="AI6">
        <v>8.0453317629307755E-2</v>
      </c>
      <c r="AJ6">
        <v>2.7879169522423378E-2</v>
      </c>
      <c r="AK6">
        <v>1.2587455740577864E-2</v>
      </c>
      <c r="AL6">
        <v>1.8280414471303425E-2</v>
      </c>
      <c r="AM6">
        <v>8.3044808733292639E-4</v>
      </c>
      <c r="AN6">
        <v>2.4058772937853558E-2</v>
      </c>
      <c r="AO6">
        <v>3.5328157916916597E-2</v>
      </c>
      <c r="AP6">
        <v>0.16288991763520258</v>
      </c>
      <c r="AQ6">
        <v>7.4115728332720357E-2</v>
      </c>
      <c r="AR6">
        <v>2.3709264233121807E-2</v>
      </c>
      <c r="AS6">
        <v>8.5551243991778825E-3</v>
      </c>
      <c r="AT6">
        <v>1.2792043101184602E-2</v>
      </c>
      <c r="AU6">
        <v>6.1201704328568273E-4</v>
      </c>
      <c r="AV6">
        <v>1.8446139459701215E-2</v>
      </c>
      <c r="AW6">
        <v>2.4659601066011044E-2</v>
      </c>
      <c r="AX6">
        <v>9.7367736899834453E-2</v>
      </c>
      <c r="AY6">
        <v>5.3068711640504709E-2</v>
      </c>
      <c r="AZ6">
        <v>1.4680992079150515E-2</v>
      </c>
      <c r="BA6">
        <v>3.4349177352536553E-3</v>
      </c>
      <c r="BB6">
        <v>6.0179077621983351E-3</v>
      </c>
      <c r="BC6">
        <v>2.6196911273460439E-4</v>
      </c>
      <c r="BD6">
        <v>8.3518075181397613E-3</v>
      </c>
      <c r="BE6">
        <v>1.1551431051852863E-2</v>
      </c>
      <c r="BF6">
        <v>3.9520180872281103E-2</v>
      </c>
      <c r="BG6">
        <v>2.4109531017134311E-2</v>
      </c>
      <c r="BH6">
        <v>6.1634305964078243E-3</v>
      </c>
      <c r="BI6">
        <v>9.1236574135632035E-4</v>
      </c>
      <c r="BJ6">
        <v>2.1928718542816865E-3</v>
      </c>
      <c r="BK6">
        <v>5.2728359142974218E-5</v>
      </c>
      <c r="BL6">
        <v>1.8674815370439625E-3</v>
      </c>
      <c r="BM6">
        <v>4.221771766914028E-3</v>
      </c>
      <c r="BV6">
        <v>0.55350711651942441</v>
      </c>
      <c r="BW6">
        <v>6.1143367085269894E-3</v>
      </c>
      <c r="BX6">
        <v>1.3486344083359306E-3</v>
      </c>
      <c r="BY6">
        <v>3.1094125898559248E-2</v>
      </c>
      <c r="BZ6">
        <v>2.692070844411076E-2</v>
      </c>
      <c r="CA6">
        <v>3.3772977658030759E-3</v>
      </c>
      <c r="CB6">
        <v>0.43237461902602936</v>
      </c>
      <c r="CC6">
        <v>5.2277573567029924E-2</v>
      </c>
    </row>
    <row r="7" spans="1:89">
      <c r="A7">
        <v>1918</v>
      </c>
      <c r="B7">
        <v>0.99999994039535522</v>
      </c>
      <c r="C7">
        <v>9.1178822594796358E-2</v>
      </c>
      <c r="D7">
        <v>4.5235992725764514E-2</v>
      </c>
      <c r="E7">
        <v>6.8953161070078331E-2</v>
      </c>
      <c r="F7">
        <v>7.8961095729577102E-2</v>
      </c>
      <c r="G7">
        <v>6.4674391819675532E-3</v>
      </c>
      <c r="H7">
        <v>0.56215222767080897</v>
      </c>
      <c r="I7">
        <v>0.14705126102700719</v>
      </c>
      <c r="R7">
        <v>0.43434394852782005</v>
      </c>
      <c r="S7">
        <v>8.6609686084648529E-2</v>
      </c>
      <c r="T7">
        <v>4.7412490589628868E-2</v>
      </c>
      <c r="U7">
        <v>4.0517574051843482E-2</v>
      </c>
      <c r="V7">
        <v>5.3018257763209613E-2</v>
      </c>
      <c r="W7">
        <v>3.1128833211540312E-3</v>
      </c>
      <c r="X7">
        <v>0.10493032371312475</v>
      </c>
      <c r="Y7">
        <v>9.8742733004210728E-2</v>
      </c>
      <c r="Z7">
        <v>0.33584575928468957</v>
      </c>
      <c r="AA7">
        <v>8.4048394393818712E-2</v>
      </c>
      <c r="AB7">
        <v>4.0737378800948139E-2</v>
      </c>
      <c r="AC7">
        <v>2.801023314815938E-2</v>
      </c>
      <c r="AD7">
        <v>4.2634091528316667E-2</v>
      </c>
      <c r="AE7">
        <v>2.2129302516676057E-3</v>
      </c>
      <c r="AF7">
        <v>5.8853560204486836E-2</v>
      </c>
      <c r="AG7">
        <v>7.9349170957292242E-2</v>
      </c>
      <c r="AH7">
        <v>0.18788301802800472</v>
      </c>
      <c r="AI7">
        <v>7.0090990675336209E-2</v>
      </c>
      <c r="AJ7">
        <v>2.6598357254600153E-2</v>
      </c>
      <c r="AK7">
        <v>1.1215623885538397E-2</v>
      </c>
      <c r="AL7">
        <v>1.8832543519238864E-2</v>
      </c>
      <c r="AM7">
        <v>8.0564589890591771E-4</v>
      </c>
      <c r="AN7">
        <v>2.5423328566008523E-2</v>
      </c>
      <c r="AO7">
        <v>3.4916528228376646E-2</v>
      </c>
      <c r="AP7">
        <v>0.1481937998371306</v>
      </c>
      <c r="AQ7">
        <v>6.110033371298125E-2</v>
      </c>
      <c r="AR7">
        <v>2.1495274651859117E-2</v>
      </c>
      <c r="AS7">
        <v>7.1523151340888835E-3</v>
      </c>
      <c r="AT7">
        <v>1.3384246562236846E-2</v>
      </c>
      <c r="AU7">
        <v>5.9867400743263469E-4</v>
      </c>
      <c r="AV7">
        <v>1.9702206117356465E-2</v>
      </c>
      <c r="AW7">
        <v>2.4760749651175439E-2</v>
      </c>
      <c r="AX7">
        <v>8.2692445325755398E-2</v>
      </c>
      <c r="AY7">
        <v>4.0160926568797731E-2</v>
      </c>
      <c r="AZ7">
        <v>1.256560212074383E-2</v>
      </c>
      <c r="BA7">
        <v>2.5679328609971943E-3</v>
      </c>
      <c r="BB7">
        <v>6.5134984912959167E-3</v>
      </c>
      <c r="BC7">
        <v>2.4978403877804021E-4</v>
      </c>
      <c r="BD7">
        <v>8.627350478658341E-3</v>
      </c>
      <c r="BE7">
        <v>1.2007350766484355E-2</v>
      </c>
      <c r="BF7">
        <v>3.0843254165733809E-2</v>
      </c>
      <c r="BG7">
        <v>1.6267621046501854E-2</v>
      </c>
      <c r="BH7">
        <v>4.8701984293293222E-3</v>
      </c>
      <c r="BI7">
        <v>6.217366498206668E-4</v>
      </c>
      <c r="BJ7">
        <v>2.5860718286584306E-3</v>
      </c>
      <c r="BK7">
        <v>4.4270285889291334E-5</v>
      </c>
      <c r="BL7">
        <v>1.6708607087567739E-3</v>
      </c>
      <c r="BM7">
        <v>4.7824952167774756E-3</v>
      </c>
      <c r="BV7">
        <v>0.56565599186753523</v>
      </c>
      <c r="BW7">
        <v>4.5593536898544751E-3</v>
      </c>
      <c r="BX7">
        <v>-2.1823314131661402E-3</v>
      </c>
      <c r="BY7">
        <v>2.8433390274248928E-2</v>
      </c>
      <c r="BZ7">
        <v>2.5938943973102629E-2</v>
      </c>
      <c r="CA7">
        <v>3.3544929598395947E-3</v>
      </c>
      <c r="CB7">
        <v>0.45725092698952718</v>
      </c>
      <c r="CC7">
        <v>4.8301274998773375E-2</v>
      </c>
    </row>
    <row r="8" spans="1:89">
      <c r="A8">
        <v>1919</v>
      </c>
      <c r="B8">
        <v>0.99999994039535522</v>
      </c>
      <c r="C8">
        <v>9.8053683100761596E-2</v>
      </c>
      <c r="D8">
        <v>4.8893656319745286E-2</v>
      </c>
      <c r="E8">
        <v>6.6459774027616048E-2</v>
      </c>
      <c r="F8">
        <v>8.0011991167667371E-2</v>
      </c>
      <c r="G8">
        <v>6.7902422887354827E-3</v>
      </c>
      <c r="H8">
        <v>0.54767251404377049</v>
      </c>
      <c r="I8">
        <v>0.15211818581985934</v>
      </c>
      <c r="R8">
        <v>0.45231527801651072</v>
      </c>
      <c r="S8">
        <v>9.3140906022924214E-2</v>
      </c>
      <c r="T8">
        <v>5.2215740401847788E-2</v>
      </c>
      <c r="U8">
        <v>3.9064924339879591E-2</v>
      </c>
      <c r="V8">
        <v>5.6611323186117932E-2</v>
      </c>
      <c r="W8">
        <v>3.2236072691858111E-3</v>
      </c>
      <c r="X8">
        <v>0.100424715617885</v>
      </c>
      <c r="Y8">
        <v>0.10763406117867048</v>
      </c>
      <c r="Z8">
        <v>0.3607389651722559</v>
      </c>
      <c r="AA8">
        <v>9.0796420178370391E-2</v>
      </c>
      <c r="AB8">
        <v>4.6622452878956694E-2</v>
      </c>
      <c r="AC8">
        <v>2.7770505571566784E-2</v>
      </c>
      <c r="AD8">
        <v>4.6895360815003145E-2</v>
      </c>
      <c r="AE8">
        <v>2.3207970604115385E-3</v>
      </c>
      <c r="AF8">
        <v>5.7222287009298392E-2</v>
      </c>
      <c r="AG8">
        <v>8.9111141658648932E-2</v>
      </c>
      <c r="AH8">
        <v>0.20807485668110984</v>
      </c>
      <c r="AI8">
        <v>7.4390920572182495E-2</v>
      </c>
      <c r="AJ8">
        <v>3.1554708252024478E-2</v>
      </c>
      <c r="AK8">
        <v>1.1139139499266662E-2</v>
      </c>
      <c r="AL8">
        <v>2.2544127331788885E-2</v>
      </c>
      <c r="AM8">
        <v>8.4878526185830545E-4</v>
      </c>
      <c r="AN8">
        <v>2.4888465565920448E-2</v>
      </c>
      <c r="AO8">
        <v>4.2708710198068559E-2</v>
      </c>
      <c r="AP8">
        <v>0.16358706030162382</v>
      </c>
      <c r="AQ8">
        <v>6.3252963384076696E-2</v>
      </c>
      <c r="AR8">
        <v>2.5559571322756484E-2</v>
      </c>
      <c r="AS8">
        <v>7.485361654828957E-3</v>
      </c>
      <c r="AT8">
        <v>1.6730360968310012E-2</v>
      </c>
      <c r="AU8">
        <v>6.0680644452226166E-4</v>
      </c>
      <c r="AV8">
        <v>1.8306983577353327E-2</v>
      </c>
      <c r="AW8">
        <v>3.164501294977605E-2</v>
      </c>
      <c r="AX8">
        <v>8.9301684279163338E-2</v>
      </c>
      <c r="AY8">
        <v>3.9627175219148214E-2</v>
      </c>
      <c r="AZ8">
        <v>1.4121768856122808E-2</v>
      </c>
      <c r="BA8">
        <v>2.8715322166304518E-3</v>
      </c>
      <c r="BB8">
        <v>8.622140187637628E-3</v>
      </c>
      <c r="BC8">
        <v>2.4112795114777612E-4</v>
      </c>
      <c r="BD8">
        <v>7.5492301070485086E-3</v>
      </c>
      <c r="BE8">
        <v>1.626870974142796E-2</v>
      </c>
      <c r="BF8">
        <v>3.1523428724005591E-2</v>
      </c>
      <c r="BG8">
        <v>1.5362712679549594E-2</v>
      </c>
      <c r="BH8">
        <v>4.8734404642874997E-3</v>
      </c>
      <c r="BI8">
        <v>6.8074463793552976E-4</v>
      </c>
      <c r="BJ8">
        <v>3.1844557826807554E-3</v>
      </c>
      <c r="BK8">
        <v>3.9900911655012048E-5</v>
      </c>
      <c r="BL8">
        <v>1.3624284048887752E-3</v>
      </c>
      <c r="BM8">
        <v>6.0197458430084182E-3</v>
      </c>
      <c r="BV8">
        <v>0.5476846623788445</v>
      </c>
      <c r="BW8">
        <v>4.9031239507459452E-3</v>
      </c>
      <c r="BX8">
        <v>-3.3281527719825543E-3</v>
      </c>
      <c r="BY8">
        <v>2.7393073617098123E-2</v>
      </c>
      <c r="BZ8">
        <v>2.3396632081332597E-2</v>
      </c>
      <c r="CA8">
        <v>3.5666056174048452E-3</v>
      </c>
      <c r="CB8">
        <v>0.44727703564225935</v>
      </c>
      <c r="CC8">
        <v>4.447645061898195E-2</v>
      </c>
    </row>
    <row r="9" spans="1:89">
      <c r="A9">
        <v>1920</v>
      </c>
      <c r="B9">
        <v>1</v>
      </c>
      <c r="C9">
        <v>9.0434735459587898E-2</v>
      </c>
      <c r="D9">
        <v>4.7762005475308983E-2</v>
      </c>
      <c r="E9">
        <v>6.2142953059807264E-2</v>
      </c>
      <c r="F9">
        <v>7.8745376856073329E-2</v>
      </c>
      <c r="G9">
        <v>6.6268312014049775E-3</v>
      </c>
      <c r="H9">
        <v>0.5624747680446408</v>
      </c>
      <c r="I9">
        <v>0.15181320951612426</v>
      </c>
      <c r="R9">
        <v>0.43202724436654599</v>
      </c>
      <c r="S9">
        <v>8.590280775053713E-2</v>
      </c>
      <c r="T9">
        <v>5.1121198289081383E-2</v>
      </c>
      <c r="U9">
        <v>3.4892599423265731E-2</v>
      </c>
      <c r="V9">
        <v>5.080165223667011E-2</v>
      </c>
      <c r="W9">
        <v>3.2627755992369481E-3</v>
      </c>
      <c r="X9">
        <v>0.10809959635638727</v>
      </c>
      <c r="Y9">
        <v>9.7946614711367425E-2</v>
      </c>
      <c r="Z9">
        <v>0.33428887545395519</v>
      </c>
      <c r="AA9">
        <v>8.2234097162757855E-2</v>
      </c>
      <c r="AB9">
        <v>4.223208713178523E-2</v>
      </c>
      <c r="AC9">
        <v>2.4710531979515019E-2</v>
      </c>
      <c r="AD9">
        <v>4.1091151287784809E-2</v>
      </c>
      <c r="AE9">
        <v>2.3451122709200749E-3</v>
      </c>
      <c r="AF9">
        <v>6.2509257916454883E-2</v>
      </c>
      <c r="AG9">
        <v>7.916663770473735E-2</v>
      </c>
      <c r="AH9">
        <v>0.18288841451903048</v>
      </c>
      <c r="AI9">
        <v>6.4828012537048202E-2</v>
      </c>
      <c r="AJ9">
        <v>2.5538658136997582E-2</v>
      </c>
      <c r="AK9">
        <v>1.0335135968607368E-2</v>
      </c>
      <c r="AL9">
        <v>1.9166562177542444E-2</v>
      </c>
      <c r="AM9">
        <v>8.2471325608668108E-4</v>
      </c>
      <c r="AN9">
        <v>2.5403926089801739E-2</v>
      </c>
      <c r="AO9">
        <v>3.6791406352946483E-2</v>
      </c>
      <c r="AP9">
        <v>0.13994843961819811</v>
      </c>
      <c r="AQ9">
        <v>5.3008983288566097E-2</v>
      </c>
      <c r="AR9">
        <v>2.0012508336816708E-2</v>
      </c>
      <c r="AS9">
        <v>6.942049996038085E-3</v>
      </c>
      <c r="AT9">
        <v>1.4193265988374637E-2</v>
      </c>
      <c r="AU9">
        <v>5.7406192514983863E-4</v>
      </c>
      <c r="AV9">
        <v>1.8022588386502947E-2</v>
      </c>
      <c r="AW9">
        <v>2.7194981696749818E-2</v>
      </c>
      <c r="AX9">
        <v>6.9734878331422612E-2</v>
      </c>
      <c r="AY9">
        <v>3.0896857990578921E-2</v>
      </c>
      <c r="AZ9">
        <v>9.7869633123801626E-3</v>
      </c>
      <c r="BA9">
        <v>2.7594611380993956E-3</v>
      </c>
      <c r="BB9">
        <v>6.6141542198133573E-3</v>
      </c>
      <c r="BC9">
        <v>2.1387799921089061E-4</v>
      </c>
      <c r="BD9">
        <v>6.8388097377280509E-3</v>
      </c>
      <c r="BE9">
        <v>1.2624753933611826E-2</v>
      </c>
      <c r="BF9">
        <v>2.1809432725357267E-2</v>
      </c>
      <c r="BG9">
        <v>1.1063502597624827E-2</v>
      </c>
      <c r="BH9">
        <v>2.6141237221593804E-3</v>
      </c>
      <c r="BI9">
        <v>6.6206244323810577E-4</v>
      </c>
      <c r="BJ9">
        <v>2.1614254160192939E-3</v>
      </c>
      <c r="BK9">
        <v>3.2910905495317611E-5</v>
      </c>
      <c r="BL9">
        <v>1.1432857395335925E-3</v>
      </c>
      <c r="BM9">
        <v>4.1321219012867465E-3</v>
      </c>
      <c r="BV9">
        <v>0.56797275563345395</v>
      </c>
      <c r="BW9">
        <v>4.5221455554430943E-3</v>
      </c>
      <c r="BX9">
        <v>-3.3656511904063499E-3</v>
      </c>
      <c r="BY9">
        <v>2.7248677374275675E-2</v>
      </c>
      <c r="BZ9">
        <v>2.7940223526028565E-2</v>
      </c>
      <c r="CA9">
        <v>3.3639726168590602E-3</v>
      </c>
      <c r="CB9">
        <v>0.45440342358385616</v>
      </c>
      <c r="CC9">
        <v>5.3859843769461735E-2</v>
      </c>
    </row>
    <row r="10" spans="1:89">
      <c r="A10">
        <v>1921</v>
      </c>
      <c r="B10">
        <v>1</v>
      </c>
      <c r="C10">
        <v>6.4149048823757049E-2</v>
      </c>
      <c r="D10">
        <v>6.2164175013107718E-2</v>
      </c>
      <c r="E10">
        <v>8.0450835360928369E-2</v>
      </c>
      <c r="F10">
        <v>7.6487779925742738E-2</v>
      </c>
      <c r="G10">
        <v>8.5376809988464905E-3</v>
      </c>
      <c r="H10">
        <v>0.56233468299968825</v>
      </c>
      <c r="I10">
        <v>0.14587567617455099</v>
      </c>
      <c r="R10">
        <v>0.46334991038394524</v>
      </c>
      <c r="S10">
        <v>6.0935230911796631E-2</v>
      </c>
      <c r="T10">
        <v>6.2154156827420787E-2</v>
      </c>
      <c r="U10">
        <v>4.3006011455351982E-2</v>
      </c>
      <c r="V10">
        <v>4.8703783475202336E-2</v>
      </c>
      <c r="W10">
        <v>5.4806531760336254E-3</v>
      </c>
      <c r="X10">
        <v>0.15017736508987609</v>
      </c>
      <c r="Y10">
        <v>9.2892709448263749E-2</v>
      </c>
      <c r="Z10">
        <v>0.34584208491182439</v>
      </c>
      <c r="AA10">
        <v>6.0503138766665798E-2</v>
      </c>
      <c r="AB10">
        <v>5.2289666934912861E-2</v>
      </c>
      <c r="AC10">
        <v>3.0061850501221864E-2</v>
      </c>
      <c r="AD10">
        <v>3.9765189281523249E-2</v>
      </c>
      <c r="AE10">
        <v>3.6105871804966313E-3</v>
      </c>
      <c r="AF10">
        <v>8.3823554049596752E-2</v>
      </c>
      <c r="AG10">
        <v>7.5788098197407255E-2</v>
      </c>
      <c r="AH10">
        <v>0.1801119086322493</v>
      </c>
      <c r="AI10">
        <v>4.9520851775211538E-2</v>
      </c>
      <c r="AJ10">
        <v>3.064995849318395E-2</v>
      </c>
      <c r="AK10">
        <v>1.26034067411313E-2</v>
      </c>
      <c r="AL10">
        <v>1.8653663796682114E-2</v>
      </c>
      <c r="AM10">
        <v>1.2597208827523029E-3</v>
      </c>
      <c r="AN10">
        <v>3.20019433337159E-2</v>
      </c>
      <c r="AO10">
        <v>3.5422363609572217E-2</v>
      </c>
      <c r="AP10">
        <v>0.13668616766926456</v>
      </c>
      <c r="AQ10">
        <v>4.1901581893127121E-2</v>
      </c>
      <c r="AR10">
        <v>2.3684439454314657E-2</v>
      </c>
      <c r="AS10">
        <v>8.5227019538999908E-3</v>
      </c>
      <c r="AT10">
        <v>1.3772909891973195E-2</v>
      </c>
      <c r="AU10">
        <v>8.5438888402895917E-4</v>
      </c>
      <c r="AV10">
        <v>2.1844449940069333E-2</v>
      </c>
      <c r="AW10">
        <v>2.6105695651851332E-2</v>
      </c>
      <c r="AX10">
        <v>6.6588117445707071E-2</v>
      </c>
      <c r="AY10">
        <v>2.5709498270217263E-2</v>
      </c>
      <c r="AZ10">
        <v>1.1095447369048292E-2</v>
      </c>
      <c r="BA10">
        <v>3.2263840578573275E-3</v>
      </c>
      <c r="BB10">
        <v>6.3093561916613295E-3</v>
      </c>
      <c r="BC10">
        <v>3.1144589160855379E-4</v>
      </c>
      <c r="BD10">
        <v>8.0248506024962144E-3</v>
      </c>
      <c r="BE10">
        <v>1.1911135062818093E-2</v>
      </c>
      <c r="BF10">
        <v>1.9716927155294814E-2</v>
      </c>
      <c r="BG10">
        <v>9.3947899282246661E-3</v>
      </c>
      <c r="BH10">
        <v>2.4442133781531943E-3</v>
      </c>
      <c r="BI10">
        <v>6.9682173484883654E-4</v>
      </c>
      <c r="BJ10">
        <v>1.9818881111529443E-3</v>
      </c>
      <c r="BK10">
        <v>5.0284160079682266E-5</v>
      </c>
      <c r="BL10">
        <v>1.4026981449610486E-3</v>
      </c>
      <c r="BM10">
        <v>3.7462316978744406E-3</v>
      </c>
      <c r="BV10">
        <v>0.53665008961605476</v>
      </c>
      <c r="BW10">
        <v>3.2077423677897301E-3</v>
      </c>
      <c r="BX10">
        <v>3.4243162845455644E-6</v>
      </c>
      <c r="BY10">
        <v>3.7443715662649632E-2</v>
      </c>
      <c r="BZ10">
        <v>2.7781419690857883E-2</v>
      </c>
      <c r="CA10">
        <v>3.0567315756385043E-3</v>
      </c>
      <c r="CB10">
        <v>0.4121788840684219</v>
      </c>
      <c r="CC10">
        <v>5.2978051220123813E-2</v>
      </c>
    </row>
    <row r="11" spans="1:89">
      <c r="A11">
        <v>1922</v>
      </c>
      <c r="B11">
        <v>0.99998468160629272</v>
      </c>
      <c r="C11">
        <v>4.7939574061134124E-2</v>
      </c>
      <c r="D11">
        <v>6.2269423973948503E-2</v>
      </c>
      <c r="E11">
        <v>8.5350713398075539E-2</v>
      </c>
      <c r="F11">
        <v>7.6252403717707765E-2</v>
      </c>
      <c r="G11">
        <v>8.4480686901867597E-3</v>
      </c>
      <c r="H11">
        <v>0.57164083161091561</v>
      </c>
      <c r="I11">
        <v>0.14808377640404458</v>
      </c>
      <c r="R11">
        <v>0.45317171381240595</v>
      </c>
      <c r="S11">
        <v>4.5537724515193681E-2</v>
      </c>
      <c r="T11">
        <v>6.5274017830276754E-2</v>
      </c>
      <c r="U11">
        <v>4.792600211565011E-2</v>
      </c>
      <c r="V11">
        <v>4.9792434321629664E-2</v>
      </c>
      <c r="W11">
        <v>5.1321140190602578E-3</v>
      </c>
      <c r="X11">
        <v>0.14280563424359194</v>
      </c>
      <c r="Y11">
        <v>9.6703786767003586E-2</v>
      </c>
      <c r="Z11">
        <v>0.33814214813948973</v>
      </c>
      <c r="AA11">
        <v>4.4381778217989318E-2</v>
      </c>
      <c r="AB11">
        <v>5.5414796647328297E-2</v>
      </c>
      <c r="AC11">
        <v>3.4934973393570927E-2</v>
      </c>
      <c r="AD11">
        <v>4.0437911451187913E-2</v>
      </c>
      <c r="AE11">
        <v>3.4603132009692898E-3</v>
      </c>
      <c r="AF11">
        <v>8.1031870096848299E-2</v>
      </c>
      <c r="AG11">
        <v>7.8480505131595726E-2</v>
      </c>
      <c r="AH11">
        <v>0.17493141559235786</v>
      </c>
      <c r="AI11">
        <v>3.7009464524345517E-2</v>
      </c>
      <c r="AJ11">
        <v>3.4069780615378048E-2</v>
      </c>
      <c r="AK11">
        <v>1.7306556803434306E-2</v>
      </c>
      <c r="AL11">
        <v>1.8535325705312376E-2</v>
      </c>
      <c r="AM11">
        <v>1.2010876229445015E-3</v>
      </c>
      <c r="AN11">
        <v>3.0969154936449455E-2</v>
      </c>
      <c r="AO11">
        <v>3.5840045384493674E-2</v>
      </c>
      <c r="AP11">
        <v>0.1326765590512182</v>
      </c>
      <c r="AQ11">
        <v>3.1881824046179119E-2</v>
      </c>
      <c r="AR11">
        <v>2.6522479467281011E-2</v>
      </c>
      <c r="AS11">
        <v>1.2489855642084109E-2</v>
      </c>
      <c r="AT11">
        <v>1.3581003218451555E-2</v>
      </c>
      <c r="AU11">
        <v>8.1534224853442854E-4</v>
      </c>
      <c r="AV11">
        <v>2.1175970294540474E-2</v>
      </c>
      <c r="AW11">
        <v>2.6210084134147528E-2</v>
      </c>
      <c r="AX11">
        <v>6.4882612154290031E-2</v>
      </c>
      <c r="AY11">
        <v>2.0494465506178838E-2</v>
      </c>
      <c r="AZ11">
        <v>1.2779053366809633E-2</v>
      </c>
      <c r="BA11">
        <v>5.5006599956449994E-3</v>
      </c>
      <c r="BB11">
        <v>6.1388283791655868E-3</v>
      </c>
      <c r="BC11">
        <v>2.9977714953827791E-4</v>
      </c>
      <c r="BD11">
        <v>7.872125466937125E-3</v>
      </c>
      <c r="BE11">
        <v>1.1797702290015557E-2</v>
      </c>
      <c r="BF11">
        <v>2.0411702141261732E-2</v>
      </c>
      <c r="BG11">
        <v>8.4248586173635131E-3</v>
      </c>
      <c r="BH11">
        <v>3.2356879401726603E-3</v>
      </c>
      <c r="BI11">
        <v>1.6628106339742861E-3</v>
      </c>
      <c r="BJ11">
        <v>1.9208068826137856E-3</v>
      </c>
      <c r="BK11">
        <v>4.9633988608539796E-5</v>
      </c>
      <c r="BL11">
        <v>1.4217684868327609E-3</v>
      </c>
      <c r="BM11">
        <v>3.6961355916961878E-3</v>
      </c>
      <c r="BV11">
        <v>0.54681296779388677</v>
      </c>
      <c r="BW11">
        <v>2.3971918160238265E-3</v>
      </c>
      <c r="BX11">
        <v>-3.0119832688673392E-3</v>
      </c>
      <c r="BY11">
        <v>3.7422911920351049E-2</v>
      </c>
      <c r="BZ11">
        <v>2.6456995513244666E-2</v>
      </c>
      <c r="CA11">
        <v>3.315700495190619E-3</v>
      </c>
      <c r="CB11">
        <v>0.42885804842395803</v>
      </c>
      <c r="CC11">
        <v>5.1374213152049139E-2</v>
      </c>
    </row>
    <row r="12" spans="1:89">
      <c r="A12">
        <v>1923</v>
      </c>
      <c r="B12">
        <v>1</v>
      </c>
      <c r="C12">
        <v>8.4624954694731774E-2</v>
      </c>
      <c r="D12">
        <v>5.7949713459594432E-2</v>
      </c>
      <c r="E12">
        <v>7.7817351721200245E-2</v>
      </c>
      <c r="F12">
        <v>6.980067640487933E-2</v>
      </c>
      <c r="G12">
        <v>8.3806101352207184E-3</v>
      </c>
      <c r="H12">
        <v>0.56932547766613406</v>
      </c>
      <c r="I12">
        <v>0.13210126275026501</v>
      </c>
      <c r="R12">
        <v>0.42910657915487682</v>
      </c>
      <c r="S12">
        <v>8.0384145347057886E-2</v>
      </c>
      <c r="T12">
        <v>5.7655829093999258E-2</v>
      </c>
      <c r="U12">
        <v>4.1437843397327034E-2</v>
      </c>
      <c r="V12">
        <v>4.748952789964981E-2</v>
      </c>
      <c r="W12">
        <v>4.0895742825798921E-3</v>
      </c>
      <c r="X12">
        <v>0.10816856856628117</v>
      </c>
      <c r="Y12">
        <v>8.9881090567981783E-2</v>
      </c>
      <c r="Z12">
        <v>0.32188381001638128</v>
      </c>
      <c r="AA12">
        <v>7.6536737036905347E-2</v>
      </c>
      <c r="AB12">
        <v>4.6586738990198863E-2</v>
      </c>
      <c r="AC12">
        <v>2.8128160334997262E-2</v>
      </c>
      <c r="AD12">
        <v>3.6330945175359175E-2</v>
      </c>
      <c r="AE12">
        <v>2.9488553456704417E-3</v>
      </c>
      <c r="AF12">
        <v>6.2640484944954333E-2</v>
      </c>
      <c r="AG12">
        <v>6.871188818829578E-2</v>
      </c>
      <c r="AH12">
        <v>0.16836171670285066</v>
      </c>
      <c r="AI12">
        <v>6.2119054836486214E-2</v>
      </c>
      <c r="AJ12">
        <v>2.5499034914016484E-2</v>
      </c>
      <c r="AK12">
        <v>1.1872063294136825E-2</v>
      </c>
      <c r="AL12">
        <v>1.3229326935913707E-2</v>
      </c>
      <c r="AM12">
        <v>1.1554486141857E-3</v>
      </c>
      <c r="AN12">
        <v>2.9598585528551311E-2</v>
      </c>
      <c r="AO12">
        <v>2.4888202579560474E-2</v>
      </c>
      <c r="AP12">
        <v>0.12917846068237746</v>
      </c>
      <c r="AQ12">
        <v>5.2904223793741323E-2</v>
      </c>
      <c r="AR12">
        <v>1.9460063673881971E-2</v>
      </c>
      <c r="AS12">
        <v>8.2525466657901256E-3</v>
      </c>
      <c r="AT12">
        <v>9.6390732790912811E-3</v>
      </c>
      <c r="AU12">
        <v>7.7872805045959561E-4</v>
      </c>
      <c r="AV12">
        <v>2.0055297521063092E-2</v>
      </c>
      <c r="AW12">
        <v>1.8088527698350072E-2</v>
      </c>
      <c r="AX12">
        <v>6.4630218624291802E-2</v>
      </c>
      <c r="AY12">
        <v>3.3518068292420856E-2</v>
      </c>
      <c r="AZ12">
        <v>8.9238329568671927E-3</v>
      </c>
      <c r="BA12">
        <v>3.3773924606577796E-3</v>
      </c>
      <c r="BB12">
        <v>3.9272494135701389E-3</v>
      </c>
      <c r="BC12">
        <v>2.8107404453207976E-4</v>
      </c>
      <c r="BD12">
        <v>7.2836485365021216E-3</v>
      </c>
      <c r="BE12">
        <v>7.3189529197416241E-3</v>
      </c>
      <c r="BF12">
        <v>2.1168120846628658E-2</v>
      </c>
      <c r="BG12">
        <v>1.3682884264246572E-2</v>
      </c>
      <c r="BH12">
        <v>2.1110448149706694E-3</v>
      </c>
      <c r="BI12">
        <v>9.0089785245742507E-4</v>
      </c>
      <c r="BJ12">
        <v>1.0518575619217923E-3</v>
      </c>
      <c r="BK12">
        <v>4.9130231250907447E-5</v>
      </c>
      <c r="BL12">
        <v>1.4123594459482859E-3</v>
      </c>
      <c r="BM12">
        <v>1.9599466758330073E-3</v>
      </c>
      <c r="BV12">
        <v>0.57089342084512318</v>
      </c>
      <c r="BW12">
        <v>4.231627594164864E-3</v>
      </c>
      <c r="BX12">
        <v>2.868465634006858E-4</v>
      </c>
      <c r="BY12">
        <v>3.6377844854897944E-2</v>
      </c>
      <c r="BZ12">
        <v>2.2307502145649121E-2</v>
      </c>
      <c r="CA12">
        <v>4.2909345851322453E-3</v>
      </c>
      <c r="CB12">
        <v>0.46118544167301034</v>
      </c>
      <c r="CC12">
        <v>4.2213270265098086E-2</v>
      </c>
    </row>
    <row r="13" spans="1:89">
      <c r="A13">
        <v>1924</v>
      </c>
      <c r="B13">
        <v>1.0000128746032715</v>
      </c>
      <c r="C13">
        <v>7.6643319145836747E-2</v>
      </c>
      <c r="D13">
        <v>5.9170278715919664E-2</v>
      </c>
      <c r="E13">
        <v>8.3636429659703512E-2</v>
      </c>
      <c r="F13">
        <v>7.1776130394890891E-2</v>
      </c>
      <c r="G13">
        <v>9.3999287834854155E-3</v>
      </c>
      <c r="H13">
        <v>0.56172329447832203</v>
      </c>
      <c r="I13">
        <v>0.13766353834001793</v>
      </c>
      <c r="R13">
        <v>0.45025894313983961</v>
      </c>
      <c r="S13">
        <v>7.2803068246701449E-2</v>
      </c>
      <c r="T13">
        <v>6.1611756339001969E-2</v>
      </c>
      <c r="U13">
        <v>4.6846177888528476E-2</v>
      </c>
      <c r="V13">
        <v>5.0982005727762833E-2</v>
      </c>
      <c r="W13">
        <v>4.8755015034276528E-3</v>
      </c>
      <c r="X13">
        <v>0.11535461019783316</v>
      </c>
      <c r="Y13">
        <v>9.7785823236584093E-2</v>
      </c>
      <c r="Z13">
        <v>0.33565334973141087</v>
      </c>
      <c r="AA13">
        <v>6.8832374650200895E-2</v>
      </c>
      <c r="AB13">
        <v>4.9353008798493136E-2</v>
      </c>
      <c r="AC13">
        <v>3.1400663512998507E-2</v>
      </c>
      <c r="AD13">
        <v>3.8720925509777314E-2</v>
      </c>
      <c r="AE13">
        <v>3.544394754852753E-3</v>
      </c>
      <c r="AF13">
        <v>6.9583187581888056E-2</v>
      </c>
      <c r="AG13">
        <v>7.4218794923200285E-2</v>
      </c>
      <c r="AH13">
        <v>0.1752757274500843</v>
      </c>
      <c r="AI13">
        <v>5.7260997885511582E-2</v>
      </c>
      <c r="AJ13">
        <v>2.734851575994449E-2</v>
      </c>
      <c r="AK13">
        <v>1.2322892247164392E-2</v>
      </c>
      <c r="AL13">
        <v>1.5303988662761298E-2</v>
      </c>
      <c r="AM13">
        <v>1.4023494403215368E-3</v>
      </c>
      <c r="AN13">
        <v>3.2435283472921267E-2</v>
      </c>
      <c r="AO13">
        <v>2.9201699981459758E-2</v>
      </c>
      <c r="AP13">
        <v>0.13421869827994748</v>
      </c>
      <c r="AQ13">
        <v>4.9600651105078115E-2</v>
      </c>
      <c r="AR13">
        <v>2.1466749653304112E-2</v>
      </c>
      <c r="AS13">
        <v>8.5778739521647825E-3</v>
      </c>
      <c r="AT13">
        <v>1.0821991538531413E-2</v>
      </c>
      <c r="AU13">
        <v>9.532221095680147E-4</v>
      </c>
      <c r="AV13">
        <v>2.2200114437175969E-2</v>
      </c>
      <c r="AW13">
        <v>2.059809548412507E-2</v>
      </c>
      <c r="AX13">
        <v>6.6848588686091823E-2</v>
      </c>
      <c r="AY13">
        <v>3.2077579952805323E-2</v>
      </c>
      <c r="AZ13">
        <v>1.020267563888958E-2</v>
      </c>
      <c r="BA13">
        <v>3.4806640854183894E-3</v>
      </c>
      <c r="BB13">
        <v>4.2823778004804748E-3</v>
      </c>
      <c r="BC13">
        <v>3.5420733533380125E-4</v>
      </c>
      <c r="BD13">
        <v>8.3555850034755484E-3</v>
      </c>
      <c r="BE13">
        <v>8.0954988696887199E-3</v>
      </c>
      <c r="BF13">
        <v>2.1805763513850562E-2</v>
      </c>
      <c r="BG13">
        <v>1.2997992276099228E-2</v>
      </c>
      <c r="BH13">
        <v>2.6004728198581383E-3</v>
      </c>
      <c r="BI13">
        <v>9.49791801720328E-4</v>
      </c>
      <c r="BJ13">
        <v>1.2003285661726848E-3</v>
      </c>
      <c r="BK13">
        <v>6.6060996274063303E-5</v>
      </c>
      <c r="BL13">
        <v>1.7209254135142748E-3</v>
      </c>
      <c r="BM13">
        <v>2.270191640211841E-3</v>
      </c>
      <c r="BV13">
        <v>0.54975393146343188</v>
      </c>
      <c r="BW13">
        <v>3.8325161318324853E-3</v>
      </c>
      <c r="BX13">
        <v>-2.4487718970808044E-3</v>
      </c>
      <c r="BY13">
        <v>3.6788410732940126E-2</v>
      </c>
      <c r="BZ13">
        <v>2.0790362604663222E-2</v>
      </c>
      <c r="CA13">
        <v>4.5242992271445461E-3</v>
      </c>
      <c r="CB13">
        <v>0.446396660872312</v>
      </c>
      <c r="CC13">
        <v>3.987049871325437E-2</v>
      </c>
    </row>
    <row r="14" spans="1:89">
      <c r="A14">
        <v>1925</v>
      </c>
      <c r="B14">
        <v>1.0000121593475342</v>
      </c>
      <c r="C14">
        <v>9.197621830762355E-2</v>
      </c>
      <c r="D14">
        <v>5.878425168809203E-2</v>
      </c>
      <c r="E14">
        <v>7.8904855845032304E-2</v>
      </c>
      <c r="F14">
        <v>7.1318355434077718E-2</v>
      </c>
      <c r="G14">
        <v>1.0061808252707756E-2</v>
      </c>
      <c r="H14">
        <v>0.55292580258200197</v>
      </c>
      <c r="I14">
        <v>0.13604093954441415</v>
      </c>
      <c r="R14">
        <v>0.4680102472069203</v>
      </c>
      <c r="S14">
        <v>8.5934953406909181E-2</v>
      </c>
      <c r="T14">
        <v>6.2137321041429099E-2</v>
      </c>
      <c r="U14">
        <v>4.7239039881431195E-2</v>
      </c>
      <c r="V14">
        <v>5.4038045304814958E-2</v>
      </c>
      <c r="W14">
        <v>5.1069808166604794E-3</v>
      </c>
      <c r="X14">
        <v>0.11047170511101319</v>
      </c>
      <c r="Y14">
        <v>0.10308220164466218</v>
      </c>
      <c r="Z14">
        <v>0.36082778703354657</v>
      </c>
      <c r="AA14">
        <v>8.1282785267899865E-2</v>
      </c>
      <c r="AB14">
        <v>5.0581144630477165E-2</v>
      </c>
      <c r="AC14">
        <v>3.1937449208185413E-2</v>
      </c>
      <c r="AD14">
        <v>4.165106926942614E-2</v>
      </c>
      <c r="AE14">
        <v>3.9119108501060327E-3</v>
      </c>
      <c r="AF14">
        <v>7.2054635792844143E-2</v>
      </c>
      <c r="AG14">
        <v>7.9408792014607835E-2</v>
      </c>
      <c r="AH14">
        <v>0.19803396412395929</v>
      </c>
      <c r="AI14">
        <v>6.763426609149932E-2</v>
      </c>
      <c r="AJ14">
        <v>3.010242448456419E-2</v>
      </c>
      <c r="AK14">
        <v>1.3728871341815654E-2</v>
      </c>
      <c r="AL14">
        <v>1.8212489055381059E-2</v>
      </c>
      <c r="AM14">
        <v>1.512425461575917E-3</v>
      </c>
      <c r="AN14">
        <v>3.224380540824423E-2</v>
      </c>
      <c r="AO14">
        <v>3.4599682280878903E-2</v>
      </c>
      <c r="AP14">
        <v>0.15240767844949735</v>
      </c>
      <c r="AQ14">
        <v>5.847685960669273E-2</v>
      </c>
      <c r="AR14">
        <v>2.3452931036297583E-2</v>
      </c>
      <c r="AS14">
        <v>9.6018476868318346E-3</v>
      </c>
      <c r="AT14">
        <v>1.310057538228063E-2</v>
      </c>
      <c r="AU14">
        <v>1.0225384335637172E-3</v>
      </c>
      <c r="AV14">
        <v>2.1913468266542575E-2</v>
      </c>
      <c r="AW14">
        <v>2.4839458037288299E-2</v>
      </c>
      <c r="AX14">
        <v>7.8636231573232379E-2</v>
      </c>
      <c r="AY14">
        <v>3.8492819748200957E-2</v>
      </c>
      <c r="AZ14">
        <v>1.0908527627643291E-2</v>
      </c>
      <c r="BA14">
        <v>3.8721432063427742E-3</v>
      </c>
      <c r="BB14">
        <v>5.7786686097789416E-3</v>
      </c>
      <c r="BC14">
        <v>3.8163754043291938E-4</v>
      </c>
      <c r="BD14">
        <v>8.2934114649871101E-3</v>
      </c>
      <c r="BE14">
        <v>1.0909023375846393E-2</v>
      </c>
      <c r="BF14">
        <v>2.8410717019398471E-2</v>
      </c>
      <c r="BG14">
        <v>1.7081760995241436E-2</v>
      </c>
      <c r="BH14">
        <v>2.8709685412061847E-3</v>
      </c>
      <c r="BI14">
        <v>9.1279795723954373E-4</v>
      </c>
      <c r="BJ14">
        <v>2.0021729257041674E-3</v>
      </c>
      <c r="BK14">
        <v>7.0375703882759455E-5</v>
      </c>
      <c r="BL14">
        <v>1.6847088387602395E-3</v>
      </c>
      <c r="BM14">
        <v>3.7879320573641385E-3</v>
      </c>
      <c r="BV14">
        <v>0.53200191214061388</v>
      </c>
      <c r="BW14">
        <v>6.0330925880328198E-3</v>
      </c>
      <c r="BX14">
        <v>-3.3599085746689999E-3</v>
      </c>
      <c r="BY14">
        <v>3.1663864743502849E-2</v>
      </c>
      <c r="BZ14">
        <v>1.7276379801272602E-2</v>
      </c>
      <c r="CA14">
        <v>4.9547537881303259E-3</v>
      </c>
      <c r="CB14">
        <v>0.44248256208498044</v>
      </c>
      <c r="CC14">
        <v>3.2951240019973377E-2</v>
      </c>
    </row>
    <row r="15" spans="1:89">
      <c r="A15">
        <v>1926</v>
      </c>
      <c r="B15">
        <v>1</v>
      </c>
      <c r="C15">
        <v>0.11531337470606833</v>
      </c>
      <c r="D15">
        <v>5.6596864386446746E-2</v>
      </c>
      <c r="E15">
        <v>6.9764899511691736E-2</v>
      </c>
      <c r="F15">
        <v>6.7093473165872455E-2</v>
      </c>
      <c r="G15">
        <v>1.0402112333343073E-2</v>
      </c>
      <c r="H15">
        <v>0.55367758394848254</v>
      </c>
      <c r="I15">
        <v>0.12715161839192396</v>
      </c>
      <c r="R15">
        <v>0.47146125036465852</v>
      </c>
      <c r="S15">
        <v>0.10868318006266439</v>
      </c>
      <c r="T15">
        <v>5.9996259996986351E-2</v>
      </c>
      <c r="U15">
        <v>4.2516342574037622E-2</v>
      </c>
      <c r="V15">
        <v>5.0024594501000136E-2</v>
      </c>
      <c r="W15">
        <v>5.2627750036953018E-3</v>
      </c>
      <c r="X15">
        <v>0.11017074923405477</v>
      </c>
      <c r="Y15">
        <v>9.4807348992219848E-2</v>
      </c>
      <c r="Z15">
        <v>0.37025939381034578</v>
      </c>
      <c r="AA15">
        <v>0.10261864615424279</v>
      </c>
      <c r="AB15">
        <v>4.9110340262921118E-2</v>
      </c>
      <c r="AC15">
        <v>2.8823780921020579E-2</v>
      </c>
      <c r="AD15">
        <v>3.9026426827422522E-2</v>
      </c>
      <c r="AE15">
        <v>4.0627889466899473E-3</v>
      </c>
      <c r="AF15">
        <v>7.2695642215056255E-2</v>
      </c>
      <c r="AG15">
        <v>7.3921768482992631E-2</v>
      </c>
      <c r="AH15">
        <v>0.21048670109583806</v>
      </c>
      <c r="AI15">
        <v>8.5452999502061089E-2</v>
      </c>
      <c r="AJ15">
        <v>2.9732501304474378E-2</v>
      </c>
      <c r="AK15">
        <v>1.2587194243151837E-2</v>
      </c>
      <c r="AL15">
        <v>1.6770565795791063E-2</v>
      </c>
      <c r="AM15">
        <v>1.5793401203463946E-3</v>
      </c>
      <c r="AN15">
        <v>3.271419634613535E-2</v>
      </c>
      <c r="AO15">
        <v>3.1649903783877942E-2</v>
      </c>
      <c r="AP15">
        <v>0.16340898025315331</v>
      </c>
      <c r="AQ15">
        <v>7.4101394972849094E-2</v>
      </c>
      <c r="AR15">
        <v>2.305736483664049E-2</v>
      </c>
      <c r="AS15">
        <v>8.8815993878008561E-3</v>
      </c>
      <c r="AT15">
        <v>1.1766053864622256E-2</v>
      </c>
      <c r="AU15">
        <v>1.0730724336941251E-3</v>
      </c>
      <c r="AV15">
        <v>2.2372887376679709E-2</v>
      </c>
      <c r="AW15">
        <v>2.2156607380866829E-2</v>
      </c>
      <c r="AX15">
        <v>8.7823099304887034E-2</v>
      </c>
      <c r="AY15">
        <v>5.0414985315125956E-2</v>
      </c>
      <c r="AZ15">
        <v>1.0907465762349399E-2</v>
      </c>
      <c r="BA15">
        <v>3.6079574494816773E-3</v>
      </c>
      <c r="BB15">
        <v>4.881164830635689E-3</v>
      </c>
      <c r="BC15">
        <v>4.0064510156411588E-4</v>
      </c>
      <c r="BD15">
        <v>8.4677835788378383E-3</v>
      </c>
      <c r="BE15">
        <v>9.1430972668923322E-3</v>
      </c>
      <c r="BF15">
        <v>3.3425690633695278E-2</v>
      </c>
      <c r="BG15">
        <v>2.3372129545900008E-2</v>
      </c>
      <c r="BH15">
        <v>2.7814925457162057E-3</v>
      </c>
      <c r="BI15">
        <v>8.2600064959032111E-4</v>
      </c>
      <c r="BJ15">
        <v>1.5208311353243327E-3</v>
      </c>
      <c r="BK15">
        <v>8.4075402691923627E-5</v>
      </c>
      <c r="BL15">
        <v>1.9883382123434879E-3</v>
      </c>
      <c r="BM15">
        <v>2.8528231421289952E-3</v>
      </c>
      <c r="BV15">
        <v>0.52853874963534153</v>
      </c>
      <c r="BW15">
        <v>6.6199306340163286E-3</v>
      </c>
      <c r="BX15">
        <v>-3.405915552596229E-3</v>
      </c>
      <c r="BY15">
        <v>2.7246749127436212E-2</v>
      </c>
      <c r="BZ15">
        <v>1.7065409351460326E-2</v>
      </c>
      <c r="CA15">
        <v>5.1392717095881659E-3</v>
      </c>
      <c r="CB15">
        <v>0.44353553693750009</v>
      </c>
      <c r="CC15">
        <v>3.2337693865179672E-2</v>
      </c>
    </row>
    <row r="16" spans="1:89">
      <c r="A16">
        <v>1927</v>
      </c>
      <c r="B16">
        <v>1.0000115633010864</v>
      </c>
      <c r="C16">
        <v>9.3035326092330284E-2</v>
      </c>
      <c r="D16">
        <v>5.8546950961290201E-2</v>
      </c>
      <c r="E16">
        <v>7.0333075637304898E-2</v>
      </c>
      <c r="F16">
        <v>6.7409385058589261E-2</v>
      </c>
      <c r="G16">
        <v>1.1149787198360543E-2</v>
      </c>
      <c r="H16">
        <v>0.56799728753472967</v>
      </c>
      <c r="I16">
        <v>0.13153983649955781</v>
      </c>
      <c r="R16">
        <v>0.46452176584136179</v>
      </c>
      <c r="S16">
        <v>8.7323546220947956E-2</v>
      </c>
      <c r="T16">
        <v>6.1974484110599554E-2</v>
      </c>
      <c r="U16">
        <v>4.3232485230256655E-2</v>
      </c>
      <c r="V16">
        <v>4.967016173056038E-2</v>
      </c>
      <c r="W16">
        <v>5.8950673562991659E-3</v>
      </c>
      <c r="X16">
        <v>0.11949783204370244</v>
      </c>
      <c r="Y16">
        <v>9.6928189148995619E-2</v>
      </c>
      <c r="Z16">
        <v>0.36166649825461611</v>
      </c>
      <c r="AA16">
        <v>8.2541498949493392E-2</v>
      </c>
      <c r="AB16">
        <v>5.1324158452243744E-2</v>
      </c>
      <c r="AC16">
        <v>2.9943422232518033E-2</v>
      </c>
      <c r="AD16">
        <v>3.8774083972145906E-2</v>
      </c>
      <c r="AE16">
        <v>4.5110735012697445E-3</v>
      </c>
      <c r="AF16">
        <v>7.8950935227187449E-2</v>
      </c>
      <c r="AG16">
        <v>7.5621325919757815E-2</v>
      </c>
      <c r="AH16">
        <v>0.20146438994302709</v>
      </c>
      <c r="AI16">
        <v>6.8755691941906311E-2</v>
      </c>
      <c r="AJ16">
        <v>3.1157327177844099E-2</v>
      </c>
      <c r="AK16">
        <v>1.3996723207804684E-2</v>
      </c>
      <c r="AL16">
        <v>1.7278008517944341E-2</v>
      </c>
      <c r="AM16">
        <v>1.7465329514244168E-3</v>
      </c>
      <c r="AN16">
        <v>3.4950632417754306E-2</v>
      </c>
      <c r="AO16">
        <v>3.3579473728348956E-2</v>
      </c>
      <c r="AP16">
        <v>0.15517409224493864</v>
      </c>
      <c r="AQ16">
        <v>5.9894327065697653E-2</v>
      </c>
      <c r="AR16">
        <v>2.4145751718909279E-2</v>
      </c>
      <c r="AS16">
        <v>9.9283825569261019E-3</v>
      </c>
      <c r="AT16">
        <v>1.2337121258116961E-2</v>
      </c>
      <c r="AU16">
        <v>1.1814898934509731E-3</v>
      </c>
      <c r="AV16">
        <v>2.3758139548052837E-2</v>
      </c>
      <c r="AW16">
        <v>2.3928880203784843E-2</v>
      </c>
      <c r="AX16">
        <v>8.1949261391686637E-2</v>
      </c>
      <c r="AY16">
        <v>4.1082612278654035E-2</v>
      </c>
      <c r="AZ16">
        <v>1.1277791134322823E-2</v>
      </c>
      <c r="BA16">
        <v>4.0654836456872866E-3</v>
      </c>
      <c r="BB16">
        <v>5.5017488403679461E-3</v>
      </c>
      <c r="BC16">
        <v>4.3995499313696107E-4</v>
      </c>
      <c r="BD16">
        <v>8.9558332276021783E-3</v>
      </c>
      <c r="BE16">
        <v>1.0625837271915402E-2</v>
      </c>
      <c r="BF16">
        <v>3.0864309712016872E-2</v>
      </c>
      <c r="BG16">
        <v>1.8864251889275336E-2</v>
      </c>
      <c r="BH16">
        <v>3.0253118599944946E-3</v>
      </c>
      <c r="BI16">
        <v>9.0064617333382468E-4</v>
      </c>
      <c r="BJ16">
        <v>2.0435977148277008E-3</v>
      </c>
      <c r="BK16">
        <v>8.7964754420613139E-5</v>
      </c>
      <c r="BL16">
        <v>1.9848892025433841E-3</v>
      </c>
      <c r="BM16">
        <v>3.9576481176215152E-3</v>
      </c>
      <c r="BV16">
        <v>0.53548979745972458</v>
      </c>
      <c r="BW16">
        <v>5.7032283973318665E-3</v>
      </c>
      <c r="BX16">
        <v>-3.434525314177123E-3</v>
      </c>
      <c r="BY16">
        <v>2.7098554529869118E-2</v>
      </c>
      <c r="BZ16">
        <v>1.7735671249327681E-2</v>
      </c>
      <c r="CA16">
        <v>5.2545834296927763E-3</v>
      </c>
      <c r="CB16">
        <v>0.44852765564377189</v>
      </c>
      <c r="CC16">
        <v>3.4604715210431347E-2</v>
      </c>
    </row>
    <row r="17" spans="1:81">
      <c r="A17">
        <v>1928</v>
      </c>
      <c r="B17">
        <v>1</v>
      </c>
      <c r="C17">
        <v>9.587720533981102E-2</v>
      </c>
      <c r="D17">
        <v>6.0105804443521801E-2</v>
      </c>
      <c r="E17">
        <v>6.9279175618949848E-2</v>
      </c>
      <c r="F17">
        <v>6.6615639660861856E-2</v>
      </c>
      <c r="G17">
        <v>1.1641871750142896E-2</v>
      </c>
      <c r="H17">
        <v>0.56503686822402521</v>
      </c>
      <c r="I17">
        <v>0.13144348170137071</v>
      </c>
      <c r="R17">
        <v>0.47644765840116232</v>
      </c>
      <c r="S17">
        <v>8.9073816505431877E-2</v>
      </c>
      <c r="T17">
        <v>6.3431270932479397E-2</v>
      </c>
      <c r="U17">
        <v>4.3069286064029801E-2</v>
      </c>
      <c r="V17">
        <v>4.7918394478857762E-2</v>
      </c>
      <c r="W17">
        <v>6.6837887412355924E-3</v>
      </c>
      <c r="X17">
        <v>0.13171613809251573</v>
      </c>
      <c r="Y17">
        <v>9.4554963586612167E-2</v>
      </c>
      <c r="Z17">
        <v>0.37177431161571117</v>
      </c>
      <c r="AA17">
        <v>8.4590050863045801E-2</v>
      </c>
      <c r="AB17">
        <v>5.2664378148579404E-2</v>
      </c>
      <c r="AC17">
        <v>3.0589346534558304E-2</v>
      </c>
      <c r="AD17">
        <v>3.7802388286582597E-2</v>
      </c>
      <c r="AE17">
        <v>5.0111741353638314E-3</v>
      </c>
      <c r="AF17">
        <v>8.6568221257855765E-2</v>
      </c>
      <c r="AG17">
        <v>7.4548752389725539E-2</v>
      </c>
      <c r="AH17">
        <v>0.21181465113539732</v>
      </c>
      <c r="AI17">
        <v>7.0646066656594564E-2</v>
      </c>
      <c r="AJ17">
        <v>3.294250243194146E-2</v>
      </c>
      <c r="AK17">
        <v>1.5006690256993353E-2</v>
      </c>
      <c r="AL17">
        <v>1.8517870962492286E-2</v>
      </c>
      <c r="AM17">
        <v>1.8899253364418414E-3</v>
      </c>
      <c r="AN17">
        <v>3.6404870387608243E-2</v>
      </c>
      <c r="AO17">
        <v>3.6406725103325613E-2</v>
      </c>
      <c r="AP17">
        <v>0.16501711944089176</v>
      </c>
      <c r="AQ17">
        <v>6.2090306917374327E-2</v>
      </c>
      <c r="AR17">
        <v>2.5929530502263057E-2</v>
      </c>
      <c r="AS17">
        <v>1.0677160133605805E-2</v>
      </c>
      <c r="AT17">
        <v>1.3634395190096326E-2</v>
      </c>
      <c r="AU17">
        <v>1.2749548541818464E-3</v>
      </c>
      <c r="AV17">
        <v>2.4649200204135104E-2</v>
      </c>
      <c r="AW17">
        <v>2.6761571639235308E-2</v>
      </c>
      <c r="AX17">
        <v>9.1347206267840556E-2</v>
      </c>
      <c r="AY17">
        <v>4.3347498737010472E-2</v>
      </c>
      <c r="AZ17">
        <v>1.2645351956670223E-2</v>
      </c>
      <c r="BA17">
        <v>4.2552898837850033E-3</v>
      </c>
      <c r="BB17">
        <v>7.1878072959123442E-3</v>
      </c>
      <c r="BC17">
        <v>4.7776499365785857E-4</v>
      </c>
      <c r="BD17">
        <v>9.3575986123290867E-3</v>
      </c>
      <c r="BE17">
        <v>1.4075894788475568E-2</v>
      </c>
      <c r="BF17">
        <v>3.71940967099798E-2</v>
      </c>
      <c r="BG17">
        <v>1.9832447263700998E-2</v>
      </c>
      <c r="BH17">
        <v>4.0564383473524254E-3</v>
      </c>
      <c r="BI17">
        <v>8.5105375600871163E-4</v>
      </c>
      <c r="BJ17">
        <v>3.4426040454095443E-3</v>
      </c>
      <c r="BK17">
        <v>9.9040224680734914E-5</v>
      </c>
      <c r="BL17">
        <v>2.1491530129868399E-3</v>
      </c>
      <c r="BM17">
        <v>6.7633600598405539E-3</v>
      </c>
      <c r="BV17">
        <v>0.52355234159883768</v>
      </c>
      <c r="BW17">
        <v>6.7952663591155579E-3</v>
      </c>
      <c r="BX17">
        <v>-3.3321972440642678E-3</v>
      </c>
      <c r="BY17">
        <v>2.6208016323708339E-2</v>
      </c>
      <c r="BZ17">
        <v>1.86942232730785E-2</v>
      </c>
      <c r="CA17">
        <v>4.9578721305140322E-3</v>
      </c>
      <c r="CB17">
        <v>0.43334665288725915</v>
      </c>
      <c r="CC17">
        <v>3.6882554612098647E-2</v>
      </c>
    </row>
    <row r="18" spans="1:81">
      <c r="A18">
        <v>1929</v>
      </c>
      <c r="B18">
        <v>1</v>
      </c>
      <c r="C18">
        <v>0.10597218439197328</v>
      </c>
      <c r="D18">
        <v>5.984678295008164E-2</v>
      </c>
      <c r="E18">
        <v>6.5959314312643902E-2</v>
      </c>
      <c r="F18">
        <v>6.5882669032725827E-2</v>
      </c>
      <c r="G18">
        <v>1.2079699511296688E-2</v>
      </c>
      <c r="H18">
        <v>0.55987561697198973</v>
      </c>
      <c r="I18">
        <v>0.1303837060458761</v>
      </c>
      <c r="R18">
        <v>0.46288297465868078</v>
      </c>
      <c r="S18">
        <v>9.8666565757466115E-2</v>
      </c>
      <c r="T18">
        <v>6.3157741297413028E-2</v>
      </c>
      <c r="U18">
        <v>4.107518670121834E-2</v>
      </c>
      <c r="V18">
        <v>4.5639756336717491E-2</v>
      </c>
      <c r="W18">
        <v>6.3801541414290897E-3</v>
      </c>
      <c r="X18">
        <v>0.11763662931470006</v>
      </c>
      <c r="Y18">
        <v>9.0326941109736616E-2</v>
      </c>
      <c r="Z18">
        <v>0.36456587688996989</v>
      </c>
      <c r="AA18">
        <v>9.3610869059952917E-2</v>
      </c>
      <c r="AB18">
        <v>5.2483356176604413E-2</v>
      </c>
      <c r="AC18">
        <v>2.8867423638290722E-2</v>
      </c>
      <c r="AD18">
        <v>3.5854835947234077E-2</v>
      </c>
      <c r="AE18">
        <v>4.8920593356476831E-3</v>
      </c>
      <c r="AF18">
        <v>7.7942956975666583E-2</v>
      </c>
      <c r="AG18">
        <v>7.0914375756573569E-2</v>
      </c>
      <c r="AH18">
        <v>0.20926527297356809</v>
      </c>
      <c r="AI18">
        <v>7.7871690361470486E-2</v>
      </c>
      <c r="AJ18">
        <v>3.2830649167309232E-2</v>
      </c>
      <c r="AK18">
        <v>1.4111866507488068E-2</v>
      </c>
      <c r="AL18">
        <v>1.6906815561978279E-2</v>
      </c>
      <c r="AM18">
        <v>1.8057795090060732E-3</v>
      </c>
      <c r="AN18">
        <v>3.2414249318394976E-2</v>
      </c>
      <c r="AO18">
        <v>3.3324222547920952E-2</v>
      </c>
      <c r="AP18">
        <v>0.16386989688510459</v>
      </c>
      <c r="AQ18">
        <v>6.8464225010242422E-2</v>
      </c>
      <c r="AR18">
        <v>2.6005419139831339E-2</v>
      </c>
      <c r="AS18">
        <v>1.0242178182659403E-2</v>
      </c>
      <c r="AT18">
        <v>1.2191871534299077E-2</v>
      </c>
      <c r="AU18">
        <v>1.2098317378165979E-3</v>
      </c>
      <c r="AV18">
        <v>2.1771929206688134E-2</v>
      </c>
      <c r="AW18">
        <v>2.3984442073567609E-2</v>
      </c>
      <c r="AX18">
        <v>9.289983104097764E-2</v>
      </c>
      <c r="AY18">
        <v>4.9238849831591047E-2</v>
      </c>
      <c r="AZ18">
        <v>1.31398240867468E-2</v>
      </c>
      <c r="BA18">
        <v>4.2498944586532384E-3</v>
      </c>
      <c r="BB18">
        <v>6.0249342574009903E-3</v>
      </c>
      <c r="BC18">
        <v>4.4067006434672331E-4</v>
      </c>
      <c r="BD18">
        <v>7.990049272362831E-3</v>
      </c>
      <c r="BE18">
        <v>1.1815609069876019E-2</v>
      </c>
      <c r="BF18">
        <v>3.9711858659912135E-2</v>
      </c>
      <c r="BG18">
        <v>2.4115092190725863E-2</v>
      </c>
      <c r="BH18">
        <v>4.4624785106904853E-3</v>
      </c>
      <c r="BI18">
        <v>9.1234718672738202E-4</v>
      </c>
      <c r="BJ18">
        <v>2.8054394749008724E-3</v>
      </c>
      <c r="BK18">
        <v>8.8773344692022062E-5</v>
      </c>
      <c r="BL18">
        <v>1.805182203215256E-3</v>
      </c>
      <c r="BM18">
        <v>5.5225457489602508E-3</v>
      </c>
      <c r="BV18">
        <v>0.53711702534131922</v>
      </c>
      <c r="BW18">
        <v>7.2961572187293898E-3</v>
      </c>
      <c r="BX18">
        <v>-3.3179582490465423E-3</v>
      </c>
      <c r="BY18">
        <v>2.488212710436797E-2</v>
      </c>
      <c r="BZ18">
        <v>2.0240032630413643E-2</v>
      </c>
      <c r="CA18">
        <v>5.6993974103111376E-3</v>
      </c>
      <c r="CB18">
        <v>0.44226617810654567</v>
      </c>
      <c r="CC18">
        <v>4.00510643342082E-2</v>
      </c>
    </row>
    <row r="19" spans="1:81">
      <c r="A19">
        <v>1930</v>
      </c>
      <c r="B19">
        <v>1</v>
      </c>
      <c r="C19">
        <v>8.9393385593002264E-2</v>
      </c>
      <c r="D19">
        <v>6.2466471204443631E-2</v>
      </c>
      <c r="E19">
        <v>7.1179714230607899E-2</v>
      </c>
      <c r="F19">
        <v>6.0177808641028528E-2</v>
      </c>
      <c r="G19">
        <v>1.3842996011629121E-2</v>
      </c>
      <c r="H19">
        <v>0.58495669070247747</v>
      </c>
      <c r="I19">
        <v>0.11798299379527066</v>
      </c>
      <c r="R19">
        <v>0.44973002884309149</v>
      </c>
      <c r="S19">
        <v>8.49143663651451E-2</v>
      </c>
      <c r="T19">
        <v>6.6430515158342973E-2</v>
      </c>
      <c r="U19">
        <v>4.517452162244532E-2</v>
      </c>
      <c r="V19">
        <v>3.9269852759907908E-2</v>
      </c>
      <c r="W19">
        <v>7.6151217191744889E-3</v>
      </c>
      <c r="X19">
        <v>0.12932958371502945</v>
      </c>
      <c r="Y19">
        <v>7.6996067503046189E-2</v>
      </c>
      <c r="Z19">
        <v>0.33807536345089106</v>
      </c>
      <c r="AA19">
        <v>8.0860718234446405E-2</v>
      </c>
      <c r="AB19">
        <v>5.2517034721956832E-2</v>
      </c>
      <c r="AC19">
        <v>3.1102656533034363E-2</v>
      </c>
      <c r="AD19">
        <v>2.9111972319274326E-2</v>
      </c>
      <c r="AE19">
        <v>5.6230733696499219E-3</v>
      </c>
      <c r="AF19">
        <v>8.1828219754836715E-2</v>
      </c>
      <c r="AG19">
        <v>5.7031688517692476E-2</v>
      </c>
      <c r="AH19">
        <v>0.17924871634503112</v>
      </c>
      <c r="AI19">
        <v>6.3534009977186334E-2</v>
      </c>
      <c r="AJ19">
        <v>2.914718524929192E-2</v>
      </c>
      <c r="AK19">
        <v>1.4324791047414737E-2</v>
      </c>
      <c r="AL19">
        <v>1.2529543646079683E-2</v>
      </c>
      <c r="AM19">
        <v>2.0401194658126644E-3</v>
      </c>
      <c r="AN19">
        <v>3.3237953754541819E-2</v>
      </c>
      <c r="AO19">
        <v>2.4435113204703946E-2</v>
      </c>
      <c r="AP19">
        <v>0.135575382132442</v>
      </c>
      <c r="AQ19">
        <v>5.4177687134177532E-2</v>
      </c>
      <c r="AR19">
        <v>2.2496126290896808E-2</v>
      </c>
      <c r="AS19">
        <v>1.0354868119464714E-2</v>
      </c>
      <c r="AT19">
        <v>8.5854809414134554E-3</v>
      </c>
      <c r="AU19">
        <v>1.3476434116567609E-3</v>
      </c>
      <c r="AV19">
        <v>2.191783529872816E-2</v>
      </c>
      <c r="AW19">
        <v>1.6695740936104563E-2</v>
      </c>
      <c r="AX19">
        <v>6.9596570770309424E-2</v>
      </c>
      <c r="AY19">
        <v>3.6614009046556359E-2</v>
      </c>
      <c r="AZ19">
        <v>1.0423936778582802E-2</v>
      </c>
      <c r="BA19">
        <v>4.4341001778582948E-3</v>
      </c>
      <c r="BB19">
        <v>3.2562239423423395E-3</v>
      </c>
      <c r="BC19">
        <v>4.9297748823813592E-4</v>
      </c>
      <c r="BD19">
        <v>8.092915867627103E-3</v>
      </c>
      <c r="BE19">
        <v>6.2824074691043962E-3</v>
      </c>
      <c r="BF19">
        <v>2.5466171933771639E-2</v>
      </c>
      <c r="BG19">
        <v>1.7504170361446681E-2</v>
      </c>
      <c r="BH19">
        <v>2.4692352339497703E-3</v>
      </c>
      <c r="BI19">
        <v>8.7956427255791699E-4</v>
      </c>
      <c r="BJ19">
        <v>8.4544869755865976E-4</v>
      </c>
      <c r="BK19">
        <v>1.085035293629709E-4</v>
      </c>
      <c r="BL19">
        <v>2.0291749504665777E-3</v>
      </c>
      <c r="BM19">
        <v>1.6300748884290643E-3</v>
      </c>
      <c r="BV19">
        <v>0.55026997115690857</v>
      </c>
      <c r="BW19">
        <v>4.4700739802488844E-3</v>
      </c>
      <c r="BX19">
        <v>-3.9720173234176334E-3</v>
      </c>
      <c r="BY19">
        <v>2.6002572584215219E-2</v>
      </c>
      <c r="BZ19">
        <v>2.0905524558124156E-2</v>
      </c>
      <c r="CA19">
        <v>6.2275996080966341E-3</v>
      </c>
      <c r="CB19">
        <v>0.45565411936089933</v>
      </c>
      <c r="CC19">
        <v>4.098215857265048E-2</v>
      </c>
    </row>
    <row r="20" spans="1:81">
      <c r="A20">
        <v>1931</v>
      </c>
      <c r="B20">
        <v>0.99999994039535522</v>
      </c>
      <c r="C20">
        <v>4.1780038916699319E-2</v>
      </c>
      <c r="D20">
        <v>7.2281383017339024E-2</v>
      </c>
      <c r="E20">
        <v>8.1547904330405221E-2</v>
      </c>
      <c r="F20">
        <v>5.8942456148291508E-2</v>
      </c>
      <c r="G20">
        <v>1.8701018586911384E-2</v>
      </c>
      <c r="H20">
        <v>0.61326983374263078</v>
      </c>
      <c r="I20">
        <v>0.11347743932563231</v>
      </c>
      <c r="R20">
        <v>0.44549038936735363</v>
      </c>
      <c r="S20">
        <v>3.9686566900100112E-2</v>
      </c>
      <c r="T20">
        <v>7.879825772003321E-2</v>
      </c>
      <c r="U20">
        <v>5.295716758509128E-2</v>
      </c>
      <c r="V20">
        <v>3.9142465814794462E-2</v>
      </c>
      <c r="W20">
        <v>1.107228119611121E-2</v>
      </c>
      <c r="X20">
        <v>0.14847130611496079</v>
      </c>
      <c r="Y20">
        <v>7.5362344036262532E-2</v>
      </c>
      <c r="Z20">
        <v>0.31601138283195535</v>
      </c>
      <c r="AA20">
        <v>3.7837668245497419E-2</v>
      </c>
      <c r="AB20">
        <v>6.1685792686373683E-2</v>
      </c>
      <c r="AC20">
        <v>3.5241030227286974E-2</v>
      </c>
      <c r="AD20">
        <v>2.8291213348545053E-2</v>
      </c>
      <c r="AE20">
        <v>7.8669237782292879E-3</v>
      </c>
      <c r="AF20">
        <v>9.0664903947062545E-2</v>
      </c>
      <c r="AG20">
        <v>5.4423850598960384E-2</v>
      </c>
      <c r="AH20">
        <v>0.14885604247973297</v>
      </c>
      <c r="AI20">
        <v>2.8054824457257672E-2</v>
      </c>
      <c r="AJ20">
        <v>3.1590757218293103E-2</v>
      </c>
      <c r="AK20">
        <v>1.4980991501707451E-2</v>
      </c>
      <c r="AL20">
        <v>1.1855412106394589E-2</v>
      </c>
      <c r="AM20">
        <v>2.8733518208634823E-3</v>
      </c>
      <c r="AN20">
        <v>3.6802503469694034E-2</v>
      </c>
      <c r="AO20">
        <v>2.2698201905522651E-2</v>
      </c>
      <c r="AP20">
        <v>0.10771482954614153</v>
      </c>
      <c r="AQ20">
        <v>2.3482491795914905E-2</v>
      </c>
      <c r="AR20">
        <v>2.4099132530970964E-2</v>
      </c>
      <c r="AS20">
        <v>1.0899768464669552E-2</v>
      </c>
      <c r="AT20">
        <v>8.1744109288642511E-3</v>
      </c>
      <c r="AU20">
        <v>1.857760841706978E-3</v>
      </c>
      <c r="AV20">
        <v>2.3595801925031371E-2</v>
      </c>
      <c r="AW20">
        <v>1.5605463058983493E-2</v>
      </c>
      <c r="AX20">
        <v>4.9061777108145861E-2</v>
      </c>
      <c r="AY20">
        <v>1.5494198437268512E-2</v>
      </c>
      <c r="AZ20">
        <v>1.0777015775130804E-2</v>
      </c>
      <c r="BA20">
        <v>4.8240638372516412E-3</v>
      </c>
      <c r="BB20">
        <v>3.0637694710370909E-3</v>
      </c>
      <c r="BC20">
        <v>6.6321111078650424E-4</v>
      </c>
      <c r="BD20">
        <v>8.4390680401088634E-3</v>
      </c>
      <c r="BE20">
        <v>5.8004504365624402E-3</v>
      </c>
      <c r="BF20">
        <v>1.5188426548687265E-2</v>
      </c>
      <c r="BG20">
        <v>7.318716599856741E-3</v>
      </c>
      <c r="BH20">
        <v>2.6443509744596616E-3</v>
      </c>
      <c r="BI20">
        <v>9.3601612217554043E-4</v>
      </c>
      <c r="BJ20">
        <v>7.8748521972084719E-4</v>
      </c>
      <c r="BK20">
        <v>1.3153914626654777E-4</v>
      </c>
      <c r="BL20">
        <v>1.8806893999231287E-3</v>
      </c>
      <c r="BM20">
        <v>1.4896290862848032E-3</v>
      </c>
      <c r="BV20">
        <v>0.55450955102800159</v>
      </c>
      <c r="BW20">
        <v>2.0891928078878947E-3</v>
      </c>
      <c r="BX20">
        <v>-6.5268270879267117E-3</v>
      </c>
      <c r="BY20">
        <v>2.8587383602062408E-2</v>
      </c>
      <c r="BZ20">
        <v>1.979739017421132E-2</v>
      </c>
      <c r="CA20">
        <v>7.6281871586505508E-3</v>
      </c>
      <c r="CB20">
        <v>0.46482426953463196</v>
      </c>
      <c r="CC20">
        <v>3.8110088517805507E-2</v>
      </c>
    </row>
    <row r="21" spans="1:81">
      <c r="A21">
        <v>1932</v>
      </c>
      <c r="B21">
        <v>1</v>
      </c>
      <c r="C21">
        <v>-1.1140643274853802E-2</v>
      </c>
      <c r="D21">
        <v>9.126593567251462E-2</v>
      </c>
      <c r="E21">
        <v>9.6289912280701759E-2</v>
      </c>
      <c r="F21">
        <v>5.5821929824561398E-2</v>
      </c>
      <c r="G21">
        <v>2.6318567251461988E-2</v>
      </c>
      <c r="H21">
        <v>0.64135964912280707</v>
      </c>
      <c r="I21">
        <v>0.10008464912280701</v>
      </c>
      <c r="R21">
        <v>0.46192731094570272</v>
      </c>
      <c r="S21">
        <v>-1.0582510002124457E-2</v>
      </c>
      <c r="T21">
        <v>0.10037122495545828</v>
      </c>
      <c r="U21">
        <v>6.5288370108483026E-2</v>
      </c>
      <c r="V21">
        <v>3.7830903005593081E-2</v>
      </c>
      <c r="W21">
        <v>1.7880644977405102E-2</v>
      </c>
      <c r="X21">
        <v>0.18330696875708519</v>
      </c>
      <c r="Y21">
        <v>6.783170914380246E-2</v>
      </c>
      <c r="Z21">
        <v>0.32437778170759818</v>
      </c>
      <c r="AA21">
        <v>-1.0208813290605511E-2</v>
      </c>
      <c r="AB21">
        <v>8.4020145227694104E-2</v>
      </c>
      <c r="AC21">
        <v>4.6895597532016532E-2</v>
      </c>
      <c r="AD21">
        <v>2.7950478940310788E-2</v>
      </c>
      <c r="AE21">
        <v>1.2443945615984277E-2</v>
      </c>
      <c r="AF21">
        <v>0.11319973539849425</v>
      </c>
      <c r="AG21">
        <v>5.0076692283703747E-2</v>
      </c>
      <c r="AH21">
        <v>0.13715004413834617</v>
      </c>
      <c r="AI21">
        <v>-7.5939332447840027E-3</v>
      </c>
      <c r="AJ21">
        <v>4.1809967205518023E-2</v>
      </c>
      <c r="AK21">
        <v>1.9691009947110882E-2</v>
      </c>
      <c r="AL21">
        <v>1.1912613712631788E-2</v>
      </c>
      <c r="AM21">
        <v>4.6075361988130387E-3</v>
      </c>
      <c r="AN21">
        <v>4.5473931474808493E-2</v>
      </c>
      <c r="AO21">
        <v>2.124891884424792E-2</v>
      </c>
      <c r="AP21">
        <v>9.8971983929198953E-2</v>
      </c>
      <c r="AQ21">
        <v>-6.4326174342427224E-3</v>
      </c>
      <c r="AR21">
        <v>3.3708260024270117E-2</v>
      </c>
      <c r="AS21">
        <v>1.525529616843322E-2</v>
      </c>
      <c r="AT21">
        <v>8.8455753953538517E-3</v>
      </c>
      <c r="AU21">
        <v>2.9564236028641494E-3</v>
      </c>
      <c r="AV21">
        <v>2.8893416984915751E-2</v>
      </c>
      <c r="AW21">
        <v>1.5745629187604585E-2</v>
      </c>
      <c r="AX21">
        <v>4.1411525976118163E-2</v>
      </c>
      <c r="AY21">
        <v>-4.3754835842765736E-3</v>
      </c>
      <c r="AZ21">
        <v>1.6412364651677031E-2</v>
      </c>
      <c r="BA21">
        <v>7.3606695336442349E-3</v>
      </c>
      <c r="BB21">
        <v>3.7013891600609105E-3</v>
      </c>
      <c r="BC21">
        <v>1.0845715813661799E-3</v>
      </c>
      <c r="BD21">
        <v>1.0676813213310364E-2</v>
      </c>
      <c r="BE21">
        <v>6.5512014203360086E-3</v>
      </c>
      <c r="BF21">
        <v>9.750487839327979E-3</v>
      </c>
      <c r="BG21">
        <v>0</v>
      </c>
      <c r="BH21">
        <v>3.64083299207616E-3</v>
      </c>
      <c r="BI21">
        <v>1.3151198089061634E-3</v>
      </c>
      <c r="BJ21">
        <v>8.8110670226415426E-4</v>
      </c>
      <c r="BK21">
        <v>2.006617989609225E-4</v>
      </c>
      <c r="BL21">
        <v>2.1562816553553485E-3</v>
      </c>
      <c r="BM21">
        <v>1.5564848817652295E-3</v>
      </c>
      <c r="BV21">
        <v>0.53807268905429728</v>
      </c>
      <c r="BW21">
        <v>-5.5708257221404338E-4</v>
      </c>
      <c r="BX21">
        <v>-9.1171827276536003E-3</v>
      </c>
      <c r="BY21">
        <v>3.0997553785801112E-2</v>
      </c>
      <c r="BZ21">
        <v>1.7988718254499304E-2</v>
      </c>
      <c r="CA21">
        <v>8.4368252140144141E-3</v>
      </c>
      <c r="CB21">
        <v>0.45807505692045669</v>
      </c>
      <c r="CC21">
        <v>3.2248800179393557E-2</v>
      </c>
    </row>
    <row r="22" spans="1:81">
      <c r="A22">
        <v>1933</v>
      </c>
      <c r="B22">
        <v>1</v>
      </c>
      <c r="C22">
        <v>-8.5869372723914508E-3</v>
      </c>
      <c r="D22">
        <v>8.5175535638469094E-2</v>
      </c>
      <c r="E22">
        <v>8.0572469397490146E-2</v>
      </c>
      <c r="F22">
        <v>5.9192894672792387E-2</v>
      </c>
      <c r="G22">
        <v>2.6856121090293505E-2</v>
      </c>
      <c r="H22">
        <v>0.64861505110553641</v>
      </c>
      <c r="I22">
        <v>0.10817487899908414</v>
      </c>
      <c r="R22">
        <v>0.46389308883056807</v>
      </c>
      <c r="S22">
        <v>-8.1567384946439388E-3</v>
      </c>
      <c r="T22">
        <v>9.5955742764684382E-2</v>
      </c>
      <c r="U22">
        <v>5.7114747135464015E-2</v>
      </c>
      <c r="V22">
        <v>4.3630266636268553E-2</v>
      </c>
      <c r="W22">
        <v>1.7633549839877662E-2</v>
      </c>
      <c r="X22">
        <v>0.17797808299256818</v>
      </c>
      <c r="Y22">
        <v>7.9737437956349189E-2</v>
      </c>
      <c r="Z22">
        <v>0.33740563533399653</v>
      </c>
      <c r="AA22">
        <v>-7.8844145501422037E-3</v>
      </c>
      <c r="AB22">
        <v>8.1466708524606066E-2</v>
      </c>
      <c r="AC22">
        <v>4.4701653409665698E-2</v>
      </c>
      <c r="AD22">
        <v>3.3084509266568966E-2</v>
      </c>
      <c r="AE22">
        <v>1.2588265051962984E-2</v>
      </c>
      <c r="AF22">
        <v>0.11302187757099851</v>
      </c>
      <c r="AG22">
        <v>6.0427036060336579E-2</v>
      </c>
      <c r="AH22">
        <v>0.14880632385838843</v>
      </c>
      <c r="AI22">
        <v>-6.1666475413573573E-3</v>
      </c>
      <c r="AJ22">
        <v>4.2559172676236892E-2</v>
      </c>
      <c r="AK22">
        <v>1.867176786542946E-2</v>
      </c>
      <c r="AL22">
        <v>1.4712825476314381E-2</v>
      </c>
      <c r="AM22">
        <v>4.8194687002953958E-3</v>
      </c>
      <c r="AN22">
        <v>4.7435174284877604E-2</v>
      </c>
      <c r="AO22">
        <v>2.677456239659207E-2</v>
      </c>
      <c r="AP22">
        <v>0.10824119448866169</v>
      </c>
      <c r="AQ22">
        <v>-5.3448510108416039E-3</v>
      </c>
      <c r="AR22">
        <v>3.3547299154030992E-2</v>
      </c>
      <c r="AS22">
        <v>1.3980675512710521E-2</v>
      </c>
      <c r="AT22">
        <v>1.1487626159758089E-2</v>
      </c>
      <c r="AU22">
        <v>3.1270495073317771E-3</v>
      </c>
      <c r="AV22">
        <v>3.0567623008806055E-2</v>
      </c>
      <c r="AW22">
        <v>2.0875772156865837E-2</v>
      </c>
      <c r="AX22">
        <v>4.7464620121490442E-2</v>
      </c>
      <c r="AY22">
        <v>-3.7833422806276213E-3</v>
      </c>
      <c r="AZ22">
        <v>1.639698497752105E-2</v>
      </c>
      <c r="BA22">
        <v>6.5694766537528291E-3</v>
      </c>
      <c r="BB22">
        <v>5.506153042513299E-3</v>
      </c>
      <c r="BC22">
        <v>1.1750986095249191E-3</v>
      </c>
      <c r="BD22">
        <v>1.1627135941858407E-2</v>
      </c>
      <c r="BE22">
        <v>9.9731131769475474E-3</v>
      </c>
      <c r="BF22">
        <v>1.2489912643387793E-2</v>
      </c>
      <c r="BG22">
        <v>0</v>
      </c>
      <c r="BH22">
        <v>3.9965724264454097E-3</v>
      </c>
      <c r="BI22">
        <v>1.1638134850236943E-3</v>
      </c>
      <c r="BJ22">
        <v>1.7134976360751819E-3</v>
      </c>
      <c r="BK22">
        <v>2.1424203163287933E-4</v>
      </c>
      <c r="BL22">
        <v>2.2951951738048697E-3</v>
      </c>
      <c r="BM22">
        <v>3.1065918904057562E-3</v>
      </c>
      <c r="BV22">
        <v>0.53610691116943188</v>
      </c>
      <c r="BW22">
        <v>-4.2938609796074138E-4</v>
      </c>
      <c r="BX22">
        <v>-1.079175048000329E-2</v>
      </c>
      <c r="BY22">
        <v>2.3453900082949248E-2</v>
      </c>
      <c r="BZ22">
        <v>1.5559492880359724E-2</v>
      </c>
      <c r="CA22">
        <v>9.2215721534930906E-3</v>
      </c>
      <c r="CB22">
        <v>0.47066138534281188</v>
      </c>
      <c r="CC22">
        <v>2.843171092030166E-2</v>
      </c>
    </row>
    <row r="23" spans="1:81">
      <c r="A23">
        <v>1934</v>
      </c>
      <c r="B23">
        <v>1</v>
      </c>
      <c r="C23">
        <v>3.7814824404962401E-2</v>
      </c>
      <c r="D23">
        <v>7.071231297454017E-2</v>
      </c>
      <c r="E23">
        <v>5.8660514711574685E-2</v>
      </c>
      <c r="F23">
        <v>5.9251403289732787E-2</v>
      </c>
      <c r="G23">
        <v>2.3860448813512368E-2</v>
      </c>
      <c r="H23">
        <v>0.63530847367635279</v>
      </c>
      <c r="I23">
        <v>0.11439214399681205</v>
      </c>
      <c r="R23">
        <v>0.47626021195821405</v>
      </c>
      <c r="S23">
        <v>3.5920515451726191E-2</v>
      </c>
      <c r="T23">
        <v>8.0579077270749533E-2</v>
      </c>
      <c r="U23">
        <v>4.1278846687554556E-2</v>
      </c>
      <c r="V23">
        <v>4.1281394083884627E-2</v>
      </c>
      <c r="W23">
        <v>1.6190355248351246E-2</v>
      </c>
      <c r="X23">
        <v>0.18130726355487037</v>
      </c>
      <c r="Y23">
        <v>7.9702759661077358E-2</v>
      </c>
      <c r="Z23">
        <v>0.35916796245425286</v>
      </c>
      <c r="AA23">
        <v>3.5846219421443733E-2</v>
      </c>
      <c r="AB23">
        <v>7.1949794110755888E-2</v>
      </c>
      <c r="AC23">
        <v>3.3388977148247005E-2</v>
      </c>
      <c r="AD23">
        <v>3.2577465679235862E-2</v>
      </c>
      <c r="AE23">
        <v>1.1226430250840528E-2</v>
      </c>
      <c r="AF23">
        <v>0.11132185158045468</v>
      </c>
      <c r="AG23">
        <v>6.2857224263275169E-2</v>
      </c>
      <c r="AH23">
        <v>0.16871226553466595</v>
      </c>
      <c r="AI23">
        <v>2.8632663813967708E-2</v>
      </c>
      <c r="AJ23">
        <v>3.5760834032018476E-2</v>
      </c>
      <c r="AK23">
        <v>1.3814497581138636E-2</v>
      </c>
      <c r="AL23">
        <v>1.418729792342624E-2</v>
      </c>
      <c r="AM23">
        <v>4.1652194961331948E-3</v>
      </c>
      <c r="AN23">
        <v>4.4882468844861384E-2</v>
      </c>
      <c r="AO23">
        <v>2.7269283843120315E-2</v>
      </c>
      <c r="AP23">
        <v>0.12671462860823468</v>
      </c>
      <c r="AQ23">
        <v>2.4961108063190632E-2</v>
      </c>
      <c r="AR23">
        <v>2.9791976879782765E-2</v>
      </c>
      <c r="AS23">
        <v>1.025363159582211E-2</v>
      </c>
      <c r="AT23">
        <v>1.0426075840205088E-2</v>
      </c>
      <c r="AU23">
        <v>2.6788753507816332E-3</v>
      </c>
      <c r="AV23">
        <v>2.8601547403699534E-2</v>
      </c>
      <c r="AW23">
        <v>2.0001413474752899E-2</v>
      </c>
      <c r="AX23">
        <v>5.835398620684052E-2</v>
      </c>
      <c r="AY23">
        <v>1.7314748118884515E-2</v>
      </c>
      <c r="AZ23">
        <v>1.3389631411632495E-2</v>
      </c>
      <c r="BA23">
        <v>4.5509921537706353E-3</v>
      </c>
      <c r="BB23">
        <v>4.0156214814556406E-3</v>
      </c>
      <c r="BC23">
        <v>9.7410700017321451E-4</v>
      </c>
      <c r="BD23">
        <v>1.0453371770758713E-2</v>
      </c>
      <c r="BE23">
        <v>7.6555142701653133E-3</v>
      </c>
      <c r="BF23">
        <v>1.653382550479501E-2</v>
      </c>
      <c r="BG23">
        <v>7.8529160078274866E-3</v>
      </c>
      <c r="BH23">
        <v>2.7148420061745768E-3</v>
      </c>
      <c r="BI23">
        <v>8.3344533969408508E-4</v>
      </c>
      <c r="BJ23">
        <v>9.8142433073858957E-4</v>
      </c>
      <c r="BK23">
        <v>1.794884609673672E-4</v>
      </c>
      <c r="BL23">
        <v>2.1035320053095358E-3</v>
      </c>
      <c r="BM23">
        <v>1.8681773540833674E-3</v>
      </c>
      <c r="BV23">
        <v>0.523739788041786</v>
      </c>
      <c r="BW23">
        <v>1.8909125279968468E-3</v>
      </c>
      <c r="BX23">
        <v>-9.8758071168391325E-3</v>
      </c>
      <c r="BY23">
        <v>1.7379142553828334E-2</v>
      </c>
      <c r="BZ23">
        <v>1.7967536788381411E-2</v>
      </c>
      <c r="CA23">
        <v>7.6691802822028542E-3</v>
      </c>
      <c r="CB23">
        <v>0.45402433460343289</v>
      </c>
      <c r="CC23">
        <v>3.468461028131168E-2</v>
      </c>
    </row>
    <row r="24" spans="1:81">
      <c r="A24">
        <v>1935</v>
      </c>
      <c r="B24">
        <v>0.99999994039535522</v>
      </c>
      <c r="C24">
        <v>5.0890428050966469E-2</v>
      </c>
      <c r="D24">
        <v>6.1354732374016493E-2</v>
      </c>
      <c r="E24">
        <v>5.4543274908086678E-2</v>
      </c>
      <c r="F24">
        <v>6.8784083669903129E-2</v>
      </c>
      <c r="G24">
        <v>2.1770478593271591E-2</v>
      </c>
      <c r="H24">
        <v>0.60549703527829657</v>
      </c>
      <c r="I24">
        <v>0.13715991996251942</v>
      </c>
      <c r="R24">
        <v>0.46569247392028057</v>
      </c>
      <c r="S24">
        <v>4.8340853526232352E-2</v>
      </c>
      <c r="T24">
        <v>6.9602314231793652E-2</v>
      </c>
      <c r="U24">
        <v>3.5812688900671651E-2</v>
      </c>
      <c r="V24">
        <v>4.4070235561946766E-2</v>
      </c>
      <c r="W24">
        <v>1.4263585605240964E-2</v>
      </c>
      <c r="X24">
        <v>0.16571830030439277</v>
      </c>
      <c r="Y24">
        <v>8.788449579000239E-2</v>
      </c>
      <c r="Z24">
        <v>0.34518741922351281</v>
      </c>
      <c r="AA24">
        <v>4.7180994691384176E-2</v>
      </c>
      <c r="AB24">
        <v>5.9098078670063579E-2</v>
      </c>
      <c r="AC24">
        <v>2.7943125140774187E-2</v>
      </c>
      <c r="AD24">
        <v>3.4570349787644089E-2</v>
      </c>
      <c r="AE24">
        <v>9.7007317927778596E-3</v>
      </c>
      <c r="AF24">
        <v>9.7808424926103615E-2</v>
      </c>
      <c r="AG24">
        <v>6.8885714214765276E-2</v>
      </c>
      <c r="AH24">
        <v>0.17107860351960222</v>
      </c>
      <c r="AI24">
        <v>3.8232046094051481E-2</v>
      </c>
      <c r="AJ24">
        <v>2.9606620247649717E-2</v>
      </c>
      <c r="AK24">
        <v>1.1958314785599486E-2</v>
      </c>
      <c r="AL24">
        <v>1.5434152710902293E-2</v>
      </c>
      <c r="AM24">
        <v>3.7106982612395718E-3</v>
      </c>
      <c r="AN24">
        <v>4.1508081529545618E-2</v>
      </c>
      <c r="AO24">
        <v>3.0628689890614035E-2</v>
      </c>
      <c r="AP24">
        <v>0.1293178161685262</v>
      </c>
      <c r="AQ24">
        <v>3.3482998665795127E-2</v>
      </c>
      <c r="AR24">
        <v>2.4885808292639283E-2</v>
      </c>
      <c r="AS24">
        <v>8.8787329741885791E-3</v>
      </c>
      <c r="AT24">
        <v>1.1027027224696433E-2</v>
      </c>
      <c r="AU24">
        <v>2.4115023235826332E-3</v>
      </c>
      <c r="AV24">
        <v>2.6798812817781199E-2</v>
      </c>
      <c r="AW24">
        <v>2.1832933869842985E-2</v>
      </c>
      <c r="AX24">
        <v>6.1555183126686216E-2</v>
      </c>
      <c r="AY24">
        <v>2.2872311597857839E-2</v>
      </c>
      <c r="AZ24">
        <v>1.0892492055391775E-2</v>
      </c>
      <c r="BA24">
        <v>3.9181975811131619E-3</v>
      </c>
      <c r="BB24">
        <v>4.4718321701232543E-3</v>
      </c>
      <c r="BC24">
        <v>8.7198007325190146E-4</v>
      </c>
      <c r="BD24">
        <v>9.7280640004173639E-3</v>
      </c>
      <c r="BE24">
        <v>8.800305648530897E-3</v>
      </c>
      <c r="BF24">
        <v>1.866097875837262E-2</v>
      </c>
      <c r="BG24">
        <v>1.0179077066328413E-2</v>
      </c>
      <c r="BH24">
        <v>1.9957307424957309E-3</v>
      </c>
      <c r="BI24">
        <v>7.7437150066400726E-4</v>
      </c>
      <c r="BJ24">
        <v>1.2502246443022997E-3</v>
      </c>
      <c r="BK24">
        <v>1.5248474972071429E-4</v>
      </c>
      <c r="BL24">
        <v>1.8478835889268524E-3</v>
      </c>
      <c r="BM24">
        <v>2.461206465934603E-3</v>
      </c>
      <c r="BV24">
        <v>0.53430746647507465</v>
      </c>
      <c r="BW24">
        <v>2.5447537888642763E-3</v>
      </c>
      <c r="BX24">
        <v>-8.2557248691715896E-3</v>
      </c>
      <c r="BY24">
        <v>1.8728552754974134E-2</v>
      </c>
      <c r="BZ24">
        <v>2.471149804630263E-2</v>
      </c>
      <c r="CA24">
        <v>7.5060874539941962E-3</v>
      </c>
      <c r="CB24">
        <v>0.43980157483519144</v>
      </c>
      <c r="CC24">
        <v>4.9270736902317293E-2</v>
      </c>
    </row>
    <row r="25" spans="1:81">
      <c r="A25">
        <v>1936</v>
      </c>
      <c r="B25">
        <v>1</v>
      </c>
      <c r="C25">
        <v>7.7466672206426321E-2</v>
      </c>
      <c r="D25">
        <v>5.3264739562438324E-2</v>
      </c>
      <c r="E25">
        <v>4.9562414910403953E-2</v>
      </c>
      <c r="F25">
        <v>6.4223681095465432E-2</v>
      </c>
      <c r="G25">
        <v>1.9664851242329025E-2</v>
      </c>
      <c r="H25">
        <v>0.61294577323159249</v>
      </c>
      <c r="I25">
        <v>0.1228717937047818</v>
      </c>
      <c r="R25">
        <v>0.47370207175124979</v>
      </c>
      <c r="S25">
        <v>7.3586033737460227E-2</v>
      </c>
      <c r="T25">
        <v>6.0607512590872548E-2</v>
      </c>
      <c r="U25">
        <v>3.3260276709633212E-2</v>
      </c>
      <c r="V25">
        <v>4.4136730353942673E-2</v>
      </c>
      <c r="W25">
        <v>1.2704811334951467E-2</v>
      </c>
      <c r="X25">
        <v>0.16496061007682492</v>
      </c>
      <c r="Y25">
        <v>8.444609694756483E-2</v>
      </c>
      <c r="Z25">
        <v>0.35534304761842661</v>
      </c>
      <c r="AA25">
        <v>7.2003383133023124E-2</v>
      </c>
      <c r="AB25">
        <v>4.9710424143791364E-2</v>
      </c>
      <c r="AC25">
        <v>2.5675515615338276E-2</v>
      </c>
      <c r="AD25">
        <v>3.5285076695613905E-2</v>
      </c>
      <c r="AE25">
        <v>8.6206461552462092E-3</v>
      </c>
      <c r="AF25">
        <v>9.6581532263484746E-2</v>
      </c>
      <c r="AG25">
        <v>6.7466469611928995E-2</v>
      </c>
      <c r="AH25">
        <v>0.1903674422428748</v>
      </c>
      <c r="AI25">
        <v>6.017981044419992E-2</v>
      </c>
      <c r="AJ25">
        <v>2.4871942581336147E-2</v>
      </c>
      <c r="AK25">
        <v>1.1156099799685444E-2</v>
      </c>
      <c r="AL25">
        <v>1.6906040389483262E-2</v>
      </c>
      <c r="AM25">
        <v>3.3319032290973238E-3</v>
      </c>
      <c r="AN25">
        <v>4.170321203982922E-2</v>
      </c>
      <c r="AO25">
        <v>3.2218433759243492E-2</v>
      </c>
      <c r="AP25">
        <v>0.14593447216938329</v>
      </c>
      <c r="AQ25">
        <v>5.2446047456143528E-2</v>
      </c>
      <c r="AR25">
        <v>2.1186887457248949E-2</v>
      </c>
      <c r="AS25">
        <v>8.1778680466801871E-3</v>
      </c>
      <c r="AT25">
        <v>1.1973696500344225E-2</v>
      </c>
      <c r="AU25">
        <v>2.1824660480583998E-3</v>
      </c>
      <c r="AV25">
        <v>2.719472683230063E-2</v>
      </c>
      <c r="AW25">
        <v>2.2772779828607381E-2</v>
      </c>
      <c r="AX25">
        <v>7.0728521911918682E-2</v>
      </c>
      <c r="AY25">
        <v>3.4393797723292784E-2</v>
      </c>
      <c r="AZ25">
        <v>8.6836235975925099E-3</v>
      </c>
      <c r="BA25">
        <v>3.5273511980940847E-3</v>
      </c>
      <c r="BB25">
        <v>4.7576552229466364E-3</v>
      </c>
      <c r="BC25">
        <v>7.7156117709273504E-4</v>
      </c>
      <c r="BD25">
        <v>9.5958926212358041E-3</v>
      </c>
      <c r="BE25">
        <v>8.9986403716641305E-3</v>
      </c>
      <c r="BF25">
        <v>2.179714881102281E-2</v>
      </c>
      <c r="BG25">
        <v>1.4042432487440899E-2</v>
      </c>
      <c r="BH25">
        <v>1.4774340711161346E-3</v>
      </c>
      <c r="BI25">
        <v>7.0289581106539642E-4</v>
      </c>
      <c r="BJ25">
        <v>1.3280955765511461E-3</v>
      </c>
      <c r="BK25">
        <v>1.2118885923696423E-4</v>
      </c>
      <c r="BL25">
        <v>1.6126445364267369E-3</v>
      </c>
      <c r="BM25">
        <v>2.5124574691855342E-3</v>
      </c>
      <c r="BV25">
        <v>0.52629792824875021</v>
      </c>
      <c r="BW25">
        <v>3.8736803780752413E-3</v>
      </c>
      <c r="BX25">
        <v>-7.3495368370798449E-3</v>
      </c>
      <c r="BY25">
        <v>1.6300295650428464E-2</v>
      </c>
      <c r="BZ25">
        <v>2.0084367235676744E-2</v>
      </c>
      <c r="CA25">
        <v>6.9594017036551121E-3</v>
      </c>
      <c r="CB25">
        <v>0.448008892855704</v>
      </c>
      <c r="CC25">
        <v>3.8420753209098629E-2</v>
      </c>
    </row>
    <row r="26" spans="1:81">
      <c r="A26">
        <v>1937</v>
      </c>
      <c r="B26">
        <v>1</v>
      </c>
      <c r="C26">
        <v>7.5950470037993642E-2</v>
      </c>
      <c r="D26">
        <v>4.7181960123464817E-2</v>
      </c>
      <c r="E26">
        <v>4.8277214077643578E-2</v>
      </c>
      <c r="F26">
        <v>6.6351557203778597E-2</v>
      </c>
      <c r="G26">
        <v>1.9739740777066528E-2</v>
      </c>
      <c r="H26">
        <v>0.6137824059234307</v>
      </c>
      <c r="I26">
        <v>0.12871653065340433</v>
      </c>
      <c r="R26">
        <v>0.46113545328391914</v>
      </c>
      <c r="S26">
        <v>7.2145334602932792E-2</v>
      </c>
      <c r="T26">
        <v>5.5410042472000792E-2</v>
      </c>
      <c r="U26">
        <v>2.7957069296448023E-2</v>
      </c>
      <c r="V26">
        <v>4.2342490219544324E-2</v>
      </c>
      <c r="W26">
        <v>1.2946081867651281E-2</v>
      </c>
      <c r="X26">
        <v>0.16818822398878322</v>
      </c>
      <c r="Y26">
        <v>8.2146210836558681E-2</v>
      </c>
      <c r="Z26">
        <v>0.34598859431024503</v>
      </c>
      <c r="AA26">
        <v>7.1148358809057261E-2</v>
      </c>
      <c r="AB26">
        <v>4.3862399715683426E-2</v>
      </c>
      <c r="AC26">
        <v>1.9450829077810265E-2</v>
      </c>
      <c r="AD26">
        <v>3.2787602736568104E-2</v>
      </c>
      <c r="AE26">
        <v>9.1960568078992746E-3</v>
      </c>
      <c r="AF26">
        <v>0.10598564207667888</v>
      </c>
      <c r="AG26">
        <v>6.3557705086547858E-2</v>
      </c>
      <c r="AH26">
        <v>0.18660669571496455</v>
      </c>
      <c r="AI26">
        <v>6.1745521739765448E-2</v>
      </c>
      <c r="AJ26">
        <v>2.7675940190151686E-2</v>
      </c>
      <c r="AK26">
        <v>1.043209740742345E-2</v>
      </c>
      <c r="AL26">
        <v>1.5598993986944698E-2</v>
      </c>
      <c r="AM26">
        <v>3.102216247499243E-3</v>
      </c>
      <c r="AN26">
        <v>3.7928151253957647E-2</v>
      </c>
      <c r="AO26">
        <v>3.0123774889222368E-2</v>
      </c>
      <c r="AP26">
        <v>0.1418471341447301</v>
      </c>
      <c r="AQ26">
        <v>5.4055076848711178E-2</v>
      </c>
      <c r="AR26">
        <v>2.0917422029135206E-2</v>
      </c>
      <c r="AS26">
        <v>7.6324773574811744E-3</v>
      </c>
      <c r="AT26">
        <v>1.0820071719651192E-2</v>
      </c>
      <c r="AU26">
        <v>2.0805324903114247E-3</v>
      </c>
      <c r="AV26">
        <v>2.5497120832529911E-2</v>
      </c>
      <c r="AW26">
        <v>2.0844432866910005E-2</v>
      </c>
      <c r="AX26">
        <v>6.8833553415065599E-2</v>
      </c>
      <c r="AY26">
        <v>3.5941059552124031E-2</v>
      </c>
      <c r="AZ26">
        <v>8.2957455536727519E-3</v>
      </c>
      <c r="BA26">
        <v>3.3249035652583108E-3</v>
      </c>
      <c r="BB26">
        <v>3.8326361595183473E-3</v>
      </c>
      <c r="BC26">
        <v>7.583261061513075E-4</v>
      </c>
      <c r="BD26">
        <v>9.3563631300823853E-3</v>
      </c>
      <c r="BE26">
        <v>7.3245193482584679E-3</v>
      </c>
      <c r="BF26">
        <v>2.1558953293762832E-2</v>
      </c>
      <c r="BG26">
        <v>1.5329298400226793E-2</v>
      </c>
      <c r="BH26">
        <v>1.350888304484782E-3</v>
      </c>
      <c r="BI26">
        <v>7.0260570636025287E-4</v>
      </c>
      <c r="BJ26">
        <v>8.1592474017121825E-4</v>
      </c>
      <c r="BK26">
        <v>1.2593739143799054E-4</v>
      </c>
      <c r="BL26">
        <v>1.6815150883090959E-3</v>
      </c>
      <c r="BM26">
        <v>1.5527836627726947E-3</v>
      </c>
      <c r="BV26">
        <v>0.53886454671608086</v>
      </c>
      <c r="BW26">
        <v>3.7978667698174264E-3</v>
      </c>
      <c r="BX26">
        <v>-8.2347241819942466E-3</v>
      </c>
      <c r="BY26">
        <v>2.0319031601263974E-2</v>
      </c>
      <c r="BZ26">
        <v>2.4006769336657203E-2</v>
      </c>
      <c r="CA26">
        <v>6.7929069628820714E-3</v>
      </c>
      <c r="CB26">
        <v>0.44561671347770249</v>
      </c>
      <c r="CC26">
        <v>4.6565861535578339E-2</v>
      </c>
    </row>
    <row r="27" spans="1:81">
      <c r="A27">
        <v>1938</v>
      </c>
      <c r="B27">
        <v>0.99999994039535522</v>
      </c>
      <c r="C27">
        <v>5.6038417834644978E-2</v>
      </c>
      <c r="D27">
        <v>4.6962154325860789E-2</v>
      </c>
      <c r="E27">
        <v>5.9342341704508576E-2</v>
      </c>
      <c r="F27">
        <v>6.2965967298605527E-2</v>
      </c>
      <c r="G27">
        <v>2.1984075253650221E-2</v>
      </c>
      <c r="H27">
        <v>0.62886856394233137</v>
      </c>
      <c r="I27">
        <v>0.12383860101433292</v>
      </c>
      <c r="R27">
        <v>0.46063902656625261</v>
      </c>
      <c r="S27">
        <v>5.3230854294089178E-2</v>
      </c>
      <c r="T27">
        <v>5.6080366512711956E-2</v>
      </c>
      <c r="U27">
        <v>3.6126595436005306E-2</v>
      </c>
      <c r="V27">
        <v>4.1657161983880898E-2</v>
      </c>
      <c r="W27">
        <v>1.4735885249669444E-2</v>
      </c>
      <c r="X27">
        <v>0.17687399729528092</v>
      </c>
      <c r="Y27">
        <v>8.1934165794614794E-2</v>
      </c>
      <c r="Z27">
        <v>0.3333205860323834</v>
      </c>
      <c r="AA27">
        <v>5.136351083455333E-2</v>
      </c>
      <c r="AB27">
        <v>4.3654252365473753E-2</v>
      </c>
      <c r="AC27">
        <v>2.4508200156548553E-2</v>
      </c>
      <c r="AD27">
        <v>3.1475530053669265E-2</v>
      </c>
      <c r="AE27">
        <v>1.0338912086460272E-2</v>
      </c>
      <c r="AF27">
        <v>0.11012075023593744</v>
      </c>
      <c r="AG27">
        <v>6.1859430299740774E-2</v>
      </c>
      <c r="AH27">
        <v>0.16816560901732322</v>
      </c>
      <c r="AI27">
        <v>4.2828674799450121E-2</v>
      </c>
      <c r="AJ27">
        <v>2.6187163162929697E-2</v>
      </c>
      <c r="AK27">
        <v>1.2475758423910377E-2</v>
      </c>
      <c r="AL27">
        <v>1.4754235767181595E-2</v>
      </c>
      <c r="AM27">
        <v>3.5011350996839328E-3</v>
      </c>
      <c r="AN27">
        <v>3.9532605243645262E-2</v>
      </c>
      <c r="AO27">
        <v>2.8886036520522223E-2</v>
      </c>
      <c r="AP27">
        <v>0.1248502120421817</v>
      </c>
      <c r="AQ27">
        <v>3.6999385246001042E-2</v>
      </c>
      <c r="AR27">
        <v>1.9480322934054845E-2</v>
      </c>
      <c r="AS27">
        <v>8.8945793828679766E-3</v>
      </c>
      <c r="AT27">
        <v>1.0355613902347682E-2</v>
      </c>
      <c r="AU27">
        <v>2.3463052506430752E-3</v>
      </c>
      <c r="AV27">
        <v>2.6546913584223366E-2</v>
      </c>
      <c r="AW27">
        <v>2.02270917420437E-2</v>
      </c>
      <c r="AX27">
        <v>5.8783611447207014E-2</v>
      </c>
      <c r="AY27">
        <v>2.5221856525371865E-2</v>
      </c>
      <c r="AZ27">
        <v>7.4065980191931995E-3</v>
      </c>
      <c r="BA27">
        <v>3.6313876712039291E-3</v>
      </c>
      <c r="BB27">
        <v>3.879095457872692E-3</v>
      </c>
      <c r="BC27">
        <v>8.8946159269056517E-4</v>
      </c>
      <c r="BD27">
        <v>1.0231839421836414E-2</v>
      </c>
      <c r="BE27">
        <v>7.5233727590383612E-3</v>
      </c>
      <c r="BF27">
        <v>1.925820519584541E-2</v>
      </c>
      <c r="BG27">
        <v>1.2642239667877512E-2</v>
      </c>
      <c r="BH27">
        <v>1.0293749248512917E-3</v>
      </c>
      <c r="BI27">
        <v>7.3751925617726165E-4</v>
      </c>
      <c r="BJ27">
        <v>8.4956219042501614E-4</v>
      </c>
      <c r="BK27">
        <v>1.7255460105393907E-4</v>
      </c>
      <c r="BL27">
        <v>2.1849432813888852E-3</v>
      </c>
      <c r="BM27">
        <v>1.6420112740715075E-3</v>
      </c>
      <c r="BV27">
        <v>0.53936091382910267</v>
      </c>
      <c r="BW27">
        <v>2.8021747363119165E-3</v>
      </c>
      <c r="BX27">
        <v>-9.1250140925912705E-3</v>
      </c>
      <c r="BY27">
        <v>2.3214019649743466E-2</v>
      </c>
      <c r="BZ27">
        <v>2.1306319621859242E-2</v>
      </c>
      <c r="CA27">
        <v>7.2472844708379716E-3</v>
      </c>
      <c r="CB27">
        <v>0.45201676489517245</v>
      </c>
      <c r="CC27">
        <v>4.18995455373442E-2</v>
      </c>
    </row>
    <row r="28" spans="1:81">
      <c r="A28">
        <v>1939</v>
      </c>
      <c r="B28">
        <v>1</v>
      </c>
      <c r="C28">
        <v>7.0113900280281111E-2</v>
      </c>
      <c r="D28">
        <v>4.353384769372616E-2</v>
      </c>
      <c r="E28">
        <v>5.5508193680353667E-2</v>
      </c>
      <c r="F28">
        <v>6.1734076969920289E-2</v>
      </c>
      <c r="G28">
        <v>2.1701098254828827E-2</v>
      </c>
      <c r="H28">
        <v>0.62649348933430582</v>
      </c>
      <c r="I28">
        <v>0.12091556213049523</v>
      </c>
      <c r="R28">
        <v>0.47553217082776855</v>
      </c>
      <c r="S28">
        <v>6.6601606227023366E-2</v>
      </c>
      <c r="T28">
        <v>5.2109631478433234E-2</v>
      </c>
      <c r="U28">
        <v>3.2344952035100454E-2</v>
      </c>
      <c r="V28">
        <v>4.2244277471472066E-2</v>
      </c>
      <c r="W28">
        <v>1.5111441024875225E-2</v>
      </c>
      <c r="X28">
        <v>0.18437410140814245</v>
      </c>
      <c r="Y28">
        <v>8.2746161182721725E-2</v>
      </c>
      <c r="Z28">
        <v>0.3488185420024319</v>
      </c>
      <c r="AA28">
        <v>6.4504320189632092E-2</v>
      </c>
      <c r="AB28">
        <v>4.1933522815755221E-2</v>
      </c>
      <c r="AC28">
        <v>2.2880821184281846E-2</v>
      </c>
      <c r="AD28">
        <v>3.3049890466164508E-2</v>
      </c>
      <c r="AE28">
        <v>1.0315378763628716E-2</v>
      </c>
      <c r="AF28">
        <v>0.11144239273154447</v>
      </c>
      <c r="AG28">
        <v>6.4692215851424983E-2</v>
      </c>
      <c r="AH28">
        <v>0.18061713596852758</v>
      </c>
      <c r="AI28">
        <v>5.3625792392682524E-2</v>
      </c>
      <c r="AJ28">
        <v>2.5792455542780608E-2</v>
      </c>
      <c r="AK28">
        <v>1.1905907168515455E-2</v>
      </c>
      <c r="AL28">
        <v>1.6023775785806302E-2</v>
      </c>
      <c r="AM28">
        <v>3.4030992429775575E-3</v>
      </c>
      <c r="AN28">
        <v>3.8605672394142913E-2</v>
      </c>
      <c r="AO28">
        <v>3.1260433441622187E-2</v>
      </c>
      <c r="AP28">
        <v>0.13505805497673612</v>
      </c>
      <c r="AQ28">
        <v>4.6185773735164803E-2</v>
      </c>
      <c r="AR28">
        <v>1.9357584463426045E-2</v>
      </c>
      <c r="AS28">
        <v>8.5562509237579517E-3</v>
      </c>
      <c r="AT28">
        <v>1.117534052891391E-2</v>
      </c>
      <c r="AU28">
        <v>2.2690578771760866E-3</v>
      </c>
      <c r="AV28">
        <v>2.5759298022132955E-2</v>
      </c>
      <c r="AW28">
        <v>2.1754749426164403E-2</v>
      </c>
      <c r="AX28">
        <v>6.4095053031524296E-2</v>
      </c>
      <c r="AY28">
        <v>3.0709819778397898E-2</v>
      </c>
      <c r="AZ28">
        <v>7.5632407241279665E-3</v>
      </c>
      <c r="BA28">
        <v>3.6210601864170877E-3</v>
      </c>
      <c r="BB28">
        <v>3.9604675701370414E-3</v>
      </c>
      <c r="BC28">
        <v>8.4673930605717971E-4</v>
      </c>
      <c r="BD28">
        <v>9.7396259161863247E-3</v>
      </c>
      <c r="BE28">
        <v>7.6540995502007922E-3</v>
      </c>
      <c r="BF28">
        <v>1.9881280288510123E-2</v>
      </c>
      <c r="BG28">
        <v>1.3664986874752342E-2</v>
      </c>
      <c r="BH28">
        <v>1.1659398913736446E-3</v>
      </c>
      <c r="BI28">
        <v>7.4066106653061109E-4</v>
      </c>
      <c r="BJ28">
        <v>7.5893508268783094E-4</v>
      </c>
      <c r="BK28">
        <v>1.538468295179248E-4</v>
      </c>
      <c r="BL28">
        <v>1.9386428966584129E-3</v>
      </c>
      <c r="BM28">
        <v>1.4582676469893578E-3</v>
      </c>
      <c r="BV28">
        <v>0.52446782917223145</v>
      </c>
      <c r="BW28">
        <v>3.5060096108949228E-3</v>
      </c>
      <c r="BX28">
        <v>-8.581661044443389E-3</v>
      </c>
      <c r="BY28">
        <v>2.3162115187565776E-2</v>
      </c>
      <c r="BZ28">
        <v>1.9487362454661171E-2</v>
      </c>
      <c r="CA28">
        <v>6.5887511674674066E-3</v>
      </c>
      <c r="CB28">
        <v>0.44214079334526346</v>
      </c>
      <c r="CC28">
        <v>3.8164626809840174E-2</v>
      </c>
    </row>
    <row r="29" spans="1:81">
      <c r="A29">
        <v>1940</v>
      </c>
      <c r="B29">
        <v>1</v>
      </c>
      <c r="C29">
        <v>9.0511185589519649E-2</v>
      </c>
      <c r="D29">
        <v>4.093507641921397E-2</v>
      </c>
      <c r="E29">
        <v>5.121925545851528E-2</v>
      </c>
      <c r="F29">
        <v>6.3565208515283841E-2</v>
      </c>
      <c r="G29">
        <v>2.2520338427947598E-2</v>
      </c>
      <c r="H29">
        <v>0.61334258842794764</v>
      </c>
      <c r="I29">
        <v>0.11790634716157206</v>
      </c>
      <c r="R29">
        <v>0.47737193350443657</v>
      </c>
      <c r="S29">
        <v>8.5977082497987786E-2</v>
      </c>
      <c r="T29">
        <v>4.0694204499702812E-2</v>
      </c>
      <c r="U29">
        <v>2.4854979688740817E-2</v>
      </c>
      <c r="V29">
        <v>4.2730767579665166E-2</v>
      </c>
      <c r="W29">
        <v>1.6205650372421984E-2</v>
      </c>
      <c r="X29">
        <v>0.18764407385891418</v>
      </c>
      <c r="Y29">
        <v>7.9265175007003752E-2</v>
      </c>
      <c r="Z29">
        <v>0.35437700617922058</v>
      </c>
      <c r="AA29">
        <v>8.3235402730919242E-2</v>
      </c>
      <c r="AB29">
        <v>3.4371674005847785E-2</v>
      </c>
      <c r="AC29">
        <v>1.7905018810119633E-2</v>
      </c>
      <c r="AD29">
        <v>3.4981810451243961E-2</v>
      </c>
      <c r="AE29">
        <v>1.0656368233343982E-2</v>
      </c>
      <c r="AF29">
        <v>0.10837809181595634</v>
      </c>
      <c r="AG29">
        <v>6.4848640131789648E-2</v>
      </c>
      <c r="AH29">
        <v>0.19051233522043617</v>
      </c>
      <c r="AI29">
        <v>6.9187895006540753E-2</v>
      </c>
      <c r="AJ29">
        <v>1.9810431988950696E-2</v>
      </c>
      <c r="AK29">
        <v>9.0340361453324202E-3</v>
      </c>
      <c r="AL29">
        <v>1.7317585439877169E-2</v>
      </c>
      <c r="AM29">
        <v>3.6550018121125506E-3</v>
      </c>
      <c r="AN29">
        <v>3.9504554312000825E-2</v>
      </c>
      <c r="AO29">
        <v>3.2002830515621764E-2</v>
      </c>
      <c r="AP29">
        <v>0.14449616899149428</v>
      </c>
      <c r="AQ29">
        <v>5.9499751395902897E-2</v>
      </c>
      <c r="AR29">
        <v>1.4640980193053623E-2</v>
      </c>
      <c r="AS29">
        <v>6.4502474869874028E-3</v>
      </c>
      <c r="AT29">
        <v>1.2147214114264168E-2</v>
      </c>
      <c r="AU29">
        <v>2.47525705526835E-3</v>
      </c>
      <c r="AV29">
        <v>2.687991130738486E-2</v>
      </c>
      <c r="AW29">
        <v>2.2402807438632995E-2</v>
      </c>
      <c r="AX29">
        <v>7.1277874827353288E-2</v>
      </c>
      <c r="AY29">
        <v>3.9539486976423885E-2</v>
      </c>
      <c r="AZ29">
        <v>5.4112720559904137E-3</v>
      </c>
      <c r="BA29">
        <v>2.686983188711637E-3</v>
      </c>
      <c r="BB29">
        <v>4.3868346810734789E-3</v>
      </c>
      <c r="BC29">
        <v>9.3335269048720705E-4</v>
      </c>
      <c r="BD29">
        <v>1.0282848936775023E-2</v>
      </c>
      <c r="BE29">
        <v>8.0370962978916372E-3</v>
      </c>
      <c r="BF29">
        <v>2.3933117494886469E-2</v>
      </c>
      <c r="BG29">
        <v>1.8091709828061145E-2</v>
      </c>
      <c r="BH29">
        <v>6.5396454641214311E-4</v>
      </c>
      <c r="BI29">
        <v>5.2873163992318481E-4</v>
      </c>
      <c r="BJ29">
        <v>8.9048742904929037E-4</v>
      </c>
      <c r="BK29">
        <v>1.655599337376955E-4</v>
      </c>
      <c r="BL29">
        <v>1.9783818160187478E-3</v>
      </c>
      <c r="BM29">
        <v>1.6242823016842586E-3</v>
      </c>
      <c r="BV29">
        <v>0.52262806649556337</v>
      </c>
      <c r="BW29">
        <v>4.5259688187093416E-3</v>
      </c>
      <c r="BX29">
        <v>2.3699659602943388E-4</v>
      </c>
      <c r="BY29">
        <v>2.6364191456889653E-2</v>
      </c>
      <c r="BZ29">
        <v>2.083207966806205E-2</v>
      </c>
      <c r="CA29">
        <v>6.3136489494885189E-3</v>
      </c>
      <c r="CB29">
        <v>0.42571838957123753</v>
      </c>
      <c r="CC29">
        <v>3.8636791435146908E-2</v>
      </c>
    </row>
    <row r="30" spans="1:81">
      <c r="A30">
        <v>1941</v>
      </c>
      <c r="B30">
        <v>0.99999994039535522</v>
      </c>
      <c r="C30">
        <v>9.0055340010913365E-2</v>
      </c>
      <c r="D30">
        <v>4.8301665850368269E-2</v>
      </c>
      <c r="E30">
        <v>4.2956102986167678E-2</v>
      </c>
      <c r="F30">
        <v>7.4265981985343288E-2</v>
      </c>
      <c r="G30">
        <v>2.4166929252449908E-2</v>
      </c>
      <c r="H30">
        <v>0.59870417264279174</v>
      </c>
      <c r="I30">
        <v>0.12154985426841936</v>
      </c>
      <c r="R30">
        <v>0.45716935476354525</v>
      </c>
      <c r="S30">
        <v>8.4787761324517028E-2</v>
      </c>
      <c r="T30">
        <v>4.2043183893852989E-2</v>
      </c>
      <c r="U30">
        <v>1.7902645409130814E-2</v>
      </c>
      <c r="V30">
        <v>5.3771760455246349E-2</v>
      </c>
      <c r="W30">
        <v>1.5159119271063027E-2</v>
      </c>
      <c r="X30">
        <v>0.15549376506102031</v>
      </c>
      <c r="Y30">
        <v>8.8011119348714723E-2</v>
      </c>
      <c r="Z30">
        <v>0.34553901429605827</v>
      </c>
      <c r="AA30">
        <v>8.1664050855916145E-2</v>
      </c>
      <c r="AB30">
        <v>3.5850607834305978E-2</v>
      </c>
      <c r="AC30">
        <v>1.2911498336657945E-2</v>
      </c>
      <c r="AD30">
        <v>4.4829651792554111E-2</v>
      </c>
      <c r="AE30">
        <v>1.0047868158170822E-2</v>
      </c>
      <c r="AF30">
        <v>8.6898585103453135E-2</v>
      </c>
      <c r="AG30">
        <v>7.3336752215000245E-2</v>
      </c>
      <c r="AH30">
        <v>0.19291600914539631</v>
      </c>
      <c r="AI30">
        <v>6.5765944691917655E-2</v>
      </c>
      <c r="AJ30">
        <v>1.9477761890608996E-2</v>
      </c>
      <c r="AK30">
        <v>5.8542750320613396E-3</v>
      </c>
      <c r="AL30">
        <v>2.4128537562642799E-2</v>
      </c>
      <c r="AM30">
        <v>3.6154706767073347E-3</v>
      </c>
      <c r="AN30">
        <v>3.4697426150726754E-2</v>
      </c>
      <c r="AO30">
        <v>3.9376593140731365E-2</v>
      </c>
      <c r="AP30">
        <v>0.14672361837449674</v>
      </c>
      <c r="AQ30">
        <v>5.5436118986108257E-2</v>
      </c>
      <c r="AR30">
        <v>1.414796206496444E-2</v>
      </c>
      <c r="AS30">
        <v>4.0852110131285218E-3</v>
      </c>
      <c r="AT30">
        <v>1.7534266812154295E-2</v>
      </c>
      <c r="AU30">
        <v>2.5124037449339013E-3</v>
      </c>
      <c r="AV30">
        <v>2.4435128153551137E-2</v>
      </c>
      <c r="AW30">
        <v>2.8572527599656221E-2</v>
      </c>
      <c r="AX30">
        <v>7.2947225927202319E-2</v>
      </c>
      <c r="AY30">
        <v>3.6327155691986246E-2</v>
      </c>
      <c r="AZ30">
        <v>5.3355760959441587E-3</v>
      </c>
      <c r="BA30">
        <v>1.6540678612420418E-3</v>
      </c>
      <c r="BB30">
        <v>7.2362906695082876E-3</v>
      </c>
      <c r="BC30">
        <v>9.727034178254614E-4</v>
      </c>
      <c r="BD30">
        <v>9.6778535451670419E-3</v>
      </c>
      <c r="BE30">
        <v>1.1743578645529079E-2</v>
      </c>
      <c r="BF30">
        <v>2.4609063168029056E-2</v>
      </c>
      <c r="BG30">
        <v>1.6825644744490224E-2</v>
      </c>
      <c r="BH30">
        <v>7.1486467226447451E-4</v>
      </c>
      <c r="BI30">
        <v>3.2236403724055152E-4</v>
      </c>
      <c r="BJ30">
        <v>1.8286929767494645E-3</v>
      </c>
      <c r="BK30">
        <v>1.659920216371812E-4</v>
      </c>
      <c r="BL30">
        <v>1.7865307202969923E-3</v>
      </c>
      <c r="BM30">
        <v>2.964973995350173E-3</v>
      </c>
      <c r="BV30">
        <v>0.54283058563180997</v>
      </c>
      <c r="BW30">
        <v>5.2589978031577032E-3</v>
      </c>
      <c r="BX30">
        <v>6.2546807441614498E-3</v>
      </c>
      <c r="BY30">
        <v>2.5053793122861413E-2</v>
      </c>
      <c r="BZ30">
        <v>2.0490318159812858E-2</v>
      </c>
      <c r="CA30">
        <v>9.0069992830035406E-3</v>
      </c>
      <c r="CB30">
        <v>0.44323355753087362</v>
      </c>
      <c r="CC30">
        <v>3.3532345593252973E-2</v>
      </c>
    </row>
    <row r="31" spans="1:81">
      <c r="A31">
        <v>1942</v>
      </c>
      <c r="B31">
        <v>1</v>
      </c>
      <c r="C31">
        <v>8.5836789342495251E-2</v>
      </c>
      <c r="D31">
        <v>4.4252305821510088E-2</v>
      </c>
      <c r="E31">
        <v>3.7728852629860671E-2</v>
      </c>
      <c r="F31">
        <v>7.8133071824913802E-2</v>
      </c>
      <c r="G31">
        <v>2.1548916904028336E-2</v>
      </c>
      <c r="H31">
        <v>0.60668676289267576</v>
      </c>
      <c r="I31">
        <v>0.12581319319442175</v>
      </c>
      <c r="R31">
        <v>0.40869098634306034</v>
      </c>
      <c r="S31">
        <v>8.1049361498431435E-2</v>
      </c>
      <c r="T31">
        <v>3.7531659884151358E-2</v>
      </c>
      <c r="U31">
        <v>1.5343054140729952E-2</v>
      </c>
      <c r="V31">
        <v>5.5284657280644869E-2</v>
      </c>
      <c r="W31">
        <v>1.0825093535029997E-2</v>
      </c>
      <c r="X31">
        <v>0.11963128213678327</v>
      </c>
      <c r="Y31">
        <v>8.9025877867289466E-2</v>
      </c>
      <c r="Z31">
        <v>0.31511854602633144</v>
      </c>
      <c r="AA31">
        <v>7.7630439387963462E-2</v>
      </c>
      <c r="AB31">
        <v>3.196179945329887E-2</v>
      </c>
      <c r="AC31">
        <v>1.0111574077580964E-2</v>
      </c>
      <c r="AD31">
        <v>4.5917734016478223E-2</v>
      </c>
      <c r="AE31">
        <v>7.6589683163321275E-3</v>
      </c>
      <c r="AF31">
        <v>6.7937207688698834E-2</v>
      </c>
      <c r="AG31">
        <v>7.3900823085978937E-2</v>
      </c>
      <c r="AH31">
        <v>0.18243332707659241</v>
      </c>
      <c r="AI31">
        <v>6.332778464238209E-2</v>
      </c>
      <c r="AJ31">
        <v>1.8694598222990105E-2</v>
      </c>
      <c r="AK31">
        <v>4.520717004119333E-3</v>
      </c>
      <c r="AL31">
        <v>2.6231885288413182E-2</v>
      </c>
      <c r="AM31">
        <v>2.5154329843570574E-3</v>
      </c>
      <c r="AN31">
        <v>2.5019486862402858E-2</v>
      </c>
      <c r="AO31">
        <v>4.2123422071927791E-2</v>
      </c>
      <c r="AP31">
        <v>0.14070498712348878</v>
      </c>
      <c r="AQ31">
        <v>5.2975024491053124E-2</v>
      </c>
      <c r="AR31">
        <v>1.3651509784215407E-2</v>
      </c>
      <c r="AS31">
        <v>3.0657722418941289E-3</v>
      </c>
      <c r="AT31">
        <v>1.9741840468562612E-2</v>
      </c>
      <c r="AU31">
        <v>1.7554097434853715E-3</v>
      </c>
      <c r="AV31">
        <v>1.785336851602911E-2</v>
      </c>
      <c r="AW31">
        <v>3.166206187824902E-2</v>
      </c>
      <c r="AX31">
        <v>7.0855688292825125E-2</v>
      </c>
      <c r="AY31">
        <v>3.2931045437553742E-2</v>
      </c>
      <c r="AZ31">
        <v>5.1471389055216948E-3</v>
      </c>
      <c r="BA31">
        <v>1.1177757130154781E-3</v>
      </c>
      <c r="BB31">
        <v>9.3019443762583157E-3</v>
      </c>
      <c r="BC31">
        <v>6.5642319578578445E-4</v>
      </c>
      <c r="BD31">
        <v>6.8239354507347158E-3</v>
      </c>
      <c r="BE31">
        <v>1.4877425213955405E-2</v>
      </c>
      <c r="BF31">
        <v>2.3531001880307507E-2</v>
      </c>
      <c r="BG31">
        <v>1.359768902454297E-2</v>
      </c>
      <c r="BH31">
        <v>7.1177772642479458E-4</v>
      </c>
      <c r="BI31">
        <v>1.669812325168924E-4</v>
      </c>
      <c r="BJ31">
        <v>3.0616738965659933E-3</v>
      </c>
      <c r="BK31">
        <v>9.0523749795447871E-5</v>
      </c>
      <c r="BL31">
        <v>1.0008846441800735E-3</v>
      </c>
      <c r="BM31">
        <v>4.9014716062813343E-3</v>
      </c>
      <c r="BV31">
        <v>0.59130901365693966</v>
      </c>
      <c r="BW31">
        <v>4.7771577305374081E-3</v>
      </c>
      <c r="BX31">
        <v>6.7164118574255562E-3</v>
      </c>
      <c r="BY31">
        <v>2.2385811337366519E-2</v>
      </c>
      <c r="BZ31">
        <v>2.284319341261714E-2</v>
      </c>
      <c r="CA31">
        <v>1.072337048107052E-2</v>
      </c>
      <c r="CB31">
        <v>0.48708405433044061</v>
      </c>
      <c r="CC31">
        <v>3.6778907107603016E-2</v>
      </c>
    </row>
    <row r="32" spans="1:81">
      <c r="A32">
        <v>1943</v>
      </c>
      <c r="B32">
        <v>1</v>
      </c>
      <c r="C32">
        <v>8.2999418158973146E-2</v>
      </c>
      <c r="D32">
        <v>3.8412636822553678E-2</v>
      </c>
      <c r="E32">
        <v>3.3398900098528063E-2</v>
      </c>
      <c r="F32">
        <v>7.6018604506021617E-2</v>
      </c>
      <c r="G32">
        <v>1.8083331906751588E-2</v>
      </c>
      <c r="H32">
        <v>0.62892584045200695</v>
      </c>
      <c r="I32">
        <v>0.12216119408208086</v>
      </c>
      <c r="R32">
        <v>0.37816602483182099</v>
      </c>
      <c r="S32">
        <v>7.7729481997742433E-2</v>
      </c>
      <c r="T32">
        <v>3.5764301889512427E-2</v>
      </c>
      <c r="U32">
        <v>1.3885924851113687E-2</v>
      </c>
      <c r="V32">
        <v>5.6216296877237275E-2</v>
      </c>
      <c r="W32">
        <v>7.5157505330073924E-3</v>
      </c>
      <c r="X32">
        <v>9.671159087518387E-2</v>
      </c>
      <c r="Y32">
        <v>9.0342677808024033E-2</v>
      </c>
      <c r="Z32">
        <v>0.29387632714004569</v>
      </c>
      <c r="AA32">
        <v>7.4005657625301396E-2</v>
      </c>
      <c r="AB32">
        <v>3.0642959798684841E-2</v>
      </c>
      <c r="AC32">
        <v>8.940354397039019E-3</v>
      </c>
      <c r="AD32">
        <v>4.7594974409228247E-2</v>
      </c>
      <c r="AE32">
        <v>5.402342328067954E-3</v>
      </c>
      <c r="AF32">
        <v>5.0838692268506548E-2</v>
      </c>
      <c r="AG32">
        <v>7.6451346313217719E-2</v>
      </c>
      <c r="AH32">
        <v>0.16907165658401102</v>
      </c>
      <c r="AI32">
        <v>5.8085435486178623E-2</v>
      </c>
      <c r="AJ32">
        <v>1.8395210396505636E-2</v>
      </c>
      <c r="AK32">
        <v>3.7285418441331407E-3</v>
      </c>
      <c r="AL32">
        <v>2.7461613475853287E-2</v>
      </c>
      <c r="AM32">
        <v>1.5398892542089295E-3</v>
      </c>
      <c r="AN32">
        <v>1.5838968859431507E-2</v>
      </c>
      <c r="AO32">
        <v>4.4021997267699925E-2</v>
      </c>
      <c r="AP32">
        <v>0.12881588470855043</v>
      </c>
      <c r="AQ32">
        <v>4.724508958942502E-2</v>
      </c>
      <c r="AR32">
        <v>1.3555969841983189E-2</v>
      </c>
      <c r="AS32">
        <v>2.4309485064855875E-3</v>
      </c>
      <c r="AT32">
        <v>2.0440266493468577E-2</v>
      </c>
      <c r="AU32">
        <v>1.0664451399615507E-3</v>
      </c>
      <c r="AV32">
        <v>1.1350567672324969E-2</v>
      </c>
      <c r="AW32">
        <v>3.2726597464901551E-2</v>
      </c>
      <c r="AX32">
        <v>6.2921050913178525E-2</v>
      </c>
      <c r="AY32">
        <v>2.8650468547574699E-2</v>
      </c>
      <c r="AZ32">
        <v>5.5390546832683012E-3</v>
      </c>
      <c r="BA32">
        <v>8.8780746803752367E-4</v>
      </c>
      <c r="BB32">
        <v>8.9250477485843683E-3</v>
      </c>
      <c r="BC32">
        <v>3.9112308078195844E-4</v>
      </c>
      <c r="BD32">
        <v>4.283292925354217E-3</v>
      </c>
      <c r="BE32">
        <v>1.4244256459577467E-2</v>
      </c>
      <c r="BF32">
        <v>1.8849551676450658E-2</v>
      </c>
      <c r="BG32">
        <v>1.1155850659601636E-2</v>
      </c>
      <c r="BH32">
        <v>1.0482996176205839E-3</v>
      </c>
      <c r="BI32">
        <v>1.1971207997678926E-4</v>
      </c>
      <c r="BJ32">
        <v>2.3023342132951017E-3</v>
      </c>
      <c r="BK32">
        <v>4.5411661491671798E-5</v>
      </c>
      <c r="BL32">
        <v>5.061066726162821E-4</v>
      </c>
      <c r="BM32">
        <v>3.6718367718485945E-3</v>
      </c>
      <c r="BV32">
        <v>0.62183397516817895</v>
      </c>
      <c r="BW32">
        <v>5.2589083520592494E-3</v>
      </c>
      <c r="BX32">
        <v>2.6433690159707E-3</v>
      </c>
      <c r="BY32">
        <v>1.9512673716054574E-2</v>
      </c>
      <c r="BZ32">
        <v>1.9795768660144882E-2</v>
      </c>
      <c r="CA32">
        <v>1.0567418726373286E-2</v>
      </c>
      <c r="CB32">
        <v>0.53224775536411018</v>
      </c>
      <c r="CC32">
        <v>3.1808007353735915E-2</v>
      </c>
    </row>
    <row r="33" spans="1:81">
      <c r="A33">
        <v>1944</v>
      </c>
      <c r="B33">
        <v>0.99999994039535522</v>
      </c>
      <c r="C33">
        <v>8.6000898009950269E-2</v>
      </c>
      <c r="D33">
        <v>3.0564189054726371E-2</v>
      </c>
      <c r="E33">
        <v>3.2735261194029849E-2</v>
      </c>
      <c r="F33">
        <v>7.0097716417910461E-2</v>
      </c>
      <c r="G33">
        <v>1.4872542288557215E-2</v>
      </c>
      <c r="H33">
        <v>0.6482700870646767</v>
      </c>
      <c r="I33">
        <v>0.11745930597014927</v>
      </c>
      <c r="R33">
        <v>0.35883149736456682</v>
      </c>
      <c r="S33">
        <v>7.7696317265214587E-2</v>
      </c>
      <c r="T33">
        <v>3.5175231454446745E-2</v>
      </c>
      <c r="U33">
        <v>1.1888561073222479E-2</v>
      </c>
      <c r="V33">
        <v>4.3195463147966302E-2</v>
      </c>
      <c r="W33">
        <v>6.7344301590425383E-3</v>
      </c>
      <c r="X33">
        <v>0.1117558618650671</v>
      </c>
      <c r="Y33">
        <v>7.2385632399607047E-2</v>
      </c>
      <c r="Z33">
        <v>0.26777456964837631</v>
      </c>
      <c r="AA33">
        <v>7.3411109468997052E-2</v>
      </c>
      <c r="AB33">
        <v>2.970485393921735E-2</v>
      </c>
      <c r="AC33">
        <v>8.0998176362597069E-3</v>
      </c>
      <c r="AD33">
        <v>3.7149262702040442E-2</v>
      </c>
      <c r="AE33">
        <v>4.4573024186619634E-3</v>
      </c>
      <c r="AF33">
        <v>5.2743322716092986E-2</v>
      </c>
      <c r="AG33">
        <v>6.2208900767106862E-2</v>
      </c>
      <c r="AH33">
        <v>0.14582162674841373</v>
      </c>
      <c r="AI33">
        <v>5.5178790089940706E-2</v>
      </c>
      <c r="AJ33">
        <v>1.7523526491296165E-2</v>
      </c>
      <c r="AK33">
        <v>3.3410592698704831E-3</v>
      </c>
      <c r="AL33">
        <v>1.9821333661583684E-2</v>
      </c>
      <c r="AM33">
        <v>1.23485851735257E-3</v>
      </c>
      <c r="AN33">
        <v>1.5625629067326445E-2</v>
      </c>
      <c r="AO33">
        <v>3.3096429651043688E-2</v>
      </c>
      <c r="AP33">
        <v>0.10955268141789126</v>
      </c>
      <c r="AQ33">
        <v>4.4189472533475417E-2</v>
      </c>
      <c r="AR33">
        <v>1.2908000948126913E-2</v>
      </c>
      <c r="AS33">
        <v>2.2071010714026385E-3</v>
      </c>
      <c r="AT33">
        <v>1.4417393844600408E-2</v>
      </c>
      <c r="AU33">
        <v>8.4332800301357904E-4</v>
      </c>
      <c r="AV33">
        <v>1.0954974770528305E-2</v>
      </c>
      <c r="AW33">
        <v>2.4032410246744018E-2</v>
      </c>
      <c r="AX33">
        <v>5.3003800407687249E-2</v>
      </c>
      <c r="AY33">
        <v>2.6562531241175184E-2</v>
      </c>
      <c r="AZ33">
        <v>5.4382656059207704E-3</v>
      </c>
      <c r="BA33">
        <v>7.9388483745269022E-4</v>
      </c>
      <c r="BB33">
        <v>5.9516162445651484E-3</v>
      </c>
      <c r="BC33">
        <v>3.0620883925716271E-4</v>
      </c>
      <c r="BD33">
        <v>4.0763706207233505E-3</v>
      </c>
      <c r="BE33">
        <v>9.8749230185929335E-3</v>
      </c>
      <c r="BF33">
        <v>1.76450398515757E-2</v>
      </c>
      <c r="BG33">
        <v>1.1572168041164952E-2</v>
      </c>
      <c r="BH33">
        <v>1.2455501826139001E-3</v>
      </c>
      <c r="BI33">
        <v>1.3091173590934171E-4</v>
      </c>
      <c r="BJ33">
        <v>1.5308900286465019E-3</v>
      </c>
      <c r="BK33">
        <v>4.0348867436972289E-5</v>
      </c>
      <c r="BL33">
        <v>5.8708347589342587E-4</v>
      </c>
      <c r="BM33">
        <v>2.5380875199106042E-3</v>
      </c>
      <c r="BV33">
        <v>0.64116844303078846</v>
      </c>
      <c r="BW33">
        <v>8.2927085199380468E-3</v>
      </c>
      <c r="BX33">
        <v>-4.6168958373914316E-3</v>
      </c>
      <c r="BY33">
        <v>2.0846655037632379E-2</v>
      </c>
      <c r="BZ33">
        <v>2.6897669578798793E-2</v>
      </c>
      <c r="CA33">
        <v>8.1377544060237481E-3</v>
      </c>
      <c r="CB33">
        <v>0.53654461931980701</v>
      </c>
      <c r="CC33">
        <v>4.5065991610624759E-2</v>
      </c>
    </row>
    <row r="34" spans="1:81">
      <c r="A34">
        <v>1945</v>
      </c>
      <c r="B34">
        <v>1</v>
      </c>
      <c r="C34">
        <v>7.3411496525057976E-2</v>
      </c>
      <c r="D34">
        <v>2.455952933805066E-2</v>
      </c>
      <c r="E34">
        <v>3.3842672294748348E-2</v>
      </c>
      <c r="F34">
        <v>6.9399816433084668E-2</v>
      </c>
      <c r="G34">
        <v>1.3299680508787154E-2</v>
      </c>
      <c r="H34">
        <v>0.66194766206699274</v>
      </c>
      <c r="I34">
        <v>0.12353909547246761</v>
      </c>
      <c r="R34">
        <v>0.35571436784353205</v>
      </c>
      <c r="S34">
        <v>6.5480805568091022E-2</v>
      </c>
      <c r="T34">
        <v>3.2952732711607299E-2</v>
      </c>
      <c r="U34">
        <v>1.2434975902166762E-2</v>
      </c>
      <c r="V34">
        <v>4.6378834094354698E-2</v>
      </c>
      <c r="W34">
        <v>5.85887895162339E-3</v>
      </c>
      <c r="X34">
        <v>0.11004420803301988</v>
      </c>
      <c r="Y34">
        <v>8.2563932582668961E-2</v>
      </c>
      <c r="Z34">
        <v>0.26589703230784628</v>
      </c>
      <c r="AA34">
        <v>6.1497976110395591E-2</v>
      </c>
      <c r="AB34">
        <v>2.8436806827363034E-2</v>
      </c>
      <c r="AC34">
        <v>8.5014300479145707E-3</v>
      </c>
      <c r="AD34">
        <v>4.020728046137366E-2</v>
      </c>
      <c r="AE34">
        <v>3.9110054070301504E-3</v>
      </c>
      <c r="AF34">
        <v>5.180720103440558E-2</v>
      </c>
      <c r="AG34">
        <v>7.1535332419363662E-2</v>
      </c>
      <c r="AH34">
        <v>0.14030417927665584</v>
      </c>
      <c r="AI34">
        <v>4.4354786345191265E-2</v>
      </c>
      <c r="AJ34">
        <v>1.7002069724451237E-2</v>
      </c>
      <c r="AK34">
        <v>3.4445463544914589E-3</v>
      </c>
      <c r="AL34">
        <v>2.0872121544983201E-2</v>
      </c>
      <c r="AM34">
        <v>1.1246618690247086E-3</v>
      </c>
      <c r="AN34">
        <v>1.6471566369469465E-2</v>
      </c>
      <c r="AO34">
        <v>3.7034427069044515E-2</v>
      </c>
      <c r="AP34">
        <v>0.10298584910122986</v>
      </c>
      <c r="AQ34">
        <v>3.4906729558899868E-2</v>
      </c>
      <c r="AR34">
        <v>1.2625151137414959E-2</v>
      </c>
      <c r="AS34">
        <v>2.2774142910349229E-3</v>
      </c>
      <c r="AT34">
        <v>1.4792777424042402E-2</v>
      </c>
      <c r="AU34">
        <v>7.6338785115314224E-4</v>
      </c>
      <c r="AV34">
        <v>1.1419050712661378E-2</v>
      </c>
      <c r="AW34">
        <v>2.6201338126023162E-2</v>
      </c>
      <c r="AX34">
        <v>4.7339422543689426E-2</v>
      </c>
      <c r="AY34">
        <v>2.0808770734259619E-2</v>
      </c>
      <c r="AZ34">
        <v>5.5585702819927934E-3</v>
      </c>
      <c r="BA34">
        <v>8.1895798494549185E-4</v>
      </c>
      <c r="BB34">
        <v>5.7159744233684466E-3</v>
      </c>
      <c r="BC34">
        <v>2.710998881830665E-4</v>
      </c>
      <c r="BD34">
        <v>4.0942642969301318E-3</v>
      </c>
      <c r="BE34">
        <v>1.007178493400987E-2</v>
      </c>
      <c r="BF34">
        <v>1.42347326905366E-2</v>
      </c>
      <c r="BG34">
        <v>8.7730308343714064E-3</v>
      </c>
      <c r="BH34">
        <v>1.3527334175297001E-3</v>
      </c>
      <c r="BI34">
        <v>1.3612004992035015E-4</v>
      </c>
      <c r="BJ34">
        <v>1.2171227070659923E-3</v>
      </c>
      <c r="BK34">
        <v>3.5395721882350042E-5</v>
      </c>
      <c r="BL34">
        <v>5.8240130059838892E-4</v>
      </c>
      <c r="BM34">
        <v>2.1379286591684111E-3</v>
      </c>
      <c r="BV34">
        <v>0.64428563215646795</v>
      </c>
      <c r="BW34">
        <v>7.9205830950085394E-3</v>
      </c>
      <c r="BX34">
        <v>-8.399229276099391E-3</v>
      </c>
      <c r="BY34">
        <v>2.1407588325323579E-2</v>
      </c>
      <c r="BZ34">
        <v>2.301540722004819E-2</v>
      </c>
      <c r="CA34">
        <v>7.4405098313100474E-3</v>
      </c>
      <c r="CB34">
        <v>0.55193548820517591</v>
      </c>
      <c r="CC34">
        <v>4.0965237390579258E-2</v>
      </c>
    </row>
    <row r="35" spans="1:81">
      <c r="A35">
        <v>1946</v>
      </c>
      <c r="B35">
        <v>1</v>
      </c>
      <c r="C35">
        <v>6.5752013249150199E-2</v>
      </c>
      <c r="D35">
        <v>2.1215542670935165E-2</v>
      </c>
      <c r="E35">
        <v>3.3124119691472984E-2</v>
      </c>
      <c r="F35">
        <v>7.6685392362368848E-2</v>
      </c>
      <c r="G35">
        <v>1.3347867842741324E-2</v>
      </c>
      <c r="H35">
        <v>0.64662571328134999</v>
      </c>
      <c r="I35">
        <v>0.14324941201227576</v>
      </c>
      <c r="R35">
        <v>0.37032155972724823</v>
      </c>
      <c r="S35">
        <v>5.9363223689952435E-2</v>
      </c>
      <c r="T35">
        <v>2.7367966446163339E-2</v>
      </c>
      <c r="U35">
        <v>1.2943902936714826E-2</v>
      </c>
      <c r="V35">
        <v>5.3864549531703929E-2</v>
      </c>
      <c r="W35">
        <v>5.9902281554360332E-3</v>
      </c>
      <c r="X35">
        <v>0.11016710368356844</v>
      </c>
      <c r="Y35">
        <v>0.10062458528370929</v>
      </c>
      <c r="Z35">
        <v>0.27838349871012169</v>
      </c>
      <c r="AA35">
        <v>5.5265686211766515E-2</v>
      </c>
      <c r="AB35">
        <v>2.3263757760508687E-2</v>
      </c>
      <c r="AC35">
        <v>8.9666083944537258E-3</v>
      </c>
      <c r="AD35">
        <v>4.5823350571663729E-2</v>
      </c>
      <c r="AE35">
        <v>4.1052726459188098E-3</v>
      </c>
      <c r="AF35">
        <v>5.5402223963716045E-2</v>
      </c>
      <c r="AG35">
        <v>8.5556599162094182E-2</v>
      </c>
      <c r="AH35">
        <v>0.13942330145090973</v>
      </c>
      <c r="AI35">
        <v>3.8904891571365195E-2</v>
      </c>
      <c r="AJ35">
        <v>1.3165437640041022E-2</v>
      </c>
      <c r="AK35">
        <v>3.6922766792568335E-3</v>
      </c>
      <c r="AL35">
        <v>2.1679719995411045E-2</v>
      </c>
      <c r="AM35">
        <v>1.300662694875753E-3</v>
      </c>
      <c r="AN35">
        <v>2.0325237576386622E-2</v>
      </c>
      <c r="AO35">
        <v>4.0355075293573267E-2</v>
      </c>
      <c r="AP35">
        <v>0.10020222067967345</v>
      </c>
      <c r="AQ35">
        <v>3.0348454328966306E-2</v>
      </c>
      <c r="AR35">
        <v>9.7552471564568768E-3</v>
      </c>
      <c r="AS35">
        <v>2.4607292189436744E-3</v>
      </c>
      <c r="AT35">
        <v>1.5014441639126158E-2</v>
      </c>
      <c r="AU35">
        <v>8.7632029876073055E-4</v>
      </c>
      <c r="AV35">
        <v>1.3855547593169303E-2</v>
      </c>
      <c r="AW35">
        <v>2.7891480444250417E-2</v>
      </c>
      <c r="AX35">
        <v>4.4225034299499894E-2</v>
      </c>
      <c r="AY35">
        <v>1.8585994780579946E-2</v>
      </c>
      <c r="AZ35">
        <v>4.4335642779796975E-3</v>
      </c>
      <c r="BA35">
        <v>9.329847266866349E-4</v>
      </c>
      <c r="BB35">
        <v>5.2741034937766945E-3</v>
      </c>
      <c r="BC35">
        <v>3.1140076218273368E-4</v>
      </c>
      <c r="BD35">
        <v>4.9563933965632093E-3</v>
      </c>
      <c r="BE35">
        <v>9.730592861730978E-3</v>
      </c>
      <c r="BF35">
        <v>1.3777684877860283E-2</v>
      </c>
      <c r="BG35">
        <v>8.7130673065454085E-3</v>
      </c>
      <c r="BH35">
        <v>1.2091202651912788E-3</v>
      </c>
      <c r="BI35">
        <v>1.8153925038602074E-4</v>
      </c>
      <c r="BJ35">
        <v>9.9581701586889276E-4</v>
      </c>
      <c r="BK35">
        <v>4.5310487873168769E-5</v>
      </c>
      <c r="BL35">
        <v>8.0603985080609467E-4</v>
      </c>
      <c r="BM35">
        <v>1.8267907011894167E-3</v>
      </c>
      <c r="BV35">
        <v>0.62967844027275177</v>
      </c>
      <c r="BW35">
        <v>6.3801896471283618E-3</v>
      </c>
      <c r="BX35">
        <v>-6.1569604539814943E-3</v>
      </c>
      <c r="BY35">
        <v>2.0180042375304637E-2</v>
      </c>
      <c r="BZ35">
        <v>2.2814580669249334E-2</v>
      </c>
      <c r="CA35">
        <v>7.3573796085539839E-3</v>
      </c>
      <c r="CB35">
        <v>0.53649014180623389</v>
      </c>
      <c r="CC35">
        <v>4.2613127736089537E-2</v>
      </c>
    </row>
    <row r="36" spans="1:81">
      <c r="A36">
        <v>1947</v>
      </c>
      <c r="B36">
        <v>1</v>
      </c>
      <c r="C36">
        <v>8.2218903397260276E-2</v>
      </c>
      <c r="D36">
        <v>2.5954779799086759E-2</v>
      </c>
      <c r="E36">
        <v>3.0345836383561645E-2</v>
      </c>
      <c r="F36">
        <v>7.5231617863013703E-2</v>
      </c>
      <c r="G36">
        <v>1.5773115981735159E-2</v>
      </c>
      <c r="H36">
        <v>0.64250763723287674</v>
      </c>
      <c r="I36">
        <v>0.12796810934246575</v>
      </c>
      <c r="R36">
        <v>0.36876686969569217</v>
      </c>
      <c r="S36">
        <v>7.4763491961460801E-2</v>
      </c>
      <c r="T36">
        <v>3.0470345519609893E-2</v>
      </c>
      <c r="U36">
        <v>1.2141693244627254E-2</v>
      </c>
      <c r="V36">
        <v>5.2104422364753308E-2</v>
      </c>
      <c r="W36">
        <v>6.8032378227918635E-3</v>
      </c>
      <c r="X36">
        <v>0.10385019910456217</v>
      </c>
      <c r="Y36">
        <v>8.8633479677886803E-2</v>
      </c>
      <c r="Z36">
        <v>0.28011391080679221</v>
      </c>
      <c r="AA36">
        <v>7.0406223101642504E-2</v>
      </c>
      <c r="AB36">
        <v>2.5532130221438243E-2</v>
      </c>
      <c r="AC36">
        <v>8.5522931395841748E-3</v>
      </c>
      <c r="AD36">
        <v>4.3927568789715821E-2</v>
      </c>
      <c r="AE36">
        <v>4.7277705035544829E-3</v>
      </c>
      <c r="AF36">
        <v>5.2286503814121393E-2</v>
      </c>
      <c r="AG36">
        <v>7.468142123673556E-2</v>
      </c>
      <c r="AH36">
        <v>0.14373251501180181</v>
      </c>
      <c r="AI36">
        <v>5.1651993279670169E-2</v>
      </c>
      <c r="AJ36">
        <v>1.4229595738394479E-2</v>
      </c>
      <c r="AK36">
        <v>3.6238098017683895E-3</v>
      </c>
      <c r="AL36">
        <v>1.9644304000702294E-2</v>
      </c>
      <c r="AM36">
        <v>1.5170391983387282E-3</v>
      </c>
      <c r="AN36">
        <v>1.9782587823026315E-2</v>
      </c>
      <c r="AO36">
        <v>3.3283185169901447E-2</v>
      </c>
      <c r="AP36">
        <v>0.10478721251284749</v>
      </c>
      <c r="AQ36">
        <v>4.1457567662044469E-2</v>
      </c>
      <c r="AR36">
        <v>1.0433641920819296E-2</v>
      </c>
      <c r="AS36">
        <v>2.4703462143924426E-3</v>
      </c>
      <c r="AT36">
        <v>1.3356102501407702E-2</v>
      </c>
      <c r="AU36">
        <v>1.02122012882923E-3</v>
      </c>
      <c r="AV36">
        <v>1.347201863996598E-2</v>
      </c>
      <c r="AW36">
        <v>2.2576315445388351E-2</v>
      </c>
      <c r="AX36">
        <v>4.9093545084695447E-2</v>
      </c>
      <c r="AY36">
        <v>2.6431336353705547E-2</v>
      </c>
      <c r="AZ36">
        <v>4.6490105488188578E-3</v>
      </c>
      <c r="BA36">
        <v>9.902177849137341E-4</v>
      </c>
      <c r="BB36">
        <v>4.4227288185785226E-3</v>
      </c>
      <c r="BC36">
        <v>3.6305042213539594E-4</v>
      </c>
      <c r="BD36">
        <v>4.8239025178595596E-3</v>
      </c>
      <c r="BE36">
        <v>7.4132986386838389E-3</v>
      </c>
      <c r="BF36">
        <v>1.6815548589875648E-2</v>
      </c>
      <c r="BG36">
        <v>1.2549768785368239E-2</v>
      </c>
      <c r="BH36">
        <v>1.1599419572509454E-3</v>
      </c>
      <c r="BI36">
        <v>2.1163789604814875E-4</v>
      </c>
      <c r="BJ36">
        <v>7.8842012195020348E-4</v>
      </c>
      <c r="BK36">
        <v>5.0743702134412472E-5</v>
      </c>
      <c r="BL36">
        <v>7.4386490663499625E-4</v>
      </c>
      <c r="BM36">
        <v>1.3111712204887022E-3</v>
      </c>
      <c r="BV36">
        <v>0.63123313030430783</v>
      </c>
      <c r="BW36">
        <v>7.4444264766595023E-3</v>
      </c>
      <c r="BX36">
        <v>-4.5203390672185744E-3</v>
      </c>
      <c r="BY36">
        <v>1.820389697724618E-2</v>
      </c>
      <c r="BZ36">
        <v>2.3121162515994255E-2</v>
      </c>
      <c r="CA36">
        <v>8.9696288962604342E-3</v>
      </c>
      <c r="CB36">
        <v>0.53868998797320067</v>
      </c>
      <c r="CC36">
        <v>3.9324366532165554E-2</v>
      </c>
    </row>
    <row r="37" spans="1:81">
      <c r="A37">
        <v>1948</v>
      </c>
      <c r="B37">
        <v>1</v>
      </c>
      <c r="C37">
        <v>9.8332983720930231E-2</v>
      </c>
      <c r="D37">
        <v>2.3771290697674408E-2</v>
      </c>
      <c r="E37">
        <v>2.9960727131782945E-2</v>
      </c>
      <c r="F37">
        <v>7.6850665891472866E-2</v>
      </c>
      <c r="G37">
        <v>1.6241082170542633E-2</v>
      </c>
      <c r="H37">
        <v>0.62471316434108526</v>
      </c>
      <c r="I37">
        <v>0.13013008604651161</v>
      </c>
      <c r="R37">
        <v>0.38695394692577956</v>
      </c>
      <c r="S37">
        <v>8.9878058820097792E-2</v>
      </c>
      <c r="T37">
        <v>2.7797184010922311E-2</v>
      </c>
      <c r="U37">
        <v>1.1814643293754024E-2</v>
      </c>
      <c r="V37">
        <v>4.9748736745957589E-2</v>
      </c>
      <c r="W37">
        <v>7.7699708194813779E-3</v>
      </c>
      <c r="X37">
        <v>0.11570135424700269</v>
      </c>
      <c r="Y37">
        <v>8.4243998988563662E-2</v>
      </c>
      <c r="Z37">
        <v>0.29439209107836778</v>
      </c>
      <c r="AA37">
        <v>8.5093277926897207E-2</v>
      </c>
      <c r="AB37">
        <v>2.2997110191545097E-2</v>
      </c>
      <c r="AC37">
        <v>8.292005325433947E-3</v>
      </c>
      <c r="AD37">
        <v>4.2010342306436729E-2</v>
      </c>
      <c r="AE37">
        <v>5.2836319355939838E-3</v>
      </c>
      <c r="AF37">
        <v>5.9623298469050588E-2</v>
      </c>
      <c r="AG37">
        <v>7.1092424923410322E-2</v>
      </c>
      <c r="AH37">
        <v>0.15566429901314083</v>
      </c>
      <c r="AI37">
        <v>6.4001799699037451E-2</v>
      </c>
      <c r="AJ37">
        <v>1.3053237104515735E-2</v>
      </c>
      <c r="AK37">
        <v>3.652826559747877E-3</v>
      </c>
      <c r="AL37">
        <v>1.9445429406482254E-2</v>
      </c>
      <c r="AM37">
        <v>1.6555835262342779E-3</v>
      </c>
      <c r="AN37">
        <v>2.1064003940803246E-2</v>
      </c>
      <c r="AO37">
        <v>3.2791418776320004E-2</v>
      </c>
      <c r="AP37">
        <v>0.11571228226101316</v>
      </c>
      <c r="AQ37">
        <v>5.2447263384390048E-2</v>
      </c>
      <c r="AR37">
        <v>9.6187508682985309E-3</v>
      </c>
      <c r="AS37">
        <v>2.5347070081054349E-3</v>
      </c>
      <c r="AT37">
        <v>1.3268546329529033E-2</v>
      </c>
      <c r="AU37">
        <v>1.1184951658277278E-3</v>
      </c>
      <c r="AV37">
        <v>1.440261068231697E-2</v>
      </c>
      <c r="AW37">
        <v>2.2321908822545405E-2</v>
      </c>
      <c r="AX37">
        <v>5.5865512625617612E-2</v>
      </c>
      <c r="AY37">
        <v>3.3292417056936627E-2</v>
      </c>
      <c r="AZ37">
        <v>3.9878080442069044E-3</v>
      </c>
      <c r="BA37">
        <v>1.0183353684170306E-3</v>
      </c>
      <c r="BB37">
        <v>4.4562900340984783E-3</v>
      </c>
      <c r="BC37">
        <v>4.0395754636138618E-4</v>
      </c>
      <c r="BD37">
        <v>5.2725971459514761E-3</v>
      </c>
      <c r="BE37">
        <v>7.4341074296457145E-3</v>
      </c>
      <c r="BF37">
        <v>1.9218599861692724E-2</v>
      </c>
      <c r="BG37">
        <v>1.504878467036069E-2</v>
      </c>
      <c r="BH37">
        <v>8.4221282899228883E-4</v>
      </c>
      <c r="BI37">
        <v>2.0929535042598729E-4</v>
      </c>
      <c r="BJ37">
        <v>8.3509206740750553E-4</v>
      </c>
      <c r="BK37">
        <v>5.8379912353358719E-5</v>
      </c>
      <c r="BL37">
        <v>8.4120244148579225E-4</v>
      </c>
      <c r="BM37">
        <v>1.3836325906671019E-3</v>
      </c>
      <c r="BV37">
        <v>0.61304605307422044</v>
      </c>
      <c r="BW37">
        <v>8.4427197582484965E-3</v>
      </c>
      <c r="BX37">
        <v>-4.0299052914984437E-3</v>
      </c>
      <c r="BY37">
        <v>1.8146020996154456E-2</v>
      </c>
      <c r="BZ37">
        <v>2.7097202505704021E-2</v>
      </c>
      <c r="CA37">
        <v>8.4707566603864914E-3</v>
      </c>
      <c r="CB37">
        <v>0.5090411761581678</v>
      </c>
      <c r="CC37">
        <v>4.5878082287057587E-2</v>
      </c>
    </row>
    <row r="38" spans="1:81">
      <c r="A38">
        <v>1949</v>
      </c>
      <c r="B38">
        <v>1</v>
      </c>
      <c r="C38">
        <v>9.8556589282554577E-2</v>
      </c>
      <c r="D38">
        <v>2.1157993848034396E-2</v>
      </c>
      <c r="E38">
        <v>3.3847045070724238E-2</v>
      </c>
      <c r="F38">
        <v>6.9973980065720948E-2</v>
      </c>
      <c r="G38">
        <v>1.7390049876110595E-2</v>
      </c>
      <c r="H38">
        <v>0.64027932915961816</v>
      </c>
      <c r="I38">
        <v>0.11879496525004062</v>
      </c>
      <c r="R38">
        <v>0.38207940170769522</v>
      </c>
      <c r="S38">
        <v>9.0256403138701938E-2</v>
      </c>
      <c r="T38">
        <v>2.5922585867711661E-2</v>
      </c>
      <c r="U38">
        <v>1.3037845391506485E-2</v>
      </c>
      <c r="V38">
        <v>4.3115229035497186E-2</v>
      </c>
      <c r="W38">
        <v>8.8158426013648337E-3</v>
      </c>
      <c r="X38">
        <v>0.12772951340515531</v>
      </c>
      <c r="Y38">
        <v>7.3201982267757856E-2</v>
      </c>
      <c r="Z38">
        <v>0.28572117619014847</v>
      </c>
      <c r="AA38">
        <v>8.5495363858920828E-2</v>
      </c>
      <c r="AB38">
        <v>2.0739783064329664E-2</v>
      </c>
      <c r="AC38">
        <v>9.0345286823527854E-3</v>
      </c>
      <c r="AD38">
        <v>3.5894811368962103E-2</v>
      </c>
      <c r="AE38">
        <v>5.9820445451355441E-3</v>
      </c>
      <c r="AF38">
        <v>6.7678182423474675E-2</v>
      </c>
      <c r="AG38">
        <v>6.0896462246972802E-2</v>
      </c>
      <c r="AH38">
        <v>0.14998294131083567</v>
      </c>
      <c r="AI38">
        <v>6.553435363787774E-2</v>
      </c>
      <c r="AJ38">
        <v>1.1730584662280517E-2</v>
      </c>
      <c r="AK38">
        <v>3.9188605388194298E-3</v>
      </c>
      <c r="AL38">
        <v>1.6465210308098891E-2</v>
      </c>
      <c r="AM38">
        <v>1.8308003592763771E-3</v>
      </c>
      <c r="AN38">
        <v>2.2676497156183896E-2</v>
      </c>
      <c r="AO38">
        <v>2.7826634648298813E-2</v>
      </c>
      <c r="AP38">
        <v>0.1117647668486257</v>
      </c>
      <c r="AQ38">
        <v>5.3908334769026435E-2</v>
      </c>
      <c r="AR38">
        <v>8.5629027057233763E-3</v>
      </c>
      <c r="AS38">
        <v>2.6971390628462255E-3</v>
      </c>
      <c r="AT38">
        <v>1.1212335889896209E-2</v>
      </c>
      <c r="AU38">
        <v>1.2243415232270542E-3</v>
      </c>
      <c r="AV38">
        <v>1.5259348319118413E-2</v>
      </c>
      <c r="AW38">
        <v>1.8900364578787968E-2</v>
      </c>
      <c r="AX38">
        <v>5.4611396547956312E-2</v>
      </c>
      <c r="AY38">
        <v>3.4352071540512667E-2</v>
      </c>
      <c r="AZ38">
        <v>3.4741249175187648E-3</v>
      </c>
      <c r="BA38">
        <v>1.0619473762580301E-3</v>
      </c>
      <c r="BB38">
        <v>3.6047254939886777E-3</v>
      </c>
      <c r="BC38">
        <v>4.4612209556742075E-4</v>
      </c>
      <c r="BD38">
        <v>5.6552909819890477E-3</v>
      </c>
      <c r="BE38">
        <v>6.0171141421216986E-3</v>
      </c>
      <c r="BF38">
        <v>1.9252819208444898E-2</v>
      </c>
      <c r="BG38">
        <v>1.5669855802123111E-2</v>
      </c>
      <c r="BH38">
        <v>5.8236034641962863E-4</v>
      </c>
      <c r="BI38">
        <v>2.0892786875038473E-4</v>
      </c>
      <c r="BJ38">
        <v>6.6339460376585164E-4</v>
      </c>
      <c r="BK38">
        <v>6.7926836284924408E-5</v>
      </c>
      <c r="BL38">
        <v>9.6191319118438506E-4</v>
      </c>
      <c r="BM38">
        <v>1.0984405599166142E-3</v>
      </c>
      <c r="BV38">
        <v>0.61792059829230483</v>
      </c>
      <c r="BW38">
        <v>8.2875467664779955E-3</v>
      </c>
      <c r="BX38">
        <v>-4.7684474563927815E-3</v>
      </c>
      <c r="BY38">
        <v>2.0809159979329049E-2</v>
      </c>
      <c r="BZ38">
        <v>2.6854798404394958E-2</v>
      </c>
      <c r="CA38">
        <v>8.57367981608681E-3</v>
      </c>
      <c r="CB38">
        <v>0.51257754196803795</v>
      </c>
      <c r="CC38">
        <v>4.5586271362852697E-2</v>
      </c>
    </row>
    <row r="39" spans="1:81">
      <c r="A39">
        <v>1950</v>
      </c>
      <c r="B39">
        <v>1</v>
      </c>
      <c r="C39">
        <v>9.4874971644232253E-2</v>
      </c>
      <c r="D39">
        <v>2.7589560537284851E-2</v>
      </c>
      <c r="E39">
        <v>3.4209405710111017E-2</v>
      </c>
      <c r="F39">
        <v>7.6046245666904586E-2</v>
      </c>
      <c r="G39">
        <v>2.0889780021456042E-2</v>
      </c>
      <c r="H39">
        <v>0.63125124521967935</v>
      </c>
      <c r="I39">
        <v>0.11513876403541208</v>
      </c>
      <c r="R39">
        <v>0.38762109732520222</v>
      </c>
      <c r="S39">
        <v>8.5889317246168884E-2</v>
      </c>
      <c r="T39">
        <v>3.1766789614461756E-2</v>
      </c>
      <c r="U39">
        <v>1.3152218444435676E-2</v>
      </c>
      <c r="V39">
        <v>4.7750058135507138E-2</v>
      </c>
      <c r="W39">
        <v>1.0605089757900751E-2</v>
      </c>
      <c r="X39">
        <v>0.12615619521088378</v>
      </c>
      <c r="Y39">
        <v>7.2301428915844249E-2</v>
      </c>
      <c r="Z39">
        <v>0.2930102318239412</v>
      </c>
      <c r="AA39">
        <v>8.0612780299586267E-2</v>
      </c>
      <c r="AB39">
        <v>2.6396295038671282E-2</v>
      </c>
      <c r="AC39">
        <v>9.2219700597703895E-3</v>
      </c>
      <c r="AD39">
        <v>4.0632795195052911E-2</v>
      </c>
      <c r="AE39">
        <v>7.2288404606012709E-3</v>
      </c>
      <c r="AF39">
        <v>6.7436098986590018E-2</v>
      </c>
      <c r="AG39">
        <v>6.1481451783669046E-2</v>
      </c>
      <c r="AH39">
        <v>0.15595943261848061</v>
      </c>
      <c r="AI39">
        <v>6.253887545863214E-2</v>
      </c>
      <c r="AJ39">
        <v>1.5456458595127353E-2</v>
      </c>
      <c r="AK39">
        <v>4.1463563357068637E-3</v>
      </c>
      <c r="AL39">
        <v>1.9808363260015782E-2</v>
      </c>
      <c r="AM39">
        <v>2.1736331970526475E-3</v>
      </c>
      <c r="AN39">
        <v>2.1963111095189034E-2</v>
      </c>
      <c r="AO39">
        <v>2.9872634676756795E-2</v>
      </c>
      <c r="AP39">
        <v>0.11564961687253517</v>
      </c>
      <c r="AQ39">
        <v>5.0718780501263244E-2</v>
      </c>
      <c r="AR39">
        <v>1.1436928216962586E-2</v>
      </c>
      <c r="AS39">
        <v>2.8815692389014087E-3</v>
      </c>
      <c r="AT39">
        <v>1.3719731465488978E-2</v>
      </c>
      <c r="AU39">
        <v>1.4543348032352455E-3</v>
      </c>
      <c r="AV39">
        <v>1.4793293391798671E-2</v>
      </c>
      <c r="AW39">
        <v>2.0644979254885017E-2</v>
      </c>
      <c r="AX39">
        <v>5.5961416325982338E-2</v>
      </c>
      <c r="AY39">
        <v>3.2787416325197279E-2</v>
      </c>
      <c r="AZ39">
        <v>4.8296385431908628E-3</v>
      </c>
      <c r="BA39">
        <v>1.174890911279159E-3</v>
      </c>
      <c r="BB39">
        <v>4.6095111642689823E-3</v>
      </c>
      <c r="BC39">
        <v>5.0920217544514067E-4</v>
      </c>
      <c r="BD39">
        <v>5.1701923088173021E-3</v>
      </c>
      <c r="BE39">
        <v>6.8805648977836109E-3</v>
      </c>
      <c r="BF39">
        <v>1.6045614359688692E-2</v>
      </c>
      <c r="BG39">
        <v>1.2919104851613844E-2</v>
      </c>
      <c r="BH39">
        <v>6.9808630841297441E-4</v>
      </c>
      <c r="BI39">
        <v>1.9293181047902208E-4</v>
      </c>
      <c r="BJ39">
        <v>7.1450898318521151E-4</v>
      </c>
      <c r="BK39">
        <v>4.6605923625463111E-5</v>
      </c>
      <c r="BL39">
        <v>4.1951711143157615E-4</v>
      </c>
      <c r="BM39">
        <v>1.0548593709406007E-3</v>
      </c>
      <c r="BV39">
        <v>0.61237890267479778</v>
      </c>
      <c r="BW39">
        <v>8.9742707525999315E-3</v>
      </c>
      <c r="BX39">
        <v>-4.181752141692148E-3</v>
      </c>
      <c r="BY39">
        <v>2.1057200045118078E-2</v>
      </c>
      <c r="BZ39">
        <v>2.8291937686553255E-2</v>
      </c>
      <c r="CA39">
        <v>1.028410329013838E-2</v>
      </c>
      <c r="CB39">
        <v>0.50512221640861155</v>
      </c>
      <c r="CC39">
        <v>4.2830899466125241E-2</v>
      </c>
    </row>
    <row r="40" spans="1:81">
      <c r="A40">
        <v>1951</v>
      </c>
      <c r="B40">
        <v>0.99999994039535522</v>
      </c>
      <c r="C40">
        <v>8.7794227255497945E-2</v>
      </c>
      <c r="D40">
        <v>2.7400776616081292E-2</v>
      </c>
      <c r="E40">
        <v>3.3661209984819258E-2</v>
      </c>
      <c r="F40">
        <v>7.7265781700881928E-2</v>
      </c>
      <c r="G40">
        <v>2.0996646876109887E-2</v>
      </c>
      <c r="H40">
        <v>0.6388563963332522</v>
      </c>
      <c r="I40">
        <v>0.11402497479235477</v>
      </c>
      <c r="R40">
        <v>0.37489039044475636</v>
      </c>
      <c r="S40">
        <v>7.9580837625563353E-2</v>
      </c>
      <c r="T40">
        <v>3.0611862991062947E-2</v>
      </c>
      <c r="U40">
        <v>1.2848190644758034E-2</v>
      </c>
      <c r="V40">
        <v>4.929560525725029E-2</v>
      </c>
      <c r="W40">
        <v>1.0133517526866252E-2</v>
      </c>
      <c r="X40">
        <v>0.11966770676702228</v>
      </c>
      <c r="Y40">
        <v>7.2752669632233258E-2</v>
      </c>
      <c r="Z40">
        <v>0.28175688345011335</v>
      </c>
      <c r="AA40">
        <v>7.535337126692479E-2</v>
      </c>
      <c r="AB40">
        <v>2.5712153076603832E-2</v>
      </c>
      <c r="AC40">
        <v>8.8957052904696399E-3</v>
      </c>
      <c r="AD40">
        <v>4.1861467831106586E-2</v>
      </c>
      <c r="AE40">
        <v>6.8527843138760482E-3</v>
      </c>
      <c r="AF40">
        <v>6.1342477510865745E-2</v>
      </c>
      <c r="AG40">
        <v>6.1738924160266696E-2</v>
      </c>
      <c r="AH40">
        <v>0.14725503602779355</v>
      </c>
      <c r="AI40">
        <v>5.7504108757058157E-2</v>
      </c>
      <c r="AJ40">
        <v>1.4354541704356395E-2</v>
      </c>
      <c r="AK40">
        <v>3.8571755036630839E-3</v>
      </c>
      <c r="AL40">
        <v>2.0113413293175213E-2</v>
      </c>
      <c r="AM40">
        <v>2.0298254356140182E-3</v>
      </c>
      <c r="AN40">
        <v>1.9830944858796582E-2</v>
      </c>
      <c r="AO40">
        <v>2.9565026475130134E-2</v>
      </c>
      <c r="AP40">
        <v>0.1081562103377909</v>
      </c>
      <c r="AQ40">
        <v>4.6452662919233334E-2</v>
      </c>
      <c r="AR40">
        <v>1.0434296672687237E-2</v>
      </c>
      <c r="AS40">
        <v>2.6259878907177866E-3</v>
      </c>
      <c r="AT40">
        <v>1.383957427045833E-2</v>
      </c>
      <c r="AU40">
        <v>1.3442648310471766E-3</v>
      </c>
      <c r="AV40">
        <v>1.3162188189571431E-2</v>
      </c>
      <c r="AW40">
        <v>2.0297235564075596E-2</v>
      </c>
      <c r="AX40">
        <v>5.0686806980204516E-2</v>
      </c>
      <c r="AY40">
        <v>2.9185338405137748E-2</v>
      </c>
      <c r="AZ40">
        <v>4.1634113970143308E-3</v>
      </c>
      <c r="BA40">
        <v>1.0204605155360741E-3</v>
      </c>
      <c r="BB40">
        <v>4.51454881564244E-3</v>
      </c>
      <c r="BC40">
        <v>4.8074666818449129E-4</v>
      </c>
      <c r="BD40">
        <v>4.7577512872293394E-3</v>
      </c>
      <c r="BE40">
        <v>6.5645498914600996E-3</v>
      </c>
      <c r="BF40">
        <v>1.7055142758468242E-2</v>
      </c>
      <c r="BG40">
        <v>1.3368886764764644E-2</v>
      </c>
      <c r="BH40">
        <v>7.4143933832273765E-4</v>
      </c>
      <c r="BI40">
        <v>2.0870346878908272E-4</v>
      </c>
      <c r="BJ40">
        <v>8.1156988662304174E-4</v>
      </c>
      <c r="BK40">
        <v>6.4239873734605655E-5</v>
      </c>
      <c r="BL40">
        <v>6.8929055140018361E-4</v>
      </c>
      <c r="BM40">
        <v>1.1710128748339467E-3</v>
      </c>
      <c r="BV40">
        <v>0.62510954995059886</v>
      </c>
      <c r="BW40">
        <v>8.201991933611175E-3</v>
      </c>
      <c r="BX40">
        <v>-3.2157811130788805E-3</v>
      </c>
      <c r="BY40">
        <v>2.0812954460399883E-2</v>
      </c>
      <c r="BZ40">
        <v>2.7965200834314415E-2</v>
      </c>
      <c r="CA40">
        <v>1.0862572361041635E-2</v>
      </c>
      <c r="CB40">
        <v>0.51921772337541761</v>
      </c>
      <c r="CC40">
        <v>4.1264961263770279E-2</v>
      </c>
    </row>
    <row r="41" spans="1:81">
      <c r="A41">
        <v>1952</v>
      </c>
      <c r="B41">
        <v>1.0000001192092896</v>
      </c>
      <c r="C41">
        <v>8.6446970751379595E-2</v>
      </c>
      <c r="D41">
        <v>2.3220289217480428E-2</v>
      </c>
      <c r="E41">
        <v>3.6343900047255101E-2</v>
      </c>
      <c r="F41">
        <v>7.0549322891549873E-2</v>
      </c>
      <c r="G41">
        <v>2.0414593737906862E-2</v>
      </c>
      <c r="H41">
        <v>0.65407684317650938</v>
      </c>
      <c r="I41">
        <v>0.10894795843658729</v>
      </c>
      <c r="R41">
        <v>0.36351018662406404</v>
      </c>
      <c r="S41">
        <v>7.8506636507139002E-2</v>
      </c>
      <c r="T41">
        <v>2.6869765754503561E-2</v>
      </c>
      <c r="U41">
        <v>1.3586670955875563E-2</v>
      </c>
      <c r="V41">
        <v>4.5251086770829993E-2</v>
      </c>
      <c r="W41">
        <v>9.6788573526707129E-3</v>
      </c>
      <c r="X41">
        <v>0.11973235777529673</v>
      </c>
      <c r="Y41">
        <v>6.9884811507748362E-2</v>
      </c>
      <c r="Z41">
        <v>0.27080601050701825</v>
      </c>
      <c r="AA41">
        <v>7.3942307428206205E-2</v>
      </c>
      <c r="AB41">
        <v>2.2812962219076693E-2</v>
      </c>
      <c r="AC41">
        <v>9.2678654831647965E-3</v>
      </c>
      <c r="AD41">
        <v>3.7990579594726674E-2</v>
      </c>
      <c r="AE41">
        <v>6.5926114738420897E-3</v>
      </c>
      <c r="AF41">
        <v>6.1568263527425823E-2</v>
      </c>
      <c r="AG41">
        <v>5.8631420780575975E-2</v>
      </c>
      <c r="AH41">
        <v>0.13989918018090014</v>
      </c>
      <c r="AI41">
        <v>5.6747237892852374E-2</v>
      </c>
      <c r="AJ41">
        <v>1.2966218635031966E-2</v>
      </c>
      <c r="AK41">
        <v>4.0475948842357001E-3</v>
      </c>
      <c r="AL41">
        <v>1.829997139667686E-2</v>
      </c>
      <c r="AM41">
        <v>1.8239480504917463E-3</v>
      </c>
      <c r="AN41">
        <v>1.7866173329455105E-2</v>
      </c>
      <c r="AO41">
        <v>2.8148035992156421E-2</v>
      </c>
      <c r="AP41">
        <v>0.1025249045778981</v>
      </c>
      <c r="AQ41">
        <v>4.6237333283971942E-2</v>
      </c>
      <c r="AR41">
        <v>9.2834293316945427E-3</v>
      </c>
      <c r="AS41">
        <v>2.725453771196585E-3</v>
      </c>
      <c r="AT41">
        <v>1.2279394599179396E-2</v>
      </c>
      <c r="AU41">
        <v>1.2126177695468622E-3</v>
      </c>
      <c r="AV41">
        <v>1.194547135332741E-2</v>
      </c>
      <c r="AW41">
        <v>1.8841204468981382E-2</v>
      </c>
      <c r="AX41">
        <v>4.8134353131018111E-2</v>
      </c>
      <c r="AY41">
        <v>2.9748234333217854E-2</v>
      </c>
      <c r="AZ41">
        <v>3.7842688147701228E-3</v>
      </c>
      <c r="BA41">
        <v>1.0709388670061808E-3</v>
      </c>
      <c r="BB41">
        <v>3.5739739145338326E-3</v>
      </c>
      <c r="BC41">
        <v>4.2023756227798113E-4</v>
      </c>
      <c r="BD41">
        <v>4.1116922605908234E-3</v>
      </c>
      <c r="BE41">
        <v>5.4250073786213156E-3</v>
      </c>
      <c r="BF41">
        <v>1.6272047700230045E-2</v>
      </c>
      <c r="BG41">
        <v>1.3318818258009464E-2</v>
      </c>
      <c r="BH41">
        <v>7.1021320070005414E-4</v>
      </c>
      <c r="BI41">
        <v>2.1536710920770459E-4</v>
      </c>
      <c r="BJ41">
        <v>5.5308910384981036E-4</v>
      </c>
      <c r="BK41">
        <v>5.5281450748496926E-5</v>
      </c>
      <c r="BL41">
        <v>5.9069645190097545E-4</v>
      </c>
      <c r="BM41">
        <v>8.2858212581354211E-4</v>
      </c>
      <c r="BV41">
        <v>0.63648993258522557</v>
      </c>
      <c r="BW41">
        <v>7.9285732939500374E-3</v>
      </c>
      <c r="BX41">
        <v>-3.6538518847319991E-3</v>
      </c>
      <c r="BY41">
        <v>2.2757127296475207E-2</v>
      </c>
      <c r="BZ41">
        <v>2.5293330905095477E-2</v>
      </c>
      <c r="CA41">
        <v>1.0735168688113196E-2</v>
      </c>
      <c r="CB41">
        <v>0.53437377253075646</v>
      </c>
      <c r="CC41">
        <v>3.905557079393765E-2</v>
      </c>
    </row>
    <row r="42" spans="1:81">
      <c r="A42">
        <v>1953</v>
      </c>
      <c r="B42">
        <v>1</v>
      </c>
      <c r="C42">
        <v>8.2131951881582232E-2</v>
      </c>
      <c r="D42">
        <v>2.4048572239418725E-2</v>
      </c>
      <c r="E42">
        <v>3.9463177029072184E-2</v>
      </c>
      <c r="F42">
        <v>6.6686241527732448E-2</v>
      </c>
      <c r="G42">
        <v>2.2433055513924698E-2</v>
      </c>
      <c r="H42">
        <v>0.66444442609693011</v>
      </c>
      <c r="I42">
        <v>0.10079245393408053</v>
      </c>
      <c r="R42">
        <v>0.35364761842519715</v>
      </c>
      <c r="S42">
        <v>7.4488745905889622E-2</v>
      </c>
      <c r="T42">
        <v>2.7435968530747333E-2</v>
      </c>
      <c r="U42">
        <v>1.4408552843624502E-2</v>
      </c>
      <c r="V42">
        <v>4.1649051891274602E-2</v>
      </c>
      <c r="W42">
        <v>1.0663928163468958E-2</v>
      </c>
      <c r="X42">
        <v>0.12204691040282346</v>
      </c>
      <c r="Y42">
        <v>6.2954460687368735E-2</v>
      </c>
      <c r="Z42">
        <v>0.25922597077098014</v>
      </c>
      <c r="AA42">
        <v>7.0218926200830409E-2</v>
      </c>
      <c r="AB42">
        <v>2.2908911561640943E-2</v>
      </c>
      <c r="AC42">
        <v>9.7901974352997533E-3</v>
      </c>
      <c r="AD42">
        <v>3.4896900593490543E-2</v>
      </c>
      <c r="AE42">
        <v>7.1814833504398184E-3</v>
      </c>
      <c r="AF42">
        <v>6.1519943864361597E-2</v>
      </c>
      <c r="AG42">
        <v>5.2709607764917121E-2</v>
      </c>
      <c r="AH42">
        <v>0.13076556451236682</v>
      </c>
      <c r="AI42">
        <v>5.3359725835805477E-2</v>
      </c>
      <c r="AJ42">
        <v>1.2828827789498929E-2</v>
      </c>
      <c r="AK42">
        <v>4.0740515519904937E-3</v>
      </c>
      <c r="AL42">
        <v>1.628738882025486E-2</v>
      </c>
      <c r="AM42">
        <v>1.9762896497306031E-3</v>
      </c>
      <c r="AN42">
        <v>1.7727798494182941E-2</v>
      </c>
      <c r="AO42">
        <v>2.4511482370903517E-2</v>
      </c>
      <c r="AP42">
        <v>9.5536233044275248E-2</v>
      </c>
      <c r="AQ42">
        <v>4.3510015024035273E-2</v>
      </c>
      <c r="AR42">
        <v>9.3134915557819692E-3</v>
      </c>
      <c r="AS42">
        <v>2.7338479783603278E-3</v>
      </c>
      <c r="AT42">
        <v>1.0764561474521499E-2</v>
      </c>
      <c r="AU42">
        <v>1.3069442837085252E-3</v>
      </c>
      <c r="AV42">
        <v>1.1751595091662308E-2</v>
      </c>
      <c r="AW42">
        <v>1.6155777636205317E-2</v>
      </c>
      <c r="AX42">
        <v>4.4739022842790389E-2</v>
      </c>
      <c r="AY42">
        <v>2.7524462823544277E-2</v>
      </c>
      <c r="AZ42">
        <v>3.733133695875147E-3</v>
      </c>
      <c r="BA42">
        <v>1.052154571549147E-3</v>
      </c>
      <c r="BB42">
        <v>3.2203650045406541E-3</v>
      </c>
      <c r="BC42">
        <v>4.4857636891309155E-4</v>
      </c>
      <c r="BD42">
        <v>3.9803080153928399E-3</v>
      </c>
      <c r="BE42">
        <v>4.7800223629752394E-3</v>
      </c>
      <c r="BF42">
        <v>1.5441435199419075E-2</v>
      </c>
      <c r="BG42">
        <v>1.2685510103124428E-2</v>
      </c>
      <c r="BH42">
        <v>7.1644992812374276E-4</v>
      </c>
      <c r="BI42">
        <v>2.2150692742752698E-4</v>
      </c>
      <c r="BJ42">
        <v>4.9707705331419926E-4</v>
      </c>
      <c r="BK42">
        <v>5.6473740757330156E-5</v>
      </c>
      <c r="BL42">
        <v>5.3675349647574718E-4</v>
      </c>
      <c r="BM42">
        <v>7.2766395019609631E-4</v>
      </c>
      <c r="BV42">
        <v>0.6463523815748029</v>
      </c>
      <c r="BW42">
        <v>7.6315353055823928E-3</v>
      </c>
      <c r="BX42">
        <v>-3.3920153603083855E-3</v>
      </c>
      <c r="BY42">
        <v>2.5054498685016632E-2</v>
      </c>
      <c r="BZ42">
        <v>2.5032541839207157E-2</v>
      </c>
      <c r="CA42">
        <v>1.1768421888337733E-2</v>
      </c>
      <c r="CB42">
        <v>0.5424263101631146</v>
      </c>
      <c r="CC42">
        <v>3.7830967265581342E-2</v>
      </c>
    </row>
    <row r="43" spans="1:81">
      <c r="A43">
        <v>1954</v>
      </c>
      <c r="B43">
        <v>1.0000001192092896</v>
      </c>
      <c r="C43">
        <v>8.6605126864111495E-2</v>
      </c>
      <c r="D43">
        <v>2.2693807923925672E-2</v>
      </c>
      <c r="E43">
        <v>4.3510168655632973E-2</v>
      </c>
      <c r="F43">
        <v>6.3544584073751451E-2</v>
      </c>
      <c r="G43">
        <v>2.3198605377468057E-2</v>
      </c>
      <c r="H43">
        <v>0.65946668552264809</v>
      </c>
      <c r="I43">
        <v>0.10098102158246225</v>
      </c>
      <c r="R43">
        <v>0.35857886452509807</v>
      </c>
      <c r="S43">
        <v>7.7692935058615006E-2</v>
      </c>
      <c r="T43">
        <v>2.4237272296602951E-2</v>
      </c>
      <c r="U43">
        <v>1.8294123363370142E-2</v>
      </c>
      <c r="V43">
        <v>4.0073525771264301E-2</v>
      </c>
      <c r="W43">
        <v>1.1187673507925662E-2</v>
      </c>
      <c r="X43">
        <v>0.12340679924194083</v>
      </c>
      <c r="Y43">
        <v>6.3686535285379167E-2</v>
      </c>
      <c r="Z43">
        <v>0.26183258034385998</v>
      </c>
      <c r="AA43">
        <v>7.3488452266725804E-2</v>
      </c>
      <c r="AB43">
        <v>1.9393948258005996E-2</v>
      </c>
      <c r="AC43">
        <v>1.2431972157877454E-2</v>
      </c>
      <c r="AD43">
        <v>3.2437267507522363E-2</v>
      </c>
      <c r="AE43">
        <v>7.6722608931737643E-3</v>
      </c>
      <c r="AF43">
        <v>6.4897512748308253E-2</v>
      </c>
      <c r="AG43">
        <v>5.1511166512246402E-2</v>
      </c>
      <c r="AH43">
        <v>0.13286129807835043</v>
      </c>
      <c r="AI43">
        <v>5.4960831282301684E-2</v>
      </c>
      <c r="AJ43">
        <v>1.2465085428040829E-2</v>
      </c>
      <c r="AK43">
        <v>5.2759605520100155E-3</v>
      </c>
      <c r="AL43">
        <v>1.5518460413261008E-2</v>
      </c>
      <c r="AM43">
        <v>2.0726882456673073E-3</v>
      </c>
      <c r="AN43">
        <v>1.8013499206018441E-2</v>
      </c>
      <c r="AO43">
        <v>2.455477295105115E-2</v>
      </c>
      <c r="AP43">
        <v>9.6581853214848024E-2</v>
      </c>
      <c r="AQ43">
        <v>4.4331275634635403E-2</v>
      </c>
      <c r="AR43">
        <v>9.0621534311559442E-3</v>
      </c>
      <c r="AS43">
        <v>3.5895963493884925E-3</v>
      </c>
      <c r="AT43">
        <v>1.024326950767211E-2</v>
      </c>
      <c r="AU43">
        <v>1.3630488697618489E-3</v>
      </c>
      <c r="AV43">
        <v>1.1829043242416168E-2</v>
      </c>
      <c r="AW43">
        <v>1.6163466179818061E-2</v>
      </c>
      <c r="AX43">
        <v>4.5357089058700721E-2</v>
      </c>
      <c r="AY43">
        <v>2.8846762614389659E-2</v>
      </c>
      <c r="AZ43">
        <v>3.4168751585938453E-3</v>
      </c>
      <c r="BA43">
        <v>1.4124678540569932E-3</v>
      </c>
      <c r="BB43">
        <v>2.8278864226871903E-3</v>
      </c>
      <c r="BC43">
        <v>4.6602564922647793E-4</v>
      </c>
      <c r="BD43">
        <v>3.9810616828115418E-3</v>
      </c>
      <c r="BE43">
        <v>4.4060096769350287E-3</v>
      </c>
      <c r="BF43">
        <v>1.5603053359162187E-2</v>
      </c>
      <c r="BG43">
        <v>1.2726717822263284E-2</v>
      </c>
      <c r="BH43">
        <v>5.9983629855218999E-4</v>
      </c>
      <c r="BI43">
        <v>3.3683001628918228E-4</v>
      </c>
      <c r="BJ43">
        <v>4.8364293114341547E-4</v>
      </c>
      <c r="BK43">
        <v>6.6286485796024903E-5</v>
      </c>
      <c r="BL43">
        <v>6.4484534582457786E-4</v>
      </c>
      <c r="BM43">
        <v>7.4489445929350965E-4</v>
      </c>
      <c r="BV43">
        <v>0.64142125468419153</v>
      </c>
      <c r="BW43">
        <v>8.90038030072067E-3</v>
      </c>
      <c r="BX43">
        <v>-1.5473492818257016E-3</v>
      </c>
      <c r="BY43">
        <v>2.5215356085909336E-2</v>
      </c>
      <c r="BZ43">
        <v>2.346667401888046E-2</v>
      </c>
      <c r="CA43">
        <v>1.2010201819621067E-2</v>
      </c>
      <c r="CB43">
        <v>0.53608835452977754</v>
      </c>
      <c r="CC43">
        <v>3.7287518001818572E-2</v>
      </c>
    </row>
    <row r="44" spans="1:81">
      <c r="A44">
        <v>1955</v>
      </c>
      <c r="B44">
        <v>1</v>
      </c>
      <c r="C44">
        <v>0.10198673753388453</v>
      </c>
      <c r="D44">
        <v>2.4213521158106439E-2</v>
      </c>
      <c r="E44">
        <v>4.2174920567486882E-2</v>
      </c>
      <c r="F44">
        <v>6.2258264717781384E-2</v>
      </c>
      <c r="G44">
        <v>2.5025270756221202E-2</v>
      </c>
      <c r="H44">
        <v>0.64790006159035896</v>
      </c>
      <c r="I44">
        <v>9.6441115470309494E-2</v>
      </c>
      <c r="R44">
        <v>0.36485710618814932</v>
      </c>
      <c r="S44">
        <v>9.1919512961662467E-2</v>
      </c>
      <c r="T44">
        <v>2.4252983897385345E-2</v>
      </c>
      <c r="U44">
        <v>1.6396850185442957E-2</v>
      </c>
      <c r="V44">
        <v>3.9214401015730094E-2</v>
      </c>
      <c r="W44">
        <v>1.1997926154051E-2</v>
      </c>
      <c r="X44">
        <v>0.12032634648962474</v>
      </c>
      <c r="Y44">
        <v>6.0749085484252729E-2</v>
      </c>
      <c r="Z44">
        <v>0.26916931224646828</v>
      </c>
      <c r="AA44">
        <v>8.5407298726948105E-2</v>
      </c>
      <c r="AB44">
        <v>1.9126849743327665E-2</v>
      </c>
      <c r="AC44">
        <v>1.0761321401926902E-2</v>
      </c>
      <c r="AD44">
        <v>3.1354193220670686E-2</v>
      </c>
      <c r="AE44">
        <v>8.4044348755141305E-3</v>
      </c>
      <c r="AF44">
        <v>6.5580968017420346E-2</v>
      </c>
      <c r="AG44">
        <v>4.8534246260660462E-2</v>
      </c>
      <c r="AH44">
        <v>0.13926305412593973</v>
      </c>
      <c r="AI44">
        <v>6.5176065622230786E-2</v>
      </c>
      <c r="AJ44">
        <v>1.2441339143976155E-2</v>
      </c>
      <c r="AK44">
        <v>4.0304036005088754E-3</v>
      </c>
      <c r="AL44">
        <v>1.5219461875278791E-2</v>
      </c>
      <c r="AM44">
        <v>2.1644495928414935E-3</v>
      </c>
      <c r="AN44">
        <v>1.6757013151109862E-2</v>
      </c>
      <c r="AO44">
        <v>2.3474321139993794E-2</v>
      </c>
      <c r="AP44">
        <v>0.10171366180166892</v>
      </c>
      <c r="AQ44">
        <v>5.2972434413950512E-2</v>
      </c>
      <c r="AR44">
        <v>8.9047723775907243E-3</v>
      </c>
      <c r="AS44">
        <v>2.4105989576332764E-3</v>
      </c>
      <c r="AT44">
        <v>9.7535449653952371E-3</v>
      </c>
      <c r="AU44">
        <v>1.440705530210035E-3</v>
      </c>
      <c r="AV44">
        <v>1.1232816773066685E-2</v>
      </c>
      <c r="AW44">
        <v>1.4998788783822466E-2</v>
      </c>
      <c r="AX44">
        <v>4.9625489948875369E-2</v>
      </c>
      <c r="AY44">
        <v>3.5302183546435037E-2</v>
      </c>
      <c r="AZ44">
        <v>3.100280019127705E-3</v>
      </c>
      <c r="BA44">
        <v>1.1662987868506327E-3</v>
      </c>
      <c r="BB44">
        <v>2.3867776619589747E-3</v>
      </c>
      <c r="BC44">
        <v>4.7725044175618651E-4</v>
      </c>
      <c r="BD44">
        <v>3.5799427433200973E-3</v>
      </c>
      <c r="BE44">
        <v>3.6127567494267411E-3</v>
      </c>
      <c r="BF44">
        <v>1.8248272280112908E-2</v>
      </c>
      <c r="BG44">
        <v>1.5843268199201167E-2</v>
      </c>
      <c r="BH44">
        <v>5.0633061819268838E-4</v>
      </c>
      <c r="BI44">
        <v>2.223419493369705E-4</v>
      </c>
      <c r="BJ44">
        <v>4.1013363360364061E-4</v>
      </c>
      <c r="BK44">
        <v>6.781264907842017E-5</v>
      </c>
      <c r="BL44">
        <v>5.8570735984713211E-4</v>
      </c>
      <c r="BM44">
        <v>6.1267787085288693E-4</v>
      </c>
      <c r="BV44">
        <v>0.63514289381185063</v>
      </c>
      <c r="BW44">
        <v>1.0053544901666807E-2</v>
      </c>
      <c r="BX44">
        <v>-4.3184592802333194E-5</v>
      </c>
      <c r="BY44">
        <v>2.5777812725967447E-2</v>
      </c>
      <c r="BZ44">
        <v>2.3039734023650792E-2</v>
      </c>
      <c r="CA44">
        <v>1.3026625040089774E-2</v>
      </c>
      <c r="CB44">
        <v>0.52760262159793481</v>
      </c>
      <c r="CC44">
        <v>3.5685631899644694E-2</v>
      </c>
    </row>
    <row r="45" spans="1:81">
      <c r="A45">
        <v>1956</v>
      </c>
      <c r="B45">
        <v>1</v>
      </c>
      <c r="C45">
        <v>9.5784719715639802E-2</v>
      </c>
      <c r="D45">
        <v>2.1973279720628579E-2</v>
      </c>
      <c r="E45">
        <v>4.1295916148665499E-2</v>
      </c>
      <c r="F45">
        <v>6.0137638144175602E-2</v>
      </c>
      <c r="G45">
        <v>2.5331284804190571E-2</v>
      </c>
      <c r="H45">
        <v>0.66013326154153151</v>
      </c>
      <c r="I45">
        <v>9.5343899925168354E-2</v>
      </c>
      <c r="R45">
        <v>0.35732896097712058</v>
      </c>
      <c r="S45">
        <v>8.5160710669912681E-2</v>
      </c>
      <c r="T45">
        <v>2.3055458386676525E-2</v>
      </c>
      <c r="U45">
        <v>1.688179089118096E-2</v>
      </c>
      <c r="V45">
        <v>3.8121814527212569E-2</v>
      </c>
      <c r="W45">
        <v>1.206794151619817E-2</v>
      </c>
      <c r="X45">
        <v>0.12159789101782902</v>
      </c>
      <c r="Y45">
        <v>6.0443353968110666E-2</v>
      </c>
      <c r="Z45">
        <v>0.26229872356250256</v>
      </c>
      <c r="AA45">
        <v>7.9340155963233308E-2</v>
      </c>
      <c r="AB45">
        <v>1.9737879418812866E-2</v>
      </c>
      <c r="AC45">
        <v>1.1137638490456059E-2</v>
      </c>
      <c r="AD45">
        <v>3.0739412950943776E-2</v>
      </c>
      <c r="AE45">
        <v>8.3320188526773906E-3</v>
      </c>
      <c r="AF45">
        <v>6.4310508759814325E-2</v>
      </c>
      <c r="AG45">
        <v>4.8701109126564807E-2</v>
      </c>
      <c r="AH45">
        <v>0.13202576710440758</v>
      </c>
      <c r="AI45">
        <v>6.0535181010149257E-2</v>
      </c>
      <c r="AJ45">
        <v>1.1838022272212473E-2</v>
      </c>
      <c r="AK45">
        <v>4.6401279866758157E-3</v>
      </c>
      <c r="AL45">
        <v>1.3900477065013864E-2</v>
      </c>
      <c r="AM45">
        <v>2.1846960817423298E-3</v>
      </c>
      <c r="AN45">
        <v>1.6991042309285737E-2</v>
      </c>
      <c r="AO45">
        <v>2.1936220379328075E-2</v>
      </c>
      <c r="AP45">
        <v>9.6531933238548862E-2</v>
      </c>
      <c r="AQ45">
        <v>5.1449795156110957E-2</v>
      </c>
      <c r="AR45">
        <v>8.1119335212642661E-3</v>
      </c>
      <c r="AS45">
        <v>3.0596013103090856E-3</v>
      </c>
      <c r="AT45">
        <v>8.4090267810764258E-3</v>
      </c>
      <c r="AU45">
        <v>1.4144314025869645E-3</v>
      </c>
      <c r="AV45">
        <v>1.0866088630478481E-2</v>
      </c>
      <c r="AW45">
        <v>1.3221056436722689E-2</v>
      </c>
      <c r="AX45">
        <v>4.6214871851286803E-2</v>
      </c>
      <c r="AY45">
        <v>3.313765000648887E-2</v>
      </c>
      <c r="AZ45">
        <v>2.9445388973537035E-3</v>
      </c>
      <c r="BA45">
        <v>1.0973465899501188E-3</v>
      </c>
      <c r="BB45">
        <v>1.9739688088156542E-3</v>
      </c>
      <c r="BC45">
        <v>4.749350814391433E-4</v>
      </c>
      <c r="BD45">
        <v>3.5408432287113854E-3</v>
      </c>
      <c r="BE45">
        <v>3.0455892385279353E-3</v>
      </c>
      <c r="BF45">
        <v>1.6568876994689279E-2</v>
      </c>
      <c r="BG45">
        <v>1.4484598745615054E-2</v>
      </c>
      <c r="BH45">
        <v>4.8270686733769218E-4</v>
      </c>
      <c r="BI45">
        <v>2.0994211936494522E-4</v>
      </c>
      <c r="BJ45">
        <v>2.9624457294612937E-4</v>
      </c>
      <c r="BK45">
        <v>6.7410422258323054E-5</v>
      </c>
      <c r="BL45">
        <v>5.8071875657971482E-4</v>
      </c>
      <c r="BM45">
        <v>4.4725551058741824E-4</v>
      </c>
      <c r="BV45">
        <v>0.64267103902287936</v>
      </c>
      <c r="BW45">
        <v>1.061109335451762E-2</v>
      </c>
      <c r="BX45">
        <v>-1.0859643999879681E-3</v>
      </c>
      <c r="BY45">
        <v>2.4413583685429081E-2</v>
      </c>
      <c r="BZ45">
        <v>2.2011603906973345E-2</v>
      </c>
      <c r="CA45">
        <v>1.3262577055385841E-2</v>
      </c>
      <c r="CB45">
        <v>0.53856429051356747</v>
      </c>
      <c r="CC45">
        <v>3.4893854906993885E-2</v>
      </c>
    </row>
    <row r="46" spans="1:81">
      <c r="A46">
        <v>1957</v>
      </c>
      <c r="B46">
        <v>1</v>
      </c>
      <c r="C46">
        <v>9.1891743140885329E-2</v>
      </c>
      <c r="D46">
        <v>2.0708205335244003E-2</v>
      </c>
      <c r="E46">
        <v>4.2729788650479814E-2</v>
      </c>
      <c r="F46">
        <v>5.8903965106969734E-2</v>
      </c>
      <c r="G46">
        <v>2.5955126423367544E-2</v>
      </c>
      <c r="H46">
        <v>0.66525830570944144</v>
      </c>
      <c r="I46">
        <v>9.4552940318882311E-2</v>
      </c>
      <c r="R46">
        <v>0.35655967410480943</v>
      </c>
      <c r="S46">
        <v>8.270924559151277E-2</v>
      </c>
      <c r="T46">
        <v>2.5240478218531526E-2</v>
      </c>
      <c r="U46">
        <v>1.635727409027132E-2</v>
      </c>
      <c r="V46">
        <v>3.7197592310621121E-2</v>
      </c>
      <c r="W46">
        <v>1.2396540394810513E-2</v>
      </c>
      <c r="X46">
        <v>0.12294482973914164</v>
      </c>
      <c r="Y46">
        <v>5.9713713759920468E-2</v>
      </c>
      <c r="Z46">
        <v>0.26165498092169631</v>
      </c>
      <c r="AA46">
        <v>7.7934812512621326E-2</v>
      </c>
      <c r="AB46">
        <v>2.1780643131267291E-2</v>
      </c>
      <c r="AC46">
        <v>1.1456117153428143E-2</v>
      </c>
      <c r="AD46">
        <v>3.1188996785577693E-2</v>
      </c>
      <c r="AE46">
        <v>8.2664437802651997E-3</v>
      </c>
      <c r="AF46">
        <v>6.0995704201554E-2</v>
      </c>
      <c r="AG46">
        <v>5.0032263356982618E-2</v>
      </c>
      <c r="AH46">
        <v>0.12997026479796961</v>
      </c>
      <c r="AI46">
        <v>5.7913507298930605E-2</v>
      </c>
      <c r="AJ46">
        <v>1.1236163556585511E-2</v>
      </c>
      <c r="AK46">
        <v>4.7503569856417573E-3</v>
      </c>
      <c r="AL46">
        <v>1.4113959850254813E-2</v>
      </c>
      <c r="AM46">
        <v>2.2412793670058976E-3</v>
      </c>
      <c r="AN46">
        <v>1.7159224588425077E-2</v>
      </c>
      <c r="AO46">
        <v>2.2555773151125946E-2</v>
      </c>
      <c r="AP46">
        <v>9.46950728128651E-2</v>
      </c>
      <c r="AQ46">
        <v>4.8892938994472862E-2</v>
      </c>
      <c r="AR46">
        <v>7.9021526315704686E-3</v>
      </c>
      <c r="AS46">
        <v>3.071609967267699E-3</v>
      </c>
      <c r="AT46">
        <v>8.7593815017441602E-3</v>
      </c>
      <c r="AU46">
        <v>1.4290408250506542E-3</v>
      </c>
      <c r="AV46">
        <v>1.0688142052611507E-2</v>
      </c>
      <c r="AW46">
        <v>1.3951806840147775E-2</v>
      </c>
      <c r="AX46">
        <v>4.4792660579395342E-2</v>
      </c>
      <c r="AY46">
        <v>3.1219602423930893E-2</v>
      </c>
      <c r="AZ46">
        <v>2.9785834320339988E-3</v>
      </c>
      <c r="BA46">
        <v>1.1265610394910284E-3</v>
      </c>
      <c r="BB46">
        <v>2.205860428706477E-3</v>
      </c>
      <c r="BC46">
        <v>4.685513141344198E-4</v>
      </c>
      <c r="BD46">
        <v>3.3355444696649143E-3</v>
      </c>
      <c r="BE46">
        <v>3.457957471433622E-3</v>
      </c>
      <c r="BF46">
        <v>1.5602379015851714E-2</v>
      </c>
      <c r="BG46">
        <v>1.3418864998392155E-2</v>
      </c>
      <c r="BH46">
        <v>5.1344382567231842E-4</v>
      </c>
      <c r="BI46">
        <v>2.5698678028978782E-4</v>
      </c>
      <c r="BJ46">
        <v>3.1593383321619435E-4</v>
      </c>
      <c r="BK46">
        <v>6.6026521219839107E-5</v>
      </c>
      <c r="BL46">
        <v>5.4620748368562199E-4</v>
      </c>
      <c r="BM46">
        <v>4.8491557337579502E-4</v>
      </c>
      <c r="BV46">
        <v>0.64344032589519062</v>
      </c>
      <c r="BW46">
        <v>9.1697402025996012E-3</v>
      </c>
      <c r="BX46">
        <v>-4.5368420510662338E-3</v>
      </c>
      <c r="BY46">
        <v>2.6372228401290491E-2</v>
      </c>
      <c r="BZ46">
        <v>2.1702236365462951E-2</v>
      </c>
      <c r="CA46">
        <v>1.3557783625839714E-2</v>
      </c>
      <c r="CB46">
        <v>0.54234266831329669</v>
      </c>
      <c r="CC46">
        <v>3.4832585729840465E-2</v>
      </c>
    </row>
    <row r="47" spans="1:81">
      <c r="A47">
        <v>1958</v>
      </c>
      <c r="B47">
        <v>0.99999994039535522</v>
      </c>
      <c r="C47">
        <v>8.3740847812363725E-2</v>
      </c>
      <c r="D47">
        <v>2.1571063922690068E-2</v>
      </c>
      <c r="E47">
        <v>4.4944865090586525E-2</v>
      </c>
      <c r="F47">
        <v>5.8622489059351753E-2</v>
      </c>
      <c r="G47">
        <v>2.6479765186119469E-2</v>
      </c>
      <c r="H47">
        <v>0.66675290123618325</v>
      </c>
      <c r="I47">
        <v>9.7887992975679586E-2</v>
      </c>
      <c r="R47">
        <v>0.35613309909442853</v>
      </c>
      <c r="S47">
        <v>7.468183350126259E-2</v>
      </c>
      <c r="T47">
        <v>2.5205089638885091E-2</v>
      </c>
      <c r="U47">
        <v>1.7404455507604551E-2</v>
      </c>
      <c r="V47">
        <v>3.6025130769813313E-2</v>
      </c>
      <c r="W47">
        <v>1.3146172122035957E-2</v>
      </c>
      <c r="X47">
        <v>0.12951127557013639</v>
      </c>
      <c r="Y47">
        <v>6.0159141984690613E-2</v>
      </c>
      <c r="Z47">
        <v>0.25678048466012765</v>
      </c>
      <c r="AA47">
        <v>7.0469920425396362E-2</v>
      </c>
      <c r="AB47">
        <v>2.1580773514697098E-2</v>
      </c>
      <c r="AC47">
        <v>1.2294888822377163E-2</v>
      </c>
      <c r="AD47">
        <v>2.9953198330745896E-2</v>
      </c>
      <c r="AE47">
        <v>8.6312838002808832E-3</v>
      </c>
      <c r="AF47">
        <v>6.3869427967321035E-2</v>
      </c>
      <c r="AG47">
        <v>4.9980991799309232E-2</v>
      </c>
      <c r="AH47">
        <v>0.12293824527584193</v>
      </c>
      <c r="AI47">
        <v>5.1431935008036264E-2</v>
      </c>
      <c r="AJ47">
        <v>1.1073553664833938E-2</v>
      </c>
      <c r="AK47">
        <v>5.1713617609511174E-3</v>
      </c>
      <c r="AL47">
        <v>1.3402052172088737E-2</v>
      </c>
      <c r="AM47">
        <v>2.2939140240218763E-3</v>
      </c>
      <c r="AN47">
        <v>1.7291695967443937E-2</v>
      </c>
      <c r="AO47">
        <v>2.2273732678466059E-2</v>
      </c>
      <c r="AP47">
        <v>8.8338343224465224E-2</v>
      </c>
      <c r="AQ47">
        <v>4.3329229943102267E-2</v>
      </c>
      <c r="AR47">
        <v>7.6913300324644102E-3</v>
      </c>
      <c r="AS47">
        <v>3.3702714896901736E-3</v>
      </c>
      <c r="AT47">
        <v>8.2169306724875577E-3</v>
      </c>
      <c r="AU47">
        <v>1.4545492525345808E-3</v>
      </c>
      <c r="AV47">
        <v>1.0669141749900329E-2</v>
      </c>
      <c r="AW47">
        <v>1.360689008428588E-2</v>
      </c>
      <c r="AX47">
        <v>4.07775793302858E-2</v>
      </c>
      <c r="AY47">
        <v>2.7383129779912883E-2</v>
      </c>
      <c r="AZ47">
        <v>2.9808818907737875E-3</v>
      </c>
      <c r="BA47">
        <v>1.2511128657794004E-3</v>
      </c>
      <c r="BB47">
        <v>2.0075913084156901E-3</v>
      </c>
      <c r="BC47">
        <v>4.8297516387499633E-4</v>
      </c>
      <c r="BD47">
        <v>3.4057163337062523E-3</v>
      </c>
      <c r="BE47">
        <v>3.2661719878227836E-3</v>
      </c>
      <c r="BF47">
        <v>1.4017926575822086E-2</v>
      </c>
      <c r="BG47">
        <v>1.1792051478481639E-2</v>
      </c>
      <c r="BH47">
        <v>5.3855856642466636E-4</v>
      </c>
      <c r="BI47">
        <v>2.8140741660713124E-4</v>
      </c>
      <c r="BJ47">
        <v>3.0520199106626129E-4</v>
      </c>
      <c r="BK47">
        <v>6.730896428572172E-5</v>
      </c>
      <c r="BL47">
        <v>5.4678124278296136E-4</v>
      </c>
      <c r="BM47">
        <v>4.8661691617370726E-4</v>
      </c>
      <c r="BV47">
        <v>0.64386684130092675</v>
      </c>
      <c r="BW47">
        <v>9.047687294292759E-3</v>
      </c>
      <c r="BX47">
        <v>-3.6384360757982966E-3</v>
      </c>
      <c r="BY47">
        <v>2.7540055962458187E-2</v>
      </c>
      <c r="BZ47">
        <v>2.2593533017768227E-2</v>
      </c>
      <c r="CA47">
        <v>1.3332654525591714E-2</v>
      </c>
      <c r="CB47">
        <v>0.53726886899637871</v>
      </c>
      <c r="CC47">
        <v>3.7722462461137363E-2</v>
      </c>
    </row>
    <row r="48" spans="1:81">
      <c r="A48">
        <v>1959</v>
      </c>
      <c r="B48">
        <v>1</v>
      </c>
      <c r="C48">
        <v>9.7669470440266734E-2</v>
      </c>
      <c r="D48">
        <v>2.1036862437447634E-2</v>
      </c>
      <c r="E48">
        <v>4.6037213895085319E-2</v>
      </c>
      <c r="F48">
        <v>5.5912448776129997E-2</v>
      </c>
      <c r="G48">
        <v>2.8562328347867188E-2</v>
      </c>
      <c r="H48">
        <v>0.66164586915497048</v>
      </c>
      <c r="I48">
        <v>8.9135773028250778E-2</v>
      </c>
      <c r="R48">
        <v>0.3609088730599932</v>
      </c>
      <c r="S48">
        <v>8.7170522728394956E-2</v>
      </c>
      <c r="T48">
        <v>2.4554003117505496E-2</v>
      </c>
      <c r="U48">
        <v>1.7760356318784698E-2</v>
      </c>
      <c r="V48">
        <v>3.5434659080591707E-2</v>
      </c>
      <c r="W48">
        <v>1.3925734459525557E-2</v>
      </c>
      <c r="X48">
        <v>0.12556986783333948</v>
      </c>
      <c r="Y48">
        <v>5.6493729521851291E-2</v>
      </c>
      <c r="Z48">
        <v>0.26229152414029788</v>
      </c>
      <c r="AA48">
        <v>8.2620364283142803E-2</v>
      </c>
      <c r="AB48">
        <v>2.095485206677988E-2</v>
      </c>
      <c r="AC48">
        <v>1.2562714228409648E-2</v>
      </c>
      <c r="AD48">
        <v>2.987170316691579E-2</v>
      </c>
      <c r="AE48">
        <v>9.018836719437243E-3</v>
      </c>
      <c r="AF48">
        <v>5.9671805826721519E-2</v>
      </c>
      <c r="AG48">
        <v>4.7591247848890968E-2</v>
      </c>
      <c r="AH48">
        <v>0.12906633037739201</v>
      </c>
      <c r="AI48">
        <v>5.9516420563438727E-2</v>
      </c>
      <c r="AJ48">
        <v>1.0516599873341935E-2</v>
      </c>
      <c r="AK48">
        <v>5.2210353057586915E-3</v>
      </c>
      <c r="AL48">
        <v>1.3479041569624452E-2</v>
      </c>
      <c r="AM48">
        <v>2.4199749913040472E-3</v>
      </c>
      <c r="AN48">
        <v>1.6519047947135775E-2</v>
      </c>
      <c r="AO48">
        <v>2.1394210126788396E-2</v>
      </c>
      <c r="AP48">
        <v>9.4238115024691427E-2</v>
      </c>
      <c r="AQ48">
        <v>5.0005317608315412E-2</v>
      </c>
      <c r="AR48">
        <v>7.3962337706438789E-3</v>
      </c>
      <c r="AS48">
        <v>3.4611447996154374E-3</v>
      </c>
      <c r="AT48">
        <v>8.4320131119748395E-3</v>
      </c>
      <c r="AU48">
        <v>1.5254824613805925E-3</v>
      </c>
      <c r="AV48">
        <v>1.0077895525449035E-2</v>
      </c>
      <c r="AW48">
        <v>1.3340027747312223E-2</v>
      </c>
      <c r="AX48">
        <v>4.4183390229035217E-2</v>
      </c>
      <c r="AY48">
        <v>3.1627017959005611E-2</v>
      </c>
      <c r="AZ48">
        <v>2.7475014474023594E-3</v>
      </c>
      <c r="BA48">
        <v>1.175962702913335E-3</v>
      </c>
      <c r="BB48">
        <v>2.0365408691525012E-3</v>
      </c>
      <c r="BC48">
        <v>4.8356027351048267E-4</v>
      </c>
      <c r="BD48">
        <v>2.9443823059138617E-3</v>
      </c>
      <c r="BE48">
        <v>3.1684246711370686E-3</v>
      </c>
      <c r="BF48">
        <v>1.5588444865606933E-2</v>
      </c>
      <c r="BG48">
        <v>1.3540714179695192E-2</v>
      </c>
      <c r="BH48">
        <v>4.309300372442726E-4</v>
      </c>
      <c r="BI48">
        <v>2.4267323703350323E-4</v>
      </c>
      <c r="BJ48">
        <v>3.2524174823084212E-4</v>
      </c>
      <c r="BK48">
        <v>6.7528055502925994E-5</v>
      </c>
      <c r="BL48">
        <v>4.8379656781148272E-4</v>
      </c>
      <c r="BM48">
        <v>4.9756104008871586E-4</v>
      </c>
      <c r="BV48">
        <v>0.6390911269400068</v>
      </c>
      <c r="BW48">
        <v>1.0485773280101834E-2</v>
      </c>
      <c r="BX48">
        <v>-3.5214618582856388E-3</v>
      </c>
      <c r="BY48">
        <v>2.8276567764666655E-2</v>
      </c>
      <c r="BZ48">
        <v>2.0473919248437489E-2</v>
      </c>
      <c r="CA48">
        <v>1.4635676393746473E-2</v>
      </c>
      <c r="CB48">
        <v>0.5361047458984638</v>
      </c>
      <c r="CC48">
        <v>3.2635872289786982E-2</v>
      </c>
    </row>
    <row r="49" spans="1:89">
      <c r="A49">
        <v>1960</v>
      </c>
      <c r="B49">
        <v>1</v>
      </c>
      <c r="C49">
        <v>9.5415654221610705E-2</v>
      </c>
      <c r="D49">
        <v>2.1422955311642719E-2</v>
      </c>
      <c r="E49">
        <v>4.7136435924261567E-2</v>
      </c>
      <c r="F49">
        <v>5.2474554125233872E-2</v>
      </c>
      <c r="G49">
        <v>2.9812964047592122E-2</v>
      </c>
      <c r="H49">
        <v>0.66928748965431495</v>
      </c>
      <c r="I49">
        <v>8.4449871881471433E-2</v>
      </c>
      <c r="R49">
        <v>0.35612438758798787</v>
      </c>
      <c r="S49">
        <v>8.5632621250024507E-2</v>
      </c>
      <c r="T49">
        <v>2.4216832958136307E-2</v>
      </c>
      <c r="U49">
        <v>1.9385834335523461E-2</v>
      </c>
      <c r="V49">
        <v>3.266653758668292E-2</v>
      </c>
      <c r="W49">
        <v>1.4542963028073383E-2</v>
      </c>
      <c r="X49">
        <v>0.12710412270981306</v>
      </c>
      <c r="Y49">
        <v>5.2575475719734276E-2</v>
      </c>
      <c r="Z49">
        <v>0.25606908205138851</v>
      </c>
      <c r="AA49">
        <v>8.081309647176052E-2</v>
      </c>
      <c r="AB49">
        <v>2.075439021430453E-2</v>
      </c>
      <c r="AC49">
        <v>1.4130054048123441E-2</v>
      </c>
      <c r="AD49">
        <v>2.7426451705765732E-2</v>
      </c>
      <c r="AE49">
        <v>9.3433239356246669E-3</v>
      </c>
      <c r="AF49">
        <v>5.9492454654012802E-2</v>
      </c>
      <c r="AG49">
        <v>4.4109311021796771E-2</v>
      </c>
      <c r="AH49">
        <v>0.12466103045183821</v>
      </c>
      <c r="AI49">
        <v>5.8269112312183909E-2</v>
      </c>
      <c r="AJ49">
        <v>1.00790305635605E-2</v>
      </c>
      <c r="AK49">
        <v>6.154213136781969E-3</v>
      </c>
      <c r="AL49">
        <v>1.2018907465316062E-2</v>
      </c>
      <c r="AM49">
        <v>2.4979008380131952E-3</v>
      </c>
      <c r="AN49">
        <v>1.6389828714237231E-2</v>
      </c>
      <c r="AO49">
        <v>1.9252037421745357E-2</v>
      </c>
      <c r="AP49">
        <v>9.0217095032455799E-2</v>
      </c>
      <c r="AQ49">
        <v>4.9283034653346956E-2</v>
      </c>
      <c r="AR49">
        <v>7.0291511301924132E-3</v>
      </c>
      <c r="AS49">
        <v>4.1044415795751426E-3</v>
      </c>
      <c r="AT49">
        <v>7.1918939761895428E-3</v>
      </c>
      <c r="AU49">
        <v>1.5393878889778498E-3</v>
      </c>
      <c r="AV49">
        <v>9.5934195223977056E-3</v>
      </c>
      <c r="AW49">
        <v>1.1475766281776212E-2</v>
      </c>
      <c r="AX49">
        <v>4.3764091246568583E-2</v>
      </c>
      <c r="AY49">
        <v>3.1880174742757131E-2</v>
      </c>
      <c r="AZ49">
        <v>2.6346147606628057E-3</v>
      </c>
      <c r="BA49">
        <v>1.5617892696459833E-3</v>
      </c>
      <c r="BB49">
        <v>1.6542527346353711E-3</v>
      </c>
      <c r="BC49">
        <v>5.016687531688549E-4</v>
      </c>
      <c r="BD49">
        <v>2.94381934566739E-3</v>
      </c>
      <c r="BE49">
        <v>2.5877716400310308E-3</v>
      </c>
      <c r="BF49">
        <v>1.6506173845322041E-2</v>
      </c>
      <c r="BG49">
        <v>1.4723497215892797E-2</v>
      </c>
      <c r="BH49">
        <v>3.99878861789782E-4</v>
      </c>
      <c r="BI49">
        <v>2.8428514667525235E-4</v>
      </c>
      <c r="BJ49">
        <v>2.2323661202412141E-4</v>
      </c>
      <c r="BK49">
        <v>6.8523393911593632E-5</v>
      </c>
      <c r="BL49">
        <v>4.6735776216427083E-4</v>
      </c>
      <c r="BM49">
        <v>3.3939485286422518E-4</v>
      </c>
      <c r="BV49">
        <v>0.64387561241201219</v>
      </c>
      <c r="BW49">
        <v>9.7700016100746457E-3</v>
      </c>
      <c r="BX49">
        <v>-2.798095954162666E-3</v>
      </c>
      <c r="BY49">
        <v>2.7749947195699828E-2</v>
      </c>
      <c r="BZ49">
        <v>1.9804490674865612E-2</v>
      </c>
      <c r="CA49">
        <v>1.5269011326489669E-2</v>
      </c>
      <c r="CB49">
        <v>0.54221146181436741</v>
      </c>
      <c r="CC49">
        <v>3.1868720904077281E-2</v>
      </c>
    </row>
    <row r="50" spans="1:89">
      <c r="A50">
        <v>1961</v>
      </c>
      <c r="B50">
        <v>1</v>
      </c>
      <c r="C50">
        <v>9.4955371408502867E-2</v>
      </c>
      <c r="D50">
        <v>2.2696555503675019E-2</v>
      </c>
      <c r="E50">
        <v>4.8354289942197932E-2</v>
      </c>
      <c r="F50">
        <v>5.1693490403889965E-2</v>
      </c>
      <c r="G50">
        <v>3.0581126194482236E-2</v>
      </c>
      <c r="H50">
        <v>0.66616279809728129</v>
      </c>
      <c r="I50">
        <v>8.555636844997061E-2</v>
      </c>
      <c r="R50">
        <v>0.35809489026894664</v>
      </c>
      <c r="S50">
        <v>8.4205456183695904E-2</v>
      </c>
      <c r="T50">
        <v>2.4387988294436939E-2</v>
      </c>
      <c r="U50">
        <v>1.9745643970980338E-2</v>
      </c>
      <c r="V50">
        <v>3.1767755588870919E-2</v>
      </c>
      <c r="W50">
        <v>1.5251847572926081E-2</v>
      </c>
      <c r="X50">
        <v>0.13015458454596529</v>
      </c>
      <c r="Y50">
        <v>5.2581614112071136E-2</v>
      </c>
      <c r="Z50">
        <v>0.25784031664810064</v>
      </c>
      <c r="AA50">
        <v>7.8380925327956166E-2</v>
      </c>
      <c r="AB50">
        <v>2.0296529000688165E-2</v>
      </c>
      <c r="AC50">
        <v>1.3928101934988493E-2</v>
      </c>
      <c r="AD50">
        <v>2.6315413253633801E-2</v>
      </c>
      <c r="AE50">
        <v>1.0092661765957854E-2</v>
      </c>
      <c r="AF50">
        <v>6.5303479383066076E-2</v>
      </c>
      <c r="AG50">
        <v>4.3523205981810094E-2</v>
      </c>
      <c r="AH50">
        <v>0.12327735711540898</v>
      </c>
      <c r="AI50">
        <v>5.7751784164223753E-2</v>
      </c>
      <c r="AJ50">
        <v>9.6360120697698698E-3</v>
      </c>
      <c r="AK50">
        <v>5.9310062346189371E-3</v>
      </c>
      <c r="AL50">
        <v>1.186393431714884E-2</v>
      </c>
      <c r="AM50">
        <v>2.535356357193418E-3</v>
      </c>
      <c r="AN50">
        <v>1.601532772764511E-2</v>
      </c>
      <c r="AO50">
        <v>1.9543936244809039E-2</v>
      </c>
      <c r="AP50">
        <v>8.8585896553335181E-2</v>
      </c>
      <c r="AQ50">
        <v>4.9135286586860775E-2</v>
      </c>
      <c r="AR50">
        <v>6.4962338506203638E-3</v>
      </c>
      <c r="AS50">
        <v>3.8144859399276755E-3</v>
      </c>
      <c r="AT50">
        <v>7.0133731825978108E-3</v>
      </c>
      <c r="AU50">
        <v>1.5367306627488298E-3</v>
      </c>
      <c r="AV50">
        <v>9.0821110411875641E-3</v>
      </c>
      <c r="AW50">
        <v>1.1507675289392182E-2</v>
      </c>
      <c r="AX50">
        <v>4.3506883989782516E-2</v>
      </c>
      <c r="AY50">
        <v>3.2032682862194191E-2</v>
      </c>
      <c r="AZ50">
        <v>2.3700092565578958E-3</v>
      </c>
      <c r="BA50">
        <v>1.3534958854197184E-3</v>
      </c>
      <c r="BB50">
        <v>1.7225269186668657E-3</v>
      </c>
      <c r="BC50">
        <v>4.985124316035952E-4</v>
      </c>
      <c r="BD50">
        <v>2.7540875092675002E-3</v>
      </c>
      <c r="BE50">
        <v>2.7755691260727502E-3</v>
      </c>
      <c r="BF50">
        <v>1.6686190924330352E-2</v>
      </c>
      <c r="BG50">
        <v>1.491426621117092E-2</v>
      </c>
      <c r="BH50">
        <v>3.2757808075788402E-4</v>
      </c>
      <c r="BI50">
        <v>2.6623637538389453E-4</v>
      </c>
      <c r="BJ50">
        <v>2.7618235631485808E-4</v>
      </c>
      <c r="BK50">
        <v>6.4359628144127545E-5</v>
      </c>
      <c r="BL50">
        <v>4.0057613746596633E-4</v>
      </c>
      <c r="BM50">
        <v>4.3699213509270122E-4</v>
      </c>
      <c r="BV50">
        <v>0.6419051097310533</v>
      </c>
      <c r="BW50">
        <v>1.07372436043168E-2</v>
      </c>
      <c r="BX50">
        <v>-1.6956018911378663E-3</v>
      </c>
      <c r="BY50">
        <v>2.8608035370390712E-2</v>
      </c>
      <c r="BZ50">
        <v>1.9922390425142444E-2</v>
      </c>
      <c r="CA50">
        <v>1.5328194471032185E-2</v>
      </c>
      <c r="CB50">
        <v>0.5360356295588804</v>
      </c>
      <c r="CC50">
        <v>3.2969218192428679E-2</v>
      </c>
    </row>
    <row r="51" spans="1:89">
      <c r="A51">
        <v>1962</v>
      </c>
      <c r="B51">
        <v>1</v>
      </c>
      <c r="C51">
        <v>0.10198412312207861</v>
      </c>
      <c r="D51">
        <v>2.3436866889395391E-2</v>
      </c>
      <c r="E51">
        <v>4.8742588010075583E-2</v>
      </c>
      <c r="F51">
        <v>4.9745699905068275E-2</v>
      </c>
      <c r="G51">
        <v>3.1655112205708491E-2</v>
      </c>
      <c r="H51">
        <v>0.66228628306994608</v>
      </c>
      <c r="I51">
        <v>8.2149379058837901E-2</v>
      </c>
      <c r="J51">
        <v>0.82570743560791016</v>
      </c>
      <c r="K51">
        <v>9.979785465338456E-2</v>
      </c>
      <c r="L51">
        <v>2.4666894687646358E-2</v>
      </c>
      <c r="M51">
        <v>4.0001055703465072E-2</v>
      </c>
      <c r="N51">
        <v>4.3961534544872366E-2</v>
      </c>
      <c r="O51">
        <v>2.9946504267445512E-2</v>
      </c>
      <c r="P51">
        <v>0.51479774271008472</v>
      </c>
      <c r="Q51">
        <v>7.2555000264067152E-2</v>
      </c>
      <c r="R51">
        <v>0.36285132169723511</v>
      </c>
      <c r="S51">
        <v>8.9980144997387393E-2</v>
      </c>
      <c r="T51">
        <v>2.3686973077431263E-2</v>
      </c>
      <c r="U51">
        <v>1.9971231581642788E-2</v>
      </c>
      <c r="V51">
        <v>3.0893152791831597E-2</v>
      </c>
      <c r="W51">
        <v>1.6236213654511718E-2</v>
      </c>
      <c r="X51">
        <v>0.131194719022795</v>
      </c>
      <c r="Y51">
        <v>5.0894322891746342E-2</v>
      </c>
      <c r="Z51">
        <v>0.26158627867698669</v>
      </c>
      <c r="AA51">
        <v>8.3733808130416143E-2</v>
      </c>
      <c r="AB51">
        <v>1.9522921132089335E-2</v>
      </c>
      <c r="AC51">
        <v>1.4143013642449135E-2</v>
      </c>
      <c r="AD51">
        <v>2.5701190723642856E-2</v>
      </c>
      <c r="AE51">
        <v>1.0696933000932317E-2</v>
      </c>
      <c r="AF51">
        <v>6.5492434765549376E-2</v>
      </c>
      <c r="AG51">
        <v>4.2299134572112054E-2</v>
      </c>
      <c r="AH51">
        <v>0.12543894350528717</v>
      </c>
      <c r="AI51">
        <v>6.1516841329990614E-2</v>
      </c>
      <c r="AJ51">
        <v>9.1484454559745566E-3</v>
      </c>
      <c r="AK51">
        <v>6.1263234324325381E-3</v>
      </c>
      <c r="AL51">
        <v>1.1422459735846739E-2</v>
      </c>
      <c r="AM51">
        <v>2.6276548073177917E-3</v>
      </c>
      <c r="AN51">
        <v>1.5899637744337988E-2</v>
      </c>
      <c r="AO51">
        <v>1.8699410788817816E-2</v>
      </c>
      <c r="AP51">
        <v>9.0840227901935577E-2</v>
      </c>
      <c r="AQ51">
        <v>5.2137333843327936E-2</v>
      </c>
      <c r="AR51">
        <v>6.3066712011064733E-3</v>
      </c>
      <c r="AS51">
        <v>4.0560081908136746E-3</v>
      </c>
      <c r="AT51">
        <v>6.7238919110705663E-3</v>
      </c>
      <c r="AU51">
        <v>1.6110405018667519E-3</v>
      </c>
      <c r="AV51">
        <v>9.056483028249707E-3</v>
      </c>
      <c r="AW51">
        <v>1.0949034995341833E-2</v>
      </c>
      <c r="AX51">
        <v>4.432050883769989E-2</v>
      </c>
      <c r="AY51">
        <v>3.3678120858260573E-2</v>
      </c>
      <c r="AZ51">
        <v>2.2774335154797072E-3</v>
      </c>
      <c r="BA51">
        <v>1.4709126808998912E-3</v>
      </c>
      <c r="BB51">
        <v>1.5304878256942643E-3</v>
      </c>
      <c r="BC51">
        <v>4.9101803287516935E-4</v>
      </c>
      <c r="BD51">
        <v>2.4478863858124677E-3</v>
      </c>
      <c r="BE51">
        <v>2.4251325943437981E-3</v>
      </c>
      <c r="BF51">
        <v>1.6900926828384399E-2</v>
      </c>
      <c r="BG51">
        <v>1.529578605597217E-2</v>
      </c>
      <c r="BH51">
        <v>3.3511410256825669E-4</v>
      </c>
      <c r="BI51">
        <v>3.3181697069278572E-4</v>
      </c>
      <c r="BJ51">
        <v>2.0543335566484757E-4</v>
      </c>
      <c r="BK51">
        <v>6.5472511201241032E-5</v>
      </c>
      <c r="BL51">
        <v>3.6312586286692104E-4</v>
      </c>
      <c r="BM51">
        <v>3.1285737564150834E-4</v>
      </c>
      <c r="BN51">
        <v>0.17429256439208984</v>
      </c>
      <c r="BO51">
        <v>2.186108905963091E-3</v>
      </c>
      <c r="BP51">
        <v>-1.2300734536361234E-3</v>
      </c>
      <c r="BQ51">
        <v>8.7415343994424397E-3</v>
      </c>
      <c r="BR51">
        <v>5.784135557465612E-3</v>
      </c>
      <c r="BS51">
        <v>1.7085688970616528E-3</v>
      </c>
      <c r="BT51">
        <v>0.14748886111231735</v>
      </c>
      <c r="BU51">
        <v>9.594330011467778E-3</v>
      </c>
      <c r="BV51">
        <v>0.63714867830276489</v>
      </c>
      <c r="BW51">
        <v>1.2002829272974583E-2</v>
      </c>
      <c r="BX51">
        <v>-2.5043899982938808E-4</v>
      </c>
      <c r="BY51">
        <v>2.8771307037738666E-2</v>
      </c>
      <c r="BZ51">
        <v>1.8852268685808846E-2</v>
      </c>
      <c r="CA51">
        <v>1.5418795619143649E-2</v>
      </c>
      <c r="CB51">
        <v>0.53109393360126989</v>
      </c>
      <c r="CC51">
        <v>3.1254599027048302E-2</v>
      </c>
      <c r="CD51">
        <v>0.46285611391067505</v>
      </c>
      <c r="CE51">
        <v>9.8167195646117911E-3</v>
      </c>
      <c r="CF51">
        <v>9.7963426158756937E-4</v>
      </c>
      <c r="CG51">
        <v>2.0029773237344912E-2</v>
      </c>
      <c r="CH51">
        <v>1.3068133561415866E-2</v>
      </c>
      <c r="CI51">
        <v>1.3710224899075264E-2</v>
      </c>
      <c r="CJ51">
        <v>0.38360507355287704</v>
      </c>
      <c r="CK51">
        <v>2.1660269737152401E-2</v>
      </c>
    </row>
    <row r="52" spans="1:89">
      <c r="A52">
        <v>1963</v>
      </c>
      <c r="B52">
        <v>1</v>
      </c>
      <c r="C52">
        <v>0.10598206418682801</v>
      </c>
      <c r="D52">
        <v>2.3869294735578788E-2</v>
      </c>
      <c r="E52">
        <v>4.8197280081398404E-2</v>
      </c>
      <c r="F52">
        <v>4.8844113186467961E-2</v>
      </c>
      <c r="G52">
        <v>3.3155843590494817E-2</v>
      </c>
      <c r="H52">
        <v>0.65962602648094948</v>
      </c>
      <c r="I52">
        <v>8.0324351019068263E-2</v>
      </c>
      <c r="J52">
        <v>0.82417112588882446</v>
      </c>
      <c r="K52">
        <v>0.10328473303720535</v>
      </c>
      <c r="L52">
        <v>2.4786666837403597E-2</v>
      </c>
      <c r="M52">
        <v>3.9311461197230689E-2</v>
      </c>
      <c r="N52">
        <v>4.3069488740536323E-2</v>
      </c>
      <c r="O52">
        <v>3.0890106869919609E-2</v>
      </c>
      <c r="P52">
        <v>0.51175640660141408</v>
      </c>
      <c r="Q52">
        <v>7.1072283139999429E-2</v>
      </c>
      <c r="R52">
        <v>0.36401765048503876</v>
      </c>
      <c r="S52">
        <v>9.3932374013841469E-2</v>
      </c>
      <c r="T52">
        <v>2.3043983768665649E-2</v>
      </c>
      <c r="U52">
        <v>1.9555460413887938E-2</v>
      </c>
      <c r="V52">
        <v>3.0507955983957336E-2</v>
      </c>
      <c r="W52">
        <v>1.6387973947846933E-2</v>
      </c>
      <c r="X52">
        <v>0.13029309699299937</v>
      </c>
      <c r="Y52">
        <v>5.0296798897869893E-2</v>
      </c>
      <c r="Z52">
        <v>0.26278376579284668</v>
      </c>
      <c r="AA52">
        <v>8.7295544521192744E-2</v>
      </c>
      <c r="AB52">
        <v>1.878832708932214E-2</v>
      </c>
      <c r="AC52">
        <v>1.3795081187009941E-2</v>
      </c>
      <c r="AD52">
        <v>2.5300119823897297E-2</v>
      </c>
      <c r="AE52">
        <v>1.0776182976641688E-2</v>
      </c>
      <c r="AF52">
        <v>6.5138711942870936E-2</v>
      </c>
      <c r="AG52">
        <v>4.1689811306043399E-2</v>
      </c>
      <c r="AH52">
        <v>0.12632009387016296</v>
      </c>
      <c r="AI52">
        <v>6.4115129960748182E-2</v>
      </c>
      <c r="AJ52">
        <v>8.1655642527291798E-3</v>
      </c>
      <c r="AK52">
        <v>5.670355482421504E-3</v>
      </c>
      <c r="AL52">
        <v>1.1397738483060665E-2</v>
      </c>
      <c r="AM52">
        <v>2.7106512573052727E-3</v>
      </c>
      <c r="AN52">
        <v>1.5528952981460446E-2</v>
      </c>
      <c r="AO52">
        <v>1.8731695951014659E-2</v>
      </c>
      <c r="AP52">
        <v>9.1863416135311127E-2</v>
      </c>
      <c r="AQ52">
        <v>5.4455509732303904E-2</v>
      </c>
      <c r="AR52">
        <v>5.5103240852447423E-3</v>
      </c>
      <c r="AS52">
        <v>3.6617854857377771E-3</v>
      </c>
      <c r="AT52">
        <v>6.7051476222240976E-3</v>
      </c>
      <c r="AU52">
        <v>1.6384592470581206E-3</v>
      </c>
      <c r="AV52">
        <v>8.9018551947987763E-3</v>
      </c>
      <c r="AW52">
        <v>1.0990336044852798E-2</v>
      </c>
      <c r="AX52">
        <v>4.5472661033272743E-2</v>
      </c>
      <c r="AY52">
        <v>3.5275714284820334E-2</v>
      </c>
      <c r="AZ52">
        <v>1.9465931280583143E-3</v>
      </c>
      <c r="BA52">
        <v>1.2777421768222995E-3</v>
      </c>
      <c r="BB52">
        <v>1.5355916515861054E-3</v>
      </c>
      <c r="BC52">
        <v>5.0944113232083356E-4</v>
      </c>
      <c r="BD52">
        <v>2.444060386944928E-3</v>
      </c>
      <c r="BE52">
        <v>2.4835196648803565E-3</v>
      </c>
      <c r="BF52">
        <v>1.7611603252589703E-2</v>
      </c>
      <c r="BG52">
        <v>1.6177533546082201E-2</v>
      </c>
      <c r="BH52">
        <v>2.1973804638196449E-4</v>
      </c>
      <c r="BI52">
        <v>2.8414976510710504E-4</v>
      </c>
      <c r="BJ52">
        <v>1.9021704448112892E-4</v>
      </c>
      <c r="BK52">
        <v>6.5189957037557224E-5</v>
      </c>
      <c r="BL52">
        <v>3.7397315557274999E-4</v>
      </c>
      <c r="BM52">
        <v>3.0080047853552733E-4</v>
      </c>
      <c r="BN52">
        <v>0.17583614587783813</v>
      </c>
      <c r="BO52">
        <v>2.0240758386943581E-3</v>
      </c>
      <c r="BP52">
        <v>-7.8768339015459002E-4</v>
      </c>
      <c r="BQ52">
        <v>8.5798137496909312E-3</v>
      </c>
      <c r="BR52">
        <v>5.4403280851223323E-3</v>
      </c>
      <c r="BS52">
        <v>2.1748735191771634E-3</v>
      </c>
      <c r="BT52">
        <v>0.1493955559290123</v>
      </c>
      <c r="BU52">
        <v>9.0018886544824123E-3</v>
      </c>
      <c r="BV52">
        <v>0.63598234951496124</v>
      </c>
      <c r="BW52">
        <v>1.202335592630697E-2</v>
      </c>
      <c r="BX52">
        <v>8.1842795120828926E-4</v>
      </c>
      <c r="BY52">
        <v>2.8640865394077335E-2</v>
      </c>
      <c r="BZ52">
        <v>1.833010323043124E-2</v>
      </c>
      <c r="CA52">
        <v>1.6765816363912049E-2</v>
      </c>
      <c r="CB52">
        <v>0.52938522399849619</v>
      </c>
      <c r="CC52">
        <v>3.0017536221088957E-2</v>
      </c>
      <c r="CD52">
        <v>0.46014606952667236</v>
      </c>
      <c r="CE52">
        <v>9.3499041977097106E-3</v>
      </c>
      <c r="CF52">
        <v>1.7420399454961561E-3</v>
      </c>
      <c r="CG52">
        <v>1.9755890579663642E-2</v>
      </c>
      <c r="CH52">
        <v>1.2560949836578737E-2</v>
      </c>
      <c r="CI52">
        <v>1.4501994337820205E-2</v>
      </c>
      <c r="CJ52">
        <v>0.38146819880935462</v>
      </c>
      <c r="CK52">
        <v>2.0774524698748447E-2</v>
      </c>
    </row>
    <row r="53" spans="1:89">
      <c r="A53">
        <v>1964</v>
      </c>
      <c r="B53">
        <v>1</v>
      </c>
      <c r="C53">
        <v>0.10863788833436328</v>
      </c>
      <c r="D53">
        <v>2.4562285633105807E-2</v>
      </c>
      <c r="E53">
        <v>4.7039301599388628E-2</v>
      </c>
      <c r="F53">
        <v>4.7273369900888262E-2</v>
      </c>
      <c r="G53">
        <v>3.4476318928197802E-2</v>
      </c>
      <c r="H53">
        <v>0.66001277583683304</v>
      </c>
      <c r="I53">
        <v>7.7998005117887459E-2</v>
      </c>
      <c r="J53">
        <v>0.82262027263641357</v>
      </c>
      <c r="K53">
        <v>0.10677425675762764</v>
      </c>
      <c r="L53">
        <v>2.4906814560581449E-2</v>
      </c>
      <c r="M53">
        <v>3.8621406524964819E-2</v>
      </c>
      <c r="N53">
        <v>4.2176839466737837E-2</v>
      </c>
      <c r="O53">
        <v>3.1834428441032715E-2</v>
      </c>
      <c r="P53">
        <v>0.50871339785771907</v>
      </c>
      <c r="Q53">
        <v>6.958856241303428E-2</v>
      </c>
      <c r="R53">
        <v>0.3651842474937439</v>
      </c>
      <c r="S53">
        <v>9.7887095339618313E-2</v>
      </c>
      <c r="T53">
        <v>2.2400615687458783E-2</v>
      </c>
      <c r="U53">
        <v>1.9139352130781863E-2</v>
      </c>
      <c r="V53">
        <v>3.012241531324359E-2</v>
      </c>
      <c r="W53">
        <v>1.6539797410644066E-2</v>
      </c>
      <c r="X53">
        <v>0.12939052021318292</v>
      </c>
      <c r="Y53">
        <v>4.9698733932473919E-2</v>
      </c>
      <c r="Z53">
        <v>0.26398643851280212</v>
      </c>
      <c r="AA53">
        <v>9.0859886860752054E-2</v>
      </c>
      <c r="AB53">
        <v>1.8053154445488401E-2</v>
      </c>
      <c r="AC53">
        <v>1.344679967587473E-2</v>
      </c>
      <c r="AD53">
        <v>2.4898606776566305E-2</v>
      </c>
      <c r="AE53">
        <v>1.0855453542624629E-2</v>
      </c>
      <c r="AF53">
        <v>6.4784417892613314E-2</v>
      </c>
      <c r="AG53">
        <v>4.1079802542259125E-2</v>
      </c>
      <c r="AH53">
        <v>0.12721125781536102</v>
      </c>
      <c r="AI53">
        <v>6.6714770104097154E-2</v>
      </c>
      <c r="AJ53">
        <v>7.1820590174084299E-3</v>
      </c>
      <c r="AK53">
        <v>5.2140695968001388E-3</v>
      </c>
      <c r="AL53">
        <v>1.1372947062627767E-2</v>
      </c>
      <c r="AM53">
        <v>2.7936877157653038E-3</v>
      </c>
      <c r="AN53">
        <v>1.5157957635600083E-2</v>
      </c>
      <c r="AO53">
        <v>1.8763912308963987E-2</v>
      </c>
      <c r="AP53">
        <v>9.2894986271858215E-2</v>
      </c>
      <c r="AQ53">
        <v>5.6774613810932767E-2</v>
      </c>
      <c r="AR53">
        <v>4.713528414373688E-3</v>
      </c>
      <c r="AS53">
        <v>3.2673220122575062E-3</v>
      </c>
      <c r="AT53">
        <v>6.6863499756111781E-3</v>
      </c>
      <c r="AU53">
        <v>1.6658825896948687E-3</v>
      </c>
      <c r="AV53">
        <v>8.7470850168337791E-3</v>
      </c>
      <c r="AW53">
        <v>1.1031589331631439E-2</v>
      </c>
      <c r="AX53">
        <v>4.6628683805465698E-2</v>
      </c>
      <c r="AY53">
        <v>3.6873754429185855E-2</v>
      </c>
      <c r="AZ53">
        <v>1.6155189938191466E-3</v>
      </c>
      <c r="BA53">
        <v>1.0844247938933016E-3</v>
      </c>
      <c r="BB53">
        <v>1.540673066319734E-3</v>
      </c>
      <c r="BC53">
        <v>5.2786766349939606E-4</v>
      </c>
      <c r="BD53">
        <v>2.4401909567245256E-3</v>
      </c>
      <c r="BE53">
        <v>2.541903053000272E-3</v>
      </c>
      <c r="BF53">
        <v>1.8308507278561592E-2</v>
      </c>
      <c r="BG53">
        <v>1.7059014586022981E-2</v>
      </c>
      <c r="BH53">
        <v>1.0449794357036903E-4</v>
      </c>
      <c r="BI53">
        <v>2.3655067695659869E-4</v>
      </c>
      <c r="BJ53">
        <v>1.7502709066481964E-4</v>
      </c>
      <c r="BK53">
        <v>6.4910750526030444E-5</v>
      </c>
      <c r="BL53">
        <v>3.8482528070845002E-4</v>
      </c>
      <c r="BM53">
        <v>2.887714232058599E-4</v>
      </c>
      <c r="BN53">
        <v>0.17737972736358643</v>
      </c>
      <c r="BO53">
        <v>1.8618958150376638E-3</v>
      </c>
      <c r="BP53">
        <v>-3.4492412966429398E-4</v>
      </c>
      <c r="BQ53">
        <v>8.4178989596534574E-3</v>
      </c>
      <c r="BR53">
        <v>5.0962005058779406E-3</v>
      </c>
      <c r="BS53">
        <v>2.6415431688586537E-3</v>
      </c>
      <c r="BT53">
        <v>0.15130272661097707</v>
      </c>
      <c r="BU53">
        <v>8.4088983938453016E-3</v>
      </c>
      <c r="BV53">
        <v>0.6348157525062561</v>
      </c>
      <c r="BW53">
        <v>1.0744740380353605E-2</v>
      </c>
      <c r="BX53">
        <v>2.1602471979176689E-3</v>
      </c>
      <c r="BY53">
        <v>2.7899746660979705E-2</v>
      </c>
      <c r="BZ53">
        <v>1.7149618226358895E-2</v>
      </c>
      <c r="CA53">
        <v>1.7936111570523709E-2</v>
      </c>
      <c r="CB53">
        <v>0.53063388487456509</v>
      </c>
      <c r="CC53">
        <v>2.8297066411358887E-2</v>
      </c>
      <c r="CD53">
        <v>0.45743602514266968</v>
      </c>
      <c r="CE53">
        <v>8.882774668347056E-3</v>
      </c>
      <c r="CF53">
        <v>2.505162715142931E-3</v>
      </c>
      <c r="CG53">
        <v>1.9481883220059868E-2</v>
      </c>
      <c r="CH53">
        <v>1.2053434818972844E-2</v>
      </c>
      <c r="CI53">
        <v>1.5294423470644049E-2</v>
      </c>
      <c r="CJ53">
        <v>0.37933130086499334</v>
      </c>
      <c r="CK53">
        <v>1.9888196236835267E-2</v>
      </c>
    </row>
    <row r="54" spans="1:89">
      <c r="A54">
        <v>1965</v>
      </c>
      <c r="B54">
        <v>1</v>
      </c>
      <c r="C54">
        <v>0.11661365865415922</v>
      </c>
      <c r="D54">
        <v>2.4697425899703303E-2</v>
      </c>
      <c r="E54">
        <v>4.4787542932692812E-2</v>
      </c>
      <c r="F54">
        <v>4.6747677825718877E-2</v>
      </c>
      <c r="G54">
        <v>3.5394289175694107E-2</v>
      </c>
      <c r="H54">
        <v>0.65328422488380289</v>
      </c>
      <c r="I54">
        <v>7.8476206876863727E-2</v>
      </c>
      <c r="J54">
        <v>0.81776529550552368</v>
      </c>
      <c r="K54">
        <v>0.10734624330895143</v>
      </c>
      <c r="L54">
        <v>2.5171447198587313E-2</v>
      </c>
      <c r="M54">
        <v>3.6399189137056295E-2</v>
      </c>
      <c r="N54">
        <v>4.1638598236788615E-2</v>
      </c>
      <c r="O54">
        <v>3.1865373756795642E-2</v>
      </c>
      <c r="P54">
        <v>0.50640144585517344</v>
      </c>
      <c r="Q54">
        <v>6.8943007623363001E-2</v>
      </c>
      <c r="R54">
        <v>0.36132164299488068</v>
      </c>
      <c r="S54">
        <v>9.7432375764208892E-2</v>
      </c>
      <c r="T54">
        <v>2.1949029792502267E-2</v>
      </c>
      <c r="U54">
        <v>1.8041588768509483E-2</v>
      </c>
      <c r="V54">
        <v>2.9819532779458043E-2</v>
      </c>
      <c r="W54">
        <v>1.5686059122735869E-2</v>
      </c>
      <c r="X54">
        <v>0.12906860399348091</v>
      </c>
      <c r="Y54">
        <v>4.9324451545778525E-2</v>
      </c>
      <c r="Z54">
        <v>0.26084291934967041</v>
      </c>
      <c r="AA54">
        <v>9.0247642788394894E-2</v>
      </c>
      <c r="AB54">
        <v>1.7566722364300506E-2</v>
      </c>
      <c r="AC54">
        <v>1.2641828695891829E-2</v>
      </c>
      <c r="AD54">
        <v>2.4649104086488644E-2</v>
      </c>
      <c r="AE54">
        <v>1.0126629823529994E-2</v>
      </c>
      <c r="AF54">
        <v>6.4868467576059366E-2</v>
      </c>
      <c r="AG54">
        <v>4.0742538313479147E-2</v>
      </c>
      <c r="AH54">
        <v>0.12569686397910118</v>
      </c>
      <c r="AI54">
        <v>6.5521458087200377E-2</v>
      </c>
      <c r="AJ54">
        <v>7.3930444378315259E-3</v>
      </c>
      <c r="AK54">
        <v>4.9157612945092315E-3</v>
      </c>
      <c r="AL54">
        <v>1.1350562152482186E-2</v>
      </c>
      <c r="AM54">
        <v>2.634880991907711E-3</v>
      </c>
      <c r="AN54">
        <v>1.517722120279816E-2</v>
      </c>
      <c r="AO54">
        <v>1.8703931989370086E-2</v>
      </c>
      <c r="AP54">
        <v>9.1925229877233505E-2</v>
      </c>
      <c r="AQ54">
        <v>5.5471291085173124E-2</v>
      </c>
      <c r="AR54">
        <v>4.9022028431346919E-3</v>
      </c>
      <c r="AS54">
        <v>3.2042929050529363E-3</v>
      </c>
      <c r="AT54">
        <v>6.7637542239888312E-3</v>
      </c>
      <c r="AU54">
        <v>1.5887187790920164E-3</v>
      </c>
      <c r="AV54">
        <v>8.8873660036906232E-3</v>
      </c>
      <c r="AW54">
        <v>1.1107601137175563E-2</v>
      </c>
      <c r="AX54">
        <v>4.6176478266716003E-2</v>
      </c>
      <c r="AY54">
        <v>3.6168306846445369E-2</v>
      </c>
      <c r="AZ54">
        <v>1.7538549667251583E-3</v>
      </c>
      <c r="BA54">
        <v>1.1701563615487162E-3</v>
      </c>
      <c r="BB54">
        <v>1.60346831526232E-3</v>
      </c>
      <c r="BC54">
        <v>4.5920934056156612E-4</v>
      </c>
      <c r="BD54">
        <v>2.4366193597798397E-3</v>
      </c>
      <c r="BE54">
        <v>2.5848651340547608E-3</v>
      </c>
      <c r="BF54">
        <v>1.8058010376989841E-2</v>
      </c>
      <c r="BG54">
        <v>1.6631282612504388E-2</v>
      </c>
      <c r="BH54">
        <v>2.0589633063809807E-4</v>
      </c>
      <c r="BI54">
        <v>2.5226340952172683E-4</v>
      </c>
      <c r="BJ54">
        <v>2.1120248167929019E-4</v>
      </c>
      <c r="BK54">
        <v>5.7525977106057661E-5</v>
      </c>
      <c r="BL54">
        <v>3.6837781118537953E-4</v>
      </c>
      <c r="BM54">
        <v>3.3146044225339092E-4</v>
      </c>
      <c r="BN54">
        <v>0.18223750591278076</v>
      </c>
      <c r="BO54">
        <v>2.1460422939790441E-3</v>
      </c>
      <c r="BP54">
        <v>1.7501895743150895E-4</v>
      </c>
      <c r="BQ54">
        <v>8.6900831881839991E-3</v>
      </c>
      <c r="BR54">
        <v>4.8996632534239314E-3</v>
      </c>
      <c r="BS54">
        <v>3.2964383960235261E-3</v>
      </c>
      <c r="BT54">
        <v>0.15489073120921212</v>
      </c>
      <c r="BU54">
        <v>8.1367039780124023E-3</v>
      </c>
      <c r="BV54">
        <v>0.63867835700511932</v>
      </c>
      <c r="BW54">
        <v>1.9173006271928517E-2</v>
      </c>
      <c r="BX54">
        <v>2.7464145287982855E-3</v>
      </c>
      <c r="BY54">
        <v>2.674567724143876E-2</v>
      </c>
      <c r="BZ54">
        <v>1.6926210584889363E-2</v>
      </c>
      <c r="CA54">
        <v>1.9707797329663532E-2</v>
      </c>
      <c r="CB54">
        <v>0.52423166073066207</v>
      </c>
      <c r="CC54">
        <v>2.9148617848975874E-2</v>
      </c>
      <c r="CD54">
        <v>0.45643529295921326</v>
      </c>
      <c r="CE54">
        <v>9.9119175199013868E-3</v>
      </c>
      <c r="CF54">
        <v>3.2219732331097584E-3</v>
      </c>
      <c r="CG54">
        <v>1.8357524837055491E-2</v>
      </c>
      <c r="CH54">
        <v>1.1818620478790556E-2</v>
      </c>
      <c r="CI54">
        <v>1.6179252740534909E-2</v>
      </c>
      <c r="CJ54">
        <v>0.37733655331488875</v>
      </c>
      <c r="CK54">
        <v>1.9617821225738425E-2</v>
      </c>
    </row>
    <row r="55" spans="1:89">
      <c r="A55">
        <v>1966</v>
      </c>
      <c r="B55">
        <v>1</v>
      </c>
      <c r="C55">
        <v>0.11034671510925431</v>
      </c>
      <c r="D55">
        <v>2.6130686830790673E-2</v>
      </c>
      <c r="E55">
        <v>4.3141648468563942E-2</v>
      </c>
      <c r="F55">
        <v>4.5804290422429172E-2</v>
      </c>
      <c r="G55">
        <v>3.5846619383179679E-2</v>
      </c>
      <c r="H55">
        <v>0.66256714607419553</v>
      </c>
      <c r="I55">
        <v>7.616292115198231E-2</v>
      </c>
      <c r="J55">
        <v>0.8129047155380249</v>
      </c>
      <c r="K55">
        <v>0.1079166311324906</v>
      </c>
      <c r="L55">
        <v>2.5436195365754637E-2</v>
      </c>
      <c r="M55">
        <v>3.4179453959842884E-2</v>
      </c>
      <c r="N55">
        <v>4.1100688302283153E-2</v>
      </c>
      <c r="O55">
        <v>3.1896018289945829E-2</v>
      </c>
      <c r="P55">
        <v>0.50408822326806768</v>
      </c>
      <c r="Q55">
        <v>6.8297693912379803E-2</v>
      </c>
      <c r="R55">
        <v>0.35747015476226807</v>
      </c>
      <c r="S55">
        <v>9.6976872084228366E-2</v>
      </c>
      <c r="T55">
        <v>2.1497981809177946E-2</v>
      </c>
      <c r="U55">
        <v>1.6944900672660163E-2</v>
      </c>
      <c r="V55">
        <v>2.951660740018178E-2</v>
      </c>
      <c r="W55">
        <v>1.4833134457731456E-2</v>
      </c>
      <c r="X55">
        <v>0.12874531137265627</v>
      </c>
      <c r="Y55">
        <v>4.8949945707049067E-2</v>
      </c>
      <c r="Z55">
        <v>0.2577037513256073</v>
      </c>
      <c r="AA55">
        <v>8.9634744161157576E-2</v>
      </c>
      <c r="AB55">
        <v>1.7080831419386312E-2</v>
      </c>
      <c r="AC55">
        <v>1.1837647299102453E-2</v>
      </c>
      <c r="AD55">
        <v>2.4399523442825328E-2</v>
      </c>
      <c r="AE55">
        <v>9.3985415321669805E-3</v>
      </c>
      <c r="AF55">
        <v>6.4951404552394384E-2</v>
      </c>
      <c r="AG55">
        <v>4.0405053164339504E-2</v>
      </c>
      <c r="AH55">
        <v>0.12418757379055023</v>
      </c>
      <c r="AI55">
        <v>6.4328556310738097E-2</v>
      </c>
      <c r="AJ55">
        <v>7.603787377003424E-3</v>
      </c>
      <c r="AK55">
        <v>4.6177196049875394E-3</v>
      </c>
      <c r="AL55">
        <v>1.1328040085154607E-2</v>
      </c>
      <c r="AM55">
        <v>2.4762159447001631E-3</v>
      </c>
      <c r="AN55">
        <v>1.5196245802370147E-2</v>
      </c>
      <c r="AO55">
        <v>1.8643751742507951E-2</v>
      </c>
      <c r="AP55">
        <v>9.0962640941143036E-2</v>
      </c>
      <c r="AQ55">
        <v>5.4168779800431194E-2</v>
      </c>
      <c r="AR55">
        <v>5.0906686833492969E-3</v>
      </c>
      <c r="AS55">
        <v>3.1412960907241327E-3</v>
      </c>
      <c r="AT55">
        <v>6.840976308719807E-3</v>
      </c>
      <c r="AU55">
        <v>1.5116255935838183E-3</v>
      </c>
      <c r="AV55">
        <v>9.0273617491012786E-3</v>
      </c>
      <c r="AW55">
        <v>1.1183374576585799E-2</v>
      </c>
      <c r="AX55">
        <v>4.5728802680969238E-2</v>
      </c>
      <c r="AY55">
        <v>3.5463267042753814E-2</v>
      </c>
      <c r="AZ55">
        <v>1.8920417955370188E-3</v>
      </c>
      <c r="BA55">
        <v>1.2557648939623123E-3</v>
      </c>
      <c r="BB55">
        <v>1.666163591582896E-3</v>
      </c>
      <c r="BC55">
        <v>3.9063111594199684E-4</v>
      </c>
      <c r="BD55">
        <v>2.4330200760273499E-3</v>
      </c>
      <c r="BE55">
        <v>2.6277391749311005E-3</v>
      </c>
      <c r="BF55">
        <v>1.780383475124836E-2</v>
      </c>
      <c r="BG55">
        <v>1.6203544581045601E-2</v>
      </c>
      <c r="BH55">
        <v>3.0729776121726554E-4</v>
      </c>
      <c r="BI55">
        <v>2.6797680203750147E-4</v>
      </c>
      <c r="BJ55">
        <v>2.4737920481962235E-4</v>
      </c>
      <c r="BK55">
        <v>5.0140982745590659E-5</v>
      </c>
      <c r="BL55">
        <v>3.5192997132398062E-4</v>
      </c>
      <c r="BM55">
        <v>3.7415107495298813E-4</v>
      </c>
      <c r="BN55">
        <v>0.1870952844619751</v>
      </c>
      <c r="BO55">
        <v>2.4298824579635195E-3</v>
      </c>
      <c r="BP55">
        <v>6.9445317238839722E-4</v>
      </c>
      <c r="BQ55">
        <v>8.9622039729966262E-3</v>
      </c>
      <c r="BR55">
        <v>4.7035591688817163E-3</v>
      </c>
      <c r="BS55">
        <v>3.950570448340433E-3</v>
      </c>
      <c r="BT55">
        <v>0.15847929768219177</v>
      </c>
      <c r="BU55">
        <v>7.8651563066786685E-3</v>
      </c>
      <c r="BV55">
        <v>0.64252984523773193</v>
      </c>
      <c r="BW55">
        <v>1.3369595457732983E-2</v>
      </c>
      <c r="BX55">
        <v>4.6326517737873343E-3</v>
      </c>
      <c r="BY55">
        <v>2.6196741278670818E-2</v>
      </c>
      <c r="BZ55">
        <v>1.6287626484585968E-2</v>
      </c>
      <c r="CA55">
        <v>2.1013476266354986E-2</v>
      </c>
      <c r="CB55">
        <v>0.53382230068129444</v>
      </c>
      <c r="CC55">
        <v>2.7212881994212061E-2</v>
      </c>
      <c r="CD55">
        <v>0.45543456077575684</v>
      </c>
      <c r="CE55">
        <v>1.0939697513862187E-2</v>
      </c>
      <c r="CF55">
        <v>3.9382000701992589E-3</v>
      </c>
      <c r="CG55">
        <v>1.7234550932464499E-2</v>
      </c>
      <c r="CH55">
        <v>1.1584066696560976E-2</v>
      </c>
      <c r="CI55">
        <v>1.7062882853940826E-2</v>
      </c>
      <c r="CJ55">
        <v>0.37534302793798374</v>
      </c>
      <c r="CK55">
        <v>1.9347724722056737E-2</v>
      </c>
    </row>
    <row r="56" spans="1:89">
      <c r="A56">
        <v>1967</v>
      </c>
      <c r="B56">
        <v>1</v>
      </c>
      <c r="C56">
        <v>0.10436305157355136</v>
      </c>
      <c r="D56">
        <v>2.6789905854635955E-2</v>
      </c>
      <c r="E56">
        <v>4.3306729729300844E-2</v>
      </c>
      <c r="F56">
        <v>4.4281432315608493E-2</v>
      </c>
      <c r="G56">
        <v>3.5883360923053692E-2</v>
      </c>
      <c r="H56">
        <v>0.67150583505422023</v>
      </c>
      <c r="I56">
        <v>7.3869717269738067E-2</v>
      </c>
      <c r="J56">
        <v>0.80962690711021423</v>
      </c>
      <c r="K56">
        <v>0.10171755777526634</v>
      </c>
      <c r="L56">
        <v>2.5884384617994478E-2</v>
      </c>
      <c r="M56">
        <v>3.4766360874806737E-2</v>
      </c>
      <c r="N56">
        <v>3.9832903306437024E-2</v>
      </c>
      <c r="O56">
        <v>3.1617121612177897E-2</v>
      </c>
      <c r="P56">
        <v>0.50939741929570481</v>
      </c>
      <c r="Q56">
        <v>6.6402627293612362E-2</v>
      </c>
      <c r="R56">
        <v>0.35420385748147964</v>
      </c>
      <c r="S56">
        <v>9.1235445519456379E-2</v>
      </c>
      <c r="T56">
        <v>2.1823019477609396E-2</v>
      </c>
      <c r="U56">
        <v>1.6729096661356555E-2</v>
      </c>
      <c r="V56">
        <v>2.8919749134541921E-2</v>
      </c>
      <c r="W56">
        <v>1.4272473266386665E-2</v>
      </c>
      <c r="X56">
        <v>0.13309863606449182</v>
      </c>
      <c r="Y56">
        <v>4.8108538908598862E-2</v>
      </c>
      <c r="Z56">
        <v>0.25469862669706345</v>
      </c>
      <c r="AA56">
        <v>8.4141745334067888E-2</v>
      </c>
      <c r="AB56">
        <v>1.709189527341852E-2</v>
      </c>
      <c r="AC56">
        <v>1.171556570256654E-2</v>
      </c>
      <c r="AD56">
        <v>2.4034743251148388E-2</v>
      </c>
      <c r="AE56">
        <v>9.1866017488251971E-3</v>
      </c>
      <c r="AF56">
        <v>6.8595263580521426E-2</v>
      </c>
      <c r="AG56">
        <v>3.9924577715597265E-2</v>
      </c>
      <c r="AH56">
        <v>0.12185502611100674</v>
      </c>
      <c r="AI56">
        <v>6.0065894012740297E-2</v>
      </c>
      <c r="AJ56">
        <v>7.6475363584800771E-3</v>
      </c>
      <c r="AK56">
        <v>4.7822351977970185E-3</v>
      </c>
      <c r="AL56">
        <v>1.1570199895741059E-2</v>
      </c>
      <c r="AM56">
        <v>2.5868837953422277E-3</v>
      </c>
      <c r="AN56">
        <v>1.6089667844506481E-2</v>
      </c>
      <c r="AO56">
        <v>1.9105680451651615E-2</v>
      </c>
      <c r="AP56">
        <v>8.854779414832592E-2</v>
      </c>
      <c r="AQ56">
        <v>5.0743654823642077E-2</v>
      </c>
      <c r="AR56">
        <v>5.1449808868285641E-3</v>
      </c>
      <c r="AS56">
        <v>3.1598013717812506E-3</v>
      </c>
      <c r="AT56">
        <v>7.0522340499738568E-3</v>
      </c>
      <c r="AU56">
        <v>1.4846676738197728E-3</v>
      </c>
      <c r="AV56">
        <v>9.3874654219263231E-3</v>
      </c>
      <c r="AW56">
        <v>1.1565487393183299E-2</v>
      </c>
      <c r="AX56">
        <v>4.340860340744257E-2</v>
      </c>
      <c r="AY56">
        <v>3.2298544394390762E-2</v>
      </c>
      <c r="AZ56">
        <v>1.991221150461834E-3</v>
      </c>
      <c r="BA56">
        <v>1.1734261960667824E-3</v>
      </c>
      <c r="BB56">
        <v>1.8918684140701962E-3</v>
      </c>
      <c r="BC56">
        <v>4.4432130801880351E-4</v>
      </c>
      <c r="BD56">
        <v>2.5860573067743261E-3</v>
      </c>
      <c r="BE56">
        <v>3.0185817600537853E-3</v>
      </c>
      <c r="BF56">
        <v>1.6614829190075397E-2</v>
      </c>
      <c r="BG56">
        <v>1.4641425285275667E-2</v>
      </c>
      <c r="BH56">
        <v>3.7698334559176767E-4</v>
      </c>
      <c r="BI56">
        <v>2.6800687502817117E-4</v>
      </c>
      <c r="BJ56">
        <v>3.2348505191294479E-4</v>
      </c>
      <c r="BK56">
        <v>1.0394382210498008E-4</v>
      </c>
      <c r="BL56">
        <v>4.0681541968218585E-4</v>
      </c>
      <c r="BM56">
        <v>4.936947878453104E-4</v>
      </c>
      <c r="BN56">
        <v>0.19037309288978577</v>
      </c>
      <c r="BO56">
        <v>2.643766585774227E-3</v>
      </c>
      <c r="BP56">
        <v>9.0519361052512209E-4</v>
      </c>
      <c r="BQ56">
        <v>8.5403942927643386E-3</v>
      </c>
      <c r="BR56">
        <v>4.4481278187336569E-3</v>
      </c>
      <c r="BS56">
        <v>4.265980159500098E-3</v>
      </c>
      <c r="BT56">
        <v>0.16211177016336492</v>
      </c>
      <c r="BU56">
        <v>7.4664253135155855E-3</v>
      </c>
      <c r="BV56">
        <v>0.64579614251852036</v>
      </c>
      <c r="BW56">
        <v>1.3121193658851445E-2</v>
      </c>
      <c r="BX56">
        <v>4.9654130029548847E-3</v>
      </c>
      <c r="BY56">
        <v>2.6577469436945982E-2</v>
      </c>
      <c r="BZ56">
        <v>1.5360119613100581E-2</v>
      </c>
      <c r="CA56">
        <v>2.1610703503304199E-2</v>
      </c>
      <c r="CB56">
        <v>0.53841958847892235</v>
      </c>
      <c r="CC56">
        <v>2.5758585993944528E-2</v>
      </c>
      <c r="CD56">
        <v>0.45542304962873459</v>
      </c>
      <c r="CE56">
        <v>1.047735854567052E-2</v>
      </c>
      <c r="CF56">
        <v>4.0602418947947097E-3</v>
      </c>
      <c r="CG56">
        <v>1.803711179706477E-2</v>
      </c>
      <c r="CH56">
        <v>1.0911986114269948E-2</v>
      </c>
      <c r="CI56">
        <v>1.7344605613576029E-2</v>
      </c>
      <c r="CJ56">
        <v>0.3763079602371962</v>
      </c>
      <c r="CK56">
        <v>1.8292151541262642E-2</v>
      </c>
    </row>
    <row r="57" spans="1:89">
      <c r="A57">
        <v>1968</v>
      </c>
      <c r="B57">
        <v>1</v>
      </c>
      <c r="C57">
        <v>9.9687044825909954E-2</v>
      </c>
      <c r="D57">
        <v>2.7134960112020379E-2</v>
      </c>
      <c r="E57">
        <v>4.2144894002373014E-2</v>
      </c>
      <c r="F57">
        <v>4.3283475500594401E-2</v>
      </c>
      <c r="G57">
        <v>3.5965938530313012E-2</v>
      </c>
      <c r="H57">
        <v>0.67995803086449835</v>
      </c>
      <c r="I57">
        <v>7.1825658372638448E-2</v>
      </c>
      <c r="J57">
        <v>0.80835028737783432</v>
      </c>
      <c r="K57">
        <v>9.6941407775817265E-2</v>
      </c>
      <c r="L57">
        <v>2.6248302761969655E-2</v>
      </c>
      <c r="M57">
        <v>3.3690558041084978E-2</v>
      </c>
      <c r="N57">
        <v>3.9126834056471174E-2</v>
      </c>
      <c r="O57">
        <v>3.1019333818872664E-2</v>
      </c>
      <c r="P57">
        <v>0.51642473143298651</v>
      </c>
      <c r="Q57">
        <v>6.4884534764354976E-2</v>
      </c>
      <c r="R57">
        <v>0.35083791054785252</v>
      </c>
      <c r="S57">
        <v>8.6404918792626226E-2</v>
      </c>
      <c r="T57">
        <v>2.2023389240088773E-2</v>
      </c>
      <c r="U57">
        <v>1.60982957146092E-2</v>
      </c>
      <c r="V57">
        <v>2.8732579711329934E-2</v>
      </c>
      <c r="W57">
        <v>1.3931412746400246E-2</v>
      </c>
      <c r="X57">
        <v>0.13605500284829042</v>
      </c>
      <c r="Y57">
        <v>4.7559125154376151E-2</v>
      </c>
      <c r="Z57">
        <v>0.2514221053570509</v>
      </c>
      <c r="AA57">
        <v>7.9466578366041568E-2</v>
      </c>
      <c r="AB57">
        <v>1.7253308195249055E-2</v>
      </c>
      <c r="AC57">
        <v>1.1218487904583524E-2</v>
      </c>
      <c r="AD57">
        <v>2.4089022989484715E-2</v>
      </c>
      <c r="AE57">
        <v>9.0939474641854971E-3</v>
      </c>
      <c r="AF57">
        <v>7.0446875304554721E-2</v>
      </c>
      <c r="AG57">
        <v>3.9829127098051434E-2</v>
      </c>
      <c r="AH57">
        <v>0.12022018199786544</v>
      </c>
      <c r="AI57">
        <v>5.7485337712593378E-2</v>
      </c>
      <c r="AJ57">
        <v>7.7459163584093944E-3</v>
      </c>
      <c r="AK57">
        <v>4.7445733715170222E-3</v>
      </c>
      <c r="AL57">
        <v>1.1656146670683034E-2</v>
      </c>
      <c r="AM57">
        <v>2.8987872812736952E-3</v>
      </c>
      <c r="AN57">
        <v>1.6499692620662487E-2</v>
      </c>
      <c r="AO57">
        <v>1.9168615592249201E-2</v>
      </c>
      <c r="AP57">
        <v>8.7434116285294294E-2</v>
      </c>
      <c r="AQ57">
        <v>4.8770215878783205E-2</v>
      </c>
      <c r="AR57">
        <v>5.3669489467793492E-3</v>
      </c>
      <c r="AS57">
        <v>3.1556214341153248E-3</v>
      </c>
      <c r="AT57">
        <v>7.2573965976021355E-3</v>
      </c>
      <c r="AU57">
        <v>1.5863474896516297E-3</v>
      </c>
      <c r="AV57">
        <v>9.4139822183206597E-3</v>
      </c>
      <c r="AW57">
        <v>1.1865348222336999E-2</v>
      </c>
      <c r="AX57">
        <v>4.3140083784237504E-2</v>
      </c>
      <c r="AY57">
        <v>3.1660558679205329E-2</v>
      </c>
      <c r="AZ57">
        <v>2.1729323298265491E-3</v>
      </c>
      <c r="BA57">
        <v>1.1967281376250377E-3</v>
      </c>
      <c r="BB57">
        <v>1.9104254315848339E-3</v>
      </c>
      <c r="BC57">
        <v>4.9837697756483965E-4</v>
      </c>
      <c r="BD57">
        <v>2.6496961731345362E-3</v>
      </c>
      <c r="BE57">
        <v>3.0448052075050325E-3</v>
      </c>
      <c r="BF57">
        <v>1.67970668990165E-2</v>
      </c>
      <c r="BG57">
        <v>1.461837698103362E-2</v>
      </c>
      <c r="BH57">
        <v>4.4525011476561011E-4</v>
      </c>
      <c r="BI57">
        <v>2.7967931151226619E-4</v>
      </c>
      <c r="BJ57">
        <v>3.3291137508509143E-4</v>
      </c>
      <c r="BK57">
        <v>1.7229176730973613E-4</v>
      </c>
      <c r="BL57">
        <v>4.3713165505943904E-4</v>
      </c>
      <c r="BM57">
        <v>5.0805520101549297E-4</v>
      </c>
      <c r="BN57">
        <v>0.19164971262216568</v>
      </c>
      <c r="BO57">
        <v>2.7440305096889934E-3</v>
      </c>
      <c r="BP57">
        <v>8.8633728609808279E-4</v>
      </c>
      <c r="BQ57">
        <v>8.4543683415755442E-3</v>
      </c>
      <c r="BR57">
        <v>4.1562331201440931E-3</v>
      </c>
      <c r="BS57">
        <v>4.9464110500138485E-3</v>
      </c>
      <c r="BT57">
        <v>0.16353646898294799</v>
      </c>
      <c r="BU57">
        <v>6.9404502685974567E-3</v>
      </c>
      <c r="BV57">
        <v>0.64916208945214748</v>
      </c>
      <c r="BW57">
        <v>1.3276756317068419E-2</v>
      </c>
      <c r="BX57">
        <v>5.1102566966905703E-3</v>
      </c>
      <c r="BY57">
        <v>2.60464614879936E-2</v>
      </c>
      <c r="BZ57">
        <v>1.4549481476225938E-2</v>
      </c>
      <c r="CA57">
        <v>2.2034388854467405E-2</v>
      </c>
      <c r="CB57">
        <v>0.54391373432274848</v>
      </c>
      <c r="CC57">
        <v>2.426419884652084E-2</v>
      </c>
      <c r="CD57">
        <v>0.4575123768299818</v>
      </c>
      <c r="CE57">
        <v>1.0532654046607305E-2</v>
      </c>
      <c r="CF57">
        <v>4.2239467463289458E-3</v>
      </c>
      <c r="CG57">
        <v>1.7592136333707209E-2</v>
      </c>
      <c r="CH57">
        <v>1.0393238554121843E-2</v>
      </c>
      <c r="CI57">
        <v>1.7087882212222957E-2</v>
      </c>
      <c r="CJ57">
        <v>0.3803773877750522</v>
      </c>
      <c r="CK57">
        <v>1.7323732775820739E-2</v>
      </c>
    </row>
    <row r="58" spans="1:89">
      <c r="A58">
        <v>1969</v>
      </c>
      <c r="B58">
        <v>1</v>
      </c>
      <c r="C58">
        <v>8.993837217200247E-2</v>
      </c>
      <c r="D58">
        <v>2.7400736243887551E-2</v>
      </c>
      <c r="E58">
        <v>4.1656805243575117E-2</v>
      </c>
      <c r="F58">
        <v>4.2047229664592622E-2</v>
      </c>
      <c r="G58">
        <v>3.6846782987307307E-2</v>
      </c>
      <c r="H58">
        <v>0.69215500271347941</v>
      </c>
      <c r="I58">
        <v>6.9955083572389304E-2</v>
      </c>
      <c r="J58">
        <v>0.80586900375783443</v>
      </c>
      <c r="K58">
        <v>8.7110097910402376E-2</v>
      </c>
      <c r="L58">
        <v>2.6860630924521532E-2</v>
      </c>
      <c r="M58">
        <v>3.3289160298855973E-2</v>
      </c>
      <c r="N58">
        <v>3.7880932998025689E-2</v>
      </c>
      <c r="O58">
        <v>3.1467251171193693E-2</v>
      </c>
      <c r="P58">
        <v>0.52626155839832001</v>
      </c>
      <c r="Q58">
        <v>6.2981475759375377E-2</v>
      </c>
      <c r="R58">
        <v>0.34259394416585565</v>
      </c>
      <c r="S58">
        <v>7.6688155243653119E-2</v>
      </c>
      <c r="T58">
        <v>2.2683137191111459E-2</v>
      </c>
      <c r="U58">
        <v>1.5814343642858032E-2</v>
      </c>
      <c r="V58">
        <v>2.7741707225735223E-2</v>
      </c>
      <c r="W58">
        <v>1.362905374384837E-2</v>
      </c>
      <c r="X58">
        <v>0.13996209660131029</v>
      </c>
      <c r="Y58">
        <v>4.6055815610646943E-2</v>
      </c>
      <c r="Z58">
        <v>0.24270281521603465</v>
      </c>
      <c r="AA58">
        <v>7.0383412395975717E-2</v>
      </c>
      <c r="AB58">
        <v>1.7977294462384181E-2</v>
      </c>
      <c r="AC58">
        <v>1.0946465745752375E-2</v>
      </c>
      <c r="AD58">
        <v>2.3419547899899862E-2</v>
      </c>
      <c r="AE58">
        <v>8.5878866094137845E-3</v>
      </c>
      <c r="AF58">
        <v>7.2527804405721943E-2</v>
      </c>
      <c r="AG58">
        <v>3.884154495157139E-2</v>
      </c>
      <c r="AH58">
        <v>0.11385878676082939</v>
      </c>
      <c r="AI58">
        <v>5.1299695170440744E-2</v>
      </c>
      <c r="AJ58">
        <v>8.2688309068390236E-3</v>
      </c>
      <c r="AK58">
        <v>4.6357428407020453E-3</v>
      </c>
      <c r="AL58">
        <v>1.1459680911223171E-2</v>
      </c>
      <c r="AM58">
        <v>2.3655367983240823E-3</v>
      </c>
      <c r="AN58">
        <v>1.6902769816563985E-2</v>
      </c>
      <c r="AO58">
        <v>1.8912415163922277E-2</v>
      </c>
      <c r="AP58">
        <v>8.2329655881039798E-2</v>
      </c>
      <c r="AQ58">
        <v>4.3536364366361574E-2</v>
      </c>
      <c r="AR58">
        <v>5.8999126995125557E-3</v>
      </c>
      <c r="AS58">
        <v>3.0727272575600127E-3</v>
      </c>
      <c r="AT58">
        <v>7.2236776774960484E-3</v>
      </c>
      <c r="AU58">
        <v>1.3280931585283018E-3</v>
      </c>
      <c r="AV58">
        <v>9.4032317704501218E-3</v>
      </c>
      <c r="AW58">
        <v>1.1861181706322289E-2</v>
      </c>
      <c r="AX58">
        <v>4.0534814877901226E-2</v>
      </c>
      <c r="AY58">
        <v>2.8876380969958881E-2</v>
      </c>
      <c r="AZ58">
        <v>2.5738653839822434E-3</v>
      </c>
      <c r="BA58">
        <v>1.1788033629661937E-3</v>
      </c>
      <c r="BB58">
        <v>1.8525417022382212E-3</v>
      </c>
      <c r="BC58">
        <v>4.0742964711378232E-4</v>
      </c>
      <c r="BD58">
        <v>2.6604679949725949E-3</v>
      </c>
      <c r="BE58">
        <v>2.9782514331081786E-3</v>
      </c>
      <c r="BF58">
        <v>1.5977005532477051E-2</v>
      </c>
      <c r="BG58">
        <v>1.3799921514239368E-2</v>
      </c>
      <c r="BH58">
        <v>5.8441953060522694E-4</v>
      </c>
      <c r="BI58">
        <v>2.7059672099864101E-4</v>
      </c>
      <c r="BJ58">
        <v>3.0825324483147902E-4</v>
      </c>
      <c r="BK58">
        <v>8.2561078340427174E-5</v>
      </c>
      <c r="BL58">
        <v>4.5156992203675979E-4</v>
      </c>
      <c r="BM58">
        <v>4.7477261478181615E-4</v>
      </c>
      <c r="BN58">
        <v>0.19413099624216557</v>
      </c>
      <c r="BO58">
        <v>2.8276521448873373E-3</v>
      </c>
      <c r="BP58">
        <v>5.3995686453511132E-4</v>
      </c>
      <c r="BQ58">
        <v>8.3676544793263169E-3</v>
      </c>
      <c r="BR58">
        <v>4.1661257768820931E-3</v>
      </c>
      <c r="BS58">
        <v>5.3794549686267843E-3</v>
      </c>
      <c r="BT58">
        <v>0.16589473563018858</v>
      </c>
      <c r="BU58">
        <v>6.9733252721114573E-3</v>
      </c>
      <c r="BV58">
        <v>0.65740605583414435</v>
      </c>
      <c r="BW58">
        <v>1.3245130184462845E-2</v>
      </c>
      <c r="BX58">
        <v>4.7161285159917042E-3</v>
      </c>
      <c r="BY58">
        <v>2.5842290286758891E-2</v>
      </c>
      <c r="BZ58">
        <v>1.4304043575196308E-2</v>
      </c>
      <c r="CA58">
        <v>2.3217617539558904E-2</v>
      </c>
      <c r="CB58">
        <v>0.5522036747461625</v>
      </c>
      <c r="CC58">
        <v>2.3896818490462695E-2</v>
      </c>
      <c r="CD58">
        <v>0.46327505959197879</v>
      </c>
      <c r="CE58">
        <v>1.0417484423197678E-2</v>
      </c>
      <c r="CF58">
        <v>4.1761692152124039E-3</v>
      </c>
      <c r="CG58">
        <v>1.7474631864500642E-2</v>
      </c>
      <c r="CH58">
        <v>1.0137918293412556E-2</v>
      </c>
      <c r="CI58">
        <v>1.7838171328752057E-2</v>
      </c>
      <c r="CJ58">
        <v>0.38630892910773212</v>
      </c>
      <c r="CK58">
        <v>1.6923493969234218E-2</v>
      </c>
    </row>
    <row r="59" spans="1:89">
      <c r="A59">
        <v>1970</v>
      </c>
      <c r="B59">
        <v>1</v>
      </c>
      <c r="C59">
        <v>8.1917913949151266E-2</v>
      </c>
      <c r="D59">
        <v>2.7337847728827233E-2</v>
      </c>
      <c r="E59">
        <v>4.1932616062833668E-2</v>
      </c>
      <c r="F59">
        <v>4.1082485456803659E-2</v>
      </c>
      <c r="G59">
        <v>3.8713726678269091E-2</v>
      </c>
      <c r="H59">
        <v>0.70016237754851651</v>
      </c>
      <c r="I59">
        <v>6.8853044962165696E-2</v>
      </c>
      <c r="J59">
        <v>0.8098320416174829</v>
      </c>
      <c r="K59">
        <v>7.9337220676604231E-2</v>
      </c>
      <c r="L59">
        <v>2.7771671623133681E-2</v>
      </c>
      <c r="M59">
        <v>3.3973021616406349E-2</v>
      </c>
      <c r="N59">
        <v>3.7138134864037553E-2</v>
      </c>
      <c r="O59">
        <v>3.3501383532730161E-2</v>
      </c>
      <c r="P59">
        <v>0.53589495626930561</v>
      </c>
      <c r="Q59">
        <v>6.2202506460718572E-2</v>
      </c>
      <c r="R59">
        <v>0.341026620590128</v>
      </c>
      <c r="S59">
        <v>6.9792064230778883E-2</v>
      </c>
      <c r="T59">
        <v>2.4000605291912232E-2</v>
      </c>
      <c r="U59">
        <v>1.6459356173924411E-2</v>
      </c>
      <c r="V59">
        <v>2.7308423997125464E-2</v>
      </c>
      <c r="W59">
        <v>1.4643853414134864E-2</v>
      </c>
      <c r="X59">
        <v>0.14314565562982537</v>
      </c>
      <c r="Y59">
        <v>4.5659281038219694E-2</v>
      </c>
      <c r="Z59">
        <v>0.23951528675388545</v>
      </c>
      <c r="AA59">
        <v>6.4126908920135811E-2</v>
      </c>
      <c r="AB59">
        <v>1.9405336328090866E-2</v>
      </c>
      <c r="AC59">
        <v>1.1383493386252589E-2</v>
      </c>
      <c r="AD59">
        <v>2.3222009152652288E-2</v>
      </c>
      <c r="AE59">
        <v>8.8138804870455147E-3</v>
      </c>
      <c r="AF59">
        <v>7.3759098447654423E-2</v>
      </c>
      <c r="AG59">
        <v>3.8784373596356315E-2</v>
      </c>
      <c r="AH59">
        <v>0.10976421026862226</v>
      </c>
      <c r="AI59">
        <v>4.5652149635620004E-2</v>
      </c>
      <c r="AJ59">
        <v>9.068911429922789E-3</v>
      </c>
      <c r="AK59">
        <v>4.7957531495725321E-3</v>
      </c>
      <c r="AL59">
        <v>1.1758384547477005E-2</v>
      </c>
      <c r="AM59">
        <v>2.2956352225678208E-3</v>
      </c>
      <c r="AN59">
        <v>1.66448385360402E-2</v>
      </c>
      <c r="AO59">
        <v>1.9544887351238039E-2</v>
      </c>
      <c r="AP59">
        <v>7.8351790754823014E-2</v>
      </c>
      <c r="AQ59">
        <v>3.8370465585257071E-2</v>
      </c>
      <c r="AR59">
        <v>6.4095445075481264E-3</v>
      </c>
      <c r="AS59">
        <v>3.2372772777864624E-3</v>
      </c>
      <c r="AT59">
        <v>7.5335782880804102E-3</v>
      </c>
      <c r="AU59">
        <v>1.2268962240217E-3</v>
      </c>
      <c r="AV59">
        <v>9.1115365154125043E-3</v>
      </c>
      <c r="AW59">
        <v>1.2460673496314587E-2</v>
      </c>
      <c r="AX59">
        <v>3.7343171905376948E-2</v>
      </c>
      <c r="AY59">
        <v>2.5012928264900747E-2</v>
      </c>
      <c r="AZ59">
        <v>2.8988390862350628E-3</v>
      </c>
      <c r="BA59">
        <v>1.1978524012727452E-3</v>
      </c>
      <c r="BB59">
        <v>2.0302552176228333E-3</v>
      </c>
      <c r="BC59">
        <v>3.5350699308799792E-4</v>
      </c>
      <c r="BD59">
        <v>2.5496034468417703E-3</v>
      </c>
      <c r="BE59">
        <v>3.2933575289534056E-3</v>
      </c>
      <c r="BF59">
        <v>1.4035798158147372E-2</v>
      </c>
      <c r="BG59">
        <v>1.1686446082808047E-2</v>
      </c>
      <c r="BH59">
        <v>6.983702312378787E-4</v>
      </c>
      <c r="BI59">
        <v>2.8303400304054252E-4</v>
      </c>
      <c r="BJ59">
        <v>3.5513188928701768E-4</v>
      </c>
      <c r="BK59">
        <v>5.927711947641127E-5</v>
      </c>
      <c r="BL59">
        <v>3.976207811740676E-4</v>
      </c>
      <c r="BM59">
        <v>5.5389805181716735E-4</v>
      </c>
      <c r="BN59">
        <v>0.1901679583825171</v>
      </c>
      <c r="BO59">
        <v>2.5806348604039044E-3</v>
      </c>
      <c r="BP59">
        <v>-4.3384181566124939E-4</v>
      </c>
      <c r="BQ59">
        <v>7.9595940713920264E-3</v>
      </c>
      <c r="BR59">
        <v>3.9443330850870645E-3</v>
      </c>
      <c r="BS59">
        <v>5.2123332982578589E-3</v>
      </c>
      <c r="BT59">
        <v>0.16426755450753841</v>
      </c>
      <c r="BU59">
        <v>6.650509336644142E-3</v>
      </c>
      <c r="BV59">
        <v>0.658973379409872</v>
      </c>
      <c r="BW59">
        <v>1.212178671042639E-2</v>
      </c>
      <c r="BX59">
        <v>3.3358344068873357E-3</v>
      </c>
      <c r="BY59">
        <v>2.5473049596329577E-2</v>
      </c>
      <c r="BZ59">
        <v>1.3772770307418171E-2</v>
      </c>
      <c r="CA59">
        <v>2.4069732680451685E-2</v>
      </c>
      <c r="CB59">
        <v>0.55702598835742012</v>
      </c>
      <c r="CC59">
        <v>2.319161055176968E-2</v>
      </c>
      <c r="CD59">
        <v>0.4688054210273549</v>
      </c>
      <c r="CE59">
        <v>9.5411912278696963E-3</v>
      </c>
      <c r="CF59">
        <v>3.7696681672198008E-3</v>
      </c>
      <c r="CG59">
        <v>1.751343280468837E-2</v>
      </c>
      <c r="CH59">
        <v>9.8284398758670087E-3</v>
      </c>
      <c r="CI59">
        <v>1.8857473911126001E-2</v>
      </c>
      <c r="CJ59">
        <v>0.39275834396042769</v>
      </c>
      <c r="CK59">
        <v>1.6541105319557527E-2</v>
      </c>
    </row>
    <row r="60" spans="1:89">
      <c r="A60">
        <v>1971</v>
      </c>
      <c r="B60">
        <v>1</v>
      </c>
      <c r="C60">
        <v>8.3333620693768012E-2</v>
      </c>
      <c r="D60">
        <v>2.781923378184397E-2</v>
      </c>
      <c r="E60">
        <v>4.1075798691997463E-2</v>
      </c>
      <c r="F60">
        <v>4.1129669858844024E-2</v>
      </c>
      <c r="G60">
        <v>4.0732689069123057E-2</v>
      </c>
      <c r="H60">
        <v>0.69671760873869282</v>
      </c>
      <c r="I60">
        <v>6.9191359063579219E-2</v>
      </c>
      <c r="J60">
        <v>0.81595230230595917</v>
      </c>
      <c r="K60">
        <v>8.0574844039289106E-2</v>
      </c>
      <c r="L60">
        <v>2.8679552441602689E-2</v>
      </c>
      <c r="M60">
        <v>3.3567856132953273E-2</v>
      </c>
      <c r="N60">
        <v>3.7423936865121403E-2</v>
      </c>
      <c r="O60">
        <v>3.586179632164737E-2</v>
      </c>
      <c r="P60">
        <v>0.53692100681930666</v>
      </c>
      <c r="Q60">
        <v>6.2919709662626069E-2</v>
      </c>
      <c r="R60">
        <v>0.34447184615419246</v>
      </c>
      <c r="S60">
        <v>7.0759697268158686E-2</v>
      </c>
      <c r="T60">
        <v>2.4236778986995278E-2</v>
      </c>
      <c r="U60">
        <v>1.6153470641003597E-2</v>
      </c>
      <c r="V60">
        <v>2.7638868227489583E-2</v>
      </c>
      <c r="W60">
        <v>1.5528332310662186E-2</v>
      </c>
      <c r="X60">
        <v>0.143774877498969</v>
      </c>
      <c r="Y60">
        <v>4.6366785781776498E-2</v>
      </c>
      <c r="Z60">
        <v>0.24195740671711974</v>
      </c>
      <c r="AA60">
        <v>6.5160210139019931E-2</v>
      </c>
      <c r="AB60">
        <v>1.9542835792938671E-2</v>
      </c>
      <c r="AC60">
        <v>1.1172408563028228E-2</v>
      </c>
      <c r="AD60">
        <v>2.3513527038505826E-2</v>
      </c>
      <c r="AE60">
        <v>8.9483195179352361E-3</v>
      </c>
      <c r="AF60">
        <v>7.4199530657980489E-2</v>
      </c>
      <c r="AG60">
        <v>3.9408738487971114E-2</v>
      </c>
      <c r="AH60">
        <v>0.11045731030026218</v>
      </c>
      <c r="AI60">
        <v>4.583872438554077E-2</v>
      </c>
      <c r="AJ60">
        <v>9.1404755057558282E-3</v>
      </c>
      <c r="AK60">
        <v>4.629090806516631E-3</v>
      </c>
      <c r="AL60">
        <v>1.1943085408570597E-2</v>
      </c>
      <c r="AM60">
        <v>2.1308357297817977E-3</v>
      </c>
      <c r="AN60">
        <v>1.6836081623226494E-2</v>
      </c>
      <c r="AO60">
        <v>1.9927357648175787E-2</v>
      </c>
      <c r="AP60">
        <v>7.8706563152081799E-2</v>
      </c>
      <c r="AQ60">
        <v>3.8271337138421041E-2</v>
      </c>
      <c r="AR60">
        <v>6.3257894924194751E-3</v>
      </c>
      <c r="AS60">
        <v>3.1700178234075607E-3</v>
      </c>
      <c r="AT60">
        <v>7.7133788135648551E-3</v>
      </c>
      <c r="AU60">
        <v>1.1566228390942138E-3</v>
      </c>
      <c r="AV60">
        <v>9.2513142728811656E-3</v>
      </c>
      <c r="AW60">
        <v>1.2808275801438788E-2</v>
      </c>
      <c r="AX60">
        <v>3.7372641618276248E-2</v>
      </c>
      <c r="AY60">
        <v>2.4670110173981668E-2</v>
      </c>
      <c r="AZ60">
        <v>2.8495638686103541E-3</v>
      </c>
      <c r="BA60">
        <v>1.1849405516894463E-3</v>
      </c>
      <c r="BB60">
        <v>2.1943420453499275E-3</v>
      </c>
      <c r="BC60">
        <v>3.4777647281201979E-4</v>
      </c>
      <c r="BD60">
        <v>2.5514319674256772E-3</v>
      </c>
      <c r="BE60">
        <v>3.5690818871233587E-3</v>
      </c>
      <c r="BF60">
        <v>1.3943352390924701E-2</v>
      </c>
      <c r="BG60">
        <v>1.1480195414974668E-2</v>
      </c>
      <c r="BH60">
        <v>6.5534760731848492E-4</v>
      </c>
      <c r="BI60">
        <v>2.7715528326475276E-4</v>
      </c>
      <c r="BJ60">
        <v>4.1352130875576377E-4</v>
      </c>
      <c r="BK60">
        <v>5.3528752684307039E-5</v>
      </c>
      <c r="BL60">
        <v>4.0852725747187081E-4</v>
      </c>
      <c r="BM60">
        <v>6.5313393891554673E-4</v>
      </c>
      <c r="BN60">
        <v>0.18404769769404083</v>
      </c>
      <c r="BO60">
        <v>2.7585825410312609E-3</v>
      </c>
      <c r="BP60">
        <v>-8.6038230190102309E-4</v>
      </c>
      <c r="BQ60">
        <v>7.5079406017044608E-3</v>
      </c>
      <c r="BR60">
        <v>3.7056729223518764E-3</v>
      </c>
      <c r="BS60">
        <v>4.8708515629951599E-3</v>
      </c>
      <c r="BT60">
        <v>0.15979706337189226</v>
      </c>
      <c r="BU60">
        <v>6.2715489175349699E-3</v>
      </c>
      <c r="BV60">
        <v>0.65552815384580754</v>
      </c>
      <c r="BW60">
        <v>1.2573044820118492E-2</v>
      </c>
      <c r="BX60">
        <v>3.5821543814900381E-3</v>
      </c>
      <c r="BY60">
        <v>2.4922285959219578E-2</v>
      </c>
      <c r="BZ60">
        <v>1.349052010466946E-2</v>
      </c>
      <c r="CA60">
        <v>2.5204325254102822E-2</v>
      </c>
      <c r="CB60">
        <v>0.55294473628524399</v>
      </c>
      <c r="CC60">
        <v>2.2824102377862285E-2</v>
      </c>
      <c r="CD60">
        <v>0.4714804561517667</v>
      </c>
      <c r="CE60">
        <v>9.8144564065993645E-3</v>
      </c>
      <c r="CF60">
        <v>4.4425359806135149E-3</v>
      </c>
      <c r="CG60">
        <v>1.7414348587242581E-2</v>
      </c>
      <c r="CH60">
        <v>9.7848463179298437E-3</v>
      </c>
      <c r="CI60">
        <v>2.0333457114337563E-2</v>
      </c>
      <c r="CJ60">
        <v>0.39314769514760678</v>
      </c>
      <c r="CK60">
        <v>1.6552552012923528E-2</v>
      </c>
    </row>
    <row r="61" spans="1:89">
      <c r="A61">
        <v>1972</v>
      </c>
      <c r="B61">
        <v>1</v>
      </c>
      <c r="C61">
        <v>8.5085546222218464E-2</v>
      </c>
      <c r="D61">
        <v>2.7743720876716213E-2</v>
      </c>
      <c r="E61">
        <v>3.8459143826584795E-2</v>
      </c>
      <c r="F61">
        <v>4.2284287303923467E-2</v>
      </c>
      <c r="G61">
        <v>4.2189484842541855E-2</v>
      </c>
      <c r="H61">
        <v>0.69247661005609051</v>
      </c>
      <c r="I61">
        <v>7.1761208205865123E-2</v>
      </c>
      <c r="J61">
        <v>0.81829194756573997</v>
      </c>
      <c r="K61">
        <v>8.2126651317644836E-2</v>
      </c>
      <c r="L61">
        <v>2.8678144017236638E-2</v>
      </c>
      <c r="M61">
        <v>3.165255432542409E-2</v>
      </c>
      <c r="N61">
        <v>3.8701374670463369E-2</v>
      </c>
      <c r="O61">
        <v>3.7331261873319234E-2</v>
      </c>
      <c r="P61">
        <v>0.53413229218661684</v>
      </c>
      <c r="Q61">
        <v>6.5670847190669249E-2</v>
      </c>
      <c r="R61">
        <v>0.34690204365324462</v>
      </c>
      <c r="S61">
        <v>7.1791778509500567E-2</v>
      </c>
      <c r="T61">
        <v>2.4365928860285588E-2</v>
      </c>
      <c r="U61">
        <v>1.5676728842256224E-2</v>
      </c>
      <c r="V61">
        <v>2.8774938246897534E-2</v>
      </c>
      <c r="W61">
        <v>1.6278682636022432E-2</v>
      </c>
      <c r="X61">
        <v>0.14119713477022339</v>
      </c>
      <c r="Y61">
        <v>4.880287451089365E-2</v>
      </c>
      <c r="Z61">
        <v>0.24365368746657623</v>
      </c>
      <c r="AA61">
        <v>6.5618214048505152E-2</v>
      </c>
      <c r="AB61">
        <v>1.9291806816171087E-2</v>
      </c>
      <c r="AC61">
        <v>1.1015001003436021E-2</v>
      </c>
      <c r="AD61">
        <v>2.4332556948874415E-2</v>
      </c>
      <c r="AE61">
        <v>9.285266322830811E-3</v>
      </c>
      <c r="AF61">
        <v>7.282454440217942E-2</v>
      </c>
      <c r="AG61">
        <v>4.1270386698362665E-2</v>
      </c>
      <c r="AH61">
        <v>0.11041887706051057</v>
      </c>
      <c r="AI61">
        <v>4.5430354937421223E-2</v>
      </c>
      <c r="AJ61">
        <v>8.7516872367401546E-3</v>
      </c>
      <c r="AK61">
        <v>4.5157711524159575E-3</v>
      </c>
      <c r="AL61">
        <v>1.2007149986500818E-2</v>
      </c>
      <c r="AM61">
        <v>2.0023927814045114E-3</v>
      </c>
      <c r="AN61">
        <v>1.727678738505678E-2</v>
      </c>
      <c r="AO61">
        <v>2.0420015280829703E-2</v>
      </c>
      <c r="AP61">
        <v>7.8411847511233645E-2</v>
      </c>
      <c r="AQ61">
        <v>3.788425206653101E-2</v>
      </c>
      <c r="AR61">
        <v>5.9640928761442967E-3</v>
      </c>
      <c r="AS61">
        <v>3.0508406572571116E-3</v>
      </c>
      <c r="AT61">
        <v>7.7154424047205924E-3</v>
      </c>
      <c r="AU61">
        <v>1.150120654439617E-3</v>
      </c>
      <c r="AV61">
        <v>9.5305661262049864E-3</v>
      </c>
      <c r="AW61">
        <v>1.3104078241817153E-2</v>
      </c>
      <c r="AX61">
        <v>3.6909658550030144E-2</v>
      </c>
      <c r="AY61">
        <v>2.4058971351157723E-2</v>
      </c>
      <c r="AZ61">
        <v>2.6487895481613587E-3</v>
      </c>
      <c r="BA61">
        <v>1.1728722100002183E-3</v>
      </c>
      <c r="BB61">
        <v>2.2548055404208686E-3</v>
      </c>
      <c r="BC61">
        <v>3.3337851303563606E-4</v>
      </c>
      <c r="BD61">
        <v>2.6190715767731368E-3</v>
      </c>
      <c r="BE61">
        <v>3.8204520621024588E-3</v>
      </c>
      <c r="BF61">
        <v>1.3601265295619669E-2</v>
      </c>
      <c r="BG61">
        <v>1.1049373937810367E-2</v>
      </c>
      <c r="BH61">
        <v>6.3276514890596544E-4</v>
      </c>
      <c r="BI61">
        <v>2.6925431185324773E-4</v>
      </c>
      <c r="BJ61">
        <v>4.2832221207996819E-4</v>
      </c>
      <c r="BK61">
        <v>5.4215124386279781E-5</v>
      </c>
      <c r="BL61">
        <v>4.3621207407772969E-4</v>
      </c>
      <c r="BM61">
        <v>7.2818683123582076E-4</v>
      </c>
      <c r="BN61">
        <v>0.18170805243426003</v>
      </c>
      <c r="BO61">
        <v>2.9574309180286861E-3</v>
      </c>
      <c r="BP61">
        <v>-9.3489043094093383E-4</v>
      </c>
      <c r="BQ61">
        <v>6.806559680716793E-3</v>
      </c>
      <c r="BR61">
        <v>3.5824291621340287E-3</v>
      </c>
      <c r="BS61">
        <v>4.8578888602327499E-3</v>
      </c>
      <c r="BT61">
        <v>0.1583479159286639</v>
      </c>
      <c r="BU61">
        <v>6.0895416367548992E-3</v>
      </c>
      <c r="BV61">
        <v>0.65309795634675538</v>
      </c>
      <c r="BW61">
        <v>1.3293375893461461E-2</v>
      </c>
      <c r="BX61">
        <v>3.3776588275644184E-3</v>
      </c>
      <c r="BY61">
        <v>2.2782393221095449E-2</v>
      </c>
      <c r="BZ61">
        <v>1.3509218265585342E-2</v>
      </c>
      <c r="CA61">
        <v>2.5910786839675858E-2</v>
      </c>
      <c r="CB61">
        <v>0.5512803898921117</v>
      </c>
      <c r="CC61">
        <v>2.2958112018335437E-2</v>
      </c>
      <c r="CD61">
        <v>0.47138990391249536</v>
      </c>
      <c r="CE61">
        <v>1.0335846223492413E-2</v>
      </c>
      <c r="CF61">
        <v>4.3125489839677747E-3</v>
      </c>
      <c r="CG61">
        <v>1.5975884537492623E-2</v>
      </c>
      <c r="CH61">
        <v>9.9267618600837933E-3</v>
      </c>
      <c r="CI61">
        <v>2.1052590618564938E-2</v>
      </c>
      <c r="CJ61">
        <v>0.39293290271947168</v>
      </c>
      <c r="CK61">
        <v>1.6868524262603921E-2</v>
      </c>
    </row>
    <row r="62" spans="1:89">
      <c r="A62">
        <v>1973</v>
      </c>
      <c r="B62">
        <v>1</v>
      </c>
      <c r="C62">
        <v>7.9701279385232235E-2</v>
      </c>
      <c r="D62">
        <v>3.101172215695841E-2</v>
      </c>
      <c r="E62">
        <v>3.5246662946429565E-2</v>
      </c>
      <c r="F62">
        <v>4.4580245931990885E-2</v>
      </c>
      <c r="G62">
        <v>4.4525179683766361E-2</v>
      </c>
      <c r="H62">
        <v>0.69077189307934528</v>
      </c>
      <c r="I62">
        <v>7.4163040389025561E-2</v>
      </c>
      <c r="J62">
        <v>0.81805722050921759</v>
      </c>
      <c r="K62">
        <v>7.6849563506895896E-2</v>
      </c>
      <c r="L62">
        <v>3.1459531218795612E-2</v>
      </c>
      <c r="M62">
        <v>2.907298746501321E-2</v>
      </c>
      <c r="N62">
        <v>4.1073453346442836E-2</v>
      </c>
      <c r="O62">
        <v>3.9166019532848935E-2</v>
      </c>
      <c r="P62">
        <v>0.53208841255164097</v>
      </c>
      <c r="Q62">
        <v>6.8354723329184755E-2</v>
      </c>
      <c r="R62">
        <v>0.34683708127158752</v>
      </c>
      <c r="S62">
        <v>6.6150399912699664E-2</v>
      </c>
      <c r="T62">
        <v>2.6143563193630509E-2</v>
      </c>
      <c r="U62">
        <v>1.4600678408553776E-2</v>
      </c>
      <c r="V62">
        <v>3.104411459642905E-2</v>
      </c>
      <c r="W62">
        <v>1.6577329671551504E-2</v>
      </c>
      <c r="X62">
        <v>0.14056251313145074</v>
      </c>
      <c r="Y62">
        <v>5.174958471176918E-2</v>
      </c>
      <c r="Z62">
        <v>0.24326184457277122</v>
      </c>
      <c r="AA62">
        <v>5.9895409321783714E-2</v>
      </c>
      <c r="AB62">
        <v>2.0746228263897781E-2</v>
      </c>
      <c r="AC62">
        <v>1.0345686698321168E-2</v>
      </c>
      <c r="AD62">
        <v>2.6266691714226353E-2</v>
      </c>
      <c r="AE62">
        <v>9.4509785411078205E-3</v>
      </c>
      <c r="AF62">
        <v>7.2694381704644775E-2</v>
      </c>
      <c r="AG62">
        <v>4.3849992720516595E-2</v>
      </c>
      <c r="AH62">
        <v>0.10860855841519879</v>
      </c>
      <c r="AI62">
        <v>4.0751251809588884E-2</v>
      </c>
      <c r="AJ62">
        <v>9.5637906343774871E-3</v>
      </c>
      <c r="AK62">
        <v>4.140024408684077E-3</v>
      </c>
      <c r="AL62">
        <v>1.2964355115948584E-2</v>
      </c>
      <c r="AM62">
        <v>2.0434164895351565E-3</v>
      </c>
      <c r="AN62">
        <v>1.7261949490080395E-2</v>
      </c>
      <c r="AO62">
        <v>2.186835357442464E-2</v>
      </c>
      <c r="AP62">
        <v>7.6580612028465112E-2</v>
      </c>
      <c r="AQ62">
        <v>3.3888326847357431E-2</v>
      </c>
      <c r="AR62">
        <v>6.6417347250348514E-3</v>
      </c>
      <c r="AS62">
        <v>2.7332064613719786E-3</v>
      </c>
      <c r="AT62">
        <v>8.3199987632591472E-3</v>
      </c>
      <c r="AU62">
        <v>1.184142552305277E-3</v>
      </c>
      <c r="AV62">
        <v>9.7408991646499785E-3</v>
      </c>
      <c r="AW62">
        <v>1.4062426564283949E-2</v>
      </c>
      <c r="AX62">
        <v>3.5177823178173639E-2</v>
      </c>
      <c r="AY62">
        <v>2.1179895979237414E-2</v>
      </c>
      <c r="AZ62">
        <v>3.033126429854407E-3</v>
      </c>
      <c r="BA62">
        <v>1.0363380181127224E-3</v>
      </c>
      <c r="BB62">
        <v>2.5291033043058709E-3</v>
      </c>
      <c r="BC62">
        <v>3.4584238353898449E-4</v>
      </c>
      <c r="BD62">
        <v>2.7009112672462502E-3</v>
      </c>
      <c r="BE62">
        <v>4.3503719834803358E-3</v>
      </c>
      <c r="BF62">
        <v>1.2337718719436452E-2</v>
      </c>
      <c r="BG62">
        <v>9.4017741289013565E-3</v>
      </c>
      <c r="BH62">
        <v>8.2632346889171507E-4</v>
      </c>
      <c r="BI62">
        <v>2.4470715369908757E-4</v>
      </c>
      <c r="BJ62">
        <v>4.977884667497056E-4</v>
      </c>
      <c r="BK62">
        <v>5.5156058859777334E-5</v>
      </c>
      <c r="BL62">
        <v>4.3143017159418982E-4</v>
      </c>
      <c r="BM62">
        <v>8.7975713387877233E-4</v>
      </c>
      <c r="BN62">
        <v>0.18194277949078241</v>
      </c>
      <c r="BO62">
        <v>2.850746745252296E-3</v>
      </c>
      <c r="BP62">
        <v>-4.4813678157889017E-4</v>
      </c>
      <c r="BQ62">
        <v>6.1736496516508164E-3</v>
      </c>
      <c r="BR62">
        <v>3.5064072401818137E-3</v>
      </c>
      <c r="BS62">
        <v>5.358927502702563E-3</v>
      </c>
      <c r="BT62">
        <v>0.15868606435315485</v>
      </c>
      <c r="BU62">
        <v>5.8076739117768877E-3</v>
      </c>
      <c r="BV62">
        <v>0.65316291872841248</v>
      </c>
      <c r="BW62">
        <v>1.3547577718501543E-2</v>
      </c>
      <c r="BX62">
        <v>4.8668831227187993E-3</v>
      </c>
      <c r="BY62">
        <v>2.0645779481524452E-2</v>
      </c>
      <c r="BZ62">
        <v>1.3534794721342775E-2</v>
      </c>
      <c r="CA62">
        <v>2.7947750881128258E-2</v>
      </c>
      <c r="CB62">
        <v>0.55021783091394705</v>
      </c>
      <c r="CC62">
        <v>2.2411223107477889E-2</v>
      </c>
      <c r="CD62">
        <v>0.47122013923763006</v>
      </c>
      <c r="CE62">
        <v>1.0696780986255197E-2</v>
      </c>
      <c r="CF62">
        <v>5.315030149994994E-3</v>
      </c>
      <c r="CG62">
        <v>1.4472148443890043E-2</v>
      </c>
      <c r="CH62">
        <v>1.0028371656685846E-2</v>
      </c>
      <c r="CI62">
        <v>2.2588693210218946E-2</v>
      </c>
      <c r="CJ62">
        <v>0.39153195979676486</v>
      </c>
      <c r="CK62">
        <v>1.6603523080462045E-2</v>
      </c>
    </row>
    <row r="63" spans="1:89">
      <c r="A63">
        <v>1974</v>
      </c>
      <c r="B63">
        <v>1</v>
      </c>
      <c r="C63">
        <v>6.9960648190673561E-2</v>
      </c>
      <c r="D63">
        <v>3.6440259282156981E-2</v>
      </c>
      <c r="E63">
        <v>3.2943910177526924E-2</v>
      </c>
      <c r="F63">
        <v>4.5189485244225176E-2</v>
      </c>
      <c r="G63">
        <v>4.8195721510044913E-2</v>
      </c>
      <c r="H63">
        <v>0.69452413168030569</v>
      </c>
      <c r="I63">
        <v>7.2745827511634512E-2</v>
      </c>
      <c r="J63">
        <v>0.81872774196926912</v>
      </c>
      <c r="K63">
        <v>6.7361329403107392E-2</v>
      </c>
      <c r="L63">
        <v>3.672333015678228E-2</v>
      </c>
      <c r="M63">
        <v>2.7222291523397748E-2</v>
      </c>
      <c r="N63">
        <v>4.1765122738204589E-2</v>
      </c>
      <c r="O63">
        <v>4.2151637023879515E-2</v>
      </c>
      <c r="P63">
        <v>0.53625563210455429</v>
      </c>
      <c r="Q63">
        <v>6.7247214086175761E-2</v>
      </c>
      <c r="R63">
        <v>0.34428887261901764</v>
      </c>
      <c r="S63">
        <v>5.7071343104814432E-2</v>
      </c>
      <c r="T63">
        <v>2.855125794575842E-2</v>
      </c>
      <c r="U63">
        <v>1.3854909690569364E-2</v>
      </c>
      <c r="V63">
        <v>3.1744207949908759E-2</v>
      </c>
      <c r="W63">
        <v>1.696202919583675E-2</v>
      </c>
      <c r="X63">
        <v>0.14495094831743191</v>
      </c>
      <c r="Y63">
        <v>5.1151389825703955E-2</v>
      </c>
      <c r="Z63">
        <v>0.23999778197639898</v>
      </c>
      <c r="AA63">
        <v>5.1216936177626959E-2</v>
      </c>
      <c r="AB63">
        <v>2.26904588031768E-2</v>
      </c>
      <c r="AC63">
        <v>9.7044323381289526E-3</v>
      </c>
      <c r="AD63">
        <v>2.7025855637246694E-2</v>
      </c>
      <c r="AE63">
        <v>9.8100286354395431E-3</v>
      </c>
      <c r="AF63">
        <v>7.5946423221376555E-2</v>
      </c>
      <c r="AG63">
        <v>4.3597589578430886E-2</v>
      </c>
      <c r="AH63">
        <v>0.10615066243678939</v>
      </c>
      <c r="AI63">
        <v>3.4589106838553742E-2</v>
      </c>
      <c r="AJ63">
        <v>1.0744697218349353E-2</v>
      </c>
      <c r="AK63">
        <v>3.9869491948256053E-3</v>
      </c>
      <c r="AL63">
        <v>1.3745709087529315E-2</v>
      </c>
      <c r="AM63">
        <v>2.3435665314442931E-3</v>
      </c>
      <c r="AN63">
        <v>1.8428356764754725E-2</v>
      </c>
      <c r="AO63">
        <v>2.2303941944457437E-2</v>
      </c>
      <c r="AP63">
        <v>7.4563463694062193E-2</v>
      </c>
      <c r="AQ63">
        <v>2.8686419425976016E-2</v>
      </c>
      <c r="AR63">
        <v>7.5134235053214374E-3</v>
      </c>
      <c r="AS63">
        <v>2.6451747581417513E-3</v>
      </c>
      <c r="AT63">
        <v>9.0448696075722049E-3</v>
      </c>
      <c r="AU63">
        <v>1.3243117444498669E-3</v>
      </c>
      <c r="AV63">
        <v>1.0642790161466558E-2</v>
      </c>
      <c r="AW63">
        <v>1.4700001844677575E-2</v>
      </c>
      <c r="AX63">
        <v>3.3749155705720568E-2</v>
      </c>
      <c r="AY63">
        <v>1.7948917435961401E-2</v>
      </c>
      <c r="AZ63">
        <v>3.4959517416770919E-3</v>
      </c>
      <c r="BA63">
        <v>9.9497565853790362E-4</v>
      </c>
      <c r="BB63">
        <v>2.9615318285475269E-3</v>
      </c>
      <c r="BC63">
        <v>4.6120519341132809E-4</v>
      </c>
      <c r="BD63">
        <v>3.0230233267965092E-3</v>
      </c>
      <c r="BE63">
        <v>4.8599186264145023E-3</v>
      </c>
      <c r="BF63">
        <v>1.1479406990531515E-2</v>
      </c>
      <c r="BG63">
        <v>7.9352764408347973E-3</v>
      </c>
      <c r="BH63">
        <v>9.943901836144632E-4</v>
      </c>
      <c r="BI63">
        <v>2.3017017394484876E-4</v>
      </c>
      <c r="BJ63">
        <v>6.6787172658631705E-4</v>
      </c>
      <c r="BK63">
        <v>5.8805598107022111E-5</v>
      </c>
      <c r="BL63">
        <v>4.8094901848306566E-4</v>
      </c>
      <c r="BM63">
        <v>1.1113812715424314E-3</v>
      </c>
      <c r="BN63">
        <v>0.18127225803073088</v>
      </c>
      <c r="BO63">
        <v>2.5985645570132695E-3</v>
      </c>
      <c r="BP63">
        <v>-2.8340900168704296E-4</v>
      </c>
      <c r="BQ63">
        <v>5.7215944680345434E-3</v>
      </c>
      <c r="BR63">
        <v>3.4240037695060788E-3</v>
      </c>
      <c r="BS63">
        <v>6.0438779031780467E-3</v>
      </c>
      <c r="BT63">
        <v>0.15827075995598275</v>
      </c>
      <c r="BU63">
        <v>5.4980349094489464E-3</v>
      </c>
      <c r="BV63">
        <v>0.65571112738098236</v>
      </c>
      <c r="BW63">
        <v>1.2885599461021292E-2</v>
      </c>
      <c r="BX63">
        <v>7.8872727247684404E-3</v>
      </c>
      <c r="BY63">
        <v>1.908871626969412E-2</v>
      </c>
      <c r="BZ63">
        <v>1.3443458140213386E-2</v>
      </c>
      <c r="CA63">
        <v>3.1233647566615657E-2</v>
      </c>
      <c r="CB63">
        <v>0.54958369975984944</v>
      </c>
      <c r="CC63">
        <v>2.1591503642879043E-2</v>
      </c>
      <c r="CD63">
        <v>0.47443886935025148</v>
      </c>
      <c r="CE63">
        <v>1.0287004819063108E-2</v>
      </c>
      <c r="CF63">
        <v>8.1706732579778577E-3</v>
      </c>
      <c r="CG63">
        <v>1.3367133160851814E-2</v>
      </c>
      <c r="CH63">
        <v>1.0019444281780924E-2</v>
      </c>
      <c r="CI63">
        <v>2.5189689127075272E-2</v>
      </c>
      <c r="CJ63">
        <v>0.39131307386501252</v>
      </c>
      <c r="CK63">
        <v>1.609345249232547E-2</v>
      </c>
    </row>
    <row r="64" spans="1:89">
      <c r="A64">
        <v>1975</v>
      </c>
      <c r="B64">
        <v>1</v>
      </c>
      <c r="C64">
        <v>6.9883046673630114E-2</v>
      </c>
      <c r="D64">
        <v>3.8121155023820782E-2</v>
      </c>
      <c r="E64">
        <v>3.0970282775634121E-2</v>
      </c>
      <c r="F64">
        <v>4.5015531302184747E-2</v>
      </c>
      <c r="G64">
        <v>5.239988543214015E-2</v>
      </c>
      <c r="H64">
        <v>0.69171657668928488</v>
      </c>
      <c r="I64">
        <v>7.1893522221373865E-2</v>
      </c>
      <c r="J64">
        <v>0.82326376694754799</v>
      </c>
      <c r="K64">
        <v>6.7369907134364429E-2</v>
      </c>
      <c r="L64">
        <v>3.8327372765240342E-2</v>
      </c>
      <c r="M64">
        <v>2.5550066569699499E-2</v>
      </c>
      <c r="N64">
        <v>4.1740052096294666E-2</v>
      </c>
      <c r="O64">
        <v>4.576467895342199E-2</v>
      </c>
      <c r="P64">
        <v>0.53780741530446119</v>
      </c>
      <c r="Q64">
        <v>6.6702205585047872E-2</v>
      </c>
      <c r="R64">
        <v>0.34618501040824867</v>
      </c>
      <c r="S64">
        <v>5.6833038917898974E-2</v>
      </c>
      <c r="T64">
        <v>2.9165492119322386E-2</v>
      </c>
      <c r="U64">
        <v>1.3495253790736848E-2</v>
      </c>
      <c r="V64">
        <v>3.1745633019109723E-2</v>
      </c>
      <c r="W64">
        <v>1.8196357060823527E-2</v>
      </c>
      <c r="X64">
        <v>0.14591010425957596</v>
      </c>
      <c r="Y64">
        <v>5.0835219759929808E-2</v>
      </c>
      <c r="Z64">
        <v>0.24040361311642755</v>
      </c>
      <c r="AA64">
        <v>5.0913324971481697E-2</v>
      </c>
      <c r="AB64">
        <v>2.2717170882184199E-2</v>
      </c>
      <c r="AC64">
        <v>9.4088624638381975E-3</v>
      </c>
      <c r="AD64">
        <v>2.7146602968939053E-2</v>
      </c>
      <c r="AE64">
        <v>1.0403029140503841E-2</v>
      </c>
      <c r="AF64">
        <v>7.623243173767949E-2</v>
      </c>
      <c r="AG64">
        <v>4.3576413889436769E-2</v>
      </c>
      <c r="AH64">
        <v>0.10575755077965709</v>
      </c>
      <c r="AI64">
        <v>3.3793246224232749E-2</v>
      </c>
      <c r="AJ64">
        <v>1.0326468874285167E-2</v>
      </c>
      <c r="AK64">
        <v>3.983397752705317E-3</v>
      </c>
      <c r="AL64">
        <v>1.3814423463276805E-2</v>
      </c>
      <c r="AM64">
        <v>2.4420168172998562E-3</v>
      </c>
      <c r="AN64">
        <v>1.8962106625287575E-2</v>
      </c>
      <c r="AO64">
        <v>2.2428802152235125E-2</v>
      </c>
      <c r="AP64">
        <v>7.4013057516566505E-2</v>
      </c>
      <c r="AQ64">
        <v>2.7542884934927563E-2</v>
      </c>
      <c r="AR64">
        <v>7.1953123153942391E-3</v>
      </c>
      <c r="AS64">
        <v>2.6273597663426461E-3</v>
      </c>
      <c r="AT64">
        <v>9.1789742323306802E-3</v>
      </c>
      <c r="AU64">
        <v>1.4859748173220526E-3</v>
      </c>
      <c r="AV64">
        <v>1.0987703301670843E-2</v>
      </c>
      <c r="AW64">
        <v>1.4991050791649805E-2</v>
      </c>
      <c r="AX64">
        <v>3.3363129013665116E-2</v>
      </c>
      <c r="AY64">
        <v>1.7040247875961374E-2</v>
      </c>
      <c r="AZ64">
        <v>3.2163169783373568E-3</v>
      </c>
      <c r="BA64">
        <v>9.8173110786347727E-4</v>
      </c>
      <c r="BB64">
        <v>3.1362038728138227E-3</v>
      </c>
      <c r="BC64">
        <v>5.9280475851515883E-4</v>
      </c>
      <c r="BD64">
        <v>3.1585124831053414E-3</v>
      </c>
      <c r="BE64">
        <v>5.2346765445576192E-3</v>
      </c>
      <c r="BF64">
        <v>1.1483537126437682E-2</v>
      </c>
      <c r="BG64">
        <v>7.6854334801372392E-3</v>
      </c>
      <c r="BH64">
        <v>9.3732827082704685E-4</v>
      </c>
      <c r="BI64">
        <v>2.3710139585403201E-4</v>
      </c>
      <c r="BJ64">
        <v>7.4698034828052698E-4</v>
      </c>
      <c r="BK64">
        <v>6.1241650785241484E-5</v>
      </c>
      <c r="BL64">
        <v>5.3336295845040553E-4</v>
      </c>
      <c r="BM64">
        <v>1.282256577447445E-3</v>
      </c>
      <c r="BN64">
        <v>0.17673623305245201</v>
      </c>
      <c r="BO64">
        <v>2.5117873439819065E-3</v>
      </c>
      <c r="BP64">
        <v>-2.0681073493620389E-4</v>
      </c>
      <c r="BQ64">
        <v>5.4201979305713221E-3</v>
      </c>
      <c r="BR64">
        <v>3.2748316764490905E-3</v>
      </c>
      <c r="BS64">
        <v>6.6348334985032618E-3</v>
      </c>
      <c r="BT64">
        <v>0.15391318490079595</v>
      </c>
      <c r="BU64">
        <v>5.1902770962159693E-3</v>
      </c>
      <c r="BV64">
        <v>0.65381498959175133</v>
      </c>
      <c r="BW64">
        <v>1.3048231900962411E-2</v>
      </c>
      <c r="BX64">
        <v>8.954834696361734E-3</v>
      </c>
      <c r="BY64">
        <v>1.7474877047048538E-2</v>
      </c>
      <c r="BZ64">
        <v>1.3269018544852353E-2</v>
      </c>
      <c r="CA64">
        <v>3.4203523167026122E-2</v>
      </c>
      <c r="CB64">
        <v>0.54581152571038616</v>
      </c>
      <c r="CC64">
        <v>2.105689012351214E-2</v>
      </c>
      <c r="CD64">
        <v>0.47707875653929932</v>
      </c>
      <c r="CE64">
        <v>1.0536309798026592E-2</v>
      </c>
      <c r="CF64">
        <v>9.1616179126974735E-3</v>
      </c>
      <c r="CG64">
        <v>1.205475904105353E-2</v>
      </c>
      <c r="CH64">
        <v>9.9941410764819213E-3</v>
      </c>
      <c r="CI64">
        <v>2.7568342836812795E-2</v>
      </c>
      <c r="CJ64">
        <v>0.39189888929541589</v>
      </c>
      <c r="CK64">
        <v>1.5866539520331218E-2</v>
      </c>
    </row>
    <row r="65" spans="1:89">
      <c r="A65">
        <v>1976</v>
      </c>
      <c r="B65">
        <v>1</v>
      </c>
      <c r="C65">
        <v>7.3605129272720088E-2</v>
      </c>
      <c r="D65">
        <v>3.8093644803721946E-2</v>
      </c>
      <c r="E65">
        <v>2.8580790987102006E-2</v>
      </c>
      <c r="F65">
        <v>4.5158894104314583E-2</v>
      </c>
      <c r="G65">
        <v>5.5246190818798627E-2</v>
      </c>
      <c r="H65">
        <v>0.68822991308986281</v>
      </c>
      <c r="I65">
        <v>7.1085453400685825E-2</v>
      </c>
      <c r="J65">
        <v>0.82379169826288035</v>
      </c>
      <c r="K65">
        <v>7.0995125217747937E-2</v>
      </c>
      <c r="L65">
        <v>3.8131247285448075E-2</v>
      </c>
      <c r="M65">
        <v>2.3648579720121052E-2</v>
      </c>
      <c r="N65">
        <v>4.1894374321123286E-2</v>
      </c>
      <c r="O65">
        <v>4.7755023887163947E-2</v>
      </c>
      <c r="P65">
        <v>0.53542766460549751</v>
      </c>
      <c r="Q65">
        <v>6.5934719414908485E-2</v>
      </c>
      <c r="R65">
        <v>0.34671253257366175</v>
      </c>
      <c r="S65">
        <v>5.9801824849712665E-2</v>
      </c>
      <c r="T65">
        <v>2.8431647440755936E-2</v>
      </c>
      <c r="U65">
        <v>1.2930112597373757E-2</v>
      </c>
      <c r="V65">
        <v>3.1784972825643042E-2</v>
      </c>
      <c r="W65">
        <v>1.8536446238683744E-2</v>
      </c>
      <c r="X65">
        <v>0.14521864482329092</v>
      </c>
      <c r="Y65">
        <v>4.9998856797046957E-2</v>
      </c>
      <c r="Z65">
        <v>0.24060668191961554</v>
      </c>
      <c r="AA65">
        <v>5.3333553019425321E-2</v>
      </c>
      <c r="AB65">
        <v>2.1767630514144428E-2</v>
      </c>
      <c r="AC65">
        <v>9.0930045747659727E-3</v>
      </c>
      <c r="AD65">
        <v>2.708303376912298E-2</v>
      </c>
      <c r="AE65">
        <v>1.0438242138924674E-2</v>
      </c>
      <c r="AF65">
        <v>7.6272399487042356E-2</v>
      </c>
      <c r="AG65">
        <v>4.2607920604785993E-2</v>
      </c>
      <c r="AH65">
        <v>0.10553042624982112</v>
      </c>
      <c r="AI65">
        <v>3.5192106897049248E-2</v>
      </c>
      <c r="AJ65">
        <v>9.5035729807946348E-3</v>
      </c>
      <c r="AK65">
        <v>3.8417527464401219E-3</v>
      </c>
      <c r="AL65">
        <v>1.3741849208018337E-2</v>
      </c>
      <c r="AM65">
        <v>2.3788974286323037E-3</v>
      </c>
      <c r="AN65">
        <v>1.9234455104441054E-2</v>
      </c>
      <c r="AO65">
        <v>2.1626545165970113E-2</v>
      </c>
      <c r="AP65">
        <v>7.3861942481634912E-2</v>
      </c>
      <c r="AQ65">
        <v>2.8568814646789162E-2</v>
      </c>
      <c r="AR65">
        <v>6.5956975356001365E-3</v>
      </c>
      <c r="AS65">
        <v>2.5323717521126294E-3</v>
      </c>
      <c r="AT65">
        <v>9.1084389650514311E-3</v>
      </c>
      <c r="AU65">
        <v>1.3788819820040156E-3</v>
      </c>
      <c r="AV65">
        <v>1.13357279847696E-2</v>
      </c>
      <c r="AW65">
        <v>1.4332948309274634E-2</v>
      </c>
      <c r="AX65">
        <v>3.3357598586352566E-2</v>
      </c>
      <c r="AY65">
        <v>1.7574551418345959E-2</v>
      </c>
      <c r="AZ65">
        <v>2.9130805044188446E-3</v>
      </c>
      <c r="BA65">
        <v>9.7581240779033823E-4</v>
      </c>
      <c r="BB65">
        <v>3.1570833418796962E-3</v>
      </c>
      <c r="BC65">
        <v>4.5938877409676252E-4</v>
      </c>
      <c r="BD65">
        <v>3.3153866797208846E-3</v>
      </c>
      <c r="BE65">
        <v>4.9585195299929304E-3</v>
      </c>
      <c r="BF65">
        <v>1.1634169868219857E-2</v>
      </c>
      <c r="BG65">
        <v>7.9480174191893654E-3</v>
      </c>
      <c r="BH65">
        <v>8.4499173529748719E-4</v>
      </c>
      <c r="BI65">
        <v>2.4438036517789502E-4</v>
      </c>
      <c r="BJ65">
        <v>7.6896297403881433E-4</v>
      </c>
      <c r="BK65">
        <v>6.4930007367184747E-5</v>
      </c>
      <c r="BL65">
        <v>5.6201482311689919E-4</v>
      </c>
      <c r="BM65">
        <v>1.2005219228897667E-3</v>
      </c>
      <c r="BN65">
        <v>0.17620830173711965</v>
      </c>
      <c r="BO65">
        <v>2.6089866673700865E-3</v>
      </c>
      <c r="BP65">
        <v>-3.7998940034247516E-5</v>
      </c>
      <c r="BQ65">
        <v>4.932193698753866E-3</v>
      </c>
      <c r="BR65">
        <v>3.2640557982474639E-3</v>
      </c>
      <c r="BS65">
        <v>7.4909362034884198E-3</v>
      </c>
      <c r="BT65">
        <v>0.15280510382309603</v>
      </c>
      <c r="BU65">
        <v>5.1500047736986231E-3</v>
      </c>
      <c r="BV65">
        <v>0.65328746742633825</v>
      </c>
      <c r="BW65">
        <v>1.3800939805140786E-2</v>
      </c>
      <c r="BX65">
        <v>9.6610003389248286E-3</v>
      </c>
      <c r="BY65">
        <v>1.5650468834779878E-2</v>
      </c>
      <c r="BZ65">
        <v>1.3372808285356051E-2</v>
      </c>
      <c r="CA65">
        <v>3.6709784156187843E-2</v>
      </c>
      <c r="CB65">
        <v>0.5430176624916041</v>
      </c>
      <c r="CC65">
        <v>2.1084846993022391E-2</v>
      </c>
      <c r="CD65">
        <v>0.4770791656892186</v>
      </c>
      <c r="CE65">
        <v>1.1191864361831614E-2</v>
      </c>
      <c r="CF65">
        <v>9.6989875303051393E-3</v>
      </c>
      <c r="CG65">
        <v>1.0718324607792956E-2</v>
      </c>
      <c r="CH65">
        <v>1.0108722459005594E-2</v>
      </c>
      <c r="CI65">
        <v>2.9218653745029351E-2</v>
      </c>
      <c r="CJ65">
        <v>0.39021288102917517</v>
      </c>
      <c r="CK65">
        <v>1.5934795146705458E-2</v>
      </c>
    </row>
    <row r="66" spans="1:89">
      <c r="A66">
        <v>1977</v>
      </c>
      <c r="B66">
        <v>1</v>
      </c>
      <c r="C66">
        <v>7.5249438615561784E-2</v>
      </c>
      <c r="D66">
        <v>3.8522092665031357E-2</v>
      </c>
      <c r="E66">
        <v>2.5685684246348397E-2</v>
      </c>
      <c r="F66">
        <v>4.5286378639862679E-2</v>
      </c>
      <c r="G66">
        <v>5.8237313535603262E-2</v>
      </c>
      <c r="H66">
        <v>0.68642309448364014</v>
      </c>
      <c r="I66">
        <v>7.0596013759169282E-2</v>
      </c>
      <c r="J66">
        <v>0.82447192461435748</v>
      </c>
      <c r="K66">
        <v>7.2803781867901068E-2</v>
      </c>
      <c r="L66">
        <v>3.860300886462828E-2</v>
      </c>
      <c r="M66">
        <v>2.1416434424325403E-2</v>
      </c>
      <c r="N66">
        <v>4.2071315076659163E-2</v>
      </c>
      <c r="O66">
        <v>5.0281622623344374E-2</v>
      </c>
      <c r="P66">
        <v>0.53372860152421353</v>
      </c>
      <c r="Q66">
        <v>6.5558745538400395E-2</v>
      </c>
      <c r="R66">
        <v>0.34806326104544638</v>
      </c>
      <c r="S66">
        <v>6.1882820222642687E-2</v>
      </c>
      <c r="T66">
        <v>2.8414165224116196E-2</v>
      </c>
      <c r="U66">
        <v>1.2444938022203754E-2</v>
      </c>
      <c r="V66">
        <v>3.196421501977665E-2</v>
      </c>
      <c r="W66">
        <v>1.8913585267729315E-2</v>
      </c>
      <c r="X66">
        <v>0.14467265773971696</v>
      </c>
      <c r="Y66">
        <v>4.9743414152911038E-2</v>
      </c>
      <c r="Z66">
        <v>0.24212421884549684</v>
      </c>
      <c r="AA66">
        <v>5.509503128604646E-2</v>
      </c>
      <c r="AB66">
        <v>2.1956540818217008E-2</v>
      </c>
      <c r="AC66">
        <v>8.849502597882945E-3</v>
      </c>
      <c r="AD66">
        <v>2.7160399478820901E-2</v>
      </c>
      <c r="AE66">
        <v>1.0758226451032096E-2</v>
      </c>
      <c r="AF66">
        <v>7.6041997455335741E-2</v>
      </c>
      <c r="AG66">
        <v>4.2237894599546584E-2</v>
      </c>
      <c r="AH66">
        <v>0.10662131578870593</v>
      </c>
      <c r="AI66">
        <v>3.6240349579458535E-2</v>
      </c>
      <c r="AJ66">
        <v>9.3407376338021583E-3</v>
      </c>
      <c r="AK66">
        <v>3.76649340056177E-3</v>
      </c>
      <c r="AL66">
        <v>1.3768354197375252E-2</v>
      </c>
      <c r="AM66">
        <v>2.4986846804117687E-3</v>
      </c>
      <c r="AN66">
        <v>1.9633510492743332E-2</v>
      </c>
      <c r="AO66">
        <v>2.1349543029343911E-2</v>
      </c>
      <c r="AP66">
        <v>7.49067237704093E-2</v>
      </c>
      <c r="AQ66">
        <v>2.9520623964940169E-2</v>
      </c>
      <c r="AR66">
        <v>6.3993377336530495E-3</v>
      </c>
      <c r="AS66">
        <v>2.5109670012567866E-3</v>
      </c>
      <c r="AT66">
        <v>9.181089390493823E-3</v>
      </c>
      <c r="AU66">
        <v>1.4452748038765075E-3</v>
      </c>
      <c r="AV66">
        <v>1.1622255799663578E-2</v>
      </c>
      <c r="AW66">
        <v>1.4205776007309951E-2</v>
      </c>
      <c r="AX66">
        <v>3.407787921614247E-2</v>
      </c>
      <c r="AY66">
        <v>1.8123956487675088E-2</v>
      </c>
      <c r="AZ66">
        <v>2.8861072572786087E-3</v>
      </c>
      <c r="BA66">
        <v>1.0003920763585025E-3</v>
      </c>
      <c r="BB66">
        <v>3.2386061781654973E-3</v>
      </c>
      <c r="BC66">
        <v>4.4898011850745328E-4</v>
      </c>
      <c r="BD66">
        <v>3.4103103437919473E-3</v>
      </c>
      <c r="BE66">
        <v>4.9626322528167057E-3</v>
      </c>
      <c r="BF66">
        <v>1.1948669044074656E-2</v>
      </c>
      <c r="BG66">
        <v>8.2049894009912586E-3</v>
      </c>
      <c r="BH66">
        <v>8.5387635408123845E-4</v>
      </c>
      <c r="BI66">
        <v>2.5057616257333665E-4</v>
      </c>
      <c r="BJ66">
        <v>7.9895028131516527E-4</v>
      </c>
      <c r="BK66">
        <v>6.5791308371797248E-5</v>
      </c>
      <c r="BL66">
        <v>5.6948307162767913E-4</v>
      </c>
      <c r="BM66">
        <v>1.2042778369637799E-3</v>
      </c>
      <c r="BN66">
        <v>0.17552807538564252</v>
      </c>
      <c r="BO66">
        <v>2.4443618463524074E-3</v>
      </c>
      <c r="BP66">
        <v>-8.1417518264828917E-5</v>
      </c>
      <c r="BQ66">
        <v>4.2692133470542829E-3</v>
      </c>
      <c r="BR66">
        <v>3.2144901037182666E-3</v>
      </c>
      <c r="BS66">
        <v>7.9554046478570364E-3</v>
      </c>
      <c r="BT66">
        <v>0.1526980763376109</v>
      </c>
      <c r="BU66">
        <v>5.036377262177991E-3</v>
      </c>
      <c r="BV66">
        <v>0.65193673895455362</v>
      </c>
      <c r="BW66">
        <v>1.3362659811965836E-2</v>
      </c>
      <c r="BX66">
        <v>1.0106348817143979E-2</v>
      </c>
      <c r="BY66">
        <v>1.3240355876814377E-2</v>
      </c>
      <c r="BZ66">
        <v>1.3320365667043917E-2</v>
      </c>
      <c r="CA66">
        <v>3.9323873279243443E-2</v>
      </c>
      <c r="CB66">
        <v>0.5417608106245555</v>
      </c>
      <c r="CC66">
        <v>2.0849806219803771E-2</v>
      </c>
      <c r="CD66">
        <v>0.47640866356891109</v>
      </c>
      <c r="CE66">
        <v>1.0918200916215747E-2</v>
      </c>
      <c r="CF66">
        <v>1.0187737917930401E-2</v>
      </c>
      <c r="CG66">
        <v>8.9711952116721238E-3</v>
      </c>
      <c r="CH66">
        <v>1.0105841498819225E-2</v>
      </c>
      <c r="CI66">
        <v>3.1368244439569939E-2</v>
      </c>
      <c r="CJ66">
        <v>0.38906311825586182</v>
      </c>
      <c r="CK66">
        <v>1.5813376030425614E-2</v>
      </c>
    </row>
    <row r="67" spans="1:89">
      <c r="A67">
        <v>1978</v>
      </c>
      <c r="B67">
        <v>1</v>
      </c>
      <c r="C67">
        <v>7.3201477320675848E-2</v>
      </c>
      <c r="D67">
        <v>3.8477360982652267E-2</v>
      </c>
      <c r="E67">
        <v>2.2551851290718929E-2</v>
      </c>
      <c r="F67">
        <v>4.5719429273932813E-2</v>
      </c>
      <c r="G67">
        <v>6.1052177680419165E-2</v>
      </c>
      <c r="H67">
        <v>0.68788930945451421</v>
      </c>
      <c r="I67">
        <v>7.11084304174011E-2</v>
      </c>
      <c r="J67">
        <v>0.82415785737619984</v>
      </c>
      <c r="K67">
        <v>7.0856735449927516E-2</v>
      </c>
      <c r="L67">
        <v>3.8349744179703729E-2</v>
      </c>
      <c r="M67">
        <v>1.8708185918850904E-2</v>
      </c>
      <c r="N67">
        <v>4.2584871246396247E-2</v>
      </c>
      <c r="O67">
        <v>5.2724476578807834E-2</v>
      </c>
      <c r="P67">
        <v>0.53468340962299776</v>
      </c>
      <c r="Q67">
        <v>6.6241411673066908E-2</v>
      </c>
      <c r="R67">
        <v>0.34802275169229269</v>
      </c>
      <c r="S67">
        <v>6.0279865633273144E-2</v>
      </c>
      <c r="T67">
        <v>2.8526227432292037E-2</v>
      </c>
      <c r="U67">
        <v>1.0856421964483295E-2</v>
      </c>
      <c r="V67">
        <v>3.2324511631879153E-2</v>
      </c>
      <c r="W67">
        <v>1.9950273486000026E-2</v>
      </c>
      <c r="X67">
        <v>0.14573202104660699</v>
      </c>
      <c r="Y67">
        <v>5.0324220363354114E-2</v>
      </c>
      <c r="Z67">
        <v>0.2422206374764766</v>
      </c>
      <c r="AA67">
        <v>5.3550963185733789E-2</v>
      </c>
      <c r="AB67">
        <v>2.2188148483988483E-2</v>
      </c>
      <c r="AC67">
        <v>7.6670302625662804E-3</v>
      </c>
      <c r="AD67">
        <v>2.7348594360803429E-2</v>
      </c>
      <c r="AE67">
        <v>1.1518885747919079E-2</v>
      </c>
      <c r="AF67">
        <v>7.731060338025722E-2</v>
      </c>
      <c r="AG67">
        <v>4.2608995724706354E-2</v>
      </c>
      <c r="AH67">
        <v>0.10731452472793057</v>
      </c>
      <c r="AI67">
        <v>3.5323094694541701E-2</v>
      </c>
      <c r="AJ67">
        <v>9.6045598182050163E-3</v>
      </c>
      <c r="AK67">
        <v>3.3114443806745299E-3</v>
      </c>
      <c r="AL67">
        <v>1.3903442843638458E-2</v>
      </c>
      <c r="AM67">
        <v>2.6877992335719754E-3</v>
      </c>
      <c r="AN67">
        <v>2.0690328826045538E-2</v>
      </c>
      <c r="AO67">
        <v>2.1766262639627647E-2</v>
      </c>
      <c r="AP67">
        <v>7.5899329551286865E-2</v>
      </c>
      <c r="AQ67">
        <v>2.9149054901312272E-2</v>
      </c>
      <c r="AR67">
        <v>6.8003536745299843E-3</v>
      </c>
      <c r="AS67">
        <v>2.279747350087946E-3</v>
      </c>
      <c r="AT67">
        <v>9.3013951249785887E-3</v>
      </c>
      <c r="AU67">
        <v>1.553346272452547E-3</v>
      </c>
      <c r="AV67">
        <v>1.2177104534828198E-2</v>
      </c>
      <c r="AW67">
        <v>1.4615308220427508E-2</v>
      </c>
      <c r="AX67">
        <v>3.5097926898764564E-2</v>
      </c>
      <c r="AY67">
        <v>1.81167105167594E-2</v>
      </c>
      <c r="AZ67">
        <v>3.1144193084163777E-3</v>
      </c>
      <c r="BA67">
        <v>9.1433931485890903E-4</v>
      </c>
      <c r="BB67">
        <v>3.4120847359356554E-3</v>
      </c>
      <c r="BC67">
        <v>4.6372777056699079E-4</v>
      </c>
      <c r="BD67">
        <v>3.6638040460644137E-3</v>
      </c>
      <c r="BE67">
        <v>5.4040816551609392E-3</v>
      </c>
      <c r="BF67">
        <v>1.2488993977605611E-2</v>
      </c>
      <c r="BG67">
        <v>8.2947926048563408E-3</v>
      </c>
      <c r="BH67">
        <v>9.7012338458436439E-4</v>
      </c>
      <c r="BI67">
        <v>2.269605668639858E-4</v>
      </c>
      <c r="BJ67">
        <v>8.8653566839401367E-4</v>
      </c>
      <c r="BK67">
        <v>7.7525076660959726E-5</v>
      </c>
      <c r="BL67">
        <v>6.2660001317565094E-4</v>
      </c>
      <c r="BM67">
        <v>1.4051770731266621E-3</v>
      </c>
      <c r="BN67">
        <v>0.17584214262380016</v>
      </c>
      <c r="BO67">
        <v>2.3435966465659886E-3</v>
      </c>
      <c r="BP67">
        <v>1.2718939244458528E-4</v>
      </c>
      <c r="BQ67">
        <v>3.8436457411977392E-3</v>
      </c>
      <c r="BR67">
        <v>3.1340210334998299E-3</v>
      </c>
      <c r="BS67">
        <v>8.3274261549729899E-3</v>
      </c>
      <c r="BT67">
        <v>0.15320914011811879</v>
      </c>
      <c r="BU67">
        <v>4.8661826674193066E-3</v>
      </c>
      <c r="BV67">
        <v>0.65197724830770731</v>
      </c>
      <c r="BW67">
        <v>1.2917704519760782E-2</v>
      </c>
      <c r="BX67">
        <v>9.9495272888685815E-3</v>
      </c>
      <c r="BY67">
        <v>1.1695090088039477E-2</v>
      </c>
      <c r="BZ67">
        <v>1.3393073993957475E-2</v>
      </c>
      <c r="CA67">
        <v>4.1102043656948389E-2</v>
      </c>
      <c r="CB67">
        <v>0.54216771824009335</v>
      </c>
      <c r="CC67">
        <v>2.0781337074607904E-2</v>
      </c>
      <c r="CD67">
        <v>0.47613510568390716</v>
      </c>
      <c r="CE67">
        <v>1.0574027960866712E-2</v>
      </c>
      <c r="CF67">
        <v>9.8223323443216819E-3</v>
      </c>
      <c r="CG67">
        <v>7.8514876095762375E-3</v>
      </c>
      <c r="CH67">
        <v>1.0259017388422881E-2</v>
      </c>
      <c r="CI67">
        <v>3.2774421680941572E-2</v>
      </c>
      <c r="CJ67">
        <v>0.38895890669377148</v>
      </c>
      <c r="CK67">
        <v>1.591509943248038E-2</v>
      </c>
    </row>
    <row r="68" spans="1:89">
      <c r="A68">
        <v>1979</v>
      </c>
      <c r="B68">
        <v>1</v>
      </c>
      <c r="C68">
        <v>6.7779996064666115E-2</v>
      </c>
      <c r="D68">
        <v>4.0147228947203129E-2</v>
      </c>
      <c r="E68">
        <v>1.9154851822784091E-2</v>
      </c>
      <c r="F68">
        <v>4.5696595220285019E-2</v>
      </c>
      <c r="G68">
        <v>6.2456763131486071E-2</v>
      </c>
      <c r="H68">
        <v>0.69354292260351968</v>
      </c>
      <c r="I68">
        <v>7.1221657713492981E-2</v>
      </c>
      <c r="J68">
        <v>0.82340288162231445</v>
      </c>
      <c r="K68">
        <v>6.5424375576817573E-2</v>
      </c>
      <c r="L68">
        <v>3.9517689044474627E-2</v>
      </c>
      <c r="M68">
        <v>1.5821779516883253E-2</v>
      </c>
      <c r="N68">
        <v>4.2741759071367846E-2</v>
      </c>
      <c r="O68">
        <v>5.3737532042252074E-2</v>
      </c>
      <c r="P68">
        <v>0.53942498699025221</v>
      </c>
      <c r="Q68">
        <v>6.6731573077637052E-2</v>
      </c>
      <c r="R68">
        <v>0.34961551427841187</v>
      </c>
      <c r="S68">
        <v>5.6102082436479843E-2</v>
      </c>
      <c r="T68">
        <v>2.9450014486015377E-2</v>
      </c>
      <c r="U68">
        <v>9.545063414707693E-3</v>
      </c>
      <c r="V68">
        <v>3.2643610984235703E-2</v>
      </c>
      <c r="W68">
        <v>2.0829569868005778E-2</v>
      </c>
      <c r="X68">
        <v>0.1496872725614041</v>
      </c>
      <c r="Y68">
        <v>5.1358899530765077E-2</v>
      </c>
      <c r="Z68">
        <v>0.24500182271003723</v>
      </c>
      <c r="AA68">
        <v>5.0585565091924974E-2</v>
      </c>
      <c r="AB68">
        <v>2.3464414302080558E-2</v>
      </c>
      <c r="AC68">
        <v>7.0182450351670665E-3</v>
      </c>
      <c r="AD68">
        <v>2.7819066405759586E-2</v>
      </c>
      <c r="AE68">
        <v>1.209503708306209E-2</v>
      </c>
      <c r="AF68">
        <v>8.0015223223699E-2</v>
      </c>
      <c r="AG68">
        <v>4.4001434085336945E-2</v>
      </c>
      <c r="AH68">
        <v>0.11087052524089813</v>
      </c>
      <c r="AI68">
        <v>3.4941035472872778E-2</v>
      </c>
      <c r="AJ68">
        <v>1.0582164152428835E-2</v>
      </c>
      <c r="AK68">
        <v>3.1024567747295695E-3</v>
      </c>
      <c r="AL68">
        <v>1.4400957750655124E-2</v>
      </c>
      <c r="AM68">
        <v>2.8751148805611533E-3</v>
      </c>
      <c r="AN68">
        <v>2.1537976570462233E-2</v>
      </c>
      <c r="AO68">
        <v>2.3427104188048688E-2</v>
      </c>
      <c r="AP68">
        <v>7.956908643245697E-2</v>
      </c>
      <c r="AQ68">
        <v>2.9634470493742453E-2</v>
      </c>
      <c r="AR68">
        <v>7.555599141962608E-3</v>
      </c>
      <c r="AS68">
        <v>2.132664415176809E-3</v>
      </c>
      <c r="AT68">
        <v>9.653613402872992E-3</v>
      </c>
      <c r="AU68">
        <v>1.7051983416672737E-3</v>
      </c>
      <c r="AV68">
        <v>1.2838131555922699E-2</v>
      </c>
      <c r="AW68">
        <v>1.6049331837060681E-2</v>
      </c>
      <c r="AX68">
        <v>3.8381505757570267E-2</v>
      </c>
      <c r="AY68">
        <v>1.9324168517833411E-2</v>
      </c>
      <c r="AZ68">
        <v>3.4473521407060769E-3</v>
      </c>
      <c r="BA68">
        <v>8.6907702874188344E-4</v>
      </c>
      <c r="BB68">
        <v>3.7179273053196617E-3</v>
      </c>
      <c r="BC68">
        <v>5.2262399931524996E-4</v>
      </c>
      <c r="BD68">
        <v>3.9894798620400598E-3</v>
      </c>
      <c r="BE68">
        <v>6.5075351019257717E-3</v>
      </c>
      <c r="BF68">
        <v>1.4650746248662472E-2</v>
      </c>
      <c r="BG68">
        <v>9.6290686076512151E-3</v>
      </c>
      <c r="BH68">
        <v>1.0403703097087086E-3</v>
      </c>
      <c r="BI68">
        <v>2.1314895735390692E-4</v>
      </c>
      <c r="BJ68">
        <v>1.0531622364637918E-3</v>
      </c>
      <c r="BK68">
        <v>9.9228085778599047E-5</v>
      </c>
      <c r="BL68">
        <v>7.0352968562328118E-4</v>
      </c>
      <c r="BM68">
        <v>1.9098683748643818E-3</v>
      </c>
      <c r="BN68">
        <v>0.17659711837768555</v>
      </c>
      <c r="BO68">
        <v>2.3550625917705178E-3</v>
      </c>
      <c r="BP68">
        <v>6.2932078618353933E-4</v>
      </c>
      <c r="BQ68">
        <v>3.3330665096419545E-3</v>
      </c>
      <c r="BR68">
        <v>2.9545378343224962E-3</v>
      </c>
      <c r="BS68">
        <v>8.7190898552381556E-3</v>
      </c>
      <c r="BT68">
        <v>0.15411962947971466</v>
      </c>
      <c r="BU68">
        <v>4.4896131275687532E-3</v>
      </c>
      <c r="BV68">
        <v>0.65038448572158813</v>
      </c>
      <c r="BW68">
        <v>1.1676599712613752E-2</v>
      </c>
      <c r="BX68">
        <v>1.0696622945757059E-2</v>
      </c>
      <c r="BY68">
        <v>9.6096724776370494E-3</v>
      </c>
      <c r="BZ68">
        <v>1.3052308067203018E-2</v>
      </c>
      <c r="CA68">
        <v>4.1627231889559968E-2</v>
      </c>
      <c r="CB68">
        <v>0.54385938228893993</v>
      </c>
      <c r="CC68">
        <v>1.9861684839594235E-2</v>
      </c>
      <c r="CD68">
        <v>0.47378736734390259</v>
      </c>
      <c r="CE68">
        <v>9.3214984125028575E-3</v>
      </c>
      <c r="CF68">
        <v>1.0067310059832791E-2</v>
      </c>
      <c r="CG68">
        <v>6.2766368767067917E-3</v>
      </c>
      <c r="CH68">
        <v>1.0097741453279841E-2</v>
      </c>
      <c r="CI68">
        <v>3.2908018584226331E-2</v>
      </c>
      <c r="CJ68">
        <v>0.38973994901655667</v>
      </c>
      <c r="CK68">
        <v>1.5372027634461945E-2</v>
      </c>
    </row>
    <row r="69" spans="1:89">
      <c r="A69">
        <v>1980</v>
      </c>
      <c r="B69">
        <v>1</v>
      </c>
      <c r="C69">
        <v>5.6354526344848388E-2</v>
      </c>
      <c r="D69">
        <v>4.667820007229917E-2</v>
      </c>
      <c r="E69">
        <v>1.9370106807775622E-2</v>
      </c>
      <c r="F69">
        <v>4.2008051520026068E-2</v>
      </c>
      <c r="G69">
        <v>6.2165686575332835E-2</v>
      </c>
      <c r="H69">
        <v>0.70725649534466584</v>
      </c>
      <c r="I69">
        <v>6.6166976603709848E-2</v>
      </c>
      <c r="J69">
        <v>0.82802647352218628</v>
      </c>
      <c r="K69">
        <v>5.3996634183402462E-2</v>
      </c>
      <c r="L69">
        <v>4.53404085480901E-2</v>
      </c>
      <c r="M69">
        <v>1.5861099578306177E-2</v>
      </c>
      <c r="N69">
        <v>3.895411377025703E-2</v>
      </c>
      <c r="O69">
        <v>5.3538985242109045E-2</v>
      </c>
      <c r="P69">
        <v>0.55883675721087522</v>
      </c>
      <c r="Q69">
        <v>6.1496326379107714E-2</v>
      </c>
      <c r="R69">
        <v>0.34512242674827576</v>
      </c>
      <c r="S69">
        <v>4.5609781631436579E-2</v>
      </c>
      <c r="T69">
        <v>3.2287104167748E-2</v>
      </c>
      <c r="U69">
        <v>9.6794724625372669E-3</v>
      </c>
      <c r="V69">
        <v>2.899065904486901E-2</v>
      </c>
      <c r="W69">
        <v>2.0407120625939457E-2</v>
      </c>
      <c r="X69">
        <v>0.1619166645601357</v>
      </c>
      <c r="Y69">
        <v>4.6225291411007327E-2</v>
      </c>
      <c r="Z69">
        <v>0.23874537646770477</v>
      </c>
      <c r="AA69">
        <v>4.0935986161315524E-2</v>
      </c>
      <c r="AB69">
        <v>2.524399903924078E-2</v>
      </c>
      <c r="AC69">
        <v>7.0478457893151146E-3</v>
      </c>
      <c r="AD69">
        <v>2.4645118396953058E-2</v>
      </c>
      <c r="AE69">
        <v>1.2391429731153009E-2</v>
      </c>
      <c r="AF69">
        <v>8.8941498094555399E-2</v>
      </c>
      <c r="AG69">
        <v>3.9531936341797802E-2</v>
      </c>
      <c r="AH69">
        <v>0.10633742809295654</v>
      </c>
      <c r="AI69">
        <v>2.8489401055699495E-2</v>
      </c>
      <c r="AJ69">
        <v>1.1337232568157395E-2</v>
      </c>
      <c r="AK69">
        <v>3.2822693526170488E-3</v>
      </c>
      <c r="AL69">
        <v>1.3175514823060971E-2</v>
      </c>
      <c r="AM69">
        <v>3.3173024566219818E-3</v>
      </c>
      <c r="AN69">
        <v>2.501331989817359E-2</v>
      </c>
      <c r="AO69">
        <v>2.1715680998038386E-2</v>
      </c>
      <c r="AP69">
        <v>7.5690604746341705E-2</v>
      </c>
      <c r="AQ69">
        <v>2.3932464268317709E-2</v>
      </c>
      <c r="AR69">
        <v>8.0735675726502174E-3</v>
      </c>
      <c r="AS69">
        <v>2.2579028715328645E-3</v>
      </c>
      <c r="AT69">
        <v>9.1193286435362186E-3</v>
      </c>
      <c r="AU69">
        <v>1.8563695273241855E-3</v>
      </c>
      <c r="AV69">
        <v>1.5106398712453359E-2</v>
      </c>
      <c r="AW69">
        <v>1.5341429786223269E-2</v>
      </c>
      <c r="AX69">
        <v>3.5578180104494095E-2</v>
      </c>
      <c r="AY69">
        <v>1.5390039607079613E-2</v>
      </c>
      <c r="AZ69">
        <v>3.7334799019710955E-3</v>
      </c>
      <c r="BA69">
        <v>9.4146592210217895E-4</v>
      </c>
      <c r="BB69">
        <v>3.6656346460032896E-3</v>
      </c>
      <c r="BC69">
        <v>6.1303939326946442E-4</v>
      </c>
      <c r="BD69">
        <v>4.7404735931364916E-3</v>
      </c>
      <c r="BE69">
        <v>6.4944620170489529E-3</v>
      </c>
      <c r="BF69">
        <v>1.2658996507525444E-2</v>
      </c>
      <c r="BG69">
        <v>7.1329195958405329E-3</v>
      </c>
      <c r="BH69">
        <v>1.1598593868895727E-3</v>
      </c>
      <c r="BI69">
        <v>2.3432411340543056E-4</v>
      </c>
      <c r="BJ69">
        <v>1.1026309703698355E-3</v>
      </c>
      <c r="BK69">
        <v>1.1630255941800416E-4</v>
      </c>
      <c r="BL69">
        <v>8.8786164412824953E-4</v>
      </c>
      <c r="BM69">
        <v>2.0252452454419378E-3</v>
      </c>
      <c r="BN69">
        <v>0.17197352647781372</v>
      </c>
      <c r="BO69">
        <v>2.3571593775875538E-3</v>
      </c>
      <c r="BP69">
        <v>1.3374213700852455E-3</v>
      </c>
      <c r="BQ69">
        <v>3.5090188408901297E-3</v>
      </c>
      <c r="BR69">
        <v>3.0535180841227893E-3</v>
      </c>
      <c r="BS69">
        <v>8.626481323568443E-3</v>
      </c>
      <c r="BT69">
        <v>0.1484221437822475</v>
      </c>
      <c r="BU69">
        <v>4.6699755765921844E-3</v>
      </c>
      <c r="BV69">
        <v>0.65487757325172424</v>
      </c>
      <c r="BW69">
        <v>1.0744394728716185E-2</v>
      </c>
      <c r="BX69">
        <v>1.4390891626898224E-2</v>
      </c>
      <c r="BY69">
        <v>9.6905941250353539E-3</v>
      </c>
      <c r="BZ69">
        <v>1.3017198452990469E-2</v>
      </c>
      <c r="CA69">
        <v>4.1758579167659203E-2</v>
      </c>
      <c r="CB69">
        <v>0.54534091917990124</v>
      </c>
      <c r="CC69">
        <v>1.9941372083797461E-2</v>
      </c>
      <c r="CD69">
        <v>0.48290404677391052</v>
      </c>
      <c r="CE69">
        <v>8.3871824957431253E-3</v>
      </c>
      <c r="CF69">
        <v>1.3053500476110202E-2</v>
      </c>
      <c r="CG69">
        <v>6.1816708859103531E-3</v>
      </c>
      <c r="CH69">
        <v>9.9636368170846288E-3</v>
      </c>
      <c r="CI69">
        <v>3.3131837025719008E-2</v>
      </c>
      <c r="CJ69">
        <v>0.39691907432515355</v>
      </c>
      <c r="CK69">
        <v>1.5271328982652245E-2</v>
      </c>
    </row>
    <row r="70" spans="1:89">
      <c r="A70">
        <v>1981</v>
      </c>
      <c r="B70">
        <v>1</v>
      </c>
      <c r="C70">
        <v>5.7100034519827148E-2</v>
      </c>
      <c r="D70">
        <v>5.0903161514554873E-2</v>
      </c>
      <c r="E70">
        <v>1.9812853516670947E-2</v>
      </c>
      <c r="F70">
        <v>3.9915130747770977E-2</v>
      </c>
      <c r="G70">
        <v>6.8475477185409694E-2</v>
      </c>
      <c r="H70">
        <v>0.69916703914203993</v>
      </c>
      <c r="I70">
        <v>6.462627606667759E-2</v>
      </c>
      <c r="J70">
        <v>0.83174103498458862</v>
      </c>
      <c r="K70">
        <v>5.453301003402268E-2</v>
      </c>
      <c r="L70">
        <v>4.8269123551031842E-2</v>
      </c>
      <c r="M70">
        <v>1.6173092102053335E-2</v>
      </c>
      <c r="N70">
        <v>3.7035016586081826E-2</v>
      </c>
      <c r="O70">
        <v>5.9697759242816548E-2</v>
      </c>
      <c r="P70">
        <v>0.55593113500240943</v>
      </c>
      <c r="Q70">
        <v>6.0099248012041098E-2</v>
      </c>
      <c r="R70">
        <v>0.3488825261592865</v>
      </c>
      <c r="S70">
        <v>4.6196892474691581E-2</v>
      </c>
      <c r="T70">
        <v>3.3949937626625008E-2</v>
      </c>
      <c r="U70">
        <v>1.016761693423987E-2</v>
      </c>
      <c r="V70">
        <v>2.7581140053419655E-2</v>
      </c>
      <c r="W70">
        <v>2.3796602088273208E-2</v>
      </c>
      <c r="X70">
        <v>0.16198558921113607</v>
      </c>
      <c r="Y70">
        <v>4.5199902348233671E-2</v>
      </c>
      <c r="Z70">
        <v>0.24229785799980164</v>
      </c>
      <c r="AA70">
        <v>4.1831808267961366E-2</v>
      </c>
      <c r="AB70">
        <v>2.7282817491350225E-2</v>
      </c>
      <c r="AC70">
        <v>7.7927913233169508E-3</v>
      </c>
      <c r="AD70">
        <v>2.3581181764186748E-2</v>
      </c>
      <c r="AE70">
        <v>1.4236547838811033E-2</v>
      </c>
      <c r="AF70">
        <v>8.8652696968165412E-2</v>
      </c>
      <c r="AG70">
        <v>3.8915808059162095E-2</v>
      </c>
      <c r="AH70">
        <v>0.10995281487703323</v>
      </c>
      <c r="AI70">
        <v>2.99975064109936E-2</v>
      </c>
      <c r="AJ70">
        <v>1.2369779682446416E-2</v>
      </c>
      <c r="AK70">
        <v>3.9353972200125353E-3</v>
      </c>
      <c r="AL70">
        <v>1.2825366481920755E-2</v>
      </c>
      <c r="AM70">
        <v>3.8833302637510674E-3</v>
      </c>
      <c r="AN70">
        <v>2.5139331260275063E-2</v>
      </c>
      <c r="AO70">
        <v>2.1795500659812714E-2</v>
      </c>
      <c r="AP70">
        <v>7.9286009073257446E-2</v>
      </c>
      <c r="AQ70">
        <v>2.5628781817740472E-2</v>
      </c>
      <c r="AR70">
        <v>8.9724210681052154E-3</v>
      </c>
      <c r="AS70">
        <v>2.9309415037456141E-3</v>
      </c>
      <c r="AT70">
        <v>9.0364069963580762E-3</v>
      </c>
      <c r="AU70">
        <v>2.3329024022943059E-3</v>
      </c>
      <c r="AV70">
        <v>1.4826097219587702E-2</v>
      </c>
      <c r="AW70">
        <v>1.5555917095406376E-2</v>
      </c>
      <c r="AX70">
        <v>3.8322027772665024E-2</v>
      </c>
      <c r="AY70">
        <v>1.6746422084748448E-2</v>
      </c>
      <c r="AZ70">
        <v>4.2905484575857305E-3</v>
      </c>
      <c r="BA70">
        <v>1.2252533287954316E-3</v>
      </c>
      <c r="BB70">
        <v>3.8836027859770845E-3</v>
      </c>
      <c r="BC70">
        <v>6.7893415491563811E-4</v>
      </c>
      <c r="BD70">
        <v>4.6368957925416055E-3</v>
      </c>
      <c r="BE70">
        <v>6.8577598039970648E-3</v>
      </c>
      <c r="BF70">
        <v>1.397998072206974E-2</v>
      </c>
      <c r="BG70">
        <v>7.8100224170242058E-3</v>
      </c>
      <c r="BH70">
        <v>1.3880144230897717E-3</v>
      </c>
      <c r="BI70">
        <v>3.6674658299403254E-4</v>
      </c>
      <c r="BJ70">
        <v>1.2439484799681372E-3</v>
      </c>
      <c r="BK70">
        <v>1.3970079699399912E-4</v>
      </c>
      <c r="BL70">
        <v>8.52550587735984E-4</v>
      </c>
      <c r="BM70">
        <v>2.1762079729156199E-3</v>
      </c>
      <c r="BN70">
        <v>0.16825896501541138</v>
      </c>
      <c r="BO70">
        <v>2.5661572091841538E-3</v>
      </c>
      <c r="BP70">
        <v>2.6337037783611579E-3</v>
      </c>
      <c r="BQ70">
        <v>3.6397902476218509E-3</v>
      </c>
      <c r="BR70">
        <v>2.8796381341473659E-3</v>
      </c>
      <c r="BS70">
        <v>8.7773615534731293E-3</v>
      </c>
      <c r="BT70">
        <v>0.14323869624469585</v>
      </c>
      <c r="BU70">
        <v>4.5262409910446838E-3</v>
      </c>
      <c r="BV70">
        <v>0.6511174738407135</v>
      </c>
      <c r="BW70">
        <v>1.0901982168981663E-2</v>
      </c>
      <c r="BX70">
        <v>1.6952560681582886E-2</v>
      </c>
      <c r="BY70">
        <v>9.6450922177893431E-3</v>
      </c>
      <c r="BZ70">
        <v>1.233338736995176E-2</v>
      </c>
      <c r="CA70">
        <v>4.4678875607632396E-2</v>
      </c>
      <c r="CB70">
        <v>0.53718502095888809</v>
      </c>
      <c r="CC70">
        <v>1.9425372951446508E-2</v>
      </c>
      <c r="CD70">
        <v>0.48285850882530212</v>
      </c>
      <c r="CE70">
        <v>8.3357905880278912E-3</v>
      </c>
      <c r="CF70">
        <v>1.4318991028472353E-2</v>
      </c>
      <c r="CG70">
        <v>6.0054277581958965E-3</v>
      </c>
      <c r="CH70">
        <v>9.4537076765470515E-3</v>
      </c>
      <c r="CI70">
        <v>3.5901174808327711E-2</v>
      </c>
      <c r="CJ70">
        <v>0.39394654648656846</v>
      </c>
      <c r="CK70">
        <v>1.489906544787409E-2</v>
      </c>
    </row>
    <row r="71" spans="1:89">
      <c r="A71">
        <v>1982</v>
      </c>
      <c r="B71">
        <v>1</v>
      </c>
      <c r="C71">
        <v>5.0571042857505688E-2</v>
      </c>
      <c r="D71">
        <v>5.2810520404577233E-2</v>
      </c>
      <c r="E71">
        <v>1.9967341715654285E-2</v>
      </c>
      <c r="F71">
        <v>3.6029375307755629E-2</v>
      </c>
      <c r="G71">
        <v>7.4869390227050303E-2</v>
      </c>
      <c r="H71">
        <v>0.70457901919667165</v>
      </c>
      <c r="I71">
        <v>6.1173270507985933E-2</v>
      </c>
      <c r="J71">
        <v>0.83973407745361328</v>
      </c>
      <c r="K71">
        <v>4.7999309235879667E-2</v>
      </c>
      <c r="L71">
        <v>4.9461240195247266E-2</v>
      </c>
      <c r="M71">
        <v>1.6285317815653722E-2</v>
      </c>
      <c r="N71">
        <v>3.3071037040440017E-2</v>
      </c>
      <c r="O71">
        <v>6.6027667379134819E-2</v>
      </c>
      <c r="P71">
        <v>0.57056109028846513</v>
      </c>
      <c r="Q71">
        <v>5.6330668366023247E-2</v>
      </c>
      <c r="R71">
        <v>0.35257977247238159</v>
      </c>
      <c r="S71">
        <v>4.0622198788535326E-2</v>
      </c>
      <c r="T71">
        <v>3.3177964093838844E-2</v>
      </c>
      <c r="U71">
        <v>1.0222590447606008E-2</v>
      </c>
      <c r="V71">
        <v>2.414597411568226E-2</v>
      </c>
      <c r="W71">
        <v>2.7234873689896279E-2</v>
      </c>
      <c r="X71">
        <v>0.17549404184954298</v>
      </c>
      <c r="Y71">
        <v>4.1678339632477295E-2</v>
      </c>
      <c r="Z71">
        <v>0.24439641833305359</v>
      </c>
      <c r="AA71">
        <v>3.728610030189191E-2</v>
      </c>
      <c r="AB71">
        <v>2.7097545617057343E-2</v>
      </c>
      <c r="AC71">
        <v>7.9859634822098905E-3</v>
      </c>
      <c r="AD71">
        <v>2.0614752643902858E-2</v>
      </c>
      <c r="AE71">
        <v>1.7459516962643633E-2</v>
      </c>
      <c r="AF71">
        <v>9.8153403459486963E-2</v>
      </c>
      <c r="AG71">
        <v>3.579397387805365E-2</v>
      </c>
      <c r="AH71">
        <v>0.11188746243715286</v>
      </c>
      <c r="AI71">
        <v>2.7908767029849926E-2</v>
      </c>
      <c r="AJ71">
        <v>1.311321244810805E-2</v>
      </c>
      <c r="AK71">
        <v>4.2454709709220202E-3</v>
      </c>
      <c r="AL71">
        <v>1.1936612934817089E-2</v>
      </c>
      <c r="AM71">
        <v>5.2466814441288019E-3</v>
      </c>
      <c r="AN71">
        <v>2.8067003986808392E-2</v>
      </c>
      <c r="AO71">
        <v>2.1362934408010927E-2</v>
      </c>
      <c r="AP71">
        <v>8.1650719046592712E-2</v>
      </c>
      <c r="AQ71">
        <v>2.410410487506378E-2</v>
      </c>
      <c r="AR71">
        <v>9.3081882355134423E-3</v>
      </c>
      <c r="AS71">
        <v>3.1036238187146926E-3</v>
      </c>
      <c r="AT71">
        <v>8.8718830695128838E-3</v>
      </c>
      <c r="AU71">
        <v>3.1306699200715341E-3</v>
      </c>
      <c r="AV71">
        <v>1.7021713559693653E-2</v>
      </c>
      <c r="AW71">
        <v>1.6103389409155938E-2</v>
      </c>
      <c r="AX71">
        <v>4.0522351861000061E-2</v>
      </c>
      <c r="AY71">
        <v>1.6554880364536031E-2</v>
      </c>
      <c r="AZ71">
        <v>4.3379397245883067E-3</v>
      </c>
      <c r="BA71">
        <v>1.4409193906849895E-3</v>
      </c>
      <c r="BB71">
        <v>3.9889342646372049E-3</v>
      </c>
      <c r="BC71">
        <v>1.385393547963154E-3</v>
      </c>
      <c r="BD71">
        <v>5.3574260537273492E-3</v>
      </c>
      <c r="BE71">
        <v>7.4544731614185743E-3</v>
      </c>
      <c r="BF71">
        <v>1.5029908157885075E-2</v>
      </c>
      <c r="BG71">
        <v>8.1733683708906761E-3</v>
      </c>
      <c r="BH71">
        <v>1.4419256596808787E-3</v>
      </c>
      <c r="BI71">
        <v>3.5953313548193599E-4</v>
      </c>
      <c r="BJ71">
        <v>1.3778341998698417E-3</v>
      </c>
      <c r="BK71">
        <v>1.4800493884463371E-4</v>
      </c>
      <c r="BL71">
        <v>9.6569028307757446E-4</v>
      </c>
      <c r="BM71">
        <v>2.5600739991605533E-3</v>
      </c>
      <c r="BN71">
        <v>0.16026592254638672</v>
      </c>
      <c r="BO71">
        <v>2.5708581431009331E-3</v>
      </c>
      <c r="BP71">
        <v>3.349029704160766E-3</v>
      </c>
      <c r="BQ71">
        <v>3.6820864632640068E-3</v>
      </c>
      <c r="BR71">
        <v>2.9578869291333651E-3</v>
      </c>
      <c r="BS71">
        <v>8.8411974323218609E-3</v>
      </c>
      <c r="BT71">
        <v>0.13402076299129911</v>
      </c>
      <c r="BU71">
        <v>4.8418082284561754E-3</v>
      </c>
      <c r="BV71">
        <v>0.64742022752761841</v>
      </c>
      <c r="BW71">
        <v>9.94585968717023E-3</v>
      </c>
      <c r="BX71">
        <v>1.9630822876161323E-2</v>
      </c>
      <c r="BY71">
        <v>9.7443322648608291E-3</v>
      </c>
      <c r="BZ71">
        <v>1.1881900989449568E-2</v>
      </c>
      <c r="CA71">
        <v>4.763439396442859E-2</v>
      </c>
      <c r="CB71">
        <v>0.52909437307006357</v>
      </c>
      <c r="CC71">
        <v>1.9492294746470334E-2</v>
      </c>
      <c r="CD71">
        <v>0.48715430498123169</v>
      </c>
      <c r="CE71">
        <v>7.375007884435892E-3</v>
      </c>
      <c r="CF71">
        <v>1.6281982096415473E-2</v>
      </c>
      <c r="CG71">
        <v>6.0623798623093347E-3</v>
      </c>
      <c r="CH71">
        <v>8.9240091712046669E-3</v>
      </c>
      <c r="CI71">
        <v>3.8792845370786817E-2</v>
      </c>
      <c r="CJ71">
        <v>0.39507364598771227</v>
      </c>
      <c r="CK71">
        <v>1.4650477330902663E-2</v>
      </c>
    </row>
    <row r="72" spans="1:89">
      <c r="A72">
        <v>1983</v>
      </c>
      <c r="B72">
        <v>1</v>
      </c>
      <c r="C72">
        <v>5.4749607119284782E-2</v>
      </c>
      <c r="D72">
        <v>5.0378727902905762E-2</v>
      </c>
      <c r="E72">
        <v>1.9843575461592877E-2</v>
      </c>
      <c r="F72">
        <v>3.560904312269475E-2</v>
      </c>
      <c r="G72">
        <v>8.1868327953125153E-2</v>
      </c>
      <c r="H72">
        <v>0.69669575931782646</v>
      </c>
      <c r="I72">
        <v>6.0854936537997784E-2</v>
      </c>
      <c r="J72">
        <v>0.84497350454330444</v>
      </c>
      <c r="K72">
        <v>5.2181879937198902E-2</v>
      </c>
      <c r="L72">
        <v>4.7299294756576529E-2</v>
      </c>
      <c r="M72">
        <v>1.6071779038197759E-2</v>
      </c>
      <c r="N72">
        <v>3.2628165813604532E-2</v>
      </c>
      <c r="O72">
        <v>7.2337048644184401E-2</v>
      </c>
      <c r="P72">
        <v>0.568498213808181</v>
      </c>
      <c r="Q72">
        <v>5.5954088209415047E-2</v>
      </c>
      <c r="R72">
        <v>0.35798656940460205</v>
      </c>
      <c r="S72">
        <v>4.3970031805635378E-2</v>
      </c>
      <c r="T72">
        <v>3.2297899506170416E-2</v>
      </c>
      <c r="U72">
        <v>1.0111436396495869E-2</v>
      </c>
      <c r="V72">
        <v>2.3332637690953329E-2</v>
      </c>
      <c r="W72">
        <v>2.9532994854327206E-2</v>
      </c>
      <c r="X72">
        <v>0.17810404390546622</v>
      </c>
      <c r="Y72">
        <v>4.0624960594467713E-2</v>
      </c>
      <c r="Z72">
        <v>0.24786561727523804</v>
      </c>
      <c r="AA72">
        <v>4.0350862019289231E-2</v>
      </c>
      <c r="AB72">
        <v>2.5840436926613801E-2</v>
      </c>
      <c r="AC72">
        <v>7.5959427718564681E-3</v>
      </c>
      <c r="AD72">
        <v>1.9805575303168808E-2</v>
      </c>
      <c r="AE72">
        <v>1.9073239343804071E-2</v>
      </c>
      <c r="AF72">
        <v>0.10040674667754323</v>
      </c>
      <c r="AG72">
        <v>3.4800196577065373E-2</v>
      </c>
      <c r="AH72">
        <v>0.11380410939455032</v>
      </c>
      <c r="AI72">
        <v>2.9817893926982315E-2</v>
      </c>
      <c r="AJ72">
        <v>1.2080155452515413E-2</v>
      </c>
      <c r="AK72">
        <v>4.0818979594590306E-3</v>
      </c>
      <c r="AL72">
        <v>1.1198855386609563E-2</v>
      </c>
      <c r="AM72">
        <v>6.7644286771607947E-3</v>
      </c>
      <c r="AN72">
        <v>2.9544427396569782E-2</v>
      </c>
      <c r="AO72">
        <v>2.0318679102573622E-2</v>
      </c>
      <c r="AP72">
        <v>8.2841522991657257E-2</v>
      </c>
      <c r="AQ72">
        <v>2.5538346874999146E-2</v>
      </c>
      <c r="AR72">
        <v>8.7161844051568717E-3</v>
      </c>
      <c r="AS72">
        <v>2.9683589611162226E-3</v>
      </c>
      <c r="AT72">
        <v>8.1160570536518793E-3</v>
      </c>
      <c r="AU72">
        <v>4.2360162139991747E-3</v>
      </c>
      <c r="AV72">
        <v>1.8278892929695922E-2</v>
      </c>
      <c r="AW72">
        <v>1.4989292275124555E-2</v>
      </c>
      <c r="AX72">
        <v>4.0954731404781342E-2</v>
      </c>
      <c r="AY72">
        <v>1.7283652408591664E-2</v>
      </c>
      <c r="AZ72">
        <v>4.2537537364369963E-3</v>
      </c>
      <c r="BA72">
        <v>1.4250595440988519E-3</v>
      </c>
      <c r="BB72">
        <v>3.645961468621119E-3</v>
      </c>
      <c r="BC72">
        <v>1.3772204493317471E-3</v>
      </c>
      <c r="BD72">
        <v>6.0294871538627958E-3</v>
      </c>
      <c r="BE72">
        <v>6.938247452525065E-3</v>
      </c>
      <c r="BF72">
        <v>1.4979681931436062E-2</v>
      </c>
      <c r="BG72">
        <v>7.9696964466554714E-3</v>
      </c>
      <c r="BH72">
        <v>1.4179526194429272E-3</v>
      </c>
      <c r="BI72">
        <v>4.0439811714664231E-4</v>
      </c>
      <c r="BJ72">
        <v>1.2812333527323526E-3</v>
      </c>
      <c r="BK72">
        <v>2.5514582745005284E-4</v>
      </c>
      <c r="BL72">
        <v>1.2237775503259871E-3</v>
      </c>
      <c r="BM72">
        <v>2.4263038907268147E-3</v>
      </c>
      <c r="BN72">
        <v>0.15502649545669556</v>
      </c>
      <c r="BO72">
        <v>2.5674560799437561E-3</v>
      </c>
      <c r="BP72">
        <v>3.0793875532392437E-3</v>
      </c>
      <c r="BQ72">
        <v>3.7718237466894595E-3</v>
      </c>
      <c r="BR72">
        <v>2.9807589252306937E-3</v>
      </c>
      <c r="BS72">
        <v>9.5311255041593736E-3</v>
      </c>
      <c r="BT72">
        <v>0.12819831793457198</v>
      </c>
      <c r="BU72">
        <v>4.9006374653501536E-3</v>
      </c>
      <c r="BV72">
        <v>0.64201343059539795</v>
      </c>
      <c r="BW72">
        <v>1.0778627960909027E-2</v>
      </c>
      <c r="BX72">
        <v>1.8080331190888331E-2</v>
      </c>
      <c r="BY72">
        <v>9.7320213768760291E-3</v>
      </c>
      <c r="BZ72">
        <v>1.2275993261565227E-2</v>
      </c>
      <c r="CA72">
        <v>5.2335319558800712E-2</v>
      </c>
      <c r="CB72">
        <v>0.5185944368169364</v>
      </c>
      <c r="CC72">
        <v>2.0229242496330471E-2</v>
      </c>
      <c r="CD72">
        <v>0.48698693513870239</v>
      </c>
      <c r="CE72">
        <v>8.2111689516203932E-3</v>
      </c>
      <c r="CF72">
        <v>1.5001009978319331E-2</v>
      </c>
      <c r="CG72">
        <v>5.9602400900983449E-3</v>
      </c>
      <c r="CH72">
        <v>9.2952327572467172E-3</v>
      </c>
      <c r="CI72">
        <v>4.2804088760689904E-2</v>
      </c>
      <c r="CJ72">
        <v>0.39039612283657088</v>
      </c>
      <c r="CK72">
        <v>1.5328602079280879E-2</v>
      </c>
    </row>
    <row r="73" spans="1:89">
      <c r="A73">
        <v>1984</v>
      </c>
      <c r="B73">
        <v>1</v>
      </c>
      <c r="C73">
        <v>5.5330328588644839E-2</v>
      </c>
      <c r="D73">
        <v>5.1958366280937973E-2</v>
      </c>
      <c r="E73">
        <v>1.768173154271202E-2</v>
      </c>
      <c r="F73">
        <v>3.8066529159715756E-2</v>
      </c>
      <c r="G73">
        <v>8.8748370548533018E-2</v>
      </c>
      <c r="H73">
        <v>0.68137297383663054</v>
      </c>
      <c r="I73">
        <v>6.6841703070590341E-2</v>
      </c>
      <c r="J73">
        <v>0.84512621164321899</v>
      </c>
      <c r="K73">
        <v>5.2828351171676634E-2</v>
      </c>
      <c r="L73">
        <v>4.9475005277698686E-2</v>
      </c>
      <c r="M73">
        <v>1.4167150725952298E-2</v>
      </c>
      <c r="N73">
        <v>3.5328186488609671E-2</v>
      </c>
      <c r="O73">
        <v>7.754186216658808E-2</v>
      </c>
      <c r="P73">
        <v>0.55350122369319532</v>
      </c>
      <c r="Q73">
        <v>6.2251418428299128E-2</v>
      </c>
      <c r="R73">
        <v>0.3653896152973175</v>
      </c>
      <c r="S73">
        <v>4.4849163867184808E-2</v>
      </c>
      <c r="T73">
        <v>3.3350132935007305E-2</v>
      </c>
      <c r="U73">
        <v>8.5411359507692308E-3</v>
      </c>
      <c r="V73">
        <v>2.5721500439161021E-2</v>
      </c>
      <c r="W73">
        <v>3.269630103909358E-2</v>
      </c>
      <c r="X73">
        <v>0.17415911333795212</v>
      </c>
      <c r="Y73">
        <v>4.6063875829120568E-2</v>
      </c>
      <c r="Z73">
        <v>0.25682121515274048</v>
      </c>
      <c r="AA73">
        <v>4.1332987257546069E-2</v>
      </c>
      <c r="AB73">
        <v>2.728423415274614E-2</v>
      </c>
      <c r="AC73">
        <v>6.7829990827157054E-3</v>
      </c>
      <c r="AD73">
        <v>2.2038266901194235E-2</v>
      </c>
      <c r="AE73">
        <v>2.1678072895574284E-2</v>
      </c>
      <c r="AF73">
        <v>9.7867343102201521E-2</v>
      </c>
      <c r="AG73">
        <v>3.9820770396904868E-2</v>
      </c>
      <c r="AH73">
        <v>0.12178215384483337</v>
      </c>
      <c r="AI73">
        <v>3.1084928394578992E-2</v>
      </c>
      <c r="AJ73">
        <v>1.3473089907240436E-2</v>
      </c>
      <c r="AK73">
        <v>3.5051596012682816E-3</v>
      </c>
      <c r="AL73">
        <v>1.264116157522761E-2</v>
      </c>
      <c r="AM73">
        <v>7.9648522550672032E-3</v>
      </c>
      <c r="AN73">
        <v>2.9423096688874915E-2</v>
      </c>
      <c r="AO73">
        <v>2.3684122901650655E-2</v>
      </c>
      <c r="AP73">
        <v>9.0179771184921265E-2</v>
      </c>
      <c r="AQ73">
        <v>2.6833037142423757E-2</v>
      </c>
      <c r="AR73">
        <v>9.9117575528219273E-3</v>
      </c>
      <c r="AS73">
        <v>2.6183734283911093E-3</v>
      </c>
      <c r="AT73">
        <v>9.0745291880034579E-3</v>
      </c>
      <c r="AU73">
        <v>5.3214415375500163E-3</v>
      </c>
      <c r="AV73">
        <v>1.9071427292390589E-2</v>
      </c>
      <c r="AW73">
        <v>1.7349064059139902E-2</v>
      </c>
      <c r="AX73">
        <v>4.632299393415451E-2</v>
      </c>
      <c r="AY73">
        <v>1.9086220931124318E-2</v>
      </c>
      <c r="AZ73">
        <v>5.3774405672353661E-3</v>
      </c>
      <c r="BA73">
        <v>1.2625630292761355E-3</v>
      </c>
      <c r="BB73">
        <v>3.9633300893398551E-3</v>
      </c>
      <c r="BC73">
        <v>1.7934898846831296E-3</v>
      </c>
      <c r="BD73">
        <v>6.9732186355370099E-3</v>
      </c>
      <c r="BE73">
        <v>7.8666516148861755E-3</v>
      </c>
      <c r="BF73">
        <v>1.7292531207203865E-2</v>
      </c>
      <c r="BG73">
        <v>9.4595809589404604E-3</v>
      </c>
      <c r="BH73">
        <v>1.6093398043152411E-3</v>
      </c>
      <c r="BI73">
        <v>3.4473765695497991E-4</v>
      </c>
      <c r="BJ73">
        <v>1.4018559557055993E-3</v>
      </c>
      <c r="BK73">
        <v>3.1823244720456315E-4</v>
      </c>
      <c r="BL73">
        <v>1.3635137276508363E-3</v>
      </c>
      <c r="BM73">
        <v>2.7963798650518352E-3</v>
      </c>
      <c r="BN73">
        <v>0.15487378835678101</v>
      </c>
      <c r="BO73">
        <v>2.5005081544009957E-3</v>
      </c>
      <c r="BP73">
        <v>2.4829432883907224E-3</v>
      </c>
      <c r="BQ73">
        <v>3.5147455346966994E-3</v>
      </c>
      <c r="BR73">
        <v>2.7375694180457643E-3</v>
      </c>
      <c r="BS73">
        <v>1.1205832139730336E-2</v>
      </c>
      <c r="BT73">
        <v>0.12787633060564763</v>
      </c>
      <c r="BU73">
        <v>4.5888759426375705E-3</v>
      </c>
      <c r="BV73">
        <v>0.6346103847026825</v>
      </c>
      <c r="BW73">
        <v>1.047917575003848E-2</v>
      </c>
      <c r="BX73">
        <v>1.8607203330672846E-2</v>
      </c>
      <c r="BY73">
        <v>9.140425870902219E-3</v>
      </c>
      <c r="BZ73">
        <v>1.2344073365356915E-2</v>
      </c>
      <c r="CA73">
        <v>5.6052036080084369E-2</v>
      </c>
      <c r="CB73">
        <v>0.50721978784149968</v>
      </c>
      <c r="CC73">
        <v>2.0776077390807932E-2</v>
      </c>
      <c r="CD73">
        <v>0.47973659634590149</v>
      </c>
      <c r="CE73">
        <v>7.9786416597211543E-3</v>
      </c>
      <c r="CF73">
        <v>1.6124574020395202E-2</v>
      </c>
      <c r="CG73">
        <v>5.6259548980418378E-3</v>
      </c>
      <c r="CH73">
        <v>9.6064270618045795E-3</v>
      </c>
      <c r="CI73">
        <v>4.4845581866030187E-2</v>
      </c>
      <c r="CJ73">
        <v>0.37934372716519171</v>
      </c>
      <c r="CK73">
        <v>1.6187067882153339E-2</v>
      </c>
    </row>
    <row r="74" spans="1:89">
      <c r="A74">
        <v>1985</v>
      </c>
      <c r="B74">
        <v>1</v>
      </c>
      <c r="C74">
        <v>5.0062546036031552E-2</v>
      </c>
      <c r="D74">
        <v>5.1587234219878875E-2</v>
      </c>
      <c r="E74">
        <v>1.8589773908084029E-2</v>
      </c>
      <c r="F74">
        <v>3.6737430568110963E-2</v>
      </c>
      <c r="G74">
        <v>9.1060899366652848E-2</v>
      </c>
      <c r="H74">
        <v>0.68585766009564253</v>
      </c>
      <c r="I74">
        <v>6.6104493645478435E-2</v>
      </c>
      <c r="J74">
        <v>0.84426122903823853</v>
      </c>
      <c r="K74">
        <v>4.7871416253976479E-2</v>
      </c>
      <c r="L74">
        <v>4.9506446735109941E-2</v>
      </c>
      <c r="M74">
        <v>1.5015022103098864E-2</v>
      </c>
      <c r="N74">
        <v>3.3792153879214908E-2</v>
      </c>
      <c r="O74">
        <v>7.872710462705701E-2</v>
      </c>
      <c r="P74">
        <v>0.55825756254100145</v>
      </c>
      <c r="Q74">
        <v>6.1091557620791055E-2</v>
      </c>
      <c r="R74">
        <v>0.36631834506988525</v>
      </c>
      <c r="S74">
        <v>4.0183573312958527E-2</v>
      </c>
      <c r="T74">
        <v>3.4996347271587291E-2</v>
      </c>
      <c r="U74">
        <v>9.3266394121640211E-3</v>
      </c>
      <c r="V74">
        <v>2.428735448834694E-2</v>
      </c>
      <c r="W74">
        <v>3.3230358511435236E-2</v>
      </c>
      <c r="X74">
        <v>0.17944114182935114</v>
      </c>
      <c r="Y74">
        <v>4.4852876419562718E-2</v>
      </c>
      <c r="Z74">
        <v>0.25730720162391663</v>
      </c>
      <c r="AA74">
        <v>3.6887305925172857E-2</v>
      </c>
      <c r="AB74">
        <v>2.8481975337374212E-2</v>
      </c>
      <c r="AC74">
        <v>7.6050638044015606E-3</v>
      </c>
      <c r="AD74">
        <v>2.1030994449398568E-2</v>
      </c>
      <c r="AE74">
        <v>2.185477821477529E-2</v>
      </c>
      <c r="AF74">
        <v>0.10222104384620814</v>
      </c>
      <c r="AG74">
        <v>3.9225967910081407E-2</v>
      </c>
      <c r="AH74">
        <v>0.12237803637981415</v>
      </c>
      <c r="AI74">
        <v>2.8084961484491602E-2</v>
      </c>
      <c r="AJ74">
        <v>1.543174561025008E-2</v>
      </c>
      <c r="AK74">
        <v>4.2636755858282025E-3</v>
      </c>
      <c r="AL74">
        <v>1.2069323418933195E-2</v>
      </c>
      <c r="AM74">
        <v>8.2641718875360315E-3</v>
      </c>
      <c r="AN74">
        <v>3.0729217697691571E-2</v>
      </c>
      <c r="AO74">
        <v>2.3534842382335566E-2</v>
      </c>
      <c r="AP74">
        <v>9.0730726718902588E-2</v>
      </c>
      <c r="AQ74">
        <v>2.4442092622338093E-2</v>
      </c>
      <c r="AR74">
        <v>1.2002711793897263E-2</v>
      </c>
      <c r="AS74">
        <v>3.244534252376018E-3</v>
      </c>
      <c r="AT74">
        <v>8.979673055912768E-3</v>
      </c>
      <c r="AU74">
        <v>5.4229965030062376E-3</v>
      </c>
      <c r="AV74">
        <v>1.8750465908088002E-2</v>
      </c>
      <c r="AW74">
        <v>1.7888151821983372E-2</v>
      </c>
      <c r="AX74">
        <v>4.5923683792352676E-2</v>
      </c>
      <c r="AY74">
        <v>1.672376583764636E-2</v>
      </c>
      <c r="AZ74">
        <v>6.8161267894863587E-3</v>
      </c>
      <c r="BA74">
        <v>1.7421497352294877E-3</v>
      </c>
      <c r="BB74">
        <v>3.8759211546150621E-3</v>
      </c>
      <c r="BC74">
        <v>2.0609324235160171E-3</v>
      </c>
      <c r="BD74">
        <v>6.5856399517851098E-3</v>
      </c>
      <c r="BE74">
        <v>8.1198626850890396E-3</v>
      </c>
      <c r="BF74">
        <v>1.6122600063681602E-2</v>
      </c>
      <c r="BG74">
        <v>7.9270718774723855E-3</v>
      </c>
      <c r="BH74">
        <v>1.9307517497983455E-3</v>
      </c>
      <c r="BI74">
        <v>3.6930923970668604E-4</v>
      </c>
      <c r="BJ74">
        <v>1.2489839991644213E-3</v>
      </c>
      <c r="BK74">
        <v>4.7366753769452811E-4</v>
      </c>
      <c r="BL74">
        <v>1.397359951542571E-3</v>
      </c>
      <c r="BM74">
        <v>2.778528169186968E-3</v>
      </c>
      <c r="BN74">
        <v>0.15573877096176147</v>
      </c>
      <c r="BO74">
        <v>2.1905695068303883E-3</v>
      </c>
      <c r="BP74">
        <v>2.0805718768786355E-3</v>
      </c>
      <c r="BQ74">
        <v>3.5748103896549367E-3</v>
      </c>
      <c r="BR74">
        <v>2.9449946861657599E-3</v>
      </c>
      <c r="BS74">
        <v>1.2333581795218363E-2</v>
      </c>
      <c r="BT74">
        <v>0.12760184491456042</v>
      </c>
      <c r="BU74">
        <v>5.0124009070546356E-3</v>
      </c>
      <c r="BV74">
        <v>0.63368165493011475</v>
      </c>
      <c r="BW74">
        <v>9.8783185622554025E-3</v>
      </c>
      <c r="BX74">
        <v>1.6590450854252051E-2</v>
      </c>
      <c r="BY74">
        <v>9.2630585274272037E-3</v>
      </c>
      <c r="BZ74">
        <v>1.244975121620462E-2</v>
      </c>
      <c r="CA74">
        <v>5.7830540390383635E-2</v>
      </c>
      <c r="CB74">
        <v>0.50641862870716559</v>
      </c>
      <c r="CC74">
        <v>2.1250998336268881E-2</v>
      </c>
      <c r="CD74">
        <v>0.47794288396835327</v>
      </c>
      <c r="CE74">
        <v>7.6877216312927887E-3</v>
      </c>
      <c r="CF74">
        <v>1.4510014155895916E-2</v>
      </c>
      <c r="CG74">
        <v>5.6883651285239535E-3</v>
      </c>
      <c r="CH74">
        <v>9.5047392528679782E-3</v>
      </c>
      <c r="CI74">
        <v>4.5496752001965207E-2</v>
      </c>
      <c r="CJ74">
        <v>0.37881681377003174</v>
      </c>
      <c r="CK74">
        <v>1.6238566574249876E-2</v>
      </c>
    </row>
    <row r="75" spans="1:89">
      <c r="A75">
        <v>1986</v>
      </c>
      <c r="B75">
        <v>1</v>
      </c>
      <c r="C75">
        <v>4.0936007255761631E-2</v>
      </c>
      <c r="D75">
        <v>5.1164537305417701E-2</v>
      </c>
      <c r="E75">
        <v>1.83283640549321E-2</v>
      </c>
      <c r="F75">
        <v>3.6535786354420008E-2</v>
      </c>
      <c r="G75">
        <v>8.7738848662758606E-2</v>
      </c>
      <c r="H75">
        <v>0.69839013030746599</v>
      </c>
      <c r="I75">
        <v>6.6906320143283793E-2</v>
      </c>
      <c r="J75">
        <v>0.84781754016876221</v>
      </c>
      <c r="K75">
        <v>3.8838219707820622E-2</v>
      </c>
      <c r="L75">
        <v>4.8511524297626507E-2</v>
      </c>
      <c r="M75">
        <v>1.4582026090573226E-2</v>
      </c>
      <c r="N75">
        <v>3.3612571691166049E-2</v>
      </c>
      <c r="O75">
        <v>7.4465217823048838E-2</v>
      </c>
      <c r="P75">
        <v>0.5759974094753133</v>
      </c>
      <c r="Q75">
        <v>6.1809520593964377E-2</v>
      </c>
      <c r="R75">
        <v>0.36473181843757629</v>
      </c>
      <c r="S75">
        <v>3.250236815161784E-2</v>
      </c>
      <c r="T75">
        <v>3.3034794926013002E-2</v>
      </c>
      <c r="U75">
        <v>1.004329570293306E-2</v>
      </c>
      <c r="V75">
        <v>2.3795960738250199E-2</v>
      </c>
      <c r="W75">
        <v>3.2635784462306076E-2</v>
      </c>
      <c r="X75">
        <v>0.18798806766515366</v>
      </c>
      <c r="Y75">
        <v>4.4737155044389063E-2</v>
      </c>
      <c r="Z75">
        <v>0.25397849082946777</v>
      </c>
      <c r="AA75">
        <v>2.9879618498292869E-2</v>
      </c>
      <c r="AB75">
        <v>2.8247123824735355E-2</v>
      </c>
      <c r="AC75">
        <v>8.0769151566049569E-3</v>
      </c>
      <c r="AD75">
        <v>2.0462242005191582E-2</v>
      </c>
      <c r="AE75">
        <v>2.1944757845380063E-2</v>
      </c>
      <c r="AF75">
        <v>0.10648822494793761</v>
      </c>
      <c r="AG75">
        <v>3.8874893513829618E-2</v>
      </c>
      <c r="AH75">
        <v>0.11771672964096069</v>
      </c>
      <c r="AI75">
        <v>2.2253559265819706E-2</v>
      </c>
      <c r="AJ75">
        <v>1.513820572955462E-2</v>
      </c>
      <c r="AK75">
        <v>4.300509314738416E-3</v>
      </c>
      <c r="AL75">
        <v>1.1480312612038617E-2</v>
      </c>
      <c r="AM75">
        <v>9.0468630354105239E-3</v>
      </c>
      <c r="AN75">
        <v>3.2702600255003003E-2</v>
      </c>
      <c r="AO75">
        <v>2.2790681583926761E-2</v>
      </c>
      <c r="AP75">
        <v>8.5792884230613708E-2</v>
      </c>
      <c r="AQ75">
        <v>1.9478595669252589E-2</v>
      </c>
      <c r="AR75">
        <v>1.1693440976275039E-2</v>
      </c>
      <c r="AS75">
        <v>3.3705248010499462E-3</v>
      </c>
      <c r="AT75">
        <v>8.3182596065758188E-3</v>
      </c>
      <c r="AU75">
        <v>6.3382498979298891E-3</v>
      </c>
      <c r="AV75">
        <v>1.9656944080999366E-2</v>
      </c>
      <c r="AW75">
        <v>1.6936038450167203E-2</v>
      </c>
      <c r="AX75">
        <v>4.1828259825706482E-2</v>
      </c>
      <c r="AY75">
        <v>1.3331014383736239E-2</v>
      </c>
      <c r="AZ75">
        <v>5.9885426116659431E-3</v>
      </c>
      <c r="BA75">
        <v>1.6174732023573936E-3</v>
      </c>
      <c r="BB75">
        <v>3.6675028065546768E-3</v>
      </c>
      <c r="BC75">
        <v>2.21880258017886E-3</v>
      </c>
      <c r="BD75">
        <v>7.0629015125893251E-3</v>
      </c>
      <c r="BE75">
        <v>7.9422947547892666E-3</v>
      </c>
      <c r="BF75">
        <v>1.5189302153885365E-2</v>
      </c>
      <c r="BG75">
        <v>6.7646062575765619E-3</v>
      </c>
      <c r="BH75">
        <v>2.1854528691680392E-3</v>
      </c>
      <c r="BI75">
        <v>4.2469843411522445E-4</v>
      </c>
      <c r="BJ75">
        <v>1.1136825737261215E-3</v>
      </c>
      <c r="BK75">
        <v>4.0339386165431029E-4</v>
      </c>
      <c r="BL75">
        <v>1.6824032938731407E-3</v>
      </c>
      <c r="BM75">
        <v>2.6162757024976112E-3</v>
      </c>
      <c r="BN75">
        <v>0.15218245983123779</v>
      </c>
      <c r="BO75">
        <v>2.0974826393812258E-3</v>
      </c>
      <c r="BP75">
        <v>2.6529179192386673E-3</v>
      </c>
      <c r="BQ75">
        <v>3.7464006954899495E-3</v>
      </c>
      <c r="BR75">
        <v>2.9230171240305866E-3</v>
      </c>
      <c r="BS75">
        <v>1.3273600347860884E-2</v>
      </c>
      <c r="BT75">
        <v>0.12239366607026279</v>
      </c>
      <c r="BU75">
        <v>5.0964196089010854E-3</v>
      </c>
      <c r="BV75">
        <v>0.63526818156242371</v>
      </c>
      <c r="BW75">
        <v>8.43113787919781E-3</v>
      </c>
      <c r="BX75">
        <v>1.8127893829039482E-2</v>
      </c>
      <c r="BY75">
        <v>8.284588207513429E-3</v>
      </c>
      <c r="BZ75">
        <v>1.2738332816641275E-2</v>
      </c>
      <c r="CA75">
        <v>5.5102956597552807E-2</v>
      </c>
      <c r="CB75">
        <v>0.51041139133652291</v>
      </c>
      <c r="CC75">
        <v>2.216626672630136E-2</v>
      </c>
      <c r="CD75">
        <v>0.48308572173118591</v>
      </c>
      <c r="CE75">
        <v>6.3336555634962814E-3</v>
      </c>
      <c r="CF75">
        <v>1.5474996446805445E-2</v>
      </c>
      <c r="CG75">
        <v>4.5382064704088416E-3</v>
      </c>
      <c r="CH75">
        <v>9.8153134608625625E-3</v>
      </c>
      <c r="CI75">
        <v>4.1829353556136234E-2</v>
      </c>
      <c r="CJ75">
        <v>0.38801769414540965</v>
      </c>
      <c r="CK75">
        <v>1.7069843344595957E-2</v>
      </c>
    </row>
    <row r="76" spans="1:89">
      <c r="A76">
        <v>1987</v>
      </c>
      <c r="B76">
        <v>1</v>
      </c>
      <c r="C76">
        <v>4.3079401695017339E-2</v>
      </c>
      <c r="D76">
        <v>4.7814762635450592E-2</v>
      </c>
      <c r="E76">
        <v>1.8427372366630834E-2</v>
      </c>
      <c r="F76">
        <v>3.6764950897719473E-2</v>
      </c>
      <c r="G76">
        <v>8.8059092080328583E-2</v>
      </c>
      <c r="H76">
        <v>0.6985324333098788</v>
      </c>
      <c r="I76">
        <v>6.7322029637026048E-2</v>
      </c>
      <c r="J76">
        <v>0.85088485479354858</v>
      </c>
      <c r="K76">
        <v>4.0428258025424824E-2</v>
      </c>
      <c r="L76">
        <v>4.5762951555546008E-2</v>
      </c>
      <c r="M76">
        <v>1.4996416599398377E-2</v>
      </c>
      <c r="N76">
        <v>3.3701444904853564E-2</v>
      </c>
      <c r="O76">
        <v>7.454115933292621E-2</v>
      </c>
      <c r="P76">
        <v>0.57953419206410428</v>
      </c>
      <c r="Q76">
        <v>6.1920341575654604E-2</v>
      </c>
      <c r="R76">
        <v>0.37528184056282043</v>
      </c>
      <c r="S76">
        <v>3.2764847043822778E-2</v>
      </c>
      <c r="T76">
        <v>3.6146461006888939E-2</v>
      </c>
      <c r="U76">
        <v>1.0359311267460848E-2</v>
      </c>
      <c r="V76">
        <v>2.4086802887350402E-2</v>
      </c>
      <c r="W76">
        <v>3.4215496079652012E-2</v>
      </c>
      <c r="X76">
        <v>0.19275910367555271</v>
      </c>
      <c r="Y76">
        <v>4.4949461069142972E-2</v>
      </c>
      <c r="Z76">
        <v>0.26597979664802551</v>
      </c>
      <c r="AA76">
        <v>2.9652376534700025E-2</v>
      </c>
      <c r="AB76">
        <v>3.1764780422937101E-2</v>
      </c>
      <c r="AC76">
        <v>8.4624139608872363E-3</v>
      </c>
      <c r="AD76">
        <v>2.0448729305156531E-2</v>
      </c>
      <c r="AE76">
        <v>2.3950866721263616E-2</v>
      </c>
      <c r="AF76">
        <v>0.11322038997109843</v>
      </c>
      <c r="AG76">
        <v>3.8479814432158539E-2</v>
      </c>
      <c r="AH76">
        <v>0.12727098166942596</v>
      </c>
      <c r="AI76">
        <v>2.1266143870028061E-2</v>
      </c>
      <c r="AJ76">
        <v>1.9612088897267087E-2</v>
      </c>
      <c r="AK76">
        <v>4.5656034262938237E-3</v>
      </c>
      <c r="AL76">
        <v>1.1478240462705252E-2</v>
      </c>
      <c r="AM76">
        <v>1.0976410892272151E-2</v>
      </c>
      <c r="AN76">
        <v>3.7003173648627263E-2</v>
      </c>
      <c r="AO76">
        <v>2.2368893921042021E-2</v>
      </c>
      <c r="AP76">
        <v>9.3490466475486755E-2</v>
      </c>
      <c r="AQ76">
        <v>1.8013639260734682E-2</v>
      </c>
      <c r="AR76">
        <v>1.5597093972791385E-2</v>
      </c>
      <c r="AS76">
        <v>3.3731423505040372E-3</v>
      </c>
      <c r="AT76">
        <v>8.1236832417670296E-3</v>
      </c>
      <c r="AU76">
        <v>7.5232296047105518E-3</v>
      </c>
      <c r="AV76">
        <v>2.4658425515371094E-2</v>
      </c>
      <c r="AW76">
        <v>1.6200813447551827E-2</v>
      </c>
      <c r="AX76">
        <v>4.6091217547655106E-2</v>
      </c>
      <c r="AY76">
        <v>1.1584737495568034E-2</v>
      </c>
      <c r="AZ76">
        <v>9.4229741049530694E-3</v>
      </c>
      <c r="BA76">
        <v>1.5580892230915397E-3</v>
      </c>
      <c r="BB76">
        <v>3.4671467987486726E-3</v>
      </c>
      <c r="BC76">
        <v>3.2672257381623632E-3</v>
      </c>
      <c r="BD76">
        <v>9.4320949718756132E-3</v>
      </c>
      <c r="BE76">
        <v>7.3584774270105567E-3</v>
      </c>
      <c r="BF76">
        <v>1.6760397702455521E-2</v>
      </c>
      <c r="BG76">
        <v>5.397502479023846E-3</v>
      </c>
      <c r="BH76">
        <v>4.4052914151022889E-3</v>
      </c>
      <c r="BI76">
        <v>4.7073718843323743E-4</v>
      </c>
      <c r="BJ76">
        <v>1.2280325743310998E-3</v>
      </c>
      <c r="BK76">
        <v>4.1614237343463992E-4</v>
      </c>
      <c r="BL76">
        <v>2.1674616428567039E-3</v>
      </c>
      <c r="BM76">
        <v>2.6734642826245925E-3</v>
      </c>
      <c r="BN76">
        <v>0.14911514520645142</v>
      </c>
      <c r="BO76">
        <v>2.6507292297604382E-3</v>
      </c>
      <c r="BP76">
        <v>2.0516823864107411E-3</v>
      </c>
      <c r="BQ76">
        <v>3.4310196715270722E-3</v>
      </c>
      <c r="BR76">
        <v>3.0632364031652746E-3</v>
      </c>
      <c r="BS76">
        <v>1.3517935970653096E-2</v>
      </c>
      <c r="BT76">
        <v>0.11899950234547647</v>
      </c>
      <c r="BU76">
        <v>5.4011725580781047E-3</v>
      </c>
      <c r="BV76">
        <v>0.62471815943717957</v>
      </c>
      <c r="BW76">
        <v>1.0314457291620865E-2</v>
      </c>
      <c r="BX76">
        <v>1.1668203062288558E-2</v>
      </c>
      <c r="BY76">
        <v>8.0680408204123026E-3</v>
      </c>
      <c r="BZ76">
        <v>1.2678087571474286E-2</v>
      </c>
      <c r="CA76">
        <v>5.3843588448205977E-2</v>
      </c>
      <c r="CB76">
        <v>0.50577372942969023</v>
      </c>
      <c r="CC76">
        <v>2.2372452968601079E-2</v>
      </c>
      <c r="CD76">
        <v>0.47560301423072815</v>
      </c>
      <c r="CE76">
        <v>7.6637427143368816E-3</v>
      </c>
      <c r="CF76">
        <v>9.6168535939932173E-3</v>
      </c>
      <c r="CG76">
        <v>4.6371884756310046E-3</v>
      </c>
      <c r="CH76">
        <v>9.6148467991398704E-3</v>
      </c>
      <c r="CI76">
        <v>4.0325692294521903E-2</v>
      </c>
      <c r="CJ76">
        <v>0.38677368495288894</v>
      </c>
      <c r="CK76">
        <v>1.6971272197184962E-2</v>
      </c>
    </row>
    <row r="77" spans="1:89">
      <c r="A77">
        <v>1988</v>
      </c>
      <c r="B77">
        <v>1</v>
      </c>
      <c r="C77">
        <v>4.5363527847124274E-2</v>
      </c>
      <c r="D77">
        <v>4.7079838378917049E-2</v>
      </c>
      <c r="E77">
        <v>1.8945345656133927E-2</v>
      </c>
      <c r="F77">
        <v>3.7548343412585616E-2</v>
      </c>
      <c r="G77">
        <v>8.8083568494186082E-2</v>
      </c>
      <c r="H77">
        <v>0.69346741183579752</v>
      </c>
      <c r="I77">
        <v>6.9512002727094568E-2</v>
      </c>
      <c r="J77">
        <v>0.85351848602294922</v>
      </c>
      <c r="K77">
        <v>4.3111559691100004E-2</v>
      </c>
      <c r="L77">
        <v>4.5415051401253181E-2</v>
      </c>
      <c r="M77">
        <v>1.5314044061499514E-2</v>
      </c>
      <c r="N77">
        <v>3.4360144769924633E-2</v>
      </c>
      <c r="O77">
        <v>7.3675606231947119E-2</v>
      </c>
      <c r="P77">
        <v>0.57783642474749886</v>
      </c>
      <c r="Q77">
        <v>6.3805625786229114E-2</v>
      </c>
      <c r="R77">
        <v>0.38879954814910889</v>
      </c>
      <c r="S77">
        <v>3.6713493475445211E-2</v>
      </c>
      <c r="T77">
        <v>3.6061030096739999E-2</v>
      </c>
      <c r="U77">
        <v>1.0685167540554699E-2</v>
      </c>
      <c r="V77">
        <v>2.4919394602019748E-2</v>
      </c>
      <c r="W77">
        <v>3.4198305840499856E-2</v>
      </c>
      <c r="X77">
        <v>0.199245122187553</v>
      </c>
      <c r="Y77">
        <v>4.69770305498158E-2</v>
      </c>
      <c r="Z77">
        <v>0.2813086211681366</v>
      </c>
      <c r="AA77">
        <v>3.4083109066453877E-2</v>
      </c>
      <c r="AB77">
        <v>3.2185262849785443E-2</v>
      </c>
      <c r="AC77">
        <v>8.4489410460504774E-3</v>
      </c>
      <c r="AD77">
        <v>2.1469928023689491E-2</v>
      </c>
      <c r="AE77">
        <v>2.4166928932232417E-2</v>
      </c>
      <c r="AF77">
        <v>0.120154104790008</v>
      </c>
      <c r="AG77">
        <v>4.0800347901973386E-2</v>
      </c>
      <c r="AH77">
        <v>0.14363168179988861</v>
      </c>
      <c r="AI77">
        <v>2.6754379102614176E-2</v>
      </c>
      <c r="AJ77">
        <v>2.0084796076925232E-2</v>
      </c>
      <c r="AK77">
        <v>4.509151488082808E-3</v>
      </c>
      <c r="AL77">
        <v>1.2475150083514266E-2</v>
      </c>
      <c r="AM77">
        <v>1.0793136435749685E-2</v>
      </c>
      <c r="AN77">
        <v>4.4475146341040731E-2</v>
      </c>
      <c r="AO77">
        <v>2.4539932455436165E-2</v>
      </c>
      <c r="AP77">
        <v>0.10895701497793198</v>
      </c>
      <c r="AQ77">
        <v>2.3284472957302613E-2</v>
      </c>
      <c r="AR77">
        <v>1.6115736406852273E-2</v>
      </c>
      <c r="AS77">
        <v>3.342122952572761E-3</v>
      </c>
      <c r="AT77">
        <v>8.9925042218492682E-3</v>
      </c>
      <c r="AU77">
        <v>8.121251506328123E-3</v>
      </c>
      <c r="AV77">
        <v>3.0988220117302838E-2</v>
      </c>
      <c r="AW77">
        <v>1.8112702359778118E-2</v>
      </c>
      <c r="AX77">
        <v>5.7341832667589188E-2</v>
      </c>
      <c r="AY77">
        <v>1.6115584777991479E-2</v>
      </c>
      <c r="AZ77">
        <v>9.9311773813122884E-3</v>
      </c>
      <c r="BA77">
        <v>1.5509100296614913E-3</v>
      </c>
      <c r="BB77">
        <v>4.2730286564981136E-3</v>
      </c>
      <c r="BC77">
        <v>3.675532085328614E-3</v>
      </c>
      <c r="BD77">
        <v>1.2835368311748769E-2</v>
      </c>
      <c r="BE77">
        <v>8.960230079599299E-3</v>
      </c>
      <c r="BF77">
        <v>2.2382557392120361E-2</v>
      </c>
      <c r="BG77">
        <v>7.8556683764902067E-3</v>
      </c>
      <c r="BH77">
        <v>4.2874352653303714E-3</v>
      </c>
      <c r="BI77">
        <v>4.39816533631609E-4</v>
      </c>
      <c r="BJ77">
        <v>1.6384447430734864E-3</v>
      </c>
      <c r="BK77">
        <v>8.4985374981011972E-4</v>
      </c>
      <c r="BL77">
        <v>3.7915122243157512E-3</v>
      </c>
      <c r="BM77">
        <v>3.5198273171515066E-3</v>
      </c>
      <c r="BN77">
        <v>0.14648151397705078</v>
      </c>
      <c r="BO77">
        <v>2.2514593239711827E-3</v>
      </c>
      <c r="BP77">
        <v>1.6646283647152402E-3</v>
      </c>
      <c r="BQ77">
        <v>3.6313884182289403E-3</v>
      </c>
      <c r="BR77">
        <v>3.1879247774423141E-3</v>
      </c>
      <c r="BS77">
        <v>1.4408090586733821E-2</v>
      </c>
      <c r="BT77">
        <v>0.11563224203893818</v>
      </c>
      <c r="BU77">
        <v>5.7058481589011183E-3</v>
      </c>
      <c r="BV77">
        <v>0.61120045185089111</v>
      </c>
      <c r="BW77">
        <v>8.6512323523330239E-3</v>
      </c>
      <c r="BX77">
        <v>1.1019825821701516E-2</v>
      </c>
      <c r="BY77">
        <v>8.2603876459304924E-3</v>
      </c>
      <c r="BZ77">
        <v>1.2629598218588743E-2</v>
      </c>
      <c r="CA77">
        <v>5.3885268251741933E-2</v>
      </c>
      <c r="CB77">
        <v>0.49421795452064299</v>
      </c>
      <c r="CC77">
        <v>2.2536227247516052E-2</v>
      </c>
      <c r="CD77">
        <v>0.46471893787384033</v>
      </c>
      <c r="CE77">
        <v>6.3997930133510286E-3</v>
      </c>
      <c r="CF77">
        <v>9.3556014629031306E-3</v>
      </c>
      <c r="CG77">
        <v>4.6292514553742297E-3</v>
      </c>
      <c r="CH77">
        <v>9.4416870550209104E-3</v>
      </c>
      <c r="CI77">
        <v>3.9477362662781589E-2</v>
      </c>
      <c r="CJ77">
        <v>0.37858481064195104</v>
      </c>
      <c r="CK77">
        <v>1.6830406106933139E-2</v>
      </c>
    </row>
    <row r="78" spans="1:89">
      <c r="A78">
        <v>1989</v>
      </c>
      <c r="B78">
        <v>1</v>
      </c>
      <c r="C78">
        <v>4.2466717290479128E-2</v>
      </c>
      <c r="D78">
        <v>4.7502853692312552E-2</v>
      </c>
      <c r="E78">
        <v>1.8223120686028382E-2</v>
      </c>
      <c r="F78">
        <v>3.7643404385434565E-2</v>
      </c>
      <c r="G78">
        <v>9.0310344584132451E-2</v>
      </c>
      <c r="H78">
        <v>0.69348706550655947</v>
      </c>
      <c r="I78">
        <v>7.0366500727248038E-2</v>
      </c>
      <c r="J78">
        <v>0.85313946008682251</v>
      </c>
      <c r="K78">
        <v>4.001591542589733E-2</v>
      </c>
      <c r="L78">
        <v>4.6757864521096745E-2</v>
      </c>
      <c r="M78">
        <v>1.4377330227769757E-2</v>
      </c>
      <c r="N78">
        <v>3.4371231719096278E-2</v>
      </c>
      <c r="O78">
        <v>7.6053083684445175E-2</v>
      </c>
      <c r="P78">
        <v>0.57707362297168729</v>
      </c>
      <c r="Q78">
        <v>6.4490388314495134E-2</v>
      </c>
      <c r="R78">
        <v>0.38565081357955933</v>
      </c>
      <c r="S78">
        <v>3.3109822742608833E-2</v>
      </c>
      <c r="T78">
        <v>3.8422047119435192E-2</v>
      </c>
      <c r="U78">
        <v>1.0141048569572195E-2</v>
      </c>
      <c r="V78">
        <v>2.4830387799578385E-2</v>
      </c>
      <c r="W78">
        <v>3.5308570524315609E-2</v>
      </c>
      <c r="X78">
        <v>0.1965655493585996</v>
      </c>
      <c r="Y78">
        <v>4.7273380760406845E-2</v>
      </c>
      <c r="Z78">
        <v>0.27713310718536377</v>
      </c>
      <c r="AA78">
        <v>3.0493910688299802E-2</v>
      </c>
      <c r="AB78">
        <v>3.4012193860335209E-2</v>
      </c>
      <c r="AC78">
        <v>8.0047088450609614E-3</v>
      </c>
      <c r="AD78">
        <v>2.1503936323633548E-2</v>
      </c>
      <c r="AE78">
        <v>2.5352514469573192E-2</v>
      </c>
      <c r="AF78">
        <v>0.11653782407299285</v>
      </c>
      <c r="AG78">
        <v>4.1228038411245935E-2</v>
      </c>
      <c r="AH78">
        <v>0.13834379613399506</v>
      </c>
      <c r="AI78">
        <v>2.3413171196283021E-2</v>
      </c>
      <c r="AJ78">
        <v>2.1624953305849435E-2</v>
      </c>
      <c r="AK78">
        <v>4.2466842736111864E-3</v>
      </c>
      <c r="AL78">
        <v>1.2411007103160362E-2</v>
      </c>
      <c r="AM78">
        <v>1.2003432043833738E-2</v>
      </c>
      <c r="AN78">
        <v>4.0076986713032163E-2</v>
      </c>
      <c r="AO78">
        <v>2.4567567448398397E-2</v>
      </c>
      <c r="AP78">
        <v>0.10357879847288132</v>
      </c>
      <c r="AQ78">
        <v>2.0152170240889496E-2</v>
      </c>
      <c r="AR78">
        <v>1.7613681872139731E-2</v>
      </c>
      <c r="AS78">
        <v>3.2850436173019943E-3</v>
      </c>
      <c r="AT78">
        <v>9.1301218689401557E-3</v>
      </c>
      <c r="AU78">
        <v>8.66044109915046E-3</v>
      </c>
      <c r="AV78">
        <v>2.6335695916731409E-2</v>
      </c>
      <c r="AW78">
        <v>1.8401648399205418E-2</v>
      </c>
      <c r="AX78">
        <v>5.2499476820230484E-2</v>
      </c>
      <c r="AY78">
        <v>1.3593563106926866E-2</v>
      </c>
      <c r="AZ78">
        <v>1.0644039192924431E-2</v>
      </c>
      <c r="BA78">
        <v>1.4639227039965768E-3</v>
      </c>
      <c r="BB78">
        <v>3.9847040703269226E-3</v>
      </c>
      <c r="BC78">
        <v>3.7572813070586948E-3</v>
      </c>
      <c r="BD78">
        <v>1.0512444470528553E-2</v>
      </c>
      <c r="BE78">
        <v>8.5435230831693142E-3</v>
      </c>
      <c r="BF78">
        <v>1.9980499520897865E-2</v>
      </c>
      <c r="BG78">
        <v>6.8592563144997121E-3</v>
      </c>
      <c r="BH78">
        <v>4.8350981389688593E-3</v>
      </c>
      <c r="BI78">
        <v>4.2558240708373069E-4</v>
      </c>
      <c r="BJ78">
        <v>1.3741223150963964E-3</v>
      </c>
      <c r="BK78">
        <v>6.247365729458793E-4</v>
      </c>
      <c r="BL78">
        <v>2.744207571650966E-3</v>
      </c>
      <c r="BM78">
        <v>3.1174953719398956E-3</v>
      </c>
      <c r="BN78">
        <v>0.14686053991317749</v>
      </c>
      <c r="BO78">
        <v>2.4502194249568787E-3</v>
      </c>
      <c r="BP78">
        <v>7.4467174683769989E-4</v>
      </c>
      <c r="BQ78">
        <v>3.8459507279839183E-3</v>
      </c>
      <c r="BR78">
        <v>3.2718178306015322E-3</v>
      </c>
      <c r="BS78">
        <v>1.4257350221768744E-2</v>
      </c>
      <c r="BT78">
        <v>0.11641514625056464</v>
      </c>
      <c r="BU78">
        <v>5.8754138087224869E-3</v>
      </c>
      <c r="BV78">
        <v>0.61434918642044067</v>
      </c>
      <c r="BW78">
        <v>9.3561145366601421E-3</v>
      </c>
      <c r="BX78">
        <v>9.0799458433784216E-3</v>
      </c>
      <c r="BY78">
        <v>8.0819262001518531E-3</v>
      </c>
      <c r="BZ78">
        <v>1.2812534948225412E-2</v>
      </c>
      <c r="CA78">
        <v>5.5001744888219586E-2</v>
      </c>
      <c r="CB78">
        <v>0.49692475377331807</v>
      </c>
      <c r="CC78">
        <v>2.309217980768485E-2</v>
      </c>
      <c r="CD78">
        <v>0.46748864650726318</v>
      </c>
      <c r="CE78">
        <v>6.9059170006887747E-3</v>
      </c>
      <c r="CF78">
        <v>8.3356118049614618E-3</v>
      </c>
      <c r="CG78">
        <v>4.236239081760019E-3</v>
      </c>
      <c r="CH78">
        <v>9.5407352664829588E-3</v>
      </c>
      <c r="CI78">
        <v>4.0744502581997029E-2</v>
      </c>
      <c r="CJ78">
        <v>0.38050882857604423</v>
      </c>
      <c r="CK78">
        <v>1.7216795677892111E-2</v>
      </c>
    </row>
    <row r="79" spans="1:89">
      <c r="A79">
        <v>1990</v>
      </c>
      <c r="B79">
        <v>1</v>
      </c>
      <c r="C79">
        <v>4.1852142318842045E-2</v>
      </c>
      <c r="D79">
        <v>4.2641809007399223E-2</v>
      </c>
      <c r="E79">
        <v>1.9947230126646565E-2</v>
      </c>
      <c r="F79">
        <v>3.621570915301886E-2</v>
      </c>
      <c r="G79">
        <v>9.1284192499797356E-2</v>
      </c>
      <c r="H79">
        <v>0.70008105088128758</v>
      </c>
      <c r="I79">
        <v>6.797786345769552E-2</v>
      </c>
      <c r="J79">
        <v>0.85507839918136597</v>
      </c>
      <c r="K79">
        <v>3.9436544555628575E-2</v>
      </c>
      <c r="L79">
        <v>4.3462742622580014E-2</v>
      </c>
      <c r="M79">
        <v>1.6345093839151625E-2</v>
      </c>
      <c r="N79">
        <v>3.3020795377904207E-2</v>
      </c>
      <c r="O79">
        <v>7.6521836344427996E-2</v>
      </c>
      <c r="P79">
        <v>0.58413976503810605</v>
      </c>
      <c r="Q79">
        <v>6.2151550116464234E-2</v>
      </c>
      <c r="R79">
        <v>0.38676348328590393</v>
      </c>
      <c r="S79">
        <v>3.2580204158439277E-2</v>
      </c>
      <c r="T79">
        <v>3.5529364741609774E-2</v>
      </c>
      <c r="U79">
        <v>1.0504380656602553E-2</v>
      </c>
      <c r="V79">
        <v>2.3931003072915229E-2</v>
      </c>
      <c r="W79">
        <v>3.5545183403934567E-2</v>
      </c>
      <c r="X79">
        <v>0.20308376827237848</v>
      </c>
      <c r="Y79">
        <v>4.558958240825977E-2</v>
      </c>
      <c r="Z79">
        <v>0.27769520878791809</v>
      </c>
      <c r="AA79">
        <v>2.9961928231792233E-2</v>
      </c>
      <c r="AB79">
        <v>3.1485276367844359E-2</v>
      </c>
      <c r="AC79">
        <v>8.244692285738894E-3</v>
      </c>
      <c r="AD79">
        <v>2.0739572274345815E-2</v>
      </c>
      <c r="AE79">
        <v>2.5767372551996542E-2</v>
      </c>
      <c r="AF79">
        <v>0.12174866345634369</v>
      </c>
      <c r="AG79">
        <v>3.9747699755468414E-2</v>
      </c>
      <c r="AH79">
        <v>0.13918960094451904</v>
      </c>
      <c r="AI79">
        <v>2.2949339812748527E-2</v>
      </c>
      <c r="AJ79">
        <v>2.014511642596822E-2</v>
      </c>
      <c r="AK79">
        <v>4.1541573953714286E-3</v>
      </c>
      <c r="AL79">
        <v>1.2356090320142175E-2</v>
      </c>
      <c r="AM79">
        <v>1.2379118421042418E-2</v>
      </c>
      <c r="AN79">
        <v>4.2970720433227742E-2</v>
      </c>
      <c r="AO79">
        <v>2.4235055983785489E-2</v>
      </c>
      <c r="AP79">
        <v>0.10423720628023148</v>
      </c>
      <c r="AQ79">
        <v>1.9892803159651074E-2</v>
      </c>
      <c r="AR79">
        <v>1.6481628731702024E-2</v>
      </c>
      <c r="AS79">
        <v>3.0778601193784142E-3</v>
      </c>
      <c r="AT79">
        <v>9.0472373445487E-3</v>
      </c>
      <c r="AU79">
        <v>9.0413598371911208E-3</v>
      </c>
      <c r="AV79">
        <v>2.8696847933210257E-2</v>
      </c>
      <c r="AW79">
        <v>1.7999471205103951E-2</v>
      </c>
      <c r="AX79">
        <v>5.2657846361398697E-2</v>
      </c>
      <c r="AY79">
        <v>1.358722129978549E-2</v>
      </c>
      <c r="AZ79">
        <v>1.0156580499225534E-2</v>
      </c>
      <c r="BA79">
        <v>1.3379346673237551E-3</v>
      </c>
      <c r="BB79">
        <v>3.8776510951367741E-3</v>
      </c>
      <c r="BC79">
        <v>4.0030289404793598E-3</v>
      </c>
      <c r="BD79">
        <v>1.1562398629882531E-2</v>
      </c>
      <c r="BE79">
        <v>8.1330349508883862E-3</v>
      </c>
      <c r="BF79">
        <v>2.0046869292855263E-2</v>
      </c>
      <c r="BG79">
        <v>6.9103718072957773E-3</v>
      </c>
      <c r="BH79">
        <v>4.5931730197139821E-3</v>
      </c>
      <c r="BI79">
        <v>3.8849342728961396E-4</v>
      </c>
      <c r="BJ79">
        <v>1.3269517204962823E-3</v>
      </c>
      <c r="BK79">
        <v>6.720600123165622E-4</v>
      </c>
      <c r="BL79">
        <v>3.1761476965830697E-3</v>
      </c>
      <c r="BM79">
        <v>2.9782525161338451E-3</v>
      </c>
      <c r="BN79">
        <v>0.14492160081863403</v>
      </c>
      <c r="BO79">
        <v>2.4151651364685508E-3</v>
      </c>
      <c r="BP79">
        <v>-8.2123719029420471E-4</v>
      </c>
      <c r="BQ79">
        <v>3.6022063557512155E-3</v>
      </c>
      <c r="BR79">
        <v>3.1946639293655961E-3</v>
      </c>
      <c r="BS79">
        <v>1.4762482695171421E-2</v>
      </c>
      <c r="BT79">
        <v>0.11594256349028445</v>
      </c>
      <c r="BU79">
        <v>5.8258251406773888E-3</v>
      </c>
      <c r="BV79">
        <v>0.61323651671409607</v>
      </c>
      <c r="BW79">
        <v>9.2710641998799467E-3</v>
      </c>
      <c r="BX79">
        <v>7.1115247666138151E-3</v>
      </c>
      <c r="BY79">
        <v>9.4426995388277816E-3</v>
      </c>
      <c r="BZ79">
        <v>1.2284175975473341E-2</v>
      </c>
      <c r="CA79">
        <v>5.5738987712903101E-2</v>
      </c>
      <c r="CB79">
        <v>0.49700080808895841</v>
      </c>
      <c r="CC79">
        <v>2.238725044838322E-2</v>
      </c>
      <c r="CD79">
        <v>0.46831491589546204</v>
      </c>
      <c r="CE79">
        <v>6.855915280826839E-3</v>
      </c>
      <c r="CF79">
        <v>7.9329130476853277E-3</v>
      </c>
      <c r="CG79">
        <v>5.8406235331625008E-3</v>
      </c>
      <c r="CH79">
        <v>9.0895329927140125E-3</v>
      </c>
      <c r="CI79">
        <v>4.0976626650124644E-2</v>
      </c>
      <c r="CJ79">
        <v>0.38105776582241707</v>
      </c>
      <c r="CK79">
        <v>1.656146385264912E-2</v>
      </c>
    </row>
    <row r="80" spans="1:89">
      <c r="A80">
        <v>1991</v>
      </c>
      <c r="B80">
        <v>1</v>
      </c>
      <c r="C80">
        <v>4.6499392624496316E-2</v>
      </c>
      <c r="D80">
        <v>3.379158196583365E-2</v>
      </c>
      <c r="E80">
        <v>2.2896628444073031E-2</v>
      </c>
      <c r="F80">
        <v>3.43131631410305E-2</v>
      </c>
      <c r="G80">
        <v>9.3327303844077392E-2</v>
      </c>
      <c r="H80">
        <v>0.70406164006170968</v>
      </c>
      <c r="I80">
        <v>6.5110276022642743E-2</v>
      </c>
      <c r="J80">
        <v>0.85835325717926025</v>
      </c>
      <c r="K80">
        <v>4.3789324647612933E-2</v>
      </c>
      <c r="L80">
        <v>3.7091895682441117E-2</v>
      </c>
      <c r="M80">
        <v>1.8452390426658822E-2</v>
      </c>
      <c r="N80">
        <v>3.1207827111422674E-2</v>
      </c>
      <c r="O80">
        <v>7.8064160100828991E-2</v>
      </c>
      <c r="P80">
        <v>0.59037527792618549</v>
      </c>
      <c r="Q80">
        <v>5.937860058170881E-2</v>
      </c>
      <c r="R80">
        <v>0.38696590065956116</v>
      </c>
      <c r="S80">
        <v>3.5494277467033285E-2</v>
      </c>
      <c r="T80">
        <v>3.1188525186739639E-2</v>
      </c>
      <c r="U80">
        <v>1.1805154534607216E-2</v>
      </c>
      <c r="V80">
        <v>2.252599753021239E-2</v>
      </c>
      <c r="W80">
        <v>3.614606756907169E-2</v>
      </c>
      <c r="X80">
        <v>0.20649102510262923</v>
      </c>
      <c r="Y80">
        <v>4.3316149207117981E-2</v>
      </c>
      <c r="Z80">
        <v>0.27561831474304199</v>
      </c>
      <c r="AA80">
        <v>3.2440297718834457E-2</v>
      </c>
      <c r="AB80">
        <v>2.8536120265042798E-2</v>
      </c>
      <c r="AC80">
        <v>9.2361830975787075E-3</v>
      </c>
      <c r="AD80">
        <v>1.9674871215270739E-2</v>
      </c>
      <c r="AE80">
        <v>2.5833585926370816E-2</v>
      </c>
      <c r="AF80">
        <v>0.12188360997796963</v>
      </c>
      <c r="AG80">
        <v>3.8016507083726676E-2</v>
      </c>
      <c r="AH80">
        <v>0.13348178565502167</v>
      </c>
      <c r="AI80">
        <v>2.4165590139560895E-2</v>
      </c>
      <c r="AJ80">
        <v>1.8857413803309526E-2</v>
      </c>
      <c r="AK80">
        <v>4.7508688455090205E-3</v>
      </c>
      <c r="AL80">
        <v>1.1429084392733277E-2</v>
      </c>
      <c r="AM80">
        <v>1.1203944886811701E-2</v>
      </c>
      <c r="AN80">
        <v>4.0508912700529538E-2</v>
      </c>
      <c r="AO80">
        <v>2.2567369652823976E-2</v>
      </c>
      <c r="AP80">
        <v>9.8605558276176453E-2</v>
      </c>
      <c r="AQ80">
        <v>2.0727912706626855E-2</v>
      </c>
      <c r="AR80">
        <v>1.5514526771981344E-2</v>
      </c>
      <c r="AS80">
        <v>3.4465031216415298E-3</v>
      </c>
      <c r="AT80">
        <v>8.2547257283973711E-3</v>
      </c>
      <c r="AU80">
        <v>7.4384798394850887E-3</v>
      </c>
      <c r="AV80">
        <v>2.6661523335760984E-2</v>
      </c>
      <c r="AW80">
        <v>1.6562911383368833E-2</v>
      </c>
      <c r="AX80">
        <v>4.9359127879142761E-2</v>
      </c>
      <c r="AY80">
        <v>1.4019924242085157E-2</v>
      </c>
      <c r="AZ80">
        <v>9.8101078034438013E-3</v>
      </c>
      <c r="BA80">
        <v>1.5508974679574335E-3</v>
      </c>
      <c r="BB80">
        <v>3.536023640360003E-3</v>
      </c>
      <c r="BC80">
        <v>2.8360582354847548E-3</v>
      </c>
      <c r="BD80">
        <v>1.0138566757402354E-2</v>
      </c>
      <c r="BE80">
        <v>7.4680590231315323E-3</v>
      </c>
      <c r="BF80">
        <v>1.8848469480872154E-2</v>
      </c>
      <c r="BG80">
        <v>6.9735372264550467E-3</v>
      </c>
      <c r="BH80">
        <v>4.4277971368008803E-3</v>
      </c>
      <c r="BI80">
        <v>4.0795692135580963E-4</v>
      </c>
      <c r="BJ80">
        <v>1.2011537518756387E-3</v>
      </c>
      <c r="BK80">
        <v>5.0356584706699997E-4</v>
      </c>
      <c r="BL80">
        <v>2.6303755476891587E-3</v>
      </c>
      <c r="BM80">
        <v>2.7068968576201106E-3</v>
      </c>
      <c r="BN80">
        <v>0.14164674282073975</v>
      </c>
      <c r="BO80">
        <v>2.7089882988198481E-3</v>
      </c>
      <c r="BP80">
        <v>-3.3011155003067182E-3</v>
      </c>
      <c r="BQ80">
        <v>4.4445216895994738E-3</v>
      </c>
      <c r="BR80">
        <v>3.1048291434653983E-3</v>
      </c>
      <c r="BS80">
        <v>1.5263552349928974E-2</v>
      </c>
      <c r="BT80">
        <v>0.11368906218426966</v>
      </c>
      <c r="BU80">
        <v>5.7306714523306388E-3</v>
      </c>
      <c r="BV80">
        <v>0.61303409934043884</v>
      </c>
      <c r="BW80">
        <v>1.10056880762793E-2</v>
      </c>
      <c r="BX80">
        <v>2.6035781009426245E-3</v>
      </c>
      <c r="BY80">
        <v>1.109157138188172E-2</v>
      </c>
      <c r="BZ80">
        <v>1.1787469050073066E-2</v>
      </c>
      <c r="CA80">
        <v>5.7181243889128902E-2</v>
      </c>
      <c r="CB80">
        <v>0.49756851777688027</v>
      </c>
      <c r="CC80">
        <v>2.1794721231532459E-2</v>
      </c>
      <c r="CD80">
        <v>0.4713873565196991</v>
      </c>
      <c r="CE80">
        <v>8.2967252116038816E-3</v>
      </c>
      <c r="CF80">
        <v>5.9049305283537697E-3</v>
      </c>
      <c r="CG80">
        <v>6.6476070738666375E-3</v>
      </c>
      <c r="CH80">
        <v>8.6827302385434364E-3</v>
      </c>
      <c r="CI80">
        <v>4.1918192384204161E-2</v>
      </c>
      <c r="CJ80">
        <v>0.38387788076685203</v>
      </c>
      <c r="CK80">
        <v>1.6064213675264487E-2</v>
      </c>
    </row>
    <row r="81" spans="1:89">
      <c r="A81">
        <v>1992</v>
      </c>
      <c r="B81">
        <v>1</v>
      </c>
      <c r="C81">
        <v>5.0235351148383955E-2</v>
      </c>
      <c r="D81">
        <v>2.4227686063482246E-2</v>
      </c>
      <c r="E81">
        <v>2.6548461470122575E-2</v>
      </c>
      <c r="F81">
        <v>3.4119994281128996E-2</v>
      </c>
      <c r="G81">
        <v>9.2408817508122354E-2</v>
      </c>
      <c r="H81">
        <v>0.70633673008407527</v>
      </c>
      <c r="I81">
        <v>6.6122970914367585E-2</v>
      </c>
      <c r="J81">
        <v>0.86750316619873047</v>
      </c>
      <c r="K81">
        <v>4.7645137003619401E-2</v>
      </c>
      <c r="L81">
        <v>3.0158357186963858E-2</v>
      </c>
      <c r="M81">
        <v>2.1551704066531386E-2</v>
      </c>
      <c r="N81">
        <v>3.1115565981287074E-2</v>
      </c>
      <c r="O81">
        <v>7.7960838837122473E-2</v>
      </c>
      <c r="P81">
        <v>0.59863014875004095</v>
      </c>
      <c r="Q81">
        <v>6.0439942978112178E-2</v>
      </c>
      <c r="R81">
        <v>0.3993072509765625</v>
      </c>
      <c r="S81">
        <v>3.9198648790151142E-2</v>
      </c>
      <c r="T81">
        <v>2.675901182997803E-2</v>
      </c>
      <c r="U81">
        <v>1.376774425821781E-2</v>
      </c>
      <c r="V81">
        <v>2.2540828607029269E-2</v>
      </c>
      <c r="W81">
        <v>3.7292980046092376E-2</v>
      </c>
      <c r="X81">
        <v>0.21559125545776939</v>
      </c>
      <c r="Y81">
        <v>4.4161334404883366E-2</v>
      </c>
      <c r="Z81">
        <v>0.2879565954208374</v>
      </c>
      <c r="AA81">
        <v>3.593283784928275E-2</v>
      </c>
      <c r="AB81">
        <v>2.4741228972450589E-2</v>
      </c>
      <c r="AC81">
        <v>1.0886188004134073E-2</v>
      </c>
      <c r="AD81">
        <v>1.9753877520641932E-2</v>
      </c>
      <c r="AE81">
        <v>2.7185071978321554E-2</v>
      </c>
      <c r="AF81">
        <v>0.13061937646789953</v>
      </c>
      <c r="AG81">
        <v>3.8841268567281602E-2</v>
      </c>
      <c r="AH81">
        <v>0.14417050778865814</v>
      </c>
      <c r="AI81">
        <v>2.7002879240141581E-2</v>
      </c>
      <c r="AJ81">
        <v>1.6510635336065768E-2</v>
      </c>
      <c r="AK81">
        <v>5.4224228218983711E-3</v>
      </c>
      <c r="AL81">
        <v>1.1956712530230335E-2</v>
      </c>
      <c r="AM81">
        <v>1.224574706653541E-2</v>
      </c>
      <c r="AN81">
        <v>4.7131712917907298E-2</v>
      </c>
      <c r="AO81">
        <v>2.3902074207057134E-2</v>
      </c>
      <c r="AP81">
        <v>0.10804940760135651</v>
      </c>
      <c r="AQ81">
        <v>2.3416142980611475E-2</v>
      </c>
      <c r="AR81">
        <v>1.3660343248214028E-2</v>
      </c>
      <c r="AS81">
        <v>3.9253870663285518E-3</v>
      </c>
      <c r="AT81">
        <v>8.7354934376403341E-3</v>
      </c>
      <c r="AU81">
        <v>8.5451966537082643E-3</v>
      </c>
      <c r="AV81">
        <v>3.2106678953238203E-2</v>
      </c>
      <c r="AW81">
        <v>1.766143116322632E-2</v>
      </c>
      <c r="AX81">
        <v>5.5976837873458862E-2</v>
      </c>
      <c r="AY81">
        <v>1.6202015669917233E-2</v>
      </c>
      <c r="AZ81">
        <v>8.7849188383186741E-3</v>
      </c>
      <c r="BA81">
        <v>1.8089704815454262E-3</v>
      </c>
      <c r="BB81">
        <v>3.7949824657607296E-3</v>
      </c>
      <c r="BC81">
        <v>3.198899164961765E-3</v>
      </c>
      <c r="BD81">
        <v>1.4266825059154241E-2</v>
      </c>
      <c r="BE81">
        <v>7.9218463482280607E-3</v>
      </c>
      <c r="BF81">
        <v>2.2545110434293747E-2</v>
      </c>
      <c r="BG81">
        <v>8.3038137769598473E-3</v>
      </c>
      <c r="BH81">
        <v>3.9063744728605075E-3</v>
      </c>
      <c r="BI81">
        <v>4.922574038483911E-4</v>
      </c>
      <c r="BJ81">
        <v>1.4250068673371495E-3</v>
      </c>
      <c r="BK81">
        <v>7.3566737085626341E-4</v>
      </c>
      <c r="BL81">
        <v>4.6444868015727021E-3</v>
      </c>
      <c r="BM81">
        <v>3.042377141212799E-3</v>
      </c>
      <c r="BN81">
        <v>0.13249683380126953</v>
      </c>
      <c r="BO81">
        <v>2.5896085207410186E-3</v>
      </c>
      <c r="BP81">
        <v>-5.9311789615717385E-3</v>
      </c>
      <c r="BQ81">
        <v>4.9969425753861076E-3</v>
      </c>
      <c r="BR81">
        <v>3.0041903626059495E-3</v>
      </c>
      <c r="BS81">
        <v>1.4448213141720246E-2</v>
      </c>
      <c r="BT81">
        <v>0.10770799361026259</v>
      </c>
      <c r="BU81">
        <v>5.6825474093701997E-3</v>
      </c>
      <c r="BV81">
        <v>0.6006927490234375</v>
      </c>
      <c r="BW81">
        <v>1.1036447303736848E-2</v>
      </c>
      <c r="BX81">
        <v>-2.5315206957185477E-3</v>
      </c>
      <c r="BY81">
        <v>1.2780674427079839E-2</v>
      </c>
      <c r="BZ81">
        <v>1.1579046508155947E-2</v>
      </c>
      <c r="CA81">
        <v>5.5115829292261685E-2</v>
      </c>
      <c r="CB81">
        <v>0.49074633200175272</v>
      </c>
      <c r="CC81">
        <v>2.1961399238321518E-2</v>
      </c>
      <c r="CD81">
        <v>0.46819591522216797</v>
      </c>
      <c r="CE81">
        <v>8.4468480052379939E-3</v>
      </c>
      <c r="CF81">
        <v>3.3996172324641076E-3</v>
      </c>
      <c r="CG81">
        <v>7.7840399307886428E-3</v>
      </c>
      <c r="CH81">
        <v>8.5749085788378848E-3</v>
      </c>
      <c r="CI81">
        <v>4.0667887816318568E-2</v>
      </c>
      <c r="CJ81">
        <v>0.38303764085360953</v>
      </c>
      <c r="CK81">
        <v>1.6278948991738304E-2</v>
      </c>
    </row>
    <row r="82" spans="1:89">
      <c r="A82">
        <v>1993</v>
      </c>
      <c r="B82">
        <v>1</v>
      </c>
      <c r="C82">
        <v>5.2363966916361804E-2</v>
      </c>
      <c r="D82">
        <v>1.9380538334978326E-2</v>
      </c>
      <c r="E82">
        <v>3.0783435466219977E-2</v>
      </c>
      <c r="F82">
        <v>3.4121023764123848E-2</v>
      </c>
      <c r="G82">
        <v>9.3861273963248948E-2</v>
      </c>
      <c r="H82">
        <v>0.70309138701747997</v>
      </c>
      <c r="I82">
        <v>6.639834557753943E-2</v>
      </c>
      <c r="J82">
        <v>0.86687839031219482</v>
      </c>
      <c r="K82">
        <v>4.9635874698326331E-2</v>
      </c>
      <c r="L82">
        <v>2.6196698886690961E-2</v>
      </c>
      <c r="M82">
        <v>2.5013963898522805E-2</v>
      </c>
      <c r="N82">
        <v>3.0995424929514282E-2</v>
      </c>
      <c r="O82">
        <v>7.9024872565311086E-2</v>
      </c>
      <c r="P82">
        <v>0.59554724808496773</v>
      </c>
      <c r="Q82">
        <v>6.0455022643408081E-2</v>
      </c>
      <c r="R82">
        <v>0.39750206470489502</v>
      </c>
      <c r="S82">
        <v>4.0463525313638393E-2</v>
      </c>
      <c r="T82">
        <v>2.541960199289383E-2</v>
      </c>
      <c r="U82">
        <v>1.5374008743411004E-2</v>
      </c>
      <c r="V82">
        <v>2.2725658958729748E-2</v>
      </c>
      <c r="W82">
        <v>3.6963134270721391E-2</v>
      </c>
      <c r="X82">
        <v>0.21191752753440354</v>
      </c>
      <c r="Y82">
        <v>4.4639806076785374E-2</v>
      </c>
      <c r="Z82">
        <v>0.28550946712493896</v>
      </c>
      <c r="AA82">
        <v>3.6916525702731684E-2</v>
      </c>
      <c r="AB82">
        <v>2.387569417768385E-2</v>
      </c>
      <c r="AC82">
        <v>1.1884892745632113E-2</v>
      </c>
      <c r="AD82">
        <v>1.9795703264939013E-2</v>
      </c>
      <c r="AE82">
        <v>2.6876503901168122E-2</v>
      </c>
      <c r="AF82">
        <v>0.1271605216065898</v>
      </c>
      <c r="AG82">
        <v>3.9000492461372986E-2</v>
      </c>
      <c r="AH82">
        <v>0.14048711955547333</v>
      </c>
      <c r="AI82">
        <v>2.7700502002223078E-2</v>
      </c>
      <c r="AJ82">
        <v>1.6057334522554097E-2</v>
      </c>
      <c r="AK82">
        <v>5.8212448254081044E-3</v>
      </c>
      <c r="AL82">
        <v>1.1736936866038002E-2</v>
      </c>
      <c r="AM82">
        <v>1.2220998726081839E-2</v>
      </c>
      <c r="AN82">
        <v>4.3427861765782984E-2</v>
      </c>
      <c r="AO82">
        <v>2.3522176092400818E-2</v>
      </c>
      <c r="AP82">
        <v>0.10478846728801727</v>
      </c>
      <c r="AQ82">
        <v>2.4160154727594058E-2</v>
      </c>
      <c r="AR82">
        <v>1.3470751032739842E-2</v>
      </c>
      <c r="AS82">
        <v>4.2257319789948365E-3</v>
      </c>
      <c r="AT82">
        <v>8.4626940341709037E-3</v>
      </c>
      <c r="AU82">
        <v>8.5806671627418236E-3</v>
      </c>
      <c r="AV82">
        <v>2.8700233942421431E-2</v>
      </c>
      <c r="AW82">
        <v>1.7188567150444832E-2</v>
      </c>
      <c r="AX82">
        <v>5.405791848897934E-2</v>
      </c>
      <c r="AY82">
        <v>1.6872773202034667E-2</v>
      </c>
      <c r="AZ82">
        <v>8.519484367307947E-3</v>
      </c>
      <c r="BA82">
        <v>1.9015351255426639E-3</v>
      </c>
      <c r="BB82">
        <v>3.735583695647669E-3</v>
      </c>
      <c r="BC82">
        <v>3.1995897315893322E-3</v>
      </c>
      <c r="BD82">
        <v>1.1982068413016649E-2</v>
      </c>
      <c r="BE82">
        <v>7.8452047949682385E-3</v>
      </c>
      <c r="BF82">
        <v>2.1981349214911461E-2</v>
      </c>
      <c r="BG82">
        <v>8.7716013159823986E-3</v>
      </c>
      <c r="BH82">
        <v>3.9308506885075648E-3</v>
      </c>
      <c r="BI82">
        <v>5.1342799913399689E-4</v>
      </c>
      <c r="BJ82">
        <v>1.3848299151746372E-3</v>
      </c>
      <c r="BK82">
        <v>9.5911222662300728E-4</v>
      </c>
      <c r="BL82">
        <v>3.4487770897478798E-3</v>
      </c>
      <c r="BM82">
        <v>2.9747100960924025E-3</v>
      </c>
      <c r="BN82">
        <v>0.13312160968780518</v>
      </c>
      <c r="BO82">
        <v>2.7268647186157909E-3</v>
      </c>
      <c r="BP82">
        <v>-6.8171881802807704E-3</v>
      </c>
      <c r="BQ82">
        <v>5.7698757828413523E-3</v>
      </c>
      <c r="BR82">
        <v>3.1251632776662704E-3</v>
      </c>
      <c r="BS82">
        <v>1.4836889256842768E-2</v>
      </c>
      <c r="BT82">
        <v>0.10754682267623332</v>
      </c>
      <c r="BU82">
        <v>5.9424377926625372E-3</v>
      </c>
      <c r="BV82">
        <v>0.60249793529510498</v>
      </c>
      <c r="BW82">
        <v>1.1898311970936283E-2</v>
      </c>
      <c r="BX82">
        <v>-6.0407201921007687E-3</v>
      </c>
      <c r="BY82">
        <v>1.5409080913739402E-2</v>
      </c>
      <c r="BZ82">
        <v>1.1394369241224785E-2</v>
      </c>
      <c r="CA82">
        <v>5.6898152996498259E-2</v>
      </c>
      <c r="CB82">
        <v>0.49118095590429461</v>
      </c>
      <c r="CC82">
        <v>2.1756557314325662E-2</v>
      </c>
      <c r="CD82">
        <v>0.4693763256072998</v>
      </c>
      <c r="CE82">
        <v>9.171446237731147E-3</v>
      </c>
      <c r="CF82">
        <v>7.7640069254679769E-4</v>
      </c>
      <c r="CG82">
        <v>9.6397561896406133E-3</v>
      </c>
      <c r="CH82">
        <v>8.2693317805801556E-3</v>
      </c>
      <c r="CI82">
        <v>4.2061702315141392E-2</v>
      </c>
      <c r="CJ82">
        <v>0.38363285196009517</v>
      </c>
      <c r="CK82">
        <v>1.5814353640957072E-2</v>
      </c>
    </row>
    <row r="83" spans="1:89">
      <c r="A83">
        <v>1994</v>
      </c>
      <c r="B83">
        <v>1</v>
      </c>
      <c r="C83">
        <v>5.6966617866862634E-2</v>
      </c>
      <c r="D83">
        <v>1.7178975696168663E-2</v>
      </c>
      <c r="E83">
        <v>3.4136501203875014E-2</v>
      </c>
      <c r="F83">
        <v>3.4406948315194086E-2</v>
      </c>
      <c r="G83">
        <v>9.8417346484382051E-2</v>
      </c>
      <c r="H83">
        <v>0.6926289456532686</v>
      </c>
      <c r="I83">
        <v>6.6264698286261137E-2</v>
      </c>
      <c r="J83">
        <v>0.86660432815551758</v>
      </c>
      <c r="K83">
        <v>5.4219929478183243E-2</v>
      </c>
      <c r="L83">
        <v>2.496939233704408E-2</v>
      </c>
      <c r="M83">
        <v>2.7710323993770613E-2</v>
      </c>
      <c r="N83">
        <v>3.127975398094076E-2</v>
      </c>
      <c r="O83">
        <v>8.3224384451149824E-2</v>
      </c>
      <c r="P83">
        <v>0.58483180292795678</v>
      </c>
      <c r="Q83">
        <v>6.0368667933989262E-2</v>
      </c>
      <c r="R83">
        <v>0.39934718608856201</v>
      </c>
      <c r="S83">
        <v>4.5235844075017219E-2</v>
      </c>
      <c r="T83">
        <v>2.478541876451322E-2</v>
      </c>
      <c r="U83">
        <v>1.6405337653061028E-2</v>
      </c>
      <c r="V83">
        <v>2.2950939074606342E-2</v>
      </c>
      <c r="W83">
        <v>3.8993300920983985E-2</v>
      </c>
      <c r="X83">
        <v>0.20637001970180743</v>
      </c>
      <c r="Y83">
        <v>4.4606211055580443E-2</v>
      </c>
      <c r="Z83">
        <v>0.28700342774391174</v>
      </c>
      <c r="AA83">
        <v>4.1514380422014031E-2</v>
      </c>
      <c r="AB83">
        <v>2.3200340956422823E-2</v>
      </c>
      <c r="AC83">
        <v>1.2126123046350369E-2</v>
      </c>
      <c r="AD83">
        <v>1.9706378091917699E-2</v>
      </c>
      <c r="AE83">
        <v>2.7669900256111706E-2</v>
      </c>
      <c r="AF83">
        <v>0.12433173636146952</v>
      </c>
      <c r="AG83">
        <v>3.8454416903099295E-2</v>
      </c>
      <c r="AH83">
        <v>0.14135541021823883</v>
      </c>
      <c r="AI83">
        <v>3.1815508280351956E-2</v>
      </c>
      <c r="AJ83">
        <v>1.6033479751888204E-2</v>
      </c>
      <c r="AK83">
        <v>5.4954870196060324E-3</v>
      </c>
      <c r="AL83">
        <v>1.1661874914285586E-2</v>
      </c>
      <c r="AM83">
        <v>1.1892611174340475E-2</v>
      </c>
      <c r="AN83">
        <v>4.1334662402128304E-2</v>
      </c>
      <c r="AO83">
        <v>2.3121838185439992E-2</v>
      </c>
      <c r="AP83">
        <v>0.10527510195970535</v>
      </c>
      <c r="AQ83">
        <v>2.780737250412834E-2</v>
      </c>
      <c r="AR83">
        <v>1.379388555728359E-2</v>
      </c>
      <c r="AS83">
        <v>3.7693780667756721E-3</v>
      </c>
      <c r="AT83">
        <v>8.3798011283364449E-3</v>
      </c>
      <c r="AU83">
        <v>7.9228494234141987E-3</v>
      </c>
      <c r="AV83">
        <v>2.675233721376884E-2</v>
      </c>
      <c r="AW83">
        <v>1.6847649656926259E-2</v>
      </c>
      <c r="AX83">
        <v>5.4482866078615189E-2</v>
      </c>
      <c r="AY83">
        <v>1.9746284259332416E-2</v>
      </c>
      <c r="AZ83">
        <v>9.0785992954957317E-3</v>
      </c>
      <c r="BA83">
        <v>1.4603566288463106E-3</v>
      </c>
      <c r="BB83">
        <v>3.609776783204201E-3</v>
      </c>
      <c r="BC83">
        <v>2.5584395093925056E-3</v>
      </c>
      <c r="BD83">
        <v>1.0462288407304086E-2</v>
      </c>
      <c r="BE83">
        <v>7.5660055523661812E-3</v>
      </c>
      <c r="BF83">
        <v>2.1997068077325821E-2</v>
      </c>
      <c r="BG83">
        <v>1.0423332945216884E-2</v>
      </c>
      <c r="BH83">
        <v>4.2795299555981221E-3</v>
      </c>
      <c r="BI83">
        <v>2.6065973283785024E-4</v>
      </c>
      <c r="BJ83">
        <v>1.1990932445996067E-3</v>
      </c>
      <c r="BK83">
        <v>4.7616348401260125E-4</v>
      </c>
      <c r="BL83">
        <v>2.7287842079375619E-3</v>
      </c>
      <c r="BM83">
        <v>2.6252458811235773E-3</v>
      </c>
      <c r="BN83">
        <v>0.13339567184448242</v>
      </c>
      <c r="BO83">
        <v>2.7452025614035629E-3</v>
      </c>
      <c r="BP83">
        <v>-7.7917625711557111E-3</v>
      </c>
      <c r="BQ83">
        <v>6.4266618422921563E-3</v>
      </c>
      <c r="BR83">
        <v>3.1267192418004339E-3</v>
      </c>
      <c r="BS83">
        <v>1.5193400247412151E-2</v>
      </c>
      <c r="BT83">
        <v>0.10780047814982677</v>
      </c>
      <c r="BU83">
        <v>5.8950789326750594E-3</v>
      </c>
      <c r="BV83">
        <v>0.60065281391143799</v>
      </c>
      <c r="BW83">
        <v>1.1731890065454628E-2</v>
      </c>
      <c r="BX83">
        <v>-7.6056681707814544E-3</v>
      </c>
      <c r="BY83">
        <v>1.7731304240508724E-2</v>
      </c>
      <c r="BZ83">
        <v>1.1456467713911164E-2</v>
      </c>
      <c r="CA83">
        <v>5.942404129435204E-2</v>
      </c>
      <c r="CB83">
        <v>0.48625553692832785</v>
      </c>
      <c r="CC83">
        <v>2.1659390187733926E-2</v>
      </c>
      <c r="CD83">
        <v>0.46725714206695557</v>
      </c>
      <c r="CE83">
        <v>8.9867022762367375E-3</v>
      </c>
      <c r="CF83">
        <v>1.857249518344567E-4</v>
      </c>
      <c r="CG83">
        <v>1.1305455471589159E-2</v>
      </c>
      <c r="CH83">
        <v>8.329917727421865E-3</v>
      </c>
      <c r="CI83">
        <v>4.4231163204361698E-2</v>
      </c>
      <c r="CJ83">
        <v>0.37845359461588535</v>
      </c>
      <c r="CK83">
        <v>1.5764625607948755E-2</v>
      </c>
    </row>
    <row r="84" spans="1:89">
      <c r="A84">
        <v>1995</v>
      </c>
      <c r="B84">
        <v>1</v>
      </c>
      <c r="C84">
        <v>6.1191459838849216E-2</v>
      </c>
      <c r="D84">
        <v>1.351697001156138E-2</v>
      </c>
      <c r="E84">
        <v>3.446952241889778E-2</v>
      </c>
      <c r="F84">
        <v>3.3833932933278188E-2</v>
      </c>
      <c r="G84">
        <v>0.10526212126503598</v>
      </c>
      <c r="H84">
        <v>0.68697906183304269</v>
      </c>
      <c r="I84">
        <v>6.4746921899234255E-2</v>
      </c>
      <c r="J84">
        <v>0.86871141195297241</v>
      </c>
      <c r="K84">
        <v>5.8464445727640292E-2</v>
      </c>
      <c r="L84">
        <v>2.319961299599041E-2</v>
      </c>
      <c r="M84">
        <v>2.8147214280123029E-2</v>
      </c>
      <c r="N84">
        <v>3.0716643605948044E-2</v>
      </c>
      <c r="O84">
        <v>9.012051083609951E-2</v>
      </c>
      <c r="P84">
        <v>0.57916440841912864</v>
      </c>
      <c r="Q84">
        <v>5.8897343070861023E-2</v>
      </c>
      <c r="R84">
        <v>0.40652984380722046</v>
      </c>
      <c r="S84">
        <v>4.8731514831054777E-2</v>
      </c>
      <c r="T84">
        <v>2.4144823283761642E-2</v>
      </c>
      <c r="U84">
        <v>1.6714094209882832E-2</v>
      </c>
      <c r="V84">
        <v>2.2389797274347291E-2</v>
      </c>
      <c r="W84">
        <v>4.2304427878663488E-2</v>
      </c>
      <c r="X84">
        <v>0.20901693836644888</v>
      </c>
      <c r="Y84">
        <v>4.3236983924940131E-2</v>
      </c>
      <c r="Z84">
        <v>0.29435378313064575</v>
      </c>
      <c r="AA84">
        <v>4.4727876545565912E-2</v>
      </c>
      <c r="AB84">
        <v>2.2588322127078148E-2</v>
      </c>
      <c r="AC84">
        <v>1.2286170129658155E-2</v>
      </c>
      <c r="AD84">
        <v>1.9480856346601159E-2</v>
      </c>
      <c r="AE84">
        <v>3.0260933092007673E-2</v>
      </c>
      <c r="AF84">
        <v>0.12724723604405244</v>
      </c>
      <c r="AG84">
        <v>3.7757893368513491E-2</v>
      </c>
      <c r="AH84">
        <v>0.1470179408788681</v>
      </c>
      <c r="AI84">
        <v>3.4095316549612717E-2</v>
      </c>
      <c r="AJ84">
        <v>1.6047607588517164E-2</v>
      </c>
      <c r="AK84">
        <v>5.4689336813419347E-3</v>
      </c>
      <c r="AL84">
        <v>1.147756860429032E-2</v>
      </c>
      <c r="AM84">
        <v>1.301267409117883E-2</v>
      </c>
      <c r="AN84">
        <v>4.4358762513677902E-2</v>
      </c>
      <c r="AO84">
        <v>2.2560155705125005E-2</v>
      </c>
      <c r="AP84">
        <v>0.11029623448848724</v>
      </c>
      <c r="AQ84">
        <v>3.0061918094676586E-2</v>
      </c>
      <c r="AR84">
        <v>1.3676319094318438E-2</v>
      </c>
      <c r="AS84">
        <v>3.8236593588229918E-3</v>
      </c>
      <c r="AT84">
        <v>8.2549022103197527E-3</v>
      </c>
      <c r="AU84">
        <v>8.6956707848985116E-3</v>
      </c>
      <c r="AV84">
        <v>2.9359119195251065E-2</v>
      </c>
      <c r="AW84">
        <v>1.6426923141598156E-2</v>
      </c>
      <c r="AX84">
        <v>5.7589586824178696E-2</v>
      </c>
      <c r="AY84">
        <v>2.1030865417845348E-2</v>
      </c>
      <c r="AZ84">
        <v>8.8719154978630799E-3</v>
      </c>
      <c r="BA84">
        <v>1.4649229539365229E-3</v>
      </c>
      <c r="BB84">
        <v>3.6234331419497646E-3</v>
      </c>
      <c r="BC84">
        <v>3.0935228593223698E-3</v>
      </c>
      <c r="BD84">
        <v>1.2039411618393813E-2</v>
      </c>
      <c r="BE84">
        <v>7.4667706533017141E-3</v>
      </c>
      <c r="BF84">
        <v>2.3041808977723122E-2</v>
      </c>
      <c r="BG84">
        <v>1.0808586022671518E-2</v>
      </c>
      <c r="BH84">
        <v>4.2590985684829736E-3</v>
      </c>
      <c r="BI84">
        <v>2.768005949687564E-4</v>
      </c>
      <c r="BJ84">
        <v>1.2184132847024975E-3</v>
      </c>
      <c r="BK84">
        <v>5.8754136848821186E-4</v>
      </c>
      <c r="BL84">
        <v>3.2920079445839892E-3</v>
      </c>
      <c r="BM84">
        <v>2.6014849683948919E-3</v>
      </c>
      <c r="BN84">
        <v>0.13128858804702759</v>
      </c>
      <c r="BO84">
        <v>2.725534751220629E-3</v>
      </c>
      <c r="BP84">
        <v>-9.6841508905780183E-3</v>
      </c>
      <c r="BQ84">
        <v>6.3227258480100506E-3</v>
      </c>
      <c r="BR84">
        <v>3.1168920557437941E-3</v>
      </c>
      <c r="BS84">
        <v>1.5141797265806551E-2</v>
      </c>
      <c r="BT84">
        <v>0.10781822394930445</v>
      </c>
      <c r="BU84">
        <v>5.8487882931781109E-3</v>
      </c>
      <c r="BV84">
        <v>0.59347015619277954</v>
      </c>
      <c r="BW84">
        <v>1.2460263702840237E-2</v>
      </c>
      <c r="BX84">
        <v>-1.0627637292546562E-2</v>
      </c>
      <c r="BY84">
        <v>1.7755465175847203E-2</v>
      </c>
      <c r="BZ84">
        <v>1.1444251395296048E-2</v>
      </c>
      <c r="CA84">
        <v>6.2957690274095146E-2</v>
      </c>
      <c r="CB84">
        <v>0.47796121253728618</v>
      </c>
      <c r="CC84">
        <v>2.1510164638043196E-2</v>
      </c>
      <c r="CD84">
        <v>0.46218156814575195</v>
      </c>
      <c r="CE84">
        <v>9.7346868513188637E-3</v>
      </c>
      <c r="CF84">
        <v>-9.440947339564125E-4</v>
      </c>
      <c r="CG84">
        <v>1.1433410578937818E-2</v>
      </c>
      <c r="CH84">
        <v>8.3275046418197999E-3</v>
      </c>
      <c r="CI84">
        <v>4.7816091209071702E-2</v>
      </c>
      <c r="CJ84">
        <v>0.37014235404994905</v>
      </c>
      <c r="CK84">
        <v>1.5661646571192626E-2</v>
      </c>
    </row>
    <row r="85" spans="1:89">
      <c r="A85">
        <v>1996</v>
      </c>
      <c r="B85">
        <v>1</v>
      </c>
      <c r="C85">
        <v>6.3755483409860148E-2</v>
      </c>
      <c r="D85">
        <v>1.1526199359036315E-2</v>
      </c>
      <c r="E85">
        <v>3.4859696459607292E-2</v>
      </c>
      <c r="F85">
        <v>3.503876536970596E-2</v>
      </c>
      <c r="G85">
        <v>0.10833586250491845</v>
      </c>
      <c r="H85">
        <v>0.67812963540461624</v>
      </c>
      <c r="I85">
        <v>6.8354396326583355E-2</v>
      </c>
      <c r="J85">
        <v>0.87066620588302612</v>
      </c>
      <c r="K85">
        <v>6.1091776827409128E-2</v>
      </c>
      <c r="L85">
        <v>2.1191280985830757E-2</v>
      </c>
      <c r="M85">
        <v>2.8349244672763705E-2</v>
      </c>
      <c r="N85">
        <v>3.2055317899631619E-2</v>
      </c>
      <c r="O85">
        <v>9.3292816082811841E-2</v>
      </c>
      <c r="P85">
        <v>0.57204329546437982</v>
      </c>
      <c r="Q85">
        <v>6.2641949588424048E-2</v>
      </c>
      <c r="R85">
        <v>0.4144742488861084</v>
      </c>
      <c r="S85">
        <v>5.1494141839326019E-2</v>
      </c>
      <c r="T85">
        <v>2.2560625980400262E-2</v>
      </c>
      <c r="U85">
        <v>1.6408970210016291E-2</v>
      </c>
      <c r="V85">
        <v>2.3570577169593102E-2</v>
      </c>
      <c r="W85">
        <v>4.4435173417139387E-2</v>
      </c>
      <c r="X85">
        <v>0.20966342106873473</v>
      </c>
      <c r="Y85">
        <v>4.634301617070994E-2</v>
      </c>
      <c r="Z85">
        <v>0.30267930030822754</v>
      </c>
      <c r="AA85">
        <v>4.7393031843574122E-2</v>
      </c>
      <c r="AB85">
        <v>2.1053666784549625E-2</v>
      </c>
      <c r="AC85">
        <v>1.1837216525680176E-2</v>
      </c>
      <c r="AD85">
        <v>2.0618624492075875E-2</v>
      </c>
      <c r="AE85">
        <v>3.1886864003332516E-2</v>
      </c>
      <c r="AF85">
        <v>0.12924409694439962</v>
      </c>
      <c r="AG85">
        <v>4.0647064832851437E-2</v>
      </c>
      <c r="AH85">
        <v>0.15391573309898376</v>
      </c>
      <c r="AI85">
        <v>3.6904035344997893E-2</v>
      </c>
      <c r="AJ85">
        <v>1.4707203095137098E-2</v>
      </c>
      <c r="AK85">
        <v>5.2573545796849482E-3</v>
      </c>
      <c r="AL85">
        <v>1.2525099390911046E-2</v>
      </c>
      <c r="AM85">
        <v>1.3574192599773872E-2</v>
      </c>
      <c r="AN85">
        <v>4.5942333175958111E-2</v>
      </c>
      <c r="AO85">
        <v>2.5006154174661933E-2</v>
      </c>
      <c r="AP85">
        <v>0.11620496958494186</v>
      </c>
      <c r="AQ85">
        <v>3.2456726812793948E-2</v>
      </c>
      <c r="AR85">
        <v>1.2396215310579158E-2</v>
      </c>
      <c r="AS85">
        <v>3.5703869202660106E-3</v>
      </c>
      <c r="AT85">
        <v>9.0728176436257191E-3</v>
      </c>
      <c r="AU85">
        <v>9.1847718836849199E-3</v>
      </c>
      <c r="AV85">
        <v>3.1186016885308972E-2</v>
      </c>
      <c r="AW85">
        <v>1.833851485826991E-2</v>
      </c>
      <c r="AX85">
        <v>6.2191471457481384E-2</v>
      </c>
      <c r="AY85">
        <v>2.3156442039041804E-2</v>
      </c>
      <c r="AZ85">
        <v>8.0812711135598396E-3</v>
      </c>
      <c r="BA85">
        <v>1.3696111780699121E-3</v>
      </c>
      <c r="BB85">
        <v>4.247378665029793E-3</v>
      </c>
      <c r="BC85">
        <v>3.3623243328798004E-3</v>
      </c>
      <c r="BD85">
        <v>1.3161902602344481E-2</v>
      </c>
      <c r="BE85">
        <v>8.8128001232570148E-3</v>
      </c>
      <c r="BF85">
        <v>2.5634827092289925E-2</v>
      </c>
      <c r="BG85">
        <v>1.2334234649161769E-2</v>
      </c>
      <c r="BH85">
        <v>3.7870935964495712E-3</v>
      </c>
      <c r="BI85">
        <v>2.5551363920220372E-4</v>
      </c>
      <c r="BJ85">
        <v>1.4993184481385459E-3</v>
      </c>
      <c r="BK85">
        <v>6.9672690943574324E-4</v>
      </c>
      <c r="BL85">
        <v>3.8962021995911805E-3</v>
      </c>
      <c r="BM85">
        <v>3.164762257143868E-3</v>
      </c>
      <c r="BN85">
        <v>0.12933379411697388</v>
      </c>
      <c r="BO85">
        <v>2.6625892585918063E-3</v>
      </c>
      <c r="BP85">
        <v>-9.6661895342264742E-3</v>
      </c>
      <c r="BQ85">
        <v>6.5107942928387882E-3</v>
      </c>
      <c r="BR85">
        <v>2.9831200657261772E-3</v>
      </c>
      <c r="BS85">
        <v>1.5043131783802628E-2</v>
      </c>
      <c r="BT85">
        <v>0.10608912373591176</v>
      </c>
      <c r="BU85">
        <v>5.7117877078368805E-3</v>
      </c>
      <c r="BV85">
        <v>0.5855257511138916</v>
      </c>
      <c r="BW85">
        <v>1.2263049471169147E-2</v>
      </c>
      <c r="BX85">
        <v>-1.1033371080987855E-2</v>
      </c>
      <c r="BY85">
        <v>1.8450864320322963E-2</v>
      </c>
      <c r="BZ85">
        <v>1.1468806426639663E-2</v>
      </c>
      <c r="CA85">
        <v>6.390067377110234E-2</v>
      </c>
      <c r="CB85">
        <v>0.46846147940619348</v>
      </c>
      <c r="CC85">
        <v>2.2012610662414601E-2</v>
      </c>
      <c r="CD85">
        <v>0.45619195699691772</v>
      </c>
      <c r="CE85">
        <v>9.6004236672401523E-3</v>
      </c>
      <c r="CF85">
        <v>-1.3677527774006715E-3</v>
      </c>
      <c r="CG85">
        <v>1.1940636053013726E-2</v>
      </c>
      <c r="CH85">
        <v>8.4857744115400327E-3</v>
      </c>
      <c r="CI85">
        <v>4.8857641354924743E-2</v>
      </c>
      <c r="CJ85">
        <v>0.3623720444327338</v>
      </c>
      <c r="CK85">
        <v>1.6300988519606471E-2</v>
      </c>
    </row>
    <row r="86" spans="1:89">
      <c r="A86">
        <v>1997</v>
      </c>
      <c r="B86">
        <v>1</v>
      </c>
      <c r="C86">
        <v>6.4498380674561595E-2</v>
      </c>
      <c r="D86">
        <v>1.1256124572910808E-2</v>
      </c>
      <c r="E86">
        <v>3.4443252815806513E-2</v>
      </c>
      <c r="F86">
        <v>3.5142954602018328E-2</v>
      </c>
      <c r="G86">
        <v>0.11020259922948039</v>
      </c>
      <c r="H86">
        <v>0.67531535000209431</v>
      </c>
      <c r="I86">
        <v>6.9141378090534111E-2</v>
      </c>
      <c r="J86">
        <v>0.87154734134674072</v>
      </c>
      <c r="K86">
        <v>6.1530026724916802E-2</v>
      </c>
      <c r="L86">
        <v>2.0563568283885406E-2</v>
      </c>
      <c r="M86">
        <v>2.8071797983091149E-2</v>
      </c>
      <c r="N86">
        <v>3.2159236167132649E-2</v>
      </c>
      <c r="O86">
        <v>9.4942224825755456E-2</v>
      </c>
      <c r="P86">
        <v>0.57090012606277918</v>
      </c>
      <c r="Q86">
        <v>6.3381083756746864E-2</v>
      </c>
      <c r="R86">
        <v>0.42078143358230591</v>
      </c>
      <c r="S86">
        <v>5.1655896827248866E-2</v>
      </c>
      <c r="T86">
        <v>2.1759028608527312E-2</v>
      </c>
      <c r="U86">
        <v>1.6013913983550093E-2</v>
      </c>
      <c r="V86">
        <v>2.3724196307752233E-2</v>
      </c>
      <c r="W86">
        <v>4.6699524255324712E-2</v>
      </c>
      <c r="X86">
        <v>0.21391391556305586</v>
      </c>
      <c r="Y86">
        <v>4.7017119122654563E-2</v>
      </c>
      <c r="Z86">
        <v>0.30920067429542542</v>
      </c>
      <c r="AA86">
        <v>4.7726864651674396E-2</v>
      </c>
      <c r="AB86">
        <v>2.0550043326197275E-2</v>
      </c>
      <c r="AC86">
        <v>1.163532658880939E-2</v>
      </c>
      <c r="AD86">
        <v>2.0659922866350787E-2</v>
      </c>
      <c r="AE86">
        <v>3.4056628154761091E-2</v>
      </c>
      <c r="AF86">
        <v>0.13352738874835512</v>
      </c>
      <c r="AG86">
        <v>4.1046056839622744E-2</v>
      </c>
      <c r="AH86">
        <v>0.15984773635864258</v>
      </c>
      <c r="AI86">
        <v>3.6872287256364183E-2</v>
      </c>
      <c r="AJ86">
        <v>1.4650935730635771E-2</v>
      </c>
      <c r="AK86">
        <v>5.1248529933406303E-3</v>
      </c>
      <c r="AL86">
        <v>1.2704230892800808E-2</v>
      </c>
      <c r="AM86">
        <v>1.5113286580894591E-2</v>
      </c>
      <c r="AN86">
        <v>4.9829038903400284E-2</v>
      </c>
      <c r="AO86">
        <v>2.5553931117380097E-2</v>
      </c>
      <c r="AP86">
        <v>0.12177622318267822</v>
      </c>
      <c r="AQ86">
        <v>3.2439711447628396E-2</v>
      </c>
      <c r="AR86">
        <v>1.2255374999395292E-2</v>
      </c>
      <c r="AS86">
        <v>3.4928173032914719E-3</v>
      </c>
      <c r="AT86">
        <v>9.4959387382189901E-3</v>
      </c>
      <c r="AU86">
        <v>1.0673170686187878E-2</v>
      </c>
      <c r="AV86">
        <v>3.4169665150075648E-2</v>
      </c>
      <c r="AW86">
        <v>1.9250170117164279E-2</v>
      </c>
      <c r="AX86">
        <v>6.5900214016437531E-2</v>
      </c>
      <c r="AY86">
        <v>2.2862993033104996E-2</v>
      </c>
      <c r="AZ86">
        <v>8.0857571311281021E-3</v>
      </c>
      <c r="BA86">
        <v>1.2593943980790032E-3</v>
      </c>
      <c r="BB86">
        <v>4.4478616320270861E-3</v>
      </c>
      <c r="BC86">
        <v>4.5924708589133523E-3</v>
      </c>
      <c r="BD86">
        <v>1.5421633504722776E-2</v>
      </c>
      <c r="BE86">
        <v>9.2285640658576751E-3</v>
      </c>
      <c r="BF86">
        <v>2.7029883116483688E-2</v>
      </c>
      <c r="BG86">
        <v>1.1944366666615649E-2</v>
      </c>
      <c r="BH86">
        <v>3.8950445454296392E-3</v>
      </c>
      <c r="BI86">
        <v>2.2438760124279965E-4</v>
      </c>
      <c r="BJ86">
        <v>1.6425251900782081E-3</v>
      </c>
      <c r="BK86">
        <v>9.4022455079723457E-4</v>
      </c>
      <c r="BL86">
        <v>4.9362219491700951E-3</v>
      </c>
      <c r="BM86">
        <v>3.4496036111833577E-3</v>
      </c>
      <c r="BN86">
        <v>0.12845265865325928</v>
      </c>
      <c r="BO86">
        <v>2.9670197006824934E-3</v>
      </c>
      <c r="BP86">
        <v>-9.3088300797950323E-3</v>
      </c>
      <c r="BQ86">
        <v>6.3718754061841973E-3</v>
      </c>
      <c r="BR86">
        <v>2.9833149147060283E-3</v>
      </c>
      <c r="BS86">
        <v>1.5260506694253809E-2</v>
      </c>
      <c r="BT86">
        <v>0.10441861513987316</v>
      </c>
      <c r="BU86">
        <v>5.7594744016590095E-3</v>
      </c>
      <c r="BV86">
        <v>0.57921856641769409</v>
      </c>
      <c r="BW86">
        <v>1.2840965261327986E-2</v>
      </c>
      <c r="BX86">
        <v>-1.0503828156555942E-2</v>
      </c>
      <c r="BY86">
        <v>1.8429240794478632E-2</v>
      </c>
      <c r="BZ86">
        <v>1.1418203270788333E-2</v>
      </c>
      <c r="CA86">
        <v>6.3503040866791649E-2</v>
      </c>
      <c r="CB86">
        <v>0.46140567731798909</v>
      </c>
      <c r="CC86">
        <v>2.2123145964570393E-2</v>
      </c>
      <c r="CD86">
        <v>0.45076590776443481</v>
      </c>
      <c r="CE86">
        <v>9.8739501933060182E-3</v>
      </c>
      <c r="CF86">
        <v>-1.1955600720687312E-3</v>
      </c>
      <c r="CG86">
        <v>1.205786392096935E-2</v>
      </c>
      <c r="CH86">
        <v>8.4349727722904267E-3</v>
      </c>
      <c r="CI86">
        <v>4.8242693819759819E-2</v>
      </c>
      <c r="CJ86">
        <v>0.35698671821975519</v>
      </c>
      <c r="CK86">
        <v>1.6363830282287412E-2</v>
      </c>
    </row>
    <row r="87" spans="1:89">
      <c r="A87">
        <v>1998</v>
      </c>
      <c r="B87">
        <v>1</v>
      </c>
      <c r="C87">
        <v>5.7488637288291233E-2</v>
      </c>
      <c r="D87">
        <v>1.2849751526300413E-2</v>
      </c>
      <c r="E87">
        <v>3.4948715444307332E-2</v>
      </c>
      <c r="F87">
        <v>3.557861331747425E-2</v>
      </c>
      <c r="G87">
        <v>0.10533120265914242</v>
      </c>
      <c r="H87">
        <v>0.68259821454779512</v>
      </c>
      <c r="I87">
        <v>7.1204833086060404E-2</v>
      </c>
      <c r="J87">
        <v>0.87063330411911011</v>
      </c>
      <c r="K87">
        <v>5.4631285940041872E-2</v>
      </c>
      <c r="L87">
        <v>2.048478878657662E-2</v>
      </c>
      <c r="M87">
        <v>2.832919991497572E-2</v>
      </c>
      <c r="N87">
        <v>3.2633887660745702E-2</v>
      </c>
      <c r="O87">
        <v>9.0096402454240651E-2</v>
      </c>
      <c r="P87">
        <v>0.57902893353371487</v>
      </c>
      <c r="Q87">
        <v>6.5426413698427416E-2</v>
      </c>
      <c r="R87">
        <v>0.42263039946556091</v>
      </c>
      <c r="S87">
        <v>4.6147331937193642E-2</v>
      </c>
      <c r="T87">
        <v>2.1588021882797424E-2</v>
      </c>
      <c r="U87">
        <v>1.5870884080886254E-2</v>
      </c>
      <c r="V87">
        <v>2.4439294021524855E-2</v>
      </c>
      <c r="W87">
        <v>4.6197599176040043E-2</v>
      </c>
      <c r="X87">
        <v>0.21911533405661054</v>
      </c>
      <c r="Y87">
        <v>4.9265903562879E-2</v>
      </c>
      <c r="Z87">
        <v>0.3114875853061676</v>
      </c>
      <c r="AA87">
        <v>4.2582034495297044E-2</v>
      </c>
      <c r="AB87">
        <v>1.9942050595855763E-2</v>
      </c>
      <c r="AC87">
        <v>1.1502108280640043E-2</v>
      </c>
      <c r="AD87">
        <v>2.1351160377573307E-2</v>
      </c>
      <c r="AE87">
        <v>3.4116604827488461E-2</v>
      </c>
      <c r="AF87">
        <v>0.13882188276456389</v>
      </c>
      <c r="AG87">
        <v>4.3173613350725823E-2</v>
      </c>
      <c r="AH87">
        <v>0.16141434013843536</v>
      </c>
      <c r="AI87">
        <v>3.3551296813640989E-2</v>
      </c>
      <c r="AJ87">
        <v>1.4808248513169749E-2</v>
      </c>
      <c r="AK87">
        <v>4.9106950591692048E-3</v>
      </c>
      <c r="AL87">
        <v>1.3023827236979398E-2</v>
      </c>
      <c r="AM87">
        <v>1.5037000983894754E-2</v>
      </c>
      <c r="AN87">
        <v>5.3411401345295192E-2</v>
      </c>
      <c r="AO87">
        <v>2.6673484613400224E-2</v>
      </c>
      <c r="AP87">
        <v>0.1230800449848175</v>
      </c>
      <c r="AQ87">
        <v>2.9784761609156513E-2</v>
      </c>
      <c r="AR87">
        <v>1.247232196957361E-2</v>
      </c>
      <c r="AS87">
        <v>3.3317672998740677E-3</v>
      </c>
      <c r="AT87">
        <v>9.693656675707471E-3</v>
      </c>
      <c r="AU87">
        <v>1.0119548936392607E-2</v>
      </c>
      <c r="AV87">
        <v>3.7682363423342219E-2</v>
      </c>
      <c r="AW87">
        <v>1.9996647123246843E-2</v>
      </c>
      <c r="AX87">
        <v>6.7087128758430481E-2</v>
      </c>
      <c r="AY87">
        <v>2.1305292310682945E-2</v>
      </c>
      <c r="AZ87">
        <v>8.444882004565642E-3</v>
      </c>
      <c r="BA87">
        <v>1.2760444228355832E-3</v>
      </c>
      <c r="BB87">
        <v>4.5208723986433523E-3</v>
      </c>
      <c r="BC87">
        <v>3.8733015312074305E-3</v>
      </c>
      <c r="BD87">
        <v>1.817303889038072E-2</v>
      </c>
      <c r="BE87">
        <v>9.4925012718299236E-3</v>
      </c>
      <c r="BF87">
        <v>2.7482990175485611E-2</v>
      </c>
      <c r="BG87">
        <v>1.0878154731808233E-2</v>
      </c>
      <c r="BH87">
        <v>3.9708628216322626E-3</v>
      </c>
      <c r="BI87">
        <v>2.5128799546440079E-4</v>
      </c>
      <c r="BJ87">
        <v>1.6044228062683083E-3</v>
      </c>
      <c r="BK87">
        <v>1.0234528358594125E-3</v>
      </c>
      <c r="BL87">
        <v>6.355668217119451E-3</v>
      </c>
      <c r="BM87">
        <v>3.4001364053007133E-3</v>
      </c>
      <c r="BN87">
        <v>0.12936669588088989</v>
      </c>
      <c r="BO87">
        <v>2.8565581214330758E-3</v>
      </c>
      <c r="BP87">
        <v>-7.6358628437907467E-3</v>
      </c>
      <c r="BQ87">
        <v>6.6198353706416625E-3</v>
      </c>
      <c r="BR87">
        <v>2.9444279904540381E-3</v>
      </c>
      <c r="BS87">
        <v>1.5234989513300779E-2</v>
      </c>
      <c r="BT87">
        <v>0.10357130295450336</v>
      </c>
      <c r="BU87">
        <v>5.7778047698270286E-3</v>
      </c>
      <c r="BV87">
        <v>0.57736960053443909</v>
      </c>
      <c r="BW87">
        <v>1.133977884280251E-2</v>
      </c>
      <c r="BX87">
        <v>-8.7392804994886886E-3</v>
      </c>
      <c r="BY87">
        <v>1.907775077720061E-2</v>
      </c>
      <c r="BZ87">
        <v>1.1138661168493415E-2</v>
      </c>
      <c r="CA87">
        <v>5.9133474352918838E-2</v>
      </c>
      <c r="CB87">
        <v>0.46348762678807914</v>
      </c>
      <c r="CC87">
        <v>2.1937587722071092E-2</v>
      </c>
      <c r="CD87">
        <v>0.44800290465354919</v>
      </c>
      <c r="CE87">
        <v>8.4832557280633651E-3</v>
      </c>
      <c r="CF87">
        <v>-1.1036634815742644E-3</v>
      </c>
      <c r="CG87">
        <v>1.2458240851674433E-2</v>
      </c>
      <c r="CH87">
        <v>8.1942879195712349E-3</v>
      </c>
      <c r="CI87">
        <v>4.3898717188087903E-2</v>
      </c>
      <c r="CJ87">
        <v>0.35991581742173734</v>
      </c>
      <c r="CK87">
        <v>1.6159887644008518E-2</v>
      </c>
    </row>
    <row r="88" spans="1:89">
      <c r="A88">
        <v>1999</v>
      </c>
      <c r="B88">
        <v>1</v>
      </c>
      <c r="C88">
        <v>5.8022268560479873E-2</v>
      </c>
      <c r="D88">
        <v>1.2521230843445474E-2</v>
      </c>
      <c r="E88">
        <v>3.541057197720987E-2</v>
      </c>
      <c r="F88">
        <v>3.5359881690331108E-2</v>
      </c>
      <c r="G88">
        <v>0.10081743498633422</v>
      </c>
      <c r="H88">
        <v>0.68605599203346657</v>
      </c>
      <c r="I88">
        <v>7.1812569412267102E-2</v>
      </c>
      <c r="J88">
        <v>0.87252676486968994</v>
      </c>
      <c r="K88">
        <v>5.5159854331311618E-2</v>
      </c>
      <c r="L88">
        <v>1.918407416705277E-2</v>
      </c>
      <c r="M88">
        <v>2.8370703712137058E-2</v>
      </c>
      <c r="N88">
        <v>3.2488736639091825E-2</v>
      </c>
      <c r="O88">
        <v>8.6105742001256189E-2</v>
      </c>
      <c r="P88">
        <v>0.58511702512739316</v>
      </c>
      <c r="Q88">
        <v>6.6100605379614985E-2</v>
      </c>
      <c r="R88">
        <v>0.428598552942276</v>
      </c>
      <c r="S88">
        <v>4.6565164687821618E-2</v>
      </c>
      <c r="T88">
        <v>2.0297118222416186E-2</v>
      </c>
      <c r="U88">
        <v>1.5278519061121123E-2</v>
      </c>
      <c r="V88">
        <v>2.4517663350177153E-2</v>
      </c>
      <c r="W88">
        <v>4.5542170277508003E-2</v>
      </c>
      <c r="X88">
        <v>0.22622424787760131</v>
      </c>
      <c r="Y88">
        <v>5.0173652031598022E-2</v>
      </c>
      <c r="Z88">
        <v>0.31775251030921936</v>
      </c>
      <c r="AA88">
        <v>4.2848418784742992E-2</v>
      </c>
      <c r="AB88">
        <v>1.895790309873692E-2</v>
      </c>
      <c r="AC88">
        <v>1.0925380130064369E-2</v>
      </c>
      <c r="AD88">
        <v>2.1525455677416313E-2</v>
      </c>
      <c r="AE88">
        <v>3.400112201601635E-2</v>
      </c>
      <c r="AF88">
        <v>0.14532546073783251</v>
      </c>
      <c r="AG88">
        <v>4.4168799396172687E-2</v>
      </c>
      <c r="AH88">
        <v>0.16770446300506592</v>
      </c>
      <c r="AI88">
        <v>3.3396108905973249E-2</v>
      </c>
      <c r="AJ88">
        <v>1.4106565189803955E-2</v>
      </c>
      <c r="AK88">
        <v>4.6188139383284742E-3</v>
      </c>
      <c r="AL88">
        <v>1.3404103096504088E-2</v>
      </c>
      <c r="AM88">
        <v>1.6142052292496024E-2</v>
      </c>
      <c r="AN88">
        <v>5.8171772134135574E-2</v>
      </c>
      <c r="AO88">
        <v>2.7865071994218719E-2</v>
      </c>
      <c r="AP88">
        <v>0.12893722951412201</v>
      </c>
      <c r="AQ88">
        <v>2.9426258661030023E-2</v>
      </c>
      <c r="AR88">
        <v>1.2125169023904696E-2</v>
      </c>
      <c r="AS88">
        <v>3.058451747514717E-3</v>
      </c>
      <c r="AT88">
        <v>1.003651425409275E-2</v>
      </c>
      <c r="AU88">
        <v>1.1319279911861971E-2</v>
      </c>
      <c r="AV88">
        <v>4.1924364876458439E-2</v>
      </c>
      <c r="AW88">
        <v>2.1047208363751489E-2</v>
      </c>
      <c r="AX88">
        <v>7.1547195315361023E-2</v>
      </c>
      <c r="AY88">
        <v>2.0879077985626226E-2</v>
      </c>
      <c r="AZ88">
        <v>8.0290615359938956E-3</v>
      </c>
      <c r="BA88">
        <v>1.0690803344600341E-3</v>
      </c>
      <c r="BB88">
        <v>4.911336239010509E-3</v>
      </c>
      <c r="BC88">
        <v>4.6122153375627176E-3</v>
      </c>
      <c r="BD88">
        <v>2.1555001182009946E-2</v>
      </c>
      <c r="BE88">
        <v>1.0496812334712471E-2</v>
      </c>
      <c r="BF88">
        <v>3.0065683647990227E-2</v>
      </c>
      <c r="BG88">
        <v>1.0612713503535494E-2</v>
      </c>
      <c r="BH88">
        <v>3.7059622858762655E-3</v>
      </c>
      <c r="BI88">
        <v>1.4888980846489749E-4</v>
      </c>
      <c r="BJ88">
        <v>1.8205152180166561E-3</v>
      </c>
      <c r="BK88">
        <v>1.5614632252348441E-3</v>
      </c>
      <c r="BL88">
        <v>8.2776564281296771E-3</v>
      </c>
      <c r="BM88">
        <v>3.9452316921052962E-3</v>
      </c>
      <c r="BN88">
        <v>0.12747323513031006</v>
      </c>
      <c r="BO88">
        <v>2.861561475263643E-3</v>
      </c>
      <c r="BP88">
        <v>-6.6636697312600487E-3</v>
      </c>
      <c r="BQ88">
        <v>7.0402983164934247E-3</v>
      </c>
      <c r="BR88">
        <v>2.8708276997181895E-3</v>
      </c>
      <c r="BS88">
        <v>1.4711959979486856E-2</v>
      </c>
      <c r="BT88">
        <v>0.10094093226975305</v>
      </c>
      <c r="BU88">
        <v>5.7112981417084246E-3</v>
      </c>
      <c r="BV88">
        <v>0.571401447057724</v>
      </c>
      <c r="BW88">
        <v>1.1456273969794522E-2</v>
      </c>
      <c r="BX88">
        <v>-7.7764059048489095E-3</v>
      </c>
      <c r="BY88">
        <v>2.0132047232152842E-2</v>
      </c>
      <c r="BZ88">
        <v>1.0841859699186973E-2</v>
      </c>
      <c r="CA88">
        <v>5.5275170672626807E-2</v>
      </c>
      <c r="CB88">
        <v>0.45983429381733149</v>
      </c>
      <c r="CC88">
        <v>2.1638174509004821E-2</v>
      </c>
      <c r="CD88">
        <v>0.44392821192741394</v>
      </c>
      <c r="CE88">
        <v>8.5947555702240545E-3</v>
      </c>
      <c r="CF88">
        <v>-1.1130055909155841E-3</v>
      </c>
      <c r="CG88">
        <v>1.3092189150783012E-2</v>
      </c>
      <c r="CH88">
        <v>7.9711022542069687E-3</v>
      </c>
      <c r="CI88">
        <v>4.0563582570930519E-2</v>
      </c>
      <c r="CJ88">
        <v>0.35889256862846114</v>
      </c>
      <c r="CK88">
        <v>1.5927013265978781E-2</v>
      </c>
    </row>
    <row r="89" spans="1:89">
      <c r="A89">
        <v>2000</v>
      </c>
      <c r="B89">
        <v>1</v>
      </c>
      <c r="C89">
        <v>5.0946663776407775E-2</v>
      </c>
      <c r="D89">
        <v>1.5171444122544564E-2</v>
      </c>
      <c r="E89">
        <v>3.4115004681285477E-2</v>
      </c>
      <c r="F89">
        <v>3.594101834406338E-2</v>
      </c>
      <c r="G89">
        <v>9.753500663749648E-2</v>
      </c>
      <c r="H89">
        <v>0.69305944427171084</v>
      </c>
      <c r="I89">
        <v>7.3231414341638157E-2</v>
      </c>
      <c r="J89">
        <v>0.87350761890411377</v>
      </c>
      <c r="K89">
        <v>4.8369615170743237E-2</v>
      </c>
      <c r="L89">
        <v>2.1550746486232321E-2</v>
      </c>
      <c r="M89">
        <v>2.7100948288589166E-2</v>
      </c>
      <c r="N89">
        <v>3.313723591831215E-2</v>
      </c>
      <c r="O89">
        <v>8.2990159624615506E-2</v>
      </c>
      <c r="P89">
        <v>0.5927285257163587</v>
      </c>
      <c r="Q89">
        <v>6.7625906331083646E-2</v>
      </c>
      <c r="R89">
        <v>0.43408104777336121</v>
      </c>
      <c r="S89">
        <v>4.1055034331716166E-2</v>
      </c>
      <c r="T89">
        <v>2.2455366959677155E-2</v>
      </c>
      <c r="U89">
        <v>1.4336268409894428E-2</v>
      </c>
      <c r="V89">
        <v>2.519740555443073E-2</v>
      </c>
      <c r="W89">
        <v>4.4416388902937108E-2</v>
      </c>
      <c r="X89">
        <v>0.23490674248270693</v>
      </c>
      <c r="Y89">
        <v>5.1714081084360326E-2</v>
      </c>
      <c r="Z89">
        <v>0.32350251078605652</v>
      </c>
      <c r="AA89">
        <v>3.8087107722415477E-2</v>
      </c>
      <c r="AB89">
        <v>2.0976681834780929E-2</v>
      </c>
      <c r="AC89">
        <v>1.0179923164531332E-2</v>
      </c>
      <c r="AD89">
        <v>2.2268686026946205E-2</v>
      </c>
      <c r="AE89">
        <v>3.3107343478570188E-2</v>
      </c>
      <c r="AF89">
        <v>0.15305066772440243</v>
      </c>
      <c r="AG89">
        <v>4.5827535837532782E-2</v>
      </c>
      <c r="AH89">
        <v>0.1736798882484436</v>
      </c>
      <c r="AI89">
        <v>3.0265404697630532E-2</v>
      </c>
      <c r="AJ89">
        <v>1.5732568479661209E-2</v>
      </c>
      <c r="AK89">
        <v>4.2357000059942279E-3</v>
      </c>
      <c r="AL89">
        <v>1.4085910613205445E-2</v>
      </c>
      <c r="AM89">
        <v>1.5438686213166982E-2</v>
      </c>
      <c r="AN89">
        <v>6.4570811872786849E-2</v>
      </c>
      <c r="AO89">
        <v>2.9347769601689805E-2</v>
      </c>
      <c r="AP89">
        <v>0.13481861352920532</v>
      </c>
      <c r="AQ89">
        <v>2.6728548395549112E-2</v>
      </c>
      <c r="AR89">
        <v>1.3493009506814976E-2</v>
      </c>
      <c r="AS89">
        <v>2.6877793293473813E-3</v>
      </c>
      <c r="AT89">
        <v>1.076583202058885E-2</v>
      </c>
      <c r="AU89">
        <v>1.0977724129132393E-2</v>
      </c>
      <c r="AV89">
        <v>4.7534333613142354E-2</v>
      </c>
      <c r="AW89">
        <v>2.2628956928218272E-2</v>
      </c>
      <c r="AX89">
        <v>7.633865624666214E-2</v>
      </c>
      <c r="AY89">
        <v>1.9272551739022595E-2</v>
      </c>
      <c r="AZ89">
        <v>8.969822853337155E-3</v>
      </c>
      <c r="BA89">
        <v>8.8112946820399123E-4</v>
      </c>
      <c r="BB89">
        <v>5.2178856338043573E-3</v>
      </c>
      <c r="BC89">
        <v>4.7122490069288429E-3</v>
      </c>
      <c r="BD89">
        <v>2.6081999908555083E-2</v>
      </c>
      <c r="BE89">
        <v>1.1207818867972105E-2</v>
      </c>
      <c r="BF89">
        <v>3.2443702220916748E-2</v>
      </c>
      <c r="BG89">
        <v>1.006950454206184E-2</v>
      </c>
      <c r="BH89">
        <v>4.1740230268719428E-3</v>
      </c>
      <c r="BI89">
        <v>6.8567348752270006E-5</v>
      </c>
      <c r="BJ89">
        <v>1.8898097389411317E-3</v>
      </c>
      <c r="BK89">
        <v>1.6864922854516286E-3</v>
      </c>
      <c r="BL89">
        <v>1.0432320668564306E-2</v>
      </c>
      <c r="BM89">
        <v>4.1275914572526133E-3</v>
      </c>
      <c r="BN89">
        <v>0.12649238109588623</v>
      </c>
      <c r="BO89">
        <v>2.5763237054463391E-3</v>
      </c>
      <c r="BP89">
        <v>-6.380240577507133E-3</v>
      </c>
      <c r="BQ89">
        <v>7.0145229029904554E-3</v>
      </c>
      <c r="BR89">
        <v>2.8034484744256984E-3</v>
      </c>
      <c r="BS89">
        <v>1.4545189253521613E-2</v>
      </c>
      <c r="BT89">
        <v>0.10033280662367552</v>
      </c>
      <c r="BU89">
        <v>5.6048082517574345E-3</v>
      </c>
      <c r="BV89">
        <v>0.56591895222663879</v>
      </c>
      <c r="BW89">
        <v>9.8909893341386172E-3</v>
      </c>
      <c r="BX89">
        <v>-7.2844210137863082E-3</v>
      </c>
      <c r="BY89">
        <v>1.9778750923087247E-2</v>
      </c>
      <c r="BZ89">
        <v>1.0743288097661105E-2</v>
      </c>
      <c r="CA89">
        <v>5.3118544080672916E-2</v>
      </c>
      <c r="CB89">
        <v>0.45815489792180708</v>
      </c>
      <c r="CC89">
        <v>2.1516659105610188E-2</v>
      </c>
      <c r="CD89">
        <v>0.43942657113075256</v>
      </c>
      <c r="CE89">
        <v>7.3147236495916448E-3</v>
      </c>
      <c r="CF89">
        <v>-9.0451801657192264E-4</v>
      </c>
      <c r="CG89">
        <v>1.2764687059858211E-2</v>
      </c>
      <c r="CH89">
        <v>7.939903587509416E-3</v>
      </c>
      <c r="CI89">
        <v>3.8573797040442247E-2</v>
      </c>
      <c r="CJ89">
        <v>0.35782127935803287</v>
      </c>
      <c r="CK89">
        <v>1.5911977131293602E-2</v>
      </c>
    </row>
    <row r="90" spans="1:89">
      <c r="A90">
        <v>2001</v>
      </c>
      <c r="B90">
        <v>1</v>
      </c>
      <c r="C90">
        <v>4.8110529115201306E-2</v>
      </c>
      <c r="D90">
        <v>1.2646267257899302E-2</v>
      </c>
      <c r="E90">
        <v>3.5649557215240768E-2</v>
      </c>
      <c r="F90">
        <v>3.7422017711803424E-2</v>
      </c>
      <c r="G90">
        <v>9.5316109299833585E-2</v>
      </c>
      <c r="H90">
        <v>0.69296977895340461</v>
      </c>
      <c r="I90">
        <v>7.7885695873449734E-2</v>
      </c>
      <c r="J90">
        <v>0.8719555139541626</v>
      </c>
      <c r="K90">
        <v>4.6053646560054486E-2</v>
      </c>
      <c r="L90">
        <v>1.9243955804841215E-2</v>
      </c>
      <c r="M90">
        <v>2.8402832423169225E-2</v>
      </c>
      <c r="N90">
        <v>3.4554835183161506E-2</v>
      </c>
      <c r="O90">
        <v>8.0126771484680129E-2</v>
      </c>
      <c r="P90">
        <v>0.59154432557529191</v>
      </c>
      <c r="Q90">
        <v>7.2029187867253638E-2</v>
      </c>
      <c r="R90">
        <v>0.42687717080116272</v>
      </c>
      <c r="S90">
        <v>3.9753928824923977E-2</v>
      </c>
      <c r="T90">
        <v>2.0842082930903727E-2</v>
      </c>
      <c r="U90">
        <v>1.5143241790850599E-2</v>
      </c>
      <c r="V90">
        <v>2.6502910987663587E-2</v>
      </c>
      <c r="W90">
        <v>4.0409263161268916E-2</v>
      </c>
      <c r="X90">
        <v>0.22870330101878478</v>
      </c>
      <c r="Y90">
        <v>5.552245428611649E-2</v>
      </c>
      <c r="Z90">
        <v>0.31497541069984436</v>
      </c>
      <c r="AA90">
        <v>3.7144603074138423E-2</v>
      </c>
      <c r="AB90">
        <v>1.9840239588290596E-2</v>
      </c>
      <c r="AC90">
        <v>1.0933435892153471E-2</v>
      </c>
      <c r="AD90">
        <v>2.3415787087853232E-2</v>
      </c>
      <c r="AE90">
        <v>2.9160840303303761E-2</v>
      </c>
      <c r="AF90">
        <v>0.14531228026704343</v>
      </c>
      <c r="AG90">
        <v>4.9168219223062186E-2</v>
      </c>
      <c r="AH90">
        <v>0.16570086777210236</v>
      </c>
      <c r="AI90">
        <v>2.9851506664893633E-2</v>
      </c>
      <c r="AJ90">
        <v>1.5152615194675912E-2</v>
      </c>
      <c r="AK90">
        <v>4.7110514866309178E-3</v>
      </c>
      <c r="AL90">
        <v>1.5289988314323483E-2</v>
      </c>
      <c r="AM90">
        <v>1.2809593708615881E-2</v>
      </c>
      <c r="AN90">
        <v>5.545247440145968E-2</v>
      </c>
      <c r="AO90">
        <v>3.2433642314419385E-2</v>
      </c>
      <c r="AP90">
        <v>0.12760786712169647</v>
      </c>
      <c r="AQ90">
        <v>2.6832221162148846E-2</v>
      </c>
      <c r="AR90">
        <v>1.3155437994112069E-2</v>
      </c>
      <c r="AS90">
        <v>3.2339666509415034E-3</v>
      </c>
      <c r="AT90">
        <v>1.1703080968604626E-2</v>
      </c>
      <c r="AU90">
        <v>8.574614283636638E-3</v>
      </c>
      <c r="AV90">
        <v>3.9160272457144783E-2</v>
      </c>
      <c r="AW90">
        <v>2.4948263472200607E-2</v>
      </c>
      <c r="AX90">
        <v>7.0708446204662323E-2</v>
      </c>
      <c r="AY90">
        <v>1.96672268503492E-2</v>
      </c>
      <c r="AZ90">
        <v>8.9720457566787298E-3</v>
      </c>
      <c r="BA90">
        <v>1.2958649466388368E-3</v>
      </c>
      <c r="BB90">
        <v>5.7852404861194933E-3</v>
      </c>
      <c r="BC90">
        <v>3.492427841814659E-3</v>
      </c>
      <c r="BD90">
        <v>1.9011822042918645E-2</v>
      </c>
      <c r="BE90">
        <v>1.2483819568061763E-2</v>
      </c>
      <c r="BF90">
        <v>2.9852315783500671E-2</v>
      </c>
      <c r="BG90">
        <v>1.0937764809276817E-2</v>
      </c>
      <c r="BH90">
        <v>4.4445812739750323E-3</v>
      </c>
      <c r="BI90">
        <v>2.9385289784941422E-4</v>
      </c>
      <c r="BJ90">
        <v>1.9939561829587348E-3</v>
      </c>
      <c r="BK90">
        <v>9.4597371378526897E-4</v>
      </c>
      <c r="BL90">
        <v>6.8933331426719547E-3</v>
      </c>
      <c r="BM90">
        <v>4.3428538609099534E-3</v>
      </c>
      <c r="BN90">
        <v>0.1280444860458374</v>
      </c>
      <c r="BO90">
        <v>2.0562597754328811E-3</v>
      </c>
      <c r="BP90">
        <v>-6.5984466211854937E-3</v>
      </c>
      <c r="BQ90">
        <v>7.2471015653799613E-3</v>
      </c>
      <c r="BR90">
        <v>2.8668837395988364E-3</v>
      </c>
      <c r="BS90">
        <v>1.5189731994385692E-2</v>
      </c>
      <c r="BT90">
        <v>0.10142700016796233</v>
      </c>
      <c r="BU90">
        <v>5.8558698976137738E-3</v>
      </c>
      <c r="BV90">
        <v>0.57312282919883728</v>
      </c>
      <c r="BW90">
        <v>8.356127629054029E-3</v>
      </c>
      <c r="BX90">
        <v>-8.1961646292562727E-3</v>
      </c>
      <c r="BY90">
        <v>2.0506316183358943E-2</v>
      </c>
      <c r="BZ90">
        <v>1.0918847431940425E-2</v>
      </c>
      <c r="CA90">
        <v>5.4906850109268775E-2</v>
      </c>
      <c r="CB90">
        <v>0.46426810266228002</v>
      </c>
      <c r="CC90">
        <v>2.2362693039369091E-2</v>
      </c>
      <c r="CD90">
        <v>0.44507834315299988</v>
      </c>
      <c r="CE90">
        <v>6.299890339764672E-3</v>
      </c>
      <c r="CF90">
        <v>-1.598009710589661E-3</v>
      </c>
      <c r="CG90">
        <v>1.3259602971763398E-2</v>
      </c>
      <c r="CH90">
        <v>8.0520203217009714E-3</v>
      </c>
      <c r="CI90">
        <v>3.9717519932328652E-2</v>
      </c>
      <c r="CJ90">
        <v>0.36284041130253214</v>
      </c>
      <c r="CK90">
        <v>1.6506936740256554E-2</v>
      </c>
    </row>
    <row r="91" spans="1:89">
      <c r="A91">
        <v>2002</v>
      </c>
      <c r="B91">
        <v>1</v>
      </c>
      <c r="C91">
        <v>5.6555968931118805E-2</v>
      </c>
      <c r="D91">
        <v>8.1545449523283686E-3</v>
      </c>
      <c r="E91">
        <v>3.7434752535683735E-2</v>
      </c>
      <c r="F91">
        <v>3.7234489192087494E-2</v>
      </c>
      <c r="G91">
        <v>9.9042974322381738E-2</v>
      </c>
      <c r="H91">
        <v>0.68545805787363179</v>
      </c>
      <c r="I91">
        <v>7.6119243780846446E-2</v>
      </c>
      <c r="J91">
        <v>0.87500804662704468</v>
      </c>
      <c r="K91">
        <v>5.4920344019111361E-2</v>
      </c>
      <c r="L91">
        <v>1.5885596859574969E-2</v>
      </c>
      <c r="M91">
        <v>3.0072944424987202E-2</v>
      </c>
      <c r="N91">
        <v>3.4274127510127303E-2</v>
      </c>
      <c r="O91">
        <v>8.3136299983003953E-2</v>
      </c>
      <c r="P91">
        <v>0.58649965195185549</v>
      </c>
      <c r="Q91">
        <v>7.0218999541284119E-2</v>
      </c>
      <c r="R91">
        <v>0.4269983172416687</v>
      </c>
      <c r="S91">
        <v>4.7873152999688952E-2</v>
      </c>
      <c r="T91">
        <v>1.9169552428064479E-2</v>
      </c>
      <c r="U91">
        <v>1.6193126198427738E-2</v>
      </c>
      <c r="V91">
        <v>2.6101211786074573E-2</v>
      </c>
      <c r="W91">
        <v>4.1204634478324759E-2</v>
      </c>
      <c r="X91">
        <v>0.22262460412807414</v>
      </c>
      <c r="Y91">
        <v>5.3831768289528063E-2</v>
      </c>
      <c r="Z91">
        <v>0.31415197253227234</v>
      </c>
      <c r="AA91">
        <v>4.4886687701103364E-2</v>
      </c>
      <c r="AB91">
        <v>1.8771637115631071E-2</v>
      </c>
      <c r="AC91">
        <v>1.1722677567135711E-2</v>
      </c>
      <c r="AD91">
        <v>2.3229352095064895E-2</v>
      </c>
      <c r="AE91">
        <v>2.9645857406468482E-2</v>
      </c>
      <c r="AF91">
        <v>0.13787079651974099</v>
      </c>
      <c r="AG91">
        <v>4.8024636840512669E-2</v>
      </c>
      <c r="AH91">
        <v>0.16378296911716461</v>
      </c>
      <c r="AI91">
        <v>3.5908449435122218E-2</v>
      </c>
      <c r="AJ91">
        <v>1.4950075455438864E-2</v>
      </c>
      <c r="AK91">
        <v>5.1374591322212206E-3</v>
      </c>
      <c r="AL91">
        <v>1.5021518377417664E-2</v>
      </c>
      <c r="AM91">
        <v>1.256260702340427E-2</v>
      </c>
      <c r="AN91">
        <v>4.8809491281632283E-2</v>
      </c>
      <c r="AO91">
        <v>3.1393437739378957E-2</v>
      </c>
      <c r="AP91">
        <v>0.12524081766605377</v>
      </c>
      <c r="AQ91">
        <v>3.2012536089684504E-2</v>
      </c>
      <c r="AR91">
        <v>1.28721269727207E-2</v>
      </c>
      <c r="AS91">
        <v>3.492005005076881E-3</v>
      </c>
      <c r="AT91">
        <v>1.1434177343340988E-2</v>
      </c>
      <c r="AU91">
        <v>8.2305613152583341E-3</v>
      </c>
      <c r="AV91">
        <v>3.3079121667896678E-2</v>
      </c>
      <c r="AW91">
        <v>2.4120354602882938E-2</v>
      </c>
      <c r="AX91">
        <v>6.8853139877319336E-2</v>
      </c>
      <c r="AY91">
        <v>2.3086220959719302E-2</v>
      </c>
      <c r="AZ91">
        <v>8.7225122505428798E-3</v>
      </c>
      <c r="BA91">
        <v>1.4626455616056817E-3</v>
      </c>
      <c r="BB91">
        <v>5.5779441526482816E-3</v>
      </c>
      <c r="BC91">
        <v>3.1619392047551138E-3</v>
      </c>
      <c r="BD91">
        <v>1.4839340029508687E-2</v>
      </c>
      <c r="BE91">
        <v>1.2003594882594332E-2</v>
      </c>
      <c r="BF91">
        <v>2.9100256040692329E-2</v>
      </c>
      <c r="BG91">
        <v>1.2987722951918201E-2</v>
      </c>
      <c r="BH91">
        <v>4.3502258478537847E-3</v>
      </c>
      <c r="BI91">
        <v>3.6625601754875582E-4</v>
      </c>
      <c r="BJ91">
        <v>1.8189636634061022E-3</v>
      </c>
      <c r="BK91">
        <v>7.3857207792478138E-4</v>
      </c>
      <c r="BL91">
        <v>4.8305658405197564E-3</v>
      </c>
      <c r="BM91">
        <v>4.011173452627889E-3</v>
      </c>
      <c r="BN91">
        <v>0.12499195337295532</v>
      </c>
      <c r="BO91">
        <v>1.6349742134448124E-3</v>
      </c>
      <c r="BP91">
        <v>-7.7316970783921791E-3</v>
      </c>
      <c r="BQ91">
        <v>7.3621050862185755E-3</v>
      </c>
      <c r="BR91">
        <v>2.9601515609920669E-3</v>
      </c>
      <c r="BS91">
        <v>1.5907046248875647E-2</v>
      </c>
      <c r="BT91">
        <v>9.8959690159017927E-2</v>
      </c>
      <c r="BU91">
        <v>5.8997971065170417E-3</v>
      </c>
      <c r="BV91">
        <v>0.5730016827583313</v>
      </c>
      <c r="BW91">
        <v>8.6824287859435592E-3</v>
      </c>
      <c r="BX91">
        <v>-1.101524043789833E-2</v>
      </c>
      <c r="BY91">
        <v>2.1241622106906694E-2</v>
      </c>
      <c r="BZ91">
        <v>1.1133110629754427E-2</v>
      </c>
      <c r="CA91">
        <v>5.7838355299622529E-2</v>
      </c>
      <c r="CB91">
        <v>0.46283457803389949</v>
      </c>
      <c r="CC91">
        <v>2.2287126861443889E-2</v>
      </c>
      <c r="CD91">
        <v>0.44800972938537598</v>
      </c>
      <c r="CE91">
        <v>7.0474178760867425E-3</v>
      </c>
      <c r="CF91">
        <v>-3.2838305679799111E-3</v>
      </c>
      <c r="CG91">
        <v>1.3879834504566133E-2</v>
      </c>
      <c r="CH91">
        <v>8.1730166355308727E-3</v>
      </c>
      <c r="CI91">
        <v>4.1931672146243215E-2</v>
      </c>
      <c r="CJ91">
        <v>0.36387436154808855</v>
      </c>
      <c r="CK91">
        <v>1.6387441839307716E-2</v>
      </c>
    </row>
    <row r="92" spans="1:89">
      <c r="A92">
        <v>2003</v>
      </c>
      <c r="B92">
        <v>1</v>
      </c>
      <c r="C92">
        <v>5.9054168195505685E-2</v>
      </c>
      <c r="D92">
        <v>6.5688734883473376E-3</v>
      </c>
      <c r="E92">
        <v>3.8042511329770767E-2</v>
      </c>
      <c r="F92">
        <v>3.7583574264140385E-2</v>
      </c>
      <c r="G92">
        <v>0.10346705357527863</v>
      </c>
      <c r="H92">
        <v>0.67976276819292991</v>
      </c>
      <c r="I92">
        <v>7.5521030386857646E-2</v>
      </c>
      <c r="J92">
        <v>0.87817984819412231</v>
      </c>
      <c r="K92">
        <v>5.749736449847679E-2</v>
      </c>
      <c r="L92">
        <v>1.5295132721265828E-2</v>
      </c>
      <c r="M92">
        <v>3.0985738745577172E-2</v>
      </c>
      <c r="N92">
        <v>3.4400709246008097E-2</v>
      </c>
      <c r="O92">
        <v>8.7106155790028492E-2</v>
      </c>
      <c r="P92">
        <v>0.58355994185090942</v>
      </c>
      <c r="Q92">
        <v>6.9330969638197945E-2</v>
      </c>
      <c r="R92">
        <v>0.43045231699943542</v>
      </c>
      <c r="S92">
        <v>5.0443884042440747E-2</v>
      </c>
      <c r="T92">
        <v>1.974902663341873E-2</v>
      </c>
      <c r="U92">
        <v>1.6745226625869858E-2</v>
      </c>
      <c r="V92">
        <v>2.6170941438130913E-2</v>
      </c>
      <c r="W92">
        <v>4.1967623293582793E-2</v>
      </c>
      <c r="X92">
        <v>0.22212889000389227</v>
      </c>
      <c r="Y92">
        <v>5.3228395679234479E-2</v>
      </c>
      <c r="Z92">
        <v>0.31666085124015808</v>
      </c>
      <c r="AA92">
        <v>4.7269732367750082E-2</v>
      </c>
      <c r="AB92">
        <v>1.9492342716679042E-2</v>
      </c>
      <c r="AC92">
        <v>1.2041595435450071E-2</v>
      </c>
      <c r="AD92">
        <v>2.3153212339458218E-2</v>
      </c>
      <c r="AE92">
        <v>2.9992478328116759E-2</v>
      </c>
      <c r="AF92">
        <v>0.13748596426130508</v>
      </c>
      <c r="AG92">
        <v>4.7226153606748443E-2</v>
      </c>
      <c r="AH92">
        <v>0.16602939367294312</v>
      </c>
      <c r="AI92">
        <v>3.7831906089326045E-2</v>
      </c>
      <c r="AJ92">
        <v>1.5892802703240241E-2</v>
      </c>
      <c r="AK92">
        <v>5.2216389117816326E-3</v>
      </c>
      <c r="AL92">
        <v>1.5070244120014412E-2</v>
      </c>
      <c r="AM92">
        <v>1.247683490401875E-2</v>
      </c>
      <c r="AN92">
        <v>4.8399307350493137E-2</v>
      </c>
      <c r="AO92">
        <v>3.1132396102835955E-2</v>
      </c>
      <c r="AP92">
        <v>0.12765754759311676</v>
      </c>
      <c r="AQ92">
        <v>3.36637037024764E-2</v>
      </c>
      <c r="AR92">
        <v>1.3813058997778096E-2</v>
      </c>
      <c r="AS92">
        <v>3.5243467452450951E-3</v>
      </c>
      <c r="AT92">
        <v>1.1553391679250491E-2</v>
      </c>
      <c r="AU92">
        <v>8.2628557502913928E-3</v>
      </c>
      <c r="AV92">
        <v>3.2715943562127557E-2</v>
      </c>
      <c r="AW92">
        <v>2.4124535391675382E-2</v>
      </c>
      <c r="AX92">
        <v>7.077547162771225E-2</v>
      </c>
      <c r="AY92">
        <v>2.4500883858223861E-2</v>
      </c>
      <c r="AZ92">
        <v>9.4160943626485586E-3</v>
      </c>
      <c r="BA92">
        <v>1.367412834172798E-3</v>
      </c>
      <c r="BB92">
        <v>5.7476787499285064E-3</v>
      </c>
      <c r="BC92">
        <v>2.9487350317620223E-3</v>
      </c>
      <c r="BD92">
        <v>1.4512551349288114E-2</v>
      </c>
      <c r="BE92">
        <v>1.2282268323138079E-2</v>
      </c>
      <c r="BF92">
        <v>3.0575541779398918E-2</v>
      </c>
      <c r="BG92">
        <v>1.3828073489842024E-2</v>
      </c>
      <c r="BH92">
        <v>4.8648177249244941E-3</v>
      </c>
      <c r="BI92">
        <v>2.8754344220344917E-4</v>
      </c>
      <c r="BJ92">
        <v>1.8750012497915532E-3</v>
      </c>
      <c r="BK92">
        <v>7.6730463932772402E-4</v>
      </c>
      <c r="BL92">
        <v>4.7972178788697108E-3</v>
      </c>
      <c r="BM92">
        <v>4.1505989370167152E-3</v>
      </c>
      <c r="BN92">
        <v>0.12182015180587769</v>
      </c>
      <c r="BO92">
        <v>1.5557455662326928E-3</v>
      </c>
      <c r="BP92">
        <v>-8.7273736810707936E-3</v>
      </c>
      <c r="BQ92">
        <v>7.0571881638646725E-3</v>
      </c>
      <c r="BR92">
        <v>3.1825888951561533E-3</v>
      </c>
      <c r="BS92">
        <v>1.6361514800275007E-2</v>
      </c>
      <c r="BT92">
        <v>9.6204834568340614E-2</v>
      </c>
      <c r="BU92">
        <v>6.189468632191524E-3</v>
      </c>
      <c r="BV92">
        <v>0.56954768300056458</v>
      </c>
      <c r="BW92">
        <v>8.6097657132165623E-3</v>
      </c>
      <c r="BX92">
        <v>-1.3180471297597279E-2</v>
      </c>
      <c r="BY92">
        <v>2.1297275863863048E-2</v>
      </c>
      <c r="BZ92">
        <v>1.1412425348477697E-2</v>
      </c>
      <c r="CA92">
        <v>6.1499480049888228E-2</v>
      </c>
      <c r="CB92">
        <v>0.45763531145247188</v>
      </c>
      <c r="CC92">
        <v>2.2292204585652609E-2</v>
      </c>
      <c r="CD92">
        <v>0.44772753119468689</v>
      </c>
      <c r="CE92">
        <v>7.0539564752209417E-3</v>
      </c>
      <c r="CF92">
        <v>-4.4536287082201599E-3</v>
      </c>
      <c r="CG92">
        <v>1.4240545330814924E-2</v>
      </c>
      <c r="CH92">
        <v>8.229966835437353E-3</v>
      </c>
      <c r="CI92">
        <v>4.5138516629715499E-2</v>
      </c>
      <c r="CJ92">
        <v>0.36142968278732229</v>
      </c>
      <c r="CK92">
        <v>1.6102985424053175E-2</v>
      </c>
    </row>
    <row r="93" spans="1:89">
      <c r="A93">
        <v>2004</v>
      </c>
      <c r="B93">
        <v>1</v>
      </c>
      <c r="C93">
        <v>6.5907087007905929E-2</v>
      </c>
      <c r="D93">
        <v>6.4431246402554265E-3</v>
      </c>
      <c r="E93">
        <v>3.7861735106232253E-2</v>
      </c>
      <c r="F93">
        <v>3.7984350844898707E-2</v>
      </c>
      <c r="G93">
        <v>0.10334152449557799</v>
      </c>
      <c r="H93">
        <v>0.67338591550401361</v>
      </c>
      <c r="I93">
        <v>7.5076223303195633E-2</v>
      </c>
      <c r="J93">
        <v>0.88001084327697754</v>
      </c>
      <c r="K93">
        <v>6.3969236933777027E-2</v>
      </c>
      <c r="L93">
        <v>1.5620556316741877E-2</v>
      </c>
      <c r="M93">
        <v>3.0834172971822789E-2</v>
      </c>
      <c r="N93">
        <v>3.4795269426212083E-2</v>
      </c>
      <c r="O93">
        <v>8.7036667626582506E-2</v>
      </c>
      <c r="P93">
        <v>0.57876457397038106</v>
      </c>
      <c r="Q93">
        <v>6.8991526268048678E-2</v>
      </c>
      <c r="R93">
        <v>0.4384922981262207</v>
      </c>
      <c r="S93">
        <v>5.6319425656327575E-2</v>
      </c>
      <c r="T93">
        <v>2.0895108359143127E-2</v>
      </c>
      <c r="U93">
        <v>1.6557805446660832E-2</v>
      </c>
      <c r="V93">
        <v>2.6469795063693666E-2</v>
      </c>
      <c r="W93">
        <v>4.3306321231657799E-2</v>
      </c>
      <c r="X93">
        <v>0.22196265695963968</v>
      </c>
      <c r="Y93">
        <v>5.2985832019535703E-2</v>
      </c>
      <c r="Z93">
        <v>0.32643690705299377</v>
      </c>
      <c r="AA93">
        <v>5.2608627445218527E-2</v>
      </c>
      <c r="AB93">
        <v>2.05674960036153E-2</v>
      </c>
      <c r="AC93">
        <v>1.1840325267963674E-2</v>
      </c>
      <c r="AD93">
        <v>2.3425703252384515E-2</v>
      </c>
      <c r="AE93">
        <v>3.131658710082437E-2</v>
      </c>
      <c r="AF93">
        <v>0.13957141759040914</v>
      </c>
      <c r="AG93">
        <v>4.7106713035859463E-2</v>
      </c>
      <c r="AH93">
        <v>0.17632946372032166</v>
      </c>
      <c r="AI93">
        <v>4.2209428376852327E-2</v>
      </c>
      <c r="AJ93">
        <v>1.67579456025744E-2</v>
      </c>
      <c r="AK93">
        <v>5.156807457799094E-3</v>
      </c>
      <c r="AL93">
        <v>1.5454623082996844E-2</v>
      </c>
      <c r="AM93">
        <v>1.3483007700950841E-2</v>
      </c>
      <c r="AN93">
        <v>5.1703804867237378E-2</v>
      </c>
      <c r="AO93">
        <v>3.1564825708424976E-2</v>
      </c>
      <c r="AP93">
        <v>0.13733291625976562</v>
      </c>
      <c r="AQ93">
        <v>3.7710673841409012E-2</v>
      </c>
      <c r="AR93">
        <v>1.4769092462776481E-2</v>
      </c>
      <c r="AS93">
        <v>3.5511497102207194E-3</v>
      </c>
      <c r="AT93">
        <v>1.2084426775626492E-2</v>
      </c>
      <c r="AU93">
        <v>8.9976295220029114E-3</v>
      </c>
      <c r="AV93">
        <v>3.5314940674045621E-2</v>
      </c>
      <c r="AW93">
        <v>2.4904976897881428E-2</v>
      </c>
      <c r="AX93">
        <v>7.8219451010227203E-2</v>
      </c>
      <c r="AY93">
        <v>2.7495248205879917E-2</v>
      </c>
      <c r="AZ93">
        <v>1.031847344189234E-2</v>
      </c>
      <c r="BA93">
        <v>1.3323080377215873E-3</v>
      </c>
      <c r="BB93">
        <v>6.110140990637467E-3</v>
      </c>
      <c r="BC93">
        <v>3.2023755858404598E-3</v>
      </c>
      <c r="BD93">
        <v>1.6833867785196983E-2</v>
      </c>
      <c r="BE93">
        <v>1.2927312782952994E-2</v>
      </c>
      <c r="BF93">
        <v>3.4470073878765106E-2</v>
      </c>
      <c r="BG93">
        <v>1.5071719370799486E-2</v>
      </c>
      <c r="BH93">
        <v>5.5324664249596037E-3</v>
      </c>
      <c r="BI93">
        <v>2.7868193143124661E-4</v>
      </c>
      <c r="BJ93">
        <v>2.1103258036037644E-3</v>
      </c>
      <c r="BK93">
        <v>9.310820330252754E-4</v>
      </c>
      <c r="BL93">
        <v>5.9455686438472351E-3</v>
      </c>
      <c r="BM93">
        <v>4.6098468303388523E-3</v>
      </c>
      <c r="BN93">
        <v>0.11998915672302246</v>
      </c>
      <c r="BO93">
        <v>1.9370974746282009E-3</v>
      </c>
      <c r="BP93">
        <v>-9.1782571115409314E-3</v>
      </c>
      <c r="BQ93">
        <v>7.0278499623759524E-3</v>
      </c>
      <c r="BR93">
        <v>3.1889000036365153E-3</v>
      </c>
      <c r="BS93">
        <v>1.630529221566069E-2</v>
      </c>
      <c r="BT93">
        <v>9.4622762986376521E-2</v>
      </c>
      <c r="BU93">
        <v>6.0843118569735869E-3</v>
      </c>
      <c r="BV93">
        <v>0.5615077018737793</v>
      </c>
      <c r="BW93">
        <v>9.5878116376034439E-3</v>
      </c>
      <c r="BX93">
        <v>-1.4451892600202281E-2</v>
      </c>
      <c r="BY93">
        <v>2.1303929706003165E-2</v>
      </c>
      <c r="BZ93">
        <v>1.151460968063453E-2</v>
      </c>
      <c r="CA93">
        <v>6.0035193080994656E-2</v>
      </c>
      <c r="CB93">
        <v>0.45142286319418495</v>
      </c>
      <c r="CC93">
        <v>2.2090501466108685E-2</v>
      </c>
      <c r="CD93">
        <v>0.44151854515075684</v>
      </c>
      <c r="CE93">
        <v>7.6506916670135072E-3</v>
      </c>
      <c r="CF93">
        <v>-5.2740727185926865E-3</v>
      </c>
      <c r="CG93">
        <v>1.427641029458589E-2</v>
      </c>
      <c r="CH93">
        <v>8.3258031669890802E-3</v>
      </c>
      <c r="CI93">
        <v>4.3730343445777316E-2</v>
      </c>
      <c r="CJ93">
        <v>0.35679951863572479</v>
      </c>
      <c r="CK93">
        <v>1.6006364284730786E-2</v>
      </c>
    </row>
    <row r="94" spans="1:89">
      <c r="A94">
        <v>2005</v>
      </c>
      <c r="B94">
        <v>1</v>
      </c>
      <c r="C94">
        <v>6.6593707720334905E-2</v>
      </c>
      <c r="D94">
        <v>1.3028673249458667E-2</v>
      </c>
      <c r="E94">
        <v>3.4646253941778227E-2</v>
      </c>
      <c r="F94">
        <v>3.9100945166993473E-2</v>
      </c>
      <c r="G94">
        <v>0.10745585645778633</v>
      </c>
      <c r="H94">
        <v>0.66428058355691633</v>
      </c>
      <c r="I94">
        <v>7.4893970944879484E-2</v>
      </c>
      <c r="J94">
        <v>0.88173425197601318</v>
      </c>
      <c r="K94">
        <v>6.469757727523931E-2</v>
      </c>
      <c r="L94">
        <v>2.2869768942014583E-2</v>
      </c>
      <c r="M94">
        <v>2.7989035772672151E-2</v>
      </c>
      <c r="N94">
        <v>3.5762055038090788E-2</v>
      </c>
      <c r="O94">
        <v>9.147089212286931E-2</v>
      </c>
      <c r="P94">
        <v>0.57021112724879441</v>
      </c>
      <c r="Q94">
        <v>6.8734364781657661E-2</v>
      </c>
      <c r="R94">
        <v>0.44903647899627686</v>
      </c>
      <c r="S94">
        <v>5.6709320562554837E-2</v>
      </c>
      <c r="T94">
        <v>2.7837176249472864E-2</v>
      </c>
      <c r="U94">
        <v>1.5156421574078534E-2</v>
      </c>
      <c r="V94">
        <v>2.7688051423956715E-2</v>
      </c>
      <c r="W94">
        <v>4.6064886082559681E-2</v>
      </c>
      <c r="X94">
        <v>0.22189359046664786</v>
      </c>
      <c r="Y94">
        <v>5.368967802525991E-2</v>
      </c>
      <c r="Z94">
        <v>0.33763453364372253</v>
      </c>
      <c r="AA94">
        <v>5.3025338871009409E-2</v>
      </c>
      <c r="AB94">
        <v>2.7072136501837638E-2</v>
      </c>
      <c r="AC94">
        <v>1.0894978823956342E-2</v>
      </c>
      <c r="AD94">
        <v>2.4737388246202068E-2</v>
      </c>
      <c r="AE94">
        <v>3.3432740002049856E-2</v>
      </c>
      <c r="AF94">
        <v>0.14031666526161807</v>
      </c>
      <c r="AG94">
        <v>4.8152549276247729E-2</v>
      </c>
      <c r="AH94">
        <v>0.18664777278900146</v>
      </c>
      <c r="AI94">
        <v>4.242772563053214E-2</v>
      </c>
      <c r="AJ94">
        <v>2.163290123507268E-2</v>
      </c>
      <c r="AK94">
        <v>4.6471751017418328E-3</v>
      </c>
      <c r="AL94">
        <v>1.6630027405130584E-2</v>
      </c>
      <c r="AM94">
        <v>1.4672038495658006E-2</v>
      </c>
      <c r="AN94">
        <v>5.377145604377067E-2</v>
      </c>
      <c r="AO94">
        <v>3.2864469801754718E-2</v>
      </c>
      <c r="AP94">
        <v>0.14684589207172394</v>
      </c>
      <c r="AQ94">
        <v>3.7862563188138229E-2</v>
      </c>
      <c r="AR94">
        <v>1.9117399931988185E-2</v>
      </c>
      <c r="AS94">
        <v>3.0795220183909796E-3</v>
      </c>
      <c r="AT94">
        <v>1.3181915967126942E-2</v>
      </c>
      <c r="AU94">
        <v>1.0081290421006866E-2</v>
      </c>
      <c r="AV94">
        <v>3.7228443110408294E-2</v>
      </c>
      <c r="AW94">
        <v>2.6296384345885437E-2</v>
      </c>
      <c r="AX94">
        <v>8.5592404007911682E-2</v>
      </c>
      <c r="AY94">
        <v>2.7484190979157164E-2</v>
      </c>
      <c r="AZ94">
        <v>1.3608426845380595E-2</v>
      </c>
      <c r="BA94">
        <v>1.1287037480735927E-3</v>
      </c>
      <c r="BB94">
        <v>6.9733363842346989E-3</v>
      </c>
      <c r="BC94">
        <v>4.2509720362122142E-3</v>
      </c>
      <c r="BD94">
        <v>1.7899189993706946E-2</v>
      </c>
      <c r="BE94">
        <v>1.4248857303127563E-2</v>
      </c>
      <c r="BF94">
        <v>3.7996634840965271E-2</v>
      </c>
      <c r="BG94">
        <v>1.4702871869913228E-2</v>
      </c>
      <c r="BH94">
        <v>7.5663547351929074E-3</v>
      </c>
      <c r="BI94">
        <v>1.793700235454532E-4</v>
      </c>
      <c r="BJ94">
        <v>2.6512982801103562E-3</v>
      </c>
      <c r="BK94">
        <v>1.0097402223865428E-3</v>
      </c>
      <c r="BL94">
        <v>6.326272212549537E-3</v>
      </c>
      <c r="BM94">
        <v>5.5588465270956086E-3</v>
      </c>
      <c r="BN94">
        <v>0.11826574802398682</v>
      </c>
      <c r="BO94">
        <v>1.8952564343119314E-3</v>
      </c>
      <c r="BP94">
        <v>-9.8422569187705256E-3</v>
      </c>
      <c r="BQ94">
        <v>6.6575638304341546E-3</v>
      </c>
      <c r="BR94">
        <v>3.3386910676191286E-3</v>
      </c>
      <c r="BS94">
        <v>1.5985378335959317E-2</v>
      </c>
      <c r="BT94">
        <v>9.4071345494166E-2</v>
      </c>
      <c r="BU94">
        <v>6.1591916132125238E-3</v>
      </c>
      <c r="BV94">
        <v>0.55096352100372314</v>
      </c>
      <c r="BW94">
        <v>9.8840993039105342E-3</v>
      </c>
      <c r="BX94">
        <v>-1.480872413829817E-2</v>
      </c>
      <c r="BY94">
        <v>1.9489836162820358E-2</v>
      </c>
      <c r="BZ94">
        <v>1.1412784761183802E-2</v>
      </c>
      <c r="CA94">
        <v>6.1390992238184797E-2</v>
      </c>
      <c r="CB94">
        <v>0.4423878011705254</v>
      </c>
      <c r="CC94">
        <v>2.1204077155095952E-2</v>
      </c>
      <c r="CD94">
        <v>0.43269777297973633</v>
      </c>
      <c r="CE94">
        <v>7.9888003278543868E-3</v>
      </c>
      <c r="CF94">
        <v>-4.9670301788390233E-3</v>
      </c>
      <c r="CG94">
        <v>1.2832634656717603E-2</v>
      </c>
      <c r="CH94">
        <v>8.0742203275997407E-3</v>
      </c>
      <c r="CI94">
        <v>4.5405993491627356E-2</v>
      </c>
      <c r="CJ94">
        <v>0.34831596405234105</v>
      </c>
      <c r="CK94">
        <v>1.5045114119932448E-2</v>
      </c>
    </row>
    <row r="95" spans="1:89">
      <c r="A95">
        <v>2006</v>
      </c>
      <c r="B95">
        <v>1</v>
      </c>
      <c r="C95">
        <v>6.9326213724041352E-2</v>
      </c>
      <c r="D95">
        <v>1.5992302222335386E-2</v>
      </c>
      <c r="E95">
        <v>3.0741940452350125E-2</v>
      </c>
      <c r="F95">
        <v>4.0234574085378227E-2</v>
      </c>
      <c r="G95">
        <v>0.10973541691791766</v>
      </c>
      <c r="H95">
        <v>0.6578470241879586</v>
      </c>
      <c r="I95">
        <v>7.612248603846794E-2</v>
      </c>
      <c r="J95">
        <v>0.88326799869537354</v>
      </c>
      <c r="K95">
        <v>6.7173652638406176E-2</v>
      </c>
      <c r="L95">
        <v>2.5694467197658007E-2</v>
      </c>
      <c r="M95">
        <v>2.4609815672308633E-2</v>
      </c>
      <c r="N95">
        <v>3.6806921012202336E-2</v>
      </c>
      <c r="O95">
        <v>9.4346722905561772E-2</v>
      </c>
      <c r="P95">
        <v>0.56473909388190624</v>
      </c>
      <c r="Q95">
        <v>6.9896866316521061E-2</v>
      </c>
      <c r="R95">
        <v>0.45676839351654053</v>
      </c>
      <c r="S95">
        <v>5.9098440911346375E-2</v>
      </c>
      <c r="T95">
        <v>3.0145797165414212E-2</v>
      </c>
      <c r="U95">
        <v>1.4006091768258348E-2</v>
      </c>
      <c r="V95">
        <v>2.8684439444285923E-2</v>
      </c>
      <c r="W95">
        <v>4.8972497956862093E-2</v>
      </c>
      <c r="X95">
        <v>0.22088780731889435</v>
      </c>
      <c r="Y95">
        <v>5.4974008197649714E-2</v>
      </c>
      <c r="Z95">
        <v>0.34555330872535706</v>
      </c>
      <c r="AA95">
        <v>5.5248233554443769E-2</v>
      </c>
      <c r="AB95">
        <v>2.8496737682248946E-2</v>
      </c>
      <c r="AC95">
        <v>9.9535494148025871E-3</v>
      </c>
      <c r="AD95">
        <v>2.5698030477972859E-2</v>
      </c>
      <c r="AE95">
        <v>3.585041552180783E-2</v>
      </c>
      <c r="AF95">
        <v>0.14085547570949025</v>
      </c>
      <c r="AG95">
        <v>4.9451054291558653E-2</v>
      </c>
      <c r="AH95">
        <v>0.19302812218666077</v>
      </c>
      <c r="AI95">
        <v>4.4762230333861779E-2</v>
      </c>
      <c r="AJ95">
        <v>2.2545669796540605E-2</v>
      </c>
      <c r="AK95">
        <v>4.2718756252751976E-3</v>
      </c>
      <c r="AL95">
        <v>1.7517860730693221E-2</v>
      </c>
      <c r="AM95">
        <v>1.5601976393916505E-2</v>
      </c>
      <c r="AN95">
        <v>5.4103453635291093E-2</v>
      </c>
      <c r="AO95">
        <v>3.4224629307304001E-2</v>
      </c>
      <c r="AP95">
        <v>0.15240965783596039</v>
      </c>
      <c r="AQ95">
        <v>3.9765068409261847E-2</v>
      </c>
      <c r="AR95">
        <v>2.0013070149957225E-2</v>
      </c>
      <c r="AS95">
        <v>2.8659254813770624E-3</v>
      </c>
      <c r="AT95">
        <v>1.4037174656260695E-2</v>
      </c>
      <c r="AU95">
        <v>1.054291576655385E-2</v>
      </c>
      <c r="AV95">
        <v>3.7466596618905536E-2</v>
      </c>
      <c r="AW95">
        <v>2.7717181559831893E-2</v>
      </c>
      <c r="AX95">
        <v>8.905772864818573E-2</v>
      </c>
      <c r="AY95">
        <v>2.8959472055372217E-2</v>
      </c>
      <c r="AZ95">
        <v>1.4267243725033279E-2</v>
      </c>
      <c r="BA95">
        <v>1.0138617122986773E-3</v>
      </c>
      <c r="BB95">
        <v>7.6198192560048058E-3</v>
      </c>
      <c r="BC95">
        <v>3.9517751750660374E-3</v>
      </c>
      <c r="BD95">
        <v>1.7805674869491736E-2</v>
      </c>
      <c r="BE95">
        <v>1.5437517794625375E-2</v>
      </c>
      <c r="BF95">
        <v>3.9540987461805344E-2</v>
      </c>
      <c r="BG95">
        <v>1.5505482327910814E-2</v>
      </c>
      <c r="BH95">
        <v>7.8395246590750103E-3</v>
      </c>
      <c r="BI95">
        <v>1.1346867407370303E-4</v>
      </c>
      <c r="BJ95">
        <v>2.9176135040446618E-3</v>
      </c>
      <c r="BK95">
        <v>1.0274609152641069E-3</v>
      </c>
      <c r="BL95">
        <v>5.9755576615305919E-3</v>
      </c>
      <c r="BM95">
        <v>6.1530824028954798E-3</v>
      </c>
      <c r="BN95">
        <v>0.11673200130462646</v>
      </c>
      <c r="BO95">
        <v>2.151780082981699E-3</v>
      </c>
      <c r="BP95">
        <v>-9.7032523178149852E-3</v>
      </c>
      <c r="BQ95">
        <v>6.1324357840376563E-3</v>
      </c>
      <c r="BR95">
        <v>3.427476365973188E-3</v>
      </c>
      <c r="BS95">
        <v>1.5388978900045074E-2</v>
      </c>
      <c r="BT95">
        <v>9.310974672053686E-2</v>
      </c>
      <c r="BU95">
        <v>6.2252524668405798E-3</v>
      </c>
      <c r="BV95">
        <v>0.54323160648345947</v>
      </c>
      <c r="BW95">
        <v>1.0227663796755602E-2</v>
      </c>
      <c r="BX95">
        <v>-1.4153580394775737E-2</v>
      </c>
      <c r="BY95">
        <v>1.6735848669257179E-2</v>
      </c>
      <c r="BZ95">
        <v>1.1550093610620864E-2</v>
      </c>
      <c r="CA95">
        <v>6.0762922961029198E-2</v>
      </c>
      <c r="CB95">
        <v>0.43695952879883526</v>
      </c>
      <c r="CC95">
        <v>2.1148397423932382E-2</v>
      </c>
      <c r="CD95">
        <v>0.42649960517883301</v>
      </c>
      <c r="CE95">
        <v>8.0758698825101841E-3</v>
      </c>
      <c r="CF95">
        <v>-4.4508664471810842E-3</v>
      </c>
      <c r="CG95">
        <v>1.0603758284247644E-2</v>
      </c>
      <c r="CH95">
        <v>8.1227422009355604E-3</v>
      </c>
      <c r="CI95">
        <v>4.53742290417758E-2</v>
      </c>
      <c r="CJ95">
        <v>0.34384935726437421</v>
      </c>
      <c r="CK95">
        <v>1.4923366635619967E-2</v>
      </c>
    </row>
    <row r="96" spans="1:89">
      <c r="A96">
        <v>2007</v>
      </c>
      <c r="B96">
        <v>1</v>
      </c>
      <c r="C96">
        <v>6.3476111794029677E-2</v>
      </c>
      <c r="D96">
        <v>1.7568796660652364E-2</v>
      </c>
      <c r="E96">
        <v>2.9212691486705356E-2</v>
      </c>
      <c r="F96">
        <v>3.7823104965167609E-2</v>
      </c>
      <c r="G96">
        <v>0.10718996359844368</v>
      </c>
      <c r="H96">
        <v>0.67413759375912008</v>
      </c>
      <c r="I96">
        <v>7.0591745998039634E-2</v>
      </c>
      <c r="J96">
        <v>0.88325047492980957</v>
      </c>
      <c r="K96">
        <v>6.1221500225042379E-2</v>
      </c>
      <c r="L96">
        <v>2.7588138406119234E-2</v>
      </c>
      <c r="M96">
        <v>2.3021885911371043E-2</v>
      </c>
      <c r="N96">
        <v>3.4121947273669316E-2</v>
      </c>
      <c r="O96">
        <v>9.1034499348569442E-2</v>
      </c>
      <c r="P96">
        <v>0.58226960504389713</v>
      </c>
      <c r="Q96">
        <v>6.3990538308006203E-2</v>
      </c>
      <c r="R96">
        <v>0.45508167147636414</v>
      </c>
      <c r="S96">
        <v>5.3598723713415973E-2</v>
      </c>
      <c r="T96">
        <v>3.2087266054928919E-2</v>
      </c>
      <c r="U96">
        <v>1.3353596824254223E-2</v>
      </c>
      <c r="V96">
        <v>2.6678348933059641E-2</v>
      </c>
      <c r="W96">
        <v>4.7540634226495522E-2</v>
      </c>
      <c r="X96">
        <v>0.23126368488873666</v>
      </c>
      <c r="Y96">
        <v>5.0557556853150699E-2</v>
      </c>
      <c r="Z96">
        <v>0.34345746040344238</v>
      </c>
      <c r="AA96">
        <v>5.0255528483297646E-2</v>
      </c>
      <c r="AB96">
        <v>3.0451392706475497E-2</v>
      </c>
      <c r="AC96">
        <v>9.7194568350711628E-3</v>
      </c>
      <c r="AD96">
        <v>2.3903479043211752E-2</v>
      </c>
      <c r="AE96">
        <v>3.4563115896925373E-2</v>
      </c>
      <c r="AF96">
        <v>0.14904331445392835</v>
      </c>
      <c r="AG96">
        <v>4.5519596751515949E-2</v>
      </c>
      <c r="AH96">
        <v>0.19120031595230103</v>
      </c>
      <c r="AI96">
        <v>4.0971470106599059E-2</v>
      </c>
      <c r="AJ96">
        <v>2.430620526476044E-2</v>
      </c>
      <c r="AK96">
        <v>4.085608192395087E-3</v>
      </c>
      <c r="AL96">
        <v>1.6247790215021755E-2</v>
      </c>
      <c r="AM96">
        <v>1.4871692209885783E-2</v>
      </c>
      <c r="AN96">
        <v>5.9216923786232369E-2</v>
      </c>
      <c r="AO96">
        <v>3.1499899182677621E-2</v>
      </c>
      <c r="AP96">
        <v>0.15109269320964813</v>
      </c>
      <c r="AQ96">
        <v>3.6613185254948652E-2</v>
      </c>
      <c r="AR96">
        <v>2.1550942717535451E-2</v>
      </c>
      <c r="AS96">
        <v>2.7549643988128585E-3</v>
      </c>
      <c r="AT96">
        <v>1.2922618547458548E-2</v>
      </c>
      <c r="AU96">
        <v>1.0030682679872026E-2</v>
      </c>
      <c r="AV96">
        <v>4.1868495564523461E-2</v>
      </c>
      <c r="AW96">
        <v>2.5350865520845096E-2</v>
      </c>
      <c r="AX96">
        <v>8.8918007910251617E-2</v>
      </c>
      <c r="AY96">
        <v>2.6897890553467842E-2</v>
      </c>
      <c r="AZ96">
        <v>1.5415451741123094E-2</v>
      </c>
      <c r="BA96">
        <v>8.968614286643862E-4</v>
      </c>
      <c r="BB96">
        <v>7.0661841952102469E-3</v>
      </c>
      <c r="BC96">
        <v>3.8582895851980467E-3</v>
      </c>
      <c r="BD96">
        <v>2.0498417663730114E-2</v>
      </c>
      <c r="BE96">
        <v>1.4283659713380135E-2</v>
      </c>
      <c r="BF96">
        <v>4.0854588150978088E-2</v>
      </c>
      <c r="BG96">
        <v>1.4876168094045196E-2</v>
      </c>
      <c r="BH96">
        <v>8.6913897661199772E-3</v>
      </c>
      <c r="BI96">
        <v>5.4199180820582161E-5</v>
      </c>
      <c r="BJ96">
        <v>2.8512469179859646E-3</v>
      </c>
      <c r="BK96">
        <v>1.1265336993584634E-3</v>
      </c>
      <c r="BL96">
        <v>7.2272426571548341E-3</v>
      </c>
      <c r="BM96">
        <v>6.0408051729103586E-3</v>
      </c>
      <c r="BN96">
        <v>0.11674952507019043</v>
      </c>
      <c r="BO96">
        <v>2.2537505359119196E-3</v>
      </c>
      <c r="BP96">
        <v>-1.0020771358892865E-2</v>
      </c>
      <c r="BQ96">
        <v>6.1912369551048486E-3</v>
      </c>
      <c r="BR96">
        <v>3.7010232994078894E-3</v>
      </c>
      <c r="BS96">
        <v>1.6155993458220774E-2</v>
      </c>
      <c r="BT96">
        <v>9.1869753216731617E-2</v>
      </c>
      <c r="BU96">
        <v>6.6009076381709766E-3</v>
      </c>
      <c r="BV96">
        <v>0.54491832852363586</v>
      </c>
      <c r="BW96">
        <v>9.8763437140272584E-3</v>
      </c>
      <c r="BX96">
        <v>-1.4519430605485478E-2</v>
      </c>
      <c r="BY96">
        <v>1.5859090563410741E-2</v>
      </c>
      <c r="BZ96">
        <v>1.1144355255991206E-2</v>
      </c>
      <c r="CA96">
        <v>5.9649375729301644E-2</v>
      </c>
      <c r="CB96">
        <v>0.44287705322555387</v>
      </c>
      <c r="CC96">
        <v>2.0033408885055209E-2</v>
      </c>
      <c r="CD96">
        <v>0.42816880345344543</v>
      </c>
      <c r="CE96">
        <v>7.6226063922227539E-3</v>
      </c>
      <c r="CF96">
        <v>-4.4992684260147572E-3</v>
      </c>
      <c r="CG96">
        <v>9.6682776402575426E-3</v>
      </c>
      <c r="CH96">
        <v>7.4435281969752959E-3</v>
      </c>
      <c r="CI96">
        <v>4.3493860500057366E-2</v>
      </c>
      <c r="CJ96">
        <v>0.35100645287267951</v>
      </c>
      <c r="CK96">
        <v>1.3432845846427881E-2</v>
      </c>
    </row>
    <row r="97" spans="1:89">
      <c r="A97">
        <v>2008</v>
      </c>
      <c r="B97">
        <v>1</v>
      </c>
      <c r="C97">
        <v>5.8018958216576877E-2</v>
      </c>
      <c r="D97">
        <v>1.7053816943538358E-2</v>
      </c>
      <c r="E97">
        <v>3.4692406507919049E-2</v>
      </c>
      <c r="F97">
        <v>3.6632222437038564E-2</v>
      </c>
      <c r="G97">
        <v>9.9966347391422516E-2</v>
      </c>
      <c r="H97">
        <v>0.68323274933455025</v>
      </c>
      <c r="I97">
        <v>7.0403539858787667E-2</v>
      </c>
      <c r="J97">
        <v>0.88550901412963867</v>
      </c>
      <c r="K97">
        <v>5.6413594641902431E-2</v>
      </c>
      <c r="L97">
        <v>2.7262826907394122E-2</v>
      </c>
      <c r="M97">
        <v>2.7481532765065916E-2</v>
      </c>
      <c r="N97">
        <v>3.3185962436722866E-2</v>
      </c>
      <c r="O97">
        <v>8.4802277893546968E-2</v>
      </c>
      <c r="P97">
        <v>0.59225164207424996</v>
      </c>
      <c r="Q97">
        <v>6.4108398577024481E-2</v>
      </c>
      <c r="R97">
        <v>0.45362919569015503</v>
      </c>
      <c r="S97">
        <v>5.0254659423967341E-2</v>
      </c>
      <c r="T97">
        <v>3.0767558651390775E-2</v>
      </c>
      <c r="U97">
        <v>1.545704916011055E-2</v>
      </c>
      <c r="V97">
        <v>2.6141023624518912E-2</v>
      </c>
      <c r="W97">
        <v>4.2951110990255809E-2</v>
      </c>
      <c r="X97">
        <v>0.23698083533214598</v>
      </c>
      <c r="Y97">
        <v>5.1074758076719538E-2</v>
      </c>
      <c r="Z97">
        <v>0.34040313959121704</v>
      </c>
      <c r="AA97">
        <v>4.7499675553940045E-2</v>
      </c>
      <c r="AB97">
        <v>2.9476097895510964E-2</v>
      </c>
      <c r="AC97">
        <v>1.1104896388141954E-2</v>
      </c>
      <c r="AD97">
        <v>2.3700131335014449E-2</v>
      </c>
      <c r="AE97">
        <v>3.11516826347179E-2</v>
      </c>
      <c r="AF97">
        <v>0.15096667086813559</v>
      </c>
      <c r="AG97">
        <v>4.6499581023995304E-2</v>
      </c>
      <c r="AH97">
        <v>0.18789622187614441</v>
      </c>
      <c r="AI97">
        <v>3.9722540834980939E-2</v>
      </c>
      <c r="AJ97">
        <v>2.3562338145380512E-2</v>
      </c>
      <c r="AK97">
        <v>4.7406507347405947E-3</v>
      </c>
      <c r="AL97">
        <v>1.6594574007554864E-2</v>
      </c>
      <c r="AM97">
        <v>1.3597311105777223E-2</v>
      </c>
      <c r="AN97">
        <v>5.6644463088960831E-2</v>
      </c>
      <c r="AO97">
        <v>3.3034829812934596E-2</v>
      </c>
      <c r="AP97">
        <v>0.1482720673084259</v>
      </c>
      <c r="AQ97">
        <v>3.5799345295946888E-2</v>
      </c>
      <c r="AR97">
        <v>2.0832034032500259E-2</v>
      </c>
      <c r="AS97">
        <v>3.210853050099619E-3</v>
      </c>
      <c r="AT97">
        <v>1.3413785745571973E-2</v>
      </c>
      <c r="AU97">
        <v>9.151157118912014E-3</v>
      </c>
      <c r="AV97">
        <v>3.8905442477327586E-2</v>
      </c>
      <c r="AW97">
        <v>2.6960184929826832E-2</v>
      </c>
      <c r="AX97">
        <v>8.7667897343635559E-2</v>
      </c>
      <c r="AY97">
        <v>2.6978433424585259E-2</v>
      </c>
      <c r="AZ97">
        <v>1.4587609799507406E-2</v>
      </c>
      <c r="BA97">
        <v>1.163119178766813E-3</v>
      </c>
      <c r="BB97">
        <v>7.6022221550237842E-3</v>
      </c>
      <c r="BC97">
        <v>3.4232337914020736E-3</v>
      </c>
      <c r="BD97">
        <v>1.8261973520417286E-2</v>
      </c>
      <c r="BE97">
        <v>1.5653530845322113E-2</v>
      </c>
      <c r="BF97">
        <v>4.0951777249574661E-2</v>
      </c>
      <c r="BG97">
        <v>1.5474195963784953E-2</v>
      </c>
      <c r="BH97">
        <v>8.0318755252297563E-3</v>
      </c>
      <c r="BI97">
        <v>1.3488456085699319E-4</v>
      </c>
      <c r="BJ97">
        <v>3.2795231569213786E-3</v>
      </c>
      <c r="BK97">
        <v>9.0556524871783885E-4</v>
      </c>
      <c r="BL97">
        <v>6.1939559718229981E-3</v>
      </c>
      <c r="BM97">
        <v>6.9390816732352182E-3</v>
      </c>
      <c r="BN97">
        <v>0.11449098587036133</v>
      </c>
      <c r="BO97">
        <v>1.604177192348235E-3</v>
      </c>
      <c r="BP97">
        <v>-1.0210957149740933E-2</v>
      </c>
      <c r="BQ97">
        <v>7.2115777343579922E-3</v>
      </c>
      <c r="BR97">
        <v>3.4460609813155925E-3</v>
      </c>
      <c r="BS97">
        <v>1.516482866094457E-2</v>
      </c>
      <c r="BT97">
        <v>9.0983433408851136E-2</v>
      </c>
      <c r="BU97">
        <v>6.2946845708066555E-3</v>
      </c>
      <c r="BV97">
        <v>0.54637080430984497</v>
      </c>
      <c r="BW97">
        <v>7.7635425243798122E-3</v>
      </c>
      <c r="BX97">
        <v>-1.371441526794346E-2</v>
      </c>
      <c r="BY97">
        <v>1.9235364362567387E-2</v>
      </c>
      <c r="BZ97">
        <v>1.0490897198503213E-2</v>
      </c>
      <c r="CA97">
        <v>5.701530660213322E-2</v>
      </c>
      <c r="CB97">
        <v>0.44625417415576901</v>
      </c>
      <c r="CC97">
        <v>1.9328175855322823E-2</v>
      </c>
      <c r="CD97">
        <v>0.43187981843948364</v>
      </c>
      <c r="CE97">
        <v>6.1593490638028265E-3</v>
      </c>
      <c r="CF97">
        <v>-3.5044022981917449E-3</v>
      </c>
      <c r="CG97">
        <v>1.2024510223694562E-2</v>
      </c>
      <c r="CH97">
        <v>7.0451159100876973E-3</v>
      </c>
      <c r="CI97">
        <v>4.1851157013541182E-2</v>
      </c>
      <c r="CJ97">
        <v>0.35526951634386855</v>
      </c>
      <c r="CK97">
        <v>1.3033993780207897E-2</v>
      </c>
    </row>
    <row r="98" spans="1:89">
      <c r="A98">
        <v>2009</v>
      </c>
      <c r="B98">
        <v>1</v>
      </c>
      <c r="C98">
        <v>6.6783620751600381E-2</v>
      </c>
      <c r="D98">
        <v>1.1277694958223616E-2</v>
      </c>
      <c r="E98">
        <v>4.4540673629676064E-2</v>
      </c>
      <c r="F98">
        <v>3.3877513257953851E-2</v>
      </c>
      <c r="G98">
        <v>0.10400137227393635</v>
      </c>
      <c r="H98">
        <v>0.67415734968697905</v>
      </c>
      <c r="I98">
        <v>6.5361842507343226E-2</v>
      </c>
      <c r="J98">
        <v>0.89135092496871948</v>
      </c>
      <c r="K98">
        <v>6.5532841447351678E-2</v>
      </c>
      <c r="L98">
        <v>2.2526807948132527E-2</v>
      </c>
      <c r="M98">
        <v>3.6099502180567261E-2</v>
      </c>
      <c r="N98">
        <v>3.039797623802705E-2</v>
      </c>
      <c r="O98">
        <v>8.8751334940524507E-2</v>
      </c>
      <c r="P98">
        <v>0.58909362131934484</v>
      </c>
      <c r="Q98">
        <v>5.8945373445179257E-2</v>
      </c>
      <c r="R98">
        <v>0.45014885067939758</v>
      </c>
      <c r="S98">
        <v>5.8184304285573238E-2</v>
      </c>
      <c r="T98">
        <v>2.7451388309449702E-2</v>
      </c>
      <c r="U98">
        <v>1.9526023744736398E-2</v>
      </c>
      <c r="V98">
        <v>2.3314191486916103E-2</v>
      </c>
      <c r="W98">
        <v>4.2671617711357725E-2</v>
      </c>
      <c r="X98">
        <v>0.23326246223043298</v>
      </c>
      <c r="Y98">
        <v>4.5737970486840251E-2</v>
      </c>
      <c r="Z98">
        <v>0.33396005630493164</v>
      </c>
      <c r="AA98">
        <v>5.4791020297365427E-2</v>
      </c>
      <c r="AB98">
        <v>2.6709104098290914E-2</v>
      </c>
      <c r="AC98">
        <v>1.3950993190457266E-2</v>
      </c>
      <c r="AD98">
        <v>2.1089471761200278E-2</v>
      </c>
      <c r="AE98">
        <v>3.0575872016154547E-2</v>
      </c>
      <c r="AF98">
        <v>0.14530584223246756</v>
      </c>
      <c r="AG98">
        <v>4.1522780728115403E-2</v>
      </c>
      <c r="AH98">
        <v>0.18039804697036743</v>
      </c>
      <c r="AI98">
        <v>4.5458609999417414E-2</v>
      </c>
      <c r="AJ98">
        <v>2.1798327184567281E-2</v>
      </c>
      <c r="AK98">
        <v>6.0056810671303765E-3</v>
      </c>
      <c r="AL98">
        <v>1.4699017309340664E-2</v>
      </c>
      <c r="AM98">
        <v>1.3132323550518047E-2</v>
      </c>
      <c r="AN98">
        <v>4.9972314402495083E-2</v>
      </c>
      <c r="AO98">
        <v>2.9335497566241358E-2</v>
      </c>
      <c r="AP98">
        <v>0.141847163438797</v>
      </c>
      <c r="AQ98">
        <v>4.0982643407489389E-2</v>
      </c>
      <c r="AR98">
        <v>1.9051812788963764E-2</v>
      </c>
      <c r="AS98">
        <v>4.1499370270802402E-3</v>
      </c>
      <c r="AT98">
        <v>1.1877585608818077E-2</v>
      </c>
      <c r="AU98">
        <v>8.8265133699317096E-3</v>
      </c>
      <c r="AV98">
        <v>3.3041821474617851E-2</v>
      </c>
      <c r="AW98">
        <v>2.3913774293056075E-2</v>
      </c>
      <c r="AX98">
        <v>8.4177948534488678E-2</v>
      </c>
      <c r="AY98">
        <v>3.0842148352789388E-2</v>
      </c>
      <c r="AZ98">
        <v>1.3440105060141969E-2</v>
      </c>
      <c r="BA98">
        <v>1.6546856940432247E-3</v>
      </c>
      <c r="BB98">
        <v>6.5862119225656738E-3</v>
      </c>
      <c r="BC98">
        <v>3.6365391143615808E-3</v>
      </c>
      <c r="BD98">
        <v>1.446460670970676E-2</v>
      </c>
      <c r="BE98">
        <v>1.3550736264743643E-2</v>
      </c>
      <c r="BF98">
        <v>4.1089445352554321E-2</v>
      </c>
      <c r="BG98">
        <v>1.8796867856972859E-2</v>
      </c>
      <c r="BH98">
        <v>7.5404665588292234E-3</v>
      </c>
      <c r="BI98">
        <v>3.8181375832539315E-4</v>
      </c>
      <c r="BJ98">
        <v>2.7442445209870923E-3</v>
      </c>
      <c r="BK98">
        <v>1.4227694473237693E-3</v>
      </c>
      <c r="BL98">
        <v>4.4679499898497366E-3</v>
      </c>
      <c r="BM98">
        <v>5.7443687329481784E-3</v>
      </c>
      <c r="BN98">
        <v>0.10864907503128052</v>
      </c>
      <c r="BO98">
        <v>1.2490065801335E-3</v>
      </c>
      <c r="BP98">
        <v>-1.125149072093448E-2</v>
      </c>
      <c r="BQ98">
        <v>8.4421367426075894E-3</v>
      </c>
      <c r="BR98">
        <v>3.479440977193922E-3</v>
      </c>
      <c r="BS98">
        <v>1.5251032158217022E-2</v>
      </c>
      <c r="BT98">
        <v>8.5066283834572418E-2</v>
      </c>
      <c r="BU98">
        <v>6.4161999683429631E-3</v>
      </c>
      <c r="BV98">
        <v>0.54985114932060242</v>
      </c>
      <c r="BW98">
        <v>8.5985466635876365E-3</v>
      </c>
      <c r="BX98">
        <v>-1.6174248324187207E-2</v>
      </c>
      <c r="BY98">
        <v>2.5014661697948651E-2</v>
      </c>
      <c r="BZ98">
        <v>1.0563100207056352E-2</v>
      </c>
      <c r="CA98">
        <v>6.1329861726337323E-2</v>
      </c>
      <c r="CB98">
        <v>0.44089676290682078</v>
      </c>
      <c r="CC98">
        <v>1.9623423933665302E-2</v>
      </c>
      <c r="CD98">
        <v>0.4412020742893219</v>
      </c>
      <c r="CE98">
        <v>7.3493880905536645E-3</v>
      </c>
      <c r="CF98">
        <v>-4.9240336380587191E-3</v>
      </c>
      <c r="CG98">
        <v>1.6573522305357573E-2</v>
      </c>
      <c r="CH98">
        <v>7.0840547991778136E-3</v>
      </c>
      <c r="CI98">
        <v>4.6079644166530702E-2</v>
      </c>
      <c r="CJ98">
        <v>0.35582897898312588</v>
      </c>
      <c r="CK98">
        <v>1.3207944555717973E-2</v>
      </c>
    </row>
    <row r="99" spans="1:89">
      <c r="A99">
        <v>2010</v>
      </c>
      <c r="B99">
        <v>1</v>
      </c>
      <c r="C99">
        <v>7.6918809717824388E-2</v>
      </c>
      <c r="D99">
        <v>7.1947408919044165E-3</v>
      </c>
      <c r="E99">
        <v>4.7845705691251794E-2</v>
      </c>
      <c r="F99">
        <v>3.3865442352478681E-2</v>
      </c>
      <c r="G99">
        <v>0.11328627791527879</v>
      </c>
      <c r="H99">
        <v>0.65594593989112582</v>
      </c>
      <c r="I99">
        <v>6.4943069141946808E-2</v>
      </c>
      <c r="J99">
        <v>0.89566665887832642</v>
      </c>
      <c r="K99">
        <v>7.5615140832153052E-2</v>
      </c>
      <c r="L99">
        <v>1.8860337907523568E-2</v>
      </c>
      <c r="M99">
        <v>3.9099184040114504E-2</v>
      </c>
      <c r="N99">
        <v>3.0338287410585515E-2</v>
      </c>
      <c r="O99">
        <v>9.7841117938312197E-2</v>
      </c>
      <c r="P99">
        <v>0.57539649371304014</v>
      </c>
      <c r="Q99">
        <v>5.8508174544400694E-2</v>
      </c>
      <c r="R99">
        <v>0.46242454648017883</v>
      </c>
      <c r="S99">
        <v>6.7887532650859589E-2</v>
      </c>
      <c r="T99">
        <v>2.5452893300503501E-2</v>
      </c>
      <c r="U99">
        <v>2.0434837593824501E-2</v>
      </c>
      <c r="V99">
        <v>2.3193497968389869E-2</v>
      </c>
      <c r="W99">
        <v>4.8208773070045854E-2</v>
      </c>
      <c r="X99">
        <v>0.23191783033938029</v>
      </c>
      <c r="Y99">
        <v>4.5322381367638422E-2</v>
      </c>
      <c r="Z99">
        <v>0.34685683250427246</v>
      </c>
      <c r="AA99">
        <v>6.4363383967304427E-2</v>
      </c>
      <c r="AB99">
        <v>2.5274027721057385E-2</v>
      </c>
      <c r="AC99">
        <v>1.4490028746113397E-2</v>
      </c>
      <c r="AD99">
        <v>2.0783398124894218E-2</v>
      </c>
      <c r="AE99">
        <v>3.4677972980902028E-2</v>
      </c>
      <c r="AF99">
        <v>0.14641876422742764</v>
      </c>
      <c r="AG99">
        <v>4.0854073307659979E-2</v>
      </c>
      <c r="AH99">
        <v>0.19265429675579071</v>
      </c>
      <c r="AI99">
        <v>5.4529646232007185E-2</v>
      </c>
      <c r="AJ99">
        <v>2.1199761356442925E-2</v>
      </c>
      <c r="AK99">
        <v>6.0668996527196567E-3</v>
      </c>
      <c r="AL99">
        <v>1.4492549194376876E-2</v>
      </c>
      <c r="AM99">
        <v>1.4904780464263056E-2</v>
      </c>
      <c r="AN99">
        <v>5.2537999114866854E-2</v>
      </c>
      <c r="AO99">
        <v>2.8927648506272607E-2</v>
      </c>
      <c r="AP99">
        <v>0.15338335931301117</v>
      </c>
      <c r="AQ99">
        <v>5.0095499417795342E-2</v>
      </c>
      <c r="AR99">
        <v>1.8992293598187004E-2</v>
      </c>
      <c r="AS99">
        <v>4.1772923726302548E-3</v>
      </c>
      <c r="AT99">
        <v>1.1586734221801225E-2</v>
      </c>
      <c r="AU99">
        <v>9.9928369108437231E-3</v>
      </c>
      <c r="AV99">
        <v>3.5199697051447446E-2</v>
      </c>
      <c r="AW99">
        <v>2.3334742245839011E-2</v>
      </c>
      <c r="AX99">
        <v>9.3701541423797607E-2</v>
      </c>
      <c r="AY99">
        <v>3.9076120824167289E-2</v>
      </c>
      <c r="AZ99">
        <v>1.3868784228359139E-2</v>
      </c>
      <c r="BA99">
        <v>1.614012224055819E-3</v>
      </c>
      <c r="BB99">
        <v>6.4117016368504349E-3</v>
      </c>
      <c r="BC99">
        <v>4.0040950083548568E-3</v>
      </c>
      <c r="BD99">
        <v>1.545466103892644E-2</v>
      </c>
      <c r="BE99">
        <v>1.3273286981656609E-2</v>
      </c>
      <c r="BF99">
        <v>4.6813853085041046E-2</v>
      </c>
      <c r="BG99">
        <v>2.457757789770345E-2</v>
      </c>
      <c r="BH99">
        <v>8.0663612370775861E-3</v>
      </c>
      <c r="BI99">
        <v>3.4400570323626901E-4</v>
      </c>
      <c r="BJ99">
        <v>2.5663405654743811E-3</v>
      </c>
      <c r="BK99">
        <v>1.2011742829559659E-3</v>
      </c>
      <c r="BL99">
        <v>4.5599414927989749E-3</v>
      </c>
      <c r="BM99">
        <v>5.5057409586607969E-3</v>
      </c>
      <c r="BN99">
        <v>0.10433334112167358</v>
      </c>
      <c r="BO99">
        <v>1.3012890497216974E-3</v>
      </c>
      <c r="BP99">
        <v>-1.1668315099220578E-2</v>
      </c>
      <c r="BQ99">
        <v>8.747716531180472E-3</v>
      </c>
      <c r="BR99">
        <v>3.5271027195268772E-3</v>
      </c>
      <c r="BS99">
        <v>1.5446214457565053E-2</v>
      </c>
      <c r="BT99">
        <v>8.0552558034348132E-2</v>
      </c>
      <c r="BU99">
        <v>6.4346835213636364E-3</v>
      </c>
      <c r="BV99">
        <v>0.53757545351982117</v>
      </c>
      <c r="BW99">
        <v>9.0292678062661499E-3</v>
      </c>
      <c r="BX99">
        <v>-1.8259381412876273E-2</v>
      </c>
      <c r="BY99">
        <v>2.7410965885013724E-2</v>
      </c>
      <c r="BZ99">
        <v>1.0671473792805763E-2</v>
      </c>
      <c r="CA99">
        <v>6.5077747242287765E-2</v>
      </c>
      <c r="CB99">
        <v>0.42403243289960124</v>
      </c>
      <c r="CC99">
        <v>1.9619733099043291E-2</v>
      </c>
      <c r="CD99">
        <v>0.43324211239814758</v>
      </c>
      <c r="CE99">
        <v>7.7278026545861299E-3</v>
      </c>
      <c r="CF99">
        <v>-6.5924494725977121E-3</v>
      </c>
      <c r="CG99">
        <v>1.8664348121729016E-2</v>
      </c>
      <c r="CH99">
        <v>7.1448402052853863E-3</v>
      </c>
      <c r="CI99">
        <v>4.9632329329402633E-2</v>
      </c>
      <c r="CJ99">
        <v>0.34347822418395435</v>
      </c>
      <c r="CK99">
        <v>1.3185895073009411E-2</v>
      </c>
    </row>
    <row r="100" spans="1:89">
      <c r="A100">
        <v>2011</v>
      </c>
      <c r="B100">
        <v>1</v>
      </c>
      <c r="C100">
        <v>7.6178432279576214E-2</v>
      </c>
      <c r="D100">
        <v>4.4052791542164016E-3</v>
      </c>
      <c r="E100">
        <v>5.203191091377235E-2</v>
      </c>
      <c r="F100">
        <v>3.5107197395248591E-2</v>
      </c>
      <c r="G100">
        <v>0.11405207602652467</v>
      </c>
      <c r="H100">
        <v>0.65045029500151941</v>
      </c>
      <c r="I100">
        <v>6.7774789585044459E-2</v>
      </c>
      <c r="J100">
        <v>0.89693379402160645</v>
      </c>
      <c r="K100">
        <v>7.4433659842187083E-2</v>
      </c>
      <c r="L100">
        <v>1.6520743415993765E-2</v>
      </c>
      <c r="M100">
        <v>4.3254208870390984E-2</v>
      </c>
      <c r="N100">
        <v>3.1615283858291786E-2</v>
      </c>
      <c r="O100">
        <v>9.8635694568461538E-2</v>
      </c>
      <c r="P100">
        <v>0.57114036941613555</v>
      </c>
      <c r="Q100">
        <v>6.1327729537341669E-2</v>
      </c>
      <c r="R100">
        <v>0.4648577868938446</v>
      </c>
      <c r="S100">
        <v>6.5757104860638571E-2</v>
      </c>
      <c r="T100">
        <v>2.4238062561336315E-2</v>
      </c>
      <c r="U100">
        <v>2.2822251904384683E-2</v>
      </c>
      <c r="V100">
        <v>2.4261203203780342E-2</v>
      </c>
      <c r="W100">
        <v>4.8356978519260949E-2</v>
      </c>
      <c r="X100">
        <v>0.23179230819029467</v>
      </c>
      <c r="Y100">
        <v>4.7623983060597862E-2</v>
      </c>
      <c r="Z100">
        <v>0.34846201539039612</v>
      </c>
      <c r="AA100">
        <v>6.2006423659783608E-2</v>
      </c>
      <c r="AB100">
        <v>2.3913240677197106E-2</v>
      </c>
      <c r="AC100">
        <v>1.6192177365765763E-2</v>
      </c>
      <c r="AD100">
        <v>2.1776251179509539E-2</v>
      </c>
      <c r="AE100">
        <v>3.4871244219077141E-2</v>
      </c>
      <c r="AF100">
        <v>0.14674690851499644</v>
      </c>
      <c r="AG100">
        <v>4.2951356565820928E-2</v>
      </c>
      <c r="AH100">
        <v>0.1916688084602356</v>
      </c>
      <c r="AI100">
        <v>5.1981901006832754E-2</v>
      </c>
      <c r="AJ100">
        <v>2.0642087867879823E-2</v>
      </c>
      <c r="AK100">
        <v>6.9940196362227791E-3</v>
      </c>
      <c r="AL100">
        <v>1.4964246249258724E-2</v>
      </c>
      <c r="AM100">
        <v>1.4829066030799079E-2</v>
      </c>
      <c r="AN100">
        <v>5.2357270742784366E-2</v>
      </c>
      <c r="AO100">
        <v>2.989918789090389E-2</v>
      </c>
      <c r="AP100">
        <v>0.15137557685375214</v>
      </c>
      <c r="AQ100">
        <v>4.7256865959956949E-2</v>
      </c>
      <c r="AR100">
        <v>1.8589495476772442E-2</v>
      </c>
      <c r="AS100">
        <v>4.8154653440706111E-3</v>
      </c>
      <c r="AT100">
        <v>1.1938774973950423E-2</v>
      </c>
      <c r="AU100">
        <v>9.9235479857556277E-3</v>
      </c>
      <c r="AV100">
        <v>3.4760157973616979E-2</v>
      </c>
      <c r="AW100">
        <v>2.4091062844242381E-2</v>
      </c>
      <c r="AX100">
        <v>9.030335396528244E-2</v>
      </c>
      <c r="AY100">
        <v>3.6296081473408376E-2</v>
      </c>
      <c r="AZ100">
        <v>1.3641321316906079E-2</v>
      </c>
      <c r="BA100">
        <v>1.9434691658153651E-3</v>
      </c>
      <c r="BB100">
        <v>6.4298284999917766E-3</v>
      </c>
      <c r="BC100">
        <v>3.6827248162604356E-3</v>
      </c>
      <c r="BD100">
        <v>1.4947532794790811E-2</v>
      </c>
      <c r="BE100">
        <v>1.3361398611423521E-2</v>
      </c>
      <c r="BF100">
        <v>4.247988760471344E-2</v>
      </c>
      <c r="BG100">
        <v>2.1568786701419648E-2</v>
      </c>
      <c r="BH100">
        <v>7.6869444587722904E-3</v>
      </c>
      <c r="BI100">
        <v>4.5470235104558938E-4</v>
      </c>
      <c r="BJ100">
        <v>2.425711252292349E-3</v>
      </c>
      <c r="BK100">
        <v>9.2004011588594755E-4</v>
      </c>
      <c r="BL100">
        <v>4.161963930630657E-3</v>
      </c>
      <c r="BM100">
        <v>5.257574330160243E-3</v>
      </c>
      <c r="BN100">
        <v>0.10306620597839355</v>
      </c>
      <c r="BO100">
        <v>1.7423651929780596E-3</v>
      </c>
      <c r="BP100">
        <v>-1.2118422836143601E-2</v>
      </c>
      <c r="BQ100">
        <v>8.7788841065554735E-3</v>
      </c>
      <c r="BR100">
        <v>3.4918055392849923E-3</v>
      </c>
      <c r="BS100">
        <v>1.5417547796617165E-2</v>
      </c>
      <c r="BT100">
        <v>7.9313369080874316E-2</v>
      </c>
      <c r="BU100">
        <v>6.446741980539762E-3</v>
      </c>
      <c r="BV100">
        <v>0.5351422131061554</v>
      </c>
      <c r="BW100">
        <v>1.0419904358637799E-2</v>
      </c>
      <c r="BX100">
        <v>-1.9833706355239924E-2</v>
      </c>
      <c r="BY100">
        <v>2.9209716808584658E-2</v>
      </c>
      <c r="BZ100">
        <v>1.0845620070989501E-2</v>
      </c>
      <c r="CA100">
        <v>6.5695301980721696E-2</v>
      </c>
      <c r="CB100">
        <v>0.4186612036203271</v>
      </c>
      <c r="CC100">
        <v>2.0150047572717322E-2</v>
      </c>
      <c r="CD100">
        <v>0.43207600712776184</v>
      </c>
      <c r="CE100">
        <v>8.6774048128493327E-3</v>
      </c>
      <c r="CF100">
        <v>-7.7168287519734646E-3</v>
      </c>
      <c r="CG100">
        <v>2.0431969611690335E-2</v>
      </c>
      <c r="CH100">
        <v>7.3543269035010106E-3</v>
      </c>
      <c r="CI100">
        <v>5.0278629627135349E-2</v>
      </c>
      <c r="CJ100">
        <v>0.33934605328575917</v>
      </c>
      <c r="CK100">
        <v>1.370424171938159E-2</v>
      </c>
    </row>
    <row r="101" spans="1:89">
      <c r="A101">
        <v>2012</v>
      </c>
      <c r="B101">
        <v>1</v>
      </c>
      <c r="C101">
        <v>7.6015523974716004E-2</v>
      </c>
      <c r="D101">
        <v>5.4980696285662489E-3</v>
      </c>
      <c r="E101">
        <v>5.3490471145433371E-2</v>
      </c>
      <c r="F101">
        <v>3.661000532191494E-2</v>
      </c>
      <c r="G101">
        <v>0.11522407828602965</v>
      </c>
      <c r="H101">
        <v>0.64322946579097362</v>
      </c>
      <c r="I101">
        <v>6.993241693630825E-2</v>
      </c>
      <c r="J101">
        <v>0.89993488788604736</v>
      </c>
      <c r="K101">
        <v>7.4398210185050079E-2</v>
      </c>
      <c r="L101">
        <v>1.7155974572404295E-2</v>
      </c>
      <c r="M101">
        <v>4.4807258665007114E-2</v>
      </c>
      <c r="N101">
        <v>3.3168220029207864E-2</v>
      </c>
      <c r="O101">
        <v>0.10004919285175007</v>
      </c>
      <c r="P101">
        <v>0.56670245521454621</v>
      </c>
      <c r="Q101">
        <v>6.3650427075092483E-2</v>
      </c>
      <c r="R101">
        <v>0.47611066699028015</v>
      </c>
      <c r="S101">
        <v>6.7089360711625592E-2</v>
      </c>
      <c r="T101">
        <v>2.5281240922771467E-2</v>
      </c>
      <c r="U101">
        <v>2.3455284076155478E-2</v>
      </c>
      <c r="V101">
        <v>2.5863629063192475E-2</v>
      </c>
      <c r="W101">
        <v>5.0394453879662467E-2</v>
      </c>
      <c r="X101">
        <v>0.23388214436439927</v>
      </c>
      <c r="Y101">
        <v>5.0142753715434064E-2</v>
      </c>
      <c r="Z101">
        <v>0.36068132519721985</v>
      </c>
      <c r="AA101">
        <v>6.3654381946997518E-2</v>
      </c>
      <c r="AB101">
        <v>2.5213407328524236E-2</v>
      </c>
      <c r="AC101">
        <v>1.6661576770558288E-2</v>
      </c>
      <c r="AD101">
        <v>2.3190282564416475E-2</v>
      </c>
      <c r="AE101">
        <v>3.6659333053391731E-2</v>
      </c>
      <c r="AF101">
        <v>0.15014028227506199</v>
      </c>
      <c r="AG101">
        <v>4.5159800865903689E-2</v>
      </c>
      <c r="AH101">
        <v>0.20300604403018951</v>
      </c>
      <c r="AI101">
        <v>5.4131012655978972E-2</v>
      </c>
      <c r="AJ101">
        <v>2.2058480293464168E-2</v>
      </c>
      <c r="AK101">
        <v>7.2243028460336695E-3</v>
      </c>
      <c r="AL101">
        <v>1.6272065398098726E-2</v>
      </c>
      <c r="AM101">
        <v>1.5676176260566114E-2</v>
      </c>
      <c r="AN101">
        <v>5.5529853642710257E-2</v>
      </c>
      <c r="AO101">
        <v>3.2112596281083622E-2</v>
      </c>
      <c r="AP101">
        <v>0.16191418468952179</v>
      </c>
      <c r="AQ101">
        <v>4.9404745108190623E-2</v>
      </c>
      <c r="AR101">
        <v>1.9801789490924447E-2</v>
      </c>
      <c r="AS101">
        <v>4.9963161627469754E-3</v>
      </c>
      <c r="AT101">
        <v>1.3170884295623339E-2</v>
      </c>
      <c r="AU101">
        <v>1.0546058248342987E-2</v>
      </c>
      <c r="AV101">
        <v>3.7793695502973665E-2</v>
      </c>
      <c r="AW101">
        <v>2.6201321007400788E-2</v>
      </c>
      <c r="AX101">
        <v>9.8225012421607971E-2</v>
      </c>
      <c r="AY101">
        <v>3.7760162702341428E-2</v>
      </c>
      <c r="AZ101">
        <v>1.4822474171952781E-2</v>
      </c>
      <c r="BA101">
        <v>2.0554083275867931E-3</v>
      </c>
      <c r="BB101">
        <v>7.3225614940653598E-3</v>
      </c>
      <c r="BC101">
        <v>4.137899374164312E-3</v>
      </c>
      <c r="BD101">
        <v>1.7201333931267392E-2</v>
      </c>
      <c r="BE101">
        <v>1.4925604007013321E-2</v>
      </c>
      <c r="BF101">
        <v>4.7275688499212265E-2</v>
      </c>
      <c r="BG101">
        <v>2.2180703901446511E-2</v>
      </c>
      <c r="BH101">
        <v>8.7614429521394605E-3</v>
      </c>
      <c r="BI101">
        <v>5.2245018804831828E-4</v>
      </c>
      <c r="BJ101">
        <v>2.8778886636692041E-3</v>
      </c>
      <c r="BK101">
        <v>1.1563606165306758E-3</v>
      </c>
      <c r="BL101">
        <v>5.6432241999471288E-3</v>
      </c>
      <c r="BM101">
        <v>6.1303495473687877E-3</v>
      </c>
      <c r="BN101">
        <v>0.10006511211395264</v>
      </c>
      <c r="BO101">
        <v>1.6150388429332439E-3</v>
      </c>
      <c r="BP101">
        <v>-1.1660712473951472E-2</v>
      </c>
      <c r="BQ101">
        <v>8.6843250886189174E-3</v>
      </c>
      <c r="BR101">
        <v>3.4416472899474566E-3</v>
      </c>
      <c r="BS101">
        <v>1.5176012745863552E-2</v>
      </c>
      <c r="BT101">
        <v>7.6530359938580025E-2</v>
      </c>
      <c r="BU101">
        <v>6.2816210549477757E-3</v>
      </c>
      <c r="BV101">
        <v>0.52388933300971985</v>
      </c>
      <c r="BW101">
        <v>8.9260682870507726E-3</v>
      </c>
      <c r="BX101">
        <v>-1.9783233630169341E-2</v>
      </c>
      <c r="BY101">
        <v>3.0035192846116745E-2</v>
      </c>
      <c r="BZ101">
        <v>1.0746350225069964E-2</v>
      </c>
      <c r="CA101">
        <v>6.4829637249750785E-2</v>
      </c>
      <c r="CB101">
        <v>0.4093475381374827</v>
      </c>
      <c r="CC101">
        <v>1.9789611235359668E-2</v>
      </c>
      <c r="CD101">
        <v>0.42382422089576721</v>
      </c>
      <c r="CE101">
        <v>7.310966419716603E-3</v>
      </c>
      <c r="CF101">
        <v>-8.1240245929316158E-3</v>
      </c>
      <c r="CG101">
        <v>2.1351955276860738E-2</v>
      </c>
      <c r="CH101">
        <v>7.3052257886955926E-3</v>
      </c>
      <c r="CI101">
        <v>4.965454478806873E-2</v>
      </c>
      <c r="CJ101">
        <v>0.33281527364368468</v>
      </c>
      <c r="CK101">
        <v>1.3508930536277294E-2</v>
      </c>
    </row>
    <row r="102" spans="1:89">
      <c r="A102">
        <v>2013</v>
      </c>
      <c r="B102">
        <v>1</v>
      </c>
      <c r="C102">
        <v>7.3084444343690436E-2</v>
      </c>
      <c r="D102">
        <v>1.1068062806229628E-2</v>
      </c>
      <c r="E102">
        <v>5.5251002882981348E-2</v>
      </c>
      <c r="F102">
        <v>3.6910912386703743E-2</v>
      </c>
      <c r="G102">
        <v>0.10888618503149949</v>
      </c>
      <c r="H102">
        <v>0.64405554859919079</v>
      </c>
      <c r="I102">
        <v>7.0743872166080024E-2</v>
      </c>
      <c r="J102">
        <v>0.89578801393508911</v>
      </c>
      <c r="K102">
        <v>7.1317269554868709E-2</v>
      </c>
      <c r="L102">
        <v>2.080555790731705E-2</v>
      </c>
      <c r="M102">
        <v>4.6351615246985813E-2</v>
      </c>
      <c r="N102">
        <v>3.3433105382009901E-2</v>
      </c>
      <c r="O102">
        <v>9.3563732920064813E-2</v>
      </c>
      <c r="P102">
        <v>0.565934851892823</v>
      </c>
      <c r="Q102">
        <v>6.4380799951981912E-2</v>
      </c>
      <c r="R102">
        <v>0.46659615635871887</v>
      </c>
      <c r="S102">
        <v>6.1981045060111324E-2</v>
      </c>
      <c r="T102">
        <v>2.7257261935258265E-2</v>
      </c>
      <c r="U102">
        <v>2.4300642682290249E-2</v>
      </c>
      <c r="V102">
        <v>2.6014053540874344E-2</v>
      </c>
      <c r="W102">
        <v>4.6578841071217417E-2</v>
      </c>
      <c r="X102">
        <v>0.22980902540689757</v>
      </c>
      <c r="Y102">
        <v>5.0656652283740826E-2</v>
      </c>
      <c r="Z102">
        <v>0.34969300031661987</v>
      </c>
      <c r="AA102">
        <v>5.7702394073519687E-2</v>
      </c>
      <c r="AB102">
        <v>2.6779266238431028E-2</v>
      </c>
      <c r="AC102">
        <v>1.7263160164117244E-2</v>
      </c>
      <c r="AD102">
        <v>2.321846814903698E-2</v>
      </c>
      <c r="AE102">
        <v>3.3539338265017378E-2</v>
      </c>
      <c r="AF102">
        <v>0.14575476588373168</v>
      </c>
      <c r="AG102">
        <v>4.5435836735546249E-2</v>
      </c>
      <c r="AH102">
        <v>0.19019941985607147</v>
      </c>
      <c r="AI102">
        <v>4.6369529542626707E-2</v>
      </c>
      <c r="AJ102">
        <v>2.2630541672756046E-2</v>
      </c>
      <c r="AK102">
        <v>7.4246287748414817E-3</v>
      </c>
      <c r="AL102">
        <v>1.6098502590333425E-2</v>
      </c>
      <c r="AM102">
        <v>1.3826040246093029E-2</v>
      </c>
      <c r="AN102">
        <v>5.192383557999334E-2</v>
      </c>
      <c r="AO102">
        <v>3.1925229029618321E-2</v>
      </c>
      <c r="AP102">
        <v>0.14953325688838959</v>
      </c>
      <c r="AQ102">
        <v>4.1537897585789817E-2</v>
      </c>
      <c r="AR102">
        <v>2.0580835955862697E-2</v>
      </c>
      <c r="AS102">
        <v>5.1868409787630826E-3</v>
      </c>
      <c r="AT102">
        <v>1.3006058694148427E-2</v>
      </c>
      <c r="AU102">
        <v>8.899115554025094E-3</v>
      </c>
      <c r="AV102">
        <v>3.4306750645543962E-2</v>
      </c>
      <c r="AW102">
        <v>2.60161670231982E-2</v>
      </c>
      <c r="AX102">
        <v>8.852861076593399E-2</v>
      </c>
      <c r="AY102">
        <v>3.109900448066891E-2</v>
      </c>
      <c r="AZ102">
        <v>1.5502698807011769E-2</v>
      </c>
      <c r="BA102">
        <v>2.224884047245787E-3</v>
      </c>
      <c r="BB102">
        <v>7.0789475459082183E-3</v>
      </c>
      <c r="BC102">
        <v>3.1778569156560156E-3</v>
      </c>
      <c r="BD102">
        <v>1.4922110651552793E-2</v>
      </c>
      <c r="BE102">
        <v>1.4522388465515531E-2</v>
      </c>
      <c r="BF102">
        <v>4.1935097426176071E-2</v>
      </c>
      <c r="BG102">
        <v>1.8069978178092656E-2</v>
      </c>
      <c r="BH102">
        <v>9.4131959684930142E-3</v>
      </c>
      <c r="BI102">
        <v>6.2339820859018261E-4</v>
      </c>
      <c r="BJ102">
        <v>2.6959158854579519E-3</v>
      </c>
      <c r="BK102">
        <v>8.4485391817914742E-4</v>
      </c>
      <c r="BL102">
        <v>4.5083822329065144E-3</v>
      </c>
      <c r="BM102">
        <v>5.7706447386805465E-3</v>
      </c>
      <c r="BN102">
        <v>0.10421198606491089</v>
      </c>
      <c r="BO102">
        <v>1.7660367360110886E-3</v>
      </c>
      <c r="BP102">
        <v>-9.7389416974043453E-3</v>
      </c>
      <c r="BQ102">
        <v>8.8999423826067077E-3</v>
      </c>
      <c r="BR102">
        <v>3.4777159424943015E-3</v>
      </c>
      <c r="BS102">
        <v>1.532313076068161E-2</v>
      </c>
      <c r="BT102">
        <v>7.8122370145152484E-2</v>
      </c>
      <c r="BU102">
        <v>6.3628410801173461E-3</v>
      </c>
      <c r="BV102">
        <v>0.53340384364128113</v>
      </c>
      <c r="BW102">
        <v>1.1102825132961342E-2</v>
      </c>
      <c r="BX102">
        <v>-1.6189619847060476E-2</v>
      </c>
      <c r="BY102">
        <v>3.0950388730767033E-2</v>
      </c>
      <c r="BZ102">
        <v>1.0896677343052092E-2</v>
      </c>
      <c r="CA102">
        <v>6.2307427087633933E-2</v>
      </c>
      <c r="CB102">
        <v>0.41424795213827315</v>
      </c>
      <c r="CC102">
        <v>2.0086855650435626E-2</v>
      </c>
      <c r="CD102">
        <v>0.42919185757637024</v>
      </c>
      <c r="CE102">
        <v>9.3366971959583257E-3</v>
      </c>
      <c r="CF102">
        <v>-6.4513901278990529E-3</v>
      </c>
      <c r="CG102">
        <v>2.2050975486452483E-2</v>
      </c>
      <c r="CH102">
        <v>7.4192155180314648E-3</v>
      </c>
      <c r="CI102">
        <v>4.6984850651761112E-2</v>
      </c>
      <c r="CJ102">
        <v>0.33612458858829564</v>
      </c>
      <c r="CK102">
        <v>1.3724473562424214E-2</v>
      </c>
    </row>
    <row r="103" spans="1:89">
      <c r="A103">
        <v>2014</v>
      </c>
      <c r="B103">
        <v>1</v>
      </c>
      <c r="C103">
        <v>7.8016407193949533E-2</v>
      </c>
      <c r="D103">
        <v>5.3406555321715565E-3</v>
      </c>
      <c r="E103">
        <v>5.5685038161331635E-2</v>
      </c>
      <c r="F103">
        <v>3.6917297645293168E-2</v>
      </c>
      <c r="G103">
        <v>0.1117048042679647</v>
      </c>
      <c r="H103">
        <v>0.64222260720050173</v>
      </c>
      <c r="I103">
        <v>7.0113121884515017E-2</v>
      </c>
      <c r="J103">
        <v>0.89689350128173828</v>
      </c>
      <c r="K103">
        <v>7.6083889475365554E-2</v>
      </c>
      <c r="L103">
        <v>1.6511182816408627E-2</v>
      </c>
      <c r="M103">
        <v>4.6939943404894685E-2</v>
      </c>
      <c r="N103">
        <v>3.3448058189020288E-2</v>
      </c>
      <c r="O103">
        <v>9.6306320340885126E-2</v>
      </c>
      <c r="P103">
        <v>0.56376798096118774</v>
      </c>
      <c r="Q103">
        <v>6.3833055754959817E-2</v>
      </c>
      <c r="R103">
        <v>0.47243824601173401</v>
      </c>
      <c r="S103">
        <v>6.6239672290386006E-2</v>
      </c>
      <c r="T103">
        <v>2.4902646545408157E-2</v>
      </c>
      <c r="U103">
        <v>2.4953774946171341E-2</v>
      </c>
      <c r="V103">
        <v>2.5995374204373985E-2</v>
      </c>
      <c r="W103">
        <v>4.8762595685010048E-2</v>
      </c>
      <c r="X103">
        <v>0.23137197227830339</v>
      </c>
      <c r="Y103">
        <v>5.0209796579486668E-2</v>
      </c>
      <c r="Z103">
        <v>0.35589936375617981</v>
      </c>
      <c r="AA103">
        <v>6.1892045226079793E-2</v>
      </c>
      <c r="AB103">
        <v>2.4971128042464895E-2</v>
      </c>
      <c r="AC103">
        <v>1.7689880516223881E-2</v>
      </c>
      <c r="AD103">
        <v>2.3213561968680758E-2</v>
      </c>
      <c r="AE103">
        <v>3.5179279232017233E-2</v>
      </c>
      <c r="AF103">
        <v>0.14791897653263331</v>
      </c>
      <c r="AG103">
        <v>4.5031131214540478E-2</v>
      </c>
      <c r="AH103">
        <v>0.19583438336849213</v>
      </c>
      <c r="AI103">
        <v>4.9832711679009933E-2</v>
      </c>
      <c r="AJ103">
        <v>2.1613734502368198E-2</v>
      </c>
      <c r="AK103">
        <v>7.7325415420012155E-3</v>
      </c>
      <c r="AL103">
        <v>1.6307557310649461E-2</v>
      </c>
      <c r="AM103">
        <v>1.4500374282889224E-2</v>
      </c>
      <c r="AN103">
        <v>5.3765740565494789E-2</v>
      </c>
      <c r="AO103">
        <v>3.2081180815487387E-2</v>
      </c>
      <c r="AP103">
        <v>0.15465842187404633</v>
      </c>
      <c r="AQ103">
        <v>4.4850826598884765E-2</v>
      </c>
      <c r="AR103">
        <v>1.9555963955286346E-2</v>
      </c>
      <c r="AS103">
        <v>5.3293163248306725E-3</v>
      </c>
      <c r="AT103">
        <v>1.3270957004368556E-2</v>
      </c>
      <c r="AU103">
        <v>9.3603180820012472E-3</v>
      </c>
      <c r="AV103">
        <v>3.5976324570825266E-2</v>
      </c>
      <c r="AW103">
        <v>2.631570492762441E-2</v>
      </c>
      <c r="AX103">
        <v>9.2351004481315613E-2</v>
      </c>
      <c r="AY103">
        <v>3.3540540149300135E-2</v>
      </c>
      <c r="AZ103">
        <v>1.4885194302543842E-2</v>
      </c>
      <c r="BA103">
        <v>2.2110920930333957E-3</v>
      </c>
      <c r="BB103">
        <v>7.3706223336735032E-3</v>
      </c>
      <c r="BC103">
        <v>3.3290064465630728E-3</v>
      </c>
      <c r="BD103">
        <v>1.6025207586176562E-2</v>
      </c>
      <c r="BE103">
        <v>1.4990964260128832E-2</v>
      </c>
      <c r="BF103">
        <v>4.3605148792266846E-2</v>
      </c>
      <c r="BG103">
        <v>1.9368166386245951E-2</v>
      </c>
      <c r="BH103">
        <v>8.9655634957954266E-3</v>
      </c>
      <c r="BI103">
        <v>5.6790602085511328E-4</v>
      </c>
      <c r="BJ103">
        <v>2.8917333119961035E-3</v>
      </c>
      <c r="BK103">
        <v>8.3237928535491792E-4</v>
      </c>
      <c r="BL103">
        <v>4.8720808342122644E-3</v>
      </c>
      <c r="BM103">
        <v>6.1121911315389901E-3</v>
      </c>
      <c r="BN103">
        <v>0.10310649871826172</v>
      </c>
      <c r="BO103">
        <v>1.9306130941090262E-3</v>
      </c>
      <c r="BP103">
        <v>-1.1172839150391942E-2</v>
      </c>
      <c r="BQ103">
        <v>8.7459205547388078E-3</v>
      </c>
      <c r="BR103">
        <v>3.4690961317228653E-3</v>
      </c>
      <c r="BS103">
        <v>1.5399504331495607E-2</v>
      </c>
      <c r="BT103">
        <v>7.8457503629115119E-2</v>
      </c>
      <c r="BU103">
        <v>6.2797023461109869E-3</v>
      </c>
      <c r="BV103">
        <v>0.52756175398826599</v>
      </c>
      <c r="BW103">
        <v>1.1775322804436616E-2</v>
      </c>
      <c r="BX103">
        <v>-1.9562964695189221E-2</v>
      </c>
      <c r="BY103">
        <v>3.073132255098926E-2</v>
      </c>
      <c r="BZ103">
        <v>1.0921510946412506E-2</v>
      </c>
      <c r="CA103">
        <v>6.2942389514592995E-2</v>
      </c>
      <c r="CB103">
        <v>0.4108540164700295</v>
      </c>
      <c r="CC103">
        <v>1.9902501765357964E-2</v>
      </c>
      <c r="CD103">
        <v>0.42445525527000427</v>
      </c>
      <c r="CE103">
        <v>9.844573067884348E-3</v>
      </c>
      <c r="CF103">
        <v>-8.3912424625544463E-3</v>
      </c>
      <c r="CG103">
        <v>2.1986171521831726E-2</v>
      </c>
      <c r="CH103">
        <v>7.4527979219966073E-3</v>
      </c>
      <c r="CI103">
        <v>4.7543697813166121E-2</v>
      </c>
      <c r="CJ103">
        <v>0.33239511577692954</v>
      </c>
      <c r="CK103">
        <v>1.3623484774168974E-2</v>
      </c>
    </row>
    <row r="104" spans="1:89">
      <c r="A104">
        <v>2015</v>
      </c>
    </row>
    <row r="105" spans="1:89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BN105"/>
  <sheetViews>
    <sheetView workbookViewId="0">
      <pane xSplit="1" ySplit="1" topLeftCell="AY27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66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154</v>
      </c>
      <c r="H1" t="s">
        <v>153</v>
      </c>
      <c r="I1" t="s">
        <v>155</v>
      </c>
      <c r="J1" t="s">
        <v>156</v>
      </c>
      <c r="K1" t="s">
        <v>157</v>
      </c>
      <c r="L1" t="s">
        <v>158</v>
      </c>
      <c r="M1" t="s">
        <v>160</v>
      </c>
      <c r="N1" t="s">
        <v>159</v>
      </c>
      <c r="O1" t="s">
        <v>161</v>
      </c>
      <c r="P1" t="s">
        <v>162</v>
      </c>
      <c r="Q1" t="s">
        <v>163</v>
      </c>
      <c r="R1" t="s">
        <v>164</v>
      </c>
      <c r="S1" t="s">
        <v>166</v>
      </c>
      <c r="T1" t="s">
        <v>165</v>
      </c>
      <c r="U1" t="s">
        <v>167</v>
      </c>
      <c r="V1" t="s">
        <v>168</v>
      </c>
      <c r="W1" t="s">
        <v>169</v>
      </c>
      <c r="X1" t="s">
        <v>170</v>
      </c>
      <c r="Y1" t="s">
        <v>172</v>
      </c>
      <c r="Z1" t="s">
        <v>171</v>
      </c>
      <c r="AA1" t="s">
        <v>173</v>
      </c>
      <c r="AB1" t="s">
        <v>174</v>
      </c>
      <c r="AC1" t="s">
        <v>175</v>
      </c>
      <c r="AD1" t="s">
        <v>176</v>
      </c>
      <c r="AE1" t="s">
        <v>178</v>
      </c>
      <c r="AF1" t="s">
        <v>177</v>
      </c>
      <c r="AG1" t="s">
        <v>179</v>
      </c>
      <c r="AH1" t="s">
        <v>180</v>
      </c>
      <c r="AI1" t="s">
        <v>181</v>
      </c>
      <c r="AJ1" t="s">
        <v>182</v>
      </c>
      <c r="AK1" t="s">
        <v>184</v>
      </c>
      <c r="AL1" t="s">
        <v>183</v>
      </c>
      <c r="AM1" t="s">
        <v>185</v>
      </c>
      <c r="AN1" t="s">
        <v>186</v>
      </c>
      <c r="AO1" t="s">
        <v>187</v>
      </c>
      <c r="AP1" t="s">
        <v>188</v>
      </c>
      <c r="AQ1" t="s">
        <v>190</v>
      </c>
      <c r="AR1" t="s">
        <v>189</v>
      </c>
      <c r="AS1" t="s">
        <v>191</v>
      </c>
      <c r="AT1" t="s">
        <v>192</v>
      </c>
      <c r="AU1" t="s">
        <v>193</v>
      </c>
      <c r="AV1" t="s">
        <v>194</v>
      </c>
      <c r="AW1" t="s">
        <v>196</v>
      </c>
      <c r="AX1" t="s">
        <v>195</v>
      </c>
      <c r="AY1" t="s">
        <v>197</v>
      </c>
      <c r="AZ1" t="s">
        <v>198</v>
      </c>
      <c r="BA1" t="s">
        <v>199</v>
      </c>
      <c r="BB1" t="s">
        <v>200</v>
      </c>
      <c r="BC1" t="s">
        <v>202</v>
      </c>
      <c r="BD1" t="s">
        <v>201</v>
      </c>
      <c r="BE1" t="s">
        <v>203</v>
      </c>
      <c r="BF1" t="s">
        <v>204</v>
      </c>
      <c r="BG1" t="s">
        <v>205</v>
      </c>
      <c r="BH1" t="s">
        <v>206</v>
      </c>
      <c r="BI1" t="s">
        <v>208</v>
      </c>
      <c r="BJ1" t="s">
        <v>207</v>
      </c>
      <c r="BK1" t="s">
        <v>209</v>
      </c>
      <c r="BL1" t="s">
        <v>210</v>
      </c>
      <c r="BM1" t="s">
        <v>211</v>
      </c>
      <c r="BN1" t="s">
        <v>212</v>
      </c>
    </row>
    <row r="2" spans="1:66">
      <c r="A2">
        <v>1913</v>
      </c>
      <c r="B2">
        <v>11652.770957804472</v>
      </c>
      <c r="F2">
        <v>17521.037301001619</v>
      </c>
      <c r="M2">
        <v>49058.522371196173</v>
      </c>
      <c r="N2">
        <v>54975.712902567087</v>
      </c>
      <c r="R2">
        <v>78101.367054321832</v>
      </c>
      <c r="S2">
        <v>73323.600031427792</v>
      </c>
      <c r="T2">
        <v>80685.648786669655</v>
      </c>
      <c r="X2">
        <v>116250.48543925658</v>
      </c>
      <c r="Y2">
        <v>218313.07714809626</v>
      </c>
      <c r="Z2">
        <v>238003.41296442176</v>
      </c>
      <c r="AD2">
        <v>346352.50676021795</v>
      </c>
      <c r="AE2">
        <v>366756.91943448951</v>
      </c>
      <c r="AF2">
        <v>396491.18730573589</v>
      </c>
      <c r="AJ2">
        <v>577097.41806630569</v>
      </c>
      <c r="AK2">
        <v>1079538.448986958</v>
      </c>
      <c r="AL2">
        <v>1123880.1356056787</v>
      </c>
      <c r="AP2">
        <v>1659114.7325504038</v>
      </c>
      <c r="AQ2">
        <v>3407448.7462045541</v>
      </c>
      <c r="AR2">
        <v>3441638.8076572916</v>
      </c>
      <c r="AV2">
        <v>5181295.6470408915</v>
      </c>
      <c r="BC2">
        <v>7496.5763563165028</v>
      </c>
      <c r="BD2">
        <v>6839.1107417197354</v>
      </c>
      <c r="BH2">
        <v>10789.889550632708</v>
      </c>
    </row>
    <row r="3" spans="1:66">
      <c r="A3">
        <v>1914</v>
      </c>
      <c r="B3">
        <v>10528.676371199752</v>
      </c>
      <c r="F3">
        <v>15852.201284251778</v>
      </c>
      <c r="M3">
        <v>44940.912269689325</v>
      </c>
      <c r="N3">
        <v>50167.800831311943</v>
      </c>
      <c r="R3">
        <v>71574.927021355194</v>
      </c>
      <c r="S3">
        <v>67567.102756816705</v>
      </c>
      <c r="T3">
        <v>74030.052242083926</v>
      </c>
      <c r="X3">
        <v>107157.93153597544</v>
      </c>
      <c r="Y3">
        <v>202120.52745200804</v>
      </c>
      <c r="Z3">
        <v>219710.9541467602</v>
      </c>
      <c r="AD3">
        <v>320801.34988261783</v>
      </c>
      <c r="AE3">
        <v>342121.74038689199</v>
      </c>
      <c r="AF3">
        <v>368757.92380847083</v>
      </c>
      <c r="AJ3">
        <v>538433.80967656965</v>
      </c>
      <c r="AK3">
        <v>1037036.921411981</v>
      </c>
      <c r="AL3">
        <v>1078235.9790629328</v>
      </c>
      <c r="AP3">
        <v>1594196.8213824325</v>
      </c>
      <c r="AQ3">
        <v>3283975.97530076</v>
      </c>
      <c r="AR3">
        <v>3315334.8245075378</v>
      </c>
      <c r="AV3">
        <v>4995333.0320679368</v>
      </c>
      <c r="BC3">
        <v>6705.0946047009102</v>
      </c>
      <c r="BD3">
        <v>6124.3292089650622</v>
      </c>
      <c r="BH3">
        <v>9660.7873134625097</v>
      </c>
    </row>
    <row r="4" spans="1:66">
      <c r="A4">
        <v>1915</v>
      </c>
      <c r="B4">
        <v>10737.726374631529</v>
      </c>
      <c r="F4">
        <v>16188.039853954895</v>
      </c>
      <c r="M4">
        <v>45055.356105969004</v>
      </c>
      <c r="N4">
        <v>50385.838308093647</v>
      </c>
      <c r="R4">
        <v>71914.637019635571</v>
      </c>
      <c r="S4">
        <v>67303.134074020869</v>
      </c>
      <c r="T4">
        <v>73873.520803523003</v>
      </c>
      <c r="X4">
        <v>106989.96653266941</v>
      </c>
      <c r="Y4">
        <v>199819.45442042127</v>
      </c>
      <c r="Z4">
        <v>217491.58311021375</v>
      </c>
      <c r="AD4">
        <v>317796.07573412609</v>
      </c>
      <c r="AE4">
        <v>339174.53981554694</v>
      </c>
      <c r="AF4">
        <v>365791.99633139092</v>
      </c>
      <c r="AJ4">
        <v>534705.35488959064</v>
      </c>
      <c r="AK4">
        <v>1130856.6882109649</v>
      </c>
      <c r="AL4">
        <v>1171746.9809679938</v>
      </c>
      <c r="AP4">
        <v>1737260.1929490152</v>
      </c>
      <c r="AQ4">
        <v>5340575.4249684513</v>
      </c>
      <c r="AR4">
        <v>5372103.9990093252</v>
      </c>
      <c r="AV4">
        <v>8096357.660609453</v>
      </c>
      <c r="BC4">
        <v>6924.6564044829229</v>
      </c>
      <c r="BD4">
        <v>6332.3806042468505</v>
      </c>
      <c r="BH4">
        <v>9996.1957244348196</v>
      </c>
    </row>
    <row r="5" spans="1:66">
      <c r="A5">
        <v>1916</v>
      </c>
      <c r="B5">
        <v>12243.891223382116</v>
      </c>
      <c r="F5">
        <v>18482.15226313144</v>
      </c>
      <c r="M5">
        <v>54089.335321917075</v>
      </c>
      <c r="N5">
        <v>59915.2819251947</v>
      </c>
      <c r="R5">
        <v>85861.985453369925</v>
      </c>
      <c r="S5">
        <v>82842.124760087507</v>
      </c>
      <c r="T5">
        <v>90218.535517563403</v>
      </c>
      <c r="X5">
        <v>130939.75824789364</v>
      </c>
      <c r="Y5">
        <v>251324.62720672481</v>
      </c>
      <c r="Z5">
        <v>269069.13753948169</v>
      </c>
      <c r="AD5">
        <v>396326.58951793093</v>
      </c>
      <c r="AE5">
        <v>424480.49984378926</v>
      </c>
      <c r="AF5">
        <v>450264.55036976829</v>
      </c>
      <c r="AJ5">
        <v>664358.28694505</v>
      </c>
      <c r="AK5">
        <v>1342837.7645173445</v>
      </c>
      <c r="AL5">
        <v>1379689.9787671554</v>
      </c>
      <c r="AP5">
        <v>2062030.0159535306</v>
      </c>
      <c r="AQ5">
        <v>5973189.5030495273</v>
      </c>
      <c r="AR5">
        <v>6001549.0705557996</v>
      </c>
      <c r="AV5">
        <v>9093437.5435132347</v>
      </c>
      <c r="BC5">
        <v>7594.397434656008</v>
      </c>
      <c r="BD5">
        <v>6947.0700342918299</v>
      </c>
      <c r="BH5">
        <v>10995.504130882724</v>
      </c>
    </row>
    <row r="6" spans="1:66">
      <c r="A6">
        <v>1917</v>
      </c>
      <c r="B6">
        <v>12051.098671656804</v>
      </c>
      <c r="F6">
        <v>18176.161252019279</v>
      </c>
      <c r="M6">
        <v>53807.293974319888</v>
      </c>
      <c r="N6">
        <v>59708.886726118821</v>
      </c>
      <c r="R6">
        <v>85389.452277456745</v>
      </c>
      <c r="S6">
        <v>82997.846536867233</v>
      </c>
      <c r="T6">
        <v>90654.09020215334</v>
      </c>
      <c r="X6">
        <v>131178.84021518487</v>
      </c>
      <c r="Y6">
        <v>240320.2960340674</v>
      </c>
      <c r="Z6">
        <v>260929.17296574934</v>
      </c>
      <c r="AD6">
        <v>382453.60228713695</v>
      </c>
      <c r="AE6">
        <v>392600.5174087896</v>
      </c>
      <c r="AF6">
        <v>423091.04695361305</v>
      </c>
      <c r="AJ6">
        <v>619792.55043719301</v>
      </c>
      <c r="AK6">
        <v>1173388.2747552155</v>
      </c>
      <c r="AL6">
        <v>1213617.6217143626</v>
      </c>
      <c r="AP6">
        <v>1807712.2149561853</v>
      </c>
      <c r="AQ6">
        <v>4762616.2760098856</v>
      </c>
      <c r="AR6">
        <v>4791269.6530411458</v>
      </c>
      <c r="AV6">
        <v>7268569.5610177722</v>
      </c>
      <c r="BC6">
        <v>7411.5214158053486</v>
      </c>
      <c r="BD6">
        <v>6755.788887827689</v>
      </c>
      <c r="BH6">
        <v>10708.017804748446</v>
      </c>
    </row>
    <row r="7" spans="1:66">
      <c r="A7">
        <v>1918</v>
      </c>
      <c r="B7">
        <v>12749.98636683173</v>
      </c>
      <c r="F7">
        <v>19062.097982914704</v>
      </c>
      <c r="M7">
        <v>55378.797523289228</v>
      </c>
      <c r="N7">
        <v>62308.093552095022</v>
      </c>
      <c r="R7">
        <v>87485.255791163756</v>
      </c>
      <c r="S7">
        <v>85640.582149337322</v>
      </c>
      <c r="T7">
        <v>93581.625035438759</v>
      </c>
      <c r="X7">
        <v>134413.70381765434</v>
      </c>
      <c r="Y7">
        <v>239550.60611995487</v>
      </c>
      <c r="Z7">
        <v>259036.78863332293</v>
      </c>
      <c r="AD7">
        <v>377206.9476960352</v>
      </c>
      <c r="AE7">
        <v>377893.80803870736</v>
      </c>
      <c r="AF7">
        <v>405937.43032402778</v>
      </c>
      <c r="AJ7">
        <v>591204.2091054098</v>
      </c>
      <c r="AK7">
        <v>1054327.6133861823</v>
      </c>
      <c r="AL7">
        <v>1090145.4153018615</v>
      </c>
      <c r="AP7">
        <v>1614173.8813308552</v>
      </c>
      <c r="AQ7">
        <v>3932510.9356142385</v>
      </c>
      <c r="AR7">
        <v>3958781.0376512324</v>
      </c>
      <c r="AV7">
        <v>5974810.0399154713</v>
      </c>
      <c r="BC7">
        <v>8013.451793892008</v>
      </c>
      <c r="BD7">
        <v>7243.530012913584</v>
      </c>
      <c r="BH7">
        <v>11459.524893109248</v>
      </c>
    </row>
    <row r="8" spans="1:66">
      <c r="A8">
        <v>1919</v>
      </c>
      <c r="B8">
        <v>12081.035361245136</v>
      </c>
      <c r="F8">
        <v>18174.524550320988</v>
      </c>
      <c r="M8">
        <v>54644.371938547294</v>
      </c>
      <c r="N8">
        <v>61162.818740364346</v>
      </c>
      <c r="R8">
        <v>86518.5549882958</v>
      </c>
      <c r="S8">
        <v>87162.009083760626</v>
      </c>
      <c r="T8">
        <v>94510.302832984802</v>
      </c>
      <c r="X8">
        <v>136890.37031535545</v>
      </c>
      <c r="Y8">
        <v>251375.9851182265</v>
      </c>
      <c r="Z8">
        <v>269127.46976591664</v>
      </c>
      <c r="AD8">
        <v>395640.40228914528</v>
      </c>
      <c r="AE8">
        <v>395260.23558855749</v>
      </c>
      <c r="AF8">
        <v>420654.00808884081</v>
      </c>
      <c r="AJ8">
        <v>618742.97111581557</v>
      </c>
      <c r="AK8">
        <v>1078856.8699002017</v>
      </c>
      <c r="AL8">
        <v>1110799.9342767834</v>
      </c>
      <c r="AP8">
        <v>1659044.1840660991</v>
      </c>
      <c r="AQ8">
        <v>3808356.7982197758</v>
      </c>
      <c r="AR8">
        <v>3832366.2695528311</v>
      </c>
      <c r="AV8">
        <v>5826394.5377911935</v>
      </c>
      <c r="BC8">
        <v>7351.7757415448968</v>
      </c>
      <c r="BD8">
        <v>6627.5038746763357</v>
      </c>
      <c r="BH8">
        <v>10580.743390546008</v>
      </c>
    </row>
    <row r="9" spans="1:66">
      <c r="A9">
        <v>1920</v>
      </c>
      <c r="B9">
        <v>11818.501477407306</v>
      </c>
      <c r="F9">
        <v>17799.240204956379</v>
      </c>
      <c r="M9">
        <v>51059.146258262299</v>
      </c>
      <c r="N9">
        <v>57552.633525412435</v>
      </c>
      <c r="R9">
        <v>81331.285069663893</v>
      </c>
      <c r="S9">
        <v>79015.871368667926</v>
      </c>
      <c r="T9">
        <v>86310.001579516276</v>
      </c>
      <c r="X9">
        <v>124985.78931840595</v>
      </c>
      <c r="Y9">
        <v>216146.69971938417</v>
      </c>
      <c r="Z9">
        <v>234146.53551646421</v>
      </c>
      <c r="AD9">
        <v>343273.18368506699</v>
      </c>
      <c r="AE9">
        <v>330796.16807770432</v>
      </c>
      <c r="AF9">
        <v>356235.333106181</v>
      </c>
      <c r="AJ9">
        <v>522338.28686456254</v>
      </c>
      <c r="AK9">
        <v>824161.7625867367</v>
      </c>
      <c r="AL9">
        <v>856259.19563044375</v>
      </c>
      <c r="AP9">
        <v>1277180.5878103566</v>
      </c>
      <c r="AQ9">
        <v>2577548.1288605011</v>
      </c>
      <c r="AR9">
        <v>2602092.8551800153</v>
      </c>
      <c r="AV9">
        <v>3974476.9583160891</v>
      </c>
      <c r="BC9">
        <v>7458.4298350900817</v>
      </c>
      <c r="BD9">
        <v>6736.9312498511772</v>
      </c>
      <c r="BH9">
        <v>10740.124108877766</v>
      </c>
    </row>
    <row r="10" spans="1:66">
      <c r="A10">
        <v>1921</v>
      </c>
      <c r="B10">
        <v>10657.5731258367</v>
      </c>
      <c r="F10">
        <v>16013.106253737596</v>
      </c>
      <c r="M10">
        <v>49381.855527667787</v>
      </c>
      <c r="N10">
        <v>54494.317732527656</v>
      </c>
      <c r="R10">
        <v>77942.503542956649</v>
      </c>
      <c r="S10">
        <v>73716.74619879188</v>
      </c>
      <c r="T10">
        <v>79970.993268058432</v>
      </c>
      <c r="X10">
        <v>116079.39822764607</v>
      </c>
      <c r="Y10">
        <v>191955.5837082215</v>
      </c>
      <c r="Z10">
        <v>208046.31520924778</v>
      </c>
      <c r="AD10">
        <v>303988.70934386866</v>
      </c>
      <c r="AE10">
        <v>291348.56544511259</v>
      </c>
      <c r="AF10">
        <v>314525.19832013914</v>
      </c>
      <c r="AJ10">
        <v>459262.7797588862</v>
      </c>
      <c r="AK10">
        <v>709667.73098942556</v>
      </c>
      <c r="AL10">
        <v>741158.60940718639</v>
      </c>
      <c r="AP10">
        <v>1097706.9475272021</v>
      </c>
      <c r="AQ10">
        <v>2101345.9297434986</v>
      </c>
      <c r="AR10">
        <v>2125827.8302692161</v>
      </c>
      <c r="AV10">
        <v>3221550.8644330665</v>
      </c>
      <c r="BC10">
        <v>6354.8750811888031</v>
      </c>
      <c r="BD10">
        <v>5786.8237250932616</v>
      </c>
      <c r="BH10">
        <v>9132.0621104910388</v>
      </c>
    </row>
    <row r="11" spans="1:66">
      <c r="A11">
        <v>1922</v>
      </c>
      <c r="B11">
        <v>11567.933210626014</v>
      </c>
      <c r="F11">
        <v>17331.310632285538</v>
      </c>
      <c r="M11">
        <v>52423.404225613784</v>
      </c>
      <c r="N11">
        <v>58241.243947547431</v>
      </c>
      <c r="R11">
        <v>82699.035499300764</v>
      </c>
      <c r="S11">
        <v>78233.314116211142</v>
      </c>
      <c r="T11">
        <v>85344.326898684682</v>
      </c>
      <c r="X11">
        <v>123046.65371094935</v>
      </c>
      <c r="Y11">
        <v>202362.59307113805</v>
      </c>
      <c r="Z11">
        <v>220698.05111128851</v>
      </c>
      <c r="AD11">
        <v>320435.09343928349</v>
      </c>
      <c r="AE11">
        <v>306963.41693050833</v>
      </c>
      <c r="AF11">
        <v>333619.25742172089</v>
      </c>
      <c r="AJ11">
        <v>483825.47138600203</v>
      </c>
      <c r="AK11">
        <v>750569.22144661751</v>
      </c>
      <c r="AL11">
        <v>788087.32863775559</v>
      </c>
      <c r="AP11">
        <v>1158671.3706004852</v>
      </c>
      <c r="AQ11">
        <v>2361248.2413832787</v>
      </c>
      <c r="AR11">
        <v>2390819.860805538</v>
      </c>
      <c r="AV11">
        <v>3595098.8082058323</v>
      </c>
      <c r="BC11">
        <v>7028.4364311829277</v>
      </c>
      <c r="BD11">
        <v>6382.0097954125222</v>
      </c>
      <c r="BH11">
        <v>10068.23009150607</v>
      </c>
    </row>
    <row r="12" spans="1:66">
      <c r="A12">
        <v>1923</v>
      </c>
      <c r="B12">
        <v>13017.208961135675</v>
      </c>
      <c r="F12">
        <v>19491.957970177216</v>
      </c>
      <c r="M12">
        <v>55857.700074571367</v>
      </c>
      <c r="N12">
        <v>62800.913090238195</v>
      </c>
      <c r="R12">
        <v>88303.803376317461</v>
      </c>
      <c r="S12">
        <v>83800.576323794623</v>
      </c>
      <c r="T12">
        <v>91500.752767046681</v>
      </c>
      <c r="X12">
        <v>131794.3098143425</v>
      </c>
      <c r="Y12">
        <v>219159.9647376533</v>
      </c>
      <c r="Z12">
        <v>237824.31667611323</v>
      </c>
      <c r="AD12">
        <v>346550.72107068158</v>
      </c>
      <c r="AE12">
        <v>336308.60319607117</v>
      </c>
      <c r="AF12">
        <v>362388.22726842371</v>
      </c>
      <c r="AJ12">
        <v>528422.04178517137</v>
      </c>
      <c r="AK12">
        <v>841305.06103628897</v>
      </c>
      <c r="AL12">
        <v>874289.26744475914</v>
      </c>
      <c r="AP12">
        <v>1296639.8362712546</v>
      </c>
      <c r="AQ12">
        <v>2755498.5237513743</v>
      </c>
      <c r="AR12">
        <v>2780187.4198968643</v>
      </c>
      <c r="AV12">
        <v>4217877.8743071239</v>
      </c>
      <c r="BC12">
        <v>8257.1543929761501</v>
      </c>
      <c r="BD12">
        <v>7485.6862801242823</v>
      </c>
      <c r="BH12">
        <v>11846.197369494965</v>
      </c>
    </row>
    <row r="13" spans="1:66">
      <c r="A13">
        <v>1924</v>
      </c>
      <c r="B13">
        <v>12851.300497927885</v>
      </c>
      <c r="F13">
        <v>19239.855727386526</v>
      </c>
      <c r="M13">
        <v>57863.384833571363</v>
      </c>
      <c r="N13">
        <v>64480.802248628301</v>
      </c>
      <c r="R13">
        <v>91049.235504834622</v>
      </c>
      <c r="S13">
        <v>86270.530511834499</v>
      </c>
      <c r="T13">
        <v>93673.247499681587</v>
      </c>
      <c r="X13">
        <v>135323.95359508431</v>
      </c>
      <c r="Y13">
        <v>225249.20435125081</v>
      </c>
      <c r="Z13">
        <v>243896.92695309376</v>
      </c>
      <c r="AD13">
        <v>355517.79391536402</v>
      </c>
      <c r="AE13">
        <v>344972.52342288563</v>
      </c>
      <c r="AF13">
        <v>371708.97681885486</v>
      </c>
      <c r="AJ13">
        <v>541635.22427727142</v>
      </c>
      <c r="AK13">
        <v>859080.24075006985</v>
      </c>
      <c r="AL13">
        <v>894331.4060798022</v>
      </c>
      <c r="AP13">
        <v>1323227.4121553781</v>
      </c>
      <c r="AQ13">
        <v>2802288.116684699</v>
      </c>
      <c r="AR13">
        <v>2828886.9767908617</v>
      </c>
      <c r="AV13">
        <v>4280000.5894425632</v>
      </c>
      <c r="BC13">
        <v>7849.9577939674973</v>
      </c>
      <c r="BD13">
        <v>7114.6891922945042</v>
      </c>
      <c r="BH13">
        <v>11261.035752114514</v>
      </c>
    </row>
    <row r="14" spans="1:66">
      <c r="A14">
        <v>1925</v>
      </c>
      <c r="B14">
        <v>13082.519431988982</v>
      </c>
      <c r="F14">
        <v>19581.860705118474</v>
      </c>
      <c r="M14">
        <v>61226.787056762783</v>
      </c>
      <c r="N14">
        <v>67899.012722429165</v>
      </c>
      <c r="R14">
        <v>95850.177671017416</v>
      </c>
      <c r="S14">
        <v>94409.582750431859</v>
      </c>
      <c r="T14">
        <v>101575.35546295883</v>
      </c>
      <c r="X14">
        <v>147148.88364429298</v>
      </c>
      <c r="Y14">
        <v>259075.168199543</v>
      </c>
      <c r="Z14">
        <v>276723.43051233288</v>
      </c>
      <c r="AD14">
        <v>405264.38896712364</v>
      </c>
      <c r="AE14">
        <v>398770.43419167981</v>
      </c>
      <c r="AF14">
        <v>423928.55885608535</v>
      </c>
      <c r="AJ14">
        <v>621083.71642583515</v>
      </c>
      <c r="AK14">
        <v>1028747.5187165932</v>
      </c>
      <c r="AL14">
        <v>1060975.1481527584</v>
      </c>
      <c r="AP14">
        <v>1576782.8056343566</v>
      </c>
      <c r="AQ14">
        <v>3716792.3810599325</v>
      </c>
      <c r="AR14">
        <v>3741061.3075442202</v>
      </c>
      <c r="AV14">
        <v>5659185.3597574513</v>
      </c>
      <c r="BC14">
        <v>7733.156362569669</v>
      </c>
      <c r="BD14">
        <v>6991.7979552734059</v>
      </c>
      <c r="BH14">
        <v>11107.603264463034</v>
      </c>
    </row>
    <row r="15" spans="1:66">
      <c r="A15">
        <v>1926</v>
      </c>
      <c r="B15">
        <v>13693.218396596209</v>
      </c>
      <c r="F15">
        <v>20521.741111285686</v>
      </c>
      <c r="M15">
        <v>64558.218667755922</v>
      </c>
      <c r="N15">
        <v>71537.579658064744</v>
      </c>
      <c r="R15">
        <v>101088.34161048075</v>
      </c>
      <c r="S15">
        <v>101400.85485672773</v>
      </c>
      <c r="T15">
        <v>108766.7179349873</v>
      </c>
      <c r="X15">
        <v>157841.92297842487</v>
      </c>
      <c r="Y15">
        <v>288224.03676843771</v>
      </c>
      <c r="Z15">
        <v>305485.38391826313</v>
      </c>
      <c r="AD15">
        <v>449232.60278774839</v>
      </c>
      <c r="AE15">
        <v>447518.97091430117</v>
      </c>
      <c r="AF15">
        <v>471586.27371602005</v>
      </c>
      <c r="AJ15">
        <v>694469.39790800121</v>
      </c>
      <c r="AK15">
        <v>1202580.8790477749</v>
      </c>
      <c r="AL15">
        <v>1231270.1797740813</v>
      </c>
      <c r="AP15">
        <v>1839742.9842931405</v>
      </c>
      <c r="AQ15">
        <v>4577052.8190424964</v>
      </c>
      <c r="AR15">
        <v>4597517.0684743337</v>
      </c>
      <c r="AV15">
        <v>6975357.6316625923</v>
      </c>
      <c r="BC15">
        <v>8041.5516998006833</v>
      </c>
      <c r="BD15">
        <v>7266.0671453219229</v>
      </c>
      <c r="BH15">
        <v>11569.896611375123</v>
      </c>
    </row>
    <row r="16" spans="1:66">
      <c r="A16">
        <v>1927</v>
      </c>
      <c r="B16">
        <v>13441.800641405565</v>
      </c>
      <c r="F16">
        <v>20171.291681877909</v>
      </c>
      <c r="M16">
        <v>62439.367695124325</v>
      </c>
      <c r="N16">
        <v>69434.802253728019</v>
      </c>
      <c r="R16">
        <v>98063.865851657814</v>
      </c>
      <c r="S16">
        <v>97227.855089313671</v>
      </c>
      <c r="T16">
        <v>104828.35226568949</v>
      </c>
      <c r="X16">
        <v>151870.76903515309</v>
      </c>
      <c r="Y16">
        <v>270801.28523886047</v>
      </c>
      <c r="Z16">
        <v>288892.47407332517</v>
      </c>
      <c r="AD16">
        <v>423833.49564319249</v>
      </c>
      <c r="AE16">
        <v>417159.01879817317</v>
      </c>
      <c r="AF16">
        <v>442734.09670678485</v>
      </c>
      <c r="AJ16">
        <v>650181.52061346732</v>
      </c>
      <c r="AK16">
        <v>1101532.8969809413</v>
      </c>
      <c r="AL16">
        <v>1134136.7651911061</v>
      </c>
      <c r="AP16">
        <v>1690061.1434651734</v>
      </c>
      <c r="AQ16">
        <v>4148671.0085033039</v>
      </c>
      <c r="AR16">
        <v>4172935.6150890416</v>
      </c>
      <c r="AV16">
        <v>6323219.7462984957</v>
      </c>
      <c r="BC16">
        <v>7997.6265243257021</v>
      </c>
      <c r="BD16">
        <v>7220.3560178141815</v>
      </c>
      <c r="BH16">
        <v>11516.561218569028</v>
      </c>
    </row>
    <row r="17" spans="1:60">
      <c r="A17">
        <v>1928</v>
      </c>
      <c r="B17">
        <v>13587.058963655772</v>
      </c>
      <c r="F17">
        <v>20440.747887071117</v>
      </c>
      <c r="M17">
        <v>64735.224277923153</v>
      </c>
      <c r="N17">
        <v>71507.589375906959</v>
      </c>
      <c r="R17">
        <v>101714.36068542393</v>
      </c>
      <c r="S17">
        <v>101026.38986190404</v>
      </c>
      <c r="T17">
        <v>108504.37774674906</v>
      </c>
      <c r="X17">
        <v>157956.98212286487</v>
      </c>
      <c r="Y17">
        <v>287793.81543428206</v>
      </c>
      <c r="Z17">
        <v>305595.15457589936</v>
      </c>
      <c r="AD17">
        <v>450121.41444317414</v>
      </c>
      <c r="AE17">
        <v>448419.4663712047</v>
      </c>
      <c r="AF17">
        <v>473544.51683701907</v>
      </c>
      <c r="AJ17">
        <v>698412.01807224995</v>
      </c>
      <c r="AK17">
        <v>1241139.8777263758</v>
      </c>
      <c r="AL17">
        <v>1272770.3822483583</v>
      </c>
      <c r="AP17">
        <v>1903886.5949907587</v>
      </c>
      <c r="AQ17">
        <v>5053583.8509841077</v>
      </c>
      <c r="AR17">
        <v>5077026.2964214496</v>
      </c>
      <c r="AV17">
        <v>7702900.3554388788</v>
      </c>
      <c r="BC17">
        <v>7903.9294842927284</v>
      </c>
      <c r="BD17">
        <v>7151.4444734056424</v>
      </c>
      <c r="BH17">
        <v>11410.346465031909</v>
      </c>
    </row>
    <row r="18" spans="1:60">
      <c r="A18">
        <v>1929</v>
      </c>
      <c r="B18">
        <v>14256.898503886012</v>
      </c>
      <c r="F18">
        <v>21526.072362636245</v>
      </c>
      <c r="M18">
        <v>65992.755888856511</v>
      </c>
      <c r="N18">
        <v>73224.304557577008</v>
      </c>
      <c r="R18">
        <v>104319.18609343878</v>
      </c>
      <c r="S18">
        <v>103951.57409601005</v>
      </c>
      <c r="T18">
        <v>111812.45442539015</v>
      </c>
      <c r="X18">
        <v>163332.75873781854</v>
      </c>
      <c r="Y18">
        <v>298347.37571721605</v>
      </c>
      <c r="Z18">
        <v>317004.02446143772</v>
      </c>
      <c r="AD18">
        <v>468738.4776883712</v>
      </c>
      <c r="AE18">
        <v>467255.2975466405</v>
      </c>
      <c r="AF18">
        <v>493435.06640323636</v>
      </c>
      <c r="AJ18">
        <v>730664.69858747337</v>
      </c>
      <c r="AK18">
        <v>1324463.4621793774</v>
      </c>
      <c r="AL18">
        <v>1356794.6038505817</v>
      </c>
      <c r="AP18">
        <v>2038652.5958056382</v>
      </c>
      <c r="AQ18">
        <v>5661679.3831503401</v>
      </c>
      <c r="AR18">
        <v>5685097.8605841761</v>
      </c>
      <c r="AV18">
        <v>8659659.6164869387</v>
      </c>
      <c r="BC18">
        <v>8508.4699055559558</v>
      </c>
      <c r="BD18">
        <v>7704.964497920344</v>
      </c>
      <c r="BH18">
        <v>12326.837503658186</v>
      </c>
    </row>
    <row r="19" spans="1:60">
      <c r="A19">
        <v>1930</v>
      </c>
      <c r="B19">
        <v>12834.65368432554</v>
      </c>
      <c r="F19">
        <v>19479.005556482411</v>
      </c>
      <c r="M19">
        <v>57721.291716428161</v>
      </c>
      <c r="N19">
        <v>64672.80979233051</v>
      </c>
      <c r="R19">
        <v>92128.212183219177</v>
      </c>
      <c r="S19">
        <v>86781.604181893505</v>
      </c>
      <c r="T19">
        <v>94313.615885773339</v>
      </c>
      <c r="X19">
        <v>137761.89119491354</v>
      </c>
      <c r="Y19">
        <v>230059.51976483772</v>
      </c>
      <c r="Z19">
        <v>246715.2139108089</v>
      </c>
      <c r="AD19">
        <v>365328.08079202264</v>
      </c>
      <c r="AE19">
        <v>348012.61555799795</v>
      </c>
      <c r="AF19">
        <v>370914.78652257595</v>
      </c>
      <c r="AJ19">
        <v>550289.43633876205</v>
      </c>
      <c r="AK19">
        <v>893247.88345357531</v>
      </c>
      <c r="AL19">
        <v>921672.51345116307</v>
      </c>
      <c r="AP19">
        <v>1390002.7101264743</v>
      </c>
      <c r="AQ19">
        <v>3268494.9743544981</v>
      </c>
      <c r="AR19">
        <v>3289843.4362936923</v>
      </c>
      <c r="AV19">
        <v>5051713.7728394382</v>
      </c>
      <c r="BC19">
        <v>7847.249458536362</v>
      </c>
      <c r="BD19">
        <v>7074.8585612138786</v>
      </c>
      <c r="BH19">
        <v>11406.871486844995</v>
      </c>
    </row>
    <row r="20" spans="1:60">
      <c r="A20">
        <v>1931</v>
      </c>
      <c r="B20">
        <v>11481.936315727635</v>
      </c>
      <c r="F20">
        <v>17433.83061533533</v>
      </c>
      <c r="M20">
        <v>51150.925848679391</v>
      </c>
      <c r="N20">
        <v>57533.280575858793</v>
      </c>
      <c r="R20">
        <v>81697.597112426578</v>
      </c>
      <c r="S20">
        <v>72568.455779847776</v>
      </c>
      <c r="T20">
        <v>79603.597196657429</v>
      </c>
      <c r="X20">
        <v>115738.21584380454</v>
      </c>
      <c r="Y20">
        <v>170915.57018371602</v>
      </c>
      <c r="Z20">
        <v>186404.85872111312</v>
      </c>
      <c r="AD20">
        <v>273913.11341615615</v>
      </c>
      <c r="AE20">
        <v>247354.97736515646</v>
      </c>
      <c r="AF20">
        <v>269064.23327306897</v>
      </c>
      <c r="AJ20">
        <v>395590.2324505978</v>
      </c>
      <c r="AK20">
        <v>563324.23386889556</v>
      </c>
      <c r="AL20">
        <v>593720.82014309871</v>
      </c>
      <c r="AP20">
        <v>885504.19794355158</v>
      </c>
      <c r="AQ20">
        <v>1743925.5676274041</v>
      </c>
      <c r="AR20">
        <v>1774328.5954493259</v>
      </c>
      <c r="AV20">
        <v>2702405.9963844684</v>
      </c>
      <c r="BC20">
        <v>7074.270812066331</v>
      </c>
      <c r="BD20">
        <v>6365.1202868241735</v>
      </c>
      <c r="BH20">
        <v>10293.412115658524</v>
      </c>
    </row>
    <row r="21" spans="1:60">
      <c r="A21">
        <v>1932</v>
      </c>
      <c r="B21">
        <v>9702.108250479514</v>
      </c>
      <c r="F21">
        <v>14744.387879218264</v>
      </c>
      <c r="M21">
        <v>44816.687746481177</v>
      </c>
      <c r="N21">
        <v>50013.958964643127</v>
      </c>
      <c r="R21">
        <v>71349.312067314095</v>
      </c>
      <c r="S21">
        <v>62942.967043550612</v>
      </c>
      <c r="T21">
        <v>68950.511723378295</v>
      </c>
      <c r="X21">
        <v>100203.73652463823</v>
      </c>
      <c r="Y21">
        <v>133064.45747882777</v>
      </c>
      <c r="Z21">
        <v>145938.83581579555</v>
      </c>
      <c r="AD21">
        <v>213531.27465055636</v>
      </c>
      <c r="AE21">
        <v>192047.38036916137</v>
      </c>
      <c r="AF21">
        <v>210330.15861583609</v>
      </c>
      <c r="AJ21">
        <v>307917.33463211468</v>
      </c>
      <c r="AK21">
        <v>401779.10783784266</v>
      </c>
      <c r="AL21">
        <v>430567.79700774403</v>
      </c>
      <c r="AP21">
        <v>634348.17583245435</v>
      </c>
      <c r="AQ21">
        <v>946002.88512144156</v>
      </c>
      <c r="AR21">
        <v>974586.02323501674</v>
      </c>
      <c r="AV21">
        <v>1460829.5910583348</v>
      </c>
      <c r="BC21">
        <v>5800.4883064793285</v>
      </c>
      <c r="BD21">
        <v>5223.0137266835563</v>
      </c>
      <c r="BH21">
        <v>8454.9518583187255</v>
      </c>
    </row>
    <row r="22" spans="1:60">
      <c r="A22">
        <v>1933</v>
      </c>
      <c r="B22">
        <v>9406.5995956274437</v>
      </c>
      <c r="F22">
        <v>14314.999141178971</v>
      </c>
      <c r="M22">
        <v>43636.565418079874</v>
      </c>
      <c r="N22">
        <v>48868.359430671269</v>
      </c>
      <c r="R22">
        <v>69500.240391067709</v>
      </c>
      <c r="S22">
        <v>63476.794257903857</v>
      </c>
      <c r="T22">
        <v>69515.848811273987</v>
      </c>
      <c r="X22">
        <v>100885.52330315491</v>
      </c>
      <c r="Y22">
        <v>139976.15058331229</v>
      </c>
      <c r="Z22">
        <v>152895.51652257043</v>
      </c>
      <c r="AD22">
        <v>224211.38793871831</v>
      </c>
      <c r="AE22">
        <v>203636.31526145534</v>
      </c>
      <c r="AF22">
        <v>221942.44917536812</v>
      </c>
      <c r="AJ22">
        <v>325725.001398161</v>
      </c>
      <c r="AK22">
        <v>446480.67644142226</v>
      </c>
      <c r="AL22">
        <v>475238.52860400884</v>
      </c>
      <c r="AP22">
        <v>703009.3852996194</v>
      </c>
      <c r="AQ22">
        <v>1174876.072207137</v>
      </c>
      <c r="AR22">
        <v>1204504.2433146723</v>
      </c>
      <c r="AV22">
        <v>1811259.0917775638</v>
      </c>
      <c r="BC22">
        <v>5603.2700597993944</v>
      </c>
      <c r="BD22">
        <v>5021.9596139559062</v>
      </c>
      <c r="BH22">
        <v>8183.305668969112</v>
      </c>
    </row>
    <row r="23" spans="1:60">
      <c r="A23">
        <v>1934</v>
      </c>
      <c r="B23">
        <v>10546.576080247763</v>
      </c>
      <c r="F23">
        <v>16075.331441026128</v>
      </c>
      <c r="M23">
        <v>50229.145594122296</v>
      </c>
      <c r="N23">
        <v>55981.691072071495</v>
      </c>
      <c r="R23">
        <v>80037.139934101855</v>
      </c>
      <c r="S23">
        <v>75759.844832226983</v>
      </c>
      <c r="T23">
        <v>82605.38864472491</v>
      </c>
      <c r="X23">
        <v>120246.85795544428</v>
      </c>
      <c r="Y23">
        <v>177933.6744132317</v>
      </c>
      <c r="Z23">
        <v>192508.41088544036</v>
      </c>
      <c r="AD23">
        <v>284118.93375936599</v>
      </c>
      <c r="AE23">
        <v>267281.09421941737</v>
      </c>
      <c r="AF23">
        <v>287775.05462800572</v>
      </c>
      <c r="AJ23">
        <v>425439.42644700868</v>
      </c>
      <c r="AK23">
        <v>615434.75511617202</v>
      </c>
      <c r="AL23">
        <v>644769.10621767503</v>
      </c>
      <c r="AP23">
        <v>965603.04487111629</v>
      </c>
      <c r="AQ23">
        <v>1743752.4858386146</v>
      </c>
      <c r="AR23">
        <v>1772082.9610273235</v>
      </c>
      <c r="AV23">
        <v>2704160.8423131513</v>
      </c>
      <c r="BC23">
        <v>6137.4016898172595</v>
      </c>
      <c r="BD23">
        <v>5498.2299700451258</v>
      </c>
      <c r="BH23">
        <v>8968.4638306843826</v>
      </c>
    </row>
    <row r="24" spans="1:60">
      <c r="A24">
        <v>1935</v>
      </c>
      <c r="B24">
        <v>11578.340616301633</v>
      </c>
      <c r="F24">
        <v>17660.199140494773</v>
      </c>
      <c r="M24">
        <v>53919.464068822235</v>
      </c>
      <c r="N24">
        <v>60004.245360713554</v>
      </c>
      <c r="R24">
        <v>86313.615031678928</v>
      </c>
      <c r="S24">
        <v>79933.955089073745</v>
      </c>
      <c r="T24">
        <v>87303.174295699806</v>
      </c>
      <c r="X24">
        <v>127637.68557032493</v>
      </c>
      <c r="Y24">
        <v>198080.64617764394</v>
      </c>
      <c r="Z24">
        <v>215862.356992755</v>
      </c>
      <c r="AD24">
        <v>318640.4907735486</v>
      </c>
      <c r="AE24">
        <v>299457.16252013278</v>
      </c>
      <c r="AF24">
        <v>325135.08467175986</v>
      </c>
      <c r="AJ24">
        <v>479684.18668517278</v>
      </c>
      <c r="AK24">
        <v>712706.9194202387</v>
      </c>
      <c r="AL24">
        <v>748533.99678878055</v>
      </c>
      <c r="AP24">
        <v>1120685.3568301278</v>
      </c>
      <c r="AQ24">
        <v>2160631.8117637686</v>
      </c>
      <c r="AR24">
        <v>2194322.5238500009</v>
      </c>
      <c r="AV24">
        <v>3357130.9450237271</v>
      </c>
      <c r="BC24">
        <v>6873.7713437993425</v>
      </c>
      <c r="BD24">
        <v>6197.6845335891958</v>
      </c>
      <c r="BH24">
        <v>10032.041819252085</v>
      </c>
    </row>
    <row r="25" spans="1:60">
      <c r="A25">
        <v>1936</v>
      </c>
      <c r="B25">
        <v>12799.545848970252</v>
      </c>
      <c r="F25">
        <v>19529.743123987817</v>
      </c>
      <c r="M25">
        <v>60631.713861323158</v>
      </c>
      <c r="N25">
        <v>67432.413484839883</v>
      </c>
      <c r="R25">
        <v>96802.506557614412</v>
      </c>
      <c r="S25">
        <v>90964.5926020974</v>
      </c>
      <c r="T25">
        <v>99008.43540806965</v>
      </c>
      <c r="X25">
        <v>144648.42566838581</v>
      </c>
      <c r="Y25">
        <v>243661.68051388723</v>
      </c>
      <c r="Z25">
        <v>261199.17702428601</v>
      </c>
      <c r="AD25">
        <v>387920.3151289486</v>
      </c>
      <c r="AE25">
        <v>373578.99349545891</v>
      </c>
      <c r="AF25">
        <v>398335.32349260664</v>
      </c>
      <c r="AJ25">
        <v>592580.34514247964</v>
      </c>
      <c r="AK25">
        <v>905292.95904150011</v>
      </c>
      <c r="AL25">
        <v>937672.33048383053</v>
      </c>
      <c r="AP25">
        <v>1416198.9471479543</v>
      </c>
      <c r="AQ25">
        <v>2789936.0558351385</v>
      </c>
      <c r="AR25">
        <v>2818970.6504188669</v>
      </c>
      <c r="AV25">
        <v>4342753.1406005425</v>
      </c>
      <c r="BC25">
        <v>7484.8605142643692</v>
      </c>
      <c r="BD25">
        <v>6729.2272227625144</v>
      </c>
      <c r="BH25">
        <v>10943.880520251527</v>
      </c>
    </row>
    <row r="26" spans="1:60">
      <c r="A26">
        <v>1937</v>
      </c>
      <c r="B26">
        <v>13627.432300639301</v>
      </c>
      <c r="F26">
        <v>20792.83460147784</v>
      </c>
      <c r="M26">
        <v>62840.921710512237</v>
      </c>
      <c r="N26">
        <v>70146.655102878765</v>
      </c>
      <c r="R26">
        <v>100676.73915608387</v>
      </c>
      <c r="S26">
        <v>94298.722915124381</v>
      </c>
      <c r="T26">
        <v>102757.78893731981</v>
      </c>
      <c r="X26">
        <v>150484.10240116305</v>
      </c>
      <c r="Y26">
        <v>254297.01127016771</v>
      </c>
      <c r="Z26">
        <v>274664.69056978327</v>
      </c>
      <c r="AD26">
        <v>406594.10824152816</v>
      </c>
      <c r="AE26">
        <v>386602.44351940212</v>
      </c>
      <c r="AF26">
        <v>415333.66933390195</v>
      </c>
      <c r="AJ26">
        <v>615607.01105635602</v>
      </c>
      <c r="AK26">
        <v>938024.58917624538</v>
      </c>
      <c r="AL26">
        <v>975733.51412106853</v>
      </c>
      <c r="AP26">
        <v>1469719.123716482</v>
      </c>
      <c r="AQ26">
        <v>2937931.7648339765</v>
      </c>
      <c r="AR26">
        <v>2971532.0997471083</v>
      </c>
      <c r="AV26">
        <v>4572703.6879188558</v>
      </c>
      <c r="BC26">
        <v>8159.2668106534156</v>
      </c>
      <c r="BD26">
        <v>7347.5186559460235</v>
      </c>
      <c r="BH26">
        <v>11916.845206521613</v>
      </c>
    </row>
    <row r="27" spans="1:60">
      <c r="A27">
        <v>1938</v>
      </c>
      <c r="B27">
        <v>12662.684772087581</v>
      </c>
      <c r="F27">
        <v>19298.570424215872</v>
      </c>
      <c r="M27">
        <v>58329.271347992835</v>
      </c>
      <c r="N27">
        <v>65082.871339830497</v>
      </c>
      <c r="R27">
        <v>93273.831544167522</v>
      </c>
      <c r="S27">
        <v>84414.675211018126</v>
      </c>
      <c r="T27">
        <v>92276.506311272169</v>
      </c>
      <c r="X27">
        <v>134742.82622679282</v>
      </c>
      <c r="Y27">
        <v>212942.82234163056</v>
      </c>
      <c r="Z27">
        <v>231452.90546231202</v>
      </c>
      <c r="AD27">
        <v>341206.78984327678</v>
      </c>
      <c r="AE27">
        <v>316187.79460994917</v>
      </c>
      <c r="AF27">
        <v>342265.61433614744</v>
      </c>
      <c r="AJ27">
        <v>505088.9213624117</v>
      </c>
      <c r="AK27">
        <v>744358.38588807872</v>
      </c>
      <c r="AL27">
        <v>780223.02808584471</v>
      </c>
      <c r="AP27">
        <v>1169254.7368988104</v>
      </c>
      <c r="AQ27">
        <v>2438605.9620639384</v>
      </c>
      <c r="AR27">
        <v>2472791.668603099</v>
      </c>
      <c r="AV27">
        <v>3785978.5572230108</v>
      </c>
      <c r="BC27">
        <v>7588.6195969869968</v>
      </c>
      <c r="BD27">
        <v>6838.2195978939235</v>
      </c>
      <c r="BH27">
        <v>11079.096966443471</v>
      </c>
    </row>
    <row r="28" spans="1:60">
      <c r="A28">
        <v>1939</v>
      </c>
      <c r="B28">
        <v>13548.77427502749</v>
      </c>
      <c r="F28">
        <v>20616.053784642496</v>
      </c>
      <c r="M28">
        <v>64428.78043059248</v>
      </c>
      <c r="N28">
        <v>71489.265208905621</v>
      </c>
      <c r="R28">
        <v>102517.37209167966</v>
      </c>
      <c r="S28">
        <v>94521.273770702915</v>
      </c>
      <c r="T28">
        <v>102848.8874378427</v>
      </c>
      <c r="X28">
        <v>150052.29603633884</v>
      </c>
      <c r="Y28">
        <v>244714.08054395288</v>
      </c>
      <c r="Z28">
        <v>263669.39243383816</v>
      </c>
      <c r="AD28">
        <v>389360.75928831688</v>
      </c>
      <c r="AE28">
        <v>365974.2201808102</v>
      </c>
      <c r="AF28">
        <v>392482.80981624493</v>
      </c>
      <c r="AJ28">
        <v>580633.61055911193</v>
      </c>
      <c r="AK28">
        <v>868409.40567003912</v>
      </c>
      <c r="AL28">
        <v>903812.9642204952</v>
      </c>
      <c r="AP28">
        <v>1358069.2312999</v>
      </c>
      <c r="AQ28">
        <v>2693669.7892757705</v>
      </c>
      <c r="AR28">
        <v>2725476.7756242021</v>
      </c>
      <c r="AV28">
        <v>4183470.8835384683</v>
      </c>
      <c r="BC28">
        <v>7895.4402577424889</v>
      </c>
      <c r="BD28">
        <v>7110.9419490410291</v>
      </c>
      <c r="BH28">
        <v>11515.90730608281</v>
      </c>
    </row>
    <row r="29" spans="1:60">
      <c r="A29">
        <v>1940</v>
      </c>
      <c r="B29">
        <v>14696.844504560531</v>
      </c>
      <c r="F29">
        <v>22343.629554757943</v>
      </c>
      <c r="M29">
        <v>70158.61077556113</v>
      </c>
      <c r="N29">
        <v>77038.63993006901</v>
      </c>
      <c r="R29">
        <v>111338.37180896585</v>
      </c>
      <c r="S29">
        <v>104164.47511615383</v>
      </c>
      <c r="T29">
        <v>112537.63411869164</v>
      </c>
      <c r="X29">
        <v>164826.81093596405</v>
      </c>
      <c r="Y29">
        <v>279993.01669354609</v>
      </c>
      <c r="Z29">
        <v>298976.6463826265</v>
      </c>
      <c r="AD29">
        <v>443351.63089875091</v>
      </c>
      <c r="AE29">
        <v>424727.54543453845</v>
      </c>
      <c r="AF29">
        <v>451078.67183443281</v>
      </c>
      <c r="AJ29">
        <v>670422.52792602684</v>
      </c>
      <c r="AK29">
        <v>1047559.8429531406</v>
      </c>
      <c r="AL29">
        <v>1081381.6779997773</v>
      </c>
      <c r="AP29">
        <v>1632123.0167522959</v>
      </c>
      <c r="AQ29">
        <v>3517413.0633172365</v>
      </c>
      <c r="AR29">
        <v>3548072.4860692029</v>
      </c>
      <c r="AV29">
        <v>5454953.7471368844</v>
      </c>
      <c r="BC29">
        <v>8534.4260300049064</v>
      </c>
      <c r="BD29">
        <v>7769.9783461706984</v>
      </c>
      <c r="BH29">
        <v>12455.324859845956</v>
      </c>
    </row>
    <row r="30" spans="1:60">
      <c r="A30">
        <v>1941</v>
      </c>
      <c r="B30">
        <v>17426.443323001</v>
      </c>
      <c r="F30">
        <v>26772.752075532604</v>
      </c>
      <c r="M30">
        <v>79668.363246603069</v>
      </c>
      <c r="N30">
        <v>87725.014746724919</v>
      </c>
      <c r="R30">
        <v>127870.20291292657</v>
      </c>
      <c r="S30">
        <v>120430.32814852474</v>
      </c>
      <c r="T30">
        <v>130054.54501738696</v>
      </c>
      <c r="X30">
        <v>192604.81677727276</v>
      </c>
      <c r="Y30">
        <v>336184.00998530764</v>
      </c>
      <c r="Z30">
        <v>357093.06081677502</v>
      </c>
      <c r="AD30">
        <v>537418.59915962873</v>
      </c>
      <c r="AE30">
        <v>511374.1944300363</v>
      </c>
      <c r="AF30">
        <v>540750.58628621663</v>
      </c>
      <c r="AJ30">
        <v>815218.10162141721</v>
      </c>
      <c r="AK30">
        <v>1271210.7739606071</v>
      </c>
      <c r="AL30">
        <v>1310238.6261206451</v>
      </c>
      <c r="AP30">
        <v>2001535.5165630965</v>
      </c>
      <c r="AQ30">
        <v>4288484.7009117045</v>
      </c>
      <c r="AR30">
        <v>4318876.8625478242</v>
      </c>
      <c r="AV30">
        <v>6716298.938604895</v>
      </c>
      <c r="BC30">
        <v>10510.67444260077</v>
      </c>
      <c r="BD30">
        <v>9615.4909425872302</v>
      </c>
      <c r="BH30">
        <v>15539.701982488827</v>
      </c>
    </row>
    <row r="31" spans="1:60">
      <c r="A31">
        <v>1942</v>
      </c>
      <c r="B31">
        <v>20606.57863104064</v>
      </c>
      <c r="F31">
        <v>31964.895077525285</v>
      </c>
      <c r="M31">
        <v>84217.229458758302</v>
      </c>
      <c r="N31">
        <v>94958.648015135492</v>
      </c>
      <c r="R31">
        <v>137898.59571647653</v>
      </c>
      <c r="S31">
        <v>129870.30193581598</v>
      </c>
      <c r="T31">
        <v>142154.05056412617</v>
      </c>
      <c r="X31">
        <v>211102.78299601676</v>
      </c>
      <c r="Y31">
        <v>375932.66993261571</v>
      </c>
      <c r="Z31">
        <v>402020.07620881253</v>
      </c>
      <c r="AD31">
        <v>609047.37987653317</v>
      </c>
      <c r="AE31">
        <v>579889.67618794658</v>
      </c>
      <c r="AF31">
        <v>616300.06549971795</v>
      </c>
      <c r="AJ31">
        <v>935823.44721579098</v>
      </c>
      <c r="AK31">
        <v>1460093.3122626066</v>
      </c>
      <c r="AL31">
        <v>1507931.1574349124</v>
      </c>
      <c r="AP31">
        <v>2323314.0484519629</v>
      </c>
      <c r="AQ31">
        <v>4848934.4051372176</v>
      </c>
      <c r="AR31">
        <v>4886366.0461708577</v>
      </c>
      <c r="AV31">
        <v>7673370.8741480382</v>
      </c>
      <c r="BC31">
        <v>13538.728539072014</v>
      </c>
      <c r="BD31">
        <v>12345.237588363434</v>
      </c>
      <c r="BH31">
        <v>20194.483895419591</v>
      </c>
    </row>
    <row r="32" spans="1:60">
      <c r="A32">
        <v>1943</v>
      </c>
      <c r="B32">
        <v>23779.531741304851</v>
      </c>
      <c r="F32">
        <v>37148.731483725322</v>
      </c>
      <c r="M32">
        <v>89926.109909713661</v>
      </c>
      <c r="N32">
        <v>103862.57389211505</v>
      </c>
      <c r="R32">
        <v>149331.22345202928</v>
      </c>
      <c r="S32">
        <v>139764.8289848961</v>
      </c>
      <c r="T32">
        <v>155311.2483548818</v>
      </c>
      <c r="X32">
        <v>229561.34828690503</v>
      </c>
      <c r="Y32">
        <v>402044.48242944834</v>
      </c>
      <c r="Z32">
        <v>431801.9906039614</v>
      </c>
      <c r="AD32">
        <v>656967.35007628298</v>
      </c>
      <c r="AE32">
        <v>612636.28384224826</v>
      </c>
      <c r="AF32">
        <v>653536.30694318109</v>
      </c>
      <c r="AJ32">
        <v>997745.10334661324</v>
      </c>
      <c r="AK32">
        <v>1496233.1273861872</v>
      </c>
      <c r="AL32">
        <v>1550155.6420975456</v>
      </c>
      <c r="AP32">
        <v>2404138.4058343931</v>
      </c>
      <c r="AQ32">
        <v>4482335.1239952445</v>
      </c>
      <c r="AR32">
        <v>4525229.220578149</v>
      </c>
      <c r="AV32">
        <v>7177806.0470295651</v>
      </c>
      <c r="BC32">
        <v>16429.911944814983</v>
      </c>
      <c r="BD32">
        <v>14881.415946770383</v>
      </c>
      <c r="BH32">
        <v>24684.010153913776</v>
      </c>
    </row>
    <row r="33" spans="1:60">
      <c r="A33">
        <v>1944</v>
      </c>
      <c r="B33">
        <v>24547.169687498121</v>
      </c>
      <c r="F33">
        <v>38658.77910277425</v>
      </c>
      <c r="M33">
        <v>88082.981800425405</v>
      </c>
      <c r="N33">
        <v>102583.70441942714</v>
      </c>
      <c r="R33">
        <v>148584.32655782078</v>
      </c>
      <c r="S33">
        <v>131462.16381886514</v>
      </c>
      <c r="T33">
        <v>148144.56482004086</v>
      </c>
      <c r="X33">
        <v>219606.4349610967</v>
      </c>
      <c r="Y33">
        <v>357950.84292556549</v>
      </c>
      <c r="Z33">
        <v>390125.01874181395</v>
      </c>
      <c r="AD33">
        <v>595315.50868930714</v>
      </c>
      <c r="AE33">
        <v>537841.68415494228</v>
      </c>
      <c r="AF33">
        <v>581195.15988927975</v>
      </c>
      <c r="AJ33">
        <v>890234.92695450725</v>
      </c>
      <c r="AK33">
        <v>1301093.3602409884</v>
      </c>
      <c r="AL33">
        <v>1355217.2752068653</v>
      </c>
      <c r="AP33">
        <v>2117975.9376422302</v>
      </c>
      <c r="AQ33">
        <v>4331358.1319620162</v>
      </c>
      <c r="AR33">
        <v>4373900.7075572331</v>
      </c>
      <c r="AV33">
        <v>7007455.2670783112</v>
      </c>
      <c r="BC33">
        <v>17487.635008283978</v>
      </c>
      <c r="BD33">
        <v>15876.443606172676</v>
      </c>
      <c r="BH33">
        <v>26444.829385546851</v>
      </c>
    </row>
    <row r="34" spans="1:60">
      <c r="A34">
        <v>1945</v>
      </c>
      <c r="B34">
        <v>23577.890326349829</v>
      </c>
      <c r="F34">
        <v>37445.591977693781</v>
      </c>
      <c r="M34">
        <v>83869.943525216586</v>
      </c>
      <c r="N34">
        <v>98449.996977333765</v>
      </c>
      <c r="R34">
        <v>142777.35283336983</v>
      </c>
      <c r="S34">
        <v>125385.82131712593</v>
      </c>
      <c r="T34">
        <v>142171.99814515971</v>
      </c>
      <c r="X34">
        <v>211205.81164461529</v>
      </c>
      <c r="Y34">
        <v>330807.65513135161</v>
      </c>
      <c r="Z34">
        <v>363169.98066851147</v>
      </c>
      <c r="AD34">
        <v>556344.4264892335</v>
      </c>
      <c r="AE34">
        <v>485637.81105496216</v>
      </c>
      <c r="AF34">
        <v>530133.78104402567</v>
      </c>
      <c r="AJ34">
        <v>814294.23193000758</v>
      </c>
      <c r="AK34">
        <v>1116163.7128478417</v>
      </c>
      <c r="AL34">
        <v>1174588.900283495</v>
      </c>
      <c r="AP34">
        <v>1840422.2604149142</v>
      </c>
      <c r="AQ34">
        <v>3356249.6620237855</v>
      </c>
      <c r="AR34">
        <v>3402886.0896045165</v>
      </c>
      <c r="AV34">
        <v>5493842.4836604865</v>
      </c>
      <c r="BC34">
        <v>16878.773304253522</v>
      </c>
      <c r="BD34">
        <v>15258.767365129395</v>
      </c>
      <c r="BH34">
        <v>25742.062993729771</v>
      </c>
    </row>
    <row r="35" spans="1:60">
      <c r="A35">
        <v>1946</v>
      </c>
      <c r="B35">
        <v>20611.217472628065</v>
      </c>
      <c r="F35">
        <v>32998.038827073884</v>
      </c>
      <c r="M35">
        <v>76327.782023411346</v>
      </c>
      <c r="N35">
        <v>88708.367981476054</v>
      </c>
      <c r="R35">
        <v>130467.80740894782</v>
      </c>
      <c r="S35">
        <v>114756.45665410782</v>
      </c>
      <c r="T35">
        <v>129084.6967386803</v>
      </c>
      <c r="X35">
        <v>194432.22226392958</v>
      </c>
      <c r="Y35">
        <v>287368.39869564801</v>
      </c>
      <c r="Z35">
        <v>318643.49333624594</v>
      </c>
      <c r="AD35">
        <v>490817.84048671811</v>
      </c>
      <c r="AE35">
        <v>413057.9523338037</v>
      </c>
      <c r="AF35">
        <v>457756.46501508955</v>
      </c>
      <c r="AJ35">
        <v>704315.59974872379</v>
      </c>
      <c r="AK35">
        <v>911531.79968142766</v>
      </c>
      <c r="AL35">
        <v>973190.67626354424</v>
      </c>
      <c r="AP35">
        <v>1524702.5422187091</v>
      </c>
      <c r="AQ35">
        <v>2839748.5928691733</v>
      </c>
      <c r="AR35">
        <v>2888972.4198770709</v>
      </c>
      <c r="AV35">
        <v>4681667.7529424978</v>
      </c>
      <c r="BC35">
        <v>14420.488078096587</v>
      </c>
      <c r="BD35">
        <v>13044.867416089399</v>
      </c>
      <c r="BH35">
        <v>22168.064540199004</v>
      </c>
    </row>
    <row r="36" spans="1:60">
      <c r="A36">
        <v>1947</v>
      </c>
      <c r="B36">
        <v>19961.704974517328</v>
      </c>
      <c r="F36">
        <v>31936.802115240032</v>
      </c>
      <c r="M36">
        <v>73612.154572416795</v>
      </c>
      <c r="N36">
        <v>85389.195048913447</v>
      </c>
      <c r="R36">
        <v>125635.34168261649</v>
      </c>
      <c r="S36">
        <v>111831.02493566893</v>
      </c>
      <c r="T36">
        <v>125156.82049027944</v>
      </c>
      <c r="X36">
        <v>188964.12119572368</v>
      </c>
      <c r="Y36">
        <v>286914.60599109705</v>
      </c>
      <c r="Z36">
        <v>314550.04177355795</v>
      </c>
      <c r="AD36">
        <v>487198.26640453818</v>
      </c>
      <c r="AE36">
        <v>418346.28425670241</v>
      </c>
      <c r="AF36">
        <v>456950.76509776409</v>
      </c>
      <c r="AJ36">
        <v>708295.85569822148</v>
      </c>
      <c r="AK36">
        <v>979990.86313385575</v>
      </c>
      <c r="AL36">
        <v>1030611.2034179198</v>
      </c>
      <c r="AP36">
        <v>1628568.2901333934</v>
      </c>
      <c r="AQ36">
        <v>3356670.1993575851</v>
      </c>
      <c r="AR36">
        <v>3396083.7691588276</v>
      </c>
      <c r="AV36">
        <v>5517707.2735669473</v>
      </c>
      <c r="BC36">
        <v>14000.543908084052</v>
      </c>
      <c r="BD36">
        <v>12691.983855139983</v>
      </c>
      <c r="BH36">
        <v>21525.853274420417</v>
      </c>
    </row>
    <row r="37" spans="1:60">
      <c r="A37">
        <v>1948</v>
      </c>
      <c r="B37">
        <v>20894.749415149869</v>
      </c>
      <c r="F37">
        <v>33511.296258885326</v>
      </c>
      <c r="M37">
        <v>80853.057562173664</v>
      </c>
      <c r="N37">
        <v>92326.373582022992</v>
      </c>
      <c r="R37">
        <v>137779.59684755217</v>
      </c>
      <c r="S37">
        <v>123024.97945768945</v>
      </c>
      <c r="T37">
        <v>136198.0758830136</v>
      </c>
      <c r="X37">
        <v>207912.51524711182</v>
      </c>
      <c r="Y37">
        <v>325256.6520764539</v>
      </c>
      <c r="Z37">
        <v>353689.27643310494</v>
      </c>
      <c r="AD37">
        <v>551571.71508624824</v>
      </c>
      <c r="AE37">
        <v>483555.82841979235</v>
      </c>
      <c r="AF37">
        <v>523230.43221974332</v>
      </c>
      <c r="AJ37">
        <v>816704.17692083947</v>
      </c>
      <c r="AK37">
        <v>1167295.8872611714</v>
      </c>
      <c r="AL37">
        <v>1217146.4759247161</v>
      </c>
      <c r="AP37">
        <v>1936758.716299454</v>
      </c>
      <c r="AQ37">
        <v>4015678.2822010336</v>
      </c>
      <c r="AR37">
        <v>4053474.1198260449</v>
      </c>
      <c r="AV37">
        <v>6616700.7756593684</v>
      </c>
      <c r="BC37">
        <v>14232.715176591673</v>
      </c>
      <c r="BD37">
        <v>12957.902285497301</v>
      </c>
      <c r="BH37">
        <v>21925.929526811236</v>
      </c>
    </row>
    <row r="38" spans="1:60">
      <c r="A38">
        <v>1949</v>
      </c>
      <c r="B38">
        <v>20235.841659170615</v>
      </c>
      <c r="F38">
        <v>32535.781880819668</v>
      </c>
      <c r="M38">
        <v>77316.982741875632</v>
      </c>
      <c r="N38">
        <v>88413.308858896256</v>
      </c>
      <c r="R38">
        <v>132195.68756958938</v>
      </c>
      <c r="S38">
        <v>115636.16960111666</v>
      </c>
      <c r="T38">
        <v>128425.70068324015</v>
      </c>
      <c r="X38">
        <v>196222.27989219653</v>
      </c>
      <c r="Y38">
        <v>303503.10519427503</v>
      </c>
      <c r="Z38">
        <v>330255.27201591467</v>
      </c>
      <c r="AD38">
        <v>515552.5752142563</v>
      </c>
      <c r="AE38">
        <v>452330.82500458218</v>
      </c>
      <c r="AF38">
        <v>488798.02666657156</v>
      </c>
      <c r="AJ38">
        <v>764920.43469003052</v>
      </c>
      <c r="AK38">
        <v>1105107.5733306205</v>
      </c>
      <c r="AL38">
        <v>1149635.076316217</v>
      </c>
      <c r="AP38">
        <v>1836480.2644789312</v>
      </c>
      <c r="AQ38">
        <v>3895970.0099472948</v>
      </c>
      <c r="AR38">
        <v>3929272.5152974715</v>
      </c>
      <c r="AV38">
        <v>6432846.8325195387</v>
      </c>
      <c r="BC38">
        <v>13893.492649981168</v>
      </c>
      <c r="BD38">
        <v>12660.567525867762</v>
      </c>
      <c r="BH38">
        <v>21462.459026511919</v>
      </c>
    </row>
    <row r="39" spans="1:60">
      <c r="A39">
        <v>1950</v>
      </c>
      <c r="B39">
        <v>22034.235324353453</v>
      </c>
      <c r="F39">
        <v>35364.30197527464</v>
      </c>
      <c r="M39">
        <v>85409.34475147615</v>
      </c>
      <c r="N39">
        <v>96991.222949492687</v>
      </c>
      <c r="R39">
        <v>145472.66892720058</v>
      </c>
      <c r="S39">
        <v>129125.12800904155</v>
      </c>
      <c r="T39">
        <v>142223.84139427845</v>
      </c>
      <c r="X39">
        <v>218127.58792735392</v>
      </c>
      <c r="Y39">
        <v>343644.68393682467</v>
      </c>
      <c r="Z39">
        <v>370955.82461235992</v>
      </c>
      <c r="AD39">
        <v>580856.5500593289</v>
      </c>
      <c r="AE39">
        <v>509650.17466815142</v>
      </c>
      <c r="AF39">
        <v>547012.51140060602</v>
      </c>
      <c r="AJ39">
        <v>858309.81653350778</v>
      </c>
      <c r="AK39">
        <v>1233067.0164108099</v>
      </c>
      <c r="AL39">
        <v>1280220.0660336784</v>
      </c>
      <c r="AP39">
        <v>2043937.5675090137</v>
      </c>
      <c r="AQ39">
        <v>3535528.4272520551</v>
      </c>
      <c r="AR39">
        <v>3570821.5111425999</v>
      </c>
      <c r="AV39">
        <v>5855903.3436708041</v>
      </c>
      <c r="BC39">
        <v>14992.556499117591</v>
      </c>
      <c r="BD39">
        <v>13705.68114378242</v>
      </c>
      <c r="BH39">
        <v>23130.038980616202</v>
      </c>
    </row>
    <row r="40" spans="1:60">
      <c r="A40">
        <v>1951</v>
      </c>
      <c r="B40">
        <v>23579.849433824824</v>
      </c>
      <c r="F40">
        <v>37935.66261909921</v>
      </c>
      <c r="M40">
        <v>88398.594877718395</v>
      </c>
      <c r="N40">
        <v>101197.43442542557</v>
      </c>
      <c r="R40">
        <v>151378.05183186757</v>
      </c>
      <c r="S40">
        <v>132875.70569395725</v>
      </c>
      <c r="T40">
        <v>147436.7550223594</v>
      </c>
      <c r="X40">
        <v>225643.67056542134</v>
      </c>
      <c r="Y40">
        <v>347225.17848701566</v>
      </c>
      <c r="Z40">
        <v>376786.51132606179</v>
      </c>
      <c r="AD40">
        <v>590372.22594047699</v>
      </c>
      <c r="AE40">
        <v>510061.46142167173</v>
      </c>
      <c r="AF40">
        <v>550677.0730662921</v>
      </c>
      <c r="AJ40">
        <v>864375.9294403547</v>
      </c>
      <c r="AK40">
        <v>1195187.348113281</v>
      </c>
      <c r="AL40">
        <v>1247103.6792059478</v>
      </c>
      <c r="AP40">
        <v>1992528.1195336154</v>
      </c>
      <c r="AQ40">
        <v>4021577.2228753711</v>
      </c>
      <c r="AR40">
        <v>4061546.1429227865</v>
      </c>
      <c r="AV40">
        <v>6651719.4916102858</v>
      </c>
      <c r="BC40">
        <v>16377.76660672554</v>
      </c>
      <c r="BD40">
        <v>14955.673323646964</v>
      </c>
      <c r="BH40">
        <v>25330.952706569391</v>
      </c>
    </row>
    <row r="41" spans="1:60">
      <c r="A41">
        <v>1952</v>
      </c>
      <c r="B41">
        <v>24184.589939002533</v>
      </c>
      <c r="F41">
        <v>38973.175791094691</v>
      </c>
      <c r="M41">
        <v>87913.437541434294</v>
      </c>
      <c r="N41">
        <v>101544.38418515299</v>
      </c>
      <c r="R41">
        <v>151166.38085755825</v>
      </c>
      <c r="S41">
        <v>130986.63072776576</v>
      </c>
      <c r="T41">
        <v>146473.57924461234</v>
      </c>
      <c r="X41">
        <v>223290.00023592595</v>
      </c>
      <c r="Y41">
        <v>338340.39021445252</v>
      </c>
      <c r="Z41">
        <v>368722.19088932604</v>
      </c>
      <c r="AD41">
        <v>576621.78608160047</v>
      </c>
      <c r="AE41">
        <v>495904.4960339432</v>
      </c>
      <c r="AF41">
        <v>537190.57187768735</v>
      </c>
      <c r="AJ41">
        <v>842509.78710744821</v>
      </c>
      <c r="AK41">
        <v>1164109.4536801549</v>
      </c>
      <c r="AL41">
        <v>1216460.5684428676</v>
      </c>
      <c r="AP41">
        <v>1945249.0320673159</v>
      </c>
      <c r="AQ41">
        <v>3935327.5418519285</v>
      </c>
      <c r="AR41">
        <v>3975087.236515379</v>
      </c>
      <c r="AV41">
        <v>6525333.2648009369</v>
      </c>
      <c r="BC41">
        <v>17103.606872065673</v>
      </c>
      <c r="BD41">
        <v>15589.057244985808</v>
      </c>
      <c r="BH41">
        <v>26507.264117043174</v>
      </c>
    </row>
    <row r="42" spans="1:60">
      <c r="A42">
        <v>1953</v>
      </c>
      <c r="B42">
        <v>24941.988321521847</v>
      </c>
      <c r="F42">
        <v>40207.619871193194</v>
      </c>
      <c r="M42">
        <v>88206.747686952818</v>
      </c>
      <c r="N42">
        <v>102339.79904273197</v>
      </c>
      <c r="R42">
        <v>152059.42806759101</v>
      </c>
      <c r="S42">
        <v>129312.222712099</v>
      </c>
      <c r="T42">
        <v>145385.63601342033</v>
      </c>
      <c r="X42">
        <v>221054.88004180088</v>
      </c>
      <c r="Y42">
        <v>326155.3182924664</v>
      </c>
      <c r="Z42">
        <v>356652.35606141842</v>
      </c>
      <c r="AD42">
        <v>557046.72154814494</v>
      </c>
      <c r="AE42">
        <v>476572.72177450045</v>
      </c>
      <c r="AF42">
        <v>517516.99236581568</v>
      </c>
      <c r="AJ42">
        <v>811316.61030542513</v>
      </c>
      <c r="AK42">
        <v>1115880.1852611771</v>
      </c>
      <c r="AL42">
        <v>1166955.9734385076</v>
      </c>
      <c r="AP42">
        <v>1867733.274985604</v>
      </c>
      <c r="AQ42">
        <v>3851400.9641144685</v>
      </c>
      <c r="AR42">
        <v>3890584.5761383357</v>
      </c>
      <c r="AV42">
        <v>6389571.1787775215</v>
      </c>
      <c r="BC42">
        <v>17912.570614251737</v>
      </c>
      <c r="BD42">
        <v>16342.231574720716</v>
      </c>
      <c r="BH42">
        <v>27779.641182704538</v>
      </c>
    </row>
    <row r="43" spans="1:60">
      <c r="A43">
        <v>1954</v>
      </c>
      <c r="B43">
        <v>24430.824221163813</v>
      </c>
      <c r="F43">
        <v>39367.085425252924</v>
      </c>
      <c r="M43">
        <v>87603.76164318966</v>
      </c>
      <c r="N43">
        <v>101105.62336831407</v>
      </c>
      <c r="R43">
        <v>150583.92266737379</v>
      </c>
      <c r="S43">
        <v>127935.69966396803</v>
      </c>
      <c r="T43">
        <v>143242.85689426534</v>
      </c>
      <c r="X43">
        <v>218353.51839495421</v>
      </c>
      <c r="Y43">
        <v>324591.06322051282</v>
      </c>
      <c r="Z43">
        <v>353974.31164435012</v>
      </c>
      <c r="AD43">
        <v>553093.626357142</v>
      </c>
      <c r="AE43">
        <v>471914.79951261153</v>
      </c>
      <c r="AF43">
        <v>511011.77840951591</v>
      </c>
      <c r="AJ43">
        <v>801699.68386888958</v>
      </c>
      <c r="AK43">
        <v>1108110.937879672</v>
      </c>
      <c r="AL43">
        <v>1156466.6619250814</v>
      </c>
      <c r="AP43">
        <v>1852652.8702972543</v>
      </c>
      <c r="AQ43">
        <v>3811954.0848909714</v>
      </c>
      <c r="AR43">
        <v>3848595.6942490726</v>
      </c>
      <c r="AV43">
        <v>6327119.1581882667</v>
      </c>
      <c r="BC43">
        <v>17411.608952049835</v>
      </c>
      <c r="BD43">
        <v>15911.402093702676</v>
      </c>
      <c r="BH43">
        <v>27009.659065017277</v>
      </c>
    </row>
    <row r="44" spans="1:60">
      <c r="A44">
        <v>1955</v>
      </c>
      <c r="B44">
        <v>26166.202145620864</v>
      </c>
      <c r="F44">
        <v>42129.464470932624</v>
      </c>
      <c r="M44">
        <v>95469.247947853713</v>
      </c>
      <c r="N44">
        <v>109352.82086099073</v>
      </c>
      <c r="R44">
        <v>163478.77936831294</v>
      </c>
      <c r="S44">
        <v>140862.77271277661</v>
      </c>
      <c r="T44">
        <v>156084.81381868073</v>
      </c>
      <c r="X44">
        <v>239384.57855726636</v>
      </c>
      <c r="Y44">
        <v>364398.52256758785</v>
      </c>
      <c r="Z44">
        <v>393459.61979425192</v>
      </c>
      <c r="AD44">
        <v>617456.55584906961</v>
      </c>
      <c r="AE44">
        <v>532292.04713475681</v>
      </c>
      <c r="AF44">
        <v>570312.26751415711</v>
      </c>
      <c r="AJ44">
        <v>899192.96809971193</v>
      </c>
      <c r="AK44">
        <v>1298510.601577749</v>
      </c>
      <c r="AL44">
        <v>1343062.3769821369</v>
      </c>
      <c r="AP44">
        <v>2161506.8035721118</v>
      </c>
      <c r="AQ44">
        <v>4774879.8128976412</v>
      </c>
      <c r="AR44">
        <v>4807497.0973958066</v>
      </c>
      <c r="AV44">
        <v>7908337.6448967541</v>
      </c>
      <c r="BC44">
        <v>18465.863723150545</v>
      </c>
      <c r="BD44">
        <v>16923.244510579763</v>
      </c>
      <c r="BH44">
        <v>28646.207260112595</v>
      </c>
    </row>
    <row r="45" spans="1:60">
      <c r="A45">
        <v>1956</v>
      </c>
      <c r="B45">
        <v>26670.381596066061</v>
      </c>
      <c r="F45">
        <v>42944.639831859276</v>
      </c>
      <c r="M45">
        <v>95300.997445856046</v>
      </c>
      <c r="N45">
        <v>109777.21817273613</v>
      </c>
      <c r="R45">
        <v>163440.8031020877</v>
      </c>
      <c r="S45">
        <v>139912.14099145975</v>
      </c>
      <c r="T45">
        <v>156034.59961622118</v>
      </c>
      <c r="X45">
        <v>238148.37568936677</v>
      </c>
      <c r="Y45">
        <v>352117.75891878956</v>
      </c>
      <c r="Z45">
        <v>382667.80754113052</v>
      </c>
      <c r="AD45">
        <v>598498.85934254003</v>
      </c>
      <c r="AE45">
        <v>514908.69913561415</v>
      </c>
      <c r="AF45">
        <v>555792.04295008711</v>
      </c>
      <c r="AJ45">
        <v>872728.19668591244</v>
      </c>
      <c r="AK45">
        <v>1232568.2676871109</v>
      </c>
      <c r="AL45">
        <v>1280130.0300499471</v>
      </c>
      <c r="AP45">
        <v>2056221.3978607659</v>
      </c>
      <c r="AQ45">
        <v>4418982.7206664328</v>
      </c>
      <c r="AR45">
        <v>4453872.8386150142</v>
      </c>
      <c r="AV45">
        <v>7329969.259131005</v>
      </c>
      <c r="BC45">
        <v>19044.757612756061</v>
      </c>
      <c r="BD45">
        <v>17436.288643102718</v>
      </c>
      <c r="BH45">
        <v>29556.177246278341</v>
      </c>
    </row>
    <row r="46" spans="1:60">
      <c r="A46">
        <v>1957</v>
      </c>
      <c r="B46">
        <v>26721.046033544935</v>
      </c>
      <c r="F46">
        <v>43006.247748553331</v>
      </c>
      <c r="M46">
        <v>95276.474654603924</v>
      </c>
      <c r="N46">
        <v>110054.79630384179</v>
      </c>
      <c r="R46">
        <v>163458.97839949667</v>
      </c>
      <c r="S46">
        <v>139833.89580229938</v>
      </c>
      <c r="T46">
        <v>156638.37308461685</v>
      </c>
      <c r="X46">
        <v>237978.49391045107</v>
      </c>
      <c r="Y46">
        <v>347294.14286585711</v>
      </c>
      <c r="Z46">
        <v>377833.36604740738</v>
      </c>
      <c r="AD46">
        <v>589997.9895895326</v>
      </c>
      <c r="AE46">
        <v>506070.27995649161</v>
      </c>
      <c r="AF46">
        <v>546777.20481370378</v>
      </c>
      <c r="AJ46">
        <v>857517.58871554933</v>
      </c>
      <c r="AK46">
        <v>1196906.7453069766</v>
      </c>
      <c r="AL46">
        <v>1244820.8400642958</v>
      </c>
      <c r="AP46">
        <v>1997296.1962726305</v>
      </c>
      <c r="AQ46">
        <v>4169118.8791538919</v>
      </c>
      <c r="AR46">
        <v>4204747.1763080256</v>
      </c>
      <c r="AV46">
        <v>6918836.2039888036</v>
      </c>
      <c r="BC46">
        <v>19103.776186760606</v>
      </c>
      <c r="BD46">
        <v>17461.740447956396</v>
      </c>
      <c r="BH46">
        <v>29622.611009559627</v>
      </c>
    </row>
    <row r="47" spans="1:60">
      <c r="A47">
        <v>1958</v>
      </c>
      <c r="B47">
        <v>25977.697158413757</v>
      </c>
      <c r="F47">
        <v>41809.070234968167</v>
      </c>
      <c r="M47">
        <v>92515.183477958868</v>
      </c>
      <c r="N47">
        <v>106691.10037911806</v>
      </c>
      <c r="R47">
        <v>158772.28761148144</v>
      </c>
      <c r="S47">
        <v>133411.32128576451</v>
      </c>
      <c r="T47">
        <v>149818.25865133927</v>
      </c>
      <c r="X47">
        <v>227549.46838532152</v>
      </c>
      <c r="Y47">
        <v>319365.26953191479</v>
      </c>
      <c r="Z47">
        <v>350296.3864210184</v>
      </c>
      <c r="AD47">
        <v>545138.15853272052</v>
      </c>
      <c r="AE47">
        <v>458965.372908702</v>
      </c>
      <c r="AF47">
        <v>500653.08892036875</v>
      </c>
      <c r="AJ47">
        <v>781861.79559771705</v>
      </c>
      <c r="AK47">
        <v>1059307.6698350145</v>
      </c>
      <c r="AL47">
        <v>1109839.1046547198</v>
      </c>
      <c r="AP47">
        <v>1774765.6381825523</v>
      </c>
      <c r="AQ47">
        <v>3641534.730808245</v>
      </c>
      <c r="AR47">
        <v>3679800.751452893</v>
      </c>
      <c r="AV47">
        <v>6051781.6239939462</v>
      </c>
      <c r="BC47">
        <v>18584.64312290875</v>
      </c>
      <c r="BD47">
        <v>17009.541245002169</v>
      </c>
      <c r="BH47">
        <v>28813.157193133353</v>
      </c>
    </row>
    <row r="48" spans="1:60">
      <c r="A48">
        <v>1959</v>
      </c>
      <c r="B48">
        <v>27565.685062888871</v>
      </c>
      <c r="F48">
        <v>44587.527950909833</v>
      </c>
      <c r="M48">
        <v>99487.003311739085</v>
      </c>
      <c r="N48">
        <v>114121.7903925084</v>
      </c>
      <c r="R48">
        <v>171056.56022007554</v>
      </c>
      <c r="S48">
        <v>144604.91098233129</v>
      </c>
      <c r="T48">
        <v>161317.16650990926</v>
      </c>
      <c r="X48">
        <v>246911.90494112388</v>
      </c>
      <c r="Y48">
        <v>355780.18154059548</v>
      </c>
      <c r="Z48">
        <v>384884.75777260854</v>
      </c>
      <c r="AD48">
        <v>605843.41764692205</v>
      </c>
      <c r="AE48">
        <v>519547.6399381879</v>
      </c>
      <c r="AF48">
        <v>557562.6941354312</v>
      </c>
      <c r="AJ48">
        <v>882300.54685415921</v>
      </c>
      <c r="AK48">
        <v>1217945.4200643064</v>
      </c>
      <c r="AL48">
        <v>1260776.6728800081</v>
      </c>
      <c r="AP48">
        <v>2041641.826544347</v>
      </c>
      <c r="AQ48">
        <v>4297061.617855276</v>
      </c>
      <c r="AR48">
        <v>4328904.5147804962</v>
      </c>
      <c r="AV48">
        <v>7176994.838033013</v>
      </c>
      <c r="BC48">
        <v>19574.427479683291</v>
      </c>
      <c r="BD48">
        <v>17948.340026264479</v>
      </c>
      <c r="BH48">
        <v>30535.413254335868</v>
      </c>
    </row>
    <row r="49" spans="1:66">
      <c r="A49">
        <v>1960</v>
      </c>
      <c r="B49">
        <v>28086.668945799272</v>
      </c>
      <c r="F49">
        <v>45521.169858224253</v>
      </c>
      <c r="M49">
        <v>100023.47777709321</v>
      </c>
      <c r="N49">
        <v>115110.42280337222</v>
      </c>
      <c r="R49">
        <v>172485.87426817385</v>
      </c>
      <c r="S49">
        <v>143842.55069664118</v>
      </c>
      <c r="T49">
        <v>161082.51361361207</v>
      </c>
      <c r="X49">
        <v>246383.18648494637</v>
      </c>
      <c r="Y49">
        <v>350131.30927429814</v>
      </c>
      <c r="Z49">
        <v>379496.02854490827</v>
      </c>
      <c r="AD49">
        <v>597653.03063384618</v>
      </c>
      <c r="AE49">
        <v>506779.53628565953</v>
      </c>
      <c r="AF49">
        <v>544870.63187779114</v>
      </c>
      <c r="AJ49">
        <v>863049.06175215216</v>
      </c>
      <c r="AK49">
        <v>1229187.5425561236</v>
      </c>
      <c r="AL49">
        <v>1271678.7361266573</v>
      </c>
      <c r="AP49">
        <v>2063328.1445262635</v>
      </c>
      <c r="AQ49">
        <v>4636034.4035537066</v>
      </c>
      <c r="AR49">
        <v>4667786.0284914719</v>
      </c>
      <c r="AV49">
        <v>7736709.5221538302</v>
      </c>
      <c r="BC49">
        <v>20093.690186766609</v>
      </c>
      <c r="BD49">
        <v>18417.362961624498</v>
      </c>
      <c r="BH49">
        <v>31413.980479340964</v>
      </c>
    </row>
    <row r="50" spans="1:66">
      <c r="A50">
        <v>1961</v>
      </c>
      <c r="B50">
        <v>28428.739528028811</v>
      </c>
      <c r="F50">
        <v>45670.696743100991</v>
      </c>
      <c r="M50">
        <v>101801.86361773944</v>
      </c>
      <c r="N50">
        <v>116728.0883231161</v>
      </c>
      <c r="R50">
        <v>173841.08121509801</v>
      </c>
      <c r="S50">
        <v>146601.5040362665</v>
      </c>
      <c r="T50">
        <v>163421.63693219752</v>
      </c>
      <c r="X50">
        <v>248730.51878849423</v>
      </c>
      <c r="Y50">
        <v>350461.98751377512</v>
      </c>
      <c r="Z50">
        <v>380311.21451084781</v>
      </c>
      <c r="AD50">
        <v>593366.90074549301</v>
      </c>
      <c r="AE50">
        <v>503677.07579433423</v>
      </c>
      <c r="AF50">
        <v>542630.0387105071</v>
      </c>
      <c r="AJ50">
        <v>851207.2405489384</v>
      </c>
      <c r="AK50">
        <v>1236845.8726216941</v>
      </c>
      <c r="AL50">
        <v>1280466.11791756</v>
      </c>
      <c r="AP50">
        <v>2058489.1747500885</v>
      </c>
      <c r="AQ50">
        <v>4743673.7550274581</v>
      </c>
      <c r="AR50">
        <v>4776376.0339853205</v>
      </c>
      <c r="AV50">
        <v>7843129.4634627076</v>
      </c>
      <c r="BC50">
        <v>20276.170184727634</v>
      </c>
      <c r="BD50">
        <v>18617.700773019114</v>
      </c>
      <c r="BH50">
        <v>31429.542912879104</v>
      </c>
    </row>
    <row r="51" spans="1:66">
      <c r="A51">
        <v>1962</v>
      </c>
      <c r="B51">
        <v>29872.66741228976</v>
      </c>
      <c r="C51">
        <v>31203.650803714183</v>
      </c>
      <c r="D51">
        <v>42948.954644092184</v>
      </c>
      <c r="E51">
        <v>17566.25576758408</v>
      </c>
      <c r="F51">
        <v>47618.155247529874</v>
      </c>
      <c r="G51">
        <v>49332.167207539525</v>
      </c>
      <c r="H51">
        <v>55038.789918822826</v>
      </c>
      <c r="I51">
        <v>56043.110956979064</v>
      </c>
      <c r="J51">
        <v>72003.306473682867</v>
      </c>
      <c r="K51">
        <v>33466.229607717207</v>
      </c>
      <c r="L51">
        <v>81964.199958789977</v>
      </c>
      <c r="M51">
        <v>108393.36853171264</v>
      </c>
      <c r="N51">
        <v>123546.87054672799</v>
      </c>
      <c r="O51">
        <v>119401.7703725719</v>
      </c>
      <c r="P51">
        <v>148095.26392518825</v>
      </c>
      <c r="Q51">
        <v>86556.681572951638</v>
      </c>
      <c r="R51">
        <v>183046.63449157568</v>
      </c>
      <c r="S51">
        <v>156285.59805072338</v>
      </c>
      <c r="T51">
        <v>173236.27122706748</v>
      </c>
      <c r="U51">
        <v>164368.28959454581</v>
      </c>
      <c r="V51">
        <v>206720.77942075612</v>
      </c>
      <c r="W51">
        <v>125998.61646535491</v>
      </c>
      <c r="X51">
        <v>262192.31418099388</v>
      </c>
      <c r="Y51">
        <v>374719.58398824476</v>
      </c>
      <c r="Z51">
        <v>403720.55479161179</v>
      </c>
      <c r="AA51">
        <v>370020.46592191281</v>
      </c>
      <c r="AB51">
        <v>461748.50131392642</v>
      </c>
      <c r="AC51">
        <v>322774.87791392993</v>
      </c>
      <c r="AD51">
        <v>625377.81086929364</v>
      </c>
      <c r="AE51">
        <v>542727.98315422516</v>
      </c>
      <c r="AF51">
        <v>579909.91225896892</v>
      </c>
      <c r="AG51">
        <v>523846.42061550257</v>
      </c>
      <c r="AH51">
        <v>645583.8906899757</v>
      </c>
      <c r="AI51">
        <v>487072.22385601507</v>
      </c>
      <c r="AJ51">
        <v>904093.48598251876</v>
      </c>
      <c r="AK51">
        <v>1323971.8200520577</v>
      </c>
      <c r="AL51">
        <v>1363820.8568536455</v>
      </c>
      <c r="AM51">
        <v>1186710.8297591873</v>
      </c>
      <c r="AN51">
        <v>1444001.6092532491</v>
      </c>
      <c r="AO51">
        <v>1262386.9269138603</v>
      </c>
      <c r="AP51">
        <v>2176329.1547901304</v>
      </c>
      <c r="AQ51">
        <v>5048757.6610377235</v>
      </c>
      <c r="AR51">
        <v>5077068.9581602002</v>
      </c>
      <c r="AS51">
        <v>4332224.0675402293</v>
      </c>
      <c r="AT51">
        <v>5137858.8699514354</v>
      </c>
      <c r="AU51">
        <v>5011670.7272731038</v>
      </c>
      <c r="AV51">
        <v>8265175.0777156083</v>
      </c>
      <c r="AW51">
        <v>10413.167617039993</v>
      </c>
      <c r="AX51">
        <v>4706.5449057566902</v>
      </c>
      <c r="AY51">
        <v>6364.1906504493045</v>
      </c>
      <c r="AZ51">
        <v>13894.602814501515</v>
      </c>
      <c r="BA51">
        <v>1666.2819274509509</v>
      </c>
      <c r="BB51">
        <v>13272.110536269776</v>
      </c>
      <c r="BC51">
        <v>21148.145065687218</v>
      </c>
      <c r="BD51">
        <v>19464.422619574401</v>
      </c>
      <c r="BE51">
        <v>21403.859740507774</v>
      </c>
      <c r="BF51">
        <v>31266.031390637068</v>
      </c>
      <c r="BG51">
        <v>9900.6529003210126</v>
      </c>
      <c r="BH51">
        <v>32570.546442635896</v>
      </c>
      <c r="BI51">
        <v>34566.866876496249</v>
      </c>
      <c r="BJ51">
        <v>37911.769761846539</v>
      </c>
      <c r="BK51">
        <v>40203.446103080852</v>
      </c>
      <c r="BL51">
        <v>52980.317110806514</v>
      </c>
      <c r="BM51">
        <v>20193.616616408588</v>
      </c>
      <c r="BN51">
        <v>56693.591325593545</v>
      </c>
    </row>
    <row r="52" spans="1:66">
      <c r="A52">
        <v>1963</v>
      </c>
      <c r="B52">
        <v>30882.590992237852</v>
      </c>
      <c r="C52">
        <v>32356.189905450814</v>
      </c>
      <c r="D52">
        <v>44524.593674600088</v>
      </c>
      <c r="E52">
        <v>18235.839982539357</v>
      </c>
      <c r="F52">
        <v>49051.428196657755</v>
      </c>
      <c r="G52">
        <v>50905.079576873482</v>
      </c>
      <c r="H52">
        <v>56764.23809393483</v>
      </c>
      <c r="I52">
        <v>57959.446797802178</v>
      </c>
      <c r="J52">
        <v>74477.598593746778</v>
      </c>
      <c r="K52">
        <v>34698.959290982166</v>
      </c>
      <c r="L52">
        <v>84522.773339396706</v>
      </c>
      <c r="M52">
        <v>112418.08213884846</v>
      </c>
      <c r="N52">
        <v>127929.90029057929</v>
      </c>
      <c r="O52">
        <v>124037.95002389621</v>
      </c>
      <c r="P52">
        <v>154034.07806932047</v>
      </c>
      <c r="Q52">
        <v>89906.64179331201</v>
      </c>
      <c r="R52">
        <v>189267.61691035857</v>
      </c>
      <c r="S52">
        <v>162308.87116761017</v>
      </c>
      <c r="T52">
        <v>179581.11423932126</v>
      </c>
      <c r="U52">
        <v>171010.52334031233</v>
      </c>
      <c r="V52">
        <v>215287.42572127996</v>
      </c>
      <c r="W52">
        <v>131239.4891811744</v>
      </c>
      <c r="X52">
        <v>271601.44180140481</v>
      </c>
      <c r="Y52">
        <v>390109.1793093335</v>
      </c>
      <c r="Z52">
        <v>420160.57506324258</v>
      </c>
      <c r="AA52">
        <v>386355.128530154</v>
      </c>
      <c r="AB52">
        <v>482973.59798489534</v>
      </c>
      <c r="AC52">
        <v>336204.27232212038</v>
      </c>
      <c r="AD52">
        <v>652265.40915225097</v>
      </c>
      <c r="AE52">
        <v>567396.06153131137</v>
      </c>
      <c r="AF52">
        <v>605578.79108228779</v>
      </c>
      <c r="AG52">
        <v>549004.05699428706</v>
      </c>
      <c r="AH52">
        <v>678236.62956471276</v>
      </c>
      <c r="AI52">
        <v>509631.60248497105</v>
      </c>
      <c r="AJ52">
        <v>945999.52090779063</v>
      </c>
      <c r="AK52">
        <v>1404313.5920192341</v>
      </c>
      <c r="AL52">
        <v>1443297.1380591423</v>
      </c>
      <c r="AM52">
        <v>1265306.3697027341</v>
      </c>
      <c r="AN52">
        <v>1536707.9234088133</v>
      </c>
      <c r="AO52">
        <v>1341341.7837626534</v>
      </c>
      <c r="AP52">
        <v>2311912.4870261787</v>
      </c>
      <c r="AQ52">
        <v>5438919.3996729357</v>
      </c>
      <c r="AR52">
        <v>5470113.1393018598</v>
      </c>
      <c r="AS52">
        <v>4721492.8103289027</v>
      </c>
      <c r="AT52">
        <v>5541910.0331314327</v>
      </c>
      <c r="AU52">
        <v>5448133.8932356713</v>
      </c>
      <c r="AV52">
        <v>8925887.0315628853</v>
      </c>
      <c r="AW52">
        <v>10908.532676426503</v>
      </c>
      <c r="AX52">
        <v>5026.5975893211817</v>
      </c>
      <c r="AY52">
        <v>6752.9330130994531</v>
      </c>
      <c r="AZ52">
        <v>14571.588755453411</v>
      </c>
      <c r="BA52">
        <v>1772.7206740965526</v>
      </c>
      <c r="BB52">
        <v>13639.910677085027</v>
      </c>
      <c r="BC52">
        <v>21823.091975947784</v>
      </c>
      <c r="BD52">
        <v>20099.556625755471</v>
      </c>
      <c r="BE52">
        <v>22169.327670067993</v>
      </c>
      <c r="BF52">
        <v>32356.873186297824</v>
      </c>
      <c r="BG52">
        <v>10272.417559120171</v>
      </c>
      <c r="BH52">
        <v>33471.851672913224</v>
      </c>
      <c r="BI52">
        <v>35664.034652300252</v>
      </c>
      <c r="BJ52">
        <v>39124.29435009649</v>
      </c>
      <c r="BK52">
        <v>41439.820991278662</v>
      </c>
      <c r="BL52">
        <v>54588.478724853339</v>
      </c>
      <c r="BM52">
        <v>20897.03866539969</v>
      </c>
      <c r="BN52">
        <v>58604.725785372641</v>
      </c>
    </row>
    <row r="53" spans="1:66">
      <c r="A53">
        <v>1964</v>
      </c>
      <c r="B53">
        <v>32145.437095068148</v>
      </c>
      <c r="C53">
        <v>33508.729007187445</v>
      </c>
      <c r="D53">
        <v>46100.232705107992</v>
      </c>
      <c r="E53">
        <v>18905.424197494634</v>
      </c>
      <c r="F53">
        <v>50939.276576652548</v>
      </c>
      <c r="G53">
        <v>52886.976454323281</v>
      </c>
      <c r="H53">
        <v>58944.223917250623</v>
      </c>
      <c r="I53">
        <v>59875.782638625293</v>
      </c>
      <c r="J53">
        <v>76951.890713810673</v>
      </c>
      <c r="K53">
        <v>35931.688974247118</v>
      </c>
      <c r="L53">
        <v>87870.842335404814</v>
      </c>
      <c r="M53">
        <v>117390.07255919943</v>
      </c>
      <c r="N53">
        <v>133373.84383286731</v>
      </c>
      <c r="O53">
        <v>128674.12967522052</v>
      </c>
      <c r="P53">
        <v>159972.89221345269</v>
      </c>
      <c r="Q53">
        <v>93256.602013672367</v>
      </c>
      <c r="R53">
        <v>197290.77069641714</v>
      </c>
      <c r="S53">
        <v>169719.18906328711</v>
      </c>
      <c r="T53">
        <v>187431.46665729798</v>
      </c>
      <c r="U53">
        <v>177652.75708607884</v>
      </c>
      <c r="V53">
        <v>223854.07202180379</v>
      </c>
      <c r="W53">
        <v>136480.36189699388</v>
      </c>
      <c r="X53">
        <v>283630.32103276672</v>
      </c>
      <c r="Y53">
        <v>408926.14858881838</v>
      </c>
      <c r="Z53">
        <v>440277.030529182</v>
      </c>
      <c r="AA53">
        <v>402689.79113839514</v>
      </c>
      <c r="AB53">
        <v>504198.69465586421</v>
      </c>
      <c r="AC53">
        <v>349633.66673031083</v>
      </c>
      <c r="AD53">
        <v>685743.76159853605</v>
      </c>
      <c r="AE53">
        <v>597229.98752984742</v>
      </c>
      <c r="AF53">
        <v>636731.03251104522</v>
      </c>
      <c r="AG53">
        <v>574161.69337307161</v>
      </c>
      <c r="AH53">
        <v>710889.3684394497</v>
      </c>
      <c r="AI53">
        <v>532190.98111392697</v>
      </c>
      <c r="AJ53">
        <v>997667.28780484863</v>
      </c>
      <c r="AK53">
        <v>1498899.4220944205</v>
      </c>
      <c r="AL53">
        <v>1537140.3743091226</v>
      </c>
      <c r="AM53">
        <v>1343901.9096462806</v>
      </c>
      <c r="AN53">
        <v>1629414.2375643773</v>
      </c>
      <c r="AO53">
        <v>1420296.6406114465</v>
      </c>
      <c r="AP53">
        <v>2473665.7814143212</v>
      </c>
      <c r="AQ53">
        <v>5885349.6902759895</v>
      </c>
      <c r="AR53">
        <v>5921416.9207966775</v>
      </c>
      <c r="AS53">
        <v>5110761.5531175761</v>
      </c>
      <c r="AT53">
        <v>5945961.1963114301</v>
      </c>
      <c r="AU53">
        <v>5884597.0591982389</v>
      </c>
      <c r="AV53">
        <v>9697208.9836885184</v>
      </c>
      <c r="AW53">
        <v>11403.897735813012</v>
      </c>
      <c r="AX53">
        <v>5346.6502728856722</v>
      </c>
      <c r="AY53">
        <v>7141.6753757496008</v>
      </c>
      <c r="AZ53">
        <v>15248.574696405307</v>
      </c>
      <c r="BA53">
        <v>1879.1594207421545</v>
      </c>
      <c r="BB53">
        <v>14007.710817900275</v>
      </c>
      <c r="BC53">
        <v>22673.810932386892</v>
      </c>
      <c r="BD53">
        <v>20897.836346423795</v>
      </c>
      <c r="BE53">
        <v>22934.795599628207</v>
      </c>
      <c r="BF53">
        <v>33447.714981958583</v>
      </c>
      <c r="BG53">
        <v>10644.18221791933</v>
      </c>
      <c r="BH53">
        <v>34677.999452234253</v>
      </c>
      <c r="BI53">
        <v>36761.202428104254</v>
      </c>
      <c r="BJ53">
        <v>40336.818938346449</v>
      </c>
      <c r="BK53">
        <v>42676.195879476472</v>
      </c>
      <c r="BL53">
        <v>56196.640338900157</v>
      </c>
      <c r="BM53">
        <v>21600.460714390796</v>
      </c>
      <c r="BN53">
        <v>60515.860245151736</v>
      </c>
    </row>
    <row r="54" spans="1:66">
      <c r="A54">
        <v>1965</v>
      </c>
      <c r="B54">
        <v>33808.519975317751</v>
      </c>
      <c r="C54">
        <v>35245.239484074948</v>
      </c>
      <c r="D54">
        <v>48531.548481258789</v>
      </c>
      <c r="E54">
        <v>19738.824830614656</v>
      </c>
      <c r="F54">
        <v>53478.610978450597</v>
      </c>
      <c r="G54">
        <v>55294.868656440245</v>
      </c>
      <c r="H54">
        <v>61826.563618319335</v>
      </c>
      <c r="I54">
        <v>62805.737426939522</v>
      </c>
      <c r="J54">
        <v>80636.381427899149</v>
      </c>
      <c r="K54">
        <v>37452.926925025546</v>
      </c>
      <c r="L54">
        <v>91940.237545554235</v>
      </c>
      <c r="M54">
        <v>122157.49984707053</v>
      </c>
      <c r="N54">
        <v>138935.14727789583</v>
      </c>
      <c r="O54">
        <v>133994.97636350757</v>
      </c>
      <c r="P54">
        <v>166471.89832214138</v>
      </c>
      <c r="Q54">
        <v>96599.26339981085</v>
      </c>
      <c r="R54">
        <v>205223.06545430544</v>
      </c>
      <c r="S54">
        <v>176374.26098507058</v>
      </c>
      <c r="T54">
        <v>195058.14977528184</v>
      </c>
      <c r="U54">
        <v>184849.29096855436</v>
      </c>
      <c r="V54">
        <v>232834.02426655008</v>
      </c>
      <c r="W54">
        <v>141141.76132337295</v>
      </c>
      <c r="X54">
        <v>294694.52723856474</v>
      </c>
      <c r="Y54">
        <v>424962.49366722413</v>
      </c>
      <c r="Z54">
        <v>457812.3392237153</v>
      </c>
      <c r="AA54">
        <v>419190.3637863202</v>
      </c>
      <c r="AB54">
        <v>524001.65209939866</v>
      </c>
      <c r="AC54">
        <v>361494.24018138705</v>
      </c>
      <c r="AD54">
        <v>710778.75069106859</v>
      </c>
      <c r="AE54">
        <v>621571.19410802517</v>
      </c>
      <c r="AF54">
        <v>662540.07075309532</v>
      </c>
      <c r="AG54">
        <v>599391.418446864</v>
      </c>
      <c r="AH54">
        <v>738639.62573390175</v>
      </c>
      <c r="AI54">
        <v>550539.08012972912</v>
      </c>
      <c r="AJ54">
        <v>1035233.5808075754</v>
      </c>
      <c r="AK54">
        <v>1561158.387870094</v>
      </c>
      <c r="AL54">
        <v>1602850.6637228392</v>
      </c>
      <c r="AM54">
        <v>1410989.8853210649</v>
      </c>
      <c r="AN54">
        <v>1688413.0477627916</v>
      </c>
      <c r="AO54">
        <v>1487459.8425500055</v>
      </c>
      <c r="AP54">
        <v>2572671.9340007287</v>
      </c>
      <c r="AQ54">
        <v>6105146.0454495633</v>
      </c>
      <c r="AR54">
        <v>6143024.7856703652</v>
      </c>
      <c r="AS54">
        <v>5339731.1539723556</v>
      </c>
      <c r="AT54">
        <v>6133340.6171584409</v>
      </c>
      <c r="AU54">
        <v>6115050.3311622813</v>
      </c>
      <c r="AV54">
        <v>10038995.628769858</v>
      </c>
      <c r="AW54">
        <v>12322.213432031858</v>
      </c>
      <c r="AX54">
        <v>5791.4575177125844</v>
      </c>
      <c r="AY54">
        <v>7684.7415412103819</v>
      </c>
      <c r="AZ54">
        <v>16426.71553461843</v>
      </c>
      <c r="BA54">
        <v>2024.7227362037595</v>
      </c>
      <c r="BB54">
        <v>15001.987467820225</v>
      </c>
      <c r="BC54">
        <v>23991.966656234112</v>
      </c>
      <c r="BD54">
        <v>22127.783608364633</v>
      </c>
      <c r="BE54">
        <v>24273.046497471325</v>
      </c>
      <c r="BF54">
        <v>35427.06516560517</v>
      </c>
      <c r="BG54">
        <v>11198.776100703966</v>
      </c>
      <c r="BH54">
        <v>36618.116036688931</v>
      </c>
      <c r="BI54">
        <v>38524.730531983441</v>
      </c>
      <c r="BJ54">
        <v>42501.656126897135</v>
      </c>
      <c r="BK54">
        <v>45008.427692797501</v>
      </c>
      <c r="BL54">
        <v>59177.502204338583</v>
      </c>
      <c r="BM54">
        <v>22666.342806329223</v>
      </c>
      <c r="BN54">
        <v>63499.954840472703</v>
      </c>
    </row>
    <row r="55" spans="1:66">
      <c r="A55">
        <v>1966</v>
      </c>
      <c r="B55">
        <v>35384.454414033302</v>
      </c>
      <c r="C55">
        <v>36981.749960962457</v>
      </c>
      <c r="D55">
        <v>50962.864257409587</v>
      </c>
      <c r="E55">
        <v>20572.225463734674</v>
      </c>
      <c r="F55">
        <v>55810.257962788906</v>
      </c>
      <c r="G55">
        <v>57528.379699815909</v>
      </c>
      <c r="H55">
        <v>64532.644065527114</v>
      </c>
      <c r="I55">
        <v>65735.692215253745</v>
      </c>
      <c r="J55">
        <v>84320.872141987609</v>
      </c>
      <c r="K55">
        <v>38974.164875803981</v>
      </c>
      <c r="L55">
        <v>95624.251807837645</v>
      </c>
      <c r="M55">
        <v>126488.86395562906</v>
      </c>
      <c r="N55">
        <v>143997.24706584428</v>
      </c>
      <c r="O55">
        <v>139315.82305179458</v>
      </c>
      <c r="P55">
        <v>172970.90443083007</v>
      </c>
      <c r="Q55">
        <v>99941.924785949319</v>
      </c>
      <c r="R55">
        <v>212185.0612960135</v>
      </c>
      <c r="S55">
        <v>182374.13282212653</v>
      </c>
      <c r="T55">
        <v>201980.68983584951</v>
      </c>
      <c r="U55">
        <v>192045.82485102987</v>
      </c>
      <c r="V55">
        <v>241813.97651129641</v>
      </c>
      <c r="W55">
        <v>145803.16074975205</v>
      </c>
      <c r="X55">
        <v>304334.20540643035</v>
      </c>
      <c r="Y55">
        <v>439430.95435811213</v>
      </c>
      <c r="Z55">
        <v>473679.42570447386</v>
      </c>
      <c r="AA55">
        <v>435690.93643424526</v>
      </c>
      <c r="AB55">
        <v>543804.60954293306</v>
      </c>
      <c r="AC55">
        <v>373354.81363246322</v>
      </c>
      <c r="AD55">
        <v>732220.02626630792</v>
      </c>
      <c r="AE55">
        <v>643732.68435239105</v>
      </c>
      <c r="AF55">
        <v>686034.77486910298</v>
      </c>
      <c r="AG55">
        <v>624621.14352065639</v>
      </c>
      <c r="AH55">
        <v>766389.8830283538</v>
      </c>
      <c r="AI55">
        <v>568887.17914553138</v>
      </c>
      <c r="AJ55">
        <v>1067671.2184432168</v>
      </c>
      <c r="AK55">
        <v>1618088.73387308</v>
      </c>
      <c r="AL55">
        <v>1663234.4676724891</v>
      </c>
      <c r="AM55">
        <v>1478077.8609958489</v>
      </c>
      <c r="AN55">
        <v>1747411.8579612062</v>
      </c>
      <c r="AO55">
        <v>1554623.0444885646</v>
      </c>
      <c r="AP55">
        <v>2659473.042639927</v>
      </c>
      <c r="AQ55">
        <v>6299789.7915052967</v>
      </c>
      <c r="AR55">
        <v>6339613.7946552215</v>
      </c>
      <c r="AS55">
        <v>5568700.7548271343</v>
      </c>
      <c r="AT55">
        <v>6320720.0380054526</v>
      </c>
      <c r="AU55">
        <v>6345503.6031263229</v>
      </c>
      <c r="AV55">
        <v>10328895.954181181</v>
      </c>
      <c r="AW55">
        <v>13240.529128250702</v>
      </c>
      <c r="AX55">
        <v>6236.2647625394957</v>
      </c>
      <c r="AY55">
        <v>8227.807706671163</v>
      </c>
      <c r="AZ55">
        <v>17604.856372831553</v>
      </c>
      <c r="BA55">
        <v>2170.2860516653645</v>
      </c>
      <c r="BB55">
        <v>15996.264117740175</v>
      </c>
      <c r="BC55">
        <v>25261.742242744887</v>
      </c>
      <c r="BD55">
        <v>23316.366341609864</v>
      </c>
      <c r="BE55">
        <v>25611.297395314439</v>
      </c>
      <c r="BF55">
        <v>37406.415349251758</v>
      </c>
      <c r="BG55">
        <v>11753.369983488603</v>
      </c>
      <c r="BH55">
        <v>38435.279814652829</v>
      </c>
      <c r="BI55">
        <v>40288.258635862621</v>
      </c>
      <c r="BJ55">
        <v>44666.49331544782</v>
      </c>
      <c r="BK55">
        <v>47340.659506118522</v>
      </c>
      <c r="BL55">
        <v>62158.364069777017</v>
      </c>
      <c r="BM55">
        <v>23732.22489826765</v>
      </c>
      <c r="BN55">
        <v>66484.04943579367</v>
      </c>
    </row>
    <row r="56" spans="1:66">
      <c r="A56">
        <v>1967</v>
      </c>
      <c r="B56">
        <v>35874.113512794342</v>
      </c>
      <c r="C56">
        <v>37841.280263014283</v>
      </c>
      <c r="D56">
        <v>50996.843104867243</v>
      </c>
      <c r="E56">
        <v>21283.711467560766</v>
      </c>
      <c r="F56">
        <v>56537.492174862411</v>
      </c>
      <c r="G56">
        <v>58089.295137368848</v>
      </c>
      <c r="H56">
        <v>64883.232759433449</v>
      </c>
      <c r="I56">
        <v>66648.364961165382</v>
      </c>
      <c r="J56">
        <v>84118.022760561362</v>
      </c>
      <c r="K56">
        <v>39975.555176779264</v>
      </c>
      <c r="L56">
        <v>96455.120082911468</v>
      </c>
      <c r="M56">
        <v>127067.4938996023</v>
      </c>
      <c r="N56">
        <v>144623.70609560405</v>
      </c>
      <c r="O56">
        <v>141845.92919753568</v>
      </c>
      <c r="P56">
        <v>174040.01537567718</v>
      </c>
      <c r="Q56">
        <v>100100.0312952034</v>
      </c>
      <c r="R56">
        <v>213691.95098682024</v>
      </c>
      <c r="S56">
        <v>182741.74891366571</v>
      </c>
      <c r="T56">
        <v>202878.76799522754</v>
      </c>
      <c r="U56">
        <v>196032.28086900702</v>
      </c>
      <c r="V56">
        <v>243543.84784948584</v>
      </c>
      <c r="W56">
        <v>145097.84626009985</v>
      </c>
      <c r="X56">
        <v>305635.21351925074</v>
      </c>
      <c r="Y56">
        <v>437144.10388107732</v>
      </c>
      <c r="Z56">
        <v>472644.94255458488</v>
      </c>
      <c r="AA56">
        <v>443434.16996565909</v>
      </c>
      <c r="AB56">
        <v>545573.82935149991</v>
      </c>
      <c r="AC56">
        <v>367399.59849841031</v>
      </c>
      <c r="AD56">
        <v>729627.06549400906</v>
      </c>
      <c r="AE56">
        <v>635314.72371691803</v>
      </c>
      <c r="AF56">
        <v>680718.91109945416</v>
      </c>
      <c r="AG56">
        <v>632705.51181741862</v>
      </c>
      <c r="AH56">
        <v>763945.24239535071</v>
      </c>
      <c r="AI56">
        <v>556801.13289374229</v>
      </c>
      <c r="AJ56">
        <v>1054672.6632700013</v>
      </c>
      <c r="AK56">
        <v>1557245.1660704659</v>
      </c>
      <c r="AL56">
        <v>1609626.1473761175</v>
      </c>
      <c r="AM56">
        <v>1462831.7564946339</v>
      </c>
      <c r="AN56">
        <v>1717745.8133433631</v>
      </c>
      <c r="AO56">
        <v>1473130.4763449428</v>
      </c>
      <c r="AP56">
        <v>2559838.1570201148</v>
      </c>
      <c r="AQ56">
        <v>5960422.6836045356</v>
      </c>
      <c r="AR56">
        <v>6010095.8879206246</v>
      </c>
      <c r="AS56">
        <v>5459161.4869007068</v>
      </c>
      <c r="AT56">
        <v>6162132.2566698147</v>
      </c>
      <c r="AU56">
        <v>5852821.7080843616</v>
      </c>
      <c r="AV56">
        <v>9782169.267008977</v>
      </c>
      <c r="AW56">
        <v>13658.931888219833</v>
      </c>
      <c r="AX56">
        <v>6864.9942661552323</v>
      </c>
      <c r="AY56">
        <v>9034.195564863192</v>
      </c>
      <c r="AZ56">
        <v>17875.663449173131</v>
      </c>
      <c r="BA56">
        <v>2591.8677583422691</v>
      </c>
      <c r="BB56">
        <v>16619.864266813343</v>
      </c>
      <c r="BC56">
        <v>25741.515692037898</v>
      </c>
      <c r="BD56">
        <v>23790.825448037704</v>
      </c>
      <c r="BE56">
        <v>26285.208159178572</v>
      </c>
      <c r="BF56">
        <v>37325.379519221693</v>
      </c>
      <c r="BG56">
        <v>12526.342597822697</v>
      </c>
      <c r="BH56">
        <v>39075.885640200417</v>
      </c>
      <c r="BI56">
        <v>40844.745446810492</v>
      </c>
      <c r="BJ56">
        <v>44948.114425390799</v>
      </c>
      <c r="BK56">
        <v>47848.973902072801</v>
      </c>
      <c r="BL56">
        <v>61637.524606782383</v>
      </c>
      <c r="BM56">
        <v>24944.436147173226</v>
      </c>
      <c r="BN56">
        <v>67145.912356934277</v>
      </c>
    </row>
    <row r="57" spans="1:66">
      <c r="A57">
        <v>1968</v>
      </c>
      <c r="B57">
        <v>36913.92615580959</v>
      </c>
      <c r="C57">
        <v>38906.554089431957</v>
      </c>
      <c r="D57">
        <v>52195.278241782245</v>
      </c>
      <c r="E57">
        <v>22146.219717786495</v>
      </c>
      <c r="F57">
        <v>58525.012079956643</v>
      </c>
      <c r="G57">
        <v>59678.765632585666</v>
      </c>
      <c r="H57">
        <v>66498.329865546388</v>
      </c>
      <c r="I57">
        <v>68277.376177332029</v>
      </c>
      <c r="J57">
        <v>86199.566439575152</v>
      </c>
      <c r="K57">
        <v>41412.617847045563</v>
      </c>
      <c r="L57">
        <v>99531.480487545545</v>
      </c>
      <c r="M57">
        <v>129508.04722621957</v>
      </c>
      <c r="N57">
        <v>147697.70668256885</v>
      </c>
      <c r="O57">
        <v>145256.09204765517</v>
      </c>
      <c r="P57">
        <v>178200.003407952</v>
      </c>
      <c r="Q57">
        <v>101742.43695569514</v>
      </c>
      <c r="R57">
        <v>219031.85608749487</v>
      </c>
      <c r="S57">
        <v>185619.54062176708</v>
      </c>
      <c r="T57">
        <v>206937.2359130953</v>
      </c>
      <c r="U57">
        <v>200778.89123858503</v>
      </c>
      <c r="V57">
        <v>249104.09868493784</v>
      </c>
      <c r="W57">
        <v>146670.87677409712</v>
      </c>
      <c r="X57">
        <v>312336.45418133691</v>
      </c>
      <c r="Y57">
        <v>443779.89207071939</v>
      </c>
      <c r="Z57">
        <v>480911.3576806857</v>
      </c>
      <c r="AA57">
        <v>454101.35541408008</v>
      </c>
      <c r="AB57">
        <v>556736.23395400122</v>
      </c>
      <c r="AC57">
        <v>370732.9417614335</v>
      </c>
      <c r="AD57">
        <v>744291.77862411248</v>
      </c>
      <c r="AE57">
        <v>645507.30241076439</v>
      </c>
      <c r="AF57">
        <v>693017.53558649332</v>
      </c>
      <c r="AG57">
        <v>649245.68647211464</v>
      </c>
      <c r="AH57">
        <v>781165.23638321587</v>
      </c>
      <c r="AI57">
        <v>562133.12009241665</v>
      </c>
      <c r="AJ57">
        <v>1077652.1480711163</v>
      </c>
      <c r="AK57">
        <v>1592469.867166782</v>
      </c>
      <c r="AL57">
        <v>1648587.6958825712</v>
      </c>
      <c r="AM57">
        <v>1517187.5577658343</v>
      </c>
      <c r="AN57">
        <v>1767234.4182223545</v>
      </c>
      <c r="AO57">
        <v>1495161.0264116859</v>
      </c>
      <c r="AP57">
        <v>2631614.9478960852</v>
      </c>
      <c r="AQ57">
        <v>6200456.8714448866</v>
      </c>
      <c r="AR57">
        <v>6250526.6317546172</v>
      </c>
      <c r="AS57">
        <v>5762621.1272978848</v>
      </c>
      <c r="AT57">
        <v>6436696.9888854558</v>
      </c>
      <c r="AU57">
        <v>6068490.0418644315</v>
      </c>
      <c r="AV57">
        <v>10228292.50633027</v>
      </c>
      <c r="AW57">
        <v>14149.086679033504</v>
      </c>
      <c r="AX57">
        <v>7329.5224460727823</v>
      </c>
      <c r="AY57">
        <v>9535.7320015318874</v>
      </c>
      <c r="AZ57">
        <v>18190.990043989335</v>
      </c>
      <c r="BA57">
        <v>2879.821588527428</v>
      </c>
      <c r="BB57">
        <v>17518.543672367752</v>
      </c>
      <c r="BC57">
        <v>26625.690481319587</v>
      </c>
      <c r="BD57">
        <v>24604.61720839189</v>
      </c>
      <c r="BE57">
        <v>27089.93876074049</v>
      </c>
      <c r="BF57">
        <v>38194.753223318927</v>
      </c>
      <c r="BG57">
        <v>13302.19558024109</v>
      </c>
      <c r="BH57">
        <v>40690.918301341284</v>
      </c>
      <c r="BI57">
        <v>42221.44523417719</v>
      </c>
      <c r="BJ57">
        <v>46198.485661290775</v>
      </c>
      <c r="BK57">
        <v>49032.697209751248</v>
      </c>
      <c r="BL57">
        <v>63199.457197480915</v>
      </c>
      <c r="BM57">
        <v>26330.163069883165</v>
      </c>
      <c r="BN57">
        <v>69656.386587558183</v>
      </c>
    </row>
    <row r="58" spans="1:66">
      <c r="A58">
        <v>1969</v>
      </c>
      <c r="B58">
        <v>37407.878696520565</v>
      </c>
      <c r="C58">
        <v>39470.668348739469</v>
      </c>
      <c r="D58">
        <v>52819.998656734497</v>
      </c>
      <c r="E58">
        <v>22436.973625786086</v>
      </c>
      <c r="F58">
        <v>59524.110793090738</v>
      </c>
      <c r="G58">
        <v>60291.699875717895</v>
      </c>
      <c r="H58">
        <v>67154.876819876808</v>
      </c>
      <c r="I58">
        <v>69046.955658543986</v>
      </c>
      <c r="J58">
        <v>87150.354692566762</v>
      </c>
      <c r="K58">
        <v>41802.890418345363</v>
      </c>
      <c r="L58">
        <v>100822.72286754966</v>
      </c>
      <c r="M58">
        <v>128157.12705518866</v>
      </c>
      <c r="N58">
        <v>147259.68789863228</v>
      </c>
      <c r="O58">
        <v>145207.85507750616</v>
      </c>
      <c r="P58">
        <v>177830.67869599597</v>
      </c>
      <c r="Q58">
        <v>100212.6405163142</v>
      </c>
      <c r="R58">
        <v>217664.27354234734</v>
      </c>
      <c r="S58">
        <v>181579.94941810938</v>
      </c>
      <c r="T58">
        <v>204191.03036824448</v>
      </c>
      <c r="U58">
        <v>198664.96305107189</v>
      </c>
      <c r="V58">
        <v>246010.56047273264</v>
      </c>
      <c r="W58">
        <v>142881.1878557759</v>
      </c>
      <c r="X58">
        <v>306848.56605305913</v>
      </c>
      <c r="Y58">
        <v>425921.56836821075</v>
      </c>
      <c r="Z58">
        <v>464942.15483627992</v>
      </c>
      <c r="AA58">
        <v>439635.67765461747</v>
      </c>
      <c r="AB58">
        <v>539448.11601741367</v>
      </c>
      <c r="AC58">
        <v>352074.10588271526</v>
      </c>
      <c r="AD58">
        <v>717668.49186914111</v>
      </c>
      <c r="AE58">
        <v>615955.55606484355</v>
      </c>
      <c r="AF58">
        <v>666025.45886199235</v>
      </c>
      <c r="AG58">
        <v>623747.78646475135</v>
      </c>
      <c r="AH58">
        <v>752210.26789154636</v>
      </c>
      <c r="AI58">
        <v>533245.96594267525</v>
      </c>
      <c r="AJ58">
        <v>1033565.1328656257</v>
      </c>
      <c r="AK58">
        <v>1516321.4379384462</v>
      </c>
      <c r="AL58">
        <v>1575528.0264372705</v>
      </c>
      <c r="AM58">
        <v>1442680.4115311848</v>
      </c>
      <c r="AN58">
        <v>1693517.881368744</v>
      </c>
      <c r="AO58">
        <v>1417722.257475507</v>
      </c>
      <c r="AP58">
        <v>2509445.3331339145</v>
      </c>
      <c r="AQ58">
        <v>5976658.8489253949</v>
      </c>
      <c r="AR58">
        <v>6023136.2058256874</v>
      </c>
      <c r="AS58">
        <v>5509635.7610265538</v>
      </c>
      <c r="AT58">
        <v>6203600.1786757885</v>
      </c>
      <c r="AU58">
        <v>5830156.7739436449</v>
      </c>
      <c r="AV58">
        <v>9876917.9271350261</v>
      </c>
      <c r="AW58">
        <v>14524.057517323239</v>
      </c>
      <c r="AX58">
        <v>7660.8805731643242</v>
      </c>
      <c r="AY58">
        <v>9894.3810389349546</v>
      </c>
      <c r="AZ58">
        <v>18489.642620902232</v>
      </c>
      <c r="BA58">
        <v>3071.0568332268126</v>
      </c>
      <c r="BB58">
        <v>18225.498718631821</v>
      </c>
      <c r="BC58">
        <v>27324.628878890773</v>
      </c>
      <c r="BD58">
        <v>25202.122118508149</v>
      </c>
      <c r="BE58">
        <v>27722.092045543173</v>
      </c>
      <c r="BF58">
        <v>38929.923096816558</v>
      </c>
      <c r="BG58">
        <v>13795.232860171849</v>
      </c>
      <c r="BH58">
        <v>41952.981598728904</v>
      </c>
      <c r="BI58">
        <v>43325.343080850194</v>
      </c>
      <c r="BJ58">
        <v>47128.674050187925</v>
      </c>
      <c r="BK58">
        <v>50006.730803803439</v>
      </c>
      <c r="BL58">
        <v>64480.273691709452</v>
      </c>
      <c r="BM58">
        <v>27200.452893853137</v>
      </c>
      <c r="BN58">
        <v>71612.33519885024</v>
      </c>
    </row>
    <row r="59" spans="1:66">
      <c r="A59">
        <v>1970</v>
      </c>
      <c r="B59">
        <v>36500.707948759904</v>
      </c>
      <c r="C59">
        <v>38499.265212956845</v>
      </c>
      <c r="D59">
        <v>51589.70881369961</v>
      </c>
      <c r="E59">
        <v>21905.108068180485</v>
      </c>
      <c r="F59">
        <v>58229.328807360202</v>
      </c>
      <c r="G59">
        <v>59118.885677255435</v>
      </c>
      <c r="H59">
        <v>65750.510808018444</v>
      </c>
      <c r="I59">
        <v>67557.519583711808</v>
      </c>
      <c r="J59">
        <v>85509.941432367501</v>
      </c>
      <c r="K59">
        <v>40956.871815014842</v>
      </c>
      <c r="L59">
        <v>98880.710007231159</v>
      </c>
      <c r="M59">
        <v>124477.13080912812</v>
      </c>
      <c r="N59">
        <v>143447.53906914344</v>
      </c>
      <c r="O59">
        <v>141245.96096657027</v>
      </c>
      <c r="P59">
        <v>173911.8583580257</v>
      </c>
      <c r="Q59">
        <v>97240.507577782904</v>
      </c>
      <c r="R59">
        <v>212263.41698575273</v>
      </c>
      <c r="S59">
        <v>174849.5506213411</v>
      </c>
      <c r="T59">
        <v>197633.18394494709</v>
      </c>
      <c r="U59">
        <v>191939.60129623261</v>
      </c>
      <c r="V59">
        <v>239102.92071206594</v>
      </c>
      <c r="W59">
        <v>137034.63414762222</v>
      </c>
      <c r="X59">
        <v>296765.43879727932</v>
      </c>
      <c r="Y59">
        <v>400647.13822412543</v>
      </c>
      <c r="Z59">
        <v>440082.05539952626</v>
      </c>
      <c r="AA59">
        <v>414873.40873016871</v>
      </c>
      <c r="AB59">
        <v>515132.57030675036</v>
      </c>
      <c r="AC59">
        <v>327750.69887801661</v>
      </c>
      <c r="AD59">
        <v>678165.82279152388</v>
      </c>
      <c r="AE59">
        <v>571979.16632082826</v>
      </c>
      <c r="AF59">
        <v>623183.21375983686</v>
      </c>
      <c r="AG59">
        <v>580973.17778358026</v>
      </c>
      <c r="AH59">
        <v>710872.09277523018</v>
      </c>
      <c r="AI59">
        <v>488778.4935317745</v>
      </c>
      <c r="AJ59">
        <v>964730.58765287953</v>
      </c>
      <c r="AK59">
        <v>1363052.2115984997</v>
      </c>
      <c r="AL59">
        <v>1425870.347751722</v>
      </c>
      <c r="AM59">
        <v>1294246.9708372804</v>
      </c>
      <c r="AN59">
        <v>1548159.3611924157</v>
      </c>
      <c r="AO59">
        <v>1259697.4300683436</v>
      </c>
      <c r="AP59">
        <v>2265126.5678138719</v>
      </c>
      <c r="AQ59">
        <v>5123165.693982793</v>
      </c>
      <c r="AR59">
        <v>5174754.7915541632</v>
      </c>
      <c r="AS59">
        <v>4681401.7600138597</v>
      </c>
      <c r="AT59">
        <v>5394393.6159502584</v>
      </c>
      <c r="AU59">
        <v>4951927.4820777196</v>
      </c>
      <c r="AV59">
        <v>8462621.1078548916</v>
      </c>
      <c r="AW59">
        <v>13882.530220264369</v>
      </c>
      <c r="AX59">
        <v>7250.905089501367</v>
      </c>
      <c r="AY59">
        <v>9441.010842201882</v>
      </c>
      <c r="AZ59">
        <v>17669.47619503173</v>
      </c>
      <c r="BA59">
        <v>2853.3443213461255</v>
      </c>
      <c r="BB59">
        <v>17577.947607489248</v>
      </c>
      <c r="BC59">
        <v>26725.549853163433</v>
      </c>
      <c r="BD59">
        <v>24617.726713161726</v>
      </c>
      <c r="BE59">
        <v>27082.96568477757</v>
      </c>
      <c r="BF59">
        <v>37998.358864330054</v>
      </c>
      <c r="BG59">
        <v>13534.508122669102</v>
      </c>
      <c r="BH59">
        <v>41114.430120872137</v>
      </c>
      <c r="BI59">
        <v>42779.324394287258</v>
      </c>
      <c r="BJ59">
        <v>46326.253742737179</v>
      </c>
      <c r="BK59">
        <v>49135.409237997177</v>
      </c>
      <c r="BL59">
        <v>63409.462200952963</v>
      </c>
      <c r="BM59">
        <v>26885.962874322828</v>
      </c>
      <c r="BN59">
        <v>70535.033262600744</v>
      </c>
    </row>
    <row r="60" spans="1:66">
      <c r="A60">
        <v>1971</v>
      </c>
      <c r="B60">
        <v>36685.329142788054</v>
      </c>
      <c r="C60">
        <v>38816.988964614182</v>
      </c>
      <c r="D60">
        <v>51879.291695877982</v>
      </c>
      <c r="E60">
        <v>21947.219399275902</v>
      </c>
      <c r="F60">
        <v>58534.471621229044</v>
      </c>
      <c r="G60">
        <v>59866.957549819621</v>
      </c>
      <c r="H60">
        <v>66353.407301011539</v>
      </c>
      <c r="I60">
        <v>68353.710526261304</v>
      </c>
      <c r="J60">
        <v>86466.228725811758</v>
      </c>
      <c r="K60">
        <v>41181.131611150544</v>
      </c>
      <c r="L60">
        <v>99982.003762700057</v>
      </c>
      <c r="M60">
        <v>126370.63056590401</v>
      </c>
      <c r="N60">
        <v>145307.92204996428</v>
      </c>
      <c r="O60">
        <v>143375.5540554311</v>
      </c>
      <c r="P60">
        <v>176343.03943880156</v>
      </c>
      <c r="Q60">
        <v>98305.441336309334</v>
      </c>
      <c r="R60">
        <v>215567.87286775783</v>
      </c>
      <c r="S60">
        <v>177525.74207905948</v>
      </c>
      <c r="T60">
        <v>200251.96295710275</v>
      </c>
      <c r="U60">
        <v>194831.208654705</v>
      </c>
      <c r="V60">
        <v>242618.59214524127</v>
      </c>
      <c r="W60">
        <v>138470.16776173346</v>
      </c>
      <c r="X60">
        <v>301053.27799558575</v>
      </c>
      <c r="Y60">
        <v>405216.27845921909</v>
      </c>
      <c r="Z60">
        <v>444938.54221488722</v>
      </c>
      <c r="AA60">
        <v>421210.98057833925</v>
      </c>
      <c r="AB60">
        <v>522848.82971541659</v>
      </c>
      <c r="AC60">
        <v>329711.31063960737</v>
      </c>
      <c r="AD60">
        <v>686317.13646278181</v>
      </c>
      <c r="AE60">
        <v>577475.23498635087</v>
      </c>
      <c r="AF60">
        <v>629691.63699123927</v>
      </c>
      <c r="AG60">
        <v>589628.7990484644</v>
      </c>
      <c r="AH60">
        <v>721257.3353326068</v>
      </c>
      <c r="AI60">
        <v>489241.27251902287</v>
      </c>
      <c r="AJ60">
        <v>975832.92301895062</v>
      </c>
      <c r="AK60">
        <v>1371027.658701923</v>
      </c>
      <c r="AL60">
        <v>1435361.6426720861</v>
      </c>
      <c r="AM60">
        <v>1310753.6659500822</v>
      </c>
      <c r="AN60">
        <v>1565145.4683437545</v>
      </c>
      <c r="AO60">
        <v>1255318.4053998741</v>
      </c>
      <c r="AP60">
        <v>2275888.1976437205</v>
      </c>
      <c r="AQ60">
        <v>5115164.7181495344</v>
      </c>
      <c r="AR60">
        <v>5175096.8495021565</v>
      </c>
      <c r="AS60">
        <v>4724639.2247062065</v>
      </c>
      <c r="AT60">
        <v>5420629.7966889171</v>
      </c>
      <c r="AU60">
        <v>4906574.4731541025</v>
      </c>
      <c r="AV60">
        <v>8461043.7110726405</v>
      </c>
      <c r="AW60">
        <v>13503.700735756483</v>
      </c>
      <c r="AX60">
        <v>7017.2509845645664</v>
      </c>
      <c r="AY60">
        <v>9280.2674029670561</v>
      </c>
      <c r="AZ60">
        <v>17292.354665944196</v>
      </c>
      <c r="BA60">
        <v>2713.307187401268</v>
      </c>
      <c r="BB60">
        <v>17086.939479758035</v>
      </c>
      <c r="BC60">
        <v>26720.295651330725</v>
      </c>
      <c r="BD60">
        <v>24616.152153101804</v>
      </c>
      <c r="BE60">
        <v>27199.370621190075</v>
      </c>
      <c r="BF60">
        <v>38049.986391108694</v>
      </c>
      <c r="BG60">
        <v>13462.972517383301</v>
      </c>
      <c r="BH60">
        <v>41086.315927170283</v>
      </c>
      <c r="BI60">
        <v>43241.039295798531</v>
      </c>
      <c r="BJ60">
        <v>46614.778613773364</v>
      </c>
      <c r="BK60">
        <v>49598.249643968855</v>
      </c>
      <c r="BL60">
        <v>63997.026047564308</v>
      </c>
      <c r="BM60">
        <v>26900.054179860839</v>
      </c>
      <c r="BN60">
        <v>71085.536486435609</v>
      </c>
    </row>
    <row r="61" spans="1:66">
      <c r="A61">
        <v>1972</v>
      </c>
      <c r="B61">
        <v>38025.598086314196</v>
      </c>
      <c r="C61">
        <v>40126.733402608508</v>
      </c>
      <c r="D61">
        <v>53593.314324343191</v>
      </c>
      <c r="E61">
        <v>23069.215987488129</v>
      </c>
      <c r="F61">
        <v>60541.539431911187</v>
      </c>
      <c r="G61">
        <v>62232.081430804239</v>
      </c>
      <c r="H61">
        <v>68732.873959282922</v>
      </c>
      <c r="I61">
        <v>70598.005120392831</v>
      </c>
      <c r="J61">
        <v>89594.975735047541</v>
      </c>
      <c r="K61">
        <v>43183.313300097441</v>
      </c>
      <c r="L61">
        <v>103517.54219307705</v>
      </c>
      <c r="M61">
        <v>131911.57687279303</v>
      </c>
      <c r="N61">
        <v>151062.36643218933</v>
      </c>
      <c r="O61">
        <v>148776.47568333516</v>
      </c>
      <c r="P61">
        <v>183620.32347054168</v>
      </c>
      <c r="Q61">
        <v>102852.97369509313</v>
      </c>
      <c r="R61">
        <v>224269.93436379489</v>
      </c>
      <c r="S61">
        <v>185301.54383704875</v>
      </c>
      <c r="T61">
        <v>208227.8486434354</v>
      </c>
      <c r="U61">
        <v>202369.60668714298</v>
      </c>
      <c r="V61">
        <v>253148.31633546166</v>
      </c>
      <c r="W61">
        <v>144584.42587539609</v>
      </c>
      <c r="X61">
        <v>313385.21751172125</v>
      </c>
      <c r="Y61">
        <v>419874.38402451132</v>
      </c>
      <c r="Z61">
        <v>461802.09226448461</v>
      </c>
      <c r="AA61">
        <v>437664.47225547791</v>
      </c>
      <c r="AB61">
        <v>544541.35824319895</v>
      </c>
      <c r="AC61">
        <v>340383.0857541486</v>
      </c>
      <c r="AD61">
        <v>710246.96075844625</v>
      </c>
      <c r="AE61">
        <v>596331.47973350529</v>
      </c>
      <c r="AF61">
        <v>650912.89452906034</v>
      </c>
      <c r="AG61">
        <v>610932.82599203091</v>
      </c>
      <c r="AH61">
        <v>748849.76728458842</v>
      </c>
      <c r="AI61">
        <v>502752.16117738432</v>
      </c>
      <c r="AJ61">
        <v>1006871.1337646802</v>
      </c>
      <c r="AK61">
        <v>1403511.8415265365</v>
      </c>
      <c r="AL61">
        <v>1471801.1784663941</v>
      </c>
      <c r="AM61">
        <v>1347804.2164336035</v>
      </c>
      <c r="AN61">
        <v>1614183.2336393592</v>
      </c>
      <c r="AO61">
        <v>1279782.9421613661</v>
      </c>
      <c r="AP61">
        <v>2330373.5519832261</v>
      </c>
      <c r="AQ61">
        <v>5171962.4759656703</v>
      </c>
      <c r="AR61">
        <v>5246522.97947527</v>
      </c>
      <c r="AS61">
        <v>4781703.3246978419</v>
      </c>
      <c r="AT61">
        <v>5486644.2907286314</v>
      </c>
      <c r="AU61">
        <v>4991803.0326800002</v>
      </c>
      <c r="AV61">
        <v>8549558.1446730867</v>
      </c>
      <c r="AW61">
        <v>13819.114741824156</v>
      </c>
      <c r="AX61">
        <v>7318.3222133454774</v>
      </c>
      <c r="AY61">
        <v>9655.4616848241749</v>
      </c>
      <c r="AZ61">
        <v>17591.652913638831</v>
      </c>
      <c r="BA61">
        <v>2955.1186748788155</v>
      </c>
      <c r="BB61">
        <v>17565.53667074534</v>
      </c>
      <c r="BC61">
        <v>27593.822665594325</v>
      </c>
      <c r="BD61">
        <v>25465.957158994737</v>
      </c>
      <c r="BE61">
        <v>28054.539815861095</v>
      </c>
      <c r="BF61">
        <v>39145.868863654468</v>
      </c>
      <c r="BG61">
        <v>14204.354019976461</v>
      </c>
      <c r="BH61">
        <v>42349.495550590778</v>
      </c>
      <c r="BI61">
        <v>44812.207570307037</v>
      </c>
      <c r="BJ61">
        <v>48150.50084105631</v>
      </c>
      <c r="BK61">
        <v>51053.387479657242</v>
      </c>
      <c r="BL61">
        <v>66088.638801174005</v>
      </c>
      <c r="BM61">
        <v>28265.898201348522</v>
      </c>
      <c r="BN61">
        <v>73329.444150397554</v>
      </c>
    </row>
    <row r="62" spans="1:66">
      <c r="A62">
        <v>1973</v>
      </c>
      <c r="B62">
        <v>39612.405820617008</v>
      </c>
      <c r="C62">
        <v>41954.920847919842</v>
      </c>
      <c r="D62">
        <v>55855.941279574065</v>
      </c>
      <c r="E62">
        <v>24030.505887497598</v>
      </c>
      <c r="F62">
        <v>62903.528813576937</v>
      </c>
      <c r="G62">
        <v>64810.429206594206</v>
      </c>
      <c r="H62">
        <v>71384.783666608506</v>
      </c>
      <c r="I62">
        <v>73490.652691214797</v>
      </c>
      <c r="J62">
        <v>93312.125658175253</v>
      </c>
      <c r="K62">
        <v>44810.211697962994</v>
      </c>
      <c r="L62">
        <v>107561.74526710247</v>
      </c>
      <c r="M62">
        <v>137390.51216968446</v>
      </c>
      <c r="N62">
        <v>157055.17910152016</v>
      </c>
      <c r="O62">
        <v>155128.0966624821</v>
      </c>
      <c r="P62">
        <v>191859.13095941348</v>
      </c>
      <c r="Q62">
        <v>105862.35217216273</v>
      </c>
      <c r="R62">
        <v>233441.036232791</v>
      </c>
      <c r="S62">
        <v>192723.73815776943</v>
      </c>
      <c r="T62">
        <v>216423.56700737902</v>
      </c>
      <c r="U62">
        <v>211162.97319619736</v>
      </c>
      <c r="V62">
        <v>264575.68056485907</v>
      </c>
      <c r="W62">
        <v>148309.33967698674</v>
      </c>
      <c r="X62">
        <v>325804.87528922694</v>
      </c>
      <c r="Y62">
        <v>430224.62915350421</v>
      </c>
      <c r="Z62">
        <v>475294.33008910838</v>
      </c>
      <c r="AA62">
        <v>453314.76775045408</v>
      </c>
      <c r="AB62">
        <v>563948.01408439083</v>
      </c>
      <c r="AC62">
        <v>344166.3009328979</v>
      </c>
      <c r="AD62">
        <v>727706.33397004684</v>
      </c>
      <c r="AE62">
        <v>606708.45633255679</v>
      </c>
      <c r="AF62">
        <v>665012.25686885975</v>
      </c>
      <c r="AG62">
        <v>628516.56068492727</v>
      </c>
      <c r="AH62">
        <v>771812.0671468121</v>
      </c>
      <c r="AI62">
        <v>503028.90151927038</v>
      </c>
      <c r="AJ62">
        <v>1024149.756424758</v>
      </c>
      <c r="AK62">
        <v>1393478.2076197211</v>
      </c>
      <c r="AL62">
        <v>1470402.1691589933</v>
      </c>
      <c r="AM62">
        <v>1353872.572162587</v>
      </c>
      <c r="AN62">
        <v>1631279.3498062834</v>
      </c>
      <c r="AO62">
        <v>1251199.3484621544</v>
      </c>
      <c r="AP62">
        <v>2318347.4492699821</v>
      </c>
      <c r="AQ62">
        <v>4887267.2081493987</v>
      </c>
      <c r="AR62">
        <v>4984855.2153215837</v>
      </c>
      <c r="AS62">
        <v>4530301.304004807</v>
      </c>
      <c r="AT62">
        <v>5247759.2867031656</v>
      </c>
      <c r="AU62">
        <v>4691266.6175201563</v>
      </c>
      <c r="AV62">
        <v>8054881.142374834</v>
      </c>
      <c r="AW62">
        <v>14414.382434639812</v>
      </c>
      <c r="AX62">
        <v>7840.0279746255001</v>
      </c>
      <c r="AY62">
        <v>10419.189004624892</v>
      </c>
      <c r="AZ62">
        <v>18399.756900972869</v>
      </c>
      <c r="BA62">
        <v>3250.8000770322046</v>
      </c>
      <c r="BB62">
        <v>18245.312360051394</v>
      </c>
      <c r="BC62">
        <v>28748.17178183173</v>
      </c>
      <c r="BD62">
        <v>26563.208789405544</v>
      </c>
      <c r="BE62">
        <v>29380.123535190705</v>
      </c>
      <c r="BF62">
        <v>40744.4757595919</v>
      </c>
      <c r="BG62">
        <v>14938.078522534808</v>
      </c>
      <c r="BH62">
        <v>43954.916878108692</v>
      </c>
      <c r="BI62">
        <v>46665.408465821631</v>
      </c>
      <c r="BJ62">
        <v>49967.184807880607</v>
      </c>
      <c r="BK62">
        <v>53081.291698397959</v>
      </c>
      <c r="BL62">
        <v>68675.374332865686</v>
      </c>
      <c r="BM62">
        <v>29547.176579413062</v>
      </c>
      <c r="BN62">
        <v>76091.922525680318</v>
      </c>
    </row>
    <row r="63" spans="1:66">
      <c r="A63">
        <v>1974</v>
      </c>
      <c r="B63">
        <v>38495.716056531506</v>
      </c>
      <c r="C63">
        <v>40980.559237938811</v>
      </c>
      <c r="D63">
        <v>54611.523953186261</v>
      </c>
      <c r="E63">
        <v>23123.482795644879</v>
      </c>
      <c r="F63">
        <v>60911.717420975721</v>
      </c>
      <c r="G63">
        <v>63035.021364908353</v>
      </c>
      <c r="H63">
        <v>69234.017964166938</v>
      </c>
      <c r="I63">
        <v>71699.115107259218</v>
      </c>
      <c r="J63">
        <v>91402.886205430434</v>
      </c>
      <c r="K63">
        <v>42979.553158342816</v>
      </c>
      <c r="L63">
        <v>104132.69000517453</v>
      </c>
      <c r="M63">
        <v>132536.46681765045</v>
      </c>
      <c r="N63">
        <v>151725.02038906573</v>
      </c>
      <c r="O63">
        <v>150985.54109551912</v>
      </c>
      <c r="P63">
        <v>187386.13494024976</v>
      </c>
      <c r="Q63">
        <v>99980.778175857646</v>
      </c>
      <c r="R63">
        <v>225075.41472907941</v>
      </c>
      <c r="S63">
        <v>184777.72938321618</v>
      </c>
      <c r="T63">
        <v>208132.82486825701</v>
      </c>
      <c r="U63">
        <v>204704.83330006435</v>
      </c>
      <c r="V63">
        <v>257788.54811862245</v>
      </c>
      <c r="W63">
        <v>138701.459745995</v>
      </c>
      <c r="X63">
        <v>312547.71129212895</v>
      </c>
      <c r="Y63">
        <v>408634.5760379369</v>
      </c>
      <c r="Z63">
        <v>453462.01767349854</v>
      </c>
      <c r="AA63">
        <v>436244.35918051453</v>
      </c>
      <c r="AB63">
        <v>547303.52143703925</v>
      </c>
      <c r="AC63">
        <v>315548.887935779</v>
      </c>
      <c r="AD63">
        <v>692390.98788605735</v>
      </c>
      <c r="AE63">
        <v>574074.78531162289</v>
      </c>
      <c r="AF63">
        <v>632467.51932273805</v>
      </c>
      <c r="AG63">
        <v>602381.1871512651</v>
      </c>
      <c r="AH63">
        <v>747981.82598074956</v>
      </c>
      <c r="AI63">
        <v>458679.77003001707</v>
      </c>
      <c r="AJ63">
        <v>970874.68880515988</v>
      </c>
      <c r="AK63">
        <v>1299197.9151950893</v>
      </c>
      <c r="AL63">
        <v>1383025.7164564456</v>
      </c>
      <c r="AM63">
        <v>1278252.1609909681</v>
      </c>
      <c r="AN63">
        <v>1566024.5784402438</v>
      </c>
      <c r="AO63">
        <v>1128162.5902013143</v>
      </c>
      <c r="AP63">
        <v>2165211.9042225899</v>
      </c>
      <c r="AQ63">
        <v>4419079.9200486401</v>
      </c>
      <c r="AR63">
        <v>4538098.4673475688</v>
      </c>
      <c r="AS63">
        <v>4111319.5247849002</v>
      </c>
      <c r="AT63">
        <v>4881928.8052897947</v>
      </c>
      <c r="AU63">
        <v>4124134.0928600575</v>
      </c>
      <c r="AV63">
        <v>7246920.3134465693</v>
      </c>
      <c r="AW63">
        <v>13956.410748154658</v>
      </c>
      <c r="AX63">
        <v>7757.4141488960622</v>
      </c>
      <c r="AY63">
        <v>10262.003368618403</v>
      </c>
      <c r="AZ63">
        <v>17820.161700942092</v>
      </c>
      <c r="BA63">
        <v>3267.412432946945</v>
      </c>
      <c r="BB63">
        <v>17690.744836776903</v>
      </c>
      <c r="BC63">
        <v>28046.743749740512</v>
      </c>
      <c r="BD63">
        <v>25914.682241805483</v>
      </c>
      <c r="BE63">
        <v>28757.783475985434</v>
      </c>
      <c r="BF63">
        <v>39858.789399068097</v>
      </c>
      <c r="BG63">
        <v>14583.783308954573</v>
      </c>
      <c r="BH63">
        <v>42671.306608964202</v>
      </c>
      <c r="BI63">
        <v>45659.660001722827</v>
      </c>
      <c r="BJ63">
        <v>48611.267357942255</v>
      </c>
      <c r="BK63">
        <v>51877.508610194222</v>
      </c>
      <c r="BL63">
        <v>67407.07402172561</v>
      </c>
      <c r="BM63">
        <v>28729.2469039641</v>
      </c>
      <c r="BN63">
        <v>73897.008824198318</v>
      </c>
    </row>
    <row r="64" spans="1:66">
      <c r="A64">
        <v>1975</v>
      </c>
      <c r="B64">
        <v>37258.607806613552</v>
      </c>
      <c r="C64">
        <v>39265.429761767693</v>
      </c>
      <c r="D64">
        <v>51979.391803517108</v>
      </c>
      <c r="E64">
        <v>23236.324296406237</v>
      </c>
      <c r="F64">
        <v>58841.787119778332</v>
      </c>
      <c r="G64">
        <v>61347.32362818798</v>
      </c>
      <c r="H64">
        <v>66986.828223706296</v>
      </c>
      <c r="I64">
        <v>68966.864208003812</v>
      </c>
      <c r="J64">
        <v>87757.003809104921</v>
      </c>
      <c r="K64">
        <v>43018.777202483463</v>
      </c>
      <c r="L64">
        <v>100879.12099160624</v>
      </c>
      <c r="M64">
        <v>128983.71531329367</v>
      </c>
      <c r="N64">
        <v>147082.85923381048</v>
      </c>
      <c r="O64">
        <v>145633.50436176432</v>
      </c>
      <c r="P64">
        <v>180539.10413720913</v>
      </c>
      <c r="Q64">
        <v>99012.682928779832</v>
      </c>
      <c r="R64">
        <v>218788.37641946808</v>
      </c>
      <c r="S64">
        <v>179142.0787279566</v>
      </c>
      <c r="T64">
        <v>201288.13542600584</v>
      </c>
      <c r="U64">
        <v>196911.81930480184</v>
      </c>
      <c r="V64">
        <v>248229.10426136744</v>
      </c>
      <c r="W64">
        <v>136449.77746132555</v>
      </c>
      <c r="X64">
        <v>303000.52092005959</v>
      </c>
      <c r="Y64">
        <v>394037.91070872603</v>
      </c>
      <c r="Z64">
        <v>437346.17397921951</v>
      </c>
      <c r="AA64">
        <v>417971.7093926887</v>
      </c>
      <c r="AB64">
        <v>526963.52979753073</v>
      </c>
      <c r="AC64">
        <v>305821.71905695292</v>
      </c>
      <c r="AD64">
        <v>667684.38855401974</v>
      </c>
      <c r="AE64">
        <v>551524.6965156165</v>
      </c>
      <c r="AF64">
        <v>608829.77238352841</v>
      </c>
      <c r="AG64">
        <v>575942.28663781798</v>
      </c>
      <c r="AH64">
        <v>719670.95125440392</v>
      </c>
      <c r="AI64">
        <v>442571.98187573371</v>
      </c>
      <c r="AJ64">
        <v>932904.29897096392</v>
      </c>
      <c r="AK64">
        <v>1243063.739121598</v>
      </c>
      <c r="AL64">
        <v>1328193.2976149688</v>
      </c>
      <c r="AM64">
        <v>1219976.8009493388</v>
      </c>
      <c r="AN64">
        <v>1510488.7460453089</v>
      </c>
      <c r="AO64">
        <v>1076153.1438802318</v>
      </c>
      <c r="AP64">
        <v>2069609.4314161246</v>
      </c>
      <c r="AQ64">
        <v>4278606.060266275</v>
      </c>
      <c r="AR64">
        <v>4407867.3048514817</v>
      </c>
      <c r="AS64">
        <v>3949505.4802578827</v>
      </c>
      <c r="AT64">
        <v>4800959.5136271724</v>
      </c>
      <c r="AU64">
        <v>3964719.7387549914</v>
      </c>
      <c r="AV64">
        <v>7019766.4485111088</v>
      </c>
      <c r="AW64">
        <v>13169.891985039119</v>
      </c>
      <c r="AX64">
        <v>7530.3873895208062</v>
      </c>
      <c r="AY64">
        <v>9563.9953155315743</v>
      </c>
      <c r="AZ64">
        <v>16201.77979792929</v>
      </c>
      <c r="BA64">
        <v>3453.8713903290118</v>
      </c>
      <c r="BB64">
        <v>16804.453247950423</v>
      </c>
      <c r="BC64">
        <v>27066.9291947602</v>
      </c>
      <c r="BD64">
        <v>25055.913203591666</v>
      </c>
      <c r="BE64">
        <v>27446.754806212517</v>
      </c>
      <c r="BF64">
        <v>37694.979321995772</v>
      </c>
      <c r="BG64">
        <v>14816.728892809169</v>
      </c>
      <c r="BH64">
        <v>41069.943864257235</v>
      </c>
      <c r="BI64">
        <v>44438.225706911559</v>
      </c>
      <c r="BJ64">
        <v>46962.820471180239</v>
      </c>
      <c r="BK64">
        <v>49800.204169563687</v>
      </c>
      <c r="BL64">
        <v>64561.478727078873</v>
      </c>
      <c r="BM64">
        <v>29020.300770909369</v>
      </c>
      <c r="BN64">
        <v>71401.807134640767</v>
      </c>
    </row>
    <row r="65" spans="1:66">
      <c r="A65">
        <v>1976</v>
      </c>
      <c r="B65">
        <v>38619.549879213351</v>
      </c>
      <c r="C65">
        <v>40872.431448118332</v>
      </c>
      <c r="D65">
        <v>53523.931776921061</v>
      </c>
      <c r="E65">
        <v>24405.564868149384</v>
      </c>
      <c r="F65">
        <v>60763.470962987827</v>
      </c>
      <c r="G65">
        <v>63628.929162290362</v>
      </c>
      <c r="H65">
        <v>69234.28554168329</v>
      </c>
      <c r="I65">
        <v>71632.338477771555</v>
      </c>
      <c r="J65">
        <v>90602.448646239442</v>
      </c>
      <c r="K65">
        <v>44917.837349830334</v>
      </c>
      <c r="L65">
        <v>104179.10932335087</v>
      </c>
      <c r="M65">
        <v>133898.81945476914</v>
      </c>
      <c r="N65">
        <v>152333.53385450441</v>
      </c>
      <c r="O65">
        <v>151599.66322199034</v>
      </c>
      <c r="P65">
        <v>187085.21026605368</v>
      </c>
      <c r="Q65">
        <v>102547.80642878459</v>
      </c>
      <c r="R65">
        <v>226481.02920188903</v>
      </c>
      <c r="S65">
        <v>185842.43507333225</v>
      </c>
      <c r="T65">
        <v>208484.43734820129</v>
      </c>
      <c r="U65">
        <v>204988.65084583836</v>
      </c>
      <c r="V65">
        <v>256996.89688662108</v>
      </c>
      <c r="W65">
        <v>141280.06172764063</v>
      </c>
      <c r="X65">
        <v>313513.5829597839</v>
      </c>
      <c r="Y65">
        <v>407553.75603296119</v>
      </c>
      <c r="Z65">
        <v>451740.12107044808</v>
      </c>
      <c r="AA65">
        <v>433811.91805700253</v>
      </c>
      <c r="AB65">
        <v>544368.81337381352</v>
      </c>
      <c r="AC65">
        <v>315841.32871243235</v>
      </c>
      <c r="AD65">
        <v>688431.52473557566</v>
      </c>
      <c r="AE65">
        <v>570502.99436901743</v>
      </c>
      <c r="AF65">
        <v>628935.16406505147</v>
      </c>
      <c r="AG65">
        <v>597331.9087356301</v>
      </c>
      <c r="AH65">
        <v>743569.66892837151</v>
      </c>
      <c r="AI65">
        <v>455964.97696270834</v>
      </c>
      <c r="AJ65">
        <v>960189.80042043875</v>
      </c>
      <c r="AK65">
        <v>1288255.4424564198</v>
      </c>
      <c r="AL65">
        <v>1374034.3039944465</v>
      </c>
      <c r="AM65">
        <v>1268450.916790074</v>
      </c>
      <c r="AN65">
        <v>1569143.1416414543</v>
      </c>
      <c r="AO65">
        <v>1106793.4235300815</v>
      </c>
      <c r="AP65">
        <v>2138375.4296770873</v>
      </c>
      <c r="AQ65">
        <v>4493064.0352895763</v>
      </c>
      <c r="AR65">
        <v>4619702.8759264853</v>
      </c>
      <c r="AS65">
        <v>4150063.5437239353</v>
      </c>
      <c r="AT65">
        <v>5069864.5086671542</v>
      </c>
      <c r="AU65">
        <v>4109517.5324155088</v>
      </c>
      <c r="AV65">
        <v>7359953.1198058641</v>
      </c>
      <c r="AW65">
        <v>13610.170596136337</v>
      </c>
      <c r="AX65">
        <v>8004.8142167434053</v>
      </c>
      <c r="AY65">
        <v>10112.524418465104</v>
      </c>
      <c r="AZ65">
        <v>16445.414907602681</v>
      </c>
      <c r="BA65">
        <v>3893.2923864684362</v>
      </c>
      <c r="BB65">
        <v>17347.832602624785</v>
      </c>
      <c r="BC65">
        <v>28032.964370818263</v>
      </c>
      <c r="BD65">
        <v>25984.662770847677</v>
      </c>
      <c r="BE65">
        <v>28569.405695465881</v>
      </c>
      <c r="BF65">
        <v>38683.78972257299</v>
      </c>
      <c r="BG65">
        <v>15723.093583634361</v>
      </c>
      <c r="BH65">
        <v>42350.408936443251</v>
      </c>
      <c r="BI65">
        <v>46061.456589170666</v>
      </c>
      <c r="BJ65">
        <v>48459.473463478011</v>
      </c>
      <c r="BK65">
        <v>51640.507291716858</v>
      </c>
      <c r="BL65">
        <v>66481.758241285876</v>
      </c>
      <c r="BM65">
        <v>30510.345080091774</v>
      </c>
      <c r="BN65">
        <v>73603.629353716315</v>
      </c>
    </row>
    <row r="66" spans="1:66">
      <c r="A66">
        <v>1977</v>
      </c>
      <c r="B66">
        <v>39814.06470348857</v>
      </c>
      <c r="C66">
        <v>42004.849336317013</v>
      </c>
      <c r="D66">
        <v>54954.533245166233</v>
      </c>
      <c r="E66">
        <v>25461.36256463133</v>
      </c>
      <c r="F66">
        <v>62382.498301275285</v>
      </c>
      <c r="G66">
        <v>65651.157105611564</v>
      </c>
      <c r="H66">
        <v>71233.257655399444</v>
      </c>
      <c r="I66">
        <v>73478.553314220539</v>
      </c>
      <c r="J66">
        <v>93060.502442700541</v>
      </c>
      <c r="K66">
        <v>46676.62381949016</v>
      </c>
      <c r="L66">
        <v>106979.55127536536</v>
      </c>
      <c r="M66">
        <v>138578.13196170636</v>
      </c>
      <c r="N66">
        <v>157133.09748498691</v>
      </c>
      <c r="O66">
        <v>155938.87365212405</v>
      </c>
      <c r="P66">
        <v>192980.67296075801</v>
      </c>
      <c r="Q66">
        <v>106471.31925662913</v>
      </c>
      <c r="R66">
        <v>233581.47889414988</v>
      </c>
      <c r="S66">
        <v>192798.98630792476</v>
      </c>
      <c r="T66">
        <v>215491.79961543932</v>
      </c>
      <c r="U66">
        <v>211407.05744097219</v>
      </c>
      <c r="V66">
        <v>265675.50826552772</v>
      </c>
      <c r="W66">
        <v>146970.58808048072</v>
      </c>
      <c r="X66">
        <v>323990.94214573555</v>
      </c>
      <c r="Y66">
        <v>424502.79655826261</v>
      </c>
      <c r="Z66">
        <v>469306.231421053</v>
      </c>
      <c r="AA66">
        <v>449754.39618611219</v>
      </c>
      <c r="AB66">
        <v>565578.00891549909</v>
      </c>
      <c r="AC66">
        <v>330263.33840698726</v>
      </c>
      <c r="AD66">
        <v>714272.27684274269</v>
      </c>
      <c r="AE66">
        <v>596468.22938428435</v>
      </c>
      <c r="AF66">
        <v>655522.17316416174</v>
      </c>
      <c r="AG66">
        <v>621234.13132550381</v>
      </c>
      <c r="AH66">
        <v>774689.52758804569</v>
      </c>
      <c r="AI66">
        <v>477631.59372454969</v>
      </c>
      <c r="AJ66">
        <v>999137.49880417692</v>
      </c>
      <c r="AK66">
        <v>1356778.8880691647</v>
      </c>
      <c r="AL66">
        <v>1443213.8616514858</v>
      </c>
      <c r="AM66">
        <v>1329778.002027265</v>
      </c>
      <c r="AN66">
        <v>1647080.4427943665</v>
      </c>
      <c r="AO66">
        <v>1167458.9121393498</v>
      </c>
      <c r="AP66">
        <v>2241978.9167956938</v>
      </c>
      <c r="AQ66">
        <v>4757250.824413592</v>
      </c>
      <c r="AR66">
        <v>4886373.9439594643</v>
      </c>
      <c r="AS66">
        <v>4394014.4362163199</v>
      </c>
      <c r="AT66">
        <v>5345105.2072391696</v>
      </c>
      <c r="AU66">
        <v>4370462.010827058</v>
      </c>
      <c r="AV66">
        <v>7763606.6991907759</v>
      </c>
      <c r="AW66">
        <v>13976.972301365582</v>
      </c>
      <c r="AX66">
        <v>8394.8717515777062</v>
      </c>
      <c r="AY66">
        <v>10531.145358413487</v>
      </c>
      <c r="AZ66">
        <v>16848.564047631928</v>
      </c>
      <c r="BA66">
        <v>4246.1013097724963</v>
      </c>
      <c r="BB66">
        <v>17785.445327185211</v>
      </c>
      <c r="BC66">
        <v>28840.279452575483</v>
      </c>
      <c r="BD66">
        <v>26778.616616655425</v>
      </c>
      <c r="BE66">
        <v>29345.513301227333</v>
      </c>
      <c r="BF66">
        <v>39618.29549898937</v>
      </c>
      <c r="BG66">
        <v>16460.256265520464</v>
      </c>
      <c r="BH66">
        <v>43360.389346511431</v>
      </c>
      <c r="BI66">
        <v>47419.413391587863</v>
      </c>
      <c r="BJ66">
        <v>49758.297698002571</v>
      </c>
      <c r="BK66">
        <v>52863.473229744639</v>
      </c>
      <c r="BL66">
        <v>68080.459813186171</v>
      </c>
      <c r="BM66">
        <v>31727.94996020542</v>
      </c>
      <c r="BN66">
        <v>75329.069370669196</v>
      </c>
    </row>
    <row r="67" spans="1:66">
      <c r="A67">
        <v>1978</v>
      </c>
      <c r="B67">
        <v>41230.532801275731</v>
      </c>
      <c r="C67">
        <v>43720.725622521939</v>
      </c>
      <c r="D67">
        <v>56804.100007417022</v>
      </c>
      <c r="E67">
        <v>26457.374297196435</v>
      </c>
      <c r="F67">
        <v>64349.253741011882</v>
      </c>
      <c r="G67">
        <v>67960.93514395706</v>
      </c>
      <c r="H67">
        <v>73515.361756077647</v>
      </c>
      <c r="I67">
        <v>76144.409808221593</v>
      </c>
      <c r="J67">
        <v>96106.624834365139</v>
      </c>
      <c r="K67">
        <v>48261.179622927113</v>
      </c>
      <c r="L67">
        <v>110302.59721176438</v>
      </c>
      <c r="M67">
        <v>143491.6347923931</v>
      </c>
      <c r="N67">
        <v>162106.85146105563</v>
      </c>
      <c r="O67">
        <v>161613.44026924012</v>
      </c>
      <c r="P67">
        <v>199907.82017504098</v>
      </c>
      <c r="Q67">
        <v>109403.22696410833</v>
      </c>
      <c r="R67">
        <v>241155.80482696084</v>
      </c>
      <c r="S67">
        <v>199737.71877239569</v>
      </c>
      <c r="T67">
        <v>222632.28026105298</v>
      </c>
      <c r="U67">
        <v>219456.12202804326</v>
      </c>
      <c r="V67">
        <v>275971.71915813943</v>
      </c>
      <c r="W67">
        <v>150881.61530756002</v>
      </c>
      <c r="X67">
        <v>334702.86792456632</v>
      </c>
      <c r="Y67">
        <v>442463.50318482571</v>
      </c>
      <c r="Z67">
        <v>489129.22338290076</v>
      </c>
      <c r="AA67">
        <v>469994.0452307199</v>
      </c>
      <c r="AB67">
        <v>593803.13751664746</v>
      </c>
      <c r="AC67">
        <v>339598.4705454979</v>
      </c>
      <c r="AD67">
        <v>741537.04722491209</v>
      </c>
      <c r="AE67">
        <v>625873.95933183387</v>
      </c>
      <c r="AF67">
        <v>686965.21769081173</v>
      </c>
      <c r="AG67">
        <v>652281.35083786712</v>
      </c>
      <c r="AH67">
        <v>819627.50853490562</v>
      </c>
      <c r="AI67">
        <v>493989.63425658632</v>
      </c>
      <c r="AJ67">
        <v>1043686.2472592763</v>
      </c>
      <c r="AK67">
        <v>1447106.2262562902</v>
      </c>
      <c r="AL67">
        <v>1538425.4460711449</v>
      </c>
      <c r="AM67">
        <v>1417151.326855521</v>
      </c>
      <c r="AN67">
        <v>1776726.2325841931</v>
      </c>
      <c r="AO67">
        <v>1219847.9769326237</v>
      </c>
      <c r="AP67">
        <v>2386114.9523799596</v>
      </c>
      <c r="AQ67">
        <v>5149278.7584860325</v>
      </c>
      <c r="AR67">
        <v>5294719.5811816929</v>
      </c>
      <c r="AS67">
        <v>4718116.8292914983</v>
      </c>
      <c r="AT67">
        <v>5852856.0160064502</v>
      </c>
      <c r="AU67">
        <v>4662176.1623442769</v>
      </c>
      <c r="AV67">
        <v>8378364.4047612408</v>
      </c>
      <c r="AW67">
        <v>14500.130458594396</v>
      </c>
      <c r="AX67">
        <v>8945.7038464738107</v>
      </c>
      <c r="AY67">
        <v>11297.04143682229</v>
      </c>
      <c r="AZ67">
        <v>17501.57518046891</v>
      </c>
      <c r="BA67">
        <v>4653.5689714657574</v>
      </c>
      <c r="BB67">
        <v>18395.910270259388</v>
      </c>
      <c r="BC67">
        <v>29868.188135596021</v>
      </c>
      <c r="BD67">
        <v>27799.830727966852</v>
      </c>
      <c r="BE67">
        <v>30621.535106219919</v>
      </c>
      <c r="BF67">
        <v>40903.686655458805</v>
      </c>
      <c r="BG67">
        <v>17241.16844531734</v>
      </c>
      <c r="BH67">
        <v>44704.081398128663</v>
      </c>
      <c r="BI67">
        <v>49078.260231848049</v>
      </c>
      <c r="BJ67">
        <v>51367.489329833159</v>
      </c>
      <c r="BK67">
        <v>54777.152192966947</v>
      </c>
      <c r="BL67">
        <v>70156.325999196168</v>
      </c>
      <c r="BM67">
        <v>32975.667787631806</v>
      </c>
      <c r="BN67">
        <v>77589.295307965265</v>
      </c>
    </row>
    <row r="68" spans="1:66">
      <c r="A68">
        <v>1979</v>
      </c>
      <c r="B68">
        <v>41386.464686162697</v>
      </c>
      <c r="C68">
        <v>43827.116089847317</v>
      </c>
      <c r="D68">
        <v>56193.802522857906</v>
      </c>
      <c r="E68">
        <v>26848.593296634579</v>
      </c>
      <c r="F68">
        <v>64343.852438530681</v>
      </c>
      <c r="G68">
        <v>68155.468565493051</v>
      </c>
      <c r="H68">
        <v>73563.282953079208</v>
      </c>
      <c r="I68">
        <v>75996.003670129954</v>
      </c>
      <c r="J68">
        <v>95317.63677875702</v>
      </c>
      <c r="K68">
        <v>48746.876705307761</v>
      </c>
      <c r="L68">
        <v>110077.0499064623</v>
      </c>
      <c r="M68">
        <v>144693.501354181</v>
      </c>
      <c r="N68">
        <v>163088.22461043316</v>
      </c>
      <c r="O68">
        <v>161950.4855884932</v>
      </c>
      <c r="P68">
        <v>200515.52542949599</v>
      </c>
      <c r="Q68">
        <v>109560.2859911413</v>
      </c>
      <c r="R68">
        <v>242149.10503620992</v>
      </c>
      <c r="S68">
        <v>202795.18567268897</v>
      </c>
      <c r="T68">
        <v>225262.63787257837</v>
      </c>
      <c r="U68">
        <v>220886.29145284372</v>
      </c>
      <c r="V68">
        <v>278821.35312497563</v>
      </c>
      <c r="W68">
        <v>151425.58891928868</v>
      </c>
      <c r="X68">
        <v>337960.95712764491</v>
      </c>
      <c r="Y68">
        <v>458853.90776187414</v>
      </c>
      <c r="Z68">
        <v>506238.26506901317</v>
      </c>
      <c r="AA68">
        <v>482823.80796007923</v>
      </c>
      <c r="AB68">
        <v>615599.87854195992</v>
      </c>
      <c r="AC68">
        <v>346103.14946876094</v>
      </c>
      <c r="AD68">
        <v>764719.92800917767</v>
      </c>
      <c r="AE68">
        <v>658616.63714942161</v>
      </c>
      <c r="AF68">
        <v>720088.88085968222</v>
      </c>
      <c r="AG68">
        <v>677604.74210590159</v>
      </c>
      <c r="AH68">
        <v>863192.86665754067</v>
      </c>
      <c r="AI68">
        <v>508571.69453006337</v>
      </c>
      <c r="AJ68">
        <v>1091458.7668079019</v>
      </c>
      <c r="AK68">
        <v>1588474.8326374318</v>
      </c>
      <c r="AL68">
        <v>1685506.0271183173</v>
      </c>
      <c r="AM68">
        <v>1530551.9372024082</v>
      </c>
      <c r="AN68">
        <v>1959688.6241479162</v>
      </c>
      <c r="AO68">
        <v>1306343.400397493</v>
      </c>
      <c r="AP68">
        <v>2611974.609352096</v>
      </c>
      <c r="AQ68">
        <v>6063425.9224619996</v>
      </c>
      <c r="AR68">
        <v>6235937.9694509218</v>
      </c>
      <c r="AS68">
        <v>5343465.130423666</v>
      </c>
      <c r="AT68">
        <v>6906593.0366102913</v>
      </c>
      <c r="AU68">
        <v>5421530.2802225202</v>
      </c>
      <c r="AV68">
        <v>9818865.7492635064</v>
      </c>
      <c r="AW68">
        <v>14617.460806832352</v>
      </c>
      <c r="AX68">
        <v>9209.6464192461863</v>
      </c>
      <c r="AY68">
        <v>11658.228509564673</v>
      </c>
      <c r="AZ68">
        <v>17069.968266958789</v>
      </c>
      <c r="BA68">
        <v>4950.3098879613954</v>
      </c>
      <c r="BB68">
        <v>18610.654970599055</v>
      </c>
      <c r="BC68">
        <v>29907.905056382879</v>
      </c>
      <c r="BD68">
        <v>27864.046916799311</v>
      </c>
      <c r="BE68">
        <v>30702.297256664435</v>
      </c>
      <c r="BF68">
        <v>40158.055533231454</v>
      </c>
      <c r="BG68">
        <v>17658.40521946716</v>
      </c>
      <c r="BH68">
        <v>44587.713261010766</v>
      </c>
      <c r="BI68">
        <v>49020.960368321044</v>
      </c>
      <c r="BJ68">
        <v>51182.047538740713</v>
      </c>
      <c r="BK68">
        <v>54507.383190539149</v>
      </c>
      <c r="BL68">
        <v>69018.164616072303</v>
      </c>
      <c r="BM68">
        <v>33543.52438384937</v>
      </c>
      <c r="BN68">
        <v>77059.036124025413</v>
      </c>
    </row>
    <row r="69" spans="1:66">
      <c r="A69">
        <v>1980</v>
      </c>
      <c r="B69">
        <v>40185.404687494105</v>
      </c>
      <c r="C69">
        <v>42586.730293569482</v>
      </c>
      <c r="D69">
        <v>54520.740250964205</v>
      </c>
      <c r="E69">
        <v>26362.406969413933</v>
      </c>
      <c r="F69">
        <v>62376.976729114467</v>
      </c>
      <c r="G69">
        <v>66549.157860895357</v>
      </c>
      <c r="H69">
        <v>71602.460734944718</v>
      </c>
      <c r="I69">
        <v>74121.218052399956</v>
      </c>
      <c r="J69">
        <v>93047.120435509845</v>
      </c>
      <c r="K69">
        <v>47899.931759841864</v>
      </c>
      <c r="L69">
        <v>107073.86073680247</v>
      </c>
      <c r="M69">
        <v>138688.84385609502</v>
      </c>
      <c r="N69">
        <v>157230.16810956431</v>
      </c>
      <c r="O69">
        <v>156756.41831965646</v>
      </c>
      <c r="P69">
        <v>194466.36681238294</v>
      </c>
      <c r="Q69">
        <v>104927.56560336982</v>
      </c>
      <c r="R69">
        <v>232007.596031883</v>
      </c>
      <c r="S69">
        <v>191881.59141245694</v>
      </c>
      <c r="T69">
        <v>214937.62559952409</v>
      </c>
      <c r="U69">
        <v>211866.03972021464</v>
      </c>
      <c r="V69">
        <v>268215.3857428733</v>
      </c>
      <c r="W69">
        <v>142370.32810133012</v>
      </c>
      <c r="X69">
        <v>319917.41937223577</v>
      </c>
      <c r="Y69">
        <v>427321.25813427632</v>
      </c>
      <c r="Z69">
        <v>473712.08416388405</v>
      </c>
      <c r="AA69">
        <v>455950.70150866464</v>
      </c>
      <c r="AB69">
        <v>586473.14408303134</v>
      </c>
      <c r="AC69">
        <v>311498.61831996276</v>
      </c>
      <c r="AD69">
        <v>712218.266909695</v>
      </c>
      <c r="AE69">
        <v>608331.51655458077</v>
      </c>
      <c r="AF69">
        <v>671295.46485392074</v>
      </c>
      <c r="AG69">
        <v>639292.72492097632</v>
      </c>
      <c r="AH69">
        <v>820002.6455205055</v>
      </c>
      <c r="AI69">
        <v>453033.43528250733</v>
      </c>
      <c r="AJ69">
        <v>1010805.3920786134</v>
      </c>
      <c r="AK69">
        <v>1429723.5655436465</v>
      </c>
      <c r="AL69">
        <v>1533048.2414788296</v>
      </c>
      <c r="AM69">
        <v>1424281.4926992222</v>
      </c>
      <c r="AN69">
        <v>1833065.0704369613</v>
      </c>
      <c r="AO69">
        <v>1126458.7718442506</v>
      </c>
      <c r="AP69">
        <v>2356422.8991287411</v>
      </c>
      <c r="AQ69">
        <v>5087068.9759248449</v>
      </c>
      <c r="AR69">
        <v>5287105.6778781451</v>
      </c>
      <c r="AS69">
        <v>4793330.7473858856</v>
      </c>
      <c r="AT69">
        <v>6166326.6810371494</v>
      </c>
      <c r="AU69">
        <v>4243412.7411043234</v>
      </c>
      <c r="AV69">
        <v>8266665.3887883835</v>
      </c>
      <c r="AW69">
        <v>13821.651514092855</v>
      </c>
      <c r="AX69">
        <v>8768.348640043494</v>
      </c>
      <c r="AY69">
        <v>11052.242534739009</v>
      </c>
      <c r="AZ69">
        <v>15994.360066418567</v>
      </c>
      <c r="BA69">
        <v>4824.8821789860003</v>
      </c>
      <c r="BB69">
        <v>17680.092721426459</v>
      </c>
      <c r="BC69">
        <v>29240.578113205112</v>
      </c>
      <c r="BD69">
        <v>27180.430973930746</v>
      </c>
      <c r="BE69">
        <v>29901.209401782038</v>
      </c>
      <c r="BF69">
        <v>38971.226188584333</v>
      </c>
      <c r="BG69">
        <v>17632.944898974387</v>
      </c>
      <c r="BH69">
        <v>43529.13013991795</v>
      </c>
      <c r="BI69">
        <v>48514.236362095435</v>
      </c>
      <c r="BJ69">
        <v>50195.533891289815</v>
      </c>
      <c r="BK69">
        <v>53462.417985585831</v>
      </c>
      <c r="BL69">
        <v>67692.308841291553</v>
      </c>
      <c r="BM69">
        <v>33643.023298959874</v>
      </c>
      <c r="BN69">
        <v>75840.426913032323</v>
      </c>
    </row>
    <row r="70" spans="1:66">
      <c r="A70">
        <v>1981</v>
      </c>
      <c r="B70">
        <v>40495.798390338736</v>
      </c>
      <c r="C70">
        <v>42728.432914583238</v>
      </c>
      <c r="D70">
        <v>54485.395461439934</v>
      </c>
      <c r="E70">
        <v>27018.393835610401</v>
      </c>
      <c r="F70">
        <v>62805.338014954039</v>
      </c>
      <c r="G70">
        <v>67364.034531415164</v>
      </c>
      <c r="H70">
        <v>72196.520806738539</v>
      </c>
      <c r="I70">
        <v>74590.64848400245</v>
      </c>
      <c r="J70">
        <v>93419.975267968359</v>
      </c>
      <c r="K70">
        <v>48983.983089505891</v>
      </c>
      <c r="L70">
        <v>108028.08813072929</v>
      </c>
      <c r="M70">
        <v>141282.76441258547</v>
      </c>
      <c r="N70">
        <v>159880.66149595901</v>
      </c>
      <c r="O70">
        <v>159107.60021721333</v>
      </c>
      <c r="P70">
        <v>196692.57067765575</v>
      </c>
      <c r="Q70">
        <v>108629.17246246911</v>
      </c>
      <c r="R70">
        <v>235752.86262551768</v>
      </c>
      <c r="S70">
        <v>196240.90415941784</v>
      </c>
      <c r="T70">
        <v>219561.54452084898</v>
      </c>
      <c r="U70">
        <v>215935.97722865408</v>
      </c>
      <c r="V70">
        <v>271413.50419213384</v>
      </c>
      <c r="W70">
        <v>148438.45230136576</v>
      </c>
      <c r="X70">
        <v>325845.22448439046</v>
      </c>
      <c r="Y70">
        <v>445262.70237105753</v>
      </c>
      <c r="Z70">
        <v>489930.21548556077</v>
      </c>
      <c r="AA70">
        <v>469987.00486647582</v>
      </c>
      <c r="AB70">
        <v>601164.73184171703</v>
      </c>
      <c r="AC70">
        <v>333768.82891572232</v>
      </c>
      <c r="AD70">
        <v>737111.26303476677</v>
      </c>
      <c r="AE70">
        <v>642150.04772104032</v>
      </c>
      <c r="AF70">
        <v>701343.76607038919</v>
      </c>
      <c r="AG70">
        <v>665901.07747157838</v>
      </c>
      <c r="AH70">
        <v>848720.81195390911</v>
      </c>
      <c r="AI70">
        <v>491149.53055337619</v>
      </c>
      <c r="AJ70">
        <v>1059617.4536602336</v>
      </c>
      <c r="AK70">
        <v>1551881.1105908048</v>
      </c>
      <c r="AL70">
        <v>1649523.2865839719</v>
      </c>
      <c r="AM70">
        <v>1527293.0745573961</v>
      </c>
      <c r="AN70">
        <v>1941788.9299906555</v>
      </c>
      <c r="AO70">
        <v>1263952.7091371031</v>
      </c>
      <c r="AP70">
        <v>2537027.6549348305</v>
      </c>
      <c r="AQ70">
        <v>5661304.8082175832</v>
      </c>
      <c r="AR70">
        <v>5853223.7310171304</v>
      </c>
      <c r="AS70">
        <v>5344347.9394959155</v>
      </c>
      <c r="AT70">
        <v>6699796.9884237237</v>
      </c>
      <c r="AU70">
        <v>4874781.9166039135</v>
      </c>
      <c r="AV70">
        <v>9176060.4831940755</v>
      </c>
      <c r="AW70">
        <v>13627.562249262315</v>
      </c>
      <c r="AX70">
        <v>8795.0759739389359</v>
      </c>
      <c r="AY70">
        <v>10866.217345164021</v>
      </c>
      <c r="AZ70">
        <v>15550.81565491151</v>
      </c>
      <c r="BA70">
        <v>5052.804581714915</v>
      </c>
      <c r="BB70">
        <v>17582.58789917879</v>
      </c>
      <c r="BC70">
        <v>29297.246610089103</v>
      </c>
      <c r="BD70">
        <v>27230.813600825379</v>
      </c>
      <c r="BE70">
        <v>29797.414325402111</v>
      </c>
      <c r="BF70">
        <v>38684.598215193721</v>
      </c>
      <c r="BG70">
        <v>17950.529543737211</v>
      </c>
      <c r="BH70">
        <v>43588.946391558085</v>
      </c>
      <c r="BI70">
        <v>48884.352061122583</v>
      </c>
      <c r="BJ70">
        <v>50275.485634433418</v>
      </c>
      <c r="BK70">
        <v>53461.410550699729</v>
      </c>
      <c r="BL70">
        <v>67601.8264155465</v>
      </c>
      <c r="BM70">
        <v>34072.685746265081</v>
      </c>
      <c r="BN70">
        <v>76096.894507032193</v>
      </c>
    </row>
    <row r="71" spans="1:66">
      <c r="A71">
        <v>1982</v>
      </c>
      <c r="B71">
        <v>39167.169290832113</v>
      </c>
      <c r="C71">
        <v>41193.173738697362</v>
      </c>
      <c r="D71">
        <v>52473.199377545163</v>
      </c>
      <c r="E71">
        <v>26621.104961726815</v>
      </c>
      <c r="F71">
        <v>60684.612613142192</v>
      </c>
      <c r="G71">
        <v>65780.01354181279</v>
      </c>
      <c r="H71">
        <v>70235.124221606457</v>
      </c>
      <c r="I71">
        <v>72541.902345475493</v>
      </c>
      <c r="J71">
        <v>91168.672197096559</v>
      </c>
      <c r="K71">
        <v>48362.535508658038</v>
      </c>
      <c r="L71">
        <v>105114.13304336451</v>
      </c>
      <c r="M71">
        <v>138095.51636948838</v>
      </c>
      <c r="N71">
        <v>156747.86727147951</v>
      </c>
      <c r="O71">
        <v>156076.92965325547</v>
      </c>
      <c r="P71">
        <v>194038.21365184156</v>
      </c>
      <c r="Q71">
        <v>106521.6067208131</v>
      </c>
      <c r="R71">
        <v>230271.50222111511</v>
      </c>
      <c r="S71">
        <v>191446.31781847466</v>
      </c>
      <c r="T71">
        <v>214990.36970407309</v>
      </c>
      <c r="U71">
        <v>211535.18675722348</v>
      </c>
      <c r="V71">
        <v>267758.30950877321</v>
      </c>
      <c r="W71">
        <v>144519.84502770257</v>
      </c>
      <c r="X71">
        <v>317204.66246228764</v>
      </c>
      <c r="Y71">
        <v>438231.51827975846</v>
      </c>
      <c r="Z71">
        <v>482608.39213212783</v>
      </c>
      <c r="AA71">
        <v>463554.45900000539</v>
      </c>
      <c r="AB71">
        <v>602076.31246188725</v>
      </c>
      <c r="AC71">
        <v>322454.57395666151</v>
      </c>
      <c r="AD71">
        <v>721914.82553290471</v>
      </c>
      <c r="AE71">
        <v>639605.50712321338</v>
      </c>
      <c r="AF71">
        <v>698696.52335871942</v>
      </c>
      <c r="AG71">
        <v>664116.83475660475</v>
      </c>
      <c r="AH71">
        <v>863183.25964938698</v>
      </c>
      <c r="AI71">
        <v>473195.55243527034</v>
      </c>
      <c r="AJ71">
        <v>1050410.9144189716</v>
      </c>
      <c r="AK71">
        <v>1587145.8154024549</v>
      </c>
      <c r="AL71">
        <v>1685721.5492704068</v>
      </c>
      <c r="AM71">
        <v>1570833.3747891753</v>
      </c>
      <c r="AN71">
        <v>2033149.2236893605</v>
      </c>
      <c r="AO71">
        <v>1237244.2341895045</v>
      </c>
      <c r="AP71">
        <v>2590077.7586409058</v>
      </c>
      <c r="AQ71">
        <v>5886789.5724554323</v>
      </c>
      <c r="AR71">
        <v>6096333.9734515622</v>
      </c>
      <c r="AS71">
        <v>5595607.0856165504</v>
      </c>
      <c r="AT71">
        <v>7180755.5715982616</v>
      </c>
      <c r="AU71">
        <v>4857522.015818812</v>
      </c>
      <c r="AV71">
        <v>9550807.2351484224</v>
      </c>
      <c r="AW71">
        <v>12554.32503985143</v>
      </c>
      <c r="AX71">
        <v>8099.2143600577674</v>
      </c>
      <c r="AY71">
        <v>9844.4451319192376</v>
      </c>
      <c r="AZ71">
        <v>13777.726557993774</v>
      </c>
      <c r="BA71">
        <v>4879.6744147955915</v>
      </c>
      <c r="BB71">
        <v>16255.092182919876</v>
      </c>
      <c r="BC71">
        <v>28175.130726536965</v>
      </c>
      <c r="BD71">
        <v>26102.647292982394</v>
      </c>
      <c r="BE71">
        <v>28428.311970413124</v>
      </c>
      <c r="BF71">
        <v>36743.753347067781</v>
      </c>
      <c r="BG71">
        <v>17743.271432939448</v>
      </c>
      <c r="BH71">
        <v>41841.624878922972</v>
      </c>
      <c r="BI71">
        <v>47701.137834893896</v>
      </c>
      <c r="BJ71">
        <v>48606.938459138182</v>
      </c>
      <c r="BK71">
        <v>51658.14551853048</v>
      </c>
      <c r="BL71">
        <v>65451.286833410304</v>
      </c>
      <c r="BM71">
        <v>33822.76770561927</v>
      </c>
      <c r="BN71">
        <v>73824.79074892684</v>
      </c>
    </row>
    <row r="72" spans="1:66">
      <c r="A72">
        <v>1983</v>
      </c>
      <c r="B72">
        <v>39804.221825790613</v>
      </c>
      <c r="C72">
        <v>41726.432025818816</v>
      </c>
      <c r="D72">
        <v>52577.910550098903</v>
      </c>
      <c r="E72">
        <v>27720.393529396202</v>
      </c>
      <c r="F72">
        <v>61545.282417051851</v>
      </c>
      <c r="G72">
        <v>67267.025623514768</v>
      </c>
      <c r="H72">
        <v>71488.743173469382</v>
      </c>
      <c r="I72">
        <v>73759.036121559548</v>
      </c>
      <c r="J72">
        <v>91918.61172618132</v>
      </c>
      <c r="K72">
        <v>50289.400665738896</v>
      </c>
      <c r="L72">
        <v>107119.7678329854</v>
      </c>
      <c r="M72">
        <v>142493.76819234568</v>
      </c>
      <c r="N72">
        <v>160645.47676248653</v>
      </c>
      <c r="O72">
        <v>160089.25341425827</v>
      </c>
      <c r="P72">
        <v>197824.71687617616</v>
      </c>
      <c r="Q72">
        <v>111463.65192816222</v>
      </c>
      <c r="R72">
        <v>236801.84402952861</v>
      </c>
      <c r="S72">
        <v>197321.96026020189</v>
      </c>
      <c r="T72">
        <v>220594.66266288355</v>
      </c>
      <c r="U72">
        <v>217378.92937845233</v>
      </c>
      <c r="V72">
        <v>273737.44228180632</v>
      </c>
      <c r="W72">
        <v>151528.62191528059</v>
      </c>
      <c r="X72">
        <v>327045.18972632289</v>
      </c>
      <c r="Y72">
        <v>452988.40150272229</v>
      </c>
      <c r="Z72">
        <v>496684.58006475383</v>
      </c>
      <c r="AA72">
        <v>478278.65472864365</v>
      </c>
      <c r="AB72">
        <v>618107.83187164913</v>
      </c>
      <c r="AC72">
        <v>336535.52863765939</v>
      </c>
      <c r="AD72">
        <v>747143.16673988674</v>
      </c>
      <c r="AE72">
        <v>659488.47150925174</v>
      </c>
      <c r="AF72">
        <v>717688.73314467538</v>
      </c>
      <c r="AG72">
        <v>684455.51691626466</v>
      </c>
      <c r="AH72">
        <v>886331.04991841852</v>
      </c>
      <c r="AI72">
        <v>494026.54422409786</v>
      </c>
      <c r="AJ72">
        <v>1086473.5658812262</v>
      </c>
      <c r="AK72">
        <v>1630171.21365159</v>
      </c>
      <c r="AL72">
        <v>1726895.7458123609</v>
      </c>
      <c r="AM72">
        <v>1615896.6456188466</v>
      </c>
      <c r="AN72">
        <v>2094045.9247058532</v>
      </c>
      <c r="AO72">
        <v>1262920.9534671211</v>
      </c>
      <c r="AP72">
        <v>2659490.6341436165</v>
      </c>
      <c r="AQ72">
        <v>5962545.8247866873</v>
      </c>
      <c r="AR72">
        <v>6179860.5515947314</v>
      </c>
      <c r="AS72">
        <v>5757755.9643168477</v>
      </c>
      <c r="AT72">
        <v>7416287.9065800784</v>
      </c>
      <c r="AU72">
        <v>4798284.7264670068</v>
      </c>
      <c r="AV72">
        <v>9676329.8796063811</v>
      </c>
      <c r="AW72">
        <v>12341.418028066462</v>
      </c>
      <c r="AX72">
        <v>8119.7004781118521</v>
      </c>
      <c r="AY72">
        <v>9693.8279300780869</v>
      </c>
      <c r="AZ72">
        <v>13237.209374016491</v>
      </c>
      <c r="BA72">
        <v>5151.3863930535144</v>
      </c>
      <c r="BB72">
        <v>15970.797001118319</v>
      </c>
      <c r="BC72">
        <v>28394.272229506721</v>
      </c>
      <c r="BD72">
        <v>26377.415721713292</v>
      </c>
      <c r="BE72">
        <v>28575.007427103315</v>
      </c>
      <c r="BF72">
        <v>36439.376513868097</v>
      </c>
      <c r="BG72">
        <v>18415.587040644419</v>
      </c>
      <c r="BH72">
        <v>42072.331126776648</v>
      </c>
      <c r="BI72">
        <v>48460.33998130705</v>
      </c>
      <c r="BJ72">
        <v>49199.559776215094</v>
      </c>
      <c r="BK72">
        <v>52176.481798384855</v>
      </c>
      <c r="BL72">
        <v>65442.08543868261</v>
      </c>
      <c r="BM72">
        <v>34995.837850133044</v>
      </c>
      <c r="BN72">
        <v>74699.248783849558</v>
      </c>
    </row>
    <row r="73" spans="1:66">
      <c r="A73">
        <v>1984</v>
      </c>
      <c r="B73">
        <v>42457.744443263931</v>
      </c>
      <c r="C73">
        <v>44434.309637496692</v>
      </c>
      <c r="D73">
        <v>55742.043614509785</v>
      </c>
      <c r="E73">
        <v>29794.300344450028</v>
      </c>
      <c r="F73">
        <v>65540.241751611349</v>
      </c>
      <c r="G73">
        <v>71764.305432503155</v>
      </c>
      <c r="H73">
        <v>76086.401099612747</v>
      </c>
      <c r="I73">
        <v>78432.853986716727</v>
      </c>
      <c r="J73">
        <v>97313.125124025581</v>
      </c>
      <c r="K73">
        <v>53898.035399787492</v>
      </c>
      <c r="L73">
        <v>114103.63476489694</v>
      </c>
      <c r="M73">
        <v>155136.18908516029</v>
      </c>
      <c r="N73">
        <v>173281.68734807443</v>
      </c>
      <c r="O73">
        <v>172812.92791754383</v>
      </c>
      <c r="P73">
        <v>212915.51853407774</v>
      </c>
      <c r="Q73">
        <v>121351.44694941444</v>
      </c>
      <c r="R73">
        <v>257273.23270448856</v>
      </c>
      <c r="S73">
        <v>218080.99041127114</v>
      </c>
      <c r="T73">
        <v>241245.65981000775</v>
      </c>
      <c r="U73">
        <v>238069.69953435732</v>
      </c>
      <c r="V73">
        <v>298540.30193217262</v>
      </c>
      <c r="W73">
        <v>167684.50374270335</v>
      </c>
      <c r="X73">
        <v>360038.34067340172</v>
      </c>
      <c r="Y73">
        <v>517059.5565694187</v>
      </c>
      <c r="Z73">
        <v>563448.4801986611</v>
      </c>
      <c r="AA73">
        <v>544446.70289781352</v>
      </c>
      <c r="AB73">
        <v>695232.00184782932</v>
      </c>
      <c r="AC73">
        <v>390154.24346384098</v>
      </c>
      <c r="AD73">
        <v>849221.56301575445</v>
      </c>
      <c r="AE73">
        <v>765765.93578428065</v>
      </c>
      <c r="AF73">
        <v>828412.63580403081</v>
      </c>
      <c r="AG73">
        <v>792992.77438816661</v>
      </c>
      <c r="AH73">
        <v>1012950.0011546494</v>
      </c>
      <c r="AI73">
        <v>586742.19398988562</v>
      </c>
      <c r="AJ73">
        <v>1250022.0144612328</v>
      </c>
      <c r="AK73">
        <v>1966769.8383031974</v>
      </c>
      <c r="AL73">
        <v>2071592.7675285458</v>
      </c>
      <c r="AM73">
        <v>1956675.2028411881</v>
      </c>
      <c r="AN73">
        <v>2474023.4498795406</v>
      </c>
      <c r="AO73">
        <v>1586733.0680449028</v>
      </c>
      <c r="AP73">
        <v>3161058.8311553937</v>
      </c>
      <c r="AQ73">
        <v>7342018.7077262802</v>
      </c>
      <c r="AR73">
        <v>7602160.6232914403</v>
      </c>
      <c r="AS73">
        <v>7121856.6784742028</v>
      </c>
      <c r="AT73">
        <v>9126633.9591380339</v>
      </c>
      <c r="AU73">
        <v>5849486.3420933243</v>
      </c>
      <c r="AV73">
        <v>11920471.197592758</v>
      </c>
      <c r="AW73">
        <v>13151.183454024705</v>
      </c>
      <c r="AX73">
        <v>8829.0877869151209</v>
      </c>
      <c r="AY73">
        <v>10435.765288276662</v>
      </c>
      <c r="AZ73">
        <v>14170.962104993981</v>
      </c>
      <c r="BA73">
        <v>5690.5652891125656</v>
      </c>
      <c r="BB73">
        <v>16976.848738325752</v>
      </c>
      <c r="BC73">
        <v>29937.917260830996</v>
      </c>
      <c r="BD73">
        <v>27921.750787173871</v>
      </c>
      <c r="BE73">
        <v>30170.018717491454</v>
      </c>
      <c r="BF73">
        <v>38278.324179002229</v>
      </c>
      <c r="BG73">
        <v>19621.284055009539</v>
      </c>
      <c r="BH73">
        <v>44236.576090180555</v>
      </c>
      <c r="BI73">
        <v>50921.334519338874</v>
      </c>
      <c r="BJ73">
        <v>51787.579537497317</v>
      </c>
      <c r="BK73">
        <v>54837.835504009941</v>
      </c>
      <c r="BL73">
        <v>68412.526771512537</v>
      </c>
      <c r="BM73">
        <v>37034.682512380743</v>
      </c>
      <c r="BN73">
        <v>78311.235279999048</v>
      </c>
    </row>
    <row r="74" spans="1:66">
      <c r="A74">
        <v>1985</v>
      </c>
      <c r="B74">
        <v>43218.026099459028</v>
      </c>
      <c r="C74">
        <v>45096.889744832486</v>
      </c>
      <c r="D74">
        <v>56914.227818593703</v>
      </c>
      <c r="E74">
        <v>30158.63396065823</v>
      </c>
      <c r="F74">
        <v>66554.895569285029</v>
      </c>
      <c r="G74">
        <v>72974.6076626719</v>
      </c>
      <c r="H74">
        <v>77342.974990326882</v>
      </c>
      <c r="I74">
        <v>79582.77949680388</v>
      </c>
      <c r="J74">
        <v>99180.4478861221</v>
      </c>
      <c r="K74">
        <v>54500.816032896691</v>
      </c>
      <c r="L74">
        <v>115748.81490016723</v>
      </c>
      <c r="M74">
        <v>158315.55797940941</v>
      </c>
      <c r="N74">
        <v>176669.05934184924</v>
      </c>
      <c r="O74">
        <v>175176.48786411164</v>
      </c>
      <c r="P74">
        <v>218509.26698643094</v>
      </c>
      <c r="Q74">
        <v>122503.23616130355</v>
      </c>
      <c r="R74">
        <v>262047.31407363724</v>
      </c>
      <c r="S74">
        <v>222406.1871072239</v>
      </c>
      <c r="T74">
        <v>246005.05847890864</v>
      </c>
      <c r="U74">
        <v>240479.74430872858</v>
      </c>
      <c r="V74">
        <v>307708.91563662549</v>
      </c>
      <c r="W74">
        <v>168177.74375204433</v>
      </c>
      <c r="X74">
        <v>366478.54269192641</v>
      </c>
      <c r="Y74">
        <v>528893.71702633542</v>
      </c>
      <c r="Z74">
        <v>575302.58703225548</v>
      </c>
      <c r="AA74">
        <v>542708.75969296566</v>
      </c>
      <c r="AB74">
        <v>722917.82988901238</v>
      </c>
      <c r="AC74">
        <v>386217.7974560273</v>
      </c>
      <c r="AD74">
        <v>865014.76574682118</v>
      </c>
      <c r="AE74">
        <v>784240.5830720833</v>
      </c>
      <c r="AF74">
        <v>845927.29357859527</v>
      </c>
      <c r="AG74">
        <v>783664.89542262338</v>
      </c>
      <c r="AH74">
        <v>1055308.4833860635</v>
      </c>
      <c r="AI74">
        <v>574389.24292005843</v>
      </c>
      <c r="AJ74">
        <v>1278035.3962398591</v>
      </c>
      <c r="AK74">
        <v>1984730.9647212015</v>
      </c>
      <c r="AL74">
        <v>2097900.3861695863</v>
      </c>
      <c r="AM74">
        <v>1884294.6575893243</v>
      </c>
      <c r="AN74">
        <v>2586115.9115840495</v>
      </c>
      <c r="AO74">
        <v>1504049.8148256429</v>
      </c>
      <c r="AP74">
        <v>3216648.0400919579</v>
      </c>
      <c r="AQ74">
        <v>6967869.5034333123</v>
      </c>
      <c r="AR74">
        <v>7246045.5785967056</v>
      </c>
      <c r="AS74">
        <v>6781034.5928785801</v>
      </c>
      <c r="AT74">
        <v>8672991.3321969211</v>
      </c>
      <c r="AU74">
        <v>5571450.8583150078</v>
      </c>
      <c r="AV74">
        <v>11304976.985124176</v>
      </c>
      <c r="AW74">
        <v>13461.444536246157</v>
      </c>
      <c r="AX74">
        <v>9093.0772085911758</v>
      </c>
      <c r="AY74">
        <v>10610.999992861087</v>
      </c>
      <c r="AZ74">
        <v>14648.007751065294</v>
      </c>
      <c r="BA74">
        <v>5816.4518884197705</v>
      </c>
      <c r="BB74">
        <v>17360.976238402836</v>
      </c>
      <c r="BC74">
        <v>30429.411446131209</v>
      </c>
      <c r="BD74">
        <v>28390.133516971222</v>
      </c>
      <c r="BE74">
        <v>30643.601064912582</v>
      </c>
      <c r="BF74">
        <v>38959.22346661178</v>
      </c>
      <c r="BG74">
        <v>19898.122605030974</v>
      </c>
      <c r="BH74">
        <v>44833.515735468129</v>
      </c>
      <c r="BI74">
        <v>51639.37008348752</v>
      </c>
      <c r="BJ74">
        <v>52511.453902446287</v>
      </c>
      <c r="BK74">
        <v>55684.352404976948</v>
      </c>
      <c r="BL74">
        <v>69348.243111044911</v>
      </c>
      <c r="BM74">
        <v>37500.211000794974</v>
      </c>
      <c r="BN74">
        <v>79174.190106799724</v>
      </c>
    </row>
    <row r="75" spans="1:66">
      <c r="A75">
        <v>1986</v>
      </c>
      <c r="B75">
        <v>43624.000938439814</v>
      </c>
      <c r="C75">
        <v>46006.094631724663</v>
      </c>
      <c r="D75">
        <v>57599.270436045721</v>
      </c>
      <c r="E75">
        <v>30445.166705758271</v>
      </c>
      <c r="F75">
        <v>66898.123343037907</v>
      </c>
      <c r="G75">
        <v>73970.386335895644</v>
      </c>
      <c r="H75">
        <v>78201.404913889957</v>
      </c>
      <c r="I75">
        <v>81309.719509283648</v>
      </c>
      <c r="J75">
        <v>100844.54253746019</v>
      </c>
      <c r="K75">
        <v>55038.048162120198</v>
      </c>
      <c r="L75">
        <v>116740.85412197524</v>
      </c>
      <c r="M75">
        <v>159110.61189799689</v>
      </c>
      <c r="N75">
        <v>178052.16041929054</v>
      </c>
      <c r="O75">
        <v>178887.11845768668</v>
      </c>
      <c r="P75">
        <v>222195.2599709288</v>
      </c>
      <c r="Q75">
        <v>121620.75962240191</v>
      </c>
      <c r="R75">
        <v>262843.198472363</v>
      </c>
      <c r="S75">
        <v>221591.15844576459</v>
      </c>
      <c r="T75">
        <v>246383.14139619653</v>
      </c>
      <c r="U75">
        <v>245049.56814581191</v>
      </c>
      <c r="V75">
        <v>310782.39474438439</v>
      </c>
      <c r="W75">
        <v>164671.35330174421</v>
      </c>
      <c r="X75">
        <v>365021.67859066441</v>
      </c>
      <c r="Y75">
        <v>513527.47243273346</v>
      </c>
      <c r="Z75">
        <v>561140.3879715245</v>
      </c>
      <c r="AA75">
        <v>545561.37852154893</v>
      </c>
      <c r="AB75">
        <v>711537.30844043836</v>
      </c>
      <c r="AC75">
        <v>364453.27871497686</v>
      </c>
      <c r="AD75">
        <v>840085.98387799191</v>
      </c>
      <c r="AE75">
        <v>748525.77243755013</v>
      </c>
      <c r="AF75">
        <v>813307.24284243619</v>
      </c>
      <c r="AG75">
        <v>783243.06003386842</v>
      </c>
      <c r="AH75">
        <v>1023608.2887386439</v>
      </c>
      <c r="AI75">
        <v>534261.2010248421</v>
      </c>
      <c r="AJ75">
        <v>1222628.4090870139</v>
      </c>
      <c r="AK75">
        <v>1824716.0458899238</v>
      </c>
      <c r="AL75">
        <v>1943846.6545377241</v>
      </c>
      <c r="AM75">
        <v>1834732.9968273463</v>
      </c>
      <c r="AN75">
        <v>2434017.4175827536</v>
      </c>
      <c r="AO75">
        <v>1332638.0362137726</v>
      </c>
      <c r="AP75">
        <v>2992409.3929465343</v>
      </c>
      <c r="AQ75">
        <v>6626181.3141534096</v>
      </c>
      <c r="AR75">
        <v>6930590.3870660281</v>
      </c>
      <c r="AS75">
        <v>6610337.5484722909</v>
      </c>
      <c r="AT75">
        <v>8495143.5775427986</v>
      </c>
      <c r="AU75">
        <v>5071174.9857337084</v>
      </c>
      <c r="AV75">
        <v>10737659.515703958</v>
      </c>
      <c r="AW75">
        <v>13277.615540983994</v>
      </c>
      <c r="AX75">
        <v>9046.5969629896681</v>
      </c>
      <c r="AY75">
        <v>10702.469754165679</v>
      </c>
      <c r="AZ75">
        <v>14353.998334631255</v>
      </c>
      <c r="BA75">
        <v>5852.2852493963428</v>
      </c>
      <c r="BB75">
        <v>17055.392564100574</v>
      </c>
      <c r="BC75">
        <v>30792.155276266803</v>
      </c>
      <c r="BD75">
        <v>28687.538773900844</v>
      </c>
      <c r="BE75">
        <v>31241.536428839998</v>
      </c>
      <c r="BF75">
        <v>39310.827154392042</v>
      </c>
      <c r="BG75">
        <v>20314.545270575643</v>
      </c>
      <c r="BH75">
        <v>45126.448328668448</v>
      </c>
      <c r="BI75">
        <v>52685.329945370322</v>
      </c>
      <c r="BJ75">
        <v>53238.716037539816</v>
      </c>
      <c r="BK75">
        <v>56915.369772182887</v>
      </c>
      <c r="BL75">
        <v>70506.863179093023</v>
      </c>
      <c r="BM75">
        <v>38392.370297049776</v>
      </c>
      <c r="BN75">
        <v>80215.268034378299</v>
      </c>
    </row>
    <row r="76" spans="1:66">
      <c r="A76">
        <v>1987</v>
      </c>
      <c r="B76">
        <v>44985.433056390291</v>
      </c>
      <c r="C76">
        <v>47679.41943892718</v>
      </c>
      <c r="D76">
        <v>59110.481414204609</v>
      </c>
      <c r="E76">
        <v>31675.675391475816</v>
      </c>
      <c r="F76">
        <v>68618.667308045944</v>
      </c>
      <c r="G76">
        <v>76554.847348023119</v>
      </c>
      <c r="H76">
        <v>80552.034631381044</v>
      </c>
      <c r="I76">
        <v>84074.129253735242</v>
      </c>
      <c r="J76">
        <v>103553.01448870478</v>
      </c>
      <c r="K76">
        <v>57126.451753010209</v>
      </c>
      <c r="L76">
        <v>119891.74699566989</v>
      </c>
      <c r="M76">
        <v>168822.16115917693</v>
      </c>
      <c r="N76">
        <v>187066.35224677913</v>
      </c>
      <c r="O76">
        <v>188489.88933027195</v>
      </c>
      <c r="P76">
        <v>234094.94526515051</v>
      </c>
      <c r="Q76">
        <v>128549.64701555413</v>
      </c>
      <c r="R76">
        <v>276810.7331972461</v>
      </c>
      <c r="S76">
        <v>239304.32672924109</v>
      </c>
      <c r="T76">
        <v>263112.59483591758</v>
      </c>
      <c r="U76">
        <v>262747.02157252131</v>
      </c>
      <c r="V76">
        <v>333623.09056437673</v>
      </c>
      <c r="W76">
        <v>176899.86521287303</v>
      </c>
      <c r="X76">
        <v>390770.65130548057</v>
      </c>
      <c r="Y76">
        <v>572534.0225911038</v>
      </c>
      <c r="Z76">
        <v>623834.17133025988</v>
      </c>
      <c r="AA76">
        <v>612566.93253858667</v>
      </c>
      <c r="AB76">
        <v>794802.1884490524</v>
      </c>
      <c r="AC76">
        <v>407869.29135121888</v>
      </c>
      <c r="AD76">
        <v>934968.73686822993</v>
      </c>
      <c r="AE76">
        <v>841141.82420874212</v>
      </c>
      <c r="AF76">
        <v>913800.5949520279</v>
      </c>
      <c r="AG76">
        <v>891647.23454052838</v>
      </c>
      <c r="AH76">
        <v>1155744.8602280379</v>
      </c>
      <c r="AI76">
        <v>603089.86361133866</v>
      </c>
      <c r="AJ76">
        <v>1370949.3338935296</v>
      </c>
      <c r="AK76">
        <v>2073433.3814775606</v>
      </c>
      <c r="AL76">
        <v>2222385.3798104995</v>
      </c>
      <c r="AM76">
        <v>2132683.9223082536</v>
      </c>
      <c r="AN76">
        <v>2763189.1722428389</v>
      </c>
      <c r="AO76">
        <v>1528267.5861317518</v>
      </c>
      <c r="AP76">
        <v>3369891.5746483537</v>
      </c>
      <c r="AQ76">
        <v>7539737.488422906</v>
      </c>
      <c r="AR76">
        <v>8001932.7635595826</v>
      </c>
      <c r="AS76">
        <v>7524236.9061679048</v>
      </c>
      <c r="AT76">
        <v>9697671.9862406477</v>
      </c>
      <c r="AU76">
        <v>5853875.7665682239</v>
      </c>
      <c r="AV76">
        <v>12167311.253828125</v>
      </c>
      <c r="AW76">
        <v>13416.018764757477</v>
      </c>
      <c r="AX76">
        <v>9418.8314813995348</v>
      </c>
      <c r="AY76">
        <v>11284.709624119121</v>
      </c>
      <c r="AZ76">
        <v>14667.948339704435</v>
      </c>
      <c r="BA76">
        <v>6224.8990299414208</v>
      </c>
      <c r="BB76">
        <v>17345.587620422</v>
      </c>
      <c r="BC76">
        <v>31225.796600525107</v>
      </c>
      <c r="BD76">
        <v>29198.6642574582</v>
      </c>
      <c r="BE76">
        <v>32033.811673222208</v>
      </c>
      <c r="BF76">
        <v>39667.763208543955</v>
      </c>
      <c r="BG76">
        <v>20911.900766578223</v>
      </c>
      <c r="BH76">
        <v>45486.215542579252</v>
      </c>
      <c r="BI76">
        <v>53488.018895234658</v>
      </c>
      <c r="BJ76">
        <v>53923.455227531529</v>
      </c>
      <c r="BK76">
        <v>57970.189234601065</v>
      </c>
      <c r="BL76">
        <v>70917.531794593335</v>
      </c>
      <c r="BM76">
        <v>39270.652937374231</v>
      </c>
      <c r="BN76">
        <v>80662.000445275844</v>
      </c>
    </row>
    <row r="77" spans="1:66">
      <c r="A77">
        <v>1988</v>
      </c>
      <c r="B77">
        <v>46879.563879251873</v>
      </c>
      <c r="C77">
        <v>49794.124707291274</v>
      </c>
      <c r="D77">
        <v>61387.582045254778</v>
      </c>
      <c r="E77">
        <v>33158.225144854543</v>
      </c>
      <c r="F77">
        <v>71035.002365893932</v>
      </c>
      <c r="G77">
        <v>80025.148775270383</v>
      </c>
      <c r="H77">
        <v>83992.516556622737</v>
      </c>
      <c r="I77">
        <v>87750.845175043534</v>
      </c>
      <c r="J77">
        <v>107871.03503866876</v>
      </c>
      <c r="K77">
        <v>59719.161143104961</v>
      </c>
      <c r="L77">
        <v>124465.42313391541</v>
      </c>
      <c r="M77">
        <v>182267.53253680412</v>
      </c>
      <c r="N77">
        <v>200514.3931397417</v>
      </c>
      <c r="O77">
        <v>202410.21415045002</v>
      </c>
      <c r="P77">
        <v>253652.60532220217</v>
      </c>
      <c r="Q77">
        <v>136610.45487634387</v>
      </c>
      <c r="R77">
        <v>296764.55828111351</v>
      </c>
      <c r="S77">
        <v>263752.50951671851</v>
      </c>
      <c r="T77">
        <v>288185.39779517037</v>
      </c>
      <c r="U77">
        <v>288512.08684160537</v>
      </c>
      <c r="V77">
        <v>369730.15466734447</v>
      </c>
      <c r="W77">
        <v>190696.29444689435</v>
      </c>
      <c r="X77">
        <v>427640.62048542965</v>
      </c>
      <c r="Y77">
        <v>673339.06020222558</v>
      </c>
      <c r="Z77">
        <v>726029.3406504289</v>
      </c>
      <c r="AA77">
        <v>716316.30213904264</v>
      </c>
      <c r="AB77">
        <v>943154.88948712964</v>
      </c>
      <c r="AC77">
        <v>462921.41288664256</v>
      </c>
      <c r="AD77">
        <v>1087304.9624080623</v>
      </c>
      <c r="AE77">
        <v>1021571.4687501128</v>
      </c>
      <c r="AF77">
        <v>1099572.5317221293</v>
      </c>
      <c r="AG77">
        <v>1079609.7308284165</v>
      </c>
      <c r="AH77">
        <v>1417880.9365789455</v>
      </c>
      <c r="AI77">
        <v>704436.8999914875</v>
      </c>
      <c r="AJ77">
        <v>1648573.0145987084</v>
      </c>
      <c r="AK77">
        <v>2688160.1074936185</v>
      </c>
      <c r="AL77">
        <v>2858342.057124394</v>
      </c>
      <c r="AM77">
        <v>2773656.6772708334</v>
      </c>
      <c r="AN77">
        <v>3629631.7288394109</v>
      </c>
      <c r="AO77">
        <v>1903261.7203096789</v>
      </c>
      <c r="AP77">
        <v>4328681.5373437889</v>
      </c>
      <c r="AQ77">
        <v>10492845.290449277</v>
      </c>
      <c r="AR77">
        <v>11054861.210217997</v>
      </c>
      <c r="AS77">
        <v>10654930.318791939</v>
      </c>
      <c r="AT77">
        <v>13756325.803723143</v>
      </c>
      <c r="AU77">
        <v>7793981.7694993569</v>
      </c>
      <c r="AV77">
        <v>16822673.410469435</v>
      </c>
      <c r="AW77">
        <v>13733.978983233355</v>
      </c>
      <c r="AX77">
        <v>9766.6112018810018</v>
      </c>
      <c r="AY77">
        <v>11837.404239539008</v>
      </c>
      <c r="AZ77">
        <v>14904.129051840788</v>
      </c>
      <c r="BA77">
        <v>6597.289146604131</v>
      </c>
      <c r="BB77">
        <v>17604.58159787246</v>
      </c>
      <c r="BC77">
        <v>31836.45625063495</v>
      </c>
      <c r="BD77">
        <v>29809.027294752996</v>
      </c>
      <c r="BE77">
        <v>32836.781435829187</v>
      </c>
      <c r="BF77">
        <v>40024.801681149496</v>
      </c>
      <c r="BG77">
        <v>21663.532952466834</v>
      </c>
      <c r="BH77">
        <v>45953.940597536188</v>
      </c>
      <c r="BI77">
        <v>54464.552834886941</v>
      </c>
      <c r="BJ77">
        <v>54862.047410842992</v>
      </c>
      <c r="BK77">
        <v>59086.002931191906</v>
      </c>
      <c r="BL77">
        <v>71425.642467785365</v>
      </c>
      <c r="BM77">
        <v>40496.337709795225</v>
      </c>
      <c r="BN77">
        <v>81390.639347115852</v>
      </c>
    </row>
    <row r="78" spans="1:66">
      <c r="A78">
        <v>1989</v>
      </c>
      <c r="B78">
        <v>47450.177631249004</v>
      </c>
      <c r="C78">
        <v>50416.14315277987</v>
      </c>
      <c r="D78">
        <v>61639.079484422196</v>
      </c>
      <c r="E78">
        <v>33966.420612453956</v>
      </c>
      <c r="F78">
        <v>71331.335967405073</v>
      </c>
      <c r="G78">
        <v>80963.237850695194</v>
      </c>
      <c r="H78">
        <v>84836.770800457045</v>
      </c>
      <c r="I78">
        <v>88636.352477606953</v>
      </c>
      <c r="J78">
        <v>108113.09055774154</v>
      </c>
      <c r="K78">
        <v>61089.273599154876</v>
      </c>
      <c r="L78">
        <v>124921.21502677369</v>
      </c>
      <c r="M78">
        <v>182991.99607985787</v>
      </c>
      <c r="N78">
        <v>201422.76026703545</v>
      </c>
      <c r="O78">
        <v>203124.57250424364</v>
      </c>
      <c r="P78">
        <v>252434.66394090868</v>
      </c>
      <c r="Q78">
        <v>140089.17238990357</v>
      </c>
      <c r="R78">
        <v>296909.34501546284</v>
      </c>
      <c r="S78">
        <v>263000.30326890957</v>
      </c>
      <c r="T78">
        <v>287767.91933559952</v>
      </c>
      <c r="U78">
        <v>287476.70782961795</v>
      </c>
      <c r="V78">
        <v>365517.16632671934</v>
      </c>
      <c r="W78">
        <v>195157.90711888898</v>
      </c>
      <c r="X78">
        <v>424991.7471105681</v>
      </c>
      <c r="Y78">
        <v>656443.77007393644</v>
      </c>
      <c r="Z78">
        <v>709761.67476602271</v>
      </c>
      <c r="AA78">
        <v>696157.60334085894</v>
      </c>
      <c r="AB78">
        <v>908463.72259611508</v>
      </c>
      <c r="AC78">
        <v>464558.11068345373</v>
      </c>
      <c r="AD78">
        <v>1055584.3137447061</v>
      </c>
      <c r="AE78">
        <v>982966.47727391229</v>
      </c>
      <c r="AF78">
        <v>1058361.0727768913</v>
      </c>
      <c r="AG78">
        <v>1030550.6057369086</v>
      </c>
      <c r="AH78">
        <v>1343559.5909814271</v>
      </c>
      <c r="AI78">
        <v>697672.87761455064</v>
      </c>
      <c r="AJ78">
        <v>1577620.8665417184</v>
      </c>
      <c r="AK78">
        <v>2491109.5006675762</v>
      </c>
      <c r="AL78">
        <v>2653255.4274333059</v>
      </c>
      <c r="AM78">
        <v>2540701.6624201727</v>
      </c>
      <c r="AN78">
        <v>3321263.2323243702</v>
      </c>
      <c r="AO78">
        <v>1820569.9736728054</v>
      </c>
      <c r="AP78">
        <v>4003591.3496040697</v>
      </c>
      <c r="AQ78">
        <v>9480782.5142768919</v>
      </c>
      <c r="AR78">
        <v>9920735.5149613619</v>
      </c>
      <c r="AS78">
        <v>9324647.3705181703</v>
      </c>
      <c r="AT78">
        <v>12191356.136786649</v>
      </c>
      <c r="AU78">
        <v>7216267.5871793069</v>
      </c>
      <c r="AV78">
        <v>15048812.299517408</v>
      </c>
      <c r="AW78">
        <v>13937.117411802812</v>
      </c>
      <c r="AX78">
        <v>10063.584462040957</v>
      </c>
      <c r="AY78">
        <v>12195.933827952789</v>
      </c>
      <c r="AZ78">
        <v>15165.068411102862</v>
      </c>
      <c r="BA78">
        <v>6843.5676257530367</v>
      </c>
      <c r="BB78">
        <v>17741.456908036438</v>
      </c>
      <c r="BC78">
        <v>32389.975581403574</v>
      </c>
      <c r="BD78">
        <v>30342.112893939393</v>
      </c>
      <c r="BE78">
        <v>33448.539891506116</v>
      </c>
      <c r="BF78">
        <v>40439.570100368139</v>
      </c>
      <c r="BG78">
        <v>22175.003748292889</v>
      </c>
      <c r="BH78">
        <v>46267.112739843091</v>
      </c>
      <c r="BI78">
        <v>55456.048293404536</v>
      </c>
      <c r="BJ78">
        <v>55690.273433812443</v>
      </c>
      <c r="BK78">
        <v>60014.297470947771</v>
      </c>
      <c r="BL78">
        <v>72032.697211949722</v>
      </c>
      <c r="BM78">
        <v>41339.2989014677</v>
      </c>
      <c r="BN78">
        <v>81924.182529601385</v>
      </c>
    </row>
    <row r="79" spans="1:66">
      <c r="A79">
        <v>1990</v>
      </c>
      <c r="B79">
        <v>47422.465524659863</v>
      </c>
      <c r="C79">
        <v>50484.598733121711</v>
      </c>
      <c r="D79">
        <v>60999.98902794173</v>
      </c>
      <c r="E79">
        <v>34516.369326216016</v>
      </c>
      <c r="F79">
        <v>70850.07768777477</v>
      </c>
      <c r="G79">
        <v>81099.851812119348</v>
      </c>
      <c r="H79">
        <v>84856.300407256582</v>
      </c>
      <c r="I79">
        <v>88855.637603151161</v>
      </c>
      <c r="J79">
        <v>107421.07020818043</v>
      </c>
      <c r="K79">
        <v>62035.274187652627</v>
      </c>
      <c r="L79">
        <v>124452.55377744521</v>
      </c>
      <c r="M79">
        <v>183412.77952323138</v>
      </c>
      <c r="N79">
        <v>201538.9546888232</v>
      </c>
      <c r="O79">
        <v>203998.80024223201</v>
      </c>
      <c r="P79">
        <v>253068.92373025851</v>
      </c>
      <c r="Q79">
        <v>140384.36441193993</v>
      </c>
      <c r="R79">
        <v>296265.30636594247</v>
      </c>
      <c r="S79">
        <v>263379.82930216537</v>
      </c>
      <c r="T79">
        <v>288022.23429609317</v>
      </c>
      <c r="U79">
        <v>289149.89336717309</v>
      </c>
      <c r="V79">
        <v>367226.29557941202</v>
      </c>
      <c r="W79">
        <v>194734.3552991382</v>
      </c>
      <c r="X79">
        <v>424044.52344071568</v>
      </c>
      <c r="Y79">
        <v>660071.40521826188</v>
      </c>
      <c r="Z79">
        <v>713322.2024274373</v>
      </c>
      <c r="AA79">
        <v>704984.1060544413</v>
      </c>
      <c r="AB79">
        <v>918109.5513347917</v>
      </c>
      <c r="AC79">
        <v>461179.57189965196</v>
      </c>
      <c r="AD79">
        <v>1055249.4815149831</v>
      </c>
      <c r="AE79">
        <v>988637.06424222724</v>
      </c>
      <c r="AF79">
        <v>1066877.6837544739</v>
      </c>
      <c r="AG79">
        <v>1048182.4273145907</v>
      </c>
      <c r="AH79">
        <v>1361465.9036090197</v>
      </c>
      <c r="AI79">
        <v>694207.01804594812</v>
      </c>
      <c r="AJ79">
        <v>1580982.215514258</v>
      </c>
      <c r="AK79">
        <v>2497164.9036762659</v>
      </c>
      <c r="AL79">
        <v>2668537.9039865751</v>
      </c>
      <c r="AM79">
        <v>2580047.7702313908</v>
      </c>
      <c r="AN79">
        <v>3347177.2312624771</v>
      </c>
      <c r="AO79">
        <v>1811229.0504374306</v>
      </c>
      <c r="AP79">
        <v>3972245.5430726698</v>
      </c>
      <c r="AQ79">
        <v>9506719.679177912</v>
      </c>
      <c r="AR79">
        <v>9973136.815145174</v>
      </c>
      <c r="AS79">
        <v>9453281.7102733012</v>
      </c>
      <c r="AT79">
        <v>12317942.158309175</v>
      </c>
      <c r="AU79">
        <v>7168130.6384868361</v>
      </c>
      <c r="AV79">
        <v>14975187.0383562</v>
      </c>
      <c r="AW79">
        <v>13745.079237200383</v>
      </c>
      <c r="AX79">
        <v>9988.630642063139</v>
      </c>
      <c r="AY79">
        <v>12113.559863092269</v>
      </c>
      <c r="AZ79">
        <v>14578.907847703027</v>
      </c>
      <c r="BA79">
        <v>6997.4644647793993</v>
      </c>
      <c r="BB79">
        <v>17247.601598104357</v>
      </c>
      <c r="BC79">
        <v>32312.430635929697</v>
      </c>
      <c r="BD79">
        <v>30298.411173086166</v>
      </c>
      <c r="BE79">
        <v>33427.465232109455</v>
      </c>
      <c r="BF79">
        <v>39658.996283239867</v>
      </c>
      <c r="BG79">
        <v>22753.258761135581</v>
      </c>
      <c r="BH79">
        <v>45803.941167978359</v>
      </c>
      <c r="BI79">
        <v>55521.619884341322</v>
      </c>
      <c r="BJ79">
        <v>55685.636836864942</v>
      </c>
      <c r="BK79">
        <v>60069.84694338093</v>
      </c>
      <c r="BL79">
        <v>71009.106827660915</v>
      </c>
      <c r="BM79">
        <v>42448.001631580795</v>
      </c>
      <c r="BN79">
        <v>81499.36563032087</v>
      </c>
    </row>
    <row r="80" spans="1:66">
      <c r="A80">
        <v>1991</v>
      </c>
      <c r="B80">
        <v>46469.61548425677</v>
      </c>
      <c r="C80">
        <v>49486.738703060793</v>
      </c>
      <c r="D80">
        <v>59232.858955927048</v>
      </c>
      <c r="E80">
        <v>34337.887865780089</v>
      </c>
      <c r="F80">
        <v>69589.673723077271</v>
      </c>
      <c r="G80">
        <v>79774.691621559177</v>
      </c>
      <c r="H80">
        <v>83240.919676555044</v>
      </c>
      <c r="I80">
        <v>87257.391400069944</v>
      </c>
      <c r="J80">
        <v>104638.58750641784</v>
      </c>
      <c r="K80">
        <v>61737.393063974952</v>
      </c>
      <c r="L80">
        <v>122425.38774445333</v>
      </c>
      <c r="M80">
        <v>179821.56609168911</v>
      </c>
      <c r="N80">
        <v>197153.92508083486</v>
      </c>
      <c r="O80">
        <v>199322.50738587737</v>
      </c>
      <c r="P80">
        <v>246394.87622363414</v>
      </c>
      <c r="Q80">
        <v>139284.52636577436</v>
      </c>
      <c r="R80">
        <v>290982.44428486022</v>
      </c>
      <c r="S80">
        <v>256157.54213056038</v>
      </c>
      <c r="T80">
        <v>280300.26976826717</v>
      </c>
      <c r="U80">
        <v>280795.59087067976</v>
      </c>
      <c r="V80">
        <v>355186.18197959452</v>
      </c>
      <c r="W80">
        <v>192229.58485417723</v>
      </c>
      <c r="X80">
        <v>413397.03512947622</v>
      </c>
      <c r="Y80">
        <v>620284.72535408381</v>
      </c>
      <c r="Z80">
        <v>673353.49524263327</v>
      </c>
      <c r="AA80">
        <v>661157.11783445405</v>
      </c>
      <c r="AB80">
        <v>855840.6837053902</v>
      </c>
      <c r="AC80">
        <v>443472.04189644149</v>
      </c>
      <c r="AD80">
        <v>996274.59978667484</v>
      </c>
      <c r="AE80">
        <v>916432.4755408786</v>
      </c>
      <c r="AF80">
        <v>992830.20438052574</v>
      </c>
      <c r="AG80">
        <v>966418.92108206509</v>
      </c>
      <c r="AH80">
        <v>1252274.1812031099</v>
      </c>
      <c r="AI80">
        <v>659483.93572415435</v>
      </c>
      <c r="AJ80">
        <v>1472388.3290547682</v>
      </c>
      <c r="AK80">
        <v>2293699.6931820223</v>
      </c>
      <c r="AL80">
        <v>2446680.6931686494</v>
      </c>
      <c r="AM80">
        <v>2337157.9043054795</v>
      </c>
      <c r="AN80">
        <v>3048427.0866128886</v>
      </c>
      <c r="AO80">
        <v>1698120.5733836496</v>
      </c>
      <c r="AP80">
        <v>3663569.2210814934</v>
      </c>
      <c r="AQ80">
        <v>8758811.2924287785</v>
      </c>
      <c r="AR80">
        <v>9145427.5882034339</v>
      </c>
      <c r="AS80">
        <v>8594240.119297456</v>
      </c>
      <c r="AT80">
        <v>11317791.69975421</v>
      </c>
      <c r="AU80">
        <v>6611025.1536045717</v>
      </c>
      <c r="AV80">
        <v>13792950.103783917</v>
      </c>
      <c r="AW80">
        <v>13164.539346954371</v>
      </c>
      <c r="AX80">
        <v>9698.311291958511</v>
      </c>
      <c r="AY80">
        <v>11716.086006051635</v>
      </c>
      <c r="AZ80">
        <v>13827.130405436266</v>
      </c>
      <c r="BA80">
        <v>6938.3826675852188</v>
      </c>
      <c r="BB80">
        <v>16753.95970170122</v>
      </c>
      <c r="BC80">
        <v>31652.732083430958</v>
      </c>
      <c r="BD80">
        <v>29726.914417970318</v>
      </c>
      <c r="BE80">
        <v>32838.319960525616</v>
      </c>
      <c r="BF80">
        <v>38437.079259515151</v>
      </c>
      <c r="BG80">
        <v>22677.15025466961</v>
      </c>
      <c r="BH80">
        <v>44990.476993990284</v>
      </c>
      <c r="BI80">
        <v>54762.973004026695</v>
      </c>
      <c r="BJ80">
        <v>54762.668325485072</v>
      </c>
      <c r="BK80">
        <v>59241.112403618084</v>
      </c>
      <c r="BL80">
        <v>69199.515327113753</v>
      </c>
      <c r="BM80">
        <v>42350.609738525098</v>
      </c>
      <c r="BN80">
        <v>80286.123609351605</v>
      </c>
    </row>
    <row r="81" spans="1:66">
      <c r="A81">
        <v>1992</v>
      </c>
      <c r="B81">
        <v>47382.197463587851</v>
      </c>
      <c r="C81">
        <v>50608.481740390431</v>
      </c>
      <c r="D81">
        <v>60606.784575372338</v>
      </c>
      <c r="E81">
        <v>34937.506298099463</v>
      </c>
      <c r="F81">
        <v>70997.09055870412</v>
      </c>
      <c r="G81">
        <v>82208.412642231837</v>
      </c>
      <c r="H81">
        <v>85668.033883045282</v>
      </c>
      <c r="I81">
        <v>90042.861965281903</v>
      </c>
      <c r="J81">
        <v>108074.42439775768</v>
      </c>
      <c r="K81">
        <v>63448.976510424829</v>
      </c>
      <c r="L81">
        <v>125864.2916121248</v>
      </c>
      <c r="M81">
        <v>189200.55014413918</v>
      </c>
      <c r="N81">
        <v>206620.08278629649</v>
      </c>
      <c r="O81">
        <v>209498.69498885216</v>
      </c>
      <c r="P81">
        <v>259178.52301065568</v>
      </c>
      <c r="Q81">
        <v>146739.46894985973</v>
      </c>
      <c r="R81">
        <v>305033.71605145594</v>
      </c>
      <c r="S81">
        <v>272880.32530345191</v>
      </c>
      <c r="T81">
        <v>296795.16273226572</v>
      </c>
      <c r="U81">
        <v>298537.27040061349</v>
      </c>
      <c r="V81">
        <v>379078.25643742149</v>
      </c>
      <c r="W81">
        <v>203953.38140184645</v>
      </c>
      <c r="X81">
        <v>438685.23494139849</v>
      </c>
      <c r="Y81">
        <v>683111.54684679303</v>
      </c>
      <c r="Z81">
        <v>737982.62774008908</v>
      </c>
      <c r="AA81">
        <v>729964.55823242629</v>
      </c>
      <c r="AB81">
        <v>952565.12780922744</v>
      </c>
      <c r="AC81">
        <v>480141.14185843529</v>
      </c>
      <c r="AD81">
        <v>1095729.3097930455</v>
      </c>
      <c r="AE81">
        <v>1023923.6733582329</v>
      </c>
      <c r="AF81">
        <v>1105514.9250791932</v>
      </c>
      <c r="AG81">
        <v>1083856.5598594176</v>
      </c>
      <c r="AH81">
        <v>1422005.35799982</v>
      </c>
      <c r="AI81">
        <v>719391.98723632097</v>
      </c>
      <c r="AJ81">
        <v>1644546.7446346614</v>
      </c>
      <c r="AK81">
        <v>2652305.5855074706</v>
      </c>
      <c r="AL81">
        <v>2833467.540234406</v>
      </c>
      <c r="AM81">
        <v>2730671.1219506967</v>
      </c>
      <c r="AN81">
        <v>3622065.3573780349</v>
      </c>
      <c r="AO81">
        <v>1885072.8016125606</v>
      </c>
      <c r="AP81">
        <v>4220472.913465837</v>
      </c>
      <c r="AQ81">
        <v>10682368.744361009</v>
      </c>
      <c r="AR81">
        <v>11228973.053828677</v>
      </c>
      <c r="AS81">
        <v>10674134.266842248</v>
      </c>
      <c r="AT81">
        <v>14330725.148870129</v>
      </c>
      <c r="AU81">
        <v>7651213.0289107226</v>
      </c>
      <c r="AV81">
        <v>16822749.684875418</v>
      </c>
      <c r="AW81">
        <v>12555.982284943868</v>
      </c>
      <c r="AX81">
        <v>9096.3610441304081</v>
      </c>
      <c r="AY81">
        <v>11174.101515498967</v>
      </c>
      <c r="AZ81">
        <v>13139.144752986989</v>
      </c>
      <c r="BA81">
        <v>6426.0360857740925</v>
      </c>
      <c r="BB81">
        <v>16129.889505283438</v>
      </c>
      <c r="BC81">
        <v>31624.602721304367</v>
      </c>
      <c r="BD81">
        <v>29689.099094398</v>
      </c>
      <c r="BE81">
        <v>32954.013601672465</v>
      </c>
      <c r="BF81">
        <v>38543.258082563065</v>
      </c>
      <c r="BG81">
        <v>22515.066003459429</v>
      </c>
      <c r="BH81">
        <v>44993.021059509469</v>
      </c>
      <c r="BI81">
        <v>55460.378266755004</v>
      </c>
      <c r="BJ81">
        <v>55430.021657232501</v>
      </c>
      <c r="BK81">
        <v>60178.903709389328</v>
      </c>
      <c r="BL81">
        <v>70298.399744533177</v>
      </c>
      <c r="BM81">
        <v>42626.353400566099</v>
      </c>
      <c r="BN81">
        <v>81071.935502292006</v>
      </c>
    </row>
    <row r="82" spans="1:66">
      <c r="A82">
        <v>1993</v>
      </c>
      <c r="B82">
        <v>47770.782755882319</v>
      </c>
      <c r="C82">
        <v>51250.82326892898</v>
      </c>
      <c r="D82">
        <v>61594.264027160731</v>
      </c>
      <c r="E82">
        <v>34909.928895259545</v>
      </c>
      <c r="F82">
        <v>71571.616555651955</v>
      </c>
      <c r="G82">
        <v>82822.918518745631</v>
      </c>
      <c r="H82">
        <v>86275.394422113444</v>
      </c>
      <c r="I82">
        <v>90853.504993477705</v>
      </c>
      <c r="J82">
        <v>109543.31820573698</v>
      </c>
      <c r="K82">
        <v>63377.195482195391</v>
      </c>
      <c r="L82">
        <v>126881.69033097668</v>
      </c>
      <c r="M82">
        <v>189889.84778032216</v>
      </c>
      <c r="N82">
        <v>208968.17418991774</v>
      </c>
      <c r="O82">
        <v>212435.4709907643</v>
      </c>
      <c r="P82">
        <v>263552.63248677686</v>
      </c>
      <c r="Q82">
        <v>146686.20139358248</v>
      </c>
      <c r="R82">
        <v>306717.3720680477</v>
      </c>
      <c r="S82">
        <v>272780.21457546367</v>
      </c>
      <c r="T82">
        <v>299451.86782781273</v>
      </c>
      <c r="U82">
        <v>301840.27679742611</v>
      </c>
      <c r="V82">
        <v>381261.34615194169</v>
      </c>
      <c r="W82">
        <v>204003.96894758864</v>
      </c>
      <c r="X82">
        <v>439676.22367331857</v>
      </c>
      <c r="Y82">
        <v>671117.9668284182</v>
      </c>
      <c r="Z82">
        <v>728851.68972883211</v>
      </c>
      <c r="AA82">
        <v>720931.74484386225</v>
      </c>
      <c r="AB82">
        <v>933588.80158607941</v>
      </c>
      <c r="AC82">
        <v>480036.24214148056</v>
      </c>
      <c r="AD82">
        <v>1081343.8515668388</v>
      </c>
      <c r="AE82">
        <v>1001165.4212275507</v>
      </c>
      <c r="AF82">
        <v>1082856.9780526832</v>
      </c>
      <c r="AG82">
        <v>1061663.9979790803</v>
      </c>
      <c r="AH82">
        <v>1379906.4112674058</v>
      </c>
      <c r="AI82">
        <v>717583.88862161431</v>
      </c>
      <c r="AJ82">
        <v>1610399.6171991688</v>
      </c>
      <c r="AK82">
        <v>2582389.080372226</v>
      </c>
      <c r="AL82">
        <v>2752911.808200507</v>
      </c>
      <c r="AM82">
        <v>2650051.6881258888</v>
      </c>
      <c r="AN82">
        <v>3489757.5451191133</v>
      </c>
      <c r="AO82">
        <v>1874492.038040898</v>
      </c>
      <c r="AP82">
        <v>4121136.4595357892</v>
      </c>
      <c r="AQ82">
        <v>10500662.580267195</v>
      </c>
      <c r="AR82">
        <v>10958307.271945957</v>
      </c>
      <c r="AS82">
        <v>10362388.71170746</v>
      </c>
      <c r="AT82">
        <v>13772210.587358227</v>
      </c>
      <c r="AU82">
        <v>7741845.3916513259</v>
      </c>
      <c r="AV82">
        <v>16538967.74335392</v>
      </c>
      <c r="AW82">
        <v>12718.646993018998</v>
      </c>
      <c r="AX82">
        <v>9266.1710896511868</v>
      </c>
      <c r="AY82">
        <v>11648.141544380258</v>
      </c>
      <c r="AZ82">
        <v>13645.209848584464</v>
      </c>
      <c r="BA82">
        <v>6442.6623083236909</v>
      </c>
      <c r="BB82">
        <v>16261.542780327223</v>
      </c>
      <c r="BC82">
        <v>31979.775530944549</v>
      </c>
      <c r="BD82">
        <v>29859.961485433931</v>
      </c>
      <c r="BE82">
        <v>33341.41796650282</v>
      </c>
      <c r="BF82">
        <v>39154.445309425602</v>
      </c>
      <c r="BG82">
        <v>22490.343062112548</v>
      </c>
      <c r="BH82">
        <v>45444.310387607984</v>
      </c>
      <c r="BI82">
        <v>56056.186203351506</v>
      </c>
      <c r="BJ82">
        <v>55602.199480162366</v>
      </c>
      <c r="BK82">
        <v>60458.013494156032</v>
      </c>
      <c r="BL82">
        <v>71040.989635477032</v>
      </c>
      <c r="BM82">
        <v>42549.944004348617</v>
      </c>
      <c r="BN82">
        <v>81922.769896708938</v>
      </c>
    </row>
    <row r="83" spans="1:66">
      <c r="A83">
        <v>1994</v>
      </c>
      <c r="B83">
        <v>49325.883520559575</v>
      </c>
      <c r="C83">
        <v>52889.948721575151</v>
      </c>
      <c r="D83">
        <v>63166.899270098729</v>
      </c>
      <c r="E83">
        <v>36384.691774779349</v>
      </c>
      <c r="F83">
        <v>73897.144775677603</v>
      </c>
      <c r="G83">
        <v>85492.048298023699</v>
      </c>
      <c r="H83">
        <v>88848.787720116234</v>
      </c>
      <c r="I83">
        <v>93421.305082246559</v>
      </c>
      <c r="J83">
        <v>112164.5953757917</v>
      </c>
      <c r="K83">
        <v>65815.670342550089</v>
      </c>
      <c r="L83">
        <v>130926.49788036697</v>
      </c>
      <c r="M83">
        <v>196981.5278526764</v>
      </c>
      <c r="N83">
        <v>216454.62261534869</v>
      </c>
      <c r="O83">
        <v>219771.66311077532</v>
      </c>
      <c r="P83">
        <v>271730.94262570038</v>
      </c>
      <c r="Q83">
        <v>153149.6474332799</v>
      </c>
      <c r="R83">
        <v>318539.7008013145</v>
      </c>
      <c r="S83">
        <v>283133.95293795055</v>
      </c>
      <c r="T83">
        <v>310858.87629052339</v>
      </c>
      <c r="U83">
        <v>312616.30273315386</v>
      </c>
      <c r="V83">
        <v>391915.72581566125</v>
      </c>
      <c r="W83">
        <v>214319.40573646428</v>
      </c>
      <c r="X83">
        <v>456773.6587721192</v>
      </c>
      <c r="Y83">
        <v>697248.04994257656</v>
      </c>
      <c r="Z83">
        <v>754998.67825757142</v>
      </c>
      <c r="AA83">
        <v>743233.31584325805</v>
      </c>
      <c r="AB83">
        <v>955895.89630871138</v>
      </c>
      <c r="AC83">
        <v>508623.11906361196</v>
      </c>
      <c r="AD83">
        <v>1123612.1678515282</v>
      </c>
      <c r="AE83">
        <v>1038557.4833758919</v>
      </c>
      <c r="AF83">
        <v>1121607.8451431545</v>
      </c>
      <c r="AG83">
        <v>1092702.9278318428</v>
      </c>
      <c r="AH83">
        <v>1409028.6031065455</v>
      </c>
      <c r="AI83">
        <v>763311.11011270946</v>
      </c>
      <c r="AJ83">
        <v>1671173.292666137</v>
      </c>
      <c r="AK83">
        <v>2687415.5060600191</v>
      </c>
      <c r="AL83">
        <v>2847017.5024214904</v>
      </c>
      <c r="AM83">
        <v>2717163.2768991678</v>
      </c>
      <c r="AN83">
        <v>3526841.7697434351</v>
      </c>
      <c r="AO83">
        <v>2024443.3324695618</v>
      </c>
      <c r="AP83">
        <v>4265504.9227442062</v>
      </c>
      <c r="AQ83">
        <v>10850248.17775993</v>
      </c>
      <c r="AR83">
        <v>11235307.676250398</v>
      </c>
      <c r="AS83">
        <v>10542855.044657582</v>
      </c>
      <c r="AT83">
        <v>13689951.147379154</v>
      </c>
      <c r="AU83">
        <v>8477277.2125746384</v>
      </c>
      <c r="AV83">
        <v>17049518.022658844</v>
      </c>
      <c r="AW83">
        <v>13159.718743095458</v>
      </c>
      <c r="AX83">
        <v>9802.9793210029329</v>
      </c>
      <c r="AY83">
        <v>12358.59236090374</v>
      </c>
      <c r="AZ83">
        <v>14169.203164405748</v>
      </c>
      <c r="BA83">
        <v>6953.7132070086036</v>
      </c>
      <c r="BB83">
        <v>16867.791670988248</v>
      </c>
      <c r="BC83">
        <v>32919.70081699104</v>
      </c>
      <c r="BD83">
        <v>30756.023621138567</v>
      </c>
      <c r="BE83">
        <v>34347.536011664022</v>
      </c>
      <c r="BF83">
        <v>39993.116675031888</v>
      </c>
      <c r="BG83">
        <v>23410.807812723731</v>
      </c>
      <c r="BH83">
        <v>46714.638550606833</v>
      </c>
      <c r="BI83">
        <v>57619.678409360524</v>
      </c>
      <c r="BJ83">
        <v>56947.328996308112</v>
      </c>
      <c r="BK83">
        <v>61833.715575114373</v>
      </c>
      <c r="BL83">
        <v>72273.008563314565</v>
      </c>
      <c r="BM83">
        <v>43982.17606986763</v>
      </c>
      <c r="BN83">
        <v>84023.197150130072</v>
      </c>
    </row>
    <row r="84" spans="1:66">
      <c r="A84">
        <v>1995</v>
      </c>
      <c r="B84">
        <v>50421.10828677901</v>
      </c>
      <c r="C84">
        <v>53815.474812261178</v>
      </c>
      <c r="D84">
        <v>64475.068108868909</v>
      </c>
      <c r="E84">
        <v>37372.940391595512</v>
      </c>
      <c r="F84">
        <v>75613.768585065278</v>
      </c>
      <c r="G84">
        <v>87602.784344083018</v>
      </c>
      <c r="H84">
        <v>90836.185246380875</v>
      </c>
      <c r="I84">
        <v>95155.145417846405</v>
      </c>
      <c r="J84">
        <v>114291.69127440875</v>
      </c>
      <c r="K84">
        <v>67752.849216370741</v>
      </c>
      <c r="L84">
        <v>134198.70824367806</v>
      </c>
      <c r="M84">
        <v>204976.85276411221</v>
      </c>
      <c r="N84">
        <v>222556.39348577303</v>
      </c>
      <c r="O84">
        <v>225393.65703692674</v>
      </c>
      <c r="P84">
        <v>279310.43483503681</v>
      </c>
      <c r="Q84">
        <v>159331.85634800463</v>
      </c>
      <c r="R84">
        <v>331700.35659344727</v>
      </c>
      <c r="S84">
        <v>296832.87947706709</v>
      </c>
      <c r="T84">
        <v>322041.87685835181</v>
      </c>
      <c r="U84">
        <v>323316.04726678558</v>
      </c>
      <c r="V84">
        <v>409660.89985242259</v>
      </c>
      <c r="W84">
        <v>223845.21482065372</v>
      </c>
      <c r="X84">
        <v>479607.40273380367</v>
      </c>
      <c r="Y84">
        <v>741280.75171526824</v>
      </c>
      <c r="Z84">
        <v>801566.8901561161</v>
      </c>
      <c r="AA84">
        <v>788382.38575687842</v>
      </c>
      <c r="AB84">
        <v>1020227.0916853223</v>
      </c>
      <c r="AC84">
        <v>539667.82313409774</v>
      </c>
      <c r="AD84">
        <v>1192236.0251436455</v>
      </c>
      <c r="AE84">
        <v>1112251.676553597</v>
      </c>
      <c r="AF84">
        <v>1196580.923783202</v>
      </c>
      <c r="AG84">
        <v>1165955.9351479076</v>
      </c>
      <c r="AH84">
        <v>1514593.8895826696</v>
      </c>
      <c r="AI84">
        <v>810867.5324638742</v>
      </c>
      <c r="AJ84">
        <v>1783363.3994416057</v>
      </c>
      <c r="AK84">
        <v>2903730.7934527756</v>
      </c>
      <c r="AL84">
        <v>3076081.3385794088</v>
      </c>
      <c r="AM84">
        <v>2944954.3605859708</v>
      </c>
      <c r="AN84">
        <v>3843378.6177837397</v>
      </c>
      <c r="AO84">
        <v>2154041.9760135212</v>
      </c>
      <c r="AP84">
        <v>4622762.4994782368</v>
      </c>
      <c r="AQ84">
        <v>11617935.455890542</v>
      </c>
      <c r="AR84">
        <v>12089854.326393601</v>
      </c>
      <c r="AS84">
        <v>11400613.603691909</v>
      </c>
      <c r="AT84">
        <v>14880823.323212685</v>
      </c>
      <c r="AU84">
        <v>8927615.0420979541</v>
      </c>
      <c r="AV84">
        <v>18315379.372930378</v>
      </c>
      <c r="AW84">
        <v>13239.432229474998</v>
      </c>
      <c r="AX84">
        <v>10006.031327177137</v>
      </c>
      <c r="AY84">
        <v>12475.804206675939</v>
      </c>
      <c r="AZ84">
        <v>14658.444943329081</v>
      </c>
      <c r="BA84">
        <v>6993.031566820292</v>
      </c>
      <c r="BB84">
        <v>17028.82892645249</v>
      </c>
      <c r="BC84">
        <v>33248.247789297537</v>
      </c>
      <c r="BD84">
        <v>31294.965486890782</v>
      </c>
      <c r="BE84">
        <v>34751.232342853888</v>
      </c>
      <c r="BF84">
        <v>40604.471805961351</v>
      </c>
      <c r="BG84">
        <v>23821.949729772274</v>
      </c>
      <c r="BH84">
        <v>47159.703250800609</v>
      </c>
      <c r="BI84">
        <v>58259.267239075736</v>
      </c>
      <c r="BJ84">
        <v>57906.133186532854</v>
      </c>
      <c r="BK84">
        <v>62595.517513076331</v>
      </c>
      <c r="BL84">
        <v>73037.005384251694</v>
      </c>
      <c r="BM84">
        <v>44858.097433462259</v>
      </c>
      <c r="BN84">
        <v>84823.296156235767</v>
      </c>
    </row>
    <row r="85" spans="1:66">
      <c r="A85">
        <v>1996</v>
      </c>
      <c r="B85">
        <v>52012.261866507419</v>
      </c>
      <c r="C85">
        <v>55507.723775923652</v>
      </c>
      <c r="D85">
        <v>66361.947571044977</v>
      </c>
      <c r="E85">
        <v>38708.158349137746</v>
      </c>
      <c r="F85">
        <v>77851.654078740597</v>
      </c>
      <c r="G85">
        <v>90570.637397412836</v>
      </c>
      <c r="H85">
        <v>93750.843840415851</v>
      </c>
      <c r="I85">
        <v>98223.24737113333</v>
      </c>
      <c r="J85">
        <v>117913.12914975824</v>
      </c>
      <c r="K85">
        <v>70091.360979411897</v>
      </c>
      <c r="L85">
        <v>138354.37602453766</v>
      </c>
      <c r="M85">
        <v>215577.43169988241</v>
      </c>
      <c r="N85">
        <v>233070.44894104119</v>
      </c>
      <c r="O85">
        <v>236408.56034532742</v>
      </c>
      <c r="P85">
        <v>293535.24460672325</v>
      </c>
      <c r="Q85">
        <v>166694.16747353188</v>
      </c>
      <c r="R85">
        <v>347052.33094343281</v>
      </c>
      <c r="S85">
        <v>314860.70058405539</v>
      </c>
      <c r="T85">
        <v>339906.62132251938</v>
      </c>
      <c r="U85">
        <v>341914.37561946927</v>
      </c>
      <c r="V85">
        <v>433866.3906826803</v>
      </c>
      <c r="W85">
        <v>235810.77004221515</v>
      </c>
      <c r="X85">
        <v>506234.98829934315</v>
      </c>
      <c r="Y85">
        <v>800550.54153198062</v>
      </c>
      <c r="Z85">
        <v>863246.80040775402</v>
      </c>
      <c r="AA85">
        <v>853507.85848425538</v>
      </c>
      <c r="AB85">
        <v>1106350.5130968029</v>
      </c>
      <c r="AC85">
        <v>576380.69447552937</v>
      </c>
      <c r="AD85">
        <v>1286332.4861743031</v>
      </c>
      <c r="AE85">
        <v>1208816.6616483051</v>
      </c>
      <c r="AF85">
        <v>1300265.5468827945</v>
      </c>
      <c r="AG85">
        <v>1274263.4443060118</v>
      </c>
      <c r="AH85">
        <v>1656408.9994901945</v>
      </c>
      <c r="AI85">
        <v>872688.44315652223</v>
      </c>
      <c r="AJ85">
        <v>1939678.7796946908</v>
      </c>
      <c r="AK85">
        <v>3234719.0993099436</v>
      </c>
      <c r="AL85">
        <v>3422839.4976956672</v>
      </c>
      <c r="AM85">
        <v>3292195.5836221655</v>
      </c>
      <c r="AN85">
        <v>4332888.5100238714</v>
      </c>
      <c r="AO85">
        <v>2358453.8648458743</v>
      </c>
      <c r="AP85">
        <v>5145652.794974192</v>
      </c>
      <c r="AQ85">
        <v>13333253.396268224</v>
      </c>
      <c r="AR85">
        <v>13896421.993858149</v>
      </c>
      <c r="AS85">
        <v>13082478.39764411</v>
      </c>
      <c r="AT85">
        <v>17303677.545382138</v>
      </c>
      <c r="AU85">
        <v>10020408.85513369</v>
      </c>
      <c r="AV85">
        <v>21056227.199856032</v>
      </c>
      <c r="AW85">
        <v>13453.886335602005</v>
      </c>
      <c r="AX85">
        <v>10273.679892598995</v>
      </c>
      <c r="AY85">
        <v>12792.200180713971</v>
      </c>
      <c r="AZ85">
        <v>14810.765992331706</v>
      </c>
      <c r="BA85">
        <v>7324.9557188635999</v>
      </c>
      <c r="BB85">
        <v>17348.93213294353</v>
      </c>
      <c r="BC85">
        <v>33838.354107243533</v>
      </c>
      <c r="BD85">
        <v>31894.685524892553</v>
      </c>
      <c r="BE85">
        <v>35407.630823767671</v>
      </c>
      <c r="BF85">
        <v>41120.470122636274</v>
      </c>
      <c r="BG85">
        <v>24487.490668649509</v>
      </c>
      <c r="BH85">
        <v>47940.467760441454</v>
      </c>
      <c r="BI85">
        <v>59318.93882179544</v>
      </c>
      <c r="BJ85">
        <v>58920.942565259502</v>
      </c>
      <c r="BK85">
        <v>63676.919127584799</v>
      </c>
      <c r="BL85">
        <v>74007.600285517008</v>
      </c>
      <c r="BM85">
        <v>45940.659355881893</v>
      </c>
      <c r="BN85">
        <v>86179.88729481386</v>
      </c>
    </row>
    <row r="86" spans="1:66">
      <c r="A86">
        <v>1997</v>
      </c>
      <c r="B86">
        <v>53910.480489388676</v>
      </c>
      <c r="C86">
        <v>57662.052419140527</v>
      </c>
      <c r="D86">
        <v>68830.101702293279</v>
      </c>
      <c r="E86">
        <v>40125.229930988011</v>
      </c>
      <c r="F86">
        <v>80624.40458062457</v>
      </c>
      <c r="G86">
        <v>93971.071882504082</v>
      </c>
      <c r="H86">
        <v>97184.746813029124</v>
      </c>
      <c r="I86">
        <v>102054.45603854134</v>
      </c>
      <c r="J86">
        <v>122331.80541011434</v>
      </c>
      <c r="K86">
        <v>72642.286137404357</v>
      </c>
      <c r="L86">
        <v>143290.24619655538</v>
      </c>
      <c r="M86">
        <v>226845.29265435899</v>
      </c>
      <c r="N86">
        <v>244358.24521602519</v>
      </c>
      <c r="O86">
        <v>248885.88367434905</v>
      </c>
      <c r="P86">
        <v>308421.63482884725</v>
      </c>
      <c r="Q86">
        <v>174206.9305831427</v>
      </c>
      <c r="R86">
        <v>364162.87263913674</v>
      </c>
      <c r="S86">
        <v>333383.13837818708</v>
      </c>
      <c r="T86">
        <v>358557.66225421551</v>
      </c>
      <c r="U86">
        <v>362519.75291138061</v>
      </c>
      <c r="V86">
        <v>459252.59191150259</v>
      </c>
      <c r="W86">
        <v>248523.63007235248</v>
      </c>
      <c r="X86">
        <v>534785.11769212363</v>
      </c>
      <c r="Y86">
        <v>861746.82722355472</v>
      </c>
      <c r="Z86">
        <v>926420.65668821917</v>
      </c>
      <c r="AA86">
        <v>920433.56923003483</v>
      </c>
      <c r="AB86">
        <v>1193522.269464992</v>
      </c>
      <c r="AC86">
        <v>616499.76583316387</v>
      </c>
      <c r="AD86">
        <v>1379676.9115954628</v>
      </c>
      <c r="AE86">
        <v>1313002.9407922432</v>
      </c>
      <c r="AF86">
        <v>1407017.308881586</v>
      </c>
      <c r="AG86">
        <v>1385911.5144745577</v>
      </c>
      <c r="AH86">
        <v>1807966.711524213</v>
      </c>
      <c r="AI86">
        <v>939858.80842158257</v>
      </c>
      <c r="AJ86">
        <v>2099398.6822807407</v>
      </c>
      <c r="AK86">
        <v>3552712.201979694</v>
      </c>
      <c r="AL86">
        <v>3763942.6793992165</v>
      </c>
      <c r="AM86">
        <v>3650833.5612775674</v>
      </c>
      <c r="AN86">
        <v>4809561.9496918488</v>
      </c>
      <c r="AO86">
        <v>2552319.9328861721</v>
      </c>
      <c r="AP86">
        <v>5655002.07950914</v>
      </c>
      <c r="AQ86">
        <v>14571939.863816503</v>
      </c>
      <c r="AR86">
        <v>15302890.710689669</v>
      </c>
      <c r="AS86">
        <v>14597426.598671673</v>
      </c>
      <c r="AT86">
        <v>19368900.281766843</v>
      </c>
      <c r="AU86">
        <v>10654739.805074608</v>
      </c>
      <c r="AV86">
        <v>23058298.758506402</v>
      </c>
      <c r="AW86">
        <v>13849.889096273275</v>
      </c>
      <c r="AX86">
        <v>10636.214165748243</v>
      </c>
      <c r="AY86">
        <v>13269.648799739729</v>
      </c>
      <c r="AZ86">
        <v>15328.397994472225</v>
      </c>
      <c r="BA86">
        <v>7608.1737245716577</v>
      </c>
      <c r="BB86">
        <v>17958.562964693745</v>
      </c>
      <c r="BC86">
        <v>34695.501359947528</v>
      </c>
      <c r="BD86">
        <v>32749.617741984617</v>
      </c>
      <c r="BE86">
        <v>36414.960057450691</v>
      </c>
      <c r="BF86">
        <v>42208.82024378729</v>
      </c>
      <c r="BG86">
        <v>25227.263191859704</v>
      </c>
      <c r="BH86">
        <v>49120.130351900996</v>
      </c>
      <c r="BI86">
        <v>60752.516689540345</v>
      </c>
      <c r="BJ86">
        <v>60391.37221228009</v>
      </c>
      <c r="BK86">
        <v>65346.599129589384</v>
      </c>
      <c r="BL86">
        <v>75809.34805543111</v>
      </c>
      <c r="BM86">
        <v>47251.125025969763</v>
      </c>
      <c r="BN86">
        <v>88072.089585910071</v>
      </c>
    </row>
    <row r="87" spans="1:66">
      <c r="A87">
        <v>1998</v>
      </c>
      <c r="B87">
        <v>55974.97828482015</v>
      </c>
      <c r="C87">
        <v>60085.338606370686</v>
      </c>
      <c r="D87">
        <v>71612.763666200844</v>
      </c>
      <c r="E87">
        <v>41512.217833807335</v>
      </c>
      <c r="F87">
        <v>83630.232782113817</v>
      </c>
      <c r="G87">
        <v>97467.360584216804</v>
      </c>
      <c r="H87">
        <v>100842.2576669064</v>
      </c>
      <c r="I87">
        <v>106281.82755941969</v>
      </c>
      <c r="J87">
        <v>127379.19310046987</v>
      </c>
      <c r="K87">
        <v>74994.704833134427</v>
      </c>
      <c r="L87">
        <v>148443.04308531253</v>
      </c>
      <c r="M87">
        <v>236567.27432589635</v>
      </c>
      <c r="N87">
        <v>255306.706431737</v>
      </c>
      <c r="O87">
        <v>261397.31461620567</v>
      </c>
      <c r="P87">
        <v>324466.60867149633</v>
      </c>
      <c r="Q87">
        <v>180544.83183455458</v>
      </c>
      <c r="R87">
        <v>379636.49058270571</v>
      </c>
      <c r="S87">
        <v>348710.21647007583</v>
      </c>
      <c r="T87">
        <v>375884.10541477858</v>
      </c>
      <c r="U87">
        <v>382289.46860544372</v>
      </c>
      <c r="V87">
        <v>485308.54661436658</v>
      </c>
      <c r="W87">
        <v>256983.32523880753</v>
      </c>
      <c r="X87">
        <v>559214.01497436326</v>
      </c>
      <c r="Y87">
        <v>903516.41841074917</v>
      </c>
      <c r="Z87">
        <v>974958.66518363776</v>
      </c>
      <c r="AA87">
        <v>974775.81844419509</v>
      </c>
      <c r="AB87">
        <v>1271205.6964684366</v>
      </c>
      <c r="AC87">
        <v>633437.55731920677</v>
      </c>
      <c r="AD87">
        <v>1447044.6040821541</v>
      </c>
      <c r="AE87">
        <v>1377880.5690639694</v>
      </c>
      <c r="AF87">
        <v>1482436.6922004409</v>
      </c>
      <c r="AG87">
        <v>1469978.4457402586</v>
      </c>
      <c r="AH87">
        <v>1932631.4602275523</v>
      </c>
      <c r="AI87">
        <v>959687.66789452301</v>
      </c>
      <c r="AJ87">
        <v>2200043.2301754737</v>
      </c>
      <c r="AK87">
        <v>3755200.5754440795</v>
      </c>
      <c r="AL87">
        <v>3998174.5451240325</v>
      </c>
      <c r="AM87">
        <v>3902159.3422905472</v>
      </c>
      <c r="AN87">
        <v>5220378.1928095203</v>
      </c>
      <c r="AO87">
        <v>2593543.0622015623</v>
      </c>
      <c r="AP87">
        <v>5971586.3225592179</v>
      </c>
      <c r="AQ87">
        <v>15383597.782747328</v>
      </c>
      <c r="AR87">
        <v>16339932.420818353</v>
      </c>
      <c r="AS87">
        <v>15649535.441298619</v>
      </c>
      <c r="AT87">
        <v>21084932.317821868</v>
      </c>
      <c r="AU87">
        <v>10794499.847987318</v>
      </c>
      <c r="AV87">
        <v>24378694.063842826</v>
      </c>
      <c r="AW87">
        <v>14482.595985423488</v>
      </c>
      <c r="AX87">
        <v>11107.69890273389</v>
      </c>
      <c r="AY87">
        <v>13888.849653321677</v>
      </c>
      <c r="AZ87">
        <v>15846.334231931804</v>
      </c>
      <c r="BA87">
        <v>8029.7308344802404</v>
      </c>
      <c r="BB87">
        <v>18817.422478915101</v>
      </c>
      <c r="BC87">
        <v>35909.16761358946</v>
      </c>
      <c r="BD87">
        <v>33827.008490718268</v>
      </c>
      <c r="BE87">
        <v>37717.341271944577</v>
      </c>
      <c r="BF87">
        <v>43517.891998945786</v>
      </c>
      <c r="BG87">
        <v>26064.149611502075</v>
      </c>
      <c r="BH87">
        <v>50740.648582048052</v>
      </c>
      <c r="BI87">
        <v>62692.382148796903</v>
      </c>
      <c r="BJ87">
        <v>62226.145475698737</v>
      </c>
      <c r="BK87">
        <v>67502.955795223199</v>
      </c>
      <c r="BL87">
        <v>78107.339207713259</v>
      </c>
      <c r="BM87">
        <v>48607.173082779373</v>
      </c>
      <c r="BN87">
        <v>90644.681210964234</v>
      </c>
    </row>
    <row r="88" spans="1:66">
      <c r="A88">
        <v>1999</v>
      </c>
      <c r="B88">
        <v>57661.088915902699</v>
      </c>
      <c r="C88">
        <v>62283.073388640805</v>
      </c>
      <c r="D88">
        <v>74639.698016244947</v>
      </c>
      <c r="E88">
        <v>42046.560890235793</v>
      </c>
      <c r="F88">
        <v>86280.173751169277</v>
      </c>
      <c r="G88">
        <v>100621.68674131225</v>
      </c>
      <c r="H88">
        <v>103865.46530495649</v>
      </c>
      <c r="I88">
        <v>110120.80277920334</v>
      </c>
      <c r="J88">
        <v>132659.52879201379</v>
      </c>
      <c r="K88">
        <v>75923.663134697737</v>
      </c>
      <c r="L88">
        <v>153300.21936651113</v>
      </c>
      <c r="M88">
        <v>247134.59270431806</v>
      </c>
      <c r="N88">
        <v>266482.34206985089</v>
      </c>
      <c r="O88">
        <v>274442.94817463984</v>
      </c>
      <c r="P88">
        <v>342998.71924448968</v>
      </c>
      <c r="Q88">
        <v>183870.88749636256</v>
      </c>
      <c r="R88">
        <v>396603.10380623478</v>
      </c>
      <c r="S88">
        <v>366439.11500382377</v>
      </c>
      <c r="T88">
        <v>395144.56431402464</v>
      </c>
      <c r="U88">
        <v>404496.12335046899</v>
      </c>
      <c r="V88">
        <v>516790.79428348946</v>
      </c>
      <c r="W88">
        <v>263086.10711984715</v>
      </c>
      <c r="X88">
        <v>587658.48981276527</v>
      </c>
      <c r="Y88">
        <v>967002.19529288204</v>
      </c>
      <c r="Z88">
        <v>1043295.1819356466</v>
      </c>
      <c r="AA88">
        <v>1051836.6406215113</v>
      </c>
      <c r="AB88">
        <v>1382836.3125830854</v>
      </c>
      <c r="AC88">
        <v>657475.23933665594</v>
      </c>
      <c r="AD88">
        <v>1547008.6175331038</v>
      </c>
      <c r="AE88">
        <v>1486932.2111167887</v>
      </c>
      <c r="AF88">
        <v>1598726.6769123345</v>
      </c>
      <c r="AG88">
        <v>1601320.7467360967</v>
      </c>
      <c r="AH88">
        <v>2125525.2240945101</v>
      </c>
      <c r="AI88">
        <v>998991.82149669365</v>
      </c>
      <c r="AJ88">
        <v>2374621.770676503</v>
      </c>
      <c r="AK88">
        <v>4125489.1907624891</v>
      </c>
      <c r="AL88">
        <v>4406265.0402393574</v>
      </c>
      <c r="AM88">
        <v>4361656.0225121658</v>
      </c>
      <c r="AN88">
        <v>5890155.6190141132</v>
      </c>
      <c r="AO88">
        <v>2720042.5157026625</v>
      </c>
      <c r="AP88">
        <v>6561373.0831426904</v>
      </c>
      <c r="AQ88">
        <v>17336200.581441663</v>
      </c>
      <c r="AR88">
        <v>18536895.372034285</v>
      </c>
      <c r="AS88">
        <v>18077914.699456789</v>
      </c>
      <c r="AT88">
        <v>24581186.640898664</v>
      </c>
      <c r="AU88">
        <v>11501615.25047577</v>
      </c>
      <c r="AV88">
        <v>27502357.70906936</v>
      </c>
      <c r="AW88">
        <v>14700.491090493162</v>
      </c>
      <c r="AX88">
        <v>11456.712526848902</v>
      </c>
      <c r="AY88">
        <v>14445.34399807828</v>
      </c>
      <c r="AZ88">
        <v>16619.867240476073</v>
      </c>
      <c r="BA88">
        <v>8169.4586457738551</v>
      </c>
      <c r="BB88">
        <v>19260.128135827428</v>
      </c>
      <c r="BC88">
        <v>36608.477383856552</v>
      </c>
      <c r="BD88">
        <v>34458.727454352906</v>
      </c>
      <c r="BE88">
        <v>38709.753967974248</v>
      </c>
      <c r="BF88">
        <v>44822.028990884406</v>
      </c>
      <c r="BG88">
        <v>26288.302378443932</v>
      </c>
      <c r="BH88">
        <v>51799.848189495315</v>
      </c>
      <c r="BI88">
        <v>63993.460250560776</v>
      </c>
      <c r="BJ88">
        <v>63211.246113732908</v>
      </c>
      <c r="BK88">
        <v>69040.2664303442</v>
      </c>
      <c r="BL88">
        <v>80074.731178894828</v>
      </c>
      <c r="BM88">
        <v>48936.857044281518</v>
      </c>
      <c r="BN88">
        <v>92474.498256580177</v>
      </c>
    </row>
    <row r="89" spans="1:66">
      <c r="A89">
        <v>2000</v>
      </c>
      <c r="B89">
        <v>59560.759194019694</v>
      </c>
      <c r="C89">
        <v>64416.727933925809</v>
      </c>
      <c r="D89">
        <v>77026.910624451019</v>
      </c>
      <c r="E89">
        <v>43464.424656684998</v>
      </c>
      <c r="F89">
        <v>88772.321671692975</v>
      </c>
      <c r="G89">
        <v>104053.5538873789</v>
      </c>
      <c r="H89">
        <v>107392.93217107623</v>
      </c>
      <c r="I89">
        <v>114000.35233877679</v>
      </c>
      <c r="J89">
        <v>137195.37870176652</v>
      </c>
      <c r="K89">
        <v>78519.600492909361</v>
      </c>
      <c r="L89">
        <v>157849.52685626486</v>
      </c>
      <c r="M89">
        <v>258541.96757116923</v>
      </c>
      <c r="N89">
        <v>278135.88087533036</v>
      </c>
      <c r="O89">
        <v>287263.07797474612</v>
      </c>
      <c r="P89">
        <v>360336.28876835993</v>
      </c>
      <c r="Q89">
        <v>190340.75740580697</v>
      </c>
      <c r="R89">
        <v>412672.88093651144</v>
      </c>
      <c r="S89">
        <v>385361.10287178133</v>
      </c>
      <c r="T89">
        <v>414856.31020513689</v>
      </c>
      <c r="U89">
        <v>426021.07448342833</v>
      </c>
      <c r="V89">
        <v>547384.18557780818</v>
      </c>
      <c r="W89">
        <v>272951.18143865356</v>
      </c>
      <c r="X89">
        <v>615365.388067052</v>
      </c>
      <c r="Y89">
        <v>1034450.60008098</v>
      </c>
      <c r="Z89">
        <v>1114812.4798180237</v>
      </c>
      <c r="AA89">
        <v>1130957.8449008621</v>
      </c>
      <c r="AB89">
        <v>1501462.6291183536</v>
      </c>
      <c r="AC89">
        <v>681909.04022847698</v>
      </c>
      <c r="AD89">
        <v>1648531.6384762619</v>
      </c>
      <c r="AE89">
        <v>1605979.7950569207</v>
      </c>
      <c r="AF89">
        <v>1726968.373829341</v>
      </c>
      <c r="AG89">
        <v>1742739.749975906</v>
      </c>
      <c r="AH89">
        <v>2335649.7271066513</v>
      </c>
      <c r="AI89">
        <v>1039627.3751719329</v>
      </c>
      <c r="AJ89">
        <v>2555769.9636036884</v>
      </c>
      <c r="AK89">
        <v>4546788.3219024912</v>
      </c>
      <c r="AL89">
        <v>4869611.59253716</v>
      </c>
      <c r="AM89">
        <v>4868395.1004913617</v>
      </c>
      <c r="AN89">
        <v>6638033.5035629123</v>
      </c>
      <c r="AO89">
        <v>2864765.0179034802</v>
      </c>
      <c r="AP89">
        <v>7204706.1981442329</v>
      </c>
      <c r="AQ89">
        <v>19323715.353425045</v>
      </c>
      <c r="AR89">
        <v>20868245.350247502</v>
      </c>
      <c r="AS89">
        <v>20615799.222546503</v>
      </c>
      <c r="AT89">
        <v>28118994.182865795</v>
      </c>
      <c r="AU89">
        <v>12232699.771351824</v>
      </c>
      <c r="AV89">
        <v>30749716.322233446</v>
      </c>
      <c r="AW89">
        <v>15067.964500660499</v>
      </c>
      <c r="AX89">
        <v>11728.586216963162</v>
      </c>
      <c r="AY89">
        <v>14833.103529074824</v>
      </c>
      <c r="AZ89">
        <v>16858.442547135528</v>
      </c>
      <c r="BA89">
        <v>8409.2488204606307</v>
      </c>
      <c r="BB89">
        <v>19695.116487121126</v>
      </c>
      <c r="BC89">
        <v>37451.736041003074</v>
      </c>
      <c r="BD89">
        <v>35274.634562762942</v>
      </c>
      <c r="BE89">
        <v>39656.022373834661</v>
      </c>
      <c r="BF89">
        <v>45548.090830683373</v>
      </c>
      <c r="BG89">
        <v>27144.832129004772</v>
      </c>
      <c r="BH89">
        <v>52783.370642268696</v>
      </c>
      <c r="BI89">
        <v>65431.450466431292</v>
      </c>
      <c r="BJ89">
        <v>64707.194995012673</v>
      </c>
      <c r="BK89">
        <v>70684.67092978445</v>
      </c>
      <c r="BL89">
        <v>81410.151185118171</v>
      </c>
      <c r="BM89">
        <v>50564.31126468494</v>
      </c>
      <c r="BN89">
        <v>94143.688336203166</v>
      </c>
    </row>
    <row r="90" spans="1:66">
      <c r="A90">
        <v>2001</v>
      </c>
      <c r="B90">
        <v>59285.352476370434</v>
      </c>
      <c r="C90">
        <v>63938.84887563558</v>
      </c>
      <c r="D90">
        <v>75884.160084313859</v>
      </c>
      <c r="E90">
        <v>43966.038446706843</v>
      </c>
      <c r="F90">
        <v>87706.533233008799</v>
      </c>
      <c r="G90">
        <v>103388.37997697454</v>
      </c>
      <c r="H90">
        <v>106772.53104834301</v>
      </c>
      <c r="I90">
        <v>113056.79708440664</v>
      </c>
      <c r="J90">
        <v>135043.35361714687</v>
      </c>
      <c r="K90">
        <v>79381.228837927818</v>
      </c>
      <c r="L90">
        <v>155880.94699695744</v>
      </c>
      <c r="M90">
        <v>253075.63535062713</v>
      </c>
      <c r="N90">
        <v>272527.5673924943</v>
      </c>
      <c r="O90">
        <v>279538.74803870579</v>
      </c>
      <c r="P90">
        <v>348569.24555158947</v>
      </c>
      <c r="Q90">
        <v>191300.69661172494</v>
      </c>
      <c r="R90">
        <v>402186.1028329347</v>
      </c>
      <c r="S90">
        <v>373468.56489459617</v>
      </c>
      <c r="T90">
        <v>402811.30924017844</v>
      </c>
      <c r="U90">
        <v>410043.47279071744</v>
      </c>
      <c r="V90">
        <v>524157.89710566949</v>
      </c>
      <c r="W90">
        <v>272283.3305041219</v>
      </c>
      <c r="X90">
        <v>593574.46006803389</v>
      </c>
      <c r="Y90">
        <v>982363.43515095382</v>
      </c>
      <c r="Z90">
        <v>1061889.3103626673</v>
      </c>
      <c r="AA90">
        <v>1060624.6412659762</v>
      </c>
      <c r="AB90">
        <v>1405233.3432819166</v>
      </c>
      <c r="AC90">
        <v>673924.56157461053</v>
      </c>
      <c r="AD90">
        <v>1557957.0907522098</v>
      </c>
      <c r="AE90">
        <v>1513055.4762135234</v>
      </c>
      <c r="AF90">
        <v>1632851.7258201062</v>
      </c>
      <c r="AG90">
        <v>1617990.0982851554</v>
      </c>
      <c r="AH90">
        <v>2165063.1849712608</v>
      </c>
      <c r="AI90">
        <v>1024133.7765148564</v>
      </c>
      <c r="AJ90">
        <v>2396643.3496133266</v>
      </c>
      <c r="AK90">
        <v>4191975.156299883</v>
      </c>
      <c r="AL90">
        <v>4496730.0836341055</v>
      </c>
      <c r="AM90">
        <v>4380128.2427828116</v>
      </c>
      <c r="AN90">
        <v>5936734.5351234842</v>
      </c>
      <c r="AO90">
        <v>2820405.2330168933</v>
      </c>
      <c r="AP90">
        <v>6612452.0161937382</v>
      </c>
      <c r="AQ90">
        <v>17698050.634607539</v>
      </c>
      <c r="AR90">
        <v>18870605.954399001</v>
      </c>
      <c r="AS90">
        <v>17964114.703716852</v>
      </c>
      <c r="AT90">
        <v>24495040.735352661</v>
      </c>
      <c r="AU90">
        <v>12330819.476285955</v>
      </c>
      <c r="AV90">
        <v>27729083.939513817</v>
      </c>
      <c r="AW90">
        <v>15182.324975766331</v>
      </c>
      <c r="AX90">
        <v>11798.173904397856</v>
      </c>
      <c r="AY90">
        <v>14820.900666864514</v>
      </c>
      <c r="AZ90">
        <v>16724.966551480829</v>
      </c>
      <c r="BA90">
        <v>8550.8480554858779</v>
      </c>
      <c r="BB90">
        <v>19532.119469060181</v>
      </c>
      <c r="BC90">
        <v>37753.098823675246</v>
      </c>
      <c r="BD90">
        <v>35591.773041245564</v>
      </c>
      <c r="BE90">
        <v>39983.304524183339</v>
      </c>
      <c r="BF90">
        <v>45585.817254616552</v>
      </c>
      <c r="BG90">
        <v>27595.520872815938</v>
      </c>
      <c r="BH90">
        <v>52764.358833017039</v>
      </c>
      <c r="BI90">
        <v>65966.566133561369</v>
      </c>
      <c r="BJ90">
        <v>65333.771962305189</v>
      </c>
      <c r="BK90">
        <v>71436.309345831862</v>
      </c>
      <c r="BL90">
        <v>81661.880633536202</v>
      </c>
      <c r="BM90">
        <v>51401.361894478505</v>
      </c>
      <c r="BN90">
        <v>94304.658037963105</v>
      </c>
    </row>
    <row r="91" spans="1:66">
      <c r="A91">
        <v>2002</v>
      </c>
      <c r="B91">
        <v>59145.446347812234</v>
      </c>
      <c r="C91">
        <v>63626.927521177029</v>
      </c>
      <c r="D91">
        <v>74914.563088831695</v>
      </c>
      <c r="E91">
        <v>44673.158854829424</v>
      </c>
      <c r="F91">
        <v>86939.459812895875</v>
      </c>
      <c r="G91">
        <v>103505.48295136771</v>
      </c>
      <c r="H91">
        <v>106833.6467684567</v>
      </c>
      <c r="I91">
        <v>112767.36166214263</v>
      </c>
      <c r="J91">
        <v>133656.22821514748</v>
      </c>
      <c r="K91">
        <v>80992.78686493219</v>
      </c>
      <c r="L91">
        <v>155057.66280138723</v>
      </c>
      <c r="M91">
        <v>252550.06063023221</v>
      </c>
      <c r="N91">
        <v>271945.81213296216</v>
      </c>
      <c r="O91">
        <v>277146.69253905385</v>
      </c>
      <c r="P91">
        <v>343256.97098470392</v>
      </c>
      <c r="Q91">
        <v>196170.94289213026</v>
      </c>
      <c r="R91">
        <v>399736.47333055642</v>
      </c>
      <c r="S91">
        <v>371613.17272933794</v>
      </c>
      <c r="T91">
        <v>400493.84280685143</v>
      </c>
      <c r="U91">
        <v>404178.5104016051</v>
      </c>
      <c r="V91">
        <v>513355.29141476611</v>
      </c>
      <c r="W91">
        <v>279918.69707409042</v>
      </c>
      <c r="X91">
        <v>587839.67555706028</v>
      </c>
      <c r="Y91">
        <v>968701.68126046471</v>
      </c>
      <c r="Z91">
        <v>1044239.212570461</v>
      </c>
      <c r="AA91">
        <v>1031213.7892258706</v>
      </c>
      <c r="AB91">
        <v>1358854.737444937</v>
      </c>
      <c r="AC91">
        <v>691362.0865136974</v>
      </c>
      <c r="AD91">
        <v>1527994.4497749717</v>
      </c>
      <c r="AE91">
        <v>1481484.8123647436</v>
      </c>
      <c r="AF91">
        <v>1594142.0936245918</v>
      </c>
      <c r="AG91">
        <v>1559871.2986121913</v>
      </c>
      <c r="AH91">
        <v>2074492.2618266218</v>
      </c>
      <c r="AI91">
        <v>1045422.2680681844</v>
      </c>
      <c r="AJ91">
        <v>2335564.2905009254</v>
      </c>
      <c r="AK91">
        <v>4072349.6904924023</v>
      </c>
      <c r="AL91">
        <v>4337082.7030735239</v>
      </c>
      <c r="AM91">
        <v>4156591.6033780025</v>
      </c>
      <c r="AN91">
        <v>5628929.5223832438</v>
      </c>
      <c r="AO91">
        <v>2863530.0563978869</v>
      </c>
      <c r="AP91">
        <v>6390655.2890543826</v>
      </c>
      <c r="AQ91">
        <v>17211476.323623668</v>
      </c>
      <c r="AR91">
        <v>18161404.31783687</v>
      </c>
      <c r="AS91">
        <v>16990469.160387632</v>
      </c>
      <c r="AT91">
        <v>23209462.575763371</v>
      </c>
      <c r="AU91">
        <v>12437728.699822186</v>
      </c>
      <c r="AV91">
        <v>26800468.416484557</v>
      </c>
      <c r="AW91">
        <v>14785.409744256754</v>
      </c>
      <c r="AX91">
        <v>11457.245927167769</v>
      </c>
      <c r="AY91">
        <v>14486.493380211432</v>
      </c>
      <c r="AZ91">
        <v>16172.897962515905</v>
      </c>
      <c r="BA91">
        <v>8353.5308447266634</v>
      </c>
      <c r="BB91">
        <v>18821.256824404529</v>
      </c>
      <c r="BC91">
        <v>37656.044760876684</v>
      </c>
      <c r="BD91">
        <v>35500.961260573349</v>
      </c>
      <c r="BE91">
        <v>39902.509185857387</v>
      </c>
      <c r="BF91">
        <v>45098.739989290319</v>
      </c>
      <c r="BG91">
        <v>27840.071739573777</v>
      </c>
      <c r="BH91">
        <v>52184.236088711383</v>
      </c>
      <c r="BI91">
        <v>66244.338531651578</v>
      </c>
      <c r="BJ91">
        <v>65555.605427330316</v>
      </c>
      <c r="BK91">
        <v>71672.528942914825</v>
      </c>
      <c r="BL91">
        <v>81256.042522758347</v>
      </c>
      <c r="BM91">
        <v>52198.247858132658</v>
      </c>
      <c r="BN91">
        <v>93887.960169094935</v>
      </c>
    </row>
    <row r="92" spans="1:66">
      <c r="A92">
        <v>2003</v>
      </c>
      <c r="B92">
        <v>59794.186061249129</v>
      </c>
      <c r="C92">
        <v>64239.598005592969</v>
      </c>
      <c r="D92">
        <v>75098.493266474485</v>
      </c>
      <c r="E92">
        <v>45673.776206995935</v>
      </c>
      <c r="F92">
        <v>87644.364439018478</v>
      </c>
      <c r="G92">
        <v>105020.09847631773</v>
      </c>
      <c r="H92">
        <v>108373.81165009573</v>
      </c>
      <c r="I92">
        <v>114315.22283222793</v>
      </c>
      <c r="J92">
        <v>134669.69001489351</v>
      </c>
      <c r="K92">
        <v>83030.768935919681</v>
      </c>
      <c r="L92">
        <v>156852.9530171277</v>
      </c>
      <c r="M92">
        <v>257385.45933160032</v>
      </c>
      <c r="N92">
        <v>276811.81528744253</v>
      </c>
      <c r="O92">
        <v>281744.17724713037</v>
      </c>
      <c r="P92">
        <v>347949.55216115311</v>
      </c>
      <c r="Q92">
        <v>201889.29414646962</v>
      </c>
      <c r="R92">
        <v>406625.72252060095</v>
      </c>
      <c r="S92">
        <v>378689.55714735086</v>
      </c>
      <c r="T92">
        <v>407750.25515293184</v>
      </c>
      <c r="U92">
        <v>410946.25758109486</v>
      </c>
      <c r="V92">
        <v>520422.41128530895</v>
      </c>
      <c r="W92">
        <v>287592.85250077164</v>
      </c>
      <c r="X92">
        <v>598343.56440193066</v>
      </c>
      <c r="Y92">
        <v>992759.24569163402</v>
      </c>
      <c r="Z92">
        <v>1067546.9917299016</v>
      </c>
      <c r="AA92">
        <v>1053640.5724905906</v>
      </c>
      <c r="AB92">
        <v>1382429.8851073619</v>
      </c>
      <c r="AC92">
        <v>712895.59429879021</v>
      </c>
      <c r="AD92">
        <v>1563677.9387214105</v>
      </c>
      <c r="AE92">
        <v>1526635.8305811181</v>
      </c>
      <c r="AF92">
        <v>1636043.4906058577</v>
      </c>
      <c r="AG92">
        <v>1600380.2095816743</v>
      </c>
      <c r="AH92">
        <v>2119611.0088135712</v>
      </c>
      <c r="AI92">
        <v>1086092.5297830631</v>
      </c>
      <c r="AJ92">
        <v>2398917.6648619906</v>
      </c>
      <c r="AK92">
        <v>4231961.7190800859</v>
      </c>
      <c r="AL92">
        <v>4485476.0741651161</v>
      </c>
      <c r="AM92">
        <v>4307477.7161601875</v>
      </c>
      <c r="AN92">
        <v>5809859.2312213555</v>
      </c>
      <c r="AO92">
        <v>2992056.968539936</v>
      </c>
      <c r="AP92">
        <v>6622520.8016788485</v>
      </c>
      <c r="AQ92">
        <v>18282396.340808753</v>
      </c>
      <c r="AR92">
        <v>19198000.846960619</v>
      </c>
      <c r="AS92">
        <v>18078355.28706722</v>
      </c>
      <c r="AT92">
        <v>24499037.681657836</v>
      </c>
      <c r="AU92">
        <v>13171418.589415949</v>
      </c>
      <c r="AV92">
        <v>28428918.808797654</v>
      </c>
      <c r="AW92">
        <v>14568.273646180527</v>
      </c>
      <c r="AX92">
        <v>11214.560472402529</v>
      </c>
      <c r="AY92">
        <v>14163.973178958013</v>
      </c>
      <c r="AZ92">
        <v>15527.296518055431</v>
      </c>
      <c r="BA92">
        <v>8316.7834780721932</v>
      </c>
      <c r="BB92">
        <v>18435.775860909245</v>
      </c>
      <c r="BC92">
        <v>37839.600142321215</v>
      </c>
      <c r="BD92">
        <v>35681.116147227636</v>
      </c>
      <c r="BE92">
        <v>40072.42253431103</v>
      </c>
      <c r="BF92">
        <v>44781.708944843514</v>
      </c>
      <c r="BG92">
        <v>28316.496435943307</v>
      </c>
      <c r="BH92">
        <v>52201.991318842636</v>
      </c>
      <c r="BI92">
        <v>66928.758262497067</v>
      </c>
      <c r="BJ92">
        <v>66264.310740759029</v>
      </c>
      <c r="BK92">
        <v>72457.98422850229</v>
      </c>
      <c r="BL92">
        <v>81349.724478328615</v>
      </c>
      <c r="BM92">
        <v>53316.137633282196</v>
      </c>
      <c r="BN92">
        <v>94409.76064125936</v>
      </c>
    </row>
    <row r="93" spans="1:66">
      <c r="A93">
        <v>2004</v>
      </c>
      <c r="B93">
        <v>61466.108644590742</v>
      </c>
      <c r="C93">
        <v>65958.424727313992</v>
      </c>
      <c r="D93">
        <v>77304.447305511567</v>
      </c>
      <c r="E93">
        <v>46881.039254026546</v>
      </c>
      <c r="F93">
        <v>89802.418918073585</v>
      </c>
      <c r="G93">
        <v>108181.68420256124</v>
      </c>
      <c r="H93">
        <v>111543.92535281916</v>
      </c>
      <c r="I93">
        <v>117475.22658299234</v>
      </c>
      <c r="J93">
        <v>138925.00701510778</v>
      </c>
      <c r="K93">
        <v>85256.810065308222</v>
      </c>
      <c r="L93">
        <v>160999.6562441414</v>
      </c>
      <c r="M93">
        <v>269524.15236442554</v>
      </c>
      <c r="N93">
        <v>289073.41689889337</v>
      </c>
      <c r="O93">
        <v>294063.20336264325</v>
      </c>
      <c r="P93">
        <v>364701.0943888856</v>
      </c>
      <c r="Q93">
        <v>210196.04930801882</v>
      </c>
      <c r="R93">
        <v>424525.25947583583</v>
      </c>
      <c r="S93">
        <v>401296.12789046968</v>
      </c>
      <c r="T93">
        <v>430216.48108863615</v>
      </c>
      <c r="U93">
        <v>433770.976422081</v>
      </c>
      <c r="V93">
        <v>552395.43795715377</v>
      </c>
      <c r="W93">
        <v>302237.89218565228</v>
      </c>
      <c r="X93">
        <v>631421.54517249542</v>
      </c>
      <c r="Y93">
        <v>1083828.5974275712</v>
      </c>
      <c r="Z93">
        <v>1159222.0721235184</v>
      </c>
      <c r="AA93">
        <v>1146498.7012599097</v>
      </c>
      <c r="AB93">
        <v>1517351.9856634429</v>
      </c>
      <c r="AC93">
        <v>765207.77658821351</v>
      </c>
      <c r="AD93">
        <v>1698020.1327304025</v>
      </c>
      <c r="AE93">
        <v>1688263.9902602474</v>
      </c>
      <c r="AF93">
        <v>1799409.3454355444</v>
      </c>
      <c r="AG93">
        <v>1765410.5124936353</v>
      </c>
      <c r="AH93">
        <v>2357556.0040601105</v>
      </c>
      <c r="AI93">
        <v>1177100.8995874675</v>
      </c>
      <c r="AJ93">
        <v>2639002.2924221121</v>
      </c>
      <c r="AK93">
        <v>4807845.273914868</v>
      </c>
      <c r="AL93">
        <v>5085132.092483798</v>
      </c>
      <c r="AM93">
        <v>4916409.0575753655</v>
      </c>
      <c r="AN93">
        <v>6662173.9876155285</v>
      </c>
      <c r="AO93">
        <v>3320119.2178780613</v>
      </c>
      <c r="AP93">
        <v>7487730.2654690593</v>
      </c>
      <c r="AQ93">
        <v>21187413.060192451</v>
      </c>
      <c r="AR93">
        <v>22249532.607276179</v>
      </c>
      <c r="AS93">
        <v>21255317.197354563</v>
      </c>
      <c r="AT93">
        <v>28874630.006484989</v>
      </c>
      <c r="AU93">
        <v>14797770.960431604</v>
      </c>
      <c r="AV93">
        <v>32902592.274371821</v>
      </c>
      <c r="AW93">
        <v>14750.533086620249</v>
      </c>
      <c r="AX93">
        <v>11388.291936362324</v>
      </c>
      <c r="AY93">
        <v>14441.622871635627</v>
      </c>
      <c r="AZ93">
        <v>15683.887595915345</v>
      </c>
      <c r="BA93">
        <v>8505.2684427448712</v>
      </c>
      <c r="BB93">
        <v>18605.181592005785</v>
      </c>
      <c r="BC93">
        <v>38348.548231275767</v>
      </c>
      <c r="BD93">
        <v>36176.407727446</v>
      </c>
      <c r="BE93">
        <v>40613.449323388515</v>
      </c>
      <c r="BF93">
        <v>45371.486518469996</v>
      </c>
      <c r="BG93">
        <v>28734.927025805177</v>
      </c>
      <c r="BH93">
        <v>52610.992189433346</v>
      </c>
      <c r="BI93">
        <v>67846.067162095147</v>
      </c>
      <c r="BJ93">
        <v>67161.552466300607</v>
      </c>
      <c r="BK93">
        <v>73328.232388079632</v>
      </c>
      <c r="BL93">
        <v>82480.985171663327</v>
      </c>
      <c r="BM93">
        <v>54022.000254630555</v>
      </c>
      <c r="BN93">
        <v>95118.255436217776</v>
      </c>
    </row>
    <row r="94" spans="1:66">
      <c r="A94">
        <v>2005</v>
      </c>
      <c r="B94">
        <v>62886.391052216757</v>
      </c>
      <c r="C94">
        <v>67132.126672495346</v>
      </c>
      <c r="D94">
        <v>79047.492792093646</v>
      </c>
      <c r="E94">
        <v>48004.894756578564</v>
      </c>
      <c r="F94">
        <v>91719.278561188243</v>
      </c>
      <c r="G94">
        <v>110898.16994779477</v>
      </c>
      <c r="H94">
        <v>114213.14006023106</v>
      </c>
      <c r="I94">
        <v>119838.47051241744</v>
      </c>
      <c r="J94">
        <v>142236.33186898919</v>
      </c>
      <c r="K94">
        <v>87386.267709896754</v>
      </c>
      <c r="L94">
        <v>164776.42534248269</v>
      </c>
      <c r="M94">
        <v>282382.83614870382</v>
      </c>
      <c r="N94">
        <v>301494.79400446475</v>
      </c>
      <c r="O94">
        <v>305822.51383598137</v>
      </c>
      <c r="P94">
        <v>381444.68565478839</v>
      </c>
      <c r="Q94">
        <v>218751.11402915858</v>
      </c>
      <c r="R94">
        <v>442992.61703958636</v>
      </c>
      <c r="S94">
        <v>424652.34630903939</v>
      </c>
      <c r="T94">
        <v>453490.9535186076</v>
      </c>
      <c r="U94">
        <v>455876.0504947062</v>
      </c>
      <c r="V94">
        <v>583395.54328224657</v>
      </c>
      <c r="W94">
        <v>317945.65553275758</v>
      </c>
      <c r="X94">
        <v>665509.23951100698</v>
      </c>
      <c r="Y94">
        <v>1173760.4828634448</v>
      </c>
      <c r="Z94">
        <v>1249112.2302597056</v>
      </c>
      <c r="AA94">
        <v>1231183.6306312734</v>
      </c>
      <c r="AB94">
        <v>1636750.626984996</v>
      </c>
      <c r="AC94">
        <v>828207.25362313923</v>
      </c>
      <c r="AD94">
        <v>1829525.3922151339</v>
      </c>
      <c r="AE94">
        <v>1846921.6386468096</v>
      </c>
      <c r="AF94">
        <v>1958945.2719613842</v>
      </c>
      <c r="AG94">
        <v>1915180.849836336</v>
      </c>
      <c r="AH94">
        <v>2574150.7934485204</v>
      </c>
      <c r="AI94">
        <v>1286017.6055344795</v>
      </c>
      <c r="AJ94">
        <v>2875590.6061339378</v>
      </c>
      <c r="AK94">
        <v>5382597.3895408576</v>
      </c>
      <c r="AL94">
        <v>5664515.6400432317</v>
      </c>
      <c r="AM94">
        <v>5458985.1514347037</v>
      </c>
      <c r="AN94">
        <v>7464592.5261751618</v>
      </c>
      <c r="AO94">
        <v>3694579.6129317568</v>
      </c>
      <c r="AP94">
        <v>8345987.4434322482</v>
      </c>
      <c r="AQ94">
        <v>23894712.372772258</v>
      </c>
      <c r="AR94">
        <v>25036828.124134388</v>
      </c>
      <c r="AS94">
        <v>23688871.184566773</v>
      </c>
      <c r="AT94">
        <v>33099860.410335023</v>
      </c>
      <c r="AU94">
        <v>16187741.269736703</v>
      </c>
      <c r="AV94">
        <v>37011381.540773042</v>
      </c>
      <c r="AW94">
        <v>14874.612156638732</v>
      </c>
      <c r="AX94">
        <v>11559.642044202446</v>
      </c>
      <c r="AY94">
        <v>14425.782832573268</v>
      </c>
      <c r="AZ94">
        <v>15858.653715198099</v>
      </c>
      <c r="BA94">
        <v>8623.5218032603661</v>
      </c>
      <c r="BB94">
        <v>18662.131779893814</v>
      </c>
      <c r="BC94">
        <v>38497.897152607082</v>
      </c>
      <c r="BD94">
        <v>36374.346279744757</v>
      </c>
      <c r="BE94">
        <v>40610.972543219119</v>
      </c>
      <c r="BF94">
        <v>45447.804696238658</v>
      </c>
      <c r="BG94">
        <v>29033.092615180776</v>
      </c>
      <c r="BH94">
        <v>52688.907619143996</v>
      </c>
      <c r="BI94">
        <v>68027.003397567518</v>
      </c>
      <c r="BJ94">
        <v>67392.726574172644</v>
      </c>
      <c r="BK94">
        <v>73342.459681526452</v>
      </c>
      <c r="BL94">
        <v>82434.243422539352</v>
      </c>
      <c r="BM94">
        <v>54545.056130081291</v>
      </c>
      <c r="BN94">
        <v>95222.377418206728</v>
      </c>
    </row>
    <row r="95" spans="1:66">
      <c r="A95">
        <v>2006</v>
      </c>
      <c r="B95">
        <v>64461.81251593768</v>
      </c>
      <c r="C95">
        <v>68611.768056877641</v>
      </c>
      <c r="D95">
        <v>81026.301225830306</v>
      </c>
      <c r="E95">
        <v>49214.40568913077</v>
      </c>
      <c r="F95">
        <v>93583.566670786036</v>
      </c>
      <c r="G95">
        <v>113874.1122664573</v>
      </c>
      <c r="H95">
        <v>117181.86705412414</v>
      </c>
      <c r="I95">
        <v>122687.89262285805</v>
      </c>
      <c r="J95">
        <v>145977.70705095082</v>
      </c>
      <c r="K95">
        <v>89673.617671506858</v>
      </c>
      <c r="L95">
        <v>168347.15532672752</v>
      </c>
      <c r="M95">
        <v>294441.1854606928</v>
      </c>
      <c r="N95">
        <v>313559.87795887713</v>
      </c>
      <c r="O95">
        <v>317658.27448546013</v>
      </c>
      <c r="P95">
        <v>397288.15779821918</v>
      </c>
      <c r="Q95">
        <v>227350.17320544695</v>
      </c>
      <c r="R95">
        <v>459605.55870125204</v>
      </c>
      <c r="S95">
        <v>445499.85202631797</v>
      </c>
      <c r="T95">
        <v>474457.3452896963</v>
      </c>
      <c r="U95">
        <v>476436.89519046881</v>
      </c>
      <c r="V95">
        <v>611412.72390843648</v>
      </c>
      <c r="W95">
        <v>332598.82770987391</v>
      </c>
      <c r="X95">
        <v>695327.76966841018</v>
      </c>
      <c r="Y95">
        <v>1244294.2622700036</v>
      </c>
      <c r="Z95">
        <v>1320352.2278643395</v>
      </c>
      <c r="AA95">
        <v>1301021.7858866295</v>
      </c>
      <c r="AB95">
        <v>1734197.2124074288</v>
      </c>
      <c r="AC95">
        <v>873479.77267091058</v>
      </c>
      <c r="AD95">
        <v>1934135.9283607716</v>
      </c>
      <c r="AE95">
        <v>1964920.557807978</v>
      </c>
      <c r="AF95">
        <v>2078797.9129110158</v>
      </c>
      <c r="AG95">
        <v>2031837.9222050838</v>
      </c>
      <c r="AH95">
        <v>2736651.1515199686</v>
      </c>
      <c r="AI95">
        <v>1360595.7936702375</v>
      </c>
      <c r="AJ95">
        <v>3049498.4260984492</v>
      </c>
      <c r="AK95">
        <v>5740822.6072146008</v>
      </c>
      <c r="AL95">
        <v>6031572.7799420506</v>
      </c>
      <c r="AM95">
        <v>5805709.9695493858</v>
      </c>
      <c r="AN95">
        <v>7938517.5119867679</v>
      </c>
      <c r="AO95">
        <v>3935065.9812793429</v>
      </c>
      <c r="AP95">
        <v>8865746.9404161852</v>
      </c>
      <c r="AQ95">
        <v>25488837.204579379</v>
      </c>
      <c r="AR95">
        <v>26623738.754941538</v>
      </c>
      <c r="AS95">
        <v>25163894.132752001</v>
      </c>
      <c r="AT95">
        <v>34623791.071462825</v>
      </c>
      <c r="AU95">
        <v>17603185.749298565</v>
      </c>
      <c r="AV95">
        <v>39272337.091013938</v>
      </c>
      <c r="AW95">
        <v>15049.512765418047</v>
      </c>
      <c r="AX95">
        <v>11741.757977751209</v>
      </c>
      <c r="AY95">
        <v>14535.643490897231</v>
      </c>
      <c r="AZ95">
        <v>16074.895400709802</v>
      </c>
      <c r="BA95">
        <v>8755.1937067546933</v>
      </c>
      <c r="BB95">
        <v>18819.978014844572</v>
      </c>
      <c r="BC95">
        <v>38908.548855409339</v>
      </c>
      <c r="BD95">
        <v>36784.249688944416</v>
      </c>
      <c r="BE95">
        <v>40939.934009257369</v>
      </c>
      <c r="BF95">
        <v>45886.094940009316</v>
      </c>
      <c r="BG95">
        <v>29421.542631762299</v>
      </c>
      <c r="BH95">
        <v>52914.456445178694</v>
      </c>
      <c r="BI95">
        <v>68732.343967898458</v>
      </c>
      <c r="BJ95">
        <v>68087.364327935924</v>
      </c>
      <c r="BK95">
        <v>73945.297157207533</v>
      </c>
      <c r="BL95">
        <v>83150.094364133707</v>
      </c>
      <c r="BM95">
        <v>55254.478788021799</v>
      </c>
      <c r="BN95">
        <v>95532.554483096348</v>
      </c>
    </row>
    <row r="96" spans="1:66">
      <c r="A96">
        <v>2007</v>
      </c>
      <c r="B96">
        <v>63640.031092451667</v>
      </c>
      <c r="C96">
        <v>67520.770895364083</v>
      </c>
      <c r="D96">
        <v>79841.529674396428</v>
      </c>
      <c r="E96">
        <v>48644.443191814666</v>
      </c>
      <c r="F96">
        <v>92581.577510793766</v>
      </c>
      <c r="G96">
        <v>112420.17537391157</v>
      </c>
      <c r="H96">
        <v>115732.72967805559</v>
      </c>
      <c r="I96">
        <v>121029.04328394269</v>
      </c>
      <c r="J96">
        <v>144084.18503328352</v>
      </c>
      <c r="K96">
        <v>88514.309582684058</v>
      </c>
      <c r="L96">
        <v>166235.92100630802</v>
      </c>
      <c r="M96">
        <v>289614.11722360691</v>
      </c>
      <c r="N96">
        <v>309062.29371563421</v>
      </c>
      <c r="O96">
        <v>312865.78116764239</v>
      </c>
      <c r="P96">
        <v>392269.15803737473</v>
      </c>
      <c r="Q96">
        <v>222909.2254657067</v>
      </c>
      <c r="R96">
        <v>452929.93261842302</v>
      </c>
      <c r="S96">
        <v>437152.86918019119</v>
      </c>
      <c r="T96">
        <v>466644.79037495074</v>
      </c>
      <c r="U96">
        <v>468143.28336566134</v>
      </c>
      <c r="V96">
        <v>602471.89568059705</v>
      </c>
      <c r="W96">
        <v>324775.92210767441</v>
      </c>
      <c r="X96">
        <v>683962.60998105269</v>
      </c>
      <c r="Y96">
        <v>1216799.405209102</v>
      </c>
      <c r="Z96">
        <v>1295519.786305431</v>
      </c>
      <c r="AA96">
        <v>1274341.1508605732</v>
      </c>
      <c r="AB96">
        <v>1707330.7378240793</v>
      </c>
      <c r="AC96">
        <v>848396.42807006789</v>
      </c>
      <c r="AD96">
        <v>1894177.1955659611</v>
      </c>
      <c r="AE96">
        <v>1923108.7387408533</v>
      </c>
      <c r="AF96">
        <v>2040271.1562931589</v>
      </c>
      <c r="AG96">
        <v>1990046.7752073486</v>
      </c>
      <c r="AH96">
        <v>2698115.9342924431</v>
      </c>
      <c r="AI96">
        <v>1319840.6777657168</v>
      </c>
      <c r="AJ96">
        <v>2986246.6385074081</v>
      </c>
      <c r="AK96">
        <v>5658744.7880872758</v>
      </c>
      <c r="AL96">
        <v>5962415.577038765</v>
      </c>
      <c r="AM96">
        <v>5717881.1317379577</v>
      </c>
      <c r="AN96">
        <v>7912218.3505081134</v>
      </c>
      <c r="AO96">
        <v>3824177.9410555512</v>
      </c>
      <c r="AP96">
        <v>8747731.7404007483</v>
      </c>
      <c r="AQ96">
        <v>25999872.60197553</v>
      </c>
      <c r="AR96">
        <v>27240094.229976982</v>
      </c>
      <c r="AS96">
        <v>25676415.113779411</v>
      </c>
      <c r="AT96">
        <v>36109466.508805767</v>
      </c>
      <c r="AU96">
        <v>17471859.745286558</v>
      </c>
      <c r="AV96">
        <v>40154593.551562354</v>
      </c>
      <c r="AW96">
        <v>14859.886810991769</v>
      </c>
      <c r="AX96">
        <v>11547.332506847744</v>
      </c>
      <c r="AY96">
        <v>14012.498506785481</v>
      </c>
      <c r="AZ96">
        <v>15598.874315509323</v>
      </c>
      <c r="BA96">
        <v>8774.576800945275</v>
      </c>
      <c r="BB96">
        <v>18927.234015279511</v>
      </c>
      <c r="BC96">
        <v>38531.799300101084</v>
      </c>
      <c r="BD96">
        <v>36370.890800986934</v>
      </c>
      <c r="BE96">
        <v>40260.214198444279</v>
      </c>
      <c r="BF96">
        <v>45127.34874517662</v>
      </c>
      <c r="BG96">
        <v>29281.689605826665</v>
      </c>
      <c r="BH96">
        <v>52542.871387723833</v>
      </c>
      <c r="BI96">
        <v>68121.689911487745</v>
      </c>
      <c r="BJ96">
        <v>67400.33866866093</v>
      </c>
      <c r="BK96">
        <v>73069.858813017781</v>
      </c>
      <c r="BL96">
        <v>82037.94178226075</v>
      </c>
      <c r="BM96">
        <v>54915.580611928403</v>
      </c>
      <c r="BN96">
        <v>94562.418103279226</v>
      </c>
    </row>
    <row r="97" spans="1:66">
      <c r="A97">
        <v>2008</v>
      </c>
      <c r="B97">
        <v>62227.730628194578</v>
      </c>
      <c r="C97">
        <v>66249.053397118521</v>
      </c>
      <c r="D97">
        <v>77857.005667785445</v>
      </c>
      <c r="E97">
        <v>47727.297800505869</v>
      </c>
      <c r="F97">
        <v>89956.548697788356</v>
      </c>
      <c r="G97">
        <v>110206.43280019461</v>
      </c>
      <c r="H97">
        <v>113367.68840903901</v>
      </c>
      <c r="I97">
        <v>118846.0968414683</v>
      </c>
      <c r="J97">
        <v>140913.96425041393</v>
      </c>
      <c r="K97">
        <v>86995.528147312041</v>
      </c>
      <c r="L97">
        <v>161993.50317962811</v>
      </c>
      <c r="M97">
        <v>282283.15394491534</v>
      </c>
      <c r="N97">
        <v>302179.17332412512</v>
      </c>
      <c r="O97">
        <v>305736.59029233706</v>
      </c>
      <c r="P97">
        <v>382359.19922825875</v>
      </c>
      <c r="Q97">
        <v>218713.96265096008</v>
      </c>
      <c r="R97">
        <v>440060.19415845617</v>
      </c>
      <c r="S97">
        <v>423650.29750947945</v>
      </c>
      <c r="T97">
        <v>453967.575043366</v>
      </c>
      <c r="U97">
        <v>454654.80144050258</v>
      </c>
      <c r="V97">
        <v>583807.53557955532</v>
      </c>
      <c r="W97">
        <v>317215.57001977862</v>
      </c>
      <c r="X97">
        <v>660479.69400565105</v>
      </c>
      <c r="Y97">
        <v>1169235.5480964198</v>
      </c>
      <c r="Z97">
        <v>1247979.4860296361</v>
      </c>
      <c r="AA97">
        <v>1223213.4744506606</v>
      </c>
      <c r="AB97">
        <v>1634369.4215292481</v>
      </c>
      <c r="AC97">
        <v>822978.33691546752</v>
      </c>
      <c r="AD97">
        <v>1810006.1286702936</v>
      </c>
      <c r="AE97">
        <v>1845326.8528308526</v>
      </c>
      <c r="AF97">
        <v>1960635.2781434017</v>
      </c>
      <c r="AG97">
        <v>1904565.0807734488</v>
      </c>
      <c r="AH97">
        <v>2577540.0026229387</v>
      </c>
      <c r="AI97">
        <v>1281899.5417926766</v>
      </c>
      <c r="AJ97">
        <v>2848488.6201908188</v>
      </c>
      <c r="AK97">
        <v>5455374.3006399684</v>
      </c>
      <c r="AL97">
        <v>5742789.4979157746</v>
      </c>
      <c r="AM97">
        <v>5490042.707504754</v>
      </c>
      <c r="AN97">
        <v>7563947.160162352</v>
      </c>
      <c r="AO97">
        <v>3735114.0054853959</v>
      </c>
      <c r="AP97">
        <v>8356447.344178712</v>
      </c>
      <c r="AQ97">
        <v>25483361.63432359</v>
      </c>
      <c r="AR97">
        <v>26627335.968086462</v>
      </c>
      <c r="AS97">
        <v>25223083.255885143</v>
      </c>
      <c r="AT97">
        <v>35044633.579481617</v>
      </c>
      <c r="AU97">
        <v>17434897.085999478</v>
      </c>
      <c r="AV97">
        <v>38924533.128832221</v>
      </c>
      <c r="AW97">
        <v>14249.028456194554</v>
      </c>
      <c r="AX97">
        <v>11087.772847350154</v>
      </c>
      <c r="AY97">
        <v>13652.009952768749</v>
      </c>
      <c r="AZ97">
        <v>14800.047085156961</v>
      </c>
      <c r="BA97">
        <v>8459.0674536996976</v>
      </c>
      <c r="BB97">
        <v>17919.594215948589</v>
      </c>
      <c r="BC97">
        <v>37777.12803744783</v>
      </c>
      <c r="BD97">
        <v>35566.459217535623</v>
      </c>
      <c r="BE97">
        <v>39639.32707542758</v>
      </c>
      <c r="BF97">
        <v>44023.428605510642</v>
      </c>
      <c r="BG97">
        <v>28728.779483788738</v>
      </c>
      <c r="BH97">
        <v>51056.143646603043</v>
      </c>
      <c r="BI97">
        <v>67187.252514014428</v>
      </c>
      <c r="BJ97">
        <v>66164.817180267462</v>
      </c>
      <c r="BK97">
        <v>72123.473478751126</v>
      </c>
      <c r="BL97">
        <v>80552.655505952731</v>
      </c>
      <c r="BM97">
        <v>54065.919521400028</v>
      </c>
      <c r="BN97">
        <v>92476.83043492111</v>
      </c>
    </row>
    <row r="98" spans="1:66">
      <c r="A98">
        <v>2009</v>
      </c>
      <c r="B98">
        <v>59385.702700318412</v>
      </c>
      <c r="C98">
        <v>62943.818335351993</v>
      </c>
      <c r="D98">
        <v>72721.637626133554</v>
      </c>
      <c r="E98">
        <v>47004.040345226203</v>
      </c>
      <c r="F98">
        <v>86157.992812394499</v>
      </c>
      <c r="G98">
        <v>105867.00206369239</v>
      </c>
      <c r="H98">
        <v>108733.61996061099</v>
      </c>
      <c r="I98">
        <v>113622.80307687436</v>
      </c>
      <c r="J98">
        <v>132611.6106194731</v>
      </c>
      <c r="K98">
        <v>85991.592568391614</v>
      </c>
      <c r="L98">
        <v>155903.82083217442</v>
      </c>
      <c r="M98">
        <v>267324.05817336729</v>
      </c>
      <c r="N98">
        <v>286281.34663585876</v>
      </c>
      <c r="O98">
        <v>287603.00598760281</v>
      </c>
      <c r="P98">
        <v>354568.85800997895</v>
      </c>
      <c r="Q98">
        <v>215395.18189270716</v>
      </c>
      <c r="R98">
        <v>418914.33895297354</v>
      </c>
      <c r="S98">
        <v>396649.05235012528</v>
      </c>
      <c r="T98">
        <v>425293.71016392903</v>
      </c>
      <c r="U98">
        <v>421943.03285436414</v>
      </c>
      <c r="V98">
        <v>534372.01664185582</v>
      </c>
      <c r="W98">
        <v>310401.97841741861</v>
      </c>
      <c r="X98">
        <v>621488.77922863048</v>
      </c>
      <c r="Y98">
        <v>1071306.4785100315</v>
      </c>
      <c r="Z98">
        <v>1141480.4886270228</v>
      </c>
      <c r="AA98">
        <v>1102733.3050801135</v>
      </c>
      <c r="AB98">
        <v>1458395.959226972</v>
      </c>
      <c r="AC98">
        <v>793353.09952870605</v>
      </c>
      <c r="AD98">
        <v>1663703.1845066692</v>
      </c>
      <c r="AE98">
        <v>1684738.6953719747</v>
      </c>
      <c r="AF98">
        <v>1784298.6396777953</v>
      </c>
      <c r="AG98">
        <v>1705178.6850501043</v>
      </c>
      <c r="AH98">
        <v>2282493.11041066</v>
      </c>
      <c r="AI98">
        <v>1232875.1421683675</v>
      </c>
      <c r="AJ98">
        <v>2604393.6397821824</v>
      </c>
      <c r="AK98">
        <v>4998966.625591848</v>
      </c>
      <c r="AL98">
        <v>5228830.6173594538</v>
      </c>
      <c r="AM98">
        <v>4895409.1392454794</v>
      </c>
      <c r="AN98">
        <v>6681274.0378347514</v>
      </c>
      <c r="AO98">
        <v>3639698.0600289153</v>
      </c>
      <c r="AP98">
        <v>7664159.8610954098</v>
      </c>
      <c r="AQ98">
        <v>24401255.858277708</v>
      </c>
      <c r="AR98">
        <v>25201562.762606833</v>
      </c>
      <c r="AS98">
        <v>23127855.267354872</v>
      </c>
      <c r="AT98">
        <v>31771343.699922901</v>
      </c>
      <c r="AU98">
        <v>18148685.556037329</v>
      </c>
      <c r="AV98">
        <v>37121535.106026918</v>
      </c>
      <c r="AW98">
        <v>12904.403336944426</v>
      </c>
      <c r="AX98">
        <v>10037.785440025827</v>
      </c>
      <c r="AY98">
        <v>12264.833593829626</v>
      </c>
      <c r="AZ98">
        <v>12831.664632794034</v>
      </c>
      <c r="BA98">
        <v>8016.4881220607849</v>
      </c>
      <c r="BB98">
        <v>16412.16479261456</v>
      </c>
      <c r="BC98">
        <v>36281.440981090753</v>
      </c>
      <c r="BD98">
        <v>34175.075596369476</v>
      </c>
      <c r="BE98">
        <v>37981.686373990793</v>
      </c>
      <c r="BF98">
        <v>41405.279805706297</v>
      </c>
      <c r="BG98">
        <v>28293.913506617198</v>
      </c>
      <c r="BH98">
        <v>49185.065463441264</v>
      </c>
      <c r="BI98">
        <v>65502.738036273666</v>
      </c>
      <c r="BJ98">
        <v>64346.688291799037</v>
      </c>
      <c r="BK98">
        <v>70127.752349192247</v>
      </c>
      <c r="BL98">
        <v>77122.298771846632</v>
      </c>
      <c r="BM98">
        <v>53640.695237312713</v>
      </c>
      <c r="BN98">
        <v>90151.191301974628</v>
      </c>
    </row>
    <row r="99" spans="1:66">
      <c r="A99">
        <v>2010</v>
      </c>
      <c r="B99">
        <v>60743.188137633253</v>
      </c>
      <c r="C99">
        <v>64290.291511509124</v>
      </c>
      <c r="D99">
        <v>74121.927120331529</v>
      </c>
      <c r="E99">
        <v>48226.975684581594</v>
      </c>
      <c r="F99">
        <v>87624.263297624188</v>
      </c>
      <c r="G99">
        <v>108811.29673770315</v>
      </c>
      <c r="H99">
        <v>111537.97436083085</v>
      </c>
      <c r="I99">
        <v>116467.32450079374</v>
      </c>
      <c r="J99">
        <v>135711.14951062572</v>
      </c>
      <c r="K99">
        <v>88426.564376738941</v>
      </c>
      <c r="L99">
        <v>159250.93520616362</v>
      </c>
      <c r="M99">
        <v>280891.41226305231</v>
      </c>
      <c r="N99">
        <v>299574.21880545549</v>
      </c>
      <c r="O99">
        <v>301320.12226032565</v>
      </c>
      <c r="P99">
        <v>371148.23533925647</v>
      </c>
      <c r="Q99">
        <v>225415.60774605916</v>
      </c>
      <c r="R99">
        <v>437221.39967906894</v>
      </c>
      <c r="S99">
        <v>421383.79667261126</v>
      </c>
      <c r="T99">
        <v>449829.79455642175</v>
      </c>
      <c r="U99">
        <v>447267.47484518524</v>
      </c>
      <c r="V99">
        <v>565295.17226760252</v>
      </c>
      <c r="W99">
        <v>328388.16000652016</v>
      </c>
      <c r="X99">
        <v>655815.16454716702</v>
      </c>
      <c r="Y99">
        <v>1170243.6193360421</v>
      </c>
      <c r="Z99">
        <v>1240971.3029117652</v>
      </c>
      <c r="AA99">
        <v>1205370.1578410228</v>
      </c>
      <c r="AB99">
        <v>1587073.0834893046</v>
      </c>
      <c r="AC99">
        <v>863535.46884525428</v>
      </c>
      <c r="AD99">
        <v>1806237.3092307739</v>
      </c>
      <c r="AE99">
        <v>1863398.8503864878</v>
      </c>
      <c r="AF99">
        <v>1966006.7026343311</v>
      </c>
      <c r="AG99">
        <v>1893712.1240944113</v>
      </c>
      <c r="AH99">
        <v>2514793.5699090981</v>
      </c>
      <c r="AI99">
        <v>1359743.1797640736</v>
      </c>
      <c r="AJ99">
        <v>2866658.9986831886</v>
      </c>
      <c r="AK99">
        <v>5691730.3594919732</v>
      </c>
      <c r="AL99">
        <v>5929007.5330105647</v>
      </c>
      <c r="AM99">
        <v>5630813.1114401678</v>
      </c>
      <c r="AN99">
        <v>7552274.1493235612</v>
      </c>
      <c r="AO99">
        <v>4150403.5844555558</v>
      </c>
      <c r="AP99">
        <v>8677937.013015287</v>
      </c>
      <c r="AQ99">
        <v>28436226.853921708</v>
      </c>
      <c r="AR99">
        <v>29250566.841909971</v>
      </c>
      <c r="AS99">
        <v>27523018.984168775</v>
      </c>
      <c r="AT99">
        <v>36739081.627327539</v>
      </c>
      <c r="AU99">
        <v>21196766.773103721</v>
      </c>
      <c r="AV99">
        <v>43285920.826059327</v>
      </c>
      <c r="AW99">
        <v>12675.079537563373</v>
      </c>
      <c r="AX99">
        <v>9948.401914435648</v>
      </c>
      <c r="AY99">
        <v>12113.258522224502</v>
      </c>
      <c r="AZ99">
        <v>12532.704730037334</v>
      </c>
      <c r="BA99">
        <v>8027.3869924242517</v>
      </c>
      <c r="BB99">
        <v>15997.591389084784</v>
      </c>
      <c r="BC99">
        <v>36282.274345920014</v>
      </c>
      <c r="BD99">
        <v>34206.406952319659</v>
      </c>
      <c r="BE99">
        <v>37953.643650529499</v>
      </c>
      <c r="BF99">
        <v>41119.003984895411</v>
      </c>
      <c r="BG99">
        <v>28539.349899972967</v>
      </c>
      <c r="BH99">
        <v>48780.137033019237</v>
      </c>
      <c r="BI99">
        <v>65791.267856365812</v>
      </c>
      <c r="BJ99">
        <v>64528.913249674668</v>
      </c>
      <c r="BK99">
        <v>70254.125060910752</v>
      </c>
      <c r="BL99">
        <v>76851.878053468012</v>
      </c>
      <c r="BM99">
        <v>54179.303534408871</v>
      </c>
      <c r="BN99">
        <v>89758.319087937285</v>
      </c>
    </row>
    <row r="100" spans="1:66">
      <c r="A100">
        <v>2011</v>
      </c>
      <c r="B100">
        <v>61722.220906186645</v>
      </c>
      <c r="C100">
        <v>65110.011392776913</v>
      </c>
      <c r="D100">
        <v>75909.418105981735</v>
      </c>
      <c r="E100">
        <v>48552.871169760998</v>
      </c>
      <c r="F100">
        <v>88674.737368796938</v>
      </c>
      <c r="G100">
        <v>110721.4915456514</v>
      </c>
      <c r="H100">
        <v>113401.58545907037</v>
      </c>
      <c r="I100">
        <v>118061.88111462115</v>
      </c>
      <c r="J100">
        <v>138906.78192679601</v>
      </c>
      <c r="K100">
        <v>89111.039267311324</v>
      </c>
      <c r="L100">
        <v>161353.08999506192</v>
      </c>
      <c r="M100">
        <v>286920.55012622912</v>
      </c>
      <c r="N100">
        <v>305911.2290052484</v>
      </c>
      <c r="O100">
        <v>306532.78013573022</v>
      </c>
      <c r="P100">
        <v>380237.03975431999</v>
      </c>
      <c r="Q100">
        <v>229030.975239027</v>
      </c>
      <c r="R100">
        <v>445162.01080600155</v>
      </c>
      <c r="S100">
        <v>430156.98982682079</v>
      </c>
      <c r="T100">
        <v>459352.58197197749</v>
      </c>
      <c r="U100">
        <v>454524.97596254264</v>
      </c>
      <c r="V100">
        <v>578748.35826795211</v>
      </c>
      <c r="W100">
        <v>334406.58284356282</v>
      </c>
      <c r="X100">
        <v>668224.06927654461</v>
      </c>
      <c r="Y100">
        <v>1183022.4536608236</v>
      </c>
      <c r="Z100">
        <v>1256467.5295008703</v>
      </c>
      <c r="AA100">
        <v>1210770.7966493578</v>
      </c>
      <c r="AB100">
        <v>1605256.1852869431</v>
      </c>
      <c r="AC100">
        <v>875377.07162749139</v>
      </c>
      <c r="AD100">
        <v>1823455.1330253701</v>
      </c>
      <c r="AE100">
        <v>1868647.358873745</v>
      </c>
      <c r="AF100">
        <v>1974764.4695457148</v>
      </c>
      <c r="AG100">
        <v>1884803.2562786394</v>
      </c>
      <c r="AH100">
        <v>2523169.9678928098</v>
      </c>
      <c r="AI100">
        <v>1368922.1420245008</v>
      </c>
      <c r="AJ100">
        <v>2871559.6453448869</v>
      </c>
      <c r="AK100">
        <v>5573723.5620147288</v>
      </c>
      <c r="AL100">
        <v>5820204.1247609602</v>
      </c>
      <c r="AM100">
        <v>5459506.7184183896</v>
      </c>
      <c r="AN100">
        <v>7388793.3389398921</v>
      </c>
      <c r="AO100">
        <v>4098460.5684210304</v>
      </c>
      <c r="AP100">
        <v>8495637.527555801</v>
      </c>
      <c r="AQ100">
        <v>26219530.068081029</v>
      </c>
      <c r="AR100">
        <v>27047917.272360574</v>
      </c>
      <c r="AS100">
        <v>25053560.221824102</v>
      </c>
      <c r="AT100">
        <v>33749764.549142882</v>
      </c>
      <c r="AU100">
        <v>19811549.099866163</v>
      </c>
      <c r="AV100">
        <v>39953696.298077486</v>
      </c>
      <c r="AW100">
        <v>12722.950266721882</v>
      </c>
      <c r="AX100">
        <v>10042.856353302925</v>
      </c>
      <c r="AY100">
        <v>12158.141670932671</v>
      </c>
      <c r="AZ100">
        <v>12912.054285167451</v>
      </c>
      <c r="BA100">
        <v>7994.7030722106811</v>
      </c>
      <c r="BB100">
        <v>15996.384742531949</v>
      </c>
      <c r="BC100">
        <v>36700.18432618193</v>
      </c>
      <c r="BD100">
        <v>34590.108895179786</v>
      </c>
      <c r="BE100">
        <v>38285.259310226538</v>
      </c>
      <c r="BF100">
        <v>42095.237922833039</v>
      </c>
      <c r="BG100">
        <v>28499.748495398104</v>
      </c>
      <c r="BH100">
        <v>49065.040320218657</v>
      </c>
      <c r="BI100">
        <v>66671.726900506983</v>
      </c>
      <c r="BJ100">
        <v>65274.174572525859</v>
      </c>
      <c r="BK100">
        <v>70944.156359343877</v>
      </c>
      <c r="BL100">
        <v>78574.21746991502</v>
      </c>
      <c r="BM100">
        <v>54131.055274382379</v>
      </c>
      <c r="BN100">
        <v>90400.859792327028</v>
      </c>
    </row>
    <row r="101" spans="1:66">
      <c r="A101">
        <v>2012</v>
      </c>
      <c r="B101">
        <v>63190.96305194492</v>
      </c>
      <c r="C101">
        <v>66752.068071615446</v>
      </c>
      <c r="D101">
        <v>78268.633042828151</v>
      </c>
      <c r="E101">
        <v>49241.537583646554</v>
      </c>
      <c r="F101">
        <v>90384.264029879399</v>
      </c>
      <c r="G101">
        <v>113735.50449912684</v>
      </c>
      <c r="H101">
        <v>116363.73562244281</v>
      </c>
      <c r="I101">
        <v>121264.22359880009</v>
      </c>
      <c r="J101">
        <v>143674.5321141624</v>
      </c>
      <c r="K101">
        <v>90468.738751502839</v>
      </c>
      <c r="L101">
        <v>165124.22997365161</v>
      </c>
      <c r="M101">
        <v>300858.91566419642</v>
      </c>
      <c r="N101">
        <v>320023.13546439545</v>
      </c>
      <c r="O101">
        <v>320221.16847402457</v>
      </c>
      <c r="P101">
        <v>401153.23320286127</v>
      </c>
      <c r="Q101">
        <v>236509.17876158305</v>
      </c>
      <c r="R101">
        <v>464345.99301805586</v>
      </c>
      <c r="S101">
        <v>455836.00588128099</v>
      </c>
      <c r="T101">
        <v>485251.94890650676</v>
      </c>
      <c r="U101">
        <v>479171.18604634231</v>
      </c>
      <c r="V101">
        <v>616648.58663550962</v>
      </c>
      <c r="W101">
        <v>348341.927514176</v>
      </c>
      <c r="X101">
        <v>703994.76070531167</v>
      </c>
      <c r="Y101">
        <v>1282814.7427633209</v>
      </c>
      <c r="Z101">
        <v>1359032.4698224841</v>
      </c>
      <c r="AA101">
        <v>1305163.6803788347</v>
      </c>
      <c r="AB101">
        <v>1755849.9920028299</v>
      </c>
      <c r="AC101">
        <v>931086.87498728675</v>
      </c>
      <c r="AD101">
        <v>1968360.2991537098</v>
      </c>
      <c r="AE101">
        <v>2046302.6524602715</v>
      </c>
      <c r="AF101">
        <v>2156491.440798522</v>
      </c>
      <c r="AG101">
        <v>2048533.4010174095</v>
      </c>
      <c r="AH101">
        <v>2791828.4030062943</v>
      </c>
      <c r="AI101">
        <v>1466621.1045392086</v>
      </c>
      <c r="AJ101">
        <v>3127855.1510437159</v>
      </c>
      <c r="AK101">
        <v>6206933.1307106595</v>
      </c>
      <c r="AL101">
        <v>6473559.0644308254</v>
      </c>
      <c r="AM101">
        <v>6027759.0746952882</v>
      </c>
      <c r="AN101">
        <v>8366963.4521753453</v>
      </c>
      <c r="AO101">
        <v>4427241.7344384175</v>
      </c>
      <c r="AP101">
        <v>9423708.2745491359</v>
      </c>
      <c r="AQ101">
        <v>29873962.852089792</v>
      </c>
      <c r="AR101">
        <v>30835160.185890626</v>
      </c>
      <c r="AS101">
        <v>28104399.406576563</v>
      </c>
      <c r="AT101">
        <v>39660994.846879095</v>
      </c>
      <c r="AU101">
        <v>21410024.946063399</v>
      </c>
      <c r="AV101">
        <v>45335475.857160479</v>
      </c>
      <c r="AW101">
        <v>12646.421604763014</v>
      </c>
      <c r="AX101">
        <v>10018.190481447027</v>
      </c>
      <c r="AY101">
        <v>12239.912544430794</v>
      </c>
      <c r="AZ101">
        <v>12862.733971493901</v>
      </c>
      <c r="BA101">
        <v>8014.336415790267</v>
      </c>
      <c r="BB101">
        <v>15644.298086107199</v>
      </c>
      <c r="BC101">
        <v>36783.412761694759</v>
      </c>
      <c r="BD101">
        <v>34654.055006117087</v>
      </c>
      <c r="BE101">
        <v>38588.834693569996</v>
      </c>
      <c r="BF101">
        <v>42392.566358380027</v>
      </c>
      <c r="BG101">
        <v>28434.021897209161</v>
      </c>
      <c r="BH101">
        <v>48832.9608089709</v>
      </c>
      <c r="BI101">
        <v>66954.651707859419</v>
      </c>
      <c r="BJ101">
        <v>65448.885661954642</v>
      </c>
      <c r="BK101">
        <v>71524.987379993996</v>
      </c>
      <c r="BL101">
        <v>79304.856841987668</v>
      </c>
      <c r="BM101">
        <v>53958.628748982774</v>
      </c>
      <c r="BN101">
        <v>90318.789212550517</v>
      </c>
    </row>
    <row r="102" spans="1:66">
      <c r="A102">
        <v>2013</v>
      </c>
      <c r="B102">
        <v>63279.154597254455</v>
      </c>
      <c r="C102">
        <v>67023.301584030865</v>
      </c>
      <c r="D102">
        <v>78149.813074563921</v>
      </c>
      <c r="E102">
        <v>49528.328623972549</v>
      </c>
      <c r="F102">
        <v>90060.95160804475</v>
      </c>
      <c r="G102">
        <v>113369.41644033206</v>
      </c>
      <c r="H102">
        <v>116087.7184419788</v>
      </c>
      <c r="I102">
        <v>121159.41504263371</v>
      </c>
      <c r="J102">
        <v>142703.24296563634</v>
      </c>
      <c r="K102">
        <v>90761.00370449014</v>
      </c>
      <c r="L102">
        <v>163968.61099077904</v>
      </c>
      <c r="M102">
        <v>295258.10312708083</v>
      </c>
      <c r="N102">
        <v>314397.0381544652</v>
      </c>
      <c r="O102">
        <v>315126.60716738581</v>
      </c>
      <c r="P102">
        <v>391324.99184885347</v>
      </c>
      <c r="Q102">
        <v>235046.01652483133</v>
      </c>
      <c r="R102">
        <v>455740.66123395797</v>
      </c>
      <c r="S102">
        <v>442565.54857226275</v>
      </c>
      <c r="T102">
        <v>471991.84363437915</v>
      </c>
      <c r="U102">
        <v>467071.65305817762</v>
      </c>
      <c r="V102">
        <v>595454.22183910199</v>
      </c>
      <c r="W102">
        <v>343063.26247229445</v>
      </c>
      <c r="X102">
        <v>684157.9962507647</v>
      </c>
      <c r="Y102">
        <v>1203565.8493380456</v>
      </c>
      <c r="Z102">
        <v>1280316.8142716512</v>
      </c>
      <c r="AA102">
        <v>1233756.8773340264</v>
      </c>
      <c r="AB102">
        <v>1638249.3889114191</v>
      </c>
      <c r="AC102">
        <v>891474.59903868043</v>
      </c>
      <c r="AD102">
        <v>1848891.3781745543</v>
      </c>
      <c r="AE102">
        <v>1892467.6160142736</v>
      </c>
      <c r="AF102">
        <v>2002079.4147425401</v>
      </c>
      <c r="AG102">
        <v>1908602.6644781989</v>
      </c>
      <c r="AH102">
        <v>2568282.2604133138</v>
      </c>
      <c r="AI102">
        <v>1383957.6976196584</v>
      </c>
      <c r="AJ102">
        <v>2892694.2727722735</v>
      </c>
      <c r="AK102">
        <v>5602015.6469377019</v>
      </c>
      <c r="AL102">
        <v>5861828.5446834257</v>
      </c>
      <c r="AM102">
        <v>5475379.5920847738</v>
      </c>
      <c r="AN102">
        <v>7498628.8628652412</v>
      </c>
      <c r="AO102">
        <v>4072241.1003594114</v>
      </c>
      <c r="AP102">
        <v>8489659.9327675346</v>
      </c>
      <c r="AQ102">
        <v>26536175.130819228</v>
      </c>
      <c r="AR102">
        <v>27436218.711506251</v>
      </c>
      <c r="AS102">
        <v>25185697.761935782</v>
      </c>
      <c r="AT102">
        <v>34582512.332911253</v>
      </c>
      <c r="AU102">
        <v>19683310.54580896</v>
      </c>
      <c r="AV102">
        <v>40120467.820451662</v>
      </c>
      <c r="AW102">
        <v>13188.892754176846</v>
      </c>
      <c r="AX102">
        <v>10470.590752530108</v>
      </c>
      <c r="AY102">
        <v>12887.188125428023</v>
      </c>
      <c r="AZ102">
        <v>13596.383183491509</v>
      </c>
      <c r="BA102">
        <v>8295.6535434549623</v>
      </c>
      <c r="BB102">
        <v>16153.292225310461</v>
      </c>
      <c r="BC102">
        <v>37503.715871718188</v>
      </c>
      <c r="BD102">
        <v>35377.167535342138</v>
      </c>
      <c r="BE102">
        <v>39456.267630324772</v>
      </c>
      <c r="BF102">
        <v>43352.570988531763</v>
      </c>
      <c r="BG102">
        <v>28915.252190543793</v>
      </c>
      <c r="BH102">
        <v>49429.872760721046</v>
      </c>
      <c r="BI102">
        <v>67897.244768644858</v>
      </c>
      <c r="BJ102">
        <v>66510.388513857179</v>
      </c>
      <c r="BK102">
        <v>72667.617011445705</v>
      </c>
      <c r="BL102">
        <v>80547.805744832047</v>
      </c>
      <c r="BM102">
        <v>54689.750499404829</v>
      </c>
      <c r="BN102">
        <v>91025.598429984268</v>
      </c>
    </row>
    <row r="103" spans="1:66">
      <c r="A103">
        <v>2014</v>
      </c>
      <c r="B103">
        <v>64632.031462612373</v>
      </c>
      <c r="C103">
        <v>68674.17749774977</v>
      </c>
      <c r="D103">
        <v>80024.191103917416</v>
      </c>
      <c r="E103">
        <v>50438.726424032553</v>
      </c>
      <c r="F103">
        <v>91740.067588212027</v>
      </c>
      <c r="G103">
        <v>115936.09798690776</v>
      </c>
      <c r="H103">
        <v>118631.50831277081</v>
      </c>
      <c r="I103">
        <v>124028.18387995049</v>
      </c>
      <c r="J103">
        <v>146133.49118705888</v>
      </c>
      <c r="K103">
        <v>92515.308511704701</v>
      </c>
      <c r="L103">
        <v>167181.45366109483</v>
      </c>
      <c r="M103">
        <v>305346.43580371793</v>
      </c>
      <c r="N103">
        <v>324411.09866450768</v>
      </c>
      <c r="O103">
        <v>325447.69824130851</v>
      </c>
      <c r="P103">
        <v>404548.63028255326</v>
      </c>
      <c r="Q103">
        <v>242298.12454460887</v>
      </c>
      <c r="R103">
        <v>469673.73485240393</v>
      </c>
      <c r="S103">
        <v>460049.97751626273</v>
      </c>
      <c r="T103">
        <v>489656.78373495763</v>
      </c>
      <c r="U103">
        <v>485095.25848053559</v>
      </c>
      <c r="V103">
        <v>619014.37404780497</v>
      </c>
      <c r="W103">
        <v>355599.50665748108</v>
      </c>
      <c r="X103">
        <v>708926.47602558963</v>
      </c>
      <c r="Y103">
        <v>1265717.4027333676</v>
      </c>
      <c r="Z103">
        <v>1343669.0356405978</v>
      </c>
      <c r="AA103">
        <v>1297471.5019197233</v>
      </c>
      <c r="AB103">
        <v>1726938.6368681018</v>
      </c>
      <c r="AC103">
        <v>931867.74995215912</v>
      </c>
      <c r="AD103">
        <v>1939148.0057600064</v>
      </c>
      <c r="AE103">
        <v>1999177.5977042681</v>
      </c>
      <c r="AF103">
        <v>2111427.9336812026</v>
      </c>
      <c r="AG103">
        <v>2018236.7451901441</v>
      </c>
      <c r="AH103">
        <v>2723513.6549198516</v>
      </c>
      <c r="AI103">
        <v>1450736.2770544717</v>
      </c>
      <c r="AJ103">
        <v>3050817.7626290754</v>
      </c>
      <c r="AK103">
        <v>5968833.0272402465</v>
      </c>
      <c r="AL103">
        <v>6239643.0302662114</v>
      </c>
      <c r="AM103">
        <v>5855505.4952956233</v>
      </c>
      <c r="AN103">
        <v>8052266.7616802603</v>
      </c>
      <c r="AO103">
        <v>4280840.4703672146</v>
      </c>
      <c r="AP103">
        <v>9036127.2096609883</v>
      </c>
      <c r="AQ103">
        <v>28182893.486736845</v>
      </c>
      <c r="AR103">
        <v>29186344.189479377</v>
      </c>
      <c r="AS103">
        <v>26977870.628762092</v>
      </c>
      <c r="AT103">
        <v>37336877.689510293</v>
      </c>
      <c r="AU103">
        <v>20455921.708284464</v>
      </c>
      <c r="AV103">
        <v>42604345.153621778</v>
      </c>
      <c r="AW103">
        <v>13327.964938316987</v>
      </c>
      <c r="AX103">
        <v>10632.554612453938</v>
      </c>
      <c r="AY103">
        <v>13320.171115549054</v>
      </c>
      <c r="AZ103">
        <v>13914.891020775938</v>
      </c>
      <c r="BA103">
        <v>8362.1443363604121</v>
      </c>
      <c r="BB103">
        <v>16298.681515329217</v>
      </c>
      <c r="BC103">
        <v>37885.986535822864</v>
      </c>
      <c r="BD103">
        <v>35767.690662401779</v>
      </c>
      <c r="BE103">
        <v>40143.786304021021</v>
      </c>
      <c r="BF103">
        <v>43965.920084068981</v>
      </c>
      <c r="BG103">
        <v>29121.015521746285</v>
      </c>
      <c r="BH103">
        <v>49747.437892190697</v>
      </c>
      <c r="BI103">
        <v>68583.513532705198</v>
      </c>
      <c r="BJ103">
        <v>67186.610724836559</v>
      </c>
      <c r="BK103">
        <v>73673.305289610988</v>
      </c>
      <c r="BL103">
        <v>81529.706413185282</v>
      </c>
      <c r="BM103">
        <v>55069.604503478629</v>
      </c>
      <c r="BN103">
        <v>91558.383363267552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39997558519241921"/>
  </sheetPr>
  <dimension ref="A1:G105"/>
  <sheetViews>
    <sheetView workbookViewId="0">
      <pane xSplit="1" ySplit="1" topLeftCell="B77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7">
      <c r="A1" t="s">
        <v>1</v>
      </c>
      <c r="B1" t="s">
        <v>216</v>
      </c>
      <c r="C1" t="s">
        <v>215</v>
      </c>
      <c r="D1" t="s">
        <v>217</v>
      </c>
      <c r="E1" t="s">
        <v>218</v>
      </c>
      <c r="F1" t="s">
        <v>219</v>
      </c>
      <c r="G1" t="s">
        <v>220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23493.130878400003</v>
      </c>
      <c r="C51">
        <v>17461.111328125</v>
      </c>
      <c r="D51">
        <v>20953.332945600003</v>
      </c>
      <c r="E51">
        <v>35557.171059200002</v>
      </c>
      <c r="F51">
        <v>6666.9697265625</v>
      </c>
      <c r="G51">
        <v>34287.272092800005</v>
      </c>
    </row>
    <row r="52" spans="1:7">
      <c r="A52">
        <v>1963</v>
      </c>
      <c r="B52">
        <v>24244.351589375001</v>
      </c>
      <c r="C52">
        <v>18296.76171875</v>
      </c>
      <c r="D52">
        <v>21740.103373575002</v>
      </c>
      <c r="E52">
        <v>36602.411582950001</v>
      </c>
      <c r="F52">
        <v>7190.826171875</v>
      </c>
      <c r="G52">
        <v>35504.581131225001</v>
      </c>
    </row>
    <row r="53" spans="1:7">
      <c r="A53">
        <v>1964</v>
      </c>
      <c r="B53">
        <v>24995.572300349999</v>
      </c>
      <c r="C53">
        <v>19132.4140625</v>
      </c>
      <c r="D53">
        <v>22526.873801549998</v>
      </c>
      <c r="E53">
        <v>37647.652106699999</v>
      </c>
      <c r="F53">
        <v>7714.6826171875</v>
      </c>
      <c r="G53">
        <v>36721.890169649996</v>
      </c>
    </row>
    <row r="54" spans="1:7">
      <c r="A54">
        <v>1965</v>
      </c>
      <c r="B54">
        <v>26475.645407174998</v>
      </c>
      <c r="C54">
        <v>20307.087890625</v>
      </c>
      <c r="D54">
        <v>23769.942551774999</v>
      </c>
      <c r="E54">
        <v>40011.317979750005</v>
      </c>
      <c r="F54">
        <v>8271.40234375</v>
      </c>
      <c r="G54">
        <v>38665.624847625004</v>
      </c>
    </row>
    <row r="55" spans="1:7">
      <c r="A55">
        <v>1966</v>
      </c>
      <c r="B55">
        <v>27955.718514</v>
      </c>
      <c r="C55">
        <v>21481.76171875</v>
      </c>
      <c r="D55">
        <v>25013.011302000003</v>
      </c>
      <c r="E55">
        <v>42374.983852800004</v>
      </c>
      <c r="F55">
        <v>8828.1220703125</v>
      </c>
      <c r="G55">
        <v>40609.359525600004</v>
      </c>
    </row>
    <row r="56" spans="1:7">
      <c r="A56">
        <v>1967</v>
      </c>
      <c r="B56">
        <v>28296.693503099999</v>
      </c>
      <c r="C56">
        <v>22866.015625</v>
      </c>
      <c r="D56">
        <v>26581.742381700002</v>
      </c>
      <c r="E56">
        <v>42016.302474299999</v>
      </c>
      <c r="F56">
        <v>10289.70703125</v>
      </c>
      <c r="G56">
        <v>41158.826913600002</v>
      </c>
    </row>
    <row r="57" spans="1:7">
      <c r="A57">
        <v>1968</v>
      </c>
      <c r="B57">
        <v>28769.368577250003</v>
      </c>
      <c r="C57">
        <v>23563.482421875</v>
      </c>
      <c r="D57">
        <v>27125.40465855</v>
      </c>
      <c r="E57">
        <v>42195.073913300002</v>
      </c>
      <c r="F57">
        <v>10959.759765625</v>
      </c>
      <c r="G57">
        <v>42469.06789975</v>
      </c>
    </row>
    <row r="58" spans="1:7">
      <c r="A58">
        <v>1969</v>
      </c>
      <c r="B58">
        <v>30022.835795249997</v>
      </c>
      <c r="C58">
        <v>24540.404296875</v>
      </c>
      <c r="D58">
        <v>27934.29069645</v>
      </c>
      <c r="E58">
        <v>43337.3108001</v>
      </c>
      <c r="F58">
        <v>12009.134765625</v>
      </c>
      <c r="G58">
        <v>44120.51521215</v>
      </c>
    </row>
    <row r="59" spans="1:7">
      <c r="A59">
        <v>1970</v>
      </c>
      <c r="B59">
        <v>29250.165479400002</v>
      </c>
      <c r="C59">
        <v>23548.861328125</v>
      </c>
      <c r="D59">
        <v>27267.103413000001</v>
      </c>
      <c r="E59">
        <v>42387.951669300004</v>
      </c>
      <c r="F59">
        <v>11402.6064453125</v>
      </c>
      <c r="G59">
        <v>43379.482702500005</v>
      </c>
    </row>
    <row r="60" spans="1:7">
      <c r="A60">
        <v>1971</v>
      </c>
      <c r="B60">
        <v>29017.459871699997</v>
      </c>
      <c r="C60">
        <v>23119.6015625</v>
      </c>
      <c r="D60">
        <v>26894.231100599998</v>
      </c>
      <c r="E60">
        <v>42228.661114099996</v>
      </c>
      <c r="F60">
        <v>10616.1435546875</v>
      </c>
      <c r="G60">
        <v>42700.4897299</v>
      </c>
    </row>
    <row r="61" spans="1:7">
      <c r="A61">
        <v>1972</v>
      </c>
      <c r="B61">
        <v>30066.325560600002</v>
      </c>
      <c r="C61">
        <v>24188.697265625</v>
      </c>
      <c r="D61">
        <v>27579.636980400002</v>
      </c>
      <c r="E61">
        <v>43177.956256199999</v>
      </c>
      <c r="F61">
        <v>11529.1923828125</v>
      </c>
      <c r="G61">
        <v>43630.081452600003</v>
      </c>
    </row>
    <row r="62" spans="1:7">
      <c r="A62">
        <v>1973</v>
      </c>
      <c r="B62">
        <v>31293.359205500001</v>
      </c>
      <c r="C62">
        <v>25077.5546875</v>
      </c>
      <c r="D62">
        <v>28721.302284500001</v>
      </c>
      <c r="E62">
        <v>44582.319964000002</v>
      </c>
      <c r="F62">
        <v>12645.9462890625</v>
      </c>
      <c r="G62">
        <v>45010.996117499999</v>
      </c>
    </row>
    <row r="63" spans="1:7">
      <c r="A63">
        <v>1974</v>
      </c>
      <c r="B63">
        <v>30580.242128500002</v>
      </c>
      <c r="C63">
        <v>24858.77734375</v>
      </c>
      <c r="D63">
        <v>28410.031396800001</v>
      </c>
      <c r="E63">
        <v>43404.214634000004</v>
      </c>
      <c r="F63">
        <v>13021.2646484375</v>
      </c>
      <c r="G63">
        <v>43798.798403400004</v>
      </c>
    </row>
    <row r="64" spans="1:7">
      <c r="A64">
        <v>1975</v>
      </c>
      <c r="B64">
        <v>28976.747264000001</v>
      </c>
      <c r="C64">
        <v>23543.607421875</v>
      </c>
      <c r="D64">
        <v>26260.177208000001</v>
      </c>
      <c r="E64">
        <v>40205.2368288</v>
      </c>
      <c r="F64">
        <v>12858.431640625</v>
      </c>
      <c r="G64">
        <v>40929.6555104</v>
      </c>
    </row>
    <row r="65" spans="1:7">
      <c r="A65">
        <v>1976</v>
      </c>
      <c r="B65">
        <v>30226.435483199999</v>
      </c>
      <c r="C65">
        <v>24730.720703125</v>
      </c>
      <c r="D65">
        <v>27650.318822699999</v>
      </c>
      <c r="E65">
        <v>40874.384346599996</v>
      </c>
      <c r="F65">
        <v>14426.2529296875</v>
      </c>
      <c r="G65">
        <v>41904.831010800001</v>
      </c>
    </row>
    <row r="66" spans="1:7">
      <c r="A66">
        <v>1977</v>
      </c>
      <c r="B66">
        <v>30928.536944800002</v>
      </c>
      <c r="C66">
        <v>25422.93359375</v>
      </c>
      <c r="D66">
        <v>28175.735227200003</v>
      </c>
      <c r="E66">
        <v>42101.673328000004</v>
      </c>
      <c r="F66">
        <v>15059.4443359375</v>
      </c>
      <c r="G66">
        <v>42749.391379200002</v>
      </c>
    </row>
    <row r="67" spans="1:7">
      <c r="A67">
        <v>1978</v>
      </c>
      <c r="B67">
        <v>31810.098348000003</v>
      </c>
      <c r="C67">
        <v>26508.416015625</v>
      </c>
      <c r="D67">
        <v>29689.4251248</v>
      </c>
      <c r="E67">
        <v>43625.277734399999</v>
      </c>
      <c r="F67">
        <v>16208.0029296875</v>
      </c>
      <c r="G67">
        <v>44231.1843696</v>
      </c>
    </row>
    <row r="68" spans="1:7">
      <c r="A68">
        <v>1979</v>
      </c>
      <c r="B68">
        <v>31924.028782799996</v>
      </c>
      <c r="C68">
        <v>26883.392578125</v>
      </c>
      <c r="D68">
        <v>29963.7814014</v>
      </c>
      <c r="E68">
        <v>42285.336370199999</v>
      </c>
      <c r="F68">
        <v>17222.173828125</v>
      </c>
      <c r="G68">
        <v>43685.513071199995</v>
      </c>
    </row>
    <row r="69" spans="1:7">
      <c r="A69">
        <v>1980</v>
      </c>
      <c r="B69">
        <v>31114.570252699999</v>
      </c>
      <c r="C69">
        <v>25971.666015625</v>
      </c>
      <c r="D69">
        <v>29314.553791800001</v>
      </c>
      <c r="E69">
        <v>40628.942974600002</v>
      </c>
      <c r="F69">
        <v>16971.583984375</v>
      </c>
      <c r="G69">
        <v>41914.669018100001</v>
      </c>
    </row>
    <row r="70" spans="1:7">
      <c r="A70">
        <v>1981</v>
      </c>
      <c r="B70">
        <v>31035.567314399999</v>
      </c>
      <c r="C70">
        <v>25627.85546875</v>
      </c>
      <c r="D70">
        <v>28684.3879724</v>
      </c>
      <c r="E70">
        <v>39970.048814000002</v>
      </c>
      <c r="F70">
        <v>17281.16796875</v>
      </c>
      <c r="G70">
        <v>42086.110221800001</v>
      </c>
    </row>
    <row r="71" spans="1:7">
      <c r="A71">
        <v>1982</v>
      </c>
      <c r="B71">
        <v>29247.121754399999</v>
      </c>
      <c r="C71">
        <v>24594.169921875</v>
      </c>
      <c r="D71">
        <v>27031.430712400001</v>
      </c>
      <c r="E71">
        <v>36558.902193000002</v>
      </c>
      <c r="F71">
        <v>16950.037109375</v>
      </c>
      <c r="G71">
        <v>39882.438756000003</v>
      </c>
    </row>
    <row r="72" spans="1:7">
      <c r="A72">
        <v>1983</v>
      </c>
      <c r="B72">
        <v>29283.625709399999</v>
      </c>
      <c r="C72">
        <v>24403.021484375</v>
      </c>
      <c r="D72">
        <v>26949.423660099998</v>
      </c>
      <c r="E72">
        <v>36074.031670999997</v>
      </c>
      <c r="F72">
        <v>17400.416015625</v>
      </c>
      <c r="G72">
        <v>39469.234651799998</v>
      </c>
    </row>
    <row r="73" spans="1:7">
      <c r="A73">
        <v>1984</v>
      </c>
      <c r="B73">
        <v>31045.896366399997</v>
      </c>
      <c r="C73">
        <v>25939.6640625</v>
      </c>
      <c r="D73">
        <v>28390.655229799999</v>
      </c>
      <c r="E73">
        <v>37786.123866999995</v>
      </c>
      <c r="F73">
        <v>18484.5625</v>
      </c>
      <c r="G73">
        <v>41666.860912799995</v>
      </c>
    </row>
    <row r="74" spans="1:7">
      <c r="A74">
        <v>1985</v>
      </c>
      <c r="B74">
        <v>31377.901507499999</v>
      </c>
      <c r="C74">
        <v>26444.26953125</v>
      </c>
      <c r="D74">
        <v>29009.757997499997</v>
      </c>
      <c r="E74">
        <v>38284.986744999995</v>
      </c>
      <c r="F74">
        <v>18747.802734375</v>
      </c>
      <c r="G74">
        <v>42034.547302499996</v>
      </c>
    </row>
    <row r="75" spans="1:7">
      <c r="A75">
        <v>1986</v>
      </c>
      <c r="B75">
        <v>31714.439309999998</v>
      </c>
      <c r="C75">
        <v>26299.779296875</v>
      </c>
      <c r="D75">
        <v>29200.489852499999</v>
      </c>
      <c r="E75">
        <v>38096.003317499999</v>
      </c>
      <c r="F75">
        <v>19048.001953125</v>
      </c>
      <c r="G75">
        <v>41963.617867499997</v>
      </c>
    </row>
    <row r="76" spans="1:7">
      <c r="A76">
        <v>1987</v>
      </c>
      <c r="B76">
        <v>31851.635639200002</v>
      </c>
      <c r="C76">
        <v>26951.384765625</v>
      </c>
      <c r="D76">
        <v>30343.865904800001</v>
      </c>
      <c r="E76">
        <v>38259.657010399998</v>
      </c>
      <c r="F76">
        <v>19789.478515625</v>
      </c>
      <c r="G76">
        <v>41840.610129600005</v>
      </c>
    </row>
    <row r="77" spans="1:7">
      <c r="A77">
        <v>1988</v>
      </c>
      <c r="B77">
        <v>32564.4323549</v>
      </c>
      <c r="C77">
        <v>27834.40234375</v>
      </c>
      <c r="D77">
        <v>31472.8871363</v>
      </c>
      <c r="E77">
        <v>38749.855260299999</v>
      </c>
      <c r="F77">
        <v>20557.435546875</v>
      </c>
      <c r="G77">
        <v>42570.263525399998</v>
      </c>
    </row>
    <row r="78" spans="1:7">
      <c r="A78">
        <v>1989</v>
      </c>
      <c r="B78">
        <v>33020.720901000001</v>
      </c>
      <c r="C78">
        <v>28303.474609375</v>
      </c>
      <c r="D78">
        <v>32147.156855999998</v>
      </c>
      <c r="E78">
        <v>39135.669215999995</v>
      </c>
      <c r="F78">
        <v>21140.25</v>
      </c>
      <c r="G78">
        <v>42455.212586999995</v>
      </c>
    </row>
    <row r="79" spans="1:7">
      <c r="A79">
        <v>1990</v>
      </c>
      <c r="B79">
        <v>32925.916363199998</v>
      </c>
      <c r="C79">
        <v>28222.21484375</v>
      </c>
      <c r="D79">
        <v>32085.969517199999</v>
      </c>
      <c r="E79">
        <v>38301.5761776</v>
      </c>
      <c r="F79">
        <v>21670.62890625</v>
      </c>
      <c r="G79">
        <v>41997.342300000004</v>
      </c>
    </row>
    <row r="80" spans="1:7">
      <c r="A80">
        <v>1991</v>
      </c>
      <c r="B80">
        <v>31788.552863199999</v>
      </c>
      <c r="C80">
        <v>27409.517578125</v>
      </c>
      <c r="D80">
        <v>31139.806886399998</v>
      </c>
      <c r="E80">
        <v>36329.774700800001</v>
      </c>
      <c r="F80">
        <v>21570.8046875</v>
      </c>
      <c r="G80">
        <v>41033.183032599998</v>
      </c>
    </row>
    <row r="81" spans="1:7">
      <c r="A81">
        <v>1992</v>
      </c>
      <c r="B81">
        <v>31613.01514</v>
      </c>
      <c r="C81">
        <v>26871.0625</v>
      </c>
      <c r="D81">
        <v>30822.689761499998</v>
      </c>
      <c r="E81">
        <v>36354.967410999998</v>
      </c>
      <c r="F81">
        <v>20864.58984375</v>
      </c>
      <c r="G81">
        <v>40780.789530599999</v>
      </c>
    </row>
    <row r="82" spans="1:7">
      <c r="A82">
        <v>1993</v>
      </c>
      <c r="B82">
        <v>31912.220329199998</v>
      </c>
      <c r="C82">
        <v>27287.26171875</v>
      </c>
      <c r="D82">
        <v>31141.393751200001</v>
      </c>
      <c r="E82">
        <v>37153.841059599996</v>
      </c>
      <c r="F82">
        <v>20966.482421875</v>
      </c>
      <c r="G82">
        <v>41162.139265199999</v>
      </c>
    </row>
    <row r="83" spans="1:7">
      <c r="A83">
        <v>1994</v>
      </c>
      <c r="B83">
        <v>32735.755385199998</v>
      </c>
      <c r="C83">
        <v>28210.07421875</v>
      </c>
      <c r="D83">
        <v>32283.187338399999</v>
      </c>
      <c r="E83">
        <v>38015.7159312</v>
      </c>
      <c r="F83">
        <v>21874.123046875</v>
      </c>
      <c r="G83">
        <v>42541.396399199999</v>
      </c>
    </row>
    <row r="84" spans="1:7">
      <c r="A84">
        <v>1995</v>
      </c>
      <c r="B84">
        <v>33108.001740799999</v>
      </c>
      <c r="C84">
        <v>28673.89453125</v>
      </c>
      <c r="D84">
        <v>32812.394582400004</v>
      </c>
      <c r="E84">
        <v>39167.948488000002</v>
      </c>
      <c r="F84">
        <v>22318.33984375</v>
      </c>
      <c r="G84">
        <v>42715.234388800003</v>
      </c>
    </row>
    <row r="85" spans="1:7">
      <c r="A85">
        <v>1996</v>
      </c>
      <c r="B85">
        <v>33304.285062000003</v>
      </c>
      <c r="C85">
        <v>29249.849609375</v>
      </c>
      <c r="D85">
        <v>33159.483822599999</v>
      </c>
      <c r="E85">
        <v>39241.135877400004</v>
      </c>
      <c r="F85">
        <v>22733.794921875</v>
      </c>
      <c r="G85">
        <v>43295.570580600004</v>
      </c>
    </row>
    <row r="86" spans="1:7">
      <c r="A86">
        <v>1997</v>
      </c>
      <c r="B86">
        <v>34373.260420400002</v>
      </c>
      <c r="C86">
        <v>30254.150390625</v>
      </c>
      <c r="D86">
        <v>34515.298686599999</v>
      </c>
      <c r="E86">
        <v>40480.905867000001</v>
      </c>
      <c r="F86">
        <v>23720.390625</v>
      </c>
      <c r="G86">
        <v>44315.939054399998</v>
      </c>
    </row>
    <row r="87" spans="1:7">
      <c r="A87">
        <v>1998</v>
      </c>
      <c r="B87">
        <v>35474.8906776</v>
      </c>
      <c r="C87">
        <v>31268.3828125</v>
      </c>
      <c r="D87">
        <v>35615.107636799999</v>
      </c>
      <c r="E87">
        <v>41364.002963999999</v>
      </c>
      <c r="F87">
        <v>24397.75</v>
      </c>
      <c r="G87">
        <v>45430.294780799995</v>
      </c>
    </row>
    <row r="88" spans="1:7">
      <c r="A88">
        <v>1999</v>
      </c>
      <c r="B88">
        <v>35888.992672</v>
      </c>
      <c r="C88">
        <v>31471.88671875</v>
      </c>
      <c r="D88">
        <v>36717.200195199999</v>
      </c>
      <c r="E88">
        <v>42790.722031999998</v>
      </c>
      <c r="F88">
        <v>24432.12109375</v>
      </c>
      <c r="G88">
        <v>46103.5521248</v>
      </c>
    </row>
    <row r="89" spans="1:7">
      <c r="A89">
        <v>2000</v>
      </c>
      <c r="B89">
        <v>36815.794142399995</v>
      </c>
      <c r="C89">
        <v>32635.24609375</v>
      </c>
      <c r="D89">
        <v>38029.5016416</v>
      </c>
      <c r="E89">
        <v>43423.757193599995</v>
      </c>
      <c r="F89">
        <v>25353.001953125</v>
      </c>
      <c r="G89">
        <v>46930.023302399997</v>
      </c>
    </row>
    <row r="90" spans="1:7">
      <c r="A90">
        <v>2001</v>
      </c>
      <c r="B90">
        <v>36834.464183999997</v>
      </c>
      <c r="C90">
        <v>32756.36328125</v>
      </c>
      <c r="D90">
        <v>38018.429104199997</v>
      </c>
      <c r="E90">
        <v>43280.495416199999</v>
      </c>
      <c r="F90">
        <v>25784.125</v>
      </c>
      <c r="G90">
        <v>46963.941834600002</v>
      </c>
    </row>
    <row r="91" spans="1:7">
      <c r="A91">
        <v>2002</v>
      </c>
      <c r="B91">
        <v>36579.157443899996</v>
      </c>
      <c r="C91">
        <v>32313.744140625</v>
      </c>
      <c r="D91">
        <v>37613.1972303</v>
      </c>
      <c r="E91">
        <v>42654.141189000002</v>
      </c>
      <c r="F91">
        <v>25592.484375</v>
      </c>
      <c r="G91">
        <v>46014.770494800003</v>
      </c>
    </row>
    <row r="92" spans="1:7">
      <c r="A92">
        <v>2003</v>
      </c>
      <c r="B92">
        <v>36169.158168000002</v>
      </c>
      <c r="C92">
        <v>32122.259765625</v>
      </c>
      <c r="D92">
        <v>37560.279635999999</v>
      </c>
      <c r="E92">
        <v>41986.575216000005</v>
      </c>
      <c r="F92">
        <v>25672.513671875</v>
      </c>
      <c r="G92">
        <v>45780.542856</v>
      </c>
    </row>
    <row r="93" spans="1:7">
      <c r="A93">
        <v>2004</v>
      </c>
      <c r="B93">
        <v>36784.1381167</v>
      </c>
      <c r="C93">
        <v>32724.349609375</v>
      </c>
      <c r="D93">
        <v>38137.400722999999</v>
      </c>
      <c r="E93">
        <v>42443.236288499997</v>
      </c>
      <c r="F93">
        <v>26081.060546875</v>
      </c>
      <c r="G93">
        <v>45764.880867599997</v>
      </c>
    </row>
    <row r="94" spans="1:7">
      <c r="A94">
        <v>2005</v>
      </c>
      <c r="B94">
        <v>36769.479670000001</v>
      </c>
      <c r="C94">
        <v>32710.51171875</v>
      </c>
      <c r="D94">
        <v>37963.293944999998</v>
      </c>
      <c r="E94">
        <v>42022.262480000005</v>
      </c>
      <c r="F94">
        <v>26383.294921875</v>
      </c>
      <c r="G94">
        <v>45484.323877499999</v>
      </c>
    </row>
    <row r="95" spans="1:7">
      <c r="A95">
        <v>2006</v>
      </c>
      <c r="B95">
        <v>36869.658046200006</v>
      </c>
      <c r="C95">
        <v>33275.4453125</v>
      </c>
      <c r="D95">
        <v>38260.965897000002</v>
      </c>
      <c r="E95">
        <v>42434.889449400005</v>
      </c>
      <c r="F95">
        <v>26898.619140625</v>
      </c>
      <c r="G95">
        <v>45449.389792800001</v>
      </c>
    </row>
    <row r="96" spans="1:7">
      <c r="A96">
        <v>2007</v>
      </c>
      <c r="B96">
        <v>36787.742373000001</v>
      </c>
      <c r="C96">
        <v>32950.984375</v>
      </c>
      <c r="D96">
        <v>37916.200728000003</v>
      </c>
      <c r="E96">
        <v>41865.804970500001</v>
      </c>
      <c r="F96">
        <v>26631.6171875</v>
      </c>
      <c r="G96">
        <v>45251.180035500001</v>
      </c>
    </row>
    <row r="97" spans="1:7">
      <c r="A97">
        <v>2008</v>
      </c>
      <c r="B97">
        <v>35395.474464000006</v>
      </c>
      <c r="C97">
        <v>31524.09375</v>
      </c>
      <c r="D97">
        <v>36501.583041000005</v>
      </c>
      <c r="E97">
        <v>39819.908772000003</v>
      </c>
      <c r="F97">
        <v>25882.94140625</v>
      </c>
      <c r="G97">
        <v>43359.456218400002</v>
      </c>
    </row>
    <row r="98" spans="1:7">
      <c r="A98">
        <v>2009</v>
      </c>
      <c r="B98">
        <v>33352.055</v>
      </c>
      <c r="C98">
        <v>29524.76953125</v>
      </c>
      <c r="D98">
        <v>34226.862999999998</v>
      </c>
      <c r="E98">
        <v>36195.180999999997</v>
      </c>
      <c r="F98">
        <v>24822.677734375</v>
      </c>
      <c r="G98">
        <v>41115.976000000002</v>
      </c>
    </row>
    <row r="99" spans="1:7">
      <c r="A99">
        <v>2010</v>
      </c>
      <c r="B99">
        <v>33041.758453900002</v>
      </c>
      <c r="C99">
        <v>29274.783203125</v>
      </c>
      <c r="D99">
        <v>33795.153597799996</v>
      </c>
      <c r="E99">
        <v>35517.199640999999</v>
      </c>
      <c r="F99">
        <v>24969.66796875</v>
      </c>
      <c r="G99">
        <v>40468.082015200001</v>
      </c>
    </row>
    <row r="100" spans="1:7">
      <c r="A100">
        <v>2011</v>
      </c>
      <c r="B100">
        <v>33290.541255600001</v>
      </c>
      <c r="C100">
        <v>29497.947265625</v>
      </c>
      <c r="D100">
        <v>34027.989954299999</v>
      </c>
      <c r="E100">
        <v>36556.385492699999</v>
      </c>
      <c r="F100">
        <v>24546.505859375</v>
      </c>
      <c r="G100">
        <v>40454.328614400001</v>
      </c>
    </row>
    <row r="101" spans="1:7">
      <c r="A101">
        <v>2012</v>
      </c>
      <c r="B101">
        <v>32978.774549599999</v>
      </c>
      <c r="C101">
        <v>29153.650390625</v>
      </c>
      <c r="D101">
        <v>33805.828456800002</v>
      </c>
      <c r="E101">
        <v>36493.753655200002</v>
      </c>
      <c r="F101">
        <v>24294.708984375</v>
      </c>
      <c r="G101">
        <v>39595.2058072</v>
      </c>
    </row>
    <row r="102" spans="1:7">
      <c r="A102">
        <v>2013</v>
      </c>
      <c r="B102">
        <v>33874.955102699998</v>
      </c>
      <c r="C102">
        <v>30009.34375</v>
      </c>
      <c r="D102">
        <v>35095.6742055</v>
      </c>
      <c r="E102">
        <v>37740.565594899999</v>
      </c>
      <c r="F102">
        <v>24719.5625</v>
      </c>
      <c r="G102">
        <v>40182.003800499995</v>
      </c>
    </row>
    <row r="103" spans="1:7">
      <c r="A103">
        <v>2014</v>
      </c>
      <c r="B103">
        <v>34100</v>
      </c>
      <c r="C103">
        <v>30400</v>
      </c>
      <c r="D103">
        <v>35700</v>
      </c>
      <c r="E103">
        <v>38500</v>
      </c>
      <c r="F103">
        <v>25100</v>
      </c>
      <c r="G103">
        <v>40600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CL105"/>
  <sheetViews>
    <sheetView workbookViewId="0">
      <pane xSplit="1" ySplit="1" topLeftCell="U51" activePane="bottomRight" state="frozen"/>
      <selection activeCell="D32" sqref="D32"/>
      <selection pane="topRight" activeCell="D32" sqref="D32"/>
      <selection pane="bottomLeft" activeCell="D32" sqref="D32"/>
      <selection pane="bottomRight" activeCell="AH103" sqref="AH103"/>
    </sheetView>
  </sheetViews>
  <sheetFormatPr baseColWidth="10" defaultColWidth="8.83203125" defaultRowHeight="15" x14ac:dyDescent="0"/>
  <sheetData>
    <row r="1" spans="1:90">
      <c r="A1" t="s">
        <v>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  <c r="T1" t="s">
        <v>380</v>
      </c>
      <c r="U1" t="s">
        <v>381</v>
      </c>
      <c r="V1" t="s">
        <v>382</v>
      </c>
      <c r="W1" t="s">
        <v>383</v>
      </c>
      <c r="X1" t="s">
        <v>384</v>
      </c>
      <c r="Y1" t="s">
        <v>385</v>
      </c>
      <c r="Z1" t="s">
        <v>386</v>
      </c>
      <c r="AA1" t="s">
        <v>387</v>
      </c>
      <c r="AB1" t="s">
        <v>388</v>
      </c>
      <c r="AC1" t="s">
        <v>389</v>
      </c>
      <c r="AD1" t="s">
        <v>390</v>
      </c>
      <c r="AE1" t="s">
        <v>391</v>
      </c>
      <c r="AF1" t="s">
        <v>392</v>
      </c>
      <c r="AG1" t="s">
        <v>393</v>
      </c>
      <c r="AH1" t="s">
        <v>394</v>
      </c>
      <c r="AI1" t="s">
        <v>395</v>
      </c>
      <c r="AJ1" t="s">
        <v>396</v>
      </c>
      <c r="AK1" t="s">
        <v>397</v>
      </c>
      <c r="AL1" t="s">
        <v>398</v>
      </c>
      <c r="AM1" t="s">
        <v>399</v>
      </c>
      <c r="AN1" t="s">
        <v>400</v>
      </c>
      <c r="AO1" t="s">
        <v>401</v>
      </c>
      <c r="AP1" t="s">
        <v>402</v>
      </c>
      <c r="AQ1" t="s">
        <v>403</v>
      </c>
      <c r="AR1" t="s">
        <v>404</v>
      </c>
      <c r="AS1" t="s">
        <v>405</v>
      </c>
      <c r="AT1" t="s">
        <v>406</v>
      </c>
      <c r="AU1" t="s">
        <v>407</v>
      </c>
      <c r="AV1" t="s">
        <v>408</v>
      </c>
      <c r="AW1" t="s">
        <v>409</v>
      </c>
      <c r="AX1" t="s">
        <v>410</v>
      </c>
      <c r="AY1" t="s">
        <v>411</v>
      </c>
      <c r="AZ1" t="s">
        <v>412</v>
      </c>
      <c r="BA1" t="s">
        <v>413</v>
      </c>
      <c r="BB1" t="s">
        <v>414</v>
      </c>
      <c r="BC1" t="s">
        <v>415</v>
      </c>
      <c r="BD1" t="s">
        <v>416</v>
      </c>
      <c r="BE1" t="s">
        <v>417</v>
      </c>
      <c r="BF1" t="s">
        <v>418</v>
      </c>
      <c r="BG1" t="s">
        <v>419</v>
      </c>
      <c r="BH1" t="s">
        <v>420</v>
      </c>
      <c r="BI1" t="s">
        <v>421</v>
      </c>
      <c r="BJ1" t="s">
        <v>422</v>
      </c>
      <c r="BK1" t="s">
        <v>423</v>
      </c>
      <c r="BL1" t="s">
        <v>424</v>
      </c>
      <c r="BM1" t="s">
        <v>425</v>
      </c>
      <c r="BN1" t="s">
        <v>426</v>
      </c>
      <c r="BO1" t="s">
        <v>427</v>
      </c>
      <c r="BP1" t="s">
        <v>428</v>
      </c>
      <c r="BQ1" t="s">
        <v>429</v>
      </c>
      <c r="BR1" t="s">
        <v>430</v>
      </c>
      <c r="BS1" t="s">
        <v>431</v>
      </c>
      <c r="BT1" t="s">
        <v>432</v>
      </c>
      <c r="BU1" t="s">
        <v>433</v>
      </c>
      <c r="BV1" t="s">
        <v>434</v>
      </c>
      <c r="BW1" t="s">
        <v>435</v>
      </c>
      <c r="BX1" t="s">
        <v>436</v>
      </c>
      <c r="BY1" t="s">
        <v>437</v>
      </c>
      <c r="BZ1" t="s">
        <v>438</v>
      </c>
      <c r="CA1" t="s">
        <v>439</v>
      </c>
      <c r="CB1" t="s">
        <v>440</v>
      </c>
      <c r="CC1" t="s">
        <v>441</v>
      </c>
      <c r="CD1" t="s">
        <v>442</v>
      </c>
      <c r="CE1" t="s">
        <v>443</v>
      </c>
      <c r="CF1" t="s">
        <v>444</v>
      </c>
      <c r="CG1" t="s">
        <v>445</v>
      </c>
      <c r="CH1" t="s">
        <v>446</v>
      </c>
      <c r="CI1" t="s">
        <v>447</v>
      </c>
      <c r="CJ1" t="s">
        <v>448</v>
      </c>
      <c r="CK1" t="s">
        <v>449</v>
      </c>
      <c r="CL1" t="s">
        <v>604</v>
      </c>
    </row>
    <row r="2" spans="1:90">
      <c r="A2">
        <v>1913</v>
      </c>
      <c r="B2">
        <v>1</v>
      </c>
      <c r="C2">
        <v>5.0055972098904111E-2</v>
      </c>
      <c r="D2">
        <v>5.7808084558702219E-2</v>
      </c>
      <c r="E2">
        <v>8.6250383024721156E-2</v>
      </c>
      <c r="F2">
        <v>8.5913177366296806E-2</v>
      </c>
      <c r="G2">
        <v>4.7403505852074822E-3</v>
      </c>
      <c r="H2">
        <v>0.54525293556545085</v>
      </c>
      <c r="I2">
        <v>0.16997927863039261</v>
      </c>
      <c r="R2">
        <v>0.42309919443692967</v>
      </c>
      <c r="S2">
        <v>4.7507618222975612E-2</v>
      </c>
      <c r="T2">
        <v>4.9989032507650716E-2</v>
      </c>
      <c r="U2">
        <v>4.417587350543211E-2</v>
      </c>
      <c r="V2">
        <v>5.9541514896459584E-2</v>
      </c>
      <c r="W2">
        <v>7.1173569374358896E-4</v>
      </c>
      <c r="X2">
        <v>0.10296646206991127</v>
      </c>
      <c r="Y2">
        <v>0.11820695754075677</v>
      </c>
      <c r="Z2">
        <v>0.31593098384780877</v>
      </c>
      <c r="AA2">
        <v>4.7485049582029502E-2</v>
      </c>
      <c r="AB2">
        <v>3.7174480100953124E-2</v>
      </c>
      <c r="AC2">
        <v>3.1235348680439676E-2</v>
      </c>
      <c r="AD2">
        <v>5.247068885072953E-2</v>
      </c>
      <c r="AE2">
        <v>3.5334533584679105E-4</v>
      </c>
      <c r="AF2">
        <v>4.2978138724691056E-2</v>
      </c>
      <c r="AG2">
        <v>0.10423393257311905</v>
      </c>
      <c r="AH2">
        <v>0.18835218480515314</v>
      </c>
      <c r="AI2">
        <v>4.7507330398972834E-2</v>
      </c>
      <c r="AJ2">
        <v>2.4038576234570175E-2</v>
      </c>
      <c r="AK2">
        <v>1.4991082011695312E-2</v>
      </c>
      <c r="AL2">
        <v>2.8220903352480217E-2</v>
      </c>
      <c r="AM2">
        <v>5.502154910967826E-5</v>
      </c>
      <c r="AN2">
        <v>1.7532688947934329E-2</v>
      </c>
      <c r="AO2">
        <v>5.6006582310390553E-2</v>
      </c>
      <c r="AP2">
        <v>0.15834148782739374</v>
      </c>
      <c r="AQ2">
        <v>4.7532157147891475E-2</v>
      </c>
      <c r="AR2">
        <v>2.0073509662003296E-2</v>
      </c>
      <c r="AS2">
        <v>1.0759521486751475E-2</v>
      </c>
      <c r="AT2">
        <v>2.2390806915754659E-2</v>
      </c>
      <c r="AU2">
        <v>2.0201334225209176E-5</v>
      </c>
      <c r="AV2">
        <v>1.3161219637035581E-2</v>
      </c>
      <c r="AW2">
        <v>4.4404071643732071E-2</v>
      </c>
      <c r="AX2">
        <v>9.3432109229525051E-2</v>
      </c>
      <c r="AY2">
        <v>3.7849289131173997E-2</v>
      </c>
      <c r="AZ2">
        <v>1.1623233916375392E-2</v>
      </c>
      <c r="BA2">
        <v>4.7659697557684254E-3</v>
      </c>
      <c r="BB2">
        <v>1.1407893143719863E-2</v>
      </c>
      <c r="BC2">
        <v>-7.0999632502978076E-6</v>
      </c>
      <c r="BD2">
        <v>5.2125741167478919E-3</v>
      </c>
      <c r="BE2">
        <v>2.2580249128989777E-2</v>
      </c>
      <c r="BF2">
        <v>2.9490935144098555E-2</v>
      </c>
      <c r="BG2">
        <v>1.446316814662304E-2</v>
      </c>
      <c r="BH2">
        <v>3.3329430357410292E-3</v>
      </c>
      <c r="BI2">
        <v>1.1281906937858357E-3</v>
      </c>
      <c r="BJ2">
        <v>3.2451786205933649E-3</v>
      </c>
      <c r="BK2">
        <v>-8.055813592523403E-6</v>
      </c>
      <c r="BL2">
        <v>9.0590363085029952E-4</v>
      </c>
      <c r="BM2">
        <v>6.4236068300975169E-3</v>
      </c>
      <c r="BV2">
        <v>0.57690080556307033</v>
      </c>
      <c r="BW2">
        <v>2.5045649067240079E-3</v>
      </c>
      <c r="BX2">
        <v>7.7767638415776937E-3</v>
      </c>
      <c r="BY2">
        <v>4.206181245089461E-2</v>
      </c>
      <c r="BZ2">
        <v>2.6333138838692361E-2</v>
      </c>
      <c r="CA2">
        <v>4.0294743168795199E-3</v>
      </c>
      <c r="CB2">
        <v>0.44218863239558998</v>
      </c>
      <c r="CC2">
        <v>5.20066007707101E-2</v>
      </c>
      <c r="CL2">
        <v>7.5212923258908765E-3</v>
      </c>
    </row>
    <row r="3" spans="1:90">
      <c r="A3">
        <v>1914</v>
      </c>
      <c r="B3">
        <v>1.000031590461731</v>
      </c>
      <c r="C3">
        <v>4.9438716802117998E-2</v>
      </c>
      <c r="D3">
        <v>5.9823833347469324E-2</v>
      </c>
      <c r="E3">
        <v>9.143803603630711E-2</v>
      </c>
      <c r="F3">
        <v>8.8747766776821307E-2</v>
      </c>
      <c r="G3">
        <v>4.7779630266512572E-3</v>
      </c>
      <c r="H3">
        <v>0.53408925469732393</v>
      </c>
      <c r="I3">
        <v>0.17171617301107844</v>
      </c>
      <c r="R3">
        <v>0.42953700544365464</v>
      </c>
      <c r="S3">
        <v>4.6924309727160399E-2</v>
      </c>
      <c r="T3">
        <v>5.4136196924269187E-2</v>
      </c>
      <c r="U3">
        <v>4.6740744367670645E-2</v>
      </c>
      <c r="V3">
        <v>6.1687067799690659E-2</v>
      </c>
      <c r="W3">
        <v>7.4404688351458782E-4</v>
      </c>
      <c r="X3">
        <v>9.9536345570649207E-2</v>
      </c>
      <c r="Y3">
        <v>0.11976829417069998</v>
      </c>
      <c r="Z3">
        <v>0.32264482265376165</v>
      </c>
      <c r="AA3">
        <v>4.6902908403025668E-2</v>
      </c>
      <c r="AB3">
        <v>4.0490973860309337E-2</v>
      </c>
      <c r="AC3">
        <v>3.3060105692971103E-2</v>
      </c>
      <c r="AD3">
        <v>5.4452876627756518E-2</v>
      </c>
      <c r="AE3">
        <v>3.7577448247911569E-4</v>
      </c>
      <c r="AF3">
        <v>4.1571601164885542E-2</v>
      </c>
      <c r="AG3">
        <v>0.1057905824223344</v>
      </c>
      <c r="AH3">
        <v>0.19327315990834554</v>
      </c>
      <c r="AI3">
        <v>4.692428652929171E-2</v>
      </c>
      <c r="AJ3">
        <v>2.6589370088756947E-2</v>
      </c>
      <c r="AK3">
        <v>1.5925549487899402E-2</v>
      </c>
      <c r="AL3">
        <v>2.9464431005535585E-2</v>
      </c>
      <c r="AM3">
        <v>6.3017748323276537E-5</v>
      </c>
      <c r="AN3">
        <v>1.7117626012530925E-2</v>
      </c>
      <c r="AO3">
        <v>5.7188879036007723E-2</v>
      </c>
      <c r="AP3">
        <v>0.16371125858795588</v>
      </c>
      <c r="AQ3">
        <v>4.6948166630496675E-2</v>
      </c>
      <c r="AR3">
        <v>2.2482356192927992E-2</v>
      </c>
      <c r="AS3">
        <v>1.1576196346477429E-2</v>
      </c>
      <c r="AT3">
        <v>2.3668752479065358E-2</v>
      </c>
      <c r="AU3">
        <v>2.5709419486327833E-5</v>
      </c>
      <c r="AV3">
        <v>1.3100268770847273E-2</v>
      </c>
      <c r="AW3">
        <v>4.5909808748654857E-2</v>
      </c>
      <c r="AX3">
        <v>9.9399599700934316E-2</v>
      </c>
      <c r="AY3">
        <v>4.2215064790280712E-2</v>
      </c>
      <c r="AZ3">
        <v>1.2638626294219881E-2</v>
      </c>
      <c r="BA3">
        <v>5.0007792426917282E-3</v>
      </c>
      <c r="BB3">
        <v>1.1767035491094096E-2</v>
      </c>
      <c r="BC3">
        <v>-5.0628320356143101E-6</v>
      </c>
      <c r="BD3">
        <v>5.0056512201294198E-3</v>
      </c>
      <c r="BE3">
        <v>2.2777505494554089E-2</v>
      </c>
      <c r="BF3">
        <v>3.147049060076592E-2</v>
      </c>
      <c r="BG3">
        <v>1.6108278822469714E-2</v>
      </c>
      <c r="BH3">
        <v>3.586455175538667E-3</v>
      </c>
      <c r="BI3">
        <v>1.1697631403290534E-3</v>
      </c>
      <c r="BJ3">
        <v>3.3223130920787352E-3</v>
      </c>
      <c r="BK3">
        <v>-7.68410010287743E-6</v>
      </c>
      <c r="BL3">
        <v>8.6040565892223509E-4</v>
      </c>
      <c r="BM3">
        <v>6.4309588115303903E-3</v>
      </c>
      <c r="BV3">
        <v>0.57049458501807626</v>
      </c>
      <c r="BW3">
        <v>2.4736269595110479E-3</v>
      </c>
      <c r="BX3">
        <v>5.6424902554076516E-3</v>
      </c>
      <c r="BY3">
        <v>4.4685536285431426E-2</v>
      </c>
      <c r="BZ3">
        <v>2.7023340729428452E-2</v>
      </c>
      <c r="CA3">
        <v>4.0347561806019757E-3</v>
      </c>
      <c r="CB3">
        <v>0.4344429025701726</v>
      </c>
      <c r="CC3">
        <v>5.2192085367380271E-2</v>
      </c>
      <c r="CL3">
        <v>7.837456187438821E-3</v>
      </c>
    </row>
    <row r="4" spans="1:90">
      <c r="A4">
        <v>1915</v>
      </c>
      <c r="B4">
        <v>1.0000001192092896</v>
      </c>
      <c r="C4">
        <v>5.139106986308687E-2</v>
      </c>
      <c r="D4">
        <v>6.1998880389201858E-2</v>
      </c>
      <c r="E4">
        <v>9.1907900997377862E-2</v>
      </c>
      <c r="F4">
        <v>8.5929579908619727E-2</v>
      </c>
      <c r="G4">
        <v>4.8242340497993341E-3</v>
      </c>
      <c r="H4">
        <v>0.53824630060165168</v>
      </c>
      <c r="I4">
        <v>0.16570209481373754</v>
      </c>
      <c r="R4">
        <v>0.42188210460514047</v>
      </c>
      <c r="S4">
        <v>4.8775865689154367E-2</v>
      </c>
      <c r="T4">
        <v>5.3099298114025931E-2</v>
      </c>
      <c r="U4">
        <v>4.673661515253031E-2</v>
      </c>
      <c r="V4">
        <v>5.9221633226127064E-2</v>
      </c>
      <c r="W4">
        <v>7.6020804792566404E-4</v>
      </c>
      <c r="X4">
        <v>9.8698951990728007E-2</v>
      </c>
      <c r="Y4">
        <v>0.1145895323846491</v>
      </c>
      <c r="Z4">
        <v>0.31473979647942424</v>
      </c>
      <c r="AA4">
        <v>4.8752588820210857E-2</v>
      </c>
      <c r="AB4">
        <v>3.9233909179533406E-2</v>
      </c>
      <c r="AC4">
        <v>3.2903883151344432E-2</v>
      </c>
      <c r="AD4">
        <v>5.2019590490828889E-2</v>
      </c>
      <c r="AE4">
        <v>3.8585937356525176E-4</v>
      </c>
      <c r="AF4">
        <v>4.072526185252618E-2</v>
      </c>
      <c r="AG4">
        <v>0.10071870361141529</v>
      </c>
      <c r="AH4">
        <v>0.18702569406720165</v>
      </c>
      <c r="AI4">
        <v>4.877544990375203E-2</v>
      </c>
      <c r="AJ4">
        <v>2.4981947483808987E-2</v>
      </c>
      <c r="AK4">
        <v>1.5610571419082897E-2</v>
      </c>
      <c r="AL4">
        <v>2.7645678328194648E-2</v>
      </c>
      <c r="AM4">
        <v>6.5902878541900748E-5</v>
      </c>
      <c r="AN4">
        <v>1.6473284278846631E-2</v>
      </c>
      <c r="AO4">
        <v>5.3472859774974561E-2</v>
      </c>
      <c r="AP4">
        <v>0.15888423390517056</v>
      </c>
      <c r="AQ4">
        <v>4.8801379940013698E-2</v>
      </c>
      <c r="AR4">
        <v>2.1063976546538569E-2</v>
      </c>
      <c r="AS4">
        <v>1.1320106946387264E-2</v>
      </c>
      <c r="AT4">
        <v>2.217509382240045E-2</v>
      </c>
      <c r="AU4">
        <v>2.7542719233293238E-5</v>
      </c>
      <c r="AV4">
        <v>1.2633296726051915E-2</v>
      </c>
      <c r="AW4">
        <v>4.2862837204545423E-2</v>
      </c>
      <c r="AX4">
        <v>0.10621104256728918</v>
      </c>
      <c r="AY4">
        <v>4.6371265499303184E-2</v>
      </c>
      <c r="AZ4">
        <v>1.3072067392845667E-2</v>
      </c>
      <c r="BA4">
        <v>5.4304292000668542E-3</v>
      </c>
      <c r="BB4">
        <v>1.2206979501667175E-2</v>
      </c>
      <c r="BC4">
        <v>-4.1662309778559489E-6</v>
      </c>
      <c r="BD4">
        <v>5.5719356039306478E-3</v>
      </c>
      <c r="BE4">
        <v>2.3562531600453508E-2</v>
      </c>
      <c r="BF4">
        <v>5.0242375912689485E-2</v>
      </c>
      <c r="BG4">
        <v>2.6094627323060705E-2</v>
      </c>
      <c r="BH4">
        <v>5.6787247297570582E-3</v>
      </c>
      <c r="BI4">
        <v>2.0169564520331087E-3</v>
      </c>
      <c r="BJ4">
        <v>5.0671564425543904E-3</v>
      </c>
      <c r="BK4">
        <v>-7.2962261334935368E-6</v>
      </c>
      <c r="BL4">
        <v>1.5930728662677371E-3</v>
      </c>
      <c r="BM4">
        <v>9.7991343251499843E-3</v>
      </c>
      <c r="BV4">
        <v>0.57811801460414913</v>
      </c>
      <c r="BW4">
        <v>2.5713153365198313E-3</v>
      </c>
      <c r="BX4">
        <v>8.8559184272433179E-3</v>
      </c>
      <c r="BY4">
        <v>4.5158485964920024E-2</v>
      </c>
      <c r="BZ4">
        <v>2.6670794120116609E-2</v>
      </c>
      <c r="CA4">
        <v>4.0648641239582044E-3</v>
      </c>
      <c r="CB4">
        <v>0.43945571146898205</v>
      </c>
      <c r="CC4">
        <v>5.13408666181615E-2</v>
      </c>
      <c r="CL4">
        <v>7.9693726713610837E-3</v>
      </c>
    </row>
    <row r="5" spans="1:90">
      <c r="A5">
        <v>1916</v>
      </c>
      <c r="B5">
        <v>1</v>
      </c>
      <c r="C5">
        <v>8.2734279075150977E-2</v>
      </c>
      <c r="D5">
        <v>5.5861563200366213E-2</v>
      </c>
      <c r="E5">
        <v>8.3276252686454458E-2</v>
      </c>
      <c r="F5">
        <v>7.8460716784539281E-2</v>
      </c>
      <c r="G5">
        <v>4.8290509650972032E-3</v>
      </c>
      <c r="H5">
        <v>0.54208153343660015</v>
      </c>
      <c r="I5">
        <v>0.15275657790222272</v>
      </c>
      <c r="R5">
        <v>0.4438837529981236</v>
      </c>
      <c r="S5">
        <v>7.6146769807976494E-2</v>
      </c>
      <c r="T5">
        <v>5.0456186225166927E-2</v>
      </c>
      <c r="U5">
        <v>4.5962025238817671E-2</v>
      </c>
      <c r="V5">
        <v>5.4834713750130326E-2</v>
      </c>
      <c r="W5">
        <v>7.7406771181860994E-4</v>
      </c>
      <c r="X5">
        <v>0.10857566927274723</v>
      </c>
      <c r="Y5">
        <v>0.10713432099146637</v>
      </c>
      <c r="Z5">
        <v>0.33950967632503226</v>
      </c>
      <c r="AA5">
        <v>7.8498411241385221E-2</v>
      </c>
      <c r="AB5">
        <v>3.7769501732436511E-2</v>
      </c>
      <c r="AC5">
        <v>3.3122306756781288E-2</v>
      </c>
      <c r="AD5">
        <v>4.8567661394192899E-2</v>
      </c>
      <c r="AE5">
        <v>3.9456089090338304E-4</v>
      </c>
      <c r="AF5">
        <v>4.620806372637503E-2</v>
      </c>
      <c r="AG5">
        <v>9.4949170582958028E-2</v>
      </c>
      <c r="AH5">
        <v>0.20635863045401706</v>
      </c>
      <c r="AI5">
        <v>6.7113289920694236E-2</v>
      </c>
      <c r="AJ5">
        <v>2.5076517149634766E-2</v>
      </c>
      <c r="AK5">
        <v>1.6492250046927181E-2</v>
      </c>
      <c r="AL5">
        <v>2.6599986497006498E-2</v>
      </c>
      <c r="AM5">
        <v>6.9366870899096003E-5</v>
      </c>
      <c r="AN5">
        <v>1.9046192578391657E-2</v>
      </c>
      <c r="AO5">
        <v>5.1961027390463661E-2</v>
      </c>
      <c r="AP5">
        <v>0.17444149363600278</v>
      </c>
      <c r="AQ5">
        <v>6.224718149917699E-2</v>
      </c>
      <c r="AR5">
        <v>2.1480892526582862E-2</v>
      </c>
      <c r="AS5">
        <v>1.2184742100784898E-2</v>
      </c>
      <c r="AT5">
        <v>2.1607996039113928E-2</v>
      </c>
      <c r="AU5">
        <v>3.0088426524284147E-5</v>
      </c>
      <c r="AV5">
        <v>1.4704723811300802E-2</v>
      </c>
      <c r="AW5">
        <v>4.2185869232519019E-2</v>
      </c>
      <c r="AX5">
        <v>0.11061904555898271</v>
      </c>
      <c r="AY5">
        <v>4.9706311714984838E-2</v>
      </c>
      <c r="AZ5">
        <v>1.3470105993251392E-2</v>
      </c>
      <c r="BA5">
        <v>5.9047198412642086E-3</v>
      </c>
      <c r="BB5">
        <v>1.1918773216416425E-2</v>
      </c>
      <c r="BC5">
        <v>-3.1387709847371212E-6</v>
      </c>
      <c r="BD5">
        <v>6.3832729762253919E-3</v>
      </c>
      <c r="BE5">
        <v>2.323900058782518E-2</v>
      </c>
      <c r="BF5">
        <v>4.9268164322972395E-2</v>
      </c>
      <c r="BG5">
        <v>2.6155180035671386E-2</v>
      </c>
      <c r="BH5">
        <v>5.566249606038156E-3</v>
      </c>
      <c r="BI5">
        <v>2.0835002204272891E-3</v>
      </c>
      <c r="BJ5">
        <v>4.6689788306083051E-3</v>
      </c>
      <c r="BK5">
        <v>-7.0983185491399558E-6</v>
      </c>
      <c r="BL5">
        <v>1.6844077224210396E-3</v>
      </c>
      <c r="BM5">
        <v>9.1169462263553554E-3</v>
      </c>
      <c r="BV5">
        <v>0.55611624700187634</v>
      </c>
      <c r="BW5">
        <v>6.5268806161338953E-3</v>
      </c>
      <c r="BX5">
        <v>5.3660968070298413E-3</v>
      </c>
      <c r="BY5">
        <v>3.7300460280884483E-2</v>
      </c>
      <c r="BZ5">
        <v>2.3595272773846713E-2</v>
      </c>
      <c r="CA5">
        <v>4.0558354953906372E-3</v>
      </c>
      <c r="CB5">
        <v>0.43341835807370471</v>
      </c>
      <c r="CC5">
        <v>4.585331698754809E-2</v>
      </c>
      <c r="CL5">
        <v>7.0678780361635597E-3</v>
      </c>
    </row>
    <row r="6" spans="1:90">
      <c r="A6">
        <v>1917</v>
      </c>
      <c r="B6">
        <v>0.99998033046722412</v>
      </c>
      <c r="C6">
        <v>9.0708391192980936E-2</v>
      </c>
      <c r="D6">
        <v>5.2717928054848949E-2</v>
      </c>
      <c r="E6">
        <v>7.5751295321447684E-2</v>
      </c>
      <c r="F6">
        <v>8.2960780182065222E-2</v>
      </c>
      <c r="G6">
        <v>4.751030059054453E-3</v>
      </c>
      <c r="H6">
        <v>0.5330331142241217</v>
      </c>
      <c r="I6">
        <v>0.16005794028863943</v>
      </c>
      <c r="R6">
        <v>0.4490198792078352</v>
      </c>
      <c r="S6">
        <v>8.4989247008277119E-2</v>
      </c>
      <c r="T6">
        <v>5.0538481899083103E-2</v>
      </c>
      <c r="U6">
        <v>4.4779403514890327E-2</v>
      </c>
      <c r="V6">
        <v>5.7200300290341163E-2</v>
      </c>
      <c r="W6">
        <v>7.6627221211790649E-4</v>
      </c>
      <c r="X6">
        <v>0.1000137013877589</v>
      </c>
      <c r="Y6">
        <v>0.1107324728953666</v>
      </c>
      <c r="Z6">
        <v>0.34590331461740398</v>
      </c>
      <c r="AA6">
        <v>8.6068906365204062E-2</v>
      </c>
      <c r="AB6">
        <v>3.7815905561033085E-2</v>
      </c>
      <c r="AC6">
        <v>3.2550384428716148E-2</v>
      </c>
      <c r="AD6">
        <v>5.0257759738878423E-2</v>
      </c>
      <c r="AE6">
        <v>3.9242521895845354E-4</v>
      </c>
      <c r="AF6">
        <v>4.1465671034241224E-2</v>
      </c>
      <c r="AG6">
        <v>9.7352262270372622E-2</v>
      </c>
      <c r="AH6">
        <v>0.20136263442645991</v>
      </c>
      <c r="AI6">
        <v>8.0431502431858232E-2</v>
      </c>
      <c r="AJ6">
        <v>3.0590827935241181E-2</v>
      </c>
      <c r="AK6">
        <v>1.2616237853500382E-2</v>
      </c>
      <c r="AL6">
        <v>1.8436829410518586E-2</v>
      </c>
      <c r="AM6">
        <v>7.3457862050073643E-5</v>
      </c>
      <c r="AN6">
        <v>2.3609405243170876E-2</v>
      </c>
      <c r="AO6">
        <v>3.5604373690120601E-2</v>
      </c>
      <c r="AP6">
        <v>0.1646045084529317</v>
      </c>
      <c r="AQ6">
        <v>7.4121014063240565E-2</v>
      </c>
      <c r="AR6">
        <v>2.6046655178616322E-2</v>
      </c>
      <c r="AS6">
        <v>8.5630177170825158E-3</v>
      </c>
      <c r="AT6">
        <v>1.284749260924656E-2</v>
      </c>
      <c r="AU6">
        <v>3.3529628024589009E-5</v>
      </c>
      <c r="AV6">
        <v>1.8237446108346895E-2</v>
      </c>
      <c r="AW6">
        <v>2.4755353148374262E-2</v>
      </c>
      <c r="AX6">
        <v>9.8623842049868668E-2</v>
      </c>
      <c r="AY6">
        <v>5.3069110998731017E-2</v>
      </c>
      <c r="AZ6">
        <v>1.6192719058929786E-2</v>
      </c>
      <c r="BA6">
        <v>3.4346099393373834E-3</v>
      </c>
      <c r="BB6">
        <v>6.0304987910777732E-3</v>
      </c>
      <c r="BC6">
        <v>-1.1344137700278931E-6</v>
      </c>
      <c r="BD6">
        <v>8.3248521220302546E-3</v>
      </c>
      <c r="BE6">
        <v>1.1573185553532492E-2</v>
      </c>
      <c r="BF6">
        <v>4.0152055932887343E-2</v>
      </c>
      <c r="BG6">
        <v>2.4111178235316374E-2</v>
      </c>
      <c r="BH6">
        <v>6.8559494470560364E-3</v>
      </c>
      <c r="BI6">
        <v>9.1184227911012949E-4</v>
      </c>
      <c r="BJ6">
        <v>2.1927446328452076E-3</v>
      </c>
      <c r="BK6">
        <v>-6.6552630364278675E-6</v>
      </c>
      <c r="BL6">
        <v>1.8657984003941648E-3</v>
      </c>
      <c r="BM6">
        <v>4.2211982012018605E-3</v>
      </c>
      <c r="BV6">
        <v>0.55096045125938886</v>
      </c>
      <c r="BW6">
        <v>5.653356813001045E-3</v>
      </c>
      <c r="BX6">
        <v>2.1396306675029904E-3</v>
      </c>
      <c r="BY6">
        <v>3.0955949156993821E-2</v>
      </c>
      <c r="BZ6">
        <v>2.5730873713613531E-2</v>
      </c>
      <c r="CA6">
        <v>3.9855834904650384E-3</v>
      </c>
      <c r="CB6">
        <v>0.43293868266096069</v>
      </c>
      <c r="CC6">
        <v>4.9556523727246893E-2</v>
      </c>
      <c r="CL6">
        <v>6.7005819694704542E-3</v>
      </c>
    </row>
    <row r="7" spans="1:90">
      <c r="A7">
        <v>1918</v>
      </c>
      <c r="B7">
        <v>0.99998396635055542</v>
      </c>
      <c r="C7">
        <v>9.1179670412967428E-2</v>
      </c>
      <c r="D7">
        <v>5.1527954220803675E-2</v>
      </c>
      <c r="E7">
        <v>6.8953802224912777E-2</v>
      </c>
      <c r="F7">
        <v>7.8961829942301748E-2</v>
      </c>
      <c r="G7">
        <v>4.9510198969192403E-3</v>
      </c>
      <c r="H7">
        <v>0.55835244858712463</v>
      </c>
      <c r="I7">
        <v>0.1460572912829132</v>
      </c>
      <c r="R7">
        <v>0.43637946326819005</v>
      </c>
      <c r="S7">
        <v>8.6544415397708754E-2</v>
      </c>
      <c r="T7">
        <v>5.3352271072626335E-2</v>
      </c>
      <c r="U7">
        <v>4.0621955392529968E-2</v>
      </c>
      <c r="V7">
        <v>5.4137698654479184E-2</v>
      </c>
      <c r="W7">
        <v>8.0087429827560791E-4</v>
      </c>
      <c r="X7">
        <v>0.10045667981998221</v>
      </c>
      <c r="Y7">
        <v>0.10046556863258799</v>
      </c>
      <c r="Z7">
        <v>0.33853933940795539</v>
      </c>
      <c r="AA7">
        <v>8.4244051271188614E-2</v>
      </c>
      <c r="AB7">
        <v>4.5366890018326188E-2</v>
      </c>
      <c r="AC7">
        <v>2.8134456119066353E-2</v>
      </c>
      <c r="AD7">
        <v>4.3392800085543651E-2</v>
      </c>
      <c r="AE7">
        <v>4.1869049780375524E-4</v>
      </c>
      <c r="AF7">
        <v>5.6400625484278016E-2</v>
      </c>
      <c r="AG7">
        <v>8.0581825931748813E-2</v>
      </c>
      <c r="AH7">
        <v>0.18951893559985655</v>
      </c>
      <c r="AI7">
        <v>7.0117032794950171E-2</v>
      </c>
      <c r="AJ7">
        <v>2.9002329319710866E-2</v>
      </c>
      <c r="AK7">
        <v>1.1241526117761044E-2</v>
      </c>
      <c r="AL7">
        <v>1.8975381959005149E-2</v>
      </c>
      <c r="AM7">
        <v>7.8054455620949316E-5</v>
      </c>
      <c r="AN7">
        <v>2.4950315798295496E-2</v>
      </c>
      <c r="AO7">
        <v>3.5154295154512925E-2</v>
      </c>
      <c r="AP7">
        <v>0.14950988208560825</v>
      </c>
      <c r="AQ7">
        <v>6.1133276837955074E-2</v>
      </c>
      <c r="AR7">
        <v>2.3420215811421067E-2</v>
      </c>
      <c r="AS7">
        <v>7.1598792988424829E-3</v>
      </c>
      <c r="AT7">
        <v>1.3435006946431816E-2</v>
      </c>
      <c r="AU7">
        <v>3.6158248362023386E-5</v>
      </c>
      <c r="AV7">
        <v>1.9482426017497795E-2</v>
      </c>
      <c r="AW7">
        <v>2.4842918925098056E-2</v>
      </c>
      <c r="AX7">
        <v>8.3631854012984425E-2</v>
      </c>
      <c r="AY7">
        <v>4.0162739592293467E-2</v>
      </c>
      <c r="AZ7">
        <v>1.3751614799658409E-2</v>
      </c>
      <c r="BA7">
        <v>2.5676925008716704E-3</v>
      </c>
      <c r="BB7">
        <v>6.5252413896999479E-3</v>
      </c>
      <c r="BC7">
        <v>-8.2684726884249985E-7</v>
      </c>
      <c r="BD7">
        <v>8.599040487025613E-3</v>
      </c>
      <c r="BE7">
        <v>1.2026352090704137E-2</v>
      </c>
      <c r="BF7">
        <v>3.1308169903172138E-2</v>
      </c>
      <c r="BG7">
        <v>1.6270695664838762E-2</v>
      </c>
      <c r="BH7">
        <v>5.3869927368118565E-3</v>
      </c>
      <c r="BI7">
        <v>6.2126513515117895E-4</v>
      </c>
      <c r="BJ7">
        <v>2.5857080640131007E-3</v>
      </c>
      <c r="BK7">
        <v>-7.0217407382935514E-6</v>
      </c>
      <c r="BL7">
        <v>1.669089751008314E-3</v>
      </c>
      <c r="BM7">
        <v>4.7814402920872204E-3</v>
      </c>
      <c r="BV7">
        <v>0.56360450308236532</v>
      </c>
      <c r="BW7">
        <v>4.5621099754097356E-3</v>
      </c>
      <c r="BX7">
        <v>-1.8730080302789217E-3</v>
      </c>
      <c r="BY7">
        <v>2.8315451581584144E-2</v>
      </c>
      <c r="BZ7">
        <v>2.4793410941952986E-2</v>
      </c>
      <c r="CA7">
        <v>4.1510102689590496E-3</v>
      </c>
      <c r="CB7">
        <v>0.45786648284721448</v>
      </c>
      <c r="CC7">
        <v>4.5789095693541393E-2</v>
      </c>
      <c r="CL7">
        <v>6.4496398345529754E-3</v>
      </c>
    </row>
    <row r="8" spans="1:90">
      <c r="A8">
        <v>1919</v>
      </c>
      <c r="B8">
        <v>0.99999994039535522</v>
      </c>
      <c r="C8">
        <v>9.8054548086899784E-2</v>
      </c>
      <c r="D8">
        <v>5.5481550324930261E-2</v>
      </c>
      <c r="E8">
        <v>6.6460360306289754E-2</v>
      </c>
      <c r="F8">
        <v>8.0012696997994792E-2</v>
      </c>
      <c r="G8">
        <v>4.8611702467576002E-3</v>
      </c>
      <c r="H8">
        <v>0.5440246493270301</v>
      </c>
      <c r="I8">
        <v>0.15110497710735771</v>
      </c>
      <c r="R8">
        <v>0.45434684309179169</v>
      </c>
      <c r="S8">
        <v>9.3075715203012055E-2</v>
      </c>
      <c r="T8">
        <v>5.8433648686742799E-2</v>
      </c>
      <c r="U8">
        <v>3.9170438548648379E-2</v>
      </c>
      <c r="V8">
        <v>5.7617529211969845E-2</v>
      </c>
      <c r="W8">
        <v>7.9723548213013571E-4</v>
      </c>
      <c r="X8">
        <v>9.6080675561890053E-2</v>
      </c>
      <c r="Y8">
        <v>0.10917160039739837</v>
      </c>
      <c r="Z8">
        <v>0.36369668344326234</v>
      </c>
      <c r="AA8">
        <v>9.1000487578351913E-2</v>
      </c>
      <c r="AB8">
        <v>5.1725522865450728E-2</v>
      </c>
      <c r="AC8">
        <v>2.7882992213096838E-2</v>
      </c>
      <c r="AD8">
        <v>4.7583723712975069E-2</v>
      </c>
      <c r="AE8">
        <v>4.2094132671121644E-4</v>
      </c>
      <c r="AF8">
        <v>5.4849290839926193E-2</v>
      </c>
      <c r="AG8">
        <v>9.0233724906750426E-2</v>
      </c>
      <c r="AH8">
        <v>0.21007459057269554</v>
      </c>
      <c r="AI8">
        <v>7.4431473952253385E-2</v>
      </c>
      <c r="AJ8">
        <v>3.4350693201748307E-2</v>
      </c>
      <c r="AK8">
        <v>1.116437275347028E-2</v>
      </c>
      <c r="AL8">
        <v>2.2679156394259967E-2</v>
      </c>
      <c r="AM8">
        <v>8.0736648268790585E-5</v>
      </c>
      <c r="AN8">
        <v>2.4432848904621194E-2</v>
      </c>
      <c r="AO8">
        <v>4.2935308718073592E-2</v>
      </c>
      <c r="AP8">
        <v>0.16521546834606154</v>
      </c>
      <c r="AQ8">
        <v>6.3296869401429798E-2</v>
      </c>
      <c r="AR8">
        <v>2.7791535053525763E-2</v>
      </c>
      <c r="AS8">
        <v>7.4922607641464464E-3</v>
      </c>
      <c r="AT8">
        <v>1.6778596205497258E-2</v>
      </c>
      <c r="AU8">
        <v>3.7770912790541881E-5</v>
      </c>
      <c r="AV8">
        <v>1.8095607368952007E-2</v>
      </c>
      <c r="AW8">
        <v>3.1722828639719779E-2</v>
      </c>
      <c r="AX8">
        <v>9.0331490223052299E-2</v>
      </c>
      <c r="AY8">
        <v>3.9629868734951466E-2</v>
      </c>
      <c r="AZ8">
        <v>1.538746557116992E-2</v>
      </c>
      <c r="BA8">
        <v>2.871262223178025E-3</v>
      </c>
      <c r="BB8">
        <v>8.6336185926130047E-3</v>
      </c>
      <c r="BC8">
        <v>-1.872511486382259E-7</v>
      </c>
      <c r="BD8">
        <v>7.5222416061302595E-3</v>
      </c>
      <c r="BE8">
        <v>1.6287220746158272E-2</v>
      </c>
      <c r="BF8">
        <v>3.1969764361548011E-2</v>
      </c>
      <c r="BG8">
        <v>1.5366871920867383E-2</v>
      </c>
      <c r="BH8">
        <v>5.3662499451993008E-3</v>
      </c>
      <c r="BI8">
        <v>6.8027581254717368E-4</v>
      </c>
      <c r="BJ8">
        <v>3.1839671377201697E-3</v>
      </c>
      <c r="BK8">
        <v>-6.8332816231918879E-6</v>
      </c>
      <c r="BL8">
        <v>1.3608230087089465E-3</v>
      </c>
      <c r="BM8">
        <v>6.0184098181282229E-3</v>
      </c>
      <c r="BV8">
        <v>0.54565309730356359</v>
      </c>
      <c r="BW8">
        <v>4.9060864322378866E-3</v>
      </c>
      <c r="BX8">
        <v>-3.00274441931969E-3</v>
      </c>
      <c r="BY8">
        <v>2.7276568480080192E-2</v>
      </c>
      <c r="BZ8">
        <v>2.2363366925039409E-2</v>
      </c>
      <c r="CA8">
        <v>4.0647936720508244E-3</v>
      </c>
      <c r="CB8">
        <v>0.4478816055798342</v>
      </c>
      <c r="CC8">
        <v>4.2163432602931289E-2</v>
      </c>
      <c r="CL8">
        <v>6.746085971486411E-3</v>
      </c>
    </row>
    <row r="9" spans="1:90">
      <c r="A9">
        <v>1920</v>
      </c>
      <c r="B9">
        <v>1</v>
      </c>
      <c r="C9">
        <v>9.0435597920555305E-2</v>
      </c>
      <c r="D9">
        <v>5.4175921075267322E-2</v>
      </c>
      <c r="E9">
        <v>6.214354570677131E-2</v>
      </c>
      <c r="F9">
        <v>7.8746127837580129E-2</v>
      </c>
      <c r="G9">
        <v>4.9770649500335802E-3</v>
      </c>
      <c r="H9">
        <v>0.55872158277806305</v>
      </c>
      <c r="I9">
        <v>0.15080021634096627</v>
      </c>
      <c r="R9">
        <v>0.43438579978886221</v>
      </c>
      <c r="S9">
        <v>8.5837590171844849E-2</v>
      </c>
      <c r="T9">
        <v>5.7054919322963984E-2</v>
      </c>
      <c r="U9">
        <v>3.5088239392681485E-2</v>
      </c>
      <c r="V9">
        <v>5.2011923420565542E-2</v>
      </c>
      <c r="W9">
        <v>8.2175465694787322E-4</v>
      </c>
      <c r="X9">
        <v>0.10364339744141765</v>
      </c>
      <c r="Y9">
        <v>9.9927975382440817E-2</v>
      </c>
      <c r="Z9">
        <v>0.33680086543675486</v>
      </c>
      <c r="AA9">
        <v>8.2474628632752386E-2</v>
      </c>
      <c r="AB9">
        <v>4.6603242066486188E-2</v>
      </c>
      <c r="AC9">
        <v>2.4829356864029054E-2</v>
      </c>
      <c r="AD9">
        <v>4.1880733426677558E-2</v>
      </c>
      <c r="AE9">
        <v>4.3515902475742616E-4</v>
      </c>
      <c r="AF9">
        <v>6.0062610518355951E-2</v>
      </c>
      <c r="AG9">
        <v>8.0515134903696398E-2</v>
      </c>
      <c r="AH9">
        <v>0.18402602239174717</v>
      </c>
      <c r="AI9">
        <v>6.4874953434065227E-2</v>
      </c>
      <c r="AJ9">
        <v>2.7438702598933357E-2</v>
      </c>
      <c r="AK9">
        <v>1.0357500712106282E-2</v>
      </c>
      <c r="AL9">
        <v>1.9307118413147251E-2</v>
      </c>
      <c r="AM9">
        <v>8.330304508136251E-5</v>
      </c>
      <c r="AN9">
        <v>2.4930730993993355E-2</v>
      </c>
      <c r="AO9">
        <v>3.7033713194420351E-2</v>
      </c>
      <c r="AP9">
        <v>0.14084426647246145</v>
      </c>
      <c r="AQ9">
        <v>5.3057640450787216E-2</v>
      </c>
      <c r="AR9">
        <v>2.1477619300881233E-2</v>
      </c>
      <c r="AS9">
        <v>6.9480466515922067E-3</v>
      </c>
      <c r="AT9">
        <v>1.4242451052656259E-2</v>
      </c>
      <c r="AU9">
        <v>3.862619873510535E-5</v>
      </c>
      <c r="AV9">
        <v>1.7803445194551862E-2</v>
      </c>
      <c r="AW9">
        <v>2.7276437623257606E-2</v>
      </c>
      <c r="AX9">
        <v>7.0256317795705583E-2</v>
      </c>
      <c r="AY9">
        <v>3.0899590905048499E-2</v>
      </c>
      <c r="AZ9">
        <v>1.0517768471209703E-2</v>
      </c>
      <c r="BA9">
        <v>2.7591475106087449E-3</v>
      </c>
      <c r="BB9">
        <v>6.6257527911921356E-3</v>
      </c>
      <c r="BC9">
        <v>-6.5969652041500029E-7</v>
      </c>
      <c r="BD9">
        <v>6.8108024721809657E-3</v>
      </c>
      <c r="BE9">
        <v>1.2643915341985975E-2</v>
      </c>
      <c r="BF9">
        <v>2.1998593691776445E-2</v>
      </c>
      <c r="BG9">
        <v>1.1067168549601757E-2</v>
      </c>
      <c r="BH9">
        <v>2.843722352674109E-3</v>
      </c>
      <c r="BI9">
        <v>6.6154557258724122E-4</v>
      </c>
      <c r="BJ9">
        <v>2.1609462347097807E-3</v>
      </c>
      <c r="BK9">
        <v>-7.1470544832612579E-6</v>
      </c>
      <c r="BL9">
        <v>1.1415538979413348E-3</v>
      </c>
      <c r="BM9">
        <v>4.1308041387454813E-3</v>
      </c>
      <c r="BV9">
        <v>0.56561420021113773</v>
      </c>
      <c r="BW9">
        <v>4.5248810072501221E-3</v>
      </c>
      <c r="BX9">
        <v>-2.9323026375934736E-3</v>
      </c>
      <c r="BY9">
        <v>2.7042679897917612E-2</v>
      </c>
      <c r="BZ9">
        <v>2.6706318442336431E-2</v>
      </c>
      <c r="CA9">
        <v>4.1561697282610386E-3</v>
      </c>
      <c r="CB9">
        <v>0.45505363196121051</v>
      </c>
      <c r="CC9">
        <v>5.1062878459816149E-2</v>
      </c>
      <c r="CL9">
        <v>6.5820772617596569E-3</v>
      </c>
    </row>
    <row r="10" spans="1:90">
      <c r="A10">
        <v>1921</v>
      </c>
      <c r="B10">
        <v>1</v>
      </c>
      <c r="C10">
        <v>6.4148712350410461E-2</v>
      </c>
      <c r="D10">
        <v>7.0403178480967388E-2</v>
      </c>
      <c r="E10">
        <v>8.0450413381767255E-2</v>
      </c>
      <c r="F10">
        <v>7.6487378733523098E-2</v>
      </c>
      <c r="G10">
        <v>5.1384036366305293E-3</v>
      </c>
      <c r="H10">
        <v>0.55849292024677399</v>
      </c>
      <c r="I10">
        <v>0.14487908151975559</v>
      </c>
      <c r="R10">
        <v>0.46528068848676268</v>
      </c>
      <c r="S10">
        <v>6.0894407497108498E-2</v>
      </c>
      <c r="T10">
        <v>6.9301297710433238E-2</v>
      </c>
      <c r="U10">
        <v>4.3342035246640466E-2</v>
      </c>
      <c r="V10">
        <v>4.9913024882342408E-2</v>
      </c>
      <c r="W10">
        <v>9.1897219799228977E-4</v>
      </c>
      <c r="X10">
        <v>0.14599628344697096</v>
      </c>
      <c r="Y10">
        <v>9.4914667505274872E-2</v>
      </c>
      <c r="Z10">
        <v>0.3479750009974672</v>
      </c>
      <c r="AA10">
        <v>6.0586633568575285E-2</v>
      </c>
      <c r="AB10">
        <v>5.7573237035969851E-2</v>
      </c>
      <c r="AC10">
        <v>3.0245217668059401E-2</v>
      </c>
      <c r="AD10">
        <v>4.053787234291497E-2</v>
      </c>
      <c r="AE10">
        <v>4.9459465479338965E-4</v>
      </c>
      <c r="AF10">
        <v>8.1424306353685305E-2</v>
      </c>
      <c r="AG10">
        <v>7.7113139373468961E-2</v>
      </c>
      <c r="AH10">
        <v>0.18099041031887286</v>
      </c>
      <c r="AI10">
        <v>4.9536035974827038E-2</v>
      </c>
      <c r="AJ10">
        <v>3.2746329659585238E-2</v>
      </c>
      <c r="AK10">
        <v>1.263446890131577E-2</v>
      </c>
      <c r="AL10">
        <v>1.8789790968613284E-2</v>
      </c>
      <c r="AM10">
        <v>1.0329748690780078E-4</v>
      </c>
      <c r="AN10">
        <v>3.1524163380552209E-2</v>
      </c>
      <c r="AO10">
        <v>3.5656323947071494E-2</v>
      </c>
      <c r="AP10">
        <v>0.13740236256939523</v>
      </c>
      <c r="AQ10">
        <v>4.1925697418333123E-2</v>
      </c>
      <c r="AR10">
        <v>2.5266278441825583E-2</v>
      </c>
      <c r="AS10">
        <v>8.5309981420494327E-3</v>
      </c>
      <c r="AT10">
        <v>1.3820560139504907E-2</v>
      </c>
      <c r="AU10">
        <v>5.1080671924196694E-5</v>
      </c>
      <c r="AV10">
        <v>2.1623345277536284E-2</v>
      </c>
      <c r="AW10">
        <v>2.6184402478221718E-2</v>
      </c>
      <c r="AX10">
        <v>6.7017103444389867E-2</v>
      </c>
      <c r="AY10">
        <v>2.5710732446874704E-2</v>
      </c>
      <c r="AZ10">
        <v>1.1830181407275505E-2</v>
      </c>
      <c r="BA10">
        <v>3.2260197683674184E-3</v>
      </c>
      <c r="BB10">
        <v>6.3206278120363866E-3</v>
      </c>
      <c r="BC10">
        <v>3.4044877509584E-6</v>
      </c>
      <c r="BD10">
        <v>7.9964814795656907E-3</v>
      </c>
      <c r="BE10">
        <v>1.1929656042519207E-2</v>
      </c>
      <c r="BF10">
        <v>1.9833116289165922E-2</v>
      </c>
      <c r="BG10">
        <v>9.3963600107192721E-3</v>
      </c>
      <c r="BH10">
        <v>2.6200205050690671E-3</v>
      </c>
      <c r="BI10">
        <v>6.9618162865156747E-4</v>
      </c>
      <c r="BJ10">
        <v>1.9813941535337552E-3</v>
      </c>
      <c r="BK10">
        <v>-6.5517788012353923E-6</v>
      </c>
      <c r="BL10">
        <v>1.4007899874173479E-3</v>
      </c>
      <c r="BM10">
        <v>3.7449217825761493E-3</v>
      </c>
      <c r="BV10">
        <v>0.53471931151323737</v>
      </c>
      <c r="BW10">
        <v>3.2095968806619725E-3</v>
      </c>
      <c r="BX10">
        <v>1.0485433171822248E-3</v>
      </c>
      <c r="BY10">
        <v>3.7100000840150693E-2</v>
      </c>
      <c r="BZ10">
        <v>2.6553817454853232E-2</v>
      </c>
      <c r="CA10">
        <v>4.2203203438305964E-3</v>
      </c>
      <c r="CB10">
        <v>0.41240455075647958</v>
      </c>
      <c r="CC10">
        <v>5.0182570329440096E-2</v>
      </c>
      <c r="CL10">
        <v>8.4587973025346871E-3</v>
      </c>
    </row>
    <row r="11" spans="1:90">
      <c r="A11">
        <v>1922</v>
      </c>
      <c r="B11">
        <v>1</v>
      </c>
      <c r="C11">
        <v>4.7940797066310208E-2</v>
      </c>
      <c r="D11">
        <v>7.0397237974386337E-2</v>
      </c>
      <c r="E11">
        <v>8.5352890813422094E-2</v>
      </c>
      <c r="F11">
        <v>7.6254349022526632E-2</v>
      </c>
      <c r="G11">
        <v>5.2396484519095484E-3</v>
      </c>
      <c r="H11">
        <v>0.56774142458844212</v>
      </c>
      <c r="I11">
        <v>0.14707363352114891</v>
      </c>
      <c r="R11">
        <v>0.45536580615846073</v>
      </c>
      <c r="S11">
        <v>4.5506003254068846E-2</v>
      </c>
      <c r="T11">
        <v>7.2675255470151204E-2</v>
      </c>
      <c r="U11">
        <v>4.819374738577905E-2</v>
      </c>
      <c r="V11">
        <v>5.0940383202894679E-2</v>
      </c>
      <c r="W11">
        <v>9.3725887508780089E-4</v>
      </c>
      <c r="X11">
        <v>0.13848706806191019</v>
      </c>
      <c r="Y11">
        <v>9.8626089908569026E-2</v>
      </c>
      <c r="Z11">
        <v>0.34065941221510232</v>
      </c>
      <c r="AA11">
        <v>4.4477358989708303E-2</v>
      </c>
      <c r="AB11">
        <v>6.1040637868736244E-2</v>
      </c>
      <c r="AC11">
        <v>3.5083451543816792E-2</v>
      </c>
      <c r="AD11">
        <v>4.1188321141206921E-2</v>
      </c>
      <c r="AE11">
        <v>5.0799278741451702E-4</v>
      </c>
      <c r="AF11">
        <v>7.8581202638118616E-2</v>
      </c>
      <c r="AG11">
        <v>7.9780447246100963E-2</v>
      </c>
      <c r="AH11">
        <v>0.17626613263747531</v>
      </c>
      <c r="AI11">
        <v>3.7019787868639666E-2</v>
      </c>
      <c r="AJ11">
        <v>3.6581875136200349E-2</v>
      </c>
      <c r="AK11">
        <v>1.7327551479782068E-2</v>
      </c>
      <c r="AL11">
        <v>1.86707368618503E-2</v>
      </c>
      <c r="AM11">
        <v>1.0661566204736888E-4</v>
      </c>
      <c r="AN11">
        <v>3.0483301983672436E-2</v>
      </c>
      <c r="AO11">
        <v>3.6076263645283137E-2</v>
      </c>
      <c r="AP11">
        <v>0.1337398741810053</v>
      </c>
      <c r="AQ11">
        <v>3.1898115499373443E-2</v>
      </c>
      <c r="AR11">
        <v>2.8425367252499601E-2</v>
      </c>
      <c r="AS11">
        <v>1.2493978319415251E-2</v>
      </c>
      <c r="AT11">
        <v>1.3628525006650792E-2</v>
      </c>
      <c r="AU11">
        <v>5.2951072624861882E-5</v>
      </c>
      <c r="AV11">
        <v>2.0951199956927773E-2</v>
      </c>
      <c r="AW11">
        <v>2.628973707351356E-2</v>
      </c>
      <c r="AX11">
        <v>6.5493485486590383E-2</v>
      </c>
      <c r="AY11">
        <v>2.0495143688267423E-2</v>
      </c>
      <c r="AZ11">
        <v>1.3684562169996627E-2</v>
      </c>
      <c r="BA11">
        <v>5.499942127088351E-3</v>
      </c>
      <c r="BB11">
        <v>6.1500929525909864E-3</v>
      </c>
      <c r="BC11">
        <v>3.921810242923099E-6</v>
      </c>
      <c r="BD11">
        <v>7.8432912018928328E-3</v>
      </c>
      <c r="BE11">
        <v>1.1816531536511235E-2</v>
      </c>
      <c r="BF11">
        <v>2.0606884585226928E-2</v>
      </c>
      <c r="BG11">
        <v>8.4254768301990478E-3</v>
      </c>
      <c r="BH11">
        <v>3.4910077232659037E-3</v>
      </c>
      <c r="BI11">
        <v>1.6618119689564121E-3</v>
      </c>
      <c r="BJ11">
        <v>1.9203648176614227E-3</v>
      </c>
      <c r="BK11">
        <v>-6.529298346396536E-6</v>
      </c>
      <c r="BL11">
        <v>1.4198478329600294E-3</v>
      </c>
      <c r="BM11">
        <v>3.69490471053051E-3</v>
      </c>
      <c r="BV11">
        <v>0.54463419384153933</v>
      </c>
      <c r="BW11">
        <v>2.3987140238994811E-3</v>
      </c>
      <c r="BX11">
        <v>-2.3409803181594765E-3</v>
      </c>
      <c r="BY11">
        <v>3.7145084815658737E-2</v>
      </c>
      <c r="BZ11">
        <v>2.528935381829038E-2</v>
      </c>
      <c r="CA11">
        <v>4.3033180699868449E-3</v>
      </c>
      <c r="CB11">
        <v>0.42916692234770304</v>
      </c>
      <c r="CC11">
        <v>4.8671762509341944E-2</v>
      </c>
      <c r="CL11">
        <v>8.3679280658411261E-3</v>
      </c>
    </row>
    <row r="12" spans="1:90">
      <c r="A12">
        <v>1923</v>
      </c>
      <c r="B12">
        <v>1</v>
      </c>
      <c r="C12">
        <v>8.4626947135684999E-2</v>
      </c>
      <c r="D12">
        <v>6.5941848152357985E-2</v>
      </c>
      <c r="E12">
        <v>7.7819183881453674E-2</v>
      </c>
      <c r="F12">
        <v>6.9802319817590552E-2</v>
      </c>
      <c r="G12">
        <v>5.2579648164864899E-3</v>
      </c>
      <c r="H12">
        <v>0.56536845397831947</v>
      </c>
      <c r="I12">
        <v>0.13118310987216816</v>
      </c>
      <c r="R12">
        <v>0.43102782655751548</v>
      </c>
      <c r="S12">
        <v>8.0322398407162682E-2</v>
      </c>
      <c r="T12">
        <v>6.4576406848707621E-2</v>
      </c>
      <c r="U12">
        <v>4.1766766427660959E-2</v>
      </c>
      <c r="V12">
        <v>4.8450115298989828E-2</v>
      </c>
      <c r="W12">
        <v>9.3401464600801525E-4</v>
      </c>
      <c r="X12">
        <v>0.10362543982388678</v>
      </c>
      <c r="Y12">
        <v>9.1352685105099557E-2</v>
      </c>
      <c r="Z12">
        <v>0.32400765766875089</v>
      </c>
      <c r="AA12">
        <v>7.6774100090447245E-2</v>
      </c>
      <c r="AB12">
        <v>5.135831727031985E-2</v>
      </c>
      <c r="AC12">
        <v>2.8316278266603552E-2</v>
      </c>
      <c r="AD12">
        <v>3.7030587944335551E-2</v>
      </c>
      <c r="AE12">
        <v>5.1535996464980834E-4</v>
      </c>
      <c r="AF12">
        <v>6.0144805975493376E-2</v>
      </c>
      <c r="AG12">
        <v>6.9868208156901562E-2</v>
      </c>
      <c r="AH12">
        <v>0.16885257938925011</v>
      </c>
      <c r="AI12">
        <v>6.2149946768401715E-2</v>
      </c>
      <c r="AJ12">
        <v>2.7085881442276381E-2</v>
      </c>
      <c r="AK12">
        <v>1.1902166301891181E-2</v>
      </c>
      <c r="AL12">
        <v>1.3365869836003505E-2</v>
      </c>
      <c r="AM12">
        <v>1.1532873751264459E-4</v>
      </c>
      <c r="AN12">
        <v>2.910923397172193E-2</v>
      </c>
      <c r="AO12">
        <v>2.5124152331442693E-2</v>
      </c>
      <c r="AP12">
        <v>0.12958529442863134</v>
      </c>
      <c r="AQ12">
        <v>5.2939901029757375E-2</v>
      </c>
      <c r="AR12">
        <v>2.0644698866551861E-2</v>
      </c>
      <c r="AS12">
        <v>8.2603322969535074E-3</v>
      </c>
      <c r="AT12">
        <v>9.6860219994015229E-3</v>
      </c>
      <c r="AU12">
        <v>5.8421384499081203E-5</v>
      </c>
      <c r="AV12">
        <v>1.9829156203971625E-2</v>
      </c>
      <c r="AW12">
        <v>1.8166762647496327E-2</v>
      </c>
      <c r="AX12">
        <v>6.4899552703434699E-2</v>
      </c>
      <c r="AY12">
        <v>3.351965273106184E-2</v>
      </c>
      <c r="AZ12">
        <v>9.468051992409748E-3</v>
      </c>
      <c r="BA12">
        <v>3.3769912121605406E-3</v>
      </c>
      <c r="BB12">
        <v>3.9379757844624575E-3</v>
      </c>
      <c r="BC12">
        <v>5.7293375672004096E-6</v>
      </c>
      <c r="BD12">
        <v>7.254402880990816E-3</v>
      </c>
      <c r="BE12">
        <v>7.3367487647820941E-3</v>
      </c>
      <c r="BF12">
        <v>2.1261193332366115E-2</v>
      </c>
      <c r="BG12">
        <v>1.3684640903245147E-2</v>
      </c>
      <c r="BH12">
        <v>2.2608839906643773E-3</v>
      </c>
      <c r="BI12">
        <v>9.002136083925724E-4</v>
      </c>
      <c r="BJ12">
        <v>1.0517284124218114E-3</v>
      </c>
      <c r="BK12">
        <v>-6.0586488364786249E-6</v>
      </c>
      <c r="BL12">
        <v>1.4103730327426748E-3</v>
      </c>
      <c r="BM12">
        <v>1.9594120337360068E-3</v>
      </c>
      <c r="BV12">
        <v>0.56897217344248452</v>
      </c>
      <c r="BW12">
        <v>4.2342915582384219E-3</v>
      </c>
      <c r="BX12">
        <v>1.3059609718314383E-3</v>
      </c>
      <c r="BY12">
        <v>3.6039412585372833E-2</v>
      </c>
      <c r="BZ12">
        <v>2.1322876067000132E-2</v>
      </c>
      <c r="CA12">
        <v>4.3248383930083187E-3</v>
      </c>
      <c r="CB12">
        <v>0.46173322162534464</v>
      </c>
      <c r="CC12">
        <v>4.0011399775830542E-2</v>
      </c>
      <c r="CL12">
        <v>8.3173107956812133E-3</v>
      </c>
    </row>
    <row r="13" spans="1:90">
      <c r="A13">
        <v>1924</v>
      </c>
      <c r="B13">
        <v>1.0000128746032715</v>
      </c>
      <c r="C13">
        <v>7.6645215038359499E-2</v>
      </c>
      <c r="D13">
        <v>6.8004981066035419E-2</v>
      </c>
      <c r="E13">
        <v>8.3638498537766059E-2</v>
      </c>
      <c r="F13">
        <v>7.1777905889877869E-2</v>
      </c>
      <c r="G13">
        <v>5.3890640715510366E-3</v>
      </c>
      <c r="H13">
        <v>0.55784439874899272</v>
      </c>
      <c r="I13">
        <v>0.13671292347999622</v>
      </c>
      <c r="R13">
        <v>0.45262930734206125</v>
      </c>
      <c r="S13">
        <v>7.2751876703327556E-2</v>
      </c>
      <c r="T13">
        <v>6.9724371556229181E-2</v>
      </c>
      <c r="U13">
        <v>4.7134615294134902E-2</v>
      </c>
      <c r="V13">
        <v>5.1875479606703315E-2</v>
      </c>
      <c r="W13">
        <v>1.0401497096679214E-3</v>
      </c>
      <c r="X13">
        <v>0.11094950575862096</v>
      </c>
      <c r="Y13">
        <v>9.9153308713377492E-2</v>
      </c>
      <c r="Z13">
        <v>0.33822849608093158</v>
      </c>
      <c r="AA13">
        <v>6.9072709327254581E-2</v>
      </c>
      <c r="AB13">
        <v>5.5024491114712012E-2</v>
      </c>
      <c r="AC13">
        <v>3.1594117287694616E-2</v>
      </c>
      <c r="AD13">
        <v>3.9411435669749417E-2</v>
      </c>
      <c r="AE13">
        <v>5.9798615849090552E-4</v>
      </c>
      <c r="AF13">
        <v>6.7148037728153989E-2</v>
      </c>
      <c r="AG13">
        <v>7.5379718794876066E-2</v>
      </c>
      <c r="AH13">
        <v>0.17605549310994764</v>
      </c>
      <c r="AI13">
        <v>5.7286632357495246E-2</v>
      </c>
      <c r="AJ13">
        <v>2.9431308572962011E-2</v>
      </c>
      <c r="AK13">
        <v>1.2357698441031196E-2</v>
      </c>
      <c r="AL13">
        <v>1.5438981434928096E-2</v>
      </c>
      <c r="AM13">
        <v>1.4918817243609797E-4</v>
      </c>
      <c r="AN13">
        <v>3.1954148822270406E-2</v>
      </c>
      <c r="AO13">
        <v>2.943753530882455E-2</v>
      </c>
      <c r="AP13">
        <v>0.13492499131657881</v>
      </c>
      <c r="AQ13">
        <v>4.9629998925333783E-2</v>
      </c>
      <c r="AR13">
        <v>2.3102116493492961E-2</v>
      </c>
      <c r="AS13">
        <v>8.5869862252478252E-3</v>
      </c>
      <c r="AT13">
        <v>1.0869292166218888E-2</v>
      </c>
      <c r="AU13">
        <v>8.1079816775883555E-5</v>
      </c>
      <c r="AV13">
        <v>2.1977332779936371E-2</v>
      </c>
      <c r="AW13">
        <v>2.0678184909573103E-2</v>
      </c>
      <c r="AX13">
        <v>6.7289158728278245E-2</v>
      </c>
      <c r="AY13">
        <v>3.2078824656321552E-2</v>
      </c>
      <c r="AZ13">
        <v>1.0981461670693558E-2</v>
      </c>
      <c r="BA13">
        <v>3.4802759673220997E-3</v>
      </c>
      <c r="BB13">
        <v>4.2933598843509797E-3</v>
      </c>
      <c r="BC13">
        <v>1.4442123274401891E-5</v>
      </c>
      <c r="BD13">
        <v>8.3266501949989993E-3</v>
      </c>
      <c r="BE13">
        <v>8.114144231316631E-3</v>
      </c>
      <c r="BF13">
        <v>2.1952710907983067E-2</v>
      </c>
      <c r="BG13">
        <v>1.2999428374178394E-2</v>
      </c>
      <c r="BH13">
        <v>2.8198405238174656E-3</v>
      </c>
      <c r="BI13">
        <v>9.4906869411020298E-4</v>
      </c>
      <c r="BJ13">
        <v>1.2001633233084394E-3</v>
      </c>
      <c r="BK13">
        <v>-4.2416936932757197E-6</v>
      </c>
      <c r="BL13">
        <v>1.7188540146390451E-3</v>
      </c>
      <c r="BM13">
        <v>2.2695976716228024E-3</v>
      </c>
      <c r="BV13">
        <v>0.54738356726121018</v>
      </c>
      <c r="BW13">
        <v>3.8349436672275067E-3</v>
      </c>
      <c r="BX13">
        <v>-1.7808606151475097E-3</v>
      </c>
      <c r="BY13">
        <v>3.6489840375430523E-2</v>
      </c>
      <c r="BZ13">
        <v>1.9872778056199063E-2</v>
      </c>
      <c r="CA13">
        <v>4.3498218050086338E-3</v>
      </c>
      <c r="CB13">
        <v>0.44683416680496874</v>
      </c>
      <c r="CC13">
        <v>3.7782989495512967E-2</v>
      </c>
      <c r="CL13">
        <v>9.3350437062267987E-3</v>
      </c>
    </row>
    <row r="14" spans="1:90">
      <c r="A14">
        <v>1925</v>
      </c>
      <c r="B14">
        <v>1.0000122785568237</v>
      </c>
      <c r="C14">
        <v>9.1977375067340481E-2</v>
      </c>
      <c r="D14">
        <v>6.813781255195564E-2</v>
      </c>
      <c r="E14">
        <v>7.8905848209802149E-2</v>
      </c>
      <c r="F14">
        <v>7.1319252385508888E-2</v>
      </c>
      <c r="G14">
        <v>5.4655435418566227E-3</v>
      </c>
      <c r="H14">
        <v>0.54910541601521046</v>
      </c>
      <c r="I14">
        <v>0.13510097802418453</v>
      </c>
      <c r="R14">
        <v>0.4708364140220534</v>
      </c>
      <c r="S14">
        <v>8.6336476882399107E-2</v>
      </c>
      <c r="T14">
        <v>7.0981165558301404E-2</v>
      </c>
      <c r="U14">
        <v>4.737549081276312E-2</v>
      </c>
      <c r="V14">
        <v>5.4775057489697666E-2</v>
      </c>
      <c r="W14">
        <v>1.1059432370536812E-3</v>
      </c>
      <c r="X14">
        <v>0.10613332749513947</v>
      </c>
      <c r="Y14">
        <v>0.10412895254669886</v>
      </c>
      <c r="Z14">
        <v>0.3637239465799656</v>
      </c>
      <c r="AA14">
        <v>8.1635891285764109E-2</v>
      </c>
      <c r="AB14">
        <v>5.6952355402091225E-2</v>
      </c>
      <c r="AC14">
        <v>3.2102728427090665E-2</v>
      </c>
      <c r="AD14">
        <v>4.2268136331745074E-2</v>
      </c>
      <c r="AE14">
        <v>6.6264524149747253E-4</v>
      </c>
      <c r="AF14">
        <v>6.9680036106722285E-2</v>
      </c>
      <c r="AG14">
        <v>8.0422153785054795E-2</v>
      </c>
      <c r="AH14">
        <v>0.19947570860664071</v>
      </c>
      <c r="AI14">
        <v>6.7679294751112132E-2</v>
      </c>
      <c r="AJ14">
        <v>3.2934755356529788E-2</v>
      </c>
      <c r="AK14">
        <v>1.3758697110186549E-2</v>
      </c>
      <c r="AL14">
        <v>1.8338322337933897E-2</v>
      </c>
      <c r="AM14">
        <v>1.7340979125454164E-4</v>
      </c>
      <c r="AN14">
        <v>3.1776574842188113E-2</v>
      </c>
      <c r="AO14">
        <v>3.4814654417435753E-2</v>
      </c>
      <c r="AP14">
        <v>0.15360870613737157</v>
      </c>
      <c r="AQ14">
        <v>5.8518164780488907E-2</v>
      </c>
      <c r="AR14">
        <v>2.5629168002077402E-2</v>
      </c>
      <c r="AS14">
        <v>9.6094697400841266E-3</v>
      </c>
      <c r="AT14">
        <v>1.3145346812863282E-2</v>
      </c>
      <c r="AU14">
        <v>9.6705775796687718E-5</v>
      </c>
      <c r="AV14">
        <v>2.1696777892155225E-2</v>
      </c>
      <c r="AW14">
        <v>2.4913073133905946E-2</v>
      </c>
      <c r="AX14">
        <v>7.9280040854450062E-2</v>
      </c>
      <c r="AY14">
        <v>3.8494814773554584E-2</v>
      </c>
      <c r="AZ14">
        <v>1.1911904552520105E-2</v>
      </c>
      <c r="BA14">
        <v>3.8717558446295874E-3</v>
      </c>
      <c r="BB14">
        <v>5.7892788013076185E-3</v>
      </c>
      <c r="BC14">
        <v>2.0374482276324811E-5</v>
      </c>
      <c r="BD14">
        <v>8.2654441537674452E-3</v>
      </c>
      <c r="BE14">
        <v>1.0926468246394368E-2</v>
      </c>
      <c r="BF14">
        <v>2.8634270097149649E-2</v>
      </c>
      <c r="BG14">
        <v>1.7084249158064235E-2</v>
      </c>
      <c r="BH14">
        <v>3.1691538507113348E-3</v>
      </c>
      <c r="BI14">
        <v>9.1217969205269417E-4</v>
      </c>
      <c r="BJ14">
        <v>2.0018847709997551E-3</v>
      </c>
      <c r="BK14">
        <v>-3.118752945479521E-6</v>
      </c>
      <c r="BL14">
        <v>1.6828884275717198E-3</v>
      </c>
      <c r="BM14">
        <v>3.7870329506953914E-3</v>
      </c>
      <c r="BV14">
        <v>0.52917586453477039</v>
      </c>
      <c r="BW14">
        <v>5.5784835323533068E-3</v>
      </c>
      <c r="BX14">
        <v>-2.9015837697742956E-3</v>
      </c>
      <c r="BY14">
        <v>3.1515699777955271E-2</v>
      </c>
      <c r="BZ14">
        <v>1.6513529661051917E-2</v>
      </c>
      <c r="CA14">
        <v>4.3604980475997566E-3</v>
      </c>
      <c r="CB14">
        <v>0.44288535716707922</v>
      </c>
      <c r="CC14">
        <v>3.1223827385738243E-2</v>
      </c>
      <c r="CL14">
        <v>9.9983451870686527E-3</v>
      </c>
    </row>
    <row r="15" spans="1:90">
      <c r="A15">
        <v>1926</v>
      </c>
      <c r="B15">
        <v>0.99999994039535522</v>
      </c>
      <c r="C15">
        <v>0.11531360839552422</v>
      </c>
      <c r="D15">
        <v>6.6188220324362917E-2</v>
      </c>
      <c r="E15">
        <v>6.9765040894436359E-2</v>
      </c>
      <c r="F15">
        <v>6.7093609134811716E-2</v>
      </c>
      <c r="G15">
        <v>5.560228345521067E-3</v>
      </c>
      <c r="H15">
        <v>0.54981479715823545</v>
      </c>
      <c r="I15">
        <v>0.1262645324666094</v>
      </c>
      <c r="R15">
        <v>0.47441212202207134</v>
      </c>
      <c r="S15">
        <v>0.10911536661887179</v>
      </c>
      <c r="T15">
        <v>6.9069948195326511E-2</v>
      </c>
      <c r="U15">
        <v>4.2650027087240534E-2</v>
      </c>
      <c r="V15">
        <v>5.0755263420998106E-2</v>
      </c>
      <c r="W15">
        <v>1.1616764558665957E-3</v>
      </c>
      <c r="X15">
        <v>0.10581098315313689</v>
      </c>
      <c r="Y15">
        <v>9.5848857090630957E-2</v>
      </c>
      <c r="Z15">
        <v>0.37326129455814266</v>
      </c>
      <c r="AA15">
        <v>0.10303580309313749</v>
      </c>
      <c r="AB15">
        <v>5.5734750019203992E-2</v>
      </c>
      <c r="AC15">
        <v>2.8978131670910318E-2</v>
      </c>
      <c r="AD15">
        <v>3.9612145567155525E-2</v>
      </c>
      <c r="AE15">
        <v>7.0894274583392452E-4</v>
      </c>
      <c r="AF15">
        <v>7.0316845631389027E-2</v>
      </c>
      <c r="AG15">
        <v>7.4874675830512272E-2</v>
      </c>
      <c r="AH15">
        <v>0.21214557740825538</v>
      </c>
      <c r="AI15">
        <v>8.551124315744528E-2</v>
      </c>
      <c r="AJ15">
        <v>3.2834702225140386E-2</v>
      </c>
      <c r="AK15">
        <v>1.2614731181334625E-2</v>
      </c>
      <c r="AL15">
        <v>1.6891173055650598E-2</v>
      </c>
      <c r="AM15">
        <v>1.9200057903381699E-4</v>
      </c>
      <c r="AN15">
        <v>3.2247003772386762E-2</v>
      </c>
      <c r="AO15">
        <v>3.1854723437263914E-2</v>
      </c>
      <c r="AP15">
        <v>0.16476610135411623</v>
      </c>
      <c r="AQ15">
        <v>7.4153604287679128E-2</v>
      </c>
      <c r="AR15">
        <v>2.5422224762488704E-2</v>
      </c>
      <c r="AS15">
        <v>8.8886368358348095E-3</v>
      </c>
      <c r="AT15">
        <v>1.1809215734427078E-2</v>
      </c>
      <c r="AU15">
        <v>1.0923208370696188E-4</v>
      </c>
      <c r="AV15">
        <v>2.2155771854221636E-2</v>
      </c>
      <c r="AW15">
        <v>2.2227415795757963E-2</v>
      </c>
      <c r="AX15">
        <v>8.8567303189282853E-2</v>
      </c>
      <c r="AY15">
        <v>5.0417534334821976E-2</v>
      </c>
      <c r="AZ15">
        <v>1.2026481801606627E-2</v>
      </c>
      <c r="BA15">
        <v>3.6076410817134099E-3</v>
      </c>
      <c r="BB15">
        <v>4.8913133150570243E-3</v>
      </c>
      <c r="BC15">
        <v>2.4952518106755975E-5</v>
      </c>
      <c r="BD15">
        <v>8.4395869667790897E-3</v>
      </c>
      <c r="BE15">
        <v>9.1597931711979441E-3</v>
      </c>
      <c r="BF15">
        <v>3.3651731230403006E-2</v>
      </c>
      <c r="BG15">
        <v>2.3375469027870303E-2</v>
      </c>
      <c r="BH15">
        <v>3.0927719889956599E-3</v>
      </c>
      <c r="BI15">
        <v>8.2547297185373339E-4</v>
      </c>
      <c r="BJ15">
        <v>1.5207217800936755E-3</v>
      </c>
      <c r="BK15">
        <v>-1.4819947594459744E-6</v>
      </c>
      <c r="BL15">
        <v>1.986453277063701E-3</v>
      </c>
      <c r="BM15">
        <v>2.8523241792853802E-3</v>
      </c>
      <c r="BV15">
        <v>0.52558781837328383</v>
      </c>
      <c r="BW15">
        <v>6.1209793651298148E-3</v>
      </c>
      <c r="BX15">
        <v>-2.9368804394284942E-3</v>
      </c>
      <c r="BY15">
        <v>2.7101590167596484E-2</v>
      </c>
      <c r="BZ15">
        <v>1.6311548425188442E-2</v>
      </c>
      <c r="CA15">
        <v>4.3994403666863776E-3</v>
      </c>
      <c r="CB15">
        <v>0.44394817804413655</v>
      </c>
      <c r="CC15">
        <v>3.064305879306798E-2</v>
      </c>
      <c r="CL15">
        <v>1.0344558892761757E-2</v>
      </c>
    </row>
    <row r="16" spans="1:90">
      <c r="A16">
        <v>1927</v>
      </c>
      <c r="B16">
        <v>1.000011682510376</v>
      </c>
      <c r="C16">
        <v>9.3036712447462019E-2</v>
      </c>
      <c r="D16">
        <v>6.8743945970336173E-2</v>
      </c>
      <c r="E16">
        <v>7.0334123697482001E-2</v>
      </c>
      <c r="F16">
        <v>6.7410389551729968E-2</v>
      </c>
      <c r="G16">
        <v>5.8250945331909873E-3</v>
      </c>
      <c r="H16">
        <v>0.56403836338274993</v>
      </c>
      <c r="I16">
        <v>0.13062300776270627</v>
      </c>
      <c r="R16">
        <v>0.46759591037905457</v>
      </c>
      <c r="S16">
        <v>8.7698395879179922E-2</v>
      </c>
      <c r="T16">
        <v>7.1620156623295045E-2</v>
      </c>
      <c r="U16">
        <v>4.3433882985497177E-2</v>
      </c>
      <c r="V16">
        <v>5.043012670454191E-2</v>
      </c>
      <c r="W16">
        <v>1.2797054597083143E-3</v>
      </c>
      <c r="X16">
        <v>0.11506368728245707</v>
      </c>
      <c r="Y16">
        <v>9.8069955444375231E-2</v>
      </c>
      <c r="Z16">
        <v>0.36479980246793198</v>
      </c>
      <c r="AA16">
        <v>8.2885628132228953E-2</v>
      </c>
      <c r="AB16">
        <v>5.8504081111001596E-2</v>
      </c>
      <c r="AC16">
        <v>3.0096754179923607E-2</v>
      </c>
      <c r="AD16">
        <v>3.9371284449078288E-2</v>
      </c>
      <c r="AE16">
        <v>7.9375296389533161E-4</v>
      </c>
      <c r="AF16">
        <v>7.6518065682624703E-2</v>
      </c>
      <c r="AG16">
        <v>7.6630235949179434E-2</v>
      </c>
      <c r="AH16">
        <v>0.2032842715404716</v>
      </c>
      <c r="AI16">
        <v>6.8800871754251092E-2</v>
      </c>
      <c r="AJ16">
        <v>3.4584960837174251E-2</v>
      </c>
      <c r="AK16">
        <v>1.4021617021594157E-2</v>
      </c>
      <c r="AL16">
        <v>1.7397052384028618E-2</v>
      </c>
      <c r="AM16">
        <v>2.223867398884111E-4</v>
      </c>
      <c r="AN16">
        <v>3.4469929961164041E-2</v>
      </c>
      <c r="AO16">
        <v>3.3787452842371016E-2</v>
      </c>
      <c r="AP16">
        <v>0.15667038916473755</v>
      </c>
      <c r="AQ16">
        <v>5.993494679197079E-2</v>
      </c>
      <c r="AR16">
        <v>2.6757651194554748E-2</v>
      </c>
      <c r="AS16">
        <v>9.9344681786131938E-3</v>
      </c>
      <c r="AT16">
        <v>1.2379605025898995E-2</v>
      </c>
      <c r="AU16">
        <v>1.2834023597353553E-4</v>
      </c>
      <c r="AV16">
        <v>2.3535005804852006E-2</v>
      </c>
      <c r="AW16">
        <v>2.4000371932874267E-2</v>
      </c>
      <c r="AX16">
        <v>8.2758167338459795E-2</v>
      </c>
      <c r="AY16">
        <v>4.1084433393414679E-2</v>
      </c>
      <c r="AZ16">
        <v>1.2495752208590876E-2</v>
      </c>
      <c r="BA16">
        <v>4.0651084535083745E-3</v>
      </c>
      <c r="BB16">
        <v>5.5117856075925318E-3</v>
      </c>
      <c r="BC16">
        <v>3.1415339675467742E-5</v>
      </c>
      <c r="BD16">
        <v>8.9269882039006623E-3</v>
      </c>
      <c r="BE16">
        <v>1.0642684131777189E-2</v>
      </c>
      <c r="BF16">
        <v>3.1138830649331782E-2</v>
      </c>
      <c r="BG16">
        <v>1.8866600427327795E-2</v>
      </c>
      <c r="BH16">
        <v>3.3897676491639458E-3</v>
      </c>
      <c r="BI16">
        <v>9.0007622926021106E-4</v>
      </c>
      <c r="BJ16">
        <v>2.0433285980632513E-3</v>
      </c>
      <c r="BK16">
        <v>-6.9717022066103959E-7</v>
      </c>
      <c r="BL16">
        <v>1.9829784664117281E-3</v>
      </c>
      <c r="BM16">
        <v>3.9567764493255086E-3</v>
      </c>
      <c r="BV16">
        <v>0.53241577213132141</v>
      </c>
      <c r="BW16">
        <v>5.2734978920741943E-3</v>
      </c>
      <c r="BX16">
        <v>-2.9359624612305397E-3</v>
      </c>
      <c r="BY16">
        <v>2.6884919111781726E-2</v>
      </c>
      <c r="BZ16">
        <v>1.6952612907120256E-2</v>
      </c>
      <c r="CA16">
        <v>4.5463101678303421E-3</v>
      </c>
      <c r="CB16">
        <v>0.44890592102998456</v>
      </c>
      <c r="CC16">
        <v>3.2788428352606938E-2</v>
      </c>
      <c r="CL16">
        <v>1.1090663746397694E-2</v>
      </c>
    </row>
    <row r="17" spans="1:90">
      <c r="A17">
        <v>1928</v>
      </c>
      <c r="B17">
        <v>1.0000114440917969</v>
      </c>
      <c r="C17">
        <v>9.5879799893498499E-2</v>
      </c>
      <c r="D17">
        <v>7.0677935398878372E-2</v>
      </c>
      <c r="E17">
        <v>6.9281050397630856E-2</v>
      </c>
      <c r="F17">
        <v>6.6617442361023099E-2</v>
      </c>
      <c r="G17">
        <v>5.9366317418097087E-3</v>
      </c>
      <c r="H17">
        <v>0.56109259187930005</v>
      </c>
      <c r="I17">
        <v>0.13052593198966325</v>
      </c>
      <c r="R17">
        <v>0.47957217747214598</v>
      </c>
      <c r="S17">
        <v>8.9533094109585779E-2</v>
      </c>
      <c r="T17">
        <v>7.3434158536887006E-2</v>
      </c>
      <c r="U17">
        <v>4.3275005681215589E-2</v>
      </c>
      <c r="V17">
        <v>4.8723868136437733E-2</v>
      </c>
      <c r="W17">
        <v>1.3902733110037991E-3</v>
      </c>
      <c r="X17">
        <v>0.12738853105042808</v>
      </c>
      <c r="Y17">
        <v>9.5827246646588038E-2</v>
      </c>
      <c r="Z17">
        <v>0.37491991483323989</v>
      </c>
      <c r="AA17">
        <v>8.4967938212240246E-2</v>
      </c>
      <c r="AB17">
        <v>6.017504306160356E-2</v>
      </c>
      <c r="AC17">
        <v>3.0735565848059632E-2</v>
      </c>
      <c r="AD17">
        <v>3.8406118840040922E-2</v>
      </c>
      <c r="AE17">
        <v>8.7242605058803174E-4</v>
      </c>
      <c r="AF17">
        <v>8.4170122141852058E-2</v>
      </c>
      <c r="AG17">
        <v>7.5592700678855373E-2</v>
      </c>
      <c r="AH17">
        <v>0.21389152741289313</v>
      </c>
      <c r="AI17">
        <v>7.0697062141833161E-2</v>
      </c>
      <c r="AJ17">
        <v>3.6749389086931032E-2</v>
      </c>
      <c r="AK17">
        <v>1.5029599468689618E-2</v>
      </c>
      <c r="AL17">
        <v>1.8631490332616175E-2</v>
      </c>
      <c r="AM17">
        <v>2.4907217828556093E-4</v>
      </c>
      <c r="AN17">
        <v>3.5928859552214427E-2</v>
      </c>
      <c r="AO17">
        <v>3.6606054652323188E-2</v>
      </c>
      <c r="AP17">
        <v>0.16679231909626754</v>
      </c>
      <c r="AQ17">
        <v>6.2133007517809327E-2</v>
      </c>
      <c r="AR17">
        <v>2.8898061770755247E-2</v>
      </c>
      <c r="AS17">
        <v>1.0682649382375503E-2</v>
      </c>
      <c r="AT17">
        <v>1.3674977990166053E-2</v>
      </c>
      <c r="AU17">
        <v>1.455855240011596E-4</v>
      </c>
      <c r="AV17">
        <v>2.4428310825558918E-2</v>
      </c>
      <c r="AW17">
        <v>2.6829726085601368E-2</v>
      </c>
      <c r="AX17">
        <v>9.237476217665537E-2</v>
      </c>
      <c r="AY17">
        <v>4.334954137596609E-2</v>
      </c>
      <c r="AZ17">
        <v>1.4113958711266637E-2</v>
      </c>
      <c r="BA17">
        <v>4.2549319092795666E-3</v>
      </c>
      <c r="BB17">
        <v>7.1973731959497573E-3</v>
      </c>
      <c r="BC17">
        <v>3.7977114576839775E-5</v>
      </c>
      <c r="BD17">
        <v>9.3292726445952569E-3</v>
      </c>
      <c r="BE17">
        <v>1.409170722502121E-2</v>
      </c>
      <c r="BF17">
        <v>3.7626306093290048E-2</v>
      </c>
      <c r="BG17">
        <v>1.9835609082086106E-2</v>
      </c>
      <c r="BH17">
        <v>4.5877403451761792E-3</v>
      </c>
      <c r="BI17">
        <v>8.5053288472783243E-4</v>
      </c>
      <c r="BJ17">
        <v>3.4421275531572783E-3</v>
      </c>
      <c r="BK17">
        <v>9.2227241477308753E-7</v>
      </c>
      <c r="BL17">
        <v>2.1473596663104597E-3</v>
      </c>
      <c r="BM17">
        <v>6.7620142894174182E-3</v>
      </c>
      <c r="BV17">
        <v>0.5204392666196509</v>
      </c>
      <c r="BW17">
        <v>6.2834036703399865E-3</v>
      </c>
      <c r="BX17">
        <v>-2.8153565655659142E-3</v>
      </c>
      <c r="BY17">
        <v>2.5991569971306888E-2</v>
      </c>
      <c r="BZ17">
        <v>1.7869273862669687E-2</v>
      </c>
      <c r="CA17">
        <v>4.5473026860790942E-3</v>
      </c>
      <c r="CB17">
        <v>0.43362344570526185</v>
      </c>
      <c r="CC17">
        <v>3.493956687754142E-2</v>
      </c>
      <c r="CL17">
        <v>1.1584776744238615E-2</v>
      </c>
    </row>
    <row r="18" spans="1:90">
      <c r="A18">
        <v>1929</v>
      </c>
      <c r="B18">
        <v>1</v>
      </c>
      <c r="C18">
        <v>0.10597420568544029</v>
      </c>
      <c r="D18">
        <v>7.0755169417135541E-2</v>
      </c>
      <c r="E18">
        <v>6.5960572408170312E-2</v>
      </c>
      <c r="F18">
        <v>6.5883925666334622E-2</v>
      </c>
      <c r="G18">
        <v>6.5167377329272101E-3</v>
      </c>
      <c r="H18">
        <v>0.55553622926857449</v>
      </c>
      <c r="I18">
        <v>0.12937315042675276</v>
      </c>
      <c r="R18">
        <v>0.46679826051807449</v>
      </c>
      <c r="S18">
        <v>9.91545773566751E-2</v>
      </c>
      <c r="T18">
        <v>7.3478819350520919E-2</v>
      </c>
      <c r="U18">
        <v>4.1270986014882716E-2</v>
      </c>
      <c r="V18">
        <v>4.6514261858684194E-2</v>
      </c>
      <c r="W18">
        <v>1.4773511680606483E-3</v>
      </c>
      <c r="X18">
        <v>0.1132082402676659</v>
      </c>
      <c r="Y18">
        <v>9.1694024501584856E-2</v>
      </c>
      <c r="Z18">
        <v>0.36823813460718713</v>
      </c>
      <c r="AA18">
        <v>9.4021298884542068E-2</v>
      </c>
      <c r="AB18">
        <v>6.0269800686524704E-2</v>
      </c>
      <c r="AC18">
        <v>2.9010887665477474E-2</v>
      </c>
      <c r="AD18">
        <v>3.6486398891094292E-2</v>
      </c>
      <c r="AE18">
        <v>9.2915964841546459E-4</v>
      </c>
      <c r="AF18">
        <v>7.5523863550519654E-2</v>
      </c>
      <c r="AG18">
        <v>7.1996725280613433E-2</v>
      </c>
      <c r="AH18">
        <v>0.21163062361182727</v>
      </c>
      <c r="AI18">
        <v>7.7928357440587723E-2</v>
      </c>
      <c r="AJ18">
        <v>3.681879468841108E-2</v>
      </c>
      <c r="AK18">
        <v>1.4134182228292604E-2</v>
      </c>
      <c r="AL18">
        <v>1.7023763855150732E-2</v>
      </c>
      <c r="AM18">
        <v>2.5812195868613389E-4</v>
      </c>
      <c r="AN18">
        <v>3.1939621140469394E-2</v>
      </c>
      <c r="AO18">
        <v>3.3527782300229576E-2</v>
      </c>
      <c r="AP18">
        <v>0.16589770801927622</v>
      </c>
      <c r="AQ18">
        <v>6.8511660624972437E-2</v>
      </c>
      <c r="AR18">
        <v>2.9151323612761945E-2</v>
      </c>
      <c r="AS18">
        <v>1.0247343300152874E-2</v>
      </c>
      <c r="AT18">
        <v>1.2233534972164147E-2</v>
      </c>
      <c r="AU18">
        <v>1.485628279539789E-4</v>
      </c>
      <c r="AV18">
        <v>2.1551733116739583E-2</v>
      </c>
      <c r="AW18">
        <v>2.4053549564531332E-2</v>
      </c>
      <c r="AX18">
        <v>9.4135379237339098E-2</v>
      </c>
      <c r="AY18">
        <v>4.924098654223124E-2</v>
      </c>
      <c r="AZ18">
        <v>1.4780787262161095E-2</v>
      </c>
      <c r="BA18">
        <v>4.2495360478946812E-3</v>
      </c>
      <c r="BB18">
        <v>6.0346461508817978E-3</v>
      </c>
      <c r="BC18">
        <v>3.6213470337233496E-5</v>
      </c>
      <c r="BD18">
        <v>7.9617450882051351E-3</v>
      </c>
      <c r="BE18">
        <v>1.1831464675627901E-2</v>
      </c>
      <c r="BF18">
        <v>4.0253944840998104E-2</v>
      </c>
      <c r="BG18">
        <v>2.4118267725866119E-2</v>
      </c>
      <c r="BH18">
        <v>5.0941012311011852E-3</v>
      </c>
      <c r="BI18">
        <v>9.118438154232507E-4</v>
      </c>
      <c r="BJ18">
        <v>2.805134596553625E-3</v>
      </c>
      <c r="BK18">
        <v>-3.7461385096954677E-7</v>
      </c>
      <c r="BL18">
        <v>1.8034780347227998E-3</v>
      </c>
      <c r="BM18">
        <v>5.5214940511821011E-3</v>
      </c>
      <c r="BV18">
        <v>0.53320173948192551</v>
      </c>
      <c r="BW18">
        <v>6.7464542019201861E-3</v>
      </c>
      <c r="BX18">
        <v>-2.7850280614751068E-3</v>
      </c>
      <c r="BY18">
        <v>2.4674285417879232E-2</v>
      </c>
      <c r="BZ18">
        <v>1.9346553293951664E-2</v>
      </c>
      <c r="CA18">
        <v>5.0403994282690601E-3</v>
      </c>
      <c r="CB18">
        <v>0.44226244630182848</v>
      </c>
      <c r="CC18">
        <v>3.7916619498371003E-2</v>
      </c>
      <c r="CL18">
        <v>1.2030300146954656E-2</v>
      </c>
    </row>
    <row r="19" spans="1:90">
      <c r="A19">
        <v>1930</v>
      </c>
      <c r="B19">
        <v>1</v>
      </c>
      <c r="C19">
        <v>8.9395666147022171E-2</v>
      </c>
      <c r="D19">
        <v>7.4872374018315785E-2</v>
      </c>
      <c r="E19">
        <v>7.1181530127638171E-2</v>
      </c>
      <c r="F19">
        <v>6.0179343863601152E-2</v>
      </c>
      <c r="G19">
        <v>7.4971863404205783E-3</v>
      </c>
      <c r="H19">
        <v>0.57990901346771428</v>
      </c>
      <c r="I19">
        <v>0.11696490120596392</v>
      </c>
      <c r="R19">
        <v>0.45342488436975686</v>
      </c>
      <c r="S19">
        <v>8.4855008388601896E-2</v>
      </c>
      <c r="T19">
        <v>7.8168173566092722E-2</v>
      </c>
      <c r="U19">
        <v>4.5388159112090841E-2</v>
      </c>
      <c r="V19">
        <v>4.017687695312866E-2</v>
      </c>
      <c r="W19">
        <v>1.7660902488804311E-3</v>
      </c>
      <c r="X19">
        <v>0.12465175414116872</v>
      </c>
      <c r="Y19">
        <v>7.8418821959793522E-2</v>
      </c>
      <c r="Z19">
        <v>0.34147484614587092</v>
      </c>
      <c r="AA19">
        <v>8.1118429396324535E-2</v>
      </c>
      <c r="AB19">
        <v>6.0806474694798454E-2</v>
      </c>
      <c r="AC19">
        <v>3.1268792187533527E-2</v>
      </c>
      <c r="AD19">
        <v>2.9769555936683789E-2</v>
      </c>
      <c r="AE19">
        <v>1.1050657000713656E-3</v>
      </c>
      <c r="AF19">
        <v>7.9250099046197828E-2</v>
      </c>
      <c r="AG19">
        <v>5.8156429184261393E-2</v>
      </c>
      <c r="AH19">
        <v>0.18087777716676365</v>
      </c>
      <c r="AI19">
        <v>6.3582166842232279E-2</v>
      </c>
      <c r="AJ19">
        <v>3.2629518606833018E-2</v>
      </c>
      <c r="AK19">
        <v>1.4351286474834423E-2</v>
      </c>
      <c r="AL19">
        <v>1.2644214063484737E-2</v>
      </c>
      <c r="AM19">
        <v>3.08190592409549E-4</v>
      </c>
      <c r="AN19">
        <v>3.2728943398738289E-2</v>
      </c>
      <c r="AO19">
        <v>2.463345718823132E-2</v>
      </c>
      <c r="AP19">
        <v>0.13700579090777729</v>
      </c>
      <c r="AQ19">
        <v>5.4221042794016593E-2</v>
      </c>
      <c r="AR19">
        <v>2.5176989411367832E-2</v>
      </c>
      <c r="AS19">
        <v>1.0361393933738351E-2</v>
      </c>
      <c r="AT19">
        <v>8.6258552926034172E-3</v>
      </c>
      <c r="AU19">
        <v>1.7634836866111016E-4</v>
      </c>
      <c r="AV19">
        <v>2.1681742241986473E-2</v>
      </c>
      <c r="AW19">
        <v>1.6762418865403524E-2</v>
      </c>
      <c r="AX19">
        <v>7.0429999506856966E-2</v>
      </c>
      <c r="AY19">
        <v>3.661577004668199E-2</v>
      </c>
      <c r="AZ19">
        <v>1.1711192970242881E-2</v>
      </c>
      <c r="BA19">
        <v>4.4337437350381072E-3</v>
      </c>
      <c r="BB19">
        <v>3.265530021575056E-3</v>
      </c>
      <c r="BC19">
        <v>4.4007095395813794E-5</v>
      </c>
      <c r="BD19">
        <v>8.0618726255773012E-3</v>
      </c>
      <c r="BE19">
        <v>6.2978830123458117E-3</v>
      </c>
      <c r="BF19">
        <v>2.5711335469633501E-2</v>
      </c>
      <c r="BG19">
        <v>1.7505754032525165E-2</v>
      </c>
      <c r="BH19">
        <v>2.8235164093064844E-3</v>
      </c>
      <c r="BI19">
        <v>8.7892629733890071E-4</v>
      </c>
      <c r="BJ19">
        <v>8.4541510935125935E-4</v>
      </c>
      <c r="BK19">
        <v>1.1010483859359881E-6</v>
      </c>
      <c r="BL19">
        <v>2.0268959316721994E-3</v>
      </c>
      <c r="BM19">
        <v>1.6297266410535587E-3</v>
      </c>
      <c r="BV19">
        <v>0.54657511563024319</v>
      </c>
      <c r="BW19">
        <v>4.4729121311097948E-3</v>
      </c>
      <c r="BX19">
        <v>-3.3656652891299521E-3</v>
      </c>
      <c r="BY19">
        <v>2.5773489608382421E-2</v>
      </c>
      <c r="BZ19">
        <v>1.9982887629860967E-2</v>
      </c>
      <c r="CA19">
        <v>5.7322402988877795E-3</v>
      </c>
      <c r="CB19">
        <v>0.45521798273212488</v>
      </c>
      <c r="CC19">
        <v>3.8761283700302636E-2</v>
      </c>
      <c r="CL19">
        <v>1.378031217805889E-2</v>
      </c>
    </row>
    <row r="20" spans="1:90">
      <c r="A20">
        <v>1931</v>
      </c>
      <c r="B20">
        <v>1</v>
      </c>
      <c r="C20">
        <v>4.1781809585831053E-2</v>
      </c>
      <c r="D20">
        <v>8.8875710528771815E-2</v>
      </c>
      <c r="E20">
        <v>8.1551360391258668E-2</v>
      </c>
      <c r="F20">
        <v>5.8944954173433574E-2</v>
      </c>
      <c r="G20">
        <v>9.5466879394309704E-3</v>
      </c>
      <c r="H20">
        <v>0.60698502293049328</v>
      </c>
      <c r="I20">
        <v>0.11231451853878224</v>
      </c>
      <c r="R20">
        <v>0.44995974836664415</v>
      </c>
      <c r="S20">
        <v>3.9658548872054701E-2</v>
      </c>
      <c r="T20">
        <v>9.4498814616955404E-2</v>
      </c>
      <c r="U20">
        <v>5.3211676819210664E-2</v>
      </c>
      <c r="V20">
        <v>3.9999764418930522E-2</v>
      </c>
      <c r="W20">
        <v>2.4517793245163954E-3</v>
      </c>
      <c r="X20">
        <v>0.14352169335527717</v>
      </c>
      <c r="Y20">
        <v>7.6617470959699355E-2</v>
      </c>
      <c r="Z20">
        <v>0.31993617910919309</v>
      </c>
      <c r="AA20">
        <v>3.795215985422621E-2</v>
      </c>
      <c r="AB20">
        <v>7.2658809611631195E-2</v>
      </c>
      <c r="AC20">
        <v>3.5455180642146422E-2</v>
      </c>
      <c r="AD20">
        <v>2.8937400315527221E-2</v>
      </c>
      <c r="AE20">
        <v>1.541711164030467E-3</v>
      </c>
      <c r="AF20">
        <v>8.7908923292437352E-2</v>
      </c>
      <c r="AG20">
        <v>5.5481994229194177E-2</v>
      </c>
      <c r="AH20">
        <v>0.15032631780090977</v>
      </c>
      <c r="AI20">
        <v>2.8079464809489082E-2</v>
      </c>
      <c r="AJ20">
        <v>3.5682435443236009E-2</v>
      </c>
      <c r="AK20">
        <v>1.5015549286562919E-2</v>
      </c>
      <c r="AL20">
        <v>1.1966659376434879E-2</v>
      </c>
      <c r="AM20">
        <v>4.4856892933046728E-4</v>
      </c>
      <c r="AN20">
        <v>3.6250795285879184E-2</v>
      </c>
      <c r="AO20">
        <v>2.2882844669977212E-2</v>
      </c>
      <c r="AP20">
        <v>0.10911292670365921</v>
      </c>
      <c r="AQ20">
        <v>2.3504167613551733E-2</v>
      </c>
      <c r="AR20">
        <v>2.7223257204863384E-2</v>
      </c>
      <c r="AS20">
        <v>1.0908617467409953E-2</v>
      </c>
      <c r="AT20">
        <v>8.2132552793714991E-3</v>
      </c>
      <c r="AU20">
        <v>2.5700058759973266E-4</v>
      </c>
      <c r="AV20">
        <v>2.3340751483554835E-2</v>
      </c>
      <c r="AW20">
        <v>1.5665877067308071E-2</v>
      </c>
      <c r="AX20">
        <v>4.992775261126136E-2</v>
      </c>
      <c r="AY20">
        <v>1.5494813471044366E-2</v>
      </c>
      <c r="AZ20">
        <v>1.2249869780702326E-2</v>
      </c>
      <c r="BA20">
        <v>4.8236884820561515E-3</v>
      </c>
      <c r="BB20">
        <v>3.0728219692946531E-3</v>
      </c>
      <c r="BC20">
        <v>6.6574120084729422E-5</v>
      </c>
      <c r="BD20">
        <v>8.4053221683010933E-3</v>
      </c>
      <c r="BE20">
        <v>5.8146626197780318E-3</v>
      </c>
      <c r="BF20">
        <v>1.5438666575028433E-2</v>
      </c>
      <c r="BG20">
        <v>7.3183795570384326E-3</v>
      </c>
      <c r="BH20">
        <v>3.028584896942973E-3</v>
      </c>
      <c r="BI20">
        <v>9.350990757522917E-4</v>
      </c>
      <c r="BJ20">
        <v>7.8731198616609525E-4</v>
      </c>
      <c r="BK20">
        <v>2.4193587254949757E-6</v>
      </c>
      <c r="BL20">
        <v>1.8779301290342654E-3</v>
      </c>
      <c r="BM20">
        <v>1.4889415713688822E-3</v>
      </c>
      <c r="BV20">
        <v>0.55004025163335579</v>
      </c>
      <c r="BW20">
        <v>2.0905833996691077E-3</v>
      </c>
      <c r="BX20">
        <v>-5.7121840668869859E-3</v>
      </c>
      <c r="BY20">
        <v>2.8314055353856189E-2</v>
      </c>
      <c r="BZ20">
        <v>1.8924239639299782E-2</v>
      </c>
      <c r="CA20">
        <v>7.0963406546498764E-3</v>
      </c>
      <c r="CB20">
        <v>0.46336143633731897</v>
      </c>
      <c r="CC20">
        <v>3.5965844449249447E-2</v>
      </c>
      <c r="CL20">
        <v>1.85217994294492E-2</v>
      </c>
    </row>
    <row r="21" spans="1:90">
      <c r="A21">
        <v>1932</v>
      </c>
      <c r="B21">
        <v>1.0000195503234863</v>
      </c>
      <c r="C21">
        <v>-1.1141456776006236E-2</v>
      </c>
      <c r="D21">
        <v>0.11445279925540555</v>
      </c>
      <c r="E21">
        <v>9.6296943468459573E-2</v>
      </c>
      <c r="F21">
        <v>5.5826005998900981E-2</v>
      </c>
      <c r="G21">
        <v>1.1393384318523136E-2</v>
      </c>
      <c r="H21">
        <v>0.63422110784885688</v>
      </c>
      <c r="I21">
        <v>9.8970674460339331E-2</v>
      </c>
      <c r="R21">
        <v>0.46654304694440951</v>
      </c>
      <c r="S21">
        <v>-1.0575532832897647E-2</v>
      </c>
      <c r="T21">
        <v>0.12231649305874803</v>
      </c>
      <c r="U21">
        <v>6.5617960789978322E-2</v>
      </c>
      <c r="V21">
        <v>3.8610091678550347E-2</v>
      </c>
      <c r="W21">
        <v>3.4696491134938732E-3</v>
      </c>
      <c r="X21">
        <v>0.17822768790534424</v>
      </c>
      <c r="Y21">
        <v>6.8876697231192538E-2</v>
      </c>
      <c r="Z21">
        <v>0.32970436779769413</v>
      </c>
      <c r="AA21">
        <v>-1.0234921121027588E-2</v>
      </c>
      <c r="AB21">
        <v>0.10072734538864907</v>
      </c>
      <c r="AC21">
        <v>4.7128715696223906E-2</v>
      </c>
      <c r="AD21">
        <v>2.8536976415953933E-2</v>
      </c>
      <c r="AE21">
        <v>2.2620990057078618E-3</v>
      </c>
      <c r="AF21">
        <v>0.11032494823923424</v>
      </c>
      <c r="AG21">
        <v>5.0959204172952792E-2</v>
      </c>
      <c r="AH21">
        <v>0.1391273974228337</v>
      </c>
      <c r="AI21">
        <v>-7.5991900401291643E-3</v>
      </c>
      <c r="AJ21">
        <v>4.7976706915164868E-2</v>
      </c>
      <c r="AK21">
        <v>1.9731769040765706E-2</v>
      </c>
      <c r="AL21">
        <v>1.2014252723293916E-2</v>
      </c>
      <c r="AM21">
        <v>7.1858118328590396E-4</v>
      </c>
      <c r="AN21">
        <v>4.4881586303426688E-2</v>
      </c>
      <c r="AO21">
        <v>2.1403691297025809E-2</v>
      </c>
      <c r="AP21">
        <v>0.10136398140882773</v>
      </c>
      <c r="AQ21">
        <v>-6.4377110957469837E-3</v>
      </c>
      <c r="AR21">
        <v>3.8816592650453126E-2</v>
      </c>
      <c r="AS21">
        <v>1.5265346018483537E-2</v>
      </c>
      <c r="AT21">
        <v>8.8804392845178541E-3</v>
      </c>
      <c r="AU21">
        <v>4.243268465414939E-4</v>
      </c>
      <c r="AV21">
        <v>2.8621161644819863E-2</v>
      </c>
      <c r="AW21">
        <v>1.5793826059758844E-2</v>
      </c>
      <c r="AX21">
        <v>4.3087403918021752E-2</v>
      </c>
      <c r="AY21">
        <v>-4.3755468528430558E-3</v>
      </c>
      <c r="AZ21">
        <v>1.9061777641772071E-2</v>
      </c>
      <c r="BA21">
        <v>7.3601899841207455E-3</v>
      </c>
      <c r="BB21">
        <v>3.7096979374755552E-3</v>
      </c>
      <c r="BC21">
        <v>1.278587649871533E-4</v>
      </c>
      <c r="BD21">
        <v>1.0640699299905547E-2</v>
      </c>
      <c r="BE21">
        <v>6.562727142603743E-3</v>
      </c>
      <c r="BF21">
        <v>1.0084315905558517E-2</v>
      </c>
      <c r="BG21">
        <v>0</v>
      </c>
      <c r="BH21">
        <v>4.1695195862838184E-3</v>
      </c>
      <c r="BI21">
        <v>1.3135502110332457E-3</v>
      </c>
      <c r="BJ21">
        <v>8.8065791741579141E-4</v>
      </c>
      <c r="BK21">
        <v>1.2571271012252288E-5</v>
      </c>
      <c r="BL21">
        <v>2.1527142397332723E-3</v>
      </c>
      <c r="BM21">
        <v>1.5553026800801358E-3</v>
      </c>
      <c r="BV21">
        <v>0.53347650337907682</v>
      </c>
      <c r="BW21">
        <v>-5.5748701894239036E-4</v>
      </c>
      <c r="BX21">
        <v>-7.9768821883819466E-3</v>
      </c>
      <c r="BY21">
        <v>3.0646833070201138E-2</v>
      </c>
      <c r="BZ21">
        <v>1.7196375823183421E-2</v>
      </c>
      <c r="CA21">
        <v>7.925737556450355E-3</v>
      </c>
      <c r="CB21">
        <v>0.45585910640056126</v>
      </c>
      <c r="CC21">
        <v>3.0382727961270655E-2</v>
      </c>
      <c r="CL21">
        <v>2.5905493303657084E-2</v>
      </c>
    </row>
    <row r="22" spans="1:90">
      <c r="A22">
        <v>1933</v>
      </c>
      <c r="B22">
        <v>1</v>
      </c>
      <c r="C22">
        <v>-8.5874982658027624E-3</v>
      </c>
      <c r="D22">
        <v>0.10872823758436366</v>
      </c>
      <c r="E22">
        <v>8.0577733279481062E-2</v>
      </c>
      <c r="F22">
        <v>5.9196761805258194E-2</v>
      </c>
      <c r="G22">
        <v>1.2339361298303665E-2</v>
      </c>
      <c r="H22">
        <v>0.6408634288858015</v>
      </c>
      <c r="I22">
        <v>0.10688207706018803</v>
      </c>
      <c r="R22">
        <v>0.46872278175007381</v>
      </c>
      <c r="S22">
        <v>-8.1514032308429227E-3</v>
      </c>
      <c r="T22">
        <v>0.11824932808853258</v>
      </c>
      <c r="U22">
        <v>5.7413858694909781E-2</v>
      </c>
      <c r="V22">
        <v>4.4297271010568462E-2</v>
      </c>
      <c r="W22">
        <v>3.639600292863668E-3</v>
      </c>
      <c r="X22">
        <v>0.17275968801890207</v>
      </c>
      <c r="Y22">
        <v>8.0514438875140232E-2</v>
      </c>
      <c r="Z22">
        <v>0.34316164690846962</v>
      </c>
      <c r="AA22">
        <v>-7.9044123952418267E-3</v>
      </c>
      <c r="AB22">
        <v>9.8860985966161968E-2</v>
      </c>
      <c r="AC22">
        <v>4.4867713390273553E-2</v>
      </c>
      <c r="AD22">
        <v>3.3628264721420817E-2</v>
      </c>
      <c r="AE22">
        <v>2.3887777311507167E-3</v>
      </c>
      <c r="AF22">
        <v>0.11011046169157818</v>
      </c>
      <c r="AG22">
        <v>6.1209855803126184E-2</v>
      </c>
      <c r="AH22">
        <v>0.15156593803209994</v>
      </c>
      <c r="AI22">
        <v>-6.1697611480730106E-3</v>
      </c>
      <c r="AJ22">
        <v>4.967856364030461E-2</v>
      </c>
      <c r="AK22">
        <v>1.8706685427946918E-2</v>
      </c>
      <c r="AL22">
        <v>1.4814312409763187E-2</v>
      </c>
      <c r="AM22">
        <v>7.7044922791889327E-4</v>
      </c>
      <c r="AN22">
        <v>4.68399667397554E-2</v>
      </c>
      <c r="AO22">
        <v>2.6925721734483887E-2</v>
      </c>
      <c r="AP22">
        <v>0.11105672657257985</v>
      </c>
      <c r="AQ22">
        <v>-5.3481206122331978E-3</v>
      </c>
      <c r="AR22">
        <v>3.9219431337680757E-2</v>
      </c>
      <c r="AS22">
        <v>1.3990216131223195E-2</v>
      </c>
      <c r="AT22">
        <v>1.1522200515586641E-2</v>
      </c>
      <c r="AU22">
        <v>4.584363594688484E-4</v>
      </c>
      <c r="AV22">
        <v>3.0293905252087791E-2</v>
      </c>
      <c r="AW22">
        <v>2.0920657588765823E-2</v>
      </c>
      <c r="AX22">
        <v>4.9352823798282451E-2</v>
      </c>
      <c r="AY22">
        <v>-3.7833643643094303E-3</v>
      </c>
      <c r="AZ22">
        <v>1.9336363239219535E-2</v>
      </c>
      <c r="BA22">
        <v>6.5692527834560963E-3</v>
      </c>
      <c r="BB22">
        <v>5.5145951134259038E-3</v>
      </c>
      <c r="BC22">
        <v>1.4089482891858459E-4</v>
      </c>
      <c r="BD22">
        <v>1.1591078039566974E-2</v>
      </c>
      <c r="BE22">
        <v>9.9840041580047962E-3</v>
      </c>
      <c r="BF22">
        <v>1.2987434777632888E-2</v>
      </c>
      <c r="BG22">
        <v>0</v>
      </c>
      <c r="BH22">
        <v>4.702265149001959E-3</v>
      </c>
      <c r="BI22">
        <v>1.1626094216806726E-3</v>
      </c>
      <c r="BJ22">
        <v>1.7127239057203379E-3</v>
      </c>
      <c r="BK22">
        <v>1.3246300569454354E-5</v>
      </c>
      <c r="BL22">
        <v>2.2920088760819547E-3</v>
      </c>
      <c r="BM22">
        <v>3.1045811245785059E-3</v>
      </c>
      <c r="BV22">
        <v>0.53127721824992613</v>
      </c>
      <c r="BW22">
        <v>-4.2969179563805864E-4</v>
      </c>
      <c r="BX22">
        <v>-9.6297247195456202E-3</v>
      </c>
      <c r="BY22">
        <v>2.3133602066028297E-2</v>
      </c>
      <c r="BZ22">
        <v>1.4873940554467472E-2</v>
      </c>
      <c r="CA22">
        <v>8.701847266349717E-3</v>
      </c>
      <c r="CB22">
        <v>0.46787024512454217</v>
      </c>
      <c r="CC22">
        <v>2.675710147633216E-2</v>
      </c>
      <c r="CL22">
        <v>2.6373301000060124E-2</v>
      </c>
    </row>
    <row r="23" spans="1:90">
      <c r="A23">
        <v>1934</v>
      </c>
      <c r="B23">
        <v>1.0000171661376953</v>
      </c>
      <c r="C23">
        <v>3.7817227257084099E-2</v>
      </c>
      <c r="D23">
        <v>9.1436898612206496E-2</v>
      </c>
      <c r="E23">
        <v>5.8664242152980321E-2</v>
      </c>
      <c r="F23">
        <v>5.925516827773282E-2</v>
      </c>
      <c r="G23">
        <v>1.0400991018009889E-2</v>
      </c>
      <c r="H23">
        <v>0.62915799488260638</v>
      </c>
      <c r="I23">
        <v>0.11328470330465154</v>
      </c>
      <c r="R23">
        <v>0.48026533993694509</v>
      </c>
      <c r="S23">
        <v>3.5897862523732789E-2</v>
      </c>
      <c r="T23">
        <v>0.10019948301216118</v>
      </c>
      <c r="U23">
        <v>4.1510237678584361E-2</v>
      </c>
      <c r="V23">
        <v>4.2058571286046349E-2</v>
      </c>
      <c r="W23">
        <v>3.3225413927453068E-3</v>
      </c>
      <c r="X23">
        <v>0.17642200094546182</v>
      </c>
      <c r="Y23">
        <v>8.0854643098213469E-2</v>
      </c>
      <c r="Z23">
        <v>0.36545784647790791</v>
      </c>
      <c r="AA23">
        <v>3.5884063459996181E-2</v>
      </c>
      <c r="AB23">
        <v>8.8433723159618324E-2</v>
      </c>
      <c r="AC23">
        <v>3.3500000521413068E-2</v>
      </c>
      <c r="AD23">
        <v>3.3137417492632673E-2</v>
      </c>
      <c r="AE23">
        <v>2.1814287986871845E-3</v>
      </c>
      <c r="AF23">
        <v>0.10855707389231201</v>
      </c>
      <c r="AG23">
        <v>6.3764139153248522E-2</v>
      </c>
      <c r="AH23">
        <v>0.17151700739952933</v>
      </c>
      <c r="AI23">
        <v>2.8642758554104749E-2</v>
      </c>
      <c r="AJ23">
        <v>4.2274036685591904E-2</v>
      </c>
      <c r="AK23">
        <v>1.3839774899453702E-2</v>
      </c>
      <c r="AL23">
        <v>1.4292869942992453E-2</v>
      </c>
      <c r="AM23">
        <v>7.0462481373568229E-4</v>
      </c>
      <c r="AN23">
        <v>4.4318383747770994E-2</v>
      </c>
      <c r="AO23">
        <v>2.7444558755879832E-2</v>
      </c>
      <c r="AP23">
        <v>0.12988747890677371</v>
      </c>
      <c r="AQ23">
        <v>2.497407654793599E-2</v>
      </c>
      <c r="AR23">
        <v>3.5371551956407433E-2</v>
      </c>
      <c r="AS23">
        <v>1.0260262691037129E-2</v>
      </c>
      <c r="AT23">
        <v>1.0463032710121552E-2</v>
      </c>
      <c r="AU23">
        <v>4.19135460471006E-4</v>
      </c>
      <c r="AV23">
        <v>2.8341221675982957E-2</v>
      </c>
      <c r="AW23">
        <v>2.0058197864817662E-2</v>
      </c>
      <c r="AX23">
        <v>6.009146494099471E-2</v>
      </c>
      <c r="AY23">
        <v>1.7315007538758351E-2</v>
      </c>
      <c r="AZ23">
        <v>1.5985038929911329E-2</v>
      </c>
      <c r="BA23">
        <v>4.5507960792569181E-3</v>
      </c>
      <c r="BB23">
        <v>4.0245428629086706E-3</v>
      </c>
      <c r="BC23">
        <v>1.276762226659103E-4</v>
      </c>
      <c r="BD23">
        <v>1.0418929768517075E-2</v>
      </c>
      <c r="BE23">
        <v>7.6694735389764629E-3</v>
      </c>
      <c r="BF23">
        <v>1.6889305899007254E-2</v>
      </c>
      <c r="BG23">
        <v>7.8521950681680157E-3</v>
      </c>
      <c r="BH23">
        <v>3.2414052092530933E-3</v>
      </c>
      <c r="BI23">
        <v>8.326941754460426E-4</v>
      </c>
      <c r="BJ23">
        <v>9.8119419835914802E-4</v>
      </c>
      <c r="BK23">
        <v>1.3718453031136998E-5</v>
      </c>
      <c r="BL23">
        <v>2.1007368903123314E-3</v>
      </c>
      <c r="BM23">
        <v>1.8673619044374875E-3</v>
      </c>
      <c r="BV23">
        <v>0.51975182620075022</v>
      </c>
      <c r="BW23">
        <v>1.892256379398434E-3</v>
      </c>
      <c r="BX23">
        <v>-8.8496893101146275E-3</v>
      </c>
      <c r="BY23">
        <v>1.7133676159714565E-2</v>
      </c>
      <c r="BZ23">
        <v>1.7175864395151032E-2</v>
      </c>
      <c r="CA23">
        <v>7.0802157023131303E-3</v>
      </c>
      <c r="CB23">
        <v>0.45258707212548405</v>
      </c>
      <c r="CC23">
        <v>3.2732490170123495E-2</v>
      </c>
      <c r="CL23">
        <v>2.3499290492600848E-2</v>
      </c>
    </row>
    <row r="24" spans="1:90">
      <c r="A24">
        <v>1935</v>
      </c>
      <c r="B24">
        <v>1.0000151395797729</v>
      </c>
      <c r="C24">
        <v>5.0894104686810375E-2</v>
      </c>
      <c r="D24">
        <v>8.0021614898669075E-2</v>
      </c>
      <c r="E24">
        <v>5.454721544793379E-2</v>
      </c>
      <c r="F24">
        <v>6.8789053052893151E-2</v>
      </c>
      <c r="G24">
        <v>1.0685633819494438E-2</v>
      </c>
      <c r="H24">
        <v>0.59931741975100616</v>
      </c>
      <c r="I24">
        <v>0.1357600855756628</v>
      </c>
      <c r="R24">
        <v>0.47062032486939315</v>
      </c>
      <c r="S24">
        <v>4.8309198046356853E-2</v>
      </c>
      <c r="T24">
        <v>8.7274154876495327E-2</v>
      </c>
      <c r="U24">
        <v>3.6011604531826252E-2</v>
      </c>
      <c r="V24">
        <v>4.5146032612269391E-2</v>
      </c>
      <c r="W24">
        <v>3.281788839234692E-3</v>
      </c>
      <c r="X24">
        <v>0.16098060491773092</v>
      </c>
      <c r="Y24">
        <v>8.9616941045479778E-2</v>
      </c>
      <c r="Z24">
        <v>0.35115142799907917</v>
      </c>
      <c r="AA24">
        <v>4.7282052306286258E-2</v>
      </c>
      <c r="AB24">
        <v>7.3181726887357273E-2</v>
      </c>
      <c r="AC24">
        <v>2.8042580433601402E-2</v>
      </c>
      <c r="AD24">
        <v>3.529346611990037E-2</v>
      </c>
      <c r="AE24">
        <v>2.0939084752553917E-3</v>
      </c>
      <c r="AF24">
        <v>9.5137911175456294E-2</v>
      </c>
      <c r="AG24">
        <v>7.011978260122223E-2</v>
      </c>
      <c r="AH24">
        <v>0.17361282732280722</v>
      </c>
      <c r="AI24">
        <v>3.82476702491047E-2</v>
      </c>
      <c r="AJ24">
        <v>3.5334966894254312E-2</v>
      </c>
      <c r="AK24">
        <v>1.197745738196733E-2</v>
      </c>
      <c r="AL24">
        <v>1.5560640620209768E-2</v>
      </c>
      <c r="AM24">
        <v>6.7396373790416016E-4</v>
      </c>
      <c r="AN24">
        <v>4.0970632216998058E-2</v>
      </c>
      <c r="AO24">
        <v>3.0847496222368875E-2</v>
      </c>
      <c r="AP24">
        <v>0.13219027309531747</v>
      </c>
      <c r="AQ24">
        <v>3.3501013812393537E-2</v>
      </c>
      <c r="AR24">
        <v>2.9879430451188262E-2</v>
      </c>
      <c r="AS24">
        <v>8.8825679391297454E-3</v>
      </c>
      <c r="AT24">
        <v>1.1071442857227229E-2</v>
      </c>
      <c r="AU24">
        <v>4.0037100178837154E-4</v>
      </c>
      <c r="AV24">
        <v>2.6550427950918165E-2</v>
      </c>
      <c r="AW24">
        <v>2.1905019082672124E-2</v>
      </c>
      <c r="AX24">
        <v>6.3089396847858067E-2</v>
      </c>
      <c r="AY24">
        <v>2.2872823105004526E-2</v>
      </c>
      <c r="AZ24">
        <v>1.318623949387294E-2</v>
      </c>
      <c r="BA24">
        <v>3.9177521745783093E-3</v>
      </c>
      <c r="BB24">
        <v>4.4822544997763537E-3</v>
      </c>
      <c r="BC24">
        <v>1.177645590472868E-4</v>
      </c>
      <c r="BD24">
        <v>9.6952997458330092E-3</v>
      </c>
      <c r="BE24">
        <v>8.8172632697456396E-3</v>
      </c>
      <c r="BF24">
        <v>1.896038952916055E-2</v>
      </c>
      <c r="BG24">
        <v>1.0178822018496372E-2</v>
      </c>
      <c r="BH24">
        <v>2.4428803827372995E-3</v>
      </c>
      <c r="BI24">
        <v>7.7376766223493959E-4</v>
      </c>
      <c r="BJ24">
        <v>1.2499679151198723E-3</v>
      </c>
      <c r="BK24">
        <v>9.3001858715212171E-6</v>
      </c>
      <c r="BL24">
        <v>1.8454335463086102E-3</v>
      </c>
      <c r="BM24">
        <v>2.4602178183919369E-3</v>
      </c>
      <c r="BV24">
        <v>0.52939481471037975</v>
      </c>
      <c r="BW24">
        <v>2.546598691962497E-3</v>
      </c>
      <c r="BX24">
        <v>-7.3313759966109528E-3</v>
      </c>
      <c r="BY24">
        <v>1.8519412813941556E-2</v>
      </c>
      <c r="BZ24">
        <v>2.3623015604555639E-2</v>
      </c>
      <c r="CA24">
        <v>7.4053959753915752E-3</v>
      </c>
      <c r="CB24">
        <v>0.43816047000117936</v>
      </c>
      <c r="CC24">
        <v>4.6471285322503907E-2</v>
      </c>
      <c r="CL24">
        <v>2.15455919395466E-2</v>
      </c>
    </row>
    <row r="25" spans="1:90">
      <c r="A25">
        <v>1936</v>
      </c>
      <c r="B25">
        <v>0.99998664855957031</v>
      </c>
      <c r="C25">
        <v>7.7472458201312391E-2</v>
      </c>
      <c r="D25">
        <v>6.9956190720941738E-2</v>
      </c>
      <c r="E25">
        <v>4.9566116733020624E-2</v>
      </c>
      <c r="F25">
        <v>6.4228477969783107E-2</v>
      </c>
      <c r="G25">
        <v>1.2112911369678089E-2</v>
      </c>
      <c r="H25">
        <v>0.60530949549932578</v>
      </c>
      <c r="I25">
        <v>0.12134101694904265</v>
      </c>
      <c r="R25">
        <v>0.47739322749905633</v>
      </c>
      <c r="S25">
        <v>7.3539248892855458E-2</v>
      </c>
      <c r="T25">
        <v>7.6412246488435101E-2</v>
      </c>
      <c r="U25">
        <v>3.3438011955024285E-2</v>
      </c>
      <c r="V25">
        <v>4.5006505851851383E-2</v>
      </c>
      <c r="W25">
        <v>3.3938985521943712E-3</v>
      </c>
      <c r="X25">
        <v>0.15998328804157694</v>
      </c>
      <c r="Y25">
        <v>8.5620027717118727E-2</v>
      </c>
      <c r="Z25">
        <v>0.35994770148957966</v>
      </c>
      <c r="AA25">
        <v>7.2152585201091898E-2</v>
      </c>
      <c r="AB25">
        <v>6.1860919019107771E-2</v>
      </c>
      <c r="AC25">
        <v>2.5773383460372189E-2</v>
      </c>
      <c r="AD25">
        <v>3.589186832014029E-2</v>
      </c>
      <c r="AE25">
        <v>2.0794710907637132E-3</v>
      </c>
      <c r="AF25">
        <v>9.3814665822296819E-2</v>
      </c>
      <c r="AG25">
        <v>6.8374808575807008E-2</v>
      </c>
      <c r="AH25">
        <v>0.19243720545539639</v>
      </c>
      <c r="AI25">
        <v>6.020037774346481E-2</v>
      </c>
      <c r="AJ25">
        <v>2.9863627460727876E-2</v>
      </c>
      <c r="AK25">
        <v>1.1176213723140127E-2</v>
      </c>
      <c r="AL25">
        <v>1.7017111879270491E-2</v>
      </c>
      <c r="AM25">
        <v>6.3553043097442426E-4</v>
      </c>
      <c r="AN25">
        <v>4.1155600266645727E-2</v>
      </c>
      <c r="AO25">
        <v>3.238874395117286E-2</v>
      </c>
      <c r="AP25">
        <v>0.14842855106353245</v>
      </c>
      <c r="AQ25">
        <v>5.2472946938915931E-2</v>
      </c>
      <c r="AR25">
        <v>2.5619073847344995E-2</v>
      </c>
      <c r="AS25">
        <v>8.1829737641414598E-3</v>
      </c>
      <c r="AT25">
        <v>1.2013655347215329E-2</v>
      </c>
      <c r="AU25">
        <v>3.7074493362554E-4</v>
      </c>
      <c r="AV25">
        <v>2.6940777252079318E-2</v>
      </c>
      <c r="AW25">
        <v>2.2828378980209858E-2</v>
      </c>
      <c r="AX25">
        <v>7.1951852294506208E-2</v>
      </c>
      <c r="AY25">
        <v>3.4394995431903885E-2</v>
      </c>
      <c r="AZ25">
        <v>1.0590922283721936E-2</v>
      </c>
      <c r="BA25">
        <v>3.5271435373709667E-3</v>
      </c>
      <c r="BB25">
        <v>4.7672893154009901E-3</v>
      </c>
      <c r="BC25">
        <v>9.7197013845663885E-5</v>
      </c>
      <c r="BD25">
        <v>9.562038899487325E-3</v>
      </c>
      <c r="BE25">
        <v>9.0122658127754132E-3</v>
      </c>
      <c r="BF25">
        <v>2.2034685287886917E-2</v>
      </c>
      <c r="BG25">
        <v>1.404355296811218E-2</v>
      </c>
      <c r="BH25">
        <v>1.8396441257981907E-3</v>
      </c>
      <c r="BI25">
        <v>7.0236431713666613E-4</v>
      </c>
      <c r="BJ25">
        <v>1.327863427631573E-3</v>
      </c>
      <c r="BK25">
        <v>-4.311061826259444E-7</v>
      </c>
      <c r="BL25">
        <v>1.6103215893990012E-3</v>
      </c>
      <c r="BM25">
        <v>2.5113699659919339E-3</v>
      </c>
      <c r="BV25">
        <v>0.52259342106051399</v>
      </c>
      <c r="BW25">
        <v>3.8765143641429117E-3</v>
      </c>
      <c r="BX25">
        <v>-6.5234489746572493E-3</v>
      </c>
      <c r="BY25">
        <v>1.6113029624083123E-2</v>
      </c>
      <c r="BZ25">
        <v>1.9199825810636281E-2</v>
      </c>
      <c r="CA25">
        <v>8.7203988964895569E-3</v>
      </c>
      <c r="CB25">
        <v>0.44507205982503611</v>
      </c>
      <c r="CC25">
        <v>3.6135060372426905E-2</v>
      </c>
      <c r="CL25">
        <v>1.9537566389219184E-2</v>
      </c>
    </row>
    <row r="26" spans="1:90">
      <c r="A26">
        <v>1937</v>
      </c>
      <c r="B26">
        <v>1</v>
      </c>
      <c r="C26">
        <v>7.5975766283799193E-2</v>
      </c>
      <c r="D26">
        <v>6.3750057657008419E-2</v>
      </c>
      <c r="E26">
        <v>4.8293293402412785E-2</v>
      </c>
      <c r="F26">
        <v>6.6373656412641549E-2</v>
      </c>
      <c r="G26">
        <v>2.0330552414949604E-2</v>
      </c>
      <c r="H26">
        <v>0.59954574788634807</v>
      </c>
      <c r="I26">
        <v>0.12573095594004122</v>
      </c>
      <c r="R26">
        <v>0.46518513553982865</v>
      </c>
      <c r="S26">
        <v>7.2097679922214233E-2</v>
      </c>
      <c r="T26">
        <v>7.1078506421549337E-2</v>
      </c>
      <c r="U26">
        <v>2.825143568470324E-2</v>
      </c>
      <c r="V26">
        <v>4.3387668370272643E-2</v>
      </c>
      <c r="W26">
        <v>4.7351779845354099E-3</v>
      </c>
      <c r="X26">
        <v>0.16236832527314723</v>
      </c>
      <c r="Y26">
        <v>8.3266341883406481E-2</v>
      </c>
      <c r="Z26">
        <v>0.34992180585468508</v>
      </c>
      <c r="AA26">
        <v>7.1269110006254258E-2</v>
      </c>
      <c r="AB26">
        <v>5.5475345364335162E-2</v>
      </c>
      <c r="AC26">
        <v>1.9609599371654112E-2</v>
      </c>
      <c r="AD26">
        <v>3.349839389398946E-2</v>
      </c>
      <c r="AE26">
        <v>2.6888519149865561E-3</v>
      </c>
      <c r="AF26">
        <v>0.10288459929936193</v>
      </c>
      <c r="AG26">
        <v>6.4495906004103737E-2</v>
      </c>
      <c r="AH26">
        <v>0.19041947899912692</v>
      </c>
      <c r="AI26">
        <v>6.1752347051085753E-2</v>
      </c>
      <c r="AJ26">
        <v>3.4259930775977422E-2</v>
      </c>
      <c r="AK26">
        <v>1.0451828115186574E-2</v>
      </c>
      <c r="AL26">
        <v>1.5720211907301468E-2</v>
      </c>
      <c r="AM26">
        <v>6.2737084589779184E-4</v>
      </c>
      <c r="AN26">
        <v>3.7331522560753644E-2</v>
      </c>
      <c r="AO26">
        <v>3.0276267742924245E-2</v>
      </c>
      <c r="AP26">
        <v>0.14493152711435228</v>
      </c>
      <c r="AQ26">
        <v>5.4075099304185296E-2</v>
      </c>
      <c r="AR26">
        <v>2.5912610490468869E-2</v>
      </c>
      <c r="AS26">
        <v>7.6376722935392917E-3</v>
      </c>
      <c r="AT26">
        <v>1.0863223334976803E-2</v>
      </c>
      <c r="AU26">
        <v>3.3637542989375046E-4</v>
      </c>
      <c r="AV26">
        <v>2.5218617316478713E-2</v>
      </c>
      <c r="AW26">
        <v>2.0887928944809508E-2</v>
      </c>
      <c r="AX26">
        <v>7.0223334584826075E-2</v>
      </c>
      <c r="AY26">
        <v>3.5941881780663681E-2</v>
      </c>
      <c r="AZ26">
        <v>1.0406841362852373E-2</v>
      </c>
      <c r="BA26">
        <v>3.3247391378412347E-3</v>
      </c>
      <c r="BB26">
        <v>3.8428489781417844E-3</v>
      </c>
      <c r="BC26">
        <v>5.4320131688138186E-5</v>
      </c>
      <c r="BD26">
        <v>9.3167995317123102E-3</v>
      </c>
      <c r="BE26">
        <v>7.3359036619265244E-3</v>
      </c>
      <c r="BF26">
        <v>2.1814628915276982E-2</v>
      </c>
      <c r="BG26">
        <v>1.5329729193725343E-2</v>
      </c>
      <c r="BH26">
        <v>1.7617349977221083E-3</v>
      </c>
      <c r="BI26">
        <v>7.0208659920769625E-4</v>
      </c>
      <c r="BJ26">
        <v>8.1588423782498335E-4</v>
      </c>
      <c r="BK26">
        <v>-2.5007818168268649E-5</v>
      </c>
      <c r="BL26">
        <v>1.6784838439399177E-3</v>
      </c>
      <c r="BM26">
        <v>1.5517178610252025E-3</v>
      </c>
      <c r="BV26">
        <v>0.53481486446017135</v>
      </c>
      <c r="BW26">
        <v>3.8024872404856338E-3</v>
      </c>
      <c r="BX26">
        <v>-7.4141114755058371E-3</v>
      </c>
      <c r="BY26">
        <v>2.0030269566140253E-2</v>
      </c>
      <c r="BZ26">
        <v>2.2960602533587733E-2</v>
      </c>
      <c r="CA26">
        <v>1.5597005849072532E-2</v>
      </c>
      <c r="CB26">
        <v>0.43664191699203853</v>
      </c>
      <c r="CC26">
        <v>4.3196723780761989E-2</v>
      </c>
      <c r="CL26">
        <v>1.9762646077293878E-2</v>
      </c>
    </row>
    <row r="27" spans="1:90">
      <c r="A27">
        <v>1938</v>
      </c>
      <c r="B27">
        <v>1.000012993812561</v>
      </c>
      <c r="C27">
        <v>5.6052426586317129E-2</v>
      </c>
      <c r="D27">
        <v>6.5264828567314248E-2</v>
      </c>
      <c r="E27">
        <v>5.9357176386869451E-2</v>
      </c>
      <c r="F27">
        <v>6.2981707832220971E-2</v>
      </c>
      <c r="G27">
        <v>2.6537151089857849E-2</v>
      </c>
      <c r="H27">
        <v>0.6097466166540233</v>
      </c>
      <c r="I27">
        <v>0.12007305231841967</v>
      </c>
      <c r="R27">
        <v>0.46462106224885041</v>
      </c>
      <c r="S27">
        <v>5.319543279206005E-2</v>
      </c>
      <c r="T27">
        <v>7.3399822607466914E-2</v>
      </c>
      <c r="U27">
        <v>3.6499712771862439E-2</v>
      </c>
      <c r="V27">
        <v>4.2581868505197226E-2</v>
      </c>
      <c r="W27">
        <v>5.9767987224820405E-3</v>
      </c>
      <c r="X27">
        <v>0.1703726891700986</v>
      </c>
      <c r="Y27">
        <v>8.2594737679683283E-2</v>
      </c>
      <c r="Z27">
        <v>0.33751905021620954</v>
      </c>
      <c r="AA27">
        <v>5.1496375945735098E-2</v>
      </c>
      <c r="AB27">
        <v>5.6211798338094428E-2</v>
      </c>
      <c r="AC27">
        <v>2.4728961378181293E-2</v>
      </c>
      <c r="AD27">
        <v>3.2139581980063787E-2</v>
      </c>
      <c r="AE27">
        <v>3.6317107676742395E-3</v>
      </c>
      <c r="AF27">
        <v>0.10670609744041772</v>
      </c>
      <c r="AG27">
        <v>6.2604524366042955E-2</v>
      </c>
      <c r="AH27">
        <v>0.1719334006072194</v>
      </c>
      <c r="AI27">
        <v>4.2842190311295908E-2</v>
      </c>
      <c r="AJ27">
        <v>3.287944097083078E-2</v>
      </c>
      <c r="AK27">
        <v>1.2507675401359936E-2</v>
      </c>
      <c r="AL27">
        <v>1.4867769734033432E-2</v>
      </c>
      <c r="AM27">
        <v>9.5075233225452253E-4</v>
      </c>
      <c r="AN27">
        <v>3.8880939726820565E-2</v>
      </c>
      <c r="AO27">
        <v>2.9004632130624243E-2</v>
      </c>
      <c r="AP27">
        <v>0.12784587612033563</v>
      </c>
      <c r="AQ27">
        <v>3.7018439735654586E-2</v>
      </c>
      <c r="AR27">
        <v>2.4486013577628942E-2</v>
      </c>
      <c r="AS27">
        <v>8.9056000196779794E-3</v>
      </c>
      <c r="AT27">
        <v>1.0395797472617242E-2</v>
      </c>
      <c r="AU27">
        <v>5.4269648522521901E-4</v>
      </c>
      <c r="AV27">
        <v>2.6242785973911928E-2</v>
      </c>
      <c r="AW27">
        <v>2.025454285561969E-2</v>
      </c>
      <c r="AX27">
        <v>6.0065979026701431E-2</v>
      </c>
      <c r="AY27">
        <v>2.5222336789283158E-2</v>
      </c>
      <c r="AZ27">
        <v>9.4715820282392851E-3</v>
      </c>
      <c r="BA27">
        <v>3.6317562289163619E-3</v>
      </c>
      <c r="BB27">
        <v>3.8886779478712287E-3</v>
      </c>
      <c r="BC27">
        <v>1.3275486067825632E-4</v>
      </c>
      <c r="BD27">
        <v>1.0187476793125103E-2</v>
      </c>
      <c r="BE27">
        <v>7.5313943785880431E-3</v>
      </c>
      <c r="BF27">
        <v>1.9456338377125071E-2</v>
      </c>
      <c r="BG27">
        <v>1.264143258597158E-2</v>
      </c>
      <c r="BH27">
        <v>1.4113135039716647E-3</v>
      </c>
      <c r="BI27">
        <v>7.3681506231139426E-4</v>
      </c>
      <c r="BJ27">
        <v>8.4946140946374766E-4</v>
      </c>
      <c r="BK27">
        <v>-4.4192696245009549E-6</v>
      </c>
      <c r="BL27">
        <v>2.1811003057550606E-3</v>
      </c>
      <c r="BM27">
        <v>1.6406347792761262E-3</v>
      </c>
      <c r="BV27">
        <v>0.53539193156371057</v>
      </c>
      <c r="BW27">
        <v>2.8051402456259699E-3</v>
      </c>
      <c r="BX27">
        <v>-8.2174617588093111E-3</v>
      </c>
      <c r="BY27">
        <v>2.2840666396193293E-2</v>
      </c>
      <c r="BZ27">
        <v>2.0374610945060521E-2</v>
      </c>
      <c r="CA27">
        <v>2.056691511549184E-2</v>
      </c>
      <c r="CB27">
        <v>0.43853794195432066</v>
      </c>
      <c r="CC27">
        <v>3.8484084278642125E-2</v>
      </c>
      <c r="CL27">
        <v>2.1933435130308758E-2</v>
      </c>
    </row>
    <row r="28" spans="1:90">
      <c r="A28">
        <v>1939</v>
      </c>
      <c r="B28">
        <v>1</v>
      </c>
      <c r="C28">
        <v>7.0128183210301731E-2</v>
      </c>
      <c r="D28">
        <v>6.1464288598263819E-2</v>
      </c>
      <c r="E28">
        <v>5.5519501276176143E-2</v>
      </c>
      <c r="F28">
        <v>6.1746652842860225E-2</v>
      </c>
      <c r="G28">
        <v>2.4324717353586302E-2</v>
      </c>
      <c r="H28">
        <v>0.6092325321884634</v>
      </c>
      <c r="I28">
        <v>0.11758413351753771</v>
      </c>
      <c r="R28">
        <v>0.47867982941068782</v>
      </c>
      <c r="S28">
        <v>6.6559537476246572E-2</v>
      </c>
      <c r="T28">
        <v>6.8956074950428339E-2</v>
      </c>
      <c r="U28">
        <v>3.2727315078516485E-2</v>
      </c>
      <c r="V28">
        <v>4.3088746426316112E-2</v>
      </c>
      <c r="W28">
        <v>5.7854140941449618E-3</v>
      </c>
      <c r="X28">
        <v>0.17817888684502445</v>
      </c>
      <c r="Y28">
        <v>8.3383854540010918E-2</v>
      </c>
      <c r="Z28">
        <v>0.35313535255083123</v>
      </c>
      <c r="AA28">
        <v>6.4665094237407933E-2</v>
      </c>
      <c r="AB28">
        <v>5.4682677209369167E-2</v>
      </c>
      <c r="AC28">
        <v>2.3080988994029925E-2</v>
      </c>
      <c r="AD28">
        <v>3.3652282843125297E-2</v>
      </c>
      <c r="AE28">
        <v>3.5384066275268621E-3</v>
      </c>
      <c r="AF28">
        <v>0.10815763081954491</v>
      </c>
      <c r="AG28">
        <v>6.5358271819827105E-2</v>
      </c>
      <c r="AH28">
        <v>0.18481136220024927</v>
      </c>
      <c r="AI28">
        <v>5.3646440219000127E-2</v>
      </c>
      <c r="AJ28">
        <v>3.2811237026461493E-2</v>
      </c>
      <c r="AK28">
        <v>1.1934314007685989E-2</v>
      </c>
      <c r="AL28">
        <v>1.6130705379037019E-2</v>
      </c>
      <c r="AM28">
        <v>9.3963427183346043E-4</v>
      </c>
      <c r="AN28">
        <v>3.7978845104857904E-2</v>
      </c>
      <c r="AO28">
        <v>3.13701861913733E-2</v>
      </c>
      <c r="AP28">
        <v>0.13840758358348687</v>
      </c>
      <c r="AQ28">
        <v>4.6211585364752422E-2</v>
      </c>
      <c r="AR28">
        <v>2.4627224094791737E-2</v>
      </c>
      <c r="AS28">
        <v>8.565712024636055E-3</v>
      </c>
      <c r="AT28">
        <v>1.1213810226605813E-2</v>
      </c>
      <c r="AU28">
        <v>5.4141594827479024E-4</v>
      </c>
      <c r="AV28">
        <v>2.5466810319052111E-2</v>
      </c>
      <c r="AW28">
        <v>2.1781025605373944E-2</v>
      </c>
      <c r="AX28">
        <v>6.5541587414976538E-2</v>
      </c>
      <c r="AY28">
        <v>3.0710768604131227E-2</v>
      </c>
      <c r="AZ28">
        <v>9.7423699059518889E-3</v>
      </c>
      <c r="BA28">
        <v>3.6212967448683141E-3</v>
      </c>
      <c r="BB28">
        <v>3.9698491297447567E-3</v>
      </c>
      <c r="BC28">
        <v>1.3757220773177132E-4</v>
      </c>
      <c r="BD28">
        <v>9.697352416948293E-3</v>
      </c>
      <c r="BE28">
        <v>7.6623784056002809E-3</v>
      </c>
      <c r="BF28">
        <v>2.0117188942733587E-2</v>
      </c>
      <c r="BG28">
        <v>1.3665130686726201E-2</v>
      </c>
      <c r="BH28">
        <v>1.5626402486915783E-3</v>
      </c>
      <c r="BI28">
        <v>7.4000342564508367E-4</v>
      </c>
      <c r="BJ28">
        <v>7.5887135007191692E-4</v>
      </c>
      <c r="BK28">
        <v>-1.6273671565557279E-6</v>
      </c>
      <c r="BL28">
        <v>1.9350830311131717E-3</v>
      </c>
      <c r="BM28">
        <v>1.4570875676421884E-3</v>
      </c>
      <c r="BV28">
        <v>0.52132017058931224</v>
      </c>
      <c r="BW28">
        <v>3.5094488072114015E-3</v>
      </c>
      <c r="BX28">
        <v>-7.5621131830061238E-3</v>
      </c>
      <c r="BY28">
        <v>2.2781316115297691E-2</v>
      </c>
      <c r="BZ28">
        <v>1.8633755529785162E-2</v>
      </c>
      <c r="CA28">
        <v>1.854531381476579E-2</v>
      </c>
      <c r="CB28">
        <v>0.43025289698294272</v>
      </c>
      <c r="CC28">
        <v>3.5159561517295913E-2</v>
      </c>
      <c r="CL28">
        <v>2.1643662278315746E-2</v>
      </c>
    </row>
    <row r="29" spans="1:90">
      <c r="A29">
        <v>1940</v>
      </c>
      <c r="B29">
        <v>0.99999994039535522</v>
      </c>
      <c r="C29">
        <v>9.0527292193094189E-2</v>
      </c>
      <c r="D29">
        <v>5.9376106002733159E-2</v>
      </c>
      <c r="E29">
        <v>5.1228370003172714E-2</v>
      </c>
      <c r="F29">
        <v>6.3576520041124768E-2</v>
      </c>
      <c r="G29">
        <v>2.3751518141005602E-2</v>
      </c>
      <c r="H29">
        <v>0.59681170640236858</v>
      </c>
      <c r="I29">
        <v>0.11472852133996944</v>
      </c>
      <c r="R29">
        <v>0.47734613599976272</v>
      </c>
      <c r="S29">
        <v>8.5922134330132877E-2</v>
      </c>
      <c r="T29">
        <v>5.4791868388228207E-2</v>
      </c>
      <c r="U29">
        <v>2.537873565578154E-2</v>
      </c>
      <c r="V29">
        <v>4.3634716280312194E-2</v>
      </c>
      <c r="W29">
        <v>5.9628744272340684E-3</v>
      </c>
      <c r="X29">
        <v>0.18164548605415534</v>
      </c>
      <c r="Y29">
        <v>8.0010320863918516E-2</v>
      </c>
      <c r="Z29">
        <v>0.35677407332458838</v>
      </c>
      <c r="AA29">
        <v>8.3445455268475868E-2</v>
      </c>
      <c r="AB29">
        <v>4.5310759143474447E-2</v>
      </c>
      <c r="AC29">
        <v>1.8132555048961611E-2</v>
      </c>
      <c r="AD29">
        <v>3.5580427234206236E-2</v>
      </c>
      <c r="AE29">
        <v>3.6567390472636765E-3</v>
      </c>
      <c r="AF29">
        <v>0.10518975337815832</v>
      </c>
      <c r="AG29">
        <v>6.5458384204048203E-2</v>
      </c>
      <c r="AH29">
        <v>0.19305442067419556</v>
      </c>
      <c r="AI29">
        <v>6.9217656262636082E-2</v>
      </c>
      <c r="AJ29">
        <v>2.5317403363077404E-2</v>
      </c>
      <c r="AK29">
        <v>9.065889260823112E-3</v>
      </c>
      <c r="AL29">
        <v>1.7425557087793142E-2</v>
      </c>
      <c r="AM29">
        <v>1.0249483056534777E-3</v>
      </c>
      <c r="AN29">
        <v>3.8895169962321403E-2</v>
      </c>
      <c r="AO29">
        <v>3.2107796431890955E-2</v>
      </c>
      <c r="AP29">
        <v>0.14657424112998127</v>
      </c>
      <c r="AQ29">
        <v>5.953489150042806E-2</v>
      </c>
      <c r="AR29">
        <v>1.8759759519333882E-2</v>
      </c>
      <c r="AS29">
        <v>6.4609060012563507E-3</v>
      </c>
      <c r="AT29">
        <v>1.2186320604975537E-2</v>
      </c>
      <c r="AU29">
        <v>6.0844381109707716E-4</v>
      </c>
      <c r="AV29">
        <v>2.6595133321028551E-2</v>
      </c>
      <c r="AW29">
        <v>2.2428786371861773E-2</v>
      </c>
      <c r="AX29">
        <v>7.2171916382736678E-2</v>
      </c>
      <c r="AY29">
        <v>3.954098812372641E-2</v>
      </c>
      <c r="AZ29">
        <v>7.0917269409811017E-3</v>
      </c>
      <c r="BA29">
        <v>2.6873130863350417E-3</v>
      </c>
      <c r="BB29">
        <v>4.3964472603546618E-3</v>
      </c>
      <c r="BC29">
        <v>1.6836577710164954E-4</v>
      </c>
      <c r="BD29">
        <v>1.0241769413052521E-2</v>
      </c>
      <c r="BE29">
        <v>8.0453057811852736E-3</v>
      </c>
      <c r="BF29">
        <v>2.4082762112915164E-2</v>
      </c>
      <c r="BG29">
        <v>1.8092808828324283E-2</v>
      </c>
      <c r="BH29">
        <v>9.6739013272082418E-4</v>
      </c>
      <c r="BI29">
        <v>5.2821642254561652E-4</v>
      </c>
      <c r="BJ29">
        <v>8.9043511543426964E-4</v>
      </c>
      <c r="BK29">
        <v>5.7134804839736644E-6</v>
      </c>
      <c r="BL29">
        <v>1.9750763873202693E-3</v>
      </c>
      <c r="BM29">
        <v>1.6231217460859217E-3</v>
      </c>
      <c r="BV29">
        <v>0.5226538043955925</v>
      </c>
      <c r="BW29">
        <v>4.5301766822569596E-3</v>
      </c>
      <c r="BX29">
        <v>4.539231300690335E-3</v>
      </c>
      <c r="BY29">
        <v>2.5848112042999739E-2</v>
      </c>
      <c r="BZ29">
        <v>1.9918550524852023E-2</v>
      </c>
      <c r="CA29">
        <v>1.7794665810893961E-2</v>
      </c>
      <c r="CB29">
        <v>0.41441622553734081</v>
      </c>
      <c r="CC29">
        <v>3.5606936253410201E-2</v>
      </c>
      <c r="CL29">
        <v>2.2404889651577029E-2</v>
      </c>
    </row>
    <row r="30" spans="1:90">
      <c r="A30">
        <v>1941</v>
      </c>
      <c r="B30">
        <v>1</v>
      </c>
      <c r="C30">
        <v>9.0076171548893524E-2</v>
      </c>
      <c r="D30">
        <v>6.7878533592250087E-2</v>
      </c>
      <c r="E30">
        <v>4.2966039561730292E-2</v>
      </c>
      <c r="F30">
        <v>7.4283161140118265E-2</v>
      </c>
      <c r="G30">
        <v>2.2885170295625618E-2</v>
      </c>
      <c r="H30">
        <v>0.58345649478484873</v>
      </c>
      <c r="I30">
        <v>0.11845424694471601</v>
      </c>
      <c r="R30">
        <v>0.45788127374530058</v>
      </c>
      <c r="S30">
        <v>8.5128225367859051E-2</v>
      </c>
      <c r="T30">
        <v>5.582906810248818E-2</v>
      </c>
      <c r="U30">
        <v>1.8422524656273663E-2</v>
      </c>
      <c r="V30">
        <v>5.4650629761453219E-2</v>
      </c>
      <c r="W30">
        <v>5.7737420830648823E-3</v>
      </c>
      <c r="X30">
        <v>0.14968481788488031</v>
      </c>
      <c r="Y30">
        <v>8.8392265889281424E-2</v>
      </c>
      <c r="Z30">
        <v>0.34821760585004585</v>
      </c>
      <c r="AA30">
        <v>8.1918105966186372E-2</v>
      </c>
      <c r="AB30">
        <v>4.6634124983222627E-2</v>
      </c>
      <c r="AC30">
        <v>1.3121733572933151E-2</v>
      </c>
      <c r="AD30">
        <v>4.5435538898855189E-2</v>
      </c>
      <c r="AE30">
        <v>3.4937850115827986E-3</v>
      </c>
      <c r="AF30">
        <v>8.3857082039601405E-2</v>
      </c>
      <c r="AG30">
        <v>7.3757235377664349E-2</v>
      </c>
      <c r="AH30">
        <v>0.19486650070173528</v>
      </c>
      <c r="AI30">
        <v>6.5811158654686369E-2</v>
      </c>
      <c r="AJ30">
        <v>2.4361647606236332E-2</v>
      </c>
      <c r="AK30">
        <v>5.8844135390684728E-3</v>
      </c>
      <c r="AL30">
        <v>2.424145661550145E-2</v>
      </c>
      <c r="AM30">
        <v>9.872524943408741E-4</v>
      </c>
      <c r="AN30">
        <v>3.4124849159631203E-2</v>
      </c>
      <c r="AO30">
        <v>3.9455722632270596E-2</v>
      </c>
      <c r="AP30">
        <v>0.14818256055968504</v>
      </c>
      <c r="AQ30">
        <v>5.5479980584243666E-2</v>
      </c>
      <c r="AR30">
        <v>1.7681705944364572E-2</v>
      </c>
      <c r="AS30">
        <v>4.0951969565762971E-3</v>
      </c>
      <c r="AT30">
        <v>1.7575852463183463E-2</v>
      </c>
      <c r="AU30">
        <v>5.9284604837469971E-4</v>
      </c>
      <c r="AV30">
        <v>2.4168032589849859E-2</v>
      </c>
      <c r="AW30">
        <v>2.8588945973092476E-2</v>
      </c>
      <c r="AX30">
        <v>7.3509171022396416E-2</v>
      </c>
      <c r="AY30">
        <v>3.6329156234334053E-2</v>
      </c>
      <c r="AZ30">
        <v>6.7224497846360082E-3</v>
      </c>
      <c r="BA30">
        <v>1.6543723122844905E-3</v>
      </c>
      <c r="BB30">
        <v>7.2470213616537904E-3</v>
      </c>
      <c r="BC30">
        <v>1.6567562247112456E-4</v>
      </c>
      <c r="BD30">
        <v>9.6406013723929294E-3</v>
      </c>
      <c r="BE30">
        <v>1.1749894334624015E-2</v>
      </c>
      <c r="BF30">
        <v>2.4707131413538738E-2</v>
      </c>
      <c r="BG30">
        <v>1.6827358133777896E-2</v>
      </c>
      <c r="BH30">
        <v>9.8053800872773358E-4</v>
      </c>
      <c r="BI30">
        <v>3.2198246889073289E-4</v>
      </c>
      <c r="BJ30">
        <v>1.8283893945588903E-3</v>
      </c>
      <c r="BK30">
        <v>1.950650672651318E-6</v>
      </c>
      <c r="BL30">
        <v>1.7838246024152371E-3</v>
      </c>
      <c r="BM30">
        <v>2.9630881544955925E-3</v>
      </c>
      <c r="BV30">
        <v>0.54211872625469937</v>
      </c>
      <c r="BW30">
        <v>4.8646857426675781E-3</v>
      </c>
      <c r="BX30">
        <v>1.2003869735548683E-2</v>
      </c>
      <c r="BY30">
        <v>2.4546032179834747E-2</v>
      </c>
      <c r="BZ30">
        <v>1.9593476735296506E-2</v>
      </c>
      <c r="CA30">
        <v>1.7115987222128089E-2</v>
      </c>
      <c r="CB30">
        <v>0.4329830871501259</v>
      </c>
      <c r="CC30">
        <v>3.1011405197938675E-2</v>
      </c>
      <c r="CL30">
        <v>2.4184462344968675E-2</v>
      </c>
    </row>
    <row r="31" spans="1:90">
      <c r="A31">
        <v>1942</v>
      </c>
      <c r="B31">
        <v>0.99999344348907471</v>
      </c>
      <c r="C31">
        <v>8.5853036593224588E-2</v>
      </c>
      <c r="D31">
        <v>6.1518326977802559E-2</v>
      </c>
      <c r="E31">
        <v>3.773599397488421E-2</v>
      </c>
      <c r="F31">
        <v>7.8147860910315503E-2</v>
      </c>
      <c r="G31">
        <v>1.9940836327409908E-2</v>
      </c>
      <c r="H31">
        <v>0.5936812280852054</v>
      </c>
      <c r="I31">
        <v>0.12311613770646723</v>
      </c>
      <c r="R31">
        <v>0.41066918170600797</v>
      </c>
      <c r="S31">
        <v>8.1343908365852882E-2</v>
      </c>
      <c r="T31">
        <v>4.9175876354924174E-2</v>
      </c>
      <c r="U31">
        <v>1.577429040588732E-2</v>
      </c>
      <c r="V31">
        <v>5.6259376175346112E-2</v>
      </c>
      <c r="W31">
        <v>4.718998258178125E-3</v>
      </c>
      <c r="X31">
        <v>0.11387331027261975</v>
      </c>
      <c r="Y31">
        <v>8.9523421873199699E-2</v>
      </c>
      <c r="Z31">
        <v>0.31810364887746329</v>
      </c>
      <c r="AA31">
        <v>7.7869273847203727E-2</v>
      </c>
      <c r="AB31">
        <v>4.1096824012132292E-2</v>
      </c>
      <c r="AC31">
        <v>1.0296579683691133E-2</v>
      </c>
      <c r="AD31">
        <v>4.6576981490075331E-2</v>
      </c>
      <c r="AE31">
        <v>2.9096135442124274E-3</v>
      </c>
      <c r="AF31">
        <v>6.4949097253942059E-2</v>
      </c>
      <c r="AG31">
        <v>7.4405279046206266E-2</v>
      </c>
      <c r="AH31">
        <v>0.18493826368831501</v>
      </c>
      <c r="AI31">
        <v>6.3364402056231062E-2</v>
      </c>
      <c r="AJ31">
        <v>2.3251787424358305E-2</v>
      </c>
      <c r="AK31">
        <v>4.5464511122034843E-3</v>
      </c>
      <c r="AL31">
        <v>2.6346366889487032E-2</v>
      </c>
      <c r="AM31">
        <v>7.5903864226534265E-4</v>
      </c>
      <c r="AN31">
        <v>2.4469198448198302E-2</v>
      </c>
      <c r="AO31">
        <v>4.2201019115571475E-2</v>
      </c>
      <c r="AP31">
        <v>0.14255161881211076</v>
      </c>
      <c r="AQ31">
        <v>5.3015561124687118E-2</v>
      </c>
      <c r="AR31">
        <v>1.6957922963408985E-2</v>
      </c>
      <c r="AS31">
        <v>3.0741815050804181E-3</v>
      </c>
      <c r="AT31">
        <v>1.9783617917912007E-2</v>
      </c>
      <c r="AU31">
        <v>4.4535654449397996E-4</v>
      </c>
      <c r="AV31">
        <v>1.759808060488267E-2</v>
      </c>
      <c r="AW31">
        <v>3.1676898151645601E-2</v>
      </c>
      <c r="AX31">
        <v>7.1548910664297055E-2</v>
      </c>
      <c r="AY31">
        <v>3.2933145501128989E-2</v>
      </c>
      <c r="AZ31">
        <v>6.4003404552872307E-3</v>
      </c>
      <c r="BA31">
        <v>1.1179996989346792E-3</v>
      </c>
      <c r="BB31">
        <v>9.3128095830926436E-3</v>
      </c>
      <c r="BC31">
        <v>1.1155168160566446E-4</v>
      </c>
      <c r="BD31">
        <v>6.7901905900244674E-3</v>
      </c>
      <c r="BE31">
        <v>1.4882873154223352E-2</v>
      </c>
      <c r="BF31">
        <v>2.3633273554804463E-2</v>
      </c>
      <c r="BG31">
        <v>1.3600088478786543E-2</v>
      </c>
      <c r="BH31">
        <v>9.16431201701451E-4</v>
      </c>
      <c r="BI31">
        <v>1.6669457407578374E-4</v>
      </c>
      <c r="BJ31">
        <v>3.060940577691745E-3</v>
      </c>
      <c r="BK31">
        <v>-8.5085265387926867E-6</v>
      </c>
      <c r="BL31">
        <v>9.9892482029780016E-4</v>
      </c>
      <c r="BM31">
        <v>4.8987024287899293E-3</v>
      </c>
      <c r="BV31">
        <v>0.58932426178306674</v>
      </c>
      <c r="BW31">
        <v>4.4185042384907083E-3</v>
      </c>
      <c r="BX31">
        <v>1.229655533667247E-2</v>
      </c>
      <c r="BY31">
        <v>2.196125471575747E-2</v>
      </c>
      <c r="BZ31">
        <v>2.1841050088506703E-2</v>
      </c>
      <c r="CA31">
        <v>1.5225064406737392E-2</v>
      </c>
      <c r="CB31">
        <v>0.47931783761619562</v>
      </c>
      <c r="CC31">
        <v>3.4263972452530218E-2</v>
      </c>
      <c r="CL31">
        <v>2.1548332064775202E-2</v>
      </c>
    </row>
    <row r="32" spans="1:90">
      <c r="A32">
        <v>1943</v>
      </c>
      <c r="B32">
        <v>0.99999469518661499</v>
      </c>
      <c r="C32">
        <v>8.3019562876539249E-2</v>
      </c>
      <c r="D32">
        <v>5.2770466528816735E-2</v>
      </c>
      <c r="E32">
        <v>3.3407006316914012E-2</v>
      </c>
      <c r="F32">
        <v>7.6037054916295685E-2</v>
      </c>
      <c r="G32">
        <v>1.9883875106483387E-2</v>
      </c>
      <c r="H32">
        <v>0.61535210363130677</v>
      </c>
      <c r="I32">
        <v>0.11952466081930235</v>
      </c>
      <c r="R32">
        <v>0.38057150743069756</v>
      </c>
      <c r="S32">
        <v>7.8054856329440148E-2</v>
      </c>
      <c r="T32">
        <v>4.5968830372745247E-2</v>
      </c>
      <c r="U32">
        <v>1.4214532178243186E-2</v>
      </c>
      <c r="V32">
        <v>5.704783122631963E-2</v>
      </c>
      <c r="W32">
        <v>4.1988629021433733E-3</v>
      </c>
      <c r="X32">
        <v>9.0668146920141995E-2</v>
      </c>
      <c r="Y32">
        <v>9.0418447501664043E-2</v>
      </c>
      <c r="Z32">
        <v>0.2971565689628603</v>
      </c>
      <c r="AA32">
        <v>7.42719263547163E-2</v>
      </c>
      <c r="AB32">
        <v>3.8748859691473569E-2</v>
      </c>
      <c r="AC32">
        <v>9.0853896468891266E-3</v>
      </c>
      <c r="AD32">
        <v>4.8162286589394136E-2</v>
      </c>
      <c r="AE32">
        <v>2.4302119229953501E-3</v>
      </c>
      <c r="AF32">
        <v>4.7761964323058806E-2</v>
      </c>
      <c r="AG32">
        <v>7.6695930434333051E-2</v>
      </c>
      <c r="AH32">
        <v>0.17183052090929848</v>
      </c>
      <c r="AI32">
        <v>5.8131791217056153E-2</v>
      </c>
      <c r="AJ32">
        <v>2.2529424622560846E-2</v>
      </c>
      <c r="AK32">
        <v>3.7487182084681042E-3</v>
      </c>
      <c r="AL32">
        <v>2.7564071765786714E-2</v>
      </c>
      <c r="AM32">
        <v>5.1242190496349671E-4</v>
      </c>
      <c r="AN32">
        <v>1.5287411476840197E-2</v>
      </c>
      <c r="AO32">
        <v>4.4056681713622974E-2</v>
      </c>
      <c r="AP32">
        <v>0.1308470899486289</v>
      </c>
      <c r="AQ32">
        <v>4.7291500399407084E-2</v>
      </c>
      <c r="AR32">
        <v>1.6551691717949894E-2</v>
      </c>
      <c r="AS32">
        <v>2.43713280821381E-3</v>
      </c>
      <c r="AT32">
        <v>2.0478499413773971E-2</v>
      </c>
      <c r="AU32">
        <v>2.6878871063815618E-4</v>
      </c>
      <c r="AV32">
        <v>1.1094826814293276E-2</v>
      </c>
      <c r="AW32">
        <v>3.2724650084352734E-2</v>
      </c>
      <c r="AX32">
        <v>6.3747141410193733E-2</v>
      </c>
      <c r="AY32">
        <v>2.865274570363692E-2</v>
      </c>
      <c r="AZ32">
        <v>6.7364175604833479E-3</v>
      </c>
      <c r="BA32">
        <v>8.878501246700895E-4</v>
      </c>
      <c r="BB32">
        <v>8.9355677249187623E-3</v>
      </c>
      <c r="BC32">
        <v>3.7518752638973669E-5</v>
      </c>
      <c r="BD32">
        <v>4.2499071169182492E-3</v>
      </c>
      <c r="BE32">
        <v>1.4247134426927382E-2</v>
      </c>
      <c r="BF32">
        <v>1.9006509716356427E-2</v>
      </c>
      <c r="BG32">
        <v>1.1158108639740694E-2</v>
      </c>
      <c r="BH32">
        <v>1.2801951270771479E-3</v>
      </c>
      <c r="BI32">
        <v>1.1948336613955739E-4</v>
      </c>
      <c r="BJ32">
        <v>2.3016591167983906E-3</v>
      </c>
      <c r="BK32">
        <v>-2.625333559908122E-5</v>
      </c>
      <c r="BL32">
        <v>5.0430900330286253E-4</v>
      </c>
      <c r="BM32">
        <v>3.6690077988968547E-3</v>
      </c>
      <c r="BV32">
        <v>0.61942318775591743</v>
      </c>
      <c r="BW32">
        <v>4.8644329776258372E-3</v>
      </c>
      <c r="BX32">
        <v>6.7467450665421452E-3</v>
      </c>
      <c r="BY32">
        <v>1.9189367865922586E-2</v>
      </c>
      <c r="BZ32">
        <v>1.8928665404448684E-2</v>
      </c>
      <c r="CA32">
        <v>1.5687125850877805E-2</v>
      </c>
      <c r="CB32">
        <v>0.52434110749515817</v>
      </c>
      <c r="CC32">
        <v>2.9665778161747175E-2</v>
      </c>
      <c r="CL32">
        <v>1.8097554941678733E-2</v>
      </c>
    </row>
    <row r="33" spans="1:90">
      <c r="A33">
        <v>1944</v>
      </c>
      <c r="B33">
        <v>0.99999994039535522</v>
      </c>
      <c r="C33">
        <v>8.6026489753560142E-2</v>
      </c>
      <c r="D33">
        <v>4.229139873492313E-2</v>
      </c>
      <c r="E33">
        <v>3.274500239942265E-2</v>
      </c>
      <c r="F33">
        <v>7.0118575767379079E-2</v>
      </c>
      <c r="G33">
        <v>2.1349258398988179E-2</v>
      </c>
      <c r="H33">
        <v>0.63281089273585744</v>
      </c>
      <c r="I33">
        <v>0.1146582724611951</v>
      </c>
      <c r="R33">
        <v>0.36195640710887966</v>
      </c>
      <c r="S33">
        <v>7.8245471750325479E-2</v>
      </c>
      <c r="T33">
        <v>4.4400037708586568E-2</v>
      </c>
      <c r="U33">
        <v>1.2244360024318208E-2</v>
      </c>
      <c r="V33">
        <v>4.4353074305791322E-2</v>
      </c>
      <c r="W33">
        <v>4.3179355600787622E-3</v>
      </c>
      <c r="X33">
        <v>0.10523446271834377</v>
      </c>
      <c r="Y33">
        <v>7.3161065041435602E-2</v>
      </c>
      <c r="Z33">
        <v>0.27140237311644994</v>
      </c>
      <c r="AA33">
        <v>7.3810837603065865E-2</v>
      </c>
      <c r="AB33">
        <v>3.7083512923072881E-2</v>
      </c>
      <c r="AC33">
        <v>8.2386927620782049E-3</v>
      </c>
      <c r="AD33">
        <v>3.7824072036365515E-2</v>
      </c>
      <c r="AE33">
        <v>2.333654649526104E-3</v>
      </c>
      <c r="AF33">
        <v>4.9453147198375021E-2</v>
      </c>
      <c r="AG33">
        <v>6.2658455943966296E-2</v>
      </c>
      <c r="AH33">
        <v>0.14836379223715535</v>
      </c>
      <c r="AI33">
        <v>5.5241999428036127E-2</v>
      </c>
      <c r="AJ33">
        <v>2.120288243054699E-2</v>
      </c>
      <c r="AK33">
        <v>3.3594310283004349E-3</v>
      </c>
      <c r="AL33">
        <v>1.9931964588724049E-2</v>
      </c>
      <c r="AM33">
        <v>4.4217351392846838E-4</v>
      </c>
      <c r="AN33">
        <v>1.5039244810145918E-2</v>
      </c>
      <c r="AO33">
        <v>3.314609643747337E-2</v>
      </c>
      <c r="AP33">
        <v>0.11139630448554892</v>
      </c>
      <c r="AQ33">
        <v>4.4244782584620605E-2</v>
      </c>
      <c r="AR33">
        <v>1.5554141234645403E-2</v>
      </c>
      <c r="AS33">
        <v>2.2124207035900045E-3</v>
      </c>
      <c r="AT33">
        <v>1.4457144078426847E-2</v>
      </c>
      <c r="AU33">
        <v>2.1203842541086222E-4</v>
      </c>
      <c r="AV33">
        <v>1.0683009157130658E-2</v>
      </c>
      <c r="AW33">
        <v>2.4032768301724551E-2</v>
      </c>
      <c r="AX33">
        <v>5.3773457058299536E-2</v>
      </c>
      <c r="AY33">
        <v>2.6564996319592943E-2</v>
      </c>
      <c r="AZ33">
        <v>6.5268415434401143E-3</v>
      </c>
      <c r="BA33">
        <v>7.938504218908104E-4</v>
      </c>
      <c r="BB33">
        <v>5.9617929630189906E-3</v>
      </c>
      <c r="BC33">
        <v>8.3547752026407352E-6</v>
      </c>
      <c r="BD33">
        <v>4.0402299522237593E-3</v>
      </c>
      <c r="BE33">
        <v>9.8773910829302817E-3</v>
      </c>
      <c r="BF33">
        <v>1.7833624907037649E-2</v>
      </c>
      <c r="BG33">
        <v>1.1574193253283207E-2</v>
      </c>
      <c r="BH33">
        <v>1.5116331733141808E-3</v>
      </c>
      <c r="BI33">
        <v>1.3069202945522026E-4</v>
      </c>
      <c r="BJ33">
        <v>1.5304734709173785E-3</v>
      </c>
      <c r="BK33">
        <v>-3.3944676502023371E-5</v>
      </c>
      <c r="BL33">
        <v>5.850096988030451E-4</v>
      </c>
      <c r="BM33">
        <v>2.535567957766641E-3</v>
      </c>
      <c r="BV33">
        <v>0.63804353328647556</v>
      </c>
      <c r="BW33">
        <v>7.6712353818710012E-3</v>
      </c>
      <c r="BX33">
        <v>-2.1736776741063668E-3</v>
      </c>
      <c r="BY33">
        <v>2.049983032741972E-2</v>
      </c>
      <c r="BZ33">
        <v>2.5721397743344365E-2</v>
      </c>
      <c r="CA33">
        <v>1.703338595359323E-2</v>
      </c>
      <c r="CB33">
        <v>0.52735722353780656</v>
      </c>
      <c r="CC33">
        <v>4.1934087779362653E-2</v>
      </c>
      <c r="CL33">
        <v>1.4870174897528751E-2</v>
      </c>
    </row>
    <row r="34" spans="1:90">
      <c r="A34">
        <v>1945</v>
      </c>
      <c r="B34">
        <v>0.99999505281448364</v>
      </c>
      <c r="C34">
        <v>7.3426324290519207E-2</v>
      </c>
      <c r="D34">
        <v>3.5004950236311443E-2</v>
      </c>
      <c r="E34">
        <v>3.3849507889050619E-2</v>
      </c>
      <c r="F34">
        <v>6.9413833913313683E-2</v>
      </c>
      <c r="G34">
        <v>2.1909102026604503E-2</v>
      </c>
      <c r="H34">
        <v>0.64585568180934194</v>
      </c>
      <c r="I34">
        <v>0.12053585397874693</v>
      </c>
      <c r="R34">
        <v>0.35820143764478973</v>
      </c>
      <c r="S34">
        <v>6.6013052209844658E-2</v>
      </c>
      <c r="T34">
        <v>4.1397318677251889E-2</v>
      </c>
      <c r="U34">
        <v>1.2755989628365928E-2</v>
      </c>
      <c r="V34">
        <v>4.7358843110734392E-2</v>
      </c>
      <c r="W34">
        <v>4.2643755988410028E-3</v>
      </c>
      <c r="X34">
        <v>0.10342182258939928</v>
      </c>
      <c r="Y34">
        <v>8.2990035830352665E-2</v>
      </c>
      <c r="Z34">
        <v>0.26936240411040263</v>
      </c>
      <c r="AA34">
        <v>6.1887204566217581E-2</v>
      </c>
      <c r="AB34">
        <v>3.5355471041082158E-2</v>
      </c>
      <c r="AC34">
        <v>8.624448915765838E-3</v>
      </c>
      <c r="AD34">
        <v>4.0793460096416809E-2</v>
      </c>
      <c r="AE34">
        <v>2.4035188706012342E-3</v>
      </c>
      <c r="AF34">
        <v>4.8478436497987713E-2</v>
      </c>
      <c r="AG34">
        <v>7.1819864122331406E-2</v>
      </c>
      <c r="AH34">
        <v>0.14279793159629031</v>
      </c>
      <c r="AI34">
        <v>4.4420624911624428E-2</v>
      </c>
      <c r="AJ34">
        <v>2.0485356046121315E-2</v>
      </c>
      <c r="AK34">
        <v>3.459891827873041E-3</v>
      </c>
      <c r="AL34">
        <v>2.0975884142174751E-2</v>
      </c>
      <c r="AM34">
        <v>5.0783574371427776E-4</v>
      </c>
      <c r="AN34">
        <v>1.5873124535774118E-2</v>
      </c>
      <c r="AO34">
        <v>3.7075214389008369E-2</v>
      </c>
      <c r="AP34">
        <v>0.10481469334055264</v>
      </c>
      <c r="AQ34">
        <v>3.4959468494781182E-2</v>
      </c>
      <c r="AR34">
        <v>1.51434345331476E-2</v>
      </c>
      <c r="AS34">
        <v>2.2810248735358782E-3</v>
      </c>
      <c r="AT34">
        <v>1.4830838641004202E-2</v>
      </c>
      <c r="AU34">
        <v>2.5956039468957181E-4</v>
      </c>
      <c r="AV34">
        <v>1.114122006755296E-2</v>
      </c>
      <c r="AW34">
        <v>2.6199146335841278E-2</v>
      </c>
      <c r="AX34">
        <v>4.8161500288172482E-2</v>
      </c>
      <c r="AY34">
        <v>2.0810968260576063E-2</v>
      </c>
      <c r="AZ34">
        <v>6.64399299269295E-3</v>
      </c>
      <c r="BA34">
        <v>8.1871046244088317E-4</v>
      </c>
      <c r="BB34">
        <v>5.7260279864401317E-3</v>
      </c>
      <c r="BC34">
        <v>3.0111879080461904E-5</v>
      </c>
      <c r="BD34">
        <v>4.0572621491559912E-3</v>
      </c>
      <c r="BE34">
        <v>1.0074426557786006E-2</v>
      </c>
      <c r="BF34">
        <v>1.4451441137408354E-2</v>
      </c>
      <c r="BG34">
        <v>8.7744581200326563E-3</v>
      </c>
      <c r="BH34">
        <v>1.6342677169815887E-3</v>
      </c>
      <c r="BI34">
        <v>1.3590950403066646E-4</v>
      </c>
      <c r="BJ34">
        <v>1.216718826850417E-3</v>
      </c>
      <c r="BK34">
        <v>-2.5453012063595692E-5</v>
      </c>
      <c r="BL34">
        <v>5.8016026067180362E-4</v>
      </c>
      <c r="BM34">
        <v>2.1353797209048165E-3</v>
      </c>
      <c r="BV34">
        <v>0.64179361516969391</v>
      </c>
      <c r="BW34">
        <v>7.3258830940146971E-3</v>
      </c>
      <c r="BX34">
        <v>-6.4540979657759182E-3</v>
      </c>
      <c r="BY34">
        <v>2.1092216966329996E-2</v>
      </c>
      <c r="BZ34">
        <v>2.2005563582571702E-2</v>
      </c>
      <c r="CA34">
        <v>1.7648193606527841E-2</v>
      </c>
      <c r="CB34">
        <v>0.54208575954436533</v>
      </c>
      <c r="CC34">
        <v>3.8090297844972865E-2</v>
      </c>
      <c r="CL34">
        <v>1.3196012946960815E-2</v>
      </c>
    </row>
    <row r="35" spans="1:90">
      <c r="A35">
        <v>1946</v>
      </c>
      <c r="B35">
        <v>1</v>
      </c>
      <c r="C35">
        <v>6.5752632476830788E-2</v>
      </c>
      <c r="D35">
        <v>3.2209342440667033E-2</v>
      </c>
      <c r="E35">
        <v>3.3124431641948636E-2</v>
      </c>
      <c r="F35">
        <v>7.6686114556493434E-2</v>
      </c>
      <c r="G35">
        <v>2.2944238355099438E-2</v>
      </c>
      <c r="H35">
        <v>0.62976833765533435</v>
      </c>
      <c r="I35">
        <v>0.13951493455971251</v>
      </c>
      <c r="R35">
        <v>0.37205089006839659</v>
      </c>
      <c r="S35">
        <v>5.978793850031705E-2</v>
      </c>
      <c r="T35">
        <v>3.5314674231676467E-2</v>
      </c>
      <c r="U35">
        <v>1.3266978786973829E-2</v>
      </c>
      <c r="V35">
        <v>5.4830426444783614E-2</v>
      </c>
      <c r="W35">
        <v>4.2636939626864564E-3</v>
      </c>
      <c r="X35">
        <v>0.10372197314139397</v>
      </c>
      <c r="Y35">
        <v>0.10086520500056524</v>
      </c>
      <c r="Z35">
        <v>0.28161281841368407</v>
      </c>
      <c r="AA35">
        <v>5.5610490920197354E-2</v>
      </c>
      <c r="AB35">
        <v>2.9579061367169396E-2</v>
      </c>
      <c r="AC35">
        <v>9.0929022535591493E-3</v>
      </c>
      <c r="AD35">
        <v>4.6441277860010795E-2</v>
      </c>
      <c r="AE35">
        <v>2.869962986522488E-3</v>
      </c>
      <c r="AF35">
        <v>5.2154604919389003E-2</v>
      </c>
      <c r="AG35">
        <v>8.5864518106835833E-2</v>
      </c>
      <c r="AH35">
        <v>0.14156551756813207</v>
      </c>
      <c r="AI35">
        <v>3.8967072380791314E-2</v>
      </c>
      <c r="AJ35">
        <v>1.6107990273720285E-2</v>
      </c>
      <c r="AK35">
        <v>3.7080811936462191E-3</v>
      </c>
      <c r="AL35">
        <v>2.1799040337113509E-2</v>
      </c>
      <c r="AM35">
        <v>8.2641821876803146E-4</v>
      </c>
      <c r="AN35">
        <v>1.9726492467251104E-2</v>
      </c>
      <c r="AO35">
        <v>4.0430422696841661E-2</v>
      </c>
      <c r="AP35">
        <v>0.10180316740887742</v>
      </c>
      <c r="AQ35">
        <v>3.0397159462622649E-2</v>
      </c>
      <c r="AR35">
        <v>1.1911240239219103E-2</v>
      </c>
      <c r="AS35">
        <v>2.4645972887925214E-3</v>
      </c>
      <c r="AT35">
        <v>1.5058012630666149E-2</v>
      </c>
      <c r="AU35">
        <v>4.9356507443221404E-4</v>
      </c>
      <c r="AV35">
        <v>1.3577230885783886E-2</v>
      </c>
      <c r="AW35">
        <v>2.7901361827360888E-2</v>
      </c>
      <c r="AX35">
        <v>4.5033460151261057E-2</v>
      </c>
      <c r="AY35">
        <v>1.8587778660052626E-2</v>
      </c>
      <c r="AZ35">
        <v>5.429826956039276E-3</v>
      </c>
      <c r="BA35">
        <v>9.3276718888293429E-4</v>
      </c>
      <c r="BB35">
        <v>5.2854468736718112E-3</v>
      </c>
      <c r="BC35">
        <v>1.4260061266008572E-4</v>
      </c>
      <c r="BD35">
        <v>4.9184235869457879E-3</v>
      </c>
      <c r="BE35">
        <v>9.7366162730085394E-3</v>
      </c>
      <c r="BF35">
        <v>1.4058738419346786E-2</v>
      </c>
      <c r="BG35">
        <v>8.7136324788299312E-3</v>
      </c>
      <c r="BH35">
        <v>1.5249864475870222E-3</v>
      </c>
      <c r="BI35">
        <v>1.8129139464950628E-4</v>
      </c>
      <c r="BJ35">
        <v>9.9554164992404358E-4</v>
      </c>
      <c r="BK35">
        <v>1.5302055158821667E-5</v>
      </c>
      <c r="BL35">
        <v>8.0342164539965821E-4</v>
      </c>
      <c r="BM35">
        <v>1.8245627477978031E-3</v>
      </c>
      <c r="BV35">
        <v>0.62794910993160347</v>
      </c>
      <c r="BW35">
        <v>5.8993735213521666E-3</v>
      </c>
      <c r="BX35">
        <v>-3.1464963145154089E-3</v>
      </c>
      <c r="BY35">
        <v>1.9855637826754674E-2</v>
      </c>
      <c r="BZ35">
        <v>2.1806993809044821E-2</v>
      </c>
      <c r="CA35">
        <v>1.8688694407756765E-2</v>
      </c>
      <c r="CB35">
        <v>0.52534084939368608</v>
      </c>
      <c r="CC35">
        <v>3.9504088995288199E-2</v>
      </c>
      <c r="CL35">
        <v>1.3059013337735547E-2</v>
      </c>
    </row>
    <row r="36" spans="1:90">
      <c r="A36">
        <v>1947</v>
      </c>
      <c r="B36">
        <v>0.99999994039535522</v>
      </c>
      <c r="C36">
        <v>8.2230406781654705E-2</v>
      </c>
      <c r="D36">
        <v>3.8876809016353132E-2</v>
      </c>
      <c r="E36">
        <v>3.0350082120323713E-2</v>
      </c>
      <c r="F36">
        <v>7.5242143644593557E-2</v>
      </c>
      <c r="G36">
        <v>2.6140171722560734E-2</v>
      </c>
      <c r="H36">
        <v>0.62306471826788679</v>
      </c>
      <c r="I36">
        <v>0.12409566731085964</v>
      </c>
      <c r="R36">
        <v>0.37077611495238216</v>
      </c>
      <c r="S36">
        <v>7.5253674137220256E-2</v>
      </c>
      <c r="T36">
        <v>3.9423783771137436E-2</v>
      </c>
      <c r="U36">
        <v>1.2450772569822834E-2</v>
      </c>
      <c r="V36">
        <v>5.3085814824786616E-2</v>
      </c>
      <c r="W36">
        <v>4.8681393178415687E-3</v>
      </c>
      <c r="X36">
        <v>9.7112755869685513E-2</v>
      </c>
      <c r="Y36">
        <v>8.8581174461887943E-2</v>
      </c>
      <c r="Z36">
        <v>0.28326645415118262</v>
      </c>
      <c r="AA36">
        <v>7.0784507974572294E-2</v>
      </c>
      <c r="AB36">
        <v>3.253850021635836E-2</v>
      </c>
      <c r="AC36">
        <v>8.6729026267212579E-3</v>
      </c>
      <c r="AD36">
        <v>4.4559162815357371E-2</v>
      </c>
      <c r="AE36">
        <v>2.941183693409696E-3</v>
      </c>
      <c r="AF36">
        <v>4.8950689450003824E-2</v>
      </c>
      <c r="AG36">
        <v>7.4819507374759731E-2</v>
      </c>
      <c r="AH36">
        <v>0.14574716809862265</v>
      </c>
      <c r="AI36">
        <v>5.1716552902411395E-2</v>
      </c>
      <c r="AJ36">
        <v>1.7392983196619426E-2</v>
      </c>
      <c r="AK36">
        <v>3.6390208699330307E-3</v>
      </c>
      <c r="AL36">
        <v>1.9768559992781844E-2</v>
      </c>
      <c r="AM36">
        <v>7.253936544808126E-4</v>
      </c>
      <c r="AN36">
        <v>1.9168902267741175E-2</v>
      </c>
      <c r="AO36">
        <v>3.3335755214654914E-2</v>
      </c>
      <c r="AP36">
        <v>0.10627228754530027</v>
      </c>
      <c r="AQ36">
        <v>4.1511044983461608E-2</v>
      </c>
      <c r="AR36">
        <v>1.2723500526586806E-2</v>
      </c>
      <c r="AS36">
        <v>2.4741952422508992E-3</v>
      </c>
      <c r="AT36">
        <v>1.3401294861972911E-2</v>
      </c>
      <c r="AU36">
        <v>3.9991328166566963E-4</v>
      </c>
      <c r="AV36">
        <v>1.3185736783858119E-2</v>
      </c>
      <c r="AW36">
        <v>2.2576601865504257E-2</v>
      </c>
      <c r="AX36">
        <v>4.983352562469328E-2</v>
      </c>
      <c r="AY36">
        <v>2.6433265356303574E-2</v>
      </c>
      <c r="AZ36">
        <v>5.6940119097019046E-3</v>
      </c>
      <c r="BA36">
        <v>9.9005278922614272E-4</v>
      </c>
      <c r="BB36">
        <v>4.434133891922658E-3</v>
      </c>
      <c r="BC36">
        <v>8.1551520399540916E-5</v>
      </c>
      <c r="BD36">
        <v>4.7836319830019932E-3</v>
      </c>
      <c r="BE36">
        <v>7.4168781741374588E-3</v>
      </c>
      <c r="BF36">
        <v>1.7058558613066873E-2</v>
      </c>
      <c r="BG36">
        <v>1.2550660321838273E-2</v>
      </c>
      <c r="BH36">
        <v>1.4705665993322244E-3</v>
      </c>
      <c r="BI36">
        <v>2.1139807625989124E-4</v>
      </c>
      <c r="BJ36">
        <v>7.883361056288151E-4</v>
      </c>
      <c r="BK36">
        <v>-1.2717461641953819E-5</v>
      </c>
      <c r="BL36">
        <v>7.41093508572833E-4</v>
      </c>
      <c r="BM36">
        <v>1.3092214630767904E-3</v>
      </c>
      <c r="BV36">
        <v>0.62922382544297306</v>
      </c>
      <c r="BW36">
        <v>6.884837261387779E-3</v>
      </c>
      <c r="BX36">
        <v>-5.9492524852287898E-4</v>
      </c>
      <c r="BY36">
        <v>1.789685160408808E-2</v>
      </c>
      <c r="BZ36">
        <v>2.2104622543237792E-2</v>
      </c>
      <c r="CA36">
        <v>2.1278520198431732E-2</v>
      </c>
      <c r="CB36">
        <v>0.52534714039403185</v>
      </c>
      <c r="CC36">
        <v>3.6306837158331245E-2</v>
      </c>
      <c r="CL36">
        <v>1.5582145757023512E-2</v>
      </c>
    </row>
    <row r="37" spans="1:90">
      <c r="A37">
        <v>1948</v>
      </c>
      <c r="B37">
        <v>1.0000001192092896</v>
      </c>
      <c r="C37">
        <v>9.8349796237119327E-2</v>
      </c>
      <c r="D37">
        <v>3.6910146329817886E-2</v>
      </c>
      <c r="E37">
        <v>2.9965849677554255E-2</v>
      </c>
      <c r="F37">
        <v>7.6863805460878287E-2</v>
      </c>
      <c r="G37">
        <v>2.5414754950187517E-2</v>
      </c>
      <c r="H37">
        <v>0.6062181743030195</v>
      </c>
      <c r="I37">
        <v>0.12627751052471772</v>
      </c>
      <c r="R37">
        <v>0.38908460948930002</v>
      </c>
      <c r="S37">
        <v>9.0435776359900966E-2</v>
      </c>
      <c r="T37">
        <v>3.6759952890704786E-2</v>
      </c>
      <c r="U37">
        <v>1.2135930062378227E-2</v>
      </c>
      <c r="V37">
        <v>5.0914008922322215E-2</v>
      </c>
      <c r="W37">
        <v>4.974518077670723E-3</v>
      </c>
      <c r="X37">
        <v>0.10915830015066459</v>
      </c>
      <c r="Y37">
        <v>8.4706123025658581E-2</v>
      </c>
      <c r="Z37">
        <v>0.29735189162046433</v>
      </c>
      <c r="AA37">
        <v>8.5516574980391072E-2</v>
      </c>
      <c r="AB37">
        <v>2.9896251630536486E-2</v>
      </c>
      <c r="AC37">
        <v>8.4176816480065874E-3</v>
      </c>
      <c r="AD37">
        <v>4.2727204809372546E-2</v>
      </c>
      <c r="AE37">
        <v>2.9655934022137344E-3</v>
      </c>
      <c r="AF37">
        <v>5.6352057620393366E-2</v>
      </c>
      <c r="AG37">
        <v>7.1476527529550499E-2</v>
      </c>
      <c r="AH37">
        <v>0.15765946306209772</v>
      </c>
      <c r="AI37">
        <v>6.4073959976046702E-2</v>
      </c>
      <c r="AJ37">
        <v>1.6290693776733606E-2</v>
      </c>
      <c r="AK37">
        <v>3.6684267000803281E-3</v>
      </c>
      <c r="AL37">
        <v>1.9576699064476302E-2</v>
      </c>
      <c r="AM37">
        <v>7.1832598287218101E-4</v>
      </c>
      <c r="AN37">
        <v>2.0465408401524894E-2</v>
      </c>
      <c r="AO37">
        <v>3.2865949160363679E-2</v>
      </c>
      <c r="AP37">
        <v>0.11721382876005028</v>
      </c>
      <c r="AQ37">
        <v>5.2507293827013905E-2</v>
      </c>
      <c r="AR37">
        <v>1.2002300893829195E-2</v>
      </c>
      <c r="AS37">
        <v>2.53868264163515E-3</v>
      </c>
      <c r="AT37">
        <v>1.3316046427485234E-2</v>
      </c>
      <c r="AU37">
        <v>3.9514363249644956E-4</v>
      </c>
      <c r="AV37">
        <v>1.4123193425508012E-2</v>
      </c>
      <c r="AW37">
        <v>2.2331167912082301E-2</v>
      </c>
      <c r="AX37">
        <v>5.6560780297724114E-2</v>
      </c>
      <c r="AY37">
        <v>3.329484395276161E-2</v>
      </c>
      <c r="AZ37">
        <v>5.0280140644944271E-3</v>
      </c>
      <c r="BA37">
        <v>1.0181900448040023E-3</v>
      </c>
      <c r="BB37">
        <v>4.468017220411658E-3</v>
      </c>
      <c r="BC37">
        <v>7.9309249044953479E-5</v>
      </c>
      <c r="BD37">
        <v>5.2330778002249202E-3</v>
      </c>
      <c r="BE37">
        <v>7.4393279659825456E-3</v>
      </c>
      <c r="BF37">
        <v>1.9423768182917963E-2</v>
      </c>
      <c r="BG37">
        <v>1.5050680041569526E-2</v>
      </c>
      <c r="BH37">
        <v>1.1233797597831863E-3</v>
      </c>
      <c r="BI37">
        <v>2.090673999119802E-4</v>
      </c>
      <c r="BJ37">
        <v>8.3503969863373288E-4</v>
      </c>
      <c r="BK37">
        <v>-1.4725611301830472E-5</v>
      </c>
      <c r="BL37">
        <v>8.3846920129247758E-4</v>
      </c>
      <c r="BM37">
        <v>1.3818576930288869E-3</v>
      </c>
      <c r="BV37">
        <v>0.61091550971998954</v>
      </c>
      <c r="BW37">
        <v>7.8085404762268081E-3</v>
      </c>
      <c r="BX37">
        <v>1.0820653013176099E-4</v>
      </c>
      <c r="BY37">
        <v>1.7828975590274417E-2</v>
      </c>
      <c r="BZ37">
        <v>2.5907347584165786E-2</v>
      </c>
      <c r="CA37">
        <v>2.0446212178188469E-2</v>
      </c>
      <c r="CB37">
        <v>0.49645646062682891</v>
      </c>
      <c r="CC37">
        <v>4.2359685037709718E-2</v>
      </c>
      <c r="CL37">
        <v>1.6091654970571113E-2</v>
      </c>
    </row>
    <row r="38" spans="1:90">
      <c r="A38">
        <v>1949</v>
      </c>
      <c r="B38">
        <v>1.0000041723251343</v>
      </c>
      <c r="C38">
        <v>9.8568504079199579E-2</v>
      </c>
      <c r="D38">
        <v>3.5038480360574067E-2</v>
      </c>
      <c r="E38">
        <v>3.3851136939791422E-2</v>
      </c>
      <c r="F38">
        <v>6.9982439426469881E-2</v>
      </c>
      <c r="G38">
        <v>2.7651289076895381E-2</v>
      </c>
      <c r="H38">
        <v>0.61989882303752597</v>
      </c>
      <c r="I38">
        <v>0.11501364449472289</v>
      </c>
      <c r="R38">
        <v>0.38358056460933948</v>
      </c>
      <c r="S38">
        <v>9.0799578999225666E-2</v>
      </c>
      <c r="T38">
        <v>3.5011809651224628E-2</v>
      </c>
      <c r="U38">
        <v>1.3415228676111316E-2</v>
      </c>
      <c r="V38">
        <v>4.4274569450016052E-2</v>
      </c>
      <c r="W38">
        <v>5.5543615568372437E-3</v>
      </c>
      <c r="X38">
        <v>0.1207691894826326</v>
      </c>
      <c r="Y38">
        <v>7.3755826793291984E-2</v>
      </c>
      <c r="Z38">
        <v>0.28804653312709932</v>
      </c>
      <c r="AA38">
        <v>8.5904853257822308E-2</v>
      </c>
      <c r="AB38">
        <v>2.7379028587438615E-2</v>
      </c>
      <c r="AC38">
        <v>9.1819231485096593E-3</v>
      </c>
      <c r="AD38">
        <v>3.660038455374047E-2</v>
      </c>
      <c r="AE38">
        <v>3.4760736108091286E-3</v>
      </c>
      <c r="AF38">
        <v>6.4191925027375876E-2</v>
      </c>
      <c r="AG38">
        <v>6.1312344941403266E-2</v>
      </c>
      <c r="AH38">
        <v>0.1517338910703204</v>
      </c>
      <c r="AI38">
        <v>6.5596074571594734E-2</v>
      </c>
      <c r="AJ38">
        <v>1.4776100334570009E-2</v>
      </c>
      <c r="AK38">
        <v>3.9369372235808203E-3</v>
      </c>
      <c r="AL38">
        <v>1.6588404115503393E-2</v>
      </c>
      <c r="AM38">
        <v>9.0379104754001851E-4</v>
      </c>
      <c r="AN38">
        <v>2.2041379402165311E-2</v>
      </c>
      <c r="AO38">
        <v>2.7891204375366109E-2</v>
      </c>
      <c r="AP38">
        <v>0.11309343448489272</v>
      </c>
      <c r="AQ38">
        <v>5.3963967432612954E-2</v>
      </c>
      <c r="AR38">
        <v>1.0786337017254762E-2</v>
      </c>
      <c r="AS38">
        <v>2.7017551260514246E-3</v>
      </c>
      <c r="AT38">
        <v>1.1256504478578828E-2</v>
      </c>
      <c r="AU38">
        <v>5.1653192258306353E-4</v>
      </c>
      <c r="AV38">
        <v>1.4963063218291451E-2</v>
      </c>
      <c r="AW38">
        <v>1.8905275289520195E-2</v>
      </c>
      <c r="AX38">
        <v>5.5231376059195647E-2</v>
      </c>
      <c r="AY38">
        <v>3.4354215427504234E-2</v>
      </c>
      <c r="AZ38">
        <v>4.4381263928970783E-3</v>
      </c>
      <c r="BA38">
        <v>1.0617846336506112E-3</v>
      </c>
      <c r="BB38">
        <v>3.6155100281514869E-3</v>
      </c>
      <c r="BC38">
        <v>1.2796609863032537E-4</v>
      </c>
      <c r="BD38">
        <v>5.6122847255779618E-3</v>
      </c>
      <c r="BE38">
        <v>6.0214887527839604E-3</v>
      </c>
      <c r="BF38">
        <v>1.9410956503714404E-2</v>
      </c>
      <c r="BG38">
        <v>1.567141976975368E-2</v>
      </c>
      <c r="BH38">
        <v>8.133580373139059E-4</v>
      </c>
      <c r="BI38">
        <v>2.0868098838224959E-4</v>
      </c>
      <c r="BJ38">
        <v>6.6338450889153421E-4</v>
      </c>
      <c r="BK38">
        <v>-1.4912874310643231E-6</v>
      </c>
      <c r="BL38">
        <v>9.5874180048089201E-4</v>
      </c>
      <c r="BM38">
        <v>1.0968626863232039E-3</v>
      </c>
      <c r="BV38">
        <v>0.61642360771579474</v>
      </c>
      <c r="BW38">
        <v>7.6643781850507346E-3</v>
      </c>
      <c r="BX38">
        <v>-1.227098694458334E-5</v>
      </c>
      <c r="BY38">
        <v>2.0435011144894894E-2</v>
      </c>
      <c r="BZ38">
        <v>2.5673426367761345E-2</v>
      </c>
      <c r="CA38">
        <v>2.2104668030703878E-2</v>
      </c>
      <c r="CB38">
        <v>0.49857989016139792</v>
      </c>
      <c r="CC38">
        <v>4.1978650016686596E-2</v>
      </c>
      <c r="CL38">
        <v>1.7162275592655797E-2</v>
      </c>
    </row>
    <row r="39" spans="1:90">
      <c r="A39">
        <v>1950</v>
      </c>
      <c r="B39">
        <v>1</v>
      </c>
      <c r="C39">
        <v>9.4904341376484361E-2</v>
      </c>
      <c r="D39">
        <v>4.4056197113029882E-2</v>
      </c>
      <c r="E39">
        <v>3.4219995658848784E-2</v>
      </c>
      <c r="F39">
        <v>7.6069786731901054E-2</v>
      </c>
      <c r="G39">
        <v>3.2019982124152781E-2</v>
      </c>
      <c r="H39">
        <v>0.60785787627599264</v>
      </c>
      <c r="I39">
        <v>0.11087186776043818</v>
      </c>
      <c r="R39">
        <v>0.38987795789324931</v>
      </c>
      <c r="S39">
        <v>8.6491458575807145E-2</v>
      </c>
      <c r="T39">
        <v>4.2873594514439138E-2</v>
      </c>
      <c r="U39">
        <v>1.3527183792210642E-2</v>
      </c>
      <c r="V39">
        <v>4.8970816679696549E-2</v>
      </c>
      <c r="W39">
        <v>6.5758118468650113E-3</v>
      </c>
      <c r="X39">
        <v>0.11891614367243664</v>
      </c>
      <c r="Y39">
        <v>7.2522948811794247E-2</v>
      </c>
      <c r="Z39">
        <v>0.29622608082522883</v>
      </c>
      <c r="AA39">
        <v>8.1083387278799254E-2</v>
      </c>
      <c r="AB39">
        <v>3.4914654275483979E-2</v>
      </c>
      <c r="AC39">
        <v>9.366611257174284E-3</v>
      </c>
      <c r="AD39">
        <v>4.1364123903350473E-2</v>
      </c>
      <c r="AE39">
        <v>3.9390295626615885E-3</v>
      </c>
      <c r="AF39">
        <v>6.3875267854220569E-2</v>
      </c>
      <c r="AG39">
        <v>6.1683006693538711E-2</v>
      </c>
      <c r="AH39">
        <v>0.15848027813737375</v>
      </c>
      <c r="AI39">
        <v>6.2605234759536277E-2</v>
      </c>
      <c r="AJ39">
        <v>1.960901143164933E-2</v>
      </c>
      <c r="AK39">
        <v>4.1635425714111008E-3</v>
      </c>
      <c r="AL39">
        <v>1.9936410348484881E-2</v>
      </c>
      <c r="AM39">
        <v>9.4667011955122411E-4</v>
      </c>
      <c r="AN39">
        <v>2.1327059380078249E-2</v>
      </c>
      <c r="AO39">
        <v>2.9892349526662622E-2</v>
      </c>
      <c r="AP39">
        <v>0.11756313326493507</v>
      </c>
      <c r="AQ39">
        <v>5.0776645809807591E-2</v>
      </c>
      <c r="AR39">
        <v>1.448770738321855E-2</v>
      </c>
      <c r="AS39">
        <v>2.8856628105169879E-3</v>
      </c>
      <c r="AT39">
        <v>1.3765987550229609E-2</v>
      </c>
      <c r="AU39">
        <v>5.206578352784213E-4</v>
      </c>
      <c r="AV39">
        <v>1.4496643525979134E-2</v>
      </c>
      <c r="AW39">
        <v>2.0629828349904795E-2</v>
      </c>
      <c r="AX39">
        <v>5.6860667682706346E-2</v>
      </c>
      <c r="AY39">
        <v>3.2789694481284895E-2</v>
      </c>
      <c r="AZ39">
        <v>6.1642253841592051E-3</v>
      </c>
      <c r="BA39">
        <v>1.1746632142880457E-3</v>
      </c>
      <c r="BB39">
        <v>4.6210712040419257E-3</v>
      </c>
      <c r="BC39">
        <v>1.0334337147812875E-4</v>
      </c>
      <c r="BD39">
        <v>5.1274176296744953E-3</v>
      </c>
      <c r="BE39">
        <v>6.8802523977796581E-3</v>
      </c>
      <c r="BF39">
        <v>1.6205898104288519E-2</v>
      </c>
      <c r="BG39">
        <v>1.2920747731484532E-2</v>
      </c>
      <c r="BH39">
        <v>9.3359157591263605E-4</v>
      </c>
      <c r="BI39">
        <v>1.9268266527229335E-4</v>
      </c>
      <c r="BJ39">
        <v>7.1444825529032102E-4</v>
      </c>
      <c r="BK39">
        <v>-2.4877188636581303E-5</v>
      </c>
      <c r="BL39">
        <v>4.1697905801701046E-4</v>
      </c>
      <c r="BM39">
        <v>1.0523260069483053E-3</v>
      </c>
      <c r="BV39">
        <v>0.61012204210675069</v>
      </c>
      <c r="BW39">
        <v>8.3020575395614058E-3</v>
      </c>
      <c r="BX39">
        <v>1.1287293988107711E-3</v>
      </c>
      <c r="BY39">
        <v>2.0692457785379554E-2</v>
      </c>
      <c r="BZ39">
        <v>2.7055792952728114E-2</v>
      </c>
      <c r="CA39">
        <v>2.5451983903554038E-2</v>
      </c>
      <c r="CB39">
        <v>0.48829335269074486</v>
      </c>
      <c r="CC39">
        <v>3.9197714918038522E-2</v>
      </c>
      <c r="CL39">
        <v>2.0782252792661205E-2</v>
      </c>
    </row>
    <row r="40" spans="1:90">
      <c r="A40">
        <v>1951</v>
      </c>
      <c r="B40">
        <v>0.99999994039535522</v>
      </c>
      <c r="C40">
        <v>8.7831690217891084E-2</v>
      </c>
      <c r="D40">
        <v>4.3696259206511233E-2</v>
      </c>
      <c r="E40">
        <v>3.3675573670031725E-2</v>
      </c>
      <c r="F40">
        <v>7.729875203577323E-2</v>
      </c>
      <c r="G40">
        <v>3.4533273571190078E-2</v>
      </c>
      <c r="H40">
        <v>0.61347051467424174</v>
      </c>
      <c r="I40">
        <v>0.10949402772371115</v>
      </c>
      <c r="R40">
        <v>0.37706730818979001</v>
      </c>
      <c r="S40">
        <v>8.0126415590796668E-2</v>
      </c>
      <c r="T40">
        <v>4.1445195268513611E-2</v>
      </c>
      <c r="U40">
        <v>1.3198365413255047E-2</v>
      </c>
      <c r="V40">
        <v>5.0497972409396907E-2</v>
      </c>
      <c r="W40">
        <v>6.9575590468040748E-3</v>
      </c>
      <c r="X40">
        <v>0.11214676547287161</v>
      </c>
      <c r="Y40">
        <v>7.269503498815208E-2</v>
      </c>
      <c r="Z40">
        <v>0.28490857621322596</v>
      </c>
      <c r="AA40">
        <v>7.5751734226849429E-2</v>
      </c>
      <c r="AB40">
        <v>3.3993979204028607E-2</v>
      </c>
      <c r="AC40">
        <v>9.0304065733870717E-3</v>
      </c>
      <c r="AD40">
        <v>4.2587920766410853E-2</v>
      </c>
      <c r="AE40">
        <v>4.0709241970916417E-3</v>
      </c>
      <c r="AF40">
        <v>5.7696939161348361E-2</v>
      </c>
      <c r="AG40">
        <v>6.1776672084110001E-2</v>
      </c>
      <c r="AH40">
        <v>0.14943208955529014</v>
      </c>
      <c r="AI40">
        <v>5.7563251088328937E-2</v>
      </c>
      <c r="AJ40">
        <v>1.8076428114569533E-2</v>
      </c>
      <c r="AK40">
        <v>3.8727393979967797E-3</v>
      </c>
      <c r="AL40">
        <v>2.0242107295135814E-2</v>
      </c>
      <c r="AM40">
        <v>9.3414424744227742E-4</v>
      </c>
      <c r="AN40">
        <v>1.9184829527590975E-2</v>
      </c>
      <c r="AO40">
        <v>2.9558589884225793E-2</v>
      </c>
      <c r="AP40">
        <v>0.10974184543298676</v>
      </c>
      <c r="AQ40">
        <v>4.6505499975765668E-2</v>
      </c>
      <c r="AR40">
        <v>1.3093221006699279E-2</v>
      </c>
      <c r="AS40">
        <v>2.6293162224326604E-3</v>
      </c>
      <c r="AT40">
        <v>1.3886151269201645E-2</v>
      </c>
      <c r="AU40">
        <v>4.9683073171941322E-4</v>
      </c>
      <c r="AV40">
        <v>1.2861240816712563E-2</v>
      </c>
      <c r="AW40">
        <v>2.0269585410455516E-2</v>
      </c>
      <c r="AX40">
        <v>5.1320527517381191E-2</v>
      </c>
      <c r="AY40">
        <v>2.9187346180281598E-2</v>
      </c>
      <c r="AZ40">
        <v>5.224649849985768E-3</v>
      </c>
      <c r="BA40">
        <v>1.0201513273254408E-3</v>
      </c>
      <c r="BB40">
        <v>4.5262906053691078E-3</v>
      </c>
      <c r="BC40">
        <v>8.607779063734346E-5</v>
      </c>
      <c r="BD40">
        <v>4.7137727682082286E-3</v>
      </c>
      <c r="BE40">
        <v>6.5622389955736996E-3</v>
      </c>
      <c r="BF40">
        <v>1.7180359368733428E-2</v>
      </c>
      <c r="BG40">
        <v>1.33699370079469E-2</v>
      </c>
      <c r="BH40">
        <v>9.6492512847586921E-4</v>
      </c>
      <c r="BI40">
        <v>2.0846989800250046E-4</v>
      </c>
      <c r="BJ40">
        <v>8.1148763981524457E-4</v>
      </c>
      <c r="BK40">
        <v>-2.9240651963337041E-5</v>
      </c>
      <c r="BL40">
        <v>6.862155034215925E-4</v>
      </c>
      <c r="BM40">
        <v>1.1685648430346559E-3</v>
      </c>
      <c r="BV40">
        <v>0.62293263220556527</v>
      </c>
      <c r="BW40">
        <v>7.5889839960354985E-3</v>
      </c>
      <c r="BX40">
        <v>2.19227655600868E-3</v>
      </c>
      <c r="BY40">
        <v>2.0476109287498011E-2</v>
      </c>
      <c r="BZ40">
        <v>2.6748118872509073E-2</v>
      </c>
      <c r="CA40">
        <v>2.7583671608736138E-2</v>
      </c>
      <c r="CB40">
        <v>0.50067279678130239</v>
      </c>
      <c r="CC40">
        <v>3.7670825893107565E-2</v>
      </c>
      <c r="CL40">
        <v>2.0987630901691486E-2</v>
      </c>
    </row>
    <row r="41" spans="1:90">
      <c r="A41">
        <v>1952</v>
      </c>
      <c r="B41">
        <v>1.0000030994415283</v>
      </c>
      <c r="C41">
        <v>8.6481502077277339E-2</v>
      </c>
      <c r="D41">
        <v>3.857958728703522E-2</v>
      </c>
      <c r="E41">
        <v>3.6358417653204946E-2</v>
      </c>
      <c r="F41">
        <v>7.0577503886666976E-2</v>
      </c>
      <c r="G41">
        <v>3.5220123239562119E-2</v>
      </c>
      <c r="H41">
        <v>0.62815573782953515</v>
      </c>
      <c r="I41">
        <v>0.10463034417240145</v>
      </c>
      <c r="R41">
        <v>0.36505685915892222</v>
      </c>
      <c r="S41">
        <v>7.9028354542893697E-2</v>
      </c>
      <c r="T41">
        <v>3.6825965249278114E-2</v>
      </c>
      <c r="U41">
        <v>1.3953365747999637E-2</v>
      </c>
      <c r="V41">
        <v>4.6335495870479429E-2</v>
      </c>
      <c r="W41">
        <v>7.1617962932943608E-3</v>
      </c>
      <c r="X41">
        <v>0.11199854414220885</v>
      </c>
      <c r="Y41">
        <v>6.9753337312768171E-2</v>
      </c>
      <c r="Z41">
        <v>0.27347549451962883</v>
      </c>
      <c r="AA41">
        <v>7.4338714348346657E-2</v>
      </c>
      <c r="AB41">
        <v>3.0348442504931468E-2</v>
      </c>
      <c r="AC41">
        <v>9.4076416256088698E-3</v>
      </c>
      <c r="AD41">
        <v>3.8655961463275115E-2</v>
      </c>
      <c r="AE41">
        <v>4.2703933576558545E-3</v>
      </c>
      <c r="AF41">
        <v>5.7812889228629795E-2</v>
      </c>
      <c r="AG41">
        <v>5.8641451991181072E-2</v>
      </c>
      <c r="AH41">
        <v>0.14196335787489817</v>
      </c>
      <c r="AI41">
        <v>5.6800741379741927E-2</v>
      </c>
      <c r="AJ41">
        <v>1.6369419344706211E-2</v>
      </c>
      <c r="AK41">
        <v>4.0624677607685447E-3</v>
      </c>
      <c r="AL41">
        <v>1.8416397108777585E-2</v>
      </c>
      <c r="AM41">
        <v>9.789851896022223E-4</v>
      </c>
      <c r="AN41">
        <v>1.7210528138279894E-2</v>
      </c>
      <c r="AO41">
        <v>2.8124818953021824E-2</v>
      </c>
      <c r="AP41">
        <v>0.10395833586273065</v>
      </c>
      <c r="AQ41">
        <v>4.6286446300404349E-2</v>
      </c>
      <c r="AR41">
        <v>1.1646984225584245E-2</v>
      </c>
      <c r="AS41">
        <v>2.7280181695203921E-3</v>
      </c>
      <c r="AT41">
        <v>1.2321973106263135E-2</v>
      </c>
      <c r="AU41">
        <v>5.2732701945353228E-4</v>
      </c>
      <c r="AV41">
        <v>1.1639012714631219E-2</v>
      </c>
      <c r="AW41">
        <v>1.88085743268738E-2</v>
      </c>
      <c r="AX41">
        <v>4.8703203289726861E-2</v>
      </c>
      <c r="AY41">
        <v>2.9749822648708284E-2</v>
      </c>
      <c r="AZ41">
        <v>4.7135894738098514E-3</v>
      </c>
      <c r="BA41">
        <v>1.0704770942031546E-3</v>
      </c>
      <c r="BB41">
        <v>3.5848193454540633E-3</v>
      </c>
      <c r="BC41">
        <v>9.5709321587958291E-5</v>
      </c>
      <c r="BD41">
        <v>4.0665145708274906E-3</v>
      </c>
      <c r="BE41">
        <v>5.4222708351360531E-3</v>
      </c>
      <c r="BF41">
        <v>1.6391683598556202E-2</v>
      </c>
      <c r="BG41">
        <v>1.3319437675786611E-2</v>
      </c>
      <c r="BH41">
        <v>9.1592986923487744E-4</v>
      </c>
      <c r="BI41">
        <v>2.1513231081096227E-4</v>
      </c>
      <c r="BJ41">
        <v>5.5308620401463033E-4</v>
      </c>
      <c r="BK41">
        <v>-2.5732176162494918E-5</v>
      </c>
      <c r="BL41">
        <v>5.8743054597374127E-4</v>
      </c>
      <c r="BM41">
        <v>8.263991688978689E-4</v>
      </c>
      <c r="BV41">
        <v>0.63494624028260604</v>
      </c>
      <c r="BW41">
        <v>7.3355864628701318E-3</v>
      </c>
      <c r="BX41">
        <v>1.6997123821351767E-3</v>
      </c>
      <c r="BY41">
        <v>2.2403489836510262E-2</v>
      </c>
      <c r="BZ41">
        <v>2.4191167235061276E-2</v>
      </c>
      <c r="CA41">
        <v>2.8066637348695814E-2</v>
      </c>
      <c r="CB41">
        <v>0.51557593641442578</v>
      </c>
      <c r="CC41">
        <v>3.5673827446645205E-2</v>
      </c>
      <c r="CL41">
        <v>2.0387745541859112E-2</v>
      </c>
    </row>
    <row r="42" spans="1:90">
      <c r="A42">
        <v>1953</v>
      </c>
      <c r="B42">
        <v>0.99999707937240601</v>
      </c>
      <c r="C42">
        <v>8.2159380427231032E-2</v>
      </c>
      <c r="D42">
        <v>4.0458470726005669E-2</v>
      </c>
      <c r="E42">
        <v>3.9476356035875154E-2</v>
      </c>
      <c r="F42">
        <v>6.6708511869274151E-2</v>
      </c>
      <c r="G42">
        <v>3.6167950692309644E-2</v>
      </c>
      <c r="H42">
        <v>0.63821312351063086</v>
      </c>
      <c r="I42">
        <v>9.6813313988409894E-2</v>
      </c>
      <c r="R42">
        <v>0.35491354504905642</v>
      </c>
      <c r="S42">
        <v>7.4988211841418503E-2</v>
      </c>
      <c r="T42">
        <v>3.7701905391772997E-2</v>
      </c>
      <c r="U42">
        <v>1.47967054686756E-2</v>
      </c>
      <c r="V42">
        <v>4.2723284846153481E-2</v>
      </c>
      <c r="W42">
        <v>7.685692450811436E-3</v>
      </c>
      <c r="X42">
        <v>0.11410753897569474</v>
      </c>
      <c r="Y42">
        <v>6.2910206074529643E-2</v>
      </c>
      <c r="Z42">
        <v>0.26157768312427987</v>
      </c>
      <c r="AA42">
        <v>7.0589714831887404E-2</v>
      </c>
      <c r="AB42">
        <v>3.0385250763430269E-2</v>
      </c>
      <c r="AC42">
        <v>9.9353993246542645E-3</v>
      </c>
      <c r="AD42">
        <v>3.5546219401770933E-2</v>
      </c>
      <c r="AE42">
        <v>4.7305318747318734E-3</v>
      </c>
      <c r="AF42">
        <v>5.7662159478888704E-2</v>
      </c>
      <c r="AG42">
        <v>5.272840744891634E-2</v>
      </c>
      <c r="AH42">
        <v>0.13259632478488506</v>
      </c>
      <c r="AI42">
        <v>5.3407994860363683E-2</v>
      </c>
      <c r="AJ42">
        <v>1.6011745897933749E-2</v>
      </c>
      <c r="AK42">
        <v>4.0890964010001111E-3</v>
      </c>
      <c r="AL42">
        <v>1.6399615972194383E-2</v>
      </c>
      <c r="AM42">
        <v>1.1468490334537267E-3</v>
      </c>
      <c r="AN42">
        <v>1.705232242042214E-2</v>
      </c>
      <c r="AO42">
        <v>2.4488700199517308E-2</v>
      </c>
      <c r="AP42">
        <v>9.6844581019059198E-2</v>
      </c>
      <c r="AQ42">
        <v>4.3555503447722951E-2</v>
      </c>
      <c r="AR42">
        <v>1.1549716464208992E-2</v>
      </c>
      <c r="AS42">
        <v>2.7359711820894111E-3</v>
      </c>
      <c r="AT42">
        <v>1.0805473349810267E-2</v>
      </c>
      <c r="AU42">
        <v>6.3760026176838127E-4</v>
      </c>
      <c r="AV42">
        <v>1.1435649545915166E-2</v>
      </c>
      <c r="AW42">
        <v>1.6124666767544042E-2</v>
      </c>
      <c r="AX42">
        <v>4.5270502443425571E-2</v>
      </c>
      <c r="AY42">
        <v>2.7525863554341435E-2</v>
      </c>
      <c r="AZ42">
        <v>4.6126755208833661E-3</v>
      </c>
      <c r="BA42">
        <v>1.0515714887313983E-3</v>
      </c>
      <c r="BB42">
        <v>3.2306306432495538E-3</v>
      </c>
      <c r="BC42">
        <v>1.3901277848821485E-4</v>
      </c>
      <c r="BD42">
        <v>3.9338686360881475E-3</v>
      </c>
      <c r="BE42">
        <v>4.7768798216434481E-3</v>
      </c>
      <c r="BF42">
        <v>1.5553854801913548E-2</v>
      </c>
      <c r="BG42">
        <v>1.2685725837334613E-2</v>
      </c>
      <c r="BH42">
        <v>9.0579501730430169E-4</v>
      </c>
      <c r="BI42">
        <v>2.212659657937379E-4</v>
      </c>
      <c r="BJ42">
        <v>4.9707280727335514E-4</v>
      </c>
      <c r="BK42">
        <v>-1.4966015224780833E-5</v>
      </c>
      <c r="BL42">
        <v>5.3344876299801769E-4</v>
      </c>
      <c r="BM42">
        <v>7.2551242643429932E-4</v>
      </c>
      <c r="BV42">
        <v>0.64508353432334964</v>
      </c>
      <c r="BW42">
        <v>7.0599700220320815E-3</v>
      </c>
      <c r="BX42">
        <v>2.7023282138213187E-3</v>
      </c>
      <c r="BY42">
        <v>2.4677788685190039E-2</v>
      </c>
      <c r="BZ42">
        <v>2.3939048952556791E-2</v>
      </c>
      <c r="CA42">
        <v>2.8491219848946907E-2</v>
      </c>
      <c r="CB42">
        <v>0.52363857615716347</v>
      </c>
      <c r="CC42">
        <v>3.4574630330334338E-2</v>
      </c>
      <c r="CL42">
        <v>2.2362930531434528E-2</v>
      </c>
    </row>
    <row r="43" spans="1:90">
      <c r="A43">
        <v>1954</v>
      </c>
      <c r="B43">
        <v>1</v>
      </c>
      <c r="C43">
        <v>8.6627551529580016E-2</v>
      </c>
      <c r="D43">
        <v>3.9282063269296522E-2</v>
      </c>
      <c r="E43">
        <v>4.352143474358771E-2</v>
      </c>
      <c r="F43">
        <v>6.3561037672883361E-2</v>
      </c>
      <c r="G43">
        <v>4.0005624660445001E-2</v>
      </c>
      <c r="H43">
        <v>0.63046262586517321</v>
      </c>
      <c r="I43">
        <v>9.6539766794998233E-2</v>
      </c>
      <c r="R43">
        <v>0.35901067818536497</v>
      </c>
      <c r="S43">
        <v>7.8286424079986622E-2</v>
      </c>
      <c r="T43">
        <v>3.3843958477293226E-2</v>
      </c>
      <c r="U43">
        <v>1.862577181772606E-2</v>
      </c>
      <c r="V43">
        <v>4.1080113729058204E-2</v>
      </c>
      <c r="W43">
        <v>8.5247311644748511E-3</v>
      </c>
      <c r="X43">
        <v>0.11520507365234069</v>
      </c>
      <c r="Y43">
        <v>6.3444605264485365E-2</v>
      </c>
      <c r="Z43">
        <v>0.26331867615299309</v>
      </c>
      <c r="AA43">
        <v>7.3903397381528221E-2</v>
      </c>
      <c r="AB43">
        <v>2.5894518378052844E-2</v>
      </c>
      <c r="AC43">
        <v>1.2563449915380592E-2</v>
      </c>
      <c r="AD43">
        <v>3.3075642317290502E-2</v>
      </c>
      <c r="AE43">
        <v>5.4577318765794379E-3</v>
      </c>
      <c r="AF43">
        <v>6.091809846195894E-2</v>
      </c>
      <c r="AG43">
        <v>5.1505837822202583E-2</v>
      </c>
      <c r="AH43">
        <v>0.13487352232759914</v>
      </c>
      <c r="AI43">
        <v>5.5019912792002454E-2</v>
      </c>
      <c r="AJ43">
        <v>1.5711724957528324E-2</v>
      </c>
      <c r="AK43">
        <v>5.2890328136185969E-3</v>
      </c>
      <c r="AL43">
        <v>1.5625758733372595E-2</v>
      </c>
      <c r="AM43">
        <v>1.3862720330412985E-3</v>
      </c>
      <c r="AN43">
        <v>1.7326861519394617E-2</v>
      </c>
      <c r="AO43">
        <v>2.451395947864124E-2</v>
      </c>
      <c r="AP43">
        <v>9.8032339532993798E-2</v>
      </c>
      <c r="AQ43">
        <v>4.4383502066876482E-2</v>
      </c>
      <c r="AR43">
        <v>1.1354488639602377E-2</v>
      </c>
      <c r="AS43">
        <v>3.5904942903327956E-3</v>
      </c>
      <c r="AT43">
        <v>1.0282353035366672E-2</v>
      </c>
      <c r="AU43">
        <v>7.9067738559509323E-4</v>
      </c>
      <c r="AV43">
        <v>1.1507754705231162E-2</v>
      </c>
      <c r="AW43">
        <v>1.6123069409989216E-2</v>
      </c>
      <c r="AX43">
        <v>4.589571511884085E-2</v>
      </c>
      <c r="AY43">
        <v>2.8848311493474256E-2</v>
      </c>
      <c r="AZ43">
        <v>4.2684504203499658E-3</v>
      </c>
      <c r="BA43">
        <v>1.4117054756811324E-3</v>
      </c>
      <c r="BB43">
        <v>2.8377409209430862E-3</v>
      </c>
      <c r="BC43">
        <v>1.9522890492780119E-4</v>
      </c>
      <c r="BD43">
        <v>3.9324657233782744E-3</v>
      </c>
      <c r="BE43">
        <v>4.4018121800863431E-3</v>
      </c>
      <c r="BF43">
        <v>1.570943610170749E-2</v>
      </c>
      <c r="BG43">
        <v>1.2727391431282663E-2</v>
      </c>
      <c r="BH43">
        <v>7.7740380024983165E-4</v>
      </c>
      <c r="BI43">
        <v>3.3653067072514169E-4</v>
      </c>
      <c r="BJ43">
        <v>4.8363590049685016E-4</v>
      </c>
      <c r="BK43">
        <v>6.3478167100991658E-7</v>
      </c>
      <c r="BL43">
        <v>6.4116392820259816E-4</v>
      </c>
      <c r="BM43">
        <v>7.4267558907939544E-4</v>
      </c>
      <c r="BV43">
        <v>0.64098932181463497</v>
      </c>
      <c r="BW43">
        <v>8.232844586117059E-3</v>
      </c>
      <c r="BX43">
        <v>5.3945850759171306E-3</v>
      </c>
      <c r="BY43">
        <v>2.4888778512614257E-2</v>
      </c>
      <c r="BZ43">
        <v>2.2439020571129488E-2</v>
      </c>
      <c r="CA43">
        <v>3.1492444209325635E-2</v>
      </c>
      <c r="CB43">
        <v>0.51465261709143517</v>
      </c>
      <c r="CC43">
        <v>3.3889136390194502E-2</v>
      </c>
      <c r="CL43">
        <v>2.304889464194532E-2</v>
      </c>
    </row>
    <row r="44" spans="1:90">
      <c r="A44">
        <v>1955</v>
      </c>
      <c r="B44">
        <v>0.99999994039535522</v>
      </c>
      <c r="C44">
        <v>0.10202286500478944</v>
      </c>
      <c r="D44">
        <v>4.1563359253423672E-2</v>
      </c>
      <c r="E44">
        <v>4.2189860482740191E-2</v>
      </c>
      <c r="F44">
        <v>6.2280318895624208E-2</v>
      </c>
      <c r="G44">
        <v>4.306660582928442E-2</v>
      </c>
      <c r="H44">
        <v>0.61703090308038566</v>
      </c>
      <c r="I44">
        <v>9.1846184466561717E-2</v>
      </c>
      <c r="R44">
        <v>0.36535122751169263</v>
      </c>
      <c r="S44">
        <v>9.2588398053578144E-2</v>
      </c>
      <c r="T44">
        <v>3.4088331136760491E-2</v>
      </c>
      <c r="U44">
        <v>1.6773788283242694E-2</v>
      </c>
      <c r="V44">
        <v>4.0204054461376898E-2</v>
      </c>
      <c r="W44">
        <v>9.3728183140348552E-3</v>
      </c>
      <c r="X44">
        <v>0.11197097804563888</v>
      </c>
      <c r="Y44">
        <v>6.0352859217060649E-2</v>
      </c>
      <c r="Z44">
        <v>0.27046810964274076</v>
      </c>
      <c r="AA44">
        <v>8.5948761603129309E-2</v>
      </c>
      <c r="AB44">
        <v>2.5564182486947817E-2</v>
      </c>
      <c r="AC44">
        <v>1.0910425196178885E-2</v>
      </c>
      <c r="AD44">
        <v>3.1991661325557717E-2</v>
      </c>
      <c r="AE44">
        <v>6.0310113836136532E-3</v>
      </c>
      <c r="AF44">
        <v>6.1542259919557057E-2</v>
      </c>
      <c r="AG44">
        <v>4.8479807727756313E-2</v>
      </c>
      <c r="AH44">
        <v>0.14128702502276624</v>
      </c>
      <c r="AI44">
        <v>6.5247699764041836E-2</v>
      </c>
      <c r="AJ44">
        <v>1.5688878057513886E-2</v>
      </c>
      <c r="AK44">
        <v>4.0467883896534466E-3</v>
      </c>
      <c r="AL44">
        <v>1.5325578161670394E-2</v>
      </c>
      <c r="AM44">
        <v>1.4919708787297654E-3</v>
      </c>
      <c r="AN44">
        <v>1.6074700016765347E-2</v>
      </c>
      <c r="AO44">
        <v>2.3411409754391627E-2</v>
      </c>
      <c r="AP44">
        <v>0.10310192395811306</v>
      </c>
      <c r="AQ44">
        <v>5.3033879092684096E-2</v>
      </c>
      <c r="AR44">
        <v>1.1148298882298636E-2</v>
      </c>
      <c r="AS44">
        <v>2.4129767030078163E-3</v>
      </c>
      <c r="AT44">
        <v>9.7926041448640287E-3</v>
      </c>
      <c r="AU44">
        <v>8.5210034175579993E-4</v>
      </c>
      <c r="AV44">
        <v>1.0910744022697975E-2</v>
      </c>
      <c r="AW44">
        <v>1.4951320770804718E-2</v>
      </c>
      <c r="AX44">
        <v>5.0066640865884478E-2</v>
      </c>
      <c r="AY44">
        <v>3.5304103976809977E-2</v>
      </c>
      <c r="AZ44">
        <v>3.859726269195056E-3</v>
      </c>
      <c r="BA44">
        <v>1.1655785897139476E-3</v>
      </c>
      <c r="BB44">
        <v>2.3965671012861943E-3</v>
      </c>
      <c r="BC44">
        <v>2.030190852860454E-4</v>
      </c>
      <c r="BD44">
        <v>3.5299180135756249E-3</v>
      </c>
      <c r="BE44">
        <v>3.6077278300176421E-3</v>
      </c>
      <c r="BF44">
        <v>1.8326427632596072E-2</v>
      </c>
      <c r="BG44">
        <v>1.5844698520835612E-2</v>
      </c>
      <c r="BH44">
        <v>6.5929715435690235E-4</v>
      </c>
      <c r="BI44">
        <v>2.221211341143097E-4</v>
      </c>
      <c r="BJ44">
        <v>4.1018867114520785E-4</v>
      </c>
      <c r="BK44">
        <v>-2.2904568229729603E-6</v>
      </c>
      <c r="BL44">
        <v>5.81890976260232E-4</v>
      </c>
      <c r="BM44">
        <v>6.1052163270678274E-4</v>
      </c>
      <c r="BV44">
        <v>0.63464871288366265</v>
      </c>
      <c r="BW44">
        <v>9.3009602131268153E-3</v>
      </c>
      <c r="BX44">
        <v>7.4307635213845362E-3</v>
      </c>
      <c r="BY44">
        <v>2.5412842641077762E-2</v>
      </c>
      <c r="BZ44">
        <v>2.2034186889346666E-2</v>
      </c>
      <c r="CA44">
        <v>3.3706548481563958E-2</v>
      </c>
      <c r="CB44">
        <v>0.50446126500447042</v>
      </c>
      <c r="CC44">
        <v>3.2302302835907272E-2</v>
      </c>
      <c r="CL44">
        <v>2.4959874135275985E-2</v>
      </c>
    </row>
    <row r="45" spans="1:90">
      <c r="A45">
        <v>1956</v>
      </c>
      <c r="B45">
        <v>1</v>
      </c>
      <c r="C45">
        <v>9.5824712324407299E-2</v>
      </c>
      <c r="D45">
        <v>3.9055432120616518E-2</v>
      </c>
      <c r="E45">
        <v>4.1313158266438894E-2</v>
      </c>
      <c r="F45">
        <v>6.016274717035057E-2</v>
      </c>
      <c r="G45">
        <v>4.5981271501143728E-2</v>
      </c>
      <c r="H45">
        <v>0.62709100606156487</v>
      </c>
      <c r="I45">
        <v>9.0571564272171431E-2</v>
      </c>
      <c r="R45">
        <v>0.35759182887184732</v>
      </c>
      <c r="S45">
        <v>8.5875843656246162E-2</v>
      </c>
      <c r="T45">
        <v>3.26355731785892E-2</v>
      </c>
      <c r="U45">
        <v>1.7233356348525134E-2</v>
      </c>
      <c r="V45">
        <v>3.9065318979889685E-2</v>
      </c>
      <c r="W45">
        <v>1.0002197264528227E-2</v>
      </c>
      <c r="X45">
        <v>0.11287883955537743</v>
      </c>
      <c r="Y45">
        <v>5.9900699888691393E-2</v>
      </c>
      <c r="Z45">
        <v>0.26406311430402923</v>
      </c>
      <c r="AA45">
        <v>7.9881633508326971E-2</v>
      </c>
      <c r="AB45">
        <v>2.6505012750523485E-2</v>
      </c>
      <c r="AC45">
        <v>1.1278599418859425E-2</v>
      </c>
      <c r="AD45">
        <v>3.1342922165911176E-2</v>
      </c>
      <c r="AE45">
        <v>6.3882684253482591E-3</v>
      </c>
      <c r="AF45">
        <v>6.013621562824021E-2</v>
      </c>
      <c r="AG45">
        <v>4.853046240681979E-2</v>
      </c>
      <c r="AH45">
        <v>0.1338850724154842</v>
      </c>
      <c r="AI45">
        <v>6.0601535133811626E-2</v>
      </c>
      <c r="AJ45">
        <v>1.4892347991195268E-2</v>
      </c>
      <c r="AK45">
        <v>4.6535982238905477E-3</v>
      </c>
      <c r="AL45">
        <v>1.4005008340500252E-2</v>
      </c>
      <c r="AM45">
        <v>1.5861524587444885E-3</v>
      </c>
      <c r="AN45">
        <v>1.627901069853855E-2</v>
      </c>
      <c r="AO45">
        <v>2.186741956880342E-2</v>
      </c>
      <c r="AP45">
        <v>9.7751044632137934E-2</v>
      </c>
      <c r="AQ45">
        <v>5.1501529799931237E-2</v>
      </c>
      <c r="AR45">
        <v>1.0147834038307045E-2</v>
      </c>
      <c r="AS45">
        <v>3.0605491642772555E-3</v>
      </c>
      <c r="AT45">
        <v>8.447936905407516E-3</v>
      </c>
      <c r="AU45">
        <v>8.9188122156788553E-4</v>
      </c>
      <c r="AV45">
        <v>1.0529349038522403E-2</v>
      </c>
      <c r="AW45">
        <v>1.3171964464124601E-2</v>
      </c>
      <c r="AX45">
        <v>4.6611084737773027E-2</v>
      </c>
      <c r="AY45">
        <v>3.3139194982103833E-2</v>
      </c>
      <c r="AZ45">
        <v>3.6519308814031912E-3</v>
      </c>
      <c r="BA45">
        <v>1.0965886386312847E-3</v>
      </c>
      <c r="BB45">
        <v>1.9835001246070977E-3</v>
      </c>
      <c r="BC45">
        <v>2.1184396223290132E-4</v>
      </c>
      <c r="BD45">
        <v>3.4871822209131065E-3</v>
      </c>
      <c r="BE45">
        <v>3.040843927881615E-3</v>
      </c>
      <c r="BF45">
        <v>1.6636243965266063E-2</v>
      </c>
      <c r="BG45">
        <v>1.4485534907646716E-2</v>
      </c>
      <c r="BH45">
        <v>6.2678318733638925E-4</v>
      </c>
      <c r="BI45">
        <v>2.097242888725994E-4</v>
      </c>
      <c r="BJ45">
        <v>2.9632841716171836E-4</v>
      </c>
      <c r="BK45">
        <v>-3.8277038324579587E-6</v>
      </c>
      <c r="BL45">
        <v>5.7634375451221605E-4</v>
      </c>
      <c r="BM45">
        <v>4.4535711356888375E-4</v>
      </c>
      <c r="BV45">
        <v>0.64240817112815263</v>
      </c>
      <c r="BW45">
        <v>9.8176766061016246E-3</v>
      </c>
      <c r="BX45">
        <v>6.3731650263887142E-3</v>
      </c>
      <c r="BY45">
        <v>2.4073623776950014E-2</v>
      </c>
      <c r="BZ45">
        <v>2.1052868559902831E-2</v>
      </c>
      <c r="CA45">
        <v>3.5992755449286158E-2</v>
      </c>
      <c r="CB45">
        <v>0.51359501014689457</v>
      </c>
      <c r="CC45">
        <v>3.1502963180522293E-2</v>
      </c>
      <c r="CL45">
        <v>2.5273035154694597E-2</v>
      </c>
    </row>
    <row r="46" spans="1:90">
      <c r="A46">
        <v>1957</v>
      </c>
      <c r="B46">
        <v>1.000002384185791</v>
      </c>
      <c r="C46">
        <v>9.1929781467842531E-2</v>
      </c>
      <c r="D46">
        <v>3.7890071218572741E-2</v>
      </c>
      <c r="E46">
        <v>4.2747476525537377E-2</v>
      </c>
      <c r="F46">
        <v>5.8928348236587588E-2</v>
      </c>
      <c r="G46">
        <v>5.0318983725877078E-2</v>
      </c>
      <c r="H46">
        <v>0.62881450197141209</v>
      </c>
      <c r="I46">
        <v>8.9373194691865707E-2</v>
      </c>
      <c r="R46">
        <v>0.35761986970884663</v>
      </c>
      <c r="S46">
        <v>8.3317731510841667E-2</v>
      </c>
      <c r="T46">
        <v>3.5774572125638573E-2</v>
      </c>
      <c r="U46">
        <v>1.6772000724892974E-2</v>
      </c>
      <c r="V46">
        <v>3.8128270738534364E-2</v>
      </c>
      <c r="W46">
        <v>1.0856226881959316E-2</v>
      </c>
      <c r="X46">
        <v>0.11377247270130735</v>
      </c>
      <c r="Y46">
        <v>5.8998595025672423E-2</v>
      </c>
      <c r="Z46">
        <v>0.26440317310650752</v>
      </c>
      <c r="AA46">
        <v>7.8377864879519019E-2</v>
      </c>
      <c r="AB46">
        <v>2.9403739661356541E-2</v>
      </c>
      <c r="AC46">
        <v>1.1607296387180409E-2</v>
      </c>
      <c r="AD46">
        <v>3.1754566274356008E-2</v>
      </c>
      <c r="AE46">
        <v>6.9116215620917444E-3</v>
      </c>
      <c r="AF46">
        <v>5.6705162047211162E-2</v>
      </c>
      <c r="AG46">
        <v>4.9642922294792606E-2</v>
      </c>
      <c r="AH46">
        <v>0.13166288086124753</v>
      </c>
      <c r="AI46">
        <v>5.7976447933022791E-2</v>
      </c>
      <c r="AJ46">
        <v>1.4059030292487232E-2</v>
      </c>
      <c r="AK46">
        <v>4.7647254147739288E-3</v>
      </c>
      <c r="AL46">
        <v>1.4214017116131615E-2</v>
      </c>
      <c r="AM46">
        <v>1.7653552506414344E-3</v>
      </c>
      <c r="AN46">
        <v>1.6426965681267468E-2</v>
      </c>
      <c r="AO46">
        <v>2.245633917292305E-2</v>
      </c>
      <c r="AP46">
        <v>9.5877421557309356E-2</v>
      </c>
      <c r="AQ46">
        <v>4.894302136738031E-2</v>
      </c>
      <c r="AR46">
        <v>9.8415405490317673E-3</v>
      </c>
      <c r="AS46">
        <v>3.0727704991385077E-3</v>
      </c>
      <c r="AT46">
        <v>8.7965875378454121E-3</v>
      </c>
      <c r="AU46">
        <v>9.9351314354291401E-4</v>
      </c>
      <c r="AV46">
        <v>1.0344295640325961E-2</v>
      </c>
      <c r="AW46">
        <v>1.3885692820044464E-2</v>
      </c>
      <c r="AX46">
        <v>4.5213318580830823E-2</v>
      </c>
      <c r="AY46">
        <v>3.1221078810189221E-2</v>
      </c>
      <c r="AZ46">
        <v>3.6813347859749701E-3</v>
      </c>
      <c r="BA46">
        <v>1.125772366748709E-3</v>
      </c>
      <c r="BB46">
        <v>2.2151106534361469E-3</v>
      </c>
      <c r="BC46">
        <v>2.3972715352605541E-4</v>
      </c>
      <c r="BD46">
        <v>3.2815590916600431E-3</v>
      </c>
      <c r="BE46">
        <v>3.4487357192956826E-3</v>
      </c>
      <c r="BF46">
        <v>1.5676456723004405E-2</v>
      </c>
      <c r="BG46">
        <v>1.3419634360333558E-2</v>
      </c>
      <c r="BH46">
        <v>6.5905104527767767E-4</v>
      </c>
      <c r="BI46">
        <v>2.5673394900627632E-4</v>
      </c>
      <c r="BJ46">
        <v>3.1599430930001913E-4</v>
      </c>
      <c r="BK46">
        <v>7.1678160173841381E-7</v>
      </c>
      <c r="BL46">
        <v>5.4173765315153441E-4</v>
      </c>
      <c r="BM46">
        <v>4.8258862433359778E-4</v>
      </c>
      <c r="BV46">
        <v>0.64238251447694439</v>
      </c>
      <c r="BW46">
        <v>8.4840502643629568E-3</v>
      </c>
      <c r="BX46">
        <v>2.0591204682855781E-3</v>
      </c>
      <c r="BY46">
        <v>2.5971795878178727E-2</v>
      </c>
      <c r="BZ46">
        <v>2.0756861788164844E-2</v>
      </c>
      <c r="CA46">
        <v>3.9478800441393097E-2</v>
      </c>
      <c r="CB46">
        <v>0.51435696979577172</v>
      </c>
      <c r="CC46">
        <v>3.1274889468528487E-2</v>
      </c>
      <c r="CL46">
        <v>2.5842768184548327E-2</v>
      </c>
    </row>
    <row r="47" spans="1:90">
      <c r="A47">
        <v>1958</v>
      </c>
      <c r="B47">
        <v>0.99999994039535522</v>
      </c>
      <c r="C47">
        <v>8.3754361545122183E-2</v>
      </c>
      <c r="D47">
        <v>3.8575471059579328E-2</v>
      </c>
      <c r="E47">
        <v>4.4952118096873966E-2</v>
      </c>
      <c r="F47">
        <v>5.8631949300936119E-2</v>
      </c>
      <c r="G47">
        <v>5.1477153909847452E-2</v>
      </c>
      <c r="H47">
        <v>0.63010181897546014</v>
      </c>
      <c r="I47">
        <v>9.2507137674957218E-2</v>
      </c>
      <c r="R47">
        <v>0.35703807073178495</v>
      </c>
      <c r="S47">
        <v>7.5288442005461212E-2</v>
      </c>
      <c r="T47">
        <v>3.5504771420170139E-2</v>
      </c>
      <c r="U47">
        <v>1.7856536916532467E-2</v>
      </c>
      <c r="V47">
        <v>3.6996352974898436E-2</v>
      </c>
      <c r="W47">
        <v>1.1479817842989733E-2</v>
      </c>
      <c r="X47">
        <v>0.12028605709973848</v>
      </c>
      <c r="Y47">
        <v>5.96260924719944E-2</v>
      </c>
      <c r="Z47">
        <v>0.25968534912672114</v>
      </c>
      <c r="AA47">
        <v>7.0892856473003585E-2</v>
      </c>
      <c r="AB47">
        <v>2.8914899887256845E-2</v>
      </c>
      <c r="AC47">
        <v>1.2458697855694322E-2</v>
      </c>
      <c r="AD47">
        <v>3.0540124202104686E-2</v>
      </c>
      <c r="AE47">
        <v>7.6524656258145033E-3</v>
      </c>
      <c r="AF47">
        <v>5.9535789026075731E-2</v>
      </c>
      <c r="AG47">
        <v>4.9690516056771397E-2</v>
      </c>
      <c r="AH47">
        <v>0.12471966914256878</v>
      </c>
      <c r="AI47">
        <v>5.1491486634944454E-2</v>
      </c>
      <c r="AJ47">
        <v>1.3714988780439091E-2</v>
      </c>
      <c r="AK47">
        <v>5.1863493967004423E-3</v>
      </c>
      <c r="AL47">
        <v>1.3502856301681951E-2</v>
      </c>
      <c r="AM47">
        <v>2.0877516145091737E-3</v>
      </c>
      <c r="AN47">
        <v>1.655332715965134E-2</v>
      </c>
      <c r="AO47">
        <v>2.2182909254642301E-2</v>
      </c>
      <c r="AP47">
        <v>8.9554839053009677E-2</v>
      </c>
      <c r="AQ47">
        <v>4.3375512182501297E-2</v>
      </c>
      <c r="AR47">
        <v>9.4706030683803163E-3</v>
      </c>
      <c r="AS47">
        <v>3.3713590628592035E-3</v>
      </c>
      <c r="AT47">
        <v>8.2542378746618492E-3</v>
      </c>
      <c r="AU47">
        <v>1.216752488990194E-3</v>
      </c>
      <c r="AV47">
        <v>1.0322399258191863E-2</v>
      </c>
      <c r="AW47">
        <v>1.3543975117424971E-2</v>
      </c>
      <c r="AX47">
        <v>4.1244081477784272E-2</v>
      </c>
      <c r="AY47">
        <v>2.7384307748865713E-2</v>
      </c>
      <c r="AZ47">
        <v>3.6419749135051457E-3</v>
      </c>
      <c r="BA47">
        <v>1.2502621758650496E-3</v>
      </c>
      <c r="BB47">
        <v>2.0168226405175359E-3</v>
      </c>
      <c r="BC47">
        <v>3.418351078922834E-4</v>
      </c>
      <c r="BD47">
        <v>3.3505609758896241E-3</v>
      </c>
      <c r="BE47">
        <v>3.2583179152489254E-3</v>
      </c>
      <c r="BF47">
        <v>1.4116026963012696E-2</v>
      </c>
      <c r="BG47">
        <v>1.1792285474416617E-2</v>
      </c>
      <c r="BH47">
        <v>6.776749400554654E-4</v>
      </c>
      <c r="BI47">
        <v>2.8111380714453636E-4</v>
      </c>
      <c r="BJ47">
        <v>3.0524799955926199E-4</v>
      </c>
      <c r="BK47">
        <v>3.3185638905197331E-5</v>
      </c>
      <c r="BL47">
        <v>5.4226269997142821E-4</v>
      </c>
      <c r="BM47">
        <v>4.8425640296019166E-4</v>
      </c>
      <c r="BV47">
        <v>0.64296186966357027</v>
      </c>
      <c r="BW47">
        <v>8.3678183842737144E-3</v>
      </c>
      <c r="BX47">
        <v>3.0238193664102186E-3</v>
      </c>
      <c r="BY47">
        <v>2.7091563924522225E-2</v>
      </c>
      <c r="BZ47">
        <v>2.1600798942533944E-2</v>
      </c>
      <c r="CA47">
        <v>4.0014667680247501E-2</v>
      </c>
      <c r="CB47">
        <v>0.5090280308857158</v>
      </c>
      <c r="CC47">
        <v>3.3835240655393131E-2</v>
      </c>
      <c r="CL47">
        <v>2.615802997286696E-2</v>
      </c>
    </row>
    <row r="48" spans="1:90">
      <c r="A48">
        <v>1959</v>
      </c>
      <c r="B48">
        <v>1</v>
      </c>
      <c r="C48">
        <v>9.7705414365862928E-2</v>
      </c>
      <c r="D48">
        <v>3.8783831695777135E-2</v>
      </c>
      <c r="E48">
        <v>4.6054156325339539E-2</v>
      </c>
      <c r="F48">
        <v>5.5933025450597987E-2</v>
      </c>
      <c r="G48">
        <v>5.6804837899600794E-2</v>
      </c>
      <c r="H48">
        <v>0.62105165857568856</v>
      </c>
      <c r="I48">
        <v>8.3666992054710995E-2</v>
      </c>
      <c r="R48">
        <v>0.36163480767026834</v>
      </c>
      <c r="S48">
        <v>8.7875230699063278E-2</v>
      </c>
      <c r="T48">
        <v>3.5055304016261127E-2</v>
      </c>
      <c r="U48">
        <v>1.8230910458335955E-2</v>
      </c>
      <c r="V48">
        <v>3.6312767534689469E-2</v>
      </c>
      <c r="W48">
        <v>1.270681583754233E-2</v>
      </c>
      <c r="X48">
        <v>0.11587803103974216</v>
      </c>
      <c r="Y48">
        <v>5.5575748084634002E-2</v>
      </c>
      <c r="Z48">
        <v>0.26502754588976368</v>
      </c>
      <c r="AA48">
        <v>8.310006693554052E-2</v>
      </c>
      <c r="AB48">
        <v>2.8323281916100396E-2</v>
      </c>
      <c r="AC48">
        <v>1.2734045733385558E-2</v>
      </c>
      <c r="AD48">
        <v>3.0402122607800657E-2</v>
      </c>
      <c r="AE48">
        <v>8.2282090969974658E-3</v>
      </c>
      <c r="AF48">
        <v>5.5216091474912347E-2</v>
      </c>
      <c r="AG48">
        <v>4.7023728125026726E-2</v>
      </c>
      <c r="AH48">
        <v>0.13066154113420073</v>
      </c>
      <c r="AI48">
        <v>5.9593210778098142E-2</v>
      </c>
      <c r="AJ48">
        <v>1.3054642093899929E-2</v>
      </c>
      <c r="AK48">
        <v>5.2377031135159499E-3</v>
      </c>
      <c r="AL48">
        <v>1.3573473663219744E-2</v>
      </c>
      <c r="AM48">
        <v>2.1756716612332345E-3</v>
      </c>
      <c r="AN48">
        <v>1.5767963819618275E-2</v>
      </c>
      <c r="AO48">
        <v>2.1258876004615412E-2</v>
      </c>
      <c r="AP48">
        <v>9.5338985546150196E-2</v>
      </c>
      <c r="AQ48">
        <v>5.0063194264340818E-2</v>
      </c>
      <c r="AR48">
        <v>9.1214242297323819E-3</v>
      </c>
      <c r="AS48">
        <v>3.462804957431404E-3</v>
      </c>
      <c r="AT48">
        <v>8.4670965353219624E-3</v>
      </c>
      <c r="AU48">
        <v>1.2422171097621194E-3</v>
      </c>
      <c r="AV48">
        <v>9.7264544403899388E-3</v>
      </c>
      <c r="AW48">
        <v>1.3255794009171576E-2</v>
      </c>
      <c r="AX48">
        <v>4.4556874710564687E-2</v>
      </c>
      <c r="AY48">
        <v>3.1628818901884848E-2</v>
      </c>
      <c r="AZ48">
        <v>3.3442771812827567E-3</v>
      </c>
      <c r="BA48">
        <v>1.1751748828644165E-3</v>
      </c>
      <c r="BB48">
        <v>2.0453321483987212E-3</v>
      </c>
      <c r="BC48">
        <v>3.1930299970715737E-4</v>
      </c>
      <c r="BD48">
        <v>2.8886634662590883E-3</v>
      </c>
      <c r="BE48">
        <v>3.1553051301676975E-3</v>
      </c>
      <c r="BF48">
        <v>1.5642039496098763E-2</v>
      </c>
      <c r="BG48">
        <v>1.3541911636555519E-2</v>
      </c>
      <c r="BH48">
        <v>5.4065898079937917E-4</v>
      </c>
      <c r="BI48">
        <v>2.4240502498127023E-4</v>
      </c>
      <c r="BJ48">
        <v>3.2528512192972004E-4</v>
      </c>
      <c r="BK48">
        <v>1.7763181851341703E-5</v>
      </c>
      <c r="BL48">
        <v>4.7928570126591792E-4</v>
      </c>
      <c r="BM48">
        <v>4.9472984871561294E-4</v>
      </c>
      <c r="BV48">
        <v>0.63836519232973166</v>
      </c>
      <c r="BW48">
        <v>9.7010051887914915E-3</v>
      </c>
      <c r="BX48">
        <v>3.6766752663818375E-3</v>
      </c>
      <c r="BY48">
        <v>2.7819357379434823E-2</v>
      </c>
      <c r="BZ48">
        <v>1.9580702206342004E-2</v>
      </c>
      <c r="CA48">
        <v>4.4117725301893049E-2</v>
      </c>
      <c r="CB48">
        <v>0.5043999897634045</v>
      </c>
      <c r="CC48">
        <v>2.9069653516746587E-2</v>
      </c>
      <c r="CL48">
        <v>2.836073569456387E-2</v>
      </c>
    </row>
    <row r="49" spans="1:90">
      <c r="A49">
        <v>1960</v>
      </c>
      <c r="B49">
        <v>1</v>
      </c>
      <c r="C49">
        <v>9.546455515408829E-2</v>
      </c>
      <c r="D49">
        <v>3.9486469121646453E-2</v>
      </c>
      <c r="E49">
        <v>4.7160593550063863E-2</v>
      </c>
      <c r="F49">
        <v>5.2501447559534585E-2</v>
      </c>
      <c r="G49">
        <v>6.2038189093323176E-2</v>
      </c>
      <c r="H49">
        <v>0.6245445177977168</v>
      </c>
      <c r="I49">
        <v>7.8804258749157266E-2</v>
      </c>
      <c r="R49">
        <v>0.35631595891745727</v>
      </c>
      <c r="S49">
        <v>8.6282675723568139E-2</v>
      </c>
      <c r="T49">
        <v>3.4558882097596014E-2</v>
      </c>
      <c r="U49">
        <v>1.9821658318801824E-2</v>
      </c>
      <c r="V49">
        <v>3.3516835402479996E-2</v>
      </c>
      <c r="W49">
        <v>1.3840944608725786E-2</v>
      </c>
      <c r="X49">
        <v>0.11675075210542557</v>
      </c>
      <c r="Y49">
        <v>5.1544210660859992E-2</v>
      </c>
      <c r="Z49">
        <v>0.25842314591021043</v>
      </c>
      <c r="AA49">
        <v>8.1273202207339051E-2</v>
      </c>
      <c r="AB49">
        <v>2.7844100033462757E-2</v>
      </c>
      <c r="AC49">
        <v>1.4284280774398226E-2</v>
      </c>
      <c r="AD49">
        <v>2.7937221912828193E-2</v>
      </c>
      <c r="AE49">
        <v>8.861695531904655E-3</v>
      </c>
      <c r="AF49">
        <v>5.4780370376207331E-2</v>
      </c>
      <c r="AG49">
        <v>4.3442275074070238E-2</v>
      </c>
      <c r="AH49">
        <v>0.12591519166871309</v>
      </c>
      <c r="AI49">
        <v>5.8340282474695401E-2</v>
      </c>
      <c r="AJ49">
        <v>1.2291751784323776E-2</v>
      </c>
      <c r="AK49">
        <v>6.1673815942116812E-3</v>
      </c>
      <c r="AL49">
        <v>1.2109362937611673E-2</v>
      </c>
      <c r="AM49">
        <v>2.3106614544180274E-3</v>
      </c>
      <c r="AN49">
        <v>1.559848627147448E-2</v>
      </c>
      <c r="AO49">
        <v>1.9097265151978047E-2</v>
      </c>
      <c r="AP49">
        <v>9.1074707159689614E-2</v>
      </c>
      <c r="AQ49">
        <v>4.9336892054218873E-2</v>
      </c>
      <c r="AR49">
        <v>8.5053679511894621E-3</v>
      </c>
      <c r="AS49">
        <v>4.1045371816603778E-3</v>
      </c>
      <c r="AT49">
        <v>7.2256739008823385E-3</v>
      </c>
      <c r="AU49">
        <v>1.2967359464055284E-3</v>
      </c>
      <c r="AV49">
        <v>9.2225375646922333E-3</v>
      </c>
      <c r="AW49">
        <v>1.1382962560640811E-2</v>
      </c>
      <c r="AX49">
        <v>4.4049099810846155E-2</v>
      </c>
      <c r="AY49">
        <v>3.1881701338045403E-2</v>
      </c>
      <c r="AZ49">
        <v>3.1584369629522845E-3</v>
      </c>
      <c r="BA49">
        <v>1.5608265945118765E-3</v>
      </c>
      <c r="BB49">
        <v>1.662576286254351E-3</v>
      </c>
      <c r="BC49">
        <v>3.2879169075517088E-4</v>
      </c>
      <c r="BD49">
        <v>2.8824706454227984E-3</v>
      </c>
      <c r="BE49">
        <v>2.574296292904274E-3</v>
      </c>
      <c r="BF49">
        <v>1.6543699734804136E-2</v>
      </c>
      <c r="BG49">
        <v>1.4724207495172696E-2</v>
      </c>
      <c r="BH49">
        <v>5.0106579926965824E-4</v>
      </c>
      <c r="BI49">
        <v>2.8401186454087907E-4</v>
      </c>
      <c r="BJ49">
        <v>2.233256936661611E-4</v>
      </c>
      <c r="BK49">
        <v>1.2156287523672491E-5</v>
      </c>
      <c r="BL49">
        <v>4.6203119115533755E-4</v>
      </c>
      <c r="BM49">
        <v>3.3690140347573288E-4</v>
      </c>
      <c r="BV49">
        <v>0.64368404108254273</v>
      </c>
      <c r="BW49">
        <v>9.0407929721769264E-3</v>
      </c>
      <c r="BX49">
        <v>4.8719246496181715E-3</v>
      </c>
      <c r="BY49">
        <v>2.7330811920442392E-2</v>
      </c>
      <c r="BZ49">
        <v>1.8944649284485107E-2</v>
      </c>
      <c r="CA49">
        <v>4.8219417582086969E-2</v>
      </c>
      <c r="CB49">
        <v>0.50706173952908373</v>
      </c>
      <c r="CC49">
        <v>2.8214736200047736E-2</v>
      </c>
      <c r="CL49">
        <v>2.9693113086419753E-2</v>
      </c>
    </row>
    <row r="50" spans="1:90">
      <c r="A50">
        <v>1961</v>
      </c>
      <c r="B50">
        <v>0.99999994039535522</v>
      </c>
      <c r="C50">
        <v>9.4987450562451115E-2</v>
      </c>
      <c r="D50">
        <v>4.0613132639680208E-2</v>
      </c>
      <c r="E50">
        <v>4.8370625665897449E-2</v>
      </c>
      <c r="F50">
        <v>5.1710954223073556E-2</v>
      </c>
      <c r="G50">
        <v>6.3105700879642665E-2</v>
      </c>
      <c r="H50">
        <v>0.6214041340817773</v>
      </c>
      <c r="I50">
        <v>7.9807940647072376E-2</v>
      </c>
      <c r="R50">
        <v>0.3583255172905388</v>
      </c>
      <c r="S50">
        <v>8.4930592885103032E-2</v>
      </c>
      <c r="T50">
        <v>3.4618519314999721E-2</v>
      </c>
      <c r="U50">
        <v>2.0198924236591712E-2</v>
      </c>
      <c r="V50">
        <v>3.262436375769328E-2</v>
      </c>
      <c r="W50">
        <v>1.4499832576169285E-2</v>
      </c>
      <c r="X50">
        <v>0.11981323623102523</v>
      </c>
      <c r="Y50">
        <v>5.1640048288956582E-2</v>
      </c>
      <c r="Z50">
        <v>0.26010555524139617</v>
      </c>
      <c r="AA50">
        <v>7.8925174782793192E-2</v>
      </c>
      <c r="AB50">
        <v>2.7097070058699227E-2</v>
      </c>
      <c r="AC50">
        <v>1.4094423900368341E-2</v>
      </c>
      <c r="AD50">
        <v>2.6835377698923472E-2</v>
      </c>
      <c r="AE50">
        <v>9.6361340920410668E-3</v>
      </c>
      <c r="AF50">
        <v>6.053103618104793E-2</v>
      </c>
      <c r="AG50">
        <v>4.2986338527523031E-2</v>
      </c>
      <c r="AH50">
        <v>0.12453469169407759</v>
      </c>
      <c r="AI50">
        <v>5.7822497821757232E-2</v>
      </c>
      <c r="AJ50">
        <v>1.1652355788895601E-2</v>
      </c>
      <c r="AK50">
        <v>5.9452452392857909E-3</v>
      </c>
      <c r="AL50">
        <v>1.195266048230193E-2</v>
      </c>
      <c r="AM50">
        <v>2.545083692166797E-3</v>
      </c>
      <c r="AN50">
        <v>1.523160101212988E-2</v>
      </c>
      <c r="AO50">
        <v>1.9385247657540378E-2</v>
      </c>
      <c r="AP50">
        <v>8.9380595441231545E-2</v>
      </c>
      <c r="AQ50">
        <v>4.9187783523054251E-2</v>
      </c>
      <c r="AR50">
        <v>7.7583131839446991E-3</v>
      </c>
      <c r="AS50">
        <v>3.8148161633474345E-3</v>
      </c>
      <c r="AT50">
        <v>7.0466356498542319E-3</v>
      </c>
      <c r="AU50">
        <v>1.4450472257056327E-3</v>
      </c>
      <c r="AV50">
        <v>8.7163052592655436E-3</v>
      </c>
      <c r="AW50">
        <v>1.1411694436059753E-2</v>
      </c>
      <c r="AX50">
        <v>4.3768967461467086E-2</v>
      </c>
      <c r="AY50">
        <v>3.2034073279100628E-2</v>
      </c>
      <c r="AZ50">
        <v>2.8039203646599781E-3</v>
      </c>
      <c r="BA50">
        <v>1.3525096790400117E-3</v>
      </c>
      <c r="BB50">
        <v>1.7306960904480482E-3</v>
      </c>
      <c r="BC50">
        <v>3.9264944750699778E-4</v>
      </c>
      <c r="BD50">
        <v>2.6948577532792508E-3</v>
      </c>
      <c r="BE50">
        <v>2.7602608474321696E-3</v>
      </c>
      <c r="BF50">
        <v>1.6725713757342612E-2</v>
      </c>
      <c r="BG50">
        <v>1.4914864604337524E-2</v>
      </c>
      <c r="BH50">
        <v>4.0787375740347588E-4</v>
      </c>
      <c r="BI50">
        <v>2.659735316362852E-4</v>
      </c>
      <c r="BJ50">
        <v>2.7624391700885835E-4</v>
      </c>
      <c r="BK50">
        <v>3.1010725679410663E-5</v>
      </c>
      <c r="BL50">
        <v>3.9593241369541602E-4</v>
      </c>
      <c r="BM50">
        <v>4.3381480758164471E-4</v>
      </c>
      <c r="BV50">
        <v>0.64167442310481637</v>
      </c>
      <c r="BW50">
        <v>9.9331509900112136E-3</v>
      </c>
      <c r="BX50">
        <v>5.9451323408720134E-3</v>
      </c>
      <c r="BY50">
        <v>2.8164628470762711E-2</v>
      </c>
      <c r="BZ50">
        <v>1.9052267932727525E-2</v>
      </c>
      <c r="CA50">
        <v>4.862854694558514E-2</v>
      </c>
      <c r="CB50">
        <v>0.50079050843992412</v>
      </c>
      <c r="CC50">
        <v>2.9160186236033055E-2</v>
      </c>
      <c r="CL50">
        <v>3.0357872401213137E-2</v>
      </c>
    </row>
    <row r="51" spans="1:90">
      <c r="A51">
        <v>1962</v>
      </c>
      <c r="B51">
        <v>1</v>
      </c>
      <c r="C51">
        <v>0.10198401430954718</v>
      </c>
      <c r="D51">
        <v>4.1752504255474943E-2</v>
      </c>
      <c r="E51">
        <v>4.8742536419605464E-2</v>
      </c>
      <c r="F51">
        <v>4.9745647680099481E-2</v>
      </c>
      <c r="G51">
        <v>6.4704266421935941E-2</v>
      </c>
      <c r="H51">
        <v>0.6165897834822055</v>
      </c>
      <c r="I51">
        <v>7.648123040500214E-2</v>
      </c>
      <c r="J51">
        <v>0.80495476722717285</v>
      </c>
      <c r="K51">
        <v>0.1001053105058035</v>
      </c>
      <c r="L51">
        <v>4.2444649551484762E-2</v>
      </c>
      <c r="M51">
        <v>4.045883704374012E-2</v>
      </c>
      <c r="N51">
        <v>4.4441947834583641E-2</v>
      </c>
      <c r="O51">
        <v>3.218951777977095E-2</v>
      </c>
      <c r="P51">
        <v>0.47688920718174116</v>
      </c>
      <c r="Q51">
        <v>6.8429389118781145E-2</v>
      </c>
      <c r="R51">
        <v>0.3609214723110199</v>
      </c>
      <c r="S51">
        <v>9.0705603995416287E-2</v>
      </c>
      <c r="T51">
        <v>3.3437259121334141E-2</v>
      </c>
      <c r="U51">
        <v>2.0353191552350658E-2</v>
      </c>
      <c r="V51">
        <v>3.174826837222583E-2</v>
      </c>
      <c r="W51">
        <v>1.3660238074657348E-2</v>
      </c>
      <c r="X51">
        <v>0.12112073235715605</v>
      </c>
      <c r="Y51">
        <v>4.9898273506619246E-2</v>
      </c>
      <c r="Z51">
        <v>0.2619871199131012</v>
      </c>
      <c r="AA51">
        <v>8.4310395157231016E-2</v>
      </c>
      <c r="AB51">
        <v>2.5611324038061475E-2</v>
      </c>
      <c r="AC51">
        <v>1.4273102983138084E-2</v>
      </c>
      <c r="AD51">
        <v>2.6249369079899929E-2</v>
      </c>
      <c r="AE51">
        <v>8.8638903738182725E-3</v>
      </c>
      <c r="AF51">
        <v>6.0916528255111541E-2</v>
      </c>
      <c r="AG51">
        <v>4.1765768064533935E-2</v>
      </c>
      <c r="AH51">
        <v>0.12573906779289246</v>
      </c>
      <c r="AI51">
        <v>6.1510271943349119E-2</v>
      </c>
      <c r="AJ51">
        <v>1.0643310426852858E-2</v>
      </c>
      <c r="AK51">
        <v>6.1299714273464765E-3</v>
      </c>
      <c r="AL51">
        <v>1.1538276816370175E-2</v>
      </c>
      <c r="AM51">
        <v>2.1721980364150131E-3</v>
      </c>
      <c r="AN51">
        <v>1.5172025027972824E-2</v>
      </c>
      <c r="AO51">
        <v>1.8574848763109747E-2</v>
      </c>
      <c r="AP51">
        <v>9.0996734797954559E-2</v>
      </c>
      <c r="AQ51">
        <v>5.2153317031071317E-2</v>
      </c>
      <c r="AR51">
        <v>7.1915801276633672E-3</v>
      </c>
      <c r="AS51">
        <v>4.0530206095941703E-3</v>
      </c>
      <c r="AT51">
        <v>6.7938849883894432E-3</v>
      </c>
      <c r="AU51">
        <v>1.1822860721183662E-3</v>
      </c>
      <c r="AV51">
        <v>8.7128808226341337E-3</v>
      </c>
      <c r="AW51">
        <v>1.0910006821787971E-2</v>
      </c>
      <c r="AX51">
        <v>4.4323980808258057E-2</v>
      </c>
      <c r="AY51">
        <v>3.3671206665056998E-2</v>
      </c>
      <c r="AZ51">
        <v>2.5447991607748547E-3</v>
      </c>
      <c r="BA51">
        <v>1.4720532295154104E-3</v>
      </c>
      <c r="BB51">
        <v>1.5417141466165095E-3</v>
      </c>
      <c r="BC51">
        <v>2.9060119429510971E-4</v>
      </c>
      <c r="BD51">
        <v>2.3907151117496862E-3</v>
      </c>
      <c r="BE51">
        <v>2.4139855427062649E-3</v>
      </c>
      <c r="BF51">
        <v>1.6865633428096771E-2</v>
      </c>
      <c r="BG51">
        <v>1.5296763940197831E-2</v>
      </c>
      <c r="BH51">
        <v>3.6941566113623007E-4</v>
      </c>
      <c r="BI51">
        <v>3.3142214023954122E-4</v>
      </c>
      <c r="BJ51">
        <v>2.0548160791623006E-4</v>
      </c>
      <c r="BK51">
        <v>-8.0461182700173865E-7</v>
      </c>
      <c r="BL51">
        <v>3.5776750311766558E-4</v>
      </c>
      <c r="BM51">
        <v>3.0986317510067957E-4</v>
      </c>
      <c r="BN51">
        <v>0.19504523277282715</v>
      </c>
      <c r="BO51">
        <v>1.862553335208297E-3</v>
      </c>
      <c r="BP51">
        <v>-6.9979829388389092E-4</v>
      </c>
      <c r="BQ51">
        <v>8.2825268515069883E-3</v>
      </c>
      <c r="BR51">
        <v>5.2997107294894845E-3</v>
      </c>
      <c r="BS51">
        <v>3.2533824894353663E-2</v>
      </c>
      <c r="BT51">
        <v>0.13963871809138992</v>
      </c>
      <c r="BU51">
        <v>8.1235883687620965E-3</v>
      </c>
      <c r="BV51">
        <v>0.6390785276889801</v>
      </c>
      <c r="BW51">
        <v>1.1159610372071195E-2</v>
      </c>
      <c r="BX51">
        <v>8.2742369262333894E-3</v>
      </c>
      <c r="BY51">
        <v>2.8383213813094301E-2</v>
      </c>
      <c r="BZ51">
        <v>1.7966950101186905E-2</v>
      </c>
      <c r="CA51">
        <v>5.1066868654416189E-2</v>
      </c>
      <c r="CB51">
        <v>0.49470954156143532</v>
      </c>
      <c r="CC51">
        <v>2.751599455077568E-2</v>
      </c>
      <c r="CD51">
        <v>0.44403329491615295</v>
      </c>
      <c r="CE51">
        <v>9.2972440179711433E-3</v>
      </c>
      <c r="CF51">
        <v>8.9743780874815583E-3</v>
      </c>
      <c r="CG51">
        <v>2.0100742018706486E-2</v>
      </c>
      <c r="CH51">
        <v>1.2667267491147832E-2</v>
      </c>
      <c r="CI51">
        <v>1.853086872328491E-2</v>
      </c>
      <c r="CJ51">
        <v>0.35507216415814702</v>
      </c>
      <c r="CK51">
        <v>1.9392627502873506E-2</v>
      </c>
      <c r="CL51">
        <v>3.1523723742936147E-2</v>
      </c>
    </row>
    <row r="52" spans="1:90">
      <c r="A52">
        <v>1963</v>
      </c>
      <c r="B52">
        <v>1</v>
      </c>
      <c r="C52">
        <v>0.10598206418682798</v>
      </c>
      <c r="D52">
        <v>4.2335773374698016E-2</v>
      </c>
      <c r="E52">
        <v>4.8197280081398376E-2</v>
      </c>
      <c r="F52">
        <v>4.8844113186467954E-2</v>
      </c>
      <c r="G52">
        <v>7.0044499224160131E-2</v>
      </c>
      <c r="H52">
        <v>0.60965332248246573</v>
      </c>
      <c r="I52">
        <v>7.4239046837302272E-2</v>
      </c>
      <c r="J52">
        <v>0.80897894501686096</v>
      </c>
      <c r="K52">
        <v>0.1037050242212857</v>
      </c>
      <c r="L52">
        <v>4.3292277756514938E-2</v>
      </c>
      <c r="M52">
        <v>4.003351278166245E-2</v>
      </c>
      <c r="N52">
        <v>4.3527454105519052E-2</v>
      </c>
      <c r="O52">
        <v>3.981681928519043E-2</v>
      </c>
      <c r="P52">
        <v>0.47173179281536493</v>
      </c>
      <c r="Q52">
        <v>6.6872076268378017E-2</v>
      </c>
      <c r="R52">
        <v>0.36536902189254761</v>
      </c>
      <c r="S52">
        <v>9.4842277082593324E-2</v>
      </c>
      <c r="T52">
        <v>3.3149121760145263E-2</v>
      </c>
      <c r="U52">
        <v>2.0088005030234356E-2</v>
      </c>
      <c r="V52">
        <v>3.1251639401141902E-2</v>
      </c>
      <c r="W52">
        <v>1.792648213570746E-2</v>
      </c>
      <c r="X52">
        <v>0.11901685492334974</v>
      </c>
      <c r="Y52">
        <v>4.9094646393667923E-2</v>
      </c>
      <c r="Z52">
        <v>0.26552996039390564</v>
      </c>
      <c r="AA52">
        <v>8.79446199849446E-2</v>
      </c>
      <c r="AB52">
        <v>2.5215435020802722E-2</v>
      </c>
      <c r="AC52">
        <v>1.399939842802536E-2</v>
      </c>
      <c r="AD52">
        <v>2.5726960534586004E-2</v>
      </c>
      <c r="AE52">
        <v>1.1770452471965001E-2</v>
      </c>
      <c r="AF52">
        <v>5.9933410299260151E-2</v>
      </c>
      <c r="AG52">
        <v>4.0939673384115596E-2</v>
      </c>
      <c r="AH52">
        <v>0.127462238073349</v>
      </c>
      <c r="AI52">
        <v>6.4287974799279474E-2</v>
      </c>
      <c r="AJ52">
        <v>9.7297632704123858E-3</v>
      </c>
      <c r="AK52">
        <v>5.6949868972147287E-3</v>
      </c>
      <c r="AL52">
        <v>1.1451571561593656E-2</v>
      </c>
      <c r="AM52">
        <v>3.1365303189754131E-3</v>
      </c>
      <c r="AN52">
        <v>1.4664483510365672E-2</v>
      </c>
      <c r="AO52">
        <v>1.8496934092533512E-2</v>
      </c>
      <c r="AP52">
        <v>9.254838153719902E-2</v>
      </c>
      <c r="AQ52">
        <v>5.45608502204964E-2</v>
      </c>
      <c r="AR52">
        <v>6.498991242314801E-3</v>
      </c>
      <c r="AS52">
        <v>3.6646966300335881E-3</v>
      </c>
      <c r="AT52">
        <v>6.6994584701285135E-3</v>
      </c>
      <c r="AU52">
        <v>1.8034002009156562E-3</v>
      </c>
      <c r="AV52">
        <v>8.4998218127804188E-3</v>
      </c>
      <c r="AW52">
        <v>1.0821165878585398E-2</v>
      </c>
      <c r="AX52">
        <v>4.5638265088200569E-2</v>
      </c>
      <c r="AY52">
        <v>3.528615208411038E-2</v>
      </c>
      <c r="AZ52">
        <v>2.2302608281012286E-3</v>
      </c>
      <c r="BA52">
        <v>1.2744137824731764E-3</v>
      </c>
      <c r="BB52">
        <v>1.5400726369968728E-3</v>
      </c>
      <c r="BC52">
        <v>4.6773048537166362E-4</v>
      </c>
      <c r="BD52">
        <v>2.3799693796822015E-3</v>
      </c>
      <c r="BE52">
        <v>2.4596667792140207E-3</v>
      </c>
      <c r="BF52">
        <v>1.7616166733205318E-2</v>
      </c>
      <c r="BG52">
        <v>1.6179089125927543E-2</v>
      </c>
      <c r="BH52">
        <v>2.5446526218899593E-4</v>
      </c>
      <c r="BI52">
        <v>2.8400522158143033E-4</v>
      </c>
      <c r="BJ52">
        <v>1.9035570517689058E-4</v>
      </c>
      <c r="BK52">
        <v>4.1331209075325115E-5</v>
      </c>
      <c r="BL52">
        <v>3.6885637286268889E-4</v>
      </c>
      <c r="BM52">
        <v>2.980644864373642E-4</v>
      </c>
      <c r="BN52">
        <v>0.19102069735527039</v>
      </c>
      <c r="BO52">
        <v>1.5952202511573361E-3</v>
      </c>
      <c r="BP52">
        <v>-6.709806834947641E-4</v>
      </c>
      <c r="BQ52">
        <v>7.8539281048054556E-3</v>
      </c>
      <c r="BR52">
        <v>4.9742816683677575E-3</v>
      </c>
      <c r="BS52">
        <v>2.7470765216989417E-2</v>
      </c>
      <c r="BT52">
        <v>0.14221995733840023</v>
      </c>
      <c r="BU52">
        <v>7.577859459359201E-3</v>
      </c>
      <c r="BV52">
        <v>0.63463097810745239</v>
      </c>
      <c r="BW52">
        <v>1.1053273942112257E-2</v>
      </c>
      <c r="BX52">
        <v>9.159243302434672E-3</v>
      </c>
      <c r="BY52">
        <v>2.810543671546635E-2</v>
      </c>
      <c r="BZ52">
        <v>1.7571798367469298E-2</v>
      </c>
      <c r="CA52">
        <v>5.2130360251385774E-2</v>
      </c>
      <c r="CB52">
        <v>0.48958006795487469</v>
      </c>
      <c r="CC52">
        <v>2.6326496140476288E-2</v>
      </c>
      <c r="CD52">
        <v>0.44360852241516113</v>
      </c>
      <c r="CE52">
        <v>8.7413617665609619E-3</v>
      </c>
      <c r="CF52">
        <v>1.0107880106862161E-2</v>
      </c>
      <c r="CG52">
        <v>1.9940480847624335E-2</v>
      </c>
      <c r="CH52">
        <v>1.2246526083768755E-2</v>
      </c>
      <c r="CI52">
        <v>2.1890349949028661E-2</v>
      </c>
      <c r="CJ52">
        <v>0.35202101202664271</v>
      </c>
      <c r="CK52">
        <v>1.8662319724332691E-2</v>
      </c>
      <c r="CL52">
        <v>3.314905693720973E-2</v>
      </c>
    </row>
    <row r="53" spans="1:90">
      <c r="A53">
        <v>1964</v>
      </c>
      <c r="B53">
        <v>1</v>
      </c>
      <c r="C53">
        <v>0.1086378115689679</v>
      </c>
      <c r="D53">
        <v>4.3500927000220346E-2</v>
      </c>
      <c r="E53">
        <v>4.7039269224671831E-2</v>
      </c>
      <c r="F53">
        <v>4.727333863500105E-2</v>
      </c>
      <c r="G53">
        <v>6.9837832754688245E-2</v>
      </c>
      <c r="H53">
        <v>0.61145160392842024</v>
      </c>
      <c r="I53">
        <v>7.2259211081226835E-2</v>
      </c>
      <c r="J53">
        <v>0.81300383806228638</v>
      </c>
      <c r="K53">
        <v>0.10728652621580506</v>
      </c>
      <c r="L53">
        <v>4.4134246519694123E-2</v>
      </c>
      <c r="M53">
        <v>3.9610990733123137E-2</v>
      </c>
      <c r="N53">
        <v>4.2618456165879982E-2</v>
      </c>
      <c r="O53">
        <v>4.7416616478885072E-2</v>
      </c>
      <c r="P53">
        <v>0.46660520891339352</v>
      </c>
      <c r="Q53">
        <v>6.5327010331198893E-2</v>
      </c>
      <c r="R53">
        <v>0.36982008814811707</v>
      </c>
      <c r="S53">
        <v>9.8960560697325811E-2</v>
      </c>
      <c r="T53">
        <v>3.286367493088669E-2</v>
      </c>
      <c r="U53">
        <v>1.982540521480056E-2</v>
      </c>
      <c r="V53">
        <v>3.0759512085134545E-2</v>
      </c>
      <c r="W53">
        <v>2.2175780924391694E-2</v>
      </c>
      <c r="X53">
        <v>0.11693143157595264</v>
      </c>
      <c r="Y53">
        <v>4.8298121088876621E-2</v>
      </c>
      <c r="Z53">
        <v>0.26907771825790405</v>
      </c>
      <c r="AA53">
        <v>9.1563769501248823E-2</v>
      </c>
      <c r="AB53">
        <v>2.482279824400678E-2</v>
      </c>
      <c r="AC53">
        <v>1.3728103779130764E-2</v>
      </c>
      <c r="AD53">
        <v>2.5209090300700787E-2</v>
      </c>
      <c r="AE53">
        <v>1.4665444491207236E-2</v>
      </c>
      <c r="AF53">
        <v>5.8959357769109849E-2</v>
      </c>
      <c r="AG53">
        <v>4.0120958153089178E-2</v>
      </c>
      <c r="AH53">
        <v>0.12919537723064423</v>
      </c>
      <c r="AI53">
        <v>6.7055786697820793E-2</v>
      </c>
      <c r="AJ53">
        <v>8.8210382320243943E-3</v>
      </c>
      <c r="AK53">
        <v>5.2624803364115557E-3</v>
      </c>
      <c r="AL53">
        <v>1.1365968302480109E-2</v>
      </c>
      <c r="AM53">
        <v>4.0975135021489445E-3</v>
      </c>
      <c r="AN53">
        <v>1.4160539215315085E-2</v>
      </c>
      <c r="AO53">
        <v>1.8420260153061592E-2</v>
      </c>
      <c r="AP53">
        <v>9.4112500548362732E-2</v>
      </c>
      <c r="AQ53">
        <v>5.6959636818965452E-2</v>
      </c>
      <c r="AR53">
        <v>5.810568896987299E-3</v>
      </c>
      <c r="AS53">
        <v>3.2788276088399457E-3</v>
      </c>
      <c r="AT53">
        <v>6.6061154609558161E-3</v>
      </c>
      <c r="AU53">
        <v>2.4222675099661527E-3</v>
      </c>
      <c r="AV53">
        <v>8.2887422214171589E-3</v>
      </c>
      <c r="AW53">
        <v>1.0733633921034999E-2</v>
      </c>
      <c r="AX53">
        <v>4.695650190114975E-2</v>
      </c>
      <c r="AY53">
        <v>3.6897741087513619E-2</v>
      </c>
      <c r="AZ53">
        <v>1.9175763698617578E-3</v>
      </c>
      <c r="BA53">
        <v>1.0779833690341008E-3</v>
      </c>
      <c r="BB53">
        <v>1.5386594762022423E-3</v>
      </c>
      <c r="BC53">
        <v>6.4441572900737635E-4</v>
      </c>
      <c r="BD53">
        <v>2.3696432258165576E-3</v>
      </c>
      <c r="BE53">
        <v>2.5054376491243984E-3</v>
      </c>
      <c r="BF53">
        <v>1.8361952155828476E-2</v>
      </c>
      <c r="BG53">
        <v>1.7059419023759091E-2</v>
      </c>
      <c r="BH53">
        <v>1.4058566908196045E-4</v>
      </c>
      <c r="BI53">
        <v>2.3711818812706791E-4</v>
      </c>
      <c r="BJ53">
        <v>1.7543538807746287E-4</v>
      </c>
      <c r="BK53">
        <v>8.3405296458023107E-5</v>
      </c>
      <c r="BL53">
        <v>3.7997689654064616E-4</v>
      </c>
      <c r="BM53">
        <v>2.8648488984288817E-4</v>
      </c>
      <c r="BN53">
        <v>0.18699616193771362</v>
      </c>
      <c r="BO53">
        <v>1.3290699284110817E-3</v>
      </c>
      <c r="BP53">
        <v>-6.4308146830641816E-4</v>
      </c>
      <c r="BQ53">
        <v>7.4265835290965761E-3</v>
      </c>
      <c r="BR53">
        <v>4.6499247888810973E-3</v>
      </c>
      <c r="BS53">
        <v>2.2433752905017736E-2</v>
      </c>
      <c r="BT53">
        <v>0.14476599062662385</v>
      </c>
      <c r="BU53">
        <v>7.0386985109760856E-3</v>
      </c>
      <c r="BV53">
        <v>0.63017991185188293</v>
      </c>
      <c r="BW53">
        <v>9.5171166633712511E-3</v>
      </c>
      <c r="BX53">
        <v>1.0591088972657713E-2</v>
      </c>
      <c r="BY53">
        <v>2.7207189180046873E-2</v>
      </c>
      <c r="BZ53">
        <v>1.6477628419891688E-2</v>
      </c>
      <c r="CA53">
        <v>4.7673668549162072E-2</v>
      </c>
      <c r="CB53">
        <v>0.49374265518041976</v>
      </c>
      <c r="CC53">
        <v>2.4976160734373917E-2</v>
      </c>
      <c r="CD53">
        <v>0.44318374991416931</v>
      </c>
      <c r="CE53">
        <v>8.1881904282212533E-3</v>
      </c>
      <c r="CF53">
        <v>1.1234485668714163E-2</v>
      </c>
      <c r="CG53">
        <v>1.9780674344938316E-2</v>
      </c>
      <c r="CH53">
        <v>1.1827730886707178E-2</v>
      </c>
      <c r="CI53">
        <v>2.523901434657818E-2</v>
      </c>
      <c r="CJ53">
        <v>0.34897644886714974</v>
      </c>
      <c r="CK53">
        <v>1.7938024338349168E-2</v>
      </c>
      <c r="CL53">
        <v>3.4604301268136829E-2</v>
      </c>
    </row>
    <row r="54" spans="1:90">
      <c r="A54">
        <v>1965</v>
      </c>
      <c r="B54">
        <v>1</v>
      </c>
      <c r="C54">
        <v>0.11661365865415922</v>
      </c>
      <c r="D54">
        <v>4.3031736110500526E-2</v>
      </c>
      <c r="E54">
        <v>4.4787542932692818E-2</v>
      </c>
      <c r="F54">
        <v>4.6747677825718877E-2</v>
      </c>
      <c r="G54">
        <v>7.1127211991531283E-2</v>
      </c>
      <c r="H54">
        <v>0.60428431756474654</v>
      </c>
      <c r="I54">
        <v>7.2590060055545066E-2</v>
      </c>
      <c r="J54">
        <v>0.80869060754776001</v>
      </c>
      <c r="K54">
        <v>0.1079559658771994</v>
      </c>
      <c r="L54">
        <v>4.4399694138265458E-2</v>
      </c>
      <c r="M54">
        <v>3.7593261329610259E-2</v>
      </c>
      <c r="N54">
        <v>4.2099619170280329E-2</v>
      </c>
      <c r="O54">
        <v>5.0384081878189185E-2</v>
      </c>
      <c r="P54">
        <v>0.46172257202375133</v>
      </c>
      <c r="Q54">
        <v>6.4535429780181675E-2</v>
      </c>
      <c r="R54">
        <v>0.3663424551486969</v>
      </c>
      <c r="S54">
        <v>9.8689884392307595E-2</v>
      </c>
      <c r="T54">
        <v>3.2084326378634183E-2</v>
      </c>
      <c r="U54">
        <v>1.8684612775756844E-2</v>
      </c>
      <c r="V54">
        <v>3.0494811288529929E-2</v>
      </c>
      <c r="W54">
        <v>2.284605780536024E-2</v>
      </c>
      <c r="X54">
        <v>0.11565700330353475</v>
      </c>
      <c r="Y54">
        <v>4.7885769455247078E-2</v>
      </c>
      <c r="Z54">
        <v>0.26627576351165771</v>
      </c>
      <c r="AA54">
        <v>9.101755304604571E-2</v>
      </c>
      <c r="AB54">
        <v>2.3739200758907078E-2</v>
      </c>
      <c r="AC54">
        <v>1.2896677120925433E-2</v>
      </c>
      <c r="AD54">
        <v>2.5036425443957743E-2</v>
      </c>
      <c r="AE54">
        <v>1.496355492553343E-2</v>
      </c>
      <c r="AF54">
        <v>5.8787805951324983E-2</v>
      </c>
      <c r="AG54">
        <v>3.9834536692662174E-2</v>
      </c>
      <c r="AH54">
        <v>0.127784363925457</v>
      </c>
      <c r="AI54">
        <v>6.5819745142743538E-2</v>
      </c>
      <c r="AJ54">
        <v>8.9453236676449478E-3</v>
      </c>
      <c r="AK54">
        <v>4.9728465697036778E-3</v>
      </c>
      <c r="AL54">
        <v>1.1335518901012413E-2</v>
      </c>
      <c r="AM54">
        <v>4.1571119614192279E-3</v>
      </c>
      <c r="AN54">
        <v>1.4225384836842256E-2</v>
      </c>
      <c r="AO54">
        <v>1.8328440843280381E-2</v>
      </c>
      <c r="AP54">
        <v>9.324273094534874E-2</v>
      </c>
      <c r="AQ54">
        <v>5.570970769869784E-2</v>
      </c>
      <c r="AR54">
        <v>5.8424106975681483E-3</v>
      </c>
      <c r="AS54">
        <v>3.2258912806630551E-3</v>
      </c>
      <c r="AT54">
        <v>6.7249664674599837E-3</v>
      </c>
      <c r="AU54">
        <v>2.4795177485991957E-3</v>
      </c>
      <c r="AV54">
        <v>8.3945584456571239E-3</v>
      </c>
      <c r="AW54">
        <v>1.0865678188373279E-2</v>
      </c>
      <c r="AX54">
        <v>4.6614073216915131E-2</v>
      </c>
      <c r="AY54">
        <v>3.6254483375579134E-2</v>
      </c>
      <c r="AZ54">
        <v>2.0107413243123195E-3</v>
      </c>
      <c r="BA54">
        <v>1.1672649867595828E-3</v>
      </c>
      <c r="BB54">
        <v>1.5978380747138493E-3</v>
      </c>
      <c r="BC54">
        <v>6.9103801217208511E-4</v>
      </c>
      <c r="BD54">
        <v>2.354758543366637E-3</v>
      </c>
      <c r="BE54">
        <v>2.5379483842507371E-3</v>
      </c>
      <c r="BF54">
        <v>1.8140708096325397E-2</v>
      </c>
      <c r="BG54">
        <v>1.6629955099793797E-2</v>
      </c>
      <c r="BH54">
        <v>2.3891360560891924E-4</v>
      </c>
      <c r="BI54">
        <v>2.5303052409625246E-4</v>
      </c>
      <c r="BJ54">
        <v>2.1180167907552193E-4</v>
      </c>
      <c r="BK54">
        <v>1.1660367037734306E-4</v>
      </c>
      <c r="BL54">
        <v>3.6162652718521864E-4</v>
      </c>
      <c r="BM54">
        <v>3.2877668057107055E-4</v>
      </c>
      <c r="BN54">
        <v>0.19129836559295654</v>
      </c>
      <c r="BO54">
        <v>1.5144321976941354E-3</v>
      </c>
      <c r="BP54">
        <v>-2.5938975555432359E-4</v>
      </c>
      <c r="BQ54">
        <v>7.4885429199489286E-3</v>
      </c>
      <c r="BR54">
        <v>4.4307601920520728E-3</v>
      </c>
      <c r="BS54">
        <v>2.2643294763673414E-2</v>
      </c>
      <c r="BT54">
        <v>0.14876021373957937</v>
      </c>
      <c r="BU54">
        <v>6.7315002759349854E-3</v>
      </c>
      <c r="BV54">
        <v>0.6336575448513031</v>
      </c>
      <c r="BW54">
        <v>1.7460679859858191E-2</v>
      </c>
      <c r="BX54">
        <v>1.0811176874083783E-2</v>
      </c>
      <c r="BY54">
        <v>2.6083649029891569E-2</v>
      </c>
      <c r="BZ54">
        <v>1.6142041252928837E-2</v>
      </c>
      <c r="CA54">
        <v>4.8318968501845146E-2</v>
      </c>
      <c r="CB54">
        <v>0.48846915698478827</v>
      </c>
      <c r="CC54">
        <v>2.5551599697030077E-2</v>
      </c>
      <c r="CD54">
        <v>0.44235366582870483</v>
      </c>
      <c r="CE54">
        <v>9.1268837497222588E-3</v>
      </c>
      <c r="CF54">
        <v>1.2281043700701121E-2</v>
      </c>
      <c r="CG54">
        <v>1.8904122377755038E-2</v>
      </c>
      <c r="CH54">
        <v>1.1572919375554866E-2</v>
      </c>
      <c r="CI54">
        <v>2.7536639928154853E-2</v>
      </c>
      <c r="CJ54">
        <v>0.34533852319623565</v>
      </c>
      <c r="CK54">
        <v>1.7588026484029108E-2</v>
      </c>
      <c r="CL54">
        <v>3.5477031179745003E-2</v>
      </c>
    </row>
    <row r="55" spans="1:90">
      <c r="A55">
        <v>1966</v>
      </c>
      <c r="B55">
        <v>1</v>
      </c>
      <c r="C55">
        <v>0.11034621650976906</v>
      </c>
      <c r="D55">
        <v>4.4800183651210246E-2</v>
      </c>
      <c r="E55">
        <v>4.3141457050337895E-2</v>
      </c>
      <c r="F55">
        <v>4.5804083885236491E-2</v>
      </c>
      <c r="G55">
        <v>7.618854918016571E-2</v>
      </c>
      <c r="H55">
        <v>0.60964053594697942</v>
      </c>
      <c r="I55">
        <v>7.0078936782845325E-2</v>
      </c>
      <c r="J55">
        <v>0.80439943075180054</v>
      </c>
      <c r="K55">
        <v>0.1086122501569594</v>
      </c>
      <c r="L55">
        <v>4.4663422861159208E-2</v>
      </c>
      <c r="M55">
        <v>3.5588674327111519E-2</v>
      </c>
      <c r="N55">
        <v>4.1581792992568645E-2</v>
      </c>
      <c r="O55">
        <v>5.3346021873850048E-2</v>
      </c>
      <c r="P55">
        <v>0.45684399375414952</v>
      </c>
      <c r="Q55">
        <v>6.3746037048833692E-2</v>
      </c>
      <c r="R55">
        <v>0.36287584900856018</v>
      </c>
      <c r="S55">
        <v>9.8411699763456179E-2</v>
      </c>
      <c r="T55">
        <v>3.1309945876024155E-2</v>
      </c>
      <c r="U55">
        <v>1.7551074319679491E-2</v>
      </c>
      <c r="V55">
        <v>3.0229232159455326E-2</v>
      </c>
      <c r="W55">
        <v>2.3515082137407113E-2</v>
      </c>
      <c r="X55">
        <v>0.11438181571451959</v>
      </c>
      <c r="Y55">
        <v>4.7471594224986327E-2</v>
      </c>
      <c r="Z55">
        <v>0.26347702741622925</v>
      </c>
      <c r="AA55">
        <v>9.0466420535273054E-2</v>
      </c>
      <c r="AB55">
        <v>2.2662991987279391E-2</v>
      </c>
      <c r="AC55">
        <v>1.2070402005822684E-2</v>
      </c>
      <c r="AD55">
        <v>2.4862582167729314E-2</v>
      </c>
      <c r="AE55">
        <v>1.5261584746824769E-2</v>
      </c>
      <c r="AF55">
        <v>5.8611225156680116E-2</v>
      </c>
      <c r="AG55">
        <v>3.954677904507025E-2</v>
      </c>
      <c r="AH55">
        <v>0.12638157606124878</v>
      </c>
      <c r="AI55">
        <v>6.4586253177784755E-2</v>
      </c>
      <c r="AJ55">
        <v>9.0685328090567615E-3</v>
      </c>
      <c r="AK55">
        <v>4.6847716690878076E-3</v>
      </c>
      <c r="AL55">
        <v>1.1304238602173399E-2</v>
      </c>
      <c r="AM55">
        <v>4.2173163825449961E-3</v>
      </c>
      <c r="AN55">
        <v>1.4288311715896122E-2</v>
      </c>
      <c r="AO55">
        <v>1.8235733073959415E-2</v>
      </c>
      <c r="AP55">
        <v>9.2381730675697327E-2</v>
      </c>
      <c r="AQ55">
        <v>5.4463912376744777E-2</v>
      </c>
      <c r="AR55">
        <v>5.873991850276589E-3</v>
      </c>
      <c r="AS55">
        <v>3.1730550408712341E-3</v>
      </c>
      <c r="AT55">
        <v>6.8423840507608443E-3</v>
      </c>
      <c r="AU55">
        <v>2.5375989487574145E-3</v>
      </c>
      <c r="AV55">
        <v>8.4988867644398003E-3</v>
      </c>
      <c r="AW55">
        <v>1.0995839577141855E-2</v>
      </c>
      <c r="AX55">
        <v>4.6276818960905075E-2</v>
      </c>
      <c r="AY55">
        <v>3.561290123608217E-2</v>
      </c>
      <c r="AZ55">
        <v>2.1034590363178739E-3</v>
      </c>
      <c r="BA55">
        <v>1.255947063621344E-3</v>
      </c>
      <c r="BB55">
        <v>1.65657049237804E-3</v>
      </c>
      <c r="BC55">
        <v>7.378720387653556E-4</v>
      </c>
      <c r="BD55">
        <v>2.3398517278507515E-3</v>
      </c>
      <c r="BE55">
        <v>2.5700868974186698E-3</v>
      </c>
      <c r="BF55">
        <v>1.7920400947332382E-2</v>
      </c>
      <c r="BG55">
        <v>1.6201283708742426E-2</v>
      </c>
      <c r="BH55">
        <v>3.368530128167196E-4</v>
      </c>
      <c r="BI55">
        <v>2.688550287836999E-4</v>
      </c>
      <c r="BJ55">
        <v>2.4799189033138851E-4</v>
      </c>
      <c r="BK55">
        <v>1.4981493612406752E-4</v>
      </c>
      <c r="BL55">
        <v>3.4336701633859917E-4</v>
      </c>
      <c r="BM55">
        <v>3.708246315233647E-4</v>
      </c>
      <c r="BN55">
        <v>0.19560056924819946</v>
      </c>
      <c r="BO55">
        <v>1.6986500369633518E-3</v>
      </c>
      <c r="BP55">
        <v>1.2221717872387856E-4</v>
      </c>
      <c r="BQ55">
        <v>7.5510641875812801E-3</v>
      </c>
      <c r="BR55">
        <v>4.2137902099532876E-3</v>
      </c>
      <c r="BS55">
        <v>2.2859116130610351E-2</v>
      </c>
      <c r="BT55">
        <v>0.15274297225823999</v>
      </c>
      <c r="BU55">
        <v>6.4299599310266905E-3</v>
      </c>
      <c r="BV55">
        <v>0.63712415099143982</v>
      </c>
      <c r="BW55">
        <v>1.1757278184059309E-2</v>
      </c>
      <c r="BX55">
        <v>1.3444286720658193E-2</v>
      </c>
      <c r="BY55">
        <v>2.55846603679039E-2</v>
      </c>
      <c r="BZ55">
        <v>1.5533548972399931E-2</v>
      </c>
      <c r="CA55">
        <v>5.2685442607007096E-2</v>
      </c>
      <c r="CB55">
        <v>0.49445242489123314</v>
      </c>
      <c r="CC55">
        <v>2.3671877008173837E-2</v>
      </c>
      <c r="CD55">
        <v>0.44152358174324036</v>
      </c>
      <c r="CE55">
        <v>1.0057759429321906E-2</v>
      </c>
      <c r="CF55">
        <v>1.3320478229021368E-2</v>
      </c>
      <c r="CG55">
        <v>1.803342149306136E-2</v>
      </c>
      <c r="CH55">
        <v>1.131948766696628E-2</v>
      </c>
      <c r="CI55">
        <v>2.9829986493457368E-2</v>
      </c>
      <c r="CJ55">
        <v>0.34170955904020911</v>
      </c>
      <c r="CK55">
        <v>1.7241056454104439E-2</v>
      </c>
      <c r="CL55">
        <v>3.6082017649162926E-2</v>
      </c>
    </row>
    <row r="56" spans="1:90">
      <c r="A56">
        <v>1967</v>
      </c>
      <c r="B56">
        <v>1</v>
      </c>
      <c r="C56">
        <v>0.10436228141671017</v>
      </c>
      <c r="D56">
        <v>4.5025828546007035E-2</v>
      </c>
      <c r="E56">
        <v>4.3307015534568831E-2</v>
      </c>
      <c r="F56">
        <v>4.4281258869539736E-2</v>
      </c>
      <c r="G56">
        <v>7.7951417985996918E-2</v>
      </c>
      <c r="H56">
        <v>0.61717874045580035</v>
      </c>
      <c r="I56">
        <v>6.7893450613911277E-2</v>
      </c>
      <c r="J56">
        <v>0.79556450247764587</v>
      </c>
      <c r="K56">
        <v>0.10240422914596724</v>
      </c>
      <c r="L56">
        <v>4.4942867467332975E-2</v>
      </c>
      <c r="M56">
        <v>3.5982981911132007E-2</v>
      </c>
      <c r="N56">
        <v>4.0262979969377104E-2</v>
      </c>
      <c r="O56">
        <v>4.9119674356141778E-2</v>
      </c>
      <c r="P56">
        <v>0.46100772796547451</v>
      </c>
      <c r="Q56">
        <v>6.1838564390243898E-2</v>
      </c>
      <c r="R56">
        <v>0.35592856258153915</v>
      </c>
      <c r="S56">
        <v>9.2346315962348074E-2</v>
      </c>
      <c r="T56">
        <v>3.0817144184550067E-2</v>
      </c>
      <c r="U56">
        <v>1.7240280424642516E-2</v>
      </c>
      <c r="V56">
        <v>2.9584945767416059E-2</v>
      </c>
      <c r="W56">
        <v>2.0076277315550724E-2</v>
      </c>
      <c r="X56">
        <v>0.11934553937316549</v>
      </c>
      <c r="Y56">
        <v>4.6507149634779685E-2</v>
      </c>
      <c r="Z56">
        <v>0.25756771117448807</v>
      </c>
      <c r="AA56">
        <v>8.4718241098576799E-2</v>
      </c>
      <c r="AB56">
        <v>2.2432255860308389E-2</v>
      </c>
      <c r="AC56">
        <v>1.1878028107416479E-2</v>
      </c>
      <c r="AD56">
        <v>2.4507947502704047E-2</v>
      </c>
      <c r="AE56">
        <v>1.2654841386722699E-2</v>
      </c>
      <c r="AF56">
        <v>6.2352870029517712E-2</v>
      </c>
      <c r="AG56">
        <v>3.9016168837255359E-2</v>
      </c>
      <c r="AH56">
        <v>0.12336727976799011</v>
      </c>
      <c r="AI56">
        <v>6.0294246946214471E-2</v>
      </c>
      <c r="AJ56">
        <v>9.0211424314713667E-3</v>
      </c>
      <c r="AK56">
        <v>4.801151081072064E-3</v>
      </c>
      <c r="AL56">
        <v>1.1639112726831557E-2</v>
      </c>
      <c r="AM56">
        <v>3.6588559190181892E-3</v>
      </c>
      <c r="AN56">
        <v>1.5133634179738236E-2</v>
      </c>
      <c r="AO56">
        <v>1.8812875121200112E-2</v>
      </c>
      <c r="AP56">
        <v>8.9531054720282555E-2</v>
      </c>
      <c r="AQ56">
        <v>5.085748800836376E-2</v>
      </c>
      <c r="AR56">
        <v>5.8802581416023646E-3</v>
      </c>
      <c r="AS56">
        <v>3.1702772494771681E-3</v>
      </c>
      <c r="AT56">
        <v>7.0938340883335751E-3</v>
      </c>
      <c r="AU56">
        <v>2.1939647588348743E-3</v>
      </c>
      <c r="AV56">
        <v>8.9019292225744184E-3</v>
      </c>
      <c r="AW56">
        <v>1.1428216062699663E-2</v>
      </c>
      <c r="AX56">
        <v>4.3805031105875969E-2</v>
      </c>
      <c r="AY56">
        <v>3.2354978419558075E-2</v>
      </c>
      <c r="AZ56">
        <v>2.2169783854217332E-3</v>
      </c>
      <c r="BA56">
        <v>1.1758600445276781E-3</v>
      </c>
      <c r="BB56">
        <v>1.8954980691713273E-3</v>
      </c>
      <c r="BC56">
        <v>6.833308045545056E-4</v>
      </c>
      <c r="BD56">
        <v>2.4938722396965645E-3</v>
      </c>
      <c r="BE56">
        <v>2.979400379519001E-3</v>
      </c>
      <c r="BF56">
        <v>1.6733080148696899E-2</v>
      </c>
      <c r="BG56">
        <v>1.4642957219968764E-2</v>
      </c>
      <c r="BH56">
        <v>4.2975656396646315E-4</v>
      </c>
      <c r="BI56">
        <v>2.6847142133458132E-4</v>
      </c>
      <c r="BJ56">
        <v>3.2397454318936186E-4</v>
      </c>
      <c r="BK56">
        <v>1.7926881049664105E-4</v>
      </c>
      <c r="BL56">
        <v>3.9816285986860446E-4</v>
      </c>
      <c r="BM56">
        <v>4.8948041300057703E-4</v>
      </c>
      <c r="BN56">
        <v>0.20443549752235413</v>
      </c>
      <c r="BO56">
        <v>1.9289064605291083E-3</v>
      </c>
      <c r="BP56">
        <v>6.9989280701452869E-5</v>
      </c>
      <c r="BQ56">
        <v>7.3216062225431944E-3</v>
      </c>
      <c r="BR56">
        <v>4.0106444545781493E-3</v>
      </c>
      <c r="BS56">
        <v>2.8853483783316987E-2</v>
      </c>
      <c r="BT56">
        <v>0.1561145011583468</v>
      </c>
      <c r="BU56">
        <v>6.141836850006274E-3</v>
      </c>
      <c r="BV56">
        <v>0.64407143741846085</v>
      </c>
      <c r="BW56">
        <v>1.1847259863085567E-2</v>
      </c>
      <c r="BX56">
        <v>1.416315703179908E-2</v>
      </c>
      <c r="BY56">
        <v>2.606117047803751E-2</v>
      </c>
      <c r="BZ56">
        <v>1.4654071424151172E-2</v>
      </c>
      <c r="CA56">
        <v>5.7898504169071073E-2</v>
      </c>
      <c r="CB56">
        <v>0.49706394564373435</v>
      </c>
      <c r="CC56">
        <v>2.2394232135608819E-2</v>
      </c>
      <c r="CD56">
        <v>0.43963593989610672</v>
      </c>
      <c r="CE56">
        <v>9.9181074912247612E-3</v>
      </c>
      <c r="CF56">
        <v>1.4092650137957609E-2</v>
      </c>
      <c r="CG56">
        <v>1.8739426591021784E-2</v>
      </c>
      <c r="CH56">
        <v>1.0643335641377462E-2</v>
      </c>
      <c r="CI56">
        <v>2.9046618913604917E-2</v>
      </c>
      <c r="CJ56">
        <v>0.34095039954628265</v>
      </c>
      <c r="CK56">
        <v>1.6250834213593246E-2</v>
      </c>
      <c r="CL56">
        <v>3.608443477694441E-2</v>
      </c>
    </row>
    <row r="57" spans="1:90">
      <c r="A57">
        <v>1968</v>
      </c>
      <c r="B57">
        <v>1</v>
      </c>
      <c r="C57">
        <v>9.9679194023234163E-2</v>
      </c>
      <c r="D57">
        <v>4.4942504215138873E-2</v>
      </c>
      <c r="E57">
        <v>4.214412662359926E-2</v>
      </c>
      <c r="F57">
        <v>4.3282410113567024E-2</v>
      </c>
      <c r="G57">
        <v>7.9681276755021208E-2</v>
      </c>
      <c r="H57">
        <v>0.62432406327729573</v>
      </c>
      <c r="I57">
        <v>6.5946420425074037E-2</v>
      </c>
      <c r="J57">
        <v>0.79309452325105667</v>
      </c>
      <c r="K57">
        <v>9.7640919501116127E-2</v>
      </c>
      <c r="L57">
        <v>4.4938956389694848E-2</v>
      </c>
      <c r="M57">
        <v>3.4924306471082495E-2</v>
      </c>
      <c r="N57">
        <v>3.9551846238003271E-2</v>
      </c>
      <c r="O57">
        <v>4.9345058655436869E-2</v>
      </c>
      <c r="P57">
        <v>0.46633547508650147</v>
      </c>
      <c r="Q57">
        <v>6.0356598560735622E-2</v>
      </c>
      <c r="R57">
        <v>0.35184274427592754</v>
      </c>
      <c r="S57">
        <v>8.7610604962542526E-2</v>
      </c>
      <c r="T57">
        <v>3.0929633584253907E-2</v>
      </c>
      <c r="U57">
        <v>1.6660240831763571E-2</v>
      </c>
      <c r="V57">
        <v>2.9454908191795678E-2</v>
      </c>
      <c r="W57">
        <v>1.979234040655023E-2</v>
      </c>
      <c r="X57">
        <v>0.12134799912147602</v>
      </c>
      <c r="Y57">
        <v>4.6018613673390031E-2</v>
      </c>
      <c r="Z57">
        <v>0.25376282818615437</v>
      </c>
      <c r="AA57">
        <v>8.0298968717341476E-2</v>
      </c>
      <c r="AB57">
        <v>2.2717889559570548E-2</v>
      </c>
      <c r="AC57">
        <v>1.1371542493419103E-2</v>
      </c>
      <c r="AD57">
        <v>2.4530216329161674E-2</v>
      </c>
      <c r="AE57">
        <v>1.2434314431127472E-2</v>
      </c>
      <c r="AF57">
        <v>6.3549992175477674E-2</v>
      </c>
      <c r="AG57">
        <v>3.8834290558428755E-2</v>
      </c>
      <c r="AH57">
        <v>0.12171453237533569</v>
      </c>
      <c r="AI57">
        <v>5.7643315351479714E-2</v>
      </c>
      <c r="AJ57">
        <v>9.231793809514657E-3</v>
      </c>
      <c r="AK57">
        <v>4.7444372171078497E-3</v>
      </c>
      <c r="AL57">
        <v>1.1771904112587288E-2</v>
      </c>
      <c r="AM57">
        <v>3.902430056469286E-3</v>
      </c>
      <c r="AN57">
        <v>1.5460429647731028E-2</v>
      </c>
      <c r="AO57">
        <v>1.8942819435876581E-2</v>
      </c>
      <c r="AP57">
        <v>8.8412817101925611E-2</v>
      </c>
      <c r="AQ57">
        <v>4.8858437299594187E-2</v>
      </c>
      <c r="AR57">
        <v>6.1436924145237357E-3</v>
      </c>
      <c r="AS57">
        <v>3.1633796544523816E-3</v>
      </c>
      <c r="AT57">
        <v>7.2877829853910071E-3</v>
      </c>
      <c r="AU57">
        <v>2.3408858054828627E-3</v>
      </c>
      <c r="AV57">
        <v>8.9013674678378955E-3</v>
      </c>
      <c r="AW57">
        <v>1.1703887456343721E-2</v>
      </c>
      <c r="AX57">
        <v>4.3515642639249563E-2</v>
      </c>
      <c r="AY57">
        <v>3.1671663785169578E-2</v>
      </c>
      <c r="AZ57">
        <v>2.4218478970681411E-3</v>
      </c>
      <c r="BA57">
        <v>1.1976521742569162E-3</v>
      </c>
      <c r="BB57">
        <v>1.9195079807489187E-3</v>
      </c>
      <c r="BC57">
        <v>7.1782562617012991E-4</v>
      </c>
      <c r="BD57">
        <v>2.564280743762071E-3</v>
      </c>
      <c r="BE57">
        <v>3.0153727287262435E-3</v>
      </c>
      <c r="BF57">
        <v>1.6936034429818392E-2</v>
      </c>
      <c r="BG57">
        <v>1.4616922026292294E-2</v>
      </c>
      <c r="BH57">
        <v>5.3175541721355653E-4</v>
      </c>
      <c r="BI57">
        <v>2.7991657669965007E-4</v>
      </c>
      <c r="BJ57">
        <v>3.3338282482206315E-4</v>
      </c>
      <c r="BK57">
        <v>2.3750261369469717E-4</v>
      </c>
      <c r="BL57">
        <v>4.2960591606729689E-4</v>
      </c>
      <c r="BM57">
        <v>5.0372457479137551E-4</v>
      </c>
      <c r="BN57">
        <v>0.20690547674894333</v>
      </c>
      <c r="BO57">
        <v>2.0068321330830325E-3</v>
      </c>
      <c r="BP57">
        <v>-1.12092543579842E-5</v>
      </c>
      <c r="BQ57">
        <v>7.2171377439021094E-3</v>
      </c>
      <c r="BR57">
        <v>3.7216601134631138E-3</v>
      </c>
      <c r="BS57">
        <v>3.0362290177233828E-2</v>
      </c>
      <c r="BT57">
        <v>0.15794233830319995</v>
      </c>
      <c r="BU57">
        <v>5.667785293905798E-3</v>
      </c>
      <c r="BV57">
        <v>0.64815725572407246</v>
      </c>
      <c r="BW57">
        <v>1.1909050681478069E-2</v>
      </c>
      <c r="BX57">
        <v>1.3966741676288016E-2</v>
      </c>
      <c r="BY57">
        <v>2.5478338177181252E-2</v>
      </c>
      <c r="BZ57">
        <v>1.3784309552521339E-2</v>
      </c>
      <c r="CA57">
        <v>5.9913743315863251E-2</v>
      </c>
      <c r="CB57">
        <v>0.50220541669004515</v>
      </c>
      <c r="CC57">
        <v>2.092805454455126E-2</v>
      </c>
      <c r="CD57">
        <v>0.44125177897512913</v>
      </c>
      <c r="CE57">
        <v>9.9015380862871923E-3</v>
      </c>
      <c r="CF57">
        <v>1.3976498214608623E-2</v>
      </c>
      <c r="CG57">
        <v>1.8260824516747053E-2</v>
      </c>
      <c r="CH57">
        <v>1.0062378483626403E-2</v>
      </c>
      <c r="CI57">
        <v>2.9556254679014144E-2</v>
      </c>
      <c r="CJ57">
        <v>0.34426360155536478</v>
      </c>
      <c r="CK57">
        <v>1.5257724588348121E-2</v>
      </c>
      <c r="CL57">
        <v>3.580729316197543E-2</v>
      </c>
    </row>
    <row r="58" spans="1:90">
      <c r="A58">
        <v>1969</v>
      </c>
      <c r="B58">
        <v>1</v>
      </c>
      <c r="C58">
        <v>8.9941691517405803E-2</v>
      </c>
      <c r="D58">
        <v>4.532917969153985E-2</v>
      </c>
      <c r="E58">
        <v>4.1655989015999526E-2</v>
      </c>
      <c r="F58">
        <v>4.2047643382161465E-2</v>
      </c>
      <c r="G58">
        <v>8.3095113481889749E-2</v>
      </c>
      <c r="H58">
        <v>0.63386651114676751</v>
      </c>
      <c r="I58">
        <v>6.4063876237256262E-2</v>
      </c>
      <c r="J58">
        <v>0.78980505652725697</v>
      </c>
      <c r="K58">
        <v>8.8004987037667348E-2</v>
      </c>
      <c r="L58">
        <v>4.578520458804948E-2</v>
      </c>
      <c r="M58">
        <v>3.4528487071413344E-2</v>
      </c>
      <c r="N58">
        <v>3.8324377957406966E-2</v>
      </c>
      <c r="O58">
        <v>5.1250149766135317E-2</v>
      </c>
      <c r="P58">
        <v>0.47339495306229329</v>
      </c>
      <c r="Q58">
        <v>5.8501672568333975E-2</v>
      </c>
      <c r="R58">
        <v>0.34319607494398952</v>
      </c>
      <c r="S58">
        <v>7.7874484964847557E-2</v>
      </c>
      <c r="T58">
        <v>3.1607978892489508E-2</v>
      </c>
      <c r="U58">
        <v>1.6359382417740275E-2</v>
      </c>
      <c r="V58">
        <v>2.848111237841508E-2</v>
      </c>
      <c r="W58">
        <v>1.9947468879859841E-2</v>
      </c>
      <c r="X58">
        <v>0.12435461133556519</v>
      </c>
      <c r="Y58">
        <v>4.4538765060257932E-2</v>
      </c>
      <c r="Z58">
        <v>0.24471470760181546</v>
      </c>
      <c r="AA58">
        <v>7.1305138840755261E-2</v>
      </c>
      <c r="AB58">
        <v>2.3527938927213932E-2</v>
      </c>
      <c r="AC58">
        <v>1.1105266734189502E-2</v>
      </c>
      <c r="AD58">
        <v>2.3848124936229138E-2</v>
      </c>
      <c r="AE58">
        <v>1.2347091750344378E-2</v>
      </c>
      <c r="AF58">
        <v>6.4753610427579572E-2</v>
      </c>
      <c r="AG58">
        <v>3.7803944051046721E-2</v>
      </c>
      <c r="AH58">
        <v>0.1149782408028841</v>
      </c>
      <c r="AI58">
        <v>5.1470871621228369E-2</v>
      </c>
      <c r="AJ58">
        <v>9.5016211207746282E-3</v>
      </c>
      <c r="AK58">
        <v>4.6350017682133884E-3</v>
      </c>
      <c r="AL58">
        <v>1.1573576659875181E-2</v>
      </c>
      <c r="AM58">
        <v>3.2982157932182764E-3</v>
      </c>
      <c r="AN58">
        <v>1.5815313370904985E-2</v>
      </c>
      <c r="AO58">
        <v>1.8671745113035213E-2</v>
      </c>
      <c r="AP58">
        <v>8.3117457921616733E-2</v>
      </c>
      <c r="AQ58">
        <v>4.3727465407961068E-2</v>
      </c>
      <c r="AR58">
        <v>6.5645139212343728E-3</v>
      </c>
      <c r="AS58">
        <v>3.071494283957163E-3</v>
      </c>
      <c r="AT58">
        <v>7.255641334715783E-3</v>
      </c>
      <c r="AU58">
        <v>1.9562875883984373E-3</v>
      </c>
      <c r="AV58">
        <v>8.8378048910530069E-3</v>
      </c>
      <c r="AW58">
        <v>1.1693679702235903E-2</v>
      </c>
      <c r="AX58">
        <v>4.0841546258889139E-2</v>
      </c>
      <c r="AY58">
        <v>2.8888683232242824E-2</v>
      </c>
      <c r="AZ58">
        <v>2.7783503342357352E-3</v>
      </c>
      <c r="BA58">
        <v>1.1815566638673761E-3</v>
      </c>
      <c r="BB58">
        <v>1.8597844496341259E-3</v>
      </c>
      <c r="BC58">
        <v>6.1126048926496814E-4</v>
      </c>
      <c r="BD58">
        <v>2.5725094246484754E-3</v>
      </c>
      <c r="BE58">
        <v>2.9446768672828296E-3</v>
      </c>
      <c r="BF58">
        <v>1.6069998615421355E-2</v>
      </c>
      <c r="BG58">
        <v>1.3798427143391342E-2</v>
      </c>
      <c r="BH58">
        <v>6.25438576102374E-4</v>
      </c>
      <c r="BI58">
        <v>2.7069148434243225E-4</v>
      </c>
      <c r="BJ58">
        <v>3.0842058611777053E-4</v>
      </c>
      <c r="BK58">
        <v>1.4922147290937437E-4</v>
      </c>
      <c r="BL58">
        <v>4.4360690475359489E-4</v>
      </c>
      <c r="BM58">
        <v>4.6986485996519613E-4</v>
      </c>
      <c r="BN58">
        <v>0.21019494347274303</v>
      </c>
      <c r="BO58">
        <v>1.9028685504021822E-3</v>
      </c>
      <c r="BP58">
        <v>-4.744414886799107E-4</v>
      </c>
      <c r="BQ58">
        <v>7.1240649230324268E-3</v>
      </c>
      <c r="BR58">
        <v>3.7129801451814509E-3</v>
      </c>
      <c r="BS58">
        <v>3.1876993753776534E-2</v>
      </c>
      <c r="BT58">
        <v>0.16042024158446447</v>
      </c>
      <c r="BU58">
        <v>5.6474649472609073E-3</v>
      </c>
      <c r="BV58">
        <v>0.65680392505601048</v>
      </c>
      <c r="BW58">
        <v>1.1916284994034446E-2</v>
      </c>
      <c r="BX58">
        <v>1.366976450168967E-2</v>
      </c>
      <c r="BY58">
        <v>2.5289972612487357E-2</v>
      </c>
      <c r="BZ58">
        <v>1.3521416041788383E-2</v>
      </c>
      <c r="CA58">
        <v>6.3175189268381268E-2</v>
      </c>
      <c r="CB58">
        <v>0.50875463265032217</v>
      </c>
      <c r="CC58">
        <v>2.050894049282424E-2</v>
      </c>
      <c r="CD58">
        <v>0.44660898158326745</v>
      </c>
      <c r="CE58">
        <v>1.0012129433598539E-2</v>
      </c>
      <c r="CF58">
        <v>1.4141464381755602E-2</v>
      </c>
      <c r="CG58">
        <v>1.8165198935907595E-2</v>
      </c>
      <c r="CH58">
        <v>9.8079940682940618E-3</v>
      </c>
      <c r="CI58">
        <v>3.130707881841812E-2</v>
      </c>
      <c r="CJ58">
        <v>0.34833231825750044</v>
      </c>
      <c r="CK58">
        <v>1.4859844247338293E-2</v>
      </c>
      <c r="CL58">
        <v>3.6733641843664476E-2</v>
      </c>
    </row>
    <row r="59" spans="1:90">
      <c r="A59">
        <v>1970</v>
      </c>
      <c r="B59">
        <v>1</v>
      </c>
      <c r="C59">
        <v>8.1923259557100767E-2</v>
      </c>
      <c r="D59">
        <v>4.5823227873455455E-2</v>
      </c>
      <c r="E59">
        <v>4.1932337937661664E-2</v>
      </c>
      <c r="F59">
        <v>4.1083190850722949E-2</v>
      </c>
      <c r="G59">
        <v>8.7191485909966615E-2</v>
      </c>
      <c r="H59">
        <v>0.63918861928911874</v>
      </c>
      <c r="I59">
        <v>6.2857879686433707E-2</v>
      </c>
      <c r="J59">
        <v>0.79160815523937345</v>
      </c>
      <c r="K59">
        <v>8.016708540588903E-2</v>
      </c>
      <c r="L59">
        <v>4.7330792887218781E-2</v>
      </c>
      <c r="M59">
        <v>3.5290662144914303E-2</v>
      </c>
      <c r="N59">
        <v>3.7581602968957135E-2</v>
      </c>
      <c r="O59">
        <v>5.306969321687724E-2</v>
      </c>
      <c r="P59">
        <v>0.48053028390624303</v>
      </c>
      <c r="Q59">
        <v>5.7621860825530204E-2</v>
      </c>
      <c r="R59">
        <v>0.34089122980367392</v>
      </c>
      <c r="S59">
        <v>7.09015900607598E-2</v>
      </c>
      <c r="T59">
        <v>3.3487836150753229E-2</v>
      </c>
      <c r="U59">
        <v>1.7091891175105376E-2</v>
      </c>
      <c r="V59">
        <v>2.8028303255424471E-2</v>
      </c>
      <c r="W59">
        <v>2.0573527684970946E-2</v>
      </c>
      <c r="X59">
        <v>0.12672577190028439</v>
      </c>
      <c r="Y59">
        <v>4.4045746054490985E-2</v>
      </c>
      <c r="Z59">
        <v>0.24108985450584441</v>
      </c>
      <c r="AA59">
        <v>6.4848460210262956E-2</v>
      </c>
      <c r="AB59">
        <v>2.5099181901697395E-2</v>
      </c>
      <c r="AC59">
        <v>1.1631761775407971E-2</v>
      </c>
      <c r="AD59">
        <v>2.3684604418215877E-2</v>
      </c>
      <c r="AE59">
        <v>1.2564567776185909E-2</v>
      </c>
      <c r="AF59">
        <v>6.5486361308622468E-2</v>
      </c>
      <c r="AG59">
        <v>3.7750548887042171E-2</v>
      </c>
      <c r="AH59">
        <v>0.11042817542329431</v>
      </c>
      <c r="AI59">
        <v>4.5787124192442477E-2</v>
      </c>
      <c r="AJ59">
        <v>1.0281509801029895E-2</v>
      </c>
      <c r="AK59">
        <v>4.7868273505162614E-3</v>
      </c>
      <c r="AL59">
        <v>1.1887690828616954E-2</v>
      </c>
      <c r="AM59">
        <v>2.8644399039598383E-3</v>
      </c>
      <c r="AN59">
        <v>1.550496253207234E-2</v>
      </c>
      <c r="AO59">
        <v>1.9311769618610634E-2</v>
      </c>
      <c r="AP59">
        <v>7.8808490856317803E-2</v>
      </c>
      <c r="AQ59">
        <v>3.8580098903960108E-2</v>
      </c>
      <c r="AR59">
        <v>7.0302633729268493E-3</v>
      </c>
      <c r="AS59">
        <v>3.2309399705812637E-3</v>
      </c>
      <c r="AT59">
        <v>7.5626450600036052E-3</v>
      </c>
      <c r="AU59">
        <v>1.5830860182097959E-3</v>
      </c>
      <c r="AV59">
        <v>8.5446337760032298E-3</v>
      </c>
      <c r="AW59">
        <v>1.2273670144473092E-2</v>
      </c>
      <c r="AX59">
        <v>3.7460430612554774E-2</v>
      </c>
      <c r="AY59">
        <v>2.5032124777034249E-2</v>
      </c>
      <c r="AZ59">
        <v>3.0745294237854584E-3</v>
      </c>
      <c r="BA59">
        <v>1.2013052158707693E-3</v>
      </c>
      <c r="BB59">
        <v>2.0372114433036188E-3</v>
      </c>
      <c r="BC59">
        <v>4.0335718029701844E-4</v>
      </c>
      <c r="BD59">
        <v>2.4535671173573359E-3</v>
      </c>
      <c r="BE59">
        <v>3.2561614569229856E-3</v>
      </c>
      <c r="BF59">
        <v>1.4054309955099598E-2</v>
      </c>
      <c r="BG59">
        <v>1.1687594468744103E-2</v>
      </c>
      <c r="BH59">
        <v>7.2788846503518104E-4</v>
      </c>
      <c r="BI59">
        <v>2.8339581779202028E-4</v>
      </c>
      <c r="BJ59">
        <v>3.5546661011692142E-4</v>
      </c>
      <c r="BK59">
        <v>6.0586535045113167E-5</v>
      </c>
      <c r="BL59">
        <v>3.8890261412503549E-4</v>
      </c>
      <c r="BM59">
        <v>5.4837032085329734E-4</v>
      </c>
      <c r="BN59">
        <v>0.20839184476062655</v>
      </c>
      <c r="BO59">
        <v>1.7299260750712707E-3</v>
      </c>
      <c r="BP59">
        <v>-1.5248073738701948E-3</v>
      </c>
      <c r="BQ59">
        <v>6.6378995687430874E-3</v>
      </c>
      <c r="BR59">
        <v>3.4928329998791764E-3</v>
      </c>
      <c r="BS59">
        <v>3.415240562745081E-2</v>
      </c>
      <c r="BT59">
        <v>0.15858985254004118</v>
      </c>
      <c r="BU59">
        <v>5.3299102818556441E-3</v>
      </c>
      <c r="BV59">
        <v>0.65910877019632608</v>
      </c>
      <c r="BW59">
        <v>1.0884039448999124E-2</v>
      </c>
      <c r="BX59">
        <v>1.2278618072155252E-2</v>
      </c>
      <c r="BY59">
        <v>2.4831432859112327E-2</v>
      </c>
      <c r="BZ59">
        <v>1.3009955042978163E-2</v>
      </c>
      <c r="CA59">
        <v>6.664801332862505E-2</v>
      </c>
      <c r="CB59">
        <v>0.51167164369012264</v>
      </c>
      <c r="CC59">
        <v>1.982163240396052E-2</v>
      </c>
      <c r="CD59">
        <v>0.45071692543569952</v>
      </c>
      <c r="CE59">
        <v>9.1534992257156968E-3</v>
      </c>
      <c r="CF59">
        <v>1.3801844501619094E-2</v>
      </c>
      <c r="CG59">
        <v>1.8193067322515334E-2</v>
      </c>
      <c r="CH59">
        <v>9.5168831318992522E-3</v>
      </c>
      <c r="CI59">
        <v>3.2500891176653848E-2</v>
      </c>
      <c r="CJ59">
        <v>0.35308025294788337</v>
      </c>
      <c r="CK59">
        <v>1.4490876813542115E-2</v>
      </c>
      <c r="CL59">
        <v>3.8175892685971581E-2</v>
      </c>
    </row>
    <row r="60" spans="1:90">
      <c r="A60">
        <v>1971</v>
      </c>
      <c r="B60">
        <v>1</v>
      </c>
      <c r="C60">
        <v>8.3339000492518578E-2</v>
      </c>
      <c r="D60">
        <v>4.6629750691497829E-2</v>
      </c>
      <c r="E60">
        <v>4.1073412692450302E-2</v>
      </c>
      <c r="F60">
        <v>4.1130323817561341E-2</v>
      </c>
      <c r="G60">
        <v>9.2257941841487223E-2</v>
      </c>
      <c r="H60">
        <v>0.63273051790488155</v>
      </c>
      <c r="I60">
        <v>6.2839067111679525E-2</v>
      </c>
      <c r="J60">
        <v>0.79584234964568168</v>
      </c>
      <c r="K60">
        <v>8.1316459723544079E-2</v>
      </c>
      <c r="L60">
        <v>4.846936574268014E-2</v>
      </c>
      <c r="M60">
        <v>3.4836947527674703E-2</v>
      </c>
      <c r="N60">
        <v>3.7917574715070686E-2</v>
      </c>
      <c r="O60">
        <v>5.5905672358842071E-2</v>
      </c>
      <c r="P60">
        <v>0.47932291111967223</v>
      </c>
      <c r="Q60">
        <v>5.8060951603658276E-2</v>
      </c>
      <c r="R60">
        <v>0.34366947106900625</v>
      </c>
      <c r="S60">
        <v>7.1745677830614071E-2</v>
      </c>
      <c r="T60">
        <v>3.3798698028971418E-2</v>
      </c>
      <c r="U60">
        <v>1.6695283143514528E-2</v>
      </c>
      <c r="V60">
        <v>2.8392368326331845E-2</v>
      </c>
      <c r="W60">
        <v>2.134274639001623E-2</v>
      </c>
      <c r="X60">
        <v>0.12705906373326795</v>
      </c>
      <c r="Y60">
        <v>4.4617760135576189E-2</v>
      </c>
      <c r="Z60">
        <v>0.24307343459804542</v>
      </c>
      <c r="AA60">
        <v>6.5844551547074137E-2</v>
      </c>
      <c r="AB60">
        <v>2.5016582183312097E-2</v>
      </c>
      <c r="AC60">
        <v>1.1401728586614203E-2</v>
      </c>
      <c r="AD60">
        <v>2.4029635679508058E-2</v>
      </c>
      <c r="AE60">
        <v>1.267547794638001E-2</v>
      </c>
      <c r="AF60">
        <v>6.5746320295892488E-2</v>
      </c>
      <c r="AG60">
        <v>3.8342613775449168E-2</v>
      </c>
      <c r="AH60">
        <v>0.11082132125739008</v>
      </c>
      <c r="AI60">
        <v>4.5976025980370844E-2</v>
      </c>
      <c r="AJ60">
        <v>1.0228104458096486E-2</v>
      </c>
      <c r="AK60">
        <v>4.6237280148776977E-3</v>
      </c>
      <c r="AL60">
        <v>1.2085506475707958E-2</v>
      </c>
      <c r="AM60">
        <v>2.5842190367358214E-3</v>
      </c>
      <c r="AN60">
        <v>1.5622135178631046E-2</v>
      </c>
      <c r="AO60">
        <v>1.9689887809007413E-2</v>
      </c>
      <c r="AP60">
        <v>7.891002966061933E-2</v>
      </c>
      <c r="AQ60">
        <v>3.8404489503395998E-2</v>
      </c>
      <c r="AR60">
        <v>6.9197690189584209E-3</v>
      </c>
      <c r="AS60">
        <v>3.1670193889519068E-3</v>
      </c>
      <c r="AT60">
        <v>7.7625921005660906E-3</v>
      </c>
      <c r="AU60">
        <v>1.3284672526664562E-3</v>
      </c>
      <c r="AV60">
        <v>8.6699383777840006E-3</v>
      </c>
      <c r="AW60">
        <v>1.2646224238108249E-2</v>
      </c>
      <c r="AX60">
        <v>3.7406430368719157E-2</v>
      </c>
      <c r="AY60">
        <v>2.4693807200970169E-2</v>
      </c>
      <c r="AZ60">
        <v>3.0136058464829227E-3</v>
      </c>
      <c r="BA60">
        <v>1.1844769877293591E-3</v>
      </c>
      <c r="BB60">
        <v>2.2051313727413954E-3</v>
      </c>
      <c r="BC60">
        <v>3.2034603568015734E-4</v>
      </c>
      <c r="BD60">
        <v>2.4505466324799149E-3</v>
      </c>
      <c r="BE60">
        <v>3.534919811054089E-3</v>
      </c>
      <c r="BF60">
        <v>1.3926877036283258E-2</v>
      </c>
      <c r="BG60">
        <v>1.1482561927463589E-2</v>
      </c>
      <c r="BH60">
        <v>6.8102909012383731E-4</v>
      </c>
      <c r="BI60">
        <v>2.7721621598970198E-4</v>
      </c>
      <c r="BJ60">
        <v>4.1427578050801838E-4</v>
      </c>
      <c r="BK60">
        <v>2.3953948446702865E-5</v>
      </c>
      <c r="BL60">
        <v>3.9804435972246743E-4</v>
      </c>
      <c r="BM60">
        <v>6.4792954413981859E-4</v>
      </c>
      <c r="BN60">
        <v>0.20415765035431832</v>
      </c>
      <c r="BO60">
        <v>1.9989305852084406E-3</v>
      </c>
      <c r="BP60">
        <v>-1.8557241917031174E-3</v>
      </c>
      <c r="BQ60">
        <v>6.2329032772376293E-3</v>
      </c>
      <c r="BR60">
        <v>3.2045094094222165E-3</v>
      </c>
      <c r="BS60">
        <v>3.6383095826318788E-2</v>
      </c>
      <c r="BT60">
        <v>0.15332633440909055</v>
      </c>
      <c r="BU60">
        <v>4.8800824235510848E-3</v>
      </c>
      <c r="BV60">
        <v>0.65633052893099375</v>
      </c>
      <c r="BW60">
        <v>1.1418171105849114E-2</v>
      </c>
      <c r="BX60">
        <v>1.2759732717627863E-2</v>
      </c>
      <c r="BY60">
        <v>2.4367548211178935E-2</v>
      </c>
      <c r="BZ60">
        <v>1.2679985616653131E-2</v>
      </c>
      <c r="CA60">
        <v>7.0958743369022151E-2</v>
      </c>
      <c r="CB60">
        <v>0.50487007815807394</v>
      </c>
      <c r="CC60">
        <v>1.9294157814053255E-2</v>
      </c>
      <c r="CD60">
        <v>0.45217287857667543</v>
      </c>
      <c r="CE60">
        <v>9.4196463543781937E-3</v>
      </c>
      <c r="CF60">
        <v>1.4616681108060487E-2</v>
      </c>
      <c r="CG60">
        <v>1.813501761358682E-2</v>
      </c>
      <c r="CH60">
        <v>9.4756798857585593E-3</v>
      </c>
      <c r="CI60">
        <v>3.4571477976119779E-2</v>
      </c>
      <c r="CJ60">
        <v>0.3515461729991915</v>
      </c>
      <c r="CK60">
        <v>1.4413609320356654E-2</v>
      </c>
      <c r="CL60">
        <v>4.0822754994707104E-2</v>
      </c>
    </row>
    <row r="61" spans="1:90">
      <c r="A61">
        <v>1972</v>
      </c>
      <c r="B61">
        <v>1</v>
      </c>
      <c r="C61">
        <v>8.5087771624548517E-2</v>
      </c>
      <c r="D61">
        <v>4.6468203406747496E-2</v>
      </c>
      <c r="E61">
        <v>3.8453926340357693E-2</v>
      </c>
      <c r="F61">
        <v>4.2287638005373378E-2</v>
      </c>
      <c r="G61">
        <v>9.7431817512619645E-2</v>
      </c>
      <c r="H61">
        <v>0.62544933352168297</v>
      </c>
      <c r="I61">
        <v>6.482131142336589E-2</v>
      </c>
      <c r="J61">
        <v>0.7976101637177635</v>
      </c>
      <c r="K61">
        <v>8.3076273606164278E-2</v>
      </c>
      <c r="L61">
        <v>4.8592050396385561E-2</v>
      </c>
      <c r="M61">
        <v>3.2954324431059785E-2</v>
      </c>
      <c r="N61">
        <v>3.9245246466551378E-2</v>
      </c>
      <c r="O61">
        <v>5.9963414138479894E-2</v>
      </c>
      <c r="P61">
        <v>0.47346531228635763</v>
      </c>
      <c r="Q61">
        <v>6.0306003696686226E-2</v>
      </c>
      <c r="R61">
        <v>0.34659279061452253</v>
      </c>
      <c r="S61">
        <v>7.3057090669867764E-2</v>
      </c>
      <c r="T61">
        <v>3.3834177037921825E-2</v>
      </c>
      <c r="U61">
        <v>1.623945494916728E-2</v>
      </c>
      <c r="V61">
        <v>2.9685656756292211E-2</v>
      </c>
      <c r="W61">
        <v>2.3006514469533397E-2</v>
      </c>
      <c r="X61">
        <v>0.12372452396578607</v>
      </c>
      <c r="Y61">
        <v>4.7030170642055592E-2</v>
      </c>
      <c r="Z61">
        <v>0.24522695341875078</v>
      </c>
      <c r="AA61">
        <v>6.6372444715555007E-2</v>
      </c>
      <c r="AB61">
        <v>2.4701286693205558E-2</v>
      </c>
      <c r="AC61">
        <v>1.1289398364037648E-2</v>
      </c>
      <c r="AD61">
        <v>2.4917314729679146E-2</v>
      </c>
      <c r="AE61">
        <v>1.3627061916565814E-2</v>
      </c>
      <c r="AF61">
        <v>6.4135271298839919E-2</v>
      </c>
      <c r="AG61">
        <v>4.0169347268928429E-2</v>
      </c>
      <c r="AH61">
        <v>0.11084715268225409</v>
      </c>
      <c r="AI61">
        <v>4.5644177733553629E-2</v>
      </c>
      <c r="AJ61">
        <v>9.7972257373432504E-3</v>
      </c>
      <c r="AK61">
        <v>4.5026719775117362E-3</v>
      </c>
      <c r="AL61">
        <v>1.2166738613849063E-2</v>
      </c>
      <c r="AM61">
        <v>2.6782378317934783E-3</v>
      </c>
      <c r="AN61">
        <v>1.5872154539285647E-2</v>
      </c>
      <c r="AO61">
        <v>2.0171199373394368E-2</v>
      </c>
      <c r="AP61">
        <v>7.8691385495403665E-2</v>
      </c>
      <c r="AQ61">
        <v>3.7943999725348093E-2</v>
      </c>
      <c r="AR61">
        <v>6.5808861922556916E-3</v>
      </c>
      <c r="AS61">
        <v>3.0470618897157605E-3</v>
      </c>
      <c r="AT61">
        <v>7.7900247587797677E-3</v>
      </c>
      <c r="AU61">
        <v>1.4317539699293001E-3</v>
      </c>
      <c r="AV61">
        <v>8.9174011578494472E-3</v>
      </c>
      <c r="AW61">
        <v>1.2963923449206412E-2</v>
      </c>
      <c r="AX61">
        <v>3.6983559088184847E-2</v>
      </c>
      <c r="AY61">
        <v>2.4079005303439836E-2</v>
      </c>
      <c r="AZ61">
        <v>2.8015793036884869E-3</v>
      </c>
      <c r="BA61">
        <v>1.1732376345167995E-3</v>
      </c>
      <c r="BB61">
        <v>2.2688299639962565E-3</v>
      </c>
      <c r="BC61">
        <v>3.6493061982555678E-4</v>
      </c>
      <c r="BD61">
        <v>2.5069604173104491E-3</v>
      </c>
      <c r="BE61">
        <v>3.7879054763770158E-3</v>
      </c>
      <c r="BF61">
        <v>1.360100236524886E-2</v>
      </c>
      <c r="BG61">
        <v>1.105469598573893E-2</v>
      </c>
      <c r="BH61">
        <v>6.5789450576692488E-4</v>
      </c>
      <c r="BI61">
        <v>2.6912996078314998E-4</v>
      </c>
      <c r="BJ61">
        <v>4.2914981263433773E-4</v>
      </c>
      <c r="BK61">
        <v>4.3110083796977562E-5</v>
      </c>
      <c r="BL61">
        <v>4.2257200032872508E-4</v>
      </c>
      <c r="BM61">
        <v>7.2265131568263307E-4</v>
      </c>
      <c r="BN61">
        <v>0.2023898362822365</v>
      </c>
      <c r="BO61">
        <v>1.9867650517293371E-3</v>
      </c>
      <c r="BP61">
        <v>-2.1405773976143471E-3</v>
      </c>
      <c r="BQ61">
        <v>5.4957183390054237E-3</v>
      </c>
      <c r="BR61">
        <v>3.0333452539203546E-3</v>
      </c>
      <c r="BS61">
        <v>3.7500703278440913E-2</v>
      </c>
      <c r="BT61">
        <v>0.15190285422101288</v>
      </c>
      <c r="BU61">
        <v>4.6185680902674896E-3</v>
      </c>
      <c r="BV61">
        <v>0.65340720938547747</v>
      </c>
      <c r="BW61">
        <v>1.1846146357017615E-2</v>
      </c>
      <c r="BX61">
        <v>1.2560382917472447E-2</v>
      </c>
      <c r="BY61">
        <v>2.2202041341980856E-2</v>
      </c>
      <c r="BZ61">
        <v>1.2538283907331823E-2</v>
      </c>
      <c r="CA61">
        <v>7.4471959269992366E-2</v>
      </c>
      <c r="CB61">
        <v>0.50076298566908661</v>
      </c>
      <c r="CC61">
        <v>1.904061387499046E-2</v>
      </c>
      <c r="CD61">
        <v>0.45101737310324097</v>
      </c>
      <c r="CE61">
        <v>9.8598996983768131E-3</v>
      </c>
      <c r="CF61">
        <v>1.4702444907202152E-2</v>
      </c>
      <c r="CG61">
        <v>1.6706770955459426E-2</v>
      </c>
      <c r="CH61">
        <v>9.5052123949767309E-3</v>
      </c>
      <c r="CI61">
        <v>3.6966273636732314E-2</v>
      </c>
      <c r="CJ61">
        <v>0.34886500864781872</v>
      </c>
      <c r="CK61">
        <v>1.4419426255982861E-2</v>
      </c>
      <c r="CL61">
        <v>4.1723616694871506E-2</v>
      </c>
    </row>
    <row r="62" spans="1:90">
      <c r="A62">
        <v>1973</v>
      </c>
      <c r="B62">
        <v>1</v>
      </c>
      <c r="C62">
        <v>7.9688750424311797E-2</v>
      </c>
      <c r="D62">
        <v>5.0496066041263277E-2</v>
      </c>
      <c r="E62">
        <v>3.524132059718893E-2</v>
      </c>
      <c r="F62">
        <v>4.4583635069277844E-2</v>
      </c>
      <c r="G62">
        <v>0.10355236759334696</v>
      </c>
      <c r="H62">
        <v>0.61988375338587032</v>
      </c>
      <c r="I62">
        <v>6.6554092196581441E-2</v>
      </c>
      <c r="J62">
        <v>0.79620461166632595</v>
      </c>
      <c r="K62">
        <v>7.7845415259510442E-2</v>
      </c>
      <c r="L62">
        <v>5.2557906062723314E-2</v>
      </c>
      <c r="M62">
        <v>3.0449258659611848E-2</v>
      </c>
      <c r="N62">
        <v>4.1701489362635451E-2</v>
      </c>
      <c r="O62">
        <v>6.4123740314765615E-2</v>
      </c>
      <c r="P62">
        <v>0.46710218347766597</v>
      </c>
      <c r="Q62">
        <v>6.2417196911310528E-2</v>
      </c>
      <c r="R62">
        <v>0.34663686323438014</v>
      </c>
      <c r="S62">
        <v>6.7604301400804423E-2</v>
      </c>
      <c r="T62">
        <v>3.6109345857849688E-2</v>
      </c>
      <c r="U62">
        <v>1.509318955174856E-2</v>
      </c>
      <c r="V62">
        <v>3.2132854993026788E-2</v>
      </c>
      <c r="W62">
        <v>2.4443557276481401E-2</v>
      </c>
      <c r="X62">
        <v>0.12139567714720047</v>
      </c>
      <c r="Y62">
        <v>4.9846491201195227E-2</v>
      </c>
      <c r="Z62">
        <v>0.24503719905806065</v>
      </c>
      <c r="AA62">
        <v>6.0656356092959399E-2</v>
      </c>
      <c r="AB62">
        <v>2.6410014439930421E-2</v>
      </c>
      <c r="AC62">
        <v>1.0607027954901786E-2</v>
      </c>
      <c r="AD62">
        <v>2.6889475819920752E-2</v>
      </c>
      <c r="AE62">
        <v>1.4529310481624529E-2</v>
      </c>
      <c r="AF62">
        <v>6.3369652902690324E-2</v>
      </c>
      <c r="AG62">
        <v>4.2567668895659605E-2</v>
      </c>
      <c r="AH62">
        <v>0.10920314674876863</v>
      </c>
      <c r="AI62">
        <v>4.1084384078984779E-2</v>
      </c>
      <c r="AJ62">
        <v>1.0739862340302025E-2</v>
      </c>
      <c r="AK62">
        <v>4.1478451456699698E-3</v>
      </c>
      <c r="AL62">
        <v>1.3074022629059918E-2</v>
      </c>
      <c r="AM62">
        <v>2.9290523753110293E-3</v>
      </c>
      <c r="AN62">
        <v>1.5732362037682402E-2</v>
      </c>
      <c r="AO62">
        <v>2.1480206537142887E-2</v>
      </c>
      <c r="AP62">
        <v>7.692238497429571E-2</v>
      </c>
      <c r="AQ62">
        <v>3.4002611344625108E-2</v>
      </c>
      <c r="AR62">
        <v>7.2693981615210863E-3</v>
      </c>
      <c r="AS62">
        <v>2.7351801140484307E-3</v>
      </c>
      <c r="AT62">
        <v>8.3889034876924173E-3</v>
      </c>
      <c r="AU62">
        <v>1.5791018936563311E-3</v>
      </c>
      <c r="AV62">
        <v>9.0592158314304581E-3</v>
      </c>
      <c r="AW62">
        <v>1.3877018319923728E-2</v>
      </c>
      <c r="AX62">
        <v>3.5290863875616196E-2</v>
      </c>
      <c r="AY62">
        <v>2.1190522956119534E-2</v>
      </c>
      <c r="AZ62">
        <v>3.1855655611049546E-3</v>
      </c>
      <c r="BA62">
        <v>1.037701436692457E-3</v>
      </c>
      <c r="BB62">
        <v>2.5535210018158639E-3</v>
      </c>
      <c r="BC62">
        <v>4.2037184928981345E-4</v>
      </c>
      <c r="BD62">
        <v>2.5746905658612031E-3</v>
      </c>
      <c r="BE62">
        <v>4.3260742258998085E-3</v>
      </c>
      <c r="BF62">
        <v>1.2352288255442545E-2</v>
      </c>
      <c r="BG62">
        <v>9.4043247920844453E-3</v>
      </c>
      <c r="BH62">
        <v>8.5153868341839348E-4</v>
      </c>
      <c r="BI62">
        <v>2.4470591493506273E-4</v>
      </c>
      <c r="BJ62">
        <v>4.9922463741987788E-4</v>
      </c>
      <c r="BK62">
        <v>5.9251240974355249E-5</v>
      </c>
      <c r="BL62">
        <v>4.1907873202407382E-4</v>
      </c>
      <c r="BM62">
        <v>8.7414299165029298E-4</v>
      </c>
      <c r="BN62">
        <v>0.20379538833367405</v>
      </c>
      <c r="BO62">
        <v>1.8201376755000492E-3</v>
      </c>
      <c r="BP62">
        <v>-2.0795449160518958E-3</v>
      </c>
      <c r="BQ62">
        <v>4.7880557838954072E-3</v>
      </c>
      <c r="BR62">
        <v>2.8720773590122958E-3</v>
      </c>
      <c r="BS62">
        <v>3.94616768852585E-2</v>
      </c>
      <c r="BT62">
        <v>0.15270202923858819</v>
      </c>
      <c r="BU62">
        <v>4.2383632735101956E-3</v>
      </c>
      <c r="BV62">
        <v>0.65336313676561986</v>
      </c>
      <c r="BW62">
        <v>1.1921274185721083E-2</v>
      </c>
      <c r="BX62">
        <v>1.4312780863467538E-2</v>
      </c>
      <c r="BY62">
        <v>2.0136311497997963E-2</v>
      </c>
      <c r="BZ62">
        <v>1.2382680801681673E-2</v>
      </c>
      <c r="CA62">
        <v>7.9155740672123387E-2</v>
      </c>
      <c r="CB62">
        <v>0.49728853458124167</v>
      </c>
      <c r="CC62">
        <v>1.8177245254670633E-2</v>
      </c>
      <c r="CD62">
        <v>0.4495677484319458</v>
      </c>
      <c r="CE62">
        <v>1.0101616050279707E-2</v>
      </c>
      <c r="CF62">
        <v>1.6393654892001709E-2</v>
      </c>
      <c r="CG62">
        <v>1.5348649933120418E-2</v>
      </c>
      <c r="CH62">
        <v>9.5108634075032478E-3</v>
      </c>
      <c r="CI62">
        <v>3.9689848901949945E-2</v>
      </c>
      <c r="CJ62">
        <v>0.34459484361562437</v>
      </c>
      <c r="CK62">
        <v>1.3932295750083982E-2</v>
      </c>
      <c r="CL62">
        <v>4.3694425767359574E-2</v>
      </c>
    </row>
    <row r="63" spans="1:90">
      <c r="A63">
        <v>1974</v>
      </c>
      <c r="B63">
        <v>1</v>
      </c>
      <c r="C63">
        <v>6.9953373920515829E-2</v>
      </c>
      <c r="D63">
        <v>5.7459044290675609E-2</v>
      </c>
      <c r="E63">
        <v>3.2943104128435909E-2</v>
      </c>
      <c r="F63">
        <v>4.5191357130082627E-2</v>
      </c>
      <c r="G63">
        <v>0.1109394016771182</v>
      </c>
      <c r="H63">
        <v>0.6187089272625439</v>
      </c>
      <c r="I63">
        <v>6.4804790950615823E-2</v>
      </c>
      <c r="J63">
        <v>0.79501144215646491</v>
      </c>
      <c r="K63">
        <v>6.8244204265399636E-2</v>
      </c>
      <c r="L63">
        <v>5.9514124109604702E-2</v>
      </c>
      <c r="M63">
        <v>2.8616821271721975E-2</v>
      </c>
      <c r="N63">
        <v>4.2378557946563589E-2</v>
      </c>
      <c r="O63">
        <v>6.9159890797331591E-2</v>
      </c>
      <c r="P63">
        <v>0.46620913068246739</v>
      </c>
      <c r="Q63">
        <v>6.0883286028278916E-2</v>
      </c>
      <c r="R63">
        <v>0.34297344875403724</v>
      </c>
      <c r="S63">
        <v>5.8429414074815729E-2</v>
      </c>
      <c r="T63">
        <v>3.9482920162423774E-2</v>
      </c>
      <c r="U63">
        <v>1.4396632378487845E-2</v>
      </c>
      <c r="V63">
        <v>3.2816237834432736E-2</v>
      </c>
      <c r="W63">
        <v>2.5657034596349895E-2</v>
      </c>
      <c r="X63">
        <v>0.12332184378309248</v>
      </c>
      <c r="Y63">
        <v>4.8861409520925374E-2</v>
      </c>
      <c r="Z63">
        <v>0.24100648636567712</v>
      </c>
      <c r="AA63">
        <v>5.2255778130287853E-2</v>
      </c>
      <c r="AB63">
        <v>2.8826127541386519E-2</v>
      </c>
      <c r="AC63">
        <v>9.9242439640032602E-3</v>
      </c>
      <c r="AD63">
        <v>2.7759566005079273E-2</v>
      </c>
      <c r="AE63">
        <v>1.5067533541432122E-2</v>
      </c>
      <c r="AF63">
        <v>6.4932144241589676E-2</v>
      </c>
      <c r="AG63">
        <v>4.2236253416086916E-2</v>
      </c>
      <c r="AH63">
        <v>0.10653001488572045</v>
      </c>
      <c r="AI63">
        <v>3.4829739483872114E-2</v>
      </c>
      <c r="AJ63">
        <v>1.2054830173275365E-2</v>
      </c>
      <c r="AK63">
        <v>4.0408888338179837E-3</v>
      </c>
      <c r="AL63">
        <v>1.3873213176773418E-2</v>
      </c>
      <c r="AM63">
        <v>3.0663180493349877E-3</v>
      </c>
      <c r="AN63">
        <v>1.6771305485078904E-2</v>
      </c>
      <c r="AO63">
        <v>2.1886123133870353E-2</v>
      </c>
      <c r="AP63">
        <v>7.4731338291599059E-2</v>
      </c>
      <c r="AQ63">
        <v>2.880991137182223E-2</v>
      </c>
      <c r="AR63">
        <v>8.2160648884708511E-3</v>
      </c>
      <c r="AS63">
        <v>2.6998902636713555E-3</v>
      </c>
      <c r="AT63">
        <v>9.1199068705467897E-3</v>
      </c>
      <c r="AU63">
        <v>1.6011254530757966E-3</v>
      </c>
      <c r="AV63">
        <v>9.7873583673770016E-3</v>
      </c>
      <c r="AW63">
        <v>1.4490503320049431E-2</v>
      </c>
      <c r="AX63">
        <v>3.3818387554106266E-2</v>
      </c>
      <c r="AY63">
        <v>1.7965923364973119E-2</v>
      </c>
      <c r="AZ63">
        <v>3.7030773911987695E-3</v>
      </c>
      <c r="BA63">
        <v>9.9329115716032131E-4</v>
      </c>
      <c r="BB63">
        <v>2.9917643122219944E-3</v>
      </c>
      <c r="BC63">
        <v>4.5870075708588317E-4</v>
      </c>
      <c r="BD63">
        <v>2.8668561703989763E-3</v>
      </c>
      <c r="BE63">
        <v>4.8349570790837204E-3</v>
      </c>
      <c r="BF63">
        <v>1.1461901367169958E-2</v>
      </c>
      <c r="BG63">
        <v>7.9382968139247462E-3</v>
      </c>
      <c r="BH63">
        <v>1.0215613842900803E-3</v>
      </c>
      <c r="BI63">
        <v>2.303149382848673E-4</v>
      </c>
      <c r="BJ63">
        <v>6.6942401825074104E-4</v>
      </c>
      <c r="BK63">
        <v>3.0370176824152717E-5</v>
      </c>
      <c r="BL63">
        <v>4.6756009828259089E-4</v>
      </c>
      <c r="BM63">
        <v>1.1049515088321232E-3</v>
      </c>
      <c r="BN63">
        <v>0.20498855784353509</v>
      </c>
      <c r="BO63">
        <v>1.6872576712796369E-3</v>
      </c>
      <c r="BP63">
        <v>-2.076468888020315E-3</v>
      </c>
      <c r="BQ63">
        <v>4.3219087041229867E-3</v>
      </c>
      <c r="BR63">
        <v>2.8015281259567682E-3</v>
      </c>
      <c r="BS63">
        <v>4.1816680122363004E-2</v>
      </c>
      <c r="BT63">
        <v>0.15245710021535946</v>
      </c>
      <c r="BU63">
        <v>3.9859783112438617E-3</v>
      </c>
      <c r="BV63">
        <v>0.65702655124596276</v>
      </c>
      <c r="BW63">
        <v>1.1373066719183011E-2</v>
      </c>
      <c r="BX63">
        <v>1.7891931085915205E-2</v>
      </c>
      <c r="BY63">
        <v>1.8532818202218984E-2</v>
      </c>
      <c r="BZ63">
        <v>1.2299212893254622E-2</v>
      </c>
      <c r="CA63">
        <v>8.533668164428744E-2</v>
      </c>
      <c r="CB63">
        <v>0.49421899952565651</v>
      </c>
      <c r="CC63">
        <v>1.7381796924698274E-2</v>
      </c>
      <c r="CD63">
        <v>0.45203799340242767</v>
      </c>
      <c r="CE63">
        <v>9.6862768397071881E-3</v>
      </c>
      <c r="CF63">
        <v>1.9969969475634099E-2</v>
      </c>
      <c r="CG63">
        <v>1.4211293330451891E-2</v>
      </c>
      <c r="CH63">
        <v>9.4979555451343775E-3</v>
      </c>
      <c r="CI63">
        <v>4.3515651612321231E-2</v>
      </c>
      <c r="CJ63">
        <v>0.34177531500851893</v>
      </c>
      <c r="CK63">
        <v>1.3384060920363454E-2</v>
      </c>
      <c r="CL63">
        <v>4.6702721734511843E-2</v>
      </c>
    </row>
    <row r="64" spans="1:90">
      <c r="A64">
        <v>1975</v>
      </c>
      <c r="B64">
        <v>1</v>
      </c>
      <c r="C64">
        <v>6.9888805480749869E-2</v>
      </c>
      <c r="D64">
        <v>6.030534153990938E-2</v>
      </c>
      <c r="E64">
        <v>3.0967868817890314E-2</v>
      </c>
      <c r="F64">
        <v>4.5016835976927377E-2</v>
      </c>
      <c r="G64">
        <v>0.11799394763674269</v>
      </c>
      <c r="H64">
        <v>0.61219846373106435</v>
      </c>
      <c r="I64">
        <v>6.362875604969806E-2</v>
      </c>
      <c r="J64">
        <v>0.79730078112379488</v>
      </c>
      <c r="K64">
        <v>6.819730237790389E-2</v>
      </c>
      <c r="L64">
        <v>6.2104931364019303E-2</v>
      </c>
      <c r="M64">
        <v>2.6923810826353707E-2</v>
      </c>
      <c r="N64">
        <v>4.2262150951450951E-2</v>
      </c>
      <c r="O64">
        <v>7.4138277097600763E-2</v>
      </c>
      <c r="P64">
        <v>0.46383756942854509</v>
      </c>
      <c r="Q64">
        <v>5.9833358019366512E-2</v>
      </c>
      <c r="R64">
        <v>0.34351390796916803</v>
      </c>
      <c r="S64">
        <v>5.8394291401635545E-2</v>
      </c>
      <c r="T64">
        <v>4.0669182748963938E-2</v>
      </c>
      <c r="U64">
        <v>1.4089396129616839E-2</v>
      </c>
      <c r="V64">
        <v>3.2823821706102568E-2</v>
      </c>
      <c r="W64">
        <v>2.6627903106885953E-2</v>
      </c>
      <c r="X64">
        <v>0.12262030185628998</v>
      </c>
      <c r="Y64">
        <v>4.82823404765019E-2</v>
      </c>
      <c r="Z64">
        <v>0.24037205620345503</v>
      </c>
      <c r="AA64">
        <v>5.1914313183155376E-2</v>
      </c>
      <c r="AB64">
        <v>2.9223843287706067E-2</v>
      </c>
      <c r="AC64">
        <v>9.5933305074335437E-3</v>
      </c>
      <c r="AD64">
        <v>2.7882316108543581E-2</v>
      </c>
      <c r="AE64">
        <v>1.5183894775411865E-2</v>
      </c>
      <c r="AF64">
        <v>6.4550470803165144E-2</v>
      </c>
      <c r="AG64">
        <v>4.2018403231800353E-2</v>
      </c>
      <c r="AH64">
        <v>0.10555587813587408</v>
      </c>
      <c r="AI64">
        <v>3.4023979768551184E-2</v>
      </c>
      <c r="AJ64">
        <v>1.1679443505136501E-2</v>
      </c>
      <c r="AK64">
        <v>3.9992920024774928E-3</v>
      </c>
      <c r="AL64">
        <v>1.3982527541331297E-2</v>
      </c>
      <c r="AM64">
        <v>2.7177895300792738E-3</v>
      </c>
      <c r="AN64">
        <v>1.7123474594051506E-2</v>
      </c>
      <c r="AO64">
        <v>2.202392368201431E-2</v>
      </c>
      <c r="AP64">
        <v>7.3827131531942314E-2</v>
      </c>
      <c r="AQ64">
        <v>2.767494418317188E-2</v>
      </c>
      <c r="AR64">
        <v>7.9617953072205604E-3</v>
      </c>
      <c r="AS64">
        <v>2.7036529808628471E-3</v>
      </c>
      <c r="AT64">
        <v>9.2738644425431043E-3</v>
      </c>
      <c r="AU64">
        <v>1.3701699310733634E-3</v>
      </c>
      <c r="AV64">
        <v>1.0052026137208349E-2</v>
      </c>
      <c r="AW64">
        <v>1.4786305351664194E-2</v>
      </c>
      <c r="AX64">
        <v>3.3308583576484807E-2</v>
      </c>
      <c r="AY64">
        <v>1.7068582374249502E-2</v>
      </c>
      <c r="AZ64">
        <v>3.4828529995922508E-3</v>
      </c>
      <c r="BA64">
        <v>9.8194325529511154E-4</v>
      </c>
      <c r="BB64">
        <v>3.1618397704747708E-3</v>
      </c>
      <c r="BC64">
        <v>4.2448806840127791E-4</v>
      </c>
      <c r="BD64">
        <v>2.9909106593382232E-3</v>
      </c>
      <c r="BE64">
        <v>5.1949916116757556E-3</v>
      </c>
      <c r="BF64">
        <v>1.1401964090879346E-2</v>
      </c>
      <c r="BG64">
        <v>7.6903700650765208E-3</v>
      </c>
      <c r="BH64">
        <v>9.6393045706476732E-4</v>
      </c>
      <c r="BI64">
        <v>2.3709857403387958E-4</v>
      </c>
      <c r="BJ64">
        <v>7.4887099182813146E-4</v>
      </c>
      <c r="BK64">
        <v>-3.310785291291985E-5</v>
      </c>
      <c r="BL64">
        <v>5.182523573240875E-4</v>
      </c>
      <c r="BM64">
        <v>1.2757686060502229E-3</v>
      </c>
      <c r="BN64">
        <v>0.20269921887620512</v>
      </c>
      <c r="BO64">
        <v>1.6644673841994643E-3</v>
      </c>
      <c r="BP64">
        <v>-1.8264193507532512E-3</v>
      </c>
      <c r="BQ64">
        <v>4.038993502547039E-3</v>
      </c>
      <c r="BR64">
        <v>2.7407658262464914E-3</v>
      </c>
      <c r="BS64">
        <v>4.3904919770974937E-2</v>
      </c>
      <c r="BT64">
        <v>0.14835075888588467</v>
      </c>
      <c r="BU64">
        <v>3.8291331084118279E-3</v>
      </c>
      <c r="BV64">
        <v>0.65648609203083197</v>
      </c>
      <c r="BW64">
        <v>1.1322247461426248E-2</v>
      </c>
      <c r="BX64">
        <v>1.9539438127004753E-2</v>
      </c>
      <c r="BY64">
        <v>1.6861086484486941E-2</v>
      </c>
      <c r="BZ64">
        <v>1.2106007396554146E-2</v>
      </c>
      <c r="CA64">
        <v>9.1435742415416937E-2</v>
      </c>
      <c r="CB64">
        <v>0.4884370262899087</v>
      </c>
      <c r="CC64">
        <v>1.679123364456794E-2</v>
      </c>
      <c r="CD64">
        <v>0.45378687315462685</v>
      </c>
      <c r="CE64">
        <v>9.6579290083501374E-3</v>
      </c>
      <c r="CF64">
        <v>2.136637092518328E-2</v>
      </c>
      <c r="CG64">
        <v>1.2822194195044583E-2</v>
      </c>
      <c r="CH64">
        <v>9.3653265402730244E-3</v>
      </c>
      <c r="CI64">
        <v>4.7529348915029752E-2</v>
      </c>
      <c r="CJ64">
        <v>0.34010160347926005</v>
      </c>
      <c r="CK64">
        <v>1.2947389630259003E-2</v>
      </c>
      <c r="CL64">
        <v>5.1956230748178921E-2</v>
      </c>
    </row>
    <row r="65" spans="1:90">
      <c r="A65">
        <v>1976</v>
      </c>
      <c r="B65">
        <v>1</v>
      </c>
      <c r="C65">
        <v>7.3616099615435623E-2</v>
      </c>
      <c r="D65">
        <v>6.0779984500181516E-2</v>
      </c>
      <c r="E65">
        <v>2.8573233749310287E-2</v>
      </c>
      <c r="F65">
        <v>4.515978468701598E-2</v>
      </c>
      <c r="G65">
        <v>0.12362339995895368</v>
      </c>
      <c r="H65">
        <v>0.60568915534228196</v>
      </c>
      <c r="I65">
        <v>6.2558353953751866E-2</v>
      </c>
      <c r="J65">
        <v>0.79788283142272576</v>
      </c>
      <c r="K65">
        <v>7.1917439043008319E-2</v>
      </c>
      <c r="L65">
        <v>6.2404389242821184E-2</v>
      </c>
      <c r="M65">
        <v>2.5064193619733482E-2</v>
      </c>
      <c r="N65">
        <v>4.2441982838626692E-2</v>
      </c>
      <c r="O65">
        <v>7.9027735439755276E-2</v>
      </c>
      <c r="P65">
        <v>0.45817609277169524</v>
      </c>
      <c r="Q65">
        <v>5.8845035800227097E-2</v>
      </c>
      <c r="R65">
        <v>0.34419621576373061</v>
      </c>
      <c r="S65">
        <v>6.1685986029373134E-2</v>
      </c>
      <c r="T65">
        <v>4.005280620297727E-2</v>
      </c>
      <c r="U65">
        <v>1.3453403680819764E-2</v>
      </c>
      <c r="V65">
        <v>3.2892638692403456E-2</v>
      </c>
      <c r="W65">
        <v>2.795109789614994E-2</v>
      </c>
      <c r="X65">
        <v>0.12079462923496916</v>
      </c>
      <c r="Y65">
        <v>4.7351195567078966E-2</v>
      </c>
      <c r="Z65">
        <v>0.24057431380882122</v>
      </c>
      <c r="AA65">
        <v>5.4445635596351467E-2</v>
      </c>
      <c r="AB65">
        <v>2.8229258356204275E-2</v>
      </c>
      <c r="AC65">
        <v>9.2882424355854292E-3</v>
      </c>
      <c r="AD65">
        <v>2.782617088301164E-2</v>
      </c>
      <c r="AE65">
        <v>1.5719775912960424E-2</v>
      </c>
      <c r="AF65">
        <v>6.4072822509158953E-2</v>
      </c>
      <c r="AG65">
        <v>4.0987137752940286E-2</v>
      </c>
      <c r="AH65">
        <v>0.10529308792285974</v>
      </c>
      <c r="AI65">
        <v>3.5470074685163777E-2</v>
      </c>
      <c r="AJ65">
        <v>1.0792263158712106E-2</v>
      </c>
      <c r="AK65">
        <v>3.853647690731691E-3</v>
      </c>
      <c r="AL65">
        <v>1.3938836232318961E-2</v>
      </c>
      <c r="AM65">
        <v>2.7228215054573551E-3</v>
      </c>
      <c r="AN65">
        <v>1.7253515073696372E-2</v>
      </c>
      <c r="AO65">
        <v>2.1250940956293721E-2</v>
      </c>
      <c r="AP65">
        <v>7.36438964660735E-2</v>
      </c>
      <c r="AQ65">
        <v>2.873333924672301E-2</v>
      </c>
      <c r="AR65">
        <v>7.2569647858387668E-3</v>
      </c>
      <c r="AS65">
        <v>2.5548698902759467E-3</v>
      </c>
      <c r="AT65">
        <v>9.2338261041021909E-3</v>
      </c>
      <c r="AU65">
        <v>1.3404179587951366E-3</v>
      </c>
      <c r="AV65">
        <v>1.0353973063846906E-2</v>
      </c>
      <c r="AW65">
        <v>1.4164558681538042E-2</v>
      </c>
      <c r="AX65">
        <v>3.3250829969595941E-2</v>
      </c>
      <c r="AY65">
        <v>1.7611007353229735E-2</v>
      </c>
      <c r="AZ65">
        <v>3.1154378579954451E-3</v>
      </c>
      <c r="BA65">
        <v>9.7494907145591531E-4</v>
      </c>
      <c r="BB65">
        <v>3.1848596476131636E-3</v>
      </c>
      <c r="BC65">
        <v>3.0675926250095758E-4</v>
      </c>
      <c r="BD65">
        <v>3.1305394813050296E-3</v>
      </c>
      <c r="BE65">
        <v>4.9233135931076163E-3</v>
      </c>
      <c r="BF65">
        <v>1.1563627216993666E-2</v>
      </c>
      <c r="BG65">
        <v>7.9549544863896631E-3</v>
      </c>
      <c r="BH65">
        <v>8.7175429197382595E-4</v>
      </c>
      <c r="BI65">
        <v>2.4377400384617537E-4</v>
      </c>
      <c r="BJ65">
        <v>7.7140050215010665E-4</v>
      </c>
      <c r="BK65">
        <v>-2.0895486400123489E-5</v>
      </c>
      <c r="BL65">
        <v>5.4437937278586305E-4</v>
      </c>
      <c r="BM65">
        <v>1.1949349803316619E-3</v>
      </c>
      <c r="BN65">
        <v>0.20211716857727424</v>
      </c>
      <c r="BO65">
        <v>1.6592253089767984E-3</v>
      </c>
      <c r="BP65">
        <v>-1.6609457621723084E-3</v>
      </c>
      <c r="BQ65">
        <v>3.5019829915255095E-3</v>
      </c>
      <c r="BR65">
        <v>2.6984611717837054E-3</v>
      </c>
      <c r="BS65">
        <v>4.4662885768995686E-2</v>
      </c>
      <c r="BT65">
        <v>0.14752781803959641</v>
      </c>
      <c r="BU65">
        <v>3.7337154897865502E-3</v>
      </c>
      <c r="BV65">
        <v>0.65580378423626939</v>
      </c>
      <c r="BW65">
        <v>1.1731005553990946E-2</v>
      </c>
      <c r="BX65">
        <v>2.0626220776853013E-2</v>
      </c>
      <c r="BY65">
        <v>1.5099972965083098E-2</v>
      </c>
      <c r="BZ65">
        <v>1.2172094761948587E-2</v>
      </c>
      <c r="CA65">
        <v>9.5749700430433904E-2</v>
      </c>
      <c r="CB65">
        <v>0.48376202759423548</v>
      </c>
      <c r="CC65">
        <v>1.6677232469992035E-2</v>
      </c>
      <c r="CD65">
        <v>0.45368661565899515</v>
      </c>
      <c r="CE65">
        <v>1.0070546346989664E-2</v>
      </c>
      <c r="CF65">
        <v>2.228311091601403E-2</v>
      </c>
      <c r="CG65">
        <v>1.159721923874788E-2</v>
      </c>
      <c r="CH65">
        <v>9.4729378105603244E-3</v>
      </c>
      <c r="CI65">
        <v>5.1098051824049646E-2</v>
      </c>
      <c r="CJ65">
        <v>0.3362480684858124</v>
      </c>
      <c r="CK65">
        <v>1.292517691132408E-2</v>
      </c>
      <c r="CL65">
        <v>5.4309074542280934E-2</v>
      </c>
    </row>
    <row r="66" spans="1:90">
      <c r="A66">
        <v>1977</v>
      </c>
      <c r="B66">
        <v>1</v>
      </c>
      <c r="C66">
        <v>7.5255359016083087E-2</v>
      </c>
      <c r="D66">
        <v>6.2071180763254935E-2</v>
      </c>
      <c r="E66">
        <v>2.5674020658125775E-2</v>
      </c>
      <c r="F66">
        <v>4.5288932271260095E-2</v>
      </c>
      <c r="G66">
        <v>0.12807851511217141</v>
      </c>
      <c r="H66">
        <v>0.60174436092077288</v>
      </c>
      <c r="I66">
        <v>6.1887640300148108E-2</v>
      </c>
      <c r="J66">
        <v>0.79971783765361693</v>
      </c>
      <c r="K66">
        <v>7.3725970492233908E-2</v>
      </c>
      <c r="L66">
        <v>6.3759809461011882E-2</v>
      </c>
      <c r="M66">
        <v>2.2723948955898968E-2</v>
      </c>
      <c r="N66">
        <v>4.2653649301259387E-2</v>
      </c>
      <c r="O66">
        <v>8.3755945179359692E-2</v>
      </c>
      <c r="P66">
        <v>0.45476091648275369</v>
      </c>
      <c r="Q66">
        <v>5.8327969795053725E-2</v>
      </c>
      <c r="R66">
        <v>0.34647646931187381</v>
      </c>
      <c r="S66">
        <v>6.3684830971242418E-2</v>
      </c>
      <c r="T66">
        <v>4.0438363667601084E-2</v>
      </c>
      <c r="U66">
        <v>1.2975324566263713E-2</v>
      </c>
      <c r="V66">
        <v>3.3084240255691288E-2</v>
      </c>
      <c r="W66">
        <v>2.9716242290160601E-2</v>
      </c>
      <c r="X66">
        <v>0.11952094831245853</v>
      </c>
      <c r="Y66">
        <v>4.7028354050646447E-2</v>
      </c>
      <c r="Z66">
        <v>0.2427496347847935</v>
      </c>
      <c r="AA66">
        <v>5.6309388021248047E-2</v>
      </c>
      <c r="AB66">
        <v>2.8450800784783854E-2</v>
      </c>
      <c r="AC66">
        <v>9.0423736546022173E-3</v>
      </c>
      <c r="AD66">
        <v>2.7922805715222224E-2</v>
      </c>
      <c r="AE66">
        <v>1.6682095599407171E-2</v>
      </c>
      <c r="AF66">
        <v>6.372526331873013E-2</v>
      </c>
      <c r="AG66">
        <v>4.0604491648522659E-2</v>
      </c>
      <c r="AH66">
        <v>0.10665341100676073</v>
      </c>
      <c r="AI66">
        <v>3.6512377546847691E-2</v>
      </c>
      <c r="AJ66">
        <v>1.0549286246863462E-2</v>
      </c>
      <c r="AK66">
        <v>3.8106358458088957E-3</v>
      </c>
      <c r="AL66">
        <v>1.4017166645827408E-2</v>
      </c>
      <c r="AM66">
        <v>3.1212877040759689E-3</v>
      </c>
      <c r="AN66">
        <v>1.7583684923234515E-2</v>
      </c>
      <c r="AO66">
        <v>2.1033401427837124E-2</v>
      </c>
      <c r="AP66">
        <v>7.4895630524947521E-2</v>
      </c>
      <c r="AQ66">
        <v>2.968635899518204E-2</v>
      </c>
      <c r="AR66">
        <v>7.1202581804912408E-3</v>
      </c>
      <c r="AS66">
        <v>2.5207110027568843E-3</v>
      </c>
      <c r="AT66">
        <v>9.3119373171102245E-3</v>
      </c>
      <c r="AU66">
        <v>1.6189895410750647E-3</v>
      </c>
      <c r="AV66">
        <v>1.0596674571661796E-2</v>
      </c>
      <c r="AW66">
        <v>1.4032890154233341E-2</v>
      </c>
      <c r="AX66">
        <v>3.4051133045243986E-2</v>
      </c>
      <c r="AY66">
        <v>1.8163811131860805E-2</v>
      </c>
      <c r="AZ66">
        <v>3.0805248475234111E-3</v>
      </c>
      <c r="BA66">
        <v>1.0008717382109684E-3</v>
      </c>
      <c r="BB66">
        <v>3.2665356454528254E-3</v>
      </c>
      <c r="BC66">
        <v>3.9188796693924617E-4</v>
      </c>
      <c r="BD66">
        <v>3.2158832865522139E-3</v>
      </c>
      <c r="BE66">
        <v>4.92389882504539E-3</v>
      </c>
      <c r="BF66">
        <v>1.1908074417158687E-2</v>
      </c>
      <c r="BG66">
        <v>8.2117594350046737E-3</v>
      </c>
      <c r="BH66">
        <v>8.8192645061777844E-4</v>
      </c>
      <c r="BI66">
        <v>2.4990149227404295E-4</v>
      </c>
      <c r="BJ66">
        <v>8.0151279039083134E-4</v>
      </c>
      <c r="BK66">
        <v>1.4471635774297359E-5</v>
      </c>
      <c r="BL66">
        <v>5.4847628405151299E-4</v>
      </c>
      <c r="BM66">
        <v>1.1978507677051446E-3</v>
      </c>
      <c r="BN66">
        <v>0.20028216234638307</v>
      </c>
      <c r="BO66">
        <v>1.4811475520523669E-3</v>
      </c>
      <c r="BP66">
        <v>-1.7329084373392985E-3</v>
      </c>
      <c r="BQ66">
        <v>2.9419870666360461E-3</v>
      </c>
      <c r="BR66">
        <v>2.6121646086398162E-3</v>
      </c>
      <c r="BS66">
        <v>4.4399109664479984E-2</v>
      </c>
      <c r="BT66">
        <v>0.14701531406133528</v>
      </c>
      <c r="BU66">
        <v>3.5749847787411252E-3</v>
      </c>
      <c r="BV66">
        <v>0.65352353068812619</v>
      </c>
      <c r="BW66">
        <v>1.1344220614097775E-2</v>
      </c>
      <c r="BX66">
        <v>2.1523550601559679E-2</v>
      </c>
      <c r="BY66">
        <v>1.2674168315172079E-2</v>
      </c>
      <c r="BZ66">
        <v>1.2100050969574222E-2</v>
      </c>
      <c r="CA66">
        <v>9.8444666300646286E-2</v>
      </c>
      <c r="CB66">
        <v>0.48108022200192824</v>
      </c>
      <c r="CC66">
        <v>1.6384826164048034E-2</v>
      </c>
      <c r="CD66">
        <v>0.45324136834174311</v>
      </c>
      <c r="CE66">
        <v>9.8610840725761473E-3</v>
      </c>
      <c r="CF66">
        <v>2.3249713278797692E-2</v>
      </c>
      <c r="CG66">
        <v>9.7311783608145172E-3</v>
      </c>
      <c r="CH66">
        <v>9.4867427170672348E-3</v>
      </c>
      <c r="CI66">
        <v>5.4062537934217739E-2</v>
      </c>
      <c r="CJ66">
        <v>0.33407992903558487</v>
      </c>
      <c r="CK66">
        <v>1.2788720249490501E-2</v>
      </c>
      <c r="CL66">
        <v>5.7380255940131179E-2</v>
      </c>
    </row>
    <row r="67" spans="1:90">
      <c r="A67">
        <v>1978</v>
      </c>
      <c r="B67">
        <v>1</v>
      </c>
      <c r="C67">
        <v>7.3193030681977078E-2</v>
      </c>
      <c r="D67">
        <v>6.2646268824198409E-2</v>
      </c>
      <c r="E67">
        <v>2.2538920619424103E-2</v>
      </c>
      <c r="F67">
        <v>4.5721639740015037E-2</v>
      </c>
      <c r="G67">
        <v>0.13235544507654762</v>
      </c>
      <c r="H67">
        <v>0.60137886096642867</v>
      </c>
      <c r="I67">
        <v>6.2165824242349579E-2</v>
      </c>
      <c r="J67">
        <v>0.80024441929709411</v>
      </c>
      <c r="K67">
        <v>7.1747684554761271E-2</v>
      </c>
      <c r="L67">
        <v>6.4453211494191157E-2</v>
      </c>
      <c r="M67">
        <v>2.0072112667846892E-2</v>
      </c>
      <c r="N67">
        <v>4.3147667978971405E-2</v>
      </c>
      <c r="O67">
        <v>8.8345297249518701E-2</v>
      </c>
      <c r="P67">
        <v>0.45374562821119474</v>
      </c>
      <c r="Q67">
        <v>5.87235940311139E-2</v>
      </c>
      <c r="R67">
        <v>0.34708346522692857</v>
      </c>
      <c r="S67">
        <v>6.1947950044036762E-2</v>
      </c>
      <c r="T67">
        <v>4.0731480216795603E-2</v>
      </c>
      <c r="U67">
        <v>1.1352605901523002E-2</v>
      </c>
      <c r="V67">
        <v>3.3560323399736233E-2</v>
      </c>
      <c r="W67">
        <v>3.1587530043045424E-2</v>
      </c>
      <c r="X67">
        <v>0.12026791996289637</v>
      </c>
      <c r="Y67">
        <v>4.7610823744704538E-2</v>
      </c>
      <c r="Z67">
        <v>0.24340119669892779</v>
      </c>
      <c r="AA67">
        <v>5.4753186671978919E-2</v>
      </c>
      <c r="AB67">
        <v>2.8796730019400446E-2</v>
      </c>
      <c r="AC67">
        <v>7.8565427234783894E-3</v>
      </c>
      <c r="AD67">
        <v>2.818752282174344E-2</v>
      </c>
      <c r="AE67">
        <v>1.7935201384429743E-2</v>
      </c>
      <c r="AF67">
        <v>6.4859908197303293E-2</v>
      </c>
      <c r="AG67">
        <v>4.0987726175727442E-2</v>
      </c>
      <c r="AH67">
        <v>0.10769409781094197</v>
      </c>
      <c r="AI67">
        <v>3.5592912802641742E-2</v>
      </c>
      <c r="AJ67">
        <v>1.0936048295427487E-2</v>
      </c>
      <c r="AK67">
        <v>3.345174591127098E-3</v>
      </c>
      <c r="AL67">
        <v>1.4171394845863933E-2</v>
      </c>
      <c r="AM67">
        <v>3.686816347879479E-3</v>
      </c>
      <c r="AN67">
        <v>1.8489896485342747E-2</v>
      </c>
      <c r="AO67">
        <v>2.1441940870557868E-2</v>
      </c>
      <c r="AP67">
        <v>7.6164354320961802E-2</v>
      </c>
      <c r="AQ67">
        <v>2.9300733762626052E-2</v>
      </c>
      <c r="AR67">
        <v>7.5516425859658287E-3</v>
      </c>
      <c r="AS67">
        <v>2.2789794200119414E-3</v>
      </c>
      <c r="AT67">
        <v>9.4621436973726554E-3</v>
      </c>
      <c r="AU67">
        <v>2.0071362397447202E-3</v>
      </c>
      <c r="AV67">
        <v>1.107609127749374E-2</v>
      </c>
      <c r="AW67">
        <v>1.4472600488299688E-2</v>
      </c>
      <c r="AX67">
        <v>3.5190685117912235E-2</v>
      </c>
      <c r="AY67">
        <v>1.8161852322812755E-2</v>
      </c>
      <c r="AZ67">
        <v>3.3113938425670137E-3</v>
      </c>
      <c r="BA67">
        <v>9.1515506297103677E-4</v>
      </c>
      <c r="BB67">
        <v>3.4452683722575065E-3</v>
      </c>
      <c r="BC67">
        <v>5.3549654569501142E-4</v>
      </c>
      <c r="BD67">
        <v>3.4452274676693255E-3</v>
      </c>
      <c r="BE67">
        <v>5.3666206988867392E-3</v>
      </c>
      <c r="BF67">
        <v>1.2497947445373914E-2</v>
      </c>
      <c r="BG67">
        <v>8.3005489613786794E-3</v>
      </c>
      <c r="BH67">
        <v>1.0018036271364098E-3</v>
      </c>
      <c r="BI67">
        <v>2.2694387424381006E-4</v>
      </c>
      <c r="BJ67">
        <v>8.8949746447257688E-4</v>
      </c>
      <c r="BK67">
        <v>7.3526022810208651E-5</v>
      </c>
      <c r="BL67">
        <v>6.0463838777739744E-4</v>
      </c>
      <c r="BM67">
        <v>1.3990345628664667E-3</v>
      </c>
      <c r="BN67">
        <v>0.19975558070290589</v>
      </c>
      <c r="BO67">
        <v>1.3960180333140635E-3</v>
      </c>
      <c r="BP67">
        <v>-1.8540566641857834E-3</v>
      </c>
      <c r="BQ67">
        <v>2.4589412891187186E-3</v>
      </c>
      <c r="BR67">
        <v>2.5492111381299983E-3</v>
      </c>
      <c r="BS67">
        <v>4.4086631120064446E-2</v>
      </c>
      <c r="BT67">
        <v>0.14767799631443815</v>
      </c>
      <c r="BU67">
        <v>3.450052716608048E-3</v>
      </c>
      <c r="BV67">
        <v>0.65291653477307143</v>
      </c>
      <c r="BW67">
        <v>1.1006367699496556E-2</v>
      </c>
      <c r="BX67">
        <v>2.179638555331883E-2</v>
      </c>
      <c r="BY67">
        <v>1.1163278137760115E-2</v>
      </c>
      <c r="BZ67">
        <v>1.2045767538703313E-2</v>
      </c>
      <c r="CA67">
        <v>0.10085479317963621</v>
      </c>
      <c r="CB67">
        <v>0.47995284741448729</v>
      </c>
      <c r="CC67">
        <v>1.6121917356561398E-2</v>
      </c>
      <c r="CD67">
        <v>0.45316095407016554</v>
      </c>
      <c r="CE67">
        <v>9.6085154251869375E-3</v>
      </c>
      <c r="CF67">
        <v>2.3643983844015642E-2</v>
      </c>
      <c r="CG67">
        <v>8.7033987750881042E-3</v>
      </c>
      <c r="CH67">
        <v>9.4954521019715628E-3</v>
      </c>
      <c r="CI67">
        <v>5.6783169813321439E-2</v>
      </c>
      <c r="CJ67">
        <v>0.33229416141242446</v>
      </c>
      <c r="CK67">
        <v>1.2647881554790043E-2</v>
      </c>
      <c r="CL67">
        <v>6.1770779592388664E-2</v>
      </c>
    </row>
    <row r="68" spans="1:90">
      <c r="A68">
        <v>1979</v>
      </c>
      <c r="B68">
        <v>1</v>
      </c>
      <c r="C68">
        <v>6.777987118407891E-2</v>
      </c>
      <c r="D68">
        <v>6.4143601185059795E-2</v>
      </c>
      <c r="E68">
        <v>1.9154812813262811E-2</v>
      </c>
      <c r="F68">
        <v>4.5696509236344163E-2</v>
      </c>
      <c r="G68">
        <v>0.13774124165755586</v>
      </c>
      <c r="H68">
        <v>0.60350816080447545</v>
      </c>
      <c r="I68">
        <v>6.1975764634800957E-2</v>
      </c>
      <c r="J68">
        <v>0.79921799898147583</v>
      </c>
      <c r="K68">
        <v>6.6271674144332951E-2</v>
      </c>
      <c r="L68">
        <v>6.5689427878463699E-2</v>
      </c>
      <c r="M68">
        <v>1.7207949177595577E-2</v>
      </c>
      <c r="N68">
        <v>4.3236577500152355E-2</v>
      </c>
      <c r="O68">
        <v>9.3106303310904984E-2</v>
      </c>
      <c r="P68">
        <v>0.45497842625286555</v>
      </c>
      <c r="Q68">
        <v>5.8727871437830148E-2</v>
      </c>
      <c r="R68">
        <v>0.34887924790382385</v>
      </c>
      <c r="S68">
        <v>5.7670214750277872E-2</v>
      </c>
      <c r="T68">
        <v>4.2087802562863638E-2</v>
      </c>
      <c r="U68">
        <v>1.0077076229306125E-2</v>
      </c>
      <c r="V68">
        <v>3.3999735462976542E-2</v>
      </c>
      <c r="W68">
        <v>3.4083892188397136E-2</v>
      </c>
      <c r="X68">
        <v>0.12252851779105835</v>
      </c>
      <c r="Y68">
        <v>4.8434643426395557E-2</v>
      </c>
      <c r="Z68">
        <v>0.24646465480327606</v>
      </c>
      <c r="AA68">
        <v>5.1499227255945107E-2</v>
      </c>
      <c r="AB68">
        <v>3.0230797106258159E-2</v>
      </c>
      <c r="AC68">
        <v>7.2368825663717828E-3</v>
      </c>
      <c r="AD68">
        <v>2.8756326906992879E-2</v>
      </c>
      <c r="AE68">
        <v>1.9562783028808876E-2</v>
      </c>
      <c r="AF68">
        <v>6.6931007197169309E-2</v>
      </c>
      <c r="AG68">
        <v>4.224740239343619E-2</v>
      </c>
      <c r="AH68">
        <v>0.11153456568717957</v>
      </c>
      <c r="AI68">
        <v>3.5128013395149149E-2</v>
      </c>
      <c r="AJ68">
        <v>1.2031251495621363E-2</v>
      </c>
      <c r="AK68">
        <v>3.1573087126912712E-3</v>
      </c>
      <c r="AL68">
        <v>1.4715682598630965E-2</v>
      </c>
      <c r="AM68">
        <v>4.2637071918465736E-3</v>
      </c>
      <c r="AN68">
        <v>1.9148662933200149E-2</v>
      </c>
      <c r="AO68">
        <v>2.3092446014749676E-2</v>
      </c>
      <c r="AP68">
        <v>8.0065600574016571E-2</v>
      </c>
      <c r="AQ68">
        <v>2.9799309788915394E-2</v>
      </c>
      <c r="AR68">
        <v>8.3319040177276208E-3</v>
      </c>
      <c r="AS68">
        <v>2.1428510481903843E-3</v>
      </c>
      <c r="AT68">
        <v>9.8073493704333159E-3</v>
      </c>
      <c r="AU68">
        <v>2.3961765047411953E-3</v>
      </c>
      <c r="AV68">
        <v>1.1735356338839112E-2</v>
      </c>
      <c r="AW68">
        <v>1.5848164792717952E-2</v>
      </c>
      <c r="AX68">
        <v>3.8581054657697678E-2</v>
      </c>
      <c r="AY68">
        <v>1.9359351508385979E-2</v>
      </c>
      <c r="AZ68">
        <v>3.6791290856364994E-3</v>
      </c>
      <c r="BA68">
        <v>8.7261747230183058E-4</v>
      </c>
      <c r="BB68">
        <v>3.7487803911805061E-3</v>
      </c>
      <c r="BC68">
        <v>7.0942247518154594E-4</v>
      </c>
      <c r="BD68">
        <v>3.761215596375512E-3</v>
      </c>
      <c r="BE68">
        <v>6.4490636929350189E-3</v>
      </c>
      <c r="BF68">
        <v>1.4701927080750465E-2</v>
      </c>
      <c r="BG68">
        <v>9.6331759302165938E-3</v>
      </c>
      <c r="BH68">
        <v>1.079311490691107E-3</v>
      </c>
      <c r="BI68">
        <v>2.1361735484235573E-4</v>
      </c>
      <c r="BJ68">
        <v>1.0569764182133893E-3</v>
      </c>
      <c r="BK68">
        <v>1.3178593147177435E-4</v>
      </c>
      <c r="BL68">
        <v>6.8242791413267189E-4</v>
      </c>
      <c r="BM68">
        <v>1.9022490478750563E-3</v>
      </c>
      <c r="BN68">
        <v>0.20078200101852417</v>
      </c>
      <c r="BO68">
        <v>1.4569983558461919E-3</v>
      </c>
      <c r="BP68">
        <v>-1.5996462689287644E-3</v>
      </c>
      <c r="BQ68">
        <v>1.938614285664245E-3</v>
      </c>
      <c r="BR68">
        <v>2.4313165910037119E-3</v>
      </c>
      <c r="BS68">
        <v>4.4719287325023685E-2</v>
      </c>
      <c r="BT68">
        <v>0.14861911608715339</v>
      </c>
      <c r="BU68">
        <v>3.2160454626029194E-3</v>
      </c>
      <c r="BV68">
        <v>0.65112075209617615</v>
      </c>
      <c r="BW68">
        <v>9.880964415703155E-3</v>
      </c>
      <c r="BX68">
        <v>2.1929184153593934E-2</v>
      </c>
      <c r="BY68">
        <v>9.0549285703548175E-3</v>
      </c>
      <c r="BZ68">
        <v>1.1575405898491219E-2</v>
      </c>
      <c r="CA68">
        <v>0.10374491045273063</v>
      </c>
      <c r="CB68">
        <v>0.47980981358437247</v>
      </c>
      <c r="CC68">
        <v>1.5122871984972898E-2</v>
      </c>
      <c r="CD68">
        <v>0.45033875107765198</v>
      </c>
      <c r="CE68">
        <v>8.4217585489628887E-3</v>
      </c>
      <c r="CF68">
        <v>2.351940923943234E-2</v>
      </c>
      <c r="CG68">
        <v>7.115082452331261E-3</v>
      </c>
      <c r="CH68">
        <v>9.1424530745081618E-3</v>
      </c>
      <c r="CI68">
        <v>5.9047307697282399E-2</v>
      </c>
      <c r="CJ68">
        <v>0.33121285736938649</v>
      </c>
      <c r="CK68">
        <v>1.1877478850726094E-2</v>
      </c>
      <c r="CL68">
        <v>6.2546301170423382E-2</v>
      </c>
    </row>
    <row r="69" spans="1:90">
      <c r="A69">
        <v>1980</v>
      </c>
      <c r="B69">
        <v>1</v>
      </c>
      <c r="C69">
        <v>5.6354483483478601E-2</v>
      </c>
      <c r="D69">
        <v>6.9714651476343814E-2</v>
      </c>
      <c r="E69">
        <v>1.9370094255868275E-2</v>
      </c>
      <c r="F69">
        <v>4.2008016940135118E-2</v>
      </c>
      <c r="G69">
        <v>0.14319658958165604</v>
      </c>
      <c r="H69">
        <v>0.61209225220548857</v>
      </c>
      <c r="I69">
        <v>5.7263941189731403E-2</v>
      </c>
      <c r="J69">
        <v>0.80107277631759644</v>
      </c>
      <c r="K69">
        <v>5.4768995855400952E-2</v>
      </c>
      <c r="L69">
        <v>7.1607623942850251E-2</v>
      </c>
      <c r="M69">
        <v>1.7623742549826665E-2</v>
      </c>
      <c r="N69">
        <v>3.9399267847848397E-2</v>
      </c>
      <c r="O69">
        <v>9.7017202335737712E-2</v>
      </c>
      <c r="P69">
        <v>0.46688939486095982</v>
      </c>
      <c r="Q69">
        <v>5.3764551776971821E-2</v>
      </c>
      <c r="R69">
        <v>0.3424258828163147</v>
      </c>
      <c r="S69">
        <v>4.7061982064275497E-2</v>
      </c>
      <c r="T69">
        <v>4.6123231434900679E-2</v>
      </c>
      <c r="U69">
        <v>1.0539958613944175E-2</v>
      </c>
      <c r="V69">
        <v>3.029901467569316E-2</v>
      </c>
      <c r="W69">
        <v>3.5073249736101195E-2</v>
      </c>
      <c r="X69">
        <v>0.12995627264148396</v>
      </c>
      <c r="Y69">
        <v>4.3365824388693325E-2</v>
      </c>
      <c r="Z69">
        <v>0.23903688788414001</v>
      </c>
      <c r="AA69">
        <v>4.2065410972973012E-2</v>
      </c>
      <c r="AB69">
        <v>3.2846160731507326E-2</v>
      </c>
      <c r="AC69">
        <v>7.4380630489498476E-3</v>
      </c>
      <c r="AD69">
        <v>2.5577013600976983E-2</v>
      </c>
      <c r="AE69">
        <v>2.0317991256510428E-2</v>
      </c>
      <c r="AF69">
        <v>7.3021619170522814E-2</v>
      </c>
      <c r="AG69">
        <v>3.7763074006606327E-2</v>
      </c>
      <c r="AH69">
        <v>0.10670077055692673</v>
      </c>
      <c r="AI69">
        <v>2.8762527424051571E-2</v>
      </c>
      <c r="AJ69">
        <v>1.295154995301856E-2</v>
      </c>
      <c r="AK69">
        <v>3.3704688735040405E-3</v>
      </c>
      <c r="AL69">
        <v>1.3485539872780361E-2</v>
      </c>
      <c r="AM69">
        <v>4.6757974034225321E-3</v>
      </c>
      <c r="AN69">
        <v>2.2134956799123355E-2</v>
      </c>
      <c r="AO69">
        <v>2.1312919871981268E-2</v>
      </c>
      <c r="AP69">
        <v>7.5976453721523285E-2</v>
      </c>
      <c r="AQ69">
        <v>2.4082459076286727E-2</v>
      </c>
      <c r="AR69">
        <v>8.991465499933661E-3</v>
      </c>
      <c r="AS69">
        <v>2.3057235803372387E-3</v>
      </c>
      <c r="AT69">
        <v>9.3010629742610214E-3</v>
      </c>
      <c r="AU69">
        <v>2.5166723441047948E-3</v>
      </c>
      <c r="AV69">
        <v>1.3628707742361483E-2</v>
      </c>
      <c r="AW69">
        <v>1.5147226155766641E-2</v>
      </c>
      <c r="AX69">
        <v>3.5665404051542282E-2</v>
      </c>
      <c r="AY69">
        <v>1.5410437245733006E-2</v>
      </c>
      <c r="AZ69">
        <v>3.9759861694205548E-3</v>
      </c>
      <c r="BA69">
        <v>9.4684591357085349E-4</v>
      </c>
      <c r="BB69">
        <v>3.7125384902093393E-3</v>
      </c>
      <c r="BC69">
        <v>6.8842672249465775E-4</v>
      </c>
      <c r="BD69">
        <v>4.4735624823958658E-3</v>
      </c>
      <c r="BE69">
        <v>6.4580232085381939E-3</v>
      </c>
      <c r="BF69">
        <v>1.2659193947911263E-2</v>
      </c>
      <c r="BG69">
        <v>7.1355040873115911E-3</v>
      </c>
      <c r="BH69">
        <v>1.2075308730552905E-3</v>
      </c>
      <c r="BI69">
        <v>2.3521024036839806E-4</v>
      </c>
      <c r="BJ69">
        <v>1.1077673824092841E-3</v>
      </c>
      <c r="BK69">
        <v>1.01707370143668E-4</v>
      </c>
      <c r="BL69">
        <v>8.5321384120049665E-4</v>
      </c>
      <c r="BM69">
        <v>2.0187803432676695E-3</v>
      </c>
      <c r="BN69">
        <v>0.19892722368240356</v>
      </c>
      <c r="BO69">
        <v>1.5466821500126301E-3</v>
      </c>
      <c r="BP69">
        <v>-1.9487638268742488E-3</v>
      </c>
      <c r="BQ69">
        <v>1.7376701589977893E-3</v>
      </c>
      <c r="BR69">
        <v>2.5853531963323782E-3</v>
      </c>
      <c r="BS69">
        <v>4.6263595561039109E-2</v>
      </c>
      <c r="BT69">
        <v>0.14531432914143649</v>
      </c>
      <c r="BU69">
        <v>3.4303834780245721E-3</v>
      </c>
      <c r="BV69">
        <v>0.6575741171836853</v>
      </c>
      <c r="BW69">
        <v>9.1070017419660823E-3</v>
      </c>
      <c r="BX69">
        <v>2.3448449769021246E-2</v>
      </c>
      <c r="BY69">
        <v>8.8039799236003906E-3</v>
      </c>
      <c r="BZ69">
        <v>1.1602632499184933E-2</v>
      </c>
      <c r="CA69">
        <v>0.108214510394153</v>
      </c>
      <c r="CB69">
        <v>0.4812142072184924</v>
      </c>
      <c r="CC69">
        <v>1.5189714066601769E-2</v>
      </c>
      <c r="CD69">
        <v>0.45864689350128174</v>
      </c>
      <c r="CE69">
        <v>7.5588145520702719E-3</v>
      </c>
      <c r="CF69">
        <v>2.5388295414378453E-2</v>
      </c>
      <c r="CG69">
        <v>7.0651353990284806E-3</v>
      </c>
      <c r="CH69">
        <v>9.0160733881002719E-3</v>
      </c>
      <c r="CI69">
        <v>6.1971178625103748E-2</v>
      </c>
      <c r="CJ69">
        <v>0.33591963113976414</v>
      </c>
      <c r="CK69">
        <v>1.1732117202458149E-2</v>
      </c>
      <c r="CL69">
        <v>6.1913153447508848E-2</v>
      </c>
    </row>
    <row r="70" spans="1:90">
      <c r="A70">
        <v>1981</v>
      </c>
      <c r="B70">
        <v>1</v>
      </c>
      <c r="C70">
        <v>5.7100004125989035E-2</v>
      </c>
      <c r="D70">
        <v>7.5709784363309884E-2</v>
      </c>
      <c r="E70">
        <v>1.9812846250037208E-2</v>
      </c>
      <c r="F70">
        <v>3.9915111786405166E-2</v>
      </c>
      <c r="G70">
        <v>0.1492069885120797</v>
      </c>
      <c r="H70">
        <v>0.602558790652305</v>
      </c>
      <c r="I70">
        <v>5.5696464466480203E-2</v>
      </c>
      <c r="J70">
        <v>0.80490559339523315</v>
      </c>
      <c r="K70">
        <v>5.5449273951430407E-2</v>
      </c>
      <c r="L70">
        <v>7.6977074696744918E-2</v>
      </c>
      <c r="M70">
        <v>1.8040427693824485E-2</v>
      </c>
      <c r="N70">
        <v>3.7536914534464547E-2</v>
      </c>
      <c r="O70">
        <v>0.10364432944513571</v>
      </c>
      <c r="P70">
        <v>0.46085056225094861</v>
      </c>
      <c r="Q70">
        <v>5.2405494494974662E-2</v>
      </c>
      <c r="R70">
        <v>0.34719395637512207</v>
      </c>
      <c r="S70">
        <v>4.7611574672555661E-2</v>
      </c>
      <c r="T70">
        <v>4.9667017577862307E-2</v>
      </c>
      <c r="U70">
        <v>1.1176570376206297E-2</v>
      </c>
      <c r="V70">
        <v>2.8804294611295571E-2</v>
      </c>
      <c r="W70">
        <v>3.9155570266767713E-2</v>
      </c>
      <c r="X70">
        <v>0.1285679655104921</v>
      </c>
      <c r="Y70">
        <v>4.2206111933592062E-2</v>
      </c>
      <c r="Z70">
        <v>0.24347381293773651</v>
      </c>
      <c r="AA70">
        <v>4.2947050217980016E-2</v>
      </c>
      <c r="AB70">
        <v>3.5638385115030334E-2</v>
      </c>
      <c r="AC70">
        <v>8.1959316561451417E-3</v>
      </c>
      <c r="AD70">
        <v>2.444154867626799E-2</v>
      </c>
      <c r="AE70">
        <v>2.3139700766824218E-2</v>
      </c>
      <c r="AF70">
        <v>7.2100146106219079E-2</v>
      </c>
      <c r="AG70">
        <v>3.7005440639066689E-2</v>
      </c>
      <c r="AH70">
        <v>0.11048658937215805</v>
      </c>
      <c r="AI70">
        <v>3.0199147598956855E-2</v>
      </c>
      <c r="AJ70">
        <v>1.4283774425222179E-2</v>
      </c>
      <c r="AK70">
        <v>3.9969858111363532E-3</v>
      </c>
      <c r="AL70">
        <v>1.3148481212928428E-2</v>
      </c>
      <c r="AM70">
        <v>5.260363456976681E-3</v>
      </c>
      <c r="AN70">
        <v>2.221953830684462E-2</v>
      </c>
      <c r="AO70">
        <v>2.1371699953801355E-2</v>
      </c>
      <c r="AP70">
        <v>7.9660147428512573E-2</v>
      </c>
      <c r="AQ70">
        <v>2.5799887897717977E-2</v>
      </c>
      <c r="AR70">
        <v>9.8984904803288629E-3</v>
      </c>
      <c r="AS70">
        <v>2.9555628588324796E-3</v>
      </c>
      <c r="AT70">
        <v>9.1961598443102959E-3</v>
      </c>
      <c r="AU70">
        <v>2.9007393650048543E-3</v>
      </c>
      <c r="AV70">
        <v>1.3584121907502512E-2</v>
      </c>
      <c r="AW70">
        <v>1.5323331775539243E-2</v>
      </c>
      <c r="AX70">
        <v>3.8442783057689667E-2</v>
      </c>
      <c r="AY70">
        <v>1.6815741772245953E-2</v>
      </c>
      <c r="AZ70">
        <v>4.5678499640480676E-3</v>
      </c>
      <c r="BA70">
        <v>1.2374343075604022E-3</v>
      </c>
      <c r="BB70">
        <v>3.9068588077234437E-3</v>
      </c>
      <c r="BC70">
        <v>7.9123014429519382E-4</v>
      </c>
      <c r="BD70">
        <v>4.3483101735083685E-3</v>
      </c>
      <c r="BE70">
        <v>6.7727493962103048E-3</v>
      </c>
      <c r="BF70">
        <v>1.3981634750962257E-2</v>
      </c>
      <c r="BG70">
        <v>7.820457532902364E-3</v>
      </c>
      <c r="BH70">
        <v>1.4404713942042678E-3</v>
      </c>
      <c r="BI70">
        <v>3.6812554644197735E-4</v>
      </c>
      <c r="BJ70">
        <v>1.2455586537118135E-3</v>
      </c>
      <c r="BK70">
        <v>1.2201005818213633E-4</v>
      </c>
      <c r="BL70">
        <v>8.1724868832839289E-4</v>
      </c>
      <c r="BM70">
        <v>2.163788635089274E-3</v>
      </c>
      <c r="BN70">
        <v>0.19509440660476685</v>
      </c>
      <c r="BO70">
        <v>1.6095738727650943E-3</v>
      </c>
      <c r="BP70">
        <v>-1.3277475871472377E-3</v>
      </c>
      <c r="BQ70">
        <v>1.763108229075581E-3</v>
      </c>
      <c r="BR70">
        <v>2.354499756759719E-3</v>
      </c>
      <c r="BS70">
        <v>4.5649824283259213E-2</v>
      </c>
      <c r="BT70">
        <v>0.14183768713300779</v>
      </c>
      <c r="BU70">
        <v>3.2089674120505157E-3</v>
      </c>
      <c r="BV70">
        <v>0.65280604362487793</v>
      </c>
      <c r="BW70">
        <v>9.3051990479790878E-3</v>
      </c>
      <c r="BX70">
        <v>2.5895864436461691E-2</v>
      </c>
      <c r="BY70">
        <v>8.607810369215773E-3</v>
      </c>
      <c r="BZ70">
        <v>1.1012155308764444E-2</v>
      </c>
      <c r="CA70">
        <v>0.11013666185092627</v>
      </c>
      <c r="CB70">
        <v>0.47308895933917633</v>
      </c>
      <c r="CC70">
        <v>1.4764234888862734E-2</v>
      </c>
      <c r="CD70">
        <v>0.45771163702011108</v>
      </c>
      <c r="CE70">
        <v>7.6937246814216065E-3</v>
      </c>
      <c r="CF70">
        <v>2.721216437005923E-2</v>
      </c>
      <c r="CG70">
        <v>6.843352890268297E-3</v>
      </c>
      <c r="CH70">
        <v>8.6560769245183581E-3</v>
      </c>
      <c r="CI70">
        <v>6.4512302607009631E-2</v>
      </c>
      <c r="CJ70">
        <v>0.33127315405062829</v>
      </c>
      <c r="CK70">
        <v>1.1524196619197128E-2</v>
      </c>
      <c r="CL70">
        <v>6.8016544446814653E-2</v>
      </c>
    </row>
    <row r="71" spans="1:90">
      <c r="A71">
        <v>1982</v>
      </c>
      <c r="B71">
        <v>1</v>
      </c>
      <c r="C71">
        <v>5.0570994755618992E-2</v>
      </c>
      <c r="D71">
        <v>7.8763966962260179E-2</v>
      </c>
      <c r="E71">
        <v>1.9967322973569845E-2</v>
      </c>
      <c r="F71">
        <v>3.6029342440234258E-2</v>
      </c>
      <c r="G71">
        <v>0.16690607745313901</v>
      </c>
      <c r="H71">
        <v>0.59601482277025042</v>
      </c>
      <c r="I71">
        <v>5.1747462382879784E-2</v>
      </c>
      <c r="J71">
        <v>0.81042838096618652</v>
      </c>
      <c r="K71">
        <v>4.8848529211142674E-2</v>
      </c>
      <c r="L71">
        <v>8.022817110010802E-2</v>
      </c>
      <c r="M71">
        <v>1.8322461724990809E-2</v>
      </c>
      <c r="N71">
        <v>3.3417356597766075E-2</v>
      </c>
      <c r="O71">
        <v>0.11930001563002215</v>
      </c>
      <c r="P71">
        <v>0.46233249952163097</v>
      </c>
      <c r="Q71">
        <v>4.7981204737546988E-2</v>
      </c>
      <c r="R71">
        <v>0.34897413849830627</v>
      </c>
      <c r="S71">
        <v>4.1972746656867149E-2</v>
      </c>
      <c r="T71">
        <v>5.136277181665265E-2</v>
      </c>
      <c r="U71">
        <v>1.1588223774221378E-2</v>
      </c>
      <c r="V71">
        <v>2.5392207530092172E-2</v>
      </c>
      <c r="W71">
        <v>4.5455449146188723E-2</v>
      </c>
      <c r="X71">
        <v>0.13481319250929799</v>
      </c>
      <c r="Y71">
        <v>3.8374521782581737E-2</v>
      </c>
      <c r="Z71">
        <v>0.24501043558120728</v>
      </c>
      <c r="AA71">
        <v>3.8361502212581236E-2</v>
      </c>
      <c r="AB71">
        <v>3.7586144056505552E-2</v>
      </c>
      <c r="AC71">
        <v>8.6499876433358304E-3</v>
      </c>
      <c r="AD71">
        <v>2.1646784121873455E-2</v>
      </c>
      <c r="AE71">
        <v>2.8009009397411341E-2</v>
      </c>
      <c r="AF71">
        <v>7.687190523506017E-2</v>
      </c>
      <c r="AG71">
        <v>3.3879960425562711E-2</v>
      </c>
      <c r="AH71">
        <v>0.1126394122838974</v>
      </c>
      <c r="AI71">
        <v>2.8263150989925399E-2</v>
      </c>
      <c r="AJ71">
        <v>1.5735668020235783E-2</v>
      </c>
      <c r="AK71">
        <v>4.363590148429076E-3</v>
      </c>
      <c r="AL71">
        <v>1.2205186601655621E-2</v>
      </c>
      <c r="AM71">
        <v>7.1269175234234938E-3</v>
      </c>
      <c r="AN71">
        <v>2.4180099372999964E-2</v>
      </c>
      <c r="AO71">
        <v>2.0758039177317739E-2</v>
      </c>
      <c r="AP71">
        <v>8.222004771232605E-2</v>
      </c>
      <c r="AQ71">
        <v>2.4302392695994424E-2</v>
      </c>
      <c r="AR71">
        <v>1.0727858169831279E-2</v>
      </c>
      <c r="AS71">
        <v>3.1282131107331574E-3</v>
      </c>
      <c r="AT71">
        <v>9.0188078041166363E-3</v>
      </c>
      <c r="AU71">
        <v>4.058726847105682E-3</v>
      </c>
      <c r="AV71">
        <v>1.5231971381590239E-2</v>
      </c>
      <c r="AW71">
        <v>1.5744941125738883E-2</v>
      </c>
      <c r="AX71">
        <v>4.0817286819219589E-2</v>
      </c>
      <c r="AY71">
        <v>1.6617686849148394E-2</v>
      </c>
      <c r="AZ71">
        <v>4.8379944564656734E-3</v>
      </c>
      <c r="BA71">
        <v>1.4616976822412536E-3</v>
      </c>
      <c r="BB71">
        <v>4.0352088546876351E-3</v>
      </c>
      <c r="BC71">
        <v>1.4970634190334025E-3</v>
      </c>
      <c r="BD71">
        <v>5.0202254514074224E-3</v>
      </c>
      <c r="BE71">
        <v>7.378477851173351E-3</v>
      </c>
      <c r="BF71">
        <v>1.4967627823352814E-2</v>
      </c>
      <c r="BG71">
        <v>8.177078452763829E-3</v>
      </c>
      <c r="BH71">
        <v>1.4987593755777504E-3</v>
      </c>
      <c r="BI71">
        <v>3.5977331420440926E-4</v>
      </c>
      <c r="BJ71">
        <v>1.3813763267792837E-3</v>
      </c>
      <c r="BK71">
        <v>6.970310451382894E-5</v>
      </c>
      <c r="BL71">
        <v>9.3078939961875346E-4</v>
      </c>
      <c r="BM71">
        <v>2.5471374534100878E-3</v>
      </c>
      <c r="BN71">
        <v>0.18957161903381348</v>
      </c>
      <c r="BO71">
        <v>1.6843095926895083E-3</v>
      </c>
      <c r="BP71">
        <v>-1.5327337368236504E-3</v>
      </c>
      <c r="BQ71">
        <v>1.6342242487045455E-3</v>
      </c>
      <c r="BR71">
        <v>2.5911580707822729E-3</v>
      </c>
      <c r="BS71">
        <v>4.770331661757659E-2</v>
      </c>
      <c r="BT71">
        <v>0.13385411614421003</v>
      </c>
      <c r="BU71">
        <v>3.6353601425583131E-3</v>
      </c>
      <c r="BV71">
        <v>0.65102586150169373</v>
      </c>
      <c r="BW71">
        <v>8.4222696170151868E-3</v>
      </c>
      <c r="BX71">
        <v>2.7236680301804719E-2</v>
      </c>
      <c r="BY71">
        <v>8.3454834519195668E-3</v>
      </c>
      <c r="BZ71">
        <v>1.0544223112894942E-2</v>
      </c>
      <c r="CA71">
        <v>0.12154917470133009</v>
      </c>
      <c r="CB71">
        <v>0.46048769262582723</v>
      </c>
      <c r="CC71">
        <v>1.4455352497515353E-2</v>
      </c>
      <c r="CD71">
        <v>0.46145424246788025</v>
      </c>
      <c r="CE71">
        <v>6.7364793022455793E-3</v>
      </c>
      <c r="CF71">
        <v>2.875582874713177E-2</v>
      </c>
      <c r="CG71">
        <v>6.7097330596646186E-3</v>
      </c>
      <c r="CH71">
        <v>7.9520298488730858E-3</v>
      </c>
      <c r="CI71">
        <v>7.3874865341715945E-2</v>
      </c>
      <c r="CJ71">
        <v>0.32664187920983412</v>
      </c>
      <c r="CK71">
        <v>1.0800309684409414E-2</v>
      </c>
      <c r="CL71">
        <v>7.5269112340523317E-2</v>
      </c>
    </row>
    <row r="72" spans="1:90">
      <c r="A72">
        <v>1983</v>
      </c>
      <c r="B72">
        <v>1</v>
      </c>
      <c r="C72">
        <v>5.4749517108577006E-2</v>
      </c>
      <c r="D72">
        <v>7.7187517043671106E-2</v>
      </c>
      <c r="E72">
        <v>1.9843545654133043E-2</v>
      </c>
      <c r="F72">
        <v>3.5608985215039191E-2</v>
      </c>
      <c r="G72">
        <v>0.17540382072358396</v>
      </c>
      <c r="H72">
        <v>0.58601907736548453</v>
      </c>
      <c r="I72">
        <v>5.1187559334067968E-2</v>
      </c>
      <c r="J72">
        <v>0.81692177057266235</v>
      </c>
      <c r="K72">
        <v>5.2921116847316145E-2</v>
      </c>
      <c r="L72">
        <v>7.9814061345269374E-2</v>
      </c>
      <c r="M72">
        <v>1.8172009576059335E-2</v>
      </c>
      <c r="N72">
        <v>3.2996262903459486E-2</v>
      </c>
      <c r="O72">
        <v>0.12936176409430625</v>
      </c>
      <c r="P72">
        <v>0.45622237278480143</v>
      </c>
      <c r="Q72">
        <v>4.743059524282061E-2</v>
      </c>
      <c r="R72">
        <v>0.3542029857635498</v>
      </c>
      <c r="S72">
        <v>4.5599421932527064E-2</v>
      </c>
      <c r="T72">
        <v>5.0263535891095681E-2</v>
      </c>
      <c r="U72">
        <v>1.1625552107833817E-2</v>
      </c>
      <c r="V72">
        <v>2.4619291106824443E-2</v>
      </c>
      <c r="W72">
        <v>4.8530139896933049E-2</v>
      </c>
      <c r="X72">
        <v>0.13625912575747365</v>
      </c>
      <c r="Y72">
        <v>3.7314944341026494E-2</v>
      </c>
      <c r="Z72">
        <v>0.24851028621196747</v>
      </c>
      <c r="AA72">
        <v>4.1370739825517339E-2</v>
      </c>
      <c r="AB72">
        <v>3.6488137814535616E-2</v>
      </c>
      <c r="AC72">
        <v>8.4657369240378512E-3</v>
      </c>
      <c r="AD72">
        <v>2.0959322954996924E-2</v>
      </c>
      <c r="AE72">
        <v>3.0116545094447195E-2</v>
      </c>
      <c r="AF72">
        <v>7.8086043740589292E-2</v>
      </c>
      <c r="AG72">
        <v>3.3009985176659443E-2</v>
      </c>
      <c r="AH72">
        <v>0.11513808369636536</v>
      </c>
      <c r="AI72">
        <v>3.0224471272566927E-2</v>
      </c>
      <c r="AJ72">
        <v>1.4900527269156316E-2</v>
      </c>
      <c r="AK72">
        <v>4.2655248626214878E-3</v>
      </c>
      <c r="AL72">
        <v>1.1545474137660041E-2</v>
      </c>
      <c r="AM72">
        <v>8.8591338059145642E-3</v>
      </c>
      <c r="AN72">
        <v>2.5528110538628794E-2</v>
      </c>
      <c r="AO72">
        <v>1.9817095948553163E-2</v>
      </c>
      <c r="AP72">
        <v>8.3939425647258759E-2</v>
      </c>
      <c r="AQ72">
        <v>2.5660434017473893E-2</v>
      </c>
      <c r="AR72">
        <v>1.0335754763815643E-2</v>
      </c>
      <c r="AS72">
        <v>3.0066291122619552E-3</v>
      </c>
      <c r="AT72">
        <v>8.3563457028204436E-3</v>
      </c>
      <c r="AU72">
        <v>5.5141376115202248E-3</v>
      </c>
      <c r="AV72">
        <v>1.6291430343465162E-2</v>
      </c>
      <c r="AW72">
        <v>1.477633701912333E-2</v>
      </c>
      <c r="AX72">
        <v>4.1355978697538376E-2</v>
      </c>
      <c r="AY72">
        <v>1.7275460650055759E-2</v>
      </c>
      <c r="AZ72">
        <v>4.7493560818682046E-3</v>
      </c>
      <c r="BA72">
        <v>1.4338204037711143E-3</v>
      </c>
      <c r="BB72">
        <v>3.6868536781957269E-3</v>
      </c>
      <c r="BC72">
        <v>1.7247942858854141E-3</v>
      </c>
      <c r="BD72">
        <v>5.6314745049251226E-3</v>
      </c>
      <c r="BE72">
        <v>6.8550283435659777E-3</v>
      </c>
      <c r="BF72">
        <v>1.4990347437560558E-2</v>
      </c>
      <c r="BG72">
        <v>7.9747813911161935E-3</v>
      </c>
      <c r="BH72">
        <v>1.5040361377818162E-3</v>
      </c>
      <c r="BI72">
        <v>4.0572004521469113E-4</v>
      </c>
      <c r="BJ72">
        <v>1.2909246950163721E-3</v>
      </c>
      <c r="BK72">
        <v>2.2472141160379471E-4</v>
      </c>
      <c r="BL72">
        <v>1.1684315615904768E-3</v>
      </c>
      <c r="BM72">
        <v>2.4220263616230864E-3</v>
      </c>
      <c r="BN72">
        <v>0.18307822942733765</v>
      </c>
      <c r="BO72">
        <v>1.7826044029349817E-3</v>
      </c>
      <c r="BP72">
        <v>-2.7062789057319923E-3</v>
      </c>
      <c r="BQ72">
        <v>1.6602362051452429E-3</v>
      </c>
      <c r="BR72">
        <v>2.5904132081135049E-3</v>
      </c>
      <c r="BS72">
        <v>4.6144530508689455E-2</v>
      </c>
      <c r="BT72">
        <v>0.12998427604979865</v>
      </c>
      <c r="BU72">
        <v>3.6260581934189399E-3</v>
      </c>
      <c r="BV72">
        <v>0.6457970142364502</v>
      </c>
      <c r="BW72">
        <v>8.9362386641889668E-3</v>
      </c>
      <c r="BX72">
        <v>2.6747465420013557E-2</v>
      </c>
      <c r="BY72">
        <v>8.1802792325154274E-3</v>
      </c>
      <c r="BZ72">
        <v>1.089150989288511E-2</v>
      </c>
      <c r="CA72">
        <v>0.12698931836289606</v>
      </c>
      <c r="CB72">
        <v>0.44914852040349895</v>
      </c>
      <c r="CC72">
        <v>1.4894679497217306E-2</v>
      </c>
      <c r="CD72">
        <v>0.46271878480911255</v>
      </c>
      <c r="CE72">
        <v>7.1519225046354712E-3</v>
      </c>
      <c r="CF72">
        <v>2.9436599393531604E-2</v>
      </c>
      <c r="CG72">
        <v>6.518531801622005E-3</v>
      </c>
      <c r="CH72">
        <v>8.2998292306425189E-3</v>
      </c>
      <c r="CI72">
        <v>8.0874866956325717E-2</v>
      </c>
      <c r="CJ72">
        <v>0.31917996250502217</v>
      </c>
      <c r="CK72">
        <v>1.1244459418999063E-2</v>
      </c>
      <c r="CL72">
        <v>8.3899393183723317E-2</v>
      </c>
    </row>
    <row r="73" spans="1:90">
      <c r="A73">
        <v>1984</v>
      </c>
      <c r="B73">
        <v>1</v>
      </c>
      <c r="C73">
        <v>5.5330337857391498E-2</v>
      </c>
      <c r="D73">
        <v>7.9931394970482628E-2</v>
      </c>
      <c r="E73">
        <v>1.76817333095447E-2</v>
      </c>
      <c r="F73">
        <v>3.8066534689940035E-2</v>
      </c>
      <c r="G73">
        <v>0.18293782654689439</v>
      </c>
      <c r="H73">
        <v>0.5701238377010972</v>
      </c>
      <c r="I73">
        <v>5.5928328852603869E-2</v>
      </c>
      <c r="J73">
        <v>0.82116717100143433</v>
      </c>
      <c r="K73">
        <v>5.3597986800682285E-2</v>
      </c>
      <c r="L73">
        <v>8.2932373982770993E-2</v>
      </c>
      <c r="M73">
        <v>1.639457681605835E-2</v>
      </c>
      <c r="N73">
        <v>3.5681141516647412E-2</v>
      </c>
      <c r="O73">
        <v>0.13925017516638361</v>
      </c>
      <c r="P73">
        <v>0.44083618933452012</v>
      </c>
      <c r="Q73">
        <v>5.2463740430183863E-2</v>
      </c>
      <c r="R73">
        <v>0.36663818359375</v>
      </c>
      <c r="S73">
        <v>4.6400718762448633E-2</v>
      </c>
      <c r="T73">
        <v>5.4012180226285539E-2</v>
      </c>
      <c r="U73">
        <v>1.0123899525018331E-2</v>
      </c>
      <c r="V73">
        <v>2.7034772243206953E-2</v>
      </c>
      <c r="W73">
        <v>5.7086052547561307E-2</v>
      </c>
      <c r="X73">
        <v>0.12973718431729106</v>
      </c>
      <c r="Y73">
        <v>4.2242778630960133E-2</v>
      </c>
      <c r="Z73">
        <v>0.26112833619117737</v>
      </c>
      <c r="AA73">
        <v>4.2490271023298019E-2</v>
      </c>
      <c r="AB73">
        <v>3.8979421789033936E-2</v>
      </c>
      <c r="AC73">
        <v>7.5271333064946292E-3</v>
      </c>
      <c r="AD73">
        <v>2.3175894533820424E-2</v>
      </c>
      <c r="AE73">
        <v>3.5967187083047678E-2</v>
      </c>
      <c r="AF73">
        <v>7.5307918807584626E-2</v>
      </c>
      <c r="AG73">
        <v>3.7680084069782495E-2</v>
      </c>
      <c r="AH73">
        <v>0.12498427182435989</v>
      </c>
      <c r="AI73">
        <v>3.1399137572234032E-2</v>
      </c>
      <c r="AJ73">
        <v>1.6595199188513047E-2</v>
      </c>
      <c r="AK73">
        <v>3.6389465584644254E-3</v>
      </c>
      <c r="AL73">
        <v>1.2986241986640466E-2</v>
      </c>
      <c r="AM73">
        <v>1.1739105711280243E-2</v>
      </c>
      <c r="AN73">
        <v>2.5513135820777789E-2</v>
      </c>
      <c r="AO73">
        <v>2.311230801681179E-2</v>
      </c>
      <c r="AP73">
        <v>9.2340186238288879E-2</v>
      </c>
      <c r="AQ73">
        <v>2.6802563896201715E-2</v>
      </c>
      <c r="AR73">
        <v>1.1767474288115261E-2</v>
      </c>
      <c r="AS73">
        <v>2.6339324518741248E-3</v>
      </c>
      <c r="AT73">
        <v>9.3025888265207777E-3</v>
      </c>
      <c r="AU73">
        <v>7.8698986792189798E-3</v>
      </c>
      <c r="AV73">
        <v>1.688672950333121E-2</v>
      </c>
      <c r="AW73">
        <v>1.7076851812235554E-2</v>
      </c>
      <c r="AX73">
        <v>4.7299657016992569E-2</v>
      </c>
      <c r="AY73">
        <v>1.8966567439695325E-2</v>
      </c>
      <c r="AZ73">
        <v>5.9190890529630547E-3</v>
      </c>
      <c r="BA73">
        <v>1.2720679124256504E-3</v>
      </c>
      <c r="BB73">
        <v>3.9820844257129452E-3</v>
      </c>
      <c r="BC73">
        <v>2.9329170558312634E-3</v>
      </c>
      <c r="BD73">
        <v>6.4909922770193963E-3</v>
      </c>
      <c r="BE73">
        <v>7.7358653040089445E-3</v>
      </c>
      <c r="BF73">
        <v>1.7511902377009392E-2</v>
      </c>
      <c r="BG73">
        <v>9.4768830516652573E-3</v>
      </c>
      <c r="BH73">
        <v>1.7076595850518718E-3</v>
      </c>
      <c r="BI73">
        <v>3.4674779018347817E-4</v>
      </c>
      <c r="BJ73">
        <v>1.4081507312547661E-3</v>
      </c>
      <c r="BK73">
        <v>4.8301894171351282E-4</v>
      </c>
      <c r="BL73">
        <v>1.3047853547014962E-3</v>
      </c>
      <c r="BM73">
        <v>2.7855326392979825E-3</v>
      </c>
      <c r="BN73">
        <v>0.17883282899856567</v>
      </c>
      <c r="BO73">
        <v>1.6848697296810782E-3</v>
      </c>
      <c r="BP73">
        <v>-3.0860106940113624E-3</v>
      </c>
      <c r="BQ73">
        <v>1.2759937427285195E-3</v>
      </c>
      <c r="BR73">
        <v>2.3592524183946259E-3</v>
      </c>
      <c r="BS73">
        <v>4.3776058441473135E-2</v>
      </c>
      <c r="BT73">
        <v>0.12949510827395164</v>
      </c>
      <c r="BU73">
        <v>3.3385379316782913E-3</v>
      </c>
      <c r="BV73">
        <v>0.63336181640625</v>
      </c>
      <c r="BW73">
        <v>8.7113572049625811E-3</v>
      </c>
      <c r="BX73">
        <v>2.5725865559829933E-2</v>
      </c>
      <c r="BY73">
        <v>7.5271357571607411E-3</v>
      </c>
      <c r="BZ73">
        <v>1.0922180473638224E-2</v>
      </c>
      <c r="CA73">
        <v>0.12594260314291103</v>
      </c>
      <c r="CB73">
        <v>0.43938234333658155</v>
      </c>
      <c r="CC73">
        <v>1.5150922179729031E-2</v>
      </c>
      <c r="CD73">
        <v>0.45452898740768433</v>
      </c>
      <c r="CE73">
        <v>7.0246974314173384E-3</v>
      </c>
      <c r="CF73">
        <v>2.8794422830532351E-2</v>
      </c>
      <c r="CG73">
        <v>6.2492341963659636E-3</v>
      </c>
      <c r="CH73">
        <v>8.5611792744335787E-3</v>
      </c>
      <c r="CI73">
        <v>8.2192639507478127E-2</v>
      </c>
      <c r="CJ73">
        <v>0.3099239440436431</v>
      </c>
      <c r="CK73">
        <v>1.1772480514922265E-2</v>
      </c>
      <c r="CL73">
        <v>9.1416193657981037E-2</v>
      </c>
    </row>
    <row r="74" spans="1:90">
      <c r="A74">
        <v>1985</v>
      </c>
      <c r="B74">
        <v>1</v>
      </c>
      <c r="C74">
        <v>5.0062543677890758E-2</v>
      </c>
      <c r="D74">
        <v>7.666825335708416E-2</v>
      </c>
      <c r="E74">
        <v>1.8589768029444897E-2</v>
      </c>
      <c r="F74">
        <v>3.6737426578322019E-2</v>
      </c>
      <c r="G74">
        <v>0.18975557472755344</v>
      </c>
      <c r="H74">
        <v>0.57296295176895196</v>
      </c>
      <c r="I74">
        <v>5.5223446181894065E-2</v>
      </c>
      <c r="J74">
        <v>0.82118803262710571</v>
      </c>
      <c r="K74">
        <v>4.8539982581408035E-2</v>
      </c>
      <c r="L74">
        <v>8.0330767967611308E-2</v>
      </c>
      <c r="M74">
        <v>1.7168110950122283E-2</v>
      </c>
      <c r="N74">
        <v>3.412341850058543E-2</v>
      </c>
      <c r="O74">
        <v>0.14597047074635441</v>
      </c>
      <c r="P74">
        <v>0.44369735373432712</v>
      </c>
      <c r="Q74">
        <v>5.1357940556908184E-2</v>
      </c>
      <c r="R74">
        <v>0.36657366156578064</v>
      </c>
      <c r="S74">
        <v>4.1773891320403059E-2</v>
      </c>
      <c r="T74">
        <v>5.3808694560891962E-2</v>
      </c>
      <c r="U74">
        <v>1.1012158490391166E-2</v>
      </c>
      <c r="V74">
        <v>2.550900337639805E-2</v>
      </c>
      <c r="W74">
        <v>5.9020086183525555E-2</v>
      </c>
      <c r="X74">
        <v>0.13457426117013893</v>
      </c>
      <c r="Y74">
        <v>4.087550835432787E-2</v>
      </c>
      <c r="Z74">
        <v>0.26093879342079163</v>
      </c>
      <c r="AA74">
        <v>3.8014168400184213E-2</v>
      </c>
      <c r="AB74">
        <v>3.9939268831136965E-2</v>
      </c>
      <c r="AC74">
        <v>8.6236744038309734E-3</v>
      </c>
      <c r="AD74">
        <v>2.1985186002219066E-2</v>
      </c>
      <c r="AE74">
        <v>3.7463399386340156E-2</v>
      </c>
      <c r="AF74">
        <v>7.8216333980027503E-2</v>
      </c>
      <c r="AG74">
        <v>3.6696665914334639E-2</v>
      </c>
      <c r="AH74">
        <v>0.12553958594799042</v>
      </c>
      <c r="AI74">
        <v>2.8417560257237646E-2</v>
      </c>
      <c r="AJ74">
        <v>1.8418668823163967E-2</v>
      </c>
      <c r="AK74">
        <v>4.4298916128546074E-3</v>
      </c>
      <c r="AL74">
        <v>1.2526941339534711E-2</v>
      </c>
      <c r="AM74">
        <v>1.254848549784085E-2</v>
      </c>
      <c r="AN74">
        <v>2.6098956955461137E-2</v>
      </c>
      <c r="AO74">
        <v>2.309899346237505E-2</v>
      </c>
      <c r="AP74">
        <v>9.3176968395709991E-2</v>
      </c>
      <c r="AQ74">
        <v>2.4596279629594365E-2</v>
      </c>
      <c r="AR74">
        <v>1.3817388560837484E-2</v>
      </c>
      <c r="AS74">
        <v>3.3107990562185967E-3</v>
      </c>
      <c r="AT74">
        <v>9.1719666734474351E-3</v>
      </c>
      <c r="AU74">
        <v>8.1217714006627355E-3</v>
      </c>
      <c r="AV74">
        <v>1.6618074646220057E-2</v>
      </c>
      <c r="AW74">
        <v>1.7540594688453166E-2</v>
      </c>
      <c r="AX74">
        <v>4.7201294451951981E-2</v>
      </c>
      <c r="AY74">
        <v>1.6776851408406779E-2</v>
      </c>
      <c r="AZ74">
        <v>7.4050948985801817E-3</v>
      </c>
      <c r="BA74">
        <v>1.7903103691132862E-3</v>
      </c>
      <c r="BB74">
        <v>3.9682653799019887E-3</v>
      </c>
      <c r="BC74">
        <v>2.9408140311947351E-3</v>
      </c>
      <c r="BD74">
        <v>6.2064752701172232E-3</v>
      </c>
      <c r="BE74">
        <v>8.1134874066549276E-3</v>
      </c>
      <c r="BF74">
        <v>1.6444744542241096E-2</v>
      </c>
      <c r="BG74">
        <v>7.9230331518116235E-3</v>
      </c>
      <c r="BH74">
        <v>2.0566660576788846E-3</v>
      </c>
      <c r="BI74">
        <v>3.6954986321792617E-4</v>
      </c>
      <c r="BJ74">
        <v>1.2534695599643051E-3</v>
      </c>
      <c r="BK74">
        <v>7.5944973953355423E-4</v>
      </c>
      <c r="BL74">
        <v>1.3208152241990228E-3</v>
      </c>
      <c r="BM74">
        <v>2.7647192784889234E-3</v>
      </c>
      <c r="BN74">
        <v>0.17881196737289429</v>
      </c>
      <c r="BO74">
        <v>1.4648525645309372E-3</v>
      </c>
      <c r="BP74">
        <v>-3.7766492552921693E-3</v>
      </c>
      <c r="BQ74">
        <v>1.4064581137914506E-3</v>
      </c>
      <c r="BR74">
        <v>2.5825492618957602E-3</v>
      </c>
      <c r="BS74">
        <v>4.3898123455596919E-2</v>
      </c>
      <c r="BT74">
        <v>0.12952007929539608</v>
      </c>
      <c r="BU74">
        <v>3.7165058391717626E-3</v>
      </c>
      <c r="BV74">
        <v>0.63342633843421936</v>
      </c>
      <c r="BW74">
        <v>8.0808427023735009E-3</v>
      </c>
      <c r="BX74">
        <v>2.2644629893708378E-2</v>
      </c>
      <c r="BY74">
        <v>7.5401151690556462E-3</v>
      </c>
      <c r="BZ74">
        <v>1.1121294855269626E-2</v>
      </c>
      <c r="CA74">
        <v>0.1308359104690564</v>
      </c>
      <c r="CB74">
        <v>0.4376038461133705</v>
      </c>
      <c r="CC74">
        <v>1.5599721481395218E-2</v>
      </c>
      <c r="CD74">
        <v>0.45461437106132507</v>
      </c>
      <c r="CE74">
        <v>6.6124379119573392E-3</v>
      </c>
      <c r="CF74">
        <v>2.6388909224379947E-2</v>
      </c>
      <c r="CG74">
        <v>6.1304933705215465E-3</v>
      </c>
      <c r="CH74">
        <v>8.5360134928357499E-3</v>
      </c>
      <c r="CI74">
        <v>8.6984370443307424E-2</v>
      </c>
      <c r="CJ74">
        <v>0.30811347534620881</v>
      </c>
      <c r="CK74">
        <v>1.1848741638699664E-2</v>
      </c>
      <c r="CL74">
        <v>9.5031051450586185E-2</v>
      </c>
    </row>
    <row r="75" spans="1:90">
      <c r="A75">
        <v>1986</v>
      </c>
      <c r="B75">
        <v>1</v>
      </c>
      <c r="C75">
        <v>4.0935981417582479E-2</v>
      </c>
      <c r="D75">
        <v>7.286648288932096E-2</v>
      </c>
      <c r="E75">
        <v>1.8328352109059365E-2</v>
      </c>
      <c r="F75">
        <v>3.653576447125606E-2</v>
      </c>
      <c r="G75">
        <v>0.19031609515775649</v>
      </c>
      <c r="H75">
        <v>0.58497616015214449</v>
      </c>
      <c r="I75">
        <v>5.6041175076728358E-2</v>
      </c>
      <c r="J75">
        <v>0.82332950830459595</v>
      </c>
      <c r="K75">
        <v>3.9466429215273276E-2</v>
      </c>
      <c r="L75">
        <v>7.6575192255358346E-2</v>
      </c>
      <c r="M75">
        <v>1.695024972622719E-2</v>
      </c>
      <c r="N75">
        <v>3.3970271080430346E-2</v>
      </c>
      <c r="O75">
        <v>0.14585257570581384</v>
      </c>
      <c r="P75">
        <v>0.45833370125391587</v>
      </c>
      <c r="Q75">
        <v>5.2179992701612055E-2</v>
      </c>
      <c r="R75">
        <v>0.36473101377487183</v>
      </c>
      <c r="S75">
        <v>3.3626433892406264E-2</v>
      </c>
      <c r="T75">
        <v>5.1319749594035083E-2</v>
      </c>
      <c r="U75">
        <v>1.1748945302721955E-2</v>
      </c>
      <c r="V75">
        <v>2.4907473930506845E-2</v>
      </c>
      <c r="W75">
        <v>6.0473465604709536E-2</v>
      </c>
      <c r="X75">
        <v>0.142042026025128</v>
      </c>
      <c r="Y75">
        <v>4.0608900838599797E-2</v>
      </c>
      <c r="Z75">
        <v>0.25850987434387207</v>
      </c>
      <c r="AA75">
        <v>3.0818669335221059E-2</v>
      </c>
      <c r="AB75">
        <v>3.8302686890974061E-2</v>
      </c>
      <c r="AC75">
        <v>9.1167133356934455E-3</v>
      </c>
      <c r="AD75">
        <v>2.1445484107579967E-2</v>
      </c>
      <c r="AE75">
        <v>3.9319019652448481E-2</v>
      </c>
      <c r="AF75">
        <v>8.3079828725077007E-2</v>
      </c>
      <c r="AG75">
        <v>3.6422761105215029E-2</v>
      </c>
      <c r="AH75">
        <v>0.12209108471870422</v>
      </c>
      <c r="AI75">
        <v>2.2537816227000948E-2</v>
      </c>
      <c r="AJ75">
        <v>1.8213068373256563E-2</v>
      </c>
      <c r="AK75">
        <v>4.5594801215745927E-3</v>
      </c>
      <c r="AL75">
        <v>1.184973261213422E-2</v>
      </c>
      <c r="AM75">
        <v>1.4846478455423974E-2</v>
      </c>
      <c r="AN75">
        <v>2.7892299807927748E-2</v>
      </c>
      <c r="AO75">
        <v>2.2194419438708094E-2</v>
      </c>
      <c r="AP75">
        <v>8.9226439595222473E-2</v>
      </c>
      <c r="AQ75">
        <v>1.9451804938519585E-2</v>
      </c>
      <c r="AR75">
        <v>1.3774471669076315E-2</v>
      </c>
      <c r="AS75">
        <v>3.4409817845965124E-3</v>
      </c>
      <c r="AT75">
        <v>8.4612922811381653E-3</v>
      </c>
      <c r="AU75">
        <v>1.0031529762840453E-2</v>
      </c>
      <c r="AV75">
        <v>1.7549187948620398E-2</v>
      </c>
      <c r="AW75">
        <v>1.6516360142767975E-2</v>
      </c>
      <c r="AX75">
        <v>4.3491315096616745E-2</v>
      </c>
      <c r="AY75">
        <v>1.335195902827626E-2</v>
      </c>
      <c r="AZ75">
        <v>6.5846665472617093E-3</v>
      </c>
      <c r="BA75">
        <v>1.6338950918553129E-3</v>
      </c>
      <c r="BB75">
        <v>3.706509656396934E-3</v>
      </c>
      <c r="BC75">
        <v>3.8284445814209421E-3</v>
      </c>
      <c r="BD75">
        <v>6.5385099927530764E-3</v>
      </c>
      <c r="BE75">
        <v>7.8476116391759942E-3</v>
      </c>
      <c r="BF75">
        <v>1.5499474480748177E-2</v>
      </c>
      <c r="BG75">
        <v>6.7486078740613105E-3</v>
      </c>
      <c r="BH75">
        <v>2.2855038039159871E-3</v>
      </c>
      <c r="BI75">
        <v>4.2312848809972605E-4</v>
      </c>
      <c r="BJ75">
        <v>1.1164718633249599E-3</v>
      </c>
      <c r="BK75">
        <v>7.2374439503362269E-4</v>
      </c>
      <c r="BL75">
        <v>1.6052995686009833E-3</v>
      </c>
      <c r="BM75">
        <v>2.5979761017891124E-3</v>
      </c>
      <c r="BN75">
        <v>0.17667049169540405</v>
      </c>
      <c r="BO75">
        <v>1.4242292635352361E-3</v>
      </c>
      <c r="BP75">
        <v>-3.8179700219178568E-3</v>
      </c>
      <c r="BQ75">
        <v>1.363106416433499E-3</v>
      </c>
      <c r="BR75">
        <v>2.5342646185914195E-3</v>
      </c>
      <c r="BS75">
        <v>4.458344303905773E-2</v>
      </c>
      <c r="BT75">
        <v>0.12686619576341096</v>
      </c>
      <c r="BU75">
        <v>3.7183298891092617E-3</v>
      </c>
      <c r="BV75">
        <v>0.63526898622512817</v>
      </c>
      <c r="BW75">
        <v>7.1547437161842828E-3</v>
      </c>
      <c r="BX75">
        <v>2.1352004877246492E-2</v>
      </c>
      <c r="BY75">
        <v>6.5372347832991671E-3</v>
      </c>
      <c r="BZ75">
        <v>1.1532019785772844E-2</v>
      </c>
      <c r="CA75">
        <v>0.12993217889428529</v>
      </c>
      <c r="CB75">
        <v>0.44219325143674043</v>
      </c>
      <c r="CC75">
        <v>1.6571582659026488E-2</v>
      </c>
      <c r="CD75">
        <v>0.45859849452972412</v>
      </c>
      <c r="CE75">
        <v>5.7277085071187426E-3</v>
      </c>
      <c r="CF75">
        <v>2.5136119847211605E-2</v>
      </c>
      <c r="CG75">
        <v>5.1718264803693268E-3</v>
      </c>
      <c r="CH75">
        <v>8.9942440399010809E-3</v>
      </c>
      <c r="CI75">
        <v>8.5404746262435383E-2</v>
      </c>
      <c r="CJ75">
        <v>0.31535223391874417</v>
      </c>
      <c r="CK75">
        <v>1.281453790540478E-2</v>
      </c>
      <c r="CL75">
        <v>9.1150150608236849E-2</v>
      </c>
    </row>
    <row r="76" spans="1:90">
      <c r="A76">
        <v>1987</v>
      </c>
      <c r="B76">
        <v>1</v>
      </c>
      <c r="C76">
        <v>4.3079387186252482E-2</v>
      </c>
      <c r="D76">
        <v>6.9687081295032982E-2</v>
      </c>
      <c r="E76">
        <v>1.8427366787959976E-2</v>
      </c>
      <c r="F76">
        <v>3.6764937475513459E-2</v>
      </c>
      <c r="G76">
        <v>0.18150530086444761</v>
      </c>
      <c r="H76">
        <v>0.59335088301516137</v>
      </c>
      <c r="I76">
        <v>5.7185019451570805E-2</v>
      </c>
      <c r="J76">
        <v>0.82737177610397339</v>
      </c>
      <c r="K76">
        <v>4.1362384188096617E-2</v>
      </c>
      <c r="L76">
        <v>7.2705408090552592E-2</v>
      </c>
      <c r="M76">
        <v>1.680187655839635E-2</v>
      </c>
      <c r="N76">
        <v>3.3879104104247673E-2</v>
      </c>
      <c r="O76">
        <v>0.13868209382823476</v>
      </c>
      <c r="P76">
        <v>0.47119424787370567</v>
      </c>
      <c r="Q76">
        <v>5.2746492396635938E-2</v>
      </c>
      <c r="R76">
        <v>0.3761153519153595</v>
      </c>
      <c r="S76">
        <v>3.4470765928272508E-2</v>
      </c>
      <c r="T76">
        <v>5.2242946157582668E-2</v>
      </c>
      <c r="U76">
        <v>1.1571231943845045E-2</v>
      </c>
      <c r="V76">
        <v>2.5267338853877965E-2</v>
      </c>
      <c r="W76">
        <v>5.9954235966121774E-2</v>
      </c>
      <c r="X76">
        <v>0.15119190583357742</v>
      </c>
      <c r="Y76">
        <v>4.1416616916529439E-2</v>
      </c>
      <c r="Z76">
        <v>0.27157947421073914</v>
      </c>
      <c r="AA76">
        <v>3.0977951496418497E-2</v>
      </c>
      <c r="AB76">
        <v>4.23816544357992E-2</v>
      </c>
      <c r="AC76">
        <v>9.0801487639445566E-3</v>
      </c>
      <c r="AD76">
        <v>2.1361852723612469E-2</v>
      </c>
      <c r="AE76">
        <v>4.0880901499478463E-2</v>
      </c>
      <c r="AF76">
        <v>9.0555763370083461E-2</v>
      </c>
      <c r="AG76">
        <v>3.6340786842572498E-2</v>
      </c>
      <c r="AH76">
        <v>0.13306523859500885</v>
      </c>
      <c r="AI76">
        <v>2.1594634221258575E-2</v>
      </c>
      <c r="AJ76">
        <v>2.3088128180511418E-2</v>
      </c>
      <c r="AK76">
        <v>4.6955641099541492E-3</v>
      </c>
      <c r="AL76">
        <v>1.1736749419969363E-2</v>
      </c>
      <c r="AM76">
        <v>1.7530943544353753E-2</v>
      </c>
      <c r="AN76">
        <v>3.2630474308689691E-2</v>
      </c>
      <c r="AO76">
        <v>2.1788306949631568E-2</v>
      </c>
      <c r="AP76">
        <v>9.813331812620163E-2</v>
      </c>
      <c r="AQ76">
        <v>1.8121293872906057E-2</v>
      </c>
      <c r="AR76">
        <v>1.8024940536413684E-2</v>
      </c>
      <c r="AS76">
        <v>3.5081561517192007E-3</v>
      </c>
      <c r="AT76">
        <v>8.181803333985143E-3</v>
      </c>
      <c r="AU76">
        <v>1.2318758893976234E-2</v>
      </c>
      <c r="AV76">
        <v>2.2236462165249361E-2</v>
      </c>
      <c r="AW76">
        <v>1.5741460440866932E-2</v>
      </c>
      <c r="AX76">
        <v>4.8432867974042892E-2</v>
      </c>
      <c r="AY76">
        <v>1.1635398399257681E-2</v>
      </c>
      <c r="AZ76">
        <v>1.0308992184174248E-2</v>
      </c>
      <c r="BA76">
        <v>1.5706934028062729E-3</v>
      </c>
      <c r="BB76">
        <v>3.5244446372583952E-3</v>
      </c>
      <c r="BC76">
        <v>5.3288020791882164E-3</v>
      </c>
      <c r="BD76">
        <v>8.7428759542252394E-3</v>
      </c>
      <c r="BE76">
        <v>7.3211955145516261E-3</v>
      </c>
      <c r="BF76">
        <v>1.7138117924332619E-2</v>
      </c>
      <c r="BG76">
        <v>5.4264006827730929E-3</v>
      </c>
      <c r="BH76">
        <v>4.5324119262354894E-3</v>
      </c>
      <c r="BI76">
        <v>4.7808477178801624E-4</v>
      </c>
      <c r="BJ76">
        <v>1.2341399176014085E-3</v>
      </c>
      <c r="BK76">
        <v>7.4309478979643368E-4</v>
      </c>
      <c r="BL76">
        <v>2.0586131113800536E-3</v>
      </c>
      <c r="BM76">
        <v>2.6653806303571837E-3</v>
      </c>
      <c r="BN76">
        <v>0.17262822389602661</v>
      </c>
      <c r="BO76">
        <v>1.6692589287638881E-3</v>
      </c>
      <c r="BP76">
        <v>-3.1210817369367993E-3</v>
      </c>
      <c r="BQ76">
        <v>1.6120084737898356E-3</v>
      </c>
      <c r="BR76">
        <v>2.8561528540868015E-3</v>
      </c>
      <c r="BS76">
        <v>4.2953675122373809E-2</v>
      </c>
      <c r="BT76">
        <v>0.12234058669749485</v>
      </c>
      <c r="BU76">
        <v>4.3177690711959874E-3</v>
      </c>
      <c r="BV76">
        <v>0.6238846480846405</v>
      </c>
      <c r="BW76">
        <v>8.4713260955964678E-3</v>
      </c>
      <c r="BX76">
        <v>1.7257892784855872E-2</v>
      </c>
      <c r="BY76">
        <v>6.8210102889240476E-3</v>
      </c>
      <c r="BZ76">
        <v>1.1411298175664841E-2</v>
      </c>
      <c r="CA76">
        <v>0.12163042033868381</v>
      </c>
      <c r="CB76">
        <v>0.44143943568531696</v>
      </c>
      <c r="CC76">
        <v>1.6853551011784641E-2</v>
      </c>
      <c r="CD76">
        <v>0.45125642418861389</v>
      </c>
      <c r="CE76">
        <v>6.7981050425341355E-3</v>
      </c>
      <c r="CF76">
        <v>2.0348830409361141E-2</v>
      </c>
      <c r="CG76">
        <v>5.2071619047084098E-3</v>
      </c>
      <c r="CH76">
        <v>8.5528701565669336E-3</v>
      </c>
      <c r="CI76">
        <v>7.8746108725243735E-2</v>
      </c>
      <c r="CJ76">
        <v>0.3190814693417427</v>
      </c>
      <c r="CK76">
        <v>1.2522019653066058E-2</v>
      </c>
      <c r="CL76">
        <v>9.0952965584375378E-2</v>
      </c>
    </row>
    <row r="77" spans="1:90">
      <c r="A77">
        <v>1988</v>
      </c>
      <c r="B77">
        <v>1</v>
      </c>
      <c r="C77">
        <v>4.5363536342126309E-2</v>
      </c>
      <c r="D77">
        <v>6.9438354522059598E-2</v>
      </c>
      <c r="E77">
        <v>1.8945351117223064E-2</v>
      </c>
      <c r="F77">
        <v>3.7548350555112187E-2</v>
      </c>
      <c r="G77">
        <v>0.17767749767678964</v>
      </c>
      <c r="H77">
        <v>0.591714460597216</v>
      </c>
      <c r="I77">
        <v>5.9312460963273125E-2</v>
      </c>
      <c r="J77">
        <v>0.83055520057678223</v>
      </c>
      <c r="K77">
        <v>4.3795071407588176E-2</v>
      </c>
      <c r="L77">
        <v>7.2136040736176729E-2</v>
      </c>
      <c r="M77">
        <v>1.7104631494134579E-2</v>
      </c>
      <c r="N77">
        <v>3.4556383105868504E-2</v>
      </c>
      <c r="O77">
        <v>0.1352062395105357</v>
      </c>
      <c r="P77">
        <v>0.47306188835653307</v>
      </c>
      <c r="Q77">
        <v>5.4694982005149037E-2</v>
      </c>
      <c r="R77">
        <v>0.38948160409927368</v>
      </c>
      <c r="S77">
        <v>3.7972728300988849E-2</v>
      </c>
      <c r="T77">
        <v>5.2100072242384471E-2</v>
      </c>
      <c r="U77">
        <v>1.1689754881173896E-2</v>
      </c>
      <c r="V77">
        <v>2.5928994187944632E-2</v>
      </c>
      <c r="W77">
        <v>5.8908649582967341E-2</v>
      </c>
      <c r="X77">
        <v>0.15955851247990893</v>
      </c>
      <c r="Y77">
        <v>4.3322876920088002E-2</v>
      </c>
      <c r="Z77">
        <v>0.28666871786117554</v>
      </c>
      <c r="AA77">
        <v>3.5203787057654812E-2</v>
      </c>
      <c r="AB77">
        <v>4.2462246257261096E-2</v>
      </c>
      <c r="AC77">
        <v>9.0983700962762055E-3</v>
      </c>
      <c r="AD77">
        <v>2.2358110846519206E-2</v>
      </c>
      <c r="AE77">
        <v>4.0097883354612507E-2</v>
      </c>
      <c r="AF77">
        <v>9.8705050106700887E-2</v>
      </c>
      <c r="AG77">
        <v>3.8743262121137649E-2</v>
      </c>
      <c r="AH77">
        <v>0.14876338839530945</v>
      </c>
      <c r="AI77">
        <v>2.7036558376038768E-2</v>
      </c>
      <c r="AJ77">
        <v>2.3564901270415158E-2</v>
      </c>
      <c r="AK77">
        <v>4.680020044901455E-3</v>
      </c>
      <c r="AL77">
        <v>1.269318093645358E-2</v>
      </c>
      <c r="AM77">
        <v>1.6622119204075761E-2</v>
      </c>
      <c r="AN77">
        <v>4.0260651032054964E-2</v>
      </c>
      <c r="AO77">
        <v>2.3905946277417968E-2</v>
      </c>
      <c r="AP77">
        <v>0.11336487531661987</v>
      </c>
      <c r="AQ77">
        <v>2.3388278796898747E-2</v>
      </c>
      <c r="AR77">
        <v>1.8510602363701983E-2</v>
      </c>
      <c r="AS77">
        <v>3.3943403332774907E-3</v>
      </c>
      <c r="AT77">
        <v>9.2172748887618481E-3</v>
      </c>
      <c r="AU77">
        <v>1.2208469303098577E-2</v>
      </c>
      <c r="AV77">
        <v>2.8684908874908481E-2</v>
      </c>
      <c r="AW77">
        <v>1.796099934792697E-2</v>
      </c>
      <c r="AX77">
        <v>5.9706281870603561E-2</v>
      </c>
      <c r="AY77">
        <v>1.6153290395660116E-2</v>
      </c>
      <c r="AZ77">
        <v>1.0935621226926276E-2</v>
      </c>
      <c r="BA77">
        <v>1.5588040940466435E-3</v>
      </c>
      <c r="BB77">
        <v>4.3119287506680681E-3</v>
      </c>
      <c r="BC77">
        <v>5.6098182608433841E-3</v>
      </c>
      <c r="BD77">
        <v>1.2237986437427979E-2</v>
      </c>
      <c r="BE77">
        <v>8.8988308495726396E-3</v>
      </c>
      <c r="BF77">
        <v>2.3015363141894341E-2</v>
      </c>
      <c r="BG77">
        <v>7.8720521673324734E-3</v>
      </c>
      <c r="BH77">
        <v>4.5111032678341037E-3</v>
      </c>
      <c r="BI77">
        <v>4.4280595659636083E-4</v>
      </c>
      <c r="BJ77">
        <v>1.6425846096910569E-3</v>
      </c>
      <c r="BK77">
        <v>1.3882668575176834E-3</v>
      </c>
      <c r="BL77">
        <v>3.6421420969766894E-3</v>
      </c>
      <c r="BM77">
        <v>3.5164082740080957E-3</v>
      </c>
      <c r="BN77">
        <v>0.16944479942321777</v>
      </c>
      <c r="BO77">
        <v>1.5089901894525461E-3</v>
      </c>
      <c r="BP77">
        <v>-2.8117746290234526E-3</v>
      </c>
      <c r="BQ77">
        <v>1.8266823049411887E-3</v>
      </c>
      <c r="BR77">
        <v>2.9581684929360437E-3</v>
      </c>
      <c r="BS77">
        <v>4.2628283954108788E-2</v>
      </c>
      <c r="BT77">
        <v>0.11880339584664938</v>
      </c>
      <c r="BU77">
        <v>4.5310291504942713E-3</v>
      </c>
      <c r="BV77">
        <v>0.61051839590072632</v>
      </c>
      <c r="BW77">
        <v>7.2440495726062573E-3</v>
      </c>
      <c r="BX77">
        <v>1.7167560525083787E-2</v>
      </c>
      <c r="BY77">
        <v>7.2241683827628383E-3</v>
      </c>
      <c r="BZ77">
        <v>1.1537292641972277E-2</v>
      </c>
      <c r="CA77">
        <v>0.11885558879368531</v>
      </c>
      <c r="CB77">
        <v>0.43124324955256088</v>
      </c>
      <c r="CC77">
        <v>1.724651372054296E-2</v>
      </c>
      <c r="CD77">
        <v>0.44107359647750854</v>
      </c>
      <c r="CE77">
        <v>5.7311360918996081E-3</v>
      </c>
      <c r="CF77">
        <v>1.9941974342053352E-2</v>
      </c>
      <c r="CG77">
        <v>5.3956956666764517E-3</v>
      </c>
      <c r="CH77">
        <v>8.5765343582282546E-3</v>
      </c>
      <c r="CI77">
        <v>7.6318640682251387E-2</v>
      </c>
      <c r="CJ77">
        <v>0.3124034771610798</v>
      </c>
      <c r="CK77">
        <v>1.270618968537454E-2</v>
      </c>
      <c r="CL77">
        <v>9.1243504622202279E-2</v>
      </c>
    </row>
    <row r="78" spans="1:90">
      <c r="A78">
        <v>1989</v>
      </c>
      <c r="B78">
        <v>1</v>
      </c>
      <c r="C78">
        <v>4.2466715295291557E-2</v>
      </c>
      <c r="D78">
        <v>7.0610036730273329E-2</v>
      </c>
      <c r="E78">
        <v>1.8223118840865027E-2</v>
      </c>
      <c r="F78">
        <v>3.7643402789093283E-2</v>
      </c>
      <c r="G78">
        <v>0.17813178803333063</v>
      </c>
      <c r="H78">
        <v>0.592777243351157</v>
      </c>
      <c r="I78">
        <v>6.0147705621073265E-2</v>
      </c>
      <c r="J78">
        <v>0.83068805932998657</v>
      </c>
      <c r="K78">
        <v>4.073056880069327E-2</v>
      </c>
      <c r="L78">
        <v>7.4212530122992545E-2</v>
      </c>
      <c r="M78">
        <v>1.6107355479032696E-2</v>
      </c>
      <c r="N78">
        <v>3.4589751455686525E-2</v>
      </c>
      <c r="O78">
        <v>0.13629067950938223</v>
      </c>
      <c r="P78">
        <v>0.47336011518687771</v>
      </c>
      <c r="Q78">
        <v>5.5397023172886597E-2</v>
      </c>
      <c r="R78">
        <v>0.38670152425765991</v>
      </c>
      <c r="S78">
        <v>3.4363080862198719E-2</v>
      </c>
      <c r="T78">
        <v>5.4131318855375768E-2</v>
      </c>
      <c r="U78">
        <v>1.1165189650892244E-2</v>
      </c>
      <c r="V78">
        <v>2.5927239470698485E-2</v>
      </c>
      <c r="W78">
        <v>5.9533244480936096E-2</v>
      </c>
      <c r="X78">
        <v>0.15785299331795546</v>
      </c>
      <c r="Y78">
        <v>4.3728436344609115E-2</v>
      </c>
      <c r="Z78">
        <v>0.28313052654266357</v>
      </c>
      <c r="AA78">
        <v>3.128742810133972E-2</v>
      </c>
      <c r="AB78">
        <v>4.483474480046043E-2</v>
      </c>
      <c r="AC78">
        <v>8.7497039360213552E-3</v>
      </c>
      <c r="AD78">
        <v>2.2332029966978924E-2</v>
      </c>
      <c r="AE78">
        <v>4.1326281980946809E-2</v>
      </c>
      <c r="AF78">
        <v>9.559632275852975E-2</v>
      </c>
      <c r="AG78">
        <v>3.9003999796931824E-2</v>
      </c>
      <c r="AH78">
        <v>0.1446424275636673</v>
      </c>
      <c r="AI78">
        <v>2.3654865802118612E-2</v>
      </c>
      <c r="AJ78">
        <v>2.5675208781701091E-2</v>
      </c>
      <c r="AK78">
        <v>4.3871701610826369E-3</v>
      </c>
      <c r="AL78">
        <v>1.2598531918621829E-2</v>
      </c>
      <c r="AM78">
        <v>1.8777375449218772E-2</v>
      </c>
      <c r="AN78">
        <v>3.5689504445232473E-2</v>
      </c>
      <c r="AO78">
        <v>2.3859777732680196E-2</v>
      </c>
      <c r="AP78">
        <v>0.10871762782335281</v>
      </c>
      <c r="AQ78">
        <v>2.0264967904208012E-2</v>
      </c>
      <c r="AR78">
        <v>2.0136414355599513E-2</v>
      </c>
      <c r="AS78">
        <v>3.3659486825294987E-3</v>
      </c>
      <c r="AT78">
        <v>9.2487519588649123E-3</v>
      </c>
      <c r="AU78">
        <v>1.3559507792443486E-2</v>
      </c>
      <c r="AV78">
        <v>2.4102291826824551E-2</v>
      </c>
      <c r="AW78">
        <v>1.8039749230543595E-2</v>
      </c>
      <c r="AX78">
        <v>5.5310618132352829E-2</v>
      </c>
      <c r="AY78">
        <v>1.3490564697308992E-2</v>
      </c>
      <c r="AZ78">
        <v>1.170219618893749E-2</v>
      </c>
      <c r="BA78">
        <v>1.4544571164121973E-3</v>
      </c>
      <c r="BB78">
        <v>3.9970911852900354E-3</v>
      </c>
      <c r="BC78">
        <v>6.4757029195892787E-3</v>
      </c>
      <c r="BD78">
        <v>9.7723079899450817E-3</v>
      </c>
      <c r="BE78">
        <v>8.4182981352820176E-3</v>
      </c>
      <c r="BF78">
        <v>2.0483361557126045E-2</v>
      </c>
      <c r="BG78">
        <v>6.860526678263798E-3</v>
      </c>
      <c r="BH78">
        <v>4.998452728559484E-3</v>
      </c>
      <c r="BI78">
        <v>4.2611073554750121E-4</v>
      </c>
      <c r="BJ78">
        <v>1.384294390346703E-3</v>
      </c>
      <c r="BK78">
        <v>1.0694893668216519E-3</v>
      </c>
      <c r="BL78">
        <v>2.6253099061357885E-3</v>
      </c>
      <c r="BM78">
        <v>3.1191767899010521E-3</v>
      </c>
      <c r="BN78">
        <v>0.16931194067001343</v>
      </c>
      <c r="BO78">
        <v>1.6873902341261178E-3</v>
      </c>
      <c r="BP78">
        <v>-3.7142738383931888E-3</v>
      </c>
      <c r="BQ78">
        <v>2.1062555327008531E-3</v>
      </c>
      <c r="BR78">
        <v>3.0230455371752511E-3</v>
      </c>
      <c r="BS78">
        <v>4.1979718766707336E-2</v>
      </c>
      <c r="BT78">
        <v>0.11956727325308944</v>
      </c>
      <c r="BU78">
        <v>4.6625776022880677E-3</v>
      </c>
      <c r="BV78">
        <v>0.61329847574234009</v>
      </c>
      <c r="BW78">
        <v>7.9710061636657191E-3</v>
      </c>
      <c r="BX78">
        <v>1.6291575542973426E-2</v>
      </c>
      <c r="BY78">
        <v>7.0272027960805242E-3</v>
      </c>
      <c r="BZ78">
        <v>1.1631750599003234E-2</v>
      </c>
      <c r="CA78">
        <v>0.11868290539800913</v>
      </c>
      <c r="CB78">
        <v>0.43408616647059789</v>
      </c>
      <c r="CC78">
        <v>1.7607900854315215E-2</v>
      </c>
      <c r="CD78">
        <v>0.44398653507232666</v>
      </c>
      <c r="CE78">
        <v>6.2801245946032857E-3</v>
      </c>
      <c r="CF78">
        <v>1.9971556847900564E-2</v>
      </c>
      <c r="CG78">
        <v>4.9213597396337034E-3</v>
      </c>
      <c r="CH78">
        <v>8.6067737705595917E-3</v>
      </c>
      <c r="CI78">
        <v>7.6778916803830088E-2</v>
      </c>
      <c r="CJ78">
        <v>0.31449001605219984</v>
      </c>
      <c r="CK78">
        <v>1.2937773000669827E-2</v>
      </c>
      <c r="CL78">
        <v>9.3520121615450508E-2</v>
      </c>
    </row>
    <row r="79" spans="1:90">
      <c r="A79">
        <v>1990</v>
      </c>
      <c r="B79">
        <v>1</v>
      </c>
      <c r="C79">
        <v>4.1852144867777774E-2</v>
      </c>
      <c r="D79">
        <v>6.6153383213967576E-2</v>
      </c>
      <c r="E79">
        <v>1.9947229843226832E-2</v>
      </c>
      <c r="F79">
        <v>3.6215713340785882E-2</v>
      </c>
      <c r="G79">
        <v>0.17820737981630153</v>
      </c>
      <c r="H79">
        <v>0.59942047003678378</v>
      </c>
      <c r="I79">
        <v>5.8203720931076681E-2</v>
      </c>
      <c r="J79">
        <v>0.83196181058883667</v>
      </c>
      <c r="K79">
        <v>4.0123552381640726E-2</v>
      </c>
      <c r="L79">
        <v>7.0947504107784054E-2</v>
      </c>
      <c r="M79">
        <v>1.7996903563556644E-2</v>
      </c>
      <c r="N79">
        <v>3.3180342233214886E-2</v>
      </c>
      <c r="O79">
        <v>0.13601059415191294</v>
      </c>
      <c r="P79">
        <v>0.48030910008693017</v>
      </c>
      <c r="Q79">
        <v>5.3393830076337315E-2</v>
      </c>
      <c r="R79">
        <v>0.38714075088500977</v>
      </c>
      <c r="S79">
        <v>3.3920909691927889E-2</v>
      </c>
      <c r="T79">
        <v>5.1816727836016693E-2</v>
      </c>
      <c r="U79">
        <v>1.1796995008748774E-2</v>
      </c>
      <c r="V79">
        <v>2.4859771799145933E-2</v>
      </c>
      <c r="W79">
        <v>5.9830604542086843E-2</v>
      </c>
      <c r="X79">
        <v>0.1629609624456147</v>
      </c>
      <c r="Y79">
        <v>4.1954761918636015E-2</v>
      </c>
      <c r="Z79">
        <v>0.28329759836196899</v>
      </c>
      <c r="AA79">
        <v>3.0946809278705086E-2</v>
      </c>
      <c r="AB79">
        <v>4.2755995419535044E-2</v>
      </c>
      <c r="AC79">
        <v>9.0078668108355183E-3</v>
      </c>
      <c r="AD79">
        <v>2.1575107511538561E-2</v>
      </c>
      <c r="AE79">
        <v>4.1790012238272473E-2</v>
      </c>
      <c r="AF79">
        <v>9.9568774380604491E-2</v>
      </c>
      <c r="AG79">
        <v>3.7653028290472637E-2</v>
      </c>
      <c r="AH79">
        <v>0.14542049169540405</v>
      </c>
      <c r="AI79">
        <v>2.31627660471997E-2</v>
      </c>
      <c r="AJ79">
        <v>2.4271522878639765E-2</v>
      </c>
      <c r="AK79">
        <v>4.3419584537047334E-3</v>
      </c>
      <c r="AL79">
        <v>1.2604859430036803E-2</v>
      </c>
      <c r="AM79">
        <v>1.8911175972615098E-2</v>
      </c>
      <c r="AN79">
        <v>3.84721618648598E-2</v>
      </c>
      <c r="AO79">
        <v>2.3656043788937636E-2</v>
      </c>
      <c r="AP79">
        <v>0.10951678454875946</v>
      </c>
      <c r="AQ79">
        <v>1.9994022479280768E-2</v>
      </c>
      <c r="AR79">
        <v>1.9148859436287614E-2</v>
      </c>
      <c r="AS79">
        <v>3.1510487961329491E-3</v>
      </c>
      <c r="AT79">
        <v>9.2270804584273624E-3</v>
      </c>
      <c r="AU79">
        <v>1.3821489552231201E-2</v>
      </c>
      <c r="AV79">
        <v>2.6406136031873875E-2</v>
      </c>
      <c r="AW79">
        <v>1.7768149126407208E-2</v>
      </c>
      <c r="AX79">
        <v>5.5455312132835388E-2</v>
      </c>
      <c r="AY79">
        <v>1.3539191197398574E-2</v>
      </c>
      <c r="AZ79">
        <v>1.1195844998478746E-2</v>
      </c>
      <c r="BA79">
        <v>1.3428357210979681E-3</v>
      </c>
      <c r="BB79">
        <v>3.8991330265269863E-3</v>
      </c>
      <c r="BC79">
        <v>6.5712227584110387E-3</v>
      </c>
      <c r="BD79">
        <v>1.0864428125997593E-2</v>
      </c>
      <c r="BE79">
        <v>8.042656468332245E-3</v>
      </c>
      <c r="BF79">
        <v>2.0548664033412933E-2</v>
      </c>
      <c r="BG79">
        <v>6.8962639877354357E-3</v>
      </c>
      <c r="BH79">
        <v>4.795213372185375E-3</v>
      </c>
      <c r="BI79">
        <v>3.875245781901901E-4</v>
      </c>
      <c r="BJ79">
        <v>1.3338214871562296E-3</v>
      </c>
      <c r="BK79">
        <v>1.1368889108532188E-3</v>
      </c>
      <c r="BL79">
        <v>3.0249209807205473E-3</v>
      </c>
      <c r="BM79">
        <v>2.9730440219029254E-3</v>
      </c>
      <c r="BN79">
        <v>0.16803818941116333</v>
      </c>
      <c r="BO79">
        <v>1.6830317879691135E-3</v>
      </c>
      <c r="BP79">
        <v>-4.9025243245133876E-3</v>
      </c>
      <c r="BQ79">
        <v>1.9376033480751804E-3</v>
      </c>
      <c r="BR79">
        <v>3.008235800468057E-3</v>
      </c>
      <c r="BS79">
        <v>4.2334129600409859E-2</v>
      </c>
      <c r="BT79">
        <v>0.11925569988401538</v>
      </c>
      <c r="BU79">
        <v>4.7220394194337047E-3</v>
      </c>
      <c r="BV79">
        <v>0.61285924911499023</v>
      </c>
      <c r="BW79">
        <v>7.8127497772153276E-3</v>
      </c>
      <c r="BX79">
        <v>1.4172171493260582E-2</v>
      </c>
      <c r="BY79">
        <v>8.1226328673158696E-3</v>
      </c>
      <c r="BZ79">
        <v>1.1283093503953266E-2</v>
      </c>
      <c r="CA79">
        <v>0.11845458649065373</v>
      </c>
      <c r="CB79">
        <v>0.43568881202519127</v>
      </c>
      <c r="CC79">
        <v>1.7325262765563128E-2</v>
      </c>
      <c r="CD79">
        <v>0.4448210597038269</v>
      </c>
      <c r="CE79">
        <v>6.1265510821231078E-3</v>
      </c>
      <c r="CF79">
        <v>1.9038224603680459E-2</v>
      </c>
      <c r="CG79">
        <v>6.1827935040599854E-3</v>
      </c>
      <c r="CH79">
        <v>8.273533307445298E-3</v>
      </c>
      <c r="CI79">
        <v>7.6198842333300695E-2</v>
      </c>
      <c r="CJ79">
        <v>0.31639994225081181</v>
      </c>
      <c r="CK79">
        <v>1.2601206345251054E-2</v>
      </c>
      <c r="CL79">
        <v>9.4572206101165637E-2</v>
      </c>
    </row>
    <row r="80" spans="1:90">
      <c r="A80">
        <v>1991</v>
      </c>
      <c r="B80">
        <v>1</v>
      </c>
      <c r="C80">
        <v>4.6499355775621032E-2</v>
      </c>
      <c r="D80">
        <v>5.7756770128082446E-2</v>
      </c>
      <c r="E80">
        <v>2.2896610061230449E-2</v>
      </c>
      <c r="F80">
        <v>3.431313666864777E-2</v>
      </c>
      <c r="G80">
        <v>0.18160061525237081</v>
      </c>
      <c r="H80">
        <v>0.60132418498009488</v>
      </c>
      <c r="I80">
        <v>5.5609316078512591E-2</v>
      </c>
      <c r="J80">
        <v>0.83380872011184692</v>
      </c>
      <c r="K80">
        <v>4.4620209122212103E-2</v>
      </c>
      <c r="L80">
        <v>6.4857486173810389E-2</v>
      </c>
      <c r="M80">
        <v>2.0326864061277858E-2</v>
      </c>
      <c r="N80">
        <v>3.1282446469256257E-2</v>
      </c>
      <c r="O80">
        <v>0.13906326141870001</v>
      </c>
      <c r="P80">
        <v>0.4829121437104833</v>
      </c>
      <c r="Q80">
        <v>5.0739253356703408E-2</v>
      </c>
      <c r="R80">
        <v>0.38556241989135742</v>
      </c>
      <c r="S80">
        <v>3.7272115274286761E-2</v>
      </c>
      <c r="T80">
        <v>4.7266816655571711E-2</v>
      </c>
      <c r="U80">
        <v>1.3227079995669066E-2</v>
      </c>
      <c r="V80">
        <v>2.3466031895855364E-2</v>
      </c>
      <c r="W80">
        <v>6.0196265046903757E-2</v>
      </c>
      <c r="X80">
        <v>0.16438918686727957</v>
      </c>
      <c r="Y80">
        <v>3.9746215259269517E-2</v>
      </c>
      <c r="Z80">
        <v>0.28012561798095703</v>
      </c>
      <c r="AA80">
        <v>3.3701806088486531E-2</v>
      </c>
      <c r="AB80">
        <v>3.9296123050880864E-2</v>
      </c>
      <c r="AC80">
        <v>1.0042338823216342E-2</v>
      </c>
      <c r="AD80">
        <v>2.0355694019407827E-2</v>
      </c>
      <c r="AE80">
        <v>4.1768214020212739E-2</v>
      </c>
      <c r="AF80">
        <v>9.9374590285532541E-2</v>
      </c>
      <c r="AG80">
        <v>3.5586320651756743E-2</v>
      </c>
      <c r="AH80">
        <v>0.13891473412513733</v>
      </c>
      <c r="AI80">
        <v>2.4469992491251157E-2</v>
      </c>
      <c r="AJ80">
        <v>2.2544712462514334E-2</v>
      </c>
      <c r="AK80">
        <v>4.9088295290271857E-3</v>
      </c>
      <c r="AL80">
        <v>1.1637325211473223E-2</v>
      </c>
      <c r="AM80">
        <v>1.767305280961079E-2</v>
      </c>
      <c r="AN80">
        <v>3.581367992338863E-2</v>
      </c>
      <c r="AO80">
        <v>2.1868576429625624E-2</v>
      </c>
      <c r="AP80">
        <v>0.10279636830091476</v>
      </c>
      <c r="AQ80">
        <v>2.0954651547058813E-2</v>
      </c>
      <c r="AR80">
        <v>1.787522478056679E-2</v>
      </c>
      <c r="AS80">
        <v>3.5543788001086911E-3</v>
      </c>
      <c r="AT80">
        <v>8.3558736623281331E-3</v>
      </c>
      <c r="AU80">
        <v>1.189593570988768E-2</v>
      </c>
      <c r="AV80">
        <v>2.3999075182184207E-2</v>
      </c>
      <c r="AW80">
        <v>1.6162298863207462E-2</v>
      </c>
      <c r="AX80">
        <v>5.130019411444664E-2</v>
      </c>
      <c r="AY80">
        <v>1.3983788779003428E-2</v>
      </c>
      <c r="AZ80">
        <v>1.0609649386790067E-2</v>
      </c>
      <c r="BA80">
        <v>1.5496710717660155E-3</v>
      </c>
      <c r="BB80">
        <v>3.5599781705819783E-3</v>
      </c>
      <c r="BC80">
        <v>4.8033951510301279E-3</v>
      </c>
      <c r="BD80">
        <v>9.4182965605744406E-3</v>
      </c>
      <c r="BE80">
        <v>7.3759453232347767E-3</v>
      </c>
      <c r="BF80">
        <v>1.917557418346405E-2</v>
      </c>
      <c r="BG80">
        <v>6.9797623124153796E-3</v>
      </c>
      <c r="BH80">
        <v>4.5656266541614383E-3</v>
      </c>
      <c r="BI80">
        <v>4.104556983470384E-4</v>
      </c>
      <c r="BJ80">
        <v>1.2061117025799603E-3</v>
      </c>
      <c r="BK80">
        <v>8.0456425941395127E-4</v>
      </c>
      <c r="BL80">
        <v>2.5148082728560723E-3</v>
      </c>
      <c r="BM80">
        <v>2.6982248449904257E-3</v>
      </c>
      <c r="BN80">
        <v>0.16619127988815308</v>
      </c>
      <c r="BO80">
        <v>1.8250162831827672E-3</v>
      </c>
      <c r="BP80">
        <v>-7.2186569267723971E-3</v>
      </c>
      <c r="BQ80">
        <v>2.5571116945047058E-3</v>
      </c>
      <c r="BR80">
        <v>3.0047621843419087E-3</v>
      </c>
      <c r="BS80">
        <v>4.2688014674014854E-2</v>
      </c>
      <c r="BT80">
        <v>0.11856805648905708</v>
      </c>
      <c r="BU80">
        <v>4.774020518123155E-3</v>
      </c>
      <c r="BV80">
        <v>0.61443758010864258</v>
      </c>
      <c r="BW80">
        <v>9.0997501503975765E-3</v>
      </c>
      <c r="BX80">
        <v>1.0337766696033708E-2</v>
      </c>
      <c r="BY80">
        <v>9.6400638192218491E-3</v>
      </c>
      <c r="BZ80">
        <v>1.0779267423620452E-2</v>
      </c>
      <c r="CA80">
        <v>0.12148714308816111</v>
      </c>
      <c r="CB80">
        <v>0.43632241035113928</v>
      </c>
      <c r="CC80">
        <v>1.6769876446680543E-2</v>
      </c>
      <c r="CD80">
        <v>0.4482463002204895</v>
      </c>
      <c r="CE80">
        <v>7.269870868093508E-3</v>
      </c>
      <c r="CF80">
        <v>1.7510815992247061E-2</v>
      </c>
      <c r="CG80">
        <v>7.0817360492529862E-3</v>
      </c>
      <c r="CH80">
        <v>7.7740633329072637E-3</v>
      </c>
      <c r="CI80">
        <v>7.8888503984101854E-2</v>
      </c>
      <c r="CJ80">
        <v>0.31771101340635866</v>
      </c>
      <c r="CK80">
        <v>1.2001949630957106E-2</v>
      </c>
      <c r="CL80">
        <v>9.6461130276086271E-2</v>
      </c>
    </row>
    <row r="81" spans="1:90">
      <c r="A81">
        <v>1992</v>
      </c>
      <c r="B81">
        <v>1</v>
      </c>
      <c r="C81">
        <v>5.0235293730966024E-2</v>
      </c>
      <c r="D81">
        <v>4.747307311737281E-2</v>
      </c>
      <c r="E81">
        <v>2.6548431547716023E-2</v>
      </c>
      <c r="F81">
        <v>3.4119954716258283E-2</v>
      </c>
      <c r="G81">
        <v>0.18147905563057876</v>
      </c>
      <c r="H81">
        <v>0.60363549638740943</v>
      </c>
      <c r="I81">
        <v>5.6508700749639283E-2</v>
      </c>
      <c r="J81">
        <v>0.84169232845306396</v>
      </c>
      <c r="K81">
        <v>4.8455978574271134E-2</v>
      </c>
      <c r="L81">
        <v>5.6488634045025132E-2</v>
      </c>
      <c r="M81">
        <v>2.3266367062830813E-2</v>
      </c>
      <c r="N81">
        <v>3.1175431760341842E-2</v>
      </c>
      <c r="O81">
        <v>0.13887478947699383</v>
      </c>
      <c r="P81">
        <v>0.49176920649471706</v>
      </c>
      <c r="Q81">
        <v>5.166431335206819E-2</v>
      </c>
      <c r="R81">
        <v>0.397767573595047</v>
      </c>
      <c r="S81">
        <v>4.0906895540788836E-2</v>
      </c>
      <c r="T81">
        <v>4.2040926017843837E-2</v>
      </c>
      <c r="U81">
        <v>1.5177717137195842E-2</v>
      </c>
      <c r="V81">
        <v>2.3437242712069935E-2</v>
      </c>
      <c r="W81">
        <v>6.172160347775231E-2</v>
      </c>
      <c r="X81">
        <v>0.17394560930393158</v>
      </c>
      <c r="Y81">
        <v>4.0542112194301656E-2</v>
      </c>
      <c r="Z81">
        <v>0.29294472932815552</v>
      </c>
      <c r="AA81">
        <v>3.7239228179510926E-2</v>
      </c>
      <c r="AB81">
        <v>3.5439927546288857E-2</v>
      </c>
      <c r="AC81">
        <v>1.1562889648810968E-2</v>
      </c>
      <c r="AD81">
        <v>2.0399185750830488E-2</v>
      </c>
      <c r="AE81">
        <v>4.4096360898890283E-2</v>
      </c>
      <c r="AF81">
        <v>0.1077895248562184</v>
      </c>
      <c r="AG81">
        <v>3.6420958705127494E-2</v>
      </c>
      <c r="AH81">
        <v>0.15014225244522095</v>
      </c>
      <c r="AI81">
        <v>2.7371175098546079E-2</v>
      </c>
      <c r="AJ81">
        <v>2.0278809106432805E-2</v>
      </c>
      <c r="AK81">
        <v>5.6291114541616501E-3</v>
      </c>
      <c r="AL81">
        <v>1.2095970192389919E-2</v>
      </c>
      <c r="AM81">
        <v>1.9490052201620832E-2</v>
      </c>
      <c r="AN81">
        <v>4.2179576377096586E-2</v>
      </c>
      <c r="AO81">
        <v>2.3099294988940536E-2</v>
      </c>
      <c r="AP81">
        <v>0.11275604367256165</v>
      </c>
      <c r="AQ81">
        <v>2.3534965871959152E-2</v>
      </c>
      <c r="AR81">
        <v>1.6224662875083198E-2</v>
      </c>
      <c r="AS81">
        <v>4.0385908317746048E-3</v>
      </c>
      <c r="AT81">
        <v>8.8214276211370062E-3</v>
      </c>
      <c r="AU81">
        <v>1.3696009361569467E-2</v>
      </c>
      <c r="AV81">
        <v>2.9185751477905354E-2</v>
      </c>
      <c r="AW81">
        <v>1.7255951919010467E-2</v>
      </c>
      <c r="AX81">
        <v>5.7778127491474152E-2</v>
      </c>
      <c r="AY81">
        <v>1.624801358524813E-2</v>
      </c>
      <c r="AZ81">
        <v>9.6749245249095842E-3</v>
      </c>
      <c r="BA81">
        <v>1.8217369512654703E-3</v>
      </c>
      <c r="BB81">
        <v>3.8278701889084602E-3</v>
      </c>
      <c r="BC81">
        <v>4.9191659845763845E-3</v>
      </c>
      <c r="BD81">
        <v>1.3428306768072414E-2</v>
      </c>
      <c r="BE81">
        <v>7.8598065369100863E-3</v>
      </c>
      <c r="BF81">
        <v>2.2829236462712288E-2</v>
      </c>
      <c r="BG81">
        <v>8.3597332054567847E-3</v>
      </c>
      <c r="BH81">
        <v>4.1161601025944588E-3</v>
      </c>
      <c r="BI81">
        <v>4.986071083439603E-4</v>
      </c>
      <c r="BJ81">
        <v>1.4329270896176122E-3</v>
      </c>
      <c r="BK81">
        <v>9.172784186766489E-4</v>
      </c>
      <c r="BL81">
        <v>4.4668660980045297E-3</v>
      </c>
      <c r="BM81">
        <v>3.0410559846940307E-3</v>
      </c>
      <c r="BN81">
        <v>0.15830767154693604</v>
      </c>
      <c r="BO81">
        <v>1.7250990586044105E-3</v>
      </c>
      <c r="BP81">
        <v>-9.1224423650113455E-3</v>
      </c>
      <c r="BQ81">
        <v>3.2722958005996301E-3</v>
      </c>
      <c r="BR81">
        <v>2.9216982594317594E-3</v>
      </c>
      <c r="BS81">
        <v>4.2757818219823378E-2</v>
      </c>
      <c r="BT81">
        <v>0.11199243995444387</v>
      </c>
      <c r="BU81">
        <v>4.7583762729395823E-3</v>
      </c>
      <c r="BV81">
        <v>0.602232426404953</v>
      </c>
      <c r="BW81">
        <v>9.1955185980994933E-3</v>
      </c>
      <c r="BX81">
        <v>5.2987903339338713E-3</v>
      </c>
      <c r="BY81">
        <v>1.1340752441350915E-2</v>
      </c>
      <c r="BZ81">
        <v>1.0619632459621629E-2</v>
      </c>
      <c r="CA81">
        <v>0.11984334346719977</v>
      </c>
      <c r="CB81">
        <v>0.42900781913531782</v>
      </c>
      <c r="CC81">
        <v>1.6922043020386312E-2</v>
      </c>
      <c r="CD81">
        <v>0.44392475485801697</v>
      </c>
      <c r="CE81">
        <v>7.4655626608435581E-3</v>
      </c>
      <c r="CF81">
        <v>1.4378032029632115E-2</v>
      </c>
      <c r="CG81">
        <v>8.0691555026229499E-3</v>
      </c>
      <c r="CH81">
        <v>7.6977558529828828E-3</v>
      </c>
      <c r="CI81">
        <v>7.7175226661813465E-2</v>
      </c>
      <c r="CJ81">
        <v>0.31696279898622309</v>
      </c>
      <c r="CK81">
        <v>1.2174082635106843E-2</v>
      </c>
      <c r="CL81">
        <v>9.5483929432608805E-2</v>
      </c>
    </row>
    <row r="82" spans="1:90">
      <c r="A82">
        <v>1993</v>
      </c>
      <c r="B82">
        <v>1</v>
      </c>
      <c r="C82">
        <v>5.236391942049079E-2</v>
      </c>
      <c r="D82">
        <v>4.303514894811078E-2</v>
      </c>
      <c r="E82">
        <v>3.0783408485090646E-2</v>
      </c>
      <c r="F82">
        <v>3.4120993238480501E-2</v>
      </c>
      <c r="G82">
        <v>0.18314636818413144</v>
      </c>
      <c r="H82">
        <v>0.59989719399978136</v>
      </c>
      <c r="I82">
        <v>5.6652925930297159E-2</v>
      </c>
      <c r="J82">
        <v>0.84105390310287476</v>
      </c>
      <c r="K82">
        <v>5.0554808075795134E-2</v>
      </c>
      <c r="L82">
        <v>5.2636695109737563E-2</v>
      </c>
      <c r="M82">
        <v>2.6711061607039049E-2</v>
      </c>
      <c r="N82">
        <v>3.109089444908221E-2</v>
      </c>
      <c r="O82">
        <v>0.14027340523699106</v>
      </c>
      <c r="P82">
        <v>0.48814738934668933</v>
      </c>
      <c r="Q82">
        <v>5.1648921433602002E-2</v>
      </c>
      <c r="R82">
        <v>0.39556574821472168</v>
      </c>
      <c r="S82">
        <v>4.2301785778791685E-2</v>
      </c>
      <c r="T82">
        <v>4.0159414207786404E-2</v>
      </c>
      <c r="U82">
        <v>1.6762703712316876E-2</v>
      </c>
      <c r="V82">
        <v>2.3608604122903758E-2</v>
      </c>
      <c r="W82">
        <v>6.1497441824423391E-2</v>
      </c>
      <c r="X82">
        <v>0.17036392554456631</v>
      </c>
      <c r="Y82">
        <v>4.0878152386075749E-2</v>
      </c>
      <c r="Z82">
        <v>0.28983482718467712</v>
      </c>
      <c r="AA82">
        <v>3.8245698338852219E-2</v>
      </c>
      <c r="AB82">
        <v>3.3979041888911779E-2</v>
      </c>
      <c r="AC82">
        <v>1.2680376368180299E-2</v>
      </c>
      <c r="AD82">
        <v>2.0577479509795379E-2</v>
      </c>
      <c r="AE82">
        <v>4.3055263064142556E-2</v>
      </c>
      <c r="AF82">
        <v>0.10460484582713357</v>
      </c>
      <c r="AG82">
        <v>3.669670371696912E-2</v>
      </c>
      <c r="AH82">
        <v>0.14641934633255005</v>
      </c>
      <c r="AI82">
        <v>2.8007296643297742E-2</v>
      </c>
      <c r="AJ82">
        <v>1.993979979916537E-2</v>
      </c>
      <c r="AK82">
        <v>6.0279714151290735E-3</v>
      </c>
      <c r="AL82">
        <v>1.194414646358918E-2</v>
      </c>
      <c r="AM82">
        <v>1.9300189102770746E-2</v>
      </c>
      <c r="AN82">
        <v>3.8397740693273549E-2</v>
      </c>
      <c r="AO82">
        <v>2.2804547420325089E-2</v>
      </c>
      <c r="AP82">
        <v>0.10960005968809128</v>
      </c>
      <c r="AQ82">
        <v>2.4288225069099712E-2</v>
      </c>
      <c r="AR82">
        <v>1.6023070641016303E-2</v>
      </c>
      <c r="AS82">
        <v>4.267885817979762E-3</v>
      </c>
      <c r="AT82">
        <v>8.5757095180825499E-3</v>
      </c>
      <c r="AU82">
        <v>1.3621255618143075E-2</v>
      </c>
      <c r="AV82">
        <v>2.6015944728994496E-2</v>
      </c>
      <c r="AW82">
        <v>1.6809725035762786E-2</v>
      </c>
      <c r="AX82">
        <v>5.6104172021150589E-2</v>
      </c>
      <c r="AY82">
        <v>1.6852930955506624E-2</v>
      </c>
      <c r="AZ82">
        <v>9.4623265126875886E-3</v>
      </c>
      <c r="BA82">
        <v>1.914600781537712E-3</v>
      </c>
      <c r="BB82">
        <v>3.7554057315297221E-3</v>
      </c>
      <c r="BC82">
        <v>5.1369086034406619E-3</v>
      </c>
      <c r="BD82">
        <v>1.1224378017056193E-2</v>
      </c>
      <c r="BE82">
        <v>7.7524372480573195E-3</v>
      </c>
      <c r="BF82">
        <v>2.255658246576786E-2</v>
      </c>
      <c r="BG82">
        <v>8.8082763847686842E-3</v>
      </c>
      <c r="BH82">
        <v>4.1950580431724498E-3</v>
      </c>
      <c r="BI82">
        <v>5.1489335458884471E-4</v>
      </c>
      <c r="BJ82">
        <v>1.3932360506504729E-3</v>
      </c>
      <c r="BK82">
        <v>1.4028828428568711E-3</v>
      </c>
      <c r="BL82">
        <v>3.2701520119890778E-3</v>
      </c>
      <c r="BM82">
        <v>2.9753721047466562E-3</v>
      </c>
      <c r="BN82">
        <v>0.15894609689712524</v>
      </c>
      <c r="BO82">
        <v>1.7489903289546866E-3</v>
      </c>
      <c r="BP82">
        <v>-9.711972181688712E-3</v>
      </c>
      <c r="BQ82">
        <v>4.0624863175761586E-3</v>
      </c>
      <c r="BR82">
        <v>3.0066023339675439E-3</v>
      </c>
      <c r="BS82">
        <v>4.3033948796861878E-2</v>
      </c>
      <c r="BT82">
        <v>0.11188200592508052</v>
      </c>
      <c r="BU82">
        <v>4.914721503035944E-3</v>
      </c>
      <c r="BV82">
        <v>0.60443425178527832</v>
      </c>
      <c r="BW82">
        <v>9.9184284638726191E-3</v>
      </c>
      <c r="BX82">
        <v>2.7359619682786954E-3</v>
      </c>
      <c r="BY82">
        <v>1.3989382308335928E-2</v>
      </c>
      <c r="BZ82">
        <v>1.0444692292707322E-2</v>
      </c>
      <c r="CA82">
        <v>0.1217401589131203</v>
      </c>
      <c r="CB82">
        <v>0.42885649068974607</v>
      </c>
      <c r="CC82">
        <v>1.6742815977090646E-2</v>
      </c>
      <c r="CD82">
        <v>0.44548815488815308</v>
      </c>
      <c r="CE82">
        <v>8.1632015708611692E-3</v>
      </c>
      <c r="CF82">
        <v>1.2403830371156374E-2</v>
      </c>
      <c r="CG82">
        <v>9.9279116228253965E-3</v>
      </c>
      <c r="CH82">
        <v>7.4386852063462816E-3</v>
      </c>
      <c r="CI82">
        <v>7.8800096296682803E-2</v>
      </c>
      <c r="CJ82">
        <v>0.31691141120955357</v>
      </c>
      <c r="CK82">
        <v>1.1846011372138608E-2</v>
      </c>
      <c r="CL82">
        <v>9.7504925494678152E-2</v>
      </c>
    </row>
    <row r="83" spans="1:90">
      <c r="A83">
        <v>1994</v>
      </c>
      <c r="B83">
        <v>1</v>
      </c>
      <c r="C83">
        <v>5.6966614257018655E-2</v>
      </c>
      <c r="D83">
        <v>4.1868384855448415E-2</v>
      </c>
      <c r="E83">
        <v>3.4136496006747397E-2</v>
      </c>
      <c r="F83">
        <v>3.4406947240114505E-2</v>
      </c>
      <c r="G83">
        <v>0.18496157134089986</v>
      </c>
      <c r="H83">
        <v>0.59110793993940414</v>
      </c>
      <c r="I83">
        <v>5.6552055528401306E-2</v>
      </c>
      <c r="J83">
        <v>0.84223735332489014</v>
      </c>
      <c r="K83">
        <v>5.5197214124274911E-2</v>
      </c>
      <c r="L83">
        <v>5.1826045673728269E-2</v>
      </c>
      <c r="M83">
        <v>2.9444397016869146E-2</v>
      </c>
      <c r="N83">
        <v>3.1395261063594783E-2</v>
      </c>
      <c r="O83">
        <v>0.14302601408202736</v>
      </c>
      <c r="P83">
        <v>0.47974846022978951</v>
      </c>
      <c r="Q83">
        <v>5.1599876301657979E-2</v>
      </c>
      <c r="R83">
        <v>0.39858144521713257</v>
      </c>
      <c r="S83">
        <v>4.6951452299726061E-2</v>
      </c>
      <c r="T83">
        <v>3.9708572963363477E-2</v>
      </c>
      <c r="U83">
        <v>1.76096030668959E-2</v>
      </c>
      <c r="V83">
        <v>2.3913877077103712E-2</v>
      </c>
      <c r="W83">
        <v>6.3123660301427936E-2</v>
      </c>
      <c r="X83">
        <v>0.16632413303649218</v>
      </c>
      <c r="Y83">
        <v>4.0950032199005393E-2</v>
      </c>
      <c r="Z83">
        <v>0.29184180498123169</v>
      </c>
      <c r="AA83">
        <v>4.3025939926861753E-2</v>
      </c>
      <c r="AB83">
        <v>3.3538985618946117E-2</v>
      </c>
      <c r="AC83">
        <v>1.2889628980234704E-2</v>
      </c>
      <c r="AD83">
        <v>2.0450822954160779E-2</v>
      </c>
      <c r="AE83">
        <v>4.4324912259664034E-2</v>
      </c>
      <c r="AF83">
        <v>0.10151332109295767</v>
      </c>
      <c r="AG83">
        <v>3.609802896052261E-2</v>
      </c>
      <c r="AH83">
        <v>0.14685395359992981</v>
      </c>
      <c r="AI83">
        <v>3.2128352146792515E-2</v>
      </c>
      <c r="AJ83">
        <v>1.9768527309769773E-2</v>
      </c>
      <c r="AK83">
        <v>5.7020166114169456E-3</v>
      </c>
      <c r="AL83">
        <v>1.1906982671959674E-2</v>
      </c>
      <c r="AM83">
        <v>1.8587460880940529E-2</v>
      </c>
      <c r="AN83">
        <v>3.6314742104826679E-2</v>
      </c>
      <c r="AO83">
        <v>2.2445929308631127E-2</v>
      </c>
      <c r="AP83">
        <v>0.10970170795917511</v>
      </c>
      <c r="AQ83">
        <v>2.7882094145537127E-2</v>
      </c>
      <c r="AR83">
        <v>1.6113407675333993E-2</v>
      </c>
      <c r="AS83">
        <v>3.8286429746292828E-3</v>
      </c>
      <c r="AT83">
        <v>8.4753866351871682E-3</v>
      </c>
      <c r="AU83">
        <v>1.2936334650221749E-2</v>
      </c>
      <c r="AV83">
        <v>2.4071251386752E-2</v>
      </c>
      <c r="AW83">
        <v>1.6394642981677372E-2</v>
      </c>
      <c r="AX83">
        <v>5.6075833737850189E-2</v>
      </c>
      <c r="AY83">
        <v>1.9708150548132294E-2</v>
      </c>
      <c r="AZ83">
        <v>9.7661302423124891E-3</v>
      </c>
      <c r="BA83">
        <v>1.4632991924267717E-3</v>
      </c>
      <c r="BB83">
        <v>3.6422894700361827E-3</v>
      </c>
      <c r="BC83">
        <v>4.2792854894185732E-3</v>
      </c>
      <c r="BD83">
        <v>9.74266121846026E-3</v>
      </c>
      <c r="BE83">
        <v>7.47404146717396E-3</v>
      </c>
      <c r="BF83">
        <v>2.2224154323339462E-2</v>
      </c>
      <c r="BG83">
        <v>1.046042968429774E-2</v>
      </c>
      <c r="BH83">
        <v>4.4195361852855004E-3</v>
      </c>
      <c r="BI83">
        <v>2.6188330431352823E-4</v>
      </c>
      <c r="BJ83">
        <v>1.2054547050841949E-3</v>
      </c>
      <c r="BK83">
        <v>6.6667328170916815E-4</v>
      </c>
      <c r="BL83">
        <v>2.5884562756368587E-3</v>
      </c>
      <c r="BM83">
        <v>2.6169132052935168E-3</v>
      </c>
      <c r="BN83">
        <v>0.15776264667510986</v>
      </c>
      <c r="BO83">
        <v>1.7037985753508068E-3</v>
      </c>
      <c r="BP83">
        <v>-1.0068546768776609E-2</v>
      </c>
      <c r="BQ83">
        <v>4.6831194812502214E-3</v>
      </c>
      <c r="BR83">
        <v>2.9882909553852655E-3</v>
      </c>
      <c r="BS83">
        <v>4.2086869245521449E-2</v>
      </c>
      <c r="BT83">
        <v>0.11151709256159222</v>
      </c>
      <c r="BU83">
        <v>4.8521166653625186E-3</v>
      </c>
      <c r="BV83">
        <v>0.60141855478286743</v>
      </c>
      <c r="BW83">
        <v>9.853296660553389E-3</v>
      </c>
      <c r="BX83">
        <v>2.0199278107825014E-3</v>
      </c>
      <c r="BY83">
        <v>1.6499200237632544E-2</v>
      </c>
      <c r="BZ83">
        <v>1.0424567255809739E-2</v>
      </c>
      <c r="CA83">
        <v>0.12192619088849421</v>
      </c>
      <c r="CB83">
        <v>0.4241381897250362</v>
      </c>
      <c r="CC83">
        <v>1.6557305640190426E-2</v>
      </c>
      <c r="CD83">
        <v>0.44365590810775757</v>
      </c>
      <c r="CE83">
        <v>8.1432939327346736E-3</v>
      </c>
      <c r="CF83">
        <v>1.204397122957887E-2</v>
      </c>
      <c r="CG83">
        <v>1.181664002722997E-2</v>
      </c>
      <c r="CH83">
        <v>7.4368054760579954E-3</v>
      </c>
      <c r="CI83">
        <v>7.9926151083217628E-2</v>
      </c>
      <c r="CJ83">
        <v>0.31256670257157582</v>
      </c>
      <c r="CK83">
        <v>1.1722373212419548E-2</v>
      </c>
      <c r="CL83">
        <v>0.10294638292558146</v>
      </c>
    </row>
    <row r="84" spans="1:90">
      <c r="A84">
        <v>1995</v>
      </c>
      <c r="B84">
        <v>1</v>
      </c>
      <c r="C84">
        <v>6.1191328190657313E-2</v>
      </c>
      <c r="D84">
        <v>3.9087495822461293E-2</v>
      </c>
      <c r="E84">
        <v>3.4469450561222525E-2</v>
      </c>
      <c r="F84">
        <v>3.3833859692578017E-2</v>
      </c>
      <c r="G84">
        <v>0.19022775178572093</v>
      </c>
      <c r="H84">
        <v>0.58596376024856156</v>
      </c>
      <c r="I84">
        <v>5.522635476234191E-2</v>
      </c>
      <c r="J84">
        <v>0.84620237350463867</v>
      </c>
      <c r="K84">
        <v>5.9375784720101368E-2</v>
      </c>
      <c r="L84">
        <v>5.0599805774743906E-2</v>
      </c>
      <c r="M84">
        <v>2.9915876860902236E-2</v>
      </c>
      <c r="N84">
        <v>3.0875689868578027E-2</v>
      </c>
      <c r="O84">
        <v>0.14924621997076323</v>
      </c>
      <c r="P84">
        <v>0.4757556957611872</v>
      </c>
      <c r="Q84">
        <v>5.0431572927673966E-2</v>
      </c>
      <c r="R84">
        <v>0.40657871961593628</v>
      </c>
      <c r="S84">
        <v>5.0517503197232014E-2</v>
      </c>
      <c r="T84">
        <v>3.9456239196476346E-2</v>
      </c>
      <c r="U84">
        <v>1.7873439174941719E-2</v>
      </c>
      <c r="V84">
        <v>2.3215780755873331E-2</v>
      </c>
      <c r="W84">
        <v>6.6717601751206765E-2</v>
      </c>
      <c r="X84">
        <v>0.16922305872642057</v>
      </c>
      <c r="Y84">
        <v>3.9582987001600373E-2</v>
      </c>
      <c r="Z84">
        <v>0.29977259039878845</v>
      </c>
      <c r="AA84">
        <v>4.6111775651469483E-2</v>
      </c>
      <c r="AB84">
        <v>3.3359024842277644E-2</v>
      </c>
      <c r="AC84">
        <v>1.3030340658793032E-2</v>
      </c>
      <c r="AD84">
        <v>2.0075043643238144E-2</v>
      </c>
      <c r="AE84">
        <v>4.7082812594284595E-2</v>
      </c>
      <c r="AF84">
        <v>0.10485772351913993</v>
      </c>
      <c r="AG84">
        <v>3.5262277736465127E-2</v>
      </c>
      <c r="AH84">
        <v>0.15284636616706848</v>
      </c>
      <c r="AI84">
        <v>3.4457837532719984E-2</v>
      </c>
      <c r="AJ84">
        <v>1.9806058993343711E-2</v>
      </c>
      <c r="AK84">
        <v>5.6223199632653952E-3</v>
      </c>
      <c r="AL84">
        <v>1.1759533803669496E-2</v>
      </c>
      <c r="AM84">
        <v>1.993919776090132E-2</v>
      </c>
      <c r="AN84">
        <v>3.9280565549186484E-2</v>
      </c>
      <c r="AO84">
        <v>2.1984046914924095E-2</v>
      </c>
      <c r="AP84">
        <v>0.11455618590116501</v>
      </c>
      <c r="AQ84">
        <v>3.0222318827291594E-2</v>
      </c>
      <c r="AR84">
        <v>1.6042008420196534E-2</v>
      </c>
      <c r="AS84">
        <v>3.8861536040684205E-3</v>
      </c>
      <c r="AT84">
        <v>8.4059675079864466E-3</v>
      </c>
      <c r="AU84">
        <v>1.3237748452498243E-2</v>
      </c>
      <c r="AV84">
        <v>2.6656310471650856E-2</v>
      </c>
      <c r="AW84">
        <v>1.6108043276474644E-2</v>
      </c>
      <c r="AX84">
        <v>5.9116430580615997E-2</v>
      </c>
      <c r="AY84">
        <v>2.1067629289416322E-2</v>
      </c>
      <c r="AZ84">
        <v>9.7080285603064372E-3</v>
      </c>
      <c r="BA84">
        <v>1.4896602676208041E-3</v>
      </c>
      <c r="BB84">
        <v>3.6645024185834392E-3</v>
      </c>
      <c r="BC84">
        <v>4.5372846084241573E-3</v>
      </c>
      <c r="BD84">
        <v>1.125107197018892E-2</v>
      </c>
      <c r="BE84">
        <v>7.3995399829310604E-3</v>
      </c>
      <c r="BF84">
        <v>2.3285023868083954E-2</v>
      </c>
      <c r="BG84">
        <v>1.0856565570778147E-2</v>
      </c>
      <c r="BH84">
        <v>4.4294080512523627E-3</v>
      </c>
      <c r="BI84">
        <v>2.8034197874339761E-4</v>
      </c>
      <c r="BJ84">
        <v>1.2218983758423116E-3</v>
      </c>
      <c r="BK84">
        <v>7.7453236328139182E-4</v>
      </c>
      <c r="BL84">
        <v>3.1368289363954012E-3</v>
      </c>
      <c r="BM84">
        <v>2.5876136428619636E-3</v>
      </c>
      <c r="BN84">
        <v>0.15379762649536133</v>
      </c>
      <c r="BO84">
        <v>1.7343487557038603E-3</v>
      </c>
      <c r="BP84">
        <v>-1.1648474291540168E-2</v>
      </c>
      <c r="BQ84">
        <v>4.5422026663234291E-3</v>
      </c>
      <c r="BR84">
        <v>2.9322974015684061E-3</v>
      </c>
      <c r="BS84">
        <v>4.1152753499761864E-2</v>
      </c>
      <c r="BT84">
        <v>0.11036841069718346</v>
      </c>
      <c r="BU84">
        <v>4.7178165515916262E-3</v>
      </c>
      <c r="BV84">
        <v>0.59342128038406372</v>
      </c>
      <c r="BW84">
        <v>1.0465037513988326E-2</v>
      </c>
      <c r="BX84">
        <v>-5.4222448210225482E-4</v>
      </c>
      <c r="BY84">
        <v>1.6563228971615763E-2</v>
      </c>
      <c r="BZ84">
        <v>1.0540438971015198E-2</v>
      </c>
      <c r="CA84">
        <v>0.12362139723807515</v>
      </c>
      <c r="CB84">
        <v>0.41616415731251283</v>
      </c>
      <c r="CC84">
        <v>1.6601355761046908E-2</v>
      </c>
      <c r="CD84">
        <v>0.43962365388870239</v>
      </c>
      <c r="CE84">
        <v>8.7228872595224403E-3</v>
      </c>
      <c r="CF84">
        <v>1.1051849001581446E-2</v>
      </c>
      <c r="CG84">
        <v>1.202076226313261E-2</v>
      </c>
      <c r="CH84">
        <v>7.6082542404913803E-3</v>
      </c>
      <c r="CI84">
        <v>8.2562052868944413E-2</v>
      </c>
      <c r="CJ84">
        <v>0.305754966394025</v>
      </c>
      <c r="CK84">
        <v>1.1893264042144504E-2</v>
      </c>
      <c r="CL84">
        <v>0.11100870120350051</v>
      </c>
    </row>
    <row r="85" spans="1:90">
      <c r="A85">
        <v>1996</v>
      </c>
      <c r="B85">
        <v>1</v>
      </c>
      <c r="C85">
        <v>6.3755463095707121E-2</v>
      </c>
      <c r="D85">
        <v>3.6275270497648004E-2</v>
      </c>
      <c r="E85">
        <v>3.4859685238263438E-2</v>
      </c>
      <c r="F85">
        <v>3.5038750047183154E-2</v>
      </c>
      <c r="G85">
        <v>0.19183500078455751</v>
      </c>
      <c r="H85">
        <v>0.57979358163119799</v>
      </c>
      <c r="I85">
        <v>5.8442272450533392E-2</v>
      </c>
      <c r="J85">
        <v>0.84920209646224976</v>
      </c>
      <c r="K85">
        <v>6.1885785006238911E-2</v>
      </c>
      <c r="L85">
        <v>4.7678585392974177E-2</v>
      </c>
      <c r="M85">
        <v>3.0094497385207107E-2</v>
      </c>
      <c r="N85">
        <v>3.2145829655951502E-2</v>
      </c>
      <c r="O85">
        <v>0.15212554864596983</v>
      </c>
      <c r="P85">
        <v>0.47162230073630762</v>
      </c>
      <c r="Q85">
        <v>5.3648912067927171E-2</v>
      </c>
      <c r="R85">
        <v>0.4154602587223053</v>
      </c>
      <c r="S85">
        <v>5.32123507907271E-2</v>
      </c>
      <c r="T85">
        <v>3.7509492156365939E-2</v>
      </c>
      <c r="U85">
        <v>1.7549504519145998E-2</v>
      </c>
      <c r="V85">
        <v>2.4473688313945662E-2</v>
      </c>
      <c r="W85">
        <v>6.9435073991675533E-2</v>
      </c>
      <c r="X85">
        <v>0.17061729543067478</v>
      </c>
      <c r="Y85">
        <v>4.2664557862004404E-2</v>
      </c>
      <c r="Z85">
        <v>0.30879387259483337</v>
      </c>
      <c r="AA85">
        <v>4.8702887964557802E-2</v>
      </c>
      <c r="AB85">
        <v>3.120249039319075E-2</v>
      </c>
      <c r="AC85">
        <v>1.2550531596830982E-2</v>
      </c>
      <c r="AD85">
        <v>2.1176110052066266E-2</v>
      </c>
      <c r="AE85">
        <v>4.9214959977198956E-2</v>
      </c>
      <c r="AF85">
        <v>0.10792829130784687</v>
      </c>
      <c r="AG85">
        <v>3.8019838198398867E-2</v>
      </c>
      <c r="AH85">
        <v>0.15964031219482422</v>
      </c>
      <c r="AI85">
        <v>3.7176817748358383E-2</v>
      </c>
      <c r="AJ85">
        <v>1.8415160410287873E-2</v>
      </c>
      <c r="AK85">
        <v>5.3773097283233385E-3</v>
      </c>
      <c r="AL85">
        <v>1.2751712849941641E-2</v>
      </c>
      <c r="AM85">
        <v>2.0489344037152329E-2</v>
      </c>
      <c r="AN85">
        <v>4.1114232162651955E-2</v>
      </c>
      <c r="AO85">
        <v>2.4316391086049018E-2</v>
      </c>
      <c r="AP85">
        <v>0.1204901859164238</v>
      </c>
      <c r="AQ85">
        <v>3.24761895126199E-2</v>
      </c>
      <c r="AR85">
        <v>1.4704673777082601E-2</v>
      </c>
      <c r="AS85">
        <v>3.6089590351177521E-3</v>
      </c>
      <c r="AT85">
        <v>9.2934388585335561E-3</v>
      </c>
      <c r="AU85">
        <v>1.3836761187361608E-2</v>
      </c>
      <c r="AV85">
        <v>2.8430912127727893E-2</v>
      </c>
      <c r="AW85">
        <v>1.8139742382312255E-2</v>
      </c>
      <c r="AX85">
        <v>6.3807375729084015E-2</v>
      </c>
      <c r="AY85">
        <v>2.322760184094956E-2</v>
      </c>
      <c r="AZ85">
        <v>8.9524119109201626E-3</v>
      </c>
      <c r="BA85">
        <v>1.3887963991776606E-3</v>
      </c>
      <c r="BB85">
        <v>4.2775873776816874E-3</v>
      </c>
      <c r="BC85">
        <v>4.8648566254420947E-3</v>
      </c>
      <c r="BD85">
        <v>1.2375648563781084E-2</v>
      </c>
      <c r="BE85">
        <v>8.7207354841053186E-3</v>
      </c>
      <c r="BF85">
        <v>2.5894062593579292E-2</v>
      </c>
      <c r="BG85">
        <v>1.2394262452245794E-2</v>
      </c>
      <c r="BH85">
        <v>3.978961156591956E-3</v>
      </c>
      <c r="BI85">
        <v>2.604868794872572E-4</v>
      </c>
      <c r="BJ85">
        <v>1.513712665317445E-3</v>
      </c>
      <c r="BK85">
        <v>8.7277792844076441E-4</v>
      </c>
      <c r="BL85">
        <v>3.7021837391698165E-3</v>
      </c>
      <c r="BM85">
        <v>3.1717841263054938E-3</v>
      </c>
      <c r="BN85">
        <v>0.15079790353775024</v>
      </c>
      <c r="BO85">
        <v>1.7825201445348837E-3</v>
      </c>
      <c r="BP85">
        <v>-1.1541688928982682E-2</v>
      </c>
      <c r="BQ85">
        <v>4.7557935584689997E-3</v>
      </c>
      <c r="BR85">
        <v>2.8640886676467693E-3</v>
      </c>
      <c r="BS85">
        <v>3.9882287258073156E-2</v>
      </c>
      <c r="BT85">
        <v>0.10834561073760055</v>
      </c>
      <c r="BU85">
        <v>4.7099537816577023E-3</v>
      </c>
      <c r="BV85">
        <v>0.5845397412776947</v>
      </c>
      <c r="BW85">
        <v>1.0321603856058533E-2</v>
      </c>
      <c r="BX85">
        <v>-1.4027955149482942E-3</v>
      </c>
      <c r="BY85">
        <v>1.7283205011744237E-2</v>
      </c>
      <c r="BZ85">
        <v>1.0482224614808001E-2</v>
      </c>
      <c r="CA85">
        <v>0.12251289055403923</v>
      </c>
      <c r="CB85">
        <v>0.40845029554490009</v>
      </c>
      <c r="CC85">
        <v>1.689063653217137E-2</v>
      </c>
      <c r="CD85">
        <v>0.43374183773994446</v>
      </c>
      <c r="CE85">
        <v>8.5314965500456006E-3</v>
      </c>
      <c r="CF85">
        <v>1.0082300312925667E-2</v>
      </c>
      <c r="CG85">
        <v>1.2527348015946497E-2</v>
      </c>
      <c r="CH85">
        <v>7.6179526530912008E-3</v>
      </c>
      <c r="CI85">
        <v>8.2725034565461861E-2</v>
      </c>
      <c r="CJ85">
        <v>0.30006743805977776</v>
      </c>
      <c r="CK85">
        <v>1.2187925499523728E-2</v>
      </c>
      <c r="CL85">
        <v>0.11557139577017136</v>
      </c>
    </row>
    <row r="86" spans="1:90">
      <c r="A86">
        <v>1997</v>
      </c>
      <c r="B86">
        <v>1</v>
      </c>
      <c r="C86">
        <v>6.4498348233655634E-2</v>
      </c>
      <c r="D86">
        <v>3.5214884862273976E-2</v>
      </c>
      <c r="E86">
        <v>3.4443233238857118E-2</v>
      </c>
      <c r="F86">
        <v>3.5142934144488436E-2</v>
      </c>
      <c r="G86">
        <v>0.19306146142126579</v>
      </c>
      <c r="H86">
        <v>0.57841843075912247</v>
      </c>
      <c r="I86">
        <v>5.9220698282622004E-2</v>
      </c>
      <c r="J86">
        <v>0.85137009620666504</v>
      </c>
      <c r="K86">
        <v>6.2376963446309094E-2</v>
      </c>
      <c r="L86">
        <v>4.6209250009717442E-2</v>
      </c>
      <c r="M86">
        <v>3.0110733528174886E-2</v>
      </c>
      <c r="N86">
        <v>3.2310690616504843E-2</v>
      </c>
      <c r="O86">
        <v>0.15476921937519578</v>
      </c>
      <c r="P86">
        <v>0.47109415815339578</v>
      </c>
      <c r="Q86">
        <v>5.4492933486562672E-2</v>
      </c>
      <c r="R86">
        <v>0.42267051339149475</v>
      </c>
      <c r="S86">
        <v>5.3165343272037265E-2</v>
      </c>
      <c r="T86">
        <v>3.6774930148334856E-2</v>
      </c>
      <c r="U86">
        <v>1.6937446677413714E-2</v>
      </c>
      <c r="V86">
        <v>2.4563525454001697E-2</v>
      </c>
      <c r="W86">
        <v>7.2813491982591155E-2</v>
      </c>
      <c r="X86">
        <v>0.17517052127511665</v>
      </c>
      <c r="Y86">
        <v>4.3247405649076906E-2</v>
      </c>
      <c r="Z86">
        <v>0.31622734665870667</v>
      </c>
      <c r="AA86">
        <v>4.8684823924899423E-2</v>
      </c>
      <c r="AB86">
        <v>3.0519696628866701E-2</v>
      </c>
      <c r="AC86">
        <v>1.2300090233273921E-2</v>
      </c>
      <c r="AD86">
        <v>2.1454996879919731E-2</v>
      </c>
      <c r="AE86">
        <v>5.2114028925321743E-2</v>
      </c>
      <c r="AF86">
        <v>0.11225892866557211</v>
      </c>
      <c r="AG86">
        <v>3.8896445121211126E-2</v>
      </c>
      <c r="AH86">
        <v>0.16627532243728638</v>
      </c>
      <c r="AI86">
        <v>3.7090163094281939E-2</v>
      </c>
      <c r="AJ86">
        <v>1.8498095491976802E-2</v>
      </c>
      <c r="AK86">
        <v>5.23203685102236E-3</v>
      </c>
      <c r="AL86">
        <v>1.3015711141575128E-2</v>
      </c>
      <c r="AM86">
        <v>2.2470647483383628E-2</v>
      </c>
      <c r="AN86">
        <v>4.4907029489600063E-2</v>
      </c>
      <c r="AO86">
        <v>2.5057183045137602E-2</v>
      </c>
      <c r="AP86">
        <v>0.12701323628425598</v>
      </c>
      <c r="AQ86">
        <v>3.2499162554201294E-2</v>
      </c>
      <c r="AR86">
        <v>1.4833711551037351E-2</v>
      </c>
      <c r="AS86">
        <v>3.5700541690346058E-3</v>
      </c>
      <c r="AT86">
        <v>9.6624228996553471E-3</v>
      </c>
      <c r="AU86">
        <v>1.6081427163245537E-2</v>
      </c>
      <c r="AV86">
        <v>3.1391766798929868E-2</v>
      </c>
      <c r="AW86">
        <v>1.8975351898152325E-2</v>
      </c>
      <c r="AX86">
        <v>6.8388722836971283E-2</v>
      </c>
      <c r="AY86">
        <v>2.2852704304631901E-2</v>
      </c>
      <c r="AZ86">
        <v>9.15225170447506E-3</v>
      </c>
      <c r="BA86">
        <v>1.2833512741745124E-3</v>
      </c>
      <c r="BB86">
        <v>4.5015431660298264E-3</v>
      </c>
      <c r="BC86">
        <v>6.8058542993850073E-3</v>
      </c>
      <c r="BD86">
        <v>1.4594682738891016E-2</v>
      </c>
      <c r="BE86">
        <v>9.1986881031969822E-3</v>
      </c>
      <c r="BF86">
        <v>2.7416957542300224E-2</v>
      </c>
      <c r="BG86">
        <v>1.2017479441080928E-2</v>
      </c>
      <c r="BH86">
        <v>4.1348476250707223E-3</v>
      </c>
      <c r="BI86">
        <v>2.3371658690465755E-4</v>
      </c>
      <c r="BJ86">
        <v>1.6576985092704105E-3</v>
      </c>
      <c r="BK86">
        <v>1.2478119448983542E-3</v>
      </c>
      <c r="BL86">
        <v>4.6704591341983461E-3</v>
      </c>
      <c r="BM86">
        <v>3.4605907744307773E-3</v>
      </c>
      <c r="BN86">
        <v>0.14862990379333496</v>
      </c>
      <c r="BO86">
        <v>2.0351427642946941E-3</v>
      </c>
      <c r="BP86">
        <v>-1.1132200687534878E-2</v>
      </c>
      <c r="BQ86">
        <v>4.3198970608073362E-3</v>
      </c>
      <c r="BR86">
        <v>2.8027796004809463E-3</v>
      </c>
      <c r="BS86">
        <v>3.8458752860426819E-2</v>
      </c>
      <c r="BT86">
        <v>0.10749919330435968</v>
      </c>
      <c r="BU86">
        <v>4.6524774704202959E-3</v>
      </c>
      <c r="BV86">
        <v>0.57732948660850525</v>
      </c>
      <c r="BW86">
        <v>1.1110828752460569E-2</v>
      </c>
      <c r="BX86">
        <v>-1.7310855313285752E-3</v>
      </c>
      <c r="BY86">
        <v>1.748350604896597E-2</v>
      </c>
      <c r="BZ86">
        <v>1.0495408972311899E-2</v>
      </c>
      <c r="CA86">
        <v>0.1203594790043906</v>
      </c>
      <c r="CB86">
        <v>0.40253719366148355</v>
      </c>
      <c r="CC86">
        <v>1.7071995561871989E-2</v>
      </c>
      <c r="CD86">
        <v>0.42869958281517029</v>
      </c>
      <c r="CE86">
        <v>9.0683492452345877E-3</v>
      </c>
      <c r="CF86">
        <v>9.3456985474249556E-3</v>
      </c>
      <c r="CG86">
        <v>1.3160118782299543E-2</v>
      </c>
      <c r="CH86">
        <v>7.6920444327248996E-3</v>
      </c>
      <c r="CI86">
        <v>8.1990250112563445E-2</v>
      </c>
      <c r="CJ86">
        <v>0.29501291517640593</v>
      </c>
      <c r="CK86">
        <v>1.2421907836088611E-2</v>
      </c>
      <c r="CL86">
        <v>0.11833591749844051</v>
      </c>
    </row>
    <row r="87" spans="1:90">
      <c r="A87">
        <v>1998</v>
      </c>
      <c r="B87">
        <v>1</v>
      </c>
      <c r="C87">
        <v>5.7488564975921586E-2</v>
      </c>
      <c r="D87">
        <v>3.5229941672836662E-2</v>
      </c>
      <c r="E87">
        <v>3.4948667692251467E-2</v>
      </c>
      <c r="F87">
        <v>3.5578569247437297E-2</v>
      </c>
      <c r="G87">
        <v>0.18973524589053792</v>
      </c>
      <c r="H87">
        <v>0.58590103989330666</v>
      </c>
      <c r="I87">
        <v>6.1117922513654645E-2</v>
      </c>
      <c r="J87">
        <v>0.85093945264816284</v>
      </c>
      <c r="K87">
        <v>5.5480852203029347E-2</v>
      </c>
      <c r="L87">
        <v>4.4994196295282354E-2</v>
      </c>
      <c r="M87">
        <v>3.0606070585602548E-2</v>
      </c>
      <c r="N87">
        <v>3.2778121692621884E-2</v>
      </c>
      <c r="O87">
        <v>0.15207267893513915</v>
      </c>
      <c r="P87">
        <v>0.47860746281552091</v>
      </c>
      <c r="Q87">
        <v>5.6397368607267635E-2</v>
      </c>
      <c r="R87">
        <v>0.42631891369819641</v>
      </c>
      <c r="S87">
        <v>4.7690719811327553E-2</v>
      </c>
      <c r="T87">
        <v>3.5799057898796761E-2</v>
      </c>
      <c r="U87">
        <v>1.7017470441394341E-2</v>
      </c>
      <c r="V87">
        <v>2.5344608775691307E-2</v>
      </c>
      <c r="W87">
        <v>7.4242499896730568E-2</v>
      </c>
      <c r="X87">
        <v>0.18066481598771381</v>
      </c>
      <c r="Y87">
        <v>4.5563406017270346E-2</v>
      </c>
      <c r="Z87">
        <v>0.32046565413475037</v>
      </c>
      <c r="AA87">
        <v>4.3587837196428871E-2</v>
      </c>
      <c r="AB87">
        <v>3.0043398746014457E-2</v>
      </c>
      <c r="AC87">
        <v>1.2190294485587302E-2</v>
      </c>
      <c r="AD87">
        <v>2.2075745323984628E-2</v>
      </c>
      <c r="AE87">
        <v>5.4678785017519799E-2</v>
      </c>
      <c r="AF87">
        <v>0.11703452837200504</v>
      </c>
      <c r="AG87">
        <v>4.0857091932709616E-2</v>
      </c>
      <c r="AH87">
        <v>0.16923791170120239</v>
      </c>
      <c r="AI87">
        <v>3.3657881099723411E-2</v>
      </c>
      <c r="AJ87">
        <v>1.8454818241481648E-2</v>
      </c>
      <c r="AK87">
        <v>4.9866036566829806E-3</v>
      </c>
      <c r="AL87">
        <v>1.3374302023359562E-2</v>
      </c>
      <c r="AM87">
        <v>2.448325154175205E-2</v>
      </c>
      <c r="AN87">
        <v>4.800483853502889E-2</v>
      </c>
      <c r="AO87">
        <v>2.6277966225142502E-2</v>
      </c>
      <c r="AP87">
        <v>0.12884239852428436</v>
      </c>
      <c r="AQ87">
        <v>2.9755508753827112E-2</v>
      </c>
      <c r="AR87">
        <v>1.4914278011057897E-2</v>
      </c>
      <c r="AS87">
        <v>3.3710656115280759E-3</v>
      </c>
      <c r="AT87">
        <v>9.8120341468941434E-3</v>
      </c>
      <c r="AU87">
        <v>1.6658487038346423E-2</v>
      </c>
      <c r="AV87">
        <v>3.4686083583389975E-2</v>
      </c>
      <c r="AW87">
        <v>1.9646053862133694E-2</v>
      </c>
      <c r="AX87">
        <v>6.9073006510734558E-2</v>
      </c>
      <c r="AY87">
        <v>2.1342995351886968E-2</v>
      </c>
      <c r="AZ87">
        <v>9.3572926624269966E-3</v>
      </c>
      <c r="BA87">
        <v>1.294432089677352E-3</v>
      </c>
      <c r="BB87">
        <v>4.5527302095485995E-3</v>
      </c>
      <c r="BC87">
        <v>5.8260423315899257E-3</v>
      </c>
      <c r="BD87">
        <v>1.7273444769910409E-2</v>
      </c>
      <c r="BE87">
        <v>9.4238600364754607E-3</v>
      </c>
      <c r="BF87">
        <v>2.7863150462508202E-2</v>
      </c>
      <c r="BG87">
        <v>1.0987158859337678E-2</v>
      </c>
      <c r="BH87">
        <v>4.2333374204516555E-3</v>
      </c>
      <c r="BI87">
        <v>2.5562786172336278E-4</v>
      </c>
      <c r="BJ87">
        <v>1.6224626273239691E-3</v>
      </c>
      <c r="BK87">
        <v>1.2816651706379527E-3</v>
      </c>
      <c r="BL87">
        <v>6.0640997593647897E-3</v>
      </c>
      <c r="BM87">
        <v>3.4198127666516605E-3</v>
      </c>
      <c r="BN87">
        <v>0.14906054735183716</v>
      </c>
      <c r="BO87">
        <v>1.9406151463336524E-3</v>
      </c>
      <c r="BP87">
        <v>-9.8794190899506966E-3</v>
      </c>
      <c r="BQ87">
        <v>4.3309248434938797E-3</v>
      </c>
      <c r="BR87">
        <v>2.7734520355741942E-3</v>
      </c>
      <c r="BS87">
        <v>3.7804705107142553E-2</v>
      </c>
      <c r="BT87">
        <v>0.10742201762713664</v>
      </c>
      <c r="BU87">
        <v>4.6709047596295138E-3</v>
      </c>
      <c r="BV87">
        <v>0.57368108630180359</v>
      </c>
      <c r="BW87">
        <v>9.6329972416152772E-3</v>
      </c>
      <c r="BX87">
        <v>-7.0550203806147779E-4</v>
      </c>
      <c r="BY87">
        <v>1.7914476467311608E-2</v>
      </c>
      <c r="BZ87">
        <v>1.0161016244906871E-2</v>
      </c>
      <c r="CA87">
        <v>0.11557388742498745</v>
      </c>
      <c r="CB87">
        <v>0.40428169786813622</v>
      </c>
      <c r="CC87">
        <v>1.681879980757198E-2</v>
      </c>
      <c r="CD87">
        <v>0.42462053894996643</v>
      </c>
      <c r="CE87">
        <v>7.6876109804576388E-3</v>
      </c>
      <c r="CF87">
        <v>9.1265976104084809E-3</v>
      </c>
      <c r="CG87">
        <v>1.3579529343385219E-2</v>
      </c>
      <c r="CH87">
        <v>7.3874123655493611E-3</v>
      </c>
      <c r="CI87">
        <v>7.7850864421295435E-2</v>
      </c>
      <c r="CJ87">
        <v>0.2968286276008163</v>
      </c>
      <c r="CK87">
        <v>1.2153530041811795E-2</v>
      </c>
      <c r="CL87">
        <v>0.11303764202091844</v>
      </c>
    </row>
    <row r="88" spans="1:90">
      <c r="A88">
        <v>1999</v>
      </c>
      <c r="B88">
        <v>1</v>
      </c>
      <c r="C88">
        <v>5.8022264592551664E-2</v>
      </c>
      <c r="D88">
        <v>3.3587991902956027E-2</v>
      </c>
      <c r="E88">
        <v>3.5410569382670509E-2</v>
      </c>
      <c r="F88">
        <v>3.5359881144261252E-2</v>
      </c>
      <c r="G88">
        <v>0.18641117855876033</v>
      </c>
      <c r="H88">
        <v>0.58950229346506267</v>
      </c>
      <c r="I88">
        <v>6.170585693328054E-2</v>
      </c>
      <c r="J88">
        <v>0.85231095552444458</v>
      </c>
      <c r="K88">
        <v>5.601034721424987E-2</v>
      </c>
      <c r="L88">
        <v>4.2211926472004099E-2</v>
      </c>
      <c r="M88">
        <v>3.0432719197133286E-2</v>
      </c>
      <c r="N88">
        <v>3.2608067430761209E-2</v>
      </c>
      <c r="O88">
        <v>0.14879670820092375</v>
      </c>
      <c r="P88">
        <v>0.48525868049868404</v>
      </c>
      <c r="Q88">
        <v>5.6992467539242121E-2</v>
      </c>
      <c r="R88">
        <v>0.43348097801208496</v>
      </c>
      <c r="S88">
        <v>4.7913521124794987E-2</v>
      </c>
      <c r="T88">
        <v>3.390450860508288E-2</v>
      </c>
      <c r="U88">
        <v>1.639583687008794E-2</v>
      </c>
      <c r="V88">
        <v>2.5547952061377787E-2</v>
      </c>
      <c r="W88">
        <v>7.5448249464105846E-2</v>
      </c>
      <c r="X88">
        <v>0.18755418746066357</v>
      </c>
      <c r="Y88">
        <v>4.6716709959841819E-2</v>
      </c>
      <c r="Z88">
        <v>0.32798528671264648</v>
      </c>
      <c r="AA88">
        <v>4.395882960343412E-2</v>
      </c>
      <c r="AB88">
        <v>2.8809988068131419E-2</v>
      </c>
      <c r="AC88">
        <v>1.1479118647221299E-2</v>
      </c>
      <c r="AD88">
        <v>2.2231542774309932E-2</v>
      </c>
      <c r="AE88">
        <v>5.6467920437136304E-2</v>
      </c>
      <c r="AF88">
        <v>0.12320308848768846</v>
      </c>
      <c r="AG88">
        <v>4.1843656248822046E-2</v>
      </c>
      <c r="AH88">
        <v>0.17707523703575134</v>
      </c>
      <c r="AI88">
        <v>3.3453152463344675E-2</v>
      </c>
      <c r="AJ88">
        <v>1.8137787701255501E-2</v>
      </c>
      <c r="AK88">
        <v>4.6701596043482643E-3</v>
      </c>
      <c r="AL88">
        <v>1.3601843603615037E-2</v>
      </c>
      <c r="AM88">
        <v>2.7192545208987146E-2</v>
      </c>
      <c r="AN88">
        <v>5.283039342888704E-2</v>
      </c>
      <c r="AO88">
        <v>2.7189365117293147E-2</v>
      </c>
      <c r="AP88">
        <v>0.13614571094512939</v>
      </c>
      <c r="AQ88">
        <v>2.9370960618543156E-2</v>
      </c>
      <c r="AR88">
        <v>1.4789543821687217E-2</v>
      </c>
      <c r="AS88">
        <v>3.0732536795897488E-3</v>
      </c>
      <c r="AT88">
        <v>1.011594145449997E-2</v>
      </c>
      <c r="AU88">
        <v>1.9317648010348541E-2</v>
      </c>
      <c r="AV88">
        <v>3.8842262008259042E-2</v>
      </c>
      <c r="AW88">
        <v>2.0636122100245066E-2</v>
      </c>
      <c r="AX88">
        <v>7.4328243732452393E-2</v>
      </c>
      <c r="AY88">
        <v>2.0847660328675154E-2</v>
      </c>
      <c r="AZ88">
        <v>9.120503297608034E-3</v>
      </c>
      <c r="BA88">
        <v>1.0800801340113471E-3</v>
      </c>
      <c r="BB88">
        <v>4.9299233615862229E-3</v>
      </c>
      <c r="BC88">
        <v>7.4917083367849841E-3</v>
      </c>
      <c r="BD88">
        <v>2.0454740282743258E-2</v>
      </c>
      <c r="BE88">
        <v>1.0405925947764556E-2</v>
      </c>
      <c r="BF88">
        <v>3.0940499156713486E-2</v>
      </c>
      <c r="BG88">
        <v>1.0709033024713977E-2</v>
      </c>
      <c r="BH88">
        <v>4.0837560945420695E-3</v>
      </c>
      <c r="BI88">
        <v>1.5441222852173112E-4</v>
      </c>
      <c r="BJ88">
        <v>1.839818529182553E-3</v>
      </c>
      <c r="BK88">
        <v>2.2377269261588612E-3</v>
      </c>
      <c r="BL88">
        <v>7.9537477951389726E-3</v>
      </c>
      <c r="BM88">
        <v>3.9689388369272202E-3</v>
      </c>
      <c r="BN88">
        <v>0.14768904447555542</v>
      </c>
      <c r="BO88">
        <v>1.9506193265482459E-3</v>
      </c>
      <c r="BP88">
        <v>-8.7211953842238569E-3</v>
      </c>
      <c r="BQ88">
        <v>4.9727070399722354E-3</v>
      </c>
      <c r="BR88">
        <v>2.7275854225520227E-3</v>
      </c>
      <c r="BS88">
        <v>3.7747153291182431E-2</v>
      </c>
      <c r="BT88">
        <v>0.10434486849412955</v>
      </c>
      <c r="BU88">
        <v>4.6673816684276422E-3</v>
      </c>
      <c r="BV88">
        <v>0.56651902198791504</v>
      </c>
      <c r="BW88">
        <v>9.9824753542145199E-3</v>
      </c>
      <c r="BX88">
        <v>-4.1640670958801099E-4</v>
      </c>
      <c r="BY88">
        <v>1.9007507428181785E-2</v>
      </c>
      <c r="BZ88">
        <v>9.7548304139294072E-3</v>
      </c>
      <c r="CA88">
        <v>0.11102065934211111</v>
      </c>
      <c r="CB88">
        <v>0.40081989623041459</v>
      </c>
      <c r="CC88">
        <v>1.6350108442123323E-2</v>
      </c>
      <c r="CD88">
        <v>0.41882997751235962</v>
      </c>
      <c r="CE88">
        <v>8.0265643340678618E-3</v>
      </c>
      <c r="CF88">
        <v>8.2620802124242256E-3</v>
      </c>
      <c r="CG88">
        <v>1.4033205582737424E-2</v>
      </c>
      <c r="CH88">
        <v>7.0276094728033856E-3</v>
      </c>
      <c r="CI88">
        <v>7.3358594571678454E-2</v>
      </c>
      <c r="CJ88">
        <v>0.29642635425238362</v>
      </c>
      <c r="CK88">
        <v>1.1695542534819334E-2</v>
      </c>
      <c r="CL88">
        <v>0.10853124936940101</v>
      </c>
    </row>
    <row r="89" spans="1:90">
      <c r="A89">
        <v>2000</v>
      </c>
      <c r="B89">
        <v>1</v>
      </c>
      <c r="C89">
        <v>5.0946650186006082E-2</v>
      </c>
      <c r="D89">
        <v>3.5644891217017971E-2</v>
      </c>
      <c r="E89">
        <v>3.4114993517789571E-2</v>
      </c>
      <c r="F89">
        <v>3.5941008208425274E-2</v>
      </c>
      <c r="G89">
        <v>0.18304328177572415</v>
      </c>
      <c r="H89">
        <v>0.59720600003509006</v>
      </c>
      <c r="I89">
        <v>6.3103156823171219E-2</v>
      </c>
      <c r="J89">
        <v>0.85384976863861084</v>
      </c>
      <c r="K89">
        <v>4.9041018544357697E-2</v>
      </c>
      <c r="L89">
        <v>4.4113638868714666E-2</v>
      </c>
      <c r="M89">
        <v>2.9118501891262485E-2</v>
      </c>
      <c r="N89">
        <v>3.3262609000812494E-2</v>
      </c>
      <c r="O89">
        <v>0.1459553449931697</v>
      </c>
      <c r="P89">
        <v>0.49383094413024475</v>
      </c>
      <c r="Q89">
        <v>5.8523145522020793E-2</v>
      </c>
      <c r="R89">
        <v>0.43883246183395386</v>
      </c>
      <c r="S89">
        <v>4.2240464498093933E-2</v>
      </c>
      <c r="T89">
        <v>3.5784169443470105E-2</v>
      </c>
      <c r="U89">
        <v>1.5394678778203797E-2</v>
      </c>
      <c r="V89">
        <v>2.6098608752418196E-2</v>
      </c>
      <c r="W89">
        <v>7.4567282932825663E-2</v>
      </c>
      <c r="X89">
        <v>0.19672009837593621</v>
      </c>
      <c r="Y89">
        <v>4.8027607407736705E-2</v>
      </c>
      <c r="Z89">
        <v>0.33355957269668579</v>
      </c>
      <c r="AA89">
        <v>3.8904170866114689E-2</v>
      </c>
      <c r="AB89">
        <v>3.0812911123620522E-2</v>
      </c>
      <c r="AC89">
        <v>1.079490028923006E-2</v>
      </c>
      <c r="AD89">
        <v>2.2872759441016244E-2</v>
      </c>
      <c r="AE89">
        <v>5.5764111332440927E-2</v>
      </c>
      <c r="AF89">
        <v>0.13106837220757464</v>
      </c>
      <c r="AG89">
        <v>4.3342487943421333E-2</v>
      </c>
      <c r="AH89">
        <v>0.18267017602920532</v>
      </c>
      <c r="AI89">
        <v>3.0338925954307056E-2</v>
      </c>
      <c r="AJ89">
        <v>1.951704967819266E-2</v>
      </c>
      <c r="AK89">
        <v>4.2918428470826112E-3</v>
      </c>
      <c r="AL89">
        <v>1.4325889144797318E-2</v>
      </c>
      <c r="AM89">
        <v>2.6408907186504134E-2</v>
      </c>
      <c r="AN89">
        <v>5.8996425566382397E-2</v>
      </c>
      <c r="AO89">
        <v>2.8790868362543735E-2</v>
      </c>
      <c r="AP89">
        <v>0.14155282080173492</v>
      </c>
      <c r="AQ89">
        <v>2.670099131849453E-2</v>
      </c>
      <c r="AR89">
        <v>1.6066150341783464E-2</v>
      </c>
      <c r="AS89">
        <v>2.7034308818259063E-3</v>
      </c>
      <c r="AT89">
        <v>1.0825254492208679E-2</v>
      </c>
      <c r="AU89">
        <v>1.8608116065310976E-2</v>
      </c>
      <c r="AV89">
        <v>4.4438651777882011E-2</v>
      </c>
      <c r="AW89">
        <v>2.2202091385511713E-2</v>
      </c>
      <c r="AX89">
        <v>7.8792691230773926E-2</v>
      </c>
      <c r="AY89">
        <v>1.9317119346638181E-2</v>
      </c>
      <c r="AZ89">
        <v>1.0077338773184764E-2</v>
      </c>
      <c r="BA89">
        <v>8.998268817780379E-4</v>
      </c>
      <c r="BB89">
        <v>5.2701312231413881E-3</v>
      </c>
      <c r="BC89">
        <v>6.9952412373333285E-3</v>
      </c>
      <c r="BD89">
        <v>2.5040720571212281E-2</v>
      </c>
      <c r="BE89">
        <v>1.1191750461211437E-2</v>
      </c>
      <c r="BF89">
        <v>3.3138617873191833E-2</v>
      </c>
      <c r="BG89">
        <v>1.017174871407074E-2</v>
      </c>
      <c r="BH89">
        <v>4.5963969645606492E-3</v>
      </c>
      <c r="BI89">
        <v>6.9274107829762237E-5</v>
      </c>
      <c r="BJ89">
        <v>1.9157304995040486E-3</v>
      </c>
      <c r="BK89">
        <v>2.1247964462976091E-3</v>
      </c>
      <c r="BL89">
        <v>1.009685227542694E-2</v>
      </c>
      <c r="BM89">
        <v>4.1685335131001824E-3</v>
      </c>
      <c r="BN89">
        <v>0.14615023136138916</v>
      </c>
      <c r="BO89">
        <v>1.851600977444258E-3</v>
      </c>
      <c r="BP89">
        <v>-8.5748658007524722E-3</v>
      </c>
      <c r="BQ89">
        <v>4.9938582036084265E-3</v>
      </c>
      <c r="BR89">
        <v>2.6523114465870534E-3</v>
      </c>
      <c r="BS89">
        <v>3.7226374269370602E-2</v>
      </c>
      <c r="BT89">
        <v>0.10345208522881792</v>
      </c>
      <c r="BU89">
        <v>4.5534147044639893E-3</v>
      </c>
      <c r="BV89">
        <v>0.56116753816604614</v>
      </c>
      <c r="BW89">
        <v>8.6003889285558178E-3</v>
      </c>
      <c r="BX89">
        <v>-2.4054968027546406E-4</v>
      </c>
      <c r="BY89">
        <v>1.8716770293944002E-2</v>
      </c>
      <c r="BZ89">
        <v>9.7870835197645702E-3</v>
      </c>
      <c r="CA89">
        <v>0.1085326647398196</v>
      </c>
      <c r="CB89">
        <v>0.39926843443340271</v>
      </c>
      <c r="CC89">
        <v>1.6502279418440617E-2</v>
      </c>
      <c r="CD89">
        <v>0.41501730680465698</v>
      </c>
      <c r="CE89">
        <v>6.7451849964278382E-3</v>
      </c>
      <c r="CF89">
        <v>8.2863800072195369E-3</v>
      </c>
      <c r="CG89">
        <v>1.372211811407653E-2</v>
      </c>
      <c r="CH89">
        <v>7.1346565357340262E-3</v>
      </c>
      <c r="CI89">
        <v>7.1397768018453808E-2</v>
      </c>
      <c r="CJ89">
        <v>0.29576977525938986</v>
      </c>
      <c r="CK89">
        <v>1.1956409839842917E-2</v>
      </c>
      <c r="CL89">
        <v>0.10543050866528562</v>
      </c>
    </row>
    <row r="90" spans="1:90">
      <c r="A90">
        <v>2001</v>
      </c>
      <c r="B90">
        <v>1</v>
      </c>
      <c r="C90">
        <v>4.8110531623510866E-2</v>
      </c>
      <c r="D90">
        <v>3.3417216479006306E-2</v>
      </c>
      <c r="E90">
        <v>3.5649555709359459E-2</v>
      </c>
      <c r="F90">
        <v>3.742201618975427E-2</v>
      </c>
      <c r="G90">
        <v>0.18219392076330543</v>
      </c>
      <c r="H90">
        <v>0.59619770156093821</v>
      </c>
      <c r="I90">
        <v>6.7009087059324859E-2</v>
      </c>
      <c r="J90">
        <v>0.85051703453063965</v>
      </c>
      <c r="K90">
        <v>4.6745393231365569E-2</v>
      </c>
      <c r="L90">
        <v>4.214709323260496E-2</v>
      </c>
      <c r="M90">
        <v>3.0507996360807352E-2</v>
      </c>
      <c r="N90">
        <v>3.4630747044608334E-2</v>
      </c>
      <c r="O90">
        <v>0.14388151349856076</v>
      </c>
      <c r="P90">
        <v>0.4905097864786841</v>
      </c>
      <c r="Q90">
        <v>6.2094459927506299E-2</v>
      </c>
      <c r="R90">
        <v>0.42800447344779968</v>
      </c>
      <c r="S90">
        <v>4.0945089691120491E-2</v>
      </c>
      <c r="T90">
        <v>3.3806524109342893E-2</v>
      </c>
      <c r="U90">
        <v>1.620146145879409E-2</v>
      </c>
      <c r="V90">
        <v>2.7319543489484007E-2</v>
      </c>
      <c r="W90">
        <v>6.8261426422316626E-2</v>
      </c>
      <c r="X90">
        <v>0.19030002022759818</v>
      </c>
      <c r="Y90">
        <v>5.1170405064573592E-2</v>
      </c>
      <c r="Z90">
        <v>0.32185730338096619</v>
      </c>
      <c r="AA90">
        <v>3.8107465812682532E-2</v>
      </c>
      <c r="AB90">
        <v>2.9123642400928365E-2</v>
      </c>
      <c r="AC90">
        <v>1.1514179192983275E-2</v>
      </c>
      <c r="AD90">
        <v>2.4146482016458651E-2</v>
      </c>
      <c r="AE90">
        <v>4.9703819408424457E-2</v>
      </c>
      <c r="AF90">
        <v>0.12270734899360156</v>
      </c>
      <c r="AG90">
        <v>4.6554365925745723E-2</v>
      </c>
      <c r="AH90">
        <v>0.17269401252269745</v>
      </c>
      <c r="AI90">
        <v>3.0001129513235195E-2</v>
      </c>
      <c r="AJ90">
        <v>1.8579114233093115E-2</v>
      </c>
      <c r="AK90">
        <v>4.7904200566870206E-3</v>
      </c>
      <c r="AL90">
        <v>1.543818507681838E-2</v>
      </c>
      <c r="AM90">
        <v>2.2022121339945008E-2</v>
      </c>
      <c r="AN90">
        <v>5.0335666149207293E-2</v>
      </c>
      <c r="AO90">
        <v>3.1527374693493683E-2</v>
      </c>
      <c r="AP90">
        <v>0.1326659768819809</v>
      </c>
      <c r="AQ90">
        <v>2.6848503777542186E-2</v>
      </c>
      <c r="AR90">
        <v>1.5276813784736207E-2</v>
      </c>
      <c r="AS90">
        <v>3.2486459931939694E-3</v>
      </c>
      <c r="AT90">
        <v>1.1844396712886682E-2</v>
      </c>
      <c r="AU90">
        <v>1.4654664413317977E-2</v>
      </c>
      <c r="AV90">
        <v>3.6196610299514757E-2</v>
      </c>
      <c r="AW90">
        <v>2.459634054108641E-2</v>
      </c>
      <c r="AX90">
        <v>7.2697438299655914E-2</v>
      </c>
      <c r="AY90">
        <v>1.9676081951436327E-2</v>
      </c>
      <c r="AZ90">
        <v>9.8335521423387022E-3</v>
      </c>
      <c r="BA90">
        <v>1.2961836769678206E-3</v>
      </c>
      <c r="BB90">
        <v>5.8051519906620391E-3</v>
      </c>
      <c r="BC90">
        <v>5.6378077544362677E-3</v>
      </c>
      <c r="BD90">
        <v>1.8076488973431452E-2</v>
      </c>
      <c r="BE90">
        <v>1.237216980727149E-2</v>
      </c>
      <c r="BF90">
        <v>3.0174940824508667E-2</v>
      </c>
      <c r="BG90">
        <v>1.1019858154861407E-2</v>
      </c>
      <c r="BH90">
        <v>4.6880959125235886E-3</v>
      </c>
      <c r="BI90">
        <v>2.9676385749634023E-4</v>
      </c>
      <c r="BJ90">
        <v>2.017115709323248E-3</v>
      </c>
      <c r="BK90">
        <v>1.1543135778949922E-3</v>
      </c>
      <c r="BL90">
        <v>6.6253538070484581E-3</v>
      </c>
      <c r="BM90">
        <v>4.3734401900894053E-3</v>
      </c>
      <c r="BN90">
        <v>0.14948296546936035</v>
      </c>
      <c r="BO90">
        <v>1.3128387024804202E-3</v>
      </c>
      <c r="BP90">
        <v>-8.8292284876681643E-3</v>
      </c>
      <c r="BQ90">
        <v>5.137396044596558E-3</v>
      </c>
      <c r="BR90">
        <v>2.7650732128122728E-3</v>
      </c>
      <c r="BS90">
        <v>3.8446645424469843E-2</v>
      </c>
      <c r="BT90">
        <v>0.10578600609197665</v>
      </c>
      <c r="BU90">
        <v>4.8643087762584077E-3</v>
      </c>
      <c r="BV90">
        <v>0.57199552655220032</v>
      </c>
      <c r="BW90">
        <v>7.050070424089454E-3</v>
      </c>
      <c r="BX90">
        <v>-4.9324811057661205E-4</v>
      </c>
      <c r="BY90">
        <v>1.9441631195876285E-2</v>
      </c>
      <c r="BZ90">
        <v>1.0038047010766958E-2</v>
      </c>
      <c r="CA90">
        <v>0.11400793619860525</v>
      </c>
      <c r="CB90">
        <v>0.4046518439368158</v>
      </c>
      <c r="CC90">
        <v>1.7299278261532307E-2</v>
      </c>
      <c r="CD90">
        <v>0.42251256108283997</v>
      </c>
      <c r="CE90">
        <v>5.7332842603393516E-3</v>
      </c>
      <c r="CF90">
        <v>8.2921565680996248E-3</v>
      </c>
      <c r="CG90">
        <v>1.430306310219045E-2</v>
      </c>
      <c r="CH90">
        <v>7.2730892938091757E-3</v>
      </c>
      <c r="CI90">
        <v>7.5640992911588989E-2</v>
      </c>
      <c r="CJ90">
        <v>0.29882454987947921</v>
      </c>
      <c r="CK90">
        <v>1.2445383256823601E-2</v>
      </c>
      <c r="CL90">
        <v>0.10267775981586275</v>
      </c>
    </row>
    <row r="91" spans="1:90">
      <c r="A91">
        <v>2002</v>
      </c>
      <c r="B91">
        <v>1</v>
      </c>
      <c r="C91">
        <v>5.655595958009485E-2</v>
      </c>
      <c r="D91">
        <v>3.1168768318120321E-2</v>
      </c>
      <c r="E91">
        <v>3.7434748316067079E-2</v>
      </c>
      <c r="F91">
        <v>3.7234483357562631E-2</v>
      </c>
      <c r="G91">
        <v>0.18814356158300782</v>
      </c>
      <c r="H91">
        <v>0.58454907734624084</v>
      </c>
      <c r="I91">
        <v>6.4913428800755235E-2</v>
      </c>
      <c r="J91">
        <v>0.85178393125534058</v>
      </c>
      <c r="K91">
        <v>5.5553602747498584E-2</v>
      </c>
      <c r="L91">
        <v>3.9988293867418645E-2</v>
      </c>
      <c r="M91">
        <v>3.2223806385724023E-2</v>
      </c>
      <c r="N91">
        <v>3.4375908685201351E-2</v>
      </c>
      <c r="O91">
        <v>0.14811187074609464</v>
      </c>
      <c r="P91">
        <v>0.48152626107071039</v>
      </c>
      <c r="Q91">
        <v>6.0004126549370165E-2</v>
      </c>
      <c r="R91">
        <v>0.42722901701927185</v>
      </c>
      <c r="S91">
        <v>4.9412042213465977E-2</v>
      </c>
      <c r="T91">
        <v>3.2980157992921144E-2</v>
      </c>
      <c r="U91">
        <v>1.7400612566149706E-2</v>
      </c>
      <c r="V91">
        <v>2.704049922138765E-2</v>
      </c>
      <c r="W91">
        <v>6.9706963919374088E-2</v>
      </c>
      <c r="X91">
        <v>0.18135607466797446</v>
      </c>
      <c r="Y91">
        <v>4.9332379022973848E-2</v>
      </c>
      <c r="Z91">
        <v>0.32066333293914795</v>
      </c>
      <c r="AA91">
        <v>4.604617903101834E-2</v>
      </c>
      <c r="AB91">
        <v>2.8389173992358352E-2</v>
      </c>
      <c r="AC91">
        <v>1.2424555561449582E-2</v>
      </c>
      <c r="AD91">
        <v>2.3965827510032928E-2</v>
      </c>
      <c r="AE91">
        <v>5.0218578772987223E-2</v>
      </c>
      <c r="AF91">
        <v>0.1145322525478067</v>
      </c>
      <c r="AG91">
        <v>4.5086475932243721E-2</v>
      </c>
      <c r="AH91">
        <v>0.17056876420974731</v>
      </c>
      <c r="AI91">
        <v>3.6125418922429861E-2</v>
      </c>
      <c r="AJ91">
        <v>1.8492055264108062E-2</v>
      </c>
      <c r="AK91">
        <v>5.19470437509562E-3</v>
      </c>
      <c r="AL91">
        <v>1.5224200308552972E-2</v>
      </c>
      <c r="AM91">
        <v>2.1518800757784777E-2</v>
      </c>
      <c r="AN91">
        <v>4.3510721408375405E-2</v>
      </c>
      <c r="AO91">
        <v>3.0502938691991797E-2</v>
      </c>
      <c r="AP91">
        <v>0.13012124598026276</v>
      </c>
      <c r="AQ91">
        <v>3.2083002401849414E-2</v>
      </c>
      <c r="AR91">
        <v>1.508534616282458E-2</v>
      </c>
      <c r="AS91">
        <v>3.5033654352571511E-3</v>
      </c>
      <c r="AT91">
        <v>1.1525935091763525E-2</v>
      </c>
      <c r="AU91">
        <v>1.4252786293757074E-2</v>
      </c>
      <c r="AV91">
        <v>3.008043491776705E-2</v>
      </c>
      <c r="AW91">
        <v>2.3590451354431188E-2</v>
      </c>
      <c r="AX91">
        <v>7.0698350667953491E-2</v>
      </c>
      <c r="AY91">
        <v>2.310291079472224E-2</v>
      </c>
      <c r="AZ91">
        <v>9.5372626236611274E-3</v>
      </c>
      <c r="BA91">
        <v>1.4668057694202537E-3</v>
      </c>
      <c r="BB91">
        <v>5.6042360802623301E-3</v>
      </c>
      <c r="BC91">
        <v>5.0465351813296019E-3</v>
      </c>
      <c r="BD91">
        <v>1.4055882233312356E-2</v>
      </c>
      <c r="BE91">
        <v>1.1884751874758936E-2</v>
      </c>
      <c r="BF91">
        <v>2.936355397105217E-2</v>
      </c>
      <c r="BG91">
        <v>1.3053121012810047E-2</v>
      </c>
      <c r="BH91">
        <v>4.5588461101386318E-3</v>
      </c>
      <c r="BI91">
        <v>3.6987946903543477E-4</v>
      </c>
      <c r="BJ91">
        <v>1.8330278873799591E-3</v>
      </c>
      <c r="BK91">
        <v>9.3274030192239327E-4</v>
      </c>
      <c r="BL91">
        <v>4.6008435897409699E-3</v>
      </c>
      <c r="BM91">
        <v>4.0178341669357236E-3</v>
      </c>
      <c r="BN91">
        <v>0.14821606874465942</v>
      </c>
      <c r="BO91">
        <v>9.3531730546146208E-4</v>
      </c>
      <c r="BP91">
        <v>-8.9171063948716121E-3</v>
      </c>
      <c r="BQ91">
        <v>5.2051831843169588E-3</v>
      </c>
      <c r="BR91">
        <v>2.8331081956247217E-3</v>
      </c>
      <c r="BS91">
        <v>4.0178618729443637E-2</v>
      </c>
      <c r="BT91">
        <v>0.1031483020864075</v>
      </c>
      <c r="BU91">
        <v>4.8327341592781722E-3</v>
      </c>
      <c r="BV91">
        <v>0.57277098298072815</v>
      </c>
      <c r="BW91">
        <v>7.0025132308790417E-3</v>
      </c>
      <c r="BX91">
        <v>-1.9141915358134275E-3</v>
      </c>
      <c r="BY91">
        <v>2.0025214212879394E-2</v>
      </c>
      <c r="BZ91">
        <v>1.0131264612244801E-2</v>
      </c>
      <c r="CA91">
        <v>0.11851333737242568</v>
      </c>
      <c r="CB91">
        <v>0.40207863094814922</v>
      </c>
      <c r="CC91">
        <v>1.6934528912903341E-2</v>
      </c>
      <c r="CD91">
        <v>0.42455491423606873</v>
      </c>
      <c r="CE91">
        <v>6.0608285789337446E-3</v>
      </c>
      <c r="CF91">
        <v>6.960198361709944E-3</v>
      </c>
      <c r="CG91">
        <v>1.4818436941266258E-2</v>
      </c>
      <c r="CH91">
        <v>7.2986609747414015E-3</v>
      </c>
      <c r="CI91">
        <v>7.8424377541083307E-2</v>
      </c>
      <c r="CJ91">
        <v>0.29887431769579526</v>
      </c>
      <c r="CK91">
        <v>1.2118320388618244E-2</v>
      </c>
      <c r="CL91">
        <v>0.10721491302367676</v>
      </c>
    </row>
    <row r="92" spans="1:90">
      <c r="A92">
        <v>2003</v>
      </c>
      <c r="B92">
        <v>1</v>
      </c>
      <c r="C92">
        <v>5.9054149982049609E-2</v>
      </c>
      <c r="D92">
        <v>3.0816951739350618E-2</v>
      </c>
      <c r="E92">
        <v>3.804249784792213E-2</v>
      </c>
      <c r="F92">
        <v>3.7583563501564221E-2</v>
      </c>
      <c r="G92">
        <v>0.19385804812380059</v>
      </c>
      <c r="H92">
        <v>0.57658654254961816</v>
      </c>
      <c r="I92">
        <v>6.4058248413395996E-2</v>
      </c>
      <c r="J92">
        <v>0.8548617959022522</v>
      </c>
      <c r="K92">
        <v>5.8047412137027625E-2</v>
      </c>
      <c r="L92">
        <v>4.0046400319270342E-2</v>
      </c>
      <c r="M92">
        <v>3.2925039184012191E-2</v>
      </c>
      <c r="N92">
        <v>3.451646910233834E-2</v>
      </c>
      <c r="O92">
        <v>0.1535660777862945</v>
      </c>
      <c r="P92">
        <v>0.4768395084809654</v>
      </c>
      <c r="Q92">
        <v>5.8916019141390025E-2</v>
      </c>
      <c r="R92">
        <v>0.42866823077201843</v>
      </c>
      <c r="S92">
        <v>5.1899165052240515E-2</v>
      </c>
      <c r="T92">
        <v>3.3475157181909812E-2</v>
      </c>
      <c r="U92">
        <v>1.7961516435232867E-2</v>
      </c>
      <c r="V92">
        <v>2.7013723088275859E-2</v>
      </c>
      <c r="W92">
        <v>6.9434874512833478E-2</v>
      </c>
      <c r="X92">
        <v>0.18064878529660003</v>
      </c>
      <c r="Y92">
        <v>4.8236605553127525E-2</v>
      </c>
      <c r="Z92">
        <v>0.32146430015563965</v>
      </c>
      <c r="AA92">
        <v>4.8573042072643118E-2</v>
      </c>
      <c r="AB92">
        <v>2.9052713221979672E-2</v>
      </c>
      <c r="AC92">
        <v>1.2736044204775544E-2</v>
      </c>
      <c r="AD92">
        <v>2.395546288132655E-2</v>
      </c>
      <c r="AE92">
        <v>4.9375632518174783E-2</v>
      </c>
      <c r="AF92">
        <v>0.11362272838036383</v>
      </c>
      <c r="AG92">
        <v>4.4149877956254954E-2</v>
      </c>
      <c r="AH92">
        <v>0.17203257977962494</v>
      </c>
      <c r="AI92">
        <v>3.8129527105358621E-2</v>
      </c>
      <c r="AJ92">
        <v>1.9350851597432391E-2</v>
      </c>
      <c r="AK92">
        <v>5.2433905069391327E-3</v>
      </c>
      <c r="AL92">
        <v>1.5338916321735632E-2</v>
      </c>
      <c r="AM92">
        <v>2.0661363075824585E-2</v>
      </c>
      <c r="AN92">
        <v>4.3016081488605432E-2</v>
      </c>
      <c r="AO92">
        <v>3.0293107045852599E-2</v>
      </c>
      <c r="AP92">
        <v>0.13197849690914154</v>
      </c>
      <c r="AQ92">
        <v>3.3768930879301655E-2</v>
      </c>
      <c r="AR92">
        <v>1.6014712375977097E-2</v>
      </c>
      <c r="AS92">
        <v>3.5442103836272978E-3</v>
      </c>
      <c r="AT92">
        <v>1.1724322651721703E-2</v>
      </c>
      <c r="AU92">
        <v>1.3516283598069338E-2</v>
      </c>
      <c r="AV92">
        <v>2.9701665250331934E-2</v>
      </c>
      <c r="AW92">
        <v>2.370887440618805E-2</v>
      </c>
      <c r="AX92">
        <v>7.2345510125160217E-2</v>
      </c>
      <c r="AY92">
        <v>2.4509778701351393E-2</v>
      </c>
      <c r="AZ92">
        <v>1.0169676016293913E-2</v>
      </c>
      <c r="BA92">
        <v>1.3721280296813505E-3</v>
      </c>
      <c r="BB92">
        <v>5.7910973704109574E-3</v>
      </c>
      <c r="BC92">
        <v>4.6203112997626689E-3</v>
      </c>
      <c r="BD92">
        <v>1.3697520232606885E-2</v>
      </c>
      <c r="BE92">
        <v>1.2184219599305417E-2</v>
      </c>
      <c r="BF92">
        <v>3.0830098316073418E-2</v>
      </c>
      <c r="BG92">
        <v>1.3896287627172309E-2</v>
      </c>
      <c r="BH92">
        <v>5.0721721387737553E-3</v>
      </c>
      <c r="BI92">
        <v>2.8933315115773457E-4</v>
      </c>
      <c r="BJ92">
        <v>1.8987361273473265E-3</v>
      </c>
      <c r="BK92">
        <v>9.2436117272270079E-4</v>
      </c>
      <c r="BL92">
        <v>4.5697118184241632E-3</v>
      </c>
      <c r="BM92">
        <v>4.1750414941527743E-3</v>
      </c>
      <c r="BN92">
        <v>0.1451382040977478</v>
      </c>
      <c r="BO92">
        <v>9.3388090236090605E-4</v>
      </c>
      <c r="BP92">
        <v>-9.3338634934599755E-3</v>
      </c>
      <c r="BQ92">
        <v>5.1106054682036545E-3</v>
      </c>
      <c r="BR92">
        <v>3.0424881965130436E-3</v>
      </c>
      <c r="BS92">
        <v>4.044830411037402E-2</v>
      </c>
      <c r="BT92">
        <v>9.9888380177332828E-2</v>
      </c>
      <c r="BU92">
        <v>5.0532808900437152E-3</v>
      </c>
      <c r="BV92">
        <v>0.57133176922798157</v>
      </c>
      <c r="BW92">
        <v>6.9949463099664528E-3</v>
      </c>
      <c r="BX92">
        <v>-2.7716626103402517E-3</v>
      </c>
      <c r="BY92">
        <v>2.0070153388745789E-2</v>
      </c>
      <c r="BZ92">
        <v>1.0503866497963532E-2</v>
      </c>
      <c r="CA92">
        <v>0.12451694698189227</v>
      </c>
      <c r="CB92">
        <v>0.39495749710800604</v>
      </c>
      <c r="CC92">
        <v>1.7058427420608414E-2</v>
      </c>
      <c r="CD92">
        <v>0.42619356513023376</v>
      </c>
      <c r="CE92">
        <v>6.0546000671015138E-3</v>
      </c>
      <c r="CF92">
        <v>6.5170069635516227E-3</v>
      </c>
      <c r="CG92">
        <v>1.4957629823281967E-2</v>
      </c>
      <c r="CH92">
        <v>7.4628908900243353E-3</v>
      </c>
      <c r="CI92">
        <v>8.4159898445760786E-2</v>
      </c>
      <c r="CJ92">
        <v>0.29500228005603174</v>
      </c>
      <c r="CK92">
        <v>1.203279276986133E-2</v>
      </c>
      <c r="CL92">
        <v>0.11244355507368502</v>
      </c>
    </row>
    <row r="93" spans="1:90">
      <c r="A93">
        <v>2004</v>
      </c>
      <c r="B93">
        <v>1</v>
      </c>
      <c r="C93">
        <v>6.5907012365418183E-2</v>
      </c>
      <c r="D93">
        <v>2.998697475684553E-2</v>
      </c>
      <c r="E93">
        <v>3.7861691560075128E-2</v>
      </c>
      <c r="F93">
        <v>3.7984309298058072E-2</v>
      </c>
      <c r="G93">
        <v>0.19095624942984468</v>
      </c>
      <c r="H93">
        <v>0.573377543570737</v>
      </c>
      <c r="I93">
        <v>6.3926223311011415E-2</v>
      </c>
      <c r="J93">
        <v>0.85811656713485718</v>
      </c>
      <c r="K93">
        <v>6.4569234924819793E-2</v>
      </c>
      <c r="L93">
        <v>3.9273697985106687E-2</v>
      </c>
      <c r="M93">
        <v>3.2620579779504055E-2</v>
      </c>
      <c r="N93">
        <v>3.4909117383134916E-2</v>
      </c>
      <c r="O93">
        <v>0.15197900687609012</v>
      </c>
      <c r="P93">
        <v>0.47588601680453846</v>
      </c>
      <c r="Q93">
        <v>5.8879730061102045E-2</v>
      </c>
      <c r="R93">
        <v>0.43902447819709778</v>
      </c>
      <c r="S93">
        <v>5.7714736028786261E-2</v>
      </c>
      <c r="T93">
        <v>3.446543374595782E-2</v>
      </c>
      <c r="U93">
        <v>1.7639254202595912E-2</v>
      </c>
      <c r="V93">
        <v>2.7479010474580751E-2</v>
      </c>
      <c r="W93">
        <v>7.1348038218277898E-2</v>
      </c>
      <c r="X93">
        <v>0.18179687509459327</v>
      </c>
      <c r="Y93">
        <v>4.857958251249072E-2</v>
      </c>
      <c r="Z93">
        <v>0.33309614658355713</v>
      </c>
      <c r="AA93">
        <v>5.4020078832485212E-2</v>
      </c>
      <c r="AB93">
        <v>3.011812871457735E-2</v>
      </c>
      <c r="AC93">
        <v>1.243692386374212E-2</v>
      </c>
      <c r="AD93">
        <v>2.4283708568808605E-2</v>
      </c>
      <c r="AE93">
        <v>5.1707464712781488E-2</v>
      </c>
      <c r="AF93">
        <v>0.11616379449221485</v>
      </c>
      <c r="AG93">
        <v>4.4366117926126297E-2</v>
      </c>
      <c r="AH93">
        <v>0.18320697546005249</v>
      </c>
      <c r="AI93">
        <v>4.2513220968935686E-2</v>
      </c>
      <c r="AJ93">
        <v>2.026193628382237E-2</v>
      </c>
      <c r="AK93">
        <v>5.1718034088020877E-3</v>
      </c>
      <c r="AL93">
        <v>1.5714029597007437E-2</v>
      </c>
      <c r="AM93">
        <v>2.2393767415829539E-2</v>
      </c>
      <c r="AN93">
        <v>4.6387950297889814E-2</v>
      </c>
      <c r="AO93">
        <v>3.0764834074360137E-2</v>
      </c>
      <c r="AP93">
        <v>0.14229598641395569</v>
      </c>
      <c r="AQ93">
        <v>3.7758039034825344E-2</v>
      </c>
      <c r="AR93">
        <v>1.704342845960629E-2</v>
      </c>
      <c r="AS93">
        <v>3.574950616131803E-3</v>
      </c>
      <c r="AT93">
        <v>1.2208788870719656E-2</v>
      </c>
      <c r="AU93">
        <v>1.4698363442514404E-2</v>
      </c>
      <c r="AV93">
        <v>3.2586396330061725E-2</v>
      </c>
      <c r="AW93">
        <v>2.4433456773273587E-2</v>
      </c>
      <c r="AX93">
        <v>7.9789221286773682E-2</v>
      </c>
      <c r="AY93">
        <v>2.7506331894332652E-2</v>
      </c>
      <c r="AZ93">
        <v>1.1146097529252063E-2</v>
      </c>
      <c r="BA93">
        <v>1.3301220561601577E-3</v>
      </c>
      <c r="BB93">
        <v>6.1295872657829657E-3</v>
      </c>
      <c r="BC93">
        <v>4.9322436976885417E-3</v>
      </c>
      <c r="BD93">
        <v>1.5952609420038091E-2</v>
      </c>
      <c r="BE93">
        <v>1.2792297925930958E-2</v>
      </c>
      <c r="BF93">
        <v>3.4844670444726944E-2</v>
      </c>
      <c r="BG93">
        <v>1.5172699441193623E-2</v>
      </c>
      <c r="BH93">
        <v>5.7879913846511089E-3</v>
      </c>
      <c r="BI93">
        <v>2.7985011857909918E-4</v>
      </c>
      <c r="BJ93">
        <v>2.1289955563575649E-3</v>
      </c>
      <c r="BK93">
        <v>1.1698976616318002E-3</v>
      </c>
      <c r="BL93">
        <v>5.6875886158499955E-3</v>
      </c>
      <c r="BM93">
        <v>4.627734028977531E-3</v>
      </c>
      <c r="BN93">
        <v>0.14188343286514282</v>
      </c>
      <c r="BO93">
        <v>1.2601367393749088E-3</v>
      </c>
      <c r="BP93">
        <v>-9.3910133887355543E-3</v>
      </c>
      <c r="BQ93">
        <v>5.2368647006454236E-3</v>
      </c>
      <c r="BR93">
        <v>3.0512353014832206E-3</v>
      </c>
      <c r="BS93">
        <v>3.9129682905143771E-2</v>
      </c>
      <c r="BT93">
        <v>9.7618532455526638E-2</v>
      </c>
      <c r="BU93">
        <v>4.9771821485142826E-3</v>
      </c>
      <c r="BV93">
        <v>0.56097552180290222</v>
      </c>
      <c r="BW93">
        <v>8.028283897043402E-3</v>
      </c>
      <c r="BX93">
        <v>-4.5920385388238723E-3</v>
      </c>
      <c r="BY93">
        <v>2.0215734407427102E-2</v>
      </c>
      <c r="BZ93">
        <v>1.0443403540494483E-2</v>
      </c>
      <c r="CA93">
        <v>0.11969197501403604</v>
      </c>
      <c r="CB93">
        <v>0.39049751178794806</v>
      </c>
      <c r="CC93">
        <v>1.6692203821293872E-2</v>
      </c>
      <c r="CD93">
        <v>0.4190920889377594</v>
      </c>
      <c r="CE93">
        <v>6.7619409614363577E-3</v>
      </c>
      <c r="CF93">
        <v>4.7549056385339898E-3</v>
      </c>
      <c r="CG93">
        <v>1.4977770792988168E-2</v>
      </c>
      <c r="CH93">
        <v>7.394035526071741E-3</v>
      </c>
      <c r="CI93">
        <v>8.0654253703092871E-2</v>
      </c>
      <c r="CJ93">
        <v>0.29280746823316534</v>
      </c>
      <c r="CK93">
        <v>1.1744078543257727E-2</v>
      </c>
      <c r="CL93">
        <v>0.11374449392833247</v>
      </c>
    </row>
    <row r="94" spans="1:90">
      <c r="A94">
        <v>2005</v>
      </c>
      <c r="B94">
        <v>1</v>
      </c>
      <c r="C94">
        <v>6.6593583806280332E-2</v>
      </c>
      <c r="D94">
        <v>3.748152591066789E-2</v>
      </c>
      <c r="E94">
        <v>3.4646185886670344E-2</v>
      </c>
      <c r="F94">
        <v>3.9100869672007432E-2</v>
      </c>
      <c r="G94">
        <v>0.19291294996828467</v>
      </c>
      <c r="H94">
        <v>0.56550709584843517</v>
      </c>
      <c r="I94">
        <v>6.3757800002489845E-2</v>
      </c>
      <c r="J94">
        <v>0.86168044805526733</v>
      </c>
      <c r="K94">
        <v>6.5271360206746398E-2</v>
      </c>
      <c r="L94">
        <v>4.7691987323489352E-2</v>
      </c>
      <c r="M94">
        <v>3.0060731565443397E-2</v>
      </c>
      <c r="N94">
        <v>3.5851818297969774E-2</v>
      </c>
      <c r="O94">
        <v>0.15606188502045959</v>
      </c>
      <c r="P94">
        <v>0.46813765951839253</v>
      </c>
      <c r="Q94">
        <v>5.8605111868519889E-2</v>
      </c>
      <c r="R94">
        <v>0.45063880085945129</v>
      </c>
      <c r="S94">
        <v>5.8106696422509922E-2</v>
      </c>
      <c r="T94">
        <v>4.1935920556206131E-2</v>
      </c>
      <c r="U94">
        <v>1.6272709385823727E-2</v>
      </c>
      <c r="V94">
        <v>2.8613831568882277E-2</v>
      </c>
      <c r="W94">
        <v>7.4932783589457611E-2</v>
      </c>
      <c r="X94">
        <v>0.18174829864269632</v>
      </c>
      <c r="Y94">
        <v>4.9025686784848761E-2</v>
      </c>
      <c r="Z94">
        <v>0.34514600038528442</v>
      </c>
      <c r="AA94">
        <v>5.4161306799596833E-2</v>
      </c>
      <c r="AB94">
        <v>3.7027114410774699E-2</v>
      </c>
      <c r="AC94">
        <v>1.1449318556176851E-2</v>
      </c>
      <c r="AD94">
        <v>2.5521534342728698E-2</v>
      </c>
      <c r="AE94">
        <v>5.4244481927100616E-2</v>
      </c>
      <c r="AF94">
        <v>0.11753035449151535</v>
      </c>
      <c r="AG94">
        <v>4.5213287083131638E-2</v>
      </c>
      <c r="AH94">
        <v>0.19373923540115356</v>
      </c>
      <c r="AI94">
        <v>4.2743437890088186E-2</v>
      </c>
      <c r="AJ94">
        <v>2.548072897463893E-2</v>
      </c>
      <c r="AK94">
        <v>4.7278632090023741E-3</v>
      </c>
      <c r="AL94">
        <v>1.692327845282271E-2</v>
      </c>
      <c r="AM94">
        <v>2.3390163922164885E-2</v>
      </c>
      <c r="AN94">
        <v>4.8388487339618882E-2</v>
      </c>
      <c r="AO94">
        <v>3.2087814503665504E-2</v>
      </c>
      <c r="AP94">
        <v>0.15224316716194153</v>
      </c>
      <c r="AQ94">
        <v>3.7968349808008423E-2</v>
      </c>
      <c r="AR94">
        <v>2.1667490870476827E-2</v>
      </c>
      <c r="AS94">
        <v>3.1097041437673891E-3</v>
      </c>
      <c r="AT94">
        <v>1.3302685789559957E-2</v>
      </c>
      <c r="AU94">
        <v>1.5985108882033968E-2</v>
      </c>
      <c r="AV94">
        <v>3.4421018021037635E-2</v>
      </c>
      <c r="AW94">
        <v>2.5791344777444863E-2</v>
      </c>
      <c r="AX94">
        <v>8.7792202830314636E-2</v>
      </c>
      <c r="AY94">
        <v>2.7563999214499129E-2</v>
      </c>
      <c r="AZ94">
        <v>1.4644284618287755E-2</v>
      </c>
      <c r="BA94">
        <v>1.1367124656935538E-3</v>
      </c>
      <c r="BB94">
        <v>7.0250175926581818E-3</v>
      </c>
      <c r="BC94">
        <v>6.1486962514448176E-3</v>
      </c>
      <c r="BD94">
        <v>1.7100803904759553E-2</v>
      </c>
      <c r="BE94">
        <v>1.4172861724819012E-2</v>
      </c>
      <c r="BF94">
        <v>3.8700614124536514E-2</v>
      </c>
      <c r="BG94">
        <v>1.4811813511681775E-2</v>
      </c>
      <c r="BH94">
        <v>7.8344368587431098E-3</v>
      </c>
      <c r="BI94">
        <v>1.836961036009469E-4</v>
      </c>
      <c r="BJ94">
        <v>2.6718152223091595E-3</v>
      </c>
      <c r="BK94">
        <v>1.5971904822442988E-3</v>
      </c>
      <c r="BL94">
        <v>6.0277226776172749E-3</v>
      </c>
      <c r="BM94">
        <v>5.5719626974678133E-3</v>
      </c>
      <c r="BN94">
        <v>0.13831955194473267</v>
      </c>
      <c r="BO94">
        <v>1.2432111150719695E-3</v>
      </c>
      <c r="BP94">
        <v>-1.0335645189325332E-2</v>
      </c>
      <c r="BQ94">
        <v>4.580559218732517E-3</v>
      </c>
      <c r="BR94">
        <v>3.2256325351538587E-3</v>
      </c>
      <c r="BS94">
        <v>3.6993739968659012E-2</v>
      </c>
      <c r="BT94">
        <v>9.7524054757175613E-2</v>
      </c>
      <c r="BU94">
        <v>5.0879055378543611E-3</v>
      </c>
      <c r="BV94">
        <v>0.54936119914054871</v>
      </c>
      <c r="BW94">
        <v>8.2999860481978473E-3</v>
      </c>
      <c r="BX94">
        <v>-4.6120962309335045E-3</v>
      </c>
      <c r="BY94">
        <v>1.8368051443589401E-2</v>
      </c>
      <c r="BZ94">
        <v>1.0413501110394602E-2</v>
      </c>
      <c r="CA94">
        <v>0.11807615214060554</v>
      </c>
      <c r="CB94">
        <v>0.3826995055149674</v>
      </c>
      <c r="CC94">
        <v>1.6118984222986393E-2</v>
      </c>
      <c r="CD94">
        <v>0.41104164719581604</v>
      </c>
      <c r="CE94">
        <v>7.0502653622047801E-3</v>
      </c>
      <c r="CF94">
        <v>5.6752656694461431E-3</v>
      </c>
      <c r="CG94">
        <v>1.3785400754796076E-2</v>
      </c>
      <c r="CH94">
        <v>7.190915413395056E-3</v>
      </c>
      <c r="CI94">
        <v>8.1160415950013692E-2</v>
      </c>
      <c r="CJ94">
        <v>0.28511404740731094</v>
      </c>
      <c r="CK94">
        <v>1.1068316195373235E-2</v>
      </c>
      <c r="CL94">
        <v>0.11847186274846086</v>
      </c>
    </row>
    <row r="95" spans="1:90">
      <c r="A95">
        <v>2006</v>
      </c>
      <c r="B95">
        <v>1</v>
      </c>
      <c r="C95">
        <v>6.9326201330317083E-2</v>
      </c>
      <c r="D95">
        <v>4.024297088642359E-2</v>
      </c>
      <c r="E95">
        <v>3.0741934922617675E-2</v>
      </c>
      <c r="F95">
        <v>4.0234566014791362E-2</v>
      </c>
      <c r="G95">
        <v>0.19542335384130993</v>
      </c>
      <c r="H95">
        <v>0.55931058646250498</v>
      </c>
      <c r="I95">
        <v>6.4720380763508334E-2</v>
      </c>
      <c r="J95">
        <v>0.86464405059814453</v>
      </c>
      <c r="K95">
        <v>6.7809766723165119E-2</v>
      </c>
      <c r="L95">
        <v>5.0579460504196941E-2</v>
      </c>
      <c r="M95">
        <v>2.6780251028979372E-2</v>
      </c>
      <c r="N95">
        <v>3.6916629603946663E-2</v>
      </c>
      <c r="O95">
        <v>0.16002980798999566</v>
      </c>
      <c r="P95">
        <v>0.46296318920219737</v>
      </c>
      <c r="Q95">
        <v>5.9564336643466768E-2</v>
      </c>
      <c r="R95">
        <v>0.46028667688369751</v>
      </c>
      <c r="S95">
        <v>6.0456635954960203E-2</v>
      </c>
      <c r="T95">
        <v>4.4399066894100288E-2</v>
      </c>
      <c r="U95">
        <v>1.4993822421856861E-2</v>
      </c>
      <c r="V95">
        <v>2.9567385329379997E-2</v>
      </c>
      <c r="W95">
        <v>7.9057695105674522E-2</v>
      </c>
      <c r="X95">
        <v>0.18171112191124833</v>
      </c>
      <c r="Y95">
        <v>5.0101888258025765E-2</v>
      </c>
      <c r="Z95">
        <v>0.35474231839179993</v>
      </c>
      <c r="AA95">
        <v>5.637414462547212E-2</v>
      </c>
      <c r="AB95">
        <v>3.9034243399190031E-2</v>
      </c>
      <c r="AC95">
        <v>1.0513132521794677E-2</v>
      </c>
      <c r="AD95">
        <v>2.642817649118907E-2</v>
      </c>
      <c r="AE95">
        <v>5.8256531190304599E-2</v>
      </c>
      <c r="AF95">
        <v>0.11783847719630205</v>
      </c>
      <c r="AG95">
        <v>4.6296392855972278E-2</v>
      </c>
      <c r="AH95">
        <v>0.20098753273487091</v>
      </c>
      <c r="AI95">
        <v>4.4991162516387379E-2</v>
      </c>
      <c r="AJ95">
        <v>2.652498495501418E-2</v>
      </c>
      <c r="AK95">
        <v>4.3503539121259507E-3</v>
      </c>
      <c r="AL95">
        <v>1.7779636293694164E-2</v>
      </c>
      <c r="AM95">
        <v>2.5321621318451649E-2</v>
      </c>
      <c r="AN95">
        <v>4.8670363219157492E-2</v>
      </c>
      <c r="AO95">
        <v>3.3349113943431007E-2</v>
      </c>
      <c r="AP95">
        <v>0.15819013118743896</v>
      </c>
      <c r="AQ95">
        <v>3.9834336539102774E-2</v>
      </c>
      <c r="AR95">
        <v>2.2575191114005886E-2</v>
      </c>
      <c r="AS95">
        <v>2.8840650777377983E-3</v>
      </c>
      <c r="AT95">
        <v>1.4137497638443391E-2</v>
      </c>
      <c r="AU95">
        <v>1.698620134124524E-2</v>
      </c>
      <c r="AV95">
        <v>3.4643963124133093E-2</v>
      </c>
      <c r="AW95">
        <v>2.7129129587077815E-2</v>
      </c>
      <c r="AX95">
        <v>9.1095253825187683E-2</v>
      </c>
      <c r="AY95">
        <v>2.9018075603970097E-2</v>
      </c>
      <c r="AZ95">
        <v>1.5220960237160297E-2</v>
      </c>
      <c r="BA95">
        <v>1.0187105701457769E-3</v>
      </c>
      <c r="BB95">
        <v>7.6764847259483361E-3</v>
      </c>
      <c r="BC95">
        <v>5.9426502926248443E-3</v>
      </c>
      <c r="BD95">
        <v>1.6872822640377608E-2</v>
      </c>
      <c r="BE95">
        <v>1.5344780912974088E-2</v>
      </c>
      <c r="BF95">
        <v>3.9919633418321609E-2</v>
      </c>
      <c r="BG95">
        <v>1.5608340362544262E-2</v>
      </c>
      <c r="BH95">
        <v>8.1052888077218516E-3</v>
      </c>
      <c r="BI95">
        <v>1.1577575603148706E-4</v>
      </c>
      <c r="BJ95">
        <v>2.9428283032823786E-3</v>
      </c>
      <c r="BK95">
        <v>1.2687947878277203E-3</v>
      </c>
      <c r="BL95">
        <v>5.6957944819938048E-3</v>
      </c>
      <c r="BM95">
        <v>6.1724786970754827E-3</v>
      </c>
      <c r="BN95">
        <v>0.13535594940185547</v>
      </c>
      <c r="BO95">
        <v>1.4342424006817621E-3</v>
      </c>
      <c r="BP95">
        <v>-1.0471596945097467E-2</v>
      </c>
      <c r="BQ95">
        <v>3.9570211878132257E-3</v>
      </c>
      <c r="BR95">
        <v>3.2937922458377831E-3</v>
      </c>
      <c r="BS95">
        <v>3.5530551059505242E-2</v>
      </c>
      <c r="BT95">
        <v>9.6512224913524028E-2</v>
      </c>
      <c r="BU95">
        <v>5.1003180018771733E-3</v>
      </c>
      <c r="BV95">
        <v>0.53971332311630249</v>
      </c>
      <c r="BW95">
        <v>8.6867581762954654E-3</v>
      </c>
      <c r="BX95">
        <v>-4.3133658147665576E-3</v>
      </c>
      <c r="BY95">
        <v>1.5741813444770707E-2</v>
      </c>
      <c r="BZ95">
        <v>1.0596013296291187E-2</v>
      </c>
      <c r="CA95">
        <v>0.11645199411920505</v>
      </c>
      <c r="CB95">
        <v>0.3764466029748621</v>
      </c>
      <c r="CC95">
        <v>1.6102562143927565E-2</v>
      </c>
      <c r="CD95">
        <v>0.40435737371444702</v>
      </c>
      <c r="CE95">
        <v>7.2461920601622192E-3</v>
      </c>
      <c r="CF95">
        <v>6.1039656725704119E-3</v>
      </c>
      <c r="CG95">
        <v>1.1783186433382824E-2</v>
      </c>
      <c r="CH95">
        <v>7.3057136543401343E-3</v>
      </c>
      <c r="CI95">
        <v>8.0998874566471701E-2</v>
      </c>
      <c r="CJ95">
        <v>0.2798784821854598</v>
      </c>
      <c r="CK95">
        <v>1.1039411162520213E-2</v>
      </c>
      <c r="CL95">
        <v>0.12168508018207307</v>
      </c>
    </row>
    <row r="96" spans="1:90">
      <c r="A96">
        <v>2007</v>
      </c>
      <c r="B96">
        <v>1</v>
      </c>
      <c r="C96">
        <v>6.3476066848254575E-2</v>
      </c>
      <c r="D96">
        <v>4.0362958298667539E-2</v>
      </c>
      <c r="E96">
        <v>2.9212668927882879E-2</v>
      </c>
      <c r="F96">
        <v>3.7823078111805408E-2</v>
      </c>
      <c r="G96">
        <v>0.19688868936139414</v>
      </c>
      <c r="H96">
        <v>0.57230779215220751</v>
      </c>
      <c r="I96">
        <v>5.9928729997721746E-2</v>
      </c>
      <c r="J96">
        <v>0.86261582374572754</v>
      </c>
      <c r="K96">
        <v>6.1823104842154329E-2</v>
      </c>
      <c r="L96">
        <v>5.1433061819339349E-2</v>
      </c>
      <c r="M96">
        <v>2.4926104877222566E-2</v>
      </c>
      <c r="N96">
        <v>3.4224158891663123E-2</v>
      </c>
      <c r="O96">
        <v>0.15922381961669177</v>
      </c>
      <c r="P96">
        <v>0.47652943585986812</v>
      </c>
      <c r="Q96">
        <v>5.4454362980414291E-2</v>
      </c>
      <c r="R96">
        <v>0.45792260766029358</v>
      </c>
      <c r="S96">
        <v>5.4917378966053226E-2</v>
      </c>
      <c r="T96">
        <v>4.6084449987364842E-2</v>
      </c>
      <c r="U96">
        <v>1.4438952866034032E-2</v>
      </c>
      <c r="V96">
        <v>2.7438987919694964E-2</v>
      </c>
      <c r="W96">
        <v>7.941748862640613E-2</v>
      </c>
      <c r="X96">
        <v>0.18973371176428327</v>
      </c>
      <c r="Y96">
        <v>4.5891071920113352E-2</v>
      </c>
      <c r="Z96">
        <v>0.35205593705177307</v>
      </c>
      <c r="AA96">
        <v>5.1277619068290869E-2</v>
      </c>
      <c r="AB96">
        <v>4.0426780133150535E-2</v>
      </c>
      <c r="AC96">
        <v>1.0288100146638139E-2</v>
      </c>
      <c r="AD96">
        <v>2.4633135937444081E-2</v>
      </c>
      <c r="AE96">
        <v>5.8184667702835924E-2</v>
      </c>
      <c r="AF96">
        <v>0.12464015374097151</v>
      </c>
      <c r="AG96">
        <v>4.2604871222456688E-2</v>
      </c>
      <c r="AH96">
        <v>0.19863876700401306</v>
      </c>
      <c r="AI96">
        <v>4.1137837639307159E-2</v>
      </c>
      <c r="AJ96">
        <v>2.8073735126017782E-2</v>
      </c>
      <c r="AK96">
        <v>4.1711676558225819E-3</v>
      </c>
      <c r="AL96">
        <v>1.6432033871921856E-2</v>
      </c>
      <c r="AM96">
        <v>2.4934999264805691E-2</v>
      </c>
      <c r="AN96">
        <v>5.3350653169042604E-2</v>
      </c>
      <c r="AO96">
        <v>3.0527912679895831E-2</v>
      </c>
      <c r="AP96">
        <v>0.15618254244327545</v>
      </c>
      <c r="AQ96">
        <v>3.6667042166542901E-2</v>
      </c>
      <c r="AR96">
        <v>2.3900802731360776E-2</v>
      </c>
      <c r="AS96">
        <v>2.776093734718633E-3</v>
      </c>
      <c r="AT96">
        <v>1.3051008268871666E-2</v>
      </c>
      <c r="AU96">
        <v>1.6193512960471175E-2</v>
      </c>
      <c r="AV96">
        <v>3.8736806484704844E-2</v>
      </c>
      <c r="AW96">
        <v>2.4856802133812691E-2</v>
      </c>
      <c r="AX96">
        <v>9.0572603046894073E-2</v>
      </c>
      <c r="AY96">
        <v>2.6975086738879231E-2</v>
      </c>
      <c r="AZ96">
        <v>1.633107231221877E-2</v>
      </c>
      <c r="BA96">
        <v>9.1460113004103493E-4</v>
      </c>
      <c r="BB96">
        <v>7.1056217582752693E-3</v>
      </c>
      <c r="BC96">
        <v>5.5377720560791533E-3</v>
      </c>
      <c r="BD96">
        <v>1.9534162294285156E-2</v>
      </c>
      <c r="BE96">
        <v>1.4173293913692665E-2</v>
      </c>
      <c r="BF96">
        <v>4.1150715202093124E-2</v>
      </c>
      <c r="BG96">
        <v>1.4989689137830005E-2</v>
      </c>
      <c r="BH96">
        <v>8.9867630222169315E-3</v>
      </c>
      <c r="BI96">
        <v>5.7454304040684457E-5</v>
      </c>
      <c r="BJ96">
        <v>2.8837114292541411E-3</v>
      </c>
      <c r="BK96">
        <v>1.2699536012629577E-3</v>
      </c>
      <c r="BL96">
        <v>6.8986484918093496E-3</v>
      </c>
      <c r="BM96">
        <v>6.076416822182679E-3</v>
      </c>
      <c r="BN96">
        <v>0.13738417625427246</v>
      </c>
      <c r="BO96">
        <v>1.5784966150353026E-3</v>
      </c>
      <c r="BP96">
        <v>-1.1213621210384491E-2</v>
      </c>
      <c r="BQ96">
        <v>4.2866203662393987E-3</v>
      </c>
      <c r="BR96">
        <v>3.5799968251646777E-3</v>
      </c>
      <c r="BS96">
        <v>3.7817936281981865E-2</v>
      </c>
      <c r="BT96">
        <v>9.5906307428279949E-2</v>
      </c>
      <c r="BU96">
        <v>5.4301986156759545E-3</v>
      </c>
      <c r="BV96">
        <v>0.54207739233970642</v>
      </c>
      <c r="BW96">
        <v>8.3990506443074545E-3</v>
      </c>
      <c r="BX96">
        <v>-5.8837767203543719E-3</v>
      </c>
      <c r="BY96">
        <v>1.4766272176684242E-2</v>
      </c>
      <c r="BZ96">
        <v>1.0321168578382571E-2</v>
      </c>
      <c r="CA96">
        <v>0.11755617073403198</v>
      </c>
      <c r="CB96">
        <v>0.38154596859854234</v>
      </c>
      <c r="CC96">
        <v>1.5373087595149998E-2</v>
      </c>
      <c r="CD96">
        <v>0.40469321608543396</v>
      </c>
      <c r="CE96">
        <v>6.8155320085517114E-3</v>
      </c>
      <c r="CF96">
        <v>5.2719642576793888E-3</v>
      </c>
      <c r="CG96">
        <v>1.0482163596935365E-2</v>
      </c>
      <c r="CH96">
        <v>6.7473076339758962E-3</v>
      </c>
      <c r="CI96">
        <v>7.9829178733818701E-2</v>
      </c>
      <c r="CJ96">
        <v>0.28554300319995823</v>
      </c>
      <c r="CK96">
        <v>1.0002857354205346E-2</v>
      </c>
      <c r="CL96">
        <v>0.1186870700949928</v>
      </c>
    </row>
    <row r="97" spans="1:90">
      <c r="A97">
        <v>2008</v>
      </c>
      <c r="B97">
        <v>1</v>
      </c>
      <c r="C97">
        <v>5.8018909417016484E-2</v>
      </c>
      <c r="D97">
        <v>3.8989214701552033E-2</v>
      </c>
      <c r="E97">
        <v>3.4692375651347085E-2</v>
      </c>
      <c r="F97">
        <v>3.6632191517483648E-2</v>
      </c>
      <c r="G97">
        <v>0.19649574086753674</v>
      </c>
      <c r="H97">
        <v>0.57583481252684821</v>
      </c>
      <c r="I97">
        <v>5.9336756224553082E-2</v>
      </c>
      <c r="J97">
        <v>0.86289125680923462</v>
      </c>
      <c r="K97">
        <v>5.6933644275399042E-2</v>
      </c>
      <c r="L97">
        <v>5.0515836462375785E-2</v>
      </c>
      <c r="M97">
        <v>2.9786629075785939E-2</v>
      </c>
      <c r="N97">
        <v>3.3183550752229639E-2</v>
      </c>
      <c r="O97">
        <v>0.15923390375236907</v>
      </c>
      <c r="P97">
        <v>0.47927902966970981</v>
      </c>
      <c r="Q97">
        <v>5.3959040761569071E-2</v>
      </c>
      <c r="R97">
        <v>0.45308813452720642</v>
      </c>
      <c r="S97">
        <v>5.140071536229715E-2</v>
      </c>
      <c r="T97">
        <v>4.449097935473529E-2</v>
      </c>
      <c r="U97">
        <v>1.6657632441763045E-2</v>
      </c>
      <c r="V97">
        <v>2.6827118703260735E-2</v>
      </c>
      <c r="W97">
        <v>7.5888605945606286E-2</v>
      </c>
      <c r="X97">
        <v>0.19200750393872457</v>
      </c>
      <c r="Y97">
        <v>4.5813840550921442E-2</v>
      </c>
      <c r="Z97">
        <v>0.34680977463722229</v>
      </c>
      <c r="AA97">
        <v>4.8493260750048804E-2</v>
      </c>
      <c r="AB97">
        <v>3.918182917054748E-2</v>
      </c>
      <c r="AC97">
        <v>1.1822382209683296E-2</v>
      </c>
      <c r="AD97">
        <v>2.4398595322736621E-2</v>
      </c>
      <c r="AE97">
        <v>5.5121834653215379E-2</v>
      </c>
      <c r="AF97">
        <v>0.12464025435284876</v>
      </c>
      <c r="AG97">
        <v>4.3147965799985158E-2</v>
      </c>
      <c r="AH97">
        <v>0.19521696865558624</v>
      </c>
      <c r="AI97">
        <v>3.9895525451330086E-2</v>
      </c>
      <c r="AJ97">
        <v>2.7281496927929666E-2</v>
      </c>
      <c r="AK97">
        <v>4.8166641806550829E-3</v>
      </c>
      <c r="AL97">
        <v>1.6796018948398654E-2</v>
      </c>
      <c r="AM97">
        <v>2.3962036652983833E-2</v>
      </c>
      <c r="AN97">
        <v>5.0527972877170882E-2</v>
      </c>
      <c r="AO97">
        <v>3.1944976985315905E-2</v>
      </c>
      <c r="AP97">
        <v>0.15363579988479614</v>
      </c>
      <c r="AQ97">
        <v>3.5820623179007645E-2</v>
      </c>
      <c r="AR97">
        <v>2.307231806135978E-2</v>
      </c>
      <c r="AS97">
        <v>3.229328429111332E-3</v>
      </c>
      <c r="AT97">
        <v>1.3532537528989948E-2</v>
      </c>
      <c r="AU97">
        <v>1.5969650178303416E-2</v>
      </c>
      <c r="AV97">
        <v>3.5665560706037727E-2</v>
      </c>
      <c r="AW97">
        <v>2.6346720353513323E-2</v>
      </c>
      <c r="AX97">
        <v>8.9384563267230988E-2</v>
      </c>
      <c r="AY97">
        <v>2.6941958693219099E-2</v>
      </c>
      <c r="AZ97">
        <v>1.5396787493974429E-2</v>
      </c>
      <c r="BA97">
        <v>1.1684338623105881E-3</v>
      </c>
      <c r="BB97">
        <v>7.6179687518508916E-3</v>
      </c>
      <c r="BC97">
        <v>5.4502278533935687E-3</v>
      </c>
      <c r="BD97">
        <v>1.7344760796651079E-2</v>
      </c>
      <c r="BE97">
        <v>1.5465285978484315E-2</v>
      </c>
      <c r="BF97">
        <v>4.1182011365890503E-2</v>
      </c>
      <c r="BG97">
        <v>1.5532379971784532E-2</v>
      </c>
      <c r="BH97">
        <v>8.2611735144222306E-3</v>
      </c>
      <c r="BI97">
        <v>1.3683991944276206E-4</v>
      </c>
      <c r="BJ97">
        <v>3.2981692958834589E-3</v>
      </c>
      <c r="BK97">
        <v>1.1011810252424131E-3</v>
      </c>
      <c r="BL97">
        <v>5.9265919447317062E-3</v>
      </c>
      <c r="BM97">
        <v>6.9331437916437966E-3</v>
      </c>
      <c r="BN97">
        <v>0.13710874319076538</v>
      </c>
      <c r="BO97">
        <v>1.027950953356523E-3</v>
      </c>
      <c r="BP97">
        <v>-1.1639886425491155E-2</v>
      </c>
      <c r="BQ97">
        <v>4.9043658386480693E-3</v>
      </c>
      <c r="BR97">
        <v>3.4338050951239576E-3</v>
      </c>
      <c r="BS97">
        <v>3.7380299430183533E-2</v>
      </c>
      <c r="BT97">
        <v>9.6681581084193349E-2</v>
      </c>
      <c r="BU97">
        <v>5.3202501414230672E-3</v>
      </c>
      <c r="BV97">
        <v>0.54691186547279358</v>
      </c>
      <c r="BW97">
        <v>6.4880908401682884E-3</v>
      </c>
      <c r="BX97">
        <v>-5.6324571081749469E-3</v>
      </c>
      <c r="BY97">
        <v>1.8029059672378597E-2</v>
      </c>
      <c r="BZ97">
        <v>9.7517493328654805E-3</v>
      </c>
      <c r="CA97">
        <v>0.12068697866163543</v>
      </c>
      <c r="CB97">
        <v>0.38278853519876171</v>
      </c>
      <c r="CC97">
        <v>1.4801648019918625E-2</v>
      </c>
      <c r="CD97">
        <v>0.4098031222820282</v>
      </c>
      <c r="CE97">
        <v>5.4561039575069794E-3</v>
      </c>
      <c r="CF97">
        <v>5.9612072799394566E-3</v>
      </c>
      <c r="CG97">
        <v>1.3125367851868658E-2</v>
      </c>
      <c r="CH97">
        <v>6.3228433376409047E-3</v>
      </c>
      <c r="CI97">
        <v>8.3372220416396151E-2</v>
      </c>
      <c r="CJ97">
        <v>0.28602158340347061</v>
      </c>
      <c r="CK97">
        <v>9.5459122208347673E-3</v>
      </c>
      <c r="CL97">
        <v>0.10959957870920307</v>
      </c>
    </row>
    <row r="98" spans="1:90">
      <c r="A98">
        <v>2009</v>
      </c>
      <c r="B98">
        <v>1</v>
      </c>
      <c r="C98">
        <v>6.6783481886700802E-2</v>
      </c>
      <c r="D98">
        <v>3.4522595582621829E-2</v>
      </c>
      <c r="E98">
        <v>4.4540583352079E-2</v>
      </c>
      <c r="F98">
        <v>3.3877444770258336E-2</v>
      </c>
      <c r="G98">
        <v>0.20120544278647312</v>
      </c>
      <c r="H98">
        <v>0.56435437345597006</v>
      </c>
      <c r="I98">
        <v>5.471607261533145E-2</v>
      </c>
      <c r="J98">
        <v>0.86410290002822876</v>
      </c>
      <c r="K98">
        <v>6.6002041390914271E-2</v>
      </c>
      <c r="L98">
        <v>4.6773561524205864E-2</v>
      </c>
      <c r="M98">
        <v>3.8567702259089773E-2</v>
      </c>
      <c r="N98">
        <v>3.0290587785219553E-2</v>
      </c>
      <c r="O98">
        <v>0.1623418354387379</v>
      </c>
      <c r="P98">
        <v>0.47107145007436324</v>
      </c>
      <c r="Q98">
        <v>4.9057170071054486E-2</v>
      </c>
      <c r="R98">
        <v>0.44338765740394592</v>
      </c>
      <c r="S98">
        <v>5.9756014902100085E-2</v>
      </c>
      <c r="T98">
        <v>4.1593275637258793E-2</v>
      </c>
      <c r="U98">
        <v>2.0896348510301671E-2</v>
      </c>
      <c r="V98">
        <v>2.4007796137088293E-2</v>
      </c>
      <c r="W98">
        <v>7.1668520789944151E-2</v>
      </c>
      <c r="X98">
        <v>0.18478537739654305</v>
      </c>
      <c r="Y98">
        <v>4.0682316786856652E-2</v>
      </c>
      <c r="Z98">
        <v>0.33533450961112976</v>
      </c>
      <c r="AA98">
        <v>5.6100121519142759E-2</v>
      </c>
      <c r="AB98">
        <v>3.6573867135209617E-2</v>
      </c>
      <c r="AC98">
        <v>1.478846795840125E-2</v>
      </c>
      <c r="AD98">
        <v>2.1777929205465403E-2</v>
      </c>
      <c r="AE98">
        <v>5.0503142926436935E-2</v>
      </c>
      <c r="AF98">
        <v>0.11741317765039895</v>
      </c>
      <c r="AG98">
        <v>3.8177853725618799E-2</v>
      </c>
      <c r="AH98">
        <v>0.18539862334728241</v>
      </c>
      <c r="AI98">
        <v>4.5678713090993563E-2</v>
      </c>
      <c r="AJ98">
        <v>2.5491921647541299E-2</v>
      </c>
      <c r="AK98">
        <v>6.120517609217925E-3</v>
      </c>
      <c r="AL98">
        <v>1.489369257146006E-2</v>
      </c>
      <c r="AM98">
        <v>2.1165412339565072E-2</v>
      </c>
      <c r="AN98">
        <v>4.3863571080051213E-2</v>
      </c>
      <c r="AO98">
        <v>2.8189896652891192E-2</v>
      </c>
      <c r="AP98">
        <v>0.14564432203769684</v>
      </c>
      <c r="AQ98">
        <v>4.1037872984388934E-2</v>
      </c>
      <c r="AR98">
        <v>2.1488827860159706E-2</v>
      </c>
      <c r="AS98">
        <v>4.1653901279053449E-3</v>
      </c>
      <c r="AT98">
        <v>1.1955093776737161E-2</v>
      </c>
      <c r="AU98">
        <v>1.4087905452594616E-2</v>
      </c>
      <c r="AV98">
        <v>2.9723085566487135E-2</v>
      </c>
      <c r="AW98">
        <v>2.3188367703664815E-2</v>
      </c>
      <c r="AX98">
        <v>8.5532523691654205E-2</v>
      </c>
      <c r="AY98">
        <v>3.0822437337155426E-2</v>
      </c>
      <c r="AZ98">
        <v>1.4344459794853829E-2</v>
      </c>
      <c r="BA98">
        <v>1.6574247433966132E-3</v>
      </c>
      <c r="BB98">
        <v>6.6035558141964764E-3</v>
      </c>
      <c r="BC98">
        <v>5.1362671072574771E-3</v>
      </c>
      <c r="BD98">
        <v>1.36132759268422E-2</v>
      </c>
      <c r="BE98">
        <v>1.3357456806606579E-2</v>
      </c>
      <c r="BF98">
        <v>4.1645850986242294E-2</v>
      </c>
      <c r="BG98">
        <v>1.8861652777914566E-2</v>
      </c>
      <c r="BH98">
        <v>7.8937573302710947E-3</v>
      </c>
      <c r="BI98">
        <v>3.8574577177646717E-4</v>
      </c>
      <c r="BJ98">
        <v>2.7500513983495277E-3</v>
      </c>
      <c r="BK98">
        <v>1.8056780436755909E-3</v>
      </c>
      <c r="BL98">
        <v>4.242407518930175E-3</v>
      </c>
      <c r="BM98">
        <v>5.7159033997648614E-3</v>
      </c>
      <c r="BN98">
        <v>0.13589709997177124</v>
      </c>
      <c r="BO98">
        <v>7.1422829089492828E-4</v>
      </c>
      <c r="BP98">
        <v>-1.2359230355455223E-2</v>
      </c>
      <c r="BQ98">
        <v>5.968468469088075E-3</v>
      </c>
      <c r="BR98">
        <v>3.576413119042097E-3</v>
      </c>
      <c r="BS98">
        <v>3.8997221367795931E-2</v>
      </c>
      <c r="BT98">
        <v>9.3406063200868486E-2</v>
      </c>
      <c r="BU98">
        <v>5.5924820210914925E-3</v>
      </c>
      <c r="BV98">
        <v>0.55661234259605408</v>
      </c>
      <c r="BW98">
        <v>6.8514332239347437E-3</v>
      </c>
      <c r="BX98">
        <v>-7.2137056369347783E-3</v>
      </c>
      <c r="BY98">
        <v>2.3636170512698427E-2</v>
      </c>
      <c r="BZ98">
        <v>9.8167155289457589E-3</v>
      </c>
      <c r="CA98">
        <v>0.12965433338462179</v>
      </c>
      <c r="CB98">
        <v>0.37887911473234465</v>
      </c>
      <c r="CC98">
        <v>1.4986282535516456E-2</v>
      </c>
      <c r="CD98">
        <v>0.42071524262428284</v>
      </c>
      <c r="CE98">
        <v>6.1316772612110106E-3</v>
      </c>
      <c r="CF98">
        <v>5.1038090425253035E-3</v>
      </c>
      <c r="CG98">
        <v>1.7666523635250158E-2</v>
      </c>
      <c r="CH98">
        <v>6.2454161482841698E-3</v>
      </c>
      <c r="CI98">
        <v>9.0722395235148925E-2</v>
      </c>
      <c r="CJ98">
        <v>0.28536803191387999</v>
      </c>
      <c r="CK98">
        <v>9.4768450773611464E-3</v>
      </c>
      <c r="CL98">
        <v>0.11307895896789286</v>
      </c>
    </row>
    <row r="99" spans="1:90">
      <c r="A99">
        <v>2010</v>
      </c>
      <c r="B99">
        <v>1</v>
      </c>
      <c r="C99">
        <v>7.6918571689058801E-2</v>
      </c>
      <c r="D99">
        <v>3.1559967247242748E-2</v>
      </c>
      <c r="E99">
        <v>4.7845555568366782E-2</v>
      </c>
      <c r="F99">
        <v>3.3865339701701691E-2</v>
      </c>
      <c r="G99">
        <v>0.2081217420293715</v>
      </c>
      <c r="H99">
        <v>0.54748415912321402</v>
      </c>
      <c r="I99">
        <v>5.4204624642320516E-2</v>
      </c>
      <c r="J99">
        <v>0.86968225240707397</v>
      </c>
      <c r="K99">
        <v>7.6087186813848337E-2</v>
      </c>
      <c r="L99">
        <v>4.3693521452093695E-2</v>
      </c>
      <c r="M99">
        <v>4.1407967044591085E-2</v>
      </c>
      <c r="N99">
        <v>3.0279403486883707E-2</v>
      </c>
      <c r="O99">
        <v>0.17050813078495164</v>
      </c>
      <c r="P99">
        <v>0.45907942828838905</v>
      </c>
      <c r="Q99">
        <v>4.8627464397658922E-2</v>
      </c>
      <c r="R99">
        <v>0.45750424265861511</v>
      </c>
      <c r="S99">
        <v>6.9457128011768274E-2</v>
      </c>
      <c r="T99">
        <v>4.0083071505928297E-2</v>
      </c>
      <c r="U99">
        <v>2.1880257601788262E-2</v>
      </c>
      <c r="V99">
        <v>2.3925727961587141E-2</v>
      </c>
      <c r="W99">
        <v>7.8762792225835682E-2</v>
      </c>
      <c r="X99">
        <v>0.18301876346283666</v>
      </c>
      <c r="Y99">
        <v>4.0371018621602334E-2</v>
      </c>
      <c r="Z99">
        <v>0.34961342811584473</v>
      </c>
      <c r="AA99">
        <v>6.567551706429138E-2</v>
      </c>
      <c r="AB99">
        <v>3.5616151192958377E-2</v>
      </c>
      <c r="AC99">
        <v>1.5284961500605813E-2</v>
      </c>
      <c r="AD99">
        <v>2.1585894684222076E-2</v>
      </c>
      <c r="AE99">
        <v>5.5884658255363866E-2</v>
      </c>
      <c r="AF99">
        <v>0.11783031052913881</v>
      </c>
      <c r="AG99">
        <v>3.7736089555253705E-2</v>
      </c>
      <c r="AH99">
        <v>0.19798023998737335</v>
      </c>
      <c r="AI99">
        <v>5.4868293520955271E-2</v>
      </c>
      <c r="AJ99">
        <v>2.5196194920686081E-2</v>
      </c>
      <c r="AK99">
        <v>6.1394982193980988E-3</v>
      </c>
      <c r="AL99">
        <v>1.4742132397034324E-2</v>
      </c>
      <c r="AM99">
        <v>2.3359640874598901E-2</v>
      </c>
      <c r="AN99">
        <v>4.5762548614782531E-2</v>
      </c>
      <c r="AO99">
        <v>2.7915748355256644E-2</v>
      </c>
      <c r="AP99">
        <v>0.15716551244258881</v>
      </c>
      <c r="AQ99">
        <v>5.0058368416812361E-2</v>
      </c>
      <c r="AR99">
        <v>2.1566624021578273E-2</v>
      </c>
      <c r="AS99">
        <v>4.186473330836246E-3</v>
      </c>
      <c r="AT99">
        <v>1.1744394301337627E-2</v>
      </c>
      <c r="AU99">
        <v>1.5163853956749705E-2</v>
      </c>
      <c r="AV99">
        <v>3.1641791635477853E-2</v>
      </c>
      <c r="AW99">
        <v>2.2803763429553574E-2</v>
      </c>
      <c r="AX99">
        <v>9.479106217622757E-2</v>
      </c>
      <c r="AY99">
        <v>3.907546544081815E-2</v>
      </c>
      <c r="AZ99">
        <v>1.4825778372427677E-2</v>
      </c>
      <c r="BA99">
        <v>1.6220134967028766E-3</v>
      </c>
      <c r="BB99">
        <v>6.4397894160926348E-3</v>
      </c>
      <c r="BC99">
        <v>5.1918374156054714E-3</v>
      </c>
      <c r="BD99">
        <v>1.4526649334206214E-2</v>
      </c>
      <c r="BE99">
        <v>1.31131796301024E-2</v>
      </c>
      <c r="BF99">
        <v>4.6924527734518051E-2</v>
      </c>
      <c r="BG99">
        <v>2.4649443186540665E-2</v>
      </c>
      <c r="BH99">
        <v>8.3600594552465171E-3</v>
      </c>
      <c r="BI99">
        <v>3.4408287613199486E-4</v>
      </c>
      <c r="BJ99">
        <v>2.5834024532101828E-3</v>
      </c>
      <c r="BK99">
        <v>1.1977396699441481E-3</v>
      </c>
      <c r="BL99">
        <v>4.2951613105024723E-3</v>
      </c>
      <c r="BM99">
        <v>5.5039142339563443E-3</v>
      </c>
      <c r="BN99">
        <v>0.13031774759292603</v>
      </c>
      <c r="BO99">
        <v>7.523641741429654E-4</v>
      </c>
      <c r="BP99">
        <v>-1.2239177174576807E-2</v>
      </c>
      <c r="BQ99">
        <v>6.4343112424885837E-3</v>
      </c>
      <c r="BR99">
        <v>3.5760954490781172E-3</v>
      </c>
      <c r="BS99">
        <v>3.775165936697198E-2</v>
      </c>
      <c r="BT99">
        <v>8.8527111213938803E-2</v>
      </c>
      <c r="BU99">
        <v>5.5144934411420861E-3</v>
      </c>
      <c r="BV99">
        <v>0.54249575734138489</v>
      </c>
      <c r="BW99">
        <v>7.2367590521022832E-3</v>
      </c>
      <c r="BX99">
        <v>-8.6776903749147052E-3</v>
      </c>
      <c r="BY99">
        <v>2.5963125343120345E-2</v>
      </c>
      <c r="BZ99">
        <v>9.8836251449846875E-3</v>
      </c>
      <c r="CA99">
        <v>0.12948967931565902</v>
      </c>
      <c r="CB99">
        <v>0.36377298841865907</v>
      </c>
      <c r="CC99">
        <v>1.4832713710654831E-2</v>
      </c>
      <c r="CD99">
        <v>0.41217800974845886</v>
      </c>
      <c r="CE99">
        <v>6.478707720362911E-3</v>
      </c>
      <c r="CF99">
        <v>3.5241799664904525E-3</v>
      </c>
      <c r="CG99">
        <v>1.9527121726041055E-2</v>
      </c>
      <c r="CH99">
        <v>6.312529708298026E-3</v>
      </c>
      <c r="CI99">
        <v>9.1801314930155448E-2</v>
      </c>
      <c r="CJ99">
        <v>0.27513512002143348</v>
      </c>
      <c r="CK99">
        <v>9.4053688114121205E-3</v>
      </c>
      <c r="CL99">
        <v>0.12246636988741845</v>
      </c>
    </row>
    <row r="100" spans="1:90">
      <c r="A100">
        <v>2011</v>
      </c>
      <c r="B100">
        <v>1</v>
      </c>
      <c r="C100">
        <v>7.6178274641286237E-2</v>
      </c>
      <c r="D100">
        <v>2.8983814191533064E-2</v>
      </c>
      <c r="E100">
        <v>5.2031804957741068E-2</v>
      </c>
      <c r="F100">
        <v>3.5107124415137303E-2</v>
      </c>
      <c r="G100">
        <v>0.20002129572785421</v>
      </c>
      <c r="H100">
        <v>0.5503346348067325</v>
      </c>
      <c r="I100">
        <v>5.7343065080817948E-2</v>
      </c>
      <c r="J100">
        <v>0.87269401550292969</v>
      </c>
      <c r="K100">
        <v>7.5062374967071036E-2</v>
      </c>
      <c r="L100">
        <v>4.0976629253192079E-2</v>
      </c>
      <c r="M100">
        <v>4.5419119006232085E-2</v>
      </c>
      <c r="N100">
        <v>3.1520312956460884E-2</v>
      </c>
      <c r="O100">
        <v>0.16500783427133958</v>
      </c>
      <c r="P100">
        <v>0.46311390742856401</v>
      </c>
      <c r="Q100">
        <v>5.1593642137671938E-2</v>
      </c>
      <c r="R100">
        <v>0.45923691987991333</v>
      </c>
      <c r="S100">
        <v>6.727441502492025E-2</v>
      </c>
      <c r="T100">
        <v>3.825291449191473E-2</v>
      </c>
      <c r="U100">
        <v>2.4127208013376096E-2</v>
      </c>
      <c r="V100">
        <v>2.4994537998437417E-2</v>
      </c>
      <c r="W100">
        <v>7.5872582923121046E-2</v>
      </c>
      <c r="X100">
        <v>0.18591700376941964</v>
      </c>
      <c r="Y100">
        <v>4.2795760819463381E-2</v>
      </c>
      <c r="Z100">
        <v>0.35022866725921631</v>
      </c>
      <c r="AA100">
        <v>6.3413362833699055E-2</v>
      </c>
      <c r="AB100">
        <v>3.4297971296078762E-2</v>
      </c>
      <c r="AC100">
        <v>1.6931912137727566E-2</v>
      </c>
      <c r="AD100">
        <v>2.2484715848085653E-2</v>
      </c>
      <c r="AE100">
        <v>5.3773723981170321E-2</v>
      </c>
      <c r="AF100">
        <v>0.11952694504339409</v>
      </c>
      <c r="AG100">
        <v>3.9801373397023082E-2</v>
      </c>
      <c r="AH100">
        <v>0.19600512087345123</v>
      </c>
      <c r="AI100">
        <v>5.2203838799780689E-2</v>
      </c>
      <c r="AJ100">
        <v>2.4534386956848266E-2</v>
      </c>
      <c r="AK100">
        <v>7.1191318819350483E-3</v>
      </c>
      <c r="AL100">
        <v>1.519959498461378E-2</v>
      </c>
      <c r="AM100">
        <v>2.1932645916213994E-2</v>
      </c>
      <c r="AN100">
        <v>4.609323946779683E-2</v>
      </c>
      <c r="AO100">
        <v>2.8926931235067167E-2</v>
      </c>
      <c r="AP100">
        <v>0.15446469187736511</v>
      </c>
      <c r="AQ100">
        <v>4.7367514814548817E-2</v>
      </c>
      <c r="AR100">
        <v>2.1081842943244375E-2</v>
      </c>
      <c r="AS100">
        <v>4.8362252695926811E-3</v>
      </c>
      <c r="AT100">
        <v>1.206766704582833E-2</v>
      </c>
      <c r="AU100">
        <v>1.419346416240249E-2</v>
      </c>
      <c r="AV100">
        <v>3.1395449724085624E-2</v>
      </c>
      <c r="AW100">
        <v>2.3525955868673148E-2</v>
      </c>
      <c r="AX100">
        <v>9.0768486261367798E-2</v>
      </c>
      <c r="AY100">
        <v>3.6288282607187493E-2</v>
      </c>
      <c r="AZ100">
        <v>1.4508628958728339E-2</v>
      </c>
      <c r="BA100">
        <v>1.9539907986441084E-3</v>
      </c>
      <c r="BB100">
        <v>6.4563366865312147E-3</v>
      </c>
      <c r="BC100">
        <v>4.2967994416535059E-3</v>
      </c>
      <c r="BD100">
        <v>1.4062489777586741E-2</v>
      </c>
      <c r="BE100">
        <v>1.3203450290734145E-2</v>
      </c>
      <c r="BF100">
        <v>4.2207375168800354E-2</v>
      </c>
      <c r="BG100">
        <v>2.163696921844413E-2</v>
      </c>
      <c r="BH100">
        <v>7.9186559357483817E-3</v>
      </c>
      <c r="BI100">
        <v>4.574928893838954E-4</v>
      </c>
      <c r="BJ100">
        <v>2.4381969715806051E-3</v>
      </c>
      <c r="BK100">
        <v>5.7366213778207065E-4</v>
      </c>
      <c r="BL100">
        <v>3.9309352050352396E-3</v>
      </c>
      <c r="BM100">
        <v>5.2476446011695162E-3</v>
      </c>
      <c r="BN100">
        <v>0.12730598449707031</v>
      </c>
      <c r="BO100">
        <v>1.0348684796803889E-3</v>
      </c>
      <c r="BP100">
        <v>-1.2100962919182376E-2</v>
      </c>
      <c r="BQ100">
        <v>6.6066202093007786E-3</v>
      </c>
      <c r="BR100">
        <v>3.5753489314637441E-3</v>
      </c>
      <c r="BS100">
        <v>3.5158420506101302E-2</v>
      </c>
      <c r="BT100">
        <v>8.7359256319665221E-2</v>
      </c>
      <c r="BU100">
        <v>5.6726426688150687E-3</v>
      </c>
      <c r="BV100">
        <v>0.54076308012008667</v>
      </c>
      <c r="BW100">
        <v>8.6902194214972441E-3</v>
      </c>
      <c r="BX100">
        <v>-9.4197571765218795E-3</v>
      </c>
      <c r="BY100">
        <v>2.7900567339695433E-2</v>
      </c>
      <c r="BZ100">
        <v>1.0053200871908221E-2</v>
      </c>
      <c r="CA100">
        <v>0.12427844015752504</v>
      </c>
      <c r="CB100">
        <v>0.36377243519934926</v>
      </c>
      <c r="CC100">
        <v>1.5490484965746223E-2</v>
      </c>
      <c r="CD100">
        <v>0.41345709562301636</v>
      </c>
      <c r="CE100">
        <v>7.6484724966245426E-3</v>
      </c>
      <c r="CF100">
        <v>2.6413286910997036E-3</v>
      </c>
      <c r="CG100">
        <v>2.1290701499354889E-2</v>
      </c>
      <c r="CH100">
        <v>6.4835362243719306E-3</v>
      </c>
      <c r="CI100">
        <v>8.9189953191290222E-2</v>
      </c>
      <c r="CJ100">
        <v>0.27629505312359398</v>
      </c>
      <c r="CK100">
        <v>9.9103516287473697E-3</v>
      </c>
      <c r="CL100">
        <v>0.12171201947840316</v>
      </c>
    </row>
    <row r="101" spans="1:90">
      <c r="A101">
        <v>2012</v>
      </c>
      <c r="B101">
        <v>1</v>
      </c>
      <c r="C101">
        <v>7.6015480924496615E-2</v>
      </c>
      <c r="D101">
        <v>3.0173628718490164E-2</v>
      </c>
      <c r="E101">
        <v>5.3490446335256792E-2</v>
      </c>
      <c r="F101">
        <v>3.6609986598385547E-2</v>
      </c>
      <c r="G101">
        <v>0.1993072881839737</v>
      </c>
      <c r="H101">
        <v>0.54513562058006015</v>
      </c>
      <c r="I101">
        <v>5.9267569772098377E-2</v>
      </c>
      <c r="J101">
        <v>0.87619835138320923</v>
      </c>
      <c r="K101">
        <v>7.4849742632229613E-2</v>
      </c>
      <c r="L101">
        <v>4.1606734165401435E-2</v>
      </c>
      <c r="M101">
        <v>4.6897405072123838E-2</v>
      </c>
      <c r="N101">
        <v>3.3029739150107755E-2</v>
      </c>
      <c r="O101">
        <v>0.16546676797230114</v>
      </c>
      <c r="P101">
        <v>0.46076954875474202</v>
      </c>
      <c r="Q101">
        <v>5.3577673769596594E-2</v>
      </c>
      <c r="R101">
        <v>0.47144627571105957</v>
      </c>
      <c r="S101">
        <v>6.838304490215473E-2</v>
      </c>
      <c r="T101">
        <v>3.9382261092120723E-2</v>
      </c>
      <c r="U101">
        <v>2.4838870354468318E-2</v>
      </c>
      <c r="V101">
        <v>2.661328522618496E-2</v>
      </c>
      <c r="W101">
        <v>7.808013469129782E-2</v>
      </c>
      <c r="X101">
        <v>0.18897336698543019</v>
      </c>
      <c r="Y101">
        <v>4.5166463666380857E-2</v>
      </c>
      <c r="Z101">
        <v>0.3633083701133728</v>
      </c>
      <c r="AA101">
        <v>6.4752898953740604E-2</v>
      </c>
      <c r="AB101">
        <v>3.5544965264141151E-2</v>
      </c>
      <c r="AC101">
        <v>1.7406549462700656E-2</v>
      </c>
      <c r="AD101">
        <v>2.39786312407144E-2</v>
      </c>
      <c r="AE101">
        <v>5.6057711163555693E-2</v>
      </c>
      <c r="AF101">
        <v>0.12353468374808976</v>
      </c>
      <c r="AG101">
        <v>4.2031435296899879E-2</v>
      </c>
      <c r="AH101">
        <v>0.20779828727245331</v>
      </c>
      <c r="AI101">
        <v>5.4269670527194599E-2</v>
      </c>
      <c r="AJ101">
        <v>2.6042222057675972E-2</v>
      </c>
      <c r="AK101">
        <v>7.3256291918291716E-3</v>
      </c>
      <c r="AL101">
        <v>1.6533258881106266E-2</v>
      </c>
      <c r="AM101">
        <v>2.3332086093173644E-2</v>
      </c>
      <c r="AN101">
        <v>4.9151636881727849E-2</v>
      </c>
      <c r="AO101">
        <v>3.1143185458645618E-2</v>
      </c>
      <c r="AP101">
        <v>0.16507597267627716</v>
      </c>
      <c r="AQ101">
        <v>4.9392011463185066E-2</v>
      </c>
      <c r="AR101">
        <v>2.2459588818008424E-2</v>
      </c>
      <c r="AS101">
        <v>5.0019777409388306E-3</v>
      </c>
      <c r="AT101">
        <v>1.329075773702377E-2</v>
      </c>
      <c r="AU101">
        <v>1.4932750918235017E-2</v>
      </c>
      <c r="AV101">
        <v>3.4388854544214656E-2</v>
      </c>
      <c r="AW101">
        <v>2.5609226526952335E-2</v>
      </c>
      <c r="AX101">
        <v>9.8688825964927673E-2</v>
      </c>
      <c r="AY101">
        <v>3.7743505980879132E-2</v>
      </c>
      <c r="AZ101">
        <v>1.5794595420910402E-2</v>
      </c>
      <c r="BA101">
        <v>2.0552409456939882E-3</v>
      </c>
      <c r="BB101">
        <v>7.3518830571230979E-3</v>
      </c>
      <c r="BC101">
        <v>4.6712862275246174E-3</v>
      </c>
      <c r="BD101">
        <v>1.6297527188835852E-2</v>
      </c>
      <c r="BE101">
        <v>1.4774588130854648E-2</v>
      </c>
      <c r="BF101">
        <v>4.6945564448833466E-2</v>
      </c>
      <c r="BG101">
        <v>2.2262986549746153E-2</v>
      </c>
      <c r="BH101">
        <v>9.0447293259848342E-3</v>
      </c>
      <c r="BI101">
        <v>5.2529850298870776E-4</v>
      </c>
      <c r="BJ101">
        <v>2.890967352697239E-3</v>
      </c>
      <c r="BK101">
        <v>7.144408536747728E-4</v>
      </c>
      <c r="BL101">
        <v>5.3826868686328733E-3</v>
      </c>
      <c r="BM101">
        <v>6.1220166483952195E-3</v>
      </c>
      <c r="BN101">
        <v>0.12380164861679077</v>
      </c>
      <c r="BO101">
        <v>1.0927735127876218E-3</v>
      </c>
      <c r="BP101">
        <v>-1.1532111198279496E-2</v>
      </c>
      <c r="BQ101">
        <v>6.5872737068271986E-3</v>
      </c>
      <c r="BR101">
        <v>3.5689404714731453E-3</v>
      </c>
      <c r="BS101">
        <v>3.397189232705447E-2</v>
      </c>
      <c r="BT101">
        <v>8.4502240112889079E-2</v>
      </c>
      <c r="BU101">
        <v>5.6114010456416678E-3</v>
      </c>
      <c r="BV101">
        <v>0.52855372428894043</v>
      </c>
      <c r="BW101">
        <v>7.427837970440887E-3</v>
      </c>
      <c r="BX101">
        <v>-9.3537373334491684E-3</v>
      </c>
      <c r="BY101">
        <v>2.8651490079559673E-2</v>
      </c>
      <c r="BZ101">
        <v>9.9372298668049044E-3</v>
      </c>
      <c r="CA101">
        <v>0.12134986260212764</v>
      </c>
      <c r="CB101">
        <v>0.35538611926603159</v>
      </c>
      <c r="CC101">
        <v>1.5163791801290568E-2</v>
      </c>
      <c r="CD101">
        <v>0.40475207567214966</v>
      </c>
      <c r="CE101">
        <v>6.330833106924779E-3</v>
      </c>
      <c r="CF101">
        <v>2.1436583775503847E-3</v>
      </c>
      <c r="CG101">
        <v>2.2060364561253671E-2</v>
      </c>
      <c r="CH101">
        <v>6.3737046900362348E-3</v>
      </c>
      <c r="CI101">
        <v>8.7439303582931782E-2</v>
      </c>
      <c r="CJ101">
        <v>0.27076145129093382</v>
      </c>
      <c r="CK101">
        <v>9.6508689085318903E-3</v>
      </c>
      <c r="CL101">
        <v>0.12260865181939148</v>
      </c>
    </row>
    <row r="102" spans="1:90">
      <c r="A102">
        <v>2013</v>
      </c>
      <c r="B102">
        <v>1</v>
      </c>
      <c r="C102">
        <v>7.3084367886669277E-2</v>
      </c>
      <c r="D102">
        <v>3.3711599706487183E-2</v>
      </c>
      <c r="E102">
        <v>5.5250944249919609E-2</v>
      </c>
      <c r="F102">
        <v>3.6910872544576367E-2</v>
      </c>
      <c r="G102">
        <v>0.20369385613230584</v>
      </c>
      <c r="H102">
        <v>0.53822864373818968</v>
      </c>
      <c r="I102">
        <v>5.9119709927549877E-2</v>
      </c>
      <c r="J102">
        <v>0.8723408579826355</v>
      </c>
      <c r="K102">
        <v>7.1976007880499168E-2</v>
      </c>
      <c r="L102">
        <v>4.3380248105807387E-2</v>
      </c>
      <c r="M102">
        <v>4.8587788876196358E-2</v>
      </c>
      <c r="N102">
        <v>3.3362437927356749E-2</v>
      </c>
      <c r="O102">
        <v>0.16862732954715115</v>
      </c>
      <c r="P102">
        <v>0.45281471778597926</v>
      </c>
      <c r="Q102">
        <v>5.3591877345206373E-2</v>
      </c>
      <c r="R102">
        <v>0.46320423483848572</v>
      </c>
      <c r="S102">
        <v>6.3851852060202885E-2</v>
      </c>
      <c r="T102">
        <v>4.0043827915609571E-2</v>
      </c>
      <c r="U102">
        <v>2.576174611346739E-2</v>
      </c>
      <c r="V102">
        <v>2.678677991283266E-2</v>
      </c>
      <c r="W102">
        <v>7.8815311962395912E-2</v>
      </c>
      <c r="X102">
        <v>0.18276593590359363</v>
      </c>
      <c r="Y102">
        <v>4.5173287655300515E-2</v>
      </c>
      <c r="Z102">
        <v>0.35380896925926208</v>
      </c>
      <c r="AA102">
        <v>5.9177786154677108E-2</v>
      </c>
      <c r="AB102">
        <v>3.6056932889437024E-2</v>
      </c>
      <c r="AC102">
        <v>1.7989192605363889E-2</v>
      </c>
      <c r="AD102">
        <v>2.3987509958676004E-2</v>
      </c>
      <c r="AE102">
        <v>5.6661398716593966E-2</v>
      </c>
      <c r="AF102">
        <v>0.11803525912487729</v>
      </c>
      <c r="AG102">
        <v>4.190034864185458E-2</v>
      </c>
      <c r="AH102">
        <v>0.1959569901227951</v>
      </c>
      <c r="AI102">
        <v>4.6574251632683028E-2</v>
      </c>
      <c r="AJ102">
        <v>2.6227728763705254E-2</v>
      </c>
      <c r="AK102">
        <v>7.4669463728601476E-3</v>
      </c>
      <c r="AL102">
        <v>1.6369279252872217E-2</v>
      </c>
      <c r="AM102">
        <v>2.3228120371567438E-2</v>
      </c>
      <c r="AN102">
        <v>4.5248285212164917E-2</v>
      </c>
      <c r="AO102">
        <v>3.084057959918236E-2</v>
      </c>
      <c r="AP102">
        <v>0.1535065770149231</v>
      </c>
      <c r="AQ102">
        <v>4.1486245851555491E-2</v>
      </c>
      <c r="AR102">
        <v>2.2750653555234715E-2</v>
      </c>
      <c r="AS102">
        <v>5.183106432872296E-3</v>
      </c>
      <c r="AT102">
        <v>1.3089297683482191E-2</v>
      </c>
      <c r="AU102">
        <v>1.476176840496448E-2</v>
      </c>
      <c r="AV102">
        <v>3.096613981672711E-2</v>
      </c>
      <c r="AW102">
        <v>2.5268368901479953E-2</v>
      </c>
      <c r="AX102">
        <v>8.9313484728336334E-2</v>
      </c>
      <c r="AY102">
        <v>3.1077081579886749E-2</v>
      </c>
      <c r="AZ102">
        <v>1.6245340274002783E-2</v>
      </c>
      <c r="BA102">
        <v>2.220123048321298E-3</v>
      </c>
      <c r="BB102">
        <v>7.1199653120070641E-3</v>
      </c>
      <c r="BC102">
        <v>4.2754560691020188E-3</v>
      </c>
      <c r="BD102">
        <v>1.4003490366859153E-2</v>
      </c>
      <c r="BE102">
        <v>1.4373319426126515E-2</v>
      </c>
      <c r="BF102">
        <v>4.188910499215126E-2</v>
      </c>
      <c r="BG102">
        <v>1.8141963066214704E-2</v>
      </c>
      <c r="BH102">
        <v>9.6171140700732835E-3</v>
      </c>
      <c r="BI102">
        <v>6.2626504363388804E-4</v>
      </c>
      <c r="BJ102">
        <v>2.714901743620453E-3</v>
      </c>
      <c r="BK102">
        <v>7.4545571474286376E-4</v>
      </c>
      <c r="BL102">
        <v>4.2663730921762332E-3</v>
      </c>
      <c r="BM102">
        <v>5.7702626255131013E-3</v>
      </c>
      <c r="BN102">
        <v>0.1276591420173645</v>
      </c>
      <c r="BO102">
        <v>1.0428319189997566E-3</v>
      </c>
      <c r="BP102">
        <v>-9.7567997978261108E-3</v>
      </c>
      <c r="BQ102">
        <v>6.655897163846073E-3</v>
      </c>
      <c r="BR102">
        <v>3.5370320420609644E-3</v>
      </c>
      <c r="BS102">
        <v>3.5180141650950611E-2</v>
      </c>
      <c r="BT102">
        <v>8.5535806922054314E-2</v>
      </c>
      <c r="BU102">
        <v>5.4646770784338439E-3</v>
      </c>
      <c r="BV102">
        <v>0.53679576516151428</v>
      </c>
      <c r="BW102">
        <v>9.0578833712551318E-3</v>
      </c>
      <c r="BX102">
        <v>-6.4656937817667293E-3</v>
      </c>
      <c r="BY102">
        <v>2.9486424903397312E-2</v>
      </c>
      <c r="BZ102">
        <v>1.0067253314744597E-2</v>
      </c>
      <c r="CA102">
        <v>0.1249857838621415</v>
      </c>
      <c r="CB102">
        <v>0.35451853102917474</v>
      </c>
      <c r="CC102">
        <v>1.515107003299512E-2</v>
      </c>
      <c r="CD102">
        <v>0.40913662314414978</v>
      </c>
      <c r="CE102">
        <v>8.0088986538827973E-3</v>
      </c>
      <c r="CF102">
        <v>3.2608688163776999E-3</v>
      </c>
      <c r="CG102">
        <v>2.2826259737932997E-2</v>
      </c>
      <c r="CH102">
        <v>6.5348759247387742E-3</v>
      </c>
      <c r="CI102">
        <v>8.9858634989529076E-2</v>
      </c>
      <c r="CJ102">
        <v>0.26888492154077742</v>
      </c>
      <c r="CK102">
        <v>9.7672062501798496E-3</v>
      </c>
      <c r="CL102">
        <v>0.11797126161143089</v>
      </c>
    </row>
    <row r="103" spans="1:90">
      <c r="A103">
        <v>2014</v>
      </c>
      <c r="B103">
        <v>1</v>
      </c>
      <c r="C103">
        <v>7.8016350297227532E-2</v>
      </c>
      <c r="D103">
        <v>2.8049337009321218E-2</v>
      </c>
      <c r="E103">
        <v>5.5684995492580325E-2</v>
      </c>
      <c r="F103">
        <v>3.6917269829012112E-2</v>
      </c>
      <c r="G103">
        <v>0.20498684418665203</v>
      </c>
      <c r="H103">
        <v>0.53764870283022159</v>
      </c>
      <c r="I103">
        <v>5.8696512043739692E-2</v>
      </c>
      <c r="J103">
        <v>0.87454938888549805</v>
      </c>
      <c r="K103">
        <v>7.6770665293348458E-2</v>
      </c>
      <c r="L103">
        <v>3.8931693174381679E-2</v>
      </c>
      <c r="M103">
        <v>4.9068899093122322E-2</v>
      </c>
      <c r="N103">
        <v>3.3414666725566713E-2</v>
      </c>
      <c r="O103">
        <v>0.17046612145035675</v>
      </c>
      <c r="P103">
        <v>0.45259470780206079</v>
      </c>
      <c r="Q103">
        <v>5.3301481730466983E-2</v>
      </c>
      <c r="R103">
        <v>0.47013416886329651</v>
      </c>
      <c r="S103">
        <v>6.8155492032951265E-2</v>
      </c>
      <c r="T103">
        <v>3.7527708239981694E-2</v>
      </c>
      <c r="U103">
        <v>2.6368727345731775E-2</v>
      </c>
      <c r="V103">
        <v>2.6777269658437339E-2</v>
      </c>
      <c r="W103">
        <v>8.1208718352037745E-2</v>
      </c>
      <c r="X103">
        <v>0.18521631630459118</v>
      </c>
      <c r="Y103">
        <v>4.4877399502842599E-2</v>
      </c>
      <c r="Z103">
        <v>0.36085274815559387</v>
      </c>
      <c r="AA103">
        <v>6.3329017980015639E-2</v>
      </c>
      <c r="AB103">
        <v>3.4353082435176756E-2</v>
      </c>
      <c r="AC103">
        <v>1.8560988512770316E-2</v>
      </c>
      <c r="AD103">
        <v>2.3901031158011E-2</v>
      </c>
      <c r="AE103">
        <v>5.8698769290349742E-2</v>
      </c>
      <c r="AF103">
        <v>0.1205117401722661</v>
      </c>
      <c r="AG103">
        <v>4.1494825888357623E-2</v>
      </c>
      <c r="AH103">
        <v>0.20195885002613068</v>
      </c>
      <c r="AI103">
        <v>5.010264642700938E-2</v>
      </c>
      <c r="AJ103">
        <v>2.5364639166064913E-2</v>
      </c>
      <c r="AK103">
        <v>7.7862685260537603E-3</v>
      </c>
      <c r="AL103">
        <v>1.6542527729777098E-2</v>
      </c>
      <c r="AM103">
        <v>2.4223898789261518E-2</v>
      </c>
      <c r="AN103">
        <v>4.6964051438607116E-2</v>
      </c>
      <c r="AO103">
        <v>3.0974490487782502E-2</v>
      </c>
      <c r="AP103">
        <v>0.15883520245552063</v>
      </c>
      <c r="AQ103">
        <v>4.4873614957830883E-2</v>
      </c>
      <c r="AR103">
        <v>2.1847123315304546E-2</v>
      </c>
      <c r="AS103">
        <v>5.3624176213627221E-3</v>
      </c>
      <c r="AT103">
        <v>1.3329851367660411E-2</v>
      </c>
      <c r="AU103">
        <v>1.5387192051930699E-2</v>
      </c>
      <c r="AV103">
        <v>3.2493673484789376E-2</v>
      </c>
      <c r="AW103">
        <v>2.5540964937934816E-2</v>
      </c>
      <c r="AX103">
        <v>9.3169093132019043E-2</v>
      </c>
      <c r="AY103">
        <v>3.3537919446018347E-2</v>
      </c>
      <c r="AZ103">
        <v>1.5654145184042186E-2</v>
      </c>
      <c r="BA103">
        <v>2.2099121119817252E-3</v>
      </c>
      <c r="BB103">
        <v>7.4054185642059914E-3</v>
      </c>
      <c r="BC103">
        <v>4.4259488934049124E-3</v>
      </c>
      <c r="BD103">
        <v>1.5107046650520062E-2</v>
      </c>
      <c r="BE103">
        <v>1.4830136698820828E-2</v>
      </c>
      <c r="BF103">
        <v>4.3509606271982193E-2</v>
      </c>
      <c r="BG103">
        <v>1.9461723489516098E-2</v>
      </c>
      <c r="BH103">
        <v>9.1846598429239559E-3</v>
      </c>
      <c r="BI103">
        <v>5.7335727035592258E-4</v>
      </c>
      <c r="BJ103">
        <v>2.9111660490025275E-3</v>
      </c>
      <c r="BK103">
        <v>6.7590646107653946E-4</v>
      </c>
      <c r="BL103">
        <v>4.5973415296972249E-3</v>
      </c>
      <c r="BM103">
        <v>6.1129913206180884E-3</v>
      </c>
      <c r="BN103">
        <v>0.12545061111450195</v>
      </c>
      <c r="BO103">
        <v>1.1742894636663382E-3</v>
      </c>
      <c r="BP103">
        <v>-1.0972814388425713E-2</v>
      </c>
      <c r="BQ103">
        <v>6.6084501029002023E-3</v>
      </c>
      <c r="BR103">
        <v>3.4908508727121857E-3</v>
      </c>
      <c r="BS103">
        <v>3.4635660852871286E-2</v>
      </c>
      <c r="BT103">
        <v>8.5178054667179787E-2</v>
      </c>
      <c r="BU103">
        <v>5.3372850471927781E-3</v>
      </c>
      <c r="BV103">
        <v>0.52986583113670349</v>
      </c>
      <c r="BW103">
        <v>9.6666744399163795E-3</v>
      </c>
      <c r="BX103">
        <v>-9.6165266535975999E-3</v>
      </c>
      <c r="BY103">
        <v>2.931305420156189E-2</v>
      </c>
      <c r="BZ103">
        <v>1.0081378014475281E-2</v>
      </c>
      <c r="CA103">
        <v>0.12388890961433091</v>
      </c>
      <c r="CB103">
        <v>0.35151161117344237</v>
      </c>
      <c r="CC103">
        <v>1.502327942198029E-2</v>
      </c>
      <c r="CD103">
        <v>0.40441522002220154</v>
      </c>
      <c r="CE103">
        <v>8.4859808503891122E-3</v>
      </c>
      <c r="CF103">
        <v>1.3256227245715037E-3</v>
      </c>
      <c r="CG103">
        <v>2.2700242641006271E-2</v>
      </c>
      <c r="CH103">
        <v>6.5950457377388205E-3</v>
      </c>
      <c r="CI103">
        <v>8.9305750057911026E-2</v>
      </c>
      <c r="CJ103">
        <v>0.26624364205319512</v>
      </c>
      <c r="CK103">
        <v>9.7603196683401314E-3</v>
      </c>
      <c r="CL103">
        <v>0.12055320293094499</v>
      </c>
    </row>
    <row r="104" spans="1:90">
      <c r="A104">
        <v>2015</v>
      </c>
    </row>
    <row r="105" spans="1:90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BN105"/>
  <sheetViews>
    <sheetView workbookViewId="0">
      <pane xSplit="1" ySplit="1" topLeftCell="B73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66">
      <c r="A1" t="s">
        <v>1</v>
      </c>
      <c r="B1" t="s">
        <v>450</v>
      </c>
      <c r="C1" t="s">
        <v>451</v>
      </c>
      <c r="D1" t="s">
        <v>452</v>
      </c>
      <c r="E1" t="s">
        <v>453</v>
      </c>
      <c r="F1" t="s">
        <v>454</v>
      </c>
      <c r="G1" t="s">
        <v>456</v>
      </c>
      <c r="H1" t="s">
        <v>455</v>
      </c>
      <c r="I1" t="s">
        <v>457</v>
      </c>
      <c r="J1" t="s">
        <v>458</v>
      </c>
      <c r="K1" t="s">
        <v>459</v>
      </c>
      <c r="L1" t="s">
        <v>460</v>
      </c>
      <c r="M1" t="s">
        <v>462</v>
      </c>
      <c r="N1" t="s">
        <v>461</v>
      </c>
      <c r="O1" t="s">
        <v>463</v>
      </c>
      <c r="P1" t="s">
        <v>464</v>
      </c>
      <c r="Q1" t="s">
        <v>465</v>
      </c>
      <c r="R1" t="s">
        <v>466</v>
      </c>
      <c r="S1" t="s">
        <v>468</v>
      </c>
      <c r="T1" t="s">
        <v>467</v>
      </c>
      <c r="U1" t="s">
        <v>469</v>
      </c>
      <c r="V1" t="s">
        <v>470</v>
      </c>
      <c r="W1" t="s">
        <v>471</v>
      </c>
      <c r="X1" t="s">
        <v>472</v>
      </c>
      <c r="Y1" t="s">
        <v>474</v>
      </c>
      <c r="Z1" t="s">
        <v>473</v>
      </c>
      <c r="AA1" t="s">
        <v>475</v>
      </c>
      <c r="AB1" t="s">
        <v>476</v>
      </c>
      <c r="AC1" t="s">
        <v>477</v>
      </c>
      <c r="AD1" t="s">
        <v>478</v>
      </c>
      <c r="AE1" t="s">
        <v>480</v>
      </c>
      <c r="AF1" t="s">
        <v>479</v>
      </c>
      <c r="AG1" t="s">
        <v>481</v>
      </c>
      <c r="AH1" t="s">
        <v>482</v>
      </c>
      <c r="AI1" t="s">
        <v>483</v>
      </c>
      <c r="AJ1" t="s">
        <v>484</v>
      </c>
      <c r="AK1" t="s">
        <v>486</v>
      </c>
      <c r="AL1" t="s">
        <v>485</v>
      </c>
      <c r="AM1" t="s">
        <v>487</v>
      </c>
      <c r="AN1" t="s">
        <v>488</v>
      </c>
      <c r="AO1" t="s">
        <v>489</v>
      </c>
      <c r="AP1" t="s">
        <v>490</v>
      </c>
      <c r="AQ1" t="s">
        <v>492</v>
      </c>
      <c r="AR1" t="s">
        <v>491</v>
      </c>
      <c r="AS1" t="s">
        <v>493</v>
      </c>
      <c r="AT1" t="s">
        <v>494</v>
      </c>
      <c r="AU1" t="s">
        <v>495</v>
      </c>
      <c r="AV1" t="s">
        <v>496</v>
      </c>
      <c r="AW1" t="s">
        <v>498</v>
      </c>
      <c r="AX1" t="s">
        <v>497</v>
      </c>
      <c r="AY1" t="s">
        <v>499</v>
      </c>
      <c r="AZ1" t="s">
        <v>500</v>
      </c>
      <c r="BA1" t="s">
        <v>501</v>
      </c>
      <c r="BB1" t="s">
        <v>502</v>
      </c>
      <c r="BC1" t="s">
        <v>504</v>
      </c>
      <c r="BD1" t="s">
        <v>503</v>
      </c>
      <c r="BE1" t="s">
        <v>505</v>
      </c>
      <c r="BF1" t="s">
        <v>506</v>
      </c>
      <c r="BG1" t="s">
        <v>507</v>
      </c>
      <c r="BH1" t="s">
        <v>508</v>
      </c>
      <c r="BI1" t="s">
        <v>510</v>
      </c>
      <c r="BJ1" t="s">
        <v>509</v>
      </c>
      <c r="BK1" t="s">
        <v>511</v>
      </c>
      <c r="BL1" t="s">
        <v>512</v>
      </c>
      <c r="BM1" t="s">
        <v>513</v>
      </c>
      <c r="BN1" t="s">
        <v>514</v>
      </c>
    </row>
    <row r="2" spans="1:66">
      <c r="A2">
        <v>1913</v>
      </c>
      <c r="B2">
        <v>11653.115469389279</v>
      </c>
      <c r="F2">
        <v>17521.55530657728</v>
      </c>
      <c r="M2">
        <v>49304.237677791272</v>
      </c>
      <c r="N2">
        <v>55218.973196157312</v>
      </c>
      <c r="R2">
        <v>78459.938299499234</v>
      </c>
      <c r="S2">
        <v>73631.604702725483</v>
      </c>
      <c r="T2">
        <v>80988.949083234402</v>
      </c>
      <c r="X2">
        <v>116828.34462762003</v>
      </c>
      <c r="Y2">
        <v>219488.9758446198</v>
      </c>
      <c r="Z2">
        <v>239058.5190735379</v>
      </c>
      <c r="AD2">
        <v>348605.67402970593</v>
      </c>
      <c r="AE2">
        <v>369034.32824950316</v>
      </c>
      <c r="AF2">
        <v>398979.2964885314</v>
      </c>
      <c r="AJ2">
        <v>580816.93998692604</v>
      </c>
      <c r="AK2">
        <v>1088775.1574002472</v>
      </c>
      <c r="AL2">
        <v>1132498.2740094869</v>
      </c>
      <c r="AP2">
        <v>1672662.4031887299</v>
      </c>
      <c r="AQ2">
        <v>3436612.725344507</v>
      </c>
      <c r="AR2">
        <v>3471995.2494046246</v>
      </c>
      <c r="AV2">
        <v>5227141.3242577352</v>
      </c>
      <c r="BC2">
        <v>7469.6574462335011</v>
      </c>
      <c r="BD2">
        <v>6812.4646108594961</v>
      </c>
      <c r="BH2">
        <v>10750.623862919283</v>
      </c>
    </row>
    <row r="3" spans="1:66">
      <c r="A3">
        <v>1914</v>
      </c>
      <c r="B3">
        <v>10529.00960452561</v>
      </c>
      <c r="F3">
        <v>15852.703007504531</v>
      </c>
      <c r="M3">
        <v>45224.563893299121</v>
      </c>
      <c r="N3">
        <v>50456.451407185203</v>
      </c>
      <c r="R3">
        <v>71991.227583308981</v>
      </c>
      <c r="S3">
        <v>67940.462460859009</v>
      </c>
      <c r="T3">
        <v>74409.140706204082</v>
      </c>
      <c r="X3">
        <v>107824.03248444783</v>
      </c>
      <c r="Y3">
        <v>203491.06732042367</v>
      </c>
      <c r="Z3">
        <v>220983.71086301529</v>
      </c>
      <c r="AD3">
        <v>323311.97012643859</v>
      </c>
      <c r="AE3">
        <v>344732.59254654043</v>
      </c>
      <c r="AF3">
        <v>371575.51224245812</v>
      </c>
      <c r="AJ3">
        <v>542628.04085472727</v>
      </c>
      <c r="AK3">
        <v>1046546.27905696</v>
      </c>
      <c r="AL3">
        <v>1087135.0174882526</v>
      </c>
      <c r="AP3">
        <v>1608149.0050986018</v>
      </c>
      <c r="AQ3">
        <v>3313426.305279078</v>
      </c>
      <c r="AR3">
        <v>3345889.6761054299</v>
      </c>
      <c r="AV3">
        <v>5041549.7273527449</v>
      </c>
      <c r="BC3">
        <v>6673.9480168841083</v>
      </c>
      <c r="BD3">
        <v>6092.6271820078791</v>
      </c>
      <c r="BH3">
        <v>9615.0891657484826</v>
      </c>
    </row>
    <row r="4" spans="1:66">
      <c r="A4">
        <v>1915</v>
      </c>
      <c r="B4">
        <v>10737.727654668262</v>
      </c>
      <c r="F4">
        <v>16188.041783719624</v>
      </c>
      <c r="M4">
        <v>45300.546016036751</v>
      </c>
      <c r="N4">
        <v>50630.514517662188</v>
      </c>
      <c r="R4">
        <v>72270.741577003777</v>
      </c>
      <c r="S4">
        <v>67591.796276065477</v>
      </c>
      <c r="T4">
        <v>74166.024219956773</v>
      </c>
      <c r="X4">
        <v>107525.8777744867</v>
      </c>
      <c r="Y4">
        <v>200823.07279191588</v>
      </c>
      <c r="Z4">
        <v>218400.1710762399</v>
      </c>
      <c r="AD4">
        <v>319764.55030127126</v>
      </c>
      <c r="AE4">
        <v>341211.08578333503</v>
      </c>
      <c r="AF4">
        <v>368042.68387112604</v>
      </c>
      <c r="AJ4">
        <v>538045.97932829859</v>
      </c>
      <c r="AK4">
        <v>1140465.1130518932</v>
      </c>
      <c r="AL4">
        <v>1180714.8458885059</v>
      </c>
      <c r="AP4">
        <v>1751355.0342042993</v>
      </c>
      <c r="AQ4">
        <v>5394888.8496183772</v>
      </c>
      <c r="AR4">
        <v>5427576.7776884977</v>
      </c>
      <c r="AV4">
        <v>8180256.9366712086</v>
      </c>
      <c r="BC4">
        <v>6897.414503405098</v>
      </c>
      <c r="BD4">
        <v>6305.1957810022714</v>
      </c>
      <c r="BH4">
        <v>9956.6306955769414</v>
      </c>
    </row>
    <row r="5" spans="1:66">
      <c r="A5">
        <v>1916</v>
      </c>
      <c r="B5">
        <v>12243.891223382116</v>
      </c>
      <c r="F5">
        <v>18482.15226313144</v>
      </c>
      <c r="M5">
        <v>54348.6438753564</v>
      </c>
      <c r="N5">
        <v>60179.87240641423</v>
      </c>
      <c r="R5">
        <v>86261.616174386916</v>
      </c>
      <c r="S5">
        <v>83138.390924187304</v>
      </c>
      <c r="T5">
        <v>90522.258463130478</v>
      </c>
      <c r="X5">
        <v>131514.14358583235</v>
      </c>
      <c r="Y5">
        <v>252663.26242850928</v>
      </c>
      <c r="Z5">
        <v>270382.17873759149</v>
      </c>
      <c r="AD5">
        <v>398788.34562846937</v>
      </c>
      <c r="AE5">
        <v>427168.53458470432</v>
      </c>
      <c r="AF5">
        <v>453220.92546258873</v>
      </c>
      <c r="AJ5">
        <v>668658.80761156662</v>
      </c>
      <c r="AK5">
        <v>1354407.5610585348</v>
      </c>
      <c r="AL5">
        <v>1390973.6777183018</v>
      </c>
      <c r="AP5">
        <v>2079387.0536192369</v>
      </c>
      <c r="AQ5">
        <v>6032340.4474618956</v>
      </c>
      <c r="AR5">
        <v>6061672.1535148947</v>
      </c>
      <c r="AV5">
        <v>9184226.2781173903</v>
      </c>
      <c r="BC5">
        <v>7565.5853731627494</v>
      </c>
      <c r="BD5">
        <v>6917.671091934104</v>
      </c>
      <c r="BH5">
        <v>10951.100717436389</v>
      </c>
    </row>
    <row r="6" spans="1:66">
      <c r="A6">
        <v>1917</v>
      </c>
      <c r="B6">
        <v>12050.862350463867</v>
      </c>
      <c r="F6">
        <v>18175.804818782184</v>
      </c>
      <c r="M6">
        <v>54111.831924006932</v>
      </c>
      <c r="N6">
        <v>60032.983641185507</v>
      </c>
      <c r="R6">
        <v>85868.895043983197</v>
      </c>
      <c r="S6">
        <v>83370.304475407029</v>
      </c>
      <c r="T6">
        <v>91013.356154128953</v>
      </c>
      <c r="X6">
        <v>131863.39181737916</v>
      </c>
      <c r="Y6">
        <v>242664.11208971078</v>
      </c>
      <c r="Z6">
        <v>263228.68422376388</v>
      </c>
      <c r="AD6">
        <v>386511.05905445962</v>
      </c>
      <c r="AE6">
        <v>396733.05828030233</v>
      </c>
      <c r="AF6">
        <v>427513.35808761331</v>
      </c>
      <c r="AJ6">
        <v>626308.7317047345</v>
      </c>
      <c r="AK6">
        <v>1188525.7227625162</v>
      </c>
      <c r="AL6">
        <v>1228514.3616837806</v>
      </c>
      <c r="AP6">
        <v>1830480.2446527176</v>
      </c>
      <c r="AQ6">
        <v>4838764.1675839033</v>
      </c>
      <c r="AR6">
        <v>4868313.3329865579</v>
      </c>
      <c r="AV6">
        <v>7384698.0371655719</v>
      </c>
      <c r="BC6">
        <v>7377.4212867368578</v>
      </c>
      <c r="BD6">
        <v>6719.5155403836843</v>
      </c>
      <c r="BH6">
        <v>10654.3503493154</v>
      </c>
    </row>
    <row r="7" spans="1:66">
      <c r="A7">
        <v>1918</v>
      </c>
      <c r="B7">
        <v>12749.782697966171</v>
      </c>
      <c r="F7">
        <v>19061.793484089394</v>
      </c>
      <c r="M7">
        <v>55638.325390650323</v>
      </c>
      <c r="N7">
        <v>62638.4593586103</v>
      </c>
      <c r="R7">
        <v>87914.34270699117</v>
      </c>
      <c r="S7">
        <v>86327.444387269672</v>
      </c>
      <c r="T7">
        <v>94285.736013161091</v>
      </c>
      <c r="X7">
        <v>135593.9850634769</v>
      </c>
      <c r="Y7">
        <v>241636.39891811489</v>
      </c>
      <c r="Z7">
        <v>261127.15600074813</v>
      </c>
      <c r="AD7">
        <v>380813.97635945294</v>
      </c>
      <c r="AE7">
        <v>381249.81438388472</v>
      </c>
      <c r="AF7">
        <v>409616.2684661895</v>
      </c>
      <c r="AJ7">
        <v>596480.27305967163</v>
      </c>
      <c r="AK7">
        <v>1066305.0620551473</v>
      </c>
      <c r="AL7">
        <v>1102077.4391459327</v>
      </c>
      <c r="AP7">
        <v>1632180.4313316606</v>
      </c>
      <c r="AQ7">
        <v>3991787.6322880476</v>
      </c>
      <c r="AR7">
        <v>4018905.3840520885</v>
      </c>
      <c r="AV7">
        <v>6064585.5429678038</v>
      </c>
      <c r="BC7">
        <v>7984.3890654457073</v>
      </c>
      <c r="BD7">
        <v>7206.5964023390416</v>
      </c>
      <c r="BH7">
        <v>11411.510237100309</v>
      </c>
    </row>
    <row r="8" spans="1:66">
      <c r="A8">
        <v>1919</v>
      </c>
      <c r="B8">
        <v>12081.035361245136</v>
      </c>
      <c r="F8">
        <v>18174.524550320988</v>
      </c>
      <c r="M8">
        <v>54889.806048307699</v>
      </c>
      <c r="N8">
        <v>61478.37465257007</v>
      </c>
      <c r="R8">
        <v>86912.184034161561</v>
      </c>
      <c r="S8">
        <v>87876.655106769438</v>
      </c>
      <c r="T8">
        <v>95241.065448452573</v>
      </c>
      <c r="X8">
        <v>138101.54348002415</v>
      </c>
      <c r="Y8">
        <v>253791.87084795724</v>
      </c>
      <c r="Z8">
        <v>271584.86120880232</v>
      </c>
      <c r="AD8">
        <v>399727.07243582973</v>
      </c>
      <c r="AE8">
        <v>399194.80685655389</v>
      </c>
      <c r="AF8">
        <v>424927.84214342764</v>
      </c>
      <c r="AJ8">
        <v>624905.83511008264</v>
      </c>
      <c r="AK8">
        <v>1091297.9926650934</v>
      </c>
      <c r="AL8">
        <v>1123354.9936810629</v>
      </c>
      <c r="AP8">
        <v>1677919.6924006471</v>
      </c>
      <c r="AQ8">
        <v>3862278.7676351145</v>
      </c>
      <c r="AR8">
        <v>3887036.7769750482</v>
      </c>
      <c r="AV8">
        <v>5908532.0244278749</v>
      </c>
      <c r="BC8">
        <v>7324.5052849048525</v>
      </c>
      <c r="BD8">
        <v>6592.4421066534769</v>
      </c>
      <c r="BH8">
        <v>10537.006829894257</v>
      </c>
    </row>
    <row r="9" spans="1:66">
      <c r="A9">
        <v>1920</v>
      </c>
      <c r="B9">
        <v>11818.501477407306</v>
      </c>
      <c r="F9">
        <v>17799.240204956379</v>
      </c>
      <c r="M9">
        <v>51337.892165694218</v>
      </c>
      <c r="N9">
        <v>57840.637996228572</v>
      </c>
      <c r="R9">
        <v>81762.435672740714</v>
      </c>
      <c r="S9">
        <v>79609.630515126933</v>
      </c>
      <c r="T9">
        <v>86938.606720281998</v>
      </c>
      <c r="X9">
        <v>126035.62516616704</v>
      </c>
      <c r="Y9">
        <v>217491.18175182541</v>
      </c>
      <c r="Z9">
        <v>235559.0522359981</v>
      </c>
      <c r="AD9">
        <v>345764.69035617728</v>
      </c>
      <c r="AE9">
        <v>332913.63427782676</v>
      </c>
      <c r="AF9">
        <v>358701.12641334668</v>
      </c>
      <c r="AJ9">
        <v>525786.97537454963</v>
      </c>
      <c r="AK9">
        <v>830324.3956657435</v>
      </c>
      <c r="AL9">
        <v>862528.83679115609</v>
      </c>
      <c r="AP9">
        <v>1286627.2395059958</v>
      </c>
      <c r="AQ9">
        <v>2599904.1204714295</v>
      </c>
      <c r="AR9">
        <v>2625228.9835627684</v>
      </c>
      <c r="AV9">
        <v>4009253.3711770358</v>
      </c>
      <c r="BC9">
        <v>7427.4580675976467</v>
      </c>
      <c r="BD9">
        <v>6704.9307530938304</v>
      </c>
      <c r="BH9">
        <v>10692.218486313675</v>
      </c>
    </row>
    <row r="10" spans="1:66">
      <c r="A10">
        <v>1921</v>
      </c>
      <c r="B10">
        <v>10657.5731258367</v>
      </c>
      <c r="F10">
        <v>16013.106253737596</v>
      </c>
      <c r="M10">
        <v>49587.6296158732</v>
      </c>
      <c r="N10">
        <v>54694.610865099967</v>
      </c>
      <c r="R10">
        <v>78246.064957249662</v>
      </c>
      <c r="S10">
        <v>74171.380381872106</v>
      </c>
      <c r="T10">
        <v>80455.66025353827</v>
      </c>
      <c r="X10">
        <v>116882.72936173574</v>
      </c>
      <c r="Y10">
        <v>192891.85330485771</v>
      </c>
      <c r="Z10">
        <v>209011.11173702343</v>
      </c>
      <c r="AD10">
        <v>305836.53170497564</v>
      </c>
      <c r="AE10">
        <v>292875.14534921141</v>
      </c>
      <c r="AF10">
        <v>316367.81558949652</v>
      </c>
      <c r="AJ10">
        <v>461818.97946911096</v>
      </c>
      <c r="AK10">
        <v>714239.68064034753</v>
      </c>
      <c r="AL10">
        <v>745593.27540493198</v>
      </c>
      <c r="AP10">
        <v>1104480.2382108867</v>
      </c>
      <c r="AQ10">
        <v>2113728.8716500881</v>
      </c>
      <c r="AR10">
        <v>2139146.6439541215</v>
      </c>
      <c r="AV10">
        <v>3241785.2454977976</v>
      </c>
      <c r="BC10">
        <v>6332.0112936104242</v>
      </c>
      <c r="BD10">
        <v>5764.5689325852263</v>
      </c>
      <c r="BH10">
        <v>9098.3330644584821</v>
      </c>
    </row>
    <row r="11" spans="1:66">
      <c r="A11">
        <v>1922</v>
      </c>
      <c r="B11">
        <v>11568.110415495808</v>
      </c>
      <c r="F11">
        <v>17331.576124192179</v>
      </c>
      <c r="M11">
        <v>52677.219250823342</v>
      </c>
      <c r="N11">
        <v>58521.011101897973</v>
      </c>
      <c r="R11">
        <v>83082.837883403452</v>
      </c>
      <c r="S11">
        <v>78815.713891644089</v>
      </c>
      <c r="T11">
        <v>85951.381560110982</v>
      </c>
      <c r="X11">
        <v>124048.49373248502</v>
      </c>
      <c r="Y11">
        <v>203906.60848627437</v>
      </c>
      <c r="Z11">
        <v>222231.50959283588</v>
      </c>
      <c r="AD11">
        <v>323220.68414853234</v>
      </c>
      <c r="AE11">
        <v>309423.52629607724</v>
      </c>
      <c r="AF11">
        <v>336388.93230425182</v>
      </c>
      <c r="AJ11">
        <v>487810.66453994461</v>
      </c>
      <c r="AK11">
        <v>757635.87160454981</v>
      </c>
      <c r="AL11">
        <v>794829.23497542902</v>
      </c>
      <c r="AP11">
        <v>1169049.8567137972</v>
      </c>
      <c r="AQ11">
        <v>2383827.1620128364</v>
      </c>
      <c r="AR11">
        <v>2414562.7073884164</v>
      </c>
      <c r="AV11">
        <v>3631023.0400702208</v>
      </c>
      <c r="BC11">
        <v>7000.43165601497</v>
      </c>
      <c r="BD11">
        <v>6351.1214503400106</v>
      </c>
      <c r="BH11">
        <v>10025.8803731687</v>
      </c>
    </row>
    <row r="12" spans="1:66">
      <c r="A12">
        <v>1923</v>
      </c>
      <c r="B12">
        <v>13017.208961135675</v>
      </c>
      <c r="F12">
        <v>19491.957970177216</v>
      </c>
      <c r="M12">
        <v>56107.792863633236</v>
      </c>
      <c r="N12">
        <v>63106.114914182159</v>
      </c>
      <c r="R12">
        <v>88686.217656135457</v>
      </c>
      <c r="S12">
        <v>84353.507697644862</v>
      </c>
      <c r="T12">
        <v>92085.443134562069</v>
      </c>
      <c r="X12">
        <v>132751.82172679988</v>
      </c>
      <c r="Y12">
        <v>219798.93095366194</v>
      </c>
      <c r="Z12">
        <v>238545.03962766664</v>
      </c>
      <c r="AD12">
        <v>348020.58166753699</v>
      </c>
      <c r="AE12">
        <v>337367.77117355686</v>
      </c>
      <c r="AF12">
        <v>363841.82624657184</v>
      </c>
      <c r="AJ12">
        <v>530292.06313134392</v>
      </c>
      <c r="AK12">
        <v>844811.03902484698</v>
      </c>
      <c r="AL12">
        <v>877826.49939047708</v>
      </c>
      <c r="AP12">
        <v>1301929.7897141534</v>
      </c>
      <c r="AQ12">
        <v>2767613.963705142</v>
      </c>
      <c r="AR12">
        <v>2793227.1839674488</v>
      </c>
      <c r="AV12">
        <v>4237500.3129949542</v>
      </c>
      <c r="BC12">
        <v>8229.3663053026103</v>
      </c>
      <c r="BD12">
        <v>7451.7749663527293</v>
      </c>
      <c r="BH12">
        <v>11803.706893959637</v>
      </c>
    </row>
    <row r="13" spans="1:66">
      <c r="A13">
        <v>1924</v>
      </c>
      <c r="B13">
        <v>12851.300497927885</v>
      </c>
      <c r="F13">
        <v>19239.855727386526</v>
      </c>
      <c r="M13">
        <v>58168.003538249199</v>
      </c>
      <c r="N13">
        <v>64853.791673501735</v>
      </c>
      <c r="R13">
        <v>91559.750133486115</v>
      </c>
      <c r="S13">
        <v>86932.401581783706</v>
      </c>
      <c r="T13">
        <v>94373.956009497837</v>
      </c>
      <c r="X13">
        <v>136439.35486921595</v>
      </c>
      <c r="Y13">
        <v>226251.29173106019</v>
      </c>
      <c r="Z13">
        <v>244958.61008897796</v>
      </c>
      <c r="AD13">
        <v>357527.22396025527</v>
      </c>
      <c r="AE13">
        <v>346787.85686185648</v>
      </c>
      <c r="AF13">
        <v>373903.91321671911</v>
      </c>
      <c r="AJ13">
        <v>544628.27908998379</v>
      </c>
      <c r="AK13">
        <v>864742.06585884024</v>
      </c>
      <c r="AL13">
        <v>899915.60737747571</v>
      </c>
      <c r="AP13">
        <v>1331641.6217146299</v>
      </c>
      <c r="AQ13">
        <v>2821172.5247492804</v>
      </c>
      <c r="AR13">
        <v>2848764.0364172305</v>
      </c>
      <c r="AV13">
        <v>4309906.0484136352</v>
      </c>
      <c r="BC13">
        <v>7816.1112712255135</v>
      </c>
      <c r="BD13">
        <v>7073.2459228641228</v>
      </c>
      <c r="BH13">
        <v>11204.311904486567</v>
      </c>
    </row>
    <row r="14" spans="1:66">
      <c r="A14">
        <v>1925</v>
      </c>
      <c r="B14">
        <v>13082.520991527865</v>
      </c>
      <c r="F14">
        <v>19581.863039429794</v>
      </c>
      <c r="M14">
        <v>61596.516383865615</v>
      </c>
      <c r="N14">
        <v>68337.069897439418</v>
      </c>
      <c r="R14">
        <v>96447.445566457682</v>
      </c>
      <c r="S14">
        <v>95167.354807301424</v>
      </c>
      <c r="T14">
        <v>102376.00844942794</v>
      </c>
      <c r="X14">
        <v>148395.61074381616</v>
      </c>
      <c r="Y14">
        <v>260961.31028635014</v>
      </c>
      <c r="Z14">
        <v>278694.09372064099</v>
      </c>
      <c r="AD14">
        <v>408552.89648806164</v>
      </c>
      <c r="AE14">
        <v>401912.88959446666</v>
      </c>
      <c r="AF14">
        <v>427455.83278017706</v>
      </c>
      <c r="AJ14">
        <v>626032.58503527194</v>
      </c>
      <c r="AK14">
        <v>1037170.0637359662</v>
      </c>
      <c r="AL14">
        <v>1069481.7572333307</v>
      </c>
      <c r="AP14">
        <v>1589413.7344306384</v>
      </c>
      <c r="AQ14">
        <v>3746038.4002850279</v>
      </c>
      <c r="AR14">
        <v>3771170.4302014508</v>
      </c>
      <c r="AV14">
        <v>5704285.9236965869</v>
      </c>
      <c r="BC14">
        <v>7692.0770590458942</v>
      </c>
      <c r="BD14">
        <v>6943.1266686488025</v>
      </c>
      <c r="BH14">
        <v>11041.242758648916</v>
      </c>
    </row>
    <row r="15" spans="1:66">
      <c r="A15">
        <v>1926</v>
      </c>
      <c r="B15">
        <v>13693.217580416789</v>
      </c>
      <c r="F15">
        <v>20521.739888094595</v>
      </c>
      <c r="M15">
        <v>64962.287968408724</v>
      </c>
      <c r="N15">
        <v>72015.604468526857</v>
      </c>
      <c r="R15">
        <v>101742.5961149806</v>
      </c>
      <c r="S15">
        <v>102222.96850761749</v>
      </c>
      <c r="T15">
        <v>109633.65110253924</v>
      </c>
      <c r="X15">
        <v>159187.08680727618</v>
      </c>
      <c r="Y15">
        <v>290495.57233232475</v>
      </c>
      <c r="Z15">
        <v>307871.47841833706</v>
      </c>
      <c r="AD15">
        <v>453079.2114798915</v>
      </c>
      <c r="AE15">
        <v>451235.64203952398</v>
      </c>
      <c r="AF15">
        <v>475701.02758353599</v>
      </c>
      <c r="AJ15">
        <v>700260.78951090283</v>
      </c>
      <c r="AK15">
        <v>1212771.4253684019</v>
      </c>
      <c r="AL15">
        <v>1241747.1931090096</v>
      </c>
      <c r="AP15">
        <v>1855176.7468068765</v>
      </c>
      <c r="AQ15">
        <v>4608005.0516146552</v>
      </c>
      <c r="AR15">
        <v>4629140.1841947623</v>
      </c>
      <c r="AV15">
        <v>7022605.8181637591</v>
      </c>
      <c r="BC15">
        <v>7996.6542039732403</v>
      </c>
      <c r="BD15">
        <v>7212.952370626781</v>
      </c>
      <c r="BH15">
        <v>11497.200307329485</v>
      </c>
    </row>
    <row r="16" spans="1:66">
      <c r="A16">
        <v>1927</v>
      </c>
      <c r="B16">
        <v>13441.802243774542</v>
      </c>
      <c r="F16">
        <v>20171.294086455455</v>
      </c>
      <c r="M16">
        <v>62852.583297173223</v>
      </c>
      <c r="N16">
        <v>69912.627195444336</v>
      </c>
      <c r="R16">
        <v>98726.426881173466</v>
      </c>
      <c r="S16">
        <v>98070.190360822686</v>
      </c>
      <c r="T16">
        <v>105706.93854816175</v>
      </c>
      <c r="X16">
        <v>153249.90175906988</v>
      </c>
      <c r="Y16">
        <v>273247.50551485998</v>
      </c>
      <c r="Z16">
        <v>291397.30284030747</v>
      </c>
      <c r="AD16">
        <v>427943.53044227965</v>
      </c>
      <c r="AE16">
        <v>421181.55726360698</v>
      </c>
      <c r="AF16">
        <v>447107.20427731535</v>
      </c>
      <c r="AJ16">
        <v>656454.91929689865</v>
      </c>
      <c r="AK16">
        <v>1112405.9237270316</v>
      </c>
      <c r="AL16">
        <v>1145045.1140084586</v>
      </c>
      <c r="AP16">
        <v>1706366.9988933378</v>
      </c>
      <c r="AQ16">
        <v>4185571.1389287743</v>
      </c>
      <c r="AR16">
        <v>4210695.9737175098</v>
      </c>
      <c r="AV16">
        <v>6379893.3109332295</v>
      </c>
      <c r="BC16">
        <v>7951.7154600635758</v>
      </c>
      <c r="BD16">
        <v>7167.266138033453</v>
      </c>
      <c r="BH16">
        <v>11442.945998153455</v>
      </c>
    </row>
    <row r="17" spans="1:60">
      <c r="A17">
        <v>1928</v>
      </c>
      <c r="B17">
        <v>13587.214455205803</v>
      </c>
      <c r="F17">
        <v>20440.981812866328</v>
      </c>
      <c r="M17">
        <v>65159.754526428376</v>
      </c>
      <c r="N17">
        <v>71992.120583545489</v>
      </c>
      <c r="R17">
        <v>102394.09226771856</v>
      </c>
      <c r="S17">
        <v>101881.17978976062</v>
      </c>
      <c r="T17">
        <v>109405.55253549996</v>
      </c>
      <c r="X17">
        <v>159361.73045264528</v>
      </c>
      <c r="Y17">
        <v>290615.67947853741</v>
      </c>
      <c r="Z17">
        <v>308482.34741541743</v>
      </c>
      <c r="AD17">
        <v>454789.39643981023</v>
      </c>
      <c r="AE17">
        <v>453243.41484917514</v>
      </c>
      <c r="AF17">
        <v>478716.63422392897</v>
      </c>
      <c r="AJ17">
        <v>705896.71309499827</v>
      </c>
      <c r="AK17">
        <v>1255101.3404478955</v>
      </c>
      <c r="AL17">
        <v>1286792.0396989069</v>
      </c>
      <c r="AP17">
        <v>1924878.5687095069</v>
      </c>
      <c r="AQ17">
        <v>5112308.3947409242</v>
      </c>
      <c r="AR17">
        <v>5136579.0297206882</v>
      </c>
      <c r="AV17">
        <v>7792476.5457061324</v>
      </c>
      <c r="BC17">
        <v>7856.9322250699606</v>
      </c>
      <c r="BD17">
        <v>7097.7804409458377</v>
      </c>
      <c r="BH17">
        <v>11335.08065121608</v>
      </c>
    </row>
    <row r="18" spans="1:60">
      <c r="A18">
        <v>1929</v>
      </c>
      <c r="B18">
        <v>14256.898503886012</v>
      </c>
      <c r="F18">
        <v>21526.072362636245</v>
      </c>
      <c r="M18">
        <v>66550.954219967272</v>
      </c>
      <c r="N18">
        <v>73859.329579849975</v>
      </c>
      <c r="R18">
        <v>105208.00593238616</v>
      </c>
      <c r="S18">
        <v>104998.67420709963</v>
      </c>
      <c r="T18">
        <v>112924.95022737507</v>
      </c>
      <c r="X18">
        <v>165047.82354791785</v>
      </c>
      <c r="Y18">
        <v>301719.63211479236</v>
      </c>
      <c r="Z18">
        <v>320474.25365366467</v>
      </c>
      <c r="AD18">
        <v>474271.76635183237</v>
      </c>
      <c r="AE18">
        <v>473037.35705162754</v>
      </c>
      <c r="AF18">
        <v>499597.37778179179</v>
      </c>
      <c r="AJ18">
        <v>739623.94206463278</v>
      </c>
      <c r="AK18">
        <v>1342078.5474115619</v>
      </c>
      <c r="AL18">
        <v>1374553.2354080374</v>
      </c>
      <c r="AP18">
        <v>2065272.753193683</v>
      </c>
      <c r="AQ18">
        <v>5738964.0597913591</v>
      </c>
      <c r="AR18">
        <v>5763176.0078656739</v>
      </c>
      <c r="AV18">
        <v>8777442.9046023693</v>
      </c>
      <c r="BC18">
        <v>8446.4478687658684</v>
      </c>
      <c r="BD18">
        <v>7634.4061621122355</v>
      </c>
      <c r="BH18">
        <v>12228.079743775144</v>
      </c>
    </row>
    <row r="19" spans="1:60">
      <c r="A19">
        <v>1930</v>
      </c>
      <c r="B19">
        <v>12834.65368432554</v>
      </c>
      <c r="F19">
        <v>19479.005556482411</v>
      </c>
      <c r="M19">
        <v>58195.513627411819</v>
      </c>
      <c r="N19">
        <v>65256.079062531826</v>
      </c>
      <c r="R19">
        <v>92880.589444508034</v>
      </c>
      <c r="S19">
        <v>87654.227843811983</v>
      </c>
      <c r="T19">
        <v>95226.335437857764</v>
      </c>
      <c r="X19">
        <v>139199.89137723914</v>
      </c>
      <c r="Y19">
        <v>232150.3629126017</v>
      </c>
      <c r="Z19">
        <v>248867.77980445256</v>
      </c>
      <c r="AD19">
        <v>368894.73426840297</v>
      </c>
      <c r="AE19">
        <v>351684.37580968766</v>
      </c>
      <c r="AF19">
        <v>374910.33311304101</v>
      </c>
      <c r="AJ19">
        <v>556058.37125374353</v>
      </c>
      <c r="AK19">
        <v>903944.65265772806</v>
      </c>
      <c r="AL19">
        <v>932412.34229067282</v>
      </c>
      <c r="AP19">
        <v>1406171.0336481151</v>
      </c>
      <c r="AQ19">
        <v>3299960.8651426155</v>
      </c>
      <c r="AR19">
        <v>3322127.5205972204</v>
      </c>
      <c r="AV19">
        <v>5100735.4471312677</v>
      </c>
      <c r="BC19">
        <v>7794.5581350937318</v>
      </c>
      <c r="BD19">
        <v>7010.0508645248419</v>
      </c>
      <c r="BH19">
        <v>11323.274013368455</v>
      </c>
    </row>
    <row r="20" spans="1:60">
      <c r="A20">
        <v>1931</v>
      </c>
      <c r="B20">
        <v>11481.937000104412</v>
      </c>
      <c r="F20">
        <v>17433.831654472673</v>
      </c>
      <c r="M20">
        <v>51664.094833286421</v>
      </c>
      <c r="N20">
        <v>58126.029974955156</v>
      </c>
      <c r="R20">
        <v>82509.176393976843</v>
      </c>
      <c r="S20">
        <v>73469.741051717516</v>
      </c>
      <c r="T20">
        <v>80530.130302612437</v>
      </c>
      <c r="X20">
        <v>117188.06715664334</v>
      </c>
      <c r="Y20">
        <v>172603.73104477205</v>
      </c>
      <c r="Z20">
        <v>188069.08092246583</v>
      </c>
      <c r="AD20">
        <v>276831.80940996017</v>
      </c>
      <c r="AE20">
        <v>250565.55006168506</v>
      </c>
      <c r="AF20">
        <v>272513.99672265974</v>
      </c>
      <c r="AJ20">
        <v>400653.82716684922</v>
      </c>
      <c r="AK20">
        <v>573267.31003930152</v>
      </c>
      <c r="AL20">
        <v>603304.308271216</v>
      </c>
      <c r="AP20">
        <v>900166.92626490246</v>
      </c>
      <c r="AQ20">
        <v>1772657.9698009419</v>
      </c>
      <c r="AR20">
        <v>1804158.4964683668</v>
      </c>
      <c r="AV20">
        <v>2748079.6172629572</v>
      </c>
      <c r="BC20">
        <v>7017.2527964175197</v>
      </c>
      <c r="BD20">
        <v>6299.2600028987736</v>
      </c>
      <c r="BH20">
        <v>10203.237794527762</v>
      </c>
    </row>
    <row r="21" spans="1:60">
      <c r="A21">
        <v>1932</v>
      </c>
      <c r="B21">
        <v>9702.2979298343089</v>
      </c>
      <c r="F21">
        <v>14744.676136770913</v>
      </c>
      <c r="M21">
        <v>45264.511449632068</v>
      </c>
      <c r="N21">
        <v>50519.370172824478</v>
      </c>
      <c r="R21">
        <v>72053.94716699401</v>
      </c>
      <c r="S21">
        <v>63976.549340582809</v>
      </c>
      <c r="T21">
        <v>69988.017904741966</v>
      </c>
      <c r="X21">
        <v>101812.24877798941</v>
      </c>
      <c r="Y21">
        <v>134982.90704038169</v>
      </c>
      <c r="Z21">
        <v>147727.54874455626</v>
      </c>
      <c r="AD21">
        <v>216719.02753574841</v>
      </c>
      <c r="AE21">
        <v>196688.86406560786</v>
      </c>
      <c r="AF21">
        <v>215091.51303560875</v>
      </c>
      <c r="AJ21">
        <v>315120.66098237049</v>
      </c>
      <c r="AK21">
        <v>418038.65704478201</v>
      </c>
      <c r="AL21">
        <v>446114.23194595735</v>
      </c>
      <c r="AP21">
        <v>658260.55574045773</v>
      </c>
      <c r="AQ21">
        <v>978391.24547761073</v>
      </c>
      <c r="AR21">
        <v>1008154.2041316984</v>
      </c>
      <c r="AV21">
        <v>1512507.131840681</v>
      </c>
      <c r="BC21">
        <v>5750.9408720790034</v>
      </c>
      <c r="BD21">
        <v>5167.0676806131796</v>
      </c>
      <c r="BH21">
        <v>8376.9793556350087</v>
      </c>
    </row>
    <row r="22" spans="1:60">
      <c r="A22">
        <v>1933</v>
      </c>
      <c r="B22">
        <v>9406.5995956274437</v>
      </c>
      <c r="F22">
        <v>14314.999141178971</v>
      </c>
      <c r="M22">
        <v>44090.875292716148</v>
      </c>
      <c r="N22">
        <v>49395.561905226001</v>
      </c>
      <c r="R22">
        <v>70221.495428908005</v>
      </c>
      <c r="S22">
        <v>64559.684180881166</v>
      </c>
      <c r="T22">
        <v>70597.316073329697</v>
      </c>
      <c r="X22">
        <v>102572.18422068632</v>
      </c>
      <c r="Y22">
        <v>142572.00914036456</v>
      </c>
      <c r="Z22">
        <v>155359.01922003966</v>
      </c>
      <c r="AD22">
        <v>228410.95978171445</v>
      </c>
      <c r="AE22">
        <v>208933.23185386744</v>
      </c>
      <c r="AF22">
        <v>227336.77495752808</v>
      </c>
      <c r="AJ22">
        <v>333931.52628125687</v>
      </c>
      <c r="AK22">
        <v>464242.25238399621</v>
      </c>
      <c r="AL22">
        <v>492310.02030456142</v>
      </c>
      <c r="AP22">
        <v>729282.3897247928</v>
      </c>
      <c r="AQ22">
        <v>1221675.9872751932</v>
      </c>
      <c r="AR22">
        <v>1252451.8830174424</v>
      </c>
      <c r="AV22">
        <v>1884826.1910613754</v>
      </c>
      <c r="BC22">
        <v>5552.7911848398089</v>
      </c>
      <c r="BD22">
        <v>4963.3815612276039</v>
      </c>
      <c r="BH22">
        <v>8103.1662203201904</v>
      </c>
    </row>
    <row r="23" spans="1:60">
      <c r="A23">
        <v>1934</v>
      </c>
      <c r="B23">
        <v>10546.757124224971</v>
      </c>
      <c r="F23">
        <v>16075.607392379143</v>
      </c>
      <c r="M23">
        <v>50651.549463510455</v>
      </c>
      <c r="N23">
        <v>56467.937583581821</v>
      </c>
      <c r="R23">
        <v>80711.222729738161</v>
      </c>
      <c r="S23">
        <v>77086.579640055264</v>
      </c>
      <c r="T23">
        <v>83941.849531480955</v>
      </c>
      <c r="X23">
        <v>122343.67885166452</v>
      </c>
      <c r="Y23">
        <v>180891.71675955545</v>
      </c>
      <c r="Z23">
        <v>195365.91248670878</v>
      </c>
      <c r="AD23">
        <v>288887.24387974391</v>
      </c>
      <c r="AE23">
        <v>273973.6356323731</v>
      </c>
      <c r="AF23">
        <v>294580.7272223758</v>
      </c>
      <c r="AJ23">
        <v>435787.87399164162</v>
      </c>
      <c r="AK23">
        <v>633759.20677374187</v>
      </c>
      <c r="AL23">
        <v>662614.35964758485</v>
      </c>
      <c r="AP23">
        <v>992988.16938689922</v>
      </c>
      <c r="AQ23">
        <v>1781243.4960645733</v>
      </c>
      <c r="AR23">
        <v>1810574.7043519737</v>
      </c>
      <c r="AV23">
        <v>2763191.0612228015</v>
      </c>
      <c r="BC23">
        <v>6090.6690865265828</v>
      </c>
      <c r="BD23">
        <v>5444.4037398519868</v>
      </c>
      <c r="BH23">
        <v>8893.8723548948092</v>
      </c>
    </row>
    <row r="24" spans="1:60">
      <c r="A24">
        <v>1935</v>
      </c>
      <c r="B24">
        <v>11578.516597646401</v>
      </c>
      <c r="F24">
        <v>17660.467561134359</v>
      </c>
      <c r="M24">
        <v>54490.027470782363</v>
      </c>
      <c r="N24">
        <v>60670.718136348041</v>
      </c>
      <c r="R24">
        <v>87213.056729391566</v>
      </c>
      <c r="S24">
        <v>81315.021672234114</v>
      </c>
      <c r="T24">
        <v>88739.017152744273</v>
      </c>
      <c r="X24">
        <v>129866.59011958328</v>
      </c>
      <c r="Y24">
        <v>201014.85699168121</v>
      </c>
      <c r="Z24">
        <v>218741.91834529597</v>
      </c>
      <c r="AD24">
        <v>323455.01766310091</v>
      </c>
      <c r="AE24">
        <v>306108.81985741132</v>
      </c>
      <c r="AF24">
        <v>331957.64599127881</v>
      </c>
      <c r="AJ24">
        <v>490024.4832094906</v>
      </c>
      <c r="AK24">
        <v>730470.56952096603</v>
      </c>
      <c r="AL24">
        <v>765879.90574869339</v>
      </c>
      <c r="AP24">
        <v>1147301.0675890942</v>
      </c>
      <c r="AQ24">
        <v>2195298.6127137919</v>
      </c>
      <c r="AR24">
        <v>2230022.847902236</v>
      </c>
      <c r="AV24">
        <v>3411773.22379618</v>
      </c>
      <c r="BC24">
        <v>6810.5709450757349</v>
      </c>
      <c r="BD24">
        <v>6123.8275377906621</v>
      </c>
      <c r="BH24">
        <v>9932.4020979946708</v>
      </c>
    </row>
    <row r="25" spans="1:60">
      <c r="A25">
        <v>1936</v>
      </c>
      <c r="B25">
        <v>12799.374956596323</v>
      </c>
      <c r="F25">
        <v>19529.48237378589</v>
      </c>
      <c r="M25">
        <v>61104.165033620564</v>
      </c>
      <c r="N25">
        <v>68024.31980425767</v>
      </c>
      <c r="R25">
        <v>97594.514441866748</v>
      </c>
      <c r="S25">
        <v>92143.342168946634</v>
      </c>
      <c r="T25">
        <v>100214.8557114484</v>
      </c>
      <c r="X25">
        <v>146554.94504415276</v>
      </c>
      <c r="Y25">
        <v>246310.88342740541</v>
      </c>
      <c r="Z25">
        <v>263793.53492017457</v>
      </c>
      <c r="AD25">
        <v>392278.28585347685</v>
      </c>
      <c r="AE25">
        <v>379963.6089267811</v>
      </c>
      <c r="AF25">
        <v>404910.76980110421</v>
      </c>
      <c r="AJ25">
        <v>602495.78383457742</v>
      </c>
      <c r="AK25">
        <v>920951.0323618676</v>
      </c>
      <c r="AL25">
        <v>953140.14240570134</v>
      </c>
      <c r="AP25">
        <v>1439827.0015361893</v>
      </c>
      <c r="AQ25">
        <v>2820339.6460993886</v>
      </c>
      <c r="AR25">
        <v>2850269.6200243034</v>
      </c>
      <c r="AV25">
        <v>4390433.4487378011</v>
      </c>
      <c r="BC25">
        <v>7432.176059149182</v>
      </c>
      <c r="BD25">
        <v>6663.2699735228371</v>
      </c>
      <c r="BH25">
        <v>10855.589921776902</v>
      </c>
    </row>
    <row r="26" spans="1:60">
      <c r="A26">
        <v>1937</v>
      </c>
      <c r="B26">
        <v>13627.432300639301</v>
      </c>
      <c r="F26">
        <v>20792.83460147784</v>
      </c>
      <c r="M26">
        <v>63392.789418327309</v>
      </c>
      <c r="N26">
        <v>70804.583391545137</v>
      </c>
      <c r="R26">
        <v>101554.49207530289</v>
      </c>
      <c r="S26">
        <v>95370.71439604339</v>
      </c>
      <c r="T26">
        <v>103910.21745462305</v>
      </c>
      <c r="X26">
        <v>152268.07285761618</v>
      </c>
      <c r="Y26">
        <v>259492.85587836089</v>
      </c>
      <c r="Z26">
        <v>279853.30017108511</v>
      </c>
      <c r="AD26">
        <v>414897.34464961512</v>
      </c>
      <c r="AE26">
        <v>395008.91479582095</v>
      </c>
      <c r="AF26">
        <v>424040.298041559</v>
      </c>
      <c r="AJ26">
        <v>628661.02314512176</v>
      </c>
      <c r="AK26">
        <v>956963.73797985958</v>
      </c>
      <c r="AL26">
        <v>994550.26113685837</v>
      </c>
      <c r="AP26">
        <v>1498371.2265419087</v>
      </c>
      <c r="AQ26">
        <v>2972773.7870650557</v>
      </c>
      <c r="AR26">
        <v>3007491.1083581927</v>
      </c>
      <c r="AV26">
        <v>4627250.9296092996</v>
      </c>
      <c r="BC26">
        <v>8097.9481764517404</v>
      </c>
      <c r="BD26">
        <v>7274.4155127608701</v>
      </c>
      <c r="BH26">
        <v>11819.317104386168</v>
      </c>
    </row>
    <row r="27" spans="1:60">
      <c r="A27">
        <v>1938</v>
      </c>
      <c r="B27">
        <v>12662.850063404709</v>
      </c>
      <c r="F27">
        <v>19298.822336522113</v>
      </c>
      <c r="M27">
        <v>58833.504004046852</v>
      </c>
      <c r="N27">
        <v>65594.658720027845</v>
      </c>
      <c r="R27">
        <v>94004.866391345568</v>
      </c>
      <c r="S27">
        <v>85477.951844128154</v>
      </c>
      <c r="T27">
        <v>93264.547266922556</v>
      </c>
      <c r="X27">
        <v>136410.87080734855</v>
      </c>
      <c r="Y27">
        <v>217713.85834498427</v>
      </c>
      <c r="Z27">
        <v>236073.01775947088</v>
      </c>
      <c r="AD27">
        <v>348725.31714329985</v>
      </c>
      <c r="AE27">
        <v>323774.42504309345</v>
      </c>
      <c r="AF27">
        <v>349971.06728215539</v>
      </c>
      <c r="AJ27">
        <v>516715.66527259519</v>
      </c>
      <c r="AK27">
        <v>760596.60327703459</v>
      </c>
      <c r="AL27">
        <v>796034.61431074853</v>
      </c>
      <c r="AP27">
        <v>1193505.7392189614</v>
      </c>
      <c r="AQ27">
        <v>2463694.9437337103</v>
      </c>
      <c r="AR27">
        <v>2499023.3160387129</v>
      </c>
      <c r="AV27">
        <v>3825843.3805298121</v>
      </c>
      <c r="BC27">
        <v>7532.7774033333608</v>
      </c>
      <c r="BD27">
        <v>6781.5379904465817</v>
      </c>
      <c r="BH27">
        <v>10998.150774875057</v>
      </c>
    </row>
    <row r="28" spans="1:60">
      <c r="A28">
        <v>1939</v>
      </c>
      <c r="B28">
        <v>13548.77427502749</v>
      </c>
      <c r="F28">
        <v>20616.053784642496</v>
      </c>
      <c r="M28">
        <v>64855.249586940743</v>
      </c>
      <c r="N28">
        <v>71864.675280525465</v>
      </c>
      <c r="R28">
        <v>103118.44958278854</v>
      </c>
      <c r="S28">
        <v>95691.023604869304</v>
      </c>
      <c r="T28">
        <v>103930.146682807</v>
      </c>
      <c r="X28">
        <v>151875.94003872527</v>
      </c>
      <c r="Y28">
        <v>250396.74299115257</v>
      </c>
      <c r="Z28">
        <v>269187.16145024006</v>
      </c>
      <c r="AD28">
        <v>398234.14770936186</v>
      </c>
      <c r="AE28">
        <v>375050.6215849329</v>
      </c>
      <c r="AF28">
        <v>401663.72192139574</v>
      </c>
      <c r="AJ28">
        <v>594489.44469387317</v>
      </c>
      <c r="AK28">
        <v>888008.17351249955</v>
      </c>
      <c r="AL28">
        <v>923073.31425751734</v>
      </c>
      <c r="AP28">
        <v>1387474.6533180992</v>
      </c>
      <c r="AQ28">
        <v>2725632.5203317627</v>
      </c>
      <c r="AR28">
        <v>2758472.9144840483</v>
      </c>
      <c r="AV28">
        <v>4233441.5086113904</v>
      </c>
      <c r="BC28">
        <v>7848.0547959260175</v>
      </c>
      <c r="BD28">
        <v>7069.2297188610464</v>
      </c>
      <c r="BH28">
        <v>11449.120918181823</v>
      </c>
    </row>
    <row r="29" spans="1:60">
      <c r="A29">
        <v>1940</v>
      </c>
      <c r="B29">
        <v>14696.843628560335</v>
      </c>
      <c r="F29">
        <v>22343.628222973843</v>
      </c>
      <c r="M29">
        <v>70154.819356413165</v>
      </c>
      <c r="N29">
        <v>76926.073110609461</v>
      </c>
      <c r="R29">
        <v>111230.55507133776</v>
      </c>
      <c r="S29">
        <v>104869.06157820304</v>
      </c>
      <c r="T29">
        <v>113114.73771841607</v>
      </c>
      <c r="X29">
        <v>165915.97323013537</v>
      </c>
      <c r="Y29">
        <v>283729.08015666681</v>
      </c>
      <c r="Z29">
        <v>302556.73014574224</v>
      </c>
      <c r="AD29">
        <v>449245.56674933759</v>
      </c>
      <c r="AE29">
        <v>430835.76605225907</v>
      </c>
      <c r="AF29">
        <v>457282.09454034246</v>
      </c>
      <c r="AJ29">
        <v>679718.75218788499</v>
      </c>
      <c r="AK29">
        <v>1060699.4326732256</v>
      </c>
      <c r="AL29">
        <v>1094345.7701870892</v>
      </c>
      <c r="AP29">
        <v>1651765.4412026638</v>
      </c>
      <c r="AQ29">
        <v>3539406.1001383574</v>
      </c>
      <c r="AR29">
        <v>3570954.1998763103</v>
      </c>
      <c r="AV29">
        <v>5489351.707272592</v>
      </c>
      <c r="BC29">
        <v>8534.8463254655744</v>
      </c>
      <c r="BD29">
        <v>7782.484797221543</v>
      </c>
      <c r="BH29">
        <v>12467.303017600072</v>
      </c>
    </row>
    <row r="30" spans="1:60">
      <c r="A30">
        <v>1941</v>
      </c>
      <c r="B30">
        <v>17426.444361698028</v>
      </c>
      <c r="F30">
        <v>26772.753671313076</v>
      </c>
      <c r="M30">
        <v>79792.425411859018</v>
      </c>
      <c r="N30">
        <v>87753.950179803913</v>
      </c>
      <c r="R30">
        <v>127981.51543448927</v>
      </c>
      <c r="S30">
        <v>121363.89468219032</v>
      </c>
      <c r="T30">
        <v>130919.86536945004</v>
      </c>
      <c r="X30">
        <v>194077.73913355891</v>
      </c>
      <c r="Y30">
        <v>339583.02324375795</v>
      </c>
      <c r="Z30">
        <v>360406.75573775929</v>
      </c>
      <c r="AD30">
        <v>542906.85576686275</v>
      </c>
      <c r="AE30">
        <v>516459.02939346002</v>
      </c>
      <c r="AF30">
        <v>546017.64212504565</v>
      </c>
      <c r="AJ30">
        <v>823083.51744548348</v>
      </c>
      <c r="AK30">
        <v>1281003.4788963359</v>
      </c>
      <c r="AL30">
        <v>1319963.9298595525</v>
      </c>
      <c r="AP30">
        <v>2016209.7577485279</v>
      </c>
      <c r="AQ30">
        <v>4305574.509151943</v>
      </c>
      <c r="AR30">
        <v>4337052.5092146732</v>
      </c>
      <c r="AV30">
        <v>6743662.0260542333</v>
      </c>
      <c r="BC30">
        <v>10496.890911680135</v>
      </c>
      <c r="BD30">
        <v>9612.277048575148</v>
      </c>
      <c r="BH30">
        <v>15527.335697626833</v>
      </c>
    </row>
    <row r="31" spans="1:60">
      <c r="A31">
        <v>1942</v>
      </c>
      <c r="B31">
        <v>20606.443523782717</v>
      </c>
      <c r="F31">
        <v>31964.685499341485</v>
      </c>
      <c r="M31">
        <v>84624.867841699714</v>
      </c>
      <c r="N31">
        <v>95335.448059203627</v>
      </c>
      <c r="R31">
        <v>138480.52728724433</v>
      </c>
      <c r="S31">
        <v>131100.5570682878</v>
      </c>
      <c r="T31">
        <v>143335.37838792746</v>
      </c>
      <c r="X31">
        <v>213108.02051280093</v>
      </c>
      <c r="Y31">
        <v>381094.48725813912</v>
      </c>
      <c r="Z31">
        <v>407044.93682161818</v>
      </c>
      <c r="AD31">
        <v>617413.06383347965</v>
      </c>
      <c r="AE31">
        <v>587500.22840677854</v>
      </c>
      <c r="AF31">
        <v>624121.02104007732</v>
      </c>
      <c r="AJ31">
        <v>947759.55929251038</v>
      </c>
      <c r="AK31">
        <v>1474378.2535691396</v>
      </c>
      <c r="AL31">
        <v>1522083.8603306422</v>
      </c>
      <c r="AP31">
        <v>2345142.7869391819</v>
      </c>
      <c r="AQ31">
        <v>4870009.0981597146</v>
      </c>
      <c r="AR31">
        <v>4908756.9690894121</v>
      </c>
      <c r="AV31">
        <v>7707479.7424708912</v>
      </c>
      <c r="BC31">
        <v>13493.28526623638</v>
      </c>
      <c r="BD31">
        <v>12303.220797624836</v>
      </c>
      <c r="BH31">
        <v>20129.59196735228</v>
      </c>
    </row>
    <row r="32" spans="1:60">
      <c r="A32">
        <v>1943</v>
      </c>
      <c r="B32">
        <v>23779.405595326582</v>
      </c>
      <c r="F32">
        <v>37148.534416637311</v>
      </c>
      <c r="M32">
        <v>90498.12240784509</v>
      </c>
      <c r="N32">
        <v>104517.91736813156</v>
      </c>
      <c r="R32">
        <v>150250.46553334247</v>
      </c>
      <c r="S32">
        <v>141324.88127579162</v>
      </c>
      <c r="T32">
        <v>156845.24185591776</v>
      </c>
      <c r="X32">
        <v>232142.52444321744</v>
      </c>
      <c r="Y32">
        <v>408604.93260876101</v>
      </c>
      <c r="Z32">
        <v>438267.86333561427</v>
      </c>
      <c r="AD32">
        <v>667655.34939666127</v>
      </c>
      <c r="AE32">
        <v>622296.50573815836</v>
      </c>
      <c r="AF32">
        <v>663546.52690382791</v>
      </c>
      <c r="AJ32">
        <v>1013081.0045594887</v>
      </c>
      <c r="AK32">
        <v>1515877.1725811507</v>
      </c>
      <c r="AL32">
        <v>1569793.9607371155</v>
      </c>
      <c r="AP32">
        <v>2434743.7224776982</v>
      </c>
      <c r="AQ32">
        <v>4519659.0109151667</v>
      </c>
      <c r="AR32">
        <v>4564195.5699207615</v>
      </c>
      <c r="AV32">
        <v>7237884.1202453477</v>
      </c>
      <c r="BC32">
        <v>16366.21483838008</v>
      </c>
      <c r="BD32">
        <v>14808.459842792696</v>
      </c>
      <c r="BH32">
        <v>24581.653181447851</v>
      </c>
    </row>
    <row r="33" spans="1:60">
      <c r="A33">
        <v>1944</v>
      </c>
      <c r="B33">
        <v>24547.169687498121</v>
      </c>
      <c r="F33">
        <v>38658.77910277425</v>
      </c>
      <c r="M33">
        <v>88850.058743664398</v>
      </c>
      <c r="N33">
        <v>103432.11593002515</v>
      </c>
      <c r="R33">
        <v>149824.28369194121</v>
      </c>
      <c r="S33">
        <v>133243.21007149771</v>
      </c>
      <c r="T33">
        <v>149958.16292578663</v>
      </c>
      <c r="X33">
        <v>222647.19559914453</v>
      </c>
      <c r="Y33">
        <v>364191.14006010036</v>
      </c>
      <c r="Z33">
        <v>396379.75138570945</v>
      </c>
      <c r="AD33">
        <v>605682.20980621525</v>
      </c>
      <c r="AE33">
        <v>546892.83035074838</v>
      </c>
      <c r="AF33">
        <v>590724.21755134815</v>
      </c>
      <c r="AJ33">
        <v>904796.60881745827</v>
      </c>
      <c r="AK33">
        <v>1319986.253770784</v>
      </c>
      <c r="AL33">
        <v>1374311.5016819821</v>
      </c>
      <c r="AP33">
        <v>2147972.4505476062</v>
      </c>
      <c r="AQ33">
        <v>4377650.4282907592</v>
      </c>
      <c r="AR33">
        <v>4421907.3904351098</v>
      </c>
      <c r="AV33">
        <v>7082129.6052209847</v>
      </c>
      <c r="BC33">
        <v>17402.404236812978</v>
      </c>
      <c r="BD33">
        <v>15782.175660550676</v>
      </c>
      <c r="BH33">
        <v>26307.056370644586</v>
      </c>
    </row>
    <row r="34" spans="1:60">
      <c r="A34">
        <v>1945</v>
      </c>
      <c r="B34">
        <v>23577.773682152299</v>
      </c>
      <c r="F34">
        <v>37445.406727403504</v>
      </c>
      <c r="M34">
        <v>84456.342115296895</v>
      </c>
      <c r="N34">
        <v>99008.336388794545</v>
      </c>
      <c r="R34">
        <v>143696.59676979145</v>
      </c>
      <c r="S34">
        <v>127019.9444431399</v>
      </c>
      <c r="T34">
        <v>143669.41394525371</v>
      </c>
      <c r="X34">
        <v>213953.01275477218</v>
      </c>
      <c r="Y34">
        <v>336687.39700069383</v>
      </c>
      <c r="Z34">
        <v>368913.51165494771</v>
      </c>
      <c r="AD34">
        <v>566153.53425333626</v>
      </c>
      <c r="AE34">
        <v>494261.868834708</v>
      </c>
      <c r="AF34">
        <v>539069.84290012484</v>
      </c>
      <c r="AJ34">
        <v>828261.48033730604</v>
      </c>
      <c r="AK34">
        <v>1135546.5717469964</v>
      </c>
      <c r="AL34">
        <v>1193788.2870072399</v>
      </c>
      <c r="AP34">
        <v>1871261.8566479979</v>
      </c>
      <c r="AQ34">
        <v>3407344.9419551436</v>
      </c>
      <c r="AR34">
        <v>3455785.8817466665</v>
      </c>
      <c r="AV34">
        <v>5577278.209745314</v>
      </c>
      <c r="BC34">
        <v>16813.488300691792</v>
      </c>
      <c r="BD34">
        <v>15196.600048080938</v>
      </c>
      <c r="BH34">
        <v>25639.718944915945</v>
      </c>
    </row>
    <row r="35" spans="1:60">
      <c r="A35">
        <v>1946</v>
      </c>
      <c r="B35">
        <v>20611.217472628065</v>
      </c>
      <c r="F35">
        <v>32998.038827073884</v>
      </c>
      <c r="M35">
        <v>76684.218060845582</v>
      </c>
      <c r="N35">
        <v>88672.591999520184</v>
      </c>
      <c r="R35">
        <v>130819.9522794361</v>
      </c>
      <c r="S35">
        <v>116087.66086808319</v>
      </c>
      <c r="T35">
        <v>129916.04985325935</v>
      </c>
      <c r="X35">
        <v>196512.28720124395</v>
      </c>
      <c r="Y35">
        <v>291783.76692219183</v>
      </c>
      <c r="Z35">
        <v>322593.98705593462</v>
      </c>
      <c r="AD35">
        <v>498177.79481345596</v>
      </c>
      <c r="AE35">
        <v>419657.44457334682</v>
      </c>
      <c r="AF35">
        <v>464200.59934296267</v>
      </c>
      <c r="AJ35">
        <v>714899.70598318009</v>
      </c>
      <c r="AK35">
        <v>928194.44072257145</v>
      </c>
      <c r="AL35">
        <v>989003.09785844246</v>
      </c>
      <c r="AP35">
        <v>1550869.4930635577</v>
      </c>
      <c r="AQ35">
        <v>2897677.1495194794</v>
      </c>
      <c r="AR35">
        <v>2948367.0178788826</v>
      </c>
      <c r="AV35">
        <v>4776743.6210281188</v>
      </c>
      <c r="BC35">
        <v>14380.884073937232</v>
      </c>
      <c r="BD35">
        <v>13048.842525195607</v>
      </c>
      <c r="BH35">
        <v>22128.937332366968</v>
      </c>
    </row>
    <row r="36" spans="1:60">
      <c r="A36">
        <v>1947</v>
      </c>
      <c r="B36">
        <v>19961.703784706991</v>
      </c>
      <c r="F36">
        <v>31936.800211658283</v>
      </c>
      <c r="M36">
        <v>74013.234182771732</v>
      </c>
      <c r="N36">
        <v>85592.715449130847</v>
      </c>
      <c r="R36">
        <v>126158.70522270947</v>
      </c>
      <c r="S36">
        <v>113089.62773887091</v>
      </c>
      <c r="T36">
        <v>126148.03883855981</v>
      </c>
      <c r="X36">
        <v>190998.62570283798</v>
      </c>
      <c r="Y36">
        <v>290936.19704560889</v>
      </c>
      <c r="Z36">
        <v>318388.20835586631</v>
      </c>
      <c r="AD36">
        <v>493971.18426859129</v>
      </c>
      <c r="AE36">
        <v>424275.21018927125</v>
      </c>
      <c r="AF36">
        <v>463002.15211870067</v>
      </c>
      <c r="AJ36">
        <v>717892.80231204361</v>
      </c>
      <c r="AK36">
        <v>994762.13636017649</v>
      </c>
      <c r="AL36">
        <v>1045140.1779591232</v>
      </c>
      <c r="AP36">
        <v>1651994.1497655229</v>
      </c>
      <c r="AQ36">
        <v>3405179.1432455238</v>
      </c>
      <c r="AR36">
        <v>3445951.2467869744</v>
      </c>
      <c r="AV36">
        <v>5597010.8852053676</v>
      </c>
      <c r="BC36">
        <v>13955.978184922022</v>
      </c>
      <c r="BD36">
        <v>12669.369155326565</v>
      </c>
      <c r="BH36">
        <v>21467.699654874817</v>
      </c>
    </row>
    <row r="37" spans="1:60">
      <c r="A37">
        <v>1948</v>
      </c>
      <c r="B37">
        <v>20894.751905998099</v>
      </c>
      <c r="F37">
        <v>33511.300253743146</v>
      </c>
      <c r="M37">
        <v>81298.254165703664</v>
      </c>
      <c r="N37">
        <v>92591.583852453783</v>
      </c>
      <c r="R37">
        <v>138382.01298190642</v>
      </c>
      <c r="S37">
        <v>124261.86527060808</v>
      </c>
      <c r="T37">
        <v>137251.08177905504</v>
      </c>
      <c r="X37">
        <v>209971.99936289521</v>
      </c>
      <c r="Y37">
        <v>329425.49736096093</v>
      </c>
      <c r="Z37">
        <v>357778.80776234559</v>
      </c>
      <c r="AD37">
        <v>558646.04812845972</v>
      </c>
      <c r="AE37">
        <v>489830.71598630754</v>
      </c>
      <c r="AF37">
        <v>529727.82432450587</v>
      </c>
      <c r="AJ37">
        <v>826889.47192196816</v>
      </c>
      <c r="AK37">
        <v>1181823.3310462912</v>
      </c>
      <c r="AL37">
        <v>1231741.5599984035</v>
      </c>
      <c r="AP37">
        <v>1960050.0399630938</v>
      </c>
      <c r="AQ37">
        <v>4058547.6888003177</v>
      </c>
      <c r="AR37">
        <v>4097549.4560328876</v>
      </c>
      <c r="AV37">
        <v>6686595.7382212728</v>
      </c>
      <c r="BC37">
        <v>14183.251654919708</v>
      </c>
      <c r="BD37">
        <v>12928.437245280804</v>
      </c>
      <c r="BH37">
        <v>21858.998839502787</v>
      </c>
    </row>
    <row r="38" spans="1:60">
      <c r="A38">
        <v>1949</v>
      </c>
      <c r="B38">
        <v>20235.926089681383</v>
      </c>
      <c r="F38">
        <v>32535.917630680171</v>
      </c>
      <c r="M38">
        <v>77620.755689698577</v>
      </c>
      <c r="N38">
        <v>88405.142698358934</v>
      </c>
      <c r="R38">
        <v>132496.47598164232</v>
      </c>
      <c r="S38">
        <v>116577.2806966605</v>
      </c>
      <c r="T38">
        <v>129028.84876552511</v>
      </c>
      <c r="X38">
        <v>197716.25087514942</v>
      </c>
      <c r="Y38">
        <v>307046.29940288456</v>
      </c>
      <c r="Z38">
        <v>333537.58171227702</v>
      </c>
      <c r="AD38">
        <v>521479.61248564662</v>
      </c>
      <c r="AE38">
        <v>457708.1665856149</v>
      </c>
      <c r="AF38">
        <v>494180.15068937064</v>
      </c>
      <c r="AJ38">
        <v>773531.35548924329</v>
      </c>
      <c r="AK38">
        <v>1117653.3805519899</v>
      </c>
      <c r="AL38">
        <v>1162053.0851133491</v>
      </c>
      <c r="AP38">
        <v>1856480.6378936276</v>
      </c>
      <c r="AQ38">
        <v>3927970.422622127</v>
      </c>
      <c r="AR38">
        <v>3962305.4329661825</v>
      </c>
      <c r="AV38">
        <v>6485289.2692449586</v>
      </c>
      <c r="BC38">
        <v>13859.833911901695</v>
      </c>
      <c r="BD38">
        <v>12661.568688717209</v>
      </c>
      <c r="BH38">
        <v>21429.188925017708</v>
      </c>
    </row>
    <row r="39" spans="1:60">
      <c r="A39">
        <v>1950</v>
      </c>
      <c r="B39">
        <v>22034.235324353453</v>
      </c>
      <c r="F39">
        <v>35364.30197527464</v>
      </c>
      <c r="M39">
        <v>85906.626719982189</v>
      </c>
      <c r="N39">
        <v>97269.341935721794</v>
      </c>
      <c r="R39">
        <v>146115.06519031938</v>
      </c>
      <c r="S39">
        <v>130542.30348228074</v>
      </c>
      <c r="T39">
        <v>143429.67920128754</v>
      </c>
      <c r="X39">
        <v>220408.12468726854</v>
      </c>
      <c r="Y39">
        <v>349199.17427478801</v>
      </c>
      <c r="Z39">
        <v>376371.48489463667</v>
      </c>
      <c r="AD39">
        <v>590025.00073433202</v>
      </c>
      <c r="AE39">
        <v>518082.74876558094</v>
      </c>
      <c r="AF39">
        <v>555612.79990877921</v>
      </c>
      <c r="AJ39">
        <v>871851.04454428807</v>
      </c>
      <c r="AK39">
        <v>1252881.3324206108</v>
      </c>
      <c r="AL39">
        <v>1300092.4395508729</v>
      </c>
      <c r="AP39">
        <v>2075470.9450607249</v>
      </c>
      <c r="AQ39">
        <v>3570845.7247238662</v>
      </c>
      <c r="AR39">
        <v>3607419.5362031031</v>
      </c>
      <c r="AV39">
        <v>5913672.8450200418</v>
      </c>
      <c r="BC39">
        <v>14937.302947061362</v>
      </c>
      <c r="BD39">
        <v>13674.779034201407</v>
      </c>
      <c r="BH39">
        <v>23058.661618047448</v>
      </c>
    </row>
    <row r="40" spans="1:60">
      <c r="A40">
        <v>1951</v>
      </c>
      <c r="B40">
        <v>23579.849433824824</v>
      </c>
      <c r="F40">
        <v>37935.66261909921</v>
      </c>
      <c r="M40">
        <v>88911.908834891452</v>
      </c>
      <c r="N40">
        <v>101511.31211373987</v>
      </c>
      <c r="R40">
        <v>152054.38079074665</v>
      </c>
      <c r="S40">
        <v>134362.0345988668</v>
      </c>
      <c r="T40">
        <v>148702.21938395165</v>
      </c>
      <c r="X40">
        <v>228043.19362952956</v>
      </c>
      <c r="Y40">
        <v>352358.63823176833</v>
      </c>
      <c r="Z40">
        <v>381770.45266877889</v>
      </c>
      <c r="AD40">
        <v>598905.97443127295</v>
      </c>
      <c r="AE40">
        <v>517539.26922772522</v>
      </c>
      <c r="AF40">
        <v>558353.672737699</v>
      </c>
      <c r="AJ40">
        <v>876448.62301852729</v>
      </c>
      <c r="AK40">
        <v>1210130.383853704</v>
      </c>
      <c r="AL40">
        <v>1262070.9487572985</v>
      </c>
      <c r="AP40">
        <v>2016254.2802802923</v>
      </c>
      <c r="AQ40">
        <v>4051103.1128019211</v>
      </c>
      <c r="AR40">
        <v>4092647.6180415885</v>
      </c>
      <c r="AV40">
        <v>6700658.772465501</v>
      </c>
      <c r="BC40">
        <v>16320.731722595203</v>
      </c>
      <c r="BD40">
        <v>14920.798024945374</v>
      </c>
      <c r="BH40">
        <v>25255.805044471716</v>
      </c>
    </row>
    <row r="41" spans="1:60">
      <c r="A41">
        <v>1952</v>
      </c>
      <c r="B41">
        <v>24184.662014688562</v>
      </c>
      <c r="F41">
        <v>38973.291940195777</v>
      </c>
      <c r="M41">
        <v>88287.493907097931</v>
      </c>
      <c r="N41">
        <v>101655.22059203661</v>
      </c>
      <c r="R41">
        <v>151591.70696953151</v>
      </c>
      <c r="S41">
        <v>132277.83809771604</v>
      </c>
      <c r="T41">
        <v>147435.89917811134</v>
      </c>
      <c r="X41">
        <v>225327.78600768239</v>
      </c>
      <c r="Y41">
        <v>343332.51872840227</v>
      </c>
      <c r="Z41">
        <v>373439.29261588544</v>
      </c>
      <c r="AD41">
        <v>584850.88538569934</v>
      </c>
      <c r="AE41">
        <v>502837.88477330143</v>
      </c>
      <c r="AF41">
        <v>544205.4087006303</v>
      </c>
      <c r="AJ41">
        <v>853653.82137267175</v>
      </c>
      <c r="AK41">
        <v>1177866.8598652517</v>
      </c>
      <c r="AL41">
        <v>1230084.7956768589</v>
      </c>
      <c r="AP41">
        <v>1967066.3206179668</v>
      </c>
      <c r="AQ41">
        <v>3964260.9898328152</v>
      </c>
      <c r="AR41">
        <v>4005586.95384451</v>
      </c>
      <c r="AV41">
        <v>6573386.7826410029</v>
      </c>
      <c r="BC41">
        <v>17062.125137754181</v>
      </c>
      <c r="BD41">
        <v>15576.822172760996</v>
      </c>
      <c r="BH41">
        <v>26460.134714714033</v>
      </c>
    </row>
    <row r="42" spans="1:60">
      <c r="A42">
        <v>1953</v>
      </c>
      <c r="B42">
        <v>24941.915475262504</v>
      </c>
      <c r="F42">
        <v>40207.502439709111</v>
      </c>
      <c r="M42">
        <v>88522.49495763483</v>
      </c>
      <c r="N42">
        <v>102294.26581327039</v>
      </c>
      <c r="R42">
        <v>152331.45654523477</v>
      </c>
      <c r="S42">
        <v>130485.35035313061</v>
      </c>
      <c r="T42">
        <v>146095.96730529724</v>
      </c>
      <c r="X42">
        <v>222814.70917757452</v>
      </c>
      <c r="Y42">
        <v>330721.59842613206</v>
      </c>
      <c r="Z42">
        <v>360782.19675820152</v>
      </c>
      <c r="AD42">
        <v>564453.23358092736</v>
      </c>
      <c r="AE42">
        <v>483099.28175601008</v>
      </c>
      <c r="AF42">
        <v>523937.31029777316</v>
      </c>
      <c r="AJ42">
        <v>821680.54771915614</v>
      </c>
      <c r="AK42">
        <v>1129136.3432533469</v>
      </c>
      <c r="AL42">
        <v>1179860.2160554144</v>
      </c>
      <c r="AP42">
        <v>1888509.9828456813</v>
      </c>
      <c r="AQ42">
        <v>3879440.6482397416</v>
      </c>
      <c r="AR42">
        <v>3920175.5281643691</v>
      </c>
      <c r="AV42">
        <v>6436304.5098945787</v>
      </c>
      <c r="BC42">
        <v>17877.4066438878</v>
      </c>
      <c r="BD42">
        <v>16347.209882150515</v>
      </c>
      <c r="BH42">
        <v>27749.285316872916</v>
      </c>
    </row>
    <row r="43" spans="1:60">
      <c r="A43">
        <v>1954</v>
      </c>
      <c r="B43">
        <v>24430.821308782961</v>
      </c>
      <c r="F43">
        <v>39367.080732331196</v>
      </c>
      <c r="M43">
        <v>87709.257266916364</v>
      </c>
      <c r="N43">
        <v>100648.94619907996</v>
      </c>
      <c r="R43">
        <v>150414.82066086275</v>
      </c>
      <c r="S43">
        <v>128661.83048718126</v>
      </c>
      <c r="T43">
        <v>143300.50132145695</v>
      </c>
      <c r="X43">
        <v>219261.64265927859</v>
      </c>
      <c r="Y43">
        <v>329507.0923271724</v>
      </c>
      <c r="Z43">
        <v>358332.75608712574</v>
      </c>
      <c r="AD43">
        <v>560879.49753334199</v>
      </c>
      <c r="AE43">
        <v>479002.11392250232</v>
      </c>
      <c r="AF43">
        <v>517808.50447433285</v>
      </c>
      <c r="AJ43">
        <v>812766.27411267476</v>
      </c>
      <c r="AK43">
        <v>1121270.0149072094</v>
      </c>
      <c r="AL43">
        <v>1169191.9021211055</v>
      </c>
      <c r="AP43">
        <v>1873115.5972605718</v>
      </c>
      <c r="AQ43">
        <v>3837944.262625597</v>
      </c>
      <c r="AR43">
        <v>3875889.1202981896</v>
      </c>
      <c r="AV43">
        <v>6370171.5393356485</v>
      </c>
      <c r="BC43">
        <v>17399.883980101473</v>
      </c>
      <c r="BD43">
        <v>15962.140765416629</v>
      </c>
      <c r="BH43">
        <v>27028.442962494359</v>
      </c>
    </row>
    <row r="44" spans="1:60">
      <c r="A44">
        <v>1955</v>
      </c>
      <c r="B44">
        <v>26166.20058599368</v>
      </c>
      <c r="F44">
        <v>42129.461959820859</v>
      </c>
      <c r="M44">
        <v>95598.540732216672</v>
      </c>
      <c r="N44">
        <v>108880.10416428701</v>
      </c>
      <c r="R44">
        <v>163312.40363293991</v>
      </c>
      <c r="S44">
        <v>141542.46461711806</v>
      </c>
      <c r="T44">
        <v>156081.50234436805</v>
      </c>
      <c r="X44">
        <v>240170.37615531473</v>
      </c>
      <c r="Y44">
        <v>369694.4857299095</v>
      </c>
      <c r="Z44">
        <v>398264.01917335374</v>
      </c>
      <c r="AD44">
        <v>625748.88920733426</v>
      </c>
      <c r="AE44">
        <v>539557.15677808342</v>
      </c>
      <c r="AF44">
        <v>577332.39361304417</v>
      </c>
      <c r="AJ44">
        <v>910419.9026358194</v>
      </c>
      <c r="AK44">
        <v>1310053.8456489355</v>
      </c>
      <c r="AL44">
        <v>1354529.3245004704</v>
      </c>
      <c r="AP44">
        <v>2179443.2547201291</v>
      </c>
      <c r="AQ44">
        <v>4795330.1004160084</v>
      </c>
      <c r="AR44">
        <v>4829080.0134481555</v>
      </c>
      <c r="AV44">
        <v>7941731.2522039954</v>
      </c>
      <c r="BC44">
        <v>18451.496125302234</v>
      </c>
      <c r="BD44">
        <v>16975.766855072197</v>
      </c>
      <c r="BH44">
        <v>28664.690662807632</v>
      </c>
    </row>
    <row r="45" spans="1:60">
      <c r="A45">
        <v>1956</v>
      </c>
      <c r="B45">
        <v>26670.381596066061</v>
      </c>
      <c r="F45">
        <v>42944.639831859276</v>
      </c>
      <c r="M45">
        <v>95371.105316473215</v>
      </c>
      <c r="N45">
        <v>109200.21946569467</v>
      </c>
      <c r="R45">
        <v>163160.92409655979</v>
      </c>
      <c r="S45">
        <v>140853.28047868141</v>
      </c>
      <c r="T45">
        <v>156234.02481476354</v>
      </c>
      <c r="X45">
        <v>239319.29345388312</v>
      </c>
      <c r="Y45">
        <v>357076.59713379014</v>
      </c>
      <c r="Z45">
        <v>387065.12895157689</v>
      </c>
      <c r="AD45">
        <v>606193.56871207245</v>
      </c>
      <c r="AE45">
        <v>521411.53235064069</v>
      </c>
      <c r="AF45">
        <v>561970.42162677401</v>
      </c>
      <c r="AJ45">
        <v>882715.97412860347</v>
      </c>
      <c r="AK45">
        <v>1243135.4165629775</v>
      </c>
      <c r="AL45">
        <v>1290467.3552423681</v>
      </c>
      <c r="AP45">
        <v>2072465.2016983011</v>
      </c>
      <c r="AQ45">
        <v>4436949.7487889705</v>
      </c>
      <c r="AR45">
        <v>4473120.5353182545</v>
      </c>
      <c r="AV45">
        <v>7359602.8944847016</v>
      </c>
      <c r="BC45">
        <v>19036.967849354154</v>
      </c>
      <c r="BD45">
        <v>17500.399610551769</v>
      </c>
      <c r="BH45">
        <v>29587.274913559213</v>
      </c>
    </row>
    <row r="46" spans="1:60">
      <c r="A46">
        <v>1957</v>
      </c>
      <c r="B46">
        <v>26721.109741483211</v>
      </c>
      <c r="F46">
        <v>43006.350283438136</v>
      </c>
      <c r="M46">
        <v>95559.770010004315</v>
      </c>
      <c r="N46">
        <v>109590.00245978976</v>
      </c>
      <c r="R46">
        <v>163443.82293459796</v>
      </c>
      <c r="S46">
        <v>141302.58719988674</v>
      </c>
      <c r="T46">
        <v>157194.70286671186</v>
      </c>
      <c r="X46">
        <v>239899.40671642724</v>
      </c>
      <c r="Y46">
        <v>351816.99004025373</v>
      </c>
      <c r="Z46">
        <v>381643.05766314181</v>
      </c>
      <c r="AD46">
        <v>596852.02175343374</v>
      </c>
      <c r="AE46">
        <v>512388.99900209147</v>
      </c>
      <c r="AF46">
        <v>552611.39413342404</v>
      </c>
      <c r="AJ46">
        <v>867071.25707198342</v>
      </c>
      <c r="AK46">
        <v>1208147.1671277131</v>
      </c>
      <c r="AL46">
        <v>1255646.6931262116</v>
      </c>
      <c r="AP46">
        <v>2014410.0456025449</v>
      </c>
      <c r="AQ46">
        <v>4188913.217382757</v>
      </c>
      <c r="AR46">
        <v>4225838.2871238189</v>
      </c>
      <c r="AV46">
        <v>6951489.8246857021</v>
      </c>
      <c r="BC46">
        <v>19072.36971164753</v>
      </c>
      <c r="BD46">
        <v>17513.4549950047</v>
      </c>
      <c r="BH46">
        <v>29624.408877753711</v>
      </c>
    </row>
    <row r="47" spans="1:60">
      <c r="A47">
        <v>1958</v>
      </c>
      <c r="B47">
        <v>25977.697158413757</v>
      </c>
      <c r="F47">
        <v>41809.070234968167</v>
      </c>
      <c r="M47">
        <v>92750.274283293358</v>
      </c>
      <c r="N47">
        <v>105878.24102507345</v>
      </c>
      <c r="R47">
        <v>158512.14760911535</v>
      </c>
      <c r="S47">
        <v>134920.55516370991</v>
      </c>
      <c r="T47">
        <v>150087.64564925284</v>
      </c>
      <c r="X47">
        <v>229376.85639671236</v>
      </c>
      <c r="Y47">
        <v>323992.99877980893</v>
      </c>
      <c r="Z47">
        <v>353852.35852249368</v>
      </c>
      <c r="AD47">
        <v>551949.7988667168</v>
      </c>
      <c r="AE47">
        <v>465285.72533110459</v>
      </c>
      <c r="AF47">
        <v>506059.93603117374</v>
      </c>
      <c r="AJ47">
        <v>791168.71864910889</v>
      </c>
      <c r="AK47">
        <v>1071426.3220688072</v>
      </c>
      <c r="AL47">
        <v>1120918.9967911567</v>
      </c>
      <c r="AP47">
        <v>1792821.8362642929</v>
      </c>
      <c r="AQ47">
        <v>3667018.9538228302</v>
      </c>
      <c r="AR47">
        <v>3706410.7632059315</v>
      </c>
      <c r="AV47">
        <v>6093828.2250978639</v>
      </c>
      <c r="BC47">
        <v>18558.521922316024</v>
      </c>
      <c r="BD47">
        <v>17099.858951007125</v>
      </c>
      <c r="BH47">
        <v>28842.061637840707</v>
      </c>
    </row>
    <row r="48" spans="1:60">
      <c r="A48">
        <v>1959</v>
      </c>
      <c r="B48">
        <v>27565.685062888871</v>
      </c>
      <c r="F48">
        <v>44587.527950909833</v>
      </c>
      <c r="M48">
        <v>99687.112160170043</v>
      </c>
      <c r="N48">
        <v>113287.35408001764</v>
      </c>
      <c r="R48">
        <v>170734.39994543372</v>
      </c>
      <c r="S48">
        <v>146113.31725975106</v>
      </c>
      <c r="T48">
        <v>161589.10184696512</v>
      </c>
      <c r="X48">
        <v>248684.75153763837</v>
      </c>
      <c r="Y48">
        <v>360177.48927370767</v>
      </c>
      <c r="Z48">
        <v>388350.86496837885</v>
      </c>
      <c r="AD48">
        <v>612186.50738478766</v>
      </c>
      <c r="AE48">
        <v>525616.88995609805</v>
      </c>
      <c r="AF48">
        <v>562844.94578074478</v>
      </c>
      <c r="AJ48">
        <v>891138.1522289376</v>
      </c>
      <c r="AK48">
        <v>1228240.7756580238</v>
      </c>
      <c r="AL48">
        <v>1270577.6730123935</v>
      </c>
      <c r="AP48">
        <v>2057044.4913817605</v>
      </c>
      <c r="AQ48">
        <v>4311835.3449072726</v>
      </c>
      <c r="AR48">
        <v>4344708.9032794842</v>
      </c>
      <c r="AV48">
        <v>7201197.0058323806</v>
      </c>
      <c r="BC48">
        <v>19552.193163190965</v>
      </c>
      <c r="BD48">
        <v>18041.055172096785</v>
      </c>
      <c r="BH48">
        <v>30571.208840407187</v>
      </c>
    </row>
    <row r="49" spans="1:66">
      <c r="A49">
        <v>1960</v>
      </c>
      <c r="B49">
        <v>28086.668945799272</v>
      </c>
      <c r="F49">
        <v>45521.169858224253</v>
      </c>
      <c r="M49">
        <v>100077.28378219635</v>
      </c>
      <c r="N49">
        <v>114057.18055829281</v>
      </c>
      <c r="R49">
        <v>171884.31123111537</v>
      </c>
      <c r="S49">
        <v>145164.90694224124</v>
      </c>
      <c r="T49">
        <v>161079.9653214087</v>
      </c>
      <c r="X49">
        <v>247783.44237385178</v>
      </c>
      <c r="Y49">
        <v>353653.83036460064</v>
      </c>
      <c r="Z49">
        <v>382036.3630827759</v>
      </c>
      <c r="AD49">
        <v>602469.62182251306</v>
      </c>
      <c r="AE49">
        <v>511597.02986596333</v>
      </c>
      <c r="AF49">
        <v>548850.83377494919</v>
      </c>
      <c r="AJ49">
        <v>869802.5702795207</v>
      </c>
      <c r="AK49">
        <v>1237192.4837477054</v>
      </c>
      <c r="AL49">
        <v>1279158.7505006867</v>
      </c>
      <c r="AP49">
        <v>2074903.8879713162</v>
      </c>
      <c r="AQ49">
        <v>4646574.1759015089</v>
      </c>
      <c r="AR49">
        <v>4679483.1392797809</v>
      </c>
      <c r="AV49">
        <v>7754176.4232816547</v>
      </c>
      <c r="BC49">
        <v>20087.711741755149</v>
      </c>
      <c r="BD49">
        <v>18534.38987774443</v>
      </c>
      <c r="BH49">
        <v>31480.8208167919</v>
      </c>
    </row>
    <row r="50" spans="1:66">
      <c r="A50">
        <v>1961</v>
      </c>
      <c r="B50">
        <v>28428.737833543892</v>
      </c>
      <c r="F50">
        <v>45670.69402091534</v>
      </c>
      <c r="M50">
        <v>101867.42797298913</v>
      </c>
      <c r="N50">
        <v>115466.44364950935</v>
      </c>
      <c r="R50">
        <v>173140.45128223457</v>
      </c>
      <c r="S50">
        <v>147889.46159501924</v>
      </c>
      <c r="T50">
        <v>163152.27885513662</v>
      </c>
      <c r="X50">
        <v>249934.09562692457</v>
      </c>
      <c r="Y50">
        <v>354036.43123743054</v>
      </c>
      <c r="Z50">
        <v>382651.31916228897</v>
      </c>
      <c r="AD50">
        <v>598022.90357446123</v>
      </c>
      <c r="AE50">
        <v>508195.53333177831</v>
      </c>
      <c r="AF50">
        <v>546003.27706022013</v>
      </c>
      <c r="AJ50">
        <v>857198.20574941928</v>
      </c>
      <c r="AK50">
        <v>1244296.5753728163</v>
      </c>
      <c r="AL50">
        <v>1287045.3599082017</v>
      </c>
      <c r="AP50">
        <v>2068759.8135161404</v>
      </c>
      <c r="AQ50">
        <v>4754909.5982786119</v>
      </c>
      <c r="AR50">
        <v>4788596.8776936121</v>
      </c>
      <c r="AV50">
        <v>7861485.0173445502</v>
      </c>
      <c r="BC50">
        <v>20268.883373605531</v>
      </c>
      <c r="BD50">
        <v>18757.881631769953</v>
      </c>
      <c r="BH50">
        <v>31507.387658546526</v>
      </c>
    </row>
    <row r="51" spans="1:66">
      <c r="A51">
        <v>1962</v>
      </c>
      <c r="B51">
        <v>29872.66741228976</v>
      </c>
      <c r="C51">
        <v>30190.82781672998</v>
      </c>
      <c r="D51">
        <v>42065.326259887886</v>
      </c>
      <c r="E51">
        <v>18397.861489134808</v>
      </c>
      <c r="F51">
        <v>47617.48134434133</v>
      </c>
      <c r="G51">
        <v>48092.292086628906</v>
      </c>
      <c r="H51">
        <v>53457.775714118128</v>
      </c>
      <c r="I51">
        <v>53864.335751914368</v>
      </c>
      <c r="J51">
        <v>69463.990712292187</v>
      </c>
      <c r="K51">
        <v>33638.362929314855</v>
      </c>
      <c r="L51">
        <v>79854.955480567049</v>
      </c>
      <c r="M51">
        <v>107816.87104301045</v>
      </c>
      <c r="N51">
        <v>121708.85357460215</v>
      </c>
      <c r="O51">
        <v>116444.97537068574</v>
      </c>
      <c r="P51">
        <v>145656.97047269731</v>
      </c>
      <c r="Q51">
        <v>86480.519984321319</v>
      </c>
      <c r="R51">
        <v>181416.80554575651</v>
      </c>
      <c r="S51">
        <v>156525.08198935498</v>
      </c>
      <c r="T51">
        <v>172021.58020153237</v>
      </c>
      <c r="U51">
        <v>161567.86805120527</v>
      </c>
      <c r="V51">
        <v>204848.092379899</v>
      </c>
      <c r="W51">
        <v>127078.42566333147</v>
      </c>
      <c r="X51">
        <v>261787.70456717678</v>
      </c>
      <c r="Y51">
        <v>375616.13529084309</v>
      </c>
      <c r="Z51">
        <v>403621.91233659175</v>
      </c>
      <c r="AA51">
        <v>368008.06001500867</v>
      </c>
      <c r="AB51">
        <v>460872.84567994956</v>
      </c>
      <c r="AC51">
        <v>326223.10053631669</v>
      </c>
      <c r="AD51">
        <v>626016.43001302623</v>
      </c>
      <c r="AE51">
        <v>543663.03884472616</v>
      </c>
      <c r="AF51">
        <v>579999.7855065706</v>
      </c>
      <c r="AG51">
        <v>521935.45888689754</v>
      </c>
      <c r="AH51">
        <v>645110.49735414423</v>
      </c>
      <c r="AI51">
        <v>489870.77756603301</v>
      </c>
      <c r="AJ51">
        <v>904806.06990032224</v>
      </c>
      <c r="AK51">
        <v>1324075.5370738071</v>
      </c>
      <c r="AL51">
        <v>1363674.963060176</v>
      </c>
      <c r="AM51">
        <v>1183813.9368099968</v>
      </c>
      <c r="AN51">
        <v>1442918.0811926108</v>
      </c>
      <c r="AO51">
        <v>1263331.6121445401</v>
      </c>
      <c r="AP51">
        <v>2175944.6413257234</v>
      </c>
      <c r="AQ51">
        <v>5038214.5809513126</v>
      </c>
      <c r="AR51">
        <v>5066676.1119572241</v>
      </c>
      <c r="AS51">
        <v>4320670.8775576055</v>
      </c>
      <c r="AT51">
        <v>5126991.1692871684</v>
      </c>
      <c r="AU51">
        <v>4999600.000380002</v>
      </c>
      <c r="AV51">
        <v>8247501.0365748815</v>
      </c>
      <c r="AW51">
        <v>11653.042737950609</v>
      </c>
      <c r="AX51">
        <v>6287.5591104613877</v>
      </c>
      <c r="AY51">
        <v>6517.3198815455899</v>
      </c>
      <c r="AZ51">
        <v>14666.661807483602</v>
      </c>
      <c r="BA51">
        <v>3157.3600489547603</v>
      </c>
      <c r="BB51">
        <v>15380.007208115603</v>
      </c>
      <c r="BC51">
        <v>21212.200342209682</v>
      </c>
      <c r="BD51">
        <v>19668.646727588384</v>
      </c>
      <c r="BE51">
        <v>20607.033644068229</v>
      </c>
      <c r="BF51">
        <v>30555.143569575728</v>
      </c>
      <c r="BG51">
        <v>10833.121656336303</v>
      </c>
      <c r="BH51">
        <v>32750.889766406304</v>
      </c>
      <c r="BI51">
        <v>33161.14734753353</v>
      </c>
      <c r="BJ51">
        <v>36395.006248997131</v>
      </c>
      <c r="BK51">
        <v>38219.17584722153</v>
      </c>
      <c r="BL51">
        <v>50415.745772190887</v>
      </c>
      <c r="BM51">
        <v>20427.823665563232</v>
      </c>
      <c r="BN51">
        <v>54464.492964269688</v>
      </c>
    </row>
    <row r="52" spans="1:66">
      <c r="A52">
        <v>1963</v>
      </c>
      <c r="B52">
        <v>30882.590992237852</v>
      </c>
      <c r="C52">
        <v>31314.22039251051</v>
      </c>
      <c r="D52">
        <v>43628.328379496001</v>
      </c>
      <c r="E52">
        <v>19082.816305354434</v>
      </c>
      <c r="F52">
        <v>49051.428196657755</v>
      </c>
      <c r="G52">
        <v>49966.731760575589</v>
      </c>
      <c r="H52">
        <v>55474.243391156939</v>
      </c>
      <c r="I52">
        <v>55752.742581493701</v>
      </c>
      <c r="J52">
        <v>72131.195795028849</v>
      </c>
      <c r="K52">
        <v>35114.982494301774</v>
      </c>
      <c r="L52">
        <v>82893.063031784288</v>
      </c>
      <c r="M52">
        <v>112835.42064341546</v>
      </c>
      <c r="N52">
        <v>126895.47934567873</v>
      </c>
      <c r="O52">
        <v>121176.37580995614</v>
      </c>
      <c r="P52">
        <v>152203.34706442707</v>
      </c>
      <c r="Q52">
        <v>91267.277923049434</v>
      </c>
      <c r="R52">
        <v>189002.39410409203</v>
      </c>
      <c r="S52">
        <v>164005.0632606021</v>
      </c>
      <c r="T52">
        <v>179599.62293900226</v>
      </c>
      <c r="U52">
        <v>168420.2859943356</v>
      </c>
      <c r="V52">
        <v>214360.94076568095</v>
      </c>
      <c r="W52">
        <v>134405.4476755746</v>
      </c>
      <c r="X52">
        <v>273238.73909223126</v>
      </c>
      <c r="Y52">
        <v>393636.41653744841</v>
      </c>
      <c r="Z52">
        <v>422491.09738533088</v>
      </c>
      <c r="AA52">
        <v>384955.62842743023</v>
      </c>
      <c r="AB52">
        <v>484077.8668349192</v>
      </c>
      <c r="AC52">
        <v>343410.06253791228</v>
      </c>
      <c r="AD52">
        <v>656257.30987232027</v>
      </c>
      <c r="AE52">
        <v>571626.76280137885</v>
      </c>
      <c r="AF52">
        <v>608562.54809351463</v>
      </c>
      <c r="AG52">
        <v>547860.77257196326</v>
      </c>
      <c r="AH52">
        <v>679893.54500252102</v>
      </c>
      <c r="AI52">
        <v>517305.33373720292</v>
      </c>
      <c r="AJ52">
        <v>950752.82436524599</v>
      </c>
      <c r="AK52">
        <v>1409427.8743142262</v>
      </c>
      <c r="AL52">
        <v>1447926.9015282614</v>
      </c>
      <c r="AM52">
        <v>1264542.7224274408</v>
      </c>
      <c r="AN52">
        <v>1540142.1164152003</v>
      </c>
      <c r="AO52">
        <v>1349247.0136407632</v>
      </c>
      <c r="AP52">
        <v>2317554.8489645976</v>
      </c>
      <c r="AQ52">
        <v>5440328.7207264667</v>
      </c>
      <c r="AR52">
        <v>5471686.6894006077</v>
      </c>
      <c r="AS52">
        <v>4717994.0086494721</v>
      </c>
      <c r="AT52">
        <v>5542765.6242164988</v>
      </c>
      <c r="AU52">
        <v>5450571.0572607052</v>
      </c>
      <c r="AV52">
        <v>8926351.1678192355</v>
      </c>
      <c r="AW52">
        <v>11837.594729563254</v>
      </c>
      <c r="AX52">
        <v>6309.2567425926682</v>
      </c>
      <c r="AY52">
        <v>6875.698203527314</v>
      </c>
      <c r="AZ52">
        <v>15125.460963963167</v>
      </c>
      <c r="BA52">
        <v>3050.6501164070855</v>
      </c>
      <c r="BB52">
        <v>15258.306008600717</v>
      </c>
      <c r="BC52">
        <v>21776.721030995897</v>
      </c>
      <c r="BD52">
        <v>20214.492286299974</v>
      </c>
      <c r="BE52">
        <v>21329.53645723877</v>
      </c>
      <c r="BF52">
        <v>31564.43741450366</v>
      </c>
      <c r="BG52">
        <v>11062.320570054984</v>
      </c>
      <c r="BH52">
        <v>33501.320873609511</v>
      </c>
      <c r="BI52">
        <v>34388.492866794695</v>
      </c>
      <c r="BJ52">
        <v>37772.131628990246</v>
      </c>
      <c r="BK52">
        <v>39396.834274378096</v>
      </c>
      <c r="BL52">
        <v>52113.157977679271</v>
      </c>
      <c r="BM52">
        <v>21076.908637114859</v>
      </c>
      <c r="BN52">
        <v>56633.755639527924</v>
      </c>
    </row>
    <row r="53" spans="1:66">
      <c r="A53">
        <v>1964</v>
      </c>
      <c r="B53">
        <v>32145.437095068148</v>
      </c>
      <c r="C53">
        <v>32437.61296829104</v>
      </c>
      <c r="D53">
        <v>45191.330499104115</v>
      </c>
      <c r="E53">
        <v>19767.771121574056</v>
      </c>
      <c r="F53">
        <v>50936.490650248212</v>
      </c>
      <c r="G53">
        <v>52268.727468960402</v>
      </c>
      <c r="H53">
        <v>57959.919815412344</v>
      </c>
      <c r="I53">
        <v>57641.149411073042</v>
      </c>
      <c r="J53">
        <v>74798.400877765496</v>
      </c>
      <c r="K53">
        <v>36591.6020592887</v>
      </c>
      <c r="L53">
        <v>86736.3764914106</v>
      </c>
      <c r="M53">
        <v>118880.28380057853</v>
      </c>
      <c r="N53">
        <v>133202.57104112828</v>
      </c>
      <c r="O53">
        <v>125907.77624922655</v>
      </c>
      <c r="P53">
        <v>158749.72365615683</v>
      </c>
      <c r="Q53">
        <v>96054.035861777549</v>
      </c>
      <c r="R53">
        <v>198469.80919790838</v>
      </c>
      <c r="S53">
        <v>172992.41731887849</v>
      </c>
      <c r="T53">
        <v>188781.05180459851</v>
      </c>
      <c r="U53">
        <v>175272.70393746597</v>
      </c>
      <c r="V53">
        <v>223873.7891514629</v>
      </c>
      <c r="W53">
        <v>141732.46968781773</v>
      </c>
      <c r="X53">
        <v>287444.08955985412</v>
      </c>
      <c r="Y53">
        <v>415304.18717412732</v>
      </c>
      <c r="Z53">
        <v>445277.11733018747</v>
      </c>
      <c r="AA53">
        <v>401903.19683985179</v>
      </c>
      <c r="AB53">
        <v>507282.88798988884</v>
      </c>
      <c r="AC53">
        <v>360597.02453950793</v>
      </c>
      <c r="AD53">
        <v>693304.27981192642</v>
      </c>
      <c r="AE53">
        <v>605057.49324739212</v>
      </c>
      <c r="AF53">
        <v>642814.77082998084</v>
      </c>
      <c r="AG53">
        <v>573786.08625702909</v>
      </c>
      <c r="AH53">
        <v>714676.5926508978</v>
      </c>
      <c r="AI53">
        <v>544739.88990837289</v>
      </c>
      <c r="AJ53">
        <v>1006708.734345509</v>
      </c>
      <c r="AK53">
        <v>1509437.2780678573</v>
      </c>
      <c r="AL53">
        <v>1546952.1794545071</v>
      </c>
      <c r="AM53">
        <v>1345271.5080448848</v>
      </c>
      <c r="AN53">
        <v>1637366.1516377896</v>
      </c>
      <c r="AO53">
        <v>1435162.4151369862</v>
      </c>
      <c r="AP53">
        <v>2485627.2612685049</v>
      </c>
      <c r="AQ53">
        <v>5902529.7796783522</v>
      </c>
      <c r="AR53">
        <v>5935663.108617763</v>
      </c>
      <c r="AS53">
        <v>5115317.1397413397</v>
      </c>
      <c r="AT53">
        <v>5958540.0791458283</v>
      </c>
      <c r="AU53">
        <v>5901542.1141414074</v>
      </c>
      <c r="AV53">
        <v>9716423.4031384327</v>
      </c>
      <c r="AW53">
        <v>12022.146721175901</v>
      </c>
      <c r="AX53">
        <v>6330.9543747239495</v>
      </c>
      <c r="AY53">
        <v>7234.0765255090382</v>
      </c>
      <c r="AZ53">
        <v>15584.260120442732</v>
      </c>
      <c r="BA53">
        <v>2943.9401838594108</v>
      </c>
      <c r="BB53">
        <v>15136.604809085833</v>
      </c>
      <c r="BC53">
        <v>22508.23190556699</v>
      </c>
      <c r="BD53">
        <v>20916.866656617018</v>
      </c>
      <c r="BE53">
        <v>22052.039270409314</v>
      </c>
      <c r="BF53">
        <v>32573.731259431592</v>
      </c>
      <c r="BG53">
        <v>11291.519483773667</v>
      </c>
      <c r="BH53">
        <v>34543.899700508198</v>
      </c>
      <c r="BI53">
        <v>35615.838386055861</v>
      </c>
      <c r="BJ53">
        <v>39149.257008983361</v>
      </c>
      <c r="BK53">
        <v>40574.492701534655</v>
      </c>
      <c r="BL53">
        <v>53810.570183167656</v>
      </c>
      <c r="BM53">
        <v>21725.993608666486</v>
      </c>
      <c r="BN53">
        <v>58803.018314786153</v>
      </c>
    </row>
    <row r="54" spans="1:66">
      <c r="A54">
        <v>1965</v>
      </c>
      <c r="B54">
        <v>33808.519975317751</v>
      </c>
      <c r="C54">
        <v>34084.909212959567</v>
      </c>
      <c r="D54">
        <v>47518.632457958964</v>
      </c>
      <c r="E54">
        <v>20701.044613662114</v>
      </c>
      <c r="F54">
        <v>53478.610978450597</v>
      </c>
      <c r="G54">
        <v>54681.265118260584</v>
      </c>
      <c r="H54">
        <v>60824.311188898144</v>
      </c>
      <c r="I54">
        <v>60406.342936532441</v>
      </c>
      <c r="J54">
        <v>78259.921442716979</v>
      </c>
      <c r="K54">
        <v>38265.189136852321</v>
      </c>
      <c r="L54">
        <v>90795.257917106326</v>
      </c>
      <c r="M54">
        <v>123854.96212701668</v>
      </c>
      <c r="N54">
        <v>138786.00640950783</v>
      </c>
      <c r="O54">
        <v>131098.5883805347</v>
      </c>
      <c r="P54">
        <v>165365.51586628048</v>
      </c>
      <c r="Q54">
        <v>99730.592991066922</v>
      </c>
      <c r="R54">
        <v>206598.54331188556</v>
      </c>
      <c r="S54">
        <v>180047.78939253732</v>
      </c>
      <c r="T54">
        <v>196643.63549524755</v>
      </c>
      <c r="U54">
        <v>182480.10120383749</v>
      </c>
      <c r="V54">
        <v>233155.18259011244</v>
      </c>
      <c r="W54">
        <v>146895.47371337732</v>
      </c>
      <c r="X54">
        <v>298895.38268617506</v>
      </c>
      <c r="Y54">
        <v>432020.02203070867</v>
      </c>
      <c r="Z54">
        <v>463301.66929088888</v>
      </c>
      <c r="AA54">
        <v>419161.74383387138</v>
      </c>
      <c r="AB54">
        <v>527903.80636319553</v>
      </c>
      <c r="AC54">
        <v>373181.78117638314</v>
      </c>
      <c r="AD54">
        <v>719887.28212760494</v>
      </c>
      <c r="AE54">
        <v>630479.74634380033</v>
      </c>
      <c r="AF54">
        <v>669883.98897996615</v>
      </c>
      <c r="AG54">
        <v>600362.38294600486</v>
      </c>
      <c r="AH54">
        <v>744259.33535230369</v>
      </c>
      <c r="AI54">
        <v>563766.4475145801</v>
      </c>
      <c r="AJ54">
        <v>1046847.266189236</v>
      </c>
      <c r="AK54">
        <v>1575952.8254849995</v>
      </c>
      <c r="AL54">
        <v>1615705.5874183911</v>
      </c>
      <c r="AM54">
        <v>1415738.9726987467</v>
      </c>
      <c r="AN54">
        <v>1699951.0515332676</v>
      </c>
      <c r="AO54">
        <v>1503930.818193302</v>
      </c>
      <c r="AP54">
        <v>2588346.1299483981</v>
      </c>
      <c r="AQ54">
        <v>6133104.9204102568</v>
      </c>
      <c r="AR54">
        <v>6170554.4977569273</v>
      </c>
      <c r="AS54">
        <v>5354022.8605680652</v>
      </c>
      <c r="AT54">
        <v>6160235.2545304727</v>
      </c>
      <c r="AU54">
        <v>6150796.473035736</v>
      </c>
      <c r="AV54">
        <v>10081674.749121925</v>
      </c>
      <c r="AW54">
        <v>12932.302401878685</v>
      </c>
      <c r="AX54">
        <v>6790.8689155510992</v>
      </c>
      <c r="AY54">
        <v>7763.4754893866793</v>
      </c>
      <c r="AZ54">
        <v>16777.343473200948</v>
      </c>
      <c r="BA54">
        <v>3136.9000904718987</v>
      </c>
      <c r="BB54">
        <v>16142.197644575917</v>
      </c>
      <c r="BC54">
        <v>23803.359736240094</v>
      </c>
      <c r="BD54">
        <v>22144.354815963303</v>
      </c>
      <c r="BE54">
        <v>23305.611527673431</v>
      </c>
      <c r="BF54">
        <v>34424.534301478801</v>
      </c>
      <c r="BG54">
        <v>11919.983682839356</v>
      </c>
      <c r="BH54">
        <v>36465.285163624474</v>
      </c>
      <c r="BI54">
        <v>37336.785137292994</v>
      </c>
      <c r="BJ54">
        <v>41287.447581924454</v>
      </c>
      <c r="BK54">
        <v>42733.281575531866</v>
      </c>
      <c r="BL54">
        <v>56483.522836826109</v>
      </c>
      <c r="BM54">
        <v>22898.838173298678</v>
      </c>
      <c r="BN54">
        <v>61726.610357796118</v>
      </c>
    </row>
    <row r="55" spans="1:66">
      <c r="A55">
        <v>1966</v>
      </c>
      <c r="B55">
        <v>35384.503572217727</v>
      </c>
      <c r="C55">
        <v>35732.205457628086</v>
      </c>
      <c r="D55">
        <v>49845.934416813812</v>
      </c>
      <c r="E55">
        <v>21634.318105750172</v>
      </c>
      <c r="F55">
        <v>55808.550483728184</v>
      </c>
      <c r="G55">
        <v>56926.549061853992</v>
      </c>
      <c r="H55">
        <v>63518.223688057209</v>
      </c>
      <c r="I55">
        <v>63171.53646199184</v>
      </c>
      <c r="J55">
        <v>81721.442007668462</v>
      </c>
      <c r="K55">
        <v>39938.77621441595</v>
      </c>
      <c r="L55">
        <v>94469.310487390365</v>
      </c>
      <c r="M55">
        <v>128401.81775514937</v>
      </c>
      <c r="N55">
        <v>143888.5658208238</v>
      </c>
      <c r="O55">
        <v>136289.40051184283</v>
      </c>
      <c r="P55">
        <v>171981.30807640409</v>
      </c>
      <c r="Q55">
        <v>103407.15012035629</v>
      </c>
      <c r="R55">
        <v>213745.74283372751</v>
      </c>
      <c r="S55">
        <v>186460.0763561374</v>
      </c>
      <c r="T55">
        <v>203807.53983678613</v>
      </c>
      <c r="U55">
        <v>189687.49847020904</v>
      </c>
      <c r="V55">
        <v>242436.57602876198</v>
      </c>
      <c r="W55">
        <v>152058.4777389369</v>
      </c>
      <c r="X55">
        <v>308897.09840926196</v>
      </c>
      <c r="Y55">
        <v>447194.93296017637</v>
      </c>
      <c r="Z55">
        <v>479665.91861698317</v>
      </c>
      <c r="AA55">
        <v>436420.29082789097</v>
      </c>
      <c r="AB55">
        <v>548524.72473650228</v>
      </c>
      <c r="AC55">
        <v>385766.53781325842</v>
      </c>
      <c r="AD55">
        <v>742883.59183716692</v>
      </c>
      <c r="AE55">
        <v>653776.33582037361</v>
      </c>
      <c r="AF55">
        <v>694657.96648275701</v>
      </c>
      <c r="AG55">
        <v>626938.67963498051</v>
      </c>
      <c r="AH55">
        <v>773842.07805370947</v>
      </c>
      <c r="AI55">
        <v>582793.00512078742</v>
      </c>
      <c r="AJ55">
        <v>1081911.8466761897</v>
      </c>
      <c r="AK55">
        <v>1637482.2658330188</v>
      </c>
      <c r="AL55">
        <v>1679269.7466843887</v>
      </c>
      <c r="AM55">
        <v>1486206.4373526089</v>
      </c>
      <c r="AN55">
        <v>1762535.9514287456</v>
      </c>
      <c r="AO55">
        <v>1572699.2212496176</v>
      </c>
      <c r="AP55">
        <v>2678852.0271144328</v>
      </c>
      <c r="AQ55">
        <v>6341044.9133645659</v>
      </c>
      <c r="AR55">
        <v>6381326.3787314817</v>
      </c>
      <c r="AS55">
        <v>5592728.5813947897</v>
      </c>
      <c r="AT55">
        <v>6361930.429915118</v>
      </c>
      <c r="AU55">
        <v>6400050.8319300637</v>
      </c>
      <c r="AV55">
        <v>10396023.698199302</v>
      </c>
      <c r="AW55">
        <v>13842.45808258147</v>
      </c>
      <c r="AX55">
        <v>7250.783456378249</v>
      </c>
      <c r="AY55">
        <v>8292.8744532643213</v>
      </c>
      <c r="AZ55">
        <v>17970.426825959166</v>
      </c>
      <c r="BA55">
        <v>3329.8599970843866</v>
      </c>
      <c r="BB55">
        <v>17147.790480066004</v>
      </c>
      <c r="BC55">
        <v>25049.24644078088</v>
      </c>
      <c r="BD55">
        <v>23328.496655705945</v>
      </c>
      <c r="BE55">
        <v>24559.183784937548</v>
      </c>
      <c r="BF55">
        <v>36275.337343526007</v>
      </c>
      <c r="BG55">
        <v>12548.447881905044</v>
      </c>
      <c r="BH55">
        <v>38259.973555950484</v>
      </c>
      <c r="BI55">
        <v>39057.731888530128</v>
      </c>
      <c r="BJ55">
        <v>43425.638154865555</v>
      </c>
      <c r="BK55">
        <v>44892.070449529077</v>
      </c>
      <c r="BL55">
        <v>59156.475490484561</v>
      </c>
      <c r="BM55">
        <v>24071.682737930871</v>
      </c>
      <c r="BN55">
        <v>64650.202400806083</v>
      </c>
    </row>
    <row r="56" spans="1:66">
      <c r="A56">
        <v>1967</v>
      </c>
      <c r="B56">
        <v>35874.113512794342</v>
      </c>
      <c r="C56">
        <v>36562.390208710145</v>
      </c>
      <c r="D56">
        <v>49974.705002843511</v>
      </c>
      <c r="E56">
        <v>22269.871004564953</v>
      </c>
      <c r="F56">
        <v>56531.379140596619</v>
      </c>
      <c r="G56">
        <v>57080.342537265642</v>
      </c>
      <c r="H56">
        <v>63475.568801250149</v>
      </c>
      <c r="I56">
        <v>63934.589891486881</v>
      </c>
      <c r="J56">
        <v>81255.606498486071</v>
      </c>
      <c r="K56">
        <v>40514.903905385152</v>
      </c>
      <c r="L56">
        <v>94647.17500604596</v>
      </c>
      <c r="M56">
        <v>127686.21656495859</v>
      </c>
      <c r="N56">
        <v>143357.43429613797</v>
      </c>
      <c r="O56">
        <v>138635.67730813965</v>
      </c>
      <c r="P56">
        <v>172039.71343680131</v>
      </c>
      <c r="Q56">
        <v>101929.82992186004</v>
      </c>
      <c r="R56">
        <v>213527.0222204492</v>
      </c>
      <c r="S56">
        <v>184800.26615808424</v>
      </c>
      <c r="T56">
        <v>202929.50899502498</v>
      </c>
      <c r="U56">
        <v>193455.27900885561</v>
      </c>
      <c r="V56">
        <v>242703.03132409035</v>
      </c>
      <c r="W56">
        <v>148813.27145774502</v>
      </c>
      <c r="X56">
        <v>307580.60517042258</v>
      </c>
      <c r="Y56">
        <v>442569.17981615331</v>
      </c>
      <c r="Z56">
        <v>476522.63048580149</v>
      </c>
      <c r="AA56">
        <v>443600.85805432312</v>
      </c>
      <c r="AB56">
        <v>548505.46435498341</v>
      </c>
      <c r="AC56">
        <v>375622.11157073639</v>
      </c>
      <c r="AD56">
        <v>736436.13240080804</v>
      </c>
      <c r="AE56">
        <v>642369.44399112347</v>
      </c>
      <c r="AF56">
        <v>686616.30946008395</v>
      </c>
      <c r="AG56">
        <v>634466.58959150861</v>
      </c>
      <c r="AH56">
        <v>768995.42072429287</v>
      </c>
      <c r="AI56">
        <v>566548.68744129094</v>
      </c>
      <c r="AJ56">
        <v>1064295.7356482204</v>
      </c>
      <c r="AK56">
        <v>1571466.6583236817</v>
      </c>
      <c r="AL56">
        <v>1622716.9658282723</v>
      </c>
      <c r="AM56">
        <v>1470523.7672221374</v>
      </c>
      <c r="AN56">
        <v>1732175.0484310528</v>
      </c>
      <c r="AO56">
        <v>1486476.6241391583</v>
      </c>
      <c r="AP56">
        <v>2576087.7782069389</v>
      </c>
      <c r="AQ56">
        <v>6002844.1667303815</v>
      </c>
      <c r="AR56">
        <v>6052978.7682804586</v>
      </c>
      <c r="AS56">
        <v>5494726.3727161745</v>
      </c>
      <c r="AT56">
        <v>6201562.88536165</v>
      </c>
      <c r="AU56">
        <v>5896054.2718440481</v>
      </c>
      <c r="AV56">
        <v>9845879.2689370811</v>
      </c>
      <c r="AW56">
        <v>14667.884488323036</v>
      </c>
      <c r="AX56">
        <v>8272.6582243385365</v>
      </c>
      <c r="AY56">
        <v>9190.1905259334035</v>
      </c>
      <c r="AZ56">
        <v>18693.803507200941</v>
      </c>
      <c r="BA56">
        <v>4024.8381037447521</v>
      </c>
      <c r="BB56">
        <v>18415.583275147281</v>
      </c>
      <c r="BC56">
        <v>25672.768729220537</v>
      </c>
      <c r="BD56">
        <v>23931.522314645048</v>
      </c>
      <c r="BE56">
        <v>25220.91386432909</v>
      </c>
      <c r="BF56">
        <v>36411.926287959315</v>
      </c>
      <c r="BG56">
        <v>13418.76445819883</v>
      </c>
      <c r="BH56">
        <v>39087.418798390769</v>
      </c>
      <c r="BI56">
        <v>39428.874030342406</v>
      </c>
      <c r="BJ56">
        <v>43505.102427528182</v>
      </c>
      <c r="BK56">
        <v>45259.318037323697</v>
      </c>
      <c r="BL56">
        <v>58559.579763907277</v>
      </c>
      <c r="BM56">
        <v>25161.17240126642</v>
      </c>
      <c r="BN56">
        <v>64927.213202445128</v>
      </c>
    </row>
    <row r="57" spans="1:66">
      <c r="A57">
        <v>1968</v>
      </c>
      <c r="B57">
        <v>36913.92615580959</v>
      </c>
      <c r="C57">
        <v>37587.894535964515</v>
      </c>
      <c r="D57">
        <v>51102.537325926518</v>
      </c>
      <c r="E57">
        <v>23202.229493337825</v>
      </c>
      <c r="F57">
        <v>58506.058133430539</v>
      </c>
      <c r="G57">
        <v>58552.46533173303</v>
      </c>
      <c r="H57">
        <v>64979.161601134045</v>
      </c>
      <c r="I57">
        <v>65458.909931718306</v>
      </c>
      <c r="J57">
        <v>83070.725289636976</v>
      </c>
      <c r="K57">
        <v>41990.314302933555</v>
      </c>
      <c r="L57">
        <v>97509.68786570229</v>
      </c>
      <c r="M57">
        <v>129878.97080658986</v>
      </c>
      <c r="N57">
        <v>146110.02276170839</v>
      </c>
      <c r="O57">
        <v>141929.75901508023</v>
      </c>
      <c r="P57">
        <v>175675.4862916423</v>
      </c>
      <c r="Q57">
        <v>103495.47721392215</v>
      </c>
      <c r="R57">
        <v>218430.96988398809</v>
      </c>
      <c r="S57">
        <v>187347.64601506197</v>
      </c>
      <c r="T57">
        <v>206571.45677227885</v>
      </c>
      <c r="U57">
        <v>198133.04143510785</v>
      </c>
      <c r="V57">
        <v>247699.80090665288</v>
      </c>
      <c r="W57">
        <v>150359.16107580269</v>
      </c>
      <c r="X57">
        <v>313703.447513716</v>
      </c>
      <c r="Y57">
        <v>449296.12601920369</v>
      </c>
      <c r="Z57">
        <v>484856.10182921181</v>
      </c>
      <c r="AA57">
        <v>454315.00850172155</v>
      </c>
      <c r="AB57">
        <v>558863.32647657313</v>
      </c>
      <c r="AC57">
        <v>379885.50764927902</v>
      </c>
      <c r="AD57">
        <v>750738.3180670914</v>
      </c>
      <c r="AE57">
        <v>652732.84034551622</v>
      </c>
      <c r="AF57">
        <v>698931.40301525802</v>
      </c>
      <c r="AG57">
        <v>651120.04016991018</v>
      </c>
      <c r="AH57">
        <v>785021.76303176233</v>
      </c>
      <c r="AI57">
        <v>574386.06110842724</v>
      </c>
      <c r="AJ57">
        <v>1086413.4257274393</v>
      </c>
      <c r="AK57">
        <v>1606333.2190078574</v>
      </c>
      <c r="AL57">
        <v>1661734.9206979487</v>
      </c>
      <c r="AM57">
        <v>1526277.7060775629</v>
      </c>
      <c r="AN57">
        <v>1778622.3274751951</v>
      </c>
      <c r="AO57">
        <v>1513027.2206381201</v>
      </c>
      <c r="AP57">
        <v>2644366.3394117616</v>
      </c>
      <c r="AQ57">
        <v>6251755.2431456484</v>
      </c>
      <c r="AR57">
        <v>6303021.9863754837</v>
      </c>
      <c r="AS57">
        <v>5813941.9242295632</v>
      </c>
      <c r="AT57">
        <v>6469539.1988248872</v>
      </c>
      <c r="AU57">
        <v>6139225.5875308923</v>
      </c>
      <c r="AV57">
        <v>10300279.946786605</v>
      </c>
      <c r="AW57">
        <v>15275.386979886143</v>
      </c>
      <c r="AX57">
        <v>8848.6907104851307</v>
      </c>
      <c r="AY57">
        <v>9716.8791402107163</v>
      </c>
      <c r="AZ57">
        <v>19134.349362216049</v>
      </c>
      <c r="BA57">
        <v>4414.1446837421026</v>
      </c>
      <c r="BB57">
        <v>19502.428401158784</v>
      </c>
      <c r="BC57">
        <v>26584.476750167338</v>
      </c>
      <c r="BD57">
        <v>24781.026532931941</v>
      </c>
      <c r="BE57">
        <v>25994.35403828499</v>
      </c>
      <c r="BF57">
        <v>37261.098551958101</v>
      </c>
      <c r="BG57">
        <v>14280.757524384011</v>
      </c>
      <c r="BH57">
        <v>40736.623494479689</v>
      </c>
      <c r="BI57">
        <v>40720.838963018825</v>
      </c>
      <c r="BJ57">
        <v>44696.446310990461</v>
      </c>
      <c r="BK57">
        <v>46341.197660877842</v>
      </c>
      <c r="BL57">
        <v>59919.535039135655</v>
      </c>
      <c r="BM57">
        <v>26614.023575186402</v>
      </c>
      <c r="BN57">
        <v>67279.367361130833</v>
      </c>
    </row>
    <row r="58" spans="1:66">
      <c r="A58">
        <v>1969</v>
      </c>
      <c r="B58">
        <v>37407.878696520565</v>
      </c>
      <c r="C58">
        <v>38085.222741393925</v>
      </c>
      <c r="D58">
        <v>51708.263564979985</v>
      </c>
      <c r="E58">
        <v>23516.884764168521</v>
      </c>
      <c r="F58">
        <v>59507.341067254485</v>
      </c>
      <c r="G58">
        <v>59089.863496940394</v>
      </c>
      <c r="H58">
        <v>65549.958987013306</v>
      </c>
      <c r="I58">
        <v>66071.440792551206</v>
      </c>
      <c r="J58">
        <v>83914.819041831754</v>
      </c>
      <c r="K58">
        <v>42327.792717281452</v>
      </c>
      <c r="L58">
        <v>98694.078289247438</v>
      </c>
      <c r="M58">
        <v>128382.3714062674</v>
      </c>
      <c r="N58">
        <v>145417.78256489531</v>
      </c>
      <c r="O58">
        <v>141594.41982514452</v>
      </c>
      <c r="P58">
        <v>175075.87689644485</v>
      </c>
      <c r="Q58">
        <v>101785.2652290362</v>
      </c>
      <c r="R58">
        <v>216638.72798481377</v>
      </c>
      <c r="S58">
        <v>183085.16194446426</v>
      </c>
      <c r="T58">
        <v>203364.19411502589</v>
      </c>
      <c r="U58">
        <v>195635.42229603542</v>
      </c>
      <c r="V58">
        <v>244331.73040176809</v>
      </c>
      <c r="W58">
        <v>146226.84155422117</v>
      </c>
      <c r="X58">
        <v>307661.26583858044</v>
      </c>
      <c r="Y58">
        <v>430109.208469362</v>
      </c>
      <c r="Z58">
        <v>467577.1074886322</v>
      </c>
      <c r="AA58">
        <v>439396.50826328725</v>
      </c>
      <c r="AB58">
        <v>541441.52874025737</v>
      </c>
      <c r="AC58">
        <v>359593.69575329259</v>
      </c>
      <c r="AD58">
        <v>723249.72087855882</v>
      </c>
      <c r="AE58">
        <v>621849.5566989982</v>
      </c>
      <c r="AF58">
        <v>670462.75251109339</v>
      </c>
      <c r="AG58">
        <v>625169.32267327199</v>
      </c>
      <c r="AH58">
        <v>756333.7681068317</v>
      </c>
      <c r="AI58">
        <v>541650.5017067038</v>
      </c>
      <c r="AJ58">
        <v>1041454.5211619871</v>
      </c>
      <c r="AK58">
        <v>1527795.6082308586</v>
      </c>
      <c r="AL58">
        <v>1586873.4107436144</v>
      </c>
      <c r="AM58">
        <v>1449559.9912268901</v>
      </c>
      <c r="AN58">
        <v>1705425.2822587893</v>
      </c>
      <c r="AO58">
        <v>1429431.3531463828</v>
      </c>
      <c r="AP58">
        <v>2525963.151846068</v>
      </c>
      <c r="AQ58">
        <v>6011445.5885893553</v>
      </c>
      <c r="AR58">
        <v>6059993.7421002463</v>
      </c>
      <c r="AS58">
        <v>5542632.7083849283</v>
      </c>
      <c r="AT58">
        <v>6238327.7158406842</v>
      </c>
      <c r="AU58">
        <v>5867415.5688744206</v>
      </c>
      <c r="AV58">
        <v>9933464.712716544</v>
      </c>
      <c r="AW58">
        <v>15725.893896100737</v>
      </c>
      <c r="AX58">
        <v>9265.7984060278213</v>
      </c>
      <c r="AY58">
        <v>10099.004690236645</v>
      </c>
      <c r="AZ58">
        <v>19501.708088128227</v>
      </c>
      <c r="BA58">
        <v>4705.9768110555888</v>
      </c>
      <c r="BB58">
        <v>20320.603845261532</v>
      </c>
      <c r="BC58">
        <v>27299.601728770918</v>
      </c>
      <c r="BD58">
        <v>25406.778266701149</v>
      </c>
      <c r="BE58">
        <v>26584.200843199415</v>
      </c>
      <c r="BF58">
        <v>38000.750972595008</v>
      </c>
      <c r="BG58">
        <v>14820.398045849888</v>
      </c>
      <c r="BH58">
        <v>42048.298076414561</v>
      </c>
      <c r="BI58">
        <v>41766.736519608639</v>
      </c>
      <c r="BJ58">
        <v>45583.0030925428</v>
      </c>
      <c r="BK58">
        <v>47190.696034402878</v>
      </c>
      <c r="BL58">
        <v>61124.554578178468</v>
      </c>
      <c r="BM58">
        <v>27463.424589342761</v>
      </c>
      <c r="BN58">
        <v>69207.915865355841</v>
      </c>
    </row>
    <row r="59" spans="1:66">
      <c r="A59">
        <v>1970</v>
      </c>
      <c r="B59">
        <v>36500.707948759904</v>
      </c>
      <c r="C59">
        <v>37040.836524783212</v>
      </c>
      <c r="D59">
        <v>50425.131322557776</v>
      </c>
      <c r="E59">
        <v>23031.604577874612</v>
      </c>
      <c r="F59">
        <v>58203.733661590042</v>
      </c>
      <c r="G59">
        <v>57788.516168497925</v>
      </c>
      <c r="H59">
        <v>64016.842883563484</v>
      </c>
      <c r="I59">
        <v>64376.354431417349</v>
      </c>
      <c r="J59">
        <v>82052.792646829621</v>
      </c>
      <c r="K59">
        <v>41425.109795638695</v>
      </c>
      <c r="L59">
        <v>96600.37792266639</v>
      </c>
      <c r="M59">
        <v>124427.71221357498</v>
      </c>
      <c r="N59">
        <v>141261.77058792292</v>
      </c>
      <c r="O59">
        <v>137090.49679977068</v>
      </c>
      <c r="P59">
        <v>170526.98998109912</v>
      </c>
      <c r="Q59">
        <v>98681.863299369958</v>
      </c>
      <c r="R59">
        <v>210647.65226861642</v>
      </c>
      <c r="S59">
        <v>175999.00737453686</v>
      </c>
      <c r="T59">
        <v>196134.78507540392</v>
      </c>
      <c r="U59">
        <v>188079.111750276</v>
      </c>
      <c r="V59">
        <v>236371.71800817971</v>
      </c>
      <c r="W59">
        <v>140345.14764330856</v>
      </c>
      <c r="X59">
        <v>296934.05813489651</v>
      </c>
      <c r="Y59">
        <v>403070.65804400918</v>
      </c>
      <c r="Z59">
        <v>440822.53080122487</v>
      </c>
      <c r="AA59">
        <v>412852.29611394199</v>
      </c>
      <c r="AB59">
        <v>514810.78700902167</v>
      </c>
      <c r="AC59">
        <v>333826.56405486219</v>
      </c>
      <c r="AD59">
        <v>680956.06581368414</v>
      </c>
      <c r="AE59">
        <v>575313.1417257943</v>
      </c>
      <c r="AF59">
        <v>624671.83550674573</v>
      </c>
      <c r="AG59">
        <v>579849.40671761124</v>
      </c>
      <c r="AH59">
        <v>711554.35107979178</v>
      </c>
      <c r="AI59">
        <v>495130.20497766935</v>
      </c>
      <c r="AJ59">
        <v>968405.01090519165</v>
      </c>
      <c r="AK59">
        <v>1367332.2374236465</v>
      </c>
      <c r="AL59">
        <v>1430126.7764756051</v>
      </c>
      <c r="AM59">
        <v>1293889.2414653189</v>
      </c>
      <c r="AN59">
        <v>1551459.6479225298</v>
      </c>
      <c r="AO59">
        <v>1265572.1926876798</v>
      </c>
      <c r="AP59">
        <v>2271826.3583856425</v>
      </c>
      <c r="AQ59">
        <v>5129922.6309243925</v>
      </c>
      <c r="AR59">
        <v>5182293.9235894931</v>
      </c>
      <c r="AS59">
        <v>4682965.819782448</v>
      </c>
      <c r="AT59">
        <v>5400400.63520231</v>
      </c>
      <c r="AU59">
        <v>4961576.0224065185</v>
      </c>
      <c r="AV59">
        <v>8473191.2197514754</v>
      </c>
      <c r="AW59">
        <v>15212.899729021883</v>
      </c>
      <c r="AX59">
        <v>8984.5730139563184</v>
      </c>
      <c r="AY59">
        <v>9705.3186181490728</v>
      </c>
      <c r="AZ59">
        <v>18797.46999828592</v>
      </c>
      <c r="BA59">
        <v>4638.0993601105292</v>
      </c>
      <c r="BB59">
        <v>19807.089400513702</v>
      </c>
      <c r="BC59">
        <v>26731.04080822489</v>
      </c>
      <c r="BD59">
        <v>24860.58987774179</v>
      </c>
      <c r="BE59">
        <v>25924.207605340147</v>
      </c>
      <c r="BF59">
        <v>37080.480360497619</v>
      </c>
      <c r="BG59">
        <v>14626.02027548624</v>
      </c>
      <c r="BH59">
        <v>41265.520483031549</v>
      </c>
      <c r="BI59">
        <v>41128.717157228653</v>
      </c>
      <c r="BJ59">
        <v>44705.610957473633</v>
      </c>
      <c r="BK59">
        <v>46197.818839328997</v>
      </c>
      <c r="BL59">
        <v>59934.243313262261</v>
      </c>
      <c r="BM59">
        <v>27110.921419705879</v>
      </c>
      <c r="BN59">
        <v>68088.559336178863</v>
      </c>
    </row>
    <row r="60" spans="1:66">
      <c r="A60">
        <v>1971</v>
      </c>
      <c r="B60">
        <v>36685.329142788054</v>
      </c>
      <c r="C60">
        <v>37258.73878183034</v>
      </c>
      <c r="D60">
        <v>50627.474146248751</v>
      </c>
      <c r="E60">
        <v>23161.475367397885</v>
      </c>
      <c r="F60">
        <v>58499.217546348533</v>
      </c>
      <c r="G60">
        <v>58391.477085043291</v>
      </c>
      <c r="H60">
        <v>64447.9843255593</v>
      </c>
      <c r="I60">
        <v>64923.243128648312</v>
      </c>
      <c r="J60">
        <v>82762.574943855885</v>
      </c>
      <c r="K60">
        <v>41651.129942406005</v>
      </c>
      <c r="L60">
        <v>97487.251535474905</v>
      </c>
      <c r="M60">
        <v>126076.27662494371</v>
      </c>
      <c r="N60">
        <v>142756.25133820271</v>
      </c>
      <c r="O60">
        <v>138750.12812626114</v>
      </c>
      <c r="P60">
        <v>172456.61730142703</v>
      </c>
      <c r="Q60">
        <v>99613.607049614497</v>
      </c>
      <c r="R60">
        <v>213602.93827059751</v>
      </c>
      <c r="S60">
        <v>178344.57908194524</v>
      </c>
      <c r="T60">
        <v>198226.91309810765</v>
      </c>
      <c r="U60">
        <v>190358.61045161253</v>
      </c>
      <c r="V60">
        <v>239176.53301894115</v>
      </c>
      <c r="W60">
        <v>141547.43520561015</v>
      </c>
      <c r="X60">
        <v>300756.03645244532</v>
      </c>
      <c r="Y60">
        <v>406551.66463660094</v>
      </c>
      <c r="Z60">
        <v>444522.09585697926</v>
      </c>
      <c r="AA60">
        <v>417828.40420966625</v>
      </c>
      <c r="AB60">
        <v>521186.80241027323</v>
      </c>
      <c r="AC60">
        <v>335182.42763317161</v>
      </c>
      <c r="AD60">
        <v>687279.38896577875</v>
      </c>
      <c r="AE60">
        <v>578968.08215339761</v>
      </c>
      <c r="AF60">
        <v>629641.96327868779</v>
      </c>
      <c r="AG60">
        <v>586692.19923688611</v>
      </c>
      <c r="AH60">
        <v>720169.93581122684</v>
      </c>
      <c r="AI60">
        <v>494590.01718147146</v>
      </c>
      <c r="AJ60">
        <v>976834.45995843387</v>
      </c>
      <c r="AK60">
        <v>1372267.2101332447</v>
      </c>
      <c r="AL60">
        <v>1435991.8956336405</v>
      </c>
      <c r="AM60">
        <v>1307320.404858053</v>
      </c>
      <c r="AN60">
        <v>1564884.9773217407</v>
      </c>
      <c r="AO60">
        <v>1258644.5475361957</v>
      </c>
      <c r="AP60">
        <v>2277470.2943255119</v>
      </c>
      <c r="AQ60">
        <v>5109120.6800718782</v>
      </c>
      <c r="AR60">
        <v>5169800.6156830722</v>
      </c>
      <c r="AS60">
        <v>4713786.0883375183</v>
      </c>
      <c r="AT60">
        <v>5413998.1033907011</v>
      </c>
      <c r="AU60">
        <v>4907020.7824866818</v>
      </c>
      <c r="AV60">
        <v>8450357.5824911911</v>
      </c>
      <c r="AW60">
        <v>14979.181200532814</v>
      </c>
      <c r="AX60">
        <v>8922.6739600168003</v>
      </c>
      <c r="AY60">
        <v>9594.2344350123713</v>
      </c>
      <c r="AZ60">
        <v>18492.373348641609</v>
      </c>
      <c r="BA60">
        <v>4671.8207923897726</v>
      </c>
      <c r="BB60">
        <v>19511.183557222164</v>
      </c>
      <c r="BC60">
        <v>26753.001644770757</v>
      </c>
      <c r="BD60">
        <v>24899.671121075309</v>
      </c>
      <c r="BE60">
        <v>25981.917743560251</v>
      </c>
      <c r="BF60">
        <v>37090.902684562272</v>
      </c>
      <c r="BG60">
        <v>14666.794069373818</v>
      </c>
      <c r="BH60">
        <v>41265.470799209746</v>
      </c>
      <c r="BI60">
        <v>41470.277200068187</v>
      </c>
      <c r="BJ60">
        <v>44870.917572398452</v>
      </c>
      <c r="BK60">
        <v>46466.521879245105</v>
      </c>
      <c r="BL60">
        <v>60339.064354463095</v>
      </c>
      <c r="BM60">
        <v>27160.51066560387</v>
      </c>
      <c r="BN60">
        <v>68458.329851694245</v>
      </c>
    </row>
    <row r="61" spans="1:66">
      <c r="A61">
        <v>1972</v>
      </c>
      <c r="B61">
        <v>38025.56421976538</v>
      </c>
      <c r="C61">
        <v>38464.106052517425</v>
      </c>
      <c r="D61">
        <v>52227.792589956414</v>
      </c>
      <c r="E61">
        <v>24381.046089030435</v>
      </c>
      <c r="F61">
        <v>60500.599715310273</v>
      </c>
      <c r="G61">
        <v>60659.153005574786</v>
      </c>
      <c r="H61">
        <v>66709.659463250733</v>
      </c>
      <c r="I61">
        <v>66958.64896984362</v>
      </c>
      <c r="J61">
        <v>85613.847424267296</v>
      </c>
      <c r="K61">
        <v>43668.781819620694</v>
      </c>
      <c r="L61">
        <v>100872.00039235313</v>
      </c>
      <c r="M61">
        <v>131793.86417620219</v>
      </c>
      <c r="N61">
        <v>148515.80775004288</v>
      </c>
      <c r="O61">
        <v>143996.2546331411</v>
      </c>
      <c r="P61">
        <v>179664.15735129593</v>
      </c>
      <c r="Q61">
        <v>104426.84422623739</v>
      </c>
      <c r="R61">
        <v>222480.31499929033</v>
      </c>
      <c r="S61">
        <v>186497.86531284239</v>
      </c>
      <c r="T61">
        <v>206411.07948817388</v>
      </c>
      <c r="U61">
        <v>197922.88054661916</v>
      </c>
      <c r="V61">
        <v>249856.31142887217</v>
      </c>
      <c r="W61">
        <v>148218.79906427849</v>
      </c>
      <c r="X61">
        <v>313502.45029559231</v>
      </c>
      <c r="Y61">
        <v>421502.55228971905</v>
      </c>
      <c r="Z61">
        <v>461616.5065183905</v>
      </c>
      <c r="AA61">
        <v>434708.08962432068</v>
      </c>
      <c r="AB61">
        <v>543418.74923878547</v>
      </c>
      <c r="AC61">
        <v>346189.45975556056</v>
      </c>
      <c r="AD61">
        <v>711869.25679645734</v>
      </c>
      <c r="AE61">
        <v>598456.86653955712</v>
      </c>
      <c r="AF61">
        <v>651543.31291930703</v>
      </c>
      <c r="AG61">
        <v>608645.69909149874</v>
      </c>
      <c r="AH61">
        <v>748704.09058325586</v>
      </c>
      <c r="AI61">
        <v>507768.89426204533</v>
      </c>
      <c r="AJ61">
        <v>1008480.0922685335</v>
      </c>
      <c r="AK61">
        <v>1406320.7011832604</v>
      </c>
      <c r="AL61">
        <v>1474020.2486436116</v>
      </c>
      <c r="AM61">
        <v>1346777.5736705016</v>
      </c>
      <c r="AN61">
        <v>1616096.0821710369</v>
      </c>
      <c r="AO61">
        <v>1283094.0899385775</v>
      </c>
      <c r="AP61">
        <v>2334177.0399082056</v>
      </c>
      <c r="AQ61">
        <v>5171857.8889295124</v>
      </c>
      <c r="AR61">
        <v>5248989.0106318546</v>
      </c>
      <c r="AS61">
        <v>4780139.7880030628</v>
      </c>
      <c r="AT61">
        <v>5489222.9919505259</v>
      </c>
      <c r="AU61">
        <v>4988186.2418273101</v>
      </c>
      <c r="AV61">
        <v>8549209.8760433849</v>
      </c>
      <c r="AW61">
        <v>15391.975433955969</v>
      </c>
      <c r="AX61">
        <v>9341.4689762800135</v>
      </c>
      <c r="AY61">
        <v>9969.5631351912307</v>
      </c>
      <c r="AZ61">
        <v>18841.737755645529</v>
      </c>
      <c r="BA61">
        <v>5093.310358440177</v>
      </c>
      <c r="BB61">
        <v>20129.199038267427</v>
      </c>
      <c r="BC61">
        <v>27606.864224605728</v>
      </c>
      <c r="BD61">
        <v>25748.870494178984</v>
      </c>
      <c r="BE61">
        <v>26738.311765781466</v>
      </c>
      <c r="BF61">
        <v>38068.196505363128</v>
      </c>
      <c r="BG61">
        <v>15487.068518229664</v>
      </c>
      <c r="BH61">
        <v>42502.853572645829</v>
      </c>
      <c r="BI61">
        <v>42875.475212917925</v>
      </c>
      <c r="BJ61">
        <v>46258.122391552701</v>
      </c>
      <c r="BK61">
        <v>47699.247554019261</v>
      </c>
      <c r="BL61">
        <v>62101.269942510124</v>
      </c>
      <c r="BM61">
        <v>28479.266217966528</v>
      </c>
      <c r="BN61">
        <v>70469.921740618811</v>
      </c>
    </row>
    <row r="62" spans="1:66">
      <c r="A62">
        <v>1973</v>
      </c>
      <c r="B62">
        <v>39612.437339532633</v>
      </c>
      <c r="C62">
        <v>40091.709635902807</v>
      </c>
      <c r="D62">
        <v>54278.921993159529</v>
      </c>
      <c r="E62">
        <v>25543.353335381751</v>
      </c>
      <c r="F62">
        <v>62863.040545651063</v>
      </c>
      <c r="G62">
        <v>63079.210578158498</v>
      </c>
      <c r="H62">
        <v>69181.811474340138</v>
      </c>
      <c r="I62">
        <v>69450.053623397675</v>
      </c>
      <c r="J62">
        <v>88833.055291586657</v>
      </c>
      <c r="K62">
        <v>45435.695795895568</v>
      </c>
      <c r="L62">
        <v>104685.66489585144</v>
      </c>
      <c r="M62">
        <v>137311.31024444025</v>
      </c>
      <c r="N62">
        <v>154270.62836785172</v>
      </c>
      <c r="O62">
        <v>149751.46263605799</v>
      </c>
      <c r="P62">
        <v>187495.69728488379</v>
      </c>
      <c r="Q62">
        <v>107864.43759009444</v>
      </c>
      <c r="R62">
        <v>231563.58391870445</v>
      </c>
      <c r="S62">
        <v>194130.41387084025</v>
      </c>
      <c r="T62">
        <v>214526.5110933973</v>
      </c>
      <c r="U62">
        <v>206157.73986069232</v>
      </c>
      <c r="V62">
        <v>261091.06604491538</v>
      </c>
      <c r="W62">
        <v>152776.12398521305</v>
      </c>
      <c r="X62">
        <v>326238.37230076443</v>
      </c>
      <c r="Y62">
        <v>432580.28078653844</v>
      </c>
      <c r="Z62">
        <v>475400.02707164077</v>
      </c>
      <c r="AA62">
        <v>449910.39007393376</v>
      </c>
      <c r="AB62">
        <v>563064.70990740694</v>
      </c>
      <c r="AC62">
        <v>351393.17586908513</v>
      </c>
      <c r="AD62">
        <v>730330.31461682019</v>
      </c>
      <c r="AE62">
        <v>609416.6309603391</v>
      </c>
      <c r="AF62">
        <v>665897.39726908784</v>
      </c>
      <c r="AG62">
        <v>625806.39135851676</v>
      </c>
      <c r="AH62">
        <v>772301.97722995537</v>
      </c>
      <c r="AI62">
        <v>509368.46586599166</v>
      </c>
      <c r="AJ62">
        <v>1027018.5097396409</v>
      </c>
      <c r="AK62">
        <v>1397957.1339308224</v>
      </c>
      <c r="AL62">
        <v>1474066.3573633195</v>
      </c>
      <c r="AM62">
        <v>1353096.8858437173</v>
      </c>
      <c r="AN62">
        <v>1634762.8741496929</v>
      </c>
      <c r="AO62">
        <v>1255801.5332792345</v>
      </c>
      <c r="AP62">
        <v>2324677.0994980875</v>
      </c>
      <c r="AQ62">
        <v>4893042.4451856259</v>
      </c>
      <c r="AR62">
        <v>4994949.5578035722</v>
      </c>
      <c r="AS62">
        <v>4530169.1590240085</v>
      </c>
      <c r="AT62">
        <v>5255959.4252099302</v>
      </c>
      <c r="AU62">
        <v>4693951.7874888116</v>
      </c>
      <c r="AV62">
        <v>8064687.292130162</v>
      </c>
      <c r="AW62">
        <v>16145.664100906768</v>
      </c>
      <c r="AX62">
        <v>10043.063204725135</v>
      </c>
      <c r="AY62">
        <v>10733.365648407938</v>
      </c>
      <c r="AZ62">
        <v>19724.788694732411</v>
      </c>
      <c r="BA62">
        <v>5651.0108748679331</v>
      </c>
      <c r="BB62">
        <v>21040.416195450689</v>
      </c>
      <c r="BC62">
        <v>28757.007016765121</v>
      </c>
      <c r="BD62">
        <v>26872.638336386066</v>
      </c>
      <c r="BE62">
        <v>27907.292635885573</v>
      </c>
      <c r="BF62">
        <v>39477.058071856838</v>
      </c>
      <c r="BG62">
        <v>16396.56619596923</v>
      </c>
      <c r="BH62">
        <v>44118.535726422902</v>
      </c>
      <c r="BI62">
        <v>44521.185661588053</v>
      </c>
      <c r="BJ62">
        <v>47909.607250962232</v>
      </c>
      <c r="BK62">
        <v>49374.7013702326</v>
      </c>
      <c r="BL62">
        <v>64167.394793262349</v>
      </c>
      <c r="BM62">
        <v>29828.510347345844</v>
      </c>
      <c r="BN62">
        <v>72966.185140138186</v>
      </c>
    </row>
    <row r="63" spans="1:66">
      <c r="A63">
        <v>1974</v>
      </c>
      <c r="B63">
        <v>38495.716056531506</v>
      </c>
      <c r="C63">
        <v>39101.134687791426</v>
      </c>
      <c r="D63">
        <v>52831.419755623727</v>
      </c>
      <c r="E63">
        <v>24821.455691228792</v>
      </c>
      <c r="F63">
        <v>60862.517345774722</v>
      </c>
      <c r="G63">
        <v>61209.069477897792</v>
      </c>
      <c r="H63">
        <v>66962.834496391064</v>
      </c>
      <c r="I63">
        <v>67493.589655077449</v>
      </c>
      <c r="J63">
        <v>86456.547016660305</v>
      </c>
      <c r="K63">
        <v>43874.209971853757</v>
      </c>
      <c r="L63">
        <v>101186.90582943641</v>
      </c>
      <c r="M63">
        <v>132030.08498164776</v>
      </c>
      <c r="N63">
        <v>148253.79357709494</v>
      </c>
      <c r="O63">
        <v>144875.9625147249</v>
      </c>
      <c r="P63">
        <v>181842.37548863454</v>
      </c>
      <c r="Q63">
        <v>102411.10954327007</v>
      </c>
      <c r="R63">
        <v>222407.83826711192</v>
      </c>
      <c r="S63">
        <v>185554.34533830878</v>
      </c>
      <c r="T63">
        <v>205399.65119104108</v>
      </c>
      <c r="U63">
        <v>198783.49832001387</v>
      </c>
      <c r="V63">
        <v>252793.40435432916</v>
      </c>
      <c r="W63">
        <v>143573.76189875297</v>
      </c>
      <c r="X63">
        <v>311815.08021349506</v>
      </c>
      <c r="Y63">
        <v>410094.9204538769</v>
      </c>
      <c r="Z63">
        <v>452327.3291171444</v>
      </c>
      <c r="AA63">
        <v>431476.61709623336</v>
      </c>
      <c r="AB63">
        <v>543928.57305073389</v>
      </c>
      <c r="AC63">
        <v>323425.80566436384</v>
      </c>
      <c r="AD63">
        <v>693857.88739076629</v>
      </c>
      <c r="AE63">
        <v>575367.27587959962</v>
      </c>
      <c r="AF63">
        <v>631660.6719327973</v>
      </c>
      <c r="AG63">
        <v>598096.89294397866</v>
      </c>
      <c r="AH63">
        <v>745430.86112140852</v>
      </c>
      <c r="AI63">
        <v>466098.33827208186</v>
      </c>
      <c r="AJ63">
        <v>971754.40192174201</v>
      </c>
      <c r="AK63">
        <v>1301863.0447726138</v>
      </c>
      <c r="AL63">
        <v>1384746.8100930906</v>
      </c>
      <c r="AM63">
        <v>1275413.5243912055</v>
      </c>
      <c r="AN63">
        <v>1565484.9526942789</v>
      </c>
      <c r="AO63">
        <v>1135586.6455974178</v>
      </c>
      <c r="AP63">
        <v>2168841.0888723521</v>
      </c>
      <c r="AQ63">
        <v>4412341.0049854498</v>
      </c>
      <c r="AR63">
        <v>4533214.6417259183</v>
      </c>
      <c r="AS63">
        <v>4111351.5624048631</v>
      </c>
      <c r="AT63">
        <v>4871025.1118743392</v>
      </c>
      <c r="AU63">
        <v>4135116.9002407705</v>
      </c>
      <c r="AV63">
        <v>7248002.3415831979</v>
      </c>
      <c r="AW63">
        <v>15782.362635165222</v>
      </c>
      <c r="AX63">
        <v>10028.597616671939</v>
      </c>
      <c r="AY63">
        <v>10708.679720505392</v>
      </c>
      <c r="AZ63">
        <v>19206.292494587145</v>
      </c>
      <c r="BA63">
        <v>5768.7014106038296</v>
      </c>
      <c r="BB63">
        <v>20538.128862113037</v>
      </c>
      <c r="BC63">
        <v>28103.008398185255</v>
      </c>
      <c r="BD63">
        <v>26300.374109802236</v>
      </c>
      <c r="BE63">
        <v>27348.376040354367</v>
      </c>
      <c r="BF63">
        <v>38496.869118622526</v>
      </c>
      <c r="BG63">
        <v>16200.383041001982</v>
      </c>
      <c r="BH63">
        <v>42913.037243403916</v>
      </c>
      <c r="BI63">
        <v>43503.81560196029</v>
      </c>
      <c r="BJ63">
        <v>46640.094726215109</v>
      </c>
      <c r="BK63">
        <v>48147.996440165589</v>
      </c>
      <c r="BL63">
        <v>62610.08989866676</v>
      </c>
      <c r="BM63">
        <v>29239.985078999671</v>
      </c>
      <c r="BN63">
        <v>70881.672720017537</v>
      </c>
    </row>
    <row r="64" spans="1:66">
      <c r="A64">
        <v>1975</v>
      </c>
      <c r="B64">
        <v>37258.607806613552</v>
      </c>
      <c r="C64">
        <v>37404.791558938363</v>
      </c>
      <c r="D64">
        <v>50246.271683132087</v>
      </c>
      <c r="E64">
        <v>24887.206105504487</v>
      </c>
      <c r="F64">
        <v>58733.954732835038</v>
      </c>
      <c r="G64">
        <v>59412.634215596205</v>
      </c>
      <c r="H64">
        <v>64681.585674934227</v>
      </c>
      <c r="I64">
        <v>64640.134209110867</v>
      </c>
      <c r="J64">
        <v>82689.770214750868</v>
      </c>
      <c r="K64">
        <v>43785.144834184437</v>
      </c>
      <c r="L64">
        <v>97764.500662525839</v>
      </c>
      <c r="M64">
        <v>127988.49973140373</v>
      </c>
      <c r="N64">
        <v>143025.05209196295</v>
      </c>
      <c r="O64">
        <v>138944.81937758718</v>
      </c>
      <c r="P64">
        <v>174301.90381194637</v>
      </c>
      <c r="Q64">
        <v>100777.35534876722</v>
      </c>
      <c r="R64">
        <v>215173.24753531223</v>
      </c>
      <c r="S64">
        <v>179118.56339507599</v>
      </c>
      <c r="T64">
        <v>197638.4385710613</v>
      </c>
      <c r="U64">
        <v>190192.48545816087</v>
      </c>
      <c r="V64">
        <v>242227.9853637066</v>
      </c>
      <c r="W64">
        <v>140385.75670281492</v>
      </c>
      <c r="X64">
        <v>300897.57641834248</v>
      </c>
      <c r="Y64">
        <v>393286.5065147226</v>
      </c>
      <c r="Z64">
        <v>433876.62164296687</v>
      </c>
      <c r="AA64">
        <v>411296.48743933538</v>
      </c>
      <c r="AB64">
        <v>521266.9718489041</v>
      </c>
      <c r="AC64">
        <v>311182.20418338961</v>
      </c>
      <c r="AD64">
        <v>664922.56733799318</v>
      </c>
      <c r="AE64">
        <v>550139.22784718219</v>
      </c>
      <c r="AF64">
        <v>605104.70048018871</v>
      </c>
      <c r="AG64">
        <v>569020.75368076796</v>
      </c>
      <c r="AH64">
        <v>714191.4265303181</v>
      </c>
      <c r="AI64">
        <v>446755.1781930906</v>
      </c>
      <c r="AJ64">
        <v>928882.27329297573</v>
      </c>
      <c r="AK64">
        <v>1241031.4520700567</v>
      </c>
      <c r="AL64">
        <v>1324970.4304532462</v>
      </c>
      <c r="AM64">
        <v>1212173.8643873648</v>
      </c>
      <c r="AN64">
        <v>1505362.5168212359</v>
      </c>
      <c r="AO64">
        <v>1077552.8578331976</v>
      </c>
      <c r="AP64">
        <v>2064219.1362009768</v>
      </c>
      <c r="AQ64">
        <v>4248213.0828716457</v>
      </c>
      <c r="AR64">
        <v>4377797.1489490606</v>
      </c>
      <c r="AS64">
        <v>3940681.7304153028</v>
      </c>
      <c r="AT64">
        <v>4766978.241271425</v>
      </c>
      <c r="AU64">
        <v>3945107.4476098404</v>
      </c>
      <c r="AV64">
        <v>6988093.4393661935</v>
      </c>
      <c r="AW64">
        <v>15104.581397630891</v>
      </c>
      <c r="AX64">
        <v>9835.6299382928628</v>
      </c>
      <c r="AY64">
        <v>10169.448908765855</v>
      </c>
      <c r="AZ64">
        <v>17802.773151513291</v>
      </c>
      <c r="BA64">
        <v>5989.2673768245359</v>
      </c>
      <c r="BB64">
        <v>19703.408803144241</v>
      </c>
      <c r="BC64">
        <v>27177.508703859086</v>
      </c>
      <c r="BD64">
        <v>25506.780663796948</v>
      </c>
      <c r="BE64">
        <v>26122.566245755159</v>
      </c>
      <c r="BF64">
        <v>36462.312557708283</v>
      </c>
      <c r="BG64">
        <v>16454.967300697517</v>
      </c>
      <c r="BH64">
        <v>41351.811088115348</v>
      </c>
      <c r="BI64">
        <v>42268.66783664433</v>
      </c>
      <c r="BJ64">
        <v>45095.719070677049</v>
      </c>
      <c r="BK64">
        <v>46063.962916991797</v>
      </c>
      <c r="BL64">
        <v>59786.736815452001</v>
      </c>
      <c r="BM64">
        <v>29537.092205538738</v>
      </c>
      <c r="BN64">
        <v>68412.313944329231</v>
      </c>
    </row>
    <row r="65" spans="1:66">
      <c r="A65">
        <v>1976</v>
      </c>
      <c r="B65">
        <v>38619.525961336556</v>
      </c>
      <c r="C65">
        <v>38915.329823940992</v>
      </c>
      <c r="D65">
        <v>51745.451353715856</v>
      </c>
      <c r="E65">
        <v>26101.621271924108</v>
      </c>
      <c r="F65">
        <v>60682.215817725759</v>
      </c>
      <c r="G65">
        <v>61627.713444469344</v>
      </c>
      <c r="H65">
        <v>66885.101039691523</v>
      </c>
      <c r="I65">
        <v>67118.19202838467</v>
      </c>
      <c r="J65">
        <v>85341.700019338299</v>
      </c>
      <c r="K65">
        <v>45713.289623336117</v>
      </c>
      <c r="L65">
        <v>101042.39898823721</v>
      </c>
      <c r="M65">
        <v>132926.94690481192</v>
      </c>
      <c r="N65">
        <v>148083.95423768804</v>
      </c>
      <c r="O65">
        <v>144632.41181392319</v>
      </c>
      <c r="P65">
        <v>180605.84475323622</v>
      </c>
      <c r="Q65">
        <v>104434.869375293</v>
      </c>
      <c r="R65">
        <v>222972.19150947695</v>
      </c>
      <c r="S65">
        <v>185817.31915540996</v>
      </c>
      <c r="T65">
        <v>204578.54508267023</v>
      </c>
      <c r="U65">
        <v>197993.94001917072</v>
      </c>
      <c r="V65">
        <v>250849.95312754528</v>
      </c>
      <c r="W65">
        <v>145150.86253654637</v>
      </c>
      <c r="X65">
        <v>311813.13104467321</v>
      </c>
      <c r="Y65">
        <v>406636.91425861744</v>
      </c>
      <c r="Z65">
        <v>448103.7719743753</v>
      </c>
      <c r="AA65">
        <v>427177.30497481063</v>
      </c>
      <c r="AB65">
        <v>538918.94019012863</v>
      </c>
      <c r="AC65">
        <v>320846.92876342189</v>
      </c>
      <c r="AD65">
        <v>685199.58474409557</v>
      </c>
      <c r="AE65">
        <v>568818.47429310146</v>
      </c>
      <c r="AF65">
        <v>624949.49463316146</v>
      </c>
      <c r="AG65">
        <v>590588.92705664306</v>
      </c>
      <c r="AH65">
        <v>738139.47329519014</v>
      </c>
      <c r="AI65">
        <v>459651.80278856482</v>
      </c>
      <c r="AJ65">
        <v>956144.5288976843</v>
      </c>
      <c r="AK65">
        <v>1284131.2912467979</v>
      </c>
      <c r="AL65">
        <v>1368913.8532423251</v>
      </c>
      <c r="AM65">
        <v>1260511.0629034061</v>
      </c>
      <c r="AN65">
        <v>1562729.8767169069</v>
      </c>
      <c r="AO65">
        <v>1105738.1696112677</v>
      </c>
      <c r="AP65">
        <v>2130717.3379583596</v>
      </c>
      <c r="AQ65">
        <v>4465818.015139048</v>
      </c>
      <c r="AR65">
        <v>4592495.2017859258</v>
      </c>
      <c r="AS65">
        <v>4130019.6027566898</v>
      </c>
      <c r="AT65">
        <v>5040813.0632149167</v>
      </c>
      <c r="AU65">
        <v>4084686.6151225246</v>
      </c>
      <c r="AV65">
        <v>7318414.5507068979</v>
      </c>
      <c r="AW65">
        <v>15611.338478203759</v>
      </c>
      <c r="AX65">
        <v>10353.95088298158</v>
      </c>
      <c r="AY65">
        <v>10712.467619497331</v>
      </c>
      <c r="AZ65">
        <v>18149.202688093414</v>
      </c>
      <c r="BA65">
        <v>6489.9529205121025</v>
      </c>
      <c r="BB65">
        <v>20322.032647214313</v>
      </c>
      <c r="BC65">
        <v>28140.923634283736</v>
      </c>
      <c r="BD65">
        <v>26456.811708408612</v>
      </c>
      <c r="BE65">
        <v>27168.987380609644</v>
      </c>
      <c r="BF65">
        <v>37427.629864880262</v>
      </c>
      <c r="BG65">
        <v>17397.927038216454</v>
      </c>
      <c r="BH65">
        <v>42649.996296420075</v>
      </c>
      <c r="BI65">
        <v>43802.905079383709</v>
      </c>
      <c r="BJ65">
        <v>46585.387740192404</v>
      </c>
      <c r="BK65">
        <v>47739.637082000037</v>
      </c>
      <c r="BL65">
        <v>61525.663835863845</v>
      </c>
      <c r="BM65">
        <v>31032.894685346888</v>
      </c>
      <c r="BN65">
        <v>70559.950857927266</v>
      </c>
    </row>
    <row r="66" spans="1:66">
      <c r="A66">
        <v>1977</v>
      </c>
      <c r="B66">
        <v>39814.06470348857</v>
      </c>
      <c r="C66">
        <v>39944.8855338301</v>
      </c>
      <c r="D66">
        <v>53159.382324677674</v>
      </c>
      <c r="E66">
        <v>27163.112750931952</v>
      </c>
      <c r="F66">
        <v>62300.234004782666</v>
      </c>
      <c r="G66">
        <v>63680.035465750145</v>
      </c>
      <c r="H66">
        <v>68905.192709037699</v>
      </c>
      <c r="I66">
        <v>68841.954997174456</v>
      </c>
      <c r="J66">
        <v>87790.572716572089</v>
      </c>
      <c r="K66">
        <v>47471.141804197614</v>
      </c>
      <c r="L66">
        <v>103909.22546629072</v>
      </c>
      <c r="M66">
        <v>137946.36567419214</v>
      </c>
      <c r="N66">
        <v>153139.02257987458</v>
      </c>
      <c r="O66">
        <v>149007.23980575035</v>
      </c>
      <c r="P66">
        <v>186757.85328648335</v>
      </c>
      <c r="Q66">
        <v>108661.00865621175</v>
      </c>
      <c r="R66">
        <v>230569.50356852578</v>
      </c>
      <c r="S66">
        <v>193296.99332139976</v>
      </c>
      <c r="T66">
        <v>212050.58409571805</v>
      </c>
      <c r="U66">
        <v>204560.17741736316</v>
      </c>
      <c r="V66">
        <v>259987.65093633172</v>
      </c>
      <c r="W66">
        <v>151328.48346207416</v>
      </c>
      <c r="X66">
        <v>322990.8897242329</v>
      </c>
      <c r="Y66">
        <v>424630.58066709328</v>
      </c>
      <c r="Z66">
        <v>466828.04118990304</v>
      </c>
      <c r="AA66">
        <v>443980.98739337281</v>
      </c>
      <c r="AB66">
        <v>561447.07701233926</v>
      </c>
      <c r="AC66">
        <v>335965.65279376908</v>
      </c>
      <c r="AD66">
        <v>713027.71244671079</v>
      </c>
      <c r="AE66">
        <v>596379.89594576682</v>
      </c>
      <c r="AF66">
        <v>653299.28869113151</v>
      </c>
      <c r="AG66">
        <v>615860.26028811559</v>
      </c>
      <c r="AH66">
        <v>771184.52710651862</v>
      </c>
      <c r="AI66">
        <v>482325.23292278114</v>
      </c>
      <c r="AJ66">
        <v>997512.24953807879</v>
      </c>
      <c r="AK66">
        <v>1355714.014290442</v>
      </c>
      <c r="AL66">
        <v>1441568.405210143</v>
      </c>
      <c r="AM66">
        <v>1325061.1884307866</v>
      </c>
      <c r="AN66">
        <v>1644286.438726862</v>
      </c>
      <c r="AO66">
        <v>1168992.3678081136</v>
      </c>
      <c r="AP66">
        <v>2239915.4053865173</v>
      </c>
      <c r="AQ66">
        <v>4741088.4533871291</v>
      </c>
      <c r="AR66">
        <v>4871639.2199227195</v>
      </c>
      <c r="AS66">
        <v>4379443.1329739569</v>
      </c>
      <c r="AT66">
        <v>5329974.904441637</v>
      </c>
      <c r="AU66">
        <v>4355704.7271724008</v>
      </c>
      <c r="AV66">
        <v>7738520.6736212578</v>
      </c>
      <c r="AW66">
        <v>15948.093941226996</v>
      </c>
      <c r="AX66">
        <v>10722.936697939451</v>
      </c>
      <c r="AY66">
        <v>11047.816070485744</v>
      </c>
      <c r="AZ66">
        <v>18528.191932783258</v>
      </c>
      <c r="BA66">
        <v>6855.083697666284</v>
      </c>
      <c r="BB66">
        <v>20691.242543274606</v>
      </c>
      <c r="BC66">
        <v>28910.475706743728</v>
      </c>
      <c r="BD66">
        <v>27222.402717223456</v>
      </c>
      <c r="BE66">
        <v>27826.846170283396</v>
      </c>
      <c r="BF66">
        <v>38315.107773365933</v>
      </c>
      <c r="BG66">
        <v>18107.790983678638</v>
      </c>
      <c r="BH66">
        <v>43603.648497700087</v>
      </c>
      <c r="BI66">
        <v>45113.452913639645</v>
      </c>
      <c r="BJ66">
        <v>47846.735241328475</v>
      </c>
      <c r="BK66">
        <v>48800.633795030451</v>
      </c>
      <c r="BL66">
        <v>63048.752574094287</v>
      </c>
      <c r="BM66">
        <v>32173.67509119408</v>
      </c>
      <c r="BN66">
        <v>72244.155940731944</v>
      </c>
    </row>
    <row r="67" spans="1:66">
      <c r="A67">
        <v>1978</v>
      </c>
      <c r="B67">
        <v>41230.512488196844</v>
      </c>
      <c r="C67">
        <v>41592.335148981387</v>
      </c>
      <c r="D67">
        <v>55061.253043911653</v>
      </c>
      <c r="E67">
        <v>28110.607198331618</v>
      </c>
      <c r="F67">
        <v>64255.026653125111</v>
      </c>
      <c r="G67">
        <v>65988.975046877342</v>
      </c>
      <c r="H67">
        <v>71183.42480712806</v>
      </c>
      <c r="I67">
        <v>71458.299419817151</v>
      </c>
      <c r="J67">
        <v>90925.483901826155</v>
      </c>
      <c r="K67">
        <v>48933.919356932995</v>
      </c>
      <c r="L67">
        <v>107283.6947189927</v>
      </c>
      <c r="M67">
        <v>143104.29147485513</v>
      </c>
      <c r="N67">
        <v>158342.0844189467</v>
      </c>
      <c r="O67">
        <v>154923.20260710237</v>
      </c>
      <c r="P67">
        <v>194175.00081312246</v>
      </c>
      <c r="Q67">
        <v>111500.04300256402</v>
      </c>
      <c r="R67">
        <v>238570.28529010815</v>
      </c>
      <c r="S67">
        <v>200711.12160274395</v>
      </c>
      <c r="T67">
        <v>219728.54292554452</v>
      </c>
      <c r="U67">
        <v>213181.5178578551</v>
      </c>
      <c r="V67">
        <v>271129.6739856925</v>
      </c>
      <c r="W67">
        <v>155296.48383742059</v>
      </c>
      <c r="X67">
        <v>334354.26168875984</v>
      </c>
      <c r="Y67">
        <v>444028.28446991357</v>
      </c>
      <c r="Z67">
        <v>488124.4700395196</v>
      </c>
      <c r="AA67">
        <v>465839.60585173691</v>
      </c>
      <c r="AB67">
        <v>592116.15207959479</v>
      </c>
      <c r="AC67">
        <v>345957.41533476149</v>
      </c>
      <c r="AD67">
        <v>742750.22319046478</v>
      </c>
      <c r="AE67">
        <v>628059.07239717303</v>
      </c>
      <c r="AF67">
        <v>687129.34977293352</v>
      </c>
      <c r="AG67">
        <v>649374.94886311144</v>
      </c>
      <c r="AH67">
        <v>819639.25264909968</v>
      </c>
      <c r="AI67">
        <v>499627.45000527723</v>
      </c>
      <c r="AJ67">
        <v>1045553.1919022573</v>
      </c>
      <c r="AK67">
        <v>1450929.9822222833</v>
      </c>
      <c r="AL67">
        <v>1541897.5221268835</v>
      </c>
      <c r="AM67">
        <v>1417831.2113537341</v>
      </c>
      <c r="AN67">
        <v>1782152.7095478743</v>
      </c>
      <c r="AO67">
        <v>1223708.0622932208</v>
      </c>
      <c r="AP67">
        <v>2392121.2313961019</v>
      </c>
      <c r="AQ67">
        <v>5152967.7822331702</v>
      </c>
      <c r="AR67">
        <v>5300747.5266618878</v>
      </c>
      <c r="AS67">
        <v>4723457.994020544</v>
      </c>
      <c r="AT67">
        <v>5865462.432248232</v>
      </c>
      <c r="AU67">
        <v>4660590.6308010714</v>
      </c>
      <c r="AV67">
        <v>8383610.8611142244</v>
      </c>
      <c r="AW67">
        <v>16472.049929516346</v>
      </c>
      <c r="AX67">
        <v>11277.600169265621</v>
      </c>
      <c r="AY67">
        <v>11726.370878145635</v>
      </c>
      <c r="AZ67">
        <v>19197.02218599715</v>
      </c>
      <c r="BA67">
        <v>7287.2950397302347</v>
      </c>
      <c r="BB67">
        <v>21226.358587257528</v>
      </c>
      <c r="BC67">
        <v>29911.203711901479</v>
      </c>
      <c r="BD67">
        <v>28218.115607002415</v>
      </c>
      <c r="BE67">
        <v>29000.016542523495</v>
      </c>
      <c r="BF67">
        <v>39604.169958443774</v>
      </c>
      <c r="BG67">
        <v>18845.114331194683</v>
      </c>
      <c r="BH67">
        <v>44886.664582349222</v>
      </c>
      <c r="BI67">
        <v>46710.145939882896</v>
      </c>
      <c r="BJ67">
        <v>49393.759904173407</v>
      </c>
      <c r="BK67">
        <v>50592.073622995827</v>
      </c>
      <c r="BL67">
        <v>65113.104674002054</v>
      </c>
      <c r="BM67">
        <v>33292.388445525234</v>
      </c>
      <c r="BN67">
        <v>74462.047076213843</v>
      </c>
    </row>
    <row r="68" spans="1:66">
      <c r="A68">
        <v>1979</v>
      </c>
      <c r="B68">
        <v>41386.464686162697</v>
      </c>
      <c r="C68">
        <v>41662.889557387869</v>
      </c>
      <c r="D68">
        <v>54465.538714105038</v>
      </c>
      <c r="E68">
        <v>28545.406133421529</v>
      </c>
      <c r="F68">
        <v>64260.651655083893</v>
      </c>
      <c r="G68">
        <v>66153.614982784929</v>
      </c>
      <c r="H68">
        <v>71220.129257878143</v>
      </c>
      <c r="I68">
        <v>71275.140263689216</v>
      </c>
      <c r="J68">
        <v>90134.186477736948</v>
      </c>
      <c r="K68">
        <v>49478.718029824668</v>
      </c>
      <c r="L68">
        <v>107109.51005161047</v>
      </c>
      <c r="M68">
        <v>144388.78673106607</v>
      </c>
      <c r="N68">
        <v>159287.87020726327</v>
      </c>
      <c r="O68">
        <v>155102.32034794896</v>
      </c>
      <c r="P68">
        <v>194690.88722342622</v>
      </c>
      <c r="Q68">
        <v>111936.83296417161</v>
      </c>
      <c r="R68">
        <v>239834.50208538756</v>
      </c>
      <c r="S68">
        <v>204006.01464806127</v>
      </c>
      <c r="T68">
        <v>222493.42887345768</v>
      </c>
      <c r="U68">
        <v>214576.26693626793</v>
      </c>
      <c r="V68">
        <v>274152.55942562129</v>
      </c>
      <c r="W68">
        <v>156355.65748177547</v>
      </c>
      <c r="X68">
        <v>338296.05007480166</v>
      </c>
      <c r="Y68">
        <v>461602.13640989515</v>
      </c>
      <c r="Z68">
        <v>506407.02677031944</v>
      </c>
      <c r="AA68">
        <v>479592.955124197</v>
      </c>
      <c r="AB68">
        <v>615115.76859318302</v>
      </c>
      <c r="AC68">
        <v>354274.58498043619</v>
      </c>
      <c r="AD68">
        <v>767962.8329589084</v>
      </c>
      <c r="AE68">
        <v>662726.43014658894</v>
      </c>
      <c r="AF68">
        <v>722289.04254643572</v>
      </c>
      <c r="AG68">
        <v>676234.35133010976</v>
      </c>
      <c r="AH68">
        <v>865288.63883862831</v>
      </c>
      <c r="AI68">
        <v>516403.73046338081</v>
      </c>
      <c r="AJ68">
        <v>1096245.4274738054</v>
      </c>
      <c r="AK68">
        <v>1596733.4561457178</v>
      </c>
      <c r="AL68">
        <v>1693161.974315251</v>
      </c>
      <c r="AM68">
        <v>1535224.7793120483</v>
      </c>
      <c r="AN68">
        <v>1969837.2556499222</v>
      </c>
      <c r="AO68">
        <v>1315784.082756724</v>
      </c>
      <c r="AP68">
        <v>2626108.0255657439</v>
      </c>
      <c r="AQ68">
        <v>6084607.8594601825</v>
      </c>
      <c r="AR68">
        <v>6258952.6807267191</v>
      </c>
      <c r="AS68">
        <v>5363213.9125433629</v>
      </c>
      <c r="AT68">
        <v>6936612.3798688948</v>
      </c>
      <c r="AU68">
        <v>5446401.8125901651</v>
      </c>
      <c r="AV68">
        <v>9852112.3677784149</v>
      </c>
      <c r="AW68">
        <v>16619.314389540468</v>
      </c>
      <c r="AX68">
        <v>11552.800114447264</v>
      </c>
      <c r="AY68">
        <v>12050.638851086514</v>
      </c>
      <c r="AZ68">
        <v>18796.890950473131</v>
      </c>
      <c r="BA68">
        <v>7612.0942370183893</v>
      </c>
      <c r="BB68">
        <v>21411.793258557318</v>
      </c>
      <c r="BC68">
        <v>29941.762236728988</v>
      </c>
      <c r="BD68">
        <v>28286.308517151516</v>
      </c>
      <c r="BE68">
        <v>29058.508358436633</v>
      </c>
      <c r="BF68">
        <v>38884.94443529156</v>
      </c>
      <c r="BG68">
        <v>19279.692041115959</v>
      </c>
      <c r="BH68">
        <v>44752.446051716819</v>
      </c>
      <c r="BI68">
        <v>46594.822045714638</v>
      </c>
      <c r="BJ68">
        <v>49203.194020531839</v>
      </c>
      <c r="BK68">
        <v>50318.34524262428</v>
      </c>
      <c r="BL68">
        <v>63995.011291314615</v>
      </c>
      <c r="BM68">
        <v>33864.189296237921</v>
      </c>
      <c r="BN68">
        <v>73928.262043166193</v>
      </c>
    </row>
    <row r="69" spans="1:66">
      <c r="A69">
        <v>1980</v>
      </c>
      <c r="B69">
        <v>40185.404687494105</v>
      </c>
      <c r="C69">
        <v>40366.242897969627</v>
      </c>
      <c r="D69">
        <v>52770.705428461588</v>
      </c>
      <c r="E69">
        <v>28049.894622754284</v>
      </c>
      <c r="F69">
        <v>62283.92698031578</v>
      </c>
      <c r="G69">
        <v>64382.867400914118</v>
      </c>
      <c r="H69">
        <v>69139.860324428155</v>
      </c>
      <c r="I69">
        <v>69160.879030361801</v>
      </c>
      <c r="J69">
        <v>87624.419049397329</v>
      </c>
      <c r="K69">
        <v>48542.602577382662</v>
      </c>
      <c r="L69">
        <v>103928.46550557487</v>
      </c>
      <c r="M69">
        <v>137605.22676446039</v>
      </c>
      <c r="N69">
        <v>152370.66384270135</v>
      </c>
      <c r="O69">
        <v>148787.75014608723</v>
      </c>
      <c r="P69">
        <v>187426.05081446673</v>
      </c>
      <c r="Q69">
        <v>106653.42316433306</v>
      </c>
      <c r="R69">
        <v>228581.18518950464</v>
      </c>
      <c r="S69">
        <v>192115.88149726644</v>
      </c>
      <c r="T69">
        <v>210859.18409149701</v>
      </c>
      <c r="U69">
        <v>204062.72174948995</v>
      </c>
      <c r="V69">
        <v>262007.4883913321</v>
      </c>
      <c r="W69">
        <v>146227.19869316407</v>
      </c>
      <c r="X69">
        <v>318198.34951722057</v>
      </c>
      <c r="Y69">
        <v>428781.36452975561</v>
      </c>
      <c r="Z69">
        <v>471933.47115870746</v>
      </c>
      <c r="AA69">
        <v>450463.25735859521</v>
      </c>
      <c r="AB69">
        <v>583933.93849672691</v>
      </c>
      <c r="AC69">
        <v>318444.08662704623</v>
      </c>
      <c r="AD69">
        <v>712779.31182639231</v>
      </c>
      <c r="AE69">
        <v>610628.90790401609</v>
      </c>
      <c r="AF69">
        <v>670769.59062072623</v>
      </c>
      <c r="AG69">
        <v>635388.35082227981</v>
      </c>
      <c r="AH69">
        <v>818728.98257170618</v>
      </c>
      <c r="AI69">
        <v>459297.40131029498</v>
      </c>
      <c r="AJ69">
        <v>1013325.2289374828</v>
      </c>
      <c r="AK69">
        <v>1433228.6951542185</v>
      </c>
      <c r="AL69">
        <v>1536095.4317591402</v>
      </c>
      <c r="AM69">
        <v>1424872.9461958632</v>
      </c>
      <c r="AN69">
        <v>1837710.1801547324</v>
      </c>
      <c r="AO69">
        <v>1132746.6250536111</v>
      </c>
      <c r="AP69">
        <v>2361682.4953197292</v>
      </c>
      <c r="AQ69">
        <v>5087148.3181429021</v>
      </c>
      <c r="AR69">
        <v>5292879.3212648248</v>
      </c>
      <c r="AS69">
        <v>4797178.5028427672</v>
      </c>
      <c r="AT69">
        <v>6176932.9293095944</v>
      </c>
      <c r="AU69">
        <v>4240356.3444563858</v>
      </c>
      <c r="AV69">
        <v>8273582.5901143141</v>
      </c>
      <c r="AW69">
        <v>15987.941974074098</v>
      </c>
      <c r="AX69">
        <v>11230.949050560064</v>
      </c>
      <c r="AY69">
        <v>11571.606765577448</v>
      </c>
      <c r="AZ69">
        <v>17916.991807525839</v>
      </c>
      <c r="BA69">
        <v>7557.1866681259053</v>
      </c>
      <c r="BB69">
        <v>20639.388455056687</v>
      </c>
      <c r="BC69">
        <v>29360.980012275628</v>
      </c>
      <c r="BD69">
        <v>27720.375892471075</v>
      </c>
      <c r="BE69">
        <v>28319.40875928989</v>
      </c>
      <c r="BF69">
        <v>37809.000385572122</v>
      </c>
      <c r="BG69">
        <v>19316.16922924553</v>
      </c>
      <c r="BH69">
        <v>43806.453845961463</v>
      </c>
      <c r="BI69">
        <v>46077.277560027534</v>
      </c>
      <c r="BJ69">
        <v>48332.159444859841</v>
      </c>
      <c r="BK69">
        <v>49254.161251430429</v>
      </c>
      <c r="BL69">
        <v>62674.011108129969</v>
      </c>
      <c r="BM69">
        <v>34014.897430645062</v>
      </c>
      <c r="BN69">
        <v>72765.285584592435</v>
      </c>
    </row>
    <row r="70" spans="1:66">
      <c r="A70">
        <v>1981</v>
      </c>
      <c r="B70">
        <v>40495.798390338736</v>
      </c>
      <c r="C70">
        <v>40387.201170349566</v>
      </c>
      <c r="D70">
        <v>52644.212193478597</v>
      </c>
      <c r="E70">
        <v>28792.165672099294</v>
      </c>
      <c r="F70">
        <v>62720.024926051352</v>
      </c>
      <c r="G70">
        <v>65190.589266778654</v>
      </c>
      <c r="H70">
        <v>69744.129533611835</v>
      </c>
      <c r="I70">
        <v>69443.320363327119</v>
      </c>
      <c r="J70">
        <v>87805.461734925528</v>
      </c>
      <c r="K70">
        <v>49820.339032095464</v>
      </c>
      <c r="L70">
        <v>104888.31896719485</v>
      </c>
      <c r="M70">
        <v>140598.96459711008</v>
      </c>
      <c r="N70">
        <v>155159.40266657333</v>
      </c>
      <c r="O70">
        <v>150928.32800873698</v>
      </c>
      <c r="P70">
        <v>189338.79271981324</v>
      </c>
      <c r="Q70">
        <v>110919.44200624741</v>
      </c>
      <c r="R70">
        <v>232806.39287539732</v>
      </c>
      <c r="S70">
        <v>197193.32884107248</v>
      </c>
      <c r="T70">
        <v>215660.65478475721</v>
      </c>
      <c r="U70">
        <v>208057.58389474091</v>
      </c>
      <c r="V70">
        <v>264817.90752317797</v>
      </c>
      <c r="W70">
        <v>153491.12358638647</v>
      </c>
      <c r="X70">
        <v>325478.64421305183</v>
      </c>
      <c r="Y70">
        <v>447424.26480510546</v>
      </c>
      <c r="Z70">
        <v>488589.83678127301</v>
      </c>
      <c r="AA70">
        <v>465077.29645898903</v>
      </c>
      <c r="AB70">
        <v>598456.48920016084</v>
      </c>
      <c r="AC70">
        <v>342248.54063595011</v>
      </c>
      <c r="AD70">
        <v>739318.28984329861</v>
      </c>
      <c r="AE70">
        <v>645180.25400194118</v>
      </c>
      <c r="AF70">
        <v>701806.17786604282</v>
      </c>
      <c r="AG70">
        <v>662974.32124619989</v>
      </c>
      <c r="AH70">
        <v>848863.57826047961</v>
      </c>
      <c r="AI70">
        <v>499014.47562497325</v>
      </c>
      <c r="AJ70">
        <v>1063526.3530689161</v>
      </c>
      <c r="AK70">
        <v>1556771.1922677306</v>
      </c>
      <c r="AL70">
        <v>1653645.4979620993</v>
      </c>
      <c r="AM70">
        <v>1528984.1544957375</v>
      </c>
      <c r="AN70">
        <v>1946838.631623951</v>
      </c>
      <c r="AO70">
        <v>1272167.5078902931</v>
      </c>
      <c r="AP70">
        <v>2545177.488930969</v>
      </c>
      <c r="AQ70">
        <v>5661974.6204232154</v>
      </c>
      <c r="AR70">
        <v>5861196.9854311273</v>
      </c>
      <c r="AS70">
        <v>5349110.4718505433</v>
      </c>
      <c r="AT70">
        <v>6712924.3307713522</v>
      </c>
      <c r="AU70">
        <v>4873457.9283144018</v>
      </c>
      <c r="AV70">
        <v>9183644.3324405886</v>
      </c>
      <c r="AW70">
        <v>15801.007513898818</v>
      </c>
      <c r="AX70">
        <v>11247.467247065635</v>
      </c>
      <c r="AY70">
        <v>11331.081977372023</v>
      </c>
      <c r="AZ70">
        <v>17482.962652031671</v>
      </c>
      <c r="BA70">
        <v>7763.9923121031325</v>
      </c>
      <c r="BB70">
        <v>20551.730884907854</v>
      </c>
      <c r="BC70">
        <v>29373.22436736415</v>
      </c>
      <c r="BD70">
        <v>27755.397915201567</v>
      </c>
      <c r="BE70">
        <v>28104.853743862077</v>
      </c>
      <c r="BF70">
        <v>37455.925468330308</v>
      </c>
      <c r="BG70">
        <v>19666.912746082839</v>
      </c>
      <c r="BH70">
        <v>43821.539598346244</v>
      </c>
      <c r="BI70">
        <v>46338.495434195807</v>
      </c>
      <c r="BJ70">
        <v>48390.311250371473</v>
      </c>
      <c r="BK70">
        <v>49072.068451974643</v>
      </c>
      <c r="BL70">
        <v>62422.128988703596</v>
      </c>
      <c r="BM70">
        <v>34545.563288557467</v>
      </c>
      <c r="BN70">
        <v>72908.800490144204</v>
      </c>
    </row>
    <row r="71" spans="1:66">
      <c r="A71">
        <v>1982</v>
      </c>
      <c r="B71">
        <v>39167.169290832113</v>
      </c>
      <c r="C71">
        <v>38794.570748402963</v>
      </c>
      <c r="D71">
        <v>50602.176088364147</v>
      </c>
      <c r="E71">
        <v>28385.263954604667</v>
      </c>
      <c r="F71">
        <v>60608.168109621474</v>
      </c>
      <c r="G71">
        <v>63484.371190795217</v>
      </c>
      <c r="H71">
        <v>67702.810346042374</v>
      </c>
      <c r="I71">
        <v>67089.745891468396</v>
      </c>
      <c r="J71">
        <v>85286.434201719385</v>
      </c>
      <c r="K71">
        <v>49147.955191669178</v>
      </c>
      <c r="L71">
        <v>101841.9783040175</v>
      </c>
      <c r="M71">
        <v>136683.29160685453</v>
      </c>
      <c r="N71">
        <v>151009.53179385568</v>
      </c>
      <c r="O71">
        <v>146639.3927325907</v>
      </c>
      <c r="P71">
        <v>185426.26626765242</v>
      </c>
      <c r="Q71">
        <v>108015.87450073106</v>
      </c>
      <c r="R71">
        <v>226108.16627872281</v>
      </c>
      <c r="S71">
        <v>191927.3041685932</v>
      </c>
      <c r="T71">
        <v>210016.97131075658</v>
      </c>
      <c r="U71">
        <v>202320.34265258969</v>
      </c>
      <c r="V71">
        <v>259931.28815246047</v>
      </c>
      <c r="W71">
        <v>148567.57729820319</v>
      </c>
      <c r="X71">
        <v>315632.09129292698</v>
      </c>
      <c r="Y71">
        <v>441176.69297432434</v>
      </c>
      <c r="Z71">
        <v>481322.02853825962</v>
      </c>
      <c r="AA71">
        <v>458549.15406369121</v>
      </c>
      <c r="AB71">
        <v>599300.44002539222</v>
      </c>
      <c r="AC71">
        <v>331139.20811046223</v>
      </c>
      <c r="AD71">
        <v>724530.57857477316</v>
      </c>
      <c r="AE71">
        <v>644065.30556979356</v>
      </c>
      <c r="AF71">
        <v>699219.2863954145</v>
      </c>
      <c r="AG71">
        <v>662427.9595629524</v>
      </c>
      <c r="AH71">
        <v>862320.39070823253</v>
      </c>
      <c r="AI71">
        <v>484126.37941307819</v>
      </c>
      <c r="AJ71">
        <v>1055383.6244855411</v>
      </c>
      <c r="AK71">
        <v>1598697.5828408238</v>
      </c>
      <c r="AL71">
        <v>1696694.7872233184</v>
      </c>
      <c r="AM71">
        <v>1581521.0337700136</v>
      </c>
      <c r="AN71">
        <v>2046194.438536874</v>
      </c>
      <c r="AO71">
        <v>1250822.5242987915</v>
      </c>
      <c r="AP71">
        <v>2609198.4848675802</v>
      </c>
      <c r="AQ71">
        <v>5862396.1283942852</v>
      </c>
      <c r="AR71">
        <v>6075794.3528543832</v>
      </c>
      <c r="AS71">
        <v>5578144.9849853413</v>
      </c>
      <c r="AT71">
        <v>7160971.4628056725</v>
      </c>
      <c r="AU71">
        <v>4997582.9171937378</v>
      </c>
      <c r="AV71">
        <v>9636604.4641155545</v>
      </c>
      <c r="AW71">
        <v>14849.967390869007</v>
      </c>
      <c r="AX71">
        <v>10631.528235621845</v>
      </c>
      <c r="AY71">
        <v>10499.39560533753</v>
      </c>
      <c r="AZ71">
        <v>15917.917975008912</v>
      </c>
      <c r="BA71">
        <v>7622.5727175401535</v>
      </c>
      <c r="BB71">
        <v>19374.357915225457</v>
      </c>
      <c r="BC71">
        <v>28332.044589051839</v>
      </c>
      <c r="BD71">
        <v>26740.240123829488</v>
      </c>
      <c r="BE71">
        <v>26811.812750159879</v>
      </c>
      <c r="BF71">
        <v>35621.721623998776</v>
      </c>
      <c r="BG71">
        <v>19537.418338368399</v>
      </c>
      <c r="BH71">
        <v>42219.279424165776</v>
      </c>
      <c r="BI71">
        <v>45184.641086780379</v>
      </c>
      <c r="BJ71">
        <v>46876.129984089042</v>
      </c>
      <c r="BK71">
        <v>47202.334181187813</v>
      </c>
      <c r="BL71">
        <v>60251.476185236104</v>
      </c>
      <c r="BM71">
        <v>34430.975364403705</v>
      </c>
      <c r="BN71">
        <v>70775.43131034117</v>
      </c>
    </row>
    <row r="72" spans="1:66">
      <c r="A72">
        <v>1983</v>
      </c>
      <c r="B72">
        <v>39804.221825790613</v>
      </c>
      <c r="C72">
        <v>39230.507245062356</v>
      </c>
      <c r="D72">
        <v>50706.165996260424</v>
      </c>
      <c r="E72">
        <v>29491.051442781936</v>
      </c>
      <c r="F72">
        <v>61472.751310117579</v>
      </c>
      <c r="G72">
        <v>65033.870740383762</v>
      </c>
      <c r="H72">
        <v>69025.50163992717</v>
      </c>
      <c r="I72">
        <v>68158.865640445292</v>
      </c>
      <c r="J72">
        <v>85996.973469156408</v>
      </c>
      <c r="K72">
        <v>51235.381361760024</v>
      </c>
      <c r="L72">
        <v>103938.90171803671</v>
      </c>
      <c r="M72">
        <v>140987.7421668969</v>
      </c>
      <c r="N72">
        <v>154733.04701246359</v>
      </c>
      <c r="O72">
        <v>150143.3221790033</v>
      </c>
      <c r="P72">
        <v>188678.10990772219</v>
      </c>
      <c r="Q72">
        <v>113445.72052457892</v>
      </c>
      <c r="R72">
        <v>232723.15962804688</v>
      </c>
      <c r="S72">
        <v>197835.17116743739</v>
      </c>
      <c r="T72">
        <v>215742.91386562749</v>
      </c>
      <c r="U72">
        <v>207757.52707939356</v>
      </c>
      <c r="V72">
        <v>265458.72998097079</v>
      </c>
      <c r="W72">
        <v>156144.22125691813</v>
      </c>
      <c r="X72">
        <v>325383.5377519583</v>
      </c>
      <c r="Y72">
        <v>458298.18240465724</v>
      </c>
      <c r="Z72">
        <v>497791.86317292077</v>
      </c>
      <c r="AA72">
        <v>473855.46539512911</v>
      </c>
      <c r="AB72">
        <v>617143.81414726505</v>
      </c>
      <c r="AC72">
        <v>348053.25161121762</v>
      </c>
      <c r="AD72">
        <v>752774.56612914486</v>
      </c>
      <c r="AE72">
        <v>668228.70367858908</v>
      </c>
      <c r="AF72">
        <v>722171.54376321228</v>
      </c>
      <c r="AG72">
        <v>684240.03119482519</v>
      </c>
      <c r="AH72">
        <v>889369.77469404135</v>
      </c>
      <c r="AI72">
        <v>509359.7290905246</v>
      </c>
      <c r="AJ72">
        <v>1099432.5243550877</v>
      </c>
      <c r="AK72">
        <v>1646142.5498994889</v>
      </c>
      <c r="AL72">
        <v>1739932.5757112461</v>
      </c>
      <c r="AM72">
        <v>1625651.8189863407</v>
      </c>
      <c r="AN72">
        <v>2106909.5400281968</v>
      </c>
      <c r="AO72">
        <v>1283177.9844051143</v>
      </c>
      <c r="AP72">
        <v>2688760.2397268256</v>
      </c>
      <c r="AQ72">
        <v>5966791.1465033256</v>
      </c>
      <c r="AR72">
        <v>6188506.1500120759</v>
      </c>
      <c r="AS72">
        <v>5768584.3000961887</v>
      </c>
      <c r="AT72">
        <v>7430457.1556326486</v>
      </c>
      <c r="AU72">
        <v>4802693.6415472878</v>
      </c>
      <c r="AV72">
        <v>9687262.2160949167</v>
      </c>
      <c r="AW72">
        <v>14574.572911197469</v>
      </c>
      <c r="AX72">
        <v>10582.942011654059</v>
      </c>
      <c r="AY72">
        <v>10302.148849679426</v>
      </c>
      <c r="AZ72">
        <v>15415.358523364443</v>
      </c>
      <c r="BA72">
        <v>7746.7215238038516</v>
      </c>
      <c r="BB72">
        <v>19006.600902198443</v>
      </c>
      <c r="BC72">
        <v>28561.608454556586</v>
      </c>
      <c r="BD72">
        <v>27034.352360604735</v>
      </c>
      <c r="BE72">
        <v>26906.861141291134</v>
      </c>
      <c r="BF72">
        <v>35375.950006098006</v>
      </c>
      <c r="BG72">
        <v>20162.754878137828</v>
      </c>
      <c r="BH72">
        <v>42444.928163680976</v>
      </c>
      <c r="BI72">
        <v>46045.402883755472</v>
      </c>
      <c r="BJ72">
        <v>47598.615296793076</v>
      </c>
      <c r="BK72">
        <v>47662.751505805769</v>
      </c>
      <c r="BL72">
        <v>60326.68935951496</v>
      </c>
      <c r="BM72">
        <v>35682.796571055289</v>
      </c>
      <c r="BN72">
        <v>71742.837240534151</v>
      </c>
    </row>
    <row r="73" spans="1:66">
      <c r="A73">
        <v>1984</v>
      </c>
      <c r="B73">
        <v>42457.744443263931</v>
      </c>
      <c r="C73">
        <v>41598.139769506866</v>
      </c>
      <c r="D73">
        <v>53655.658376959283</v>
      </c>
      <c r="E73">
        <v>31783.175671224468</v>
      </c>
      <c r="F73">
        <v>65470.726938674714</v>
      </c>
      <c r="G73">
        <v>69729.811783153826</v>
      </c>
      <c r="H73">
        <v>73735.663707761196</v>
      </c>
      <c r="I73">
        <v>72402.181018622607</v>
      </c>
      <c r="J73">
        <v>91163.106378350538</v>
      </c>
      <c r="K73">
        <v>55384.015743313779</v>
      </c>
      <c r="L73">
        <v>111231.40910214285</v>
      </c>
      <c r="M73">
        <v>155666.3030216592</v>
      </c>
      <c r="N73">
        <v>168884.22806703029</v>
      </c>
      <c r="O73">
        <v>163174.03464199704</v>
      </c>
      <c r="P73">
        <v>204707.83704291668</v>
      </c>
      <c r="Q73">
        <v>126078.57079034988</v>
      </c>
      <c r="R73">
        <v>255894.89721781405</v>
      </c>
      <c r="S73">
        <v>221738.40329799431</v>
      </c>
      <c r="T73">
        <v>239028.00069224491</v>
      </c>
      <c r="U73">
        <v>229823.50279334903</v>
      </c>
      <c r="V73">
        <v>292489.74021444505</v>
      </c>
      <c r="W73">
        <v>176558.2216922103</v>
      </c>
      <c r="X73">
        <v>363059.71610130032</v>
      </c>
      <c r="Y73">
        <v>530655.02725461044</v>
      </c>
      <c r="Z73">
        <v>572095.1136378987</v>
      </c>
      <c r="AA73">
        <v>546831.02927518892</v>
      </c>
      <c r="AB73">
        <v>700023.10900167364</v>
      </c>
      <c r="AC73">
        <v>411999.81048430491</v>
      </c>
      <c r="AD73">
        <v>868846.47201390821</v>
      </c>
      <c r="AE73">
        <v>784111.20582973305</v>
      </c>
      <c r="AF73">
        <v>843299.03736609244</v>
      </c>
      <c r="AG73">
        <v>801706.60676252889</v>
      </c>
      <c r="AH73">
        <v>1020358.8883118368</v>
      </c>
      <c r="AI73">
        <v>617754.90866930829</v>
      </c>
      <c r="AJ73">
        <v>1284296.1438323606</v>
      </c>
      <c r="AK73">
        <v>2008236.7498815062</v>
      </c>
      <c r="AL73">
        <v>2108588.6023802306</v>
      </c>
      <c r="AM73">
        <v>1987937.5294874895</v>
      </c>
      <c r="AN73">
        <v>2509998.9799891957</v>
      </c>
      <c r="AO73">
        <v>1652710.0136041548</v>
      </c>
      <c r="AP73">
        <v>3235164.0077181724</v>
      </c>
      <c r="AQ73">
        <v>7435158.758384509</v>
      </c>
      <c r="AR73">
        <v>7699336.3157594828</v>
      </c>
      <c r="AS73">
        <v>7185887.2595071988</v>
      </c>
      <c r="AT73">
        <v>9263584.1613314617</v>
      </c>
      <c r="AU73">
        <v>5903120.3282683734</v>
      </c>
      <c r="AV73">
        <v>12076587.802853499</v>
      </c>
      <c r="AW73">
        <v>15185.677103374041</v>
      </c>
      <c r="AX73">
        <v>11179.82517876667</v>
      </c>
      <c r="AY73">
        <v>10794.098520391133</v>
      </c>
      <c r="AZ73">
        <v>16148.210375568029</v>
      </c>
      <c r="BA73">
        <v>8182.3355991351536</v>
      </c>
      <c r="BB73">
        <v>19710.044775206574</v>
      </c>
      <c r="BC73">
        <v>29879.015712331118</v>
      </c>
      <c r="BD73">
        <v>28410.357373956551</v>
      </c>
      <c r="BE73">
        <v>28089.707005896849</v>
      </c>
      <c r="BF73">
        <v>36872.082969630676</v>
      </c>
      <c r="BG73">
        <v>21305.909546877196</v>
      </c>
      <c r="BH73">
        <v>44312.485796548121</v>
      </c>
      <c r="BI73">
        <v>48245.688973527474</v>
      </c>
      <c r="BJ73">
        <v>49948.522617943912</v>
      </c>
      <c r="BK73">
        <v>49709.217612778986</v>
      </c>
      <c r="BL73">
        <v>62776.923712209005</v>
      </c>
      <c r="BM73">
        <v>37710.376981554749</v>
      </c>
      <c r="BN73">
        <v>75065.53707322503</v>
      </c>
    </row>
    <row r="74" spans="1:66">
      <c r="A74">
        <v>1985</v>
      </c>
      <c r="B74">
        <v>43218.026099459028</v>
      </c>
      <c r="C74">
        <v>42185.467255485048</v>
      </c>
      <c r="D74">
        <v>54800.772076138433</v>
      </c>
      <c r="E74">
        <v>32173.82627881661</v>
      </c>
      <c r="F74">
        <v>66476.990196688319</v>
      </c>
      <c r="G74">
        <v>70980.251653283325</v>
      </c>
      <c r="H74">
        <v>75019.205880365087</v>
      </c>
      <c r="I74">
        <v>73408.260303093673</v>
      </c>
      <c r="J74">
        <v>93010.970178445597</v>
      </c>
      <c r="K74">
        <v>56061.502181585434</v>
      </c>
      <c r="L74">
        <v>112938.86705990465</v>
      </c>
      <c r="M74">
        <v>158425.90072924169</v>
      </c>
      <c r="N74">
        <v>171739.71241068127</v>
      </c>
      <c r="O74">
        <v>165056.40476178486</v>
      </c>
      <c r="P74">
        <v>209893.76000771558</v>
      </c>
      <c r="Q74">
        <v>126467.30256311271</v>
      </c>
      <c r="R74">
        <v>260129.54945667935</v>
      </c>
      <c r="S74">
        <v>225545.19168842238</v>
      </c>
      <c r="T74">
        <v>243245.70405459779</v>
      </c>
      <c r="U74">
        <v>231682.48490520191</v>
      </c>
      <c r="V74">
        <v>301248.83856480999</v>
      </c>
      <c r="W74">
        <v>176104.47029437334</v>
      </c>
      <c r="X74">
        <v>368864.60636517056</v>
      </c>
      <c r="Y74">
        <v>542557.31020155293</v>
      </c>
      <c r="Z74">
        <v>583726.99258645275</v>
      </c>
      <c r="AA74">
        <v>544910.87723616033</v>
      </c>
      <c r="AB74">
        <v>730533.76833570248</v>
      </c>
      <c r="AC74">
        <v>406189.56688997609</v>
      </c>
      <c r="AD74">
        <v>883373.6999451787</v>
      </c>
      <c r="AE74">
        <v>805384.93039885268</v>
      </c>
      <c r="AF74">
        <v>862205.39297401311</v>
      </c>
      <c r="AG74">
        <v>793906.34215625748</v>
      </c>
      <c r="AH74">
        <v>1073692.1149007124</v>
      </c>
      <c r="AI74">
        <v>601035.13120820571</v>
      </c>
      <c r="AJ74">
        <v>1310455.6219575447</v>
      </c>
      <c r="AK74">
        <v>2039946.7755527112</v>
      </c>
      <c r="AL74">
        <v>2143841.3266667631</v>
      </c>
      <c r="AM74">
        <v>1906203.6003723561</v>
      </c>
      <c r="AN74">
        <v>2633372.3337437618</v>
      </c>
      <c r="AO74">
        <v>1545847.8781855698</v>
      </c>
      <c r="AP74">
        <v>3300617.1370366733</v>
      </c>
      <c r="AQ74">
        <v>7107093.9882551199</v>
      </c>
      <c r="AR74">
        <v>7387875.8434553351</v>
      </c>
      <c r="AS74">
        <v>6912329.3380550602</v>
      </c>
      <c r="AT74">
        <v>8824388.3744152822</v>
      </c>
      <c r="AU74">
        <v>5708801.8030319447</v>
      </c>
      <c r="AV74">
        <v>11554752.834155591</v>
      </c>
      <c r="AW74">
        <v>15455.800545634722</v>
      </c>
      <c r="AX74">
        <v>11416.846318552958</v>
      </c>
      <c r="AY74">
        <v>10962.674207876422</v>
      </c>
      <c r="AZ74">
        <v>16590.573973831277</v>
      </c>
      <c r="BA74">
        <v>8286.1503760477899</v>
      </c>
      <c r="BB74">
        <v>20015.113333471989</v>
      </c>
      <c r="BC74">
        <v>30417.151140594284</v>
      </c>
      <c r="BD74">
        <v>28937.838731545442</v>
      </c>
      <c r="BE74">
        <v>28533.140865896177</v>
      </c>
      <c r="BF74">
        <v>37568.217861518751</v>
      </c>
      <c r="BG74">
        <v>21696.773358339266</v>
      </c>
      <c r="BH74">
        <v>44960.039167800423</v>
      </c>
      <c r="BI74">
        <v>49118.839384293737</v>
      </c>
      <c r="BJ74">
        <v>50839.079247786045</v>
      </c>
      <c r="BK74">
        <v>50496.224188420871</v>
      </c>
      <c r="BL74">
        <v>63790.272721128087</v>
      </c>
      <c r="BM74">
        <v>38460.052086203606</v>
      </c>
      <c r="BN74">
        <v>76141.196460710955</v>
      </c>
    </row>
    <row r="75" spans="1:66">
      <c r="A75">
        <v>1986</v>
      </c>
      <c r="B75">
        <v>43624.000938439814</v>
      </c>
      <c r="C75">
        <v>43025.704407236248</v>
      </c>
      <c r="D75">
        <v>55444.987685661217</v>
      </c>
      <c r="E75">
        <v>32476.67649363678</v>
      </c>
      <c r="F75">
        <v>66828.251031848005</v>
      </c>
      <c r="G75">
        <v>71833.854485849777</v>
      </c>
      <c r="H75">
        <v>75764.711975119266</v>
      </c>
      <c r="I75">
        <v>74998.712608770729</v>
      </c>
      <c r="J75">
        <v>94431.106221005539</v>
      </c>
      <c r="K75">
        <v>56551.214355106786</v>
      </c>
      <c r="L75">
        <v>113811.19285620701</v>
      </c>
      <c r="M75">
        <v>159110.26087193112</v>
      </c>
      <c r="N75">
        <v>173009.64498288545</v>
      </c>
      <c r="O75">
        <v>169019.21430154677</v>
      </c>
      <c r="P75">
        <v>213731.51229256269</v>
      </c>
      <c r="Q75">
        <v>125350.77880214337</v>
      </c>
      <c r="R75">
        <v>260913.14126093948</v>
      </c>
      <c r="S75">
        <v>225544.70001946067</v>
      </c>
      <c r="T75">
        <v>244090.39514631344</v>
      </c>
      <c r="U75">
        <v>237088.35162106127</v>
      </c>
      <c r="V75">
        <v>305161.81988116348</v>
      </c>
      <c r="W75">
        <v>172792.99405957229</v>
      </c>
      <c r="X75">
        <v>368033.70020329114</v>
      </c>
      <c r="Y75">
        <v>532610.15943438874</v>
      </c>
      <c r="Z75">
        <v>574296.32487715466</v>
      </c>
      <c r="AA75">
        <v>552641.47806783963</v>
      </c>
      <c r="AB75">
        <v>722970.18107341242</v>
      </c>
      <c r="AC75">
        <v>389714.66488556389</v>
      </c>
      <c r="AD75">
        <v>869673.92432934605</v>
      </c>
      <c r="AE75">
        <v>778482.8569271256</v>
      </c>
      <c r="AF75">
        <v>837317.36073479278</v>
      </c>
      <c r="AG75">
        <v>801052.0966576403</v>
      </c>
      <c r="AH75">
        <v>1047625.6187298645</v>
      </c>
      <c r="AI75">
        <v>572057.90890211612</v>
      </c>
      <c r="AJ75">
        <v>1271074.5362998988</v>
      </c>
      <c r="AK75">
        <v>1897265.1705887904</v>
      </c>
      <c r="AL75">
        <v>2011332.5532623066</v>
      </c>
      <c r="AM75">
        <v>1895579.6307057207</v>
      </c>
      <c r="AN75">
        <v>2500751.5201021833</v>
      </c>
      <c r="AO75">
        <v>1403280.1633612413</v>
      </c>
      <c r="AP75">
        <v>3114412.7775230571</v>
      </c>
      <c r="AQ75">
        <v>6761490.8929348225</v>
      </c>
      <c r="AR75">
        <v>7067266.2860547472</v>
      </c>
      <c r="AS75">
        <v>6738794.637551941</v>
      </c>
      <c r="AT75">
        <v>8645629.7416294198</v>
      </c>
      <c r="AU75">
        <v>5198884.7874515289</v>
      </c>
      <c r="AV75">
        <v>10980320.944703702</v>
      </c>
      <c r="AW75">
        <v>15414.147391029859</v>
      </c>
      <c r="AX75">
        <v>11483.289901760363</v>
      </c>
      <c r="AY75">
        <v>11052.696205701768</v>
      </c>
      <c r="AZ75">
        <v>16458.869150316892</v>
      </c>
      <c r="BA75">
        <v>8402.138632166776</v>
      </c>
      <c r="BB75">
        <v>19845.309207489005</v>
      </c>
      <c r="BC75">
        <v>30792.194279162999</v>
      </c>
      <c r="BD75">
        <v>29247.81826683474</v>
      </c>
      <c r="BE75">
        <v>29026.425530090633</v>
      </c>
      <c r="BF75">
        <v>37857.596062672157</v>
      </c>
      <c r="BG75">
        <v>22157.331792691606</v>
      </c>
      <c r="BH75">
        <v>45263.263228615615</v>
      </c>
      <c r="BI75">
        <v>50014.752889329429</v>
      </c>
      <c r="BJ75">
        <v>51453.478723177715</v>
      </c>
      <c r="BK75">
        <v>51493.587185576704</v>
      </c>
      <c r="BL75">
        <v>64606.004703116239</v>
      </c>
      <c r="BM75">
        <v>39351.323243347644</v>
      </c>
      <c r="BN75">
        <v>77035.705755023882</v>
      </c>
    </row>
    <row r="76" spans="1:66">
      <c r="A76">
        <v>1987</v>
      </c>
      <c r="B76">
        <v>44985.44397896521</v>
      </c>
      <c r="C76">
        <v>44777.173555622212</v>
      </c>
      <c r="D76">
        <v>57015.179475640929</v>
      </c>
      <c r="E76">
        <v>33650.05385950749</v>
      </c>
      <c r="F76">
        <v>68537.914075673485</v>
      </c>
      <c r="G76">
        <v>74439.373367404478</v>
      </c>
      <c r="H76">
        <v>78162.764487391891</v>
      </c>
      <c r="I76">
        <v>77971.78882188235</v>
      </c>
      <c r="J76">
        <v>97405.05269365717</v>
      </c>
      <c r="K76">
        <v>58517.494558314218</v>
      </c>
      <c r="L76">
        <v>117092.57524976664</v>
      </c>
      <c r="M76">
        <v>169197.16093217189</v>
      </c>
      <c r="N76">
        <v>182774.92414946994</v>
      </c>
      <c r="O76">
        <v>179509.68990723405</v>
      </c>
      <c r="P76">
        <v>226423.04702950991</v>
      </c>
      <c r="Q76">
        <v>132455.26221999194</v>
      </c>
      <c r="R76">
        <v>275553.48922616476</v>
      </c>
      <c r="S76">
        <v>244342.46445888063</v>
      </c>
      <c r="T76">
        <v>262601.03196616692</v>
      </c>
      <c r="U76">
        <v>256517.13649835146</v>
      </c>
      <c r="V76">
        <v>329570.68152898247</v>
      </c>
      <c r="W76">
        <v>185916.43044092768</v>
      </c>
      <c r="X76">
        <v>395999.42779235245</v>
      </c>
      <c r="Y76">
        <v>598599.88363634096</v>
      </c>
      <c r="Z76">
        <v>644401.08283735823</v>
      </c>
      <c r="AA76">
        <v>626357.05576021562</v>
      </c>
      <c r="AB76">
        <v>813328.80351681134</v>
      </c>
      <c r="AC76">
        <v>441304.78615810466</v>
      </c>
      <c r="AD76">
        <v>973871.41007348069</v>
      </c>
      <c r="AE76">
        <v>882914.17700724292</v>
      </c>
      <c r="AF76">
        <v>949145.99113685882</v>
      </c>
      <c r="AG76">
        <v>920060.18596778577</v>
      </c>
      <c r="AH76">
        <v>1189764.7508793219</v>
      </c>
      <c r="AI76">
        <v>653998.9396621628</v>
      </c>
      <c r="AJ76">
        <v>1437439.3351116779</v>
      </c>
      <c r="AK76">
        <v>2178774.0689869248</v>
      </c>
      <c r="AL76">
        <v>2323737.7757245786</v>
      </c>
      <c r="AM76">
        <v>2218010.5505982856</v>
      </c>
      <c r="AN76">
        <v>2873288.0821946743</v>
      </c>
      <c r="AO76">
        <v>1634612.2548500688</v>
      </c>
      <c r="AP76">
        <v>3542499.9097839282</v>
      </c>
      <c r="AQ76">
        <v>7709658.4378996454</v>
      </c>
      <c r="AR76">
        <v>8078077.2611754239</v>
      </c>
      <c r="AS76">
        <v>7660250.6898723906</v>
      </c>
      <c r="AT76">
        <v>9865260.6888133213</v>
      </c>
      <c r="AU76">
        <v>6003813.2687968351</v>
      </c>
      <c r="AV76">
        <v>12459324.448632216</v>
      </c>
      <c r="AW76">
        <v>15531.514590525938</v>
      </c>
      <c r="AX76">
        <v>11808.123470538541</v>
      </c>
      <c r="AY76">
        <v>11582.558289362083</v>
      </c>
      <c r="AZ76">
        <v>16625.306257624685</v>
      </c>
      <c r="BA76">
        <v>8782.6131607007665</v>
      </c>
      <c r="BB76">
        <v>19983.252901580341</v>
      </c>
      <c r="BC76">
        <v>31184.142095275573</v>
      </c>
      <c r="BD76">
        <v>29675.501737798018</v>
      </c>
      <c r="BE76">
        <v>29806.893960998674</v>
      </c>
      <c r="BF76">
        <v>38192.083080766599</v>
      </c>
      <c r="BG76">
        <v>22671.697375009215</v>
      </c>
      <c r="BH76">
        <v>45536.183503396678</v>
      </c>
      <c r="BI76">
        <v>50749.926476212633</v>
      </c>
      <c r="BJ76">
        <v>52009.724571872364</v>
      </c>
      <c r="BK76">
        <v>52587.313550544415</v>
      </c>
      <c r="BL76">
        <v>65150.554109693978</v>
      </c>
      <c r="BM76">
        <v>40033.052642894785</v>
      </c>
      <c r="BN76">
        <v>77477.346755667109</v>
      </c>
    </row>
    <row r="77" spans="1:66">
      <c r="A77">
        <v>1988</v>
      </c>
      <c r="B77">
        <v>46879.553444467238</v>
      </c>
      <c r="C77">
        <v>46766.838898961731</v>
      </c>
      <c r="D77">
        <v>59304.333629692614</v>
      </c>
      <c r="E77">
        <v>35128.488563807921</v>
      </c>
      <c r="F77">
        <v>70954.470236749679</v>
      </c>
      <c r="G77">
        <v>77872.113828038928</v>
      </c>
      <c r="H77">
        <v>81551.288490887047</v>
      </c>
      <c r="I77">
        <v>81450.689350743647</v>
      </c>
      <c r="J77">
        <v>101785.52013347817</v>
      </c>
      <c r="K77">
        <v>61025.989998315679</v>
      </c>
      <c r="L77">
        <v>121670.61942594696</v>
      </c>
      <c r="M77">
        <v>182587.23675008729</v>
      </c>
      <c r="N77">
        <v>196218.70880805913</v>
      </c>
      <c r="O77">
        <v>193174.31474589076</v>
      </c>
      <c r="P77">
        <v>246352.81672671961</v>
      </c>
      <c r="Q77">
        <v>140115.05202555037</v>
      </c>
      <c r="R77">
        <v>295383.90278359124</v>
      </c>
      <c r="S77">
        <v>268778.02959659754</v>
      </c>
      <c r="T77">
        <v>287777.23502384953</v>
      </c>
      <c r="U77">
        <v>281962.66483872116</v>
      </c>
      <c r="V77">
        <v>366059.12495297875</v>
      </c>
      <c r="W77">
        <v>199208.8178650169</v>
      </c>
      <c r="X77">
        <v>432684.27927641734</v>
      </c>
      <c r="Y77">
        <v>697396.12168579467</v>
      </c>
      <c r="Z77">
        <v>745027.63002837414</v>
      </c>
      <c r="AA77">
        <v>726357.26199766027</v>
      </c>
      <c r="AB77">
        <v>961014.49502388167</v>
      </c>
      <c r="AC77">
        <v>494494.06082984986</v>
      </c>
      <c r="AD77">
        <v>1124496.6190951816</v>
      </c>
      <c r="AE77">
        <v>1062898.9462261691</v>
      </c>
      <c r="AF77">
        <v>1135850.2428799043</v>
      </c>
      <c r="AG77">
        <v>1104259.7870309495</v>
      </c>
      <c r="AH77">
        <v>1454368.6254059952</v>
      </c>
      <c r="AI77">
        <v>751065.24294313381</v>
      </c>
      <c r="AJ77">
        <v>1712662.0400388883</v>
      </c>
      <c r="AK77">
        <v>2799003.8319233847</v>
      </c>
      <c r="AL77">
        <v>2963975.5355355488</v>
      </c>
      <c r="AM77">
        <v>2861306.3217216623</v>
      </c>
      <c r="AN77">
        <v>3746525.6645024358</v>
      </c>
      <c r="AO77">
        <v>2021264.1621033761</v>
      </c>
      <c r="AP77">
        <v>4505920.3798544835</v>
      </c>
      <c r="AQ77">
        <v>10789499.464542571</v>
      </c>
      <c r="AR77">
        <v>11351519.625212459</v>
      </c>
      <c r="AS77">
        <v>10929434.455566891</v>
      </c>
      <c r="AT77">
        <v>14106533.6296202</v>
      </c>
      <c r="AU77">
        <v>8059089.2102141138</v>
      </c>
      <c r="AV77">
        <v>17344542.120481614</v>
      </c>
      <c r="AW77">
        <v>15886.993060895536</v>
      </c>
      <c r="AX77">
        <v>12207.818398047422</v>
      </c>
      <c r="AY77">
        <v>12082.988447179809</v>
      </c>
      <c r="AZ77">
        <v>16823.147125907042</v>
      </c>
      <c r="BA77">
        <v>9230.9871293001597</v>
      </c>
      <c r="BB77">
        <v>20238.32104755237</v>
      </c>
      <c r="BC77">
        <v>31800.921966065009</v>
      </c>
      <c r="BD77">
        <v>30286.313959623694</v>
      </c>
      <c r="BE77">
        <v>30499.341582636283</v>
      </c>
      <c r="BF77">
        <v>38521.168841134058</v>
      </c>
      <c r="BG77">
        <v>23463.314845836536</v>
      </c>
      <c r="BH77">
        <v>46017.866620433939</v>
      </c>
      <c r="BI77">
        <v>51693.333097526847</v>
      </c>
      <c r="BJ77">
        <v>52884.433411594029</v>
      </c>
      <c r="BK77">
        <v>53519.783001956872</v>
      </c>
      <c r="BL77">
        <v>65643.695985167811</v>
      </c>
      <c r="BM77">
        <v>41253.724491507011</v>
      </c>
      <c r="BN77">
        <v>78242.298586535879</v>
      </c>
    </row>
    <row r="78" spans="1:66">
      <c r="A78">
        <v>1989</v>
      </c>
      <c r="B78">
        <v>47450.177631249004</v>
      </c>
      <c r="C78">
        <v>47360.982072688326</v>
      </c>
      <c r="D78">
        <v>59610.863188469586</v>
      </c>
      <c r="E78">
        <v>35893.841134908304</v>
      </c>
      <c r="F78">
        <v>71250.62943028679</v>
      </c>
      <c r="G78">
        <v>78832.591942730753</v>
      </c>
      <c r="H78">
        <v>82422.072333342338</v>
      </c>
      <c r="I78">
        <v>82337.310060569784</v>
      </c>
      <c r="J78">
        <v>102149.39069838404</v>
      </c>
      <c r="K78">
        <v>62315.955049253549</v>
      </c>
      <c r="L78">
        <v>122221.9353656821</v>
      </c>
      <c r="M78">
        <v>183490.56016300709</v>
      </c>
      <c r="N78">
        <v>197487.19246022915</v>
      </c>
      <c r="O78">
        <v>194108.88685454248</v>
      </c>
      <c r="P78">
        <v>245261.3454604517</v>
      </c>
      <c r="Q78">
        <v>143603.75704323457</v>
      </c>
      <c r="R78">
        <v>295383.75833391305</v>
      </c>
      <c r="S78">
        <v>268691.87554556894</v>
      </c>
      <c r="T78">
        <v>287896.8592978798</v>
      </c>
      <c r="U78">
        <v>281228.86620221019</v>
      </c>
      <c r="V78">
        <v>362523.50319508457</v>
      </c>
      <c r="W78">
        <v>203884.91885364108</v>
      </c>
      <c r="X78">
        <v>430181.18931936123</v>
      </c>
      <c r="Y78">
        <v>686330.88809110806</v>
      </c>
      <c r="Z78">
        <v>733803.78789074835</v>
      </c>
      <c r="AA78">
        <v>710735.02124013088</v>
      </c>
      <c r="AB78">
        <v>931137.62242442393</v>
      </c>
      <c r="AC78">
        <v>500496.87478366611</v>
      </c>
      <c r="AD78">
        <v>1099564.887479377</v>
      </c>
      <c r="AE78">
        <v>1031734.150373222</v>
      </c>
      <c r="AF78">
        <v>1101108.1065977579</v>
      </c>
      <c r="AG78">
        <v>1062736.0413071283</v>
      </c>
      <c r="AH78">
        <v>1387639.4065745133</v>
      </c>
      <c r="AI78">
        <v>753543.53878034081</v>
      </c>
      <c r="AJ78">
        <v>1652938.1115854967</v>
      </c>
      <c r="AK78">
        <v>2624498.6552743237</v>
      </c>
      <c r="AL78">
        <v>2777790.388808779</v>
      </c>
      <c r="AM78">
        <v>2643371.1769743091</v>
      </c>
      <c r="AN78">
        <v>3443491.4377052649</v>
      </c>
      <c r="AO78">
        <v>1954301.7694522876</v>
      </c>
      <c r="AP78">
        <v>4227257.2149676522</v>
      </c>
      <c r="AQ78">
        <v>9719391.4437072799</v>
      </c>
      <c r="AR78">
        <v>10159013.8925582</v>
      </c>
      <c r="AS78">
        <v>9511176.5176021829</v>
      </c>
      <c r="AT78">
        <v>12467987.192185272</v>
      </c>
      <c r="AU78">
        <v>7414518.9387830487</v>
      </c>
      <c r="AV78">
        <v>15438959.417648839</v>
      </c>
      <c r="AW78">
        <v>16067.763319767259</v>
      </c>
      <c r="AX78">
        <v>12478.282929155674</v>
      </c>
      <c r="AY78">
        <v>12384.654084806862</v>
      </c>
      <c r="AZ78">
        <v>17072.335678555126</v>
      </c>
      <c r="BA78">
        <v>9471.7272205630561</v>
      </c>
      <c r="BB78">
        <v>20279.323494891451</v>
      </c>
      <c r="BC78">
        <v>32334.579572164774</v>
      </c>
      <c r="BD78">
        <v>30779.39820580676</v>
      </c>
      <c r="BE78">
        <v>31055.659319148974</v>
      </c>
      <c r="BF78">
        <v>38983.031824916012</v>
      </c>
      <c r="BG78">
        <v>23926.072700649827</v>
      </c>
      <c r="BH78">
        <v>46346.948440994973</v>
      </c>
      <c r="BI78">
        <v>52668.099887661665</v>
      </c>
      <c r="BJ78">
        <v>53655.792301620619</v>
      </c>
      <c r="BK78">
        <v>54394.41586207661</v>
      </c>
      <c r="BL78">
        <v>66371.402007867131</v>
      </c>
      <c r="BM78">
        <v>41994.004550758276</v>
      </c>
      <c r="BN78">
        <v>78931.479623624371</v>
      </c>
    </row>
    <row r="79" spans="1:66">
      <c r="A79">
        <v>1990</v>
      </c>
      <c r="B79">
        <v>47422.465524659863</v>
      </c>
      <c r="C79">
        <v>47341.44898200468</v>
      </c>
      <c r="D79">
        <v>59006.9810873284</v>
      </c>
      <c r="E79">
        <v>36410.820850098316</v>
      </c>
      <c r="F79">
        <v>70773.593914544865</v>
      </c>
      <c r="G79">
        <v>78907.360560965419</v>
      </c>
      <c r="H79">
        <v>82401.534668422333</v>
      </c>
      <c r="I79">
        <v>82378.834036488421</v>
      </c>
      <c r="J79">
        <v>101450.27536672408</v>
      </c>
      <c r="K79">
        <v>63129.026714787775</v>
      </c>
      <c r="L79">
        <v>121725.58893091501</v>
      </c>
      <c r="M79">
        <v>183591.68912035308</v>
      </c>
      <c r="N79">
        <v>197268.82539229532</v>
      </c>
      <c r="O79">
        <v>194535.76154822699</v>
      </c>
      <c r="P79">
        <v>245159.68313856775</v>
      </c>
      <c r="Q79">
        <v>143717.82533264882</v>
      </c>
      <c r="R79">
        <v>294374.41158888314</v>
      </c>
      <c r="S79">
        <v>268693.41183078825</v>
      </c>
      <c r="T79">
        <v>287744.77531744615</v>
      </c>
      <c r="U79">
        <v>282423.76056310255</v>
      </c>
      <c r="V79">
        <v>363418.81463319011</v>
      </c>
      <c r="W79">
        <v>203366.28108332699</v>
      </c>
      <c r="X79">
        <v>428697.18369766744</v>
      </c>
      <c r="Y79">
        <v>689619.82540043851</v>
      </c>
      <c r="Z79">
        <v>737296.42763364734</v>
      </c>
      <c r="AA79">
        <v>720233.08282786724</v>
      </c>
      <c r="AB79">
        <v>938663.26402077544</v>
      </c>
      <c r="AC79">
        <v>498891.38007265376</v>
      </c>
      <c r="AD79">
        <v>1097977.9333455807</v>
      </c>
      <c r="AE79">
        <v>1038711.1879270296</v>
      </c>
      <c r="AF79">
        <v>1111227.5907101342</v>
      </c>
      <c r="AG79">
        <v>1083662.6294198746</v>
      </c>
      <c r="AH79">
        <v>1402468.8879558577</v>
      </c>
      <c r="AI79">
        <v>754956.0736576143</v>
      </c>
      <c r="AJ79">
        <v>1657658.6815264702</v>
      </c>
      <c r="AK79">
        <v>2629827.6277786382</v>
      </c>
      <c r="AL79">
        <v>2790174.7712128535</v>
      </c>
      <c r="AM79">
        <v>2697749.0382332527</v>
      </c>
      <c r="AN79">
        <v>3462898.602175625</v>
      </c>
      <c r="AO79">
        <v>1973897.188492459</v>
      </c>
      <c r="AP79">
        <v>4191236.0382724754</v>
      </c>
      <c r="AQ79">
        <v>9744683.1170234289</v>
      </c>
      <c r="AR79">
        <v>10204767.787443623</v>
      </c>
      <c r="AS79">
        <v>9674754.9867277071</v>
      </c>
      <c r="AT79">
        <v>12577863.945432339</v>
      </c>
      <c r="AU79">
        <v>7385655.9623011081</v>
      </c>
      <c r="AV79">
        <v>15324533.973770849</v>
      </c>
      <c r="AW79">
        <v>15937.570488354315</v>
      </c>
      <c r="AX79">
        <v>12443.396380897397</v>
      </c>
      <c r="AY79">
        <v>12304.063927520936</v>
      </c>
      <c r="AZ79">
        <v>16563.686807932725</v>
      </c>
      <c r="BA79">
        <v>9692.6149854088471</v>
      </c>
      <c r="BB79">
        <v>19821.598898174707</v>
      </c>
      <c r="BC79">
        <v>32292.551791805065</v>
      </c>
      <c r="BD79">
        <v>30772.869983811481</v>
      </c>
      <c r="BE79">
        <v>30986.525363535533</v>
      </c>
      <c r="BF79">
        <v>38323.347526079582</v>
      </c>
      <c r="BG79">
        <v>24487.820352037143</v>
      </c>
      <c r="BH79">
        <v>45929.058617396149</v>
      </c>
      <c r="BI79">
        <v>52736.278421118492</v>
      </c>
      <c r="BJ79">
        <v>53684.71198745408</v>
      </c>
      <c r="BK79">
        <v>54339.602158553767</v>
      </c>
      <c r="BL79">
        <v>65522.923423763146</v>
      </c>
      <c r="BM79">
        <v>42981.827060322503</v>
      </c>
      <c r="BN79">
        <v>78563.383266422956</v>
      </c>
    </row>
    <row r="80" spans="1:66">
      <c r="A80">
        <v>1991</v>
      </c>
      <c r="B80">
        <v>46469.61548425677</v>
      </c>
      <c r="C80">
        <v>46237.827927354017</v>
      </c>
      <c r="D80">
        <v>57262.392261712819</v>
      </c>
      <c r="E80">
        <v>36210.856734490961</v>
      </c>
      <c r="F80">
        <v>69504.670277483252</v>
      </c>
      <c r="G80">
        <v>77493.541222035608</v>
      </c>
      <c r="H80">
        <v>80712.846707685603</v>
      </c>
      <c r="I80">
        <v>80503.291042647164</v>
      </c>
      <c r="J80">
        <v>98607.068356136413</v>
      </c>
      <c r="K80">
        <v>62736.231505992349</v>
      </c>
      <c r="L80">
        <v>119551.00111146213</v>
      </c>
      <c r="M80">
        <v>179169.37397530934</v>
      </c>
      <c r="N80">
        <v>192099.33577346319</v>
      </c>
      <c r="O80">
        <v>188860.12032212355</v>
      </c>
      <c r="P80">
        <v>237442.53307196929</v>
      </c>
      <c r="Q80">
        <v>141830.74920888583</v>
      </c>
      <c r="R80">
        <v>287728.64480540482</v>
      </c>
      <c r="S80">
        <v>260346.59509729757</v>
      </c>
      <c r="T80">
        <v>278922.56879917491</v>
      </c>
      <c r="U80">
        <v>272672.34583254717</v>
      </c>
      <c r="V80">
        <v>349624.60700280668</v>
      </c>
      <c r="W80">
        <v>199746.17921122679</v>
      </c>
      <c r="X80">
        <v>416318.08639752422</v>
      </c>
      <c r="Y80">
        <v>645531.4279892894</v>
      </c>
      <c r="Z80">
        <v>692016.64855448692</v>
      </c>
      <c r="AA80">
        <v>670854.92517802271</v>
      </c>
      <c r="AB80">
        <v>870517.69105301297</v>
      </c>
      <c r="AC80">
        <v>477732.66962406185</v>
      </c>
      <c r="AD80">
        <v>1033690.2083964454</v>
      </c>
      <c r="AE80">
        <v>955381.54162431031</v>
      </c>
      <c r="AF80">
        <v>1023989.6095865419</v>
      </c>
      <c r="AG80">
        <v>987989.16423123982</v>
      </c>
      <c r="AH80">
        <v>1281662.3983060571</v>
      </c>
      <c r="AI80">
        <v>710075.57103084528</v>
      </c>
      <c r="AJ80">
        <v>1532552.5519334099</v>
      </c>
      <c r="AK80">
        <v>2383900.2947660675</v>
      </c>
      <c r="AL80">
        <v>2524054.674376247</v>
      </c>
      <c r="AM80">
        <v>2398233.6476234915</v>
      </c>
      <c r="AN80">
        <v>3120454.9396584211</v>
      </c>
      <c r="AO80">
        <v>1796999.0402013161</v>
      </c>
      <c r="AP80">
        <v>3805959.5982295922</v>
      </c>
      <c r="AQ80">
        <v>8910815.5899541527</v>
      </c>
      <c r="AR80">
        <v>9291564.2271105722</v>
      </c>
      <c r="AS80">
        <v>8712703.6436403748</v>
      </c>
      <c r="AT80">
        <v>11451892.635610407</v>
      </c>
      <c r="AU80">
        <v>6765673.4878513748</v>
      </c>
      <c r="AV80">
        <v>14030093.339391369</v>
      </c>
      <c r="AW80">
        <v>15445.689746477938</v>
      </c>
      <c r="AX80">
        <v>12226.384260827943</v>
      </c>
      <c r="AY80">
        <v>11972.364812060874</v>
      </c>
      <c r="AZ80">
        <v>15917.716167289234</v>
      </c>
      <c r="BA80">
        <v>9685.4819629895701</v>
      </c>
      <c r="BB80">
        <v>19458.339443504345</v>
      </c>
      <c r="BC80">
        <v>31725.19787413982</v>
      </c>
      <c r="BD80">
        <v>30288.535452122731</v>
      </c>
      <c r="BE80">
        <v>30390.906550157393</v>
      </c>
      <c r="BF80">
        <v>37242.376616128757</v>
      </c>
      <c r="BG80">
        <v>24475.313126224864</v>
      </c>
      <c r="BH80">
        <v>45257.561996603057</v>
      </c>
      <c r="BI80">
        <v>52074.583033717172</v>
      </c>
      <c r="BJ80">
        <v>52866.224441241204</v>
      </c>
      <c r="BK80">
        <v>53414.083722778043</v>
      </c>
      <c r="BL80">
        <v>63898.202177178173</v>
      </c>
      <c r="BM80">
        <v>42962.602080268982</v>
      </c>
      <c r="BN80">
        <v>77506.590187976471</v>
      </c>
    </row>
    <row r="81" spans="1:66">
      <c r="A81">
        <v>1992</v>
      </c>
      <c r="B81">
        <v>47382.206080165291</v>
      </c>
      <c r="C81">
        <v>47295.677125878537</v>
      </c>
      <c r="D81">
        <v>58580.196820404082</v>
      </c>
      <c r="E81">
        <v>36844.595868962206</v>
      </c>
      <c r="F81">
        <v>70908.928585341491</v>
      </c>
      <c r="G81">
        <v>79762.478725714493</v>
      </c>
      <c r="H81">
        <v>83003.033084037583</v>
      </c>
      <c r="I81">
        <v>82963.437324862127</v>
      </c>
      <c r="J81">
        <v>101705.00886407918</v>
      </c>
      <c r="K81">
        <v>64402.85238907575</v>
      </c>
      <c r="L81">
        <v>122789.23449456187</v>
      </c>
      <c r="M81">
        <v>188471.05144087831</v>
      </c>
      <c r="N81">
        <v>201390.3382166274</v>
      </c>
      <c r="O81">
        <v>198596.60619735383</v>
      </c>
      <c r="P81">
        <v>250051.01393988999</v>
      </c>
      <c r="Q81">
        <v>149014.37710775883</v>
      </c>
      <c r="R81">
        <v>301929.60199677345</v>
      </c>
      <c r="S81">
        <v>277607.35070249811</v>
      </c>
      <c r="T81">
        <v>295977.5544480338</v>
      </c>
      <c r="U81">
        <v>290568.55733341054</v>
      </c>
      <c r="V81">
        <v>373274.89840253745</v>
      </c>
      <c r="W81">
        <v>211835.3392074474</v>
      </c>
      <c r="X81">
        <v>442389.47578258929</v>
      </c>
      <c r="Y81">
        <v>711407.11466996616</v>
      </c>
      <c r="Z81">
        <v>759509.09342632419</v>
      </c>
      <c r="AA81">
        <v>742067.99281366018</v>
      </c>
      <c r="AB81">
        <v>967891.82096425316</v>
      </c>
      <c r="AC81">
        <v>520100.99222021876</v>
      </c>
      <c r="AD81">
        <v>1137728.4518493409</v>
      </c>
      <c r="AE81">
        <v>1068526.0196154867</v>
      </c>
      <c r="AF81">
        <v>1141594.6285505458</v>
      </c>
      <c r="AG81">
        <v>1110066.0219014359</v>
      </c>
      <c r="AH81">
        <v>1449672.2089861566</v>
      </c>
      <c r="AI81">
        <v>778077.26333386649</v>
      </c>
      <c r="AJ81">
        <v>1715382.2687866623</v>
      </c>
      <c r="AK81">
        <v>2737655.1437270916</v>
      </c>
      <c r="AL81">
        <v>2907437.1957758665</v>
      </c>
      <c r="AM81">
        <v>2784595.6313096262</v>
      </c>
      <c r="AN81">
        <v>3687757.3917597444</v>
      </c>
      <c r="AO81">
        <v>2010076.5138933165</v>
      </c>
      <c r="AP81">
        <v>4365687.0621839603</v>
      </c>
      <c r="AQ81">
        <v>10816995.867290575</v>
      </c>
      <c r="AR81">
        <v>11360611.919998044</v>
      </c>
      <c r="AS81">
        <v>10772193.898280574</v>
      </c>
      <c r="AT81">
        <v>14474926.326273486</v>
      </c>
      <c r="AU81">
        <v>7782427.1269932007</v>
      </c>
      <c r="AV81">
        <v>17055131.500440761</v>
      </c>
      <c r="AW81">
        <v>15001.933434616087</v>
      </c>
      <c r="AX81">
        <v>11761.379076293013</v>
      </c>
      <c r="AY81">
        <v>11627.916926894948</v>
      </c>
      <c r="AZ81">
        <v>15455.384776728981</v>
      </c>
      <c r="BA81">
        <v>9286.3393488486527</v>
      </c>
      <c r="BB81">
        <v>19028.622676121104</v>
      </c>
      <c r="BC81">
        <v>31705.667706752734</v>
      </c>
      <c r="BD81">
        <v>30270.19139833617</v>
      </c>
      <c r="BE81">
        <v>30484.462784603504</v>
      </c>
      <c r="BF81">
        <v>37305.661584905647</v>
      </c>
      <c r="BG81">
        <v>24381.286842429246</v>
      </c>
      <c r="BH81">
        <v>45239.964872960147</v>
      </c>
      <c r="BI81">
        <v>52585.335546923547</v>
      </c>
      <c r="BJ81">
        <v>53406.206800890119</v>
      </c>
      <c r="BK81">
        <v>54055.145106739197</v>
      </c>
      <c r="BL81">
        <v>64618.507595126488</v>
      </c>
      <c r="BM81">
        <v>43249.971209404976</v>
      </c>
      <c r="BN81">
        <v>78004.142619008955</v>
      </c>
    </row>
    <row r="82" spans="1:66">
      <c r="A82">
        <v>1993</v>
      </c>
      <c r="B82">
        <v>47770.791058400966</v>
      </c>
      <c r="C82">
        <v>47854.140415740869</v>
      </c>
      <c r="D82">
        <v>59458.87867704899</v>
      </c>
      <c r="E82">
        <v>36896.628188450843</v>
      </c>
      <c r="F82">
        <v>71492.49521777255</v>
      </c>
      <c r="G82">
        <v>80355.62054796009</v>
      </c>
      <c r="H82">
        <v>83597.35247196666</v>
      </c>
      <c r="I82">
        <v>83697.556795900295</v>
      </c>
      <c r="J82">
        <v>103021.23723473253</v>
      </c>
      <c r="K82">
        <v>64403.687917516167</v>
      </c>
      <c r="L82">
        <v>123817.25422418526</v>
      </c>
      <c r="M82">
        <v>188964.88707825518</v>
      </c>
      <c r="N82">
        <v>203299.570272096</v>
      </c>
      <c r="O82">
        <v>201001.35988328626</v>
      </c>
      <c r="P82">
        <v>253080.99382815763</v>
      </c>
      <c r="Q82">
        <v>149134.61613761063</v>
      </c>
      <c r="R82">
        <v>303346.22608614888</v>
      </c>
      <c r="S82">
        <v>276912.77941773931</v>
      </c>
      <c r="T82">
        <v>297373.60258164519</v>
      </c>
      <c r="U82">
        <v>292544.22203415312</v>
      </c>
      <c r="V82">
        <v>373618.20419449039</v>
      </c>
      <c r="W82">
        <v>212316.32598241535</v>
      </c>
      <c r="X82">
        <v>442794.8316781781</v>
      </c>
      <c r="Y82">
        <v>699456.80005598965</v>
      </c>
      <c r="Z82">
        <v>749435.67403667828</v>
      </c>
      <c r="AA82">
        <v>731693.13665150665</v>
      </c>
      <c r="AB82">
        <v>947374.14679540542</v>
      </c>
      <c r="AC82">
        <v>520828.11686761869</v>
      </c>
      <c r="AD82">
        <v>1122896.3728631663</v>
      </c>
      <c r="AE82">
        <v>1047136.3102696167</v>
      </c>
      <c r="AF82">
        <v>1120363.3887857546</v>
      </c>
      <c r="AG82">
        <v>1088489.6214728458</v>
      </c>
      <c r="AH82">
        <v>1409118.4749940305</v>
      </c>
      <c r="AI82">
        <v>779784.48365705693</v>
      </c>
      <c r="AJ82">
        <v>1680346.9947751069</v>
      </c>
      <c r="AK82">
        <v>2680140.6791269705</v>
      </c>
      <c r="AL82">
        <v>2839476.6889786874</v>
      </c>
      <c r="AM82">
        <v>2722041.9590344811</v>
      </c>
      <c r="AN82">
        <v>3565803.821020083</v>
      </c>
      <c r="AO82">
        <v>2007471.1568073432</v>
      </c>
      <c r="AP82">
        <v>4284907.2137482325</v>
      </c>
      <c r="AQ82">
        <v>10775457.879637871</v>
      </c>
      <c r="AR82">
        <v>11230878.150048871</v>
      </c>
      <c r="AS82">
        <v>10655893.947111355</v>
      </c>
      <c r="AT82">
        <v>14053948.783176798</v>
      </c>
      <c r="AU82">
        <v>8034800.8246649904</v>
      </c>
      <c r="AV82">
        <v>17004037.702876925</v>
      </c>
      <c r="AW82">
        <v>15185.961568841851</v>
      </c>
      <c r="AX82">
        <v>11944.229644835283</v>
      </c>
      <c r="AY82">
        <v>12010.724035581447</v>
      </c>
      <c r="AZ82">
        <v>15896.520119365452</v>
      </c>
      <c r="BA82">
        <v>9389.5684593855312</v>
      </c>
      <c r="BB82">
        <v>19167.736211359817</v>
      </c>
      <c r="BC82">
        <v>32082.558167306059</v>
      </c>
      <c r="BD82">
        <v>30489.815590212638</v>
      </c>
      <c r="BE82">
        <v>30837.782697124712</v>
      </c>
      <c r="BF82">
        <v>37945.310326925799</v>
      </c>
      <c r="BG82">
        <v>24425.740638544205</v>
      </c>
      <c r="BH82">
        <v>45730.969565730724</v>
      </c>
      <c r="BI82">
        <v>53203.303915386328</v>
      </c>
      <c r="BJ82">
        <v>53671.79802193433</v>
      </c>
      <c r="BK82">
        <v>54371.606024053792</v>
      </c>
      <c r="BL82">
        <v>65506.298086376235</v>
      </c>
      <c r="BM82">
        <v>43220.955862492534</v>
      </c>
      <c r="BN82">
        <v>78935.011258694372</v>
      </c>
    </row>
    <row r="83" spans="1:66">
      <c r="A83">
        <v>1994</v>
      </c>
      <c r="B83">
        <v>49325.883520559575</v>
      </c>
      <c r="C83">
        <v>49376.360847032862</v>
      </c>
      <c r="D83">
        <v>61077.627051860472</v>
      </c>
      <c r="E83">
        <v>38338.137452077506</v>
      </c>
      <c r="F83">
        <v>73810.538576363091</v>
      </c>
      <c r="G83">
        <v>83088.203173535818</v>
      </c>
      <c r="H83">
        <v>86222.598240812513</v>
      </c>
      <c r="I83">
        <v>86195.630425401338</v>
      </c>
      <c r="J83">
        <v>105800.61851203325</v>
      </c>
      <c r="K83">
        <v>66815.874948805547</v>
      </c>
      <c r="L83">
        <v>127900.57354329305</v>
      </c>
      <c r="M83">
        <v>196603.8194023658</v>
      </c>
      <c r="N83">
        <v>211281.38103011256</v>
      </c>
      <c r="O83">
        <v>208438.37143151663</v>
      </c>
      <c r="P83">
        <v>262025.56243922954</v>
      </c>
      <c r="Q83">
        <v>156013.47296112683</v>
      </c>
      <c r="R83">
        <v>315665.50979641464</v>
      </c>
      <c r="S83">
        <v>287907.09757868195</v>
      </c>
      <c r="T83">
        <v>309074.941080786</v>
      </c>
      <c r="U83">
        <v>303393.45032841578</v>
      </c>
      <c r="V83">
        <v>384988.87512271199</v>
      </c>
      <c r="W83">
        <v>222801.69553892475</v>
      </c>
      <c r="X83">
        <v>461242.0433156215</v>
      </c>
      <c r="Y83">
        <v>724370.10098037985</v>
      </c>
      <c r="Z83">
        <v>775052.77134987805</v>
      </c>
      <c r="AA83">
        <v>753228.64423706173</v>
      </c>
      <c r="AB83">
        <v>970444.45022148511</v>
      </c>
      <c r="AC83">
        <v>546064.17387754447</v>
      </c>
      <c r="AD83">
        <v>1163218.4561064676</v>
      </c>
      <c r="AE83">
        <v>1082226.7337601432</v>
      </c>
      <c r="AF83">
        <v>1155729.5714242011</v>
      </c>
      <c r="AG83">
        <v>1114066.9115504653</v>
      </c>
      <c r="AH83">
        <v>1435422.4348425863</v>
      </c>
      <c r="AI83">
        <v>820787.14354725764</v>
      </c>
      <c r="AJ83">
        <v>1735104.9525919594</v>
      </c>
      <c r="AK83">
        <v>2765990.0432714634</v>
      </c>
      <c r="AL83">
        <v>2914110.769982283</v>
      </c>
      <c r="AM83">
        <v>2762495.9645342925</v>
      </c>
      <c r="AN83">
        <v>3584794.7574079242</v>
      </c>
      <c r="AO83">
        <v>2126588.6709482889</v>
      </c>
      <c r="AP83">
        <v>4398976.6167207258</v>
      </c>
      <c r="AQ83">
        <v>10962260.47495983</v>
      </c>
      <c r="AR83">
        <v>11347048.018661993</v>
      </c>
      <c r="AS83">
        <v>10628136.242030565</v>
      </c>
      <c r="AT83">
        <v>13812833.145513333</v>
      </c>
      <c r="AU83">
        <v>8605623.6336350162</v>
      </c>
      <c r="AV83">
        <v>17261253.982729938</v>
      </c>
      <c r="AW83">
        <v>15563.563867583329</v>
      </c>
      <c r="AX83">
        <v>12429.168800306637</v>
      </c>
      <c r="AY83">
        <v>12557.091268664388</v>
      </c>
      <c r="AZ83">
        <v>16354.635591687684</v>
      </c>
      <c r="BA83">
        <v>9860.3999553494559</v>
      </c>
      <c r="BB83">
        <v>19720.503609433112</v>
      </c>
      <c r="BC83">
        <v>32961.668422581111</v>
      </c>
      <c r="BD83">
        <v>31330.828241720355</v>
      </c>
      <c r="BE83">
        <v>31702.804115423547</v>
      </c>
      <c r="BF83">
        <v>38750.078675486133</v>
      </c>
      <c r="BG83">
        <v>25263.100173294242</v>
      </c>
      <c r="BH83">
        <v>46937.76399635736</v>
      </c>
      <c r="BI83">
        <v>54709.299116328337</v>
      </c>
      <c r="BJ83">
        <v>54957.902543487515</v>
      </c>
      <c r="BK83">
        <v>55634.945173872489</v>
      </c>
      <c r="BL83">
        <v>66744.382530234201</v>
      </c>
      <c r="BM83">
        <v>44516.47544572522</v>
      </c>
      <c r="BN83">
        <v>80959.33948001267</v>
      </c>
    </row>
    <row r="84" spans="1:66">
      <c r="A84">
        <v>1995</v>
      </c>
      <c r="B84">
        <v>50421.116069560565</v>
      </c>
      <c r="C84">
        <v>50197.629712827984</v>
      </c>
      <c r="D84">
        <v>62353.097866904725</v>
      </c>
      <c r="E84">
        <v>39343.063777899173</v>
      </c>
      <c r="F84">
        <v>75527.987480262425</v>
      </c>
      <c r="G84">
        <v>85332.936185630053</v>
      </c>
      <c r="H84">
        <v>88309.67015204276</v>
      </c>
      <c r="I84">
        <v>87837.318779545545</v>
      </c>
      <c r="J84">
        <v>108021.74435647712</v>
      </c>
      <c r="K84">
        <v>68862.400991959512</v>
      </c>
      <c r="L84">
        <v>131360.52643258235</v>
      </c>
      <c r="M84">
        <v>205001.52813168446</v>
      </c>
      <c r="N84">
        <v>218035.25038590201</v>
      </c>
      <c r="O84">
        <v>214207.18186922296</v>
      </c>
      <c r="P84">
        <v>270237.56744699739</v>
      </c>
      <c r="Q84">
        <v>162796.81450333708</v>
      </c>
      <c r="R84">
        <v>329182.06652710208</v>
      </c>
      <c r="S84">
        <v>302297.37149940297</v>
      </c>
      <c r="T84">
        <v>321723.39135312778</v>
      </c>
      <c r="U84">
        <v>314504.16268040694</v>
      </c>
      <c r="V84">
        <v>403735.10601772513</v>
      </c>
      <c r="W84">
        <v>233372.44234108136</v>
      </c>
      <c r="X84">
        <v>483808.53757078567</v>
      </c>
      <c r="Y84">
        <v>770668.43693203141</v>
      </c>
      <c r="Z84">
        <v>822334.31372578803</v>
      </c>
      <c r="AA84">
        <v>796913.01622503297</v>
      </c>
      <c r="AB84">
        <v>1033987.2138840376</v>
      </c>
      <c r="AC84">
        <v>579487.52863591735</v>
      </c>
      <c r="AD84">
        <v>1234316.349322621</v>
      </c>
      <c r="AE84">
        <v>1155210.1491617595</v>
      </c>
      <c r="AF84">
        <v>1230258.491191936</v>
      </c>
      <c r="AG84">
        <v>1184127.825073014</v>
      </c>
      <c r="AH84">
        <v>1541669.230091894</v>
      </c>
      <c r="AI84">
        <v>869994.45343999122</v>
      </c>
      <c r="AJ84">
        <v>1850757.609329782</v>
      </c>
      <c r="AK84">
        <v>2980716.407923359</v>
      </c>
      <c r="AL84">
        <v>3143825.3937290208</v>
      </c>
      <c r="AM84">
        <v>2988627.7351540872</v>
      </c>
      <c r="AN84">
        <v>3909181.2663658233</v>
      </c>
      <c r="AO84">
        <v>2249268.7486443091</v>
      </c>
      <c r="AP84">
        <v>4749672.1292121774</v>
      </c>
      <c r="AQ84">
        <v>11740568.911351491</v>
      </c>
      <c r="AR84">
        <v>12210387.878465019</v>
      </c>
      <c r="AS84">
        <v>11490596.318431385</v>
      </c>
      <c r="AT84">
        <v>15016460.353627648</v>
      </c>
      <c r="AU84">
        <v>9051134.6628433503</v>
      </c>
      <c r="AV84">
        <v>18520593.946635157</v>
      </c>
      <c r="AW84">
        <v>15509.295953491073</v>
      </c>
      <c r="AX84">
        <v>12532.561987078372</v>
      </c>
      <c r="AY84">
        <v>12557.94064611043</v>
      </c>
      <c r="AZ84">
        <v>16684.451377332334</v>
      </c>
      <c r="BA84">
        <v>9823.7265638388326</v>
      </c>
      <c r="BB84">
        <v>19695.448527942488</v>
      </c>
      <c r="BC84">
        <v>33245.514729324568</v>
      </c>
      <c r="BD84">
        <v>31797.323367744844</v>
      </c>
      <c r="BE84">
        <v>31974.346139895217</v>
      </c>
      <c r="BF84">
        <v>39254.823469116658</v>
      </c>
      <c r="BG84">
        <v>25625.980363961633</v>
      </c>
      <c r="BH84">
        <v>47344.200919502466</v>
      </c>
      <c r="BI84">
        <v>55415.788199116461</v>
      </c>
      <c r="BJ84">
        <v>55878.275093577948</v>
      </c>
      <c r="BK84">
        <v>56244.853007126199</v>
      </c>
      <c r="BL84">
        <v>67467.788583847054</v>
      </c>
      <c r="BM84">
        <v>45378.797614115123</v>
      </c>
      <c r="BN84">
        <v>81905.141408952433</v>
      </c>
    </row>
    <row r="85" spans="1:66">
      <c r="A85">
        <v>1996</v>
      </c>
      <c r="B85">
        <v>52012.261866507419</v>
      </c>
      <c r="C85">
        <v>51816.44325866126</v>
      </c>
      <c r="D85">
        <v>64214.541795947647</v>
      </c>
      <c r="E85">
        <v>40699.094548991816</v>
      </c>
      <c r="F85">
        <v>77754.607987647032</v>
      </c>
      <c r="G85">
        <v>88337.843637563259</v>
      </c>
      <c r="H85">
        <v>91240.528848332862</v>
      </c>
      <c r="I85">
        <v>90779.985870398159</v>
      </c>
      <c r="J85">
        <v>111602.90857996218</v>
      </c>
      <c r="K85">
        <v>71270.287832461458</v>
      </c>
      <c r="L85">
        <v>135600.91865969318</v>
      </c>
      <c r="M85">
        <v>216090.27771791467</v>
      </c>
      <c r="N85">
        <v>229208.64169599162</v>
      </c>
      <c r="O85">
        <v>225456.53560793612</v>
      </c>
      <c r="P85">
        <v>284551.51736653387</v>
      </c>
      <c r="Q85">
        <v>171086.31581009395</v>
      </c>
      <c r="R85">
        <v>345413.18048777874</v>
      </c>
      <c r="S85">
        <v>321221.35528350802</v>
      </c>
      <c r="T85">
        <v>340364.82680213352</v>
      </c>
      <c r="U85">
        <v>333445.28290197911</v>
      </c>
      <c r="V85">
        <v>428755.51512564189</v>
      </c>
      <c r="W85">
        <v>247042.06994092942</v>
      </c>
      <c r="X85">
        <v>511820.42858321808</v>
      </c>
      <c r="Y85">
        <v>830325.37223281944</v>
      </c>
      <c r="Z85">
        <v>884822.14015624218</v>
      </c>
      <c r="AA85">
        <v>863079.12533815869</v>
      </c>
      <c r="AB85">
        <v>1120521.6728130947</v>
      </c>
      <c r="AC85">
        <v>617511.84007837938</v>
      </c>
      <c r="AD85">
        <v>1328964.4920377347</v>
      </c>
      <c r="AE85">
        <v>1253393.4204458399</v>
      </c>
      <c r="AF85">
        <v>1334743.1065901532</v>
      </c>
      <c r="AG85">
        <v>1295240.8278657771</v>
      </c>
      <c r="AH85">
        <v>1683953.6761904603</v>
      </c>
      <c r="AI85">
        <v>932293.58411957836</v>
      </c>
      <c r="AJ85">
        <v>2006816.7944901821</v>
      </c>
      <c r="AK85">
        <v>3318765.9354357477</v>
      </c>
      <c r="AL85">
        <v>3495567.2168948399</v>
      </c>
      <c r="AM85">
        <v>3343248.7245711447</v>
      </c>
      <c r="AN85">
        <v>4401698.5989038618</v>
      </c>
      <c r="AO85">
        <v>2463804.3919592616</v>
      </c>
      <c r="AP85">
        <v>5311189.020933954</v>
      </c>
      <c r="AQ85">
        <v>13468087.644049803</v>
      </c>
      <c r="AR85">
        <v>14026336.655574352</v>
      </c>
      <c r="AS85">
        <v>13184572.034010256</v>
      </c>
      <c r="AT85">
        <v>17448212.125293564</v>
      </c>
      <c r="AU85">
        <v>10153737.076900359</v>
      </c>
      <c r="AV85">
        <v>21270724.836052634</v>
      </c>
      <c r="AW85">
        <v>15686.680095451582</v>
      </c>
      <c r="AX85">
        <v>12783.994884681981</v>
      </c>
      <c r="AY85">
        <v>12852.900646924356</v>
      </c>
      <c r="AZ85">
        <v>16826.175011933115</v>
      </c>
      <c r="BA85">
        <v>10127.90126552218</v>
      </c>
      <c r="BB85">
        <v>19908.297315600877</v>
      </c>
      <c r="BC85">
        <v>33781.371216351057</v>
      </c>
      <c r="BD85">
        <v>32323.775218786952</v>
      </c>
      <c r="BE85">
        <v>32523.099664297381</v>
      </c>
      <c r="BF85">
        <v>39732.655621438069</v>
      </c>
      <c r="BG85">
        <v>26211.625519980469</v>
      </c>
      <c r="BH85">
        <v>48014.766598743503</v>
      </c>
      <c r="BI85">
        <v>56399.735117475408</v>
      </c>
      <c r="BJ85">
        <v>56748.500636418161</v>
      </c>
      <c r="BK85">
        <v>57110.848436013672</v>
      </c>
      <c r="BL85">
        <v>68365.756383319254</v>
      </c>
      <c r="BM85">
        <v>46316.280838053339</v>
      </c>
      <c r="BN85">
        <v>83147.853202671773</v>
      </c>
    </row>
    <row r="86" spans="1:66">
      <c r="A86">
        <v>1997</v>
      </c>
      <c r="B86">
        <v>53910.480489388676</v>
      </c>
      <c r="C86">
        <v>53907.292673667514</v>
      </c>
      <c r="D86">
        <v>66617.213379981389</v>
      </c>
      <c r="E86">
        <v>42169.867025911917</v>
      </c>
      <c r="F86">
        <v>80526.615094900437</v>
      </c>
      <c r="G86">
        <v>91795.541921596756</v>
      </c>
      <c r="H86">
        <v>94712.40936857721</v>
      </c>
      <c r="I86">
        <v>94561.51777980027</v>
      </c>
      <c r="J86">
        <v>115952.89649636809</v>
      </c>
      <c r="K86">
        <v>73982.176903568587</v>
      </c>
      <c r="L86">
        <v>140658.86633648898</v>
      </c>
      <c r="M86">
        <v>227863.70465632071</v>
      </c>
      <c r="N86">
        <v>240876.61837100793</v>
      </c>
      <c r="O86">
        <v>238478.02731301539</v>
      </c>
      <c r="P86">
        <v>299776.63827598101</v>
      </c>
      <c r="Q86">
        <v>179270.53879528868</v>
      </c>
      <c r="R86">
        <v>363130.83231754985</v>
      </c>
      <c r="S86">
        <v>340959.3640451071</v>
      </c>
      <c r="T86">
        <v>360216.7289421258</v>
      </c>
      <c r="U86">
        <v>355463.81294336525</v>
      </c>
      <c r="V86">
        <v>454990.2653952</v>
      </c>
      <c r="W86">
        <v>260994.5355872325</v>
      </c>
      <c r="X86">
        <v>542182.1220382289</v>
      </c>
      <c r="Y86">
        <v>896398.25261221395</v>
      </c>
      <c r="Z86">
        <v>952948.33966042218</v>
      </c>
      <c r="AA86">
        <v>934675.01723438175</v>
      </c>
      <c r="AB86">
        <v>1213257.972319352</v>
      </c>
      <c r="AC86">
        <v>662652.14470682538</v>
      </c>
      <c r="AD86">
        <v>1430831.1006355742</v>
      </c>
      <c r="AE86">
        <v>1369468.9193192993</v>
      </c>
      <c r="AF86">
        <v>1453406.6527770876</v>
      </c>
      <c r="AG86">
        <v>1417029.2665024754</v>
      </c>
      <c r="AH86">
        <v>1846449.9672597395</v>
      </c>
      <c r="AI86">
        <v>1010839.5058076223</v>
      </c>
      <c r="AJ86">
        <v>2183096.3305861196</v>
      </c>
      <c r="AK86">
        <v>3686868.9081967506</v>
      </c>
      <c r="AL86">
        <v>3886215.7432724014</v>
      </c>
      <c r="AM86">
        <v>3745766.3735048599</v>
      </c>
      <c r="AN86">
        <v>4916961.6725205304</v>
      </c>
      <c r="AO86">
        <v>2722552.7460031491</v>
      </c>
      <c r="AP86">
        <v>5874752.9998108801</v>
      </c>
      <c r="AQ86">
        <v>14780613.546625743</v>
      </c>
      <c r="AR86">
        <v>15506179.078325327</v>
      </c>
      <c r="AS86">
        <v>14769165.350887494</v>
      </c>
      <c r="AT86">
        <v>19577951.388439488</v>
      </c>
      <c r="AU86">
        <v>10890144.061544079</v>
      </c>
      <c r="AV86">
        <v>23414213.134315699</v>
      </c>
      <c r="AW86">
        <v>16025.419057180603</v>
      </c>
      <c r="AX86">
        <v>13108.551610200147</v>
      </c>
      <c r="AY86">
        <v>13253.067567534774</v>
      </c>
      <c r="AZ86">
        <v>17281.530263594675</v>
      </c>
      <c r="BA86">
        <v>10357.557148255242</v>
      </c>
      <c r="BB86">
        <v>20394.363853311868</v>
      </c>
      <c r="BC86">
        <v>34582.344470840675</v>
      </c>
      <c r="BD86">
        <v>33136.465169208757</v>
      </c>
      <c r="BE86">
        <v>33399.433269295529</v>
      </c>
      <c r="BF86">
        <v>40710.610613759207</v>
      </c>
      <c r="BG86">
        <v>26936.459051536724</v>
      </c>
      <c r="BH86">
        <v>49126.146514606036</v>
      </c>
      <c r="BI86">
        <v>57778.501237915749</v>
      </c>
      <c r="BJ86">
        <v>58171.357117969521</v>
      </c>
      <c r="BK86">
        <v>58582.390396496456</v>
      </c>
      <c r="BL86">
        <v>69996.961051464867</v>
      </c>
      <c r="BM86">
        <v>47660.08643063857</v>
      </c>
      <c r="BN86">
        <v>85040.874841223762</v>
      </c>
    </row>
    <row r="87" spans="1:66">
      <c r="A87">
        <v>1998</v>
      </c>
      <c r="B87">
        <v>55974.971159793575</v>
      </c>
      <c r="C87">
        <v>56272.439356858493</v>
      </c>
      <c r="D87">
        <v>69320.211871994063</v>
      </c>
      <c r="E87">
        <v>43632.493316897249</v>
      </c>
      <c r="F87">
        <v>83531.371149317536</v>
      </c>
      <c r="G87">
        <v>95262.622641422873</v>
      </c>
      <c r="H87">
        <v>98304.336213379342</v>
      </c>
      <c r="I87">
        <v>98693.940060918379</v>
      </c>
      <c r="J87">
        <v>120759.58442839865</v>
      </c>
      <c r="K87">
        <v>76463.439960442425</v>
      </c>
      <c r="L87">
        <v>145839.43526372535</v>
      </c>
      <c r="M87">
        <v>238631.88899131064</v>
      </c>
      <c r="N87">
        <v>252651.6087446271</v>
      </c>
      <c r="O87">
        <v>251738.25989332848</v>
      </c>
      <c r="P87">
        <v>316325.20514827297</v>
      </c>
      <c r="Q87">
        <v>186687.23065860034</v>
      </c>
      <c r="R87">
        <v>379923.83580091986</v>
      </c>
      <c r="S87">
        <v>358761.11495794065</v>
      </c>
      <c r="T87">
        <v>379737.09583162097</v>
      </c>
      <c r="U87">
        <v>377376.76200935751</v>
      </c>
      <c r="V87">
        <v>482314.46172373276</v>
      </c>
      <c r="W87">
        <v>272161.77368562849</v>
      </c>
      <c r="X87">
        <v>569853.5155977403</v>
      </c>
      <c r="Y87">
        <v>947308.72266184958</v>
      </c>
      <c r="Z87">
        <v>1009104.1017091781</v>
      </c>
      <c r="AA87">
        <v>996065.70208516472</v>
      </c>
      <c r="AB87">
        <v>1294037.8247530521</v>
      </c>
      <c r="AC87">
        <v>693091.23038518941</v>
      </c>
      <c r="AD87">
        <v>1510660.9818494394</v>
      </c>
      <c r="AE87">
        <v>1442389.9083110895</v>
      </c>
      <c r="AF87">
        <v>1534129.3594206544</v>
      </c>
      <c r="AG87">
        <v>1506991.5410505228</v>
      </c>
      <c r="AH87">
        <v>1971583.2473889305</v>
      </c>
      <c r="AI87">
        <v>1049269.6080934852</v>
      </c>
      <c r="AJ87">
        <v>2295401.2740587299</v>
      </c>
      <c r="AK87">
        <v>3866359.5473586009</v>
      </c>
      <c r="AL87">
        <v>4095557.2044681921</v>
      </c>
      <c r="AM87">
        <v>3977145.2430701619</v>
      </c>
      <c r="AN87">
        <v>5303327.6865241891</v>
      </c>
      <c r="AO87">
        <v>2740363.9672619849</v>
      </c>
      <c r="AP87">
        <v>6146229.9332494745</v>
      </c>
      <c r="AQ87">
        <v>15596390.435598856</v>
      </c>
      <c r="AR87">
        <v>16546217.991192475</v>
      </c>
      <c r="AS87">
        <v>15822341.433157694</v>
      </c>
      <c r="AT87">
        <v>21298131.829164434</v>
      </c>
      <c r="AU87">
        <v>11069522.075424116</v>
      </c>
      <c r="AV87">
        <v>24725262.529270783</v>
      </c>
      <c r="AW87">
        <v>16687.319678164258</v>
      </c>
      <c r="AX87">
        <v>13645.606106207788</v>
      </c>
      <c r="AY87">
        <v>13850.938652798601</v>
      </c>
      <c r="AZ87">
        <v>17880.839315589456</v>
      </c>
      <c r="BA87">
        <v>10801.546673352059</v>
      </c>
      <c r="BB87">
        <v>21223.307034909711</v>
      </c>
      <c r="BC87">
        <v>35679.758067402778</v>
      </c>
      <c r="BD87">
        <v>34122.011428145393</v>
      </c>
      <c r="BE87">
        <v>34554.014852806278</v>
      </c>
      <c r="BF87">
        <v>41875.212619074176</v>
      </c>
      <c r="BG87">
        <v>27737.522501152453</v>
      </c>
      <c r="BH87">
        <v>50598.875076917255</v>
      </c>
      <c r="BI87">
        <v>59420.306053950932</v>
      </c>
      <c r="BJ87">
        <v>59717.518080567403</v>
      </c>
      <c r="BK87">
        <v>60432.860102815859</v>
      </c>
      <c r="BL87">
        <v>71868.179248430082</v>
      </c>
      <c r="BM87">
        <v>48907.492285902954</v>
      </c>
      <c r="BN87">
        <v>87318.33512942669</v>
      </c>
    </row>
    <row r="88" spans="1:66">
      <c r="A88">
        <v>1999</v>
      </c>
      <c r="B88">
        <v>57661.09584343696</v>
      </c>
      <c r="C88">
        <v>58435.036788484416</v>
      </c>
      <c r="D88">
        <v>72206.998793425548</v>
      </c>
      <c r="E88">
        <v>44283.821372004539</v>
      </c>
      <c r="F88">
        <v>86178.62043815614</v>
      </c>
      <c r="G88">
        <v>98290.367389812673</v>
      </c>
      <c r="H88">
        <v>101189.95077302908</v>
      </c>
      <c r="I88">
        <v>102456.12551404625</v>
      </c>
      <c r="J88">
        <v>125527.30522864418</v>
      </c>
      <c r="K88">
        <v>77586.061597039996</v>
      </c>
      <c r="L88">
        <v>150543.45633318686</v>
      </c>
      <c r="M88">
        <v>249949.88219461619</v>
      </c>
      <c r="N88">
        <v>264357.06576553138</v>
      </c>
      <c r="O88">
        <v>265416.63889199402</v>
      </c>
      <c r="P88">
        <v>334713.80083705462</v>
      </c>
      <c r="Q88">
        <v>191561.01187503079</v>
      </c>
      <c r="R88">
        <v>397742.42132460151</v>
      </c>
      <c r="S88">
        <v>378239.82104750117</v>
      </c>
      <c r="T88">
        <v>400324.42036718555</v>
      </c>
      <c r="U88">
        <v>401144.06593762018</v>
      </c>
      <c r="V88">
        <v>514681.9515330107</v>
      </c>
      <c r="W88">
        <v>281071.34122546262</v>
      </c>
      <c r="X88">
        <v>601509.47207813174</v>
      </c>
      <c r="Y88">
        <v>1021035.2214217776</v>
      </c>
      <c r="Z88">
        <v>1086448.5502181859</v>
      </c>
      <c r="AA88">
        <v>1080950.7576048644</v>
      </c>
      <c r="AB88">
        <v>1413238.9459195011</v>
      </c>
      <c r="AC88">
        <v>729040.24352720089</v>
      </c>
      <c r="AD88">
        <v>1627768.8488102113</v>
      </c>
      <c r="AE88">
        <v>1570062.1774959939</v>
      </c>
      <c r="AF88">
        <v>1667933.7280130025</v>
      </c>
      <c r="AG88">
        <v>1650241.7323200188</v>
      </c>
      <c r="AH88">
        <v>2176500.1786724553</v>
      </c>
      <c r="AI88">
        <v>1109921.9338603946</v>
      </c>
      <c r="AJ88">
        <v>2501406.9136921242</v>
      </c>
      <c r="AK88">
        <v>4285847.9857312795</v>
      </c>
      <c r="AL88">
        <v>4551740.07754297</v>
      </c>
      <c r="AM88">
        <v>4454389.480380415</v>
      </c>
      <c r="AN88">
        <v>6001160.5893729459</v>
      </c>
      <c r="AO88">
        <v>2952739.9241707199</v>
      </c>
      <c r="AP88">
        <v>6830227.799635157</v>
      </c>
      <c r="AQ88">
        <v>17840630.873190369</v>
      </c>
      <c r="AR88">
        <v>19022346.772260163</v>
      </c>
      <c r="AS88">
        <v>18275965.078470916</v>
      </c>
      <c r="AT88">
        <v>24964098.739074703</v>
      </c>
      <c r="AU88">
        <v>12143714.761602767</v>
      </c>
      <c r="AV88">
        <v>28298598.578560159</v>
      </c>
      <c r="AW88">
        <v>17031.824297061248</v>
      </c>
      <c r="AX88">
        <v>14132.240913844842</v>
      </c>
      <c r="AY88">
        <v>14413.948062922587</v>
      </c>
      <c r="AZ88">
        <v>18886.692358206925</v>
      </c>
      <c r="BA88">
        <v>10981.581146969083</v>
      </c>
      <c r="BB88">
        <v>21813.784543125439</v>
      </c>
      <c r="BC88">
        <v>36295.675137750375</v>
      </c>
      <c r="BD88">
        <v>34694.876963204246</v>
      </c>
      <c r="BE88">
        <v>35437.080999205566</v>
      </c>
      <c r="BF88">
        <v>43039.576344133427</v>
      </c>
      <c r="BG88">
        <v>27919.689093890513</v>
      </c>
      <c r="BH88">
        <v>51560.420339662203</v>
      </c>
      <c r="BI88">
        <v>60375.488688611775</v>
      </c>
      <c r="BJ88">
        <v>60398.172024903492</v>
      </c>
      <c r="BK88">
        <v>61715.997169559305</v>
      </c>
      <c r="BL88">
        <v>73230.681326541555</v>
      </c>
      <c r="BM88">
        <v>49092.324027542294</v>
      </c>
      <c r="BN88">
        <v>88743.715085333155</v>
      </c>
    </row>
    <row r="89" spans="1:66">
      <c r="A89">
        <v>2000</v>
      </c>
      <c r="B89">
        <v>59560.759194019694</v>
      </c>
      <c r="C89">
        <v>60480.526499335872</v>
      </c>
      <c r="D89">
        <v>74642.060804095556</v>
      </c>
      <c r="E89">
        <v>45662.2347791965</v>
      </c>
      <c r="F89">
        <v>88676.067563739736</v>
      </c>
      <c r="G89">
        <v>101711.88091550746</v>
      </c>
      <c r="H89">
        <v>104671.37032373024</v>
      </c>
      <c r="I89">
        <v>106186.51787294932</v>
      </c>
      <c r="J89">
        <v>130125.43256733123</v>
      </c>
      <c r="K89">
        <v>80058.962596124868</v>
      </c>
      <c r="L89">
        <v>155160.79226128207</v>
      </c>
      <c r="M89">
        <v>261371.9458581096</v>
      </c>
      <c r="N89">
        <v>276011.6087983108</v>
      </c>
      <c r="O89">
        <v>277890.99495624343</v>
      </c>
      <c r="P89">
        <v>352421.06487175031</v>
      </c>
      <c r="Q89">
        <v>197651.46145231478</v>
      </c>
      <c r="R89">
        <v>413983.80970158189</v>
      </c>
      <c r="S89">
        <v>397341.22772494808</v>
      </c>
      <c r="T89">
        <v>420163.28054538625</v>
      </c>
      <c r="U89">
        <v>422337.57377193851</v>
      </c>
      <c r="V89">
        <v>546040.64282222011</v>
      </c>
      <c r="W89">
        <v>290206.20715800003</v>
      </c>
      <c r="X89">
        <v>629879.2939306784</v>
      </c>
      <c r="Y89">
        <v>1087997.4366404687</v>
      </c>
      <c r="Z89">
        <v>1157182.1881670603</v>
      </c>
      <c r="AA89">
        <v>1157923.8316422061</v>
      </c>
      <c r="AB89">
        <v>1533443.0469315588</v>
      </c>
      <c r="AC89">
        <v>751913.92116964725</v>
      </c>
      <c r="AD89">
        <v>1730971.3405799496</v>
      </c>
      <c r="AE89">
        <v>1686198.6946012711</v>
      </c>
      <c r="AF89">
        <v>1793463.3049338595</v>
      </c>
      <c r="AG89">
        <v>1790050.3910315214</v>
      </c>
      <c r="AH89">
        <v>2392187.8548099841</v>
      </c>
      <c r="AI89">
        <v>1143113.8959307461</v>
      </c>
      <c r="AJ89">
        <v>2679440.5044343052</v>
      </c>
      <c r="AK89">
        <v>4692952.5086448723</v>
      </c>
      <c r="AL89">
        <v>5000824.9857598832</v>
      </c>
      <c r="AM89">
        <v>4952524.2207741952</v>
      </c>
      <c r="AN89">
        <v>6754751.4803898167</v>
      </c>
      <c r="AO89">
        <v>3053965.227804204</v>
      </c>
      <c r="AP89">
        <v>7444308.7876357902</v>
      </c>
      <c r="AQ89">
        <v>19737612.391678158</v>
      </c>
      <c r="AR89">
        <v>21272963.166632634</v>
      </c>
      <c r="AS89">
        <v>20810184.236264277</v>
      </c>
      <c r="AT89">
        <v>28562007.785262875</v>
      </c>
      <c r="AU89">
        <v>12641872.754562726</v>
      </c>
      <c r="AV89">
        <v>31403216.531104166</v>
      </c>
      <c r="AW89">
        <v>17409.637472531929</v>
      </c>
      <c r="AX89">
        <v>14450.148064309147</v>
      </c>
      <c r="AY89">
        <v>14774.535125722414</v>
      </c>
      <c r="AZ89">
        <v>19158.689040859877</v>
      </c>
      <c r="BA89">
        <v>11265.506962268135</v>
      </c>
      <c r="BB89">
        <v>22191.342866197414</v>
      </c>
      <c r="BC89">
        <v>37137.294009120807</v>
      </c>
      <c r="BD89">
        <v>35510.664793542899</v>
      </c>
      <c r="BE89">
        <v>36323.807781901691</v>
      </c>
      <c r="BF89">
        <v>43777.727018800586</v>
      </c>
      <c r="BG89">
        <v>28774.542926627797</v>
      </c>
      <c r="BH89">
        <v>52530.762881757262</v>
      </c>
      <c r="BI89">
        <v>61796.864679856903</v>
      </c>
      <c r="BJ89">
        <v>61836.310705085081</v>
      </c>
      <c r="BK89">
        <v>63260.398602125781</v>
      </c>
      <c r="BL89">
        <v>74551.524491226475</v>
      </c>
      <c r="BM89">
        <v>50660.837882077365</v>
      </c>
      <c r="BN89">
        <v>90455.037901207077</v>
      </c>
    </row>
    <row r="90" spans="1:66">
      <c r="A90">
        <v>2001</v>
      </c>
      <c r="B90">
        <v>59285.352476370434</v>
      </c>
      <c r="C90">
        <v>59897.426429641746</v>
      </c>
      <c r="D90">
        <v>73526.904040609239</v>
      </c>
      <c r="E90">
        <v>46141.592133948849</v>
      </c>
      <c r="F90">
        <v>87606.83983811822</v>
      </c>
      <c r="G90">
        <v>100846.40435861259</v>
      </c>
      <c r="H90">
        <v>103854.74124206294</v>
      </c>
      <c r="I90">
        <v>104882.05303379086</v>
      </c>
      <c r="J90">
        <v>127793.05749088306</v>
      </c>
      <c r="K90">
        <v>80681.791158418957</v>
      </c>
      <c r="L90">
        <v>152931.90807651714</v>
      </c>
      <c r="M90">
        <v>253743.96069816133</v>
      </c>
      <c r="N90">
        <v>268368.29955854471</v>
      </c>
      <c r="O90">
        <v>268170.53884189326</v>
      </c>
      <c r="P90">
        <v>338564.37611951475</v>
      </c>
      <c r="Q90">
        <v>196234.16925924693</v>
      </c>
      <c r="R90">
        <v>400145.0290308228</v>
      </c>
      <c r="S90">
        <v>381628.47356069344</v>
      </c>
      <c r="T90">
        <v>404402.10237163794</v>
      </c>
      <c r="U90">
        <v>402602.88183633127</v>
      </c>
      <c r="V90">
        <v>519127.22404460789</v>
      </c>
      <c r="W90">
        <v>285338.22033278737</v>
      </c>
      <c r="X90">
        <v>601647.22625976533</v>
      </c>
      <c r="Y90">
        <v>1023822.5402966847</v>
      </c>
      <c r="Z90">
        <v>1092653.9908274321</v>
      </c>
      <c r="AA90">
        <v>1077027.242319027</v>
      </c>
      <c r="AB90">
        <v>1425637.2857785786</v>
      </c>
      <c r="AC90">
        <v>729047.02142470144</v>
      </c>
      <c r="AD90">
        <v>1618369.7099408177</v>
      </c>
      <c r="AE90">
        <v>1573029.8402140497</v>
      </c>
      <c r="AF90">
        <v>1680857.8609856325</v>
      </c>
      <c r="AG90">
        <v>1646760.1251663065</v>
      </c>
      <c r="AH90">
        <v>2200536.7602560557</v>
      </c>
      <c r="AI90">
        <v>1106456.2247385771</v>
      </c>
      <c r="AJ90">
        <v>2488061.486089997</v>
      </c>
      <c r="AK90">
        <v>4309893.2537242929</v>
      </c>
      <c r="AL90">
        <v>4600558.9477201384</v>
      </c>
      <c r="AM90">
        <v>4452913.9620490242</v>
      </c>
      <c r="AN90">
        <v>6024255.6654746858</v>
      </c>
      <c r="AO90">
        <v>2974933.4254763555</v>
      </c>
      <c r="AP90">
        <v>6804569.5031508515</v>
      </c>
      <c r="AQ90">
        <v>17889320.027346164</v>
      </c>
      <c r="AR90">
        <v>19051685.090589475</v>
      </c>
      <c r="AS90">
        <v>18118496.118594732</v>
      </c>
      <c r="AT90">
        <v>24696101.224050362</v>
      </c>
      <c r="AU90">
        <v>12513388.246325964</v>
      </c>
      <c r="AV90">
        <v>28048053.891229566</v>
      </c>
      <c r="AW90">
        <v>17724.300594128279</v>
      </c>
      <c r="AX90">
        <v>14715.963710677925</v>
      </c>
      <c r="AY90">
        <v>14912.799825492635</v>
      </c>
      <c r="AZ90">
        <v>19260.750590335407</v>
      </c>
      <c r="BA90">
        <v>11601.393109478739</v>
      </c>
      <c r="BB90">
        <v>22281.771599719297</v>
      </c>
      <c r="BC90">
        <v>37678.840451727003</v>
      </c>
      <c r="BD90">
        <v>36053.913911684409</v>
      </c>
      <c r="BE90">
        <v>36755.969494947138</v>
      </c>
      <c r="BF90">
        <v>44078.296031841957</v>
      </c>
      <c r="BG90">
        <v>29464.639120026837</v>
      </c>
      <c r="BH90">
        <v>52880.374372262151</v>
      </c>
      <c r="BI90">
        <v>62622.015273725403</v>
      </c>
      <c r="BJ90">
        <v>62726.351662942499</v>
      </c>
      <c r="BK90">
        <v>64059.931581765282</v>
      </c>
      <c r="BL90">
        <v>75100.227833725119</v>
      </c>
      <c r="BM90">
        <v>51793.696633211963</v>
      </c>
      <c r="BN90">
        <v>91128.627837940701</v>
      </c>
    </row>
    <row r="91" spans="1:66">
      <c r="A91">
        <v>2002</v>
      </c>
      <c r="B91">
        <v>59145.452616209135</v>
      </c>
      <c r="C91">
        <v>59585.123585056259</v>
      </c>
      <c r="D91">
        <v>72561.989272619816</v>
      </c>
      <c r="E91">
        <v>46832.273066121132</v>
      </c>
      <c r="F91">
        <v>86810.761578765931</v>
      </c>
      <c r="G91">
        <v>100758.29229062218</v>
      </c>
      <c r="H91">
        <v>103697.9565347535</v>
      </c>
      <c r="I91">
        <v>104337.85866060053</v>
      </c>
      <c r="J91">
        <v>126167.18341394718</v>
      </c>
      <c r="K91">
        <v>82063.992236952996</v>
      </c>
      <c r="L91">
        <v>151853.03605114305</v>
      </c>
      <c r="M91">
        <v>252686.53582382944</v>
      </c>
      <c r="N91">
        <v>266997.3688924404</v>
      </c>
      <c r="O91">
        <v>264860.50868230237</v>
      </c>
      <c r="P91">
        <v>332056.89570897527</v>
      </c>
      <c r="Q91">
        <v>200708.25029558476</v>
      </c>
      <c r="R91">
        <v>397036.06873937871</v>
      </c>
      <c r="S91">
        <v>379315.5592821613</v>
      </c>
      <c r="T91">
        <v>401186.29800708411</v>
      </c>
      <c r="U91">
        <v>395733.31950480683</v>
      </c>
      <c r="V91">
        <v>506827.35692474851</v>
      </c>
      <c r="W91">
        <v>292445.81710017513</v>
      </c>
      <c r="X91">
        <v>594747.68461913196</v>
      </c>
      <c r="Y91">
        <v>1008836.6761372957</v>
      </c>
      <c r="Z91">
        <v>1073658.2282285381</v>
      </c>
      <c r="AA91">
        <v>1047802.2021066789</v>
      </c>
      <c r="AB91">
        <v>1377103.1430017771</v>
      </c>
      <c r="AC91">
        <v>745332.71540012606</v>
      </c>
      <c r="AD91">
        <v>1583854.2941694423</v>
      </c>
      <c r="AE91">
        <v>1539215.9976975447</v>
      </c>
      <c r="AF91">
        <v>1638543.261324133</v>
      </c>
      <c r="AG91">
        <v>1588995.1348038958</v>
      </c>
      <c r="AH91">
        <v>2106867.1296259975</v>
      </c>
      <c r="AI91">
        <v>1126858.6944269775</v>
      </c>
      <c r="AJ91">
        <v>2421924.6451564077</v>
      </c>
      <c r="AK91">
        <v>4181485.9494755804</v>
      </c>
      <c r="AL91">
        <v>4432207.5116049368</v>
      </c>
      <c r="AM91">
        <v>4229304.8659995254</v>
      </c>
      <c r="AN91">
        <v>5707592.8195388215</v>
      </c>
      <c r="AO91">
        <v>3004483.8843729352</v>
      </c>
      <c r="AP91">
        <v>6567312.9421992926</v>
      </c>
      <c r="AQ91">
        <v>17367206.900383651</v>
      </c>
      <c r="AR91">
        <v>18307272.846290912</v>
      </c>
      <c r="AS91">
        <v>17100174.461090647</v>
      </c>
      <c r="AT91">
        <v>23365315.514101665</v>
      </c>
      <c r="AU91">
        <v>12649883.418609288</v>
      </c>
      <c r="AV91">
        <v>27100106.330083083</v>
      </c>
      <c r="AW91">
        <v>17532.612941796098</v>
      </c>
      <c r="AX91">
        <v>14592.94869766478</v>
      </c>
      <c r="AY91">
        <v>14832.388509511986</v>
      </c>
      <c r="AZ91">
        <v>18956.795131292471</v>
      </c>
      <c r="BA91">
        <v>11600.553895289266</v>
      </c>
      <c r="BB91">
        <v>21768.487106388795</v>
      </c>
      <c r="BC91">
        <v>37640.887815362425</v>
      </c>
      <c r="BD91">
        <v>36050.795252183438</v>
      </c>
      <c r="BE91">
        <v>36776.747463140018</v>
      </c>
      <c r="BF91">
        <v>43729.221890802561</v>
      </c>
      <c r="BG91">
        <v>29734.942262847391</v>
      </c>
      <c r="BH91">
        <v>52341.283005364508</v>
      </c>
      <c r="BI91">
        <v>62776.231407320323</v>
      </c>
      <c r="BJ91">
        <v>62873.103445331741</v>
      </c>
      <c r="BK91">
        <v>64207.19615517505</v>
      </c>
      <c r="BL91">
        <v>74694.755340190168</v>
      </c>
      <c r="BM91">
        <v>52402.927722295048</v>
      </c>
      <c r="BN91">
        <v>90557.27787908414</v>
      </c>
    </row>
    <row r="92" spans="1:66">
      <c r="A92">
        <v>2003</v>
      </c>
      <c r="B92">
        <v>59794.186061249129</v>
      </c>
      <c r="C92">
        <v>60154.536569699922</v>
      </c>
      <c r="D92">
        <v>72807.44570088679</v>
      </c>
      <c r="E92">
        <v>47787.59489789635</v>
      </c>
      <c r="F92">
        <v>87511.026534320539</v>
      </c>
      <c r="G92">
        <v>102231.53056166568</v>
      </c>
      <c r="H92">
        <v>105176.07386334168</v>
      </c>
      <c r="I92">
        <v>105705.5596951856</v>
      </c>
      <c r="J92">
        <v>127177.52520250023</v>
      </c>
      <c r="K92">
        <v>83960.165193457447</v>
      </c>
      <c r="L92">
        <v>153599.72138451409</v>
      </c>
      <c r="M92">
        <v>256318.67949328548</v>
      </c>
      <c r="N92">
        <v>270716.53637897933</v>
      </c>
      <c r="O92">
        <v>268196.39272311167</v>
      </c>
      <c r="P92">
        <v>335402.05599974742</v>
      </c>
      <c r="Q92">
        <v>204933.3812821474</v>
      </c>
      <c r="R92">
        <v>402100.60914764303</v>
      </c>
      <c r="S92">
        <v>384433.92351111106</v>
      </c>
      <c r="T92">
        <v>406267.44828492805</v>
      </c>
      <c r="U92">
        <v>400061.81495901005</v>
      </c>
      <c r="V92">
        <v>512093.38805010833</v>
      </c>
      <c r="W92">
        <v>297847.75319927448</v>
      </c>
      <c r="X92">
        <v>602599.73227551533</v>
      </c>
      <c r="Y92">
        <v>1028654.8083939579</v>
      </c>
      <c r="Z92">
        <v>1092866.7075385484</v>
      </c>
      <c r="AA92">
        <v>1064794.1954072702</v>
      </c>
      <c r="AB92">
        <v>1398794.336170146</v>
      </c>
      <c r="AC92">
        <v>760986.43064975564</v>
      </c>
      <c r="AD92">
        <v>1615715.6186317666</v>
      </c>
      <c r="AE92">
        <v>1578309.3600538406</v>
      </c>
      <c r="AF92">
        <v>1676614.9469282974</v>
      </c>
      <c r="AG92">
        <v>1624114.8255351936</v>
      </c>
      <c r="AH92">
        <v>2151196.4606406558</v>
      </c>
      <c r="AI92">
        <v>1156062.8709317974</v>
      </c>
      <c r="AJ92">
        <v>2477861.8272173633</v>
      </c>
      <c r="AK92">
        <v>4325840.8931198129</v>
      </c>
      <c r="AL92">
        <v>4569461.9985600412</v>
      </c>
      <c r="AM92">
        <v>4365518.464579761</v>
      </c>
      <c r="AN92">
        <v>5873877.2693068106</v>
      </c>
      <c r="AO92">
        <v>3117250.1860233508</v>
      </c>
      <c r="AP92">
        <v>6785185.998172015</v>
      </c>
      <c r="AQ92">
        <v>18434606.349978976</v>
      </c>
      <c r="AR92">
        <v>19348905.537021585</v>
      </c>
      <c r="AS92">
        <v>18193698.426951412</v>
      </c>
      <c r="AT92">
        <v>24674382.039890468</v>
      </c>
      <c r="AU92">
        <v>13322349.177939482</v>
      </c>
      <c r="AV92">
        <v>28677989.671367951</v>
      </c>
      <c r="AW92">
        <v>17356.841560832567</v>
      </c>
      <c r="AX92">
        <v>14412.298259156571</v>
      </c>
      <c r="AY92">
        <v>14603.513444214233</v>
      </c>
      <c r="AZ92">
        <v>18437.366199273347</v>
      </c>
      <c r="BA92">
        <v>11615.024602335259</v>
      </c>
      <c r="BB92">
        <v>21422.331684126988</v>
      </c>
      <c r="BC92">
        <v>37958.131235467306</v>
      </c>
      <c r="BD92">
        <v>36358.369359279095</v>
      </c>
      <c r="BE92">
        <v>37038.774774876387</v>
      </c>
      <c r="BF92">
        <v>43630.266778791171</v>
      </c>
      <c r="BG92">
        <v>30326.951966312903</v>
      </c>
      <c r="BH92">
        <v>52556.628466173599</v>
      </c>
      <c r="BI92">
        <v>63709.743328760742</v>
      </c>
      <c r="BJ92">
        <v>63790.958234432255</v>
      </c>
      <c r="BK92">
        <v>65082.851438204074</v>
      </c>
      <c r="BL92">
        <v>75121.392503188443</v>
      </c>
      <c r="BM92">
        <v>53716.861171284952</v>
      </c>
      <c r="BN92">
        <v>91474.499443731882</v>
      </c>
    </row>
    <row r="93" spans="1:66">
      <c r="A93">
        <v>2004</v>
      </c>
      <c r="B93">
        <v>61466.108644590742</v>
      </c>
      <c r="C93">
        <v>61868.272327848892</v>
      </c>
      <c r="D93">
        <v>75067.414239469465</v>
      </c>
      <c r="E93">
        <v>48941.060906997365</v>
      </c>
      <c r="F93">
        <v>89671.440892101295</v>
      </c>
      <c r="G93">
        <v>105490.17229046876</v>
      </c>
      <c r="H93">
        <v>108433.92024982693</v>
      </c>
      <c r="I93">
        <v>109007.09973127554</v>
      </c>
      <c r="J93">
        <v>131599.29967022099</v>
      </c>
      <c r="K93">
        <v>86193.360495555346</v>
      </c>
      <c r="L93">
        <v>157902.89108016394</v>
      </c>
      <c r="M93">
        <v>269851.26274497568</v>
      </c>
      <c r="N93">
        <v>284252.71078494802</v>
      </c>
      <c r="O93">
        <v>281929.83276634093</v>
      </c>
      <c r="P93">
        <v>354054.88088593865</v>
      </c>
      <c r="Q93">
        <v>213931.99220760638</v>
      </c>
      <c r="R93">
        <v>421779.29394898337</v>
      </c>
      <c r="S93">
        <v>409482.47869998886</v>
      </c>
      <c r="T93">
        <v>431363.68468903576</v>
      </c>
      <c r="U93">
        <v>425879.48517123499</v>
      </c>
      <c r="V93">
        <v>547240.89212068426</v>
      </c>
      <c r="W93">
        <v>313950.8362531701</v>
      </c>
      <c r="X93">
        <v>639316.6989434571</v>
      </c>
      <c r="Y93">
        <v>1126101.9858074456</v>
      </c>
      <c r="Z93">
        <v>1190684.8077266901</v>
      </c>
      <c r="AA93">
        <v>1164603.8815678461</v>
      </c>
      <c r="AB93">
        <v>1538695.9566962942</v>
      </c>
      <c r="AC93">
        <v>820147.26630973618</v>
      </c>
      <c r="AD93">
        <v>1760411.6646618049</v>
      </c>
      <c r="AE93">
        <v>1749276.1121218817</v>
      </c>
      <c r="AF93">
        <v>1848779.6203939451</v>
      </c>
      <c r="AG93">
        <v>1799296.6257605467</v>
      </c>
      <c r="AH93">
        <v>2396864.4737668582</v>
      </c>
      <c r="AI93">
        <v>1257628.904469399</v>
      </c>
      <c r="AJ93">
        <v>2734375.5795455021</v>
      </c>
      <c r="AK93">
        <v>4904332.9442801233</v>
      </c>
      <c r="AL93">
        <v>5168499.2605211679</v>
      </c>
      <c r="AM93">
        <v>4975200.91668115</v>
      </c>
      <c r="AN93">
        <v>6740271.9174659792</v>
      </c>
      <c r="AO93">
        <v>3456224.6671352675</v>
      </c>
      <c r="AP93">
        <v>7656580.8110769233</v>
      </c>
      <c r="AQ93">
        <v>21417662.992405463</v>
      </c>
      <c r="AR93">
        <v>22474758.738074291</v>
      </c>
      <c r="AS93">
        <v>21446320.659037985</v>
      </c>
      <c r="AT93">
        <v>29127259.396757916</v>
      </c>
      <c r="AU93">
        <v>15018259.236723565</v>
      </c>
      <c r="AV93">
        <v>33262083.556246355</v>
      </c>
      <c r="AW93">
        <v>17442.044998712732</v>
      </c>
      <c r="AX93">
        <v>14498.297039354553</v>
      </c>
      <c r="AY93">
        <v>14729.444924422241</v>
      </c>
      <c r="AZ93">
        <v>18535.528808717914</v>
      </c>
      <c r="BA93">
        <v>11688.761318439374</v>
      </c>
      <c r="BB93">
        <v>21439.990704038664</v>
      </c>
      <c r="BC93">
        <v>38312.202633436857</v>
      </c>
      <c r="BD93">
        <v>36712.041740106601</v>
      </c>
      <c r="BE93">
        <v>37416.987834683103</v>
      </c>
      <c r="BF93">
        <v>44068.806834306204</v>
      </c>
      <c r="BG93">
        <v>30608.73520692969</v>
      </c>
      <c r="BH93">
        <v>52770.568330225527</v>
      </c>
      <c r="BI93">
        <v>64399.899676842011</v>
      </c>
      <c r="BJ93">
        <v>64479.222616046653</v>
      </c>
      <c r="BK93">
        <v>65776.416472509183</v>
      </c>
      <c r="BL93">
        <v>75985.404366291579</v>
      </c>
      <c r="BM93">
        <v>54258.702567542583</v>
      </c>
      <c r="BN93">
        <v>91933.790362959087</v>
      </c>
    </row>
    <row r="94" spans="1:66">
      <c r="A94">
        <v>2005</v>
      </c>
      <c r="B94">
        <v>62886.38545662324</v>
      </c>
      <c r="C94">
        <v>62961.259776296705</v>
      </c>
      <c r="D94">
        <v>76684.931159922213</v>
      </c>
      <c r="E94">
        <v>50180.382482694673</v>
      </c>
      <c r="F94">
        <v>91582.304956530585</v>
      </c>
      <c r="G94">
        <v>108375.93759367873</v>
      </c>
      <c r="H94">
        <v>111266.92736393874</v>
      </c>
      <c r="I94">
        <v>111260.32677587365</v>
      </c>
      <c r="J94">
        <v>134861.57518279194</v>
      </c>
      <c r="K94">
        <v>88681.367752858074</v>
      </c>
      <c r="L94">
        <v>161891.01909544089</v>
      </c>
      <c r="M94">
        <v>283390.45332557929</v>
      </c>
      <c r="N94">
        <v>297373.31993055582</v>
      </c>
      <c r="O94">
        <v>293518.40917698015</v>
      </c>
      <c r="P94">
        <v>370357.07551153767</v>
      </c>
      <c r="Q94">
        <v>224553.12413149839</v>
      </c>
      <c r="R94">
        <v>441466.74356678425</v>
      </c>
      <c r="S94">
        <v>434099.68838081654</v>
      </c>
      <c r="T94">
        <v>455771.87874234741</v>
      </c>
      <c r="U94">
        <v>447890.51042139903</v>
      </c>
      <c r="V94">
        <v>577146.20632844372</v>
      </c>
      <c r="W94">
        <v>333166.44131201383</v>
      </c>
      <c r="X94">
        <v>674939.19625277328</v>
      </c>
      <c r="Y94">
        <v>1218356.023550841</v>
      </c>
      <c r="Z94">
        <v>1283029.9231601162</v>
      </c>
      <c r="AA94">
        <v>1249753.8454134595</v>
      </c>
      <c r="AB94">
        <v>1656844.6633912008</v>
      </c>
      <c r="AC94">
        <v>890338.43238305452</v>
      </c>
      <c r="AD94">
        <v>1893851.3656753663</v>
      </c>
      <c r="AE94">
        <v>1914804.4986565963</v>
      </c>
      <c r="AF94">
        <v>2014769.212171626</v>
      </c>
      <c r="AG94">
        <v>1952950.6097005417</v>
      </c>
      <c r="AH94">
        <v>2610297.3156897295</v>
      </c>
      <c r="AI94">
        <v>1380061.6434388349</v>
      </c>
      <c r="AJ94">
        <v>2976285.6042783856</v>
      </c>
      <c r="AK94">
        <v>5520934.3072732156</v>
      </c>
      <c r="AL94">
        <v>5791986.1510789227</v>
      </c>
      <c r="AM94">
        <v>5554322.2652046103</v>
      </c>
      <c r="AN94">
        <v>7548806.8348526275</v>
      </c>
      <c r="AO94">
        <v>3900555.1537785223</v>
      </c>
      <c r="AP94">
        <v>8568446.1617837213</v>
      </c>
      <c r="AQ94">
        <v>24337417.372436408</v>
      </c>
      <c r="AR94">
        <v>25458268.330493476</v>
      </c>
      <c r="AS94">
        <v>24137038.137948785</v>
      </c>
      <c r="AT94">
        <v>33345617.277564455</v>
      </c>
      <c r="AU94">
        <v>16976385.159975156</v>
      </c>
      <c r="AV94">
        <v>37715496.647063918</v>
      </c>
      <c r="AW94">
        <v>17396.833319567759</v>
      </c>
      <c r="AX94">
        <v>14505.84354930775</v>
      </c>
      <c r="AY94">
        <v>14662.192776719763</v>
      </c>
      <c r="AZ94">
        <v>18508.287137052492</v>
      </c>
      <c r="BA94">
        <v>11679.397212531268</v>
      </c>
      <c r="BB94">
        <v>21273.590817620301</v>
      </c>
      <c r="BC94">
        <v>38385.933471183671</v>
      </c>
      <c r="BD94">
        <v>36832.281626186283</v>
      </c>
      <c r="BE94">
        <v>37343.798731776318</v>
      </c>
      <c r="BF94">
        <v>44054.692898631591</v>
      </c>
      <c r="BG94">
        <v>30805.633410605362</v>
      </c>
      <c r="BH94">
        <v>52706.256222057957</v>
      </c>
      <c r="BI94">
        <v>64622.308660703558</v>
      </c>
      <c r="BJ94">
        <v>64740.329222284432</v>
      </c>
      <c r="BK94">
        <v>65695.806175597041</v>
      </c>
      <c r="BL94">
        <v>75987.700100605463</v>
      </c>
      <c r="BM94">
        <v>54713.42865819799</v>
      </c>
      <c r="BN94">
        <v>91997.087977605013</v>
      </c>
    </row>
    <row r="95" spans="1:66">
      <c r="A95">
        <v>2006</v>
      </c>
      <c r="B95">
        <v>64461.81251593768</v>
      </c>
      <c r="C95">
        <v>64464.082743722844</v>
      </c>
      <c r="D95">
        <v>78705.00574625186</v>
      </c>
      <c r="E95">
        <v>51351.130058800627</v>
      </c>
      <c r="F95">
        <v>93454.988241252839</v>
      </c>
      <c r="G95">
        <v>111473.04536535706</v>
      </c>
      <c r="H95">
        <v>114336.75439045715</v>
      </c>
      <c r="I95">
        <v>114219.40100997785</v>
      </c>
      <c r="J95">
        <v>138820.58539700194</v>
      </c>
      <c r="K95">
        <v>90996.991580968548</v>
      </c>
      <c r="L95">
        <v>165674.15935157056</v>
      </c>
      <c r="M95">
        <v>296709.13468860899</v>
      </c>
      <c r="N95">
        <v>310691.15867441567</v>
      </c>
      <c r="O95">
        <v>306418.79280872596</v>
      </c>
      <c r="P95">
        <v>388026.23405576026</v>
      </c>
      <c r="Q95">
        <v>233808.85903938836</v>
      </c>
      <c r="R95">
        <v>459567.19030293764</v>
      </c>
      <c r="S95">
        <v>457346.65639282559</v>
      </c>
      <c r="T95">
        <v>479009.68846183718</v>
      </c>
      <c r="U95">
        <v>470398.38803821598</v>
      </c>
      <c r="V95">
        <v>608354.74659957958</v>
      </c>
      <c r="W95">
        <v>349104.00673398766</v>
      </c>
      <c r="X95">
        <v>707946.54012074962</v>
      </c>
      <c r="Y95">
        <v>1295602.0653196136</v>
      </c>
      <c r="Z95">
        <v>1360394.6317978667</v>
      </c>
      <c r="AA95">
        <v>1325415.8882095264</v>
      </c>
      <c r="AB95">
        <v>1763893.2422832022</v>
      </c>
      <c r="AC95">
        <v>938518.04633348901</v>
      </c>
      <c r="AD95">
        <v>2008538.4994414826</v>
      </c>
      <c r="AE95">
        <v>2039444.515695255</v>
      </c>
      <c r="AF95">
        <v>2141429.0365950149</v>
      </c>
      <c r="AG95">
        <v>2076067.3552104633</v>
      </c>
      <c r="AH95">
        <v>2788210.5515027884</v>
      </c>
      <c r="AI95">
        <v>1455637.5001549351</v>
      </c>
      <c r="AJ95">
        <v>3162069.8402089342</v>
      </c>
      <c r="AK95">
        <v>5872165.1731710033</v>
      </c>
      <c r="AL95">
        <v>6151420.3739320338</v>
      </c>
      <c r="AM95">
        <v>5894675.4318222879</v>
      </c>
      <c r="AN95">
        <v>8046749.6441825703</v>
      </c>
      <c r="AO95">
        <v>4096237.8796608397</v>
      </c>
      <c r="AP95">
        <v>9072944.455702316</v>
      </c>
      <c r="AQ95">
        <v>25732919.251168076</v>
      </c>
      <c r="AR95">
        <v>26866452.009430949</v>
      </c>
      <c r="AS95">
        <v>25359776.696149696</v>
      </c>
      <c r="AT95">
        <v>34922726.977363363</v>
      </c>
      <c r="AU95">
        <v>17889518.421931684</v>
      </c>
      <c r="AV95">
        <v>39662075.056708954</v>
      </c>
      <c r="AW95">
        <v>17450.579666518308</v>
      </c>
      <c r="AX95">
        <v>14586.870641418211</v>
      </c>
      <c r="AY95">
        <v>14708.764477467816</v>
      </c>
      <c r="AZ95">
        <v>18589.426095501782</v>
      </c>
      <c r="BA95">
        <v>11705.268536632711</v>
      </c>
      <c r="BB95">
        <v>21235.81713093512</v>
      </c>
      <c r="BC95">
        <v>38656.554496751982</v>
      </c>
      <c r="BD95">
        <v>37102.996276106795</v>
      </c>
      <c r="BE95">
        <v>37580.226069833596</v>
      </c>
      <c r="BF95">
        <v>44335.980378528715</v>
      </c>
      <c r="BG95">
        <v>31078.04906095755</v>
      </c>
      <c r="BH95">
        <v>52775.854678843411</v>
      </c>
      <c r="BI95">
        <v>65164.023034544087</v>
      </c>
      <c r="BJ95">
        <v>65248.153319467528</v>
      </c>
      <c r="BK95">
        <v>66169.553060290826</v>
      </c>
      <c r="BL95">
        <v>76519.173232312372</v>
      </c>
      <c r="BM95">
        <v>55294.02471636358</v>
      </c>
      <c r="BN95">
        <v>92200.901613728769</v>
      </c>
    </row>
    <row r="96" spans="1:66">
      <c r="A96">
        <v>2007</v>
      </c>
      <c r="B96">
        <v>63640.031092451667</v>
      </c>
      <c r="C96">
        <v>63228.234453935031</v>
      </c>
      <c r="D96">
        <v>77498.061485281345</v>
      </c>
      <c r="E96">
        <v>50813.482249805544</v>
      </c>
      <c r="F96">
        <v>92347.015524701783</v>
      </c>
      <c r="G96">
        <v>109793.79568803782</v>
      </c>
      <c r="H96">
        <v>112631.16304966329</v>
      </c>
      <c r="I96">
        <v>112120.6189414699</v>
      </c>
      <c r="J96">
        <v>136630.08104224189</v>
      </c>
      <c r="K96">
        <v>89685.074608758965</v>
      </c>
      <c r="L96">
        <v>163229.30956757741</v>
      </c>
      <c r="M96">
        <v>291422.08989437629</v>
      </c>
      <c r="N96">
        <v>305432.88236695947</v>
      </c>
      <c r="O96">
        <v>300344.6999245318</v>
      </c>
      <c r="P96">
        <v>381774.40818171063</v>
      </c>
      <c r="Q96">
        <v>229093.78610726353</v>
      </c>
      <c r="R96">
        <v>452379.48268558213</v>
      </c>
      <c r="S96">
        <v>448097.01560514094</v>
      </c>
      <c r="T96">
        <v>469901.55368389579</v>
      </c>
      <c r="U96">
        <v>460110.20075928984</v>
      </c>
      <c r="V96">
        <v>597331.03357087658</v>
      </c>
      <c r="W96">
        <v>340990.81455946906</v>
      </c>
      <c r="X96">
        <v>695081.53796263144</v>
      </c>
      <c r="Y96">
        <v>1264137.7308301653</v>
      </c>
      <c r="Z96">
        <v>1330006.6099048702</v>
      </c>
      <c r="AA96">
        <v>1291364.9448009599</v>
      </c>
      <c r="AB96">
        <v>1727603.4201964827</v>
      </c>
      <c r="AC96">
        <v>912091.02061242389</v>
      </c>
      <c r="AD96">
        <v>1963246.0178143596</v>
      </c>
      <c r="AE96">
        <v>1987892.3714376402</v>
      </c>
      <c r="AF96">
        <v>2091594.0923919717</v>
      </c>
      <c r="AG96">
        <v>2019924.2556257239</v>
      </c>
      <c r="AH96">
        <v>2734780.4722479545</v>
      </c>
      <c r="AI96">
        <v>1410452.7405493334</v>
      </c>
      <c r="AJ96">
        <v>3086377.2955543264</v>
      </c>
      <c r="AK96">
        <v>5764043.2740286216</v>
      </c>
      <c r="AL96">
        <v>6054567.6364360005</v>
      </c>
      <c r="AM96">
        <v>5776486.4496185761</v>
      </c>
      <c r="AN96">
        <v>7989184.7486332888</v>
      </c>
      <c r="AO96">
        <v>3966477.3881000006</v>
      </c>
      <c r="AP96">
        <v>8915657.3724314831</v>
      </c>
      <c r="AQ96">
        <v>26188327.949378304</v>
      </c>
      <c r="AR96">
        <v>27425455.714824736</v>
      </c>
      <c r="AS96">
        <v>25816809.671612479</v>
      </c>
      <c r="AT96">
        <v>36327144.145531483</v>
      </c>
      <c r="AU96">
        <v>17646041.366328467</v>
      </c>
      <c r="AV96">
        <v>40452220.892322876</v>
      </c>
      <c r="AW96">
        <v>17486.266496865519</v>
      </c>
      <c r="AX96">
        <v>14648.899135240063</v>
      </c>
      <c r="AY96">
        <v>14335.849966400156</v>
      </c>
      <c r="AZ96">
        <v>18366.041928320818</v>
      </c>
      <c r="BA96">
        <v>11941.889890852111</v>
      </c>
      <c r="BB96">
        <v>21464.72148182616</v>
      </c>
      <c r="BC96">
        <v>38330.913447793369</v>
      </c>
      <c r="BD96">
        <v>36774.158728617469</v>
      </c>
      <c r="BE96">
        <v>36881.960512757607</v>
      </c>
      <c r="BF96">
        <v>43689.578519011411</v>
      </c>
      <c r="BG96">
        <v>31004.559598976866</v>
      </c>
      <c r="BH96">
        <v>52343.408062381735</v>
      </c>
      <c r="BI96">
        <v>64386.722136453194</v>
      </c>
      <c r="BJ96">
        <v>64430.733220339236</v>
      </c>
      <c r="BK96">
        <v>65064.59869570443</v>
      </c>
      <c r="BL96">
        <v>75343.999257374657</v>
      </c>
      <c r="BM96">
        <v>54832.896734132824</v>
      </c>
      <c r="BN96">
        <v>90941.766288076193</v>
      </c>
    </row>
    <row r="97" spans="1:66">
      <c r="A97">
        <v>2008</v>
      </c>
      <c r="B97">
        <v>62227.730628194578</v>
      </c>
      <c r="C97">
        <v>61818.387485453102</v>
      </c>
      <c r="D97">
        <v>75464.409053474519</v>
      </c>
      <c r="E97">
        <v>49947.087030356874</v>
      </c>
      <c r="F97">
        <v>89799.977815264894</v>
      </c>
      <c r="G97">
        <v>107391.52938029866</v>
      </c>
      <c r="H97">
        <v>110139.54358006721</v>
      </c>
      <c r="I97">
        <v>109539.6374358679</v>
      </c>
      <c r="J97">
        <v>133168.95217228914</v>
      </c>
      <c r="K97">
        <v>88124.645980593283</v>
      </c>
      <c r="L97">
        <v>158807.76828421044</v>
      </c>
      <c r="M97">
        <v>281946.4638619019</v>
      </c>
      <c r="N97">
        <v>296223.38446267659</v>
      </c>
      <c r="O97">
        <v>290877.19264460006</v>
      </c>
      <c r="P97">
        <v>369018.07595518534</v>
      </c>
      <c r="Q97">
        <v>223011.43802196282</v>
      </c>
      <c r="R97">
        <v>436138.21639525297</v>
      </c>
      <c r="S97">
        <v>431623.70470699877</v>
      </c>
      <c r="T97">
        <v>453893.20835469163</v>
      </c>
      <c r="U97">
        <v>443359.98956640111</v>
      </c>
      <c r="V97">
        <v>575214.73326515569</v>
      </c>
      <c r="W97">
        <v>330459.09405045671</v>
      </c>
      <c r="X97">
        <v>666939.65421346307</v>
      </c>
      <c r="Y97">
        <v>1214790.8939552526</v>
      </c>
      <c r="Z97">
        <v>1280505.9178498751</v>
      </c>
      <c r="AA97">
        <v>1238643.1396679142</v>
      </c>
      <c r="AB97">
        <v>1653391.2307254963</v>
      </c>
      <c r="AC97">
        <v>884966.17038783617</v>
      </c>
      <c r="AD97">
        <v>1872386.9236965126</v>
      </c>
      <c r="AE97">
        <v>1912081.4340156605</v>
      </c>
      <c r="AF97">
        <v>2013299.689988021</v>
      </c>
      <c r="AG97">
        <v>1936858.0428479754</v>
      </c>
      <c r="AH97">
        <v>2614439.9449546579</v>
      </c>
      <c r="AI97">
        <v>1373573.5030580459</v>
      </c>
      <c r="AJ97">
        <v>2945816.4370262208</v>
      </c>
      <c r="AK97">
        <v>5562198.5253120661</v>
      </c>
      <c r="AL97">
        <v>5833411.6134705655</v>
      </c>
      <c r="AM97">
        <v>5554508.8399726395</v>
      </c>
      <c r="AN97">
        <v>7634944.2422030075</v>
      </c>
      <c r="AO97">
        <v>3887040.2493302603</v>
      </c>
      <c r="AP97">
        <v>8530436.4424054753</v>
      </c>
      <c r="AQ97">
        <v>25626631.100038812</v>
      </c>
      <c r="AR97">
        <v>26763196.582897592</v>
      </c>
      <c r="AS97">
        <v>25331484.882589441</v>
      </c>
      <c r="AT97">
        <v>35194979.21451696</v>
      </c>
      <c r="AU97">
        <v>17571723.223445915</v>
      </c>
      <c r="AV97">
        <v>39147167.257662877</v>
      </c>
      <c r="AW97">
        <v>17063.931876090512</v>
      </c>
      <c r="AX97">
        <v>14315.917676321949</v>
      </c>
      <c r="AY97">
        <v>14097.137535038297</v>
      </c>
      <c r="AZ97">
        <v>17759.865934659898</v>
      </c>
      <c r="BA97">
        <v>11769.528080120463</v>
      </c>
      <c r="BB97">
        <v>20792.187346319322</v>
      </c>
      <c r="BC97">
        <v>37814.538046671543</v>
      </c>
      <c r="BD97">
        <v>36228.213535474359</v>
      </c>
      <c r="BE97">
        <v>36367.40913443677</v>
      </c>
      <c r="BF97">
        <v>42847.33495328443</v>
      </c>
      <c r="BG97">
        <v>30717.714697956209</v>
      </c>
      <c r="BH97">
        <v>51317.951306377327</v>
      </c>
      <c r="BI97">
        <v>63752.795759897839</v>
      </c>
      <c r="BJ97">
        <v>63618.583359414872</v>
      </c>
      <c r="BK97">
        <v>64205.24863368486</v>
      </c>
      <c r="BL97">
        <v>74206.671226565086</v>
      </c>
      <c r="BM97">
        <v>54402.947970250898</v>
      </c>
      <c r="BN97">
        <v>89475.156256449816</v>
      </c>
    </row>
    <row r="98" spans="1:66">
      <c r="A98">
        <v>2009</v>
      </c>
      <c r="B98">
        <v>59385.702700318412</v>
      </c>
      <c r="C98">
        <v>58501.477685401558</v>
      </c>
      <c r="D98">
        <v>70536.623239171386</v>
      </c>
      <c r="E98">
        <v>49032.702151080273</v>
      </c>
      <c r="F98">
        <v>85969.263485923831</v>
      </c>
      <c r="G98">
        <v>102630.7158471187</v>
      </c>
      <c r="H98">
        <v>105122.99306827948</v>
      </c>
      <c r="I98">
        <v>103776.71461986841</v>
      </c>
      <c r="J98">
        <v>124658.99654879759</v>
      </c>
      <c r="K98">
        <v>86526.498294031029</v>
      </c>
      <c r="L98">
        <v>152192.76306596835</v>
      </c>
      <c r="M98">
        <v>263308.87603581365</v>
      </c>
      <c r="N98">
        <v>276701.05211190082</v>
      </c>
      <c r="O98">
        <v>269475.61797224276</v>
      </c>
      <c r="P98">
        <v>337457.14311963221</v>
      </c>
      <c r="Q98">
        <v>215737.28327216781</v>
      </c>
      <c r="R98">
        <v>409939.74690202641</v>
      </c>
      <c r="S98">
        <v>398281.50985847233</v>
      </c>
      <c r="T98">
        <v>418777.93259548629</v>
      </c>
      <c r="U98">
        <v>404827.2452087017</v>
      </c>
      <c r="V98">
        <v>518897.75190116727</v>
      </c>
      <c r="W98">
        <v>317077.10754350829</v>
      </c>
      <c r="X98">
        <v>618877.98056334152</v>
      </c>
      <c r="Y98">
        <v>1101002.7527150025</v>
      </c>
      <c r="Z98">
        <v>1158034.7878855441</v>
      </c>
      <c r="AA98">
        <v>1101502.9654865083</v>
      </c>
      <c r="AB98">
        <v>1459698.7223047707</v>
      </c>
      <c r="AC98">
        <v>837929.87376613414</v>
      </c>
      <c r="AD98">
        <v>1703043.8130467234</v>
      </c>
      <c r="AE98">
        <v>1729838.0817040191</v>
      </c>
      <c r="AF98">
        <v>1815106.6337637999</v>
      </c>
      <c r="AG98">
        <v>1712650.1174461357</v>
      </c>
      <c r="AH98">
        <v>2294063.034990388</v>
      </c>
      <c r="AI98">
        <v>1303397.0625185175</v>
      </c>
      <c r="AJ98">
        <v>2668248.5121507552</v>
      </c>
      <c r="AK98">
        <v>5079409.0231605172</v>
      </c>
      <c r="AL98">
        <v>5294809.9489919441</v>
      </c>
      <c r="AM98">
        <v>4912802.065688733</v>
      </c>
      <c r="AN98">
        <v>6712242.9966599941</v>
      </c>
      <c r="AO98">
        <v>3772802.2406892329</v>
      </c>
      <c r="AP98">
        <v>7789538.960037916</v>
      </c>
      <c r="AQ98">
        <v>24731681.253707472</v>
      </c>
      <c r="AR98">
        <v>25515940.207672387</v>
      </c>
      <c r="AS98">
        <v>23220990.328109827</v>
      </c>
      <c r="AT98">
        <v>32009091.329474952</v>
      </c>
      <c r="AU98">
        <v>18576382.155034538</v>
      </c>
      <c r="AV98">
        <v>37604448.757496305</v>
      </c>
      <c r="AW98">
        <v>16140.689553518112</v>
      </c>
      <c r="AX98">
        <v>13648.412332357333</v>
      </c>
      <c r="AY98">
        <v>13226.240750934712</v>
      </c>
      <c r="AZ98">
        <v>16414.249929545196</v>
      </c>
      <c r="BA98">
        <v>11538.90600812951</v>
      </c>
      <c r="BB98">
        <v>19745.763905879325</v>
      </c>
      <c r="BC98">
        <v>36727.572329707822</v>
      </c>
      <c r="BD98">
        <v>35239.552765698143</v>
      </c>
      <c r="BE98">
        <v>35059.906542419201</v>
      </c>
      <c r="BF98">
        <v>40878.787696897976</v>
      </c>
      <c r="BG98">
        <v>30509.970915403876</v>
      </c>
      <c r="BH98">
        <v>49972.543106356861</v>
      </c>
      <c r="BI98">
        <v>62461.175799944962</v>
      </c>
      <c r="BJ98">
        <v>62228.478307374156</v>
      </c>
      <c r="BK98">
        <v>62351.988781774817</v>
      </c>
      <c r="BL98">
        <v>71459.459906088945</v>
      </c>
      <c r="BM98">
        <v>54223.802049496837</v>
      </c>
      <c r="BN98">
        <v>87756.01710695379</v>
      </c>
    </row>
    <row r="99" spans="1:66">
      <c r="A99">
        <v>2010</v>
      </c>
      <c r="B99">
        <v>60743.183369071186</v>
      </c>
      <c r="C99">
        <v>59586.901687628699</v>
      </c>
      <c r="D99">
        <v>71829.16394993657</v>
      </c>
      <c r="E99">
        <v>50371.915316083752</v>
      </c>
      <c r="F99">
        <v>87440.779813368295</v>
      </c>
      <c r="G99">
        <v>105654.53706157951</v>
      </c>
      <c r="H99">
        <v>108000.5543651232</v>
      </c>
      <c r="I99">
        <v>106136.42675257297</v>
      </c>
      <c r="J99">
        <v>127674.41471025848</v>
      </c>
      <c r="K99">
        <v>89183.77352091088</v>
      </c>
      <c r="L99">
        <v>155699.75849199048</v>
      </c>
      <c r="M99">
        <v>277902.64103940292</v>
      </c>
      <c r="N99">
        <v>290685.6996365909</v>
      </c>
      <c r="O99">
        <v>282445.23891774239</v>
      </c>
      <c r="P99">
        <v>353899.70813292742</v>
      </c>
      <c r="Q99">
        <v>227331.45379566576</v>
      </c>
      <c r="R99">
        <v>429387.93435355299</v>
      </c>
      <c r="S99">
        <v>424732.65144660685</v>
      </c>
      <c r="T99">
        <v>444461.13314143836</v>
      </c>
      <c r="U99">
        <v>429429.42594871286</v>
      </c>
      <c r="V99">
        <v>549758.83744810498</v>
      </c>
      <c r="W99">
        <v>337570.62400360592</v>
      </c>
      <c r="X99">
        <v>655528.05557643436</v>
      </c>
      <c r="Y99">
        <v>1202595.0021005739</v>
      </c>
      <c r="Z99">
        <v>1258762.7153026033</v>
      </c>
      <c r="AA99">
        <v>1202708.2293155428</v>
      </c>
      <c r="AB99">
        <v>1587308.9327888438</v>
      </c>
      <c r="AC99">
        <v>912896.41952426848</v>
      </c>
      <c r="AD99">
        <v>1849908.047773795</v>
      </c>
      <c r="AE99">
        <v>1909346.7083188421</v>
      </c>
      <c r="AF99">
        <v>1996082.8530535814</v>
      </c>
      <c r="AG99">
        <v>1897797.4300065713</v>
      </c>
      <c r="AH99">
        <v>2522543.1543308245</v>
      </c>
      <c r="AI99">
        <v>1433867.1836252823</v>
      </c>
      <c r="AJ99">
        <v>2934546.6095113177</v>
      </c>
      <c r="AK99">
        <v>5757910.8715196196</v>
      </c>
      <c r="AL99">
        <v>5976859.3136551687</v>
      </c>
      <c r="AM99">
        <v>5629486.3649566136</v>
      </c>
      <c r="AN99">
        <v>7557169.7994394153</v>
      </c>
      <c r="AO99">
        <v>4276051.6512825713</v>
      </c>
      <c r="AP99">
        <v>8788523.040992463</v>
      </c>
      <c r="AQ99">
        <v>28503451.926848963</v>
      </c>
      <c r="AR99">
        <v>29294715.205474742</v>
      </c>
      <c r="AS99">
        <v>27439375.882806033</v>
      </c>
      <c r="AT99">
        <v>36674099.671457335</v>
      </c>
      <c r="AU99">
        <v>21400194.193203487</v>
      </c>
      <c r="AV99">
        <v>43380224.400895134</v>
      </c>
      <c r="AW99">
        <v>15831.829676562882</v>
      </c>
      <c r="AX99">
        <v>13485.812373019176</v>
      </c>
      <c r="AY99">
        <v>13037.376622684429</v>
      </c>
      <c r="AZ99">
        <v>15983.913189614668</v>
      </c>
      <c r="BA99">
        <v>11560.057111256625</v>
      </c>
      <c r="BB99">
        <v>19181.801134746089</v>
      </c>
      <c r="BC99">
        <v>36614.354739034323</v>
      </c>
      <c r="BD99">
        <v>35194.014894902328</v>
      </c>
      <c r="BE99">
        <v>34824.864217616057</v>
      </c>
      <c r="BF99">
        <v>40487.992374048707</v>
      </c>
      <c r="BG99">
        <v>30709.744373907975</v>
      </c>
      <c r="BH99">
        <v>49446.651531125543</v>
      </c>
      <c r="BI99">
        <v>62592.511067123611</v>
      </c>
      <c r="BJ99">
        <v>62329.268047256264</v>
      </c>
      <c r="BK99">
        <v>62059.223711280596</v>
      </c>
      <c r="BL99">
        <v>71118.091354591248</v>
      </c>
      <c r="BM99">
        <v>54646.853452222167</v>
      </c>
      <c r="BN99">
        <v>87277.71452659987</v>
      </c>
    </row>
    <row r="100" spans="1:66">
      <c r="A100">
        <v>2011</v>
      </c>
      <c r="B100">
        <v>61722.225529225616</v>
      </c>
      <c r="C100">
        <v>60317.621688641004</v>
      </c>
      <c r="D100">
        <v>73553.452407587989</v>
      </c>
      <c r="E100">
        <v>50739.819182297259</v>
      </c>
      <c r="F100">
        <v>88498.923407390452</v>
      </c>
      <c r="G100">
        <v>107729.23368575469</v>
      </c>
      <c r="H100">
        <v>110050.74972129402</v>
      </c>
      <c r="I100">
        <v>107800.32062644072</v>
      </c>
      <c r="J100">
        <v>130915.21751668563</v>
      </c>
      <c r="K100">
        <v>90195.159551969133</v>
      </c>
      <c r="L100">
        <v>158027.55530455668</v>
      </c>
      <c r="M100">
        <v>283451.24740174925</v>
      </c>
      <c r="N100">
        <v>296721.57577684155</v>
      </c>
      <c r="O100">
        <v>287125.7094371618</v>
      </c>
      <c r="P100">
        <v>362519.15464792057</v>
      </c>
      <c r="Q100">
        <v>230922.55742364092</v>
      </c>
      <c r="R100">
        <v>437085.71286791004</v>
      </c>
      <c r="S100">
        <v>432337.85574746924</v>
      </c>
      <c r="T100">
        <v>452947.63372609991</v>
      </c>
      <c r="U100">
        <v>435502.79357739136</v>
      </c>
      <c r="V100">
        <v>561793.57180319028</v>
      </c>
      <c r="W100">
        <v>342682.68511215388</v>
      </c>
      <c r="X100">
        <v>666195.51435309974</v>
      </c>
      <c r="Y100">
        <v>1209787.2275434283</v>
      </c>
      <c r="Z100">
        <v>1268734.5602560493</v>
      </c>
      <c r="AA100">
        <v>1202614.33172045</v>
      </c>
      <c r="AB100">
        <v>1599468.4341583725</v>
      </c>
      <c r="AC100">
        <v>918751.80303648347</v>
      </c>
      <c r="AD100">
        <v>1859991.638910006</v>
      </c>
      <c r="AE100">
        <v>1906780.9096714146</v>
      </c>
      <c r="AF100">
        <v>1996366.1985321899</v>
      </c>
      <c r="AG100">
        <v>1880578.1695763601</v>
      </c>
      <c r="AH100">
        <v>2520558.9146510041</v>
      </c>
      <c r="AI100">
        <v>1435383.9968249882</v>
      </c>
      <c r="AJ100">
        <v>2926414.4648403395</v>
      </c>
      <c r="AK100">
        <v>5602432.9799705595</v>
      </c>
      <c r="AL100">
        <v>5829842.4410434552</v>
      </c>
      <c r="AM100">
        <v>5428568.6410395438</v>
      </c>
      <c r="AN100">
        <v>7348836.5652166652</v>
      </c>
      <c r="AO100">
        <v>4192362.9010151406</v>
      </c>
      <c r="AP100">
        <v>8549341.8235072345</v>
      </c>
      <c r="AQ100">
        <v>26051331.29165332</v>
      </c>
      <c r="AR100">
        <v>26853579.75089838</v>
      </c>
      <c r="AS100">
        <v>24806738.394071765</v>
      </c>
      <c r="AT100">
        <v>33424984.63017197</v>
      </c>
      <c r="AU100">
        <v>19788131.056006864</v>
      </c>
      <c r="AV100">
        <v>39696500.748407505</v>
      </c>
      <c r="AW100">
        <v>15715.217372696547</v>
      </c>
      <c r="AX100">
        <v>13393.701337157203</v>
      </c>
      <c r="AY100">
        <v>12834.922750841291</v>
      </c>
      <c r="AZ100">
        <v>16191.687298490357</v>
      </c>
      <c r="BA100">
        <v>11284.478812625393</v>
      </c>
      <c r="BB100">
        <v>18970.291510224237</v>
      </c>
      <c r="BC100">
        <v>37085.667543389653</v>
      </c>
      <c r="BD100">
        <v>35611.18661282384</v>
      </c>
      <c r="BE100">
        <v>35116.723049916465</v>
      </c>
      <c r="BF100">
        <v>41446.152158662146</v>
      </c>
      <c r="BG100">
        <v>30719.51493325907</v>
      </c>
      <c r="BH100">
        <v>49767.057911777156</v>
      </c>
      <c r="BI100">
        <v>63798.73025675604</v>
      </c>
      <c r="BJ100">
        <v>63383.043207407136</v>
      </c>
      <c r="BK100">
        <v>62968.973423760406</v>
      </c>
      <c r="BL100">
        <v>73014.23323387689</v>
      </c>
      <c r="BM100">
        <v>55013.310084051162</v>
      </c>
      <c r="BN100">
        <v>88263.015913718293</v>
      </c>
    </row>
    <row r="101" spans="1:66">
      <c r="A101">
        <v>2012</v>
      </c>
      <c r="B101">
        <v>63190.967546099775</v>
      </c>
      <c r="C101">
        <v>61685.721147208154</v>
      </c>
      <c r="D101">
        <v>75769.116197883719</v>
      </c>
      <c r="E101">
        <v>51554.027139967438</v>
      </c>
      <c r="F101">
        <v>90210.372253407957</v>
      </c>
      <c r="G101">
        <v>110735.64317240501</v>
      </c>
      <c r="H101">
        <v>113028.59039563796</v>
      </c>
      <c r="I101">
        <v>110594.85666011651</v>
      </c>
      <c r="J101">
        <v>135377.10521313475</v>
      </c>
      <c r="K101">
        <v>91817.809310496581</v>
      </c>
      <c r="L101">
        <v>161801.29884507498</v>
      </c>
      <c r="M101">
        <v>297911.46308187168</v>
      </c>
      <c r="N101">
        <v>311092.07346049685</v>
      </c>
      <c r="O101">
        <v>300438.55644728953</v>
      </c>
      <c r="P101">
        <v>383004.7673265583</v>
      </c>
      <c r="Q101">
        <v>239580.03675506878</v>
      </c>
      <c r="R101">
        <v>456421.07564190164</v>
      </c>
      <c r="S101">
        <v>459156.14850121085</v>
      </c>
      <c r="T101">
        <v>479785.58500403073</v>
      </c>
      <c r="U101">
        <v>460069.54743192572</v>
      </c>
      <c r="V101">
        <v>599926.91735004075</v>
      </c>
      <c r="W101">
        <v>359073.40127894277</v>
      </c>
      <c r="X101">
        <v>703399.12977178022</v>
      </c>
      <c r="Y101">
        <v>1313097.4827168712</v>
      </c>
      <c r="Z101">
        <v>1373908.7309846887</v>
      </c>
      <c r="AA101">
        <v>1296670.9741844926</v>
      </c>
      <c r="AB101">
        <v>1750198.2108419761</v>
      </c>
      <c r="AC101">
        <v>981347.55671397061</v>
      </c>
      <c r="AD101">
        <v>2009276.8227144307</v>
      </c>
      <c r="AE101">
        <v>2086262.0864054961</v>
      </c>
      <c r="AF101">
        <v>2179699.4842458172</v>
      </c>
      <c r="AG101">
        <v>2041620.7033416759</v>
      </c>
      <c r="AH101">
        <v>2788047.639266903</v>
      </c>
      <c r="AI101">
        <v>1540077.8359773329</v>
      </c>
      <c r="AJ101">
        <v>3187794.9397261743</v>
      </c>
      <c r="AK101">
        <v>6236242.3987124329</v>
      </c>
      <c r="AL101">
        <v>6481915.4500043625</v>
      </c>
      <c r="AM101">
        <v>5984727.0782940518</v>
      </c>
      <c r="AN101">
        <v>8317956.0556359747</v>
      </c>
      <c r="AO101">
        <v>4530705.4398588659</v>
      </c>
      <c r="AP101">
        <v>9482663.9214349557</v>
      </c>
      <c r="AQ101">
        <v>29665356.395195704</v>
      </c>
      <c r="AR101">
        <v>30597398.925466459</v>
      </c>
      <c r="AS101">
        <v>27800251.642825335</v>
      </c>
      <c r="AT101">
        <v>39248171.806039229</v>
      </c>
      <c r="AU101">
        <v>21397584.233835611</v>
      </c>
      <c r="AV101">
        <v>45025910.286206096</v>
      </c>
      <c r="AW101">
        <v>15646.291919794547</v>
      </c>
      <c r="AX101">
        <v>13353.344696561589</v>
      </c>
      <c r="AY101">
        <v>12776.585634299799</v>
      </c>
      <c r="AZ101">
        <v>16161.127182632694</v>
      </c>
      <c r="BA101">
        <v>11290.244969438305</v>
      </c>
      <c r="BB101">
        <v>18619.445661740938</v>
      </c>
      <c r="BC101">
        <v>37110.912486569556</v>
      </c>
      <c r="BD101">
        <v>35646.400222277865</v>
      </c>
      <c r="BE101">
        <v>35157.628336088004</v>
      </c>
      <c r="BF101">
        <v>41631.821628030993</v>
      </c>
      <c r="BG101">
        <v>30662.248293845063</v>
      </c>
      <c r="BH101">
        <v>49520.294099130879</v>
      </c>
      <c r="BI101">
        <v>63941.688195038318</v>
      </c>
      <c r="BJ101">
        <v>63512.719629423213</v>
      </c>
      <c r="BK101">
        <v>63133.931713323276</v>
      </c>
      <c r="BL101">
        <v>73470.189684778874</v>
      </c>
      <c r="BM101">
        <v>54877.252449353509</v>
      </c>
      <c r="BN101">
        <v>88146.354645868283</v>
      </c>
    </row>
    <row r="102" spans="1:66">
      <c r="A102">
        <v>2013</v>
      </c>
      <c r="B102">
        <v>63279.150216037917</v>
      </c>
      <c r="C102">
        <v>61743.61327001582</v>
      </c>
      <c r="D102">
        <v>75594.751631775856</v>
      </c>
      <c r="E102">
        <v>51890.96965845058</v>
      </c>
      <c r="F102">
        <v>89893.232424260219</v>
      </c>
      <c r="G102">
        <v>110401.97638374117</v>
      </c>
      <c r="H102">
        <v>112725.10636852916</v>
      </c>
      <c r="I102">
        <v>110244.07836336833</v>
      </c>
      <c r="J102">
        <v>134383.38919880832</v>
      </c>
      <c r="K102">
        <v>92153.278503112801</v>
      </c>
      <c r="L102">
        <v>160762.13622221511</v>
      </c>
      <c r="M102">
        <v>293111.70357049437</v>
      </c>
      <c r="N102">
        <v>306339.03312489646</v>
      </c>
      <c r="O102">
        <v>295845.05490555492</v>
      </c>
      <c r="P102">
        <v>374650.10108766652</v>
      </c>
      <c r="Q102">
        <v>238439.05964522075</v>
      </c>
      <c r="R102">
        <v>448881.54482902732</v>
      </c>
      <c r="S102">
        <v>447774.61827076774</v>
      </c>
      <c r="T102">
        <v>468584.01403535256</v>
      </c>
      <c r="U102">
        <v>449788.13278206083</v>
      </c>
      <c r="V102">
        <v>581603.71578576649</v>
      </c>
      <c r="W102">
        <v>354592.59391855163</v>
      </c>
      <c r="X102">
        <v>685813.36143630475</v>
      </c>
      <c r="Y102">
        <v>1239999.1813863011</v>
      </c>
      <c r="Z102">
        <v>1301903.7580864539</v>
      </c>
      <c r="AA102">
        <v>1233866.9434901155</v>
      </c>
      <c r="AB102">
        <v>1642851.1268960028</v>
      </c>
      <c r="AC102">
        <v>943924.70125947543</v>
      </c>
      <c r="AD102">
        <v>1900263.1185877679</v>
      </c>
      <c r="AE102">
        <v>1942753.1492154226</v>
      </c>
      <c r="AF102">
        <v>2035955.6462899353</v>
      </c>
      <c r="AG102">
        <v>1916769.8583228309</v>
      </c>
      <c r="AH102">
        <v>2578685.0487855887</v>
      </c>
      <c r="AI102">
        <v>1460932.8256727871</v>
      </c>
      <c r="AJ102">
        <v>2969167.066884751</v>
      </c>
      <c r="AK102">
        <v>5651681.4164422033</v>
      </c>
      <c r="AL102">
        <v>5894576.1955864364</v>
      </c>
      <c r="AM102">
        <v>5470686.2246748302</v>
      </c>
      <c r="AN102">
        <v>7492104.0161485737</v>
      </c>
      <c r="AO102">
        <v>4180219.6922654859</v>
      </c>
      <c r="AP102">
        <v>8579214.5601695403</v>
      </c>
      <c r="AQ102">
        <v>26507069.672137238</v>
      </c>
      <c r="AR102">
        <v>27387787.782412261</v>
      </c>
      <c r="AS102">
        <v>25071615.914091215</v>
      </c>
      <c r="AT102">
        <v>34433623.335118622</v>
      </c>
      <c r="AU102">
        <v>19772930.172284469</v>
      </c>
      <c r="AV102">
        <v>40070656.969728798</v>
      </c>
      <c r="AW102">
        <v>16156.324048334653</v>
      </c>
      <c r="AX102">
        <v>13833.194063546671</v>
      </c>
      <c r="AY102">
        <v>13243.14817666331</v>
      </c>
      <c r="AZ102">
        <v>16806.114064743397</v>
      </c>
      <c r="BA102">
        <v>11628.660813788354</v>
      </c>
      <c r="BB102">
        <v>19024.328626305345</v>
      </c>
      <c r="BC102">
        <v>37742.199843320537</v>
      </c>
      <c r="BD102">
        <v>36272.496559498075</v>
      </c>
      <c r="BE102">
        <v>35732.341977178141</v>
      </c>
      <c r="BF102">
        <v>42366.37947001023</v>
      </c>
      <c r="BG102">
        <v>31163.404104365003</v>
      </c>
      <c r="BH102">
        <v>50005.642157063856</v>
      </c>
      <c r="BI102">
        <v>64724.544587052871</v>
      </c>
      <c r="BJ102">
        <v>64321.624679437329</v>
      </c>
      <c r="BK102">
        <v>63843.834227821688</v>
      </c>
      <c r="BL102">
        <v>74316.711226593747</v>
      </c>
      <c r="BM102">
        <v>55581.833217585801</v>
      </c>
      <c r="BN102">
        <v>88732.284070512003</v>
      </c>
    </row>
    <row r="103" spans="1:66">
      <c r="A103">
        <v>2014</v>
      </c>
      <c r="B103">
        <v>64632.031462612373</v>
      </c>
      <c r="C103">
        <v>63262.192049420766</v>
      </c>
      <c r="D103">
        <v>77459.623403643229</v>
      </c>
      <c r="E103">
        <v>52803.539213730655</v>
      </c>
      <c r="F103">
        <v>91573.211135358841</v>
      </c>
      <c r="G103">
        <v>113047.80723611187</v>
      </c>
      <c r="H103">
        <v>115351.30833074404</v>
      </c>
      <c r="I103">
        <v>113029.17910258313</v>
      </c>
      <c r="J103">
        <v>137869.44757007301</v>
      </c>
      <c r="K103">
        <v>93992.891694746111</v>
      </c>
      <c r="L103">
        <v>164066.52670208027</v>
      </c>
      <c r="M103">
        <v>303857.26393621694</v>
      </c>
      <c r="N103">
        <v>317076.97729786596</v>
      </c>
      <c r="O103">
        <v>306663.08169303328</v>
      </c>
      <c r="P103">
        <v>388451.89365723479</v>
      </c>
      <c r="Q103">
        <v>246355.20727072356</v>
      </c>
      <c r="R103">
        <v>463968.96564914403</v>
      </c>
      <c r="S103">
        <v>466452.9234432496</v>
      </c>
      <c r="T103">
        <v>487393.86349828349</v>
      </c>
      <c r="U103">
        <v>468414.58482134179</v>
      </c>
      <c r="V103">
        <v>605962.70593054395</v>
      </c>
      <c r="W103">
        <v>368427.11235812458</v>
      </c>
      <c r="X103">
        <v>712589.24354788184</v>
      </c>
      <c r="Y103">
        <v>1305301.0749041892</v>
      </c>
      <c r="Z103">
        <v>1367975.3669718378</v>
      </c>
      <c r="AA103">
        <v>1299483.9814724224</v>
      </c>
      <c r="AB103">
        <v>1733203.9365920969</v>
      </c>
      <c r="AC103">
        <v>989290.46320130746</v>
      </c>
      <c r="AD103">
        <v>1994518.6320165957</v>
      </c>
      <c r="AE103">
        <v>2053168.3604951231</v>
      </c>
      <c r="AF103">
        <v>2148366.9543437473</v>
      </c>
      <c r="AG103">
        <v>2028738.3066598871</v>
      </c>
      <c r="AH103">
        <v>2737008.4266231996</v>
      </c>
      <c r="AI103">
        <v>1533200.1221290864</v>
      </c>
      <c r="AJ103">
        <v>3131004.266046511</v>
      </c>
      <c r="AK103">
        <v>6021707.7586517166</v>
      </c>
      <c r="AL103">
        <v>6275249.5163960354</v>
      </c>
      <c r="AM103">
        <v>5853635.3721878771</v>
      </c>
      <c r="AN103">
        <v>8050403.7817377849</v>
      </c>
      <c r="AO103">
        <v>4392356.6968918694</v>
      </c>
      <c r="AP103">
        <v>9129229.99946611</v>
      </c>
      <c r="AQ103">
        <v>28121142.414966296</v>
      </c>
      <c r="AR103">
        <v>29104986.965822544</v>
      </c>
      <c r="AS103">
        <v>26833184.617161624</v>
      </c>
      <c r="AT103">
        <v>37189899.633143678</v>
      </c>
      <c r="AU103">
        <v>20481111.301902499</v>
      </c>
      <c r="AV103">
        <v>42503297.641028091</v>
      </c>
      <c r="AW103">
        <v>16216.255689112879</v>
      </c>
      <c r="AX103">
        <v>13912.754594480713</v>
      </c>
      <c r="AY103">
        <v>13495.204996258393</v>
      </c>
      <c r="AZ103">
        <v>17049.799237213443</v>
      </c>
      <c r="BA103">
        <v>11614.186732715199</v>
      </c>
      <c r="BB103">
        <v>19079.895568637407</v>
      </c>
      <c r="BC103">
        <v>38051.450076656307</v>
      </c>
      <c r="BD103">
        <v>36582.593036473081</v>
      </c>
      <c r="BE103">
        <v>36217.648755686045</v>
      </c>
      <c r="BF103">
        <v>42904.926708799721</v>
      </c>
      <c r="BG103">
        <v>31297.79831850922</v>
      </c>
      <c r="BH103">
        <v>50195.905078271593</v>
      </c>
      <c r="BI103">
        <v>65345.443061085578</v>
      </c>
      <c r="BJ103">
        <v>64919.891088963537</v>
      </c>
      <c r="BK103">
        <v>64620.703454970608</v>
      </c>
      <c r="BL103">
        <v>75223.836048282552</v>
      </c>
      <c r="BM103">
        <v>55902.312800751737</v>
      </c>
      <c r="BN103">
        <v>89090.916965314333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G105"/>
  <sheetViews>
    <sheetView workbookViewId="0">
      <pane xSplit="1" ySplit="1" topLeftCell="B83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7">
      <c r="A1" t="s">
        <v>1</v>
      </c>
      <c r="B1" t="s">
        <v>516</v>
      </c>
      <c r="C1" t="s">
        <v>515</v>
      </c>
      <c r="D1" t="s">
        <v>517</v>
      </c>
      <c r="E1" t="s">
        <v>518</v>
      </c>
      <c r="F1" t="s">
        <v>519</v>
      </c>
      <c r="G1" t="s">
        <v>520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22540.706653600002</v>
      </c>
      <c r="C51">
        <v>17778.585529600001</v>
      </c>
      <c r="D51">
        <v>20318.383462400001</v>
      </c>
      <c r="E51">
        <v>33969.797351200003</v>
      </c>
      <c r="F51">
        <v>9206.767578125</v>
      </c>
      <c r="G51">
        <v>33017.373126400002</v>
      </c>
    </row>
    <row r="52" spans="1:7">
      <c r="A52">
        <v>1963</v>
      </c>
      <c r="B52">
        <v>23305.258508450002</v>
      </c>
      <c r="C52">
        <v>18455.49944765</v>
      </c>
      <c r="D52">
        <v>21114.041319625001</v>
      </c>
      <c r="E52">
        <v>35037.256448075001</v>
      </c>
      <c r="F52">
        <v>8923.60546875</v>
      </c>
      <c r="G52">
        <v>34406.750679500001</v>
      </c>
    </row>
    <row r="53" spans="1:7">
      <c r="A53">
        <v>1964</v>
      </c>
      <c r="B53">
        <v>24069.810363299999</v>
      </c>
      <c r="C53">
        <v>19132.413365699998</v>
      </c>
      <c r="D53">
        <v>21909.699176849997</v>
      </c>
      <c r="E53">
        <v>36104.715544949999</v>
      </c>
      <c r="F53">
        <v>8640.4443359375</v>
      </c>
      <c r="G53">
        <v>35796.1282326</v>
      </c>
    </row>
    <row r="54" spans="1:7">
      <c r="A54">
        <v>1965</v>
      </c>
      <c r="B54">
        <v>25571.35835685</v>
      </c>
      <c r="C54">
        <v>20454.223367250001</v>
      </c>
      <c r="D54">
        <v>23167.084518224998</v>
      </c>
      <c r="E54">
        <v>38209.902174675</v>
      </c>
      <c r="F54">
        <v>9175.689453125</v>
      </c>
      <c r="G54">
        <v>37908.4731579</v>
      </c>
    </row>
    <row r="55" spans="1:7">
      <c r="A55">
        <v>1966</v>
      </c>
      <c r="B55">
        <v>27072.906350400001</v>
      </c>
      <c r="C55">
        <v>21776.033368800003</v>
      </c>
      <c r="D55">
        <v>24424.469859600002</v>
      </c>
      <c r="E55">
        <v>40315.088804400002</v>
      </c>
      <c r="F55">
        <v>9710.93359375</v>
      </c>
      <c r="G55">
        <v>40020.8180832</v>
      </c>
    </row>
    <row r="56" spans="1:7">
      <c r="A56">
        <v>1967</v>
      </c>
      <c r="B56">
        <v>27439.217942399999</v>
      </c>
      <c r="C56">
        <v>23151.840138899999</v>
      </c>
      <c r="D56">
        <v>25438.4416341</v>
      </c>
      <c r="E56">
        <v>40015.526166000003</v>
      </c>
      <c r="F56">
        <v>11433.0078125</v>
      </c>
      <c r="G56">
        <v>40301.351352899997</v>
      </c>
    </row>
    <row r="57" spans="1:7">
      <c r="A57">
        <v>1968</v>
      </c>
      <c r="B57">
        <v>27947.386617900003</v>
      </c>
      <c r="C57">
        <v>23837.476821150001</v>
      </c>
      <c r="D57">
        <v>26303.4226992</v>
      </c>
      <c r="E57">
        <v>40551.109994600003</v>
      </c>
      <c r="F57">
        <v>12055.7353515625</v>
      </c>
      <c r="G57">
        <v>41647.0859404</v>
      </c>
    </row>
    <row r="58" spans="1:7">
      <c r="A58">
        <v>1969</v>
      </c>
      <c r="B58">
        <v>28978.563245849997</v>
      </c>
      <c r="C58">
        <v>24801.473048249998</v>
      </c>
      <c r="D58">
        <v>26890.018147049999</v>
      </c>
      <c r="E58">
        <v>41509.833838649996</v>
      </c>
      <c r="F58">
        <v>13053.4072265625</v>
      </c>
      <c r="G58">
        <v>43598.378937449997</v>
      </c>
    </row>
    <row r="59" spans="1:7">
      <c r="A59">
        <v>1970</v>
      </c>
      <c r="B59">
        <v>28258.634446200002</v>
      </c>
      <c r="C59">
        <v>24292.510313400002</v>
      </c>
      <c r="D59">
        <v>26275.572379800004</v>
      </c>
      <c r="E59">
        <v>40157.0068446</v>
      </c>
      <c r="F59">
        <v>12642.0205078125</v>
      </c>
      <c r="G59">
        <v>42387.951669300004</v>
      </c>
    </row>
    <row r="60" spans="1:7">
      <c r="A60">
        <v>1971</v>
      </c>
      <c r="B60">
        <v>28073.802640099999</v>
      </c>
      <c r="C60">
        <v>23827.345097899997</v>
      </c>
      <c r="D60">
        <v>25950.573869</v>
      </c>
      <c r="E60">
        <v>40341.346650899999</v>
      </c>
      <c r="F60">
        <v>12267.5439453125</v>
      </c>
      <c r="G60">
        <v>41756.832498299998</v>
      </c>
    </row>
    <row r="61" spans="1:7">
      <c r="A61">
        <v>1972</v>
      </c>
      <c r="B61">
        <v>28936.0125696</v>
      </c>
      <c r="C61">
        <v>24640.823203800002</v>
      </c>
      <c r="D61">
        <v>26675.386587600002</v>
      </c>
      <c r="E61">
        <v>41143.3928724</v>
      </c>
      <c r="F61">
        <v>13337.693359375</v>
      </c>
      <c r="G61">
        <v>42725.831059800003</v>
      </c>
    </row>
    <row r="62" spans="1:7">
      <c r="A62">
        <v>1973</v>
      </c>
      <c r="B62">
        <v>30007.330744999999</v>
      </c>
      <c r="C62">
        <v>25506.231133249999</v>
      </c>
      <c r="D62">
        <v>27649.611900750002</v>
      </c>
      <c r="E62">
        <v>42438.939196500003</v>
      </c>
      <c r="F62">
        <v>14360.6513671875</v>
      </c>
      <c r="G62">
        <v>44153.643810499998</v>
      </c>
    </row>
    <row r="63" spans="1:7">
      <c r="A63">
        <v>1974</v>
      </c>
      <c r="B63">
        <v>29396.490820300001</v>
      </c>
      <c r="C63">
        <v>25450.6531263</v>
      </c>
      <c r="D63">
        <v>27423.571973300001</v>
      </c>
      <c r="E63">
        <v>41431.295787000003</v>
      </c>
      <c r="F63">
        <v>14599.599609375</v>
      </c>
      <c r="G63">
        <v>43009.630864600003</v>
      </c>
    </row>
    <row r="64" spans="1:7">
      <c r="A64">
        <v>1975</v>
      </c>
      <c r="B64">
        <v>28071.223912000001</v>
      </c>
      <c r="C64">
        <v>24449.130504000001</v>
      </c>
      <c r="D64">
        <v>25535.758526400001</v>
      </c>
      <c r="E64">
        <v>38394.190124799999</v>
      </c>
      <c r="F64">
        <v>14850.5830078125</v>
      </c>
      <c r="G64">
        <v>40567.4461696</v>
      </c>
    </row>
    <row r="65" spans="1:7">
      <c r="A65">
        <v>1976</v>
      </c>
      <c r="B65">
        <v>29367.729929699999</v>
      </c>
      <c r="C65">
        <v>25589.425494300001</v>
      </c>
      <c r="D65">
        <v>26791.613269199999</v>
      </c>
      <c r="E65">
        <v>39156.973239599996</v>
      </c>
      <c r="F65">
        <v>16143.6640625</v>
      </c>
      <c r="G65">
        <v>42248.313232200002</v>
      </c>
    </row>
    <row r="66" spans="1:7">
      <c r="A66">
        <v>1977</v>
      </c>
      <c r="B66">
        <v>29795.0303552</v>
      </c>
      <c r="C66">
        <v>26070.651560800001</v>
      </c>
      <c r="D66">
        <v>27366.0876632</v>
      </c>
      <c r="E66">
        <v>40158.519174400004</v>
      </c>
      <c r="F66">
        <v>16678.740234375</v>
      </c>
      <c r="G66">
        <v>43073.250404800005</v>
      </c>
    </row>
    <row r="67" spans="1:7">
      <c r="A67">
        <v>1978</v>
      </c>
      <c r="B67">
        <v>30901.238395200002</v>
      </c>
      <c r="C67">
        <v>27265.798584</v>
      </c>
      <c r="D67">
        <v>28477.611854400002</v>
      </c>
      <c r="E67">
        <v>41807.557828800003</v>
      </c>
      <c r="F67">
        <v>17571.29296875</v>
      </c>
      <c r="G67">
        <v>43928.231052000003</v>
      </c>
    </row>
    <row r="68" spans="1:7">
      <c r="A68">
        <v>1979</v>
      </c>
      <c r="B68">
        <v>31083.9227622</v>
      </c>
      <c r="C68">
        <v>27583.481009699997</v>
      </c>
      <c r="D68">
        <v>28843.640040599999</v>
      </c>
      <c r="E68">
        <v>40885.159669199995</v>
      </c>
      <c r="F68">
        <v>18342.314453125</v>
      </c>
      <c r="G68">
        <v>43405.477730999999</v>
      </c>
    </row>
    <row r="69" spans="1:7">
      <c r="A69">
        <v>1980</v>
      </c>
      <c r="B69">
        <v>30343.1346266</v>
      </c>
      <c r="C69">
        <v>27000.246913499999</v>
      </c>
      <c r="D69">
        <v>28285.972956999998</v>
      </c>
      <c r="E69">
        <v>39600.362139799996</v>
      </c>
      <c r="F69">
        <v>18257.310546875</v>
      </c>
      <c r="G69">
        <v>42428.959435500001</v>
      </c>
    </row>
    <row r="70" spans="1:7">
      <c r="A70">
        <v>1981</v>
      </c>
      <c r="B70">
        <v>30330.213511800001</v>
      </c>
      <c r="C70">
        <v>27038.562432999999</v>
      </c>
      <c r="D70">
        <v>27743.916235600002</v>
      </c>
      <c r="E70">
        <v>39029.577077200003</v>
      </c>
      <c r="F70">
        <v>18809.435546875</v>
      </c>
      <c r="G70">
        <v>42321.228155999997</v>
      </c>
    </row>
    <row r="71" spans="1:7">
      <c r="A71">
        <v>1982</v>
      </c>
      <c r="B71">
        <v>29247.121754399999</v>
      </c>
      <c r="C71">
        <v>25923.585191400001</v>
      </c>
      <c r="D71">
        <v>26366.723399800001</v>
      </c>
      <c r="E71">
        <v>36558.902193000002</v>
      </c>
      <c r="F71">
        <v>18611.8046875</v>
      </c>
      <c r="G71">
        <v>40547.146068599999</v>
      </c>
    </row>
    <row r="72" spans="1:7">
      <c r="A72">
        <v>1983</v>
      </c>
      <c r="B72">
        <v>29495.8258957</v>
      </c>
      <c r="C72">
        <v>26100.622914899999</v>
      </c>
      <c r="D72">
        <v>26312.8231012</v>
      </c>
      <c r="E72">
        <v>36286.231857300001</v>
      </c>
      <c r="F72">
        <v>19204.1171875</v>
      </c>
      <c r="G72">
        <v>40530.235583299997</v>
      </c>
    </row>
    <row r="73" spans="1:7">
      <c r="A73">
        <v>1984</v>
      </c>
      <c r="B73">
        <v>30637.397729999997</v>
      </c>
      <c r="C73">
        <v>27573.657956999999</v>
      </c>
      <c r="D73">
        <v>27369.4086388</v>
      </c>
      <c r="E73">
        <v>37581.874548799999</v>
      </c>
      <c r="F73">
        <v>20322.806640625</v>
      </c>
      <c r="G73">
        <v>42075.359549199995</v>
      </c>
    </row>
    <row r="74" spans="1:7">
      <c r="A74">
        <v>1985</v>
      </c>
      <c r="B74">
        <v>31180.556214999997</v>
      </c>
      <c r="C74">
        <v>28220.3768275</v>
      </c>
      <c r="D74">
        <v>27628.340949999998</v>
      </c>
      <c r="E74">
        <v>38482.332037499997</v>
      </c>
      <c r="F74">
        <v>20721.255859375</v>
      </c>
      <c r="G74">
        <v>42823.928472499996</v>
      </c>
    </row>
    <row r="75" spans="1:7">
      <c r="A75">
        <v>1986</v>
      </c>
      <c r="B75">
        <v>31521.058582499998</v>
      </c>
      <c r="C75">
        <v>28426.966942499999</v>
      </c>
      <c r="D75">
        <v>28233.586214999999</v>
      </c>
      <c r="E75">
        <v>38289.384044999999</v>
      </c>
      <c r="F75">
        <v>21465.26171875</v>
      </c>
      <c r="G75">
        <v>43123.902232499997</v>
      </c>
    </row>
    <row r="76" spans="1:7">
      <c r="A76">
        <v>1987</v>
      </c>
      <c r="B76">
        <v>32040.106856000002</v>
      </c>
      <c r="C76">
        <v>28836.0961704</v>
      </c>
      <c r="D76">
        <v>29024.567387200001</v>
      </c>
      <c r="E76">
        <v>38448.128227200003</v>
      </c>
      <c r="F76">
        <v>22051.1328125</v>
      </c>
      <c r="G76">
        <v>43159.908647200005</v>
      </c>
    </row>
    <row r="77" spans="1:7">
      <c r="A77">
        <v>1988</v>
      </c>
      <c r="B77">
        <v>32746.356557999999</v>
      </c>
      <c r="C77">
        <v>29653.645105299998</v>
      </c>
      <c r="D77">
        <v>29835.569308399998</v>
      </c>
      <c r="E77">
        <v>38931.779463400002</v>
      </c>
      <c r="F77">
        <v>23104.373046875</v>
      </c>
      <c r="G77">
        <v>43479.884540899999</v>
      </c>
    </row>
    <row r="78" spans="1:7">
      <c r="A78">
        <v>1989</v>
      </c>
      <c r="B78">
        <v>33020.720901000001</v>
      </c>
      <c r="C78">
        <v>30050.603147999998</v>
      </c>
      <c r="D78">
        <v>30400.028765999999</v>
      </c>
      <c r="E78">
        <v>38960.956406999998</v>
      </c>
      <c r="F78">
        <v>23586.228515625</v>
      </c>
      <c r="G78">
        <v>43503.489440999998</v>
      </c>
    </row>
    <row r="79" spans="1:7">
      <c r="A79">
        <v>1990</v>
      </c>
      <c r="B79">
        <v>33093.905732400002</v>
      </c>
      <c r="C79">
        <v>30070.0970868</v>
      </c>
      <c r="D79">
        <v>30406.075825200001</v>
      </c>
      <c r="E79">
        <v>38637.554916000001</v>
      </c>
      <c r="F79">
        <v>24022.48046875</v>
      </c>
      <c r="G79">
        <v>43173.267884400004</v>
      </c>
    </row>
    <row r="80" spans="1:7">
      <c r="A80">
        <v>1991</v>
      </c>
      <c r="B80">
        <v>32275.1123458</v>
      </c>
      <c r="C80">
        <v>29680.128438600001</v>
      </c>
      <c r="D80">
        <v>29680.128438600001</v>
      </c>
      <c r="E80">
        <v>37140.707171800001</v>
      </c>
      <c r="F80">
        <v>24003.6015625</v>
      </c>
      <c r="G80">
        <v>42492.861480400003</v>
      </c>
    </row>
    <row r="81" spans="1:7">
      <c r="A81">
        <v>1992</v>
      </c>
      <c r="B81">
        <v>32561.405594199998</v>
      </c>
      <c r="C81">
        <v>29242.039004499999</v>
      </c>
      <c r="D81">
        <v>29242.039004499999</v>
      </c>
      <c r="E81">
        <v>36987.227713799999</v>
      </c>
      <c r="F81">
        <v>23551.6953125</v>
      </c>
      <c r="G81">
        <v>42045.310136199994</v>
      </c>
    </row>
    <row r="82" spans="1:7">
      <c r="A82">
        <v>1993</v>
      </c>
      <c r="B82">
        <v>32837.212222800001</v>
      </c>
      <c r="C82">
        <v>29445.575279599998</v>
      </c>
      <c r="D82">
        <v>29753.9059108</v>
      </c>
      <c r="E82">
        <v>37770.502322</v>
      </c>
      <c r="F82">
        <v>23433.12890625</v>
      </c>
      <c r="G82">
        <v>42395.461790000001</v>
      </c>
    </row>
    <row r="83" spans="1:7">
      <c r="A83">
        <v>1994</v>
      </c>
      <c r="B83">
        <v>33640.891478799997</v>
      </c>
      <c r="C83">
        <v>30171.203119999998</v>
      </c>
      <c r="D83">
        <v>30472.915151199999</v>
      </c>
      <c r="E83">
        <v>38468.283977999999</v>
      </c>
      <c r="F83">
        <v>23986.107421875</v>
      </c>
      <c r="G83">
        <v>43446.532492799997</v>
      </c>
    </row>
    <row r="84" spans="1:7">
      <c r="A84">
        <v>1995</v>
      </c>
      <c r="B84">
        <v>33699.216057600002</v>
      </c>
      <c r="C84">
        <v>30595.3408944</v>
      </c>
      <c r="D84">
        <v>30890.948052799999</v>
      </c>
      <c r="E84">
        <v>39020.144908800001</v>
      </c>
      <c r="F84">
        <v>24239.787109375</v>
      </c>
      <c r="G84">
        <v>43306.4487056</v>
      </c>
    </row>
    <row r="85" spans="1:7">
      <c r="A85">
        <v>1996</v>
      </c>
      <c r="B85">
        <v>34028.291258999998</v>
      </c>
      <c r="C85">
        <v>30987.465231599999</v>
      </c>
      <c r="D85">
        <v>31277.067710400002</v>
      </c>
      <c r="E85">
        <v>39241.135877400004</v>
      </c>
      <c r="F85">
        <v>24761.01171875</v>
      </c>
      <c r="G85">
        <v>43874.775538200003</v>
      </c>
    </row>
    <row r="86" spans="1:7">
      <c r="A86">
        <v>1997</v>
      </c>
      <c r="B86">
        <v>34799.375219000001</v>
      </c>
      <c r="C86">
        <v>32100.648161199999</v>
      </c>
      <c r="D86">
        <v>32242.6864274</v>
      </c>
      <c r="E86">
        <v>40338.867600799997</v>
      </c>
      <c r="F86">
        <v>25424.849609375</v>
      </c>
      <c r="G86">
        <v>44884.092119200002</v>
      </c>
    </row>
    <row r="87" spans="1:7">
      <c r="A87">
        <v>1998</v>
      </c>
      <c r="B87">
        <v>35755.324595999999</v>
      </c>
      <c r="C87">
        <v>32950.985411999995</v>
      </c>
      <c r="D87">
        <v>33091.202371200001</v>
      </c>
      <c r="E87">
        <v>41504.219923199998</v>
      </c>
      <c r="F87">
        <v>26641.22265625</v>
      </c>
      <c r="G87">
        <v>46131.379576799998</v>
      </c>
    </row>
    <row r="88" spans="1:7">
      <c r="A88">
        <v>1999</v>
      </c>
      <c r="B88">
        <v>36303.096433599996</v>
      </c>
      <c r="C88">
        <v>33404.370102399997</v>
      </c>
      <c r="D88">
        <v>34094.543038399999</v>
      </c>
      <c r="E88">
        <v>42376.618270399995</v>
      </c>
      <c r="F88">
        <v>26778.708984375</v>
      </c>
      <c r="G88">
        <v>46931.759647999999</v>
      </c>
    </row>
    <row r="89" spans="1:7">
      <c r="A89">
        <v>2000</v>
      </c>
      <c r="B89">
        <v>37220.363308799999</v>
      </c>
      <c r="C89">
        <v>34388.379143999999</v>
      </c>
      <c r="D89">
        <v>35062.661088000001</v>
      </c>
      <c r="E89">
        <v>43019.188027199998</v>
      </c>
      <c r="F89">
        <v>27780.416015625</v>
      </c>
      <c r="G89">
        <v>48008.874412799996</v>
      </c>
    </row>
    <row r="90" spans="1:7">
      <c r="A90">
        <v>2001</v>
      </c>
      <c r="B90">
        <v>37755.325788599999</v>
      </c>
      <c r="C90">
        <v>34992.740974799999</v>
      </c>
      <c r="D90">
        <v>35518.947606000002</v>
      </c>
      <c r="E90">
        <v>43412.047074000002</v>
      </c>
      <c r="F90">
        <v>28678.26171875</v>
      </c>
      <c r="G90">
        <v>48279.458412599997</v>
      </c>
    </row>
    <row r="91" spans="1:7">
      <c r="A91">
        <v>2002</v>
      </c>
      <c r="B91">
        <v>37483.942257000002</v>
      </c>
      <c r="C91">
        <v>34640.3328444</v>
      </c>
      <c r="D91">
        <v>35286.607710899996</v>
      </c>
      <c r="E91">
        <v>43041.906108900002</v>
      </c>
      <c r="F91">
        <v>28436.09375</v>
      </c>
      <c r="G91">
        <v>47436.5752011</v>
      </c>
    </row>
    <row r="92" spans="1:7">
      <c r="A92">
        <v>2003</v>
      </c>
      <c r="B92">
        <v>37560.279635999999</v>
      </c>
      <c r="C92">
        <v>34904.502288000003</v>
      </c>
      <c r="D92">
        <v>35410.36464</v>
      </c>
      <c r="E92">
        <v>42745.368743999999</v>
      </c>
      <c r="F92">
        <v>28834.154296875</v>
      </c>
      <c r="G92">
        <v>47298.129912000004</v>
      </c>
    </row>
    <row r="93" spans="1:7">
      <c r="A93">
        <v>2004</v>
      </c>
      <c r="B93">
        <v>37891.352976399998</v>
      </c>
      <c r="C93">
        <v>35184.8277638</v>
      </c>
      <c r="D93">
        <v>35799.947130300003</v>
      </c>
      <c r="E93">
        <v>42935.331781699999</v>
      </c>
      <c r="F93">
        <v>29033.634765625</v>
      </c>
      <c r="G93">
        <v>47241.167347199997</v>
      </c>
    </row>
    <row r="94" spans="1:7">
      <c r="A94">
        <v>2005</v>
      </c>
      <c r="B94">
        <v>37605.1496625</v>
      </c>
      <c r="C94">
        <v>35098.139685000002</v>
      </c>
      <c r="D94">
        <v>35336.902540000003</v>
      </c>
      <c r="E94">
        <v>42619.169617500003</v>
      </c>
      <c r="F94">
        <v>29129.068359375</v>
      </c>
      <c r="G94">
        <v>46797.51958</v>
      </c>
    </row>
    <row r="95" spans="1:7">
      <c r="A95">
        <v>2006</v>
      </c>
      <c r="B95">
        <v>37681.254292500002</v>
      </c>
      <c r="C95">
        <v>35362.407874500001</v>
      </c>
      <c r="D95">
        <v>35710.234837200005</v>
      </c>
      <c r="E95">
        <v>42666.774091200001</v>
      </c>
      <c r="F95">
        <v>29565.291015625</v>
      </c>
      <c r="G95">
        <v>46724.755322700003</v>
      </c>
    </row>
    <row r="96" spans="1:7">
      <c r="A96">
        <v>2007</v>
      </c>
      <c r="B96">
        <v>37239.125715000002</v>
      </c>
      <c r="C96">
        <v>34982.209005000004</v>
      </c>
      <c r="D96">
        <v>35207.900675999997</v>
      </c>
      <c r="E96">
        <v>41752.959134999997</v>
      </c>
      <c r="F96">
        <v>29452.763671875</v>
      </c>
      <c r="G96">
        <v>46153.946719500003</v>
      </c>
    </row>
    <row r="97" spans="1:7">
      <c r="A97">
        <v>2008</v>
      </c>
      <c r="B97">
        <v>36722.804756400001</v>
      </c>
      <c r="C97">
        <v>34399.976744700005</v>
      </c>
      <c r="D97">
        <v>34178.755029300002</v>
      </c>
      <c r="E97">
        <v>40704.795633600006</v>
      </c>
      <c r="F97">
        <v>29090.65625</v>
      </c>
      <c r="G97">
        <v>45129.229941600002</v>
      </c>
    </row>
    <row r="98" spans="1:7">
      <c r="A98">
        <v>2009</v>
      </c>
      <c r="B98">
        <v>35648.425999999999</v>
      </c>
      <c r="C98">
        <v>33242.703999999998</v>
      </c>
      <c r="D98">
        <v>32695.949000000001</v>
      </c>
      <c r="E98">
        <v>38491.551999999996</v>
      </c>
      <c r="F98">
        <v>28759.3125</v>
      </c>
      <c r="G98">
        <v>43849.750999999997</v>
      </c>
    </row>
    <row r="99" spans="1:7">
      <c r="A99">
        <v>2010</v>
      </c>
      <c r="B99">
        <v>35194.316007900001</v>
      </c>
      <c r="C99">
        <v>32826.5026985</v>
      </c>
      <c r="D99">
        <v>31965.479676899999</v>
      </c>
      <c r="E99">
        <v>37885.0129504</v>
      </c>
      <c r="F99">
        <v>28413.759765625</v>
      </c>
      <c r="G99">
        <v>42835.895324600002</v>
      </c>
    </row>
    <row r="100" spans="1:7">
      <c r="A100">
        <v>2011</v>
      </c>
      <c r="B100">
        <v>35608.237165799997</v>
      </c>
      <c r="C100">
        <v>33185.191441499999</v>
      </c>
      <c r="D100">
        <v>32237.043114599997</v>
      </c>
      <c r="E100">
        <v>38663.381774699999</v>
      </c>
      <c r="F100">
        <v>28339.099609375</v>
      </c>
      <c r="G100">
        <v>42877.374338699999</v>
      </c>
    </row>
    <row r="101" spans="1:7">
      <c r="A101">
        <v>2012</v>
      </c>
      <c r="B101">
        <v>35356.554532800001</v>
      </c>
      <c r="C101">
        <v>32875.392811199999</v>
      </c>
      <c r="D101">
        <v>31841.575427200001</v>
      </c>
      <c r="E101">
        <v>38768.151899999997</v>
      </c>
      <c r="F101">
        <v>27913.0703125</v>
      </c>
      <c r="G101">
        <v>42489.894482399999</v>
      </c>
    </row>
    <row r="102" spans="1:7">
      <c r="A102">
        <v>2013</v>
      </c>
      <c r="B102">
        <v>35909.486940700001</v>
      </c>
      <c r="C102">
        <v>33468.048735099997</v>
      </c>
      <c r="D102">
        <v>32450.7828161</v>
      </c>
      <c r="E102">
        <v>39368.191065300001</v>
      </c>
      <c r="F102">
        <v>28585.171875</v>
      </c>
      <c r="G102">
        <v>42725.168597999997</v>
      </c>
    </row>
    <row r="103" spans="1:7">
      <c r="A103">
        <v>2014</v>
      </c>
      <c r="B103">
        <v>36000</v>
      </c>
      <c r="C103">
        <v>33700</v>
      </c>
      <c r="D103">
        <v>32900</v>
      </c>
      <c r="E103">
        <v>39900</v>
      </c>
      <c r="F103">
        <v>28600</v>
      </c>
      <c r="G103">
        <v>42800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AS105"/>
  <sheetViews>
    <sheetView workbookViewId="0">
      <pane xSplit="1" ySplit="1" topLeftCell="B2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cols>
    <col min="42" max="42" width="12.1640625" bestFit="1" customWidth="1"/>
  </cols>
  <sheetData>
    <row r="1" spans="1:45">
      <c r="A1" t="s">
        <v>1</v>
      </c>
      <c r="B1" t="s">
        <v>72</v>
      </c>
      <c r="C1" t="s">
        <v>73</v>
      </c>
      <c r="D1" t="s">
        <v>74</v>
      </c>
      <c r="E1" t="s">
        <v>846</v>
      </c>
      <c r="F1" t="s">
        <v>75</v>
      </c>
      <c r="G1" t="s">
        <v>76</v>
      </c>
      <c r="H1" t="s">
        <v>77</v>
      </c>
      <c r="I1" t="s">
        <v>847</v>
      </c>
      <c r="J1" t="s">
        <v>78</v>
      </c>
      <c r="K1" t="s">
        <v>79</v>
      </c>
      <c r="L1" t="s">
        <v>80</v>
      </c>
      <c r="M1" t="s">
        <v>848</v>
      </c>
      <c r="N1" t="s">
        <v>81</v>
      </c>
      <c r="O1" t="s">
        <v>82</v>
      </c>
      <c r="P1" t="s">
        <v>83</v>
      </c>
      <c r="Q1" t="s">
        <v>849</v>
      </c>
      <c r="R1" t="s">
        <v>84</v>
      </c>
      <c r="S1" t="s">
        <v>85</v>
      </c>
      <c r="T1" t="s">
        <v>86</v>
      </c>
      <c r="U1" t="s">
        <v>850</v>
      </c>
      <c r="V1" t="s">
        <v>87</v>
      </c>
      <c r="W1" t="s">
        <v>88</v>
      </c>
      <c r="X1" t="s">
        <v>89</v>
      </c>
      <c r="Y1" t="s">
        <v>851</v>
      </c>
      <c r="Z1" t="s">
        <v>90</v>
      </c>
      <c r="AA1" t="s">
        <v>91</v>
      </c>
      <c r="AB1" t="s">
        <v>92</v>
      </c>
      <c r="AC1" t="s">
        <v>852</v>
      </c>
      <c r="AD1" t="s">
        <v>93</v>
      </c>
      <c r="AE1" t="s">
        <v>94</v>
      </c>
      <c r="AF1" t="s">
        <v>95</v>
      </c>
      <c r="AG1" t="s">
        <v>853</v>
      </c>
      <c r="AH1" t="s">
        <v>522</v>
      </c>
      <c r="AI1" t="s">
        <v>525</v>
      </c>
      <c r="AJ1" t="s">
        <v>524</v>
      </c>
      <c r="AK1" t="s">
        <v>854</v>
      </c>
      <c r="AL1" t="s">
        <v>523</v>
      </c>
      <c r="AM1" t="s">
        <v>527</v>
      </c>
      <c r="AN1" t="s">
        <v>526</v>
      </c>
      <c r="AO1" t="s">
        <v>855</v>
      </c>
      <c r="AP1" t="s">
        <v>521</v>
      </c>
      <c r="AQ1" t="s">
        <v>529</v>
      </c>
      <c r="AR1" t="s">
        <v>528</v>
      </c>
      <c r="AS1" t="s">
        <v>856</v>
      </c>
    </row>
    <row r="2" spans="1:45">
      <c r="A2">
        <v>1913</v>
      </c>
      <c r="B2">
        <v>1</v>
      </c>
      <c r="C2">
        <v>0.92015625462401229</v>
      </c>
      <c r="D2">
        <v>7.9843745375987679E-2</v>
      </c>
      <c r="E2">
        <v>0</v>
      </c>
      <c r="J2">
        <v>0.41321268275102585</v>
      </c>
      <c r="K2">
        <v>0.3826139725030358</v>
      </c>
      <c r="L2">
        <v>3.0598710247990036E-2</v>
      </c>
      <c r="M2">
        <v>0</v>
      </c>
      <c r="N2">
        <v>0.30144268491318144</v>
      </c>
      <c r="O2">
        <v>0.2792299911757174</v>
      </c>
      <c r="P2">
        <v>2.2212693737464026E-2</v>
      </c>
      <c r="Q2">
        <v>0</v>
      </c>
      <c r="R2">
        <v>0.17549498416217102</v>
      </c>
      <c r="S2">
        <v>0.16265915044720838</v>
      </c>
      <c r="T2">
        <v>1.2835833714962629E-2</v>
      </c>
      <c r="U2">
        <v>0</v>
      </c>
      <c r="V2">
        <v>0.14565298021425377</v>
      </c>
      <c r="W2">
        <v>0.13501149437067392</v>
      </c>
      <c r="X2">
        <v>1.0641485843579846E-2</v>
      </c>
      <c r="Y2">
        <v>0</v>
      </c>
      <c r="Z2">
        <v>8.2659840861678366E-2</v>
      </c>
      <c r="AA2">
        <v>7.6617880723970522E-2</v>
      </c>
      <c r="AB2">
        <v>6.0419601377078485E-3</v>
      </c>
      <c r="AC2">
        <v>0</v>
      </c>
      <c r="AD2">
        <v>2.3147358963834571E-2</v>
      </c>
      <c r="AE2">
        <v>2.1444399253687955E-2</v>
      </c>
      <c r="AF2">
        <v>1.702959710146614E-3</v>
      </c>
      <c r="AG2">
        <v>0</v>
      </c>
      <c r="AL2">
        <v>0.58678731724897415</v>
      </c>
      <c r="AM2">
        <v>0.53754391558386572</v>
      </c>
      <c r="AN2">
        <v>4.9243401665108454E-2</v>
      </c>
      <c r="AO2">
        <v>0</v>
      </c>
    </row>
    <row r="3" spans="1:45">
      <c r="A3">
        <v>1914</v>
      </c>
      <c r="B3">
        <v>1.000031590461731</v>
      </c>
      <c r="C3">
        <v>0.91959035021188151</v>
      </c>
      <c r="D3">
        <v>8.0441240249849444E-2</v>
      </c>
      <c r="E3">
        <v>0</v>
      </c>
      <c r="J3">
        <v>0.41743839456625004</v>
      </c>
      <c r="K3">
        <v>0.38628589599858049</v>
      </c>
      <c r="L3">
        <v>3.1152498567669572E-2</v>
      </c>
      <c r="M3">
        <v>0</v>
      </c>
      <c r="N3">
        <v>0.30552424088151819</v>
      </c>
      <c r="O3">
        <v>0.28283097840782701</v>
      </c>
      <c r="P3">
        <v>2.2693262473691168E-2</v>
      </c>
      <c r="Q3">
        <v>0</v>
      </c>
      <c r="R3">
        <v>0.17781830507074622</v>
      </c>
      <c r="S3">
        <v>0.16470272430616428</v>
      </c>
      <c r="T3">
        <v>1.3115580764581929E-2</v>
      </c>
      <c r="U3">
        <v>0</v>
      </c>
      <c r="V3">
        <v>0.14844476448831009</v>
      </c>
      <c r="W3">
        <v>0.13750638553958239</v>
      </c>
      <c r="X3">
        <v>1.0938378948727694E-2</v>
      </c>
      <c r="Y3">
        <v>0</v>
      </c>
      <c r="Z3">
        <v>8.5871273065137282E-2</v>
      </c>
      <c r="AA3">
        <v>7.9536858946756134E-2</v>
      </c>
      <c r="AB3">
        <v>6.334414118381146E-3</v>
      </c>
      <c r="AC3">
        <v>0</v>
      </c>
      <c r="AD3">
        <v>2.3855470945949152E-2</v>
      </c>
      <c r="AE3">
        <v>2.2082768567869983E-2</v>
      </c>
      <c r="AF3">
        <v>1.7727023780791703E-3</v>
      </c>
      <c r="AG3">
        <v>0</v>
      </c>
      <c r="AL3">
        <v>0.58259319589548086</v>
      </c>
      <c r="AM3">
        <v>0.5333059648450359</v>
      </c>
      <c r="AN3">
        <v>4.9287231050444927E-2</v>
      </c>
      <c r="AO3">
        <v>0</v>
      </c>
    </row>
    <row r="4" spans="1:45">
      <c r="A4">
        <v>1915</v>
      </c>
      <c r="B4">
        <v>1</v>
      </c>
      <c r="C4">
        <v>0.9194800559207591</v>
      </c>
      <c r="D4">
        <v>8.0519944079240915E-2</v>
      </c>
      <c r="E4">
        <v>0</v>
      </c>
      <c r="J4">
        <v>0.40936783606297683</v>
      </c>
      <c r="K4">
        <v>0.37876316106622526</v>
      </c>
      <c r="L4">
        <v>3.0604674996751586E-2</v>
      </c>
      <c r="M4">
        <v>0</v>
      </c>
      <c r="N4">
        <v>0.29654629133075011</v>
      </c>
      <c r="O4">
        <v>0.27447510849951212</v>
      </c>
      <c r="P4">
        <v>2.2071182831238014E-2</v>
      </c>
      <c r="Q4">
        <v>0</v>
      </c>
      <c r="R4">
        <v>0.17039527861178785</v>
      </c>
      <c r="S4">
        <v>0.1577999021469377</v>
      </c>
      <c r="T4">
        <v>1.259537646485015E-2</v>
      </c>
      <c r="U4">
        <v>0</v>
      </c>
      <c r="V4">
        <v>0.14244592263396552</v>
      </c>
      <c r="W4">
        <v>0.13192642721161857</v>
      </c>
      <c r="X4">
        <v>1.0519495422346941E-2</v>
      </c>
      <c r="Y4">
        <v>0</v>
      </c>
      <c r="Z4">
        <v>9.125563988574506E-2</v>
      </c>
      <c r="AA4">
        <v>8.4511637872576512E-2</v>
      </c>
      <c r="AB4">
        <v>6.7440020131685555E-3</v>
      </c>
      <c r="AC4">
        <v>0</v>
      </c>
      <c r="AD4">
        <v>4.0734697496457764E-2</v>
      </c>
      <c r="AE4">
        <v>3.7715137805477195E-2</v>
      </c>
      <c r="AF4">
        <v>3.0195596909805729E-3</v>
      </c>
      <c r="AG4">
        <v>0</v>
      </c>
      <c r="AL4">
        <v>0.59063216393702311</v>
      </c>
      <c r="AM4">
        <v>0.54071852656129615</v>
      </c>
      <c r="AN4">
        <v>4.9913637375726932E-2</v>
      </c>
      <c r="AO4">
        <v>0</v>
      </c>
    </row>
    <row r="5" spans="1:45">
      <c r="A5">
        <v>1916</v>
      </c>
      <c r="B5">
        <v>0.99999994039535522</v>
      </c>
      <c r="C5">
        <v>0.91752741535631099</v>
      </c>
      <c r="D5">
        <v>8.2472525039044245E-2</v>
      </c>
      <c r="E5">
        <v>0</v>
      </c>
      <c r="J5">
        <v>0.43442413161836912</v>
      </c>
      <c r="K5">
        <v>0.40114598882545899</v>
      </c>
      <c r="L5">
        <v>3.3278142792910144E-2</v>
      </c>
      <c r="M5">
        <v>0</v>
      </c>
      <c r="N5">
        <v>0.32361088019018247</v>
      </c>
      <c r="O5">
        <v>0.29893254805403902</v>
      </c>
      <c r="P5">
        <v>2.4678332136143427E-2</v>
      </c>
      <c r="Q5">
        <v>0</v>
      </c>
      <c r="R5">
        <v>0.19294153061313518</v>
      </c>
      <c r="S5">
        <v>0.17832951641312084</v>
      </c>
      <c r="T5">
        <v>1.4612014200014345E-2</v>
      </c>
      <c r="U5">
        <v>0</v>
      </c>
      <c r="V5">
        <v>0.1615671631358625</v>
      </c>
      <c r="W5">
        <v>0.14934468154468586</v>
      </c>
      <c r="X5">
        <v>1.2222481591176631E-2</v>
      </c>
      <c r="Y5">
        <v>0</v>
      </c>
      <c r="Z5">
        <v>9.9538486926596989E-2</v>
      </c>
      <c r="AA5">
        <v>9.200807639919005E-2</v>
      </c>
      <c r="AB5">
        <v>7.5304105274069336E-3</v>
      </c>
      <c r="AC5">
        <v>0</v>
      </c>
      <c r="AD5">
        <v>4.1863479733264486E-2</v>
      </c>
      <c r="AE5">
        <v>3.8687496674301644E-2</v>
      </c>
      <c r="AF5">
        <v>3.1759830589628401E-3</v>
      </c>
      <c r="AG5">
        <v>0</v>
      </c>
      <c r="AL5">
        <v>0.5655758087769861</v>
      </c>
      <c r="AM5">
        <v>0.51638297419638268</v>
      </c>
      <c r="AN5">
        <v>4.9192834580603424E-2</v>
      </c>
      <c r="AO5">
        <v>0</v>
      </c>
    </row>
    <row r="6" spans="1:45">
      <c r="A6">
        <v>1917</v>
      </c>
      <c r="B6">
        <v>0.99998033046722412</v>
      </c>
      <c r="C6">
        <v>0.81066162312834034</v>
      </c>
      <c r="D6">
        <v>0.18931870733888384</v>
      </c>
      <c r="E6">
        <v>0</v>
      </c>
      <c r="J6">
        <v>0.44160967951978164</v>
      </c>
      <c r="K6">
        <v>0.36113717752094215</v>
      </c>
      <c r="L6">
        <v>8.0472501998839471E-2</v>
      </c>
      <c r="M6">
        <v>0</v>
      </c>
      <c r="N6">
        <v>0.32080056096767046</v>
      </c>
      <c r="O6">
        <v>0.26048802437865537</v>
      </c>
      <c r="P6">
        <v>6.0312536589015087E-2</v>
      </c>
      <c r="Q6">
        <v>0</v>
      </c>
      <c r="R6">
        <v>0.17603693387777963</v>
      </c>
      <c r="S6">
        <v>0.14188814884227274</v>
      </c>
      <c r="T6">
        <v>3.4148785035506876E-2</v>
      </c>
      <c r="U6">
        <v>0</v>
      </c>
      <c r="V6">
        <v>0.13859514880561635</v>
      </c>
      <c r="W6">
        <v>0.11112754388570291</v>
      </c>
      <c r="X6">
        <v>2.7467604919913444E-2</v>
      </c>
      <c r="Y6">
        <v>0</v>
      </c>
      <c r="Z6">
        <v>7.4443842113376207E-2</v>
      </c>
      <c r="AA6">
        <v>5.8691204003300725E-2</v>
      </c>
      <c r="AB6">
        <v>1.5752638110075483E-2</v>
      </c>
      <c r="AC6">
        <v>0</v>
      </c>
      <c r="AD6">
        <v>2.283508045984263E-2</v>
      </c>
      <c r="AE6">
        <v>1.703425582600359E-2</v>
      </c>
      <c r="AF6">
        <v>5.8008246338390381E-3</v>
      </c>
      <c r="AG6">
        <v>0</v>
      </c>
      <c r="AL6">
        <v>0.55837065094744243</v>
      </c>
      <c r="AM6">
        <v>0.44952601990714969</v>
      </c>
      <c r="AN6">
        <v>0.10884463104029274</v>
      </c>
      <c r="AO6">
        <v>0</v>
      </c>
    </row>
    <row r="7" spans="1:45">
      <c r="A7">
        <v>1918</v>
      </c>
      <c r="B7">
        <v>1</v>
      </c>
      <c r="C7">
        <v>0.76537400098904085</v>
      </c>
      <c r="D7">
        <v>0.23462599901095921</v>
      </c>
      <c r="E7">
        <v>0</v>
      </c>
      <c r="J7">
        <v>0.41276917278869857</v>
      </c>
      <c r="K7">
        <v>0.31696419460129788</v>
      </c>
      <c r="L7">
        <v>9.5804978187400677E-2</v>
      </c>
      <c r="M7">
        <v>0</v>
      </c>
      <c r="N7">
        <v>0.29875863625457177</v>
      </c>
      <c r="O7">
        <v>0.22661424776957012</v>
      </c>
      <c r="P7">
        <v>7.2144388485001654E-2</v>
      </c>
      <c r="Q7">
        <v>0</v>
      </c>
      <c r="R7">
        <v>0.14590013289757392</v>
      </c>
      <c r="S7">
        <v>0.10768700169631265</v>
      </c>
      <c r="T7">
        <v>3.8213131201261269E-2</v>
      </c>
      <c r="U7">
        <v>0</v>
      </c>
      <c r="V7">
        <v>0.10614134457704241</v>
      </c>
      <c r="W7">
        <v>7.6898192929550857E-2</v>
      </c>
      <c r="X7">
        <v>2.9243151647491562E-2</v>
      </c>
      <c r="Y7">
        <v>0</v>
      </c>
      <c r="Z7">
        <v>4.5644951645026931E-2</v>
      </c>
      <c r="AA7">
        <v>3.0641777758222646E-2</v>
      </c>
      <c r="AB7">
        <v>1.5003173886804286E-2</v>
      </c>
      <c r="AC7">
        <v>0</v>
      </c>
      <c r="AD7">
        <v>7.0412191801609413E-3</v>
      </c>
      <c r="AE7">
        <v>2.4140341307322564E-3</v>
      </c>
      <c r="AF7">
        <v>4.6271850494286849E-3</v>
      </c>
      <c r="AG7">
        <v>0</v>
      </c>
      <c r="AL7">
        <v>0.58723082721130138</v>
      </c>
      <c r="AM7">
        <v>0.44841144652544518</v>
      </c>
      <c r="AN7">
        <v>0.13881938068585617</v>
      </c>
      <c r="AO7">
        <v>0</v>
      </c>
    </row>
    <row r="8" spans="1:45">
      <c r="A8">
        <v>1919</v>
      </c>
      <c r="B8">
        <v>1</v>
      </c>
      <c r="C8">
        <v>0.87781265436093325</v>
      </c>
      <c r="D8">
        <v>0.12218734563906676</v>
      </c>
      <c r="E8">
        <v>0</v>
      </c>
      <c r="J8">
        <v>0.43344691249633405</v>
      </c>
      <c r="K8">
        <v>0.38281655498059508</v>
      </c>
      <c r="L8">
        <v>5.0630357515738973E-2</v>
      </c>
      <c r="M8">
        <v>0</v>
      </c>
      <c r="N8">
        <v>0.33811741946631241</v>
      </c>
      <c r="O8">
        <v>0.29857819114423867</v>
      </c>
      <c r="P8">
        <v>3.9539228322073738E-2</v>
      </c>
      <c r="Q8">
        <v>0</v>
      </c>
      <c r="R8">
        <v>0.18596716922977768</v>
      </c>
      <c r="S8">
        <v>0.16410917028466579</v>
      </c>
      <c r="T8">
        <v>2.1857998945111892E-2</v>
      </c>
      <c r="U8">
        <v>0</v>
      </c>
      <c r="V8">
        <v>0.14165458659346863</v>
      </c>
      <c r="W8">
        <v>0.1249134470317077</v>
      </c>
      <c r="X8">
        <v>1.6741139561760928E-2</v>
      </c>
      <c r="Y8">
        <v>0</v>
      </c>
      <c r="Z8">
        <v>7.0174092929181642E-2</v>
      </c>
      <c r="AA8">
        <v>6.1712504607291364E-2</v>
      </c>
      <c r="AB8">
        <v>8.4615883218902774E-3</v>
      </c>
      <c r="AC8">
        <v>0</v>
      </c>
      <c r="AD8">
        <v>1.9365766582711771E-2</v>
      </c>
      <c r="AE8">
        <v>1.6885399084926131E-2</v>
      </c>
      <c r="AF8">
        <v>2.4803674977856415E-3</v>
      </c>
      <c r="AG8">
        <v>0</v>
      </c>
      <c r="AL8">
        <v>0.56655308750366595</v>
      </c>
      <c r="AM8">
        <v>0.49499768882300843</v>
      </c>
      <c r="AN8">
        <v>7.1555398680657495E-2</v>
      </c>
      <c r="AO8">
        <v>0</v>
      </c>
    </row>
    <row r="9" spans="1:45">
      <c r="A9">
        <v>1920</v>
      </c>
      <c r="B9">
        <v>0.99998748302459717</v>
      </c>
      <c r="C9">
        <v>0.92157528927971855</v>
      </c>
      <c r="D9">
        <v>7.8412193744878622E-2</v>
      </c>
      <c r="E9">
        <v>0</v>
      </c>
      <c r="J9">
        <v>0.41696892375475281</v>
      </c>
      <c r="K9">
        <v>0.38672722982027496</v>
      </c>
      <c r="L9">
        <v>3.0241693934477856E-2</v>
      </c>
      <c r="M9">
        <v>0</v>
      </c>
      <c r="N9">
        <v>0.31709655961391597</v>
      </c>
      <c r="O9">
        <v>0.29437217573152552</v>
      </c>
      <c r="P9">
        <v>2.272438388239046E-2</v>
      </c>
      <c r="Q9">
        <v>0</v>
      </c>
      <c r="R9">
        <v>0.16613925786002023</v>
      </c>
      <c r="S9">
        <v>0.15445640712998282</v>
      </c>
      <c r="T9">
        <v>1.1682850730037424E-2</v>
      </c>
      <c r="U9">
        <v>0</v>
      </c>
      <c r="V9">
        <v>0.12371828803602813</v>
      </c>
      <c r="W9">
        <v>0.11509394460202042</v>
      </c>
      <c r="X9">
        <v>8.6243434340077061E-3</v>
      </c>
      <c r="Y9">
        <v>0</v>
      </c>
      <c r="Z9">
        <v>5.6178827863373651E-2</v>
      </c>
      <c r="AA9">
        <v>5.2371946241758963E-2</v>
      </c>
      <c r="AB9">
        <v>3.8068816216146853E-3</v>
      </c>
      <c r="AC9">
        <v>0</v>
      </c>
      <c r="AD9">
        <v>1.3820643507033879E-2</v>
      </c>
      <c r="AE9">
        <v>1.2960847013084502E-2</v>
      </c>
      <c r="AF9">
        <v>8.5979649394937686E-4</v>
      </c>
      <c r="AG9">
        <v>0</v>
      </c>
      <c r="AL9">
        <v>0.58301855926984436</v>
      </c>
      <c r="AM9">
        <v>0.53484975278393543</v>
      </c>
      <c r="AN9">
        <v>4.816880648590896E-2</v>
      </c>
      <c r="AO9">
        <v>0</v>
      </c>
    </row>
    <row r="10" spans="1:45">
      <c r="A10">
        <v>1921</v>
      </c>
      <c r="B10">
        <v>1</v>
      </c>
      <c r="C10">
        <v>0.91754030815156562</v>
      </c>
      <c r="D10">
        <v>8.2459691848434338E-2</v>
      </c>
      <c r="E10">
        <v>0</v>
      </c>
      <c r="J10">
        <v>0.44838185773089778</v>
      </c>
      <c r="K10">
        <v>0.41405896040168111</v>
      </c>
      <c r="L10">
        <v>3.4322897329216659E-2</v>
      </c>
      <c r="M10">
        <v>0</v>
      </c>
      <c r="N10">
        <v>0.32649735268882207</v>
      </c>
      <c r="O10">
        <v>0.301727724842284</v>
      </c>
      <c r="P10">
        <v>2.4769627846538068E-2</v>
      </c>
      <c r="Q10">
        <v>0</v>
      </c>
      <c r="R10">
        <v>0.16103548441315479</v>
      </c>
      <c r="S10">
        <v>0.14898896162145614</v>
      </c>
      <c r="T10">
        <v>1.2046522791698655E-2</v>
      </c>
      <c r="U10">
        <v>0</v>
      </c>
      <c r="V10">
        <v>0.11861805031478666</v>
      </c>
      <c r="W10">
        <v>0.10979423755481293</v>
      </c>
      <c r="X10">
        <v>8.8238127599737266E-3</v>
      </c>
      <c r="Y10">
        <v>0</v>
      </c>
      <c r="Z10">
        <v>5.2561693329091899E-2</v>
      </c>
      <c r="AA10">
        <v>4.8712395448973322E-2</v>
      </c>
      <c r="AB10">
        <v>3.8492978801185742E-3</v>
      </c>
      <c r="AC10">
        <v>0</v>
      </c>
      <c r="AD10">
        <v>1.1929087604842754E-2</v>
      </c>
      <c r="AE10">
        <v>1.1096481632931119E-2</v>
      </c>
      <c r="AF10">
        <v>8.3260597191163455E-4</v>
      </c>
      <c r="AG10">
        <v>0</v>
      </c>
      <c r="AL10">
        <v>0.55161814226910222</v>
      </c>
      <c r="AM10">
        <v>0.50348309245505618</v>
      </c>
      <c r="AN10">
        <v>4.8135049814046052E-2</v>
      </c>
      <c r="AO10">
        <v>0</v>
      </c>
    </row>
    <row r="11" spans="1:45">
      <c r="A11">
        <v>1922</v>
      </c>
      <c r="B11">
        <v>0.99998468160629272</v>
      </c>
      <c r="C11">
        <v>0.92226589684810989</v>
      </c>
      <c r="D11">
        <v>7.7718784758182877E-2</v>
      </c>
      <c r="E11">
        <v>0</v>
      </c>
      <c r="J11">
        <v>0.43800667569632329</v>
      </c>
      <c r="K11">
        <v>0.40654265553693569</v>
      </c>
      <c r="L11">
        <v>3.1464020159387596E-2</v>
      </c>
      <c r="M11">
        <v>0</v>
      </c>
      <c r="N11">
        <v>0.31974740412840458</v>
      </c>
      <c r="O11">
        <v>0.29698008475282123</v>
      </c>
      <c r="P11">
        <v>2.2767319375583368E-2</v>
      </c>
      <c r="Q11">
        <v>0</v>
      </c>
      <c r="R11">
        <v>0.15668111981340474</v>
      </c>
      <c r="S11">
        <v>0.14567955504996205</v>
      </c>
      <c r="T11">
        <v>1.1001564763442703E-2</v>
      </c>
      <c r="U11">
        <v>0</v>
      </c>
      <c r="V11">
        <v>0.11537991921730927</v>
      </c>
      <c r="W11">
        <v>0.10732035213872554</v>
      </c>
      <c r="X11">
        <v>8.0595670785837282E-3</v>
      </c>
      <c r="Y11">
        <v>0</v>
      </c>
      <c r="Z11">
        <v>5.165885354056575E-2</v>
      </c>
      <c r="AA11">
        <v>4.8097434540219274E-2</v>
      </c>
      <c r="AB11">
        <v>3.5614190003464751E-3</v>
      </c>
      <c r="AC11">
        <v>0</v>
      </c>
      <c r="AD11">
        <v>1.3222847713612356E-2</v>
      </c>
      <c r="AE11">
        <v>1.2339435277929521E-2</v>
      </c>
      <c r="AF11">
        <v>8.8341243568283506E-4</v>
      </c>
      <c r="AG11">
        <v>0</v>
      </c>
      <c r="AL11">
        <v>0.56197800590996949</v>
      </c>
      <c r="AM11">
        <v>0.51572489661117771</v>
      </c>
      <c r="AN11">
        <v>4.6253109298791756E-2</v>
      </c>
      <c r="AO11">
        <v>0</v>
      </c>
    </row>
    <row r="12" spans="1:45">
      <c r="A12">
        <v>1923</v>
      </c>
      <c r="B12">
        <v>1</v>
      </c>
      <c r="C12">
        <v>0.92346991701244807</v>
      </c>
      <c r="D12">
        <v>7.6530082987551873E-2</v>
      </c>
      <c r="E12">
        <v>0</v>
      </c>
      <c r="J12">
        <v>0.41056550600519331</v>
      </c>
      <c r="K12">
        <v>0.38160465097016699</v>
      </c>
      <c r="L12">
        <v>2.8960855035026316E-2</v>
      </c>
      <c r="M12">
        <v>0</v>
      </c>
      <c r="N12">
        <v>0.30303035651424692</v>
      </c>
      <c r="O12">
        <v>0.28187870013540273</v>
      </c>
      <c r="P12">
        <v>2.1151656378844173E-2</v>
      </c>
      <c r="Q12">
        <v>0</v>
      </c>
      <c r="R12">
        <v>0.15086489530394467</v>
      </c>
      <c r="S12">
        <v>0.1405262136014534</v>
      </c>
      <c r="T12">
        <v>1.0338681702491264E-2</v>
      </c>
      <c r="U12">
        <v>0</v>
      </c>
      <c r="V12">
        <v>0.1126941032682786</v>
      </c>
      <c r="W12">
        <v>0.10503261530929897</v>
      </c>
      <c r="X12">
        <v>7.6614879589796204E-3</v>
      </c>
      <c r="Y12">
        <v>0</v>
      </c>
      <c r="Z12">
        <v>5.1832501629379232E-2</v>
      </c>
      <c r="AA12">
        <v>4.8388186739552752E-2</v>
      </c>
      <c r="AB12">
        <v>3.444314889826479E-3</v>
      </c>
      <c r="AC12">
        <v>0</v>
      </c>
      <c r="AD12">
        <v>1.4201334303515134E-2</v>
      </c>
      <c r="AE12">
        <v>1.3305775855980093E-2</v>
      </c>
      <c r="AF12">
        <v>8.9555844753504144E-4</v>
      </c>
      <c r="AG12">
        <v>0</v>
      </c>
      <c r="AL12">
        <v>0.58943449399480663</v>
      </c>
      <c r="AM12">
        <v>0.54186689575959623</v>
      </c>
      <c r="AN12">
        <v>4.7567598235210375E-2</v>
      </c>
      <c r="AO12">
        <v>0</v>
      </c>
    </row>
    <row r="13" spans="1:45">
      <c r="A13">
        <v>1924</v>
      </c>
      <c r="B13">
        <v>1.0000128746032715</v>
      </c>
      <c r="C13">
        <v>0.92808976254673159</v>
      </c>
      <c r="D13">
        <v>7.1923112056539867E-2</v>
      </c>
      <c r="E13">
        <v>0</v>
      </c>
      <c r="J13">
        <v>0.43196936435489269</v>
      </c>
      <c r="K13">
        <v>0.40354951006301432</v>
      </c>
      <c r="L13">
        <v>2.8419854291878349E-2</v>
      </c>
      <c r="M13">
        <v>0</v>
      </c>
      <c r="N13">
        <v>0.31825146440369428</v>
      </c>
      <c r="O13">
        <v>0.29751875863923199</v>
      </c>
      <c r="P13">
        <v>2.0732705764462289E-2</v>
      </c>
      <c r="Q13">
        <v>0</v>
      </c>
      <c r="R13">
        <v>0.15931035666159563</v>
      </c>
      <c r="S13">
        <v>0.14911801412902287</v>
      </c>
      <c r="T13">
        <v>1.0192342532572745E-2</v>
      </c>
      <c r="U13">
        <v>0</v>
      </c>
      <c r="V13">
        <v>0.11932587232339642</v>
      </c>
      <c r="W13">
        <v>0.11174972773639361</v>
      </c>
      <c r="X13">
        <v>7.5761445870028195E-3</v>
      </c>
      <c r="Y13">
        <v>0</v>
      </c>
      <c r="Z13">
        <v>5.5621831282369416E-2</v>
      </c>
      <c r="AA13">
        <v>5.2160476693841405E-2</v>
      </c>
      <c r="AB13">
        <v>3.4613545885280096E-3</v>
      </c>
      <c r="AC13">
        <v>0</v>
      </c>
      <c r="AD13">
        <v>1.5964700874173066E-2</v>
      </c>
      <c r="AE13">
        <v>1.5009575122964454E-2</v>
      </c>
      <c r="AF13">
        <v>9.5512575120861151E-4</v>
      </c>
      <c r="AG13">
        <v>0</v>
      </c>
      <c r="AL13">
        <v>0.56804351024837874</v>
      </c>
      <c r="AM13">
        <v>0.52454196381094331</v>
      </c>
      <c r="AN13">
        <v>4.3501546437435396E-2</v>
      </c>
      <c r="AO13">
        <v>0</v>
      </c>
    </row>
    <row r="14" spans="1:45">
      <c r="A14">
        <v>1925</v>
      </c>
      <c r="B14">
        <v>1.0000122785568237</v>
      </c>
      <c r="C14">
        <v>0.92265149623463261</v>
      </c>
      <c r="D14">
        <v>7.7360782322191179E-2</v>
      </c>
      <c r="E14">
        <v>0</v>
      </c>
      <c r="J14">
        <v>0.44838062129800493</v>
      </c>
      <c r="K14">
        <v>0.41647028976583195</v>
      </c>
      <c r="L14">
        <v>3.1910331532172966E-2</v>
      </c>
      <c r="M14">
        <v>0</v>
      </c>
      <c r="N14">
        <v>0.3423400285038406</v>
      </c>
      <c r="O14">
        <v>0.31818556200279918</v>
      </c>
      <c r="P14">
        <v>2.415446650104143E-2</v>
      </c>
      <c r="Q14">
        <v>0</v>
      </c>
      <c r="R14">
        <v>0.18065714218240828</v>
      </c>
      <c r="S14">
        <v>0.16810440012005634</v>
      </c>
      <c r="T14">
        <v>1.2552742062351926E-2</v>
      </c>
      <c r="U14">
        <v>0</v>
      </c>
      <c r="V14">
        <v>0.13571859613440745</v>
      </c>
      <c r="W14">
        <v>0.12635037205105371</v>
      </c>
      <c r="X14">
        <v>9.3682240833537472E-3</v>
      </c>
      <c r="Y14">
        <v>0</v>
      </c>
      <c r="Z14">
        <v>6.5324907359316606E-2</v>
      </c>
      <c r="AA14">
        <v>6.0891981504558199E-2</v>
      </c>
      <c r="AB14">
        <v>4.432925854758408E-3</v>
      </c>
      <c r="AC14">
        <v>0</v>
      </c>
      <c r="AD14">
        <v>2.1409587711893246E-2</v>
      </c>
      <c r="AE14">
        <v>1.9991714578731952E-2</v>
      </c>
      <c r="AF14">
        <v>1.4178731331612939E-3</v>
      </c>
      <c r="AG14">
        <v>0</v>
      </c>
      <c r="AL14">
        <v>0.5516316572588188</v>
      </c>
      <c r="AM14">
        <v>0.50618293191184505</v>
      </c>
      <c r="AN14">
        <v>4.5448725346973765E-2</v>
      </c>
      <c r="AO14">
        <v>0</v>
      </c>
    </row>
    <row r="15" spans="1:45">
      <c r="A15">
        <v>1926</v>
      </c>
      <c r="B15">
        <v>0.99999994039535522</v>
      </c>
      <c r="C15">
        <v>0.92315215439274056</v>
      </c>
      <c r="D15">
        <v>7.684778600261466E-2</v>
      </c>
      <c r="E15">
        <v>0</v>
      </c>
      <c r="J15">
        <v>0.45171476769931029</v>
      </c>
      <c r="K15">
        <v>0.41984947916463988</v>
      </c>
      <c r="L15">
        <v>3.1865288534670438E-2</v>
      </c>
      <c r="M15">
        <v>0</v>
      </c>
      <c r="N15">
        <v>0.35226142182223258</v>
      </c>
      <c r="O15">
        <v>0.32763124139116995</v>
      </c>
      <c r="P15">
        <v>2.4630180431062638E-2</v>
      </c>
      <c r="Q15">
        <v>0</v>
      </c>
      <c r="R15">
        <v>0.19365916121037086</v>
      </c>
      <c r="S15">
        <v>0.18034083213102689</v>
      </c>
      <c r="T15">
        <v>1.3318329079343964E-2</v>
      </c>
      <c r="U15">
        <v>0</v>
      </c>
      <c r="V15">
        <v>0.14715358681474469</v>
      </c>
      <c r="W15">
        <v>0.13710789489077058</v>
      </c>
      <c r="X15">
        <v>1.0045691923974127E-2</v>
      </c>
      <c r="Y15">
        <v>0</v>
      </c>
      <c r="Z15">
        <v>7.4887331092099288E-2</v>
      </c>
      <c r="AA15">
        <v>6.9863461733432441E-2</v>
      </c>
      <c r="AB15">
        <v>5.0238693586668465E-3</v>
      </c>
      <c r="AC15">
        <v>0</v>
      </c>
      <c r="AD15">
        <v>2.696133778797959E-2</v>
      </c>
      <c r="AE15">
        <v>2.518325855231434E-2</v>
      </c>
      <c r="AF15">
        <v>1.7780792356652494E-3</v>
      </c>
      <c r="AG15">
        <v>0</v>
      </c>
      <c r="AL15">
        <v>0.54828517269604493</v>
      </c>
      <c r="AM15">
        <v>0.50330434375221678</v>
      </c>
      <c r="AN15">
        <v>4.4980828943828141E-2</v>
      </c>
      <c r="AO15">
        <v>0</v>
      </c>
    </row>
    <row r="16" spans="1:45">
      <c r="A16">
        <v>1927</v>
      </c>
      <c r="B16">
        <v>1.0000115633010864</v>
      </c>
      <c r="C16">
        <v>0.92832307100765732</v>
      </c>
      <c r="D16">
        <v>7.1688492293429135E-2</v>
      </c>
      <c r="E16">
        <v>0</v>
      </c>
      <c r="J16">
        <v>0.44503333419279739</v>
      </c>
      <c r="K16">
        <v>0.41595869603077912</v>
      </c>
      <c r="L16">
        <v>2.907463816201826E-2</v>
      </c>
      <c r="M16">
        <v>0</v>
      </c>
      <c r="N16">
        <v>0.34363645788971597</v>
      </c>
      <c r="O16">
        <v>0.32141547015206251</v>
      </c>
      <c r="P16">
        <v>2.2220987737653467E-2</v>
      </c>
      <c r="Q16">
        <v>0</v>
      </c>
      <c r="R16">
        <v>0.18434395227850287</v>
      </c>
      <c r="S16">
        <v>0.17266589397476995</v>
      </c>
      <c r="T16">
        <v>1.1678058303732929E-2</v>
      </c>
      <c r="U16">
        <v>0</v>
      </c>
      <c r="V16">
        <v>0.13866448162706668</v>
      </c>
      <c r="W16">
        <v>0.12996307009251259</v>
      </c>
      <c r="X16">
        <v>8.7014115345540773E-3</v>
      </c>
      <c r="Y16">
        <v>0</v>
      </c>
      <c r="Z16">
        <v>6.8677984235169534E-2</v>
      </c>
      <c r="AA16">
        <v>6.4472182175377687E-2</v>
      </c>
      <c r="AB16">
        <v>4.2058020597918449E-3</v>
      </c>
      <c r="AC16">
        <v>0</v>
      </c>
      <c r="AD16">
        <v>2.4115504274098289E-2</v>
      </c>
      <c r="AE16">
        <v>2.2678046786323361E-2</v>
      </c>
      <c r="AF16">
        <v>1.4374574877749294E-3</v>
      </c>
      <c r="AG16">
        <v>0</v>
      </c>
      <c r="AL16">
        <v>0.55497822910828898</v>
      </c>
      <c r="AM16">
        <v>0.51236603868780206</v>
      </c>
      <c r="AN16">
        <v>4.2612190420486883E-2</v>
      </c>
      <c r="AO16">
        <v>0</v>
      </c>
    </row>
    <row r="17" spans="1:41">
      <c r="A17">
        <v>1928</v>
      </c>
      <c r="B17">
        <v>1.0000113248825073</v>
      </c>
      <c r="C17">
        <v>0.92354957145796235</v>
      </c>
      <c r="D17">
        <v>7.6461753424544948E-2</v>
      </c>
      <c r="E17">
        <v>0</v>
      </c>
      <c r="J17">
        <v>0.45718173126173073</v>
      </c>
      <c r="K17">
        <v>0.42508953004384725</v>
      </c>
      <c r="L17">
        <v>3.2092201217883476E-2</v>
      </c>
      <c r="M17">
        <v>0</v>
      </c>
      <c r="N17">
        <v>0.35247812411616186</v>
      </c>
      <c r="O17">
        <v>0.32797394423173709</v>
      </c>
      <c r="P17">
        <v>2.4504179884424784E-2</v>
      </c>
      <c r="Q17">
        <v>0</v>
      </c>
      <c r="R17">
        <v>0.19266721419857996</v>
      </c>
      <c r="S17">
        <v>0.17950820393377812</v>
      </c>
      <c r="T17">
        <v>1.3159010264801841E-2</v>
      </c>
      <c r="U17">
        <v>0</v>
      </c>
      <c r="V17">
        <v>0.14645339474682448</v>
      </c>
      <c r="W17">
        <v>0.13652616281552071</v>
      </c>
      <c r="X17">
        <v>9.9272319313037649E-3</v>
      </c>
      <c r="Y17">
        <v>0</v>
      </c>
      <c r="Z17">
        <v>7.6286290038995605E-2</v>
      </c>
      <c r="AA17">
        <v>7.1204963759420772E-2</v>
      </c>
      <c r="AB17">
        <v>5.0813262795748283E-3</v>
      </c>
      <c r="AC17">
        <v>0</v>
      </c>
      <c r="AD17">
        <v>2.9754968104935935E-2</v>
      </c>
      <c r="AE17">
        <v>2.7797584669391175E-2</v>
      </c>
      <c r="AF17">
        <v>1.9573834355447596E-3</v>
      </c>
      <c r="AG17">
        <v>0</v>
      </c>
      <c r="AL17">
        <v>0.54282959362077654</v>
      </c>
      <c r="AM17">
        <v>0.49846177189433172</v>
      </c>
      <c r="AN17">
        <v>4.4367821726444823E-2</v>
      </c>
      <c r="AO17">
        <v>0</v>
      </c>
    </row>
    <row r="18" spans="1:41">
      <c r="A18">
        <v>1929</v>
      </c>
      <c r="B18">
        <v>0.99893844127655029</v>
      </c>
      <c r="C18">
        <v>0.91932060688164585</v>
      </c>
      <c r="D18">
        <v>7.9617834394904455E-2</v>
      </c>
      <c r="E18">
        <v>0</v>
      </c>
      <c r="J18">
        <v>0.44103877375482392</v>
      </c>
      <c r="K18">
        <v>0.40916144513072583</v>
      </c>
      <c r="L18">
        <v>3.1877328624098082E-2</v>
      </c>
      <c r="M18">
        <v>0</v>
      </c>
      <c r="N18">
        <v>0.34283228061898186</v>
      </c>
      <c r="O18">
        <v>0.3183102721702124</v>
      </c>
      <c r="P18">
        <v>2.4522008448769447E-2</v>
      </c>
      <c r="Q18">
        <v>0</v>
      </c>
      <c r="R18">
        <v>0.18765261446394782</v>
      </c>
      <c r="S18">
        <v>0.17450309315961629</v>
      </c>
      <c r="T18">
        <v>1.314952130433154E-2</v>
      </c>
      <c r="U18">
        <v>0</v>
      </c>
      <c r="V18">
        <v>0.14283451249706502</v>
      </c>
      <c r="W18">
        <v>0.13292025175066111</v>
      </c>
      <c r="X18">
        <v>9.9142607464039311E-3</v>
      </c>
      <c r="Y18">
        <v>0</v>
      </c>
      <c r="Z18">
        <v>7.550641938063675E-2</v>
      </c>
      <c r="AA18">
        <v>7.0383860827506695E-2</v>
      </c>
      <c r="AB18">
        <v>5.122558553130048E-3</v>
      </c>
      <c r="AC18">
        <v>0</v>
      </c>
      <c r="AD18">
        <v>3.088285271076981E-2</v>
      </c>
      <c r="AE18">
        <v>2.8818884633184126E-2</v>
      </c>
      <c r="AF18">
        <v>2.0639680775856829E-3</v>
      </c>
      <c r="AG18">
        <v>0</v>
      </c>
      <c r="AL18">
        <v>0.55789966752172637</v>
      </c>
      <c r="AM18">
        <v>0.51016111479740789</v>
      </c>
      <c r="AN18">
        <v>4.7738552724318539E-2</v>
      </c>
      <c r="AO18">
        <v>0</v>
      </c>
    </row>
    <row r="19" spans="1:41">
      <c r="A19">
        <v>1930</v>
      </c>
      <c r="B19">
        <v>1.0012032985687256</v>
      </c>
      <c r="C19">
        <v>0.90613710191705898</v>
      </c>
      <c r="D19">
        <v>9.5066196651666657E-2</v>
      </c>
      <c r="E19">
        <v>0</v>
      </c>
      <c r="J19">
        <v>0.4241428883847459</v>
      </c>
      <c r="K19">
        <v>0.38782040873521673</v>
      </c>
      <c r="L19">
        <v>3.6322479649529178E-2</v>
      </c>
      <c r="M19">
        <v>0</v>
      </c>
      <c r="N19">
        <v>0.31338300885598203</v>
      </c>
      <c r="O19">
        <v>0.28675830588483719</v>
      </c>
      <c r="P19">
        <v>2.6624702971144824E-2</v>
      </c>
      <c r="Q19">
        <v>0</v>
      </c>
      <c r="R19">
        <v>0.15516934357750722</v>
      </c>
      <c r="S19">
        <v>0.14218445540274047</v>
      </c>
      <c r="T19">
        <v>1.2984888174766758E-2</v>
      </c>
      <c r="U19">
        <v>0</v>
      </c>
      <c r="V19">
        <v>0.11227147087300335</v>
      </c>
      <c r="W19">
        <v>0.10294451151386332</v>
      </c>
      <c r="X19">
        <v>9.3269593591400312E-3</v>
      </c>
      <c r="Y19">
        <v>0</v>
      </c>
      <c r="Z19">
        <v>5.0171130858168787E-2</v>
      </c>
      <c r="AA19">
        <v>4.6093950373441508E-2</v>
      </c>
      <c r="AB19">
        <v>4.0771804847272788E-3</v>
      </c>
      <c r="AC19">
        <v>0</v>
      </c>
      <c r="AD19">
        <v>1.5081544464209931E-2</v>
      </c>
      <c r="AE19">
        <v>1.3897872582246161E-2</v>
      </c>
      <c r="AF19">
        <v>1.1836718819637703E-3</v>
      </c>
      <c r="AG19">
        <v>0</v>
      </c>
      <c r="AL19">
        <v>0.57706041018397969</v>
      </c>
      <c r="AM19">
        <v>0.51831922213422521</v>
      </c>
      <c r="AN19">
        <v>5.8741188049754423E-2</v>
      </c>
      <c r="AO19">
        <v>0</v>
      </c>
    </row>
    <row r="20" spans="1:41">
      <c r="A20">
        <v>1931</v>
      </c>
      <c r="B20">
        <v>1</v>
      </c>
      <c r="C20">
        <v>0.86706056129985232</v>
      </c>
      <c r="D20">
        <v>0.13293943870014771</v>
      </c>
      <c r="E20">
        <v>0</v>
      </c>
      <c r="J20">
        <v>0.40796728900401608</v>
      </c>
      <c r="K20">
        <v>0.36229449232729649</v>
      </c>
      <c r="L20">
        <v>4.5672796676719578E-2</v>
      </c>
      <c r="M20">
        <v>0</v>
      </c>
      <c r="N20">
        <v>0.28132982294768766</v>
      </c>
      <c r="O20">
        <v>0.25012511995003256</v>
      </c>
      <c r="P20">
        <v>3.1204702997655098E-2</v>
      </c>
      <c r="Q20">
        <v>0</v>
      </c>
      <c r="R20">
        <v>0.11838064535397487</v>
      </c>
      <c r="S20">
        <v>0.10522056492711415</v>
      </c>
      <c r="T20">
        <v>1.3160080426860716E-2</v>
      </c>
      <c r="U20">
        <v>0</v>
      </c>
      <c r="V20">
        <v>7.9175531258102894E-2</v>
      </c>
      <c r="W20">
        <v>7.0256810319857546E-2</v>
      </c>
      <c r="X20">
        <v>8.9187209382453492E-3</v>
      </c>
      <c r="Y20">
        <v>0</v>
      </c>
      <c r="Z20">
        <v>2.6076050734881187E-2</v>
      </c>
      <c r="AA20">
        <v>2.289741820890703E-2</v>
      </c>
      <c r="AB20">
        <v>3.1786325259741586E-3</v>
      </c>
      <c r="AC20">
        <v>0</v>
      </c>
      <c r="AD20">
        <v>6.1250759669674382E-3</v>
      </c>
      <c r="AE20">
        <v>5.3166389355903503E-3</v>
      </c>
      <c r="AF20">
        <v>8.0843703137708839E-4</v>
      </c>
      <c r="AG20">
        <v>0</v>
      </c>
      <c r="AL20">
        <v>0.59203271099598398</v>
      </c>
      <c r="AM20">
        <v>0.50477226479494064</v>
      </c>
      <c r="AN20">
        <v>8.7260446201043285E-2</v>
      </c>
      <c r="AO20">
        <v>0</v>
      </c>
    </row>
    <row r="21" spans="1:41">
      <c r="A21">
        <v>1932</v>
      </c>
      <c r="B21">
        <v>1.0000195503234863</v>
      </c>
      <c r="C21">
        <v>0.8440741312201725</v>
      </c>
      <c r="D21">
        <v>0.15594541910331383</v>
      </c>
      <c r="E21">
        <v>0</v>
      </c>
      <c r="J21">
        <v>0.41954768001644038</v>
      </c>
      <c r="K21">
        <v>0.36257766426076526</v>
      </c>
      <c r="L21">
        <v>5.6970015755675119E-2</v>
      </c>
      <c r="M21">
        <v>0</v>
      </c>
      <c r="N21">
        <v>0.28670097733287969</v>
      </c>
      <c r="O21">
        <v>0.24787175013026502</v>
      </c>
      <c r="P21">
        <v>3.8829227202614669E-2</v>
      </c>
      <c r="Q21">
        <v>0</v>
      </c>
      <c r="R21">
        <v>0.103758932906466</v>
      </c>
      <c r="S21">
        <v>8.9464549086721093E-2</v>
      </c>
      <c r="T21">
        <v>1.4294383819744899E-2</v>
      </c>
      <c r="U21">
        <v>0</v>
      </c>
      <c r="V21">
        <v>6.8145013961235096E-2</v>
      </c>
      <c r="W21">
        <v>5.8585791196459347E-2</v>
      </c>
      <c r="X21">
        <v>9.5592227647757523E-3</v>
      </c>
      <c r="Y21">
        <v>0</v>
      </c>
      <c r="Z21">
        <v>1.6421615991227101E-2</v>
      </c>
      <c r="AA21">
        <v>1.3764734101891512E-2</v>
      </c>
      <c r="AB21">
        <v>2.6568818893355898E-3</v>
      </c>
      <c r="AC21">
        <v>0</v>
      </c>
      <c r="AD21">
        <v>2.1875557058396635E-3</v>
      </c>
      <c r="AE21">
        <v>1.7602184890376628E-3</v>
      </c>
      <c r="AF21">
        <v>4.2733721680200069E-4</v>
      </c>
      <c r="AG21">
        <v>0</v>
      </c>
      <c r="AL21">
        <v>0.58047187030704595</v>
      </c>
      <c r="AM21">
        <v>0.48150247539258084</v>
      </c>
      <c r="AN21">
        <v>9.8969394914465075E-2</v>
      </c>
      <c r="AO21">
        <v>0</v>
      </c>
    </row>
    <row r="22" spans="1:41">
      <c r="A22">
        <v>1933</v>
      </c>
      <c r="B22">
        <v>0.99999994039535522</v>
      </c>
      <c r="C22">
        <v>0.83265300161984501</v>
      </c>
      <c r="D22">
        <v>0.16734693877551021</v>
      </c>
      <c r="E22">
        <v>0</v>
      </c>
      <c r="J22">
        <v>0.42352439652393181</v>
      </c>
      <c r="K22">
        <v>0.36210277214024222</v>
      </c>
      <c r="L22">
        <v>6.1421624383689567E-2</v>
      </c>
      <c r="M22">
        <v>0</v>
      </c>
      <c r="N22">
        <v>0.30075328492191605</v>
      </c>
      <c r="O22">
        <v>0.25720867656633867</v>
      </c>
      <c r="P22">
        <v>4.3544608355577379E-2</v>
      </c>
      <c r="Q22">
        <v>0</v>
      </c>
      <c r="R22">
        <v>0.11538098938058139</v>
      </c>
      <c r="S22">
        <v>9.842179231198725E-2</v>
      </c>
      <c r="T22">
        <v>1.695919706859414E-2</v>
      </c>
      <c r="U22">
        <v>0</v>
      </c>
      <c r="V22">
        <v>7.719911596681811E-2</v>
      </c>
      <c r="W22">
        <v>6.5688215751901174E-2</v>
      </c>
      <c r="X22">
        <v>1.1510900214916929E-2</v>
      </c>
      <c r="Y22">
        <v>0</v>
      </c>
      <c r="Z22">
        <v>2.2754391797456659E-2</v>
      </c>
      <c r="AA22">
        <v>1.9058114913957248E-2</v>
      </c>
      <c r="AB22">
        <v>3.6962768834994096E-3</v>
      </c>
      <c r="AC22">
        <v>0</v>
      </c>
      <c r="AD22">
        <v>4.0123248393444675E-3</v>
      </c>
      <c r="AE22">
        <v>3.2882343265709219E-3</v>
      </c>
      <c r="AF22">
        <v>7.2409051277354545E-4</v>
      </c>
      <c r="AG22">
        <v>0</v>
      </c>
      <c r="AL22">
        <v>0.57647554387142341</v>
      </c>
      <c r="AM22">
        <v>0.47055679291155478</v>
      </c>
      <c r="AN22">
        <v>0.10591875095986862</v>
      </c>
      <c r="AO22">
        <v>0</v>
      </c>
    </row>
    <row r="23" spans="1:41">
      <c r="A23">
        <v>1934</v>
      </c>
      <c r="B23">
        <v>1.0000170469284058</v>
      </c>
      <c r="C23">
        <v>0.83878207472544153</v>
      </c>
      <c r="D23">
        <v>0.16123497220296418</v>
      </c>
      <c r="E23">
        <v>0</v>
      </c>
      <c r="J23">
        <v>0.44996655103920785</v>
      </c>
      <c r="K23">
        <v>0.38649819961397158</v>
      </c>
      <c r="L23">
        <v>6.3468351425236283E-2</v>
      </c>
      <c r="M23">
        <v>0</v>
      </c>
      <c r="N23">
        <v>0.33314830073384016</v>
      </c>
      <c r="O23">
        <v>0.28607433034555108</v>
      </c>
      <c r="P23">
        <v>4.7073970388289116E-2</v>
      </c>
      <c r="Q23">
        <v>0</v>
      </c>
      <c r="R23">
        <v>0.14243752124127354</v>
      </c>
      <c r="S23">
        <v>0.12203589555847748</v>
      </c>
      <c r="T23">
        <v>2.0401625682796059E-2</v>
      </c>
      <c r="U23">
        <v>0</v>
      </c>
      <c r="V23">
        <v>0.10202583492608372</v>
      </c>
      <c r="W23">
        <v>8.72565525161067E-2</v>
      </c>
      <c r="X23">
        <v>1.4769282409977023E-2</v>
      </c>
      <c r="Y23">
        <v>0</v>
      </c>
      <c r="Z23">
        <v>3.7366856523570247E-2</v>
      </c>
      <c r="AA23">
        <v>3.1674094976367306E-2</v>
      </c>
      <c r="AB23">
        <v>5.6927615472029394E-3</v>
      </c>
      <c r="AC23">
        <v>0</v>
      </c>
      <c r="AD23">
        <v>8.5988651427466572E-3</v>
      </c>
      <c r="AE23">
        <v>7.2257464959205736E-3</v>
      </c>
      <c r="AF23">
        <v>1.3731186468260831E-3</v>
      </c>
      <c r="AG23">
        <v>0</v>
      </c>
      <c r="AL23">
        <v>0.55005049588919785</v>
      </c>
      <c r="AM23">
        <v>0.45228964028467911</v>
      </c>
      <c r="AN23">
        <v>9.7760855604518748E-2</v>
      </c>
      <c r="AO23">
        <v>0</v>
      </c>
    </row>
    <row r="24" spans="1:41">
      <c r="A24">
        <v>1935</v>
      </c>
      <c r="B24">
        <v>0.99850904941558838</v>
      </c>
      <c r="C24">
        <v>0.85091868796980519</v>
      </c>
      <c r="D24">
        <v>0.14759036144578314</v>
      </c>
      <c r="E24">
        <v>0</v>
      </c>
      <c r="J24">
        <v>0.44092933605821188</v>
      </c>
      <c r="K24">
        <v>0.38479565993778608</v>
      </c>
      <c r="L24">
        <v>5.6133676120425774E-2</v>
      </c>
      <c r="M24">
        <v>0</v>
      </c>
      <c r="N24">
        <v>0.31810120010607695</v>
      </c>
      <c r="O24">
        <v>0.2776000915372735</v>
      </c>
      <c r="P24">
        <v>4.0501108568803471E-2</v>
      </c>
      <c r="Q24">
        <v>0</v>
      </c>
      <c r="R24">
        <v>0.14295219543387244</v>
      </c>
      <c r="S24">
        <v>0.12462213707120598</v>
      </c>
      <c r="T24">
        <v>1.8330058362666459E-2</v>
      </c>
      <c r="U24">
        <v>0</v>
      </c>
      <c r="V24">
        <v>0.10245559787210932</v>
      </c>
      <c r="W24">
        <v>8.9225964794657275E-2</v>
      </c>
      <c r="X24">
        <v>1.3229633077452056E-2</v>
      </c>
      <c r="Y24">
        <v>0</v>
      </c>
      <c r="Z24">
        <v>3.8871343934932245E-2</v>
      </c>
      <c r="AA24">
        <v>3.3689206103561575E-2</v>
      </c>
      <c r="AB24">
        <v>5.1821378313706735E-3</v>
      </c>
      <c r="AC24">
        <v>0</v>
      </c>
      <c r="AD24">
        <v>9.5803803478839867E-3</v>
      </c>
      <c r="AE24">
        <v>8.2619164024361393E-3</v>
      </c>
      <c r="AF24">
        <v>1.3184639454478478E-3</v>
      </c>
      <c r="AG24">
        <v>0</v>
      </c>
      <c r="AL24">
        <v>0.55757971335737655</v>
      </c>
      <c r="AM24">
        <v>0.46612882182816162</v>
      </c>
      <c r="AN24">
        <v>9.1450891529214914E-2</v>
      </c>
      <c r="AO24">
        <v>0</v>
      </c>
    </row>
    <row r="25" spans="1:41">
      <c r="A25">
        <v>1936</v>
      </c>
      <c r="B25">
        <v>0.99865686893463135</v>
      </c>
      <c r="C25">
        <v>0.84174197531761008</v>
      </c>
      <c r="D25">
        <v>0.15691489361702127</v>
      </c>
      <c r="E25">
        <v>0</v>
      </c>
      <c r="J25">
        <v>0.44326252253581089</v>
      </c>
      <c r="K25">
        <v>0.38622860457023023</v>
      </c>
      <c r="L25">
        <v>5.703391796558064E-2</v>
      </c>
      <c r="M25">
        <v>0</v>
      </c>
      <c r="N25">
        <v>0.32178637153846562</v>
      </c>
      <c r="O25">
        <v>0.28075485267660893</v>
      </c>
      <c r="P25">
        <v>4.1031518861856672E-2</v>
      </c>
      <c r="Q25">
        <v>0</v>
      </c>
      <c r="R25">
        <v>0.15770399238783994</v>
      </c>
      <c r="S25">
        <v>0.13771875004912848</v>
      </c>
      <c r="T25">
        <v>1.9985242338711462E-2</v>
      </c>
      <c r="U25">
        <v>0</v>
      </c>
      <c r="V25">
        <v>0.11507058668073432</v>
      </c>
      <c r="W25">
        <v>0.1004299900886492</v>
      </c>
      <c r="X25">
        <v>1.4640596592085123E-2</v>
      </c>
      <c r="Y25">
        <v>0</v>
      </c>
      <c r="Z25">
        <v>4.5388069918934001E-2</v>
      </c>
      <c r="AA25">
        <v>3.945482944890169E-2</v>
      </c>
      <c r="AB25">
        <v>5.9332404700323102E-3</v>
      </c>
      <c r="AC25">
        <v>0</v>
      </c>
      <c r="AD25">
        <v>1.1564735016912974E-2</v>
      </c>
      <c r="AE25">
        <v>1.0008790621969587E-2</v>
      </c>
      <c r="AF25">
        <v>1.5559443949433869E-3</v>
      </c>
      <c r="AG25">
        <v>0</v>
      </c>
      <c r="AL25">
        <v>0.55539434639882046</v>
      </c>
      <c r="AM25">
        <v>0.45552138647381646</v>
      </c>
      <c r="AN25">
        <v>9.9872959925003987E-2</v>
      </c>
      <c r="AO25">
        <v>0</v>
      </c>
    </row>
    <row r="26" spans="1:41">
      <c r="A26">
        <v>1937</v>
      </c>
      <c r="B26">
        <v>0.99881720542907715</v>
      </c>
      <c r="C26">
        <v>0.86978493198271534</v>
      </c>
      <c r="D26">
        <v>0.12903227344636178</v>
      </c>
      <c r="E26">
        <v>0</v>
      </c>
      <c r="J26">
        <v>0.43988886813746808</v>
      </c>
      <c r="K26">
        <v>0.3901830807280442</v>
      </c>
      <c r="L26">
        <v>4.9705787409423906E-2</v>
      </c>
      <c r="M26">
        <v>0</v>
      </c>
      <c r="N26">
        <v>0.3216566526832888</v>
      </c>
      <c r="O26">
        <v>0.28559976480535565</v>
      </c>
      <c r="P26">
        <v>3.6056887877933125E-2</v>
      </c>
      <c r="Q26">
        <v>0</v>
      </c>
      <c r="R26">
        <v>0.16146874764692312</v>
      </c>
      <c r="S26">
        <v>0.1436613691964117</v>
      </c>
      <c r="T26">
        <v>1.7807378450511422E-2</v>
      </c>
      <c r="U26">
        <v>0</v>
      </c>
      <c r="V26">
        <v>0.11694273782542489</v>
      </c>
      <c r="W26">
        <v>0.10416032898278951</v>
      </c>
      <c r="X26">
        <v>1.2782408842635373E-2</v>
      </c>
      <c r="Y26">
        <v>0</v>
      </c>
      <c r="Z26">
        <v>4.7483247891604741E-2</v>
      </c>
      <c r="AA26">
        <v>4.2466506362027319E-2</v>
      </c>
      <c r="AB26">
        <v>5.01674152957742E-3</v>
      </c>
      <c r="AC26">
        <v>0</v>
      </c>
      <c r="AD26">
        <v>1.264328824657438E-2</v>
      </c>
      <c r="AE26">
        <v>1.134842895381973E-2</v>
      </c>
      <c r="AF26">
        <v>1.2948592927546493E-3</v>
      </c>
      <c r="AG26">
        <v>0</v>
      </c>
      <c r="AL26">
        <v>0.55892833729160907</v>
      </c>
      <c r="AM26">
        <v>0.47960636899906534</v>
      </c>
      <c r="AN26">
        <v>7.9321968292543746E-2</v>
      </c>
      <c r="AO26">
        <v>0</v>
      </c>
    </row>
    <row r="27" spans="1:41">
      <c r="A27">
        <v>1938</v>
      </c>
      <c r="B27">
        <v>1.0014266967773438</v>
      </c>
      <c r="C27">
        <v>0.85227171360968967</v>
      </c>
      <c r="D27">
        <v>0.1491549831676541</v>
      </c>
      <c r="E27">
        <v>0</v>
      </c>
      <c r="J27">
        <v>0.43710351547269244</v>
      </c>
      <c r="K27">
        <v>0.38032503860631006</v>
      </c>
      <c r="L27">
        <v>5.6778476866382405E-2</v>
      </c>
      <c r="M27">
        <v>0</v>
      </c>
      <c r="N27">
        <v>0.30708261107758195</v>
      </c>
      <c r="O27">
        <v>0.26730962349021026</v>
      </c>
      <c r="P27">
        <v>3.9772987587371696E-2</v>
      </c>
      <c r="Q27">
        <v>0</v>
      </c>
      <c r="R27">
        <v>0.14022559010647637</v>
      </c>
      <c r="S27">
        <v>0.12210502050839854</v>
      </c>
      <c r="T27">
        <v>1.812056959807783E-2</v>
      </c>
      <c r="U27">
        <v>0</v>
      </c>
      <c r="V27">
        <v>9.7051222846841895E-2</v>
      </c>
      <c r="W27">
        <v>8.4515657772701092E-2</v>
      </c>
      <c r="X27">
        <v>1.2535565074140801E-2</v>
      </c>
      <c r="Y27">
        <v>0</v>
      </c>
      <c r="Z27">
        <v>3.4667541356696516E-2</v>
      </c>
      <c r="AA27">
        <v>3.0192018345966989E-2</v>
      </c>
      <c r="AB27">
        <v>4.4755230107295279E-3</v>
      </c>
      <c r="AC27">
        <v>0</v>
      </c>
      <c r="AD27">
        <v>8.8684044641822377E-3</v>
      </c>
      <c r="AE27">
        <v>7.721728046814617E-3</v>
      </c>
      <c r="AF27">
        <v>1.1466764173676206E-3</v>
      </c>
      <c r="AG27">
        <v>0</v>
      </c>
      <c r="AL27">
        <v>0.56432318130465131</v>
      </c>
      <c r="AM27">
        <v>0.47195221443552465</v>
      </c>
      <c r="AN27">
        <v>9.2370966869126658E-2</v>
      </c>
      <c r="AO27">
        <v>0</v>
      </c>
    </row>
    <row r="28" spans="1:41">
      <c r="A28">
        <v>1939</v>
      </c>
      <c r="B28">
        <v>0.99895757436752319</v>
      </c>
      <c r="C28">
        <v>0.85107878648873525</v>
      </c>
      <c r="D28">
        <v>0.14787878787878789</v>
      </c>
      <c r="E28">
        <v>0</v>
      </c>
      <c r="J28">
        <v>0.45554351439291918</v>
      </c>
      <c r="K28">
        <v>0.39633502817911259</v>
      </c>
      <c r="L28">
        <v>5.9208486213806602E-2</v>
      </c>
      <c r="M28">
        <v>0</v>
      </c>
      <c r="N28">
        <v>0.327213916202861</v>
      </c>
      <c r="O28">
        <v>0.2847390143458654</v>
      </c>
      <c r="P28">
        <v>4.2474901856995616E-2</v>
      </c>
      <c r="Q28">
        <v>0</v>
      </c>
      <c r="R28">
        <v>0.15785350463419709</v>
      </c>
      <c r="S28">
        <v>0.1372974686562439</v>
      </c>
      <c r="T28">
        <v>2.0556035977953187E-2</v>
      </c>
      <c r="U28">
        <v>0</v>
      </c>
      <c r="V28">
        <v>0.11220745334862967</v>
      </c>
      <c r="W28">
        <v>9.754993447515517E-2</v>
      </c>
      <c r="X28">
        <v>1.4657518873474502E-2</v>
      </c>
      <c r="Y28">
        <v>0</v>
      </c>
      <c r="Z28">
        <v>4.3848658514719592E-2</v>
      </c>
      <c r="AA28">
        <v>3.8038972070458317E-2</v>
      </c>
      <c r="AB28">
        <v>5.8096864442612776E-3</v>
      </c>
      <c r="AC28">
        <v>0</v>
      </c>
      <c r="AD28">
        <v>1.1449993823438835E-2</v>
      </c>
      <c r="AE28">
        <v>9.9111465177881396E-3</v>
      </c>
      <c r="AF28">
        <v>1.5388473056506947E-3</v>
      </c>
      <c r="AG28">
        <v>0</v>
      </c>
      <c r="AL28">
        <v>0.54341405997460401</v>
      </c>
      <c r="AM28">
        <v>0.45474876848787849</v>
      </c>
      <c r="AN28">
        <v>8.8665291486725514E-2</v>
      </c>
      <c r="AO28">
        <v>0</v>
      </c>
    </row>
    <row r="29" spans="1:41">
      <c r="A29">
        <v>1940</v>
      </c>
      <c r="B29">
        <v>0.99819868803024292</v>
      </c>
      <c r="C29">
        <v>0.85846071342193209</v>
      </c>
      <c r="D29">
        <v>0.13973797460831086</v>
      </c>
      <c r="E29">
        <v>0</v>
      </c>
      <c r="J29">
        <v>0.45659868943440945</v>
      </c>
      <c r="K29">
        <v>0.40005153947248373</v>
      </c>
      <c r="L29">
        <v>5.6547149961925745E-2</v>
      </c>
      <c r="M29">
        <v>0</v>
      </c>
      <c r="N29">
        <v>0.33140290783856718</v>
      </c>
      <c r="O29">
        <v>0.29050035923837353</v>
      </c>
      <c r="P29">
        <v>4.0902548600193656E-2</v>
      </c>
      <c r="Q29">
        <v>0</v>
      </c>
      <c r="R29">
        <v>0.16820531913522963</v>
      </c>
      <c r="S29">
        <v>0.14753486587856901</v>
      </c>
      <c r="T29">
        <v>2.0670453256660615E-2</v>
      </c>
      <c r="U29">
        <v>0</v>
      </c>
      <c r="V29">
        <v>0.12278440235753628</v>
      </c>
      <c r="W29">
        <v>0.1077268035420674</v>
      </c>
      <c r="X29">
        <v>1.505759881546888E-2</v>
      </c>
      <c r="Y29">
        <v>0</v>
      </c>
      <c r="Z29">
        <v>5.3087723812109508E-2</v>
      </c>
      <c r="AA29">
        <v>4.6620488109947796E-2</v>
      </c>
      <c r="AB29">
        <v>6.4672357021617142E-3</v>
      </c>
      <c r="AC29">
        <v>0</v>
      </c>
      <c r="AD29">
        <v>1.5673820511687066E-2</v>
      </c>
      <c r="AE29">
        <v>1.3774567964505303E-2</v>
      </c>
      <c r="AF29">
        <v>1.8992525471817625E-3</v>
      </c>
      <c r="AG29">
        <v>0</v>
      </c>
      <c r="AL29">
        <v>0.54159999859583352</v>
      </c>
      <c r="AM29">
        <v>0.45841368940835248</v>
      </c>
      <c r="AN29">
        <v>8.3186309187481058E-2</v>
      </c>
      <c r="AO29">
        <v>0</v>
      </c>
    </row>
    <row r="30" spans="1:41">
      <c r="A30">
        <v>1941</v>
      </c>
      <c r="B30">
        <v>0.9990459680557251</v>
      </c>
      <c r="C30">
        <v>0.83976147061109141</v>
      </c>
      <c r="D30">
        <v>0.15928449744463374</v>
      </c>
      <c r="E30">
        <v>0</v>
      </c>
      <c r="J30">
        <v>0.43906186242364964</v>
      </c>
      <c r="K30">
        <v>0.3744576749014783</v>
      </c>
      <c r="L30">
        <v>6.4604187522171341E-2</v>
      </c>
      <c r="M30">
        <v>0</v>
      </c>
      <c r="N30">
        <v>0.31810408983006067</v>
      </c>
      <c r="O30">
        <v>0.27162963714780453</v>
      </c>
      <c r="P30">
        <v>4.6474452682256112E-2</v>
      </c>
      <c r="Q30">
        <v>0</v>
      </c>
      <c r="R30">
        <v>0.16717064989059602</v>
      </c>
      <c r="S30">
        <v>0.14293056813549038</v>
      </c>
      <c r="T30">
        <v>2.4240081755105648E-2</v>
      </c>
      <c r="U30">
        <v>0</v>
      </c>
      <c r="V30">
        <v>0.12235251406773218</v>
      </c>
      <c r="W30">
        <v>0.10469222808005409</v>
      </c>
      <c r="X30">
        <v>1.7660285987678086E-2</v>
      </c>
      <c r="Y30">
        <v>0</v>
      </c>
      <c r="Z30">
        <v>5.3558662412529184E-2</v>
      </c>
      <c r="AA30">
        <v>4.5953373322799584E-2</v>
      </c>
      <c r="AB30">
        <v>7.6052890897296008E-3</v>
      </c>
      <c r="AC30">
        <v>0</v>
      </c>
      <c r="AD30">
        <v>1.4311615119488462E-2</v>
      </c>
      <c r="AE30">
        <v>1.2350527271658971E-2</v>
      </c>
      <c r="AF30">
        <v>1.9610878478294913E-3</v>
      </c>
      <c r="AG30">
        <v>0</v>
      </c>
      <c r="AL30">
        <v>0.55998410563207546</v>
      </c>
      <c r="AM30">
        <v>0.46530730737909742</v>
      </c>
      <c r="AN30">
        <v>9.4676798252978034E-2</v>
      </c>
      <c r="AO30">
        <v>0</v>
      </c>
    </row>
    <row r="31" spans="1:41">
      <c r="A31">
        <v>1942</v>
      </c>
      <c r="B31">
        <v>1.0001968145370483</v>
      </c>
      <c r="C31">
        <v>0.74954063161777307</v>
      </c>
      <c r="D31">
        <v>0.25065618291927533</v>
      </c>
      <c r="E31">
        <v>0</v>
      </c>
      <c r="J31">
        <v>0.39537271421950865</v>
      </c>
      <c r="K31">
        <v>0.30109108206372004</v>
      </c>
      <c r="L31">
        <v>9.4281632155788581E-2</v>
      </c>
      <c r="M31">
        <v>0</v>
      </c>
      <c r="N31">
        <v>0.27583050205058091</v>
      </c>
      <c r="O31">
        <v>0.20820650157633719</v>
      </c>
      <c r="P31">
        <v>6.7624000474243717E-2</v>
      </c>
      <c r="Q31">
        <v>0</v>
      </c>
      <c r="R31">
        <v>0.14375816620425449</v>
      </c>
      <c r="S31">
        <v>0.10737008946385568</v>
      </c>
      <c r="T31">
        <v>3.6388076740398817E-2</v>
      </c>
      <c r="U31">
        <v>0</v>
      </c>
      <c r="V31">
        <v>0.10509592798181833</v>
      </c>
      <c r="W31">
        <v>7.8082706827792336E-2</v>
      </c>
      <c r="X31">
        <v>2.701322115402599E-2</v>
      </c>
      <c r="Y31">
        <v>0</v>
      </c>
      <c r="Z31">
        <v>4.5415803951986342E-2</v>
      </c>
      <c r="AA31">
        <v>3.3189230574028193E-2</v>
      </c>
      <c r="AB31">
        <v>1.222657337795815E-2</v>
      </c>
      <c r="AC31">
        <v>0</v>
      </c>
      <c r="AD31">
        <v>1.1972337943387651E-2</v>
      </c>
      <c r="AE31">
        <v>8.4871571923128414E-3</v>
      </c>
      <c r="AF31">
        <v>3.4851807510748092E-3</v>
      </c>
      <c r="AG31">
        <v>0</v>
      </c>
      <c r="AL31">
        <v>0.60482410031753964</v>
      </c>
      <c r="AM31">
        <v>0.44845241086289167</v>
      </c>
      <c r="AN31">
        <v>0.15637168945464797</v>
      </c>
      <c r="AO31">
        <v>0</v>
      </c>
    </row>
    <row r="32" spans="1:41">
      <c r="A32">
        <v>1943</v>
      </c>
      <c r="B32">
        <v>0.99874526262283325</v>
      </c>
      <c r="C32">
        <v>0.67947137047120476</v>
      </c>
      <c r="D32">
        <v>0.31927389215162844</v>
      </c>
      <c r="E32">
        <v>0</v>
      </c>
      <c r="J32">
        <v>0.35956798356223857</v>
      </c>
      <c r="K32">
        <v>0.2481542256576616</v>
      </c>
      <c r="L32">
        <v>0.11141375790457698</v>
      </c>
      <c r="M32">
        <v>0</v>
      </c>
      <c r="N32">
        <v>0.24542090947135808</v>
      </c>
      <c r="O32">
        <v>0.16645332396499415</v>
      </c>
      <c r="P32">
        <v>7.896758550636393E-2</v>
      </c>
      <c r="Q32">
        <v>0</v>
      </c>
      <c r="R32">
        <v>0.12498944905046816</v>
      </c>
      <c r="S32">
        <v>8.3179548154157901E-2</v>
      </c>
      <c r="T32">
        <v>4.1809900896310266E-2</v>
      </c>
      <c r="U32">
        <v>0</v>
      </c>
      <c r="V32">
        <v>8.9735946832570995E-2</v>
      </c>
      <c r="W32">
        <v>5.9187435862753823E-2</v>
      </c>
      <c r="X32">
        <v>3.0548510969817175E-2</v>
      </c>
      <c r="Y32">
        <v>0</v>
      </c>
      <c r="Z32">
        <v>3.7648780160876222E-2</v>
      </c>
      <c r="AA32">
        <v>2.4219381074314393E-2</v>
      </c>
      <c r="AB32">
        <v>1.3429399086561829E-2</v>
      </c>
      <c r="AC32">
        <v>0</v>
      </c>
      <c r="AD32">
        <v>8.2506429208873411E-3</v>
      </c>
      <c r="AE32">
        <v>4.9706450967781646E-3</v>
      </c>
      <c r="AF32">
        <v>3.2799978241091765E-3</v>
      </c>
      <c r="AG32">
        <v>0</v>
      </c>
      <c r="AL32">
        <v>0.63917727906059474</v>
      </c>
      <c r="AM32">
        <v>0.4313193069370107</v>
      </c>
      <c r="AN32">
        <v>0.20785797212358406</v>
      </c>
      <c r="AO32">
        <v>0</v>
      </c>
    </row>
    <row r="33" spans="1:41">
      <c r="A33">
        <v>1944</v>
      </c>
      <c r="B33">
        <v>1.0000448226928711</v>
      </c>
      <c r="C33">
        <v>0.63735823391088664</v>
      </c>
      <c r="D33">
        <v>0.36268658878198445</v>
      </c>
      <c r="E33">
        <v>0</v>
      </c>
      <c r="J33">
        <v>0.36010060165318541</v>
      </c>
      <c r="K33">
        <v>0.2370152020802061</v>
      </c>
      <c r="L33">
        <v>0.12308539957297931</v>
      </c>
      <c r="M33">
        <v>0</v>
      </c>
      <c r="N33">
        <v>0.22803717940543822</v>
      </c>
      <c r="O33">
        <v>0.14473029361666778</v>
      </c>
      <c r="P33">
        <v>8.3306885788770421E-2</v>
      </c>
      <c r="Q33">
        <v>0</v>
      </c>
      <c r="R33">
        <v>0.1056637147080898</v>
      </c>
      <c r="S33">
        <v>6.4299293804837399E-2</v>
      </c>
      <c r="T33">
        <v>4.1364420903252395E-2</v>
      </c>
      <c r="U33">
        <v>0</v>
      </c>
      <c r="V33">
        <v>7.4205620746374282E-2</v>
      </c>
      <c r="W33">
        <v>4.4339312598069919E-2</v>
      </c>
      <c r="X33">
        <v>2.9866308148304366E-2</v>
      </c>
      <c r="Y33">
        <v>0</v>
      </c>
      <c r="Z33">
        <v>3.0375420157479734E-2</v>
      </c>
      <c r="AA33">
        <v>1.7235421370689424E-2</v>
      </c>
      <c r="AB33">
        <v>1.3139998786790308E-2</v>
      </c>
      <c r="AC33">
        <v>0</v>
      </c>
      <c r="AD33">
        <v>8.3042259353428363E-3</v>
      </c>
      <c r="AE33">
        <v>4.37195469077108E-3</v>
      </c>
      <c r="AF33">
        <v>3.9322712445717563E-3</v>
      </c>
      <c r="AG33">
        <v>0</v>
      </c>
      <c r="AL33">
        <v>0.63994422103968573</v>
      </c>
      <c r="AM33">
        <v>0.40034580956829469</v>
      </c>
      <c r="AN33">
        <v>0.23959841147139108</v>
      </c>
      <c r="AO33">
        <v>0</v>
      </c>
    </row>
    <row r="34" spans="1:41">
      <c r="A34">
        <v>1945</v>
      </c>
      <c r="B34">
        <v>0.99986594915390015</v>
      </c>
      <c r="C34">
        <v>0.62548660456601524</v>
      </c>
      <c r="D34">
        <v>0.37437934458788485</v>
      </c>
      <c r="E34">
        <v>0</v>
      </c>
      <c r="J34">
        <v>0.33823018968933033</v>
      </c>
      <c r="K34">
        <v>0.21879978502113095</v>
      </c>
      <c r="L34">
        <v>0.11943040466819939</v>
      </c>
      <c r="M34">
        <v>0</v>
      </c>
      <c r="N34">
        <v>0.21670973862022955</v>
      </c>
      <c r="O34">
        <v>0.13517800967161009</v>
      </c>
      <c r="P34">
        <v>8.1531728948619459E-2</v>
      </c>
      <c r="Q34">
        <v>0</v>
      </c>
      <c r="R34">
        <v>9.5036569411437566E-2</v>
      </c>
      <c r="S34">
        <v>5.6386247706694002E-2</v>
      </c>
      <c r="T34">
        <v>3.8650321704743563E-2</v>
      </c>
      <c r="U34">
        <v>0</v>
      </c>
      <c r="V34">
        <v>6.3826348580547226E-2</v>
      </c>
      <c r="W34">
        <v>3.6865877270941649E-2</v>
      </c>
      <c r="X34">
        <v>2.696047130960558E-2</v>
      </c>
      <c r="Y34">
        <v>0</v>
      </c>
      <c r="Z34">
        <v>2.3231117390695881E-2</v>
      </c>
      <c r="AA34">
        <v>1.2295405537786989E-2</v>
      </c>
      <c r="AB34">
        <v>1.0935711852908892E-2</v>
      </c>
      <c r="AC34">
        <v>0</v>
      </c>
      <c r="AD34">
        <v>4.3886089999252975E-3</v>
      </c>
      <c r="AE34">
        <v>1.7292474026831309E-3</v>
      </c>
      <c r="AF34">
        <v>2.6593615972421666E-3</v>
      </c>
      <c r="AG34">
        <v>0</v>
      </c>
      <c r="AL34">
        <v>0.66163575946456987</v>
      </c>
      <c r="AM34">
        <v>0.40669126670377276</v>
      </c>
      <c r="AN34">
        <v>0.25494449276079711</v>
      </c>
      <c r="AO34">
        <v>0</v>
      </c>
    </row>
    <row r="35" spans="1:41">
      <c r="A35">
        <v>1946</v>
      </c>
      <c r="B35">
        <v>0.99999994039535522</v>
      </c>
      <c r="C35">
        <v>0.77408433457225168</v>
      </c>
      <c r="D35">
        <v>0.22591560582310355</v>
      </c>
      <c r="E35">
        <v>0</v>
      </c>
      <c r="J35">
        <v>0.34183613274955588</v>
      </c>
      <c r="K35">
        <v>0.27377298235102276</v>
      </c>
      <c r="L35">
        <v>6.8063150398533098E-2</v>
      </c>
      <c r="M35">
        <v>0</v>
      </c>
      <c r="N35">
        <v>0.23826619428664064</v>
      </c>
      <c r="O35">
        <v>0.19098565865376027</v>
      </c>
      <c r="P35">
        <v>4.7280535632880372E-2</v>
      </c>
      <c r="Q35">
        <v>0</v>
      </c>
      <c r="R35">
        <v>0.10565307549946823</v>
      </c>
      <c r="S35">
        <v>8.474095133189255E-2</v>
      </c>
      <c r="T35">
        <v>2.0912124167575683E-2</v>
      </c>
      <c r="U35">
        <v>0</v>
      </c>
      <c r="V35">
        <v>7.0930994756089757E-2</v>
      </c>
      <c r="W35">
        <v>5.6836221763986366E-2</v>
      </c>
      <c r="X35">
        <v>1.4094772992103393E-2</v>
      </c>
      <c r="Y35">
        <v>0</v>
      </c>
      <c r="Z35">
        <v>2.6373561580407955E-2</v>
      </c>
      <c r="AA35">
        <v>2.1050806251292371E-2</v>
      </c>
      <c r="AB35">
        <v>5.3227553291155848E-3</v>
      </c>
      <c r="AC35">
        <v>0</v>
      </c>
      <c r="AD35">
        <v>6.2621769191299522E-3</v>
      </c>
      <c r="AE35">
        <v>4.9515048484495361E-3</v>
      </c>
      <c r="AF35">
        <v>1.3106720706804163E-3</v>
      </c>
      <c r="AG35">
        <v>0</v>
      </c>
      <c r="AL35">
        <v>0.6581638076457994</v>
      </c>
      <c r="AM35">
        <v>0.5003188038725519</v>
      </c>
      <c r="AN35">
        <v>0.15784500377324756</v>
      </c>
      <c r="AO35">
        <v>0</v>
      </c>
    </row>
    <row r="36" spans="1:41">
      <c r="A36">
        <v>1947</v>
      </c>
      <c r="B36">
        <v>1.0018265247344971</v>
      </c>
      <c r="C36">
        <v>0.8062374836386067</v>
      </c>
      <c r="D36">
        <v>0.1955890410958904</v>
      </c>
      <c r="E36">
        <v>0</v>
      </c>
      <c r="J36">
        <v>0.34367530423643594</v>
      </c>
      <c r="K36">
        <v>0.28665454118607386</v>
      </c>
      <c r="L36">
        <v>5.7020763050362057E-2</v>
      </c>
      <c r="M36">
        <v>0</v>
      </c>
      <c r="N36">
        <v>0.24394499105767781</v>
      </c>
      <c r="O36">
        <v>0.20436241104015185</v>
      </c>
      <c r="P36">
        <v>3.9582580017525952E-2</v>
      </c>
      <c r="Q36">
        <v>0</v>
      </c>
      <c r="R36">
        <v>0.11462546463168931</v>
      </c>
      <c r="S36">
        <v>9.6520005735038161E-2</v>
      </c>
      <c r="T36">
        <v>1.8105458896651154E-2</v>
      </c>
      <c r="U36">
        <v>0</v>
      </c>
      <c r="V36">
        <v>7.971969380104614E-2</v>
      </c>
      <c r="W36">
        <v>6.7233380527802783E-2</v>
      </c>
      <c r="X36">
        <v>1.248631327324335E-2</v>
      </c>
      <c r="Y36">
        <v>0</v>
      </c>
      <c r="Z36">
        <v>3.3789116882156078E-2</v>
      </c>
      <c r="AA36">
        <v>2.8577157760068195E-2</v>
      </c>
      <c r="AB36">
        <v>5.2119591220878819E-3</v>
      </c>
      <c r="AC36">
        <v>0</v>
      </c>
      <c r="AD36">
        <v>1.0328056981185942E-2</v>
      </c>
      <c r="AE36">
        <v>8.7589897338406063E-3</v>
      </c>
      <c r="AF36">
        <v>1.569067247345336E-3</v>
      </c>
      <c r="AG36">
        <v>0</v>
      </c>
      <c r="AL36">
        <v>0.65815122049806107</v>
      </c>
      <c r="AM36">
        <v>0.51959147947461914</v>
      </c>
      <c r="AN36">
        <v>0.13855974102344193</v>
      </c>
      <c r="AO36">
        <v>0</v>
      </c>
    </row>
    <row r="37" spans="1:41">
      <c r="A37">
        <v>1948</v>
      </c>
      <c r="B37">
        <v>1.0032639503479004</v>
      </c>
      <c r="C37">
        <v>0.8235658679325597</v>
      </c>
      <c r="D37">
        <v>0.17969808241534069</v>
      </c>
      <c r="E37">
        <v>0</v>
      </c>
      <c r="J37">
        <v>0.36539612361648338</v>
      </c>
      <c r="K37">
        <v>0.30997062792114188</v>
      </c>
      <c r="L37">
        <v>5.5425495695341491E-2</v>
      </c>
      <c r="M37">
        <v>0</v>
      </c>
      <c r="N37">
        <v>0.26263017843863989</v>
      </c>
      <c r="O37">
        <v>0.22353048916854362</v>
      </c>
      <c r="P37">
        <v>3.9099689270096272E-2</v>
      </c>
      <c r="Q37">
        <v>0</v>
      </c>
      <c r="R37">
        <v>0.1295866530083899</v>
      </c>
      <c r="S37">
        <v>0.11070989772035736</v>
      </c>
      <c r="T37">
        <v>1.8876755288032534E-2</v>
      </c>
      <c r="U37">
        <v>0</v>
      </c>
      <c r="V37">
        <v>9.292356820610316E-2</v>
      </c>
      <c r="W37">
        <v>7.9478361333986405E-2</v>
      </c>
      <c r="X37">
        <v>1.344520687211676E-2</v>
      </c>
      <c r="Y37">
        <v>0</v>
      </c>
      <c r="Z37">
        <v>4.1123373316880617E-2</v>
      </c>
      <c r="AA37">
        <v>3.5250742021182661E-2</v>
      </c>
      <c r="AB37">
        <v>5.8726312956979545E-3</v>
      </c>
      <c r="AC37">
        <v>0</v>
      </c>
      <c r="AD37">
        <v>1.2859995905932342E-2</v>
      </c>
      <c r="AE37">
        <v>1.1045653558614876E-2</v>
      </c>
      <c r="AF37">
        <v>1.8143423473174665E-3</v>
      </c>
      <c r="AG37">
        <v>0</v>
      </c>
      <c r="AL37">
        <v>0.63786782673141706</v>
      </c>
      <c r="AM37">
        <v>0.51360321225520233</v>
      </c>
      <c r="AN37">
        <v>0.12426461447621476</v>
      </c>
      <c r="AO37">
        <v>0</v>
      </c>
    </row>
    <row r="38" spans="1:41">
      <c r="A38">
        <v>1949</v>
      </c>
      <c r="B38">
        <v>1.0000041723251343</v>
      </c>
      <c r="C38">
        <v>0.80611667232513429</v>
      </c>
      <c r="D38">
        <v>0.19388749999999999</v>
      </c>
      <c r="E38">
        <v>0</v>
      </c>
      <c r="J38">
        <v>0.36168681542486669</v>
      </c>
      <c r="K38">
        <v>0.30123056911652168</v>
      </c>
      <c r="L38">
        <v>6.0456246308345007E-2</v>
      </c>
      <c r="M38">
        <v>0</v>
      </c>
      <c r="N38">
        <v>0.25530188723821623</v>
      </c>
      <c r="O38">
        <v>0.21286401439831937</v>
      </c>
      <c r="P38">
        <v>4.2437872839896876E-2</v>
      </c>
      <c r="Q38">
        <v>0</v>
      </c>
      <c r="R38">
        <v>0.12537523101585088</v>
      </c>
      <c r="S38">
        <v>0.10468589012503653</v>
      </c>
      <c r="T38">
        <v>2.0689340890814353E-2</v>
      </c>
      <c r="U38">
        <v>0</v>
      </c>
      <c r="V38">
        <v>9.0387015228215281E-2</v>
      </c>
      <c r="W38">
        <v>7.5478571078138129E-2</v>
      </c>
      <c r="X38">
        <v>1.4908444150077155E-2</v>
      </c>
      <c r="Y38">
        <v>0</v>
      </c>
      <c r="Z38">
        <v>4.0707839433545084E-2</v>
      </c>
      <c r="AA38">
        <v>3.3978026450154852E-2</v>
      </c>
      <c r="AB38">
        <v>6.7298129833902312E-3</v>
      </c>
      <c r="AC38">
        <v>0</v>
      </c>
      <c r="AD38">
        <v>1.3133669220755873E-2</v>
      </c>
      <c r="AE38">
        <v>1.0950724127985725E-2</v>
      </c>
      <c r="AF38">
        <v>2.1829450927701474E-3</v>
      </c>
      <c r="AG38">
        <v>0</v>
      </c>
      <c r="AL38">
        <v>0.63831735690026759</v>
      </c>
      <c r="AM38">
        <v>0.50489359120554012</v>
      </c>
      <c r="AN38">
        <v>0.13342376569472741</v>
      </c>
      <c r="AO38">
        <v>0</v>
      </c>
    </row>
    <row r="39" spans="1:41">
      <c r="A39">
        <v>1950</v>
      </c>
      <c r="B39">
        <v>1.0022472143173218</v>
      </c>
      <c r="C39">
        <v>0.81296257012256523</v>
      </c>
      <c r="D39">
        <v>0.18928464419475655</v>
      </c>
      <c r="E39">
        <v>0</v>
      </c>
      <c r="J39">
        <v>0.362386501833182</v>
      </c>
      <c r="K39">
        <v>0.3058326782410255</v>
      </c>
      <c r="L39">
        <v>5.655382359215648E-2</v>
      </c>
      <c r="M39">
        <v>0</v>
      </c>
      <c r="N39">
        <v>0.25700754896092221</v>
      </c>
      <c r="O39">
        <v>0.21776400007975685</v>
      </c>
      <c r="P39">
        <v>3.9243548881165352E-2</v>
      </c>
      <c r="Q39">
        <v>0</v>
      </c>
      <c r="R39">
        <v>0.12735411975240213</v>
      </c>
      <c r="S39">
        <v>0.10840027582567531</v>
      </c>
      <c r="T39">
        <v>1.8953843926726815E-2</v>
      </c>
      <c r="U39">
        <v>0</v>
      </c>
      <c r="V39">
        <v>9.1107953068133518E-2</v>
      </c>
      <c r="W39">
        <v>7.7647721846897874E-2</v>
      </c>
      <c r="X39">
        <v>1.3460231221235644E-2</v>
      </c>
      <c r="Y39">
        <v>0</v>
      </c>
      <c r="Z39">
        <v>4.0364234287143835E-2</v>
      </c>
      <c r="AA39">
        <v>3.4483677343727745E-2</v>
      </c>
      <c r="AB39">
        <v>5.8805569434160878E-3</v>
      </c>
      <c r="AC39">
        <v>0</v>
      </c>
      <c r="AD39">
        <v>9.3219099593295825E-3</v>
      </c>
      <c r="AE39">
        <v>7.9975533079062085E-3</v>
      </c>
      <c r="AF39">
        <v>1.3243566514233741E-3</v>
      </c>
      <c r="AG39">
        <v>0</v>
      </c>
      <c r="AL39">
        <v>0.63986071248413978</v>
      </c>
      <c r="AM39">
        <v>0.50713937169577039</v>
      </c>
      <c r="AN39">
        <v>0.13272134078836942</v>
      </c>
      <c r="AO39">
        <v>0</v>
      </c>
    </row>
    <row r="40" spans="1:41">
      <c r="A40">
        <v>1951</v>
      </c>
      <c r="B40">
        <v>0.99999994039535522</v>
      </c>
      <c r="C40">
        <v>0.80060058974600457</v>
      </c>
      <c r="D40">
        <v>0.19939935064935063</v>
      </c>
      <c r="E40">
        <v>0</v>
      </c>
      <c r="J40">
        <v>0.35110870842380876</v>
      </c>
      <c r="K40">
        <v>0.28747304938509211</v>
      </c>
      <c r="L40">
        <v>6.3635659038716666E-2</v>
      </c>
      <c r="M40">
        <v>0</v>
      </c>
      <c r="N40">
        <v>0.24689413822137954</v>
      </c>
      <c r="O40">
        <v>0.20285594677135119</v>
      </c>
      <c r="P40">
        <v>4.4038191450028352E-2</v>
      </c>
      <c r="Q40">
        <v>0</v>
      </c>
      <c r="R40">
        <v>0.11966191249621956</v>
      </c>
      <c r="S40">
        <v>9.864182186011973E-2</v>
      </c>
      <c r="T40">
        <v>2.1020090636099834E-2</v>
      </c>
      <c r="U40">
        <v>0</v>
      </c>
      <c r="V40">
        <v>8.4473959941799487E-2</v>
      </c>
      <c r="W40">
        <v>6.9724313851167688E-2</v>
      </c>
      <c r="X40">
        <v>1.4749646090631797E-2</v>
      </c>
      <c r="Y40">
        <v>0</v>
      </c>
      <c r="Z40">
        <v>3.577782927477291E-2</v>
      </c>
      <c r="AA40">
        <v>2.9621059973593156E-2</v>
      </c>
      <c r="AB40">
        <v>6.1567693011797524E-3</v>
      </c>
      <c r="AC40">
        <v>0</v>
      </c>
      <c r="AD40">
        <v>1.0764143387724863E-2</v>
      </c>
      <c r="AE40">
        <v>8.9387789755139453E-3</v>
      </c>
      <c r="AF40">
        <v>1.8253644122109183E-3</v>
      </c>
      <c r="AG40">
        <v>0</v>
      </c>
      <c r="AL40">
        <v>0.64889123197154652</v>
      </c>
      <c r="AM40">
        <v>0.51313304811857541</v>
      </c>
      <c r="AN40">
        <v>0.13575818385297117</v>
      </c>
      <c r="AO40">
        <v>0</v>
      </c>
    </row>
    <row r="41" spans="1:41">
      <c r="A41">
        <v>1952</v>
      </c>
      <c r="B41">
        <v>0.99969679117202759</v>
      </c>
      <c r="C41">
        <v>0.77793262578152222</v>
      </c>
      <c r="D41">
        <v>0.22176416539050536</v>
      </c>
      <c r="E41">
        <v>0</v>
      </c>
      <c r="J41">
        <v>0.33824063847744679</v>
      </c>
      <c r="K41">
        <v>0.26902163543121282</v>
      </c>
      <c r="L41">
        <v>6.9219003046233948E-2</v>
      </c>
      <c r="M41">
        <v>0</v>
      </c>
      <c r="N41">
        <v>0.23682554199455805</v>
      </c>
      <c r="O41">
        <v>0.18864619828471457</v>
      </c>
      <c r="P41">
        <v>4.8179343709843482E-2</v>
      </c>
      <c r="Q41">
        <v>0</v>
      </c>
      <c r="R41">
        <v>0.11384525193389453</v>
      </c>
      <c r="S41">
        <v>9.0784657815542485E-2</v>
      </c>
      <c r="T41">
        <v>2.3060594118352047E-2</v>
      </c>
      <c r="U41">
        <v>0</v>
      </c>
      <c r="V41">
        <v>8.0678646886146566E-2</v>
      </c>
      <c r="W41">
        <v>6.435639593807066E-2</v>
      </c>
      <c r="X41">
        <v>1.6322250948075899E-2</v>
      </c>
      <c r="Y41">
        <v>0</v>
      </c>
      <c r="Z41">
        <v>3.5630349438292512E-2</v>
      </c>
      <c r="AA41">
        <v>2.8430924275038277E-2</v>
      </c>
      <c r="AB41">
        <v>7.1994251632542363E-3</v>
      </c>
      <c r="AC41">
        <v>0</v>
      </c>
      <c r="AD41">
        <v>1.060514513761626E-2</v>
      </c>
      <c r="AE41">
        <v>8.465316730686713E-3</v>
      </c>
      <c r="AF41">
        <v>2.1398284069295468E-3</v>
      </c>
      <c r="AG41">
        <v>0</v>
      </c>
      <c r="AL41">
        <v>0.6614561526945808</v>
      </c>
      <c r="AM41">
        <v>0.50891603670142271</v>
      </c>
      <c r="AN41">
        <v>0.15254011599315812</v>
      </c>
      <c r="AO41">
        <v>0</v>
      </c>
    </row>
    <row r="42" spans="1:41">
      <c r="A42">
        <v>1953</v>
      </c>
      <c r="B42">
        <v>0.99970674514770508</v>
      </c>
      <c r="C42">
        <v>0.7749855175811623</v>
      </c>
      <c r="D42">
        <v>0.22472122756654281</v>
      </c>
      <c r="E42">
        <v>0</v>
      </c>
      <c r="J42">
        <v>0.32844385544191657</v>
      </c>
      <c r="K42">
        <v>0.25985858128486833</v>
      </c>
      <c r="L42">
        <v>6.8585274157048237E-2</v>
      </c>
      <c r="M42">
        <v>0</v>
      </c>
      <c r="N42">
        <v>0.22577254800074811</v>
      </c>
      <c r="O42">
        <v>0.17880395619787798</v>
      </c>
      <c r="P42">
        <v>4.6968591802870135E-2</v>
      </c>
      <c r="Q42">
        <v>0</v>
      </c>
      <c r="R42">
        <v>0.10620564595075523</v>
      </c>
      <c r="S42">
        <v>8.4139185601040375E-2</v>
      </c>
      <c r="T42">
        <v>2.2066460349714847E-2</v>
      </c>
      <c r="U42">
        <v>0</v>
      </c>
      <c r="V42">
        <v>7.5273807983576441E-2</v>
      </c>
      <c r="W42">
        <v>5.9639191540742251E-2</v>
      </c>
      <c r="X42">
        <v>1.5634616442834193E-2</v>
      </c>
      <c r="Y42">
        <v>0</v>
      </c>
      <c r="Z42">
        <v>3.1900621526888509E-2</v>
      </c>
      <c r="AA42">
        <v>2.5273908688504331E-2</v>
      </c>
      <c r="AB42">
        <v>6.6267128383841788E-3</v>
      </c>
      <c r="AC42">
        <v>0</v>
      </c>
      <c r="AD42">
        <v>1.0070701294171872E-2</v>
      </c>
      <c r="AE42">
        <v>7.9742264348485158E-3</v>
      </c>
      <c r="AF42">
        <v>2.0964748593233573E-3</v>
      </c>
      <c r="AG42">
        <v>0</v>
      </c>
      <c r="AL42">
        <v>0.67126288970578851</v>
      </c>
      <c r="AM42">
        <v>0.51513156753270328</v>
      </c>
      <c r="AN42">
        <v>0.15613132217308517</v>
      </c>
      <c r="AO42">
        <v>0</v>
      </c>
    </row>
    <row r="43" spans="1:41">
      <c r="A43">
        <v>1954</v>
      </c>
      <c r="B43">
        <v>0.99912887811660767</v>
      </c>
      <c r="C43">
        <v>0.78359460278428172</v>
      </c>
      <c r="D43">
        <v>0.21553427533232594</v>
      </c>
      <c r="E43">
        <v>0</v>
      </c>
      <c r="J43">
        <v>0.33007906807043652</v>
      </c>
      <c r="K43">
        <v>0.26411199698992882</v>
      </c>
      <c r="L43">
        <v>6.5967071080507686E-2</v>
      </c>
      <c r="M43">
        <v>0</v>
      </c>
      <c r="N43">
        <v>0.22735993739144889</v>
      </c>
      <c r="O43">
        <v>0.18198240201857679</v>
      </c>
      <c r="P43">
        <v>4.5377535372872077E-2</v>
      </c>
      <c r="Q43">
        <v>0</v>
      </c>
      <c r="R43">
        <v>0.10748157441100774</v>
      </c>
      <c r="S43">
        <v>8.5981545655651345E-2</v>
      </c>
      <c r="T43">
        <v>2.1500028755356396E-2</v>
      </c>
      <c r="U43">
        <v>0</v>
      </c>
      <c r="V43">
        <v>7.5566664520850216E-2</v>
      </c>
      <c r="W43">
        <v>6.0436722253037131E-2</v>
      </c>
      <c r="X43">
        <v>1.5129942267813086E-2</v>
      </c>
      <c r="Y43">
        <v>0</v>
      </c>
      <c r="Z43">
        <v>3.198774828880472E-2</v>
      </c>
      <c r="AA43">
        <v>2.555223584197297E-2</v>
      </c>
      <c r="AB43">
        <v>6.4355124468317487E-3</v>
      </c>
      <c r="AC43">
        <v>0</v>
      </c>
      <c r="AD43">
        <v>1.0032509729712496E-2</v>
      </c>
      <c r="AE43">
        <v>8.001380989996261E-3</v>
      </c>
      <c r="AF43">
        <v>2.0311287397162337E-3</v>
      </c>
      <c r="AG43">
        <v>0</v>
      </c>
      <c r="AL43">
        <v>0.66904981004617115</v>
      </c>
      <c r="AM43">
        <v>0.51948710744416182</v>
      </c>
      <c r="AN43">
        <v>0.14956270260200938</v>
      </c>
      <c r="AO43">
        <v>0</v>
      </c>
    </row>
    <row r="44" spans="1:41">
      <c r="A44">
        <v>1955</v>
      </c>
      <c r="B44">
        <v>0.99920547008514404</v>
      </c>
      <c r="C44">
        <v>0.79758470737327958</v>
      </c>
      <c r="D44">
        <v>0.20162076271186441</v>
      </c>
      <c r="E44">
        <v>0</v>
      </c>
      <c r="J44">
        <v>0.33362126691216248</v>
      </c>
      <c r="K44">
        <v>0.27130538362227508</v>
      </c>
      <c r="L44">
        <v>6.2315883289887387E-2</v>
      </c>
      <c r="M44">
        <v>0</v>
      </c>
      <c r="N44">
        <v>0.23500144068145043</v>
      </c>
      <c r="O44">
        <v>0.19138525328400846</v>
      </c>
      <c r="P44">
        <v>4.3616187397441983E-2</v>
      </c>
      <c r="Q44">
        <v>0</v>
      </c>
      <c r="R44">
        <v>0.11419364315068359</v>
      </c>
      <c r="S44">
        <v>9.305939895504528E-2</v>
      </c>
      <c r="T44">
        <v>2.1134244195638304E-2</v>
      </c>
      <c r="U44">
        <v>0</v>
      </c>
      <c r="V44">
        <v>8.0997707734043037E-2</v>
      </c>
      <c r="W44">
        <v>6.6024257981187592E-2</v>
      </c>
      <c r="X44">
        <v>1.4973449752855448E-2</v>
      </c>
      <c r="Y44">
        <v>0</v>
      </c>
      <c r="Z44">
        <v>3.6343319525805655E-2</v>
      </c>
      <c r="AA44">
        <v>2.9643861000791253E-2</v>
      </c>
      <c r="AB44">
        <v>6.6994585250144028E-3</v>
      </c>
      <c r="AC44">
        <v>0</v>
      </c>
      <c r="AD44">
        <v>1.2845798037052004E-2</v>
      </c>
      <c r="AE44">
        <v>1.0476472029149199E-2</v>
      </c>
      <c r="AF44">
        <v>2.3693260079028044E-3</v>
      </c>
      <c r="AG44">
        <v>0</v>
      </c>
      <c r="AL44">
        <v>0.6655842031729815</v>
      </c>
      <c r="AM44">
        <v>0.52628367075470162</v>
      </c>
      <c r="AN44">
        <v>0.13930053241827994</v>
      </c>
      <c r="AO44">
        <v>0</v>
      </c>
    </row>
    <row r="45" spans="1:41">
      <c r="A45">
        <v>1956</v>
      </c>
      <c r="B45">
        <v>0.99925166368484497</v>
      </c>
      <c r="C45">
        <v>0.80298077318846184</v>
      </c>
      <c r="D45">
        <v>0.19627089049638313</v>
      </c>
      <c r="E45">
        <v>0</v>
      </c>
      <c r="J45">
        <v>0.32288661810335401</v>
      </c>
      <c r="K45">
        <v>0.2640926642006568</v>
      </c>
      <c r="L45">
        <v>5.8793953902697177E-2</v>
      </c>
      <c r="M45">
        <v>0</v>
      </c>
      <c r="N45">
        <v>0.22692386814708557</v>
      </c>
      <c r="O45">
        <v>0.18589979470410162</v>
      </c>
      <c r="P45">
        <v>4.1024073442983949E-2</v>
      </c>
      <c r="Q45">
        <v>0</v>
      </c>
      <c r="R45">
        <v>0.10642983751315552</v>
      </c>
      <c r="S45">
        <v>8.7265425863300036E-2</v>
      </c>
      <c r="T45">
        <v>1.9164411649855481E-2</v>
      </c>
      <c r="U45">
        <v>0</v>
      </c>
      <c r="V45">
        <v>7.4084531762128522E-2</v>
      </c>
      <c r="W45">
        <v>6.0786702550639525E-2</v>
      </c>
      <c r="X45">
        <v>1.3297829211488999E-2</v>
      </c>
      <c r="Y45">
        <v>0</v>
      </c>
      <c r="Z45">
        <v>3.3076605472567695E-2</v>
      </c>
      <c r="AA45">
        <v>2.7158263906921918E-2</v>
      </c>
      <c r="AB45">
        <v>5.9183415656457765E-3</v>
      </c>
      <c r="AC45">
        <v>0</v>
      </c>
      <c r="AD45">
        <v>1.1220487021610437E-2</v>
      </c>
      <c r="AE45">
        <v>9.2145661457046502E-3</v>
      </c>
      <c r="AF45">
        <v>2.0059208759057876E-3</v>
      </c>
      <c r="AG45">
        <v>0</v>
      </c>
      <c r="AL45">
        <v>0.67636504558149091</v>
      </c>
      <c r="AM45">
        <v>0.53889223040475365</v>
      </c>
      <c r="AN45">
        <v>0.13747281517673732</v>
      </c>
      <c r="AO45">
        <v>0</v>
      </c>
    </row>
    <row r="46" spans="1:41">
      <c r="A46">
        <v>1957</v>
      </c>
      <c r="B46">
        <v>0.99928706884384155</v>
      </c>
      <c r="C46">
        <v>0.7966261487968973</v>
      </c>
      <c r="D46">
        <v>0.20266092004694428</v>
      </c>
      <c r="E46">
        <v>0</v>
      </c>
      <c r="J46">
        <v>0.31919758444121105</v>
      </c>
      <c r="K46">
        <v>0.25910538448056403</v>
      </c>
      <c r="L46">
        <v>6.0092199960647005E-2</v>
      </c>
      <c r="M46">
        <v>0</v>
      </c>
      <c r="N46">
        <v>0.22567395500238746</v>
      </c>
      <c r="O46">
        <v>0.18336361447908753</v>
      </c>
      <c r="P46">
        <v>4.2310340523299926E-2</v>
      </c>
      <c r="Q46">
        <v>0</v>
      </c>
      <c r="R46">
        <v>0.10502738397697375</v>
      </c>
      <c r="S46">
        <v>8.5334685552040684E-2</v>
      </c>
      <c r="T46">
        <v>1.9692698424933076E-2</v>
      </c>
      <c r="U46">
        <v>0</v>
      </c>
      <c r="V46">
        <v>7.3088875935370154E-2</v>
      </c>
      <c r="W46">
        <v>5.93928158552572E-2</v>
      </c>
      <c r="X46">
        <v>1.3696060080112957E-2</v>
      </c>
      <c r="Y46">
        <v>0</v>
      </c>
      <c r="Z46">
        <v>3.2172757110182915E-2</v>
      </c>
      <c r="AA46">
        <v>2.6144380034152426E-2</v>
      </c>
      <c r="AB46">
        <v>6.0283770760304906E-3</v>
      </c>
      <c r="AC46">
        <v>0</v>
      </c>
      <c r="AD46">
        <v>1.0481542192077326E-2</v>
      </c>
      <c r="AE46">
        <v>8.5144170327508782E-3</v>
      </c>
      <c r="AF46">
        <v>1.9671251593264471E-3</v>
      </c>
      <c r="AG46">
        <v>0</v>
      </c>
      <c r="AL46">
        <v>0.68008948440263051</v>
      </c>
      <c r="AM46">
        <v>0.53752492458380707</v>
      </c>
      <c r="AN46">
        <v>0.14256455981882343</v>
      </c>
      <c r="AO46">
        <v>0</v>
      </c>
    </row>
    <row r="47" spans="1:41">
      <c r="A47">
        <v>1958</v>
      </c>
      <c r="B47">
        <v>0.99905121326446533</v>
      </c>
      <c r="C47">
        <v>0.78504744370928903</v>
      </c>
      <c r="D47">
        <v>0.21400376955517633</v>
      </c>
      <c r="E47">
        <v>0</v>
      </c>
      <c r="J47">
        <v>0.31759316201171567</v>
      </c>
      <c r="K47">
        <v>0.25463060356818673</v>
      </c>
      <c r="L47">
        <v>6.2962558443528924E-2</v>
      </c>
      <c r="M47">
        <v>0</v>
      </c>
      <c r="N47">
        <v>0.21973572296278754</v>
      </c>
      <c r="O47">
        <v>0.17616819847801651</v>
      </c>
      <c r="P47">
        <v>4.3567524484771025E-2</v>
      </c>
      <c r="Q47">
        <v>0</v>
      </c>
      <c r="R47">
        <v>9.7004749117140743E-2</v>
      </c>
      <c r="S47">
        <v>7.7639160779430408E-2</v>
      </c>
      <c r="T47">
        <v>1.9365588337710335E-2</v>
      </c>
      <c r="U47">
        <v>0</v>
      </c>
      <c r="V47">
        <v>6.5716963198406475E-2</v>
      </c>
      <c r="W47">
        <v>5.2534539734648777E-2</v>
      </c>
      <c r="X47">
        <v>1.3182423463757694E-2</v>
      </c>
      <c r="Y47">
        <v>0</v>
      </c>
      <c r="Z47">
        <v>2.7632885771025493E-2</v>
      </c>
      <c r="AA47">
        <v>2.2047296680586172E-2</v>
      </c>
      <c r="AB47">
        <v>5.585589090439322E-3</v>
      </c>
      <c r="AC47">
        <v>0</v>
      </c>
      <c r="AD47">
        <v>8.7443078382881834E-3</v>
      </c>
      <c r="AE47">
        <v>6.9602907113277476E-3</v>
      </c>
      <c r="AF47">
        <v>1.7840171269604362E-3</v>
      </c>
      <c r="AG47">
        <v>0</v>
      </c>
      <c r="AL47">
        <v>0.68145805125274972</v>
      </c>
      <c r="AM47">
        <v>0.5304213662360926</v>
      </c>
      <c r="AN47">
        <v>0.15103668501665712</v>
      </c>
      <c r="AO47">
        <v>0</v>
      </c>
    </row>
    <row r="48" spans="1:41">
      <c r="A48">
        <v>1959</v>
      </c>
      <c r="B48">
        <v>1.0002175569534302</v>
      </c>
      <c r="C48">
        <v>0.80025892108626662</v>
      </c>
      <c r="D48">
        <v>0.19995863586716359</v>
      </c>
      <c r="E48">
        <v>0</v>
      </c>
      <c r="J48">
        <v>0.32048485555380263</v>
      </c>
      <c r="K48">
        <v>0.26156882829349021</v>
      </c>
      <c r="L48">
        <v>5.8916027260312399E-2</v>
      </c>
      <c r="M48">
        <v>0</v>
      </c>
      <c r="N48">
        <v>0.22490938215200118</v>
      </c>
      <c r="O48">
        <v>0.18370237988720634</v>
      </c>
      <c r="P48">
        <v>4.1207002264794859E-2</v>
      </c>
      <c r="Q48">
        <v>0</v>
      </c>
      <c r="R48">
        <v>0.10370451175992128</v>
      </c>
      <c r="S48">
        <v>8.4667582918768095E-2</v>
      </c>
      <c r="T48">
        <v>1.9036928841153183E-2</v>
      </c>
      <c r="U48">
        <v>0</v>
      </c>
      <c r="V48">
        <v>7.3006124357605701E-2</v>
      </c>
      <c r="W48">
        <v>5.960317576052037E-2</v>
      </c>
      <c r="X48">
        <v>1.3402948597085332E-2</v>
      </c>
      <c r="Y48">
        <v>0</v>
      </c>
      <c r="Z48">
        <v>3.2133053977457894E-2</v>
      </c>
      <c r="AA48">
        <v>2.6228695204733254E-2</v>
      </c>
      <c r="AB48">
        <v>5.9043587727246397E-3</v>
      </c>
      <c r="AC48">
        <v>0</v>
      </c>
      <c r="AD48">
        <v>1.0767074677341074E-2</v>
      </c>
      <c r="AE48">
        <v>8.7838932486180681E-3</v>
      </c>
      <c r="AF48">
        <v>1.9831814287230047E-3</v>
      </c>
      <c r="AG48">
        <v>0</v>
      </c>
      <c r="AL48">
        <v>0.67973270139962749</v>
      </c>
      <c r="AM48">
        <v>0.53869461807291041</v>
      </c>
      <c r="AN48">
        <v>0.14103808332671702</v>
      </c>
      <c r="AO48">
        <v>0</v>
      </c>
    </row>
    <row r="49" spans="1:45">
      <c r="A49">
        <v>1960</v>
      </c>
      <c r="B49">
        <v>1</v>
      </c>
      <c r="C49">
        <v>0.80384864209212337</v>
      </c>
      <c r="D49">
        <v>0.19615135790787661</v>
      </c>
      <c r="E49">
        <v>0</v>
      </c>
      <c r="J49">
        <v>0.31368427590478104</v>
      </c>
      <c r="K49">
        <v>0.2572191278831254</v>
      </c>
      <c r="L49">
        <v>5.6465148021655656E-2</v>
      </c>
      <c r="M49">
        <v>0</v>
      </c>
      <c r="N49">
        <v>0.21907841969509323</v>
      </c>
      <c r="O49">
        <v>0.17979370725250512</v>
      </c>
      <c r="P49">
        <v>3.9284712442588111E-2</v>
      </c>
      <c r="Q49">
        <v>0</v>
      </c>
      <c r="R49">
        <v>0.10015657326110061</v>
      </c>
      <c r="S49">
        <v>8.2168929282473366E-2</v>
      </c>
      <c r="T49">
        <v>1.7987643978627243E-2</v>
      </c>
      <c r="U49">
        <v>0</v>
      </c>
      <c r="V49">
        <v>6.9584963612380202E-2</v>
      </c>
      <c r="W49">
        <v>5.7098994890046231E-2</v>
      </c>
      <c r="X49">
        <v>1.2485968722333972E-2</v>
      </c>
      <c r="Y49">
        <v>0</v>
      </c>
      <c r="Z49">
        <v>3.1805048249028002E-2</v>
      </c>
      <c r="AA49">
        <v>2.6101839812918269E-2</v>
      </c>
      <c r="AB49">
        <v>5.7032084361097312E-3</v>
      </c>
      <c r="AC49">
        <v>0</v>
      </c>
      <c r="AD49">
        <v>1.1603925635173413E-2</v>
      </c>
      <c r="AE49">
        <v>9.5194555796235224E-3</v>
      </c>
      <c r="AF49">
        <v>2.0844700555498908E-3</v>
      </c>
      <c r="AG49">
        <v>0</v>
      </c>
      <c r="AL49">
        <v>0.6863157240952189</v>
      </c>
      <c r="AM49">
        <v>0.54663397376590117</v>
      </c>
      <c r="AN49">
        <v>0.13968175032931768</v>
      </c>
      <c r="AO49">
        <v>0</v>
      </c>
    </row>
    <row r="50" spans="1:45">
      <c r="A50">
        <v>1961</v>
      </c>
      <c r="B50">
        <v>1.0002012252807617</v>
      </c>
      <c r="C50">
        <v>0.79883786131485923</v>
      </c>
      <c r="D50">
        <v>0.20136336396590254</v>
      </c>
      <c r="E50">
        <v>0</v>
      </c>
      <c r="J50">
        <v>0.31313132658540022</v>
      </c>
      <c r="K50">
        <v>0.25556552229646179</v>
      </c>
      <c r="L50">
        <v>5.7565804288938427E-2</v>
      </c>
      <c r="M50">
        <v>0</v>
      </c>
      <c r="N50">
        <v>0.21837285890419564</v>
      </c>
      <c r="O50">
        <v>0.1783668182175793</v>
      </c>
      <c r="P50">
        <v>4.000604068661634E-2</v>
      </c>
      <c r="Q50">
        <v>0</v>
      </c>
      <c r="R50">
        <v>9.6557325937502436E-2</v>
      </c>
      <c r="S50">
        <v>7.879635537525688E-2</v>
      </c>
      <c r="T50">
        <v>1.7760970562245557E-2</v>
      </c>
      <c r="U50">
        <v>0</v>
      </c>
      <c r="V50">
        <v>6.6268928687705869E-2</v>
      </c>
      <c r="W50">
        <v>5.4070351413417671E-2</v>
      </c>
      <c r="X50">
        <v>1.2198577274288198E-2</v>
      </c>
      <c r="Y50">
        <v>0</v>
      </c>
      <c r="Z50">
        <v>3.0506284878284332E-2</v>
      </c>
      <c r="AA50">
        <v>2.4883193325921024E-2</v>
      </c>
      <c r="AB50">
        <v>5.6230915523633063E-3</v>
      </c>
      <c r="AC50">
        <v>0</v>
      </c>
      <c r="AD50">
        <v>1.13657980961656E-2</v>
      </c>
      <c r="AE50">
        <v>9.2636737042463019E-3</v>
      </c>
      <c r="AF50">
        <v>2.1021243919192973E-3</v>
      </c>
      <c r="AG50">
        <v>0</v>
      </c>
      <c r="AL50">
        <v>0.6870698986953615</v>
      </c>
      <c r="AM50">
        <v>0.54327712906628456</v>
      </c>
      <c r="AN50">
        <v>0.14379276962907692</v>
      </c>
      <c r="AO50">
        <v>0</v>
      </c>
    </row>
    <row r="51" spans="1:45">
      <c r="A51">
        <v>1962</v>
      </c>
      <c r="B51">
        <v>1</v>
      </c>
      <c r="C51">
        <v>0.79707440563181819</v>
      </c>
      <c r="D51">
        <v>0.20292559436818181</v>
      </c>
      <c r="E51">
        <v>0</v>
      </c>
      <c r="F51">
        <v>0.77496767044067383</v>
      </c>
      <c r="G51">
        <v>0.62078789032545145</v>
      </c>
      <c r="H51">
        <v>0.1541797801152224</v>
      </c>
      <c r="I51">
        <v>0</v>
      </c>
      <c r="J51">
        <v>0.32017844915390015</v>
      </c>
      <c r="K51">
        <v>0.25712676159174019</v>
      </c>
      <c r="L51">
        <v>6.3051687562159925E-2</v>
      </c>
      <c r="M51">
        <v>0</v>
      </c>
      <c r="N51">
        <v>0.22478510439395905</v>
      </c>
      <c r="O51">
        <v>0.18157314007105047</v>
      </c>
      <c r="P51">
        <v>4.3211964322908566E-2</v>
      </c>
      <c r="Q51">
        <v>0</v>
      </c>
      <c r="R51">
        <v>0.10066854953765869</v>
      </c>
      <c r="S51">
        <v>8.1903731639751315E-2</v>
      </c>
      <c r="T51">
        <v>1.8764817897907373E-2</v>
      </c>
      <c r="U51">
        <v>0</v>
      </c>
      <c r="V51">
        <v>7.0959866046905518E-2</v>
      </c>
      <c r="W51">
        <v>5.7710559280321615E-2</v>
      </c>
      <c r="X51">
        <v>1.3249306766583903E-2</v>
      </c>
      <c r="Y51">
        <v>0</v>
      </c>
      <c r="Z51">
        <v>3.3264689147472382E-2</v>
      </c>
      <c r="AA51">
        <v>2.7039386881653318E-2</v>
      </c>
      <c r="AB51">
        <v>6.2253022658190615E-3</v>
      </c>
      <c r="AC51">
        <v>0</v>
      </c>
      <c r="AD51">
        <v>1.2551888823509216E-2</v>
      </c>
      <c r="AE51">
        <v>1.0193193910989247E-2</v>
      </c>
      <c r="AF51">
        <v>2.3586949125199695E-3</v>
      </c>
      <c r="AG51">
        <v>0</v>
      </c>
      <c r="AH51">
        <v>0.22503232955932617</v>
      </c>
      <c r="AI51">
        <v>0.17628186490604841</v>
      </c>
      <c r="AJ51">
        <v>4.8750464653277752E-2</v>
      </c>
      <c r="AK51">
        <v>0</v>
      </c>
      <c r="AL51">
        <v>0.67982155084609985</v>
      </c>
      <c r="AM51">
        <v>0.5399422195238428</v>
      </c>
      <c r="AN51">
        <v>0.13987933132225702</v>
      </c>
      <c r="AO51">
        <v>0</v>
      </c>
      <c r="AP51">
        <v>0.45478922128677368</v>
      </c>
      <c r="AQ51">
        <v>0.36365935667801863</v>
      </c>
      <c r="AR51">
        <v>9.1129864608755051E-2</v>
      </c>
      <c r="AS51">
        <v>0</v>
      </c>
    </row>
    <row r="52" spans="1:45">
      <c r="A52">
        <v>1963</v>
      </c>
      <c r="B52">
        <v>1</v>
      </c>
      <c r="C52">
        <v>0.79814012100332521</v>
      </c>
      <c r="D52">
        <v>0.20185987899667485</v>
      </c>
      <c r="E52">
        <v>0</v>
      </c>
      <c r="F52">
        <v>0.78022429347038269</v>
      </c>
      <c r="G52">
        <v>0.62721659200378044</v>
      </c>
      <c r="H52">
        <v>0.15300770146660223</v>
      </c>
      <c r="I52">
        <v>0</v>
      </c>
      <c r="J52">
        <v>0.32493029534816742</v>
      </c>
      <c r="K52">
        <v>0.26249535610058494</v>
      </c>
      <c r="L52">
        <v>6.2434939247582477E-2</v>
      </c>
      <c r="M52">
        <v>0</v>
      </c>
      <c r="N52">
        <v>0.22856307774782181</v>
      </c>
      <c r="O52">
        <v>0.1855526679832569</v>
      </c>
      <c r="P52">
        <v>4.3010409764564911E-2</v>
      </c>
      <c r="Q52">
        <v>0</v>
      </c>
      <c r="R52">
        <v>0.10268303379416466</v>
      </c>
      <c r="S52">
        <v>8.375592018499195E-2</v>
      </c>
      <c r="T52">
        <v>1.8927113609172704E-2</v>
      </c>
      <c r="U52">
        <v>0</v>
      </c>
      <c r="V52">
        <v>7.2653781622648239E-2</v>
      </c>
      <c r="W52">
        <v>5.9233486530133578E-2</v>
      </c>
      <c r="X52">
        <v>1.3420295092514658E-2</v>
      </c>
      <c r="Y52">
        <v>0</v>
      </c>
      <c r="Z52">
        <v>3.4531936049461365E-2</v>
      </c>
      <c r="AA52">
        <v>2.813533738941076E-2</v>
      </c>
      <c r="AB52">
        <v>6.3965986600506043E-3</v>
      </c>
      <c r="AC52">
        <v>0</v>
      </c>
      <c r="AD52">
        <v>1.3246563728898764E-2</v>
      </c>
      <c r="AE52">
        <v>1.0783549551746079E-2</v>
      </c>
      <c r="AF52">
        <v>2.4630141771526852E-3</v>
      </c>
      <c r="AG52">
        <v>0</v>
      </c>
      <c r="AH52">
        <v>0.21976622939109802</v>
      </c>
      <c r="AI52">
        <v>0.17229746825611636</v>
      </c>
      <c r="AJ52">
        <v>4.7468761134981656E-2</v>
      </c>
      <c r="AK52">
        <v>0</v>
      </c>
      <c r="AL52">
        <v>0.67506970465183258</v>
      </c>
      <c r="AM52">
        <v>0.53566289054710647</v>
      </c>
      <c r="AN52">
        <v>0.13940681410472611</v>
      </c>
      <c r="AO52">
        <v>0</v>
      </c>
      <c r="AP52">
        <v>0.45530088245868683</v>
      </c>
      <c r="AQ52">
        <v>0.36472634555486583</v>
      </c>
      <c r="AR52">
        <v>9.0574536903820987E-2</v>
      </c>
      <c r="AS52">
        <v>0</v>
      </c>
    </row>
    <row r="53" spans="1:45">
      <c r="A53">
        <v>1964</v>
      </c>
      <c r="B53">
        <v>1</v>
      </c>
      <c r="C53">
        <v>0.80198337856893431</v>
      </c>
      <c r="D53">
        <v>0.19801662143106569</v>
      </c>
      <c r="E53">
        <v>0</v>
      </c>
      <c r="F53">
        <v>0.78549987077713013</v>
      </c>
      <c r="G53">
        <v>0.63366509333326793</v>
      </c>
      <c r="H53">
        <v>0.1518347774438622</v>
      </c>
      <c r="I53">
        <v>0</v>
      </c>
      <c r="J53">
        <v>0.32968732714653015</v>
      </c>
      <c r="K53">
        <v>0.2678659830950153</v>
      </c>
      <c r="L53">
        <v>6.1821344051514855E-2</v>
      </c>
      <c r="M53">
        <v>0</v>
      </c>
      <c r="N53">
        <v>0.23235483467578888</v>
      </c>
      <c r="O53">
        <v>0.18954390013795971</v>
      </c>
      <c r="P53">
        <v>4.2810934537829158E-2</v>
      </c>
      <c r="Q53">
        <v>0</v>
      </c>
      <c r="R53">
        <v>0.10469751805067062</v>
      </c>
      <c r="S53">
        <v>8.5607630565315576E-2</v>
      </c>
      <c r="T53">
        <v>1.9089887485355048E-2</v>
      </c>
      <c r="U53">
        <v>0</v>
      </c>
      <c r="V53">
        <v>7.4349470436573029E-2</v>
      </c>
      <c r="W53">
        <v>6.0758189448141625E-2</v>
      </c>
      <c r="X53">
        <v>1.3591280988431405E-2</v>
      </c>
      <c r="Y53">
        <v>0</v>
      </c>
      <c r="Z53">
        <v>3.57973612844944E-2</v>
      </c>
      <c r="AA53">
        <v>2.9229426079319078E-2</v>
      </c>
      <c r="AB53">
        <v>6.5679352051753207E-3</v>
      </c>
      <c r="AC53">
        <v>0</v>
      </c>
      <c r="AD53">
        <v>1.393456757068634E-2</v>
      </c>
      <c r="AE53">
        <v>1.1366035923946187E-2</v>
      </c>
      <c r="AF53">
        <v>2.5685316467401543E-3</v>
      </c>
      <c r="AG53">
        <v>0</v>
      </c>
      <c r="AH53">
        <v>0.21450012922286987</v>
      </c>
      <c r="AI53">
        <v>0.16831288449628468</v>
      </c>
      <c r="AJ53">
        <v>4.6187244726585204E-2</v>
      </c>
      <c r="AK53">
        <v>0</v>
      </c>
      <c r="AL53">
        <v>0.67031267285346985</v>
      </c>
      <c r="AM53">
        <v>0.53410552177879767</v>
      </c>
      <c r="AN53">
        <v>0.13620715107467221</v>
      </c>
      <c r="AO53">
        <v>0</v>
      </c>
      <c r="AP53">
        <v>0.45581254363059998</v>
      </c>
      <c r="AQ53">
        <v>0.36579239299615718</v>
      </c>
      <c r="AR53">
        <v>9.0020150634442825E-2</v>
      </c>
      <c r="AS53">
        <v>0</v>
      </c>
    </row>
    <row r="54" spans="1:45">
      <c r="A54">
        <v>1965</v>
      </c>
      <c r="B54">
        <v>1</v>
      </c>
      <c r="C54">
        <v>0.80419535938912712</v>
      </c>
      <c r="D54">
        <v>0.19580464061087294</v>
      </c>
      <c r="E54">
        <v>0</v>
      </c>
      <c r="F54">
        <v>0.78068661689758301</v>
      </c>
      <c r="G54">
        <v>0.62747324726037879</v>
      </c>
      <c r="H54">
        <v>0.15321336963720417</v>
      </c>
      <c r="I54">
        <v>6.3306588865461174E-4</v>
      </c>
      <c r="J54">
        <v>0.32672785222530365</v>
      </c>
      <c r="K54">
        <v>0.26421148560170582</v>
      </c>
      <c r="L54">
        <v>6.2516366623597816E-2</v>
      </c>
      <c r="M54">
        <v>1.2452215504924174E-4</v>
      </c>
      <c r="N54">
        <v>0.22993386536836624</v>
      </c>
      <c r="O54">
        <v>0.18671611006030581</v>
      </c>
      <c r="P54">
        <v>4.3217755308060449E-2</v>
      </c>
      <c r="Q54">
        <v>7.0926560687464439E-5</v>
      </c>
      <c r="R54">
        <v>0.10321642458438873</v>
      </c>
      <c r="S54">
        <v>8.4056572923252942E-2</v>
      </c>
      <c r="T54">
        <v>1.9159851661135784E-2</v>
      </c>
      <c r="U54">
        <v>1.5659701340831002E-5</v>
      </c>
      <c r="V54">
        <v>7.3387820273637772E-2</v>
      </c>
      <c r="W54">
        <v>5.9745507243976585E-2</v>
      </c>
      <c r="X54">
        <v>1.3642313029661185E-2</v>
      </c>
      <c r="Y54">
        <v>7.6773955125173019E-6</v>
      </c>
      <c r="Z54">
        <v>3.5457136109471321E-2</v>
      </c>
      <c r="AA54">
        <v>2.8838072712490909E-2</v>
      </c>
      <c r="AB54">
        <v>6.6190633969804109E-3</v>
      </c>
      <c r="AC54">
        <v>1.4908338379884745E-6</v>
      </c>
      <c r="AD54">
        <v>1.37713891454041E-2</v>
      </c>
      <c r="AE54">
        <v>1.1190505813669174E-2</v>
      </c>
      <c r="AF54">
        <v>2.5808833317349277E-3</v>
      </c>
      <c r="AG54">
        <v>1.4966214456132053E-7</v>
      </c>
      <c r="AH54">
        <v>0.2192997932434082</v>
      </c>
      <c r="AI54">
        <v>0.1711321095413729</v>
      </c>
      <c r="AJ54">
        <v>4.8167683702035301E-2</v>
      </c>
      <c r="AK54">
        <v>1.3866632463537796E-3</v>
      </c>
      <c r="AL54">
        <v>0.67327214777469635</v>
      </c>
      <c r="AM54">
        <v>0.53998050506041118</v>
      </c>
      <c r="AN54">
        <v>0.13329164271428523</v>
      </c>
      <c r="AO54">
        <v>-1.2484705980092653E-4</v>
      </c>
      <c r="AP54">
        <v>0.45396977663040161</v>
      </c>
      <c r="AQ54">
        <v>0.36326665031451782</v>
      </c>
      <c r="AR54">
        <v>9.07031263158838E-2</v>
      </c>
      <c r="AS54">
        <v>5.0904591629388676E-4</v>
      </c>
    </row>
    <row r="55" spans="1:45">
      <c r="A55">
        <v>1966</v>
      </c>
      <c r="B55">
        <v>1</v>
      </c>
      <c r="C55">
        <v>0.79528067522605506</v>
      </c>
      <c r="D55">
        <v>0.20471932477394492</v>
      </c>
      <c r="E55">
        <v>4.0290131824315123E-3</v>
      </c>
      <c r="F55">
        <v>0.77590054273605347</v>
      </c>
      <c r="G55">
        <v>0.62131771145315584</v>
      </c>
      <c r="H55">
        <v>0.15458283128289765</v>
      </c>
      <c r="I55">
        <v>1.2638832301373527E-3</v>
      </c>
      <c r="J55">
        <v>0.32377353310585022</v>
      </c>
      <c r="K55">
        <v>0.26056750104731041</v>
      </c>
      <c r="L55">
        <v>6.3206032058539807E-2</v>
      </c>
      <c r="M55">
        <v>2.4861623633086428E-4</v>
      </c>
      <c r="N55">
        <v>0.22752632200717926</v>
      </c>
      <c r="O55">
        <v>0.18390741646487607</v>
      </c>
      <c r="P55">
        <v>4.3618905542303181E-2</v>
      </c>
      <c r="Q55">
        <v>1.4158983612949427E-4</v>
      </c>
      <c r="R55">
        <v>0.10173679143190384</v>
      </c>
      <c r="S55">
        <v>8.250783113842125E-2</v>
      </c>
      <c r="T55">
        <v>1.9228960293482582E-2</v>
      </c>
      <c r="U55">
        <v>3.1279675880526151E-5</v>
      </c>
      <c r="V55">
        <v>7.2428196668624878E-2</v>
      </c>
      <c r="W55">
        <v>5.8736023513705576E-2</v>
      </c>
      <c r="X55">
        <v>1.3692173154919302E-2</v>
      </c>
      <c r="Y55">
        <v>1.5328363002813768E-5</v>
      </c>
      <c r="Z55">
        <v>3.5116907209157944E-2</v>
      </c>
      <c r="AA55">
        <v>2.8447339859245808E-2</v>
      </c>
      <c r="AB55">
        <v>6.6695673499121361E-3</v>
      </c>
      <c r="AC55">
        <v>2.9734985434950051E-6</v>
      </c>
      <c r="AD55">
        <v>1.3604738749563694E-2</v>
      </c>
      <c r="AE55">
        <v>1.1011326951607094E-2</v>
      </c>
      <c r="AF55">
        <v>2.5934117979565996E-3</v>
      </c>
      <c r="AG55">
        <v>2.9896645892812545E-7</v>
      </c>
      <c r="AH55">
        <v>0.22409945726394653</v>
      </c>
      <c r="AI55">
        <v>0.1739542044186308</v>
      </c>
      <c r="AJ55">
        <v>5.0145252845315728E-2</v>
      </c>
      <c r="AK55">
        <v>2.7694420867506436E-3</v>
      </c>
      <c r="AL55">
        <v>0.67622646689414978</v>
      </c>
      <c r="AM55">
        <v>0.53470223212656998</v>
      </c>
      <c r="AN55">
        <v>0.14152423476757975</v>
      </c>
      <c r="AO55">
        <v>3.7843467475312674E-3</v>
      </c>
      <c r="AP55">
        <v>0.45212700963020325</v>
      </c>
      <c r="AQ55">
        <v>0.3607455628105144</v>
      </c>
      <c r="AR55">
        <v>9.138144681968885E-2</v>
      </c>
      <c r="AS55">
        <v>1.016231637704673E-3</v>
      </c>
    </row>
    <row r="56" spans="1:45">
      <c r="A56">
        <v>1967</v>
      </c>
      <c r="B56">
        <v>1</v>
      </c>
      <c r="C56">
        <v>0.77817846907310495</v>
      </c>
      <c r="D56">
        <v>0.22182153092689502</v>
      </c>
      <c r="E56">
        <v>8.8360855305479186E-3</v>
      </c>
      <c r="F56">
        <v>0.76185661554336548</v>
      </c>
      <c r="G56">
        <v>0.59835651646077792</v>
      </c>
      <c r="H56">
        <v>0.16350009908258759</v>
      </c>
      <c r="I56">
        <v>2.8239200242252708E-3</v>
      </c>
      <c r="J56">
        <v>0.31198382377624512</v>
      </c>
      <c r="K56">
        <v>0.24678435883399591</v>
      </c>
      <c r="L56">
        <v>6.5199464942249222E-2</v>
      </c>
      <c r="M56">
        <v>6.3932948396630052E-4</v>
      </c>
      <c r="N56">
        <v>0.2175600565969944</v>
      </c>
      <c r="O56">
        <v>0.1730365961166993</v>
      </c>
      <c r="P56">
        <v>4.4523460480295103E-2</v>
      </c>
      <c r="Q56">
        <v>3.5091826110406884E-4</v>
      </c>
      <c r="R56">
        <v>9.605623222887516E-2</v>
      </c>
      <c r="S56">
        <v>7.665796900248284E-2</v>
      </c>
      <c r="T56">
        <v>1.9398263226392324E-2</v>
      </c>
      <c r="U56">
        <v>8.2512653600788359E-5</v>
      </c>
      <c r="V56">
        <v>6.7678779363632202E-2</v>
      </c>
      <c r="W56">
        <v>5.3998288603232802E-2</v>
      </c>
      <c r="X56">
        <v>1.3680490760399398E-2</v>
      </c>
      <c r="Y56">
        <v>4.2151102261864568E-5</v>
      </c>
      <c r="Z56">
        <v>3.1644704751670361E-2</v>
      </c>
      <c r="AA56">
        <v>2.5221057949303016E-2</v>
      </c>
      <c r="AB56">
        <v>6.4236468023673443E-3</v>
      </c>
      <c r="AC56">
        <v>1.0143519328381639E-5</v>
      </c>
      <c r="AD56">
        <v>1.1989247985184193E-2</v>
      </c>
      <c r="AE56">
        <v>9.5520709015153513E-3</v>
      </c>
      <c r="AF56">
        <v>2.4371770836688418E-3</v>
      </c>
      <c r="AG56">
        <v>9.3914669264754897E-7</v>
      </c>
      <c r="AH56">
        <v>0.23814338445663452</v>
      </c>
      <c r="AI56">
        <v>0.17981030805596937</v>
      </c>
      <c r="AJ56">
        <v>5.8333076400665165E-2</v>
      </c>
      <c r="AK56">
        <v>6.0214025650897592E-3</v>
      </c>
      <c r="AL56">
        <v>0.68801617622375488</v>
      </c>
      <c r="AM56">
        <v>0.5313775450629894</v>
      </c>
      <c r="AN56">
        <v>0.15663863116076554</v>
      </c>
      <c r="AO56">
        <v>8.2058879202558214E-3</v>
      </c>
      <c r="AP56">
        <v>0.44987279176712036</v>
      </c>
      <c r="AQ56">
        <v>0.3515647277412155</v>
      </c>
      <c r="AR56">
        <v>9.8308064025904862E-2</v>
      </c>
      <c r="AS56">
        <v>2.1867048856434221E-3</v>
      </c>
    </row>
    <row r="57" spans="1:45">
      <c r="A57">
        <v>1968</v>
      </c>
      <c r="B57">
        <v>1</v>
      </c>
      <c r="C57">
        <v>0.77061604487192326</v>
      </c>
      <c r="D57">
        <v>0.22938395512807674</v>
      </c>
      <c r="E57">
        <v>1.1305694536476878E-2</v>
      </c>
      <c r="F57">
        <v>0.75603483617305756</v>
      </c>
      <c r="G57">
        <v>0.58901057976190008</v>
      </c>
      <c r="H57">
        <v>0.16702425641115745</v>
      </c>
      <c r="I57">
        <v>3.7056243598504418E-3</v>
      </c>
      <c r="J57">
        <v>0.30515462160110474</v>
      </c>
      <c r="K57">
        <v>0.23979907703469755</v>
      </c>
      <c r="L57">
        <v>6.53555445664072E-2</v>
      </c>
      <c r="M57">
        <v>8.3066749580125248E-4</v>
      </c>
      <c r="N57">
        <v>0.21133257169276476</v>
      </c>
      <c r="O57">
        <v>0.16702785508805623</v>
      </c>
      <c r="P57">
        <v>4.4304716604708527E-2</v>
      </c>
      <c r="Q57">
        <v>4.4645706373340314E-4</v>
      </c>
      <c r="R57">
        <v>9.2759302351623774E-2</v>
      </c>
      <c r="S57">
        <v>7.3612389434261433E-2</v>
      </c>
      <c r="T57">
        <v>1.9146912917362341E-2</v>
      </c>
      <c r="U57">
        <v>1.0192801987130091E-4</v>
      </c>
      <c r="V57">
        <v>6.5221778117120266E-2</v>
      </c>
      <c r="W57">
        <v>5.1744366996979672E-2</v>
      </c>
      <c r="X57">
        <v>1.3477411120140594E-2</v>
      </c>
      <c r="Y57">
        <v>5.4213525015419198E-5</v>
      </c>
      <c r="Z57">
        <v>3.0623633181676269E-2</v>
      </c>
      <c r="AA57">
        <v>2.4259738411050662E-2</v>
      </c>
      <c r="AB57">
        <v>6.363894770625606E-3</v>
      </c>
      <c r="AC57">
        <v>1.2062474331088087E-5</v>
      </c>
      <c r="AD57">
        <v>1.1767947115004063E-2</v>
      </c>
      <c r="AE57">
        <v>9.3209426514502761E-3</v>
      </c>
      <c r="AF57">
        <v>2.4470044635537861E-3</v>
      </c>
      <c r="AG57">
        <v>1.1491839347916659E-6</v>
      </c>
      <c r="AH57">
        <v>0.24396516382694244</v>
      </c>
      <c r="AI57">
        <v>0.18159378938643278</v>
      </c>
      <c r="AJ57">
        <v>6.2371374440509657E-2</v>
      </c>
      <c r="AK57">
        <v>7.6098770482682229E-3</v>
      </c>
      <c r="AL57">
        <v>0.69484537839889526</v>
      </c>
      <c r="AM57">
        <v>0.53080147277646161</v>
      </c>
      <c r="AN57">
        <v>0.16404390562243368</v>
      </c>
      <c r="AO57">
        <v>1.0484212460450464E-2</v>
      </c>
      <c r="AP57">
        <v>0.45088021457195282</v>
      </c>
      <c r="AQ57">
        <v>0.34920468567666302</v>
      </c>
      <c r="AR57">
        <v>0.1016755288952898</v>
      </c>
      <c r="AS57">
        <v>2.8771314627518358E-3</v>
      </c>
    </row>
    <row r="58" spans="1:45">
      <c r="A58">
        <v>1969</v>
      </c>
      <c r="B58">
        <v>1</v>
      </c>
      <c r="C58">
        <v>0.76535639307424597</v>
      </c>
      <c r="D58">
        <v>0.23464360692575398</v>
      </c>
      <c r="E58">
        <v>1.2508620596214911E-2</v>
      </c>
      <c r="F58">
        <v>0.75008555874228477</v>
      </c>
      <c r="G58">
        <v>0.58213317891693417</v>
      </c>
      <c r="H58">
        <v>0.16795237982535063</v>
      </c>
      <c r="I58">
        <v>4.2385868220893418E-3</v>
      </c>
      <c r="J58">
        <v>0.2970736101269722</v>
      </c>
      <c r="K58">
        <v>0.23274660341068854</v>
      </c>
      <c r="L58">
        <v>6.4327006716283663E-2</v>
      </c>
      <c r="M58">
        <v>9.4536603331328887E-4</v>
      </c>
      <c r="N58">
        <v>0.20347883482463658</v>
      </c>
      <c r="O58">
        <v>0.16014589329703011</v>
      </c>
      <c r="P58">
        <v>4.3332941527606465E-2</v>
      </c>
      <c r="Q58">
        <v>5.1465240563084867E-4</v>
      </c>
      <c r="R58">
        <v>8.7514247396029532E-2</v>
      </c>
      <c r="S58">
        <v>6.9100513350433032E-2</v>
      </c>
      <c r="T58">
        <v>1.8413734045596503E-2</v>
      </c>
      <c r="U58">
        <v>1.1088496172187923E-4</v>
      </c>
      <c r="V58">
        <v>6.1224728589877486E-2</v>
      </c>
      <c r="W58">
        <v>4.8330721228856455E-2</v>
      </c>
      <c r="X58">
        <v>1.2894007361021032E-2</v>
      </c>
      <c r="Y58">
        <v>5.9954363721388961E-5</v>
      </c>
      <c r="Z58">
        <v>2.8634155576582998E-2</v>
      </c>
      <c r="AA58">
        <v>2.2584845109378821E-2</v>
      </c>
      <c r="AB58">
        <v>6.0493104672041768E-3</v>
      </c>
      <c r="AC58">
        <v>1.3563496823120866E-5</v>
      </c>
      <c r="AD58">
        <v>1.1131426086649299E-2</v>
      </c>
      <c r="AE58">
        <v>8.7752794326443808E-3</v>
      </c>
      <c r="AF58">
        <v>2.3561466540049179E-3</v>
      </c>
      <c r="AG58">
        <v>1.3408997228828175E-6</v>
      </c>
      <c r="AH58">
        <v>0.24991444125771523</v>
      </c>
      <c r="AI58">
        <v>0.18320535206887023</v>
      </c>
      <c r="AJ58">
        <v>6.6709089188844981E-2</v>
      </c>
      <c r="AK58">
        <v>8.2825618458928114E-3</v>
      </c>
      <c r="AL58">
        <v>0.7029263898730278</v>
      </c>
      <c r="AM58">
        <v>0.53259032533234907</v>
      </c>
      <c r="AN58">
        <v>0.17033606454067871</v>
      </c>
      <c r="AO58">
        <v>1.1573805555610182E-2</v>
      </c>
      <c r="AP58">
        <v>0.45301194861531258</v>
      </c>
      <c r="AQ58">
        <v>0.34937901535342253</v>
      </c>
      <c r="AR58">
        <v>0.10363293326189005</v>
      </c>
      <c r="AS58">
        <v>3.2957414232000003E-3</v>
      </c>
    </row>
    <row r="59" spans="1:45">
      <c r="A59">
        <v>1970</v>
      </c>
      <c r="B59">
        <v>1</v>
      </c>
      <c r="C59">
        <v>0.75792331270954105</v>
      </c>
      <c r="D59">
        <v>0.24207668729045895</v>
      </c>
      <c r="E59">
        <v>1.3542692572070265E-2</v>
      </c>
      <c r="F59">
        <v>0.74764799233525991</v>
      </c>
      <c r="G59">
        <v>0.57780741050228168</v>
      </c>
      <c r="H59">
        <v>0.16984058183297818</v>
      </c>
      <c r="I59">
        <v>4.7317170341664846E-3</v>
      </c>
      <c r="J59">
        <v>0.29495196975767612</v>
      </c>
      <c r="K59">
        <v>0.2310403971800703</v>
      </c>
      <c r="L59">
        <v>6.391157257760581E-2</v>
      </c>
      <c r="M59">
        <v>1.0286071677042569E-3</v>
      </c>
      <c r="N59">
        <v>0.2010189609718509</v>
      </c>
      <c r="O59">
        <v>0.1577990236750153</v>
      </c>
      <c r="P59">
        <v>4.3219937296835591E-2</v>
      </c>
      <c r="Q59">
        <v>5.5883628945465355E-4</v>
      </c>
      <c r="R59">
        <v>8.4887352684745565E-2</v>
      </c>
      <c r="S59">
        <v>6.6511376787006388E-2</v>
      </c>
      <c r="T59">
        <v>1.8375975897739174E-2</v>
      </c>
      <c r="U59">
        <v>1.228141559107912E-4</v>
      </c>
      <c r="V59">
        <v>5.8714650513138622E-2</v>
      </c>
      <c r="W59">
        <v>4.5970673646181431E-2</v>
      </c>
      <c r="X59">
        <v>1.2743976866957191E-2</v>
      </c>
      <c r="Y59">
        <v>6.3631350455738527E-5</v>
      </c>
      <c r="Z59">
        <v>2.6496111517190002E-2</v>
      </c>
      <c r="AA59">
        <v>2.0713855301819316E-2</v>
      </c>
      <c r="AB59">
        <v>5.7822562153706878E-3</v>
      </c>
      <c r="AC59">
        <v>1.5135147854689367E-5</v>
      </c>
      <c r="AD59">
        <v>9.7476362134329975E-3</v>
      </c>
      <c r="AE59">
        <v>7.6140846708353431E-3</v>
      </c>
      <c r="AF59">
        <v>2.1335515425976543E-3</v>
      </c>
      <c r="AG59">
        <v>1.5513678339156672E-6</v>
      </c>
      <c r="AH59">
        <v>0.25235200766474009</v>
      </c>
      <c r="AI59">
        <v>0.18009222663896027</v>
      </c>
      <c r="AJ59">
        <v>7.2259781025779818E-2</v>
      </c>
      <c r="AK59">
        <v>8.8232355616473229E-3</v>
      </c>
      <c r="AL59">
        <v>0.70504803024232388</v>
      </c>
      <c r="AM59">
        <v>0.52685390510868002</v>
      </c>
      <c r="AN59">
        <v>0.17819412513364385</v>
      </c>
      <c r="AO59">
        <v>1.2525898386950757E-2</v>
      </c>
      <c r="AP59">
        <v>0.45269602257758379</v>
      </c>
      <c r="AQ59">
        <v>0.34675527942145529</v>
      </c>
      <c r="AR59">
        <v>0.1059407431561285</v>
      </c>
      <c r="AS59">
        <v>3.7062184958280594E-3</v>
      </c>
    </row>
    <row r="60" spans="1:45">
      <c r="A60">
        <v>1971</v>
      </c>
      <c r="B60">
        <v>1</v>
      </c>
      <c r="C60">
        <v>0.75506875805141072</v>
      </c>
      <c r="D60">
        <v>0.24493124194858928</v>
      </c>
      <c r="E60">
        <v>1.439989149791337E-2</v>
      </c>
      <c r="F60">
        <v>0.74915261357091367</v>
      </c>
      <c r="G60">
        <v>0.57824572386812101</v>
      </c>
      <c r="H60">
        <v>0.17090688970279269</v>
      </c>
      <c r="I60">
        <v>5.1069295228717863E-3</v>
      </c>
      <c r="J60">
        <v>0.29661622503772378</v>
      </c>
      <c r="K60">
        <v>0.23260184712475218</v>
      </c>
      <c r="L60">
        <v>6.4014377912971598E-2</v>
      </c>
      <c r="M60">
        <v>1.0409359336444231E-3</v>
      </c>
      <c r="N60">
        <v>0.20253739548206795</v>
      </c>
      <c r="O60">
        <v>0.15899201957582632</v>
      </c>
      <c r="P60">
        <v>4.3545375906241621E-2</v>
      </c>
      <c r="Q60">
        <v>5.6018310483921447E-4</v>
      </c>
      <c r="R60">
        <v>8.5458639288845006E-2</v>
      </c>
      <c r="S60">
        <v>6.6834528075625593E-2</v>
      </c>
      <c r="T60">
        <v>1.8624111213219417E-2</v>
      </c>
      <c r="U60">
        <v>1.2574455528596587E-4</v>
      </c>
      <c r="V60">
        <v>5.9083960004500113E-2</v>
      </c>
      <c r="W60">
        <v>4.6148999116086026E-2</v>
      </c>
      <c r="X60">
        <v>1.2934960888414089E-2</v>
      </c>
      <c r="Y60">
        <v>6.5596268550874992E-5</v>
      </c>
      <c r="Z60">
        <v>2.6580330242722994E-2</v>
      </c>
      <c r="AA60">
        <v>2.0727872215061196E-2</v>
      </c>
      <c r="AB60">
        <v>5.8524580276617987E-3</v>
      </c>
      <c r="AC60">
        <v>1.5659362231876601E-5</v>
      </c>
      <c r="AD60">
        <v>9.6411885897396132E-3</v>
      </c>
      <c r="AE60">
        <v>7.5087440094066139E-3</v>
      </c>
      <c r="AF60">
        <v>2.1324445803329998E-3</v>
      </c>
      <c r="AG60">
        <v>1.5627805573599441E-6</v>
      </c>
      <c r="AH60">
        <v>0.25084738642908633</v>
      </c>
      <c r="AI60">
        <v>0.17679952271852645</v>
      </c>
      <c r="AJ60">
        <v>7.4047863710559866E-2</v>
      </c>
      <c r="AK60">
        <v>9.3042617374812734E-3</v>
      </c>
      <c r="AL60">
        <v>0.70338377496227622</v>
      </c>
      <c r="AM60">
        <v>0.52242292188730943</v>
      </c>
      <c r="AN60">
        <v>0.18096085307496679</v>
      </c>
      <c r="AO60">
        <v>1.3375806878590772E-2</v>
      </c>
      <c r="AP60">
        <v>0.45253638853318989</v>
      </c>
      <c r="AQ60">
        <v>0.3456241112514406</v>
      </c>
      <c r="AR60">
        <v>0.10691227728174929</v>
      </c>
      <c r="AS60">
        <v>4.0711785468283039E-3</v>
      </c>
    </row>
    <row r="61" spans="1:45">
      <c r="A61">
        <v>1972</v>
      </c>
      <c r="B61">
        <v>1</v>
      </c>
      <c r="C61">
        <v>0.7591200920884833</v>
      </c>
      <c r="D61">
        <v>0.24087990791151673</v>
      </c>
      <c r="E61">
        <v>1.5113019606677953E-2</v>
      </c>
      <c r="F61">
        <v>0.74974954448407516</v>
      </c>
      <c r="G61">
        <v>0.58177004010193634</v>
      </c>
      <c r="H61">
        <v>0.16797950438213882</v>
      </c>
      <c r="I61">
        <v>5.5152019225007468E-3</v>
      </c>
      <c r="J61">
        <v>0.29980006779078394</v>
      </c>
      <c r="K61">
        <v>0.23666698054539034</v>
      </c>
      <c r="L61">
        <v>6.3133087245393599E-2</v>
      </c>
      <c r="M61">
        <v>1.1297212308788494E-3</v>
      </c>
      <c r="N61">
        <v>0.20531547266364214</v>
      </c>
      <c r="O61">
        <v>0.16224130873933662</v>
      </c>
      <c r="P61">
        <v>4.307416392430552E-2</v>
      </c>
      <c r="Q61">
        <v>5.9820190058989793E-4</v>
      </c>
      <c r="R61">
        <v>8.6487888178453431E-2</v>
      </c>
      <c r="S61">
        <v>6.810160224572516E-2</v>
      </c>
      <c r="T61">
        <v>1.8386285932728268E-2</v>
      </c>
      <c r="U61">
        <v>1.2775061926431088E-4</v>
      </c>
      <c r="V61">
        <v>5.978829017476528E-2</v>
      </c>
      <c r="W61">
        <v>4.7019996305842651E-2</v>
      </c>
      <c r="X61">
        <v>1.2768293868922627E-2</v>
      </c>
      <c r="Y61">
        <v>6.7948461951050025E-5</v>
      </c>
      <c r="Z61">
        <v>2.6808545523635985E-2</v>
      </c>
      <c r="AA61">
        <v>2.1058110054736651E-2</v>
      </c>
      <c r="AB61">
        <v>5.7504354688993351E-3</v>
      </c>
      <c r="AC61">
        <v>1.5318084342073671E-5</v>
      </c>
      <c r="AD61">
        <v>9.5900582200556528E-3</v>
      </c>
      <c r="AE61">
        <v>7.5233368228044906E-3</v>
      </c>
      <c r="AF61">
        <v>2.0667213972511622E-3</v>
      </c>
      <c r="AG61">
        <v>1.5332608821306226E-6</v>
      </c>
      <c r="AH61">
        <v>0.25025045551592484</v>
      </c>
      <c r="AI61">
        <v>0.17732720100549082</v>
      </c>
      <c r="AJ61">
        <v>7.2923254510434021E-2</v>
      </c>
      <c r="AK61">
        <v>9.609093088386542E-3</v>
      </c>
      <c r="AL61">
        <v>0.70019993220921606</v>
      </c>
      <c r="AM61">
        <v>0.52240635462478324</v>
      </c>
      <c r="AN61">
        <v>0.17779357758443276</v>
      </c>
      <c r="AO61">
        <v>1.4001342058123985E-2</v>
      </c>
      <c r="AP61">
        <v>0.44994947669329122</v>
      </c>
      <c r="AQ61">
        <v>0.34508090865840269</v>
      </c>
      <c r="AR61">
        <v>0.10486856803488855</v>
      </c>
      <c r="AS61">
        <v>4.3913120812954136E-3</v>
      </c>
    </row>
    <row r="62" spans="1:45">
      <c r="A62">
        <v>1973</v>
      </c>
      <c r="B62">
        <v>1</v>
      </c>
      <c r="C62">
        <v>0.76308005533823109</v>
      </c>
      <c r="D62">
        <v>0.23691994466176886</v>
      </c>
      <c r="E62">
        <v>1.6079371273232803E-2</v>
      </c>
      <c r="F62">
        <v>0.74748963197635021</v>
      </c>
      <c r="G62">
        <v>0.58300579808125685</v>
      </c>
      <c r="H62">
        <v>0.1644838338950933</v>
      </c>
      <c r="I62">
        <v>6.0030702946565866E-3</v>
      </c>
      <c r="J62">
        <v>0.30081059774965979</v>
      </c>
      <c r="K62">
        <v>0.23906001974205751</v>
      </c>
      <c r="L62">
        <v>6.175057800760228E-2</v>
      </c>
      <c r="M62">
        <v>1.1980539174588386E-3</v>
      </c>
      <c r="N62">
        <v>0.20624622751802235</v>
      </c>
      <c r="O62">
        <v>0.16411164939936534</v>
      </c>
      <c r="P62">
        <v>4.2134578118657021E-2</v>
      </c>
      <c r="Q62">
        <v>6.2701963304965082E-4</v>
      </c>
      <c r="R62">
        <v>8.6489023362901207E-2</v>
      </c>
      <c r="S62">
        <v>6.858790209409675E-2</v>
      </c>
      <c r="T62">
        <v>1.7901121268804457E-2</v>
      </c>
      <c r="U62">
        <v>1.3662267278239664E-4</v>
      </c>
      <c r="V62">
        <v>5.9553526282797975E-2</v>
      </c>
      <c r="W62">
        <v>4.71824075467401E-2</v>
      </c>
      <c r="X62">
        <v>1.2371118736057876E-2</v>
      </c>
      <c r="Y62">
        <v>7.1791471529671961E-5</v>
      </c>
      <c r="Z62">
        <v>2.6221898051289827E-2</v>
      </c>
      <c r="AA62">
        <v>2.0755960005046439E-2</v>
      </c>
      <c r="AB62">
        <v>5.4659380462433885E-3</v>
      </c>
      <c r="AC62">
        <v>1.5245846574070601E-5</v>
      </c>
      <c r="AD62">
        <v>8.9392793843217078E-3</v>
      </c>
      <c r="AE62">
        <v>7.0680584089010262E-3</v>
      </c>
      <c r="AF62">
        <v>1.871220975420682E-3</v>
      </c>
      <c r="AG62">
        <v>1.6368192673244865E-6</v>
      </c>
      <c r="AH62">
        <v>0.25251036802364979</v>
      </c>
      <c r="AI62">
        <v>0.18004891014043828</v>
      </c>
      <c r="AJ62">
        <v>7.2461457883211525E-2</v>
      </c>
      <c r="AK62">
        <v>1.0089330237203546E-2</v>
      </c>
      <c r="AL62">
        <v>0.69918940225034021</v>
      </c>
      <c r="AM62">
        <v>0.52397179491366574</v>
      </c>
      <c r="AN62">
        <v>0.17521760733667441</v>
      </c>
      <c r="AO62">
        <v>1.4900359602716977E-2</v>
      </c>
      <c r="AP62">
        <v>0.44667903422669042</v>
      </c>
      <c r="AQ62">
        <v>0.34392221529906863</v>
      </c>
      <c r="AR62">
        <v>0.10275681892762181</v>
      </c>
      <c r="AS62">
        <v>4.8114063046479387E-3</v>
      </c>
    </row>
    <row r="63" spans="1:45">
      <c r="A63">
        <v>1974</v>
      </c>
      <c r="B63">
        <v>1</v>
      </c>
      <c r="C63">
        <v>0.75470085488110872</v>
      </c>
      <c r="D63">
        <v>0.24529914511889123</v>
      </c>
      <c r="E63">
        <v>1.7930455304325091E-2</v>
      </c>
      <c r="F63">
        <v>0.7432322057102283</v>
      </c>
      <c r="G63">
        <v>0.57399108855218439</v>
      </c>
      <c r="H63">
        <v>0.16924111715804388</v>
      </c>
      <c r="I63">
        <v>7.0500216053465282E-3</v>
      </c>
      <c r="J63">
        <v>0.2963060047259205</v>
      </c>
      <c r="K63">
        <v>0.23400891180623329</v>
      </c>
      <c r="L63">
        <v>6.2297092919687221E-2</v>
      </c>
      <c r="M63">
        <v>1.3679599969081615E-3</v>
      </c>
      <c r="N63">
        <v>0.20206739765785642</v>
      </c>
      <c r="O63">
        <v>0.15974907341891387</v>
      </c>
      <c r="P63">
        <v>4.2318324238942537E-2</v>
      </c>
      <c r="Q63">
        <v>7.1533887546689065E-4</v>
      </c>
      <c r="R63">
        <v>8.4209321462935804E-2</v>
      </c>
      <c r="S63">
        <v>6.634840884804373E-2</v>
      </c>
      <c r="T63">
        <v>1.7860912614892071E-2</v>
      </c>
      <c r="U63">
        <v>1.5531722944123083E-4</v>
      </c>
      <c r="V63">
        <v>5.7820912435772698E-2</v>
      </c>
      <c r="W63">
        <v>4.5512192529679293E-2</v>
      </c>
      <c r="X63">
        <v>1.2308719906093404E-2</v>
      </c>
      <c r="Y63">
        <v>7.9934077864019564E-5</v>
      </c>
      <c r="Z63">
        <v>2.5296212789214678E-2</v>
      </c>
      <c r="AA63">
        <v>1.9891523840000924E-2</v>
      </c>
      <c r="AB63">
        <v>5.4046889492137557E-3</v>
      </c>
      <c r="AC63">
        <v>1.7469122700809641E-5</v>
      </c>
      <c r="AD63">
        <v>8.4111136736737535E-3</v>
      </c>
      <c r="AE63">
        <v>6.6131952953109698E-3</v>
      </c>
      <c r="AF63">
        <v>1.7979183783627837E-3</v>
      </c>
      <c r="AG63">
        <v>1.8469342371937885E-6</v>
      </c>
      <c r="AH63">
        <v>0.2567677942897717</v>
      </c>
      <c r="AI63">
        <v>0.18067868894517294</v>
      </c>
      <c r="AJ63">
        <v>7.6089105344598756E-2</v>
      </c>
      <c r="AK63">
        <v>1.0896549516505202E-2</v>
      </c>
      <c r="AL63">
        <v>0.7036939952740795</v>
      </c>
      <c r="AM63">
        <v>0.52063351446587303</v>
      </c>
      <c r="AN63">
        <v>0.18306048080820644</v>
      </c>
      <c r="AO63">
        <v>1.6585392197396964E-2</v>
      </c>
      <c r="AP63">
        <v>0.4469262009843078</v>
      </c>
      <c r="AQ63">
        <v>0.33995222535854874</v>
      </c>
      <c r="AR63">
        <v>0.10697397562575905</v>
      </c>
      <c r="AS63">
        <v>5.6903397824261386E-3</v>
      </c>
    </row>
    <row r="64" spans="1:45">
      <c r="A64">
        <v>1975</v>
      </c>
      <c r="B64">
        <v>1</v>
      </c>
      <c r="C64">
        <v>0.74753045779883331</v>
      </c>
      <c r="D64">
        <v>0.25246954220116669</v>
      </c>
      <c r="E64">
        <v>1.9953623387075736E-2</v>
      </c>
      <c r="F64">
        <v>0.74327783664102753</v>
      </c>
      <c r="G64">
        <v>0.5698435311869634</v>
      </c>
      <c r="H64">
        <v>0.17343430545406416</v>
      </c>
      <c r="I64">
        <v>8.3226277137107077E-3</v>
      </c>
      <c r="J64">
        <v>0.29630107944285555</v>
      </c>
      <c r="K64">
        <v>0.23275352094646046</v>
      </c>
      <c r="L64">
        <v>6.3547558496395082E-2</v>
      </c>
      <c r="M64">
        <v>1.6004932810356838E-3</v>
      </c>
      <c r="N64">
        <v>0.20195431824123489</v>
      </c>
      <c r="O64">
        <v>0.15886054782337722</v>
      </c>
      <c r="P64">
        <v>4.3093770417857655E-2</v>
      </c>
      <c r="Q64">
        <v>8.2965534332648052E-4</v>
      </c>
      <c r="R64">
        <v>8.4134438639836162E-2</v>
      </c>
      <c r="S64">
        <v>6.5911001277388845E-2</v>
      </c>
      <c r="T64">
        <v>1.8223437362447317E-2</v>
      </c>
      <c r="U64">
        <v>1.7042797353760688E-4</v>
      </c>
      <c r="V64">
        <v>5.7823243547261427E-2</v>
      </c>
      <c r="W64">
        <v>4.5239787316526253E-2</v>
      </c>
      <c r="X64">
        <v>1.258345623073517E-2</v>
      </c>
      <c r="Y64">
        <v>8.9013880958266293E-5</v>
      </c>
      <c r="Z64">
        <v>2.546082661966409E-2</v>
      </c>
      <c r="AA64">
        <v>1.9910492266566469E-2</v>
      </c>
      <c r="AB64">
        <v>5.5503343530976211E-3</v>
      </c>
      <c r="AC64">
        <v>1.9873953610050653E-5</v>
      </c>
      <c r="AD64">
        <v>8.6401422828998875E-3</v>
      </c>
      <c r="AE64">
        <v>6.7635627642192893E-3</v>
      </c>
      <c r="AF64">
        <v>1.876579518680598E-3</v>
      </c>
      <c r="AG64">
        <v>2.0623570587718137E-6</v>
      </c>
      <c r="AH64">
        <v>0.25672216335897247</v>
      </c>
      <c r="AI64">
        <v>0.17764699499079517</v>
      </c>
      <c r="AJ64">
        <v>7.9075168368177282E-2</v>
      </c>
      <c r="AK64">
        <v>1.1650697797874143E-2</v>
      </c>
      <c r="AL64">
        <v>0.70369892055714445</v>
      </c>
      <c r="AM64">
        <v>0.51470426140022785</v>
      </c>
      <c r="AN64">
        <v>0.1889946591569166</v>
      </c>
      <c r="AO64">
        <v>1.8381676323025842E-2</v>
      </c>
      <c r="AP64">
        <v>0.44697675719817198</v>
      </c>
      <c r="AQ64">
        <v>0.33705294620714871</v>
      </c>
      <c r="AR64">
        <v>0.10992381099102327</v>
      </c>
      <c r="AS64">
        <v>6.7333076359222359E-3</v>
      </c>
    </row>
    <row r="65" spans="1:45">
      <c r="A65">
        <v>1976</v>
      </c>
      <c r="B65">
        <v>1</v>
      </c>
      <c r="C65">
        <v>0.75284198073908259</v>
      </c>
      <c r="D65">
        <v>0.24715801926091743</v>
      </c>
      <c r="E65">
        <v>2.100935036318401E-2</v>
      </c>
      <c r="F65">
        <v>0.74226683100073387</v>
      </c>
      <c r="G65">
        <v>0.5734945387003646</v>
      </c>
      <c r="H65">
        <v>0.16877229230036925</v>
      </c>
      <c r="I65">
        <v>8.9576819488327731E-3</v>
      </c>
      <c r="J65">
        <v>0.29611729399630349</v>
      </c>
      <c r="K65">
        <v>0.23412802390912396</v>
      </c>
      <c r="L65">
        <v>6.1989270087179527E-2</v>
      </c>
      <c r="M65">
        <v>1.754518135951048E-3</v>
      </c>
      <c r="N65">
        <v>0.20169138862588909</v>
      </c>
      <c r="O65">
        <v>0.15971534709392898</v>
      </c>
      <c r="P65">
        <v>4.1976041531960114E-2</v>
      </c>
      <c r="Q65">
        <v>9.0057105509329979E-4</v>
      </c>
      <c r="R65">
        <v>8.3880229295779429E-2</v>
      </c>
      <c r="S65">
        <v>6.6135457819943261E-2</v>
      </c>
      <c r="T65">
        <v>1.7744771475836162E-2</v>
      </c>
      <c r="U65">
        <v>1.8291380096213038E-4</v>
      </c>
      <c r="V65">
        <v>5.7658814591363239E-2</v>
      </c>
      <c r="W65">
        <v>4.5407091685274362E-2</v>
      </c>
      <c r="X65">
        <v>1.2251722906088877E-2</v>
      </c>
      <c r="Y65">
        <v>9.5981897647838088E-5</v>
      </c>
      <c r="Z65">
        <v>2.5365717805723165E-2</v>
      </c>
      <c r="AA65">
        <v>1.9959943481057382E-2</v>
      </c>
      <c r="AB65">
        <v>5.4057743246657842E-3</v>
      </c>
      <c r="AC65">
        <v>2.1464713951431005E-5</v>
      </c>
      <c r="AD65">
        <v>8.7293621931365806E-3</v>
      </c>
      <c r="AE65">
        <v>6.8644148150455104E-3</v>
      </c>
      <c r="AF65">
        <v>1.86494737809107E-3</v>
      </c>
      <c r="AG65">
        <v>2.2271090237837181E-6</v>
      </c>
      <c r="AH65">
        <v>0.25773316899926613</v>
      </c>
      <c r="AI65">
        <v>0.17929839485563975</v>
      </c>
      <c r="AJ65">
        <v>7.8434774143626373E-2</v>
      </c>
      <c r="AK65">
        <v>1.2075635064624843E-2</v>
      </c>
      <c r="AL65">
        <v>0.70388270600369651</v>
      </c>
      <c r="AM65">
        <v>0.51863581160932182</v>
      </c>
      <c r="AN65">
        <v>0.18524689439437467</v>
      </c>
      <c r="AO65">
        <v>1.9286727569804017E-2</v>
      </c>
      <c r="AP65">
        <v>0.44614953700443039</v>
      </c>
      <c r="AQ65">
        <v>0.33932869353563078</v>
      </c>
      <c r="AR65">
        <v>0.10682084346879961</v>
      </c>
      <c r="AS65">
        <v>7.2156632988944506E-3</v>
      </c>
    </row>
    <row r="66" spans="1:45">
      <c r="A66">
        <v>1977</v>
      </c>
      <c r="B66">
        <v>1</v>
      </c>
      <c r="C66">
        <v>0.75997317884767246</v>
      </c>
      <c r="D66">
        <v>0.24002682115232749</v>
      </c>
      <c r="E66">
        <v>2.1475625662374744E-2</v>
      </c>
      <c r="F66">
        <v>0.74393454124532354</v>
      </c>
      <c r="G66">
        <v>0.58023695723435287</v>
      </c>
      <c r="H66">
        <v>0.16369758401097065</v>
      </c>
      <c r="I66">
        <v>9.2151915082816834E-3</v>
      </c>
      <c r="J66">
        <v>0.29946717325913141</v>
      </c>
      <c r="K66">
        <v>0.23854492224122401</v>
      </c>
      <c r="L66">
        <v>6.0922251017907415E-2</v>
      </c>
      <c r="M66">
        <v>1.8759117168226553E-3</v>
      </c>
      <c r="N66">
        <v>0.20495260122890002</v>
      </c>
      <c r="O66">
        <v>0.16345508104225051</v>
      </c>
      <c r="P66">
        <v>4.1497520186649504E-2</v>
      </c>
      <c r="Q66">
        <v>9.6192054445329669E-4</v>
      </c>
      <c r="R66">
        <v>8.5985069722307017E-2</v>
      </c>
      <c r="S66">
        <v>6.8326856455119447E-2</v>
      </c>
      <c r="T66">
        <v>1.7658213267187573E-2</v>
      </c>
      <c r="U66">
        <v>1.9003908921812825E-4</v>
      </c>
      <c r="V66">
        <v>5.9445033024299931E-2</v>
      </c>
      <c r="W66">
        <v>4.7193278775298504E-2</v>
      </c>
      <c r="X66">
        <v>1.2251754249001429E-2</v>
      </c>
      <c r="Y66">
        <v>9.8147054335242964E-5</v>
      </c>
      <c r="Z66">
        <v>2.6476921537841314E-2</v>
      </c>
      <c r="AA66">
        <v>2.0999414388947667E-2</v>
      </c>
      <c r="AB66">
        <v>5.4775071488936469E-3</v>
      </c>
      <c r="AC66">
        <v>2.2065985419869449E-5</v>
      </c>
      <c r="AD66">
        <v>9.2210635271889885E-3</v>
      </c>
      <c r="AE66">
        <v>7.3051100829765615E-3</v>
      </c>
      <c r="AF66">
        <v>1.9159534442124272E-3</v>
      </c>
      <c r="AG66">
        <v>2.2968748943030317E-6</v>
      </c>
      <c r="AH66">
        <v>0.25606545875467646</v>
      </c>
      <c r="AI66">
        <v>0.17968263857239936</v>
      </c>
      <c r="AJ66">
        <v>7.63828201822771E-2</v>
      </c>
      <c r="AK66">
        <v>1.2286852623159443E-2</v>
      </c>
      <c r="AL66">
        <v>0.70053282674086859</v>
      </c>
      <c r="AM66">
        <v>0.52134719861425727</v>
      </c>
      <c r="AN66">
        <v>0.17918562812661126</v>
      </c>
      <c r="AO66">
        <v>1.9634182619516893E-2</v>
      </c>
      <c r="AP66">
        <v>0.44446736798619213</v>
      </c>
      <c r="AQ66">
        <v>0.34165445170849196</v>
      </c>
      <c r="AR66">
        <v>0.10281291627770016</v>
      </c>
      <c r="AS66">
        <v>7.3526024262451691E-3</v>
      </c>
    </row>
    <row r="67" spans="1:45">
      <c r="A67">
        <v>1978</v>
      </c>
      <c r="B67">
        <v>1</v>
      </c>
      <c r="C67">
        <v>0.76664286464793219</v>
      </c>
      <c r="D67">
        <v>0.23335713535206776</v>
      </c>
      <c r="E67">
        <v>2.1914045107742523E-2</v>
      </c>
      <c r="F67">
        <v>0.74552496505280885</v>
      </c>
      <c r="G67">
        <v>0.58654256675795247</v>
      </c>
      <c r="H67">
        <v>0.15898239829485636</v>
      </c>
      <c r="I67">
        <v>9.5092776487886634E-3</v>
      </c>
      <c r="J67">
        <v>0.30211327896532225</v>
      </c>
      <c r="K67">
        <v>0.24253402167043334</v>
      </c>
      <c r="L67">
        <v>5.9579257294888922E-2</v>
      </c>
      <c r="M67">
        <v>1.8975003891771724E-3</v>
      </c>
      <c r="N67">
        <v>0.20744801402954938</v>
      </c>
      <c r="O67">
        <v>0.16671316847523343</v>
      </c>
      <c r="P67">
        <v>4.0734845554315939E-2</v>
      </c>
      <c r="Q67">
        <v>9.7323847058111159E-4</v>
      </c>
      <c r="R67">
        <v>8.8024218939337207E-2</v>
      </c>
      <c r="S67">
        <v>7.0494677041693779E-2</v>
      </c>
      <c r="T67">
        <v>1.7529541897643428E-2</v>
      </c>
      <c r="U67">
        <v>1.8691693509322971E-4</v>
      </c>
      <c r="V67">
        <v>6.1419915917155343E-2</v>
      </c>
      <c r="W67">
        <v>4.9142071080681235E-2</v>
      </c>
      <c r="X67">
        <v>1.2277844836474105E-2</v>
      </c>
      <c r="Y67">
        <v>9.8719141802434013E-5</v>
      </c>
      <c r="Z67">
        <v>2.7970619971385835E-2</v>
      </c>
      <c r="AA67">
        <v>2.2357789839376564E-2</v>
      </c>
      <c r="AB67">
        <v>5.6128301320092725E-3</v>
      </c>
      <c r="AC67">
        <v>2.1837190450513441E-5</v>
      </c>
      <c r="AD67">
        <v>9.9484102267082264E-3</v>
      </c>
      <c r="AE67">
        <v>7.9438594067556684E-3</v>
      </c>
      <c r="AF67">
        <v>2.004550819952558E-3</v>
      </c>
      <c r="AG67">
        <v>2.3628233625495862E-6</v>
      </c>
      <c r="AH67">
        <v>0.25447503494719115</v>
      </c>
      <c r="AI67">
        <v>0.18004394627304815</v>
      </c>
      <c r="AJ67">
        <v>7.4431088674142984E-2</v>
      </c>
      <c r="AK67">
        <v>1.2432705230552156E-2</v>
      </c>
      <c r="AL67">
        <v>0.69788672103467775</v>
      </c>
      <c r="AM67">
        <v>0.52401961362920413</v>
      </c>
      <c r="AN67">
        <v>0.17386710740547368</v>
      </c>
      <c r="AO67">
        <v>2.0056281494596425E-2</v>
      </c>
      <c r="AP67">
        <v>0.4434116860874866</v>
      </c>
      <c r="AQ67">
        <v>0.34396743646714634</v>
      </c>
      <c r="AR67">
        <v>9.9444249620340278E-2</v>
      </c>
      <c r="AS67">
        <v>7.6278283145490575E-3</v>
      </c>
    </row>
    <row r="68" spans="1:45">
      <c r="A68">
        <v>1979</v>
      </c>
      <c r="B68">
        <v>1</v>
      </c>
      <c r="C68">
        <v>0.77054551134719973</v>
      </c>
      <c r="D68">
        <v>0.22945448865280033</v>
      </c>
      <c r="E68">
        <v>2.269882452340144E-2</v>
      </c>
      <c r="F68">
        <v>0.74469691514968872</v>
      </c>
      <c r="G68">
        <v>0.58872548739738306</v>
      </c>
      <c r="H68">
        <v>0.1559714277523056</v>
      </c>
      <c r="I68">
        <v>1.0204259250561802E-2</v>
      </c>
      <c r="J68">
        <v>0.30372390151023865</v>
      </c>
      <c r="K68">
        <v>0.24497038978076263</v>
      </c>
      <c r="L68">
        <v>5.8753511729476002E-2</v>
      </c>
      <c r="M68">
        <v>1.9952029454265064E-3</v>
      </c>
      <c r="N68">
        <v>0.21015554666519165</v>
      </c>
      <c r="O68">
        <v>0.16969793120720617</v>
      </c>
      <c r="P68">
        <v>4.0457615457985478E-2</v>
      </c>
      <c r="Q68">
        <v>1.0182059027197016E-3</v>
      </c>
      <c r="R68">
        <v>9.1394543647766113E-2</v>
      </c>
      <c r="S68">
        <v>7.3538265075346568E-2</v>
      </c>
      <c r="T68">
        <v>1.7856278572419546E-2</v>
      </c>
      <c r="U68">
        <v>1.8815368138597326E-4</v>
      </c>
      <c r="V68">
        <v>6.4811594784259796E-2</v>
      </c>
      <c r="W68">
        <v>5.2092585390342117E-2</v>
      </c>
      <c r="X68">
        <v>1.2719009393917683E-2</v>
      </c>
      <c r="Y68">
        <v>1.0222955674289364E-4</v>
      </c>
      <c r="Z68">
        <v>3.0888371169567108E-2</v>
      </c>
      <c r="AA68">
        <v>2.4799686472750694E-2</v>
      </c>
      <c r="AB68">
        <v>6.0886846968164149E-3</v>
      </c>
      <c r="AC68">
        <v>2.1761934900416862E-5</v>
      </c>
      <c r="AD68">
        <v>1.168143842369318E-2</v>
      </c>
      <c r="AE68">
        <v>9.3663346814584301E-3</v>
      </c>
      <c r="AF68">
        <v>2.31510374223475E-3</v>
      </c>
      <c r="AG68">
        <v>2.397000602970687E-6</v>
      </c>
      <c r="AH68">
        <v>0.25530308485031128</v>
      </c>
      <c r="AI68">
        <v>0.18176017966721233</v>
      </c>
      <c r="AJ68">
        <v>7.3542905183098944E-2</v>
      </c>
      <c r="AK68">
        <v>1.2523983300410761E-2</v>
      </c>
      <c r="AL68">
        <v>0.69627609848976135</v>
      </c>
      <c r="AM68">
        <v>0.52547928372062502</v>
      </c>
      <c r="AN68">
        <v>0.17079681476913636</v>
      </c>
      <c r="AO68">
        <v>2.0748242090332929E-2</v>
      </c>
      <c r="AP68">
        <v>0.44097301363945007</v>
      </c>
      <c r="AQ68">
        <v>0.34371094632287202</v>
      </c>
      <c r="AR68">
        <v>9.7262067316578077E-2</v>
      </c>
      <c r="AS68">
        <v>8.2283576869518309E-3</v>
      </c>
    </row>
    <row r="69" spans="1:45">
      <c r="A69">
        <v>1980</v>
      </c>
      <c r="B69">
        <v>1</v>
      </c>
      <c r="C69">
        <v>0.75783282246799322</v>
      </c>
      <c r="D69">
        <v>0.24216717753200681</v>
      </c>
      <c r="E69">
        <v>2.4768873898596611E-2</v>
      </c>
      <c r="F69">
        <v>0.74359977245330811</v>
      </c>
      <c r="G69">
        <v>0.580380620853712</v>
      </c>
      <c r="H69">
        <v>0.16321915159959613</v>
      </c>
      <c r="I69">
        <v>1.1298123559600606E-2</v>
      </c>
      <c r="J69">
        <v>0.29588845372200012</v>
      </c>
      <c r="K69">
        <v>0.23602499793083842</v>
      </c>
      <c r="L69">
        <v>5.9863455791161695E-2</v>
      </c>
      <c r="M69">
        <v>2.3205153579059319E-3</v>
      </c>
      <c r="N69">
        <v>0.20167680084705353</v>
      </c>
      <c r="O69">
        <v>0.16118935325341138</v>
      </c>
      <c r="P69">
        <v>4.0487447593642138E-2</v>
      </c>
      <c r="Q69">
        <v>1.1507810088509445E-3</v>
      </c>
      <c r="R69">
        <v>8.5684642195701599E-2</v>
      </c>
      <c r="S69">
        <v>6.8281977766776608E-2</v>
      </c>
      <c r="T69">
        <v>1.7402664428924988E-2</v>
      </c>
      <c r="U69">
        <v>2.1238558023734192E-4</v>
      </c>
      <c r="V69">
        <v>6.0164827853441238E-2</v>
      </c>
      <c r="W69">
        <v>4.7885730817185515E-2</v>
      </c>
      <c r="X69">
        <v>1.227909703625572E-2</v>
      </c>
      <c r="Y69">
        <v>1.0534439950632242E-4</v>
      </c>
      <c r="Z69">
        <v>2.7645653113722801E-2</v>
      </c>
      <c r="AA69">
        <v>2.1961894358631988E-2</v>
      </c>
      <c r="AB69">
        <v>5.6837587550908134E-3</v>
      </c>
      <c r="AC69">
        <v>2.1230248923703656E-5</v>
      </c>
      <c r="AD69">
        <v>9.6682058647274971E-3</v>
      </c>
      <c r="AE69">
        <v>7.6692905513578375E-3</v>
      </c>
      <c r="AF69">
        <v>1.9989153133696596E-3</v>
      </c>
      <c r="AG69">
        <v>2.4671467730063678E-6</v>
      </c>
      <c r="AH69">
        <v>0.25640022754669189</v>
      </c>
      <c r="AI69">
        <v>0.17738864168915447</v>
      </c>
      <c r="AJ69">
        <v>7.9011585857537439E-2</v>
      </c>
      <c r="AK69">
        <v>1.3499952327640471E-2</v>
      </c>
      <c r="AL69">
        <v>0.70411154627799988</v>
      </c>
      <c r="AM69">
        <v>0.52171338887874641</v>
      </c>
      <c r="AN69">
        <v>0.18239815739925341</v>
      </c>
      <c r="AO69">
        <v>2.2490327452416616E-2</v>
      </c>
      <c r="AP69">
        <v>0.44771131873130798</v>
      </c>
      <c r="AQ69">
        <v>0.34431413565643271</v>
      </c>
      <c r="AR69">
        <v>0.10339718307487526</v>
      </c>
      <c r="AS69">
        <v>8.9953111051199672E-3</v>
      </c>
    </row>
    <row r="70" spans="1:45">
      <c r="A70">
        <v>1981</v>
      </c>
      <c r="B70">
        <v>1</v>
      </c>
      <c r="C70">
        <v>0.75889736258517593</v>
      </c>
      <c r="D70">
        <v>0.24110263741482407</v>
      </c>
      <c r="E70">
        <v>2.616028137316162E-2</v>
      </c>
      <c r="F70">
        <v>0.74925202131271362</v>
      </c>
      <c r="G70">
        <v>0.58545748398373798</v>
      </c>
      <c r="H70">
        <v>0.16379453732897561</v>
      </c>
      <c r="I70">
        <v>1.2779332803180308E-2</v>
      </c>
      <c r="J70">
        <v>0.30549880862236023</v>
      </c>
      <c r="K70">
        <v>0.24411733749889863</v>
      </c>
      <c r="L70">
        <v>6.1381471123461588E-2</v>
      </c>
      <c r="M70">
        <v>2.6807553875368519E-3</v>
      </c>
      <c r="N70">
        <v>0.21083419024944305</v>
      </c>
      <c r="O70">
        <v>0.16882430691446063</v>
      </c>
      <c r="P70">
        <v>4.2009883334982422E-2</v>
      </c>
      <c r="Q70">
        <v>1.3285110449350439E-3</v>
      </c>
      <c r="R70">
        <v>9.2760540544986725E-2</v>
      </c>
      <c r="S70">
        <v>7.4025659647482062E-2</v>
      </c>
      <c r="T70">
        <v>1.873488089750467E-2</v>
      </c>
      <c r="U70">
        <v>2.2498450976082219E-4</v>
      </c>
      <c r="V70">
        <v>6.6362939774990082E-2</v>
      </c>
      <c r="W70">
        <v>5.290346047700295E-2</v>
      </c>
      <c r="X70">
        <v>1.3459479297987128E-2</v>
      </c>
      <c r="Y70">
        <v>1.1149139115927402E-4</v>
      </c>
      <c r="Z70">
        <v>3.1754404306411743E-2</v>
      </c>
      <c r="AA70">
        <v>2.5275752323065045E-2</v>
      </c>
      <c r="AB70">
        <v>6.4786519833466994E-3</v>
      </c>
      <c r="AC70">
        <v>2.46743125741379E-5</v>
      </c>
      <c r="AD70">
        <v>1.1536963284015656E-2</v>
      </c>
      <c r="AE70">
        <v>9.1604722799900479E-3</v>
      </c>
      <c r="AF70">
        <v>2.3764910040256068E-3</v>
      </c>
      <c r="AG70">
        <v>2.4753296900702573E-6</v>
      </c>
      <c r="AH70">
        <v>0.25074797868728638</v>
      </c>
      <c r="AI70">
        <v>0.17337683772082013</v>
      </c>
      <c r="AJ70">
        <v>7.7371140966466231E-2</v>
      </c>
      <c r="AK70">
        <v>1.3408912912760246E-2</v>
      </c>
      <c r="AL70">
        <v>0.69450119137763977</v>
      </c>
      <c r="AM70">
        <v>0.5146851045056251</v>
      </c>
      <c r="AN70">
        <v>0.17981608687201464</v>
      </c>
      <c r="AO70">
        <v>2.3523093851362854E-2</v>
      </c>
      <c r="AP70">
        <v>0.44375321269035339</v>
      </c>
      <c r="AQ70">
        <v>0.34129785128153617</v>
      </c>
      <c r="AR70">
        <v>0.10245536140881722</v>
      </c>
      <c r="AS70">
        <v>1.011873765165446E-2</v>
      </c>
    </row>
    <row r="71" spans="1:45">
      <c r="A71">
        <v>1982</v>
      </c>
      <c r="B71">
        <v>1</v>
      </c>
      <c r="C71">
        <v>0.74926138485897054</v>
      </c>
      <c r="D71">
        <v>0.25073861514102946</v>
      </c>
      <c r="E71">
        <v>2.8555093915180185E-2</v>
      </c>
      <c r="F71">
        <v>0.75645339488983154</v>
      </c>
      <c r="G71">
        <v>0.58375389550199641</v>
      </c>
      <c r="H71">
        <v>0.17269949938783516</v>
      </c>
      <c r="I71">
        <v>1.4427373926658625E-2</v>
      </c>
      <c r="J71">
        <v>0.30886802077293396</v>
      </c>
      <c r="K71">
        <v>0.24394556216524937</v>
      </c>
      <c r="L71">
        <v>6.4922458607684599E-2</v>
      </c>
      <c r="M71">
        <v>3.1900874247627951E-3</v>
      </c>
      <c r="N71">
        <v>0.21297821402549744</v>
      </c>
      <c r="O71">
        <v>0.16860011426518143</v>
      </c>
      <c r="P71">
        <v>4.4378099760316016E-2</v>
      </c>
      <c r="Q71">
        <v>1.5592556224437663E-3</v>
      </c>
      <c r="R71">
        <v>9.415377676486969E-2</v>
      </c>
      <c r="S71">
        <v>7.4280242457554796E-2</v>
      </c>
      <c r="T71">
        <v>1.9873534307314891E-2</v>
      </c>
      <c r="U71">
        <v>2.7045012016701435E-4</v>
      </c>
      <c r="V71">
        <v>6.7910440266132355E-2</v>
      </c>
      <c r="W71">
        <v>5.3478384017399419E-2</v>
      </c>
      <c r="X71">
        <v>1.4432056248732937E-2</v>
      </c>
      <c r="Y71">
        <v>1.282528982950026E-4</v>
      </c>
      <c r="Z71">
        <v>3.3213101327419281E-2</v>
      </c>
      <c r="AA71">
        <v>2.6097910120348414E-2</v>
      </c>
      <c r="AB71">
        <v>7.1151912070708673E-3</v>
      </c>
      <c r="AC71">
        <v>2.6481344176121047E-5</v>
      </c>
      <c r="AD71">
        <v>1.2412231415510178E-2</v>
      </c>
      <c r="AE71">
        <v>9.801575954889178E-3</v>
      </c>
      <c r="AF71">
        <v>2.6106554606209987E-3</v>
      </c>
      <c r="AG71">
        <v>2.812312492567879E-6</v>
      </c>
      <c r="AH71">
        <v>0.24354660511016846</v>
      </c>
      <c r="AI71">
        <v>0.16542935569974532</v>
      </c>
      <c r="AJ71">
        <v>7.8117249410423154E-2</v>
      </c>
      <c r="AK71">
        <v>1.4164331938665621E-2</v>
      </c>
      <c r="AL71">
        <v>0.69113197922706604</v>
      </c>
      <c r="AM71">
        <v>0.50521614790094671</v>
      </c>
      <c r="AN71">
        <v>0.18591583132611939</v>
      </c>
      <c r="AO71">
        <v>2.5413121281451366E-2</v>
      </c>
      <c r="AP71">
        <v>0.44758537411689758</v>
      </c>
      <c r="AQ71">
        <v>0.33976523418151999</v>
      </c>
      <c r="AR71">
        <v>0.1078201399353776</v>
      </c>
      <c r="AS71">
        <v>1.1258772053833441E-2</v>
      </c>
    </row>
    <row r="72" spans="1:45">
      <c r="A72">
        <v>1983</v>
      </c>
      <c r="B72">
        <v>1</v>
      </c>
      <c r="C72">
        <v>0.74884779133807045</v>
      </c>
      <c r="D72">
        <v>0.2511522086619295</v>
      </c>
      <c r="E72">
        <v>2.9966179777290658E-2</v>
      </c>
      <c r="F72">
        <v>0.76522892713546753</v>
      </c>
      <c r="G72">
        <v>0.59091626423264776</v>
      </c>
      <c r="H72">
        <v>0.1743126629028198</v>
      </c>
      <c r="I72">
        <v>1.5774399503777202E-2</v>
      </c>
      <c r="J72">
        <v>0.31594300270080566</v>
      </c>
      <c r="K72">
        <v>0.24951084339282983</v>
      </c>
      <c r="L72">
        <v>6.643215930797583E-2</v>
      </c>
      <c r="M72">
        <v>3.2926432330536957E-3</v>
      </c>
      <c r="N72">
        <v>0.2180924117565155</v>
      </c>
      <c r="O72">
        <v>0.17256566347307592</v>
      </c>
      <c r="P72">
        <v>4.5526748283439583E-2</v>
      </c>
      <c r="Q72">
        <v>1.6789417989782562E-3</v>
      </c>
      <c r="R72">
        <v>9.7093850374221802E-2</v>
      </c>
      <c r="S72">
        <v>7.665877565025149E-2</v>
      </c>
      <c r="T72">
        <v>2.0435074723970312E-2</v>
      </c>
      <c r="U72">
        <v>2.941319881824329E-4</v>
      </c>
      <c r="V72">
        <v>6.979428231716156E-2</v>
      </c>
      <c r="W72">
        <v>5.5075865997502346E-2</v>
      </c>
      <c r="X72">
        <v>1.4718416319659216E-2</v>
      </c>
      <c r="Y72">
        <v>1.3724276839933712E-4</v>
      </c>
      <c r="Z72">
        <v>3.339768573641777E-2</v>
      </c>
      <c r="AA72">
        <v>2.6252050664956068E-2</v>
      </c>
      <c r="AB72">
        <v>7.145635071461702E-3</v>
      </c>
      <c r="AC72">
        <v>2.8741438028431823E-5</v>
      </c>
      <c r="AD72">
        <v>1.1935989372432232E-2</v>
      </c>
      <c r="AE72">
        <v>9.3251783397318225E-3</v>
      </c>
      <c r="AF72">
        <v>2.6108110327004086E-3</v>
      </c>
      <c r="AG72">
        <v>3.0271381632059728E-6</v>
      </c>
      <c r="AH72">
        <v>0.23477107286453247</v>
      </c>
      <c r="AI72">
        <v>0.15784195758512692</v>
      </c>
      <c r="AJ72">
        <v>7.6929115279405533E-2</v>
      </c>
      <c r="AK72">
        <v>1.4231642819839959E-2</v>
      </c>
      <c r="AL72">
        <v>0.68405699729919434</v>
      </c>
      <c r="AM72">
        <v>0.49921748485545309</v>
      </c>
      <c r="AN72">
        <v>0.18483951244374125</v>
      </c>
      <c r="AO72">
        <v>2.6734995954767107E-2</v>
      </c>
      <c r="AP72">
        <v>0.44928592443466187</v>
      </c>
      <c r="AQ72">
        <v>0.34135429876743678</v>
      </c>
      <c r="AR72">
        <v>0.1079316256672251</v>
      </c>
      <c r="AS72">
        <v>1.2512252671905325E-2</v>
      </c>
    </row>
    <row r="73" spans="1:45">
      <c r="A73">
        <v>1984</v>
      </c>
      <c r="B73">
        <v>1</v>
      </c>
      <c r="C73">
        <v>0.7625722070994374</v>
      </c>
      <c r="D73">
        <v>0.23742779290056254</v>
      </c>
      <c r="E73">
        <v>2.9418520667381154E-2</v>
      </c>
      <c r="F73">
        <v>0.77377593517303467</v>
      </c>
      <c r="G73">
        <v>0.6078903938700837</v>
      </c>
      <c r="H73">
        <v>0.16588554130295091</v>
      </c>
      <c r="I73">
        <v>1.5428004071986101E-2</v>
      </c>
      <c r="J73">
        <v>0.3315216600894928</v>
      </c>
      <c r="K73">
        <v>0.26578852608247799</v>
      </c>
      <c r="L73">
        <v>6.5733134007014818E-2</v>
      </c>
      <c r="M73">
        <v>3.391926135172885E-3</v>
      </c>
      <c r="N73">
        <v>0.23284605145454407</v>
      </c>
      <c r="O73">
        <v>0.18713363971527636</v>
      </c>
      <c r="P73">
        <v>4.5712411739267711E-2</v>
      </c>
      <c r="Q73">
        <v>1.6595746523412572E-3</v>
      </c>
      <c r="R73">
        <v>0.10806571692228317</v>
      </c>
      <c r="S73">
        <v>8.6773325086951889E-2</v>
      </c>
      <c r="T73">
        <v>2.1292391835331281E-2</v>
      </c>
      <c r="U73">
        <v>2.7331124664009906E-4</v>
      </c>
      <c r="V73">
        <v>7.8901298344135284E-2</v>
      </c>
      <c r="W73">
        <v>6.3332439371620336E-2</v>
      </c>
      <c r="X73">
        <v>1.5568858972514947E-2</v>
      </c>
      <c r="Y73">
        <v>1.346720147658154E-4</v>
      </c>
      <c r="Z73">
        <v>3.9447356015443802E-2</v>
      </c>
      <c r="AA73">
        <v>3.1592320288764034E-2</v>
      </c>
      <c r="AB73">
        <v>7.8550357266797648E-3</v>
      </c>
      <c r="AC73">
        <v>2.8547418534065877E-5</v>
      </c>
      <c r="AD73">
        <v>1.4322672970592976E-2</v>
      </c>
      <c r="AE73">
        <v>1.1376490107019237E-2</v>
      </c>
      <c r="AF73">
        <v>2.9461828635737397E-3</v>
      </c>
      <c r="AG73">
        <v>2.9228411781695466E-6</v>
      </c>
      <c r="AH73">
        <v>0.22622406482696533</v>
      </c>
      <c r="AI73">
        <v>0.15458270766760956</v>
      </c>
      <c r="AJ73">
        <v>7.1641357159355767E-2</v>
      </c>
      <c r="AK73">
        <v>1.4035831904196669E-2</v>
      </c>
      <c r="AL73">
        <v>0.6684783399105072</v>
      </c>
      <c r="AM73">
        <v>0.49667125027333048</v>
      </c>
      <c r="AN73">
        <v>0.17180708963717672</v>
      </c>
      <c r="AO73">
        <v>2.608611674585588E-2</v>
      </c>
      <c r="AP73">
        <v>0.44225427508354187</v>
      </c>
      <c r="AQ73">
        <v>0.34205747800205755</v>
      </c>
      <c r="AR73">
        <v>0.10019679708148432</v>
      </c>
      <c r="AS73">
        <v>1.2063666345835311E-2</v>
      </c>
    </row>
    <row r="74" spans="1:45">
      <c r="A74">
        <v>1985</v>
      </c>
      <c r="B74">
        <v>1</v>
      </c>
      <c r="C74">
        <v>0.75942240681544604</v>
      </c>
      <c r="D74">
        <v>0.24057759318455396</v>
      </c>
      <c r="E74">
        <v>2.9698085337716673E-2</v>
      </c>
      <c r="F74">
        <v>0.77330988645553589</v>
      </c>
      <c r="G74">
        <v>0.60494436723422651</v>
      </c>
      <c r="H74">
        <v>0.16836551922130941</v>
      </c>
      <c r="I74">
        <v>1.564460566607757E-2</v>
      </c>
      <c r="J74">
        <v>0.32920783758163452</v>
      </c>
      <c r="K74">
        <v>0.26291227481730461</v>
      </c>
      <c r="L74">
        <v>6.6295562764329921E-2</v>
      </c>
      <c r="M74">
        <v>3.3481441607208146E-3</v>
      </c>
      <c r="N74">
        <v>0.23065434396266937</v>
      </c>
      <c r="O74">
        <v>0.18453883165439366</v>
      </c>
      <c r="P74">
        <v>4.6115512308275708E-2</v>
      </c>
      <c r="Q74">
        <v>1.6773674986682672E-3</v>
      </c>
      <c r="R74">
        <v>0.10700137913227081</v>
      </c>
      <c r="S74">
        <v>8.5476991935943297E-2</v>
      </c>
      <c r="T74">
        <v>2.1524387196327516E-2</v>
      </c>
      <c r="U74">
        <v>2.7409740252383122E-4</v>
      </c>
      <c r="V74">
        <v>7.8345887362957001E-2</v>
      </c>
      <c r="W74">
        <v>6.253813566678601E-2</v>
      </c>
      <c r="X74">
        <v>1.5807751696170998E-2</v>
      </c>
      <c r="Y74">
        <v>1.2925324185613366E-4</v>
      </c>
      <c r="Z74">
        <v>3.8526229560375214E-2</v>
      </c>
      <c r="AA74">
        <v>3.0683039742401937E-2</v>
      </c>
      <c r="AB74">
        <v>7.8431898179732763E-3</v>
      </c>
      <c r="AC74">
        <v>3.1377783310128527E-5</v>
      </c>
      <c r="AD74">
        <v>1.3161777518689632E-2</v>
      </c>
      <c r="AE74">
        <v>1.04364669152815E-2</v>
      </c>
      <c r="AF74">
        <v>2.7253106034081328E-3</v>
      </c>
      <c r="AG74">
        <v>5.188460348591894E-6</v>
      </c>
      <c r="AH74">
        <v>0.22669011354446411</v>
      </c>
      <c r="AI74">
        <v>0.15437406715984781</v>
      </c>
      <c r="AJ74">
        <v>7.2316046384616306E-2</v>
      </c>
      <c r="AK74">
        <v>1.4101957603526527E-2</v>
      </c>
      <c r="AL74">
        <v>0.67079216241836548</v>
      </c>
      <c r="AM74">
        <v>0.49638680076301822</v>
      </c>
      <c r="AN74">
        <v>0.17440536165534729</v>
      </c>
      <c r="AO74">
        <v>2.6416752426949606E-2</v>
      </c>
      <c r="AP74">
        <v>0.44410204887390137</v>
      </c>
      <c r="AQ74">
        <v>0.34198185792138158</v>
      </c>
      <c r="AR74">
        <v>0.10212019095251981</v>
      </c>
      <c r="AS74">
        <v>1.2328319466849596E-2</v>
      </c>
    </row>
    <row r="75" spans="1:45">
      <c r="A75">
        <v>1986</v>
      </c>
      <c r="B75">
        <v>1</v>
      </c>
      <c r="C75">
        <v>0.75359016221457342</v>
      </c>
      <c r="D75">
        <v>0.24640983778542655</v>
      </c>
      <c r="E75">
        <v>3.090408991072624E-2</v>
      </c>
      <c r="F75">
        <v>0.77293986082077026</v>
      </c>
      <c r="G75">
        <v>0.60089429015639095</v>
      </c>
      <c r="H75">
        <v>0.17204557066437934</v>
      </c>
      <c r="I75">
        <v>1.5854691072362929E-2</v>
      </c>
      <c r="J75">
        <v>0.32228466868400574</v>
      </c>
      <c r="K75">
        <v>0.25611147434928233</v>
      </c>
      <c r="L75">
        <v>6.6173194334723406E-2</v>
      </c>
      <c r="M75">
        <v>3.2012206353259219E-3</v>
      </c>
      <c r="N75">
        <v>0.22324788570404053</v>
      </c>
      <c r="O75">
        <v>0.17781967871644799</v>
      </c>
      <c r="P75">
        <v>4.5428206987592541E-2</v>
      </c>
      <c r="Q75">
        <v>1.6145302568350403E-3</v>
      </c>
      <c r="R75">
        <v>9.9708005785942078E-2</v>
      </c>
      <c r="S75">
        <v>7.9506116487784634E-2</v>
      </c>
      <c r="T75">
        <v>2.0201889298157447E-2</v>
      </c>
      <c r="U75">
        <v>2.7354020124662062E-4</v>
      </c>
      <c r="V75">
        <v>7.1118816733360291E-2</v>
      </c>
      <c r="W75">
        <v>5.6741084627558669E-2</v>
      </c>
      <c r="X75">
        <v>1.437773210580162E-2</v>
      </c>
      <c r="Y75">
        <v>1.3479849599418834E-4</v>
      </c>
      <c r="Z75">
        <v>3.2573111355304718E-2</v>
      </c>
      <c r="AA75">
        <v>2.5938669238789964E-2</v>
      </c>
      <c r="AB75">
        <v>6.6344421165147535E-3</v>
      </c>
      <c r="AC75">
        <v>2.7849032964669338E-5</v>
      </c>
      <c r="AD75">
        <v>1.0958768427371979E-2</v>
      </c>
      <c r="AE75">
        <v>8.672905312288209E-3</v>
      </c>
      <c r="AF75">
        <v>2.2858631150837693E-3</v>
      </c>
      <c r="AG75">
        <v>3.1291689097272932E-6</v>
      </c>
      <c r="AH75">
        <v>0.22706013917922974</v>
      </c>
      <c r="AI75">
        <v>0.15258935402261908</v>
      </c>
      <c r="AJ75">
        <v>7.4470785156610639E-2</v>
      </c>
      <c r="AK75">
        <v>1.5101546150842943E-2</v>
      </c>
      <c r="AL75">
        <v>0.67771533131599426</v>
      </c>
      <c r="AM75">
        <v>0.49736449899513391</v>
      </c>
      <c r="AN75">
        <v>0.18035083232086035</v>
      </c>
      <c r="AO75">
        <v>2.7767352963334081E-2</v>
      </c>
      <c r="AP75">
        <v>0.45065519213676453</v>
      </c>
      <c r="AQ75">
        <v>0.34473829665187705</v>
      </c>
      <c r="AR75">
        <v>0.1059168954848875</v>
      </c>
      <c r="AS75">
        <v>1.2682885561158588E-2</v>
      </c>
    </row>
    <row r="76" spans="1:45">
      <c r="A76">
        <v>1987</v>
      </c>
      <c r="B76">
        <v>1</v>
      </c>
      <c r="C76">
        <v>0.75692003937823549</v>
      </c>
      <c r="D76">
        <v>0.24307996062176451</v>
      </c>
      <c r="E76">
        <v>3.1420172875197494E-2</v>
      </c>
      <c r="F76">
        <v>0.77530390024185181</v>
      </c>
      <c r="G76">
        <v>0.60684587933017531</v>
      </c>
      <c r="H76">
        <v>0.1684580209116765</v>
      </c>
      <c r="I76">
        <v>1.4915735703496505E-2</v>
      </c>
      <c r="J76">
        <v>0.32964673638343811</v>
      </c>
      <c r="K76">
        <v>0.26343128929875181</v>
      </c>
      <c r="L76">
        <v>6.6215447084686269E-2</v>
      </c>
      <c r="M76">
        <v>2.8707458352283831E-3</v>
      </c>
      <c r="N76">
        <v>0.23311150074005127</v>
      </c>
      <c r="O76">
        <v>0.18668433773883808</v>
      </c>
      <c r="P76">
        <v>4.6427163001213183E-2</v>
      </c>
      <c r="Q76">
        <v>1.4488238739529733E-3</v>
      </c>
      <c r="R76">
        <v>0.10979178547859192</v>
      </c>
      <c r="S76">
        <v>8.8157004208040096E-2</v>
      </c>
      <c r="T76">
        <v>2.1634781270551819E-2</v>
      </c>
      <c r="U76">
        <v>2.5580558468811526E-4</v>
      </c>
      <c r="V76">
        <v>7.9794488847255707E-2</v>
      </c>
      <c r="W76">
        <v>6.4167503838759896E-2</v>
      </c>
      <c r="X76">
        <v>1.5626985008495815E-2</v>
      </c>
      <c r="Y76">
        <v>1.3254580722392971E-4</v>
      </c>
      <c r="Z76">
        <v>3.8209933787584305E-2</v>
      </c>
      <c r="AA76">
        <v>3.0689639724960353E-2</v>
      </c>
      <c r="AB76">
        <v>7.5202940626239514E-3</v>
      </c>
      <c r="AC76">
        <v>2.8181164592310467E-5</v>
      </c>
      <c r="AD76">
        <v>1.3148624449968338E-2</v>
      </c>
      <c r="AE76">
        <v>1.0450123736719483E-2</v>
      </c>
      <c r="AF76">
        <v>2.6985007132488558E-3</v>
      </c>
      <c r="AG76">
        <v>3.0461930333951771E-6</v>
      </c>
      <c r="AH76">
        <v>0.22469609975814819</v>
      </c>
      <c r="AI76">
        <v>0.14995330086216291</v>
      </c>
      <c r="AJ76">
        <v>7.4742798895985285E-2</v>
      </c>
      <c r="AK76">
        <v>1.6568040672218582E-2</v>
      </c>
      <c r="AL76">
        <v>0.67035326361656189</v>
      </c>
      <c r="AM76">
        <v>0.49337982015735815</v>
      </c>
      <c r="AN76">
        <v>0.17697344345920374</v>
      </c>
      <c r="AO76">
        <v>2.8614597617180548E-2</v>
      </c>
      <c r="AP76">
        <v>0.4456571638584137</v>
      </c>
      <c r="AQ76">
        <v>0.34337746231307342</v>
      </c>
      <c r="AR76">
        <v>0.1022797015453403</v>
      </c>
      <c r="AS76">
        <v>1.2071228253176133E-2</v>
      </c>
    </row>
    <row r="77" spans="1:45">
      <c r="A77">
        <v>1988</v>
      </c>
      <c r="B77">
        <v>1</v>
      </c>
      <c r="C77">
        <v>0.76361813594177463</v>
      </c>
      <c r="D77">
        <v>0.23638186405822537</v>
      </c>
      <c r="E77">
        <v>3.1007076647426857E-2</v>
      </c>
      <c r="F77">
        <v>0.78012806177139282</v>
      </c>
      <c r="G77">
        <v>0.61575472348235039</v>
      </c>
      <c r="H77">
        <v>0.16437333828904238</v>
      </c>
      <c r="I77">
        <v>1.4443949691821258E-2</v>
      </c>
      <c r="J77">
        <v>0.34373009204864502</v>
      </c>
      <c r="K77">
        <v>0.27703093400622464</v>
      </c>
      <c r="L77">
        <v>6.6699158042420381E-2</v>
      </c>
      <c r="M77">
        <v>2.6643037751690338E-3</v>
      </c>
      <c r="N77">
        <v>0.24825102090835571</v>
      </c>
      <c r="O77">
        <v>0.20036821824276552</v>
      </c>
      <c r="P77">
        <v>4.7882802665590182E-2</v>
      </c>
      <c r="Q77">
        <v>1.3323820925705593E-3</v>
      </c>
      <c r="R77">
        <v>0.12418262660503387</v>
      </c>
      <c r="S77">
        <v>0.10033026917698357</v>
      </c>
      <c r="T77">
        <v>2.3852357428050301E-2</v>
      </c>
      <c r="U77">
        <v>2.5103725325461825E-4</v>
      </c>
      <c r="V77">
        <v>9.3317992985248566E-2</v>
      </c>
      <c r="W77">
        <v>7.5414444390353066E-2</v>
      </c>
      <c r="X77">
        <v>1.7903548594895503E-2</v>
      </c>
      <c r="Y77">
        <v>1.1836830867126273E-4</v>
      </c>
      <c r="Z77">
        <v>4.7890510410070419E-2</v>
      </c>
      <c r="AA77">
        <v>3.8708707092711472E-2</v>
      </c>
      <c r="AB77">
        <v>9.1818033173589469E-3</v>
      </c>
      <c r="AC77">
        <v>2.399726787337301E-5</v>
      </c>
      <c r="AD77">
        <v>1.8039820715785027E-2</v>
      </c>
      <c r="AE77">
        <v>1.4497380927388623E-2</v>
      </c>
      <c r="AF77">
        <v>3.5424397883964029E-3</v>
      </c>
      <c r="AG77">
        <v>2.5633959021219288E-6</v>
      </c>
      <c r="AH77">
        <v>0.21987193822860718</v>
      </c>
      <c r="AI77">
        <v>0.14772590705859723</v>
      </c>
      <c r="AJ77">
        <v>7.214603117000995E-2</v>
      </c>
      <c r="AK77">
        <v>1.6637098038893145E-2</v>
      </c>
      <c r="AL77">
        <v>0.65626990795135498</v>
      </c>
      <c r="AM77">
        <v>0.48646520711364505</v>
      </c>
      <c r="AN77">
        <v>0.16980470083770993</v>
      </c>
      <c r="AO77">
        <v>2.8416279309248147E-2</v>
      </c>
      <c r="AP77">
        <v>0.4363979697227478</v>
      </c>
      <c r="AQ77">
        <v>0.33868220318596803</v>
      </c>
      <c r="AR77">
        <v>9.7715766536779769E-2</v>
      </c>
      <c r="AS77">
        <v>1.1808621432211775E-2</v>
      </c>
    </row>
    <row r="78" spans="1:45">
      <c r="A78">
        <v>1989</v>
      </c>
      <c r="B78">
        <v>1</v>
      </c>
      <c r="C78">
        <v>0.75883285888748797</v>
      </c>
      <c r="D78">
        <v>0.24116714111251208</v>
      </c>
      <c r="E78">
        <v>3.3253816756752652E-2</v>
      </c>
      <c r="F78">
        <v>0.77777695655822754</v>
      </c>
      <c r="G78">
        <v>0.61168380350666918</v>
      </c>
      <c r="H78">
        <v>0.16609315305155839</v>
      </c>
      <c r="I78">
        <v>1.5302096347248035E-2</v>
      </c>
      <c r="J78">
        <v>0.33970737457275391</v>
      </c>
      <c r="K78">
        <v>0.2730660750684813</v>
      </c>
      <c r="L78">
        <v>6.6641299504272611E-2</v>
      </c>
      <c r="M78">
        <v>2.768098956696712E-3</v>
      </c>
      <c r="N78">
        <v>0.24416027963161469</v>
      </c>
      <c r="O78">
        <v>0.19662735615063948</v>
      </c>
      <c r="P78">
        <v>4.7532923480975209E-2</v>
      </c>
      <c r="Q78">
        <v>1.3852432983919726E-3</v>
      </c>
      <c r="R78">
        <v>0.12061177939176559</v>
      </c>
      <c r="S78">
        <v>9.7347426909526413E-2</v>
      </c>
      <c r="T78">
        <v>2.3264352482239181E-2</v>
      </c>
      <c r="U78">
        <v>2.6446997155723568E-4</v>
      </c>
      <c r="V78">
        <v>8.9619718492031097E-2</v>
      </c>
      <c r="W78">
        <v>7.2387839687919536E-2</v>
      </c>
      <c r="X78">
        <v>1.7231878804111561E-2</v>
      </c>
      <c r="Y78">
        <v>1.3302756400240871E-4</v>
      </c>
      <c r="Z78">
        <v>4.4541649520397186E-2</v>
      </c>
      <c r="AA78">
        <v>3.5997558113850206E-2</v>
      </c>
      <c r="AB78">
        <v>8.5440914065469768E-3</v>
      </c>
      <c r="AC78">
        <v>2.6796679014228174E-5</v>
      </c>
      <c r="AD78">
        <v>1.5942448750138283E-2</v>
      </c>
      <c r="AE78">
        <v>1.2743436552065774E-2</v>
      </c>
      <c r="AF78">
        <v>3.1990121980725096E-3</v>
      </c>
      <c r="AG78">
        <v>3.1715785913988138E-6</v>
      </c>
      <c r="AH78">
        <v>0.22222304344177246</v>
      </c>
      <c r="AI78">
        <v>0.147012793505785</v>
      </c>
      <c r="AJ78">
        <v>7.5210249935987447E-2</v>
      </c>
      <c r="AK78">
        <v>1.8025723848184426E-2</v>
      </c>
      <c r="AL78">
        <v>0.66029262542724609</v>
      </c>
      <c r="AM78">
        <v>0.48564252224954163</v>
      </c>
      <c r="AN78">
        <v>0.17465010317770446</v>
      </c>
      <c r="AO78">
        <v>3.0562068949771131E-2</v>
      </c>
      <c r="AP78">
        <v>0.43806958198547363</v>
      </c>
      <c r="AQ78">
        <v>0.33857565137361229</v>
      </c>
      <c r="AR78">
        <v>9.9493930611861334E-2</v>
      </c>
      <c r="AS78">
        <v>1.2564416715396345E-2</v>
      </c>
    </row>
    <row r="79" spans="1:45">
      <c r="A79">
        <v>1990</v>
      </c>
      <c r="B79">
        <v>1</v>
      </c>
      <c r="C79">
        <v>0.75115739432896866</v>
      </c>
      <c r="D79">
        <v>0.24884260567103134</v>
      </c>
      <c r="E79">
        <v>3.5889882786702021E-2</v>
      </c>
      <c r="F79">
        <v>0.77760416269302368</v>
      </c>
      <c r="G79">
        <v>0.60641955764529154</v>
      </c>
      <c r="H79">
        <v>0.1711846050477322</v>
      </c>
      <c r="I79">
        <v>1.6900822621069213E-2</v>
      </c>
      <c r="J79">
        <v>0.33919221162796021</v>
      </c>
      <c r="K79">
        <v>0.27109905986660265</v>
      </c>
      <c r="L79">
        <v>6.8093151761357523E-2</v>
      </c>
      <c r="M79">
        <v>2.8721229824065098E-3</v>
      </c>
      <c r="N79">
        <v>0.24368858337402344</v>
      </c>
      <c r="O79">
        <v>0.19526562873545561</v>
      </c>
      <c r="P79">
        <v>4.8422954638567828E-2</v>
      </c>
      <c r="Q79">
        <v>1.4320785813531417E-3</v>
      </c>
      <c r="R79">
        <v>0.1208227202296257</v>
      </c>
      <c r="S79">
        <v>9.7043176794045505E-2</v>
      </c>
      <c r="T79">
        <v>2.3779543435580194E-2</v>
      </c>
      <c r="U79">
        <v>2.6278524054645789E-4</v>
      </c>
      <c r="V79">
        <v>9.0049669146537781E-2</v>
      </c>
      <c r="W79">
        <v>7.2399679909784798E-2</v>
      </c>
      <c r="X79">
        <v>1.764998923675299E-2</v>
      </c>
      <c r="Y79">
        <v>1.2688790983427848E-4</v>
      </c>
      <c r="Z79">
        <v>4.4581279158592224E-2</v>
      </c>
      <c r="AA79">
        <v>3.5906983722789047E-2</v>
      </c>
      <c r="AB79">
        <v>8.6742954358031768E-3</v>
      </c>
      <c r="AC79">
        <v>2.5676395160208499E-5</v>
      </c>
      <c r="AD79">
        <v>1.6047416254878044E-2</v>
      </c>
      <c r="AE79">
        <v>1.2770314361679507E-2</v>
      </c>
      <c r="AF79">
        <v>3.2771018931985365E-3</v>
      </c>
      <c r="AG79">
        <v>3.2080673956894715E-6</v>
      </c>
      <c r="AH79">
        <v>0.22239583730697632</v>
      </c>
      <c r="AI79">
        <v>0.14459034961425793</v>
      </c>
      <c r="AJ79">
        <v>7.7805487692718389E-2</v>
      </c>
      <c r="AK79">
        <v>1.9069297211560216E-2</v>
      </c>
      <c r="AL79">
        <v>0.66080778837203979</v>
      </c>
      <c r="AM79">
        <v>0.47992780665137758</v>
      </c>
      <c r="AN79">
        <v>0.18087998172066219</v>
      </c>
      <c r="AO79">
        <v>3.3099936894177805E-2</v>
      </c>
      <c r="AP79">
        <v>0.43841195106506348</v>
      </c>
      <c r="AQ79">
        <v>0.33527556738188724</v>
      </c>
      <c r="AR79">
        <v>0.10313638368317622</v>
      </c>
      <c r="AS79">
        <v>1.4062475303546514E-2</v>
      </c>
    </row>
    <row r="80" spans="1:45">
      <c r="A80">
        <v>1991</v>
      </c>
      <c r="B80">
        <v>1</v>
      </c>
      <c r="C80">
        <v>0.7386208924686074</v>
      </c>
      <c r="D80">
        <v>0.2613791075313926</v>
      </c>
      <c r="E80">
        <v>4.1347384255678854E-2</v>
      </c>
      <c r="F80">
        <v>0.77744346857070923</v>
      </c>
      <c r="G80">
        <v>0.59735831741383905</v>
      </c>
      <c r="H80">
        <v>0.18008515115687013</v>
      </c>
      <c r="I80">
        <v>2.0756950130393817E-2</v>
      </c>
      <c r="J80">
        <v>0.33679249882698059</v>
      </c>
      <c r="K80">
        <v>0.26676040525047534</v>
      </c>
      <c r="L80">
        <v>7.0032093576505264E-2</v>
      </c>
      <c r="M80">
        <v>3.188909863371107E-3</v>
      </c>
      <c r="N80">
        <v>0.24039295315742493</v>
      </c>
      <c r="O80">
        <v>0.1909137326907912</v>
      </c>
      <c r="P80">
        <v>4.9479220466633729E-2</v>
      </c>
      <c r="Q80">
        <v>1.5908140111821842E-3</v>
      </c>
      <c r="R80">
        <v>0.11496724188327789</v>
      </c>
      <c r="S80">
        <v>9.157460274233839E-2</v>
      </c>
      <c r="T80">
        <v>2.3392639140939506E-2</v>
      </c>
      <c r="U80">
        <v>3.0344226825262423E-4</v>
      </c>
      <c r="V80">
        <v>8.3955496549606323E-2</v>
      </c>
      <c r="W80">
        <v>6.6879355916922748E-2</v>
      </c>
      <c r="X80">
        <v>1.7076140632683579E-2</v>
      </c>
      <c r="Y80">
        <v>1.4478745103150287E-4</v>
      </c>
      <c r="Z80">
        <v>4.0815450251102448E-2</v>
      </c>
      <c r="AA80">
        <v>3.2428007917351051E-2</v>
      </c>
      <c r="AB80">
        <v>8.3874423337513999E-3</v>
      </c>
      <c r="AC80">
        <v>3.3376377747279847E-5</v>
      </c>
      <c r="AD80">
        <v>1.5014762058854103E-2</v>
      </c>
      <c r="AE80">
        <v>1.1815708288680771E-2</v>
      </c>
      <c r="AF80">
        <v>3.1990537701733325E-3</v>
      </c>
      <c r="AG80">
        <v>3.7664937027378352E-6</v>
      </c>
      <c r="AH80">
        <v>0.22255653142929077</v>
      </c>
      <c r="AI80">
        <v>0.1410964053572713</v>
      </c>
      <c r="AJ80">
        <v>8.1460126072019454E-2</v>
      </c>
      <c r="AK80">
        <v>2.0680864832949078E-2</v>
      </c>
      <c r="AL80">
        <v>0.66320750117301941</v>
      </c>
      <c r="AM80">
        <v>0.47171775271446392</v>
      </c>
      <c r="AN80">
        <v>0.19148974845855546</v>
      </c>
      <c r="AO80">
        <v>3.8252231370512133E-2</v>
      </c>
      <c r="AP80">
        <v>0.44065096974372864</v>
      </c>
      <c r="AQ80">
        <v>0.33054584165626583</v>
      </c>
      <c r="AR80">
        <v>0.11010512808746283</v>
      </c>
      <c r="AS80">
        <v>1.7609215482447971E-2</v>
      </c>
    </row>
    <row r="81" spans="1:45">
      <c r="A81">
        <v>1992</v>
      </c>
      <c r="B81">
        <v>1</v>
      </c>
      <c r="C81">
        <v>0.73622332261370249</v>
      </c>
      <c r="D81">
        <v>0.26377667738629751</v>
      </c>
      <c r="E81">
        <v>4.5247802275891758E-2</v>
      </c>
      <c r="F81">
        <v>0.78242361545562744</v>
      </c>
      <c r="G81">
        <v>0.60099042567149374</v>
      </c>
      <c r="H81">
        <v>0.1814331897841337</v>
      </c>
      <c r="I81">
        <v>2.2617530972133079E-2</v>
      </c>
      <c r="J81">
        <v>0.3455403745174408</v>
      </c>
      <c r="K81">
        <v>0.2742042043949226</v>
      </c>
      <c r="L81">
        <v>7.133617012251818E-2</v>
      </c>
      <c r="M81">
        <v>3.4526241321401522E-3</v>
      </c>
      <c r="N81">
        <v>0.24975524842739105</v>
      </c>
      <c r="O81">
        <v>0.19887570155103385</v>
      </c>
      <c r="P81">
        <v>5.08795468763572E-2</v>
      </c>
      <c r="Q81">
        <v>1.6884639136551425E-3</v>
      </c>
      <c r="R81">
        <v>0.12335435301065445</v>
      </c>
      <c r="S81">
        <v>9.8562179977288195E-2</v>
      </c>
      <c r="T81">
        <v>2.4792173033366258E-2</v>
      </c>
      <c r="U81">
        <v>3.0053753952198603E-4</v>
      </c>
      <c r="V81">
        <v>9.1360442340373993E-2</v>
      </c>
      <c r="W81">
        <v>7.3056822646773212E-2</v>
      </c>
      <c r="X81">
        <v>1.8303619693600788E-2</v>
      </c>
      <c r="Y81">
        <v>1.4133591126604786E-4</v>
      </c>
      <c r="Z81">
        <v>4.5417867600917816E-2</v>
      </c>
      <c r="AA81">
        <v>3.6194338894792871E-2</v>
      </c>
      <c r="AB81">
        <v>9.2235287061249414E-3</v>
      </c>
      <c r="AC81">
        <v>3.5023932901966445E-5</v>
      </c>
      <c r="AD81">
        <v>1.7622269690036774E-2</v>
      </c>
      <c r="AE81">
        <v>1.3905352717480158E-2</v>
      </c>
      <c r="AF81">
        <v>3.7169169725566153E-3</v>
      </c>
      <c r="AG81">
        <v>3.6328116758768357E-6</v>
      </c>
      <c r="AH81">
        <v>0.21757638454437256</v>
      </c>
      <c r="AI81">
        <v>0.13507215937244335</v>
      </c>
      <c r="AJ81">
        <v>8.2504225171929207E-2</v>
      </c>
      <c r="AK81">
        <v>2.272047564847755E-2</v>
      </c>
      <c r="AL81">
        <v>0.6544596254825592</v>
      </c>
      <c r="AM81">
        <v>0.46188083689188686</v>
      </c>
      <c r="AN81">
        <v>0.19257878859067235</v>
      </c>
      <c r="AO81">
        <v>4.1888260285221288E-2</v>
      </c>
      <c r="AP81">
        <v>0.43688324093818665</v>
      </c>
      <c r="AQ81">
        <v>0.32673599797900221</v>
      </c>
      <c r="AR81">
        <v>0.11014724295918446</v>
      </c>
      <c r="AS81">
        <v>1.9205443553492602E-2</v>
      </c>
    </row>
    <row r="82" spans="1:45">
      <c r="A82">
        <v>1993</v>
      </c>
      <c r="B82">
        <v>1</v>
      </c>
      <c r="C82">
        <v>0.73731428567369273</v>
      </c>
      <c r="D82">
        <v>0.26268571432630727</v>
      </c>
      <c r="E82">
        <v>4.812818774270422E-2</v>
      </c>
      <c r="F82">
        <v>0.77931153774261475</v>
      </c>
      <c r="G82">
        <v>0.59995082071946615</v>
      </c>
      <c r="H82">
        <v>0.17936071702314854</v>
      </c>
      <c r="I82">
        <v>2.4205067368746322E-2</v>
      </c>
      <c r="J82">
        <v>0.34051981568336487</v>
      </c>
      <c r="K82">
        <v>0.27133709304971054</v>
      </c>
      <c r="L82">
        <v>6.9182722633654312E-2</v>
      </c>
      <c r="M82">
        <v>3.5428228619561472E-3</v>
      </c>
      <c r="N82">
        <v>0.24364067614078522</v>
      </c>
      <c r="O82">
        <v>0.19478701230830706</v>
      </c>
      <c r="P82">
        <v>4.8853663832478168E-2</v>
      </c>
      <c r="Q82">
        <v>1.7387321884692673E-3</v>
      </c>
      <c r="R82">
        <v>0.11723674833774567</v>
      </c>
      <c r="S82">
        <v>9.4099540835889589E-2</v>
      </c>
      <c r="T82">
        <v>2.3137207501856071E-2</v>
      </c>
      <c r="U82">
        <v>3.1287993350748665E-4</v>
      </c>
      <c r="V82">
        <v>8.6084157228469849E-2</v>
      </c>
      <c r="W82">
        <v>6.9128420386871892E-2</v>
      </c>
      <c r="X82">
        <v>1.695573684159795E-2</v>
      </c>
      <c r="Y82">
        <v>1.5420075249704789E-4</v>
      </c>
      <c r="Z82">
        <v>4.256829246878624E-2</v>
      </c>
      <c r="AA82">
        <v>3.4175601903802741E-2</v>
      </c>
      <c r="AB82">
        <v>8.3926905649835022E-3</v>
      </c>
      <c r="AC82">
        <v>3.5291255103719376E-5</v>
      </c>
      <c r="AD82">
        <v>1.6880352050065994E-2</v>
      </c>
      <c r="AE82">
        <v>1.3410768292394935E-2</v>
      </c>
      <c r="AF82">
        <v>3.4695837576710605E-3</v>
      </c>
      <c r="AG82">
        <v>3.9374227528497097E-6</v>
      </c>
      <c r="AH82">
        <v>0.22068846225738525</v>
      </c>
      <c r="AI82">
        <v>0.1371863027747327</v>
      </c>
      <c r="AJ82">
        <v>8.3502159482652549E-2</v>
      </c>
      <c r="AK82">
        <v>2.4024833674205909E-2</v>
      </c>
      <c r="AL82">
        <v>0.65948018431663513</v>
      </c>
      <c r="AM82">
        <v>0.46584288054499823</v>
      </c>
      <c r="AN82">
        <v>0.19363730377163693</v>
      </c>
      <c r="AO82">
        <v>4.4677990292482934E-2</v>
      </c>
      <c r="AP82">
        <v>0.43879172205924988</v>
      </c>
      <c r="AQ82">
        <v>0.32856736283687682</v>
      </c>
      <c r="AR82">
        <v>0.11022435922237309</v>
      </c>
      <c r="AS82">
        <v>2.0700294262589302E-2</v>
      </c>
    </row>
    <row r="83" spans="1:45">
      <c r="A83">
        <v>1994</v>
      </c>
      <c r="B83">
        <v>1</v>
      </c>
      <c r="C83">
        <v>0.74248286025295507</v>
      </c>
      <c r="D83">
        <v>0.25751713974704493</v>
      </c>
      <c r="E83">
        <v>4.9484061204449148E-2</v>
      </c>
      <c r="F83">
        <v>0.78042012453079224</v>
      </c>
      <c r="G83">
        <v>0.60463870268874842</v>
      </c>
      <c r="H83">
        <v>0.17578142184204382</v>
      </c>
      <c r="I83">
        <v>2.5417354252979633E-2</v>
      </c>
      <c r="J83">
        <v>0.34119004011154175</v>
      </c>
      <c r="K83">
        <v>0.27361190604328317</v>
      </c>
      <c r="L83">
        <v>6.7578134068258577E-2</v>
      </c>
      <c r="M83">
        <v>3.8608296213304772E-3</v>
      </c>
      <c r="N83">
        <v>0.24351124465465546</v>
      </c>
      <c r="O83">
        <v>0.19594450214259496</v>
      </c>
      <c r="P83">
        <v>4.7566742512060514E-2</v>
      </c>
      <c r="Q83">
        <v>1.908738584127424E-3</v>
      </c>
      <c r="R83">
        <v>0.1162799745798111</v>
      </c>
      <c r="S83">
        <v>9.3909117906451775E-2</v>
      </c>
      <c r="T83">
        <v>2.2370856673359325E-2</v>
      </c>
      <c r="U83">
        <v>3.4520740059968937E-4</v>
      </c>
      <c r="V83">
        <v>8.5197634994983673E-2</v>
      </c>
      <c r="W83">
        <v>6.8808709472972379E-2</v>
      </c>
      <c r="X83">
        <v>1.638892552201129E-2</v>
      </c>
      <c r="Y83">
        <v>1.7284223947378196E-4</v>
      </c>
      <c r="Z83">
        <v>4.191078245639801E-2</v>
      </c>
      <c r="AA83">
        <v>3.3689023472026659E-2</v>
      </c>
      <c r="AB83">
        <v>8.2217589843713509E-3</v>
      </c>
      <c r="AC83">
        <v>4.2107984331113087E-5</v>
      </c>
      <c r="AD83">
        <v>1.6364641487598419E-2</v>
      </c>
      <c r="AE83">
        <v>1.3031698943881558E-2</v>
      </c>
      <c r="AF83">
        <v>3.3329425437168608E-3</v>
      </c>
      <c r="AG83">
        <v>4.3791633302696954E-6</v>
      </c>
      <c r="AH83">
        <v>0.21957987546920776</v>
      </c>
      <c r="AI83">
        <v>0.13767178286220372</v>
      </c>
      <c r="AJ83">
        <v>8.1908092607004032E-2</v>
      </c>
      <c r="AK83">
        <v>2.4165523865289886E-2</v>
      </c>
      <c r="AL83">
        <v>0.65880995988845825</v>
      </c>
      <c r="AM83">
        <v>0.46871216137738342</v>
      </c>
      <c r="AN83">
        <v>0.19009779851107483</v>
      </c>
      <c r="AO83">
        <v>4.5734270554344689E-2</v>
      </c>
      <c r="AP83">
        <v>0.43923008441925049</v>
      </c>
      <c r="AQ83">
        <v>0.33096585784013161</v>
      </c>
      <c r="AR83">
        <v>0.1082642265791189</v>
      </c>
      <c r="AS83">
        <v>2.1607714452431211E-2</v>
      </c>
    </row>
    <row r="84" spans="1:45">
      <c r="A84">
        <v>1995</v>
      </c>
      <c r="B84">
        <v>1</v>
      </c>
      <c r="C84">
        <v>0.7451524814418391</v>
      </c>
      <c r="D84">
        <v>0.2548475185581609</v>
      </c>
      <c r="E84">
        <v>5.1064094309550612E-2</v>
      </c>
      <c r="F84">
        <v>0.78427201509475708</v>
      </c>
      <c r="G84">
        <v>0.61031856745165569</v>
      </c>
      <c r="H84">
        <v>0.17395344764310139</v>
      </c>
      <c r="I84">
        <v>2.6324167187888818E-2</v>
      </c>
      <c r="J84">
        <v>0.34695646166801453</v>
      </c>
      <c r="K84">
        <v>0.27965300445448099</v>
      </c>
      <c r="L84">
        <v>6.7303457213533549E-2</v>
      </c>
      <c r="M84">
        <v>4.0624322968665222E-3</v>
      </c>
      <c r="N84">
        <v>0.24919262528419495</v>
      </c>
      <c r="O84">
        <v>0.20157945584837433</v>
      </c>
      <c r="P84">
        <v>4.7613169435820626E-2</v>
      </c>
      <c r="Q84">
        <v>2.0075703223739303E-3</v>
      </c>
      <c r="R84">
        <v>0.12045539170503616</v>
      </c>
      <c r="S84">
        <v>9.7783580834132133E-2</v>
      </c>
      <c r="T84">
        <v>2.267181087090403E-2</v>
      </c>
      <c r="U84">
        <v>3.8219976106404588E-4</v>
      </c>
      <c r="V84">
        <v>8.8442325592041016E-2</v>
      </c>
      <c r="W84">
        <v>7.1771761423947825E-2</v>
      </c>
      <c r="X84">
        <v>1.6670564168093194E-2</v>
      </c>
      <c r="Y84">
        <v>1.904406333178296E-4</v>
      </c>
      <c r="Z84">
        <v>4.3909326195716858E-2</v>
      </c>
      <c r="AA84">
        <v>3.5479030118383652E-2</v>
      </c>
      <c r="AB84">
        <v>8.4302960773332061E-3</v>
      </c>
      <c r="AC84">
        <v>4.2917496852566687E-5</v>
      </c>
      <c r="AD84">
        <v>1.7006939277052879E-2</v>
      </c>
      <c r="AE84">
        <v>1.3593471589880614E-2</v>
      </c>
      <c r="AF84">
        <v>3.4134676871722647E-3</v>
      </c>
      <c r="AG84">
        <v>4.5967750394815149E-6</v>
      </c>
      <c r="AH84">
        <v>0.21572798490524292</v>
      </c>
      <c r="AI84">
        <v>0.13464296678366716</v>
      </c>
      <c r="AJ84">
        <v>8.1085018121575744E-2</v>
      </c>
      <c r="AK84">
        <v>2.4850859581861791E-2</v>
      </c>
      <c r="AL84">
        <v>0.65304353833198547</v>
      </c>
      <c r="AM84">
        <v>0.46529618278457219</v>
      </c>
      <c r="AN84">
        <v>0.18774735554741326</v>
      </c>
      <c r="AO84">
        <v>4.7145591895026269E-2</v>
      </c>
      <c r="AP84">
        <v>0.43731555342674255</v>
      </c>
      <c r="AQ84">
        <v>0.33058297372140477</v>
      </c>
      <c r="AR84">
        <v>0.10673257970533778</v>
      </c>
      <c r="AS84">
        <v>2.2331943431908804E-2</v>
      </c>
    </row>
    <row r="85" spans="1:45">
      <c r="A85">
        <v>1996</v>
      </c>
      <c r="B85">
        <v>1</v>
      </c>
      <c r="C85">
        <v>0.7520446558355276</v>
      </c>
      <c r="D85">
        <v>0.2479553441644724</v>
      </c>
      <c r="E85">
        <v>5.1187132481350872E-2</v>
      </c>
      <c r="F85">
        <v>0.78646177053451538</v>
      </c>
      <c r="G85">
        <v>0.6173725630225293</v>
      </c>
      <c r="H85">
        <v>0.16908920751198611</v>
      </c>
      <c r="I85">
        <v>2.6001337278649461E-2</v>
      </c>
      <c r="J85">
        <v>0.35305994749069214</v>
      </c>
      <c r="K85">
        <v>0.28714479315633634</v>
      </c>
      <c r="L85">
        <v>6.5915154334355811E-2</v>
      </c>
      <c r="M85">
        <v>3.8653453205432118E-3</v>
      </c>
      <c r="N85">
        <v>0.25515803694725037</v>
      </c>
      <c r="O85">
        <v>0.20820657804437867</v>
      </c>
      <c r="P85">
        <v>4.6951458902871689E-2</v>
      </c>
      <c r="Q85">
        <v>1.952493344684545E-3</v>
      </c>
      <c r="R85">
        <v>0.12473166733980179</v>
      </c>
      <c r="S85">
        <v>0.10207193364478567</v>
      </c>
      <c r="T85">
        <v>2.2659733695016119E-2</v>
      </c>
      <c r="U85">
        <v>3.4368312511696611E-4</v>
      </c>
      <c r="V85">
        <v>9.1957025229930878E-2</v>
      </c>
      <c r="W85">
        <v>7.5197636532507953E-2</v>
      </c>
      <c r="X85">
        <v>1.6759388697422922E-2</v>
      </c>
      <c r="Y85">
        <v>1.7349676943084565E-4</v>
      </c>
      <c r="Z85">
        <v>4.6543072909116745E-2</v>
      </c>
      <c r="AA85">
        <v>3.7871990013097281E-2</v>
      </c>
      <c r="AB85">
        <v>8.6710828960194601E-3</v>
      </c>
      <c r="AC85">
        <v>3.9760741531602485E-5</v>
      </c>
      <c r="AD85">
        <v>1.8389228731393814E-2</v>
      </c>
      <c r="AE85">
        <v>1.4829154263688254E-2</v>
      </c>
      <c r="AF85">
        <v>3.5600744677055599E-3</v>
      </c>
      <c r="AG85">
        <v>4.2194126630386244E-6</v>
      </c>
      <c r="AH85">
        <v>0.21353822946548462</v>
      </c>
      <c r="AI85">
        <v>0.13447609113480086</v>
      </c>
      <c r="AJ85">
        <v>7.9062138330683776E-2</v>
      </c>
      <c r="AK85">
        <v>2.5304190703614799E-2</v>
      </c>
      <c r="AL85">
        <v>0.64694005250930786</v>
      </c>
      <c r="AM85">
        <v>0.46469294280956119</v>
      </c>
      <c r="AN85">
        <v>0.18224710969974667</v>
      </c>
      <c r="AO85">
        <v>4.7471130483658516E-2</v>
      </c>
      <c r="AP85">
        <v>0.43340182304382324</v>
      </c>
      <c r="AQ85">
        <v>0.33014380642307695</v>
      </c>
      <c r="AR85">
        <v>0.10325801662074628</v>
      </c>
      <c r="AS85">
        <v>2.2207503012209258E-2</v>
      </c>
    </row>
    <row r="86" spans="1:45">
      <c r="A86">
        <v>1997</v>
      </c>
      <c r="B86">
        <v>1</v>
      </c>
      <c r="C86">
        <v>0.75944272667482782</v>
      </c>
      <c r="D86">
        <v>0.24055727332517221</v>
      </c>
      <c r="E86">
        <v>5.0139350173366015E-2</v>
      </c>
      <c r="F86">
        <v>0.78940212726593018</v>
      </c>
      <c r="G86">
        <v>0.6246321781469435</v>
      </c>
      <c r="H86">
        <v>0.16476994911898671</v>
      </c>
      <c r="I86">
        <v>2.5697040486344521E-2</v>
      </c>
      <c r="J86">
        <v>0.35865113139152527</v>
      </c>
      <c r="K86">
        <v>0.29404309200023671</v>
      </c>
      <c r="L86">
        <v>6.4608039391288563E-2</v>
      </c>
      <c r="M86">
        <v>3.6253678513461386E-3</v>
      </c>
      <c r="N86">
        <v>0.2608182430267334</v>
      </c>
      <c r="O86">
        <v>0.21457129413225212</v>
      </c>
      <c r="P86">
        <v>4.6246948894481284E-2</v>
      </c>
      <c r="Q86">
        <v>1.7718625002553984E-3</v>
      </c>
      <c r="R86">
        <v>0.12977787852287292</v>
      </c>
      <c r="S86">
        <v>0.10702110111619073</v>
      </c>
      <c r="T86">
        <v>2.2756777406682201E-2</v>
      </c>
      <c r="U86">
        <v>3.1364578633669274E-4</v>
      </c>
      <c r="V86">
        <v>9.7098261117935181E-2</v>
      </c>
      <c r="W86">
        <v>8.0080317790778593E-2</v>
      </c>
      <c r="X86">
        <v>1.7017943327156587E-2</v>
      </c>
      <c r="Y86">
        <v>1.6046189430820031E-4</v>
      </c>
      <c r="Z86">
        <v>5.0320368260145187E-2</v>
      </c>
      <c r="AA86">
        <v>4.1422006256517541E-2</v>
      </c>
      <c r="AB86">
        <v>8.8983620036276433E-3</v>
      </c>
      <c r="AC86">
        <v>3.6677855739344865E-5</v>
      </c>
      <c r="AD86">
        <v>1.9675059244036674E-2</v>
      </c>
      <c r="AE86">
        <v>1.6045140696779904E-2</v>
      </c>
      <c r="AF86">
        <v>3.6299185472567714E-3</v>
      </c>
      <c r="AG86">
        <v>4.1821062622948117E-6</v>
      </c>
      <c r="AH86">
        <v>0.21059787273406982</v>
      </c>
      <c r="AI86">
        <v>0.13462691555920531</v>
      </c>
      <c r="AJ86">
        <v>7.5970957174864531E-2</v>
      </c>
      <c r="AK86">
        <v>2.4553952320319133E-2</v>
      </c>
      <c r="AL86">
        <v>0.64134886860847473</v>
      </c>
      <c r="AM86">
        <v>0.46520597292770671</v>
      </c>
      <c r="AN86">
        <v>0.17614289568076802</v>
      </c>
      <c r="AO86">
        <v>4.6656245040105356E-2</v>
      </c>
      <c r="AP86">
        <v>0.43075099587440491</v>
      </c>
      <c r="AQ86">
        <v>0.33050978003064913</v>
      </c>
      <c r="AR86">
        <v>0.10024121584375578</v>
      </c>
      <c r="AS86">
        <v>2.2140684146151092E-2</v>
      </c>
    </row>
    <row r="87" spans="1:45">
      <c r="A87">
        <v>1998</v>
      </c>
      <c r="B87">
        <v>1</v>
      </c>
      <c r="C87">
        <v>0.76669719623316945</v>
      </c>
      <c r="D87">
        <v>0.23330280376683055</v>
      </c>
      <c r="E87">
        <v>4.7835957059199075E-2</v>
      </c>
      <c r="F87">
        <v>0.78987300395965576</v>
      </c>
      <c r="G87">
        <v>0.63000401849536969</v>
      </c>
      <c r="H87">
        <v>0.15986898546428613</v>
      </c>
      <c r="I87">
        <v>2.3711685744417302E-2</v>
      </c>
      <c r="J87">
        <v>0.36035022139549255</v>
      </c>
      <c r="K87">
        <v>0.29724941743448891</v>
      </c>
      <c r="L87">
        <v>6.3100803961003663E-2</v>
      </c>
      <c r="M87">
        <v>3.3849379249190083E-3</v>
      </c>
      <c r="N87">
        <v>0.26304972171783447</v>
      </c>
      <c r="O87">
        <v>0.21790029534170097</v>
      </c>
      <c r="P87">
        <v>4.5149426376133506E-2</v>
      </c>
      <c r="Q87">
        <v>1.6117987355369937E-3</v>
      </c>
      <c r="R87">
        <v>0.13113458454608917</v>
      </c>
      <c r="S87">
        <v>0.10904912886308667</v>
      </c>
      <c r="T87">
        <v>2.2085455683002506E-2</v>
      </c>
      <c r="U87">
        <v>2.7834612363285797E-4</v>
      </c>
      <c r="V87">
        <v>9.7396805882453918E-2</v>
      </c>
      <c r="W87">
        <v>8.1000378531482092E-2</v>
      </c>
      <c r="X87">
        <v>1.6396427350971833E-2</v>
      </c>
      <c r="Y87">
        <v>1.4037461317498647E-4</v>
      </c>
      <c r="Z87">
        <v>4.9657993018627167E-2</v>
      </c>
      <c r="AA87">
        <v>4.1117280858269087E-2</v>
      </c>
      <c r="AB87">
        <v>8.5407121603580799E-3</v>
      </c>
      <c r="AC87">
        <v>3.2590021336646125E-5</v>
      </c>
      <c r="AD87">
        <v>1.9401073455810547E-2</v>
      </c>
      <c r="AE87">
        <v>1.5933899306583836E-2</v>
      </c>
      <c r="AF87">
        <v>3.4671741492267108E-3</v>
      </c>
      <c r="AG87">
        <v>3.7299576134816659E-6</v>
      </c>
      <c r="AH87">
        <v>0.21012699604034424</v>
      </c>
      <c r="AI87">
        <v>0.13652617932253797</v>
      </c>
      <c r="AJ87">
        <v>7.3600816717806272E-2</v>
      </c>
      <c r="AK87">
        <v>2.4229819530104106E-2</v>
      </c>
      <c r="AL87">
        <v>0.63964977860450745</v>
      </c>
      <c r="AM87">
        <v>0.46927968175636503</v>
      </c>
      <c r="AN87">
        <v>0.17037009684814242</v>
      </c>
      <c r="AO87">
        <v>4.4574850237723437E-2</v>
      </c>
      <c r="AP87">
        <v>0.42952278256416321</v>
      </c>
      <c r="AQ87">
        <v>0.33268805456739781</v>
      </c>
      <c r="AR87">
        <v>9.6834727996765374E-2</v>
      </c>
      <c r="AS87">
        <v>2.0383590899924361E-2</v>
      </c>
    </row>
    <row r="88" spans="1:45">
      <c r="A88">
        <v>1999</v>
      </c>
      <c r="B88">
        <v>1</v>
      </c>
      <c r="C88">
        <v>0.76682075294931396</v>
      </c>
      <c r="D88">
        <v>0.23317924705068604</v>
      </c>
      <c r="E88">
        <v>4.7252521674972625E-2</v>
      </c>
      <c r="F88">
        <v>0.79154908657073975</v>
      </c>
      <c r="G88">
        <v>0.631222385506093</v>
      </c>
      <c r="H88">
        <v>0.16032670106464669</v>
      </c>
      <c r="I88">
        <v>2.3062550151356501E-2</v>
      </c>
      <c r="J88">
        <v>0.3653302788734436</v>
      </c>
      <c r="K88">
        <v>0.30143521254076805</v>
      </c>
      <c r="L88">
        <v>6.3895066332675554E-2</v>
      </c>
      <c r="M88">
        <v>3.0565055379484754E-3</v>
      </c>
      <c r="N88">
        <v>0.26826894283294678</v>
      </c>
      <c r="O88">
        <v>0.22224536173642911</v>
      </c>
      <c r="P88">
        <v>4.6023581096517677E-2</v>
      </c>
      <c r="Q88">
        <v>1.4763437480445694E-3</v>
      </c>
      <c r="R88">
        <v>0.13691259920597076</v>
      </c>
      <c r="S88">
        <v>0.11392307195622957</v>
      </c>
      <c r="T88">
        <v>2.2989527249741192E-2</v>
      </c>
      <c r="U88">
        <v>2.4614880635343516E-4</v>
      </c>
      <c r="V88">
        <v>0.10294919461011887</v>
      </c>
      <c r="W88">
        <v>8.5684708775074253E-2</v>
      </c>
      <c r="X88">
        <v>1.7264485835044616E-2</v>
      </c>
      <c r="Y88">
        <v>1.2954448223760642E-4</v>
      </c>
      <c r="Z88">
        <v>5.3594812750816345E-2</v>
      </c>
      <c r="AA88">
        <v>4.4442340692942416E-2</v>
      </c>
      <c r="AB88">
        <v>9.1524720578739279E-3</v>
      </c>
      <c r="AC88">
        <v>3.100920727440436E-5</v>
      </c>
      <c r="AD88">
        <v>2.184373140335083E-2</v>
      </c>
      <c r="AE88">
        <v>1.8028298910605138E-2</v>
      </c>
      <c r="AF88">
        <v>3.8154324927456929E-3</v>
      </c>
      <c r="AG88">
        <v>3.4887145677992846E-6</v>
      </c>
      <c r="AH88">
        <v>0.20845091342926025</v>
      </c>
      <c r="AI88">
        <v>0.13543804016757127</v>
      </c>
      <c r="AJ88">
        <v>7.3012873261688996E-2</v>
      </c>
      <c r="AK88">
        <v>2.4293405702738836E-2</v>
      </c>
      <c r="AL88">
        <v>0.6346697211265564</v>
      </c>
      <c r="AM88">
        <v>0.46524988872822737</v>
      </c>
      <c r="AN88">
        <v>0.169419832398329</v>
      </c>
      <c r="AO88">
        <v>4.4297062085596618E-2</v>
      </c>
      <c r="AP88">
        <v>0.42621880769729614</v>
      </c>
      <c r="AQ88">
        <v>0.32973762252576855</v>
      </c>
      <c r="AR88">
        <v>9.6481185171527567E-2</v>
      </c>
      <c r="AS88">
        <v>2.0048486157137203E-2</v>
      </c>
    </row>
    <row r="89" spans="1:45">
      <c r="A89">
        <v>2000</v>
      </c>
      <c r="B89">
        <v>1</v>
      </c>
      <c r="C89">
        <v>0.76890168476475029</v>
      </c>
      <c r="D89">
        <v>0.23109831523524965</v>
      </c>
      <c r="E89">
        <v>4.7001399691251056E-2</v>
      </c>
      <c r="F89">
        <v>0.79398369789123535</v>
      </c>
      <c r="G89">
        <v>0.63411545118802581</v>
      </c>
      <c r="H89">
        <v>0.15986824670320959</v>
      </c>
      <c r="I89">
        <v>2.2963255000410635E-2</v>
      </c>
      <c r="J89">
        <v>0.36958235502243042</v>
      </c>
      <c r="K89">
        <v>0.30529965896944461</v>
      </c>
      <c r="L89">
        <v>6.4282696052985797E-2</v>
      </c>
      <c r="M89">
        <v>2.9335972573972711E-3</v>
      </c>
      <c r="N89">
        <v>0.27252548933029175</v>
      </c>
      <c r="O89">
        <v>0.2260482008543501</v>
      </c>
      <c r="P89">
        <v>4.6477288475941653E-2</v>
      </c>
      <c r="Q89">
        <v>1.4092197695547602E-3</v>
      </c>
      <c r="R89">
        <v>0.14076106250286102</v>
      </c>
      <c r="S89">
        <v>0.11720973674869524</v>
      </c>
      <c r="T89">
        <v>2.355132575416578E-2</v>
      </c>
      <c r="U89">
        <v>2.4491615099739105E-4</v>
      </c>
      <c r="V89">
        <v>0.10637582093477249</v>
      </c>
      <c r="W89">
        <v>8.8579196070207977E-2</v>
      </c>
      <c r="X89">
        <v>1.7796624864564514E-2</v>
      </c>
      <c r="Y89">
        <v>1.1904381505403801E-4</v>
      </c>
      <c r="Z89">
        <v>5.6158121675252914E-2</v>
      </c>
      <c r="AA89">
        <v>4.6642792269969702E-2</v>
      </c>
      <c r="AB89">
        <v>9.5153294052832162E-3</v>
      </c>
      <c r="AC89">
        <v>2.7913162811517881E-5</v>
      </c>
      <c r="AD89">
        <v>2.2832419723272324E-2</v>
      </c>
      <c r="AE89">
        <v>1.8862292433938815E-2</v>
      </c>
      <c r="AF89">
        <v>3.9701272893335081E-3</v>
      </c>
      <c r="AG89">
        <v>3.190018017202105E-6</v>
      </c>
      <c r="AH89">
        <v>0.20601630210876465</v>
      </c>
      <c r="AI89">
        <v>0.1346251368667751</v>
      </c>
      <c r="AJ89">
        <v>7.1391165241989546E-2</v>
      </c>
      <c r="AK89">
        <v>2.414456980618266E-2</v>
      </c>
      <c r="AL89">
        <v>0.63041764497756958</v>
      </c>
      <c r="AM89">
        <v>0.46348513786121037</v>
      </c>
      <c r="AN89">
        <v>0.16693250711635921</v>
      </c>
      <c r="AO89">
        <v>4.4156731203492949E-2</v>
      </c>
      <c r="AP89">
        <v>0.42440134286880493</v>
      </c>
      <c r="AQ89">
        <v>0.32877670588218955</v>
      </c>
      <c r="AR89">
        <v>9.5624636986615358E-2</v>
      </c>
      <c r="AS89">
        <v>2.0063703593213002E-2</v>
      </c>
    </row>
    <row r="90" spans="1:45">
      <c r="A90">
        <v>2001</v>
      </c>
      <c r="B90">
        <v>1</v>
      </c>
      <c r="C90">
        <v>0.75774303198527049</v>
      </c>
      <c r="D90">
        <v>0.24225696801472951</v>
      </c>
      <c r="E90">
        <v>5.1167783369212572E-2</v>
      </c>
      <c r="F90">
        <v>0.7925226092338562</v>
      </c>
      <c r="G90">
        <v>0.62519137336638098</v>
      </c>
      <c r="H90">
        <v>0.16733123586747525</v>
      </c>
      <c r="I90">
        <v>2.5464111877599102E-2</v>
      </c>
      <c r="J90">
        <v>0.36532562971115112</v>
      </c>
      <c r="K90">
        <v>0.29812101853058054</v>
      </c>
      <c r="L90">
        <v>6.7204611180570598E-2</v>
      </c>
      <c r="M90">
        <v>3.5289926307304773E-3</v>
      </c>
      <c r="N90">
        <v>0.26811420917510986</v>
      </c>
      <c r="O90">
        <v>0.21963360216021083</v>
      </c>
      <c r="P90">
        <v>4.8480607014899035E-2</v>
      </c>
      <c r="Q90">
        <v>1.6833131935210469E-3</v>
      </c>
      <c r="R90">
        <v>0.1376899778842926</v>
      </c>
      <c r="S90">
        <v>0.11315613271951536</v>
      </c>
      <c r="T90">
        <v>2.4533845164777239E-2</v>
      </c>
      <c r="U90">
        <v>3.0376820236498392E-4</v>
      </c>
      <c r="V90">
        <v>0.1038820743560791</v>
      </c>
      <c r="W90">
        <v>8.5337875106549915E-2</v>
      </c>
      <c r="X90">
        <v>1.8544199249529193E-2</v>
      </c>
      <c r="Y90">
        <v>1.5142568499738464E-4</v>
      </c>
      <c r="Z90">
        <v>5.4944448173046112E-2</v>
      </c>
      <c r="AA90">
        <v>4.4953202394371936E-2</v>
      </c>
      <c r="AB90">
        <v>9.99124577867418E-3</v>
      </c>
      <c r="AC90">
        <v>3.4960606807148512E-5</v>
      </c>
      <c r="AD90">
        <v>2.2216027602553368E-2</v>
      </c>
      <c r="AE90">
        <v>1.8068491686348435E-2</v>
      </c>
      <c r="AF90">
        <v>4.1475359162049313E-3</v>
      </c>
      <c r="AG90">
        <v>4.0143651247772986E-6</v>
      </c>
      <c r="AH90">
        <v>0.2074773907661438</v>
      </c>
      <c r="AI90">
        <v>0.13239381409306672</v>
      </c>
      <c r="AJ90">
        <v>7.5083576673077079E-2</v>
      </c>
      <c r="AK90">
        <v>2.58084466928237E-2</v>
      </c>
      <c r="AL90">
        <v>0.63467437028884888</v>
      </c>
      <c r="AM90">
        <v>0.45949546045447487</v>
      </c>
      <c r="AN90">
        <v>0.17517890983437401</v>
      </c>
      <c r="AO90">
        <v>4.7737111924854657E-2</v>
      </c>
      <c r="AP90">
        <v>0.42719697952270508</v>
      </c>
      <c r="AQ90">
        <v>0.32702544043102555</v>
      </c>
      <c r="AR90">
        <v>0.10017153909167956</v>
      </c>
      <c r="AS90">
        <v>2.1975668666198354E-2</v>
      </c>
    </row>
    <row r="91" spans="1:45">
      <c r="A91">
        <v>2002</v>
      </c>
      <c r="B91">
        <v>1</v>
      </c>
      <c r="C91">
        <v>0.74659477206188407</v>
      </c>
      <c r="D91">
        <v>0.25340522793811593</v>
      </c>
      <c r="E91">
        <v>5.396697349444346E-2</v>
      </c>
      <c r="F91">
        <v>0.79466813802719116</v>
      </c>
      <c r="G91">
        <v>0.61916131452876833</v>
      </c>
      <c r="H91">
        <v>0.17550682349842281</v>
      </c>
      <c r="I91">
        <v>2.7010197703702422E-2</v>
      </c>
      <c r="J91">
        <v>0.36802533268928528</v>
      </c>
      <c r="K91">
        <v>0.29748227164311725</v>
      </c>
      <c r="L91">
        <v>7.0543061046168018E-2</v>
      </c>
      <c r="M91">
        <v>3.6753649370796803E-3</v>
      </c>
      <c r="N91">
        <v>0.27089095115661621</v>
      </c>
      <c r="O91">
        <v>0.21980371677701691</v>
      </c>
      <c r="P91">
        <v>5.1087234379599313E-2</v>
      </c>
      <c r="Q91">
        <v>1.7589891278818959E-3</v>
      </c>
      <c r="R91">
        <v>0.13940544426441193</v>
      </c>
      <c r="S91">
        <v>0.11334215606479237</v>
      </c>
      <c r="T91">
        <v>2.6063288199619554E-2</v>
      </c>
      <c r="U91">
        <v>3.2941568967813616E-4</v>
      </c>
      <c r="V91">
        <v>0.10509619861841202</v>
      </c>
      <c r="W91">
        <v>8.5362911681043929E-2</v>
      </c>
      <c r="X91">
        <v>1.9733286937368096E-2</v>
      </c>
      <c r="Y91">
        <v>1.7016032494438147E-4</v>
      </c>
      <c r="Z91">
        <v>5.5695474147796631E-2</v>
      </c>
      <c r="AA91">
        <v>4.5021052797438683E-2</v>
      </c>
      <c r="AB91">
        <v>1.0674421350357946E-2</v>
      </c>
      <c r="AC91">
        <v>3.7306947247873996E-5</v>
      </c>
      <c r="AD91">
        <v>2.2833166643977165E-2</v>
      </c>
      <c r="AE91">
        <v>1.8340291063432969E-2</v>
      </c>
      <c r="AF91">
        <v>4.4928755805441955E-3</v>
      </c>
      <c r="AG91">
        <v>4.406723940374384E-6</v>
      </c>
      <c r="AH91">
        <v>0.20533186197280884</v>
      </c>
      <c r="AI91">
        <v>0.12726254641374007</v>
      </c>
      <c r="AJ91">
        <v>7.8069315559068764E-2</v>
      </c>
      <c r="AK91">
        <v>2.7071065608455989E-2</v>
      </c>
      <c r="AL91">
        <v>0.63197466731071472</v>
      </c>
      <c r="AM91">
        <v>0.44897253160656958</v>
      </c>
      <c r="AN91">
        <v>0.18300213570414514</v>
      </c>
      <c r="AO91">
        <v>5.0399436918216904E-2</v>
      </c>
      <c r="AP91">
        <v>0.42664280533790588</v>
      </c>
      <c r="AQ91">
        <v>0.3216281720181714</v>
      </c>
      <c r="AR91">
        <v>0.10501463331973449</v>
      </c>
      <c r="AS91">
        <v>2.3379455324746438E-2</v>
      </c>
    </row>
    <row r="92" spans="1:45">
      <c r="A92">
        <v>2003</v>
      </c>
      <c r="B92">
        <v>1</v>
      </c>
      <c r="C92">
        <v>0.74163478740227895</v>
      </c>
      <c r="D92">
        <v>0.25836521259772105</v>
      </c>
      <c r="E92">
        <v>5.4872479451549161E-2</v>
      </c>
      <c r="F92">
        <v>0.79764372110366821</v>
      </c>
      <c r="G92">
        <v>0.61847023987671734</v>
      </c>
      <c r="H92">
        <v>0.1791734812269509</v>
      </c>
      <c r="I92">
        <v>2.7204414315647633E-2</v>
      </c>
      <c r="J92">
        <v>0.36979690194129944</v>
      </c>
      <c r="K92">
        <v>0.29750527080802597</v>
      </c>
      <c r="L92">
        <v>7.2291631133273457E-2</v>
      </c>
      <c r="M92">
        <v>3.7262316757762505E-3</v>
      </c>
      <c r="N92">
        <v>0.27191334962844849</v>
      </c>
      <c r="O92">
        <v>0.21945302962674279</v>
      </c>
      <c r="P92">
        <v>5.2460320001705682E-2</v>
      </c>
      <c r="Q92">
        <v>1.8183018062770159E-3</v>
      </c>
      <c r="R92">
        <v>0.14093117415904999</v>
      </c>
      <c r="S92">
        <v>0.11387660483135466</v>
      </c>
      <c r="T92">
        <v>2.705456932769533E-2</v>
      </c>
      <c r="U92">
        <v>3.4872699693326207E-4</v>
      </c>
      <c r="V92">
        <v>0.10673838108778</v>
      </c>
      <c r="W92">
        <v>8.6129290389074936E-2</v>
      </c>
      <c r="X92">
        <v>2.060909069870507E-2</v>
      </c>
      <c r="Y92">
        <v>1.7205818364483884E-4</v>
      </c>
      <c r="Z92">
        <v>5.7267051190137863E-2</v>
      </c>
      <c r="AA92">
        <v>4.5977760567256672E-2</v>
      </c>
      <c r="AB92">
        <v>1.1289290622881192E-2</v>
      </c>
      <c r="AC92">
        <v>3.788709937923129E-5</v>
      </c>
      <c r="AD92">
        <v>2.3983821272850037E-2</v>
      </c>
      <c r="AE92">
        <v>1.9108004075700662E-2</v>
      </c>
      <c r="AF92">
        <v>4.8758171971493751E-3</v>
      </c>
      <c r="AG92">
        <v>4.2917300118444076E-6</v>
      </c>
      <c r="AH92">
        <v>0.20235627889633179</v>
      </c>
      <c r="AI92">
        <v>0.12296177418475132</v>
      </c>
      <c r="AJ92">
        <v>7.9394504711580466E-2</v>
      </c>
      <c r="AK92">
        <v>2.7804513548308842E-2</v>
      </c>
      <c r="AL92">
        <v>0.63020309805870056</v>
      </c>
      <c r="AM92">
        <v>0.44396306182542822</v>
      </c>
      <c r="AN92">
        <v>0.18624003623327234</v>
      </c>
      <c r="AO92">
        <v>5.1273432135461094E-2</v>
      </c>
      <c r="AP92">
        <v>0.42784681916236877</v>
      </c>
      <c r="AQ92">
        <v>0.32090447381680176</v>
      </c>
      <c r="AR92">
        <v>0.10694234534556699</v>
      </c>
      <c r="AS92">
        <v>2.3530257049237162E-2</v>
      </c>
    </row>
    <row r="93" spans="1:45">
      <c r="A93">
        <v>2004</v>
      </c>
      <c r="B93">
        <v>1</v>
      </c>
      <c r="C93">
        <v>0.74011361975154166</v>
      </c>
      <c r="D93">
        <v>0.25988638024845834</v>
      </c>
      <c r="E93">
        <v>5.6377279011657677E-2</v>
      </c>
      <c r="F93">
        <v>0.79940390586853027</v>
      </c>
      <c r="G93">
        <v>0.61907500563408746</v>
      </c>
      <c r="H93">
        <v>0.18032890023444276</v>
      </c>
      <c r="I93">
        <v>2.817247286045102E-2</v>
      </c>
      <c r="J93">
        <v>0.37582102417945862</v>
      </c>
      <c r="K93">
        <v>0.30241480176072499</v>
      </c>
      <c r="L93">
        <v>7.3406222418733624E-2</v>
      </c>
      <c r="M93">
        <v>3.8452677920754758E-3</v>
      </c>
      <c r="N93">
        <v>0.27880772948265076</v>
      </c>
      <c r="O93">
        <v>0.22515380197183082</v>
      </c>
      <c r="P93">
        <v>5.3653927510819932E-2</v>
      </c>
      <c r="Q93">
        <v>1.8927267987067097E-3</v>
      </c>
      <c r="R93">
        <v>0.14785221219062805</v>
      </c>
      <c r="S93">
        <v>0.11959911903697812</v>
      </c>
      <c r="T93">
        <v>2.8253093153649933E-2</v>
      </c>
      <c r="U93">
        <v>3.5426188165623508E-4</v>
      </c>
      <c r="V93">
        <v>0.11329283565282822</v>
      </c>
      <c r="W93">
        <v>9.1484549987649696E-2</v>
      </c>
      <c r="X93">
        <v>2.180828566517852E-2</v>
      </c>
      <c r="Y93">
        <v>1.7316647760070531E-4</v>
      </c>
      <c r="Z93">
        <v>6.1930421739816666E-2</v>
      </c>
      <c r="AA93">
        <v>4.9745096573316272E-2</v>
      </c>
      <c r="AB93">
        <v>1.218532516650039E-2</v>
      </c>
      <c r="AC93">
        <v>3.8619368079132221E-5</v>
      </c>
      <c r="AD93">
        <v>2.6603790000081062E-2</v>
      </c>
      <c r="AE93">
        <v>2.1221496971981061E-2</v>
      </c>
      <c r="AF93">
        <v>5.3822930281000004E-3</v>
      </c>
      <c r="AG93">
        <v>4.238980243224047E-6</v>
      </c>
      <c r="AH93">
        <v>0.20059609413146973</v>
      </c>
      <c r="AI93">
        <v>0.12082537054523365</v>
      </c>
      <c r="AJ93">
        <v>7.9770723586236075E-2</v>
      </c>
      <c r="AK93">
        <v>2.8347905197752186E-2</v>
      </c>
      <c r="AL93">
        <v>0.62417897582054138</v>
      </c>
      <c r="AM93">
        <v>0.43753893038834069</v>
      </c>
      <c r="AN93">
        <v>0.1866400454322007</v>
      </c>
      <c r="AO93">
        <v>5.2654536553006642E-2</v>
      </c>
      <c r="AP93">
        <v>0.42358288168907166</v>
      </c>
      <c r="AQ93">
        <v>0.31660549422277423</v>
      </c>
      <c r="AR93">
        <v>0.10697738746629742</v>
      </c>
      <c r="AS93">
        <v>2.4374589091084007E-2</v>
      </c>
    </row>
    <row r="94" spans="1:45">
      <c r="A94">
        <v>2005</v>
      </c>
      <c r="B94">
        <v>1</v>
      </c>
      <c r="C94">
        <v>0.74073264240314707</v>
      </c>
      <c r="D94">
        <v>0.25926735759685293</v>
      </c>
      <c r="E94">
        <v>5.6643126371245245E-2</v>
      </c>
      <c r="F94">
        <v>0.80037200450897217</v>
      </c>
      <c r="G94">
        <v>0.62003338848321032</v>
      </c>
      <c r="H94">
        <v>0.18033861602576179</v>
      </c>
      <c r="I94">
        <v>2.8855547777958571E-2</v>
      </c>
      <c r="J94">
        <v>0.38059341907501221</v>
      </c>
      <c r="K94">
        <v>0.30672513183436489</v>
      </c>
      <c r="L94">
        <v>7.386828724064734E-2</v>
      </c>
      <c r="M94">
        <v>3.9251230613784214E-3</v>
      </c>
      <c r="N94">
        <v>0.28393062949180603</v>
      </c>
      <c r="O94">
        <v>0.22968029653927591</v>
      </c>
      <c r="P94">
        <v>5.4250332952530136E-2</v>
      </c>
      <c r="Q94">
        <v>1.9140027238466199E-3</v>
      </c>
      <c r="R94">
        <v>0.15258103609085083</v>
      </c>
      <c r="S94">
        <v>0.12355184538699787</v>
      </c>
      <c r="T94">
        <v>2.9029190703852962E-2</v>
      </c>
      <c r="U94">
        <v>3.6924856257225812E-4</v>
      </c>
      <c r="V94">
        <v>0.11813550442457199</v>
      </c>
      <c r="W94">
        <v>9.5534266662288939E-2</v>
      </c>
      <c r="X94">
        <v>2.2601237762283049E-2</v>
      </c>
      <c r="Y94">
        <v>1.8075234732149153E-4</v>
      </c>
      <c r="Z94">
        <v>6.633419543504715E-2</v>
      </c>
      <c r="AA94">
        <v>5.3396013004460181E-2</v>
      </c>
      <c r="AB94">
        <v>1.293818243058697E-2</v>
      </c>
      <c r="AC94">
        <v>3.9818984120007054E-5</v>
      </c>
      <c r="AD94">
        <v>2.8899082913994789E-2</v>
      </c>
      <c r="AE94">
        <v>2.3149117651096431E-2</v>
      </c>
      <c r="AF94">
        <v>5.7499652628983586E-3</v>
      </c>
      <c r="AG94">
        <v>4.1519324880453918E-6</v>
      </c>
      <c r="AH94">
        <v>0.19962799549102783</v>
      </c>
      <c r="AI94">
        <v>0.12049398113188993</v>
      </c>
      <c r="AJ94">
        <v>7.9134014359137902E-2</v>
      </c>
      <c r="AK94">
        <v>2.792337572930698E-2</v>
      </c>
      <c r="AL94">
        <v>0.61940658092498779</v>
      </c>
      <c r="AM94">
        <v>0.43382838392867257</v>
      </c>
      <c r="AN94">
        <v>0.18557819699631523</v>
      </c>
      <c r="AO94">
        <v>5.2855394976109048E-2</v>
      </c>
      <c r="AP94">
        <v>0.41977858543395996</v>
      </c>
      <c r="AQ94">
        <v>0.31324077489906887</v>
      </c>
      <c r="AR94">
        <v>0.10653781053489106</v>
      </c>
      <c r="AS94">
        <v>2.4989396081827847E-2</v>
      </c>
    </row>
    <row r="95" spans="1:45">
      <c r="A95">
        <v>2006</v>
      </c>
      <c r="B95">
        <v>1</v>
      </c>
      <c r="C95">
        <v>0.74158755776487151</v>
      </c>
      <c r="D95">
        <v>0.25841244223512849</v>
      </c>
      <c r="E95">
        <v>5.8174520226336623E-2</v>
      </c>
      <c r="F95">
        <v>0.80293029546737671</v>
      </c>
      <c r="G95">
        <v>0.6225050392189112</v>
      </c>
      <c r="H95">
        <v>0.18042525624846548</v>
      </c>
      <c r="I95">
        <v>3.0194602285045349E-2</v>
      </c>
      <c r="J95">
        <v>0.38758170604705811</v>
      </c>
      <c r="K95">
        <v>0.31294190214439122</v>
      </c>
      <c r="L95">
        <v>7.4639803902666918E-2</v>
      </c>
      <c r="M95">
        <v>4.2512373497034664E-3</v>
      </c>
      <c r="N95">
        <v>0.29093050956726074</v>
      </c>
      <c r="O95">
        <v>0.23584759496000532</v>
      </c>
      <c r="P95">
        <v>5.5082914607255416E-2</v>
      </c>
      <c r="Q95">
        <v>2.1368976680709766E-3</v>
      </c>
      <c r="R95">
        <v>0.15777617692947388</v>
      </c>
      <c r="S95">
        <v>0.12811234794172274</v>
      </c>
      <c r="T95">
        <v>2.9663828987751141E-2</v>
      </c>
      <c r="U95">
        <v>3.9826144959424623E-4</v>
      </c>
      <c r="V95">
        <v>0.12222550809383392</v>
      </c>
      <c r="W95">
        <v>9.9065450220450255E-2</v>
      </c>
      <c r="X95">
        <v>2.3160057873383672E-2</v>
      </c>
      <c r="Y95">
        <v>1.9389149784622951E-4</v>
      </c>
      <c r="Z95">
        <v>6.8306624889373779E-2</v>
      </c>
      <c r="AA95">
        <v>5.5025610627848803E-2</v>
      </c>
      <c r="AB95">
        <v>1.3281014261524979E-2</v>
      </c>
      <c r="AC95">
        <v>4.2887619482517886E-5</v>
      </c>
      <c r="AD95">
        <v>2.9372921213507652E-2</v>
      </c>
      <c r="AE95">
        <v>2.3487624748344999E-2</v>
      </c>
      <c r="AF95">
        <v>5.885296465162654E-3</v>
      </c>
      <c r="AG95">
        <v>4.7383759527122745E-6</v>
      </c>
      <c r="AH95">
        <v>0.19706970453262329</v>
      </c>
      <c r="AI95">
        <v>0.11888307426633499</v>
      </c>
      <c r="AJ95">
        <v>7.8186630266288304E-2</v>
      </c>
      <c r="AK95">
        <v>2.8112843053002382E-2</v>
      </c>
      <c r="AL95">
        <v>0.61241829395294189</v>
      </c>
      <c r="AM95">
        <v>0.42846707144972318</v>
      </c>
      <c r="AN95">
        <v>0.18395122250321871</v>
      </c>
      <c r="AO95">
        <v>5.4061974334818977E-2</v>
      </c>
      <c r="AP95">
        <v>0.4153485894203186</v>
      </c>
      <c r="AQ95">
        <v>0.30949472508764292</v>
      </c>
      <c r="AR95">
        <v>0.10585386433267568</v>
      </c>
      <c r="AS95">
        <v>2.6003889894023115E-2</v>
      </c>
    </row>
    <row r="96" spans="1:45">
      <c r="A96">
        <v>2007</v>
      </c>
      <c r="B96">
        <v>1</v>
      </c>
      <c r="C96">
        <v>0.73330496661492206</v>
      </c>
      <c r="D96">
        <v>0.266695033385078</v>
      </c>
      <c r="E96">
        <v>6.1134754034304351E-2</v>
      </c>
      <c r="F96">
        <v>0.79974007606506348</v>
      </c>
      <c r="G96">
        <v>0.61314636115239374</v>
      </c>
      <c r="H96">
        <v>0.18659371491266974</v>
      </c>
      <c r="I96">
        <v>3.2814558798294167E-2</v>
      </c>
      <c r="J96">
        <v>0.38223090767860413</v>
      </c>
      <c r="K96">
        <v>0.30610762440719808</v>
      </c>
      <c r="L96">
        <v>7.6123283271406023E-2</v>
      </c>
      <c r="M96">
        <v>4.693932314033325E-3</v>
      </c>
      <c r="N96">
        <v>0.28514325618743896</v>
      </c>
      <c r="O96">
        <v>0.22936334002891678</v>
      </c>
      <c r="P96">
        <v>5.5779916158522194E-2</v>
      </c>
      <c r="Q96">
        <v>2.3395691179755027E-3</v>
      </c>
      <c r="R96">
        <v>0.15263952314853668</v>
      </c>
      <c r="S96">
        <v>0.12304381760568384</v>
      </c>
      <c r="T96">
        <v>2.9595705542852846E-2</v>
      </c>
      <c r="U96">
        <v>4.2584146085892968E-4</v>
      </c>
      <c r="V96">
        <v>0.11769448220729828</v>
      </c>
      <c r="W96">
        <v>9.4722326833297579E-2</v>
      </c>
      <c r="X96">
        <v>2.29721553740007E-2</v>
      </c>
      <c r="Y96">
        <v>2.1142712554174926E-4</v>
      </c>
      <c r="Z96">
        <v>6.5786503255367279E-2</v>
      </c>
      <c r="AA96">
        <v>5.258961589844928E-2</v>
      </c>
      <c r="AB96">
        <v>1.3196887356917996E-2</v>
      </c>
      <c r="AC96">
        <v>4.6366916790671099E-5</v>
      </c>
      <c r="AD96">
        <v>2.9274862259626389E-2</v>
      </c>
      <c r="AE96">
        <v>2.3228167453887852E-2</v>
      </c>
      <c r="AF96">
        <v>6.0466948057385358E-3</v>
      </c>
      <c r="AG96">
        <v>5.4545167439194842E-6</v>
      </c>
      <c r="AH96">
        <v>0.20025992393493652</v>
      </c>
      <c r="AI96">
        <v>0.11996960928133149</v>
      </c>
      <c r="AJ96">
        <v>8.0290314653605033E-2</v>
      </c>
      <c r="AK96">
        <v>2.8444684607509076E-2</v>
      </c>
      <c r="AL96">
        <v>0.61776909232139587</v>
      </c>
      <c r="AM96">
        <v>0.42702994437647068</v>
      </c>
      <c r="AN96">
        <v>0.19073914794492519</v>
      </c>
      <c r="AO96">
        <v>5.6572655259598981E-2</v>
      </c>
      <c r="AP96">
        <v>0.41750916838645935</v>
      </c>
      <c r="AQ96">
        <v>0.30697405095984043</v>
      </c>
      <c r="AR96">
        <v>0.11053511742661891</v>
      </c>
      <c r="AS96">
        <v>2.8179227676424723E-2</v>
      </c>
    </row>
    <row r="97" spans="1:45">
      <c r="A97">
        <v>2008</v>
      </c>
      <c r="B97">
        <v>1</v>
      </c>
      <c r="C97">
        <v>0.70867992891742859</v>
      </c>
      <c r="D97">
        <v>0.29132007108257135</v>
      </c>
      <c r="E97">
        <v>6.4474765985100824E-2</v>
      </c>
      <c r="F97">
        <v>0.79596751928329468</v>
      </c>
      <c r="G97">
        <v>0.59310206378390473</v>
      </c>
      <c r="H97">
        <v>0.20286545549938997</v>
      </c>
      <c r="I97">
        <v>3.621799969431358E-2</v>
      </c>
      <c r="J97">
        <v>0.37796136736869812</v>
      </c>
      <c r="K97">
        <v>0.29735793189790555</v>
      </c>
      <c r="L97">
        <v>8.0603435470792587E-2</v>
      </c>
      <c r="M97">
        <v>5.2677590293946988E-3</v>
      </c>
      <c r="N97">
        <v>0.28236362338066101</v>
      </c>
      <c r="O97">
        <v>0.22328132392877059</v>
      </c>
      <c r="P97">
        <v>5.9082299451890419E-2</v>
      </c>
      <c r="Q97">
        <v>2.5872624485079629E-3</v>
      </c>
      <c r="R97">
        <v>0.15322943031787872</v>
      </c>
      <c r="S97">
        <v>0.12145549393566596</v>
      </c>
      <c r="T97">
        <v>3.1773936382212771E-2</v>
      </c>
      <c r="U97">
        <v>4.8585919971997043E-4</v>
      </c>
      <c r="V97">
        <v>0.11906909942626953</v>
      </c>
      <c r="W97">
        <v>9.4231606826075273E-2</v>
      </c>
      <c r="X97">
        <v>2.4837492600194262E-2</v>
      </c>
      <c r="Y97">
        <v>2.4337305529658476E-4</v>
      </c>
      <c r="Z97">
        <v>6.7664340138435364E-2</v>
      </c>
      <c r="AA97">
        <v>5.3197936090494211E-2</v>
      </c>
      <c r="AB97">
        <v>1.4466404047941155E-2</v>
      </c>
      <c r="AC97">
        <v>5.3416692319806083E-5</v>
      </c>
      <c r="AD97">
        <v>3.0976369976997375E-2</v>
      </c>
      <c r="AE97">
        <v>2.4167074048840408E-2</v>
      </c>
      <c r="AF97">
        <v>6.8092959281569687E-3</v>
      </c>
      <c r="AG97">
        <v>6.0759609801675502E-6</v>
      </c>
      <c r="AH97">
        <v>0.20403248071670532</v>
      </c>
      <c r="AI97">
        <v>0.11538617716197461</v>
      </c>
      <c r="AJ97">
        <v>8.8646303554730715E-2</v>
      </c>
      <c r="AK97">
        <v>2.8365148454630972E-2</v>
      </c>
      <c r="AL97">
        <v>0.62203863263130188</v>
      </c>
      <c r="AM97">
        <v>0.4111478833138526</v>
      </c>
      <c r="AN97">
        <v>0.21089074931744928</v>
      </c>
      <c r="AO97">
        <v>5.932766009768848E-2</v>
      </c>
      <c r="AP97">
        <v>0.41800615191459656</v>
      </c>
      <c r="AQ97">
        <v>0.29567490677772679</v>
      </c>
      <c r="AR97">
        <v>0.12233124513686977</v>
      </c>
      <c r="AS97">
        <v>3.1005291172116881E-2</v>
      </c>
    </row>
    <row r="98" spans="1:45">
      <c r="A98">
        <v>2009</v>
      </c>
      <c r="B98">
        <v>1</v>
      </c>
      <c r="C98">
        <v>0.69135956128581877</v>
      </c>
      <c r="D98">
        <v>0.30864043871418129</v>
      </c>
      <c r="E98">
        <v>7.124030675443116E-2</v>
      </c>
      <c r="F98">
        <v>0.80196303129196167</v>
      </c>
      <c r="G98">
        <v>0.58509605535891496</v>
      </c>
      <c r="H98">
        <v>0.21686697593304671</v>
      </c>
      <c r="I98">
        <v>4.0716709099676555E-2</v>
      </c>
      <c r="J98">
        <v>0.37650325894355774</v>
      </c>
      <c r="K98">
        <v>0.29049470478558226</v>
      </c>
      <c r="L98">
        <v>8.6008554157975509E-2</v>
      </c>
      <c r="M98">
        <v>6.1003931830784864E-3</v>
      </c>
      <c r="N98">
        <v>0.27969574928283691</v>
      </c>
      <c r="O98">
        <v>0.21694203785654997</v>
      </c>
      <c r="P98">
        <v>6.2753711426286926E-2</v>
      </c>
      <c r="Q98">
        <v>3.0386157596351371E-3</v>
      </c>
      <c r="R98">
        <v>0.15093521773815155</v>
      </c>
      <c r="S98">
        <v>0.11743423227460656</v>
      </c>
      <c r="T98">
        <v>3.3500985463544984E-2</v>
      </c>
      <c r="U98">
        <v>5.8776623497070119E-4</v>
      </c>
      <c r="V98">
        <v>0.11778249591588974</v>
      </c>
      <c r="W98">
        <v>9.1551251420102314E-2</v>
      </c>
      <c r="X98">
        <v>2.6231244495787426E-2</v>
      </c>
      <c r="Y98">
        <v>2.9794126661090585E-4</v>
      </c>
      <c r="Z98">
        <v>6.8530723452568054E-2</v>
      </c>
      <c r="AA98">
        <v>5.2998941813029124E-2</v>
      </c>
      <c r="AB98">
        <v>1.5531781639538934E-2</v>
      </c>
      <c r="AC98">
        <v>6.2295305743718306E-5</v>
      </c>
      <c r="AD98">
        <v>3.3758793026208878E-2</v>
      </c>
      <c r="AE98">
        <v>2.5999288373865826E-2</v>
      </c>
      <c r="AF98">
        <v>7.7595046523430506E-3</v>
      </c>
      <c r="AG98">
        <v>7.2279097472234852E-6</v>
      </c>
      <c r="AH98">
        <v>0.19803696870803833</v>
      </c>
      <c r="AI98">
        <v>0.10603497037248459</v>
      </c>
      <c r="AJ98">
        <v>9.2001998335553739E-2</v>
      </c>
      <c r="AK98">
        <v>3.0657670055529204E-2</v>
      </c>
      <c r="AL98">
        <v>0.62349674105644226</v>
      </c>
      <c r="AM98">
        <v>0.40065123592454915</v>
      </c>
      <c r="AN98">
        <v>0.22284550513189311</v>
      </c>
      <c r="AO98">
        <v>6.5296404383473186E-2</v>
      </c>
      <c r="AP98">
        <v>0.42545977234840393</v>
      </c>
      <c r="AQ98">
        <v>0.29451373389507007</v>
      </c>
      <c r="AR98">
        <v>0.13094603845333386</v>
      </c>
      <c r="AS98">
        <v>3.4690824936247935E-2</v>
      </c>
    </row>
    <row r="99" spans="1:45">
      <c r="A99">
        <v>2010</v>
      </c>
      <c r="B99">
        <v>1</v>
      </c>
      <c r="C99">
        <v>0.68902958775241041</v>
      </c>
      <c r="D99">
        <v>0.31097041224758953</v>
      </c>
      <c r="E99">
        <v>7.1465533026549011E-2</v>
      </c>
      <c r="F99">
        <v>0.80197525024414062</v>
      </c>
      <c r="G99">
        <v>0.58440132438145831</v>
      </c>
      <c r="H99">
        <v>0.21757392586268229</v>
      </c>
      <c r="I99">
        <v>4.1474193493357618E-2</v>
      </c>
      <c r="J99">
        <v>0.38486304879188538</v>
      </c>
      <c r="K99">
        <v>0.29855645592069363</v>
      </c>
      <c r="L99">
        <v>8.6306592871191745E-2</v>
      </c>
      <c r="M99">
        <v>6.2388734798058693E-3</v>
      </c>
      <c r="N99">
        <v>0.28857460618019104</v>
      </c>
      <c r="O99">
        <v>0.22514891725616862</v>
      </c>
      <c r="P99">
        <v>6.3425688924022422E-2</v>
      </c>
      <c r="Q99">
        <v>3.0481047805497687E-3</v>
      </c>
      <c r="R99">
        <v>0.15936015546321869</v>
      </c>
      <c r="S99">
        <v>0.12463265665583205</v>
      </c>
      <c r="T99">
        <v>3.4727498807386639E-2</v>
      </c>
      <c r="U99">
        <v>5.7232839000598756E-4</v>
      </c>
      <c r="V99">
        <v>0.12555417418479919</v>
      </c>
      <c r="W99">
        <v>9.8014354303620002E-2</v>
      </c>
      <c r="X99">
        <v>2.7539819881179189E-2</v>
      </c>
      <c r="Y99">
        <v>2.8701266582281622E-4</v>
      </c>
      <c r="Z99">
        <v>7.4901089072227478E-2</v>
      </c>
      <c r="AA99">
        <v>5.8079475280855185E-2</v>
      </c>
      <c r="AB99">
        <v>1.6821613791372293E-2</v>
      </c>
      <c r="AC99">
        <v>6.084576355055715E-5</v>
      </c>
      <c r="AD99">
        <v>3.7376292049884796E-2</v>
      </c>
      <c r="AE99">
        <v>2.8800089578417124E-2</v>
      </c>
      <c r="AF99">
        <v>8.576202471467672E-3</v>
      </c>
      <c r="AG99">
        <v>6.3800351186290808E-6</v>
      </c>
      <c r="AH99">
        <v>0.19802474975585938</v>
      </c>
      <c r="AI99">
        <v>0.10437755905446219</v>
      </c>
      <c r="AJ99">
        <v>9.3647190701397182E-2</v>
      </c>
      <c r="AK99">
        <v>3.0128063874282379E-2</v>
      </c>
      <c r="AL99">
        <v>0.61513695120811462</v>
      </c>
      <c r="AM99">
        <v>0.39022175168778717</v>
      </c>
      <c r="AN99">
        <v>0.22491519952032743</v>
      </c>
      <c r="AO99">
        <v>6.5398569799115541E-2</v>
      </c>
      <c r="AP99">
        <v>0.41711220145225525</v>
      </c>
      <c r="AQ99">
        <v>0.2857380488357571</v>
      </c>
      <c r="AR99">
        <v>0.13137415261649815</v>
      </c>
      <c r="AS99">
        <v>3.5319483407768505E-2</v>
      </c>
    </row>
    <row r="100" spans="1:45">
      <c r="A100">
        <v>2011</v>
      </c>
      <c r="B100">
        <v>1</v>
      </c>
      <c r="C100">
        <v>0.69985040672514598</v>
      </c>
      <c r="D100">
        <v>0.30014959327485402</v>
      </c>
      <c r="E100">
        <v>7.0533380888046615E-2</v>
      </c>
      <c r="F100">
        <v>0.80487847328186035</v>
      </c>
      <c r="G100">
        <v>0.59540228130363604</v>
      </c>
      <c r="H100">
        <v>0.20947619197822431</v>
      </c>
      <c r="I100">
        <v>4.0710124856444901E-2</v>
      </c>
      <c r="J100">
        <v>0.38702207803726196</v>
      </c>
      <c r="K100">
        <v>0.303750969485164</v>
      </c>
      <c r="L100">
        <v>8.3271108552097947E-2</v>
      </c>
      <c r="M100">
        <v>6.1291062148819356E-3</v>
      </c>
      <c r="N100">
        <v>0.28972548246383667</v>
      </c>
      <c r="O100">
        <v>0.2286180912558077</v>
      </c>
      <c r="P100">
        <v>6.1107391208028973E-2</v>
      </c>
      <c r="Q100">
        <v>3.0107933688475557E-3</v>
      </c>
      <c r="R100">
        <v>0.15827284753322601</v>
      </c>
      <c r="S100">
        <v>0.125217203390627</v>
      </c>
      <c r="T100">
        <v>3.3055644142599011E-2</v>
      </c>
      <c r="U100">
        <v>5.8743622539834126E-4</v>
      </c>
      <c r="V100">
        <v>0.12379484623670578</v>
      </c>
      <c r="W100">
        <v>9.7771132802563748E-2</v>
      </c>
      <c r="X100">
        <v>2.6023713434142028E-2</v>
      </c>
      <c r="Y100">
        <v>3.0089540459086371E-4</v>
      </c>
      <c r="Z100">
        <v>7.1931719779968262E-2</v>
      </c>
      <c r="AA100">
        <v>5.6452584914636755E-2</v>
      </c>
      <c r="AB100">
        <v>1.5479134865331508E-2</v>
      </c>
      <c r="AC100">
        <v>6.3227544388291441E-5</v>
      </c>
      <c r="AD100">
        <v>3.3692505210638046E-2</v>
      </c>
      <c r="AE100">
        <v>2.6266297789458559E-2</v>
      </c>
      <c r="AF100">
        <v>7.4262074211794869E-3</v>
      </c>
      <c r="AG100">
        <v>6.8317727811534534E-6</v>
      </c>
      <c r="AH100">
        <v>0.19512152671813965</v>
      </c>
      <c r="AI100">
        <v>0.10420333391200129</v>
      </c>
      <c r="AJ100">
        <v>9.0918192806138359E-2</v>
      </c>
      <c r="AK100">
        <v>2.9956719586805507E-2</v>
      </c>
      <c r="AL100">
        <v>0.61297792196273804</v>
      </c>
      <c r="AM100">
        <v>0.39584674215560467</v>
      </c>
      <c r="AN100">
        <v>0.2171311798071334</v>
      </c>
      <c r="AO100">
        <v>6.457825688426938E-2</v>
      </c>
      <c r="AP100">
        <v>0.41785639524459839</v>
      </c>
      <c r="AQ100">
        <v>0.29154247979067321</v>
      </c>
      <c r="AR100">
        <v>0.12631391545392517</v>
      </c>
      <c r="AS100">
        <v>3.4668274563394774E-2</v>
      </c>
    </row>
    <row r="101" spans="1:45">
      <c r="A101">
        <v>2012</v>
      </c>
      <c r="B101">
        <v>1</v>
      </c>
      <c r="C101">
        <v>0.71495528336589975</v>
      </c>
      <c r="D101">
        <v>0.28504471663410025</v>
      </c>
      <c r="E101">
        <v>6.9242952307563499E-2</v>
      </c>
      <c r="F101">
        <v>0.81090515851974487</v>
      </c>
      <c r="G101">
        <v>0.61028888770102196</v>
      </c>
      <c r="H101">
        <v>0.20061627081872296</v>
      </c>
      <c r="I101">
        <v>3.98675726333809E-2</v>
      </c>
      <c r="J101">
        <v>0.39815646409988403</v>
      </c>
      <c r="K101">
        <v>0.31663041534589814</v>
      </c>
      <c r="L101">
        <v>8.1526048753985891E-2</v>
      </c>
      <c r="M101">
        <v>5.8273814590206093E-3</v>
      </c>
      <c r="N101">
        <v>0.30044648051261902</v>
      </c>
      <c r="O101">
        <v>0.24019142168525581</v>
      </c>
      <c r="P101">
        <v>6.0255058827363199E-2</v>
      </c>
      <c r="Q101">
        <v>2.8345717917212885E-3</v>
      </c>
      <c r="R101">
        <v>0.16669024527072906</v>
      </c>
      <c r="S101">
        <v>0.13350879223790635</v>
      </c>
      <c r="T101">
        <v>3.3181453032822716E-2</v>
      </c>
      <c r="U101">
        <v>5.5824671846288042E-4</v>
      </c>
      <c r="V101">
        <v>0.13089136779308319</v>
      </c>
      <c r="W101">
        <v>0.10463444199453245</v>
      </c>
      <c r="X101">
        <v>2.6256925798550747E-2</v>
      </c>
      <c r="Y101">
        <v>2.7957745477011971E-4</v>
      </c>
      <c r="Z101">
        <v>7.6762482523918152E-2</v>
      </c>
      <c r="AA101">
        <v>6.0962085432041638E-2</v>
      </c>
      <c r="AB101">
        <v>1.5800397091876514E-2</v>
      </c>
      <c r="AC101">
        <v>6.0763159583997541E-5</v>
      </c>
      <c r="AD101">
        <v>3.6470651626586914E-2</v>
      </c>
      <c r="AE101">
        <v>2.8782363909846773E-2</v>
      </c>
      <c r="AF101">
        <v>7.6882877167401432E-3</v>
      </c>
      <c r="AG101">
        <v>6.4649192075444487E-6</v>
      </c>
      <c r="AH101">
        <v>0.18909484148025513</v>
      </c>
      <c r="AI101">
        <v>0.10445718765741127</v>
      </c>
      <c r="AJ101">
        <v>8.4637653822843856E-2</v>
      </c>
      <c r="AK101">
        <v>2.9496913421986137E-2</v>
      </c>
      <c r="AL101">
        <v>0.60184353590011597</v>
      </c>
      <c r="AM101">
        <v>0.39809966234022326</v>
      </c>
      <c r="AN101">
        <v>0.20374387355989271</v>
      </c>
      <c r="AO101">
        <v>6.3579223010527278E-2</v>
      </c>
      <c r="AP101">
        <v>0.41274869441986084</v>
      </c>
      <c r="AQ101">
        <v>0.29355960435420181</v>
      </c>
      <c r="AR101">
        <v>0.11918909006565903</v>
      </c>
      <c r="AS101">
        <v>3.4123447197293301E-2</v>
      </c>
    </row>
    <row r="102" spans="1:45">
      <c r="A102">
        <v>2013</v>
      </c>
      <c r="B102">
        <v>1</v>
      </c>
      <c r="C102">
        <v>0.72056767432889646</v>
      </c>
      <c r="D102">
        <v>0.27943232567110354</v>
      </c>
      <c r="E102">
        <v>7.0253920679877346E-2</v>
      </c>
      <c r="F102">
        <v>0.80679464340209961</v>
      </c>
      <c r="G102">
        <v>0.61023464551423112</v>
      </c>
      <c r="H102">
        <v>0.19655999788786843</v>
      </c>
      <c r="I102">
        <v>4.1135629554088761E-2</v>
      </c>
      <c r="J102">
        <v>0.38754388689994812</v>
      </c>
      <c r="K102">
        <v>0.30979916502009786</v>
      </c>
      <c r="L102">
        <v>7.7744721879850251E-2</v>
      </c>
      <c r="M102">
        <v>6.262662243840947E-3</v>
      </c>
      <c r="N102">
        <v>0.28880435228347778</v>
      </c>
      <c r="O102">
        <v>0.23224304712462651</v>
      </c>
      <c r="P102">
        <v>5.6561305158851265E-2</v>
      </c>
      <c r="Q102">
        <v>3.0880457556353722E-3</v>
      </c>
      <c r="R102">
        <v>0.15344133973121643</v>
      </c>
      <c r="S102">
        <v>0.12384507978017126</v>
      </c>
      <c r="T102">
        <v>2.9596259951045169E-2</v>
      </c>
      <c r="U102">
        <v>5.9444010959636031E-4</v>
      </c>
      <c r="V102">
        <v>0.11825422942638397</v>
      </c>
      <c r="W102">
        <v>9.5320119644622905E-2</v>
      </c>
      <c r="X102">
        <v>2.2934109781761063E-2</v>
      </c>
      <c r="Y102">
        <v>2.9651646123954399E-4</v>
      </c>
      <c r="Z102">
        <v>6.6634446382522583E-2</v>
      </c>
      <c r="AA102">
        <v>5.3356616801062254E-2</v>
      </c>
      <c r="AB102">
        <v>1.3277829581460333E-2</v>
      </c>
      <c r="AC102">
        <v>6.3248142786465636E-5</v>
      </c>
      <c r="AD102">
        <v>3.093196265399456E-2</v>
      </c>
      <c r="AE102">
        <v>2.4601480394851508E-2</v>
      </c>
      <c r="AF102">
        <v>6.3304822591430509E-3</v>
      </c>
      <c r="AG102">
        <v>6.7182838133280128E-6</v>
      </c>
      <c r="AH102">
        <v>0.19320535659790039</v>
      </c>
      <c r="AI102">
        <v>0.11016587859338879</v>
      </c>
      <c r="AJ102">
        <v>8.3039478004511599E-2</v>
      </c>
      <c r="AK102">
        <v>2.9215882443925475E-2</v>
      </c>
      <c r="AL102">
        <v>0.61245611310005188</v>
      </c>
      <c r="AM102">
        <v>0.41056326655997932</v>
      </c>
      <c r="AN102">
        <v>0.20189284654007256</v>
      </c>
      <c r="AO102">
        <v>6.4141669491309547E-2</v>
      </c>
      <c r="AP102">
        <v>0.41925075650215149</v>
      </c>
      <c r="AQ102">
        <v>0.30033814447642027</v>
      </c>
      <c r="AR102">
        <v>0.11891261202573121</v>
      </c>
      <c r="AS102">
        <v>3.4955216272348467E-2</v>
      </c>
    </row>
    <row r="103" spans="1:45">
      <c r="A103">
        <v>2014</v>
      </c>
      <c r="B103">
        <v>1</v>
      </c>
      <c r="C103">
        <v>0.72499932305142512</v>
      </c>
      <c r="D103">
        <v>0.27500067694857488</v>
      </c>
      <c r="E103">
        <v>7.1835029087149671E-2</v>
      </c>
      <c r="F103">
        <v>0.80717700719833374</v>
      </c>
      <c r="G103">
        <v>0.61393662835827045</v>
      </c>
      <c r="H103">
        <v>0.19324037884006329</v>
      </c>
      <c r="I103">
        <v>4.2396236639475893E-2</v>
      </c>
      <c r="J103">
        <v>0.39116719365119934</v>
      </c>
      <c r="K103">
        <v>0.31502434649272937</v>
      </c>
      <c r="L103">
        <v>7.6142847158469945E-2</v>
      </c>
      <c r="M103">
        <v>6.3084481427545039E-3</v>
      </c>
      <c r="N103">
        <v>0.29248523712158203</v>
      </c>
      <c r="O103">
        <v>0.23702239437100106</v>
      </c>
      <c r="P103">
        <v>5.5462842750580964E-2</v>
      </c>
      <c r="Q103">
        <v>3.0788114812189925E-3</v>
      </c>
      <c r="R103">
        <v>0.15664321184158325</v>
      </c>
      <c r="S103">
        <v>0.12737860279293736</v>
      </c>
      <c r="T103">
        <v>2.9264609048645879E-2</v>
      </c>
      <c r="U103">
        <v>5.9961450110844841E-4</v>
      </c>
      <c r="V103">
        <v>0.12096492201089859</v>
      </c>
      <c r="W103">
        <v>9.8211657837011093E-2</v>
      </c>
      <c r="X103">
        <v>2.27532641738875E-2</v>
      </c>
      <c r="Y103">
        <v>2.9913897014164747E-4</v>
      </c>
      <c r="Z103">
        <v>6.8464428186416626E-2</v>
      </c>
      <c r="AA103">
        <v>5.5209727791424759E-2</v>
      </c>
      <c r="AB103">
        <v>1.325470039499187E-2</v>
      </c>
      <c r="AC103">
        <v>6.3172985254980558E-5</v>
      </c>
      <c r="AD103">
        <v>3.1466305255889893E-2</v>
      </c>
      <c r="AE103">
        <v>2.5189310824979268E-2</v>
      </c>
      <c r="AF103">
        <v>6.2769944309106242E-3</v>
      </c>
      <c r="AG103">
        <v>6.7859672701485704E-6</v>
      </c>
      <c r="AH103">
        <v>0.19282299280166626</v>
      </c>
      <c r="AI103">
        <v>0.11088472794964267</v>
      </c>
      <c r="AJ103">
        <v>8.1938264852023587E-2</v>
      </c>
      <c r="AK103">
        <v>2.9543357963774771E-2</v>
      </c>
      <c r="AL103">
        <v>0.60883280634880066</v>
      </c>
      <c r="AM103">
        <v>0.40975869097165585</v>
      </c>
      <c r="AN103">
        <v>0.19907411537714478</v>
      </c>
      <c r="AO103">
        <v>6.5686584508960172E-2</v>
      </c>
      <c r="AP103">
        <v>0.4160098135471344</v>
      </c>
      <c r="AQ103">
        <v>0.29880971161486053</v>
      </c>
      <c r="AR103">
        <v>0.11720010193227387</v>
      </c>
      <c r="AS103">
        <v>3.6174898847774584E-2</v>
      </c>
    </row>
    <row r="104" spans="1:45">
      <c r="A104">
        <v>2015</v>
      </c>
    </row>
    <row r="105" spans="1:45">
      <c r="A105">
        <v>2016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BN105"/>
  <sheetViews>
    <sheetView workbookViewId="0">
      <pane xSplit="1" ySplit="1" topLeftCell="AR36" activePane="bottomRight" state="frozen"/>
      <selection activeCell="D32" sqref="D32"/>
      <selection pane="topRight" activeCell="D32" sqref="D32"/>
      <selection pane="bottomLeft" activeCell="D32" sqref="D32"/>
      <selection pane="bottomRight" activeCell="AW68" sqref="AW68"/>
    </sheetView>
  </sheetViews>
  <sheetFormatPr baseColWidth="10" defaultColWidth="8.83203125" defaultRowHeight="15" x14ac:dyDescent="0"/>
  <sheetData>
    <row r="1" spans="1:66">
      <c r="A1" t="s">
        <v>1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536</v>
      </c>
      <c r="H1" t="s">
        <v>535</v>
      </c>
      <c r="I1" t="s">
        <v>537</v>
      </c>
      <c r="J1" t="s">
        <v>538</v>
      </c>
      <c r="K1" t="s">
        <v>539</v>
      </c>
      <c r="L1" t="s">
        <v>540</v>
      </c>
      <c r="M1" t="s">
        <v>542</v>
      </c>
      <c r="N1" t="s">
        <v>541</v>
      </c>
      <c r="O1" t="s">
        <v>543</v>
      </c>
      <c r="P1" t="s">
        <v>544</v>
      </c>
      <c r="Q1" t="s">
        <v>545</v>
      </c>
      <c r="R1" t="s">
        <v>546</v>
      </c>
      <c r="S1" t="s">
        <v>548</v>
      </c>
      <c r="T1" t="s">
        <v>547</v>
      </c>
      <c r="U1" t="s">
        <v>549</v>
      </c>
      <c r="V1" t="s">
        <v>550</v>
      </c>
      <c r="W1" t="s">
        <v>551</v>
      </c>
      <c r="X1" t="s">
        <v>552</v>
      </c>
      <c r="Y1" t="s">
        <v>554</v>
      </c>
      <c r="Z1" t="s">
        <v>553</v>
      </c>
      <c r="AA1" t="s">
        <v>555</v>
      </c>
      <c r="AB1" t="s">
        <v>556</v>
      </c>
      <c r="AC1" t="s">
        <v>557</v>
      </c>
      <c r="AD1" t="s">
        <v>558</v>
      </c>
      <c r="AE1" t="s">
        <v>560</v>
      </c>
      <c r="AF1" t="s">
        <v>559</v>
      </c>
      <c r="AG1" t="s">
        <v>561</v>
      </c>
      <c r="AH1" t="s">
        <v>562</v>
      </c>
      <c r="AI1" t="s">
        <v>563</v>
      </c>
      <c r="AJ1" t="s">
        <v>564</v>
      </c>
      <c r="AK1" t="s">
        <v>566</v>
      </c>
      <c r="AL1" t="s">
        <v>565</v>
      </c>
      <c r="AM1" t="s">
        <v>567</v>
      </c>
      <c r="AN1" t="s">
        <v>568</v>
      </c>
      <c r="AO1" t="s">
        <v>569</v>
      </c>
      <c r="AP1" t="s">
        <v>570</v>
      </c>
      <c r="AQ1" t="s">
        <v>572</v>
      </c>
      <c r="AR1" t="s">
        <v>571</v>
      </c>
      <c r="AS1" t="s">
        <v>573</v>
      </c>
      <c r="AT1" t="s">
        <v>574</v>
      </c>
      <c r="AU1" t="s">
        <v>575</v>
      </c>
      <c r="AV1" t="s">
        <v>576</v>
      </c>
      <c r="AW1" t="s">
        <v>578</v>
      </c>
      <c r="AX1" t="s">
        <v>577</v>
      </c>
      <c r="AY1" t="s">
        <v>579</v>
      </c>
      <c r="AZ1" t="s">
        <v>580</v>
      </c>
      <c r="BA1" t="s">
        <v>581</v>
      </c>
      <c r="BB1" t="s">
        <v>582</v>
      </c>
      <c r="BC1" t="s">
        <v>584</v>
      </c>
      <c r="BD1" t="s">
        <v>583</v>
      </c>
      <c r="BE1" t="s">
        <v>585</v>
      </c>
      <c r="BF1" t="s">
        <v>586</v>
      </c>
      <c r="BG1" t="s">
        <v>587</v>
      </c>
      <c r="BH1" t="s">
        <v>588</v>
      </c>
      <c r="BI1" t="s">
        <v>590</v>
      </c>
      <c r="BJ1" t="s">
        <v>589</v>
      </c>
      <c r="BK1" t="s">
        <v>591</v>
      </c>
      <c r="BL1" t="s">
        <v>592</v>
      </c>
      <c r="BM1" t="s">
        <v>593</v>
      </c>
      <c r="BN1" t="s">
        <v>594</v>
      </c>
    </row>
    <row r="2" spans="1:66">
      <c r="A2">
        <v>1913</v>
      </c>
      <c r="B2">
        <v>11653.115469389279</v>
      </c>
      <c r="F2">
        <v>17521.55530657728</v>
      </c>
      <c r="M2">
        <v>48152.151055138231</v>
      </c>
      <c r="N2">
        <v>54992.638812155099</v>
      </c>
      <c r="R2">
        <v>76733.368925702132</v>
      </c>
      <c r="S2">
        <v>70254.928293920646</v>
      </c>
      <c r="T2">
        <v>78659.07136872843</v>
      </c>
      <c r="X2">
        <v>111992.46080513339</v>
      </c>
      <c r="Y2">
        <v>204506.33147404215</v>
      </c>
      <c r="Z2">
        <v>225948.66740404008</v>
      </c>
      <c r="AD2">
        <v>326314.82398085267</v>
      </c>
      <c r="AE2">
        <v>339462.19937947422</v>
      </c>
      <c r="AF2">
        <v>372190.49890259042</v>
      </c>
      <c r="AJ2">
        <v>537047.77381649241</v>
      </c>
      <c r="AK2">
        <v>963244.67024248012</v>
      </c>
      <c r="AL2">
        <v>1011230.7732712858</v>
      </c>
      <c r="AP2">
        <v>1485892.6053756336</v>
      </c>
      <c r="AQ2">
        <v>2697388.4681696719</v>
      </c>
      <c r="AR2">
        <v>2733645.6541141695</v>
      </c>
      <c r="AV2">
        <v>4113201.5557437288</v>
      </c>
      <c r="BC2">
        <v>7597.6670709727277</v>
      </c>
      <c r="BD2">
        <v>6837.6128757486304</v>
      </c>
      <c r="BH2">
        <v>10942.464904452296</v>
      </c>
    </row>
    <row r="3" spans="1:66">
      <c r="A3">
        <v>1914</v>
      </c>
      <c r="B3">
        <v>10529.00960452561</v>
      </c>
      <c r="F3">
        <v>15852.703007504531</v>
      </c>
      <c r="M3">
        <v>43950.740232680611</v>
      </c>
      <c r="N3">
        <v>50150.755599835335</v>
      </c>
      <c r="R3">
        <v>70104.48665167678</v>
      </c>
      <c r="S3">
        <v>64335.320950643581</v>
      </c>
      <c r="T3">
        <v>71906.192169069167</v>
      </c>
      <c r="X3">
        <v>102622.71405694047</v>
      </c>
      <c r="Y3">
        <v>187219.14985564636</v>
      </c>
      <c r="Z3">
        <v>206655.97208100345</v>
      </c>
      <c r="AD3">
        <v>298990.58997857559</v>
      </c>
      <c r="AE3">
        <v>312585.3954908179</v>
      </c>
      <c r="AF3">
        <v>342258.27339976304</v>
      </c>
      <c r="AJ3">
        <v>494824.4675025742</v>
      </c>
      <c r="AK3">
        <v>904110.8975749613</v>
      </c>
      <c r="AL3">
        <v>949019.04591606627</v>
      </c>
      <c r="AP3">
        <v>1395746.9587723985</v>
      </c>
      <c r="AQ3">
        <v>2511665.4824314993</v>
      </c>
      <c r="AR3">
        <v>2545260.97686713</v>
      </c>
      <c r="AV3">
        <v>3832053.6175586036</v>
      </c>
      <c r="BC3">
        <v>6815.4839791750546</v>
      </c>
      <c r="BD3">
        <v>6126.5933828245297</v>
      </c>
      <c r="BH3">
        <v>9824.7270470409476</v>
      </c>
    </row>
    <row r="4" spans="1:66">
      <c r="A4">
        <v>1915</v>
      </c>
      <c r="B4">
        <v>10737.726374631529</v>
      </c>
      <c r="F4">
        <v>16188.039853954895</v>
      </c>
      <c r="M4">
        <v>43956.798102192624</v>
      </c>
      <c r="N4">
        <v>50331.863259152407</v>
      </c>
      <c r="R4">
        <v>70316.421171563867</v>
      </c>
      <c r="S4">
        <v>63684.658674427221</v>
      </c>
      <c r="T4">
        <v>71430.204819072853</v>
      </c>
      <c r="X4">
        <v>101885.03992699398</v>
      </c>
      <c r="Y4">
        <v>182965.78772624824</v>
      </c>
      <c r="Z4">
        <v>202559.18679996039</v>
      </c>
      <c r="AD4">
        <v>293021.61178713606</v>
      </c>
      <c r="AE4">
        <v>305909.06808509084</v>
      </c>
      <c r="AF4">
        <v>335646.11818366183</v>
      </c>
      <c r="AJ4">
        <v>485427.84833102592</v>
      </c>
      <c r="AK4">
        <v>979878.09123504162</v>
      </c>
      <c r="AL4">
        <v>1024435.326749417</v>
      </c>
      <c r="AP4">
        <v>1511369.1731447564</v>
      </c>
      <c r="AQ4">
        <v>4373980.3567035152</v>
      </c>
      <c r="AR4">
        <v>4407759.2863961263</v>
      </c>
      <c r="AV4">
        <v>6639100.3105586795</v>
      </c>
      <c r="BC4">
        <v>7046.7184049025191</v>
      </c>
      <c r="BD4">
        <v>6338.3778319069888</v>
      </c>
      <c r="BH4">
        <v>10173.775263109455</v>
      </c>
    </row>
    <row r="5" spans="1:66">
      <c r="A5">
        <v>1916</v>
      </c>
      <c r="B5">
        <v>12243.89049358933</v>
      </c>
      <c r="F5">
        <v>18482.151161509319</v>
      </c>
      <c r="M5">
        <v>53190.418123475465</v>
      </c>
      <c r="N5">
        <v>60080.418310182111</v>
      </c>
      <c r="R5">
        <v>84553.609860184646</v>
      </c>
      <c r="S5">
        <v>79245.128315030728</v>
      </c>
      <c r="T5">
        <v>87778.317034896347</v>
      </c>
      <c r="X5">
        <v>125892.38810639078</v>
      </c>
      <c r="Y5">
        <v>236235.51133000775</v>
      </c>
      <c r="Z5">
        <v>255937.72994819473</v>
      </c>
      <c r="AD5">
        <v>374164.37060955662</v>
      </c>
      <c r="AE5">
        <v>395642.15414118668</v>
      </c>
      <c r="AF5">
        <v>424535.08769358235</v>
      </c>
      <c r="AJ5">
        <v>621672.83837513532</v>
      </c>
      <c r="AK5">
        <v>1218738.4064692962</v>
      </c>
      <c r="AL5">
        <v>1259473.5004547364</v>
      </c>
      <c r="AP5">
        <v>1876381.1161403547</v>
      </c>
      <c r="AQ5">
        <v>5125718.9208635204</v>
      </c>
      <c r="AR5">
        <v>5155597.3771824799</v>
      </c>
      <c r="AV5">
        <v>7814106.0572860651</v>
      </c>
      <c r="BC5">
        <v>7694.2763124908688</v>
      </c>
      <c r="BD5">
        <v>6928.7207361901301</v>
      </c>
      <c r="BH5">
        <v>11140.877972767619</v>
      </c>
    </row>
    <row r="6" spans="1:66">
      <c r="A6">
        <v>1917</v>
      </c>
      <c r="B6">
        <v>12050.862350463867</v>
      </c>
      <c r="F6">
        <v>18175.804818782184</v>
      </c>
      <c r="M6">
        <v>53218.82139460522</v>
      </c>
      <c r="N6">
        <v>61562.820523961025</v>
      </c>
      <c r="R6">
        <v>84864.177655855528</v>
      </c>
      <c r="S6">
        <v>77319.988891515488</v>
      </c>
      <c r="T6">
        <v>87643.338893392021</v>
      </c>
      <c r="X6">
        <v>123219.03151507572</v>
      </c>
      <c r="Y6">
        <v>212143.85864646404</v>
      </c>
      <c r="Z6">
        <v>238238.0727084222</v>
      </c>
      <c r="AD6">
        <v>341254.2888713188</v>
      </c>
      <c r="AE6">
        <v>334044.7826445087</v>
      </c>
      <c r="AF6">
        <v>372875.44851840055</v>
      </c>
      <c r="AJ6">
        <v>533684.79780550499</v>
      </c>
      <c r="AK6">
        <v>897130.14027866023</v>
      </c>
      <c r="AL6">
        <v>949019.73656958924</v>
      </c>
      <c r="AP6">
        <v>1396053.0972755705</v>
      </c>
      <c r="AQ6">
        <v>2751878.2419925821</v>
      </c>
      <c r="AR6">
        <v>2786939.2254767278</v>
      </c>
      <c r="AV6">
        <v>4235127.6599838845</v>
      </c>
      <c r="BC6">
        <v>7476.644678892605</v>
      </c>
      <c r="BD6">
        <v>6549.5336645197358</v>
      </c>
      <c r="BH6">
        <v>10765.985614662921</v>
      </c>
    </row>
    <row r="7" spans="1:66">
      <c r="A7">
        <v>1918</v>
      </c>
      <c r="B7">
        <v>12749.987126790185</v>
      </c>
      <c r="F7">
        <v>19062.099119104347</v>
      </c>
      <c r="M7">
        <v>52628.016393917387</v>
      </c>
      <c r="N7">
        <v>62774.158066830874</v>
      </c>
      <c r="R7">
        <v>83997.941096698647</v>
      </c>
      <c r="S7">
        <v>76183.375325263623</v>
      </c>
      <c r="T7">
        <v>87652.232111862424</v>
      </c>
      <c r="X7">
        <v>121041.62995625862</v>
      </c>
      <c r="Y7">
        <v>186022.48162410446</v>
      </c>
      <c r="Z7">
        <v>212259.55800928644</v>
      </c>
      <c r="AD7">
        <v>298535.16671416367</v>
      </c>
      <c r="AE7">
        <v>270660.15539549844</v>
      </c>
      <c r="AF7">
        <v>308586.66076958022</v>
      </c>
      <c r="AJ7">
        <v>433336.21104899026</v>
      </c>
      <c r="AK7">
        <v>581972.54587705375</v>
      </c>
      <c r="AL7">
        <v>631393.23767881468</v>
      </c>
      <c r="AP7">
        <v>913729.61222645885</v>
      </c>
      <c r="AQ7">
        <v>897754.53903960157</v>
      </c>
      <c r="AR7">
        <v>931346.97789974289</v>
      </c>
      <c r="AV7">
        <v>1436325.2033983429</v>
      </c>
      <c r="BC7">
        <v>8319.0949859982702</v>
      </c>
      <c r="BD7">
        <v>7191.7459112301058</v>
      </c>
      <c r="BH7">
        <v>11847.005566038311</v>
      </c>
    </row>
    <row r="8" spans="1:66">
      <c r="A8">
        <v>1919</v>
      </c>
      <c r="B8">
        <v>12081.036081331002</v>
      </c>
      <c r="F8">
        <v>18174.525633607132</v>
      </c>
      <c r="M8">
        <v>52364.877892097327</v>
      </c>
      <c r="N8">
        <v>60290.075412814593</v>
      </c>
      <c r="R8">
        <v>83268.583799873421</v>
      </c>
      <c r="S8">
        <v>81696.174885980989</v>
      </c>
      <c r="T8">
        <v>90529.346374386732</v>
      </c>
      <c r="X8">
        <v>129148.70031737656</v>
      </c>
      <c r="Y8">
        <v>224667.60814079325</v>
      </c>
      <c r="Z8">
        <v>245246.97913277085</v>
      </c>
      <c r="AD8">
        <v>356350.09170234116</v>
      </c>
      <c r="AE8">
        <v>342266.83434434421</v>
      </c>
      <c r="AF8">
        <v>371953.14990203839</v>
      </c>
      <c r="AJ8">
        <v>540278.69171002216</v>
      </c>
      <c r="AK8">
        <v>847775.74865211814</v>
      </c>
      <c r="AL8">
        <v>885092.93690561363</v>
      </c>
      <c r="AP8">
        <v>1313920.1948054258</v>
      </c>
      <c r="AQ8">
        <v>2339585.2482837504</v>
      </c>
      <c r="AR8">
        <v>2365636.8732541227</v>
      </c>
      <c r="AV8">
        <v>3616794.3934449912</v>
      </c>
      <c r="BC8">
        <v>7605.053657912521</v>
      </c>
      <c r="BD8">
        <v>6724.4761556106023</v>
      </c>
      <c r="BH8">
        <v>10941.852504021988</v>
      </c>
    </row>
    <row r="9" spans="1:66">
      <c r="A9">
        <v>1920</v>
      </c>
      <c r="B9">
        <v>11818.353545515016</v>
      </c>
      <c r="F9">
        <v>17799.017412304547</v>
      </c>
      <c r="M9">
        <v>49279.478414284793</v>
      </c>
      <c r="N9">
        <v>56608.994281820822</v>
      </c>
      <c r="R9">
        <v>78683.945447761769</v>
      </c>
      <c r="S9">
        <v>74952.123165556797</v>
      </c>
      <c r="T9">
        <v>83224.602689793988</v>
      </c>
      <c r="X9">
        <v>119305.48802716477</v>
      </c>
      <c r="Y9">
        <v>196351.70644740027</v>
      </c>
      <c r="Z9">
        <v>216099.15200696539</v>
      </c>
      <c r="AD9">
        <v>314223.7383501383</v>
      </c>
      <c r="AE9">
        <v>292432.95398722024</v>
      </c>
      <c r="AF9">
        <v>320570.4844045979</v>
      </c>
      <c r="AJ9">
        <v>465486.53334419773</v>
      </c>
      <c r="AK9">
        <v>663949.5601022921</v>
      </c>
      <c r="AL9">
        <v>699105.05453089345</v>
      </c>
      <c r="AP9">
        <v>1037426.0106843131</v>
      </c>
      <c r="AQ9">
        <v>1633392.9570659958</v>
      </c>
      <c r="AR9">
        <v>1658492.5573015402</v>
      </c>
      <c r="AV9">
        <v>2552380.598971935</v>
      </c>
      <c r="BC9">
        <v>7656.006337873926</v>
      </c>
      <c r="BD9">
        <v>6841.6156859254779</v>
      </c>
      <c r="BH9">
        <v>11034.025408364852</v>
      </c>
    </row>
    <row r="10" spans="1:66">
      <c r="A10">
        <v>1921</v>
      </c>
      <c r="B10">
        <v>10657.5731258367</v>
      </c>
      <c r="F10">
        <v>16013.106253737596</v>
      </c>
      <c r="M10">
        <v>47786.624370655503</v>
      </c>
      <c r="N10">
        <v>53704.847472501999</v>
      </c>
      <c r="R10">
        <v>75579.446458532781</v>
      </c>
      <c r="S10">
        <v>69593.388233464342</v>
      </c>
      <c r="T10">
        <v>76846.007160969064</v>
      </c>
      <c r="X10">
        <v>110268.05646136557</v>
      </c>
      <c r="Y10">
        <v>171624.74509877333</v>
      </c>
      <c r="Z10">
        <v>189483.76561589784</v>
      </c>
      <c r="AD10">
        <v>274135.85754996125</v>
      </c>
      <c r="AE10">
        <v>252836.10905480312</v>
      </c>
      <c r="AF10">
        <v>278763.16196427908</v>
      </c>
      <c r="AJ10">
        <v>402261.4478676627</v>
      </c>
      <c r="AK10">
        <v>560180.09027259995</v>
      </c>
      <c r="AL10">
        <v>594728.21419289685</v>
      </c>
      <c r="AP10">
        <v>874316.88730398007</v>
      </c>
      <c r="AQ10">
        <v>1271351.2347312383</v>
      </c>
      <c r="AR10">
        <v>1297042.48822088</v>
      </c>
      <c r="AV10">
        <v>1973516.9337472192</v>
      </c>
      <c r="BC10">
        <v>6532.1229875235003</v>
      </c>
      <c r="BD10">
        <v>5874.5426428738892</v>
      </c>
      <c r="BH10">
        <v>9394.6240087603583</v>
      </c>
    </row>
    <row r="11" spans="1:66">
      <c r="A11">
        <v>1922</v>
      </c>
      <c r="B11">
        <v>11567.933210626014</v>
      </c>
      <c r="F11">
        <v>17331.310632285538</v>
      </c>
      <c r="M11">
        <v>50669.095871793317</v>
      </c>
      <c r="N11">
        <v>57346.370316733359</v>
      </c>
      <c r="R11">
        <v>80089.169630423799</v>
      </c>
      <c r="S11">
        <v>73977.465520510887</v>
      </c>
      <c r="T11">
        <v>82130.520057740388</v>
      </c>
      <c r="X11">
        <v>117084.94033121783</v>
      </c>
      <c r="Y11">
        <v>181250.44940249939</v>
      </c>
      <c r="Z11">
        <v>201441.3874660673</v>
      </c>
      <c r="AD11">
        <v>289598.66412976186</v>
      </c>
      <c r="AE11">
        <v>266945.52904736402</v>
      </c>
      <c r="AF11">
        <v>296581.73476099008</v>
      </c>
      <c r="AJ11">
        <v>424908.68277302966</v>
      </c>
      <c r="AK11">
        <v>597595.3216951912</v>
      </c>
      <c r="AL11">
        <v>638536.5853946089</v>
      </c>
      <c r="AP11">
        <v>930672.05593319936</v>
      </c>
      <c r="AQ11">
        <v>1529633.6235835403</v>
      </c>
      <c r="AR11">
        <v>1560926.8442655199</v>
      </c>
      <c r="AV11">
        <v>2347424.127379755</v>
      </c>
      <c r="BC11">
        <v>7223.3595816074258</v>
      </c>
      <c r="BD11">
        <v>6481.4401988363088</v>
      </c>
      <c r="BH11">
        <v>10358.215188047956</v>
      </c>
    </row>
    <row r="12" spans="1:66">
      <c r="A12">
        <v>1923</v>
      </c>
      <c r="B12">
        <v>13017.208961135675</v>
      </c>
      <c r="F12">
        <v>19491.957970177216</v>
      </c>
      <c r="M12">
        <v>53444.169839040042</v>
      </c>
      <c r="N12">
        <v>61344.861622417418</v>
      </c>
      <c r="R12">
        <v>84711.040672822754</v>
      </c>
      <c r="S12">
        <v>78892.189446267861</v>
      </c>
      <c r="T12">
        <v>87769.734709228884</v>
      </c>
      <c r="X12">
        <v>124903.78096851065</v>
      </c>
      <c r="Y12">
        <v>196383.98670713036</v>
      </c>
      <c r="Z12">
        <v>217165.62880621271</v>
      </c>
      <c r="AD12">
        <v>313203.88206884003</v>
      </c>
      <c r="AE12">
        <v>293392.53818619705</v>
      </c>
      <c r="AF12">
        <v>322656.44875816046</v>
      </c>
      <c r="AJ12">
        <v>465085.96935346379</v>
      </c>
      <c r="AK12">
        <v>674714.50468803477</v>
      </c>
      <c r="AL12">
        <v>711380.49450936785</v>
      </c>
      <c r="AP12">
        <v>1048587.0456375543</v>
      </c>
      <c r="AQ12">
        <v>1848617.3615580064</v>
      </c>
      <c r="AR12">
        <v>1874212.0330429638</v>
      </c>
      <c r="AV12">
        <v>2858501.3295458592</v>
      </c>
      <c r="BC12">
        <v>8525.3244191462963</v>
      </c>
      <c r="BD12">
        <v>7647.4697765488108</v>
      </c>
      <c r="BH12">
        <v>12245.393225438827</v>
      </c>
    </row>
    <row r="13" spans="1:66">
      <c r="A13">
        <v>1924</v>
      </c>
      <c r="B13">
        <v>12851.300497927885</v>
      </c>
      <c r="F13">
        <v>19239.855727386526</v>
      </c>
      <c r="M13">
        <v>55512.966364817876</v>
      </c>
      <c r="N13">
        <v>62949.073365670003</v>
      </c>
      <c r="R13">
        <v>87510.622351199912</v>
      </c>
      <c r="S13">
        <v>81797.850944270132</v>
      </c>
      <c r="T13">
        <v>90279.938862409035</v>
      </c>
      <c r="X13">
        <v>129051.87933980522</v>
      </c>
      <c r="Y13">
        <v>204731.89074715285</v>
      </c>
      <c r="Z13">
        <v>225346.19393362323</v>
      </c>
      <c r="AD13">
        <v>325573.06639811618</v>
      </c>
      <c r="AE13">
        <v>306694.57991002681</v>
      </c>
      <c r="AF13">
        <v>336488.72971704393</v>
      </c>
      <c r="AJ13">
        <v>485254.15434580651</v>
      </c>
      <c r="AK13">
        <v>714803.66524116765</v>
      </c>
      <c r="AL13">
        <v>753613.03265187796</v>
      </c>
      <c r="AP13">
        <v>1108478.0295919627</v>
      </c>
      <c r="AQ13">
        <v>2051645.2688164103</v>
      </c>
      <c r="AR13">
        <v>2079308.7617602632</v>
      </c>
      <c r="AV13">
        <v>3154482.9737536707</v>
      </c>
      <c r="BC13">
        <v>8111.115401606774</v>
      </c>
      <c r="BD13">
        <v>7284.8812904009819</v>
      </c>
      <c r="BH13">
        <v>11654.214991407256</v>
      </c>
    </row>
    <row r="14" spans="1:66">
      <c r="A14">
        <v>1925</v>
      </c>
      <c r="B14">
        <v>13082.520991527865</v>
      </c>
      <c r="F14">
        <v>19581.863039429794</v>
      </c>
      <c r="M14">
        <v>58658.768658230372</v>
      </c>
      <c r="N14">
        <v>66189.299386349216</v>
      </c>
      <c r="R14">
        <v>91961.353632422703</v>
      </c>
      <c r="S14">
        <v>89572.312364107638</v>
      </c>
      <c r="T14">
        <v>97874.738020894409</v>
      </c>
      <c r="X14">
        <v>140325.69649380946</v>
      </c>
      <c r="Y14">
        <v>236342.18354614853</v>
      </c>
      <c r="Z14">
        <v>256129.78844865778</v>
      </c>
      <c r="AD14">
        <v>372007.96949804539</v>
      </c>
      <c r="AE14">
        <v>355103.91641019966</v>
      </c>
      <c r="AF14">
        <v>383572.33336801891</v>
      </c>
      <c r="AJ14">
        <v>556701.18004761531</v>
      </c>
      <c r="AK14">
        <v>854603.97849436093</v>
      </c>
      <c r="AL14">
        <v>890985.86093782459</v>
      </c>
      <c r="AP14">
        <v>1317541.3582765397</v>
      </c>
      <c r="AQ14">
        <v>2800879.4158509406</v>
      </c>
      <c r="AR14">
        <v>2826277.3390938714</v>
      </c>
      <c r="AV14">
        <v>4286098.6963885203</v>
      </c>
      <c r="BC14">
        <v>8018.4934730053646</v>
      </c>
      <c r="BD14">
        <v>7181.767836547715</v>
      </c>
      <c r="BH14">
        <v>11539.697417986139</v>
      </c>
    </row>
    <row r="15" spans="1:66">
      <c r="A15">
        <v>1926</v>
      </c>
      <c r="B15">
        <v>13693.217580416789</v>
      </c>
      <c r="F15">
        <v>20521.739888094595</v>
      </c>
      <c r="M15">
        <v>61854.289670743776</v>
      </c>
      <c r="N15">
        <v>69648.576625586153</v>
      </c>
      <c r="R15">
        <v>96954.121432775719</v>
      </c>
      <c r="S15">
        <v>96471.851634146631</v>
      </c>
      <c r="T15">
        <v>104926.49820741445</v>
      </c>
      <c r="X15">
        <v>150866.04317062855</v>
      </c>
      <c r="Y15">
        <v>265181.7188955241</v>
      </c>
      <c r="Z15">
        <v>284524.98271948652</v>
      </c>
      <c r="AD15">
        <v>415430.86683662899</v>
      </c>
      <c r="AE15">
        <v>403001.24041935586</v>
      </c>
      <c r="AF15">
        <v>430259.61965783715</v>
      </c>
      <c r="AJ15">
        <v>628676.02050941263</v>
      </c>
      <c r="AK15">
        <v>1025448.5797823252</v>
      </c>
      <c r="AL15">
        <v>1058170.1431969223</v>
      </c>
      <c r="AP15">
        <v>1575693.6017023507</v>
      </c>
      <c r="AQ15">
        <v>3691874.8659520657</v>
      </c>
      <c r="AR15">
        <v>3712835.1052223621</v>
      </c>
      <c r="AV15">
        <v>5646648.3382649478</v>
      </c>
      <c r="BC15">
        <v>8341.9873481582326</v>
      </c>
      <c r="BD15">
        <v>7475.9554642868588</v>
      </c>
      <c r="BH15">
        <v>12029.253049796693</v>
      </c>
    </row>
    <row r="16" spans="1:66">
      <c r="A16">
        <v>1927</v>
      </c>
      <c r="B16">
        <v>13441.800641405565</v>
      </c>
      <c r="F16">
        <v>20171.291681877909</v>
      </c>
      <c r="M16">
        <v>59819.801855616228</v>
      </c>
      <c r="N16">
        <v>67548.971272821465</v>
      </c>
      <c r="R16">
        <v>94034.198972200116</v>
      </c>
      <c r="S16">
        <v>92380.786974592032</v>
      </c>
      <c r="T16">
        <v>100963.64045606645</v>
      </c>
      <c r="X16">
        <v>145009.71560307394</v>
      </c>
      <c r="Y16">
        <v>247788.60034345009</v>
      </c>
      <c r="Z16">
        <v>267717.00133963849</v>
      </c>
      <c r="AD16">
        <v>390106.38641467574</v>
      </c>
      <c r="AE16">
        <v>372775.75309670425</v>
      </c>
      <c r="AF16">
        <v>401267.48118736024</v>
      </c>
      <c r="AJ16">
        <v>584594.72423805494</v>
      </c>
      <c r="AK16">
        <v>923145.0979380291</v>
      </c>
      <c r="AL16">
        <v>959303.92186882766</v>
      </c>
      <c r="AP16">
        <v>1423488.3719612448</v>
      </c>
      <c r="AQ16">
        <v>3241520.5255161161</v>
      </c>
      <c r="AR16">
        <v>3266491.6587710106</v>
      </c>
      <c r="AV16">
        <v>4959251.620201176</v>
      </c>
      <c r="BC16">
        <v>8288.6893953821564</v>
      </c>
      <c r="BD16">
        <v>7429.8927934704652</v>
      </c>
      <c r="BH16">
        <v>11964.301982953217</v>
      </c>
    </row>
    <row r="17" spans="1:60">
      <c r="A17">
        <v>1928</v>
      </c>
      <c r="B17">
        <v>13587.212835502158</v>
      </c>
      <c r="F17">
        <v>20440.979376139298</v>
      </c>
      <c r="M17">
        <v>62117.551397593626</v>
      </c>
      <c r="N17">
        <v>69727.060554058946</v>
      </c>
      <c r="R17">
        <v>97714.362979514917</v>
      </c>
      <c r="S17">
        <v>95782.821115301369</v>
      </c>
      <c r="T17">
        <v>104358.14585901647</v>
      </c>
      <c r="X17">
        <v>150512.58598958593</v>
      </c>
      <c r="Y17">
        <v>261778.07996794026</v>
      </c>
      <c r="Z17">
        <v>281570.57045578246</v>
      </c>
      <c r="AD17">
        <v>411855.39457846538</v>
      </c>
      <c r="AE17">
        <v>397974.1819705317</v>
      </c>
      <c r="AF17">
        <v>426219.38182358741</v>
      </c>
      <c r="AJ17">
        <v>623639.68657413381</v>
      </c>
      <c r="AK17">
        <v>1036506.3208783793</v>
      </c>
      <c r="AL17">
        <v>1071996.6062225024</v>
      </c>
      <c r="AP17">
        <v>1597164.1385245214</v>
      </c>
      <c r="AQ17">
        <v>4042825.0610346138</v>
      </c>
      <c r="AR17">
        <v>4067100.2835640963</v>
      </c>
      <c r="AV17">
        <v>6178798.113958762</v>
      </c>
      <c r="BC17">
        <v>8194.9529952697703</v>
      </c>
      <c r="BD17">
        <v>7349.4519778847343</v>
      </c>
      <c r="BH17">
        <v>11855.047864653112</v>
      </c>
    </row>
    <row r="18" spans="1:60">
      <c r="A18">
        <v>1929</v>
      </c>
      <c r="B18">
        <v>14241.763968909874</v>
      </c>
      <c r="F18">
        <v>21503.221172738078</v>
      </c>
      <c r="M18">
        <v>62878.45033700869</v>
      </c>
      <c r="N18">
        <v>71008.843388565307</v>
      </c>
      <c r="R18">
        <v>99553.304085717144</v>
      </c>
      <c r="S18">
        <v>97754.500572811812</v>
      </c>
      <c r="T18">
        <v>106777.48081951191</v>
      </c>
      <c r="X18">
        <v>154467.11241457544</v>
      </c>
      <c r="Y18">
        <v>267534.42784013558</v>
      </c>
      <c r="Z18">
        <v>288331.86298637354</v>
      </c>
      <c r="AD18">
        <v>423191.90995213803</v>
      </c>
      <c r="AE18">
        <v>407275.42950453877</v>
      </c>
      <c r="AF18">
        <v>436772.29014501942</v>
      </c>
      <c r="AJ18">
        <v>641341.11241104465</v>
      </c>
      <c r="AK18">
        <v>1076487.3575015899</v>
      </c>
      <c r="AL18">
        <v>1112881.3041914136</v>
      </c>
      <c r="AP18">
        <v>1665451.6476560018</v>
      </c>
      <c r="AQ18">
        <v>4402936.9660790619</v>
      </c>
      <c r="AR18">
        <v>4427039.8441372318</v>
      </c>
      <c r="AV18">
        <v>6755375.0583661702</v>
      </c>
      <c r="BC18">
        <v>8837.6877057877828</v>
      </c>
      <c r="BD18">
        <v>7934.310700059269</v>
      </c>
      <c r="BH18">
        <v>12830.989737962625</v>
      </c>
    </row>
    <row r="19" spans="1:60">
      <c r="A19">
        <v>1930</v>
      </c>
      <c r="B19">
        <v>12850.097604733979</v>
      </c>
      <c r="F19">
        <v>19502.444615988727</v>
      </c>
      <c r="M19">
        <v>54437.270850877554</v>
      </c>
      <c r="N19">
        <v>62326.169524828852</v>
      </c>
      <c r="R19">
        <v>87061.272837123877</v>
      </c>
      <c r="S19">
        <v>80443.247784369058</v>
      </c>
      <c r="T19">
        <v>89193.88208014777</v>
      </c>
      <c r="X19">
        <v>128599.83273968459</v>
      </c>
      <c r="Y19">
        <v>199154.47872414286</v>
      </c>
      <c r="Z19">
        <v>218097.76268159074</v>
      </c>
      <c r="AD19">
        <v>319352.95420560351</v>
      </c>
      <c r="AE19">
        <v>288193.08945696801</v>
      </c>
      <c r="AF19">
        <v>314575.47325098724</v>
      </c>
      <c r="AJ19">
        <v>460698.84448720916</v>
      </c>
      <c r="AK19">
        <v>643929.08951557497</v>
      </c>
      <c r="AL19">
        <v>676761.65206138836</v>
      </c>
      <c r="AP19">
        <v>1012933.2561146761</v>
      </c>
      <c r="AQ19">
        <v>1935664.0022289145</v>
      </c>
      <c r="AR19">
        <v>1958243.7366006917</v>
      </c>
      <c r="AV19">
        <v>3025445.2995013781</v>
      </c>
      <c r="BC19">
        <v>8229.3005773846926</v>
      </c>
      <c r="BD19">
        <v>7352.7562802789926</v>
      </c>
      <c r="BH19">
        <v>11995.908146973712</v>
      </c>
    </row>
    <row r="20" spans="1:60">
      <c r="A20">
        <v>1931</v>
      </c>
      <c r="B20">
        <v>11481.937000104412</v>
      </c>
      <c r="F20">
        <v>17433.831654472673</v>
      </c>
      <c r="M20">
        <v>46842.547104475016</v>
      </c>
      <c r="N20">
        <v>54168.360900458116</v>
      </c>
      <c r="R20">
        <v>74938.202036717048</v>
      </c>
      <c r="S20">
        <v>64604.226066717565</v>
      </c>
      <c r="T20">
        <v>73055.975354783252</v>
      </c>
      <c r="X20">
        <v>103979.80315242946</v>
      </c>
      <c r="Y20">
        <v>135923.91119860427</v>
      </c>
      <c r="Z20">
        <v>154158.54921370384</v>
      </c>
      <c r="AD20">
        <v>221528.28348244209</v>
      </c>
      <c r="AE20">
        <v>181817.69237106701</v>
      </c>
      <c r="AF20">
        <v>207701.05756064996</v>
      </c>
      <c r="AJ20">
        <v>297127.66796621616</v>
      </c>
      <c r="AK20">
        <v>299403.57174943213</v>
      </c>
      <c r="AL20">
        <v>335514.31568844622</v>
      </c>
      <c r="AP20">
        <v>485829.49649435276</v>
      </c>
      <c r="AQ20">
        <v>703277.36373573728</v>
      </c>
      <c r="AR20">
        <v>791187.48569631553</v>
      </c>
      <c r="AV20">
        <v>1149594.3417860181</v>
      </c>
      <c r="BC20">
        <v>7552.9803218410116</v>
      </c>
      <c r="BD20">
        <v>6739.0010111762213</v>
      </c>
      <c r="BH20">
        <v>11044.457167556628</v>
      </c>
    </row>
    <row r="21" spans="1:60">
      <c r="A21">
        <v>1932</v>
      </c>
      <c r="B21">
        <v>9702.2979298343089</v>
      </c>
      <c r="F21">
        <v>14744.676136770913</v>
      </c>
      <c r="M21">
        <v>40704.970077570448</v>
      </c>
      <c r="N21">
        <v>46721.087793648323</v>
      </c>
      <c r="R21">
        <v>64808.858454368084</v>
      </c>
      <c r="S21">
        <v>55632.078352037432</v>
      </c>
      <c r="T21">
        <v>63015.540308835043</v>
      </c>
      <c r="X21">
        <v>89339.297176551379</v>
      </c>
      <c r="Y21">
        <v>100668.0399012774</v>
      </c>
      <c r="Z21">
        <v>116390.86650919763</v>
      </c>
      <c r="AD21">
        <v>164973.1273378348</v>
      </c>
      <c r="AE21">
        <v>132230.06043646811</v>
      </c>
      <c r="AF21">
        <v>154879.96280446451</v>
      </c>
      <c r="AJ21">
        <v>218057.53631926869</v>
      </c>
      <c r="AK21">
        <v>159324.29599469074</v>
      </c>
      <c r="AL21">
        <v>194493.24809286563</v>
      </c>
      <c r="AP21">
        <v>266798.18400532595</v>
      </c>
      <c r="AQ21">
        <v>212239.02262010533</v>
      </c>
      <c r="AR21">
        <v>287083.80755529884</v>
      </c>
      <c r="AV21">
        <v>373892.58568244945</v>
      </c>
      <c r="BC21">
        <v>6257.5565800858503</v>
      </c>
      <c r="BD21">
        <v>5589.0990560771961</v>
      </c>
      <c r="BH21">
        <v>9181.9892125934457</v>
      </c>
    </row>
    <row r="22" spans="1:60">
      <c r="A22">
        <v>1933</v>
      </c>
      <c r="B22">
        <v>9406.5990349504173</v>
      </c>
      <c r="F22">
        <v>14314.998287938533</v>
      </c>
      <c r="M22">
        <v>39839.244170803737</v>
      </c>
      <c r="N22">
        <v>45923.50385063728</v>
      </c>
      <c r="R22">
        <v>63549.8745195351</v>
      </c>
      <c r="S22">
        <v>56581.314566602421</v>
      </c>
      <c r="T22">
        <v>63901.7534374838</v>
      </c>
      <c r="X22">
        <v>90663.37213880691</v>
      </c>
      <c r="Y22">
        <v>108534.27680504712</v>
      </c>
      <c r="Z22">
        <v>124146.4016094574</v>
      </c>
      <c r="AD22">
        <v>177106.00679258603</v>
      </c>
      <c r="AE22">
        <v>145236.23460725349</v>
      </c>
      <c r="AF22">
        <v>167698.00348746165</v>
      </c>
      <c r="AJ22">
        <v>237966.37671036978</v>
      </c>
      <c r="AK22">
        <v>214041.45268070421</v>
      </c>
      <c r="AL22">
        <v>248949.85849259712</v>
      </c>
      <c r="AP22">
        <v>350172.76232068567</v>
      </c>
      <c r="AQ22">
        <v>377423.33211303619</v>
      </c>
      <c r="AR22">
        <v>456215.43607872835</v>
      </c>
      <c r="AV22">
        <v>627319.45042638213</v>
      </c>
      <c r="BC22">
        <v>6025.1940198556013</v>
      </c>
      <c r="BD22">
        <v>5349.1651665407644</v>
      </c>
      <c r="BH22">
        <v>8844.4564844278029</v>
      </c>
    </row>
    <row r="23" spans="1:60">
      <c r="A23">
        <v>1934</v>
      </c>
      <c r="B23">
        <v>10546.755866975129</v>
      </c>
      <c r="F23">
        <v>16075.605476050305</v>
      </c>
      <c r="M23">
        <v>47456.064641016936</v>
      </c>
      <c r="N23">
        <v>54148.342986548516</v>
      </c>
      <c r="R23">
        <v>75702.745864557568</v>
      </c>
      <c r="S23">
        <v>70271.47799389415</v>
      </c>
      <c r="T23">
        <v>78338.553708665713</v>
      </c>
      <c r="X23">
        <v>112173.27539094946</v>
      </c>
      <c r="Y23">
        <v>150222.81544529981</v>
      </c>
      <c r="Z23">
        <v>167409.86402119667</v>
      </c>
      <c r="AD23">
        <v>242750.58078464121</v>
      </c>
      <c r="AE23">
        <v>215204.64603974827</v>
      </c>
      <c r="AF23">
        <v>239728.9498306771</v>
      </c>
      <c r="AJ23">
        <v>347312.55197187758</v>
      </c>
      <c r="AK23">
        <v>394092.39520553604</v>
      </c>
      <c r="AL23">
        <v>429361.36581221863</v>
      </c>
      <c r="AP23">
        <v>629776.53627992352</v>
      </c>
      <c r="AQ23">
        <v>906885.85431768151</v>
      </c>
      <c r="AR23">
        <v>979915.06262150384</v>
      </c>
      <c r="AV23">
        <v>1449000.3856151211</v>
      </c>
      <c r="BC23">
        <v>6445.7215587482597</v>
      </c>
      <c r="BD23">
        <v>5702.1350759114193</v>
      </c>
      <c r="BH23">
        <v>9450.3676551050521</v>
      </c>
    </row>
    <row r="24" spans="1:60">
      <c r="A24">
        <v>1935</v>
      </c>
      <c r="B24">
        <v>11561.078571687223</v>
      </c>
      <c r="F24">
        <v>17633.869707325965</v>
      </c>
      <c r="M24">
        <v>51052.303448971477</v>
      </c>
      <c r="N24">
        <v>58210.539315886803</v>
      </c>
      <c r="R24">
        <v>81924.740973778753</v>
      </c>
      <c r="S24">
        <v>73661.685296228257</v>
      </c>
      <c r="T24">
        <v>82402.083173542705</v>
      </c>
      <c r="X24">
        <v>118518.05358089026</v>
      </c>
      <c r="Y24">
        <v>165514.93092360807</v>
      </c>
      <c r="Z24">
        <v>186191.6658080662</v>
      </c>
      <c r="AD24">
        <v>270229.89407988085</v>
      </c>
      <c r="AE24">
        <v>237253.17618341339</v>
      </c>
      <c r="AF24">
        <v>267426.70657571458</v>
      </c>
      <c r="AJ24">
        <v>386524.44852629362</v>
      </c>
      <c r="AK24">
        <v>450065.68711806159</v>
      </c>
      <c r="AL24">
        <v>492575.24546514032</v>
      </c>
      <c r="AP24">
        <v>722146.80243649695</v>
      </c>
      <c r="AQ24">
        <v>1109249.1351316317</v>
      </c>
      <c r="AR24">
        <v>1200518.4979945454</v>
      </c>
      <c r="AV24">
        <v>1779492.2258260406</v>
      </c>
      <c r="BC24">
        <v>7173.1646964334177</v>
      </c>
      <c r="BD24">
        <v>6377.8051556650471</v>
      </c>
      <c r="BH24">
        <v>10490.439566608988</v>
      </c>
    </row>
    <row r="25" spans="1:60">
      <c r="A25">
        <v>1936</v>
      </c>
      <c r="B25">
        <v>12782.354381317889</v>
      </c>
      <c r="F25">
        <v>19503.512119299317</v>
      </c>
      <c r="M25">
        <v>56735.5898032732</v>
      </c>
      <c r="N25">
        <v>64784.952894827111</v>
      </c>
      <c r="R25">
        <v>90913.925095551502</v>
      </c>
      <c r="S25">
        <v>82374.388321607315</v>
      </c>
      <c r="T25">
        <v>91909.744714101849</v>
      </c>
      <c r="X25">
        <v>131936.7394323927</v>
      </c>
      <c r="Y25">
        <v>201853.94811338125</v>
      </c>
      <c r="Z25">
        <v>222332.74929683455</v>
      </c>
      <c r="AD25">
        <v>325006.19311837363</v>
      </c>
      <c r="AE25">
        <v>294570.25001759292</v>
      </c>
      <c r="AF25">
        <v>323868.27868339035</v>
      </c>
      <c r="AJ25">
        <v>473297.63862039952</v>
      </c>
      <c r="AK25">
        <v>580946.68192366313</v>
      </c>
      <c r="AL25">
        <v>620451.0198528195</v>
      </c>
      <c r="AP25">
        <v>922966.85437476053</v>
      </c>
      <c r="AQ25">
        <v>1480233.5608016937</v>
      </c>
      <c r="AR25">
        <v>1566140.2719812379</v>
      </c>
      <c r="AV25">
        <v>2359083.2584353811</v>
      </c>
      <c r="BC25">
        <v>7898.6615566561868</v>
      </c>
      <c r="BD25">
        <v>7004.2878798168622</v>
      </c>
      <c r="BH25">
        <v>11569.021788604628</v>
      </c>
    </row>
    <row r="26" spans="1:60">
      <c r="A26">
        <v>1937</v>
      </c>
      <c r="B26">
        <v>13611.313847698484</v>
      </c>
      <c r="F26">
        <v>20768.240949597115</v>
      </c>
      <c r="M26">
        <v>59945.557703481929</v>
      </c>
      <c r="N26">
        <v>68342.653740572627</v>
      </c>
      <c r="R26">
        <v>96317.192098682863</v>
      </c>
      <c r="S26">
        <v>87667.085169835322</v>
      </c>
      <c r="T26">
        <v>97458.809960069033</v>
      </c>
      <c r="X26">
        <v>140900.82934420602</v>
      </c>
      <c r="Y26">
        <v>220040.44272274562</v>
      </c>
      <c r="Z26">
        <v>243169.38249504642</v>
      </c>
      <c r="AD26">
        <v>355661.20955766022</v>
      </c>
      <c r="AE26">
        <v>318725.84855347767</v>
      </c>
      <c r="AF26">
        <v>351864.37820123608</v>
      </c>
      <c r="AJ26">
        <v>513812.38291413069</v>
      </c>
      <c r="AK26">
        <v>647074.74605731736</v>
      </c>
      <c r="AL26">
        <v>690951.87285127596</v>
      </c>
      <c r="AP26">
        <v>1027848.5565279903</v>
      </c>
      <c r="AQ26">
        <v>1722955.5463766092</v>
      </c>
      <c r="AR26">
        <v>1811154.1415704668</v>
      </c>
      <c r="AV26">
        <v>2737293.9114814643</v>
      </c>
      <c r="BC26">
        <v>8463.0645303892106</v>
      </c>
      <c r="BD26">
        <v>7530.0538596013548</v>
      </c>
      <c r="BH26">
        <v>12373.913044143141</v>
      </c>
    </row>
    <row r="27" spans="1:60">
      <c r="A27">
        <v>1938</v>
      </c>
      <c r="B27">
        <v>12680.751339476117</v>
      </c>
      <c r="F27">
        <v>19326.104784373056</v>
      </c>
      <c r="M27">
        <v>55349.04359108019</v>
      </c>
      <c r="N27">
        <v>63063.31853725086</v>
      </c>
      <c r="R27">
        <v>88668.039718994856</v>
      </c>
      <c r="S27">
        <v>77769.810696741741</v>
      </c>
      <c r="T27">
        <v>86851.481707720115</v>
      </c>
      <c r="X27">
        <v>125039.69038525109</v>
      </c>
      <c r="Y27">
        <v>177563.25503342209</v>
      </c>
      <c r="Z27">
        <v>198762.00968046172</v>
      </c>
      <c r="AD27">
        <v>288513.24534268875</v>
      </c>
      <c r="AE27">
        <v>245785.82298101331</v>
      </c>
      <c r="AF27">
        <v>276171.54715882917</v>
      </c>
      <c r="AJ27">
        <v>399402.78484775353</v>
      </c>
      <c r="AK27">
        <v>438984.17418865318</v>
      </c>
      <c r="AL27">
        <v>481082.09523507941</v>
      </c>
      <c r="AP27">
        <v>705936.99346015672</v>
      </c>
      <c r="AQ27">
        <v>1122978.1685478543</v>
      </c>
      <c r="AR27">
        <v>1222616.4922905222</v>
      </c>
      <c r="AV27">
        <v>1811021.0232463789</v>
      </c>
      <c r="BC27">
        <v>7939.8299781867745</v>
      </c>
      <c r="BD27">
        <v>7082.6883175011471</v>
      </c>
      <c r="BH27">
        <v>11621.445347192852</v>
      </c>
    </row>
    <row r="28" spans="1:60">
      <c r="A28">
        <v>1939</v>
      </c>
      <c r="B28">
        <v>13534.650685434561</v>
      </c>
      <c r="F28">
        <v>20594.563081736866</v>
      </c>
      <c r="M28">
        <v>61720.562489623982</v>
      </c>
      <c r="N28">
        <v>69666.059577086751</v>
      </c>
      <c r="R28">
        <v>98280.970637501727</v>
      </c>
      <c r="S28">
        <v>88666.949805606477</v>
      </c>
      <c r="T28">
        <v>98205.115548053815</v>
      </c>
      <c r="X28">
        <v>141525.14982489444</v>
      </c>
      <c r="Y28">
        <v>213872.15028107425</v>
      </c>
      <c r="Z28">
        <v>235506.01476320447</v>
      </c>
      <c r="AD28">
        <v>343540.72965919331</v>
      </c>
      <c r="AE28">
        <v>304054.69147925219</v>
      </c>
      <c r="AF28">
        <v>334895.59539158596</v>
      </c>
      <c r="AJ28">
        <v>487917.87011840398</v>
      </c>
      <c r="AK28">
        <v>594095.57647869794</v>
      </c>
      <c r="AL28">
        <v>636036.76976176235</v>
      </c>
      <c r="AP28">
        <v>942830.5930132115</v>
      </c>
      <c r="AQ28">
        <v>1551333.8176423172</v>
      </c>
      <c r="AR28">
        <v>1637680.1563525135</v>
      </c>
      <c r="AV28">
        <v>2463812.4112015092</v>
      </c>
      <c r="BC28">
        <v>8180.6604849690648</v>
      </c>
      <c r="BD28">
        <v>7297.8274752509815</v>
      </c>
      <c r="BH28">
        <v>11962.740019985207</v>
      </c>
    </row>
    <row r="29" spans="1:60">
      <c r="A29">
        <v>1940</v>
      </c>
      <c r="B29">
        <v>14670.370902636807</v>
      </c>
      <c r="F29">
        <v>22303.381707393142</v>
      </c>
      <c r="M29">
        <v>67105.599396036399</v>
      </c>
      <c r="N29">
        <v>75102.883299425099</v>
      </c>
      <c r="R29">
        <v>106756.06681503289</v>
      </c>
      <c r="S29">
        <v>97411.540097252509</v>
      </c>
      <c r="T29">
        <v>107261.04224142455</v>
      </c>
      <c r="X29">
        <v>155000.13032544623</v>
      </c>
      <c r="Y29">
        <v>247208.74201704498</v>
      </c>
      <c r="Z29">
        <v>269304.34546283283</v>
      </c>
      <c r="AD29">
        <v>394500.73757212824</v>
      </c>
      <c r="AE29">
        <v>360908.65380682121</v>
      </c>
      <c r="AF29">
        <v>392075.88636563445</v>
      </c>
      <c r="AJ29">
        <v>574716.59447035671</v>
      </c>
      <c r="AK29">
        <v>780222.02196762885</v>
      </c>
      <c r="AL29">
        <v>821241.65720066568</v>
      </c>
      <c r="AP29">
        <v>1227806.6896290139</v>
      </c>
      <c r="AQ29">
        <v>2303557.0285265613</v>
      </c>
      <c r="AR29">
        <v>2388889.0751569262</v>
      </c>
      <c r="AV29">
        <v>3624189.7067863899</v>
      </c>
      <c r="BC29">
        <v>8844.2344033701847</v>
      </c>
      <c r="BD29">
        <v>7955.6473029936633</v>
      </c>
      <c r="BH29">
        <v>12919.750028766503</v>
      </c>
    </row>
    <row r="30" spans="1:60">
      <c r="A30">
        <v>1941</v>
      </c>
      <c r="B30">
        <v>17409.818977101837</v>
      </c>
      <c r="F30">
        <v>26747.211609074442</v>
      </c>
      <c r="M30">
        <v>76512.871168692436</v>
      </c>
      <c r="N30">
        <v>87156.288616829101</v>
      </c>
      <c r="R30">
        <v>123928.90483939176</v>
      </c>
      <c r="S30">
        <v>110868.46445304283</v>
      </c>
      <c r="T30">
        <v>123582.20933211686</v>
      </c>
      <c r="X30">
        <v>178892.65514765726</v>
      </c>
      <c r="Y30">
        <v>291319.00292273721</v>
      </c>
      <c r="Z30">
        <v>318171.16989262035</v>
      </c>
      <c r="AD30">
        <v>470016.48804632277</v>
      </c>
      <c r="AE30">
        <v>426433.85578304197</v>
      </c>
      <c r="AF30">
        <v>464576.77616286499</v>
      </c>
      <c r="AJ30">
        <v>686901.19774034119</v>
      </c>
      <c r="AK30">
        <v>933337.0506189072</v>
      </c>
      <c r="AL30">
        <v>985684.4098973989</v>
      </c>
      <c r="AP30">
        <v>1485719.5785662397</v>
      </c>
      <c r="AQ30">
        <v>2494005.6460580188</v>
      </c>
      <c r="AR30">
        <v>2531815.6784166605</v>
      </c>
      <c r="AV30">
        <v>3946710.8292100797</v>
      </c>
      <c r="BC30">
        <v>10842.813178036216</v>
      </c>
      <c r="BD30">
        <v>9660.2112393543612</v>
      </c>
      <c r="BH30">
        <v>15949.245694594734</v>
      </c>
    </row>
    <row r="31" spans="1:60">
      <c r="A31">
        <v>1942</v>
      </c>
      <c r="B31">
        <v>20610.634305274059</v>
      </c>
      <c r="F31">
        <v>31971.186233551769</v>
      </c>
      <c r="M31">
        <v>81472.789241322665</v>
      </c>
      <c r="N31">
        <v>99135.94340682085</v>
      </c>
      <c r="R31">
        <v>137013.75009898242</v>
      </c>
      <c r="S31">
        <v>113678.45858689425</v>
      </c>
      <c r="T31">
        <v>132904.87354069075</v>
      </c>
      <c r="X31">
        <v>188317.69985898765</v>
      </c>
      <c r="Y31">
        <v>296236.39557421801</v>
      </c>
      <c r="Z31">
        <v>334140.71147776663</v>
      </c>
      <c r="AD31">
        <v>488604.71560445725</v>
      </c>
      <c r="AE31">
        <v>433133.50075190474</v>
      </c>
      <c r="AF31">
        <v>486454.12320364203</v>
      </c>
      <c r="AJ31">
        <v>712786.71475060284</v>
      </c>
      <c r="AK31">
        <v>935864.3352285329</v>
      </c>
      <c r="AL31">
        <v>1008705.7546924371</v>
      </c>
      <c r="AP31">
        <v>1517319.2897290527</v>
      </c>
      <c r="AQ31">
        <v>2467089.2322780895</v>
      </c>
      <c r="AR31">
        <v>2520123.5143094277</v>
      </c>
      <c r="AV31">
        <v>3958517.663699551</v>
      </c>
      <c r="BC31">
        <v>13848.172645713104</v>
      </c>
      <c r="BD31">
        <v>11885.599960657752</v>
      </c>
      <c r="BH31">
        <v>20299.790248503916</v>
      </c>
    </row>
    <row r="32" spans="1:60">
      <c r="A32">
        <v>1943</v>
      </c>
      <c r="B32">
        <v>23749.694674017512</v>
      </c>
      <c r="F32">
        <v>37102.119581818362</v>
      </c>
      <c r="M32">
        <v>85503.582782752332</v>
      </c>
      <c r="N32">
        <v>108445.87052831198</v>
      </c>
      <c r="R32">
        <v>147245.93397112718</v>
      </c>
      <c r="S32">
        <v>116719.88613508128</v>
      </c>
      <c r="T32">
        <v>140429.62862385914</v>
      </c>
      <c r="X32">
        <v>196668.68520968052</v>
      </c>
      <c r="Y32">
        <v>297219.05710238125</v>
      </c>
      <c r="Z32">
        <v>339265.00700588373</v>
      </c>
      <c r="AD32">
        <v>496649.8454669565</v>
      </c>
      <c r="AE32">
        <v>426775.75920823321</v>
      </c>
      <c r="AF32">
        <v>484124.02926654054</v>
      </c>
      <c r="AJ32">
        <v>711623.09998759732</v>
      </c>
      <c r="AK32">
        <v>895270.36285696446</v>
      </c>
      <c r="AL32">
        <v>967754.85241370311</v>
      </c>
      <c r="AP32">
        <v>1469361.6545620393</v>
      </c>
      <c r="AQ32">
        <v>1961964.2522341267</v>
      </c>
      <c r="AR32">
        <v>2018938.466447972</v>
      </c>
      <c r="AV32">
        <v>3217081.5596334753</v>
      </c>
      <c r="BC32">
        <v>16888.151550824754</v>
      </c>
      <c r="BD32">
        <v>14339.008467984791</v>
      </c>
      <c r="BH32">
        <v>24863.917983006279</v>
      </c>
    </row>
    <row r="33" spans="1:60">
      <c r="A33">
        <v>1944</v>
      </c>
      <c r="B33">
        <v>24548.271420936879</v>
      </c>
      <c r="F33">
        <v>38660.514197702963</v>
      </c>
      <c r="M33">
        <v>88394.511002232524</v>
      </c>
      <c r="N33">
        <v>112968.86773837781</v>
      </c>
      <c r="R33">
        <v>154222.73661387037</v>
      </c>
      <c r="S33">
        <v>111953.35343141475</v>
      </c>
      <c r="T33">
        <v>137469.37173983728</v>
      </c>
      <c r="X33">
        <v>192262.21456849482</v>
      </c>
      <c r="Y33">
        <v>259374.5289350138</v>
      </c>
      <c r="Z33">
        <v>304383.96248030505</v>
      </c>
      <c r="AD33">
        <v>443760.54293968552</v>
      </c>
      <c r="AE33">
        <v>364307.61455990199</v>
      </c>
      <c r="AF33">
        <v>424174.9508073444</v>
      </c>
      <c r="AJ33">
        <v>621289.07712558669</v>
      </c>
      <c r="AK33">
        <v>745630.63737775525</v>
      </c>
      <c r="AL33">
        <v>816467.05787706596</v>
      </c>
      <c r="AP33">
        <v>1247494.8091141756</v>
      </c>
      <c r="AQ33">
        <v>2038452.5530830743</v>
      </c>
      <c r="AR33">
        <v>2093962.7904084984</v>
      </c>
      <c r="AV33">
        <v>3376979.6410274408</v>
      </c>
      <c r="BC33">
        <v>17454.244800792916</v>
      </c>
      <c r="BD33">
        <v>14723.760718998992</v>
      </c>
      <c r="BH33">
        <v>25820.267262573248</v>
      </c>
    </row>
    <row r="34" spans="1:60">
      <c r="A34">
        <v>1945</v>
      </c>
      <c r="B34">
        <v>23574.729690202334</v>
      </c>
      <c r="F34">
        <v>37440.572364406464</v>
      </c>
      <c r="M34">
        <v>79747.543175555285</v>
      </c>
      <c r="N34">
        <v>102158.57740390832</v>
      </c>
      <c r="R34">
        <v>140231.88147860905</v>
      </c>
      <c r="S34">
        <v>102191.16899679421</v>
      </c>
      <c r="T34">
        <v>125630.40296968319</v>
      </c>
      <c r="X34">
        <v>177186.53089809706</v>
      </c>
      <c r="Y34">
        <v>224076.18105754082</v>
      </c>
      <c r="Z34">
        <v>266411.74071206333</v>
      </c>
      <c r="AD34">
        <v>390438.71821095177</v>
      </c>
      <c r="AE34">
        <v>300978.12935270334</v>
      </c>
      <c r="AF34">
        <v>358614.90519592247</v>
      </c>
      <c r="AJ34">
        <v>525287.91943774268</v>
      </c>
      <c r="AK34">
        <v>547740.73799638567</v>
      </c>
      <c r="AL34">
        <v>618230.40226929681</v>
      </c>
      <c r="AP34">
        <v>940317.00124815525</v>
      </c>
      <c r="AQ34">
        <v>1034741.4168547047</v>
      </c>
      <c r="AR34">
        <v>1092707.0307982641</v>
      </c>
      <c r="AV34">
        <v>1783683.3437068821</v>
      </c>
      <c r="BC34">
        <v>17333.305969607562</v>
      </c>
      <c r="BD34">
        <v>14843.191055346111</v>
      </c>
      <c r="BH34">
        <v>26019.315796161729</v>
      </c>
    </row>
    <row r="35" spans="1:60">
      <c r="A35">
        <v>1946</v>
      </c>
      <c r="B35">
        <v>20611.216244103765</v>
      </c>
      <c r="F35">
        <v>32998.036860237502</v>
      </c>
      <c r="M35">
        <v>70456.588721032516</v>
      </c>
      <c r="N35">
        <v>85768.189696082176</v>
      </c>
      <c r="R35">
        <v>122372.59130651348</v>
      </c>
      <c r="S35">
        <v>98219.12693634801</v>
      </c>
      <c r="T35">
        <v>115029.66796673161</v>
      </c>
      <c r="X35">
        <v>169076.68902484226</v>
      </c>
      <c r="Y35">
        <v>217763.85157715314</v>
      </c>
      <c r="Z35">
        <v>253741.56445169909</v>
      </c>
      <c r="AD35">
        <v>381191.73929804919</v>
      </c>
      <c r="AE35">
        <v>292394.83169352135</v>
      </c>
      <c r="AF35">
        <v>343906.47594882356</v>
      </c>
      <c r="AJ35">
        <v>513220.67866063764</v>
      </c>
      <c r="AK35">
        <v>543591.21326153667</v>
      </c>
      <c r="AL35">
        <v>611391.04839539982</v>
      </c>
      <c r="AP35">
        <v>935669.07399228436</v>
      </c>
      <c r="AQ35">
        <v>1290710.9033225945</v>
      </c>
      <c r="AR35">
        <v>1345565.9065039712</v>
      </c>
      <c r="AV35">
        <v>2182593.590888462</v>
      </c>
      <c r="BC35">
        <v>15072.841524445019</v>
      </c>
      <c r="BD35">
        <v>13371.552527217278</v>
      </c>
      <c r="BH35">
        <v>23067.530810651282</v>
      </c>
    </row>
    <row r="36" spans="1:60">
      <c r="A36">
        <v>1947</v>
      </c>
      <c r="B36">
        <v>19998.165522396015</v>
      </c>
      <c r="F36">
        <v>31995.135474244253</v>
      </c>
      <c r="M36">
        <v>68603.45030195218</v>
      </c>
      <c r="N36">
        <v>83331.000054646589</v>
      </c>
      <c r="R36">
        <v>118899.96747069439</v>
      </c>
      <c r="S36">
        <v>97391.158830092623</v>
      </c>
      <c r="T36">
        <v>113283.35828418577</v>
      </c>
      <c r="X36">
        <v>166758.43483342658</v>
      </c>
      <c r="Y36">
        <v>228811.97075447525</v>
      </c>
      <c r="Z36">
        <v>260721.58393702962</v>
      </c>
      <c r="AD36">
        <v>394864.5243659977</v>
      </c>
      <c r="AE36">
        <v>318268.20166306815</v>
      </c>
      <c r="AF36">
        <v>362636.85508190043</v>
      </c>
      <c r="AJ36">
        <v>548629.37597757007</v>
      </c>
      <c r="AK36">
        <v>674488.38255108241</v>
      </c>
      <c r="AL36">
        <v>729691.94476948516</v>
      </c>
      <c r="AP36">
        <v>1138427.6647362548</v>
      </c>
      <c r="AQ36">
        <v>2061656.2641843783</v>
      </c>
      <c r="AR36">
        <v>2104486.038785934</v>
      </c>
      <c r="AV36">
        <v>3427597.0742830844</v>
      </c>
      <c r="BC36">
        <v>14597.578324667555</v>
      </c>
      <c r="BD36">
        <v>12961.183907701508</v>
      </c>
      <c r="BH36">
        <v>22339.043030194236</v>
      </c>
    </row>
    <row r="37" spans="1:60">
      <c r="A37">
        <v>1948</v>
      </c>
      <c r="B37">
        <v>20962.948839772736</v>
      </c>
      <c r="F37">
        <v>33620.67546596811</v>
      </c>
      <c r="M37">
        <v>76348.604402335448</v>
      </c>
      <c r="N37">
        <v>90845.811787227882</v>
      </c>
      <c r="R37">
        <v>131736.67067491781</v>
      </c>
      <c r="S37">
        <v>109751.83534662954</v>
      </c>
      <c r="T37">
        <v>125732.16534345291</v>
      </c>
      <c r="X37">
        <v>187577.8165350536</v>
      </c>
      <c r="Y37">
        <v>270768.06421582843</v>
      </c>
      <c r="Z37">
        <v>303844.73038002773</v>
      </c>
      <c r="AD37">
        <v>464900.79214642983</v>
      </c>
      <c r="AE37">
        <v>388322.93448562262</v>
      </c>
      <c r="AF37">
        <v>434313.70768151857</v>
      </c>
      <c r="AJ37">
        <v>664603.26067554287</v>
      </c>
      <c r="AK37">
        <v>859262.58056188095</v>
      </c>
      <c r="AL37">
        <v>914893.1499526205</v>
      </c>
      <c r="AP37">
        <v>1442505.5477418997</v>
      </c>
      <c r="AQ37">
        <v>2687063.9193430953</v>
      </c>
      <c r="AR37">
        <v>2727871.5217481437</v>
      </c>
      <c r="AV37">
        <v>4471270.3082255619</v>
      </c>
      <c r="BC37">
        <v>14808.987110599104</v>
      </c>
      <c r="BD37">
        <v>13198.186290055501</v>
      </c>
      <c r="BH37">
        <v>22718.89822052926</v>
      </c>
    </row>
    <row r="38" spans="1:60">
      <c r="A38">
        <v>1949</v>
      </c>
      <c r="B38">
        <v>20235.926089681383</v>
      </c>
      <c r="F38">
        <v>32535.917630680171</v>
      </c>
      <c r="M38">
        <v>73190.371271472686</v>
      </c>
      <c r="N38">
        <v>87226.140728056707</v>
      </c>
      <c r="R38">
        <v>126550.76046696647</v>
      </c>
      <c r="S38">
        <v>103324.97130879949</v>
      </c>
      <c r="T38">
        <v>118869.10581186535</v>
      </c>
      <c r="X38">
        <v>177222.68151670913</v>
      </c>
      <c r="Y38">
        <v>253707.33228186955</v>
      </c>
      <c r="Z38">
        <v>284820.52142374386</v>
      </c>
      <c r="AD38">
        <v>435800.25920626032</v>
      </c>
      <c r="AE38">
        <v>365811.46564064152</v>
      </c>
      <c r="AF38">
        <v>408141.28238914604</v>
      </c>
      <c r="AJ38">
        <v>625978.79960489261</v>
      </c>
      <c r="AK38">
        <v>823757.3930641599</v>
      </c>
      <c r="AL38">
        <v>873597.29098452523</v>
      </c>
      <c r="AP38">
        <v>1383709.5159481021</v>
      </c>
      <c r="AQ38">
        <v>2657708.5075513856</v>
      </c>
      <c r="AR38">
        <v>2693536.2495410694</v>
      </c>
      <c r="AV38">
        <v>4428782.2157587577</v>
      </c>
      <c r="BC38">
        <v>14352.098847260122</v>
      </c>
      <c r="BD38">
        <v>12792.568907639679</v>
      </c>
      <c r="BH38">
        <v>22089.82398220391</v>
      </c>
    </row>
    <row r="39" spans="1:60">
      <c r="A39">
        <v>1950</v>
      </c>
      <c r="B39">
        <v>22083.750973445578</v>
      </c>
      <c r="F39">
        <v>35443.773140995574</v>
      </c>
      <c r="M39">
        <v>79849.094597615738</v>
      </c>
      <c r="N39">
        <v>95019.120500546444</v>
      </c>
      <c r="R39">
        <v>137756.45762625846</v>
      </c>
      <c r="S39">
        <v>113259.29627880499</v>
      </c>
      <c r="T39">
        <v>129898.9199791045</v>
      </c>
      <c r="X39">
        <v>193506.15057911363</v>
      </c>
      <c r="Y39">
        <v>280615.06441503181</v>
      </c>
      <c r="Z39">
        <v>313659.40304160409</v>
      </c>
      <c r="AD39">
        <v>479697.52243765711</v>
      </c>
      <c r="AE39">
        <v>401498.81556468073</v>
      </c>
      <c r="AF39">
        <v>446628.73905026942</v>
      </c>
      <c r="AJ39">
        <v>684538.25016334653</v>
      </c>
      <c r="AK39">
        <v>889395.03697026335</v>
      </c>
      <c r="AL39">
        <v>944819.47746590711</v>
      </c>
      <c r="AP39">
        <v>1490627.3282924856</v>
      </c>
      <c r="AQ39">
        <v>2054011.5771630211</v>
      </c>
      <c r="AR39">
        <v>2093753.6157990599</v>
      </c>
      <c r="AV39">
        <v>3455648.770763244</v>
      </c>
      <c r="BC39">
        <v>15665.379459648884</v>
      </c>
      <c r="BD39">
        <v>13979.821025989917</v>
      </c>
      <c r="BH39">
        <v>24075.697087077471</v>
      </c>
    </row>
    <row r="40" spans="1:60">
      <c r="A40">
        <v>1951</v>
      </c>
      <c r="B40">
        <v>23579.849433824824</v>
      </c>
      <c r="F40">
        <v>37935.66261909921</v>
      </c>
      <c r="M40">
        <v>82790.909730103886</v>
      </c>
      <c r="N40">
        <v>99886.011218994201</v>
      </c>
      <c r="R40">
        <v>143909.72591653912</v>
      </c>
      <c r="S40">
        <v>116434.53904712062</v>
      </c>
      <c r="T40">
        <v>135240.05469305834</v>
      </c>
      <c r="X40">
        <v>200375.12248561866</v>
      </c>
      <c r="Y40">
        <v>282161.00478054438</v>
      </c>
      <c r="Z40">
        <v>318685.46386377729</v>
      </c>
      <c r="AD40">
        <v>486225.7227579449</v>
      </c>
      <c r="AE40">
        <v>398376.67504641658</v>
      </c>
      <c r="AF40">
        <v>448288.89947482909</v>
      </c>
      <c r="AJ40">
        <v>685064.408352784</v>
      </c>
      <c r="AK40">
        <v>843635.8776528521</v>
      </c>
      <c r="AL40">
        <v>904600.17733081395</v>
      </c>
      <c r="AP40">
        <v>1424877.3496910594</v>
      </c>
      <c r="AQ40">
        <v>2538168.9549531918</v>
      </c>
      <c r="AR40">
        <v>2584136.9141464182</v>
      </c>
      <c r="AV40">
        <v>4239347.0190183138</v>
      </c>
      <c r="BC40">
        <v>17000.842734238264</v>
      </c>
      <c r="BD40">
        <v>15101.387013250449</v>
      </c>
      <c r="BH40">
        <v>26160.766697161445</v>
      </c>
    </row>
    <row r="41" spans="1:60">
      <c r="A41">
        <v>1952</v>
      </c>
      <c r="B41">
        <v>24177.254075678855</v>
      </c>
      <c r="F41">
        <v>38961.354135585359</v>
      </c>
      <c r="M41">
        <v>81802.101671264099</v>
      </c>
      <c r="N41">
        <v>99498.306254108014</v>
      </c>
      <c r="R41">
        <v>142698.31251597111</v>
      </c>
      <c r="S41">
        <v>114550.55874891748</v>
      </c>
      <c r="T41">
        <v>133983.88113039877</v>
      </c>
      <c r="X41">
        <v>197924.83240117639</v>
      </c>
      <c r="Y41">
        <v>275330.04063046892</v>
      </c>
      <c r="Z41">
        <v>311858.37536263512</v>
      </c>
      <c r="AD41">
        <v>475438.66983108432</v>
      </c>
      <c r="AE41">
        <v>390235.95183525712</v>
      </c>
      <c r="AF41">
        <v>439441.72614986089</v>
      </c>
      <c r="AJ41">
        <v>672127.72458923433</v>
      </c>
      <c r="AK41">
        <v>861705.28782519849</v>
      </c>
      <c r="AL41">
        <v>919816.03754924866</v>
      </c>
      <c r="AP41">
        <v>1454843.1780077294</v>
      </c>
      <c r="AQ41">
        <v>2564810.5582193136</v>
      </c>
      <c r="AR41">
        <v>2609043.0018033804</v>
      </c>
      <c r="AV41">
        <v>4292321.4666590048</v>
      </c>
      <c r="BC41">
        <v>17774.493231724933</v>
      </c>
      <c r="BD41">
        <v>15808.248278075609</v>
      </c>
      <c r="BH41">
        <v>27435.025426653607</v>
      </c>
    </row>
    <row r="42" spans="1:60">
      <c r="A42">
        <v>1953</v>
      </c>
      <c r="B42">
        <v>24934.673962420675</v>
      </c>
      <c r="F42">
        <v>40195.828791566739</v>
      </c>
      <c r="M42">
        <v>81920.42806707893</v>
      </c>
      <c r="N42">
        <v>100273.46087427717</v>
      </c>
      <c r="R42">
        <v>143293.77005233444</v>
      </c>
      <c r="S42">
        <v>112624.32511109779</v>
      </c>
      <c r="T42">
        <v>132836.83956678282</v>
      </c>
      <c r="X42">
        <v>195237.80615663348</v>
      </c>
      <c r="Y42">
        <v>264897.99809834204</v>
      </c>
      <c r="Z42">
        <v>301684.76067836425</v>
      </c>
      <c r="AD42">
        <v>458337.67281196296</v>
      </c>
      <c r="AE42">
        <v>375495.68792856828</v>
      </c>
      <c r="AF42">
        <v>424332.25369678921</v>
      </c>
      <c r="AJ42">
        <v>647749.68980862468</v>
      </c>
      <c r="AK42">
        <v>795664.92957294162</v>
      </c>
      <c r="AL42">
        <v>852487.95825829927</v>
      </c>
      <c r="AP42">
        <v>1347766.4693865131</v>
      </c>
      <c r="AQ42">
        <v>2511833.1406876976</v>
      </c>
      <c r="AR42">
        <v>2555509.4581254036</v>
      </c>
      <c r="AV42">
        <v>4203502.0728256833</v>
      </c>
      <c r="BC42">
        <v>18602.923506347539</v>
      </c>
      <c r="BD42">
        <v>16563.697638881062</v>
      </c>
      <c r="BH42">
        <v>28740.50198481476</v>
      </c>
    </row>
    <row r="43" spans="1:60">
      <c r="A43">
        <v>1954</v>
      </c>
      <c r="B43">
        <v>24409.539085711633</v>
      </c>
      <c r="F43">
        <v>39332.787206819994</v>
      </c>
      <c r="M43">
        <v>80641.027297984416</v>
      </c>
      <c r="N43">
        <v>97679.135587053854</v>
      </c>
      <c r="R43">
        <v>140414.49209770371</v>
      </c>
      <c r="S43">
        <v>111091.8000637314</v>
      </c>
      <c r="T43">
        <v>129984.57402806706</v>
      </c>
      <c r="X43">
        <v>192137.03216391522</v>
      </c>
      <c r="Y43">
        <v>262586.31384219893</v>
      </c>
      <c r="Z43">
        <v>297523.80212416209</v>
      </c>
      <c r="AD43">
        <v>453263.06784343335</v>
      </c>
      <c r="AE43">
        <v>369231.13556192821</v>
      </c>
      <c r="AF43">
        <v>415360.31504383881</v>
      </c>
      <c r="AJ43">
        <v>635733.55111411586</v>
      </c>
      <c r="AK43">
        <v>781486.96251411608</v>
      </c>
      <c r="AL43">
        <v>835193.63253794529</v>
      </c>
      <c r="AP43">
        <v>1322923.6541636663</v>
      </c>
      <c r="AQ43">
        <v>2451024.5248523243</v>
      </c>
      <c r="AR43">
        <v>2491123.0434304532</v>
      </c>
      <c r="AV43">
        <v>4110306.3727503018</v>
      </c>
      <c r="BC43">
        <v>18161.595951014657</v>
      </c>
      <c r="BD43">
        <v>16268.472807784719</v>
      </c>
      <c r="BH43">
        <v>28101.486663388467</v>
      </c>
    </row>
    <row r="44" spans="1:60">
      <c r="A44">
        <v>1955</v>
      </c>
      <c r="B44">
        <v>26145.412315258</v>
      </c>
      <c r="F44">
        <v>42095.991351113604</v>
      </c>
      <c r="M44">
        <v>87296.015101017765</v>
      </c>
      <c r="N44">
        <v>104571.64437228402</v>
      </c>
      <c r="R44">
        <v>151205.21385884041</v>
      </c>
      <c r="S44">
        <v>122981.90402765924</v>
      </c>
      <c r="T44">
        <v>141864.1120587145</v>
      </c>
      <c r="X44">
        <v>211475.88012308642</v>
      </c>
      <c r="Y44">
        <v>298801.39504256804</v>
      </c>
      <c r="Z44">
        <v>333613.94536005042</v>
      </c>
      <c r="AD44">
        <v>511761.29875001742</v>
      </c>
      <c r="AE44">
        <v>423880.47878017765</v>
      </c>
      <c r="AF44">
        <v>469094.70880908583</v>
      </c>
      <c r="AJ44">
        <v>723796.16944158217</v>
      </c>
      <c r="AK44">
        <v>950966.64535512042</v>
      </c>
      <c r="AL44">
        <v>1001037.8042912376</v>
      </c>
      <c r="AP44">
        <v>1597818.98895483</v>
      </c>
      <c r="AQ44">
        <v>3361257.4815932242</v>
      </c>
      <c r="AR44">
        <v>3396233.1157452203</v>
      </c>
      <c r="AV44">
        <v>5607595.1614086078</v>
      </c>
      <c r="BC44">
        <v>19350.900894618022</v>
      </c>
      <c r="BD44">
        <v>17431.386531143995</v>
      </c>
      <c r="BH44">
        <v>29972.74440581063</v>
      </c>
    </row>
    <row r="45" spans="1:60">
      <c r="A45">
        <v>1956</v>
      </c>
      <c r="B45">
        <v>26650.423180978683</v>
      </c>
      <c r="F45">
        <v>42912.502798331836</v>
      </c>
      <c r="M45">
        <v>86115.09317079703</v>
      </c>
      <c r="N45">
        <v>103569.00923908439</v>
      </c>
      <c r="R45">
        <v>149268.61061528433</v>
      </c>
      <c r="S45">
        <v>121042.92313476306</v>
      </c>
      <c r="T45">
        <v>140373.80996038395</v>
      </c>
      <c r="X45">
        <v>208516.48274705134</v>
      </c>
      <c r="Y45">
        <v>283852.43796831637</v>
      </c>
      <c r="Z45">
        <v>319725.79409003915</v>
      </c>
      <c r="AD45">
        <v>488592.06994339055</v>
      </c>
      <c r="AE45">
        <v>395172.5464923688</v>
      </c>
      <c r="AF45">
        <v>442940.22574634722</v>
      </c>
      <c r="AJ45">
        <v>679337.11656546092</v>
      </c>
      <c r="AK45">
        <v>882165.68985590746</v>
      </c>
      <c r="AL45">
        <v>934112.90919770801</v>
      </c>
      <c r="AP45">
        <v>1487146.4325022988</v>
      </c>
      <c r="AQ45">
        <v>2992546.7056005704</v>
      </c>
      <c r="AR45">
        <v>3029502.4611841859</v>
      </c>
      <c r="AV45">
        <v>5006107.4058626434</v>
      </c>
      <c r="BC45">
        <v>20043.237626554419</v>
      </c>
      <c r="BD45">
        <v>18103.913618966941</v>
      </c>
      <c r="BH45">
        <v>31095.157485337124</v>
      </c>
    </row>
    <row r="46" spans="1:60">
      <c r="A46">
        <v>1957</v>
      </c>
      <c r="B46">
        <v>26701.995767302476</v>
      </c>
      <c r="F46">
        <v>42975.587254623912</v>
      </c>
      <c r="M46">
        <v>85292.933476499456</v>
      </c>
      <c r="N46">
        <v>102543.75192893653</v>
      </c>
      <c r="R46">
        <v>147503.84928397078</v>
      </c>
      <c r="S46">
        <v>120604.88280381887</v>
      </c>
      <c r="T46">
        <v>140140.52336215993</v>
      </c>
      <c r="X46">
        <v>207530.14037724893</v>
      </c>
      <c r="Y46">
        <v>280644.15620315156</v>
      </c>
      <c r="Z46">
        <v>316075.01755215897</v>
      </c>
      <c r="AD46">
        <v>482521.42801208736</v>
      </c>
      <c r="AE46">
        <v>390602.24368181609</v>
      </c>
      <c r="AF46">
        <v>437611.72735216509</v>
      </c>
      <c r="AJ46">
        <v>670764.24418827787</v>
      </c>
      <c r="AK46">
        <v>859689.72376725788</v>
      </c>
      <c r="AL46">
        <v>911165.05781956052</v>
      </c>
      <c r="AP46">
        <v>1449329.0052355872</v>
      </c>
      <c r="AQ46">
        <v>2800777.7141704173</v>
      </c>
      <c r="AR46">
        <v>2838310.8613956165</v>
      </c>
      <c r="AV46">
        <v>4689448.9543776857</v>
      </c>
      <c r="BC46">
        <v>20191.8915773917</v>
      </c>
      <c r="BD46">
        <v>18275.133971565356</v>
      </c>
      <c r="BH46">
        <v>31361.335918029821</v>
      </c>
    </row>
    <row r="47" spans="1:60">
      <c r="A47">
        <v>1958</v>
      </c>
      <c r="B47">
        <v>25953.051410852528</v>
      </c>
      <c r="F47">
        <v>41769.404833354733</v>
      </c>
      <c r="M47">
        <v>82503.394740819393</v>
      </c>
      <c r="N47">
        <v>98869.132093012755</v>
      </c>
      <c r="R47">
        <v>142546.51642947126</v>
      </c>
      <c r="S47">
        <v>114164.5681249865</v>
      </c>
      <c r="T47">
        <v>133007.56677101407</v>
      </c>
      <c r="X47">
        <v>196898.07241028402</v>
      </c>
      <c r="Y47">
        <v>251996.01456943166</v>
      </c>
      <c r="Z47">
        <v>287519.65253306186</v>
      </c>
      <c r="AD47">
        <v>436432.9338474003</v>
      </c>
      <c r="AE47">
        <v>341435.09397888265</v>
      </c>
      <c r="AF47">
        <v>389078.82238680334</v>
      </c>
      <c r="AJ47">
        <v>591730.05332416552</v>
      </c>
      <c r="AK47">
        <v>717838.78095926647</v>
      </c>
      <c r="AL47">
        <v>771493.97686375026</v>
      </c>
      <c r="AP47">
        <v>1219315.4033560762</v>
      </c>
      <c r="AQ47">
        <v>2271569.9442260601</v>
      </c>
      <c r="AR47">
        <v>2312051.9194856421</v>
      </c>
      <c r="AV47">
        <v>3817243.0101837418</v>
      </c>
      <c r="BC47">
        <v>19669.6799297451</v>
      </c>
      <c r="BD47">
        <v>17851.264668390286</v>
      </c>
      <c r="BH47">
        <v>30571.947989341785</v>
      </c>
    </row>
    <row r="48" spans="1:60">
      <c r="A48">
        <v>1959</v>
      </c>
      <c r="B48">
        <v>27571.682169350366</v>
      </c>
      <c r="F48">
        <v>44597.228277651819</v>
      </c>
      <c r="M48">
        <v>88343.845956215533</v>
      </c>
      <c r="N48">
        <v>105082.10079657051</v>
      </c>
      <c r="R48">
        <v>152872.02167882124</v>
      </c>
      <c r="S48">
        <v>123995.62392181964</v>
      </c>
      <c r="T48">
        <v>143095.66214928965</v>
      </c>
      <c r="X48">
        <v>213810.2353131799</v>
      </c>
      <c r="Y48">
        <v>285868.59107746452</v>
      </c>
      <c r="Z48">
        <v>319586.45921202109</v>
      </c>
      <c r="AD48">
        <v>492093.48198861303</v>
      </c>
      <c r="AE48">
        <v>402492.76634077181</v>
      </c>
      <c r="AF48">
        <v>446112.3386017505</v>
      </c>
      <c r="AJ48">
        <v>691284.29298051225</v>
      </c>
      <c r="AK48">
        <v>885769.64605141268</v>
      </c>
      <c r="AL48">
        <v>931177.97710839682</v>
      </c>
      <c r="AP48">
        <v>1497434.0532734883</v>
      </c>
      <c r="AQ48">
        <v>2968017.8960418976</v>
      </c>
      <c r="AR48">
        <v>3000597.6914273836</v>
      </c>
      <c r="AV48">
        <v>4997129.1540868571</v>
      </c>
      <c r="BC48">
        <v>20819.219526365348</v>
      </c>
      <c r="BD48">
        <v>18959.413432992576</v>
      </c>
      <c r="BH48">
        <v>32566.695677521879</v>
      </c>
    </row>
    <row r="49" spans="1:66">
      <c r="A49">
        <v>1960</v>
      </c>
      <c r="B49">
        <v>28086.668945799272</v>
      </c>
      <c r="F49">
        <v>45521.169858224253</v>
      </c>
      <c r="M49">
        <v>88103.464108403437</v>
      </c>
      <c r="N49">
        <v>104829.69442854462</v>
      </c>
      <c r="R49">
        <v>152729.36294092785</v>
      </c>
      <c r="S49">
        <v>123063.66094289909</v>
      </c>
      <c r="T49">
        <v>142262.59276109375</v>
      </c>
      <c r="X49">
        <v>212757.56032014402</v>
      </c>
      <c r="Y49">
        <v>281306.45159302244</v>
      </c>
      <c r="Z49">
        <v>314709.87695445371</v>
      </c>
      <c r="AD49">
        <v>485294.07428768871</v>
      </c>
      <c r="AE49">
        <v>390881.96731728228</v>
      </c>
      <c r="AF49">
        <v>433815.25487523974</v>
      </c>
      <c r="AJ49">
        <v>673299.90878923994</v>
      </c>
      <c r="AK49">
        <v>893297.86097562232</v>
      </c>
      <c r="AL49">
        <v>937036.78678880935</v>
      </c>
      <c r="AP49">
        <v>1511501.0991636913</v>
      </c>
      <c r="AQ49">
        <v>3259156.1778678917</v>
      </c>
      <c r="AR49">
        <v>3290970.5719970921</v>
      </c>
      <c r="AV49">
        <v>5474540.931613354</v>
      </c>
      <c r="BC49">
        <v>21418.13614995436</v>
      </c>
      <c r="BD49">
        <v>19559.666114383119</v>
      </c>
      <c r="BH49">
        <v>33609.148404590524</v>
      </c>
    </row>
    <row r="50" spans="1:66">
      <c r="A50">
        <v>1961</v>
      </c>
      <c r="B50">
        <v>28434.460109122039</v>
      </c>
      <c r="F50">
        <v>45679.886841875712</v>
      </c>
      <c r="M50">
        <v>89019.289215624667</v>
      </c>
      <c r="N50">
        <v>105332.80647394872</v>
      </c>
      <c r="R50">
        <v>152652.90183559837</v>
      </c>
      <c r="S50">
        <v>124161.30251556729</v>
      </c>
      <c r="T50">
        <v>142792.38687296826</v>
      </c>
      <c r="X50">
        <v>212640.75522249812</v>
      </c>
      <c r="Y50">
        <v>274500.30686002376</v>
      </c>
      <c r="Z50">
        <v>308313.54166591412</v>
      </c>
      <c r="AD50">
        <v>470604.84271839773</v>
      </c>
      <c r="AE50">
        <v>376788.42249286128</v>
      </c>
      <c r="AF50">
        <v>420551.12643256283</v>
      </c>
      <c r="AJ50">
        <v>645510.5863467314</v>
      </c>
      <c r="AK50">
        <v>867255.22677258949</v>
      </c>
      <c r="AL50">
        <v>912125.5713906117</v>
      </c>
      <c r="AP50">
        <v>1456958.2677151144</v>
      </c>
      <c r="AQ50">
        <v>3231153.1360405763</v>
      </c>
      <c r="AR50">
        <v>3263946.7012726464</v>
      </c>
      <c r="AV50">
        <v>5380223.3843122339</v>
      </c>
      <c r="BC50">
        <v>21702.812430621754</v>
      </c>
      <c r="BD50">
        <v>19890.199401919079</v>
      </c>
      <c r="BH50">
        <v>33793.996287017631</v>
      </c>
    </row>
    <row r="51" spans="1:66">
      <c r="A51">
        <v>1962</v>
      </c>
      <c r="B51">
        <v>29882.808803929373</v>
      </c>
      <c r="C51">
        <v>30383.836554998052</v>
      </c>
      <c r="D51">
        <v>42429.593118211553</v>
      </c>
      <c r="E51">
        <v>18074.726845297813</v>
      </c>
      <c r="F51">
        <v>47554.29038915706</v>
      </c>
      <c r="G51">
        <v>46316.421450010406</v>
      </c>
      <c r="H51">
        <v>52421.833330811627</v>
      </c>
      <c r="I51">
        <v>53431.39581140536</v>
      </c>
      <c r="J51">
        <v>68456.936624721595</v>
      </c>
      <c r="K51">
        <v>32484.527610338901</v>
      </c>
      <c r="L51">
        <v>77368.062809045179</v>
      </c>
      <c r="M51">
        <v>95678.313792046189</v>
      </c>
      <c r="N51">
        <v>111625.24564467635</v>
      </c>
      <c r="O51">
        <v>108782.22417625264</v>
      </c>
      <c r="P51">
        <v>134444.83250424615</v>
      </c>
      <c r="Q51">
        <v>75688.692193133829</v>
      </c>
      <c r="R51">
        <v>162781.99140800076</v>
      </c>
      <c r="S51">
        <v>134344.20593151965</v>
      </c>
      <c r="T51">
        <v>152462.70317769676</v>
      </c>
      <c r="U51">
        <v>146281.13126252018</v>
      </c>
      <c r="V51">
        <v>183363.30812222304</v>
      </c>
      <c r="W51">
        <v>106914.37658864577</v>
      </c>
      <c r="X51">
        <v>226874.87963007475</v>
      </c>
      <c r="Y51">
        <v>300825.90184027475</v>
      </c>
      <c r="Z51">
        <v>333758.64154635539</v>
      </c>
      <c r="AA51">
        <v>311502.9142708017</v>
      </c>
      <c r="AB51">
        <v>383582.81771087303</v>
      </c>
      <c r="AC51">
        <v>257325.03894746519</v>
      </c>
      <c r="AD51">
        <v>507162.69142497104</v>
      </c>
      <c r="AE51">
        <v>424096.02196642337</v>
      </c>
      <c r="AF51">
        <v>465684.45864055736</v>
      </c>
      <c r="AG51">
        <v>429003.58180245804</v>
      </c>
      <c r="AH51">
        <v>518936.36446933472</v>
      </c>
      <c r="AI51">
        <v>380721.51840872481</v>
      </c>
      <c r="AJ51">
        <v>713161.5361105114</v>
      </c>
      <c r="AK51">
        <v>994042.3457160613</v>
      </c>
      <c r="AL51">
        <v>1033904.2428273157</v>
      </c>
      <c r="AM51">
        <v>917523.29755989718</v>
      </c>
      <c r="AN51">
        <v>1088065.9347778743</v>
      </c>
      <c r="AO51">
        <v>958203.18179958791</v>
      </c>
      <c r="AP51">
        <v>1643323.3286852555</v>
      </c>
      <c r="AQ51">
        <v>3750856.9384110384</v>
      </c>
      <c r="AR51">
        <v>3777610.9877712266</v>
      </c>
      <c r="AS51">
        <v>3267211.9100664924</v>
      </c>
      <c r="AT51">
        <v>3788454.3013900998</v>
      </c>
      <c r="AU51">
        <v>3761627.8424539589</v>
      </c>
      <c r="AV51">
        <v>6166168.977439994</v>
      </c>
      <c r="AW51">
        <v>13449.196157848337</v>
      </c>
      <c r="AX51">
        <v>7343.7842770471216</v>
      </c>
      <c r="AY51">
        <v>7336.2772985907422</v>
      </c>
      <c r="AZ51">
        <v>16402.249611701514</v>
      </c>
      <c r="BA51">
        <v>3664.9260802567323</v>
      </c>
      <c r="BB51">
        <v>17740.517969268953</v>
      </c>
      <c r="BC51">
        <v>22572.197138583058</v>
      </c>
      <c r="BD51">
        <v>20800.315821624154</v>
      </c>
      <c r="BE51">
        <v>21672.90459708088</v>
      </c>
      <c r="BF51">
        <v>32205.677630874376</v>
      </c>
      <c r="BG51">
        <v>11673.175139982703</v>
      </c>
      <c r="BH51">
        <v>34751.212498174427</v>
      </c>
      <c r="BI51">
        <v>33975.948364501462</v>
      </c>
      <c r="BJ51">
        <v>37620.980252345442</v>
      </c>
      <c r="BK51">
        <v>39593.688720193546</v>
      </c>
      <c r="BL51">
        <v>51959.962654840463</v>
      </c>
      <c r="BM51">
        <v>21683.486464640162</v>
      </c>
      <c r="BN51">
        <v>56014.580659306266</v>
      </c>
    </row>
    <row r="52" spans="1:66">
      <c r="A52">
        <v>1963</v>
      </c>
      <c r="B52">
        <v>30882.590992237852</v>
      </c>
      <c r="C52">
        <v>31542.729703305486</v>
      </c>
      <c r="D52">
        <v>44054.778542133237</v>
      </c>
      <c r="E52">
        <v>18694.009698372778</v>
      </c>
      <c r="F52">
        <v>49051.428196657755</v>
      </c>
      <c r="G52">
        <v>48190.695474907174</v>
      </c>
      <c r="H52">
        <v>54460.60538745462</v>
      </c>
      <c r="I52">
        <v>55390.377384888663</v>
      </c>
      <c r="J52">
        <v>71233.24438141039</v>
      </c>
      <c r="K52">
        <v>33821.698111695499</v>
      </c>
      <c r="L52">
        <v>80564.27727316627</v>
      </c>
      <c r="M52">
        <v>100346.89412224501</v>
      </c>
      <c r="N52">
        <v>116563.50625481647</v>
      </c>
      <c r="O52">
        <v>113350.2124123509</v>
      </c>
      <c r="P52">
        <v>140758.57409793406</v>
      </c>
      <c r="Q52">
        <v>80161.320972808258</v>
      </c>
      <c r="R52">
        <v>170120.2713570685</v>
      </c>
      <c r="S52">
        <v>141172.40092026084</v>
      </c>
      <c r="T52">
        <v>159573.61484827116</v>
      </c>
      <c r="U52">
        <v>152771.26669348445</v>
      </c>
      <c r="V52">
        <v>192425.81307451913</v>
      </c>
      <c r="W52">
        <v>113623.1794585662</v>
      </c>
      <c r="X52">
        <v>237848.6857702148</v>
      </c>
      <c r="Y52">
        <v>317111.81345073244</v>
      </c>
      <c r="Z52">
        <v>350883.70173934597</v>
      </c>
      <c r="AA52">
        <v>327066.26213827555</v>
      </c>
      <c r="AB52">
        <v>404322.14490081044</v>
      </c>
      <c r="AC52">
        <v>273415.82394228445</v>
      </c>
      <c r="AD52">
        <v>534919.0820287239</v>
      </c>
      <c r="AE52">
        <v>448747.40437832248</v>
      </c>
      <c r="AF52">
        <v>491047.10011418111</v>
      </c>
      <c r="AG52">
        <v>452500.49265383597</v>
      </c>
      <c r="AH52">
        <v>549609.61274001654</v>
      </c>
      <c r="AI52">
        <v>405437.81284226046</v>
      </c>
      <c r="AJ52">
        <v>754624.15527347603</v>
      </c>
      <c r="AK52">
        <v>1066435.6571856292</v>
      </c>
      <c r="AL52">
        <v>1105046.6822809388</v>
      </c>
      <c r="AM52">
        <v>986452.81908241031</v>
      </c>
      <c r="AN52">
        <v>1171474.2040583114</v>
      </c>
      <c r="AO52">
        <v>1030455.7112885159</v>
      </c>
      <c r="AP52">
        <v>1765255.8193552194</v>
      </c>
      <c r="AQ52">
        <v>4090882.0969219361</v>
      </c>
      <c r="AR52">
        <v>4117280.1183372736</v>
      </c>
      <c r="AS52">
        <v>3605179.3482235409</v>
      </c>
      <c r="AT52">
        <v>4121981.8261810299</v>
      </c>
      <c r="AU52">
        <v>4156102.5870951889</v>
      </c>
      <c r="AV52">
        <v>6747783.5197133031</v>
      </c>
      <c r="AW52">
        <v>13620.803022045784</v>
      </c>
      <c r="AX52">
        <v>7325.7828163008689</v>
      </c>
      <c r="AY52">
        <v>7695.0820217223145</v>
      </c>
      <c r="AZ52">
        <v>16876.312702856088</v>
      </c>
      <c r="BA52">
        <v>3566.3212850500572</v>
      </c>
      <c r="BB52">
        <v>17573.079995376971</v>
      </c>
      <c r="BC52">
        <v>23164.335088903725</v>
      </c>
      <c r="BD52">
        <v>21362.489296395783</v>
      </c>
      <c r="BE52">
        <v>22453.009402300442</v>
      </c>
      <c r="BF52">
        <v>33309.91236926648</v>
      </c>
      <c r="BG52">
        <v>11864.308445657723</v>
      </c>
      <c r="BH52">
        <v>35599.334512167683</v>
      </c>
      <c r="BI52">
        <v>35306.009280356375</v>
      </c>
      <c r="BJ52">
        <v>39105.686889622637</v>
      </c>
      <c r="BK52">
        <v>40900.418628023101</v>
      </c>
      <c r="BL52">
        <v>53851.911952279464</v>
      </c>
      <c r="BM52">
        <v>22236.792396417306</v>
      </c>
      <c r="BN52">
        <v>58388.873079103789</v>
      </c>
    </row>
    <row r="53" spans="1:66">
      <c r="A53">
        <v>1964</v>
      </c>
      <c r="B53">
        <v>32150.120226530595</v>
      </c>
      <c r="C53">
        <v>32701.622851612923</v>
      </c>
      <c r="D53">
        <v>45679.963966054929</v>
      </c>
      <c r="E53">
        <v>19313.292551447743</v>
      </c>
      <c r="F53">
        <v>50886.008825929173</v>
      </c>
      <c r="G53">
        <v>50507.83056681796</v>
      </c>
      <c r="H53">
        <v>56992.459097506566</v>
      </c>
      <c r="I53">
        <v>57349.358958371959</v>
      </c>
      <c r="J53">
        <v>74009.5521380992</v>
      </c>
      <c r="K53">
        <v>35158.868613052102</v>
      </c>
      <c r="L53">
        <v>84366.375630373368</v>
      </c>
      <c r="M53">
        <v>105994.87204924469</v>
      </c>
      <c r="N53">
        <v>122600.72137993353</v>
      </c>
      <c r="O53">
        <v>117918.20064844916</v>
      </c>
      <c r="P53">
        <v>147072.31569162197</v>
      </c>
      <c r="Q53">
        <v>84633.949752482687</v>
      </c>
      <c r="R53">
        <v>178779.21615626151</v>
      </c>
      <c r="S53">
        <v>149404.71740084505</v>
      </c>
      <c r="T53">
        <v>168224.54072474709</v>
      </c>
      <c r="U53">
        <v>159261.40212444871</v>
      </c>
      <c r="V53">
        <v>201488.31802681522</v>
      </c>
      <c r="W53">
        <v>120331.98232848663</v>
      </c>
      <c r="X53">
        <v>250718.96500311108</v>
      </c>
      <c r="Y53">
        <v>336603.77927484171</v>
      </c>
      <c r="Z53">
        <v>371488.32812500832</v>
      </c>
      <c r="AA53">
        <v>342629.61000574945</v>
      </c>
      <c r="AB53">
        <v>425061.47209074791</v>
      </c>
      <c r="AC53">
        <v>289506.60893710377</v>
      </c>
      <c r="AD53">
        <v>567156.15804835863</v>
      </c>
      <c r="AE53">
        <v>478068.88266294095</v>
      </c>
      <c r="AF53">
        <v>521341.01336688583</v>
      </c>
      <c r="AG53">
        <v>475997.40350521391</v>
      </c>
      <c r="AH53">
        <v>580282.86101069837</v>
      </c>
      <c r="AI53">
        <v>430154.10727579606</v>
      </c>
      <c r="AJ53">
        <v>802569.35187980079</v>
      </c>
      <c r="AK53">
        <v>1150889.4690890466</v>
      </c>
      <c r="AL53">
        <v>1188386.7205350047</v>
      </c>
      <c r="AM53">
        <v>1055382.3406049234</v>
      </c>
      <c r="AN53">
        <v>1254882.4733387488</v>
      </c>
      <c r="AO53">
        <v>1102708.2407774439</v>
      </c>
      <c r="AP53">
        <v>1904100.0898951506</v>
      </c>
      <c r="AQ53">
        <v>4479980.2270228015</v>
      </c>
      <c r="AR53">
        <v>4504616.0150015559</v>
      </c>
      <c r="AS53">
        <v>3943146.7863805895</v>
      </c>
      <c r="AT53">
        <v>4455509.3509719605</v>
      </c>
      <c r="AU53">
        <v>4550577.3317364184</v>
      </c>
      <c r="AV53">
        <v>7402137.803136454</v>
      </c>
      <c r="AW53">
        <v>13792.409886243231</v>
      </c>
      <c r="AX53">
        <v>7307.7813555546172</v>
      </c>
      <c r="AY53">
        <v>8053.8867448538867</v>
      </c>
      <c r="AZ53">
        <v>17350.375794010663</v>
      </c>
      <c r="BA53">
        <v>3467.7164898433821</v>
      </c>
      <c r="BB53">
        <v>17405.64202148499</v>
      </c>
      <c r="BC53">
        <v>23945.147801784584</v>
      </c>
      <c r="BD53">
        <v>22100.053431708042</v>
      </c>
      <c r="BE53">
        <v>23233.114207520004</v>
      </c>
      <c r="BF53">
        <v>34414.147107658588</v>
      </c>
      <c r="BG53">
        <v>12055.441751332746</v>
      </c>
      <c r="BH53">
        <v>36675.652455892247</v>
      </c>
      <c r="BI53">
        <v>36636.07019621128</v>
      </c>
      <c r="BJ53">
        <v>40590.393526899832</v>
      </c>
      <c r="BK53">
        <v>42207.148535852655</v>
      </c>
      <c r="BL53">
        <v>55743.861249718473</v>
      </c>
      <c r="BM53">
        <v>22790.09832819445</v>
      </c>
      <c r="BN53">
        <v>60763.165498901311</v>
      </c>
    </row>
    <row r="54" spans="1:66">
      <c r="A54">
        <v>1965</v>
      </c>
      <c r="B54">
        <v>33808.519975317751</v>
      </c>
      <c r="C54">
        <v>34307.393751125404</v>
      </c>
      <c r="D54">
        <v>48021.931815976859</v>
      </c>
      <c r="E54">
        <v>20225.247240389348</v>
      </c>
      <c r="F54">
        <v>53478.610978450597</v>
      </c>
      <c r="G54">
        <v>52787.718163690341</v>
      </c>
      <c r="H54">
        <v>59779.662127535128</v>
      </c>
      <c r="I54">
        <v>60034.699146166306</v>
      </c>
      <c r="J54">
        <v>77350.930644578941</v>
      </c>
      <c r="K54">
        <v>36750.744280379949</v>
      </c>
      <c r="L54">
        <v>88337.947858088155</v>
      </c>
      <c r="M54">
        <v>110461.85118451845</v>
      </c>
      <c r="N54">
        <v>127794.12188725648</v>
      </c>
      <c r="O54">
        <v>122767.81341671746</v>
      </c>
      <c r="P54">
        <v>153023.25671311849</v>
      </c>
      <c r="Q54">
        <v>88043.356103308266</v>
      </c>
      <c r="R54">
        <v>186358.1840274467</v>
      </c>
      <c r="S54">
        <v>155474.47360616867</v>
      </c>
      <c r="T54">
        <v>175220.67117940378</v>
      </c>
      <c r="U54">
        <v>165687.10524598166</v>
      </c>
      <c r="V54">
        <v>209314.93227151455</v>
      </c>
      <c r="W54">
        <v>125125.51390072324</v>
      </c>
      <c r="X54">
        <v>260876.06064568411</v>
      </c>
      <c r="Y54">
        <v>348959.45523421851</v>
      </c>
      <c r="Z54">
        <v>385194.80706748314</v>
      </c>
      <c r="AA54">
        <v>355791.52225682285</v>
      </c>
      <c r="AB54">
        <v>440083.82357811369</v>
      </c>
      <c r="AC54">
        <v>299823.3687896583</v>
      </c>
      <c r="AD54">
        <v>587431.46591127571</v>
      </c>
      <c r="AE54">
        <v>496226.71753326239</v>
      </c>
      <c r="AF54">
        <v>541566.84632949159</v>
      </c>
      <c r="AG54">
        <v>496156.03402148804</v>
      </c>
      <c r="AH54">
        <v>600353.23792487977</v>
      </c>
      <c r="AI54">
        <v>444953.33871820179</v>
      </c>
      <c r="AJ54">
        <v>832094.29597389454</v>
      </c>
      <c r="AK54">
        <v>1198753.2944246216</v>
      </c>
      <c r="AL54">
        <v>1240062.5038410723</v>
      </c>
      <c r="AM54">
        <v>1107221.5131337536</v>
      </c>
      <c r="AN54">
        <v>1295914.6056337298</v>
      </c>
      <c r="AO54">
        <v>1155621.8651298853</v>
      </c>
      <c r="AP54">
        <v>1980404.2216406702</v>
      </c>
      <c r="AQ54">
        <v>4655902.8501026854</v>
      </c>
      <c r="AR54">
        <v>4684232.1653578887</v>
      </c>
      <c r="AS54">
        <v>4127018.5126142474</v>
      </c>
      <c r="AT54">
        <v>4600865.5227374714</v>
      </c>
      <c r="AU54">
        <v>4743829.8862569947</v>
      </c>
      <c r="AV54">
        <v>7683422.0617247056</v>
      </c>
      <c r="AW54">
        <v>14825.321451651595</v>
      </c>
      <c r="AX54">
        <v>7833.9245419455183</v>
      </c>
      <c r="AY54">
        <v>8580.0883560845014</v>
      </c>
      <c r="AZ54">
        <v>18692.932987374763</v>
      </c>
      <c r="BA54">
        <v>3699.7502003987511</v>
      </c>
      <c r="BB54">
        <v>18574.448668073623</v>
      </c>
      <c r="BC54">
        <v>25291.483174295452</v>
      </c>
      <c r="BD54">
        <v>23365.675318435668</v>
      </c>
      <c r="BE54">
        <v>24478.458232726283</v>
      </c>
      <c r="BF54">
        <v>36355.117938516676</v>
      </c>
      <c r="BG54">
        <v>12689.901811176136</v>
      </c>
      <c r="BH54">
        <v>38714.213973006568</v>
      </c>
      <c r="BI54">
        <v>38314.556842180682</v>
      </c>
      <c r="BJ54">
        <v>42727.953428955807</v>
      </c>
      <c r="BK54">
        <v>44351.420578528516</v>
      </c>
      <c r="BL54">
        <v>58432.849127444046</v>
      </c>
      <c r="BM54">
        <v>23927.591324647867</v>
      </c>
      <c r="BN54">
        <v>63627.298810030246</v>
      </c>
    </row>
    <row r="55" spans="1:66">
      <c r="A55">
        <v>1966</v>
      </c>
      <c r="B55">
        <v>35382.13168981926</v>
      </c>
      <c r="C55">
        <v>35913.164650637882</v>
      </c>
      <c r="D55">
        <v>50363.899665898782</v>
      </c>
      <c r="E55">
        <v>21137.201929330957</v>
      </c>
      <c r="F55">
        <v>55728.711285261321</v>
      </c>
      <c r="G55">
        <v>54906.030362578553</v>
      </c>
      <c r="H55">
        <v>62404.1956513021</v>
      </c>
      <c r="I55">
        <v>62720.039333960653</v>
      </c>
      <c r="J55">
        <v>80692.309151058696</v>
      </c>
      <c r="K55">
        <v>38342.619947707797</v>
      </c>
      <c r="L55">
        <v>91714.167255860404</v>
      </c>
      <c r="M55">
        <v>114557.97786029248</v>
      </c>
      <c r="N55">
        <v>132558.92493246336</v>
      </c>
      <c r="O55">
        <v>127617.42618498574</v>
      </c>
      <c r="P55">
        <v>158974.19773461501</v>
      </c>
      <c r="Q55">
        <v>91452.76245413383</v>
      </c>
      <c r="R55">
        <v>192605.10779466524</v>
      </c>
      <c r="S55">
        <v>161007.32576316476</v>
      </c>
      <c r="T55">
        <v>181622.53519352528</v>
      </c>
      <c r="U55">
        <v>172112.8083675146</v>
      </c>
      <c r="V55">
        <v>217141.54651621386</v>
      </c>
      <c r="W55">
        <v>129919.04547295984</v>
      </c>
      <c r="X55">
        <v>269125.41970133671</v>
      </c>
      <c r="Y55">
        <v>359966.45521432976</v>
      </c>
      <c r="Z55">
        <v>397413.65297430096</v>
      </c>
      <c r="AA55">
        <v>368953.43450789625</v>
      </c>
      <c r="AB55">
        <v>455106.17506547953</v>
      </c>
      <c r="AC55">
        <v>310140.12864221289</v>
      </c>
      <c r="AD55">
        <v>603163.93728445075</v>
      </c>
      <c r="AE55">
        <v>512532.79851708282</v>
      </c>
      <c r="AF55">
        <v>559636.53976821341</v>
      </c>
      <c r="AG55">
        <v>516314.66453776223</v>
      </c>
      <c r="AH55">
        <v>620423.61483906116</v>
      </c>
      <c r="AI55">
        <v>459752.57016060752</v>
      </c>
      <c r="AJ55">
        <v>855260.94551429525</v>
      </c>
      <c r="AK55">
        <v>1242511.0354135898</v>
      </c>
      <c r="AL55">
        <v>1287708.1109232695</v>
      </c>
      <c r="AM55">
        <v>1159060.6856625834</v>
      </c>
      <c r="AN55">
        <v>1336946.7379287109</v>
      </c>
      <c r="AO55">
        <v>1208535.4894823267</v>
      </c>
      <c r="AP55">
        <v>2042149.7086736627</v>
      </c>
      <c r="AQ55">
        <v>4813646.5804264965</v>
      </c>
      <c r="AR55">
        <v>4846497.5952208415</v>
      </c>
      <c r="AS55">
        <v>4310890.2388479058</v>
      </c>
      <c r="AT55">
        <v>4746221.6945029823</v>
      </c>
      <c r="AU55">
        <v>4937082.44077757</v>
      </c>
      <c r="AV55">
        <v>7906818.6225054115</v>
      </c>
      <c r="AW55">
        <v>15858.23301705996</v>
      </c>
      <c r="AX55">
        <v>8360.0677283364203</v>
      </c>
      <c r="AY55">
        <v>9106.2899673151151</v>
      </c>
      <c r="AZ55">
        <v>20035.490180738863</v>
      </c>
      <c r="BA55">
        <v>3931.7839109541196</v>
      </c>
      <c r="BB55">
        <v>19743.255314662252</v>
      </c>
      <c r="BC55">
        <v>26584.815448655572</v>
      </c>
      <c r="BD55">
        <v>24584.710218414362</v>
      </c>
      <c r="BE55">
        <v>25723.802257932566</v>
      </c>
      <c r="BF55">
        <v>38296.088769374757</v>
      </c>
      <c r="BG55">
        <v>13324.361871019524</v>
      </c>
      <c r="BH55">
        <v>40520.222784216436</v>
      </c>
      <c r="BI55">
        <v>39993.043488150077</v>
      </c>
      <c r="BJ55">
        <v>44865.513331011782</v>
      </c>
      <c r="BK55">
        <v>46495.692621204376</v>
      </c>
      <c r="BL55">
        <v>61121.837005169626</v>
      </c>
      <c r="BM55">
        <v>25065.08432110128</v>
      </c>
      <c r="BN55">
        <v>66491.432121159174</v>
      </c>
    </row>
    <row r="56" spans="1:66">
      <c r="A56">
        <v>1967</v>
      </c>
      <c r="B56">
        <v>35873.134360430813</v>
      </c>
      <c r="C56">
        <v>36522.570922190665</v>
      </c>
      <c r="D56">
        <v>50346.708544290632</v>
      </c>
      <c r="E56">
        <v>21909.039872537578</v>
      </c>
      <c r="F56">
        <v>56508.042690395676</v>
      </c>
      <c r="G56">
        <v>54660.369465540462</v>
      </c>
      <c r="H56">
        <v>61968.558912203807</v>
      </c>
      <c r="I56">
        <v>62920.641693204365</v>
      </c>
      <c r="J56">
        <v>79566.686309715646</v>
      </c>
      <c r="K56">
        <v>38943.363504666966</v>
      </c>
      <c r="L56">
        <v>91296.36524639705</v>
      </c>
      <c r="M56">
        <v>111918.37628606211</v>
      </c>
      <c r="N56">
        <v>130152.14226099176</v>
      </c>
      <c r="O56">
        <v>127813.15083167082</v>
      </c>
      <c r="P56">
        <v>156676.52643676501</v>
      </c>
      <c r="Q56">
        <v>88609.286650166396</v>
      </c>
      <c r="R56">
        <v>189486.53453002675</v>
      </c>
      <c r="S56">
        <v>156091.22283533824</v>
      </c>
      <c r="T56">
        <v>177517.12371578149</v>
      </c>
      <c r="U56">
        <v>172306.57227233998</v>
      </c>
      <c r="V56">
        <v>213328.83071565937</v>
      </c>
      <c r="W56">
        <v>124069.85892211055</v>
      </c>
      <c r="X56">
        <v>262756.39260826865</v>
      </c>
      <c r="Y56">
        <v>344583.81249031832</v>
      </c>
      <c r="Z56">
        <v>383982.23875170224</v>
      </c>
      <c r="AA56">
        <v>365523.60505504289</v>
      </c>
      <c r="AB56">
        <v>441842.94640616048</v>
      </c>
      <c r="AC56">
        <v>291146.62932489498</v>
      </c>
      <c r="AD56">
        <v>580129.40871802892</v>
      </c>
      <c r="AE56">
        <v>485569.989092306</v>
      </c>
      <c r="AF56">
        <v>535256.19032594201</v>
      </c>
      <c r="AG56">
        <v>505915.06930478715</v>
      </c>
      <c r="AH56">
        <v>596520.42860558641</v>
      </c>
      <c r="AI56">
        <v>430779.84029007488</v>
      </c>
      <c r="AJ56">
        <v>812728.87206047669</v>
      </c>
      <c r="AK56">
        <v>1135194.7453528342</v>
      </c>
      <c r="AL56">
        <v>1188688.6026801362</v>
      </c>
      <c r="AM56">
        <v>1097957.4555119632</v>
      </c>
      <c r="AN56">
        <v>1246300.3062503142</v>
      </c>
      <c r="AO56">
        <v>1098149.2857992498</v>
      </c>
      <c r="AP56">
        <v>1872597.9598340909</v>
      </c>
      <c r="AQ56">
        <v>4300919.0385303693</v>
      </c>
      <c r="AR56">
        <v>4342691.5543726264</v>
      </c>
      <c r="AS56">
        <v>3989318.6884844285</v>
      </c>
      <c r="AT56">
        <v>4306184.6609679423</v>
      </c>
      <c r="AU56">
        <v>4401916.9065378942</v>
      </c>
      <c r="AV56">
        <v>7073854.057269766</v>
      </c>
      <c r="AW56">
        <v>17085.899255321161</v>
      </c>
      <c r="AX56">
        <v>9777.7098086578208</v>
      </c>
      <c r="AY56">
        <v>10124.500151176966</v>
      </c>
      <c r="AZ56">
        <v>21126.730778865614</v>
      </c>
      <c r="BA56">
        <v>4874.7162404081837</v>
      </c>
      <c r="BB56">
        <v>21719.720134394309</v>
      </c>
      <c r="BC56">
        <v>27423.663035360674</v>
      </c>
      <c r="BD56">
        <v>25397.689038146262</v>
      </c>
      <c r="BE56">
        <v>26379.173154470645</v>
      </c>
      <c r="BF56">
        <v>38532.284334015698</v>
      </c>
      <c r="BG56">
        <v>14497.901341689931</v>
      </c>
      <c r="BH56">
        <v>41732.654708214432</v>
      </c>
      <c r="BI56">
        <v>40345.867760410052</v>
      </c>
      <c r="BJ56">
        <v>44922.663075006807</v>
      </c>
      <c r="BK56">
        <v>46697.51440858774</v>
      </c>
      <c r="BL56">
        <v>60289.226277953305</v>
      </c>
      <c r="BM56">
        <v>26526.882718292112</v>
      </c>
      <c r="BN56">
        <v>66748.8229254896</v>
      </c>
    </row>
    <row r="57" spans="1:66">
      <c r="A57">
        <v>1968</v>
      </c>
      <c r="B57">
        <v>36911.835267646835</v>
      </c>
      <c r="C57">
        <v>37519.515747150261</v>
      </c>
      <c r="D57">
        <v>51486.40729002122</v>
      </c>
      <c r="E57">
        <v>22827.153596532167</v>
      </c>
      <c r="F57">
        <v>58429.701057467115</v>
      </c>
      <c r="G57">
        <v>55813.266658844528</v>
      </c>
      <c r="H57">
        <v>63197.055647880574</v>
      </c>
      <c r="I57">
        <v>64211.247084226226</v>
      </c>
      <c r="J57">
        <v>81083.71877351086</v>
      </c>
      <c r="K57">
        <v>40202.628713924321</v>
      </c>
      <c r="L57">
        <v>93608.667728301196</v>
      </c>
      <c r="M57">
        <v>112638.17123701083</v>
      </c>
      <c r="N57">
        <v>131543.41625571725</v>
      </c>
      <c r="O57">
        <v>129955.9883277146</v>
      </c>
      <c r="P57">
        <v>158933.77347574264</v>
      </c>
      <c r="Q57">
        <v>88780.647671663493</v>
      </c>
      <c r="R57">
        <v>191890.90846094847</v>
      </c>
      <c r="S57">
        <v>156013.46146022997</v>
      </c>
      <c r="T57">
        <v>178711.50919431541</v>
      </c>
      <c r="U57">
        <v>174869.89347391634</v>
      </c>
      <c r="V57">
        <v>215607.34458214065</v>
      </c>
      <c r="W57">
        <v>123126.27862335759</v>
      </c>
      <c r="X57">
        <v>264507.24195805471</v>
      </c>
      <c r="Y57">
        <v>342391.6087944982</v>
      </c>
      <c r="Z57">
        <v>383650.47875798086</v>
      </c>
      <c r="AA57">
        <v>368783.04734133289</v>
      </c>
      <c r="AB57">
        <v>442793.79150237044</v>
      </c>
      <c r="AC57">
        <v>286405.45986727637</v>
      </c>
      <c r="AD57">
        <v>579074.47433640598</v>
      </c>
      <c r="AE57">
        <v>481491.10594443127</v>
      </c>
      <c r="AF57">
        <v>533438.65567855502</v>
      </c>
      <c r="AG57">
        <v>510032.93268691306</v>
      </c>
      <c r="AH57">
        <v>597758.28302760643</v>
      </c>
      <c r="AI57">
        <v>424386.0828250862</v>
      </c>
      <c r="AJ57">
        <v>810124.66042221233</v>
      </c>
      <c r="AK57">
        <v>1130374.503298878</v>
      </c>
      <c r="AL57">
        <v>1188201.1794411996</v>
      </c>
      <c r="AM57">
        <v>1115624.1277909896</v>
      </c>
      <c r="AN57">
        <v>1251743.1394387782</v>
      </c>
      <c r="AO57">
        <v>1086241.415083322</v>
      </c>
      <c r="AP57">
        <v>1867739.3964752913</v>
      </c>
      <c r="AQ57">
        <v>4343765.2534740977</v>
      </c>
      <c r="AR57">
        <v>4393920.7839871123</v>
      </c>
      <c r="AS57">
        <v>4106309.0463624746</v>
      </c>
      <c r="AT57">
        <v>4349888.5844227709</v>
      </c>
      <c r="AU57">
        <v>4444608.3369878177</v>
      </c>
      <c r="AV57">
        <v>7166864.8497611396</v>
      </c>
      <c r="AW57">
        <v>18010.403876449145</v>
      </c>
      <c r="AX57">
        <v>10626.614887413107</v>
      </c>
      <c r="AY57">
        <v>10827.784410074295</v>
      </c>
      <c r="AZ57">
        <v>21889.09580653159</v>
      </c>
      <c r="BA57">
        <v>5451.6784791400105</v>
      </c>
      <c r="BB57">
        <v>23250.734386633034</v>
      </c>
      <c r="BC57">
        <v>28497.797937717503</v>
      </c>
      <c r="BD57">
        <v>26397.215157861236</v>
      </c>
      <c r="BE57">
        <v>27248.796571532002</v>
      </c>
      <c r="BF57">
        <v>39547.811047163283</v>
      </c>
      <c r="BG57">
        <v>15498.987588184236</v>
      </c>
      <c r="BH57">
        <v>43600.67801263585</v>
      </c>
      <c r="BI57">
        <v>41607.040514302957</v>
      </c>
      <c r="BJ57">
        <v>46110.465495921402</v>
      </c>
      <c r="BK57">
        <v>47775.061773354129</v>
      </c>
      <c r="BL57">
        <v>61621.205097952894</v>
      </c>
      <c r="BM57">
        <v>28058.123974489517</v>
      </c>
      <c r="BN57">
        <v>69038.10754513937</v>
      </c>
    </row>
    <row r="58" spans="1:66">
      <c r="A58">
        <v>1969</v>
      </c>
      <c r="B58">
        <v>37405.266309932231</v>
      </c>
      <c r="C58">
        <v>37950.925411551725</v>
      </c>
      <c r="D58">
        <v>51929.898406063236</v>
      </c>
      <c r="E58">
        <v>23296.44485180741</v>
      </c>
      <c r="F58">
        <v>59429.779532125889</v>
      </c>
      <c r="G58">
        <v>56114.300159978957</v>
      </c>
      <c r="H58">
        <v>63535.577947350663</v>
      </c>
      <c r="I58">
        <v>64531.582023965646</v>
      </c>
      <c r="J58">
        <v>81440.506173059461</v>
      </c>
      <c r="K58">
        <v>40660.451312644895</v>
      </c>
      <c r="L58">
        <v>94424.054377799839</v>
      </c>
      <c r="M58">
        <v>111121.17500452374</v>
      </c>
      <c r="N58">
        <v>130716.14586016821</v>
      </c>
      <c r="O58">
        <v>129464.76572486985</v>
      </c>
      <c r="P58">
        <v>158061.01542102441</v>
      </c>
      <c r="Q58">
        <v>87331.308925728154</v>
      </c>
      <c r="R58">
        <v>189966.61251153974</v>
      </c>
      <c r="S58">
        <v>152223.60010100485</v>
      </c>
      <c r="T58">
        <v>175889.14475304002</v>
      </c>
      <c r="U58">
        <v>172688.20222553608</v>
      </c>
      <c r="V58">
        <v>212501.79254996515</v>
      </c>
      <c r="W58">
        <v>119720.47210793915</v>
      </c>
      <c r="X58">
        <v>259045.22637644366</v>
      </c>
      <c r="Y58">
        <v>327349.37297617784</v>
      </c>
      <c r="Z58">
        <v>370507.91964510753</v>
      </c>
      <c r="AA58">
        <v>357596.73798603396</v>
      </c>
      <c r="AB58">
        <v>430141.68033253943</v>
      </c>
      <c r="AC58">
        <v>270143.25479577383</v>
      </c>
      <c r="AD58">
        <v>557376.72684749914</v>
      </c>
      <c r="AE58">
        <v>458025.45553153782</v>
      </c>
      <c r="AF58">
        <v>512657.81056563678</v>
      </c>
      <c r="AG58">
        <v>491611.44246368913</v>
      </c>
      <c r="AH58">
        <v>578621.72920032719</v>
      </c>
      <c r="AI58">
        <v>397680.92569164134</v>
      </c>
      <c r="AJ58">
        <v>776368.22160413163</v>
      </c>
      <c r="AK58">
        <v>1071068.2149021183</v>
      </c>
      <c r="AL58">
        <v>1133331.9995299955</v>
      </c>
      <c r="AM58">
        <v>1061917.6460968889</v>
      </c>
      <c r="AN58">
        <v>1206855.2904042853</v>
      </c>
      <c r="AO58">
        <v>1017981.64167078</v>
      </c>
      <c r="AP58">
        <v>1782469.9351133599</v>
      </c>
      <c r="AQ58">
        <v>4163739.5718044383</v>
      </c>
      <c r="AR58">
        <v>4215587.2581740525</v>
      </c>
      <c r="AS58">
        <v>3917831.9245956298</v>
      </c>
      <c r="AT58">
        <v>4217230.6044762768</v>
      </c>
      <c r="AU58">
        <v>4207182.580201501</v>
      </c>
      <c r="AV58">
        <v>6898330.2855090462</v>
      </c>
      <c r="AW58">
        <v>18696.232459885505</v>
      </c>
      <c r="AX58">
        <v>11274.954672513799</v>
      </c>
      <c r="AY58">
        <v>11370.268799137817</v>
      </c>
      <c r="AZ58">
        <v>22419.290639067021</v>
      </c>
      <c r="BA58">
        <v>5932.4383909699263</v>
      </c>
      <c r="BB58">
        <v>24435.504686451954</v>
      </c>
      <c r="BC58">
        <v>29214.609788310947</v>
      </c>
      <c r="BD58">
        <v>27037.390804350453</v>
      </c>
      <c r="BE58">
        <v>27782.72093229416</v>
      </c>
      <c r="BF58">
        <v>40137.552071067541</v>
      </c>
      <c r="BG58">
        <v>16181.459954705108</v>
      </c>
      <c r="BH58">
        <v>44925.686978857688</v>
      </c>
      <c r="BI58">
        <v>42362.58144884275</v>
      </c>
      <c r="BJ58">
        <v>46740.43596914626</v>
      </c>
      <c r="BK58">
        <v>48298.286098739598</v>
      </c>
      <c r="BL58">
        <v>62285.378861068202</v>
      </c>
      <c r="BM58">
        <v>28992.736909374082</v>
      </c>
      <c r="BN58">
        <v>70538.41484436483</v>
      </c>
    </row>
    <row r="59" spans="1:66">
      <c r="A59">
        <v>1970</v>
      </c>
      <c r="B59">
        <v>36502.103422603461</v>
      </c>
      <c r="C59">
        <v>36770.832779516415</v>
      </c>
      <c r="D59">
        <v>50504.588852172688</v>
      </c>
      <c r="E59">
        <v>22957.490578162895</v>
      </c>
      <c r="F59">
        <v>58066.147153223312</v>
      </c>
      <c r="G59">
        <v>54581.448679846995</v>
      </c>
      <c r="H59">
        <v>61765.225777789252</v>
      </c>
      <c r="I59">
        <v>62377.849697735772</v>
      </c>
      <c r="J59">
        <v>79104.631228861341</v>
      </c>
      <c r="K59">
        <v>39863.958423298871</v>
      </c>
      <c r="L59">
        <v>91858.250096836244</v>
      </c>
      <c r="M59">
        <v>107663.67304795301</v>
      </c>
      <c r="N59">
        <v>126764.75092933366</v>
      </c>
      <c r="O59">
        <v>124863.89421256704</v>
      </c>
      <c r="P59">
        <v>153741.04925429838</v>
      </c>
      <c r="Q59">
        <v>84747.48579755325</v>
      </c>
      <c r="R59">
        <v>184259.7139747646</v>
      </c>
      <c r="S59">
        <v>146752.29806597577</v>
      </c>
      <c r="T59">
        <v>170050.51235152202</v>
      </c>
      <c r="U59">
        <v>166074.44365744683</v>
      </c>
      <c r="V59">
        <v>206149.50926132913</v>
      </c>
      <c r="W59">
        <v>115456.49950070198</v>
      </c>
      <c r="X59">
        <v>250316.01733457149</v>
      </c>
      <c r="Y59">
        <v>309856.69269695989</v>
      </c>
      <c r="Z59">
        <v>352938.82909044728</v>
      </c>
      <c r="AA59">
        <v>338964.58611378336</v>
      </c>
      <c r="AB59">
        <v>414238.21312638297</v>
      </c>
      <c r="AC59">
        <v>253139.25602073187</v>
      </c>
      <c r="AD59">
        <v>529554.70479292842</v>
      </c>
      <c r="AE59">
        <v>428641.64909052069</v>
      </c>
      <c r="AF59">
        <v>484024.78141039173</v>
      </c>
      <c r="AG59">
        <v>461691.99710585206</v>
      </c>
      <c r="AH59">
        <v>553395.14257961593</v>
      </c>
      <c r="AI59">
        <v>366266.47413193999</v>
      </c>
      <c r="AJ59">
        <v>729940.18399201508</v>
      </c>
      <c r="AK59">
        <v>967163.80289730418</v>
      </c>
      <c r="AL59">
        <v>1034309.0734498976</v>
      </c>
      <c r="AM59">
        <v>961883.2721233021</v>
      </c>
      <c r="AN59">
        <v>1119459.3281717389</v>
      </c>
      <c r="AO59">
        <v>903491.05419483129</v>
      </c>
      <c r="AP59">
        <v>1617575.0527870029</v>
      </c>
      <c r="AQ59">
        <v>3558092.2518864605</v>
      </c>
      <c r="AR59">
        <v>3616147.0213322253</v>
      </c>
      <c r="AS59">
        <v>3333427.8736998825</v>
      </c>
      <c r="AT59">
        <v>3704945.7454012274</v>
      </c>
      <c r="AU59">
        <v>3526029.3564564656</v>
      </c>
      <c r="AV59">
        <v>5899863.9680195646</v>
      </c>
      <c r="AW59">
        <v>18422.758165359926</v>
      </c>
      <c r="AX59">
        <v>11238.981067417672</v>
      </c>
      <c r="AY59">
        <v>11163.815861297055</v>
      </c>
      <c r="AZ59">
        <v>21904.546475484029</v>
      </c>
      <c r="BA59">
        <v>6051.0227330269172</v>
      </c>
      <c r="BB59">
        <v>24274.044209610372</v>
      </c>
      <c r="BC59">
        <v>28595.262353120175</v>
      </c>
      <c r="BD59">
        <v>26472.920366300103</v>
      </c>
      <c r="BE59">
        <v>26982.714842510781</v>
      </c>
      <c r="BF59">
        <v>39033.871029714275</v>
      </c>
      <c r="BG59">
        <v>16091.935553786188</v>
      </c>
      <c r="BH59">
        <v>44044.639728607603</v>
      </c>
      <c r="BI59">
        <v>41310.892587820483</v>
      </c>
      <c r="BJ59">
        <v>45515.344489903138</v>
      </c>
      <c r="BK59">
        <v>46756.338569027947</v>
      </c>
      <c r="BL59">
        <v>60445.526722502087</v>
      </c>
      <c r="BM59">
        <v>28643.07657973528</v>
      </c>
      <c r="BN59">
        <v>68757.884127354147</v>
      </c>
    </row>
    <row r="60" spans="1:66">
      <c r="A60">
        <v>1971</v>
      </c>
      <c r="B60">
        <v>36688.326012485239</v>
      </c>
      <c r="C60">
        <v>37007.132772791418</v>
      </c>
      <c r="D60">
        <v>50663.626365963297</v>
      </c>
      <c r="E60">
        <v>23132.316059085675</v>
      </c>
      <c r="F60">
        <v>58347.662854488677</v>
      </c>
      <c r="G60">
        <v>54970.310639590105</v>
      </c>
      <c r="H60">
        <v>61995.692980998159</v>
      </c>
      <c r="I60">
        <v>62749.837101245634</v>
      </c>
      <c r="J60">
        <v>79514.848417360889</v>
      </c>
      <c r="K60">
        <v>40056.162126356758</v>
      </c>
      <c r="L60">
        <v>92371.434640971929</v>
      </c>
      <c r="M60">
        <v>108823.52764776697</v>
      </c>
      <c r="N60">
        <v>127636.23754025491</v>
      </c>
      <c r="O60">
        <v>125995.99861515358</v>
      </c>
      <c r="P60">
        <v>155027.5292706753</v>
      </c>
      <c r="Q60">
        <v>85178.664763832887</v>
      </c>
      <c r="R60">
        <v>186222.64817643998</v>
      </c>
      <c r="S60">
        <v>148615.15990331527</v>
      </c>
      <c r="T60">
        <v>171447.32766070383</v>
      </c>
      <c r="U60">
        <v>167826.55097095956</v>
      </c>
      <c r="V60">
        <v>208349.50291832321</v>
      </c>
      <c r="W60">
        <v>116136.18025294307</v>
      </c>
      <c r="X60">
        <v>253123.28368796219</v>
      </c>
      <c r="Y60">
        <v>313533.44188125251</v>
      </c>
      <c r="Z60">
        <v>356395.77294191479</v>
      </c>
      <c r="AA60">
        <v>343755.71652271843</v>
      </c>
      <c r="AB60">
        <v>420908.53274758242</v>
      </c>
      <c r="AC60">
        <v>254471.94872269189</v>
      </c>
      <c r="AD60">
        <v>535563.08983108401</v>
      </c>
      <c r="AE60">
        <v>433538.31735074776</v>
      </c>
      <c r="AF60">
        <v>489814.33680234826</v>
      </c>
      <c r="AG60">
        <v>469069.69324344787</v>
      </c>
      <c r="AH60">
        <v>563702.24499077012</v>
      </c>
      <c r="AI60">
        <v>366421.66838871513</v>
      </c>
      <c r="AJ60">
        <v>738737.65374511306</v>
      </c>
      <c r="AK60">
        <v>975187.82146454195</v>
      </c>
      <c r="AL60">
        <v>1045011.8140606981</v>
      </c>
      <c r="AM60">
        <v>978754.48886515445</v>
      </c>
      <c r="AN60">
        <v>1139051.2939064256</v>
      </c>
      <c r="AO60">
        <v>899807.62394767953</v>
      </c>
      <c r="AP60">
        <v>1627786.1467051606</v>
      </c>
      <c r="AQ60">
        <v>3537190.7012821967</v>
      </c>
      <c r="AR60">
        <v>3606854.5694979993</v>
      </c>
      <c r="AS60">
        <v>3367994.6644484033</v>
      </c>
      <c r="AT60">
        <v>3731192.7908689012</v>
      </c>
      <c r="AU60">
        <v>3461686.8839342403</v>
      </c>
      <c r="AV60">
        <v>5877633.329990617</v>
      </c>
      <c r="AW60">
        <v>18406.341385380369</v>
      </c>
      <c r="AX60">
        <v>11380.959043972312</v>
      </c>
      <c r="AY60">
        <v>11264.428444337202</v>
      </c>
      <c r="AZ60">
        <v>21812.404314565705</v>
      </c>
      <c r="BA60">
        <v>6208.4699918145898</v>
      </c>
      <c r="BB60">
        <v>24323.891068005429</v>
      </c>
      <c r="BC60">
        <v>28673.303608565049</v>
      </c>
      <c r="BD60">
        <v>26583.002509399721</v>
      </c>
      <c r="BE60">
        <v>27119.481012528955</v>
      </c>
      <c r="BF60">
        <v>39067.63715432863</v>
      </c>
      <c r="BG60">
        <v>16238.27731411376</v>
      </c>
      <c r="BH60">
        <v>44139.331152049643</v>
      </c>
      <c r="BI60">
        <v>41507.006387545895</v>
      </c>
      <c r="BJ60">
        <v>45585.556841183985</v>
      </c>
      <c r="BK60">
        <v>46938.296722768639</v>
      </c>
      <c r="BL60">
        <v>60636.678204032287</v>
      </c>
      <c r="BM60">
        <v>28775.536466987724</v>
      </c>
      <c r="BN60">
        <v>68908.631257104906</v>
      </c>
    </row>
    <row r="61" spans="1:66">
      <c r="A61">
        <v>1972</v>
      </c>
      <c r="B61">
        <v>38024.9122887005</v>
      </c>
      <c r="C61">
        <v>38144.173781516671</v>
      </c>
      <c r="D61">
        <v>52042.493228046536</v>
      </c>
      <c r="E61">
        <v>24557.786453530509</v>
      </c>
      <c r="F61">
        <v>60275.644044352215</v>
      </c>
      <c r="G61">
        <v>57018.321335000226</v>
      </c>
      <c r="H61">
        <v>64040.77135526239</v>
      </c>
      <c r="I61">
        <v>64489.112760564589</v>
      </c>
      <c r="J61">
        <v>81814.621755537737</v>
      </c>
      <c r="K61">
        <v>42261.373169146951</v>
      </c>
      <c r="L61">
        <v>95377.451872765072</v>
      </c>
      <c r="M61">
        <v>113998.71281891021</v>
      </c>
      <c r="N61">
        <v>132734.1665574816</v>
      </c>
      <c r="O61">
        <v>130530.11780664114</v>
      </c>
      <c r="P61">
        <v>161157.71109756574</v>
      </c>
      <c r="Q61">
        <v>89852.561535469038</v>
      </c>
      <c r="R61">
        <v>194152.67966706306</v>
      </c>
      <c r="S61">
        <v>156142.05679096153</v>
      </c>
      <c r="T61">
        <v>178894.6598667239</v>
      </c>
      <c r="U61">
        <v>174631.2485612015</v>
      </c>
      <c r="V61">
        <v>217780.77456898967</v>
      </c>
      <c r="W61">
        <v>122708.22758033389</v>
      </c>
      <c r="X61">
        <v>264880.0048255733</v>
      </c>
      <c r="Y61">
        <v>328869.43620206288</v>
      </c>
      <c r="Z61">
        <v>373601.14895066671</v>
      </c>
      <c r="AA61">
        <v>360489.13670349622</v>
      </c>
      <c r="AB61">
        <v>442241.83594423917</v>
      </c>
      <c r="AC61">
        <v>267080.56589641416</v>
      </c>
      <c r="AD61">
        <v>560766.98210700811</v>
      </c>
      <c r="AE61">
        <v>454688.89795736468</v>
      </c>
      <c r="AF61">
        <v>513161.66308772453</v>
      </c>
      <c r="AG61">
        <v>491962.09814928204</v>
      </c>
      <c r="AH61">
        <v>591807.15460341913</v>
      </c>
      <c r="AI61">
        <v>382501.50772363687</v>
      </c>
      <c r="AJ61">
        <v>772465.32729890337</v>
      </c>
      <c r="AK61">
        <v>1019392.5921238926</v>
      </c>
      <c r="AL61">
        <v>1093046.3851228899</v>
      </c>
      <c r="AM61">
        <v>1027072.6840250745</v>
      </c>
      <c r="AN61">
        <v>1200263.1174397916</v>
      </c>
      <c r="AO61">
        <v>934716.06425107026</v>
      </c>
      <c r="AP61">
        <v>1699423.9361573281</v>
      </c>
      <c r="AQ61">
        <v>3646611.2266114741</v>
      </c>
      <c r="AR61">
        <v>3735668.4021154791</v>
      </c>
      <c r="AS61">
        <v>3493753.1044005863</v>
      </c>
      <c r="AT61">
        <v>3880149.3019412365</v>
      </c>
      <c r="AU61">
        <v>3578466.4064469058</v>
      </c>
      <c r="AV61">
        <v>6058729.364567738</v>
      </c>
      <c r="AW61">
        <v>19031.503242400777</v>
      </c>
      <c r="AX61">
        <v>12009.053222138611</v>
      </c>
      <c r="AY61">
        <v>11799.234802468751</v>
      </c>
      <c r="AZ61">
        <v>22270.364700555332</v>
      </c>
      <c r="BA61">
        <v>6854.1997379140621</v>
      </c>
      <c r="BB61">
        <v>25173.836215939362</v>
      </c>
      <c r="BC61">
        <v>29583.378896454971</v>
      </c>
      <c r="BD61">
        <v>27501.661814391482</v>
      </c>
      <c r="BE61">
        <v>27879.068889836173</v>
      </c>
      <c r="BF61">
        <v>39918.580131433286</v>
      </c>
      <c r="BG61">
        <v>17302.811444426225</v>
      </c>
      <c r="BH61">
        <v>45400.417864051007</v>
      </c>
      <c r="BI61">
        <v>42773.223464022718</v>
      </c>
      <c r="BJ61">
        <v>46867.422554707569</v>
      </c>
      <c r="BK61">
        <v>47978.861499045444</v>
      </c>
      <c r="BL61">
        <v>61978.849420030732</v>
      </c>
      <c r="BM61">
        <v>30363.576077566428</v>
      </c>
      <c r="BN61">
        <v>70683.644924190565</v>
      </c>
    </row>
    <row r="62" spans="1:66">
      <c r="A62">
        <v>1973</v>
      </c>
      <c r="B62">
        <v>39617.622201153419</v>
      </c>
      <c r="C62">
        <v>39725.097939426501</v>
      </c>
      <c r="D62">
        <v>54136.381057532868</v>
      </c>
      <c r="E62">
        <v>25690.244862345848</v>
      </c>
      <c r="F62">
        <v>62660.022235660937</v>
      </c>
      <c r="G62">
        <v>59227.523677836507</v>
      </c>
      <c r="H62">
        <v>66312.999623593874</v>
      </c>
      <c r="I62">
        <v>66770.57342605009</v>
      </c>
      <c r="J62">
        <v>84897.898365882691</v>
      </c>
      <c r="K62">
        <v>43811.519339112056</v>
      </c>
      <c r="L62">
        <v>98923.948430987948</v>
      </c>
      <c r="M62">
        <v>119174.0061574915</v>
      </c>
      <c r="N62">
        <v>138116.96952634945</v>
      </c>
      <c r="O62">
        <v>135973.41561534101</v>
      </c>
      <c r="P62">
        <v>168982.90308206255</v>
      </c>
      <c r="Q62">
        <v>92562.666061936936</v>
      </c>
      <c r="R62">
        <v>202592.8676428053</v>
      </c>
      <c r="S62">
        <v>163419.70244444281</v>
      </c>
      <c r="T62">
        <v>186771.46706157096</v>
      </c>
      <c r="U62">
        <v>182667.73824215002</v>
      </c>
      <c r="V62">
        <v>229376.66743426147</v>
      </c>
      <c r="W62">
        <v>126397.28862844176</v>
      </c>
      <c r="X62">
        <v>277104.97469289467</v>
      </c>
      <c r="Y62">
        <v>342648.94521381514</v>
      </c>
      <c r="Z62">
        <v>390687.01319062477</v>
      </c>
      <c r="AA62">
        <v>378918.95402589365</v>
      </c>
      <c r="AB62">
        <v>467539.95471764891</v>
      </c>
      <c r="AC62">
        <v>272949.30309496634</v>
      </c>
      <c r="AD62">
        <v>583561.95961721707</v>
      </c>
      <c r="AE62">
        <v>471873.82100367016</v>
      </c>
      <c r="AF62">
        <v>534663.10772219591</v>
      </c>
      <c r="AG62">
        <v>516093.42745732603</v>
      </c>
      <c r="AH62">
        <v>625453.93325195124</v>
      </c>
      <c r="AI62">
        <v>387236.07030430494</v>
      </c>
      <c r="AJ62">
        <v>800878.20712774585</v>
      </c>
      <c r="AK62">
        <v>1038849.2503931613</v>
      </c>
      <c r="AL62">
        <v>1123492.5699077975</v>
      </c>
      <c r="AM62">
        <v>1063320.6388121189</v>
      </c>
      <c r="AN62">
        <v>1259346.3967990647</v>
      </c>
      <c r="AO62">
        <v>923719.37804521632</v>
      </c>
      <c r="AP62">
        <v>1734794.4310947277</v>
      </c>
      <c r="AQ62">
        <v>3541529.9339861674</v>
      </c>
      <c r="AR62">
        <v>3665329.565618075</v>
      </c>
      <c r="AS62">
        <v>3431556.4708425142</v>
      </c>
      <c r="AT62">
        <v>3886127.7464108048</v>
      </c>
      <c r="AU62">
        <v>3406497.667194807</v>
      </c>
      <c r="AV62">
        <v>5879316.4914768655</v>
      </c>
      <c r="AW62">
        <v>20007.720724470339</v>
      </c>
      <c r="AX62">
        <v>12922.244778712962</v>
      </c>
      <c r="AY62">
        <v>12679.62245280292</v>
      </c>
      <c r="AZ62">
        <v>23374.863749183049</v>
      </c>
      <c r="BA62">
        <v>7568.9703855796452</v>
      </c>
      <c r="BB62">
        <v>26396.096040333927</v>
      </c>
      <c r="BC62">
        <v>30778.023983782514</v>
      </c>
      <c r="BD62">
        <v>28673.250276131632</v>
      </c>
      <c r="BE62">
        <v>29030.840419880442</v>
      </c>
      <c r="BF62">
        <v>41375.656388140676</v>
      </c>
      <c r="BG62">
        <v>18259.97584016906</v>
      </c>
      <c r="BH62">
        <v>47111.928301533779</v>
      </c>
      <c r="BI62">
        <v>44240.90305792274</v>
      </c>
      <c r="BJ62">
        <v>48362.007147904973</v>
      </c>
      <c r="BK62">
        <v>49469.862878727341</v>
      </c>
      <c r="BL62">
        <v>63876.647186837712</v>
      </c>
      <c r="BM62">
        <v>31623.732658405825</v>
      </c>
      <c r="BN62">
        <v>73006.718628033617</v>
      </c>
    </row>
    <row r="63" spans="1:66">
      <c r="A63">
        <v>1974</v>
      </c>
      <c r="B63">
        <v>38503.033772186558</v>
      </c>
      <c r="C63">
        <v>38618.601670175318</v>
      </c>
      <c r="D63">
        <v>52458.972607781332</v>
      </c>
      <c r="E63">
        <v>25191.016125549122</v>
      </c>
      <c r="F63">
        <v>60641.758796651375</v>
      </c>
      <c r="G63">
        <v>57233.389434075259</v>
      </c>
      <c r="H63">
        <v>63940.860879284148</v>
      </c>
      <c r="I63">
        <v>64439.622403418784</v>
      </c>
      <c r="J63">
        <v>82014.171708885813</v>
      </c>
      <c r="K63">
        <v>42527.306114888444</v>
      </c>
      <c r="L63">
        <v>95281.416011006411</v>
      </c>
      <c r="M63">
        <v>114086.80106863787</v>
      </c>
      <c r="N63">
        <v>132119.31743130079</v>
      </c>
      <c r="O63">
        <v>130563.04038958746</v>
      </c>
      <c r="P63">
        <v>162686.31291817108</v>
      </c>
      <c r="Q63">
        <v>88037.708616705146</v>
      </c>
      <c r="R63">
        <v>193728.44645758596</v>
      </c>
      <c r="S63">
        <v>155604.15672556593</v>
      </c>
      <c r="T63">
        <v>178081.2457509253</v>
      </c>
      <c r="U63">
        <v>174908.76939350978</v>
      </c>
      <c r="V63">
        <v>220586.42736014459</v>
      </c>
      <c r="W63">
        <v>119169.61155409651</v>
      </c>
      <c r="X63">
        <v>263737.28973359603</v>
      </c>
      <c r="Y63">
        <v>324231.43482203316</v>
      </c>
      <c r="Z63">
        <v>371224.31654047628</v>
      </c>
      <c r="AA63">
        <v>361874.30920654011</v>
      </c>
      <c r="AB63">
        <v>450321.21071631485</v>
      </c>
      <c r="AC63">
        <v>251938.00725262464</v>
      </c>
      <c r="AD63">
        <v>552524.50102685904</v>
      </c>
      <c r="AE63">
        <v>445256.10885063955</v>
      </c>
      <c r="AF63">
        <v>507615.78264625568</v>
      </c>
      <c r="AG63">
        <v>492506.76397359307</v>
      </c>
      <c r="AH63">
        <v>603781.09066467022</v>
      </c>
      <c r="AI63">
        <v>355331.94298189727</v>
      </c>
      <c r="AJ63">
        <v>757083.8124646073</v>
      </c>
      <c r="AK63">
        <v>973980.93533155019</v>
      </c>
      <c r="AL63">
        <v>1064310.3922406444</v>
      </c>
      <c r="AM63">
        <v>1010637.2486052751</v>
      </c>
      <c r="AN63">
        <v>1217384.5244227233</v>
      </c>
      <c r="AO63">
        <v>837844.91336426535</v>
      </c>
      <c r="AP63">
        <v>1629621.3028818853</v>
      </c>
      <c r="AQ63">
        <v>3238533.9383916073</v>
      </c>
      <c r="AR63">
        <v>3378432.4897299325</v>
      </c>
      <c r="AS63">
        <v>3161443.0568211353</v>
      </c>
      <c r="AT63">
        <v>3669476.9294205229</v>
      </c>
      <c r="AU63">
        <v>3033987.9814509931</v>
      </c>
      <c r="AV63">
        <v>5363634.2376651838</v>
      </c>
      <c r="AW63">
        <v>19772.678110297864</v>
      </c>
      <c r="AX63">
        <v>13065.20666508897</v>
      </c>
      <c r="AY63">
        <v>12797.580936931852</v>
      </c>
      <c r="AZ63">
        <v>22903.773506676847</v>
      </c>
      <c r="BA63">
        <v>7854.726136209797</v>
      </c>
      <c r="BB63">
        <v>26002.101582296345</v>
      </c>
      <c r="BC63">
        <v>30104.83740591419</v>
      </c>
      <c r="BD63">
        <v>28101.224476729418</v>
      </c>
      <c r="BE63">
        <v>28402.552923573967</v>
      </c>
      <c r="BF63">
        <v>40211.490351071363</v>
      </c>
      <c r="BG63">
        <v>18208.050293198456</v>
      </c>
      <c r="BH63">
        <v>45854.349056547537</v>
      </c>
      <c r="BI63">
        <v>43020.036525434596</v>
      </c>
      <c r="BJ63">
        <v>46896.246741279974</v>
      </c>
      <c r="BK63">
        <v>47908.767906876616</v>
      </c>
      <c r="BL63">
        <v>61846.13640656451</v>
      </c>
      <c r="BM63">
        <v>31149.705489434269</v>
      </c>
      <c r="BN63">
        <v>70669.658399361506</v>
      </c>
    </row>
    <row r="64" spans="1:66">
      <c r="A64">
        <v>1975</v>
      </c>
      <c r="B64">
        <v>37268.689863245068</v>
      </c>
      <c r="C64">
        <v>36922.823529071415</v>
      </c>
      <c r="D64">
        <v>49801.109824872561</v>
      </c>
      <c r="E64">
        <v>25330.932267883149</v>
      </c>
      <c r="F64">
        <v>58419.250988964624</v>
      </c>
      <c r="G64">
        <v>55401.982351996368</v>
      </c>
      <c r="H64">
        <v>61579.878959726171</v>
      </c>
      <c r="I64">
        <v>61408.346022036283</v>
      </c>
      <c r="J64">
        <v>78044.728601888433</v>
      </c>
      <c r="K64">
        <v>42401.480428047973</v>
      </c>
      <c r="L64">
        <v>91757.569020462615</v>
      </c>
      <c r="M64">
        <v>110427.53035900522</v>
      </c>
      <c r="N64">
        <v>126995.17830342725</v>
      </c>
      <c r="O64">
        <v>124631.96414076445</v>
      </c>
      <c r="P64">
        <v>155355.62030442027</v>
      </c>
      <c r="Q64">
        <v>86789.155888225519</v>
      </c>
      <c r="R64">
        <v>186929.34742694543</v>
      </c>
      <c r="S64">
        <v>150531.45706151356</v>
      </c>
      <c r="T64">
        <v>171221.64779142244</v>
      </c>
      <c r="U64">
        <v>167003.60326940499</v>
      </c>
      <c r="V64">
        <v>211171.79524699785</v>
      </c>
      <c r="W64">
        <v>116887.02771952003</v>
      </c>
      <c r="X64">
        <v>254524.59780741448</v>
      </c>
      <c r="Y64">
        <v>313558.03004862764</v>
      </c>
      <c r="Z64">
        <v>357947.13148172339</v>
      </c>
      <c r="AA64">
        <v>346323.88110655546</v>
      </c>
      <c r="AB64">
        <v>433734.43855134718</v>
      </c>
      <c r="AC64">
        <v>244570.09858443952</v>
      </c>
      <c r="AD64">
        <v>533720.71013195324</v>
      </c>
      <c r="AE64">
        <v>430999.30612995452</v>
      </c>
      <c r="AF64">
        <v>490920.91494724626</v>
      </c>
      <c r="AG64">
        <v>472245.65758057497</v>
      </c>
      <c r="AH64">
        <v>583749.77311740199</v>
      </c>
      <c r="AI64">
        <v>344589.45305036311</v>
      </c>
      <c r="AJ64">
        <v>731877.74394151394</v>
      </c>
      <c r="AK64">
        <v>948891.65095011517</v>
      </c>
      <c r="AL64">
        <v>1039760.4345197888</v>
      </c>
      <c r="AM64">
        <v>978380.69240830489</v>
      </c>
      <c r="AN64">
        <v>1193178.5701638104</v>
      </c>
      <c r="AO64">
        <v>814023.45060845255</v>
      </c>
      <c r="AP64">
        <v>1583597.1689723085</v>
      </c>
      <c r="AQ64">
        <v>3220067.8311570617</v>
      </c>
      <c r="AR64">
        <v>3358328.2518478134</v>
      </c>
      <c r="AS64">
        <v>3108232.9649904775</v>
      </c>
      <c r="AT64">
        <v>3686609.0658473074</v>
      </c>
      <c r="AU64">
        <v>2989103.1297948249</v>
      </c>
      <c r="AV64">
        <v>5332496.5756275319</v>
      </c>
      <c r="AW64">
        <v>19135.397374493761</v>
      </c>
      <c r="AX64">
        <v>12957.500766763966</v>
      </c>
      <c r="AY64">
        <v>12437.301036106554</v>
      </c>
      <c r="AZ64">
        <v>21557.491047856693</v>
      </c>
      <c r="BA64">
        <v>8260.3841077183188</v>
      </c>
      <c r="BB64">
        <v>25080.932957466623</v>
      </c>
      <c r="BC64">
        <v>29139.929808160607</v>
      </c>
      <c r="BD64">
        <v>27299.080036558156</v>
      </c>
      <c r="BE64">
        <v>27177.363461105528</v>
      </c>
      <c r="BF64">
        <v>38072.830882700597</v>
      </c>
      <c r="BG64">
        <v>18502.240754511771</v>
      </c>
      <c r="BH64">
        <v>44140.351384744528</v>
      </c>
      <c r="BI64">
        <v>41645.595350244163</v>
      </c>
      <c r="BJ64">
        <v>45226.054123800895</v>
      </c>
      <c r="BK64">
        <v>45602.441492354235</v>
      </c>
      <c r="BL64">
        <v>58717.005676255467</v>
      </c>
      <c r="BM64">
        <v>31304.561563003579</v>
      </c>
      <c r="BN64">
        <v>67964.624418841922</v>
      </c>
    </row>
    <row r="65" spans="1:66">
      <c r="A65">
        <v>1976</v>
      </c>
      <c r="B65">
        <v>38623.493339150024</v>
      </c>
      <c r="C65">
        <v>38346.678515013438</v>
      </c>
      <c r="D65">
        <v>51204.910997042687</v>
      </c>
      <c r="E65">
        <v>26624.867744596915</v>
      </c>
      <c r="F65">
        <v>60363.768834988427</v>
      </c>
      <c r="G65">
        <v>57337.87600605769</v>
      </c>
      <c r="H65">
        <v>63561.380475409969</v>
      </c>
      <c r="I65">
        <v>63542.432658225858</v>
      </c>
      <c r="J65">
        <v>80254.215020314645</v>
      </c>
      <c r="K65">
        <v>44279.817521272686</v>
      </c>
      <c r="L65">
        <v>94680.727278423568</v>
      </c>
      <c r="M65">
        <v>114370.84332273356</v>
      </c>
      <c r="N65">
        <v>130930.79227637239</v>
      </c>
      <c r="O65">
        <v>128987.85120513858</v>
      </c>
      <c r="P65">
        <v>160054.42975002795</v>
      </c>
      <c r="Q65">
        <v>90073.722706660075</v>
      </c>
      <c r="R65">
        <v>193041.9919959165</v>
      </c>
      <c r="S65">
        <v>155800.52010311894</v>
      </c>
      <c r="T65">
        <v>176518.28670168496</v>
      </c>
      <c r="U65">
        <v>172862.46345450493</v>
      </c>
      <c r="V65">
        <v>217376.82007682501</v>
      </c>
      <c r="W65">
        <v>121115.43267359985</v>
      </c>
      <c r="X65">
        <v>263068.18357431941</v>
      </c>
      <c r="Y65">
        <v>323974.74774919142</v>
      </c>
      <c r="Z65">
        <v>368715.82710681279</v>
      </c>
      <c r="AA65">
        <v>358115.18653307576</v>
      </c>
      <c r="AB65">
        <v>446079.76631730696</v>
      </c>
      <c r="AC65">
        <v>253271.11923487863</v>
      </c>
      <c r="AD65">
        <v>549160.37991313299</v>
      </c>
      <c r="AE65">
        <v>445396.9682625609</v>
      </c>
      <c r="AF65">
        <v>505576.48717294028</v>
      </c>
      <c r="AG65">
        <v>487954.43882796599</v>
      </c>
      <c r="AH65">
        <v>599838.73231560516</v>
      </c>
      <c r="AI65">
        <v>356742.05661483895</v>
      </c>
      <c r="AJ65">
        <v>752542.91554636823</v>
      </c>
      <c r="AK65">
        <v>979712.63271210797</v>
      </c>
      <c r="AL65">
        <v>1069383.7841539485</v>
      </c>
      <c r="AM65">
        <v>1010585.7445272051</v>
      </c>
      <c r="AN65">
        <v>1228013.5884188209</v>
      </c>
      <c r="AO65">
        <v>841097.27429918421</v>
      </c>
      <c r="AP65">
        <v>1631221.8473752213</v>
      </c>
      <c r="AQ65">
        <v>3371584.6252163877</v>
      </c>
      <c r="AR65">
        <v>3506541.239551025</v>
      </c>
      <c r="AS65">
        <v>3246488.2995565184</v>
      </c>
      <c r="AT65">
        <v>3860883.3187402794</v>
      </c>
      <c r="AU65">
        <v>3097480.5888370448</v>
      </c>
      <c r="AV65">
        <v>5553901.5783264367</v>
      </c>
      <c r="AW65">
        <v>19909.110672242365</v>
      </c>
      <c r="AX65">
        <v>13685.606202890076</v>
      </c>
      <c r="AY65">
        <v>13150.924371801013</v>
      </c>
      <c r="AZ65">
        <v>22155.60697377074</v>
      </c>
      <c r="BA65">
        <v>8969.9179679211502</v>
      </c>
      <c r="BB65">
        <v>26046.810391553296</v>
      </c>
      <c r="BC65">
        <v>30207.121118751853</v>
      </c>
      <c r="BD65">
        <v>28367.126790569768</v>
      </c>
      <c r="BE65">
        <v>28275.437104999532</v>
      </c>
      <c r="BF65">
        <v>39110.520024488775</v>
      </c>
      <c r="BG65">
        <v>19574.994971034339</v>
      </c>
      <c r="BH65">
        <v>45621.744039329751</v>
      </c>
      <c r="BI65">
        <v>43079.634176888707</v>
      </c>
      <c r="BJ65">
        <v>46719.027525169367</v>
      </c>
      <c r="BK65">
        <v>47181.078021497684</v>
      </c>
      <c r="BL65">
        <v>60304.161337886311</v>
      </c>
      <c r="BM65">
        <v>32831.341224925833</v>
      </c>
      <c r="BN65">
        <v>70090.41109905031</v>
      </c>
    </row>
    <row r="66" spans="1:66">
      <c r="A66">
        <v>1977</v>
      </c>
      <c r="B66">
        <v>39814.792420654732</v>
      </c>
      <c r="C66">
        <v>39323.199792101492</v>
      </c>
      <c r="D66">
        <v>52548.757067870458</v>
      </c>
      <c r="E66">
        <v>27743.378768686031</v>
      </c>
      <c r="F66">
        <v>61941.548797890769</v>
      </c>
      <c r="G66">
        <v>59239.198668475132</v>
      </c>
      <c r="H66">
        <v>65445.564678122908</v>
      </c>
      <c r="I66">
        <v>65079.981236860782</v>
      </c>
      <c r="J66">
        <v>82466.91838666625</v>
      </c>
      <c r="K66">
        <v>45980.246612497256</v>
      </c>
      <c r="L66">
        <v>97348.781620756272</v>
      </c>
      <c r="M66">
        <v>119232.23340112565</v>
      </c>
      <c r="N66">
        <v>135639.04512736871</v>
      </c>
      <c r="O66">
        <v>133013.94479183716</v>
      </c>
      <c r="P66">
        <v>165740.99844679167</v>
      </c>
      <c r="Q66">
        <v>94252.334394406498</v>
      </c>
      <c r="R66">
        <v>200344.61712144307</v>
      </c>
      <c r="S66">
        <v>163202.90548003762</v>
      </c>
      <c r="T66">
        <v>183656.05471503266</v>
      </c>
      <c r="U66">
        <v>179147.52211157858</v>
      </c>
      <c r="V66">
        <v>226032.4501768125</v>
      </c>
      <c r="W66">
        <v>127430.09120777412</v>
      </c>
      <c r="X66">
        <v>274204.65115868562</v>
      </c>
      <c r="Y66">
        <v>342347.77022691781</v>
      </c>
      <c r="Z66">
        <v>387292.61580101668</v>
      </c>
      <c r="AA66">
        <v>374905.21377032943</v>
      </c>
      <c r="AB66">
        <v>467808.89825003757</v>
      </c>
      <c r="AC66">
        <v>269185.60100889398</v>
      </c>
      <c r="AD66">
        <v>577865.78653007105</v>
      </c>
      <c r="AE66">
        <v>473358.33006029349</v>
      </c>
      <c r="AF66">
        <v>533523.06279764941</v>
      </c>
      <c r="AG66">
        <v>513174.69565042516</v>
      </c>
      <c r="AH66">
        <v>632234.16096910206</v>
      </c>
      <c r="AI66">
        <v>380853.71092492441</v>
      </c>
      <c r="AJ66">
        <v>795036.64136399957</v>
      </c>
      <c r="AK66">
        <v>1054173.1349671145</v>
      </c>
      <c r="AL66">
        <v>1142425.8411176645</v>
      </c>
      <c r="AM66">
        <v>1075929.8925702886</v>
      </c>
      <c r="AN66">
        <v>1308978.9947100033</v>
      </c>
      <c r="AO66">
        <v>907996.31033078209</v>
      </c>
      <c r="AP66">
        <v>1745888.9308321292</v>
      </c>
      <c r="AQ66">
        <v>3671347.3023269996</v>
      </c>
      <c r="AR66">
        <v>3805075.6340970984</v>
      </c>
      <c r="AS66">
        <v>3517810.9389226181</v>
      </c>
      <c r="AT66">
        <v>4172055.5616057296</v>
      </c>
      <c r="AU66">
        <v>3384916.6398508307</v>
      </c>
      <c r="AV66">
        <v>6015722.6791474763</v>
      </c>
      <c r="AW66">
        <v>20390.38617283434</v>
      </c>
      <c r="AX66">
        <v>14184.020163186566</v>
      </c>
      <c r="AY66">
        <v>13566.418347342202</v>
      </c>
      <c r="AZ66">
        <v>22630.595749074659</v>
      </c>
      <c r="BA66">
        <v>9506.5109248748049</v>
      </c>
      <c r="BB66">
        <v>26534.315975025282</v>
      </c>
      <c r="BC66">
        <v>30990.632311713529</v>
      </c>
      <c r="BD66">
        <v>29167.653231019853</v>
      </c>
      <c r="BE66">
        <v>28913.11701435308</v>
      </c>
      <c r="BF66">
        <v>39971.841359101432</v>
      </c>
      <c r="BG66">
        <v>20353.494810272641</v>
      </c>
      <c r="BH66">
        <v>46563.430095273856</v>
      </c>
      <c r="BI66">
        <v>44240.939985312507</v>
      </c>
      <c r="BJ66">
        <v>47897.194565811456</v>
      </c>
      <c r="BK66">
        <v>48096.490348116677</v>
      </c>
      <c r="BL66">
        <v>61648.398371634888</v>
      </c>
      <c r="BM66">
        <v>33912.224667019924</v>
      </c>
      <c r="BN66">
        <v>71599.822745584563</v>
      </c>
    </row>
    <row r="67" spans="1:66">
      <c r="A67">
        <v>1978</v>
      </c>
      <c r="B67">
        <v>41224.106250944234</v>
      </c>
      <c r="C67">
        <v>40826.344394266729</v>
      </c>
      <c r="D67">
        <v>54263.020841440084</v>
      </c>
      <c r="E67">
        <v>28855.330639854597</v>
      </c>
      <c r="F67">
        <v>63871.002845910072</v>
      </c>
      <c r="G67">
        <v>61467.200744136957</v>
      </c>
      <c r="H67">
        <v>67584.920924245467</v>
      </c>
      <c r="I67">
        <v>67368.542819902737</v>
      </c>
      <c r="J67">
        <v>85294.164470864678</v>
      </c>
      <c r="K67">
        <v>47547.250720349926</v>
      </c>
      <c r="L67">
        <v>100618.2028402713</v>
      </c>
      <c r="M67">
        <v>124543.49911887599</v>
      </c>
      <c r="N67">
        <v>140786.14658906873</v>
      </c>
      <c r="O67">
        <v>138547.96702235483</v>
      </c>
      <c r="P67">
        <v>172767.8424633455</v>
      </c>
      <c r="Q67">
        <v>97598.266822759571</v>
      </c>
      <c r="R67">
        <v>208654.25047720838</v>
      </c>
      <c r="S67">
        <v>171037.17943803026</v>
      </c>
      <c r="T67">
        <v>191439.13178085926</v>
      </c>
      <c r="U67">
        <v>187472.98438796995</v>
      </c>
      <c r="V67">
        <v>236902.7468650807</v>
      </c>
      <c r="W67">
        <v>132217.74451496187</v>
      </c>
      <c r="X67">
        <v>286297.00697091623</v>
      </c>
      <c r="Y67">
        <v>362871.97542116151</v>
      </c>
      <c r="Z67">
        <v>409262.26580240513</v>
      </c>
      <c r="AA67">
        <v>397098.02248360857</v>
      </c>
      <c r="AB67">
        <v>498242.95967372734</v>
      </c>
      <c r="AC67">
        <v>281220.19622690126</v>
      </c>
      <c r="AD67">
        <v>609530.05854691949</v>
      </c>
      <c r="AE67">
        <v>506396.22793857462</v>
      </c>
      <c r="AF67">
        <v>568197.73101403564</v>
      </c>
      <c r="AG67">
        <v>547163.28116998891</v>
      </c>
      <c r="AH67">
        <v>680465.81101164746</v>
      </c>
      <c r="AI67">
        <v>400702.10113617813</v>
      </c>
      <c r="AJ67">
        <v>845970.48664714722</v>
      </c>
      <c r="AK67">
        <v>1153063.8096051926</v>
      </c>
      <c r="AL67">
        <v>1246302.1370197516</v>
      </c>
      <c r="AM67">
        <v>1172467.810387691</v>
      </c>
      <c r="AN67">
        <v>1448853.6679560409</v>
      </c>
      <c r="AO67">
        <v>967334.47414156655</v>
      </c>
      <c r="AP67">
        <v>1904481.4883390809</v>
      </c>
      <c r="AQ67">
        <v>4101143.2021380011</v>
      </c>
      <c r="AR67">
        <v>4259908.0047273887</v>
      </c>
      <c r="AS67">
        <v>3896710.3560319301</v>
      </c>
      <c r="AT67">
        <v>4739681.893938655</v>
      </c>
      <c r="AU67">
        <v>3706169.3896991932</v>
      </c>
      <c r="AV67">
        <v>6699211.3813732434</v>
      </c>
      <c r="AW67">
        <v>20981.011757751508</v>
      </c>
      <c r="AX67">
        <v>14863.291577643005</v>
      </c>
      <c r="AY67">
        <v>14284.145968630713</v>
      </c>
      <c r="AZ67">
        <v>23231.877212015486</v>
      </c>
      <c r="BA67">
        <v>10163.410559359269</v>
      </c>
      <c r="BB67">
        <v>27123.802851548855</v>
      </c>
      <c r="BC67">
        <v>31966.395932285144</v>
      </c>
      <c r="BD67">
        <v>30161.657324485954</v>
      </c>
      <c r="BE67">
        <v>29968.386324479165</v>
      </c>
      <c r="BF67">
        <v>41095.818439006136</v>
      </c>
      <c r="BG67">
        <v>21217.226619531819</v>
      </c>
      <c r="BH67">
        <v>47783.975331321373</v>
      </c>
      <c r="BI67">
        <v>45698.126150452197</v>
      </c>
      <c r="BJ67">
        <v>49284.614508039638</v>
      </c>
      <c r="BK67">
        <v>49573.686769289714</v>
      </c>
      <c r="BL67">
        <v>63425.744972744447</v>
      </c>
      <c r="BM67">
        <v>35034.496694747511</v>
      </c>
      <c r="BN67">
        <v>73609.19093103701</v>
      </c>
    </row>
    <row r="68" spans="1:66">
      <c r="A68">
        <v>1979</v>
      </c>
      <c r="B68">
        <v>41365.283221519865</v>
      </c>
      <c r="C68">
        <v>40825.508133426199</v>
      </c>
      <c r="D68">
        <v>53640.799131868509</v>
      </c>
      <c r="E68">
        <v>29313.155062328336</v>
      </c>
      <c r="F68">
        <v>63831.027578515197</v>
      </c>
      <c r="G68">
        <v>61609.197618718041</v>
      </c>
      <c r="H68">
        <v>67542.678561830588</v>
      </c>
      <c r="I68">
        <v>67039.05006945596</v>
      </c>
      <c r="J68">
        <v>84475.270549418565</v>
      </c>
      <c r="K68">
        <v>48010.02122300709</v>
      </c>
      <c r="L68">
        <v>100453.37320878377</v>
      </c>
      <c r="M68">
        <v>125636.25207116027</v>
      </c>
      <c r="N68">
        <v>141350.60422572927</v>
      </c>
      <c r="O68">
        <v>138412.39827875656</v>
      </c>
      <c r="P68">
        <v>173144.84780757476</v>
      </c>
      <c r="Q68">
        <v>97836.964664521147</v>
      </c>
      <c r="R68">
        <v>209870.3647272682</v>
      </c>
      <c r="S68">
        <v>173862.87416757975</v>
      </c>
      <c r="T68">
        <v>193580.59796891245</v>
      </c>
      <c r="U68">
        <v>188553.97907914282</v>
      </c>
      <c r="V68">
        <v>239681.55455710975</v>
      </c>
      <c r="W68">
        <v>132638.10873531902</v>
      </c>
      <c r="X68">
        <v>289639.61244731705</v>
      </c>
      <c r="Y68">
        <v>378056.11828914046</v>
      </c>
      <c r="Z68">
        <v>424955.59561893984</v>
      </c>
      <c r="AA68">
        <v>409877.94556613476</v>
      </c>
      <c r="AB68">
        <v>520465.23793223884</v>
      </c>
      <c r="AC68">
        <v>285877.59474278608</v>
      </c>
      <c r="AD68">
        <v>631337.35750020202</v>
      </c>
      <c r="AE68">
        <v>536189.99485785724</v>
      </c>
      <c r="AF68">
        <v>599119.85404525418</v>
      </c>
      <c r="AG68">
        <v>572648.12666753551</v>
      </c>
      <c r="AH68">
        <v>723832.93139106676</v>
      </c>
      <c r="AI68">
        <v>411032.03445200494</v>
      </c>
      <c r="AJ68">
        <v>889299.39935338241</v>
      </c>
      <c r="AK68">
        <v>1277706.2216805723</v>
      </c>
      <c r="AL68">
        <v>1378436.0280658619</v>
      </c>
      <c r="AM68">
        <v>1280654.3275169334</v>
      </c>
      <c r="AN68">
        <v>1626223.1676333791</v>
      </c>
      <c r="AO68">
        <v>1030647.8420719324</v>
      </c>
      <c r="AP68">
        <v>2103122.6724938275</v>
      </c>
      <c r="AQ68">
        <v>4832060.0883081295</v>
      </c>
      <c r="AR68">
        <v>5048672.1267671101</v>
      </c>
      <c r="AS68">
        <v>4447790.7608592818</v>
      </c>
      <c r="AT68">
        <v>5689816.1824313663</v>
      </c>
      <c r="AU68">
        <v>4251179.678819675</v>
      </c>
      <c r="AV68">
        <v>7862766.1448804205</v>
      </c>
      <c r="AW68">
        <v>21121.368824321689</v>
      </c>
      <c r="AX68">
        <v>15187.887881209144</v>
      </c>
      <c r="AY68">
        <v>14611.966197396441</v>
      </c>
      <c r="AZ68">
        <v>22806.327714318453</v>
      </c>
      <c r="BA68">
        <v>10616.288901649577</v>
      </c>
      <c r="BB68">
        <v>27208.681948246624</v>
      </c>
      <c r="BC68">
        <v>32001.842238226483</v>
      </c>
      <c r="BD68">
        <v>30255.803109941036</v>
      </c>
      <c r="BE68">
        <v>29982.520339500603</v>
      </c>
      <c r="BF68">
        <v>40362.571501234481</v>
      </c>
      <c r="BG68">
        <v>21699.398439862463</v>
      </c>
      <c r="BH68">
        <v>47604.434561987095</v>
      </c>
      <c r="BI68">
        <v>45602.434005607487</v>
      </c>
      <c r="BJ68">
        <v>49090.69714585592</v>
      </c>
      <c r="BK68">
        <v>49195.713017130816</v>
      </c>
      <c r="BL68">
        <v>62307.876234879528</v>
      </c>
      <c r="BM68">
        <v>35553.28536262858</v>
      </c>
      <c r="BN68">
        <v>73099.125329162678</v>
      </c>
    </row>
    <row r="69" spans="1:66">
      <c r="A69">
        <v>1980</v>
      </c>
      <c r="B69">
        <v>40185.044477528383</v>
      </c>
      <c r="C69">
        <v>39469.785518083554</v>
      </c>
      <c r="D69">
        <v>51857.540371966657</v>
      </c>
      <c r="E69">
        <v>28929.712125968206</v>
      </c>
      <c r="F69">
        <v>61890.76275392501</v>
      </c>
      <c r="G69">
        <v>59763.179859032345</v>
      </c>
      <c r="H69">
        <v>65316.203899844673</v>
      </c>
      <c r="I69">
        <v>64645.735892750869</v>
      </c>
      <c r="J69">
        <v>81680.784263662732</v>
      </c>
      <c r="K69">
        <v>47031.488142036724</v>
      </c>
      <c r="L69">
        <v>97196.750955282914</v>
      </c>
      <c r="M69">
        <v>118902.90673205674</v>
      </c>
      <c r="N69">
        <v>134196.26062266884</v>
      </c>
      <c r="O69">
        <v>131698.02963200168</v>
      </c>
      <c r="P69">
        <v>165383.87528945724</v>
      </c>
      <c r="Q69">
        <v>92769.634604461142</v>
      </c>
      <c r="R69">
        <v>198641.57649374739</v>
      </c>
      <c r="S69">
        <v>162087.82424248959</v>
      </c>
      <c r="T69">
        <v>181564.25399186695</v>
      </c>
      <c r="U69">
        <v>177613.20672232006</v>
      </c>
      <c r="V69">
        <v>226962.28117615377</v>
      </c>
      <c r="W69">
        <v>122899.10129785778</v>
      </c>
      <c r="X69">
        <v>269918.45778709161</v>
      </c>
      <c r="Y69">
        <v>344324.11576753744</v>
      </c>
      <c r="Z69">
        <v>389829.7034911199</v>
      </c>
      <c r="AA69">
        <v>380144.63840148447</v>
      </c>
      <c r="AB69">
        <v>488293.13980318396</v>
      </c>
      <c r="AC69">
        <v>249091.53814304041</v>
      </c>
      <c r="AD69">
        <v>575719.49271400517</v>
      </c>
      <c r="AE69">
        <v>483545.25665467489</v>
      </c>
      <c r="AF69">
        <v>546676.15593412681</v>
      </c>
      <c r="AG69">
        <v>530680.10230836307</v>
      </c>
      <c r="AH69">
        <v>677215.30461117392</v>
      </c>
      <c r="AI69">
        <v>351013.20825931366</v>
      </c>
      <c r="AJ69">
        <v>806543.8053816933</v>
      </c>
      <c r="AK69">
        <v>1110941.7999852719</v>
      </c>
      <c r="AL69">
        <v>1222047.0803097112</v>
      </c>
      <c r="AM69">
        <v>1166603.0435893009</v>
      </c>
      <c r="AN69">
        <v>1490541.9954125669</v>
      </c>
      <c r="AO69">
        <v>845731.35293945798</v>
      </c>
      <c r="AP69">
        <v>1838752.3358495727</v>
      </c>
      <c r="AQ69">
        <v>3885172.8269197526</v>
      </c>
      <c r="AR69">
        <v>4138517.3691120073</v>
      </c>
      <c r="AS69">
        <v>3865175.1249898309</v>
      </c>
      <c r="AT69">
        <v>4953004.8827834697</v>
      </c>
      <c r="AU69">
        <v>3145135.6201297571</v>
      </c>
      <c r="AV69">
        <v>6357381.6746150218</v>
      </c>
      <c r="AW69">
        <v>20606.909096024425</v>
      </c>
      <c r="AX69">
        <v>15053.885055212098</v>
      </c>
      <c r="AY69">
        <v>14293.835143416234</v>
      </c>
      <c r="AZ69">
        <v>22034.296480270586</v>
      </c>
      <c r="BA69">
        <v>10827.936109899687</v>
      </c>
      <c r="BB69">
        <v>26584.774552567109</v>
      </c>
      <c r="BC69">
        <v>31438.615338136347</v>
      </c>
      <c r="BD69">
        <v>29739.353794735005</v>
      </c>
      <c r="BE69">
        <v>29222.202838759313</v>
      </c>
      <c r="BF69">
        <v>39243.50315891215</v>
      </c>
      <c r="BG69">
        <v>21836.387406135651</v>
      </c>
      <c r="BH69">
        <v>46696.227893944735</v>
      </c>
      <c r="BI69">
        <v>44978.248140776246</v>
      </c>
      <c r="BJ69">
        <v>48096.189719138631</v>
      </c>
      <c r="BK69">
        <v>47882.662457938146</v>
      </c>
      <c r="BL69">
        <v>60755.011507214091</v>
      </c>
      <c r="BM69">
        <v>35596.95152643061</v>
      </c>
      <c r="BN69">
        <v>71835.544570666796</v>
      </c>
    </row>
    <row r="70" spans="1:66">
      <c r="A70">
        <v>1981</v>
      </c>
      <c r="B70">
        <v>40492.588510581001</v>
      </c>
      <c r="C70">
        <v>39360.35342875879</v>
      </c>
      <c r="D70">
        <v>51609.088829240958</v>
      </c>
      <c r="E70">
        <v>29783.088745695797</v>
      </c>
      <c r="F70">
        <v>62295.818021626437</v>
      </c>
      <c r="G70">
        <v>60678.307579473556</v>
      </c>
      <c r="H70">
        <v>65892.56691275617</v>
      </c>
      <c r="I70">
        <v>64641.278905058869</v>
      </c>
      <c r="J70">
        <v>81671.345174211689</v>
      </c>
      <c r="K70">
        <v>48459.161618553408</v>
      </c>
      <c r="L70">
        <v>98281.959659376065</v>
      </c>
      <c r="M70">
        <v>123704.37548017966</v>
      </c>
      <c r="N70">
        <v>138063.80571774289</v>
      </c>
      <c r="O70">
        <v>134457.5483163454</v>
      </c>
      <c r="P70">
        <v>168766.08453190897</v>
      </c>
      <c r="Q70">
        <v>98380.785965483359</v>
      </c>
      <c r="R70">
        <v>205491.86411706518</v>
      </c>
      <c r="S70">
        <v>170744.44219464491</v>
      </c>
      <c r="T70">
        <v>189000.32580190705</v>
      </c>
      <c r="U70">
        <v>183666.4593784764</v>
      </c>
      <c r="V70">
        <v>233634.40101731083</v>
      </c>
      <c r="W70">
        <v>132647.72605559297</v>
      </c>
      <c r="X70">
        <v>282852.23369700694</v>
      </c>
      <c r="Y70">
        <v>375611.43983072124</v>
      </c>
      <c r="Z70">
        <v>417935.38869813445</v>
      </c>
      <c r="AA70">
        <v>405158.23699216865</v>
      </c>
      <c r="AB70">
        <v>517857.90851039201</v>
      </c>
      <c r="AC70">
        <v>281487.72777903546</v>
      </c>
      <c r="AD70">
        <v>622599.59492500429</v>
      </c>
      <c r="AE70">
        <v>537441.44253222831</v>
      </c>
      <c r="AF70">
        <v>596126.037732261</v>
      </c>
      <c r="AG70">
        <v>575397.69711475598</v>
      </c>
      <c r="AH70">
        <v>730320.11261501908</v>
      </c>
      <c r="AI70">
        <v>404358.27383170981</v>
      </c>
      <c r="AJ70">
        <v>889228.21362725855</v>
      </c>
      <c r="AK70">
        <v>1285818.0269781519</v>
      </c>
      <c r="AL70">
        <v>1387593.9581089185</v>
      </c>
      <c r="AM70">
        <v>1314180.6351197164</v>
      </c>
      <c r="AN70">
        <v>1656662.1069410664</v>
      </c>
      <c r="AO70">
        <v>1023491.0244459608</v>
      </c>
      <c r="AP70">
        <v>2106540.5254889019</v>
      </c>
      <c r="AQ70">
        <v>4671615.0692132711</v>
      </c>
      <c r="AR70">
        <v>4889656.7324356232</v>
      </c>
      <c r="AS70">
        <v>4572011.4000711534</v>
      </c>
      <c r="AT70">
        <v>5680026.8558582673</v>
      </c>
      <c r="AU70">
        <v>3954249.0460010688</v>
      </c>
      <c r="AV70">
        <v>7609292.9682533797</v>
      </c>
      <c r="AW70">
        <v>20306.869441688443</v>
      </c>
      <c r="AX70">
        <v>15092.610108405832</v>
      </c>
      <c r="AY70">
        <v>14079.427952458713</v>
      </c>
      <c r="AZ70">
        <v>21546.832484270231</v>
      </c>
      <c r="BA70">
        <v>11107.015872838185</v>
      </c>
      <c r="BB70">
        <v>26309.676383876817</v>
      </c>
      <c r="BC70">
        <v>31246.834402847813</v>
      </c>
      <c r="BD70">
        <v>29651.342154229678</v>
      </c>
      <c r="BE70">
        <v>28793.998441249161</v>
      </c>
      <c r="BF70">
        <v>38591.644862277833</v>
      </c>
      <c r="BG70">
        <v>22161.122387941621</v>
      </c>
      <c r="BH70">
        <v>46385.146233244348</v>
      </c>
      <c r="BI70">
        <v>44921.790604297028</v>
      </c>
      <c r="BJ70">
        <v>47849.757211509488</v>
      </c>
      <c r="BK70">
        <v>47187.211552237211</v>
      </c>
      <c r="BL70">
        <v>59897.660334787346</v>
      </c>
      <c r="BM70">
        <v>35978.755531820912</v>
      </c>
      <c r="BN70">
        <v>71479.483544953764</v>
      </c>
    </row>
    <row r="71" spans="1:66">
      <c r="A71">
        <v>1982</v>
      </c>
      <c r="B71">
        <v>39166.796940534077</v>
      </c>
      <c r="C71">
        <v>37696.913593418118</v>
      </c>
      <c r="D71">
        <v>49546.898010035831</v>
      </c>
      <c r="E71">
        <v>29379.550233421356</v>
      </c>
      <c r="F71">
        <v>60240.189409608472</v>
      </c>
      <c r="G71">
        <v>59255.71302525534</v>
      </c>
      <c r="H71">
        <v>64073.239395547047</v>
      </c>
      <c r="I71">
        <v>62328.96461265671</v>
      </c>
      <c r="J71">
        <v>79321.769833792219</v>
      </c>
      <c r="K71">
        <v>47949.172739690941</v>
      </c>
      <c r="L71">
        <v>95744.137292843981</v>
      </c>
      <c r="M71">
        <v>120973.71051038163</v>
      </c>
      <c r="N71">
        <v>134768.22026562711</v>
      </c>
      <c r="O71">
        <v>130611.1360293598</v>
      </c>
      <c r="P71">
        <v>165438.57135984022</v>
      </c>
      <c r="Q71">
        <v>96578.892625497436</v>
      </c>
      <c r="R71">
        <v>200646.18790184899</v>
      </c>
      <c r="S71">
        <v>166833.48922988528</v>
      </c>
      <c r="T71">
        <v>184272.10770890713</v>
      </c>
      <c r="U71">
        <v>178471.47808379662</v>
      </c>
      <c r="V71">
        <v>228810.16354772067</v>
      </c>
      <c r="W71">
        <v>129356.28235269216</v>
      </c>
      <c r="X71">
        <v>275394.49633945234</v>
      </c>
      <c r="Y71">
        <v>368770.18557340262</v>
      </c>
      <c r="Z71">
        <v>409287.3791832329</v>
      </c>
      <c r="AA71">
        <v>396528.98052741558</v>
      </c>
      <c r="AB71">
        <v>514270.06851289998</v>
      </c>
      <c r="AC71">
        <v>272152.55523948808</v>
      </c>
      <c r="AD71">
        <v>608205.11262346234</v>
      </c>
      <c r="AE71">
        <v>531966.88480917492</v>
      </c>
      <c r="AF71">
        <v>587752.23832083843</v>
      </c>
      <c r="AG71">
        <v>567823.76824493113</v>
      </c>
      <c r="AH71">
        <v>733204.17428981757</v>
      </c>
      <c r="AI71">
        <v>390997.95593340695</v>
      </c>
      <c r="AJ71">
        <v>874653.88365895173</v>
      </c>
      <c r="AK71">
        <v>1300850.7954564139</v>
      </c>
      <c r="AL71">
        <v>1403780.9367016482</v>
      </c>
      <c r="AM71">
        <v>1335349.6847625822</v>
      </c>
      <c r="AN71">
        <v>1713291.8520062841</v>
      </c>
      <c r="AO71">
        <v>1004136.7835069071</v>
      </c>
      <c r="AP71">
        <v>2128418.5956400675</v>
      </c>
      <c r="AQ71">
        <v>4861473.4743020497</v>
      </c>
      <c r="AR71">
        <v>5049371.9366871761</v>
      </c>
      <c r="AS71">
        <v>4631966.5978117324</v>
      </c>
      <c r="AT71">
        <v>5909589.6973798126</v>
      </c>
      <c r="AU71">
        <v>3895578.2576713935</v>
      </c>
      <c r="AV71">
        <v>7763080.9003042523</v>
      </c>
      <c r="AW71">
        <v>19077.880855812811</v>
      </c>
      <c r="AX71">
        <v>14260.354485521102</v>
      </c>
      <c r="AY71">
        <v>13064.86257417952</v>
      </c>
      <c r="AZ71">
        <v>19772.026186279443</v>
      </c>
      <c r="BA71">
        <v>10809.927727151764</v>
      </c>
      <c r="BB71">
        <v>24736.24152637296</v>
      </c>
      <c r="BC71">
        <v>30077.139877217673</v>
      </c>
      <c r="BD71">
        <v>28544.416571079291</v>
      </c>
      <c r="BE71">
        <v>27373.111100535702</v>
      </c>
      <c r="BF71">
        <v>36670.045415613109</v>
      </c>
      <c r="BG71">
        <v>21912.956634301794</v>
      </c>
      <c r="BH71">
        <v>44639.522910470638</v>
      </c>
      <c r="BI71">
        <v>43826.213653973755</v>
      </c>
      <c r="BJ71">
        <v>46399.494178027024</v>
      </c>
      <c r="BK71">
        <v>45258.421758480916</v>
      </c>
      <c r="BL71">
        <v>57792.5694522802</v>
      </c>
      <c r="BM71">
        <v>35791.742768239332</v>
      </c>
      <c r="BN71">
        <v>69518.624640592723</v>
      </c>
    </row>
    <row r="72" spans="1:66">
      <c r="A72">
        <v>1983</v>
      </c>
      <c r="B72">
        <v>39804.904727078254</v>
      </c>
      <c r="C72">
        <v>38070.922659725533</v>
      </c>
      <c r="D72">
        <v>49670.799520050685</v>
      </c>
      <c r="E72">
        <v>30471.827008243137</v>
      </c>
      <c r="F72">
        <v>61112.766778270299</v>
      </c>
      <c r="G72">
        <v>60919.729078063188</v>
      </c>
      <c r="H72">
        <v>65444.997595338995</v>
      </c>
      <c r="I72">
        <v>63313.741120555722</v>
      </c>
      <c r="J72">
        <v>80165.980343733056</v>
      </c>
      <c r="K72">
        <v>49990.901417129549</v>
      </c>
      <c r="L72">
        <v>97954.71965459449</v>
      </c>
      <c r="M72">
        <v>125760.81121692598</v>
      </c>
      <c r="N72">
        <v>139011.08056699636</v>
      </c>
      <c r="O72">
        <v>134284.20935245947</v>
      </c>
      <c r="P72">
        <v>169042.13262142582</v>
      </c>
      <c r="Q72">
        <v>102745.37506774286</v>
      </c>
      <c r="R72">
        <v>208122.24432599751</v>
      </c>
      <c r="S72">
        <v>173622.95343333643</v>
      </c>
      <c r="T72">
        <v>190981.44794002516</v>
      </c>
      <c r="U72">
        <v>184254.17651331716</v>
      </c>
      <c r="V72">
        <v>234945.77815416819</v>
      </c>
      <c r="W72">
        <v>138363.29831882173</v>
      </c>
      <c r="X72">
        <v>286494.83442465944</v>
      </c>
      <c r="Y72">
        <v>386481.14637310908</v>
      </c>
      <c r="Z72">
        <v>425984.40180438606</v>
      </c>
      <c r="AA72">
        <v>410896.08196078549</v>
      </c>
      <c r="AB72">
        <v>530069.64045611362</v>
      </c>
      <c r="AC72">
        <v>293501.6962846063</v>
      </c>
      <c r="AD72">
        <v>637359.94056533964</v>
      </c>
      <c r="AE72">
        <v>555630.9516258837</v>
      </c>
      <c r="AF72">
        <v>610210.2659427654</v>
      </c>
      <c r="AG72">
        <v>586846.06170559721</v>
      </c>
      <c r="AH72">
        <v>752572.49877090799</v>
      </c>
      <c r="AI72">
        <v>421616.57949097385</v>
      </c>
      <c r="AJ72">
        <v>917118.17818203848</v>
      </c>
      <c r="AK72">
        <v>1329391.6988430098</v>
      </c>
      <c r="AL72">
        <v>1423485.983092376</v>
      </c>
      <c r="AM72">
        <v>1352094.3182656066</v>
      </c>
      <c r="AN72">
        <v>1728744.6139648806</v>
      </c>
      <c r="AO72">
        <v>1034674.6424951673</v>
      </c>
      <c r="AP72">
        <v>2177249.9736594153</v>
      </c>
      <c r="AQ72">
        <v>4751109.1979308361</v>
      </c>
      <c r="AR72">
        <v>4980280.4299070053</v>
      </c>
      <c r="AS72">
        <v>4697671.3584507843</v>
      </c>
      <c r="AT72">
        <v>5986349.5241950881</v>
      </c>
      <c r="AU72">
        <v>3831953.8686673054</v>
      </c>
      <c r="AV72">
        <v>7706284.3749792613</v>
      </c>
      <c r="AW72">
        <v>18690.080376093323</v>
      </c>
      <c r="AX72">
        <v>14164.811858817515</v>
      </c>
      <c r="AY72">
        <v>12828.104198895348</v>
      </c>
      <c r="AZ72">
        <v>19175.61869636831</v>
      </c>
      <c r="BA72">
        <v>10952.752599356727</v>
      </c>
      <c r="BB72">
        <v>24270.813901946101</v>
      </c>
      <c r="BC72">
        <v>30254.248450428509</v>
      </c>
      <c r="BD72">
        <v>28781.996300420687</v>
      </c>
      <c r="BE72">
        <v>27380.557471643984</v>
      </c>
      <c r="BF72">
        <v>36407.318064342333</v>
      </c>
      <c r="BG72">
        <v>22441.432779409832</v>
      </c>
      <c r="BH72">
        <v>44778.38038407838</v>
      </c>
      <c r="BI72">
        <v>44709.458543347493</v>
      </c>
      <c r="BJ72">
        <v>47053.476852424668</v>
      </c>
      <c r="BK72">
        <v>45571.124062579787</v>
      </c>
      <c r="BL72">
        <v>57946.942274309855</v>
      </c>
      <c r="BM72">
        <v>36802.283004476223</v>
      </c>
      <c r="BN72">
        <v>70412.838486743727</v>
      </c>
    </row>
    <row r="73" spans="1:66">
      <c r="A73">
        <v>1984</v>
      </c>
      <c r="B73">
        <v>42457.830754479153</v>
      </c>
      <c r="C73">
        <v>40430.595380342143</v>
      </c>
      <c r="D73">
        <v>52688.339307829759</v>
      </c>
      <c r="E73">
        <v>32705.45141142343</v>
      </c>
      <c r="F73">
        <v>65104.967886842103</v>
      </c>
      <c r="G73">
        <v>65705.69539493107</v>
      </c>
      <c r="H73">
        <v>70193.2407789032</v>
      </c>
      <c r="I73">
        <v>67579.078568033248</v>
      </c>
      <c r="J73">
        <v>85616.522631765984</v>
      </c>
      <c r="K73">
        <v>53969.998191275808</v>
      </c>
      <c r="L73">
        <v>105340.77136179262</v>
      </c>
      <c r="M73">
        <v>140756.90535523652</v>
      </c>
      <c r="N73">
        <v>153583.87925874576</v>
      </c>
      <c r="O73">
        <v>147886.70480202712</v>
      </c>
      <c r="P73">
        <v>186289.47788930318</v>
      </c>
      <c r="Q73">
        <v>115009.8991485813</v>
      </c>
      <c r="R73">
        <v>231833.21748008337</v>
      </c>
      <c r="S73">
        <v>197722.7648901155</v>
      </c>
      <c r="T73">
        <v>214749.61121366863</v>
      </c>
      <c r="U73">
        <v>207161.22621692737</v>
      </c>
      <c r="V73">
        <v>263801.71999108797</v>
      </c>
      <c r="W73">
        <v>157824.69630528681</v>
      </c>
      <c r="X73">
        <v>324766.38427851099</v>
      </c>
      <c r="Y73">
        <v>458823.59194477519</v>
      </c>
      <c r="Z73">
        <v>501318.96286452445</v>
      </c>
      <c r="AA73">
        <v>485764.32498903514</v>
      </c>
      <c r="AB73">
        <v>617910.07360594056</v>
      </c>
      <c r="AC73">
        <v>352010.06344142678</v>
      </c>
      <c r="AD73">
        <v>754623.34673139604</v>
      </c>
      <c r="AE73">
        <v>669995.59428079228</v>
      </c>
      <c r="AF73">
        <v>731080.54680498713</v>
      </c>
      <c r="AG73">
        <v>705545.59290838335</v>
      </c>
      <c r="AH73">
        <v>887898.49544755474</v>
      </c>
      <c r="AI73">
        <v>519845.35587230773</v>
      </c>
      <c r="AJ73">
        <v>1101531.7417540373</v>
      </c>
      <c r="AK73">
        <v>1674849.1654153978</v>
      </c>
      <c r="AL73">
        <v>1776978.0783640926</v>
      </c>
      <c r="AM73">
        <v>1697197.2541170958</v>
      </c>
      <c r="AN73">
        <v>2116952.9716572966</v>
      </c>
      <c r="AO73">
        <v>1374981.9439864513</v>
      </c>
      <c r="AP73">
        <v>2697433.9255417143</v>
      </c>
      <c r="AQ73">
        <v>6081096.2493718965</v>
      </c>
      <c r="AR73">
        <v>6357522.8539594365</v>
      </c>
      <c r="AS73">
        <v>5990416.2084666248</v>
      </c>
      <c r="AT73">
        <v>7703636.0832451927</v>
      </c>
      <c r="AU73">
        <v>4796283.4318499621</v>
      </c>
      <c r="AV73">
        <v>9887636.9447511826</v>
      </c>
      <c r="AW73">
        <v>19209.966114027226</v>
      </c>
      <c r="AX73">
        <v>14722.420730055108</v>
      </c>
      <c r="AY73">
        <v>13282.11219265103</v>
      </c>
      <c r="AZ73">
        <v>19760.155983893528</v>
      </c>
      <c r="BA73">
        <v>11440.904631571048</v>
      </c>
      <c r="BB73">
        <v>24869.164411891576</v>
      </c>
      <c r="BC73">
        <v>31535.711354394996</v>
      </c>
      <c r="BD73">
        <v>30110.492031782858</v>
      </c>
      <c r="BE73">
        <v>28491.027666821588</v>
      </c>
      <c r="BF73">
        <v>37843.7683543327</v>
      </c>
      <c r="BG73">
        <v>23560.512773961444</v>
      </c>
      <c r="BH73">
        <v>46579.606820926405</v>
      </c>
      <c r="BI73">
        <v>46942.892904854714</v>
      </c>
      <c r="BJ73">
        <v>49345.58115894255</v>
      </c>
      <c r="BK73">
        <v>47502.172009534785</v>
      </c>
      <c r="BL73">
        <v>60448.283817381678</v>
      </c>
      <c r="BM73">
        <v>38710.022951949431</v>
      </c>
      <c r="BN73">
        <v>73717.659832219928</v>
      </c>
    </row>
    <row r="74" spans="1:66">
      <c r="A74">
        <v>1985</v>
      </c>
      <c r="B74">
        <v>43219.196409064127</v>
      </c>
      <c r="C74">
        <v>41061.827786544702</v>
      </c>
      <c r="D74">
        <v>53810.22697044041</v>
      </c>
      <c r="E74">
        <v>33120.59878415725</v>
      </c>
      <c r="F74">
        <v>66101.293011961825</v>
      </c>
      <c r="G74">
        <v>66843.663735585767</v>
      </c>
      <c r="H74">
        <v>71406.698924696015</v>
      </c>
      <c r="I74">
        <v>68558.619631857408</v>
      </c>
      <c r="J74">
        <v>87332.864360425228</v>
      </c>
      <c r="K74">
        <v>54583.193015448385</v>
      </c>
      <c r="L74">
        <v>106877.01153324681</v>
      </c>
      <c r="M74">
        <v>142280.98191843944</v>
      </c>
      <c r="N74">
        <v>155279.31569639282</v>
      </c>
      <c r="O74">
        <v>148965.32452808903</v>
      </c>
      <c r="P74">
        <v>189911.05993017767</v>
      </c>
      <c r="Q74">
        <v>114529.18886371086</v>
      </c>
      <c r="R74">
        <v>234173.4136996817</v>
      </c>
      <c r="S74">
        <v>199373.90788652885</v>
      </c>
      <c r="T74">
        <v>216694.7625589245</v>
      </c>
      <c r="U74">
        <v>207435.40788627564</v>
      </c>
      <c r="V74">
        <v>269701.29463492037</v>
      </c>
      <c r="W74">
        <v>155706.14866060193</v>
      </c>
      <c r="X74">
        <v>326987.05090299487</v>
      </c>
      <c r="Y74">
        <v>462451.36207583477</v>
      </c>
      <c r="Z74">
        <v>504425.98813828616</v>
      </c>
      <c r="AA74">
        <v>478198.93027851178</v>
      </c>
      <c r="AB74">
        <v>637462.44697355537</v>
      </c>
      <c r="AC74">
        <v>339702.32775018649</v>
      </c>
      <c r="AD74">
        <v>756733.4876215033</v>
      </c>
      <c r="AE74">
        <v>677209.25875641068</v>
      </c>
      <c r="AF74">
        <v>735859.04239658348</v>
      </c>
      <c r="AG74">
        <v>688081.59355102351</v>
      </c>
      <c r="AH74">
        <v>924090.54779411503</v>
      </c>
      <c r="AI74">
        <v>495006.51158411894</v>
      </c>
      <c r="AJ74">
        <v>1106275.1326075119</v>
      </c>
      <c r="AK74">
        <v>1665072.6822705488</v>
      </c>
      <c r="AL74">
        <v>1777183.1855222352</v>
      </c>
      <c r="AM74">
        <v>1601117.4666698505</v>
      </c>
      <c r="AN74">
        <v>2242766.198083282</v>
      </c>
      <c r="AO74">
        <v>1250197.1770479202</v>
      </c>
      <c r="AP74">
        <v>2707184.8329711929</v>
      </c>
      <c r="AQ74">
        <v>5688414.4767265189</v>
      </c>
      <c r="AR74">
        <v>5982584.9821272697</v>
      </c>
      <c r="AS74">
        <v>5662003.9566858895</v>
      </c>
      <c r="AT74">
        <v>7223692.2203140929</v>
      </c>
      <c r="AU74">
        <v>4493446.8596555544</v>
      </c>
      <c r="AV74">
        <v>9251181.4092664532</v>
      </c>
      <c r="AW74">
        <v>19594.729082542486</v>
      </c>
      <c r="AX74">
        <v>15031.693893432239</v>
      </c>
      <c r="AY74">
        <v>13565.035941231998</v>
      </c>
      <c r="AZ74">
        <v>20287.589580455588</v>
      </c>
      <c r="BA74">
        <v>11658.004552866108</v>
      </c>
      <c r="BB74">
        <v>25325.574490676849</v>
      </c>
      <c r="BC74">
        <v>32212.331352466867</v>
      </c>
      <c r="BD74">
        <v>30768.07204380538</v>
      </c>
      <c r="BE74">
        <v>29072.550370817553</v>
      </c>
      <c r="BF74">
        <v>38687.912197136269</v>
      </c>
      <c r="BG74">
        <v>24075.199886429069</v>
      </c>
      <c r="BH74">
        <v>47426.61293554851</v>
      </c>
      <c r="BI74">
        <v>47984.334189872345</v>
      </c>
      <c r="BJ74">
        <v>50438.544731771814</v>
      </c>
      <c r="BK74">
        <v>48456.943407799496</v>
      </c>
      <c r="BL74">
        <v>61688.31546798713</v>
      </c>
      <c r="BM74">
        <v>39596.694053382766</v>
      </c>
      <c r="BN74">
        <v>75052.910991638069</v>
      </c>
    </row>
    <row r="75" spans="1:66">
      <c r="A75">
        <v>1986</v>
      </c>
      <c r="B75">
        <v>43622.651686193894</v>
      </c>
      <c r="C75">
        <v>41864.31199763318</v>
      </c>
      <c r="D75">
        <v>54409.380514183031</v>
      </c>
      <c r="E75">
        <v>33450.643937339752</v>
      </c>
      <c r="F75">
        <v>66433.503266885935</v>
      </c>
      <c r="G75">
        <v>67435.372645919299</v>
      </c>
      <c r="H75">
        <v>71967.972234803834</v>
      </c>
      <c r="I75">
        <v>69952.425847871869</v>
      </c>
      <c r="J75">
        <v>88474.403086446488</v>
      </c>
      <c r="K75">
        <v>54913.231485920398</v>
      </c>
      <c r="L75">
        <v>107420.76416759104</v>
      </c>
      <c r="M75">
        <v>140589.11845802784</v>
      </c>
      <c r="N75">
        <v>154578.64759761046</v>
      </c>
      <c r="O75">
        <v>150935.73255418518</v>
      </c>
      <c r="P75">
        <v>190745.36145836173</v>
      </c>
      <c r="Q75">
        <v>112162.21179162743</v>
      </c>
      <c r="R75">
        <v>231672.08942398973</v>
      </c>
      <c r="S75">
        <v>194773.29515493172</v>
      </c>
      <c r="T75">
        <v>213560.46116695827</v>
      </c>
      <c r="U75">
        <v>208531.53317441975</v>
      </c>
      <c r="V75">
        <v>267664.90719672065</v>
      </c>
      <c r="W75">
        <v>149904.29857307239</v>
      </c>
      <c r="X75">
        <v>319585.62342947058</v>
      </c>
      <c r="Y75">
        <v>434952.76067251567</v>
      </c>
      <c r="Z75">
        <v>479024.99523827719</v>
      </c>
      <c r="AA75">
        <v>467394.41564523411</v>
      </c>
      <c r="AB75">
        <v>606324.32881974825</v>
      </c>
      <c r="AC75">
        <v>314387.04427150812</v>
      </c>
      <c r="AD75">
        <v>714885.49835520203</v>
      </c>
      <c r="AE75">
        <v>620478.27413872664</v>
      </c>
      <c r="AF75">
        <v>682242.65027119673</v>
      </c>
      <c r="AG75">
        <v>662777.98674186156</v>
      </c>
      <c r="AH75">
        <v>859429.07661922148</v>
      </c>
      <c r="AI75">
        <v>448325.52035983949</v>
      </c>
      <c r="AJ75">
        <v>1021822.2893843451</v>
      </c>
      <c r="AK75">
        <v>1420925.490988065</v>
      </c>
      <c r="AL75">
        <v>1551959.630947121</v>
      </c>
      <c r="AM75">
        <v>1484160.5219332734</v>
      </c>
      <c r="AN75">
        <v>1936702.698749752</v>
      </c>
      <c r="AO75">
        <v>1045286.3914855532</v>
      </c>
      <c r="AP75">
        <v>2345883.824879589</v>
      </c>
      <c r="AQ75">
        <v>4780505.3801690657</v>
      </c>
      <c r="AR75">
        <v>5130737.3050495535</v>
      </c>
      <c r="AS75">
        <v>4959031.3165637152</v>
      </c>
      <c r="AT75">
        <v>6341644.3872863231</v>
      </c>
      <c r="AU75">
        <v>3650386.6759458901</v>
      </c>
      <c r="AV75">
        <v>7774901.8622905789</v>
      </c>
      <c r="AW75">
        <v>19809.93072646849</v>
      </c>
      <c r="AX75">
        <v>15277.331137583951</v>
      </c>
      <c r="AY75">
        <v>13776.198147394487</v>
      </c>
      <c r="AZ75">
        <v>20344.357941919578</v>
      </c>
      <c r="BA75">
        <v>11988.056388759098</v>
      </c>
      <c r="BB75">
        <v>25446.242366180839</v>
      </c>
      <c r="BC75">
        <v>32848.59982265679</v>
      </c>
      <c r="BD75">
        <v>31294.207696036494</v>
      </c>
      <c r="BE75">
        <v>29745.265269127405</v>
      </c>
      <c r="BF75">
        <v>39260.938187052059</v>
      </c>
      <c r="BG75">
        <v>24704.914175752227</v>
      </c>
      <c r="BH75">
        <v>48073.660360541071</v>
      </c>
      <c r="BI75">
        <v>49146.936192892164</v>
      </c>
      <c r="BJ75">
        <v>51315.303394102186</v>
      </c>
      <c r="BK75">
        <v>49706.59917129355</v>
      </c>
      <c r="BL75">
        <v>62906.663493467655</v>
      </c>
      <c r="BM75">
        <v>40600.986409493635</v>
      </c>
      <c r="BN75">
        <v>76357.932853491366</v>
      </c>
    </row>
    <row r="76" spans="1:66">
      <c r="A76">
        <v>1987</v>
      </c>
      <c r="B76">
        <v>44983.240349476189</v>
      </c>
      <c r="C76">
        <v>43587.701230870618</v>
      </c>
      <c r="D76">
        <v>55971.324965200183</v>
      </c>
      <c r="E76">
        <v>34629.377741146018</v>
      </c>
      <c r="F76">
        <v>68062.174843818997</v>
      </c>
      <c r="G76">
        <v>69751.363376931069</v>
      </c>
      <c r="H76">
        <v>74163.39105731115</v>
      </c>
      <c r="I76">
        <v>72769.287601659715</v>
      </c>
      <c r="J76">
        <v>91196.681867454405</v>
      </c>
      <c r="K76">
        <v>56690.308802505911</v>
      </c>
      <c r="L76">
        <v>110353.9899036617</v>
      </c>
      <c r="M76">
        <v>148285.78373156613</v>
      </c>
      <c r="N76">
        <v>162355.13859815648</v>
      </c>
      <c r="O76">
        <v>159437.78074362711</v>
      </c>
      <c r="P76">
        <v>200675.05054291978</v>
      </c>
      <c r="Q76">
        <v>117592.87204730092</v>
      </c>
      <c r="R76">
        <v>242984.43431006349</v>
      </c>
      <c r="S76">
        <v>209722.21332033645</v>
      </c>
      <c r="T76">
        <v>228471.24498052368</v>
      </c>
      <c r="U76">
        <v>223977.31384372246</v>
      </c>
      <c r="V76">
        <v>287202.02852440823</v>
      </c>
      <c r="W76">
        <v>160504.38725937263</v>
      </c>
      <c r="X76">
        <v>341881.7567387587</v>
      </c>
      <c r="Y76">
        <v>493879.02745816292</v>
      </c>
      <c r="Z76">
        <v>540495.98674435681</v>
      </c>
      <c r="AA76">
        <v>529091.49005685002</v>
      </c>
      <c r="AB76">
        <v>683694.59375393658</v>
      </c>
      <c r="AC76">
        <v>361716.34614901087</v>
      </c>
      <c r="AD76">
        <v>807795.36190300866</v>
      </c>
      <c r="AE76">
        <v>717882.93407594005</v>
      </c>
      <c r="AF76">
        <v>785245.52161002334</v>
      </c>
      <c r="AG76">
        <v>765822.04982752563</v>
      </c>
      <c r="AH76">
        <v>984795.14386866102</v>
      </c>
      <c r="AI76">
        <v>529300.08672758634</v>
      </c>
      <c r="AJ76">
        <v>1174615.3147497685</v>
      </c>
      <c r="AK76">
        <v>1718806.6353044759</v>
      </c>
      <c r="AL76">
        <v>1857203.4929465018</v>
      </c>
      <c r="AM76">
        <v>1782734.357891683</v>
      </c>
      <c r="AN76">
        <v>2300625.7449390558</v>
      </c>
      <c r="AO76">
        <v>1296786.7527961365</v>
      </c>
      <c r="AP76">
        <v>2802183.4498131764</v>
      </c>
      <c r="AQ76">
        <v>5914677.3389792489</v>
      </c>
      <c r="AR76">
        <v>6286792.8478684342</v>
      </c>
      <c r="AS76">
        <v>5967870.5249901824</v>
      </c>
      <c r="AT76">
        <v>7694348.9274760354</v>
      </c>
      <c r="AU76">
        <v>4640298.7410807703</v>
      </c>
      <c r="AV76">
        <v>9667514.6334799975</v>
      </c>
      <c r="AW76">
        <v>20215.117322021317</v>
      </c>
      <c r="AX76">
        <v>15803.089641641231</v>
      </c>
      <c r="AY76">
        <v>14406.114860081509</v>
      </c>
      <c r="AZ76">
        <v>20745.968062945969</v>
      </c>
      <c r="BA76">
        <v>12568.446679786131</v>
      </c>
      <c r="BB76">
        <v>25770.359783976273</v>
      </c>
      <c r="BC76">
        <v>33505.179973688413</v>
      </c>
      <c r="BD76">
        <v>31941.918321845038</v>
      </c>
      <c r="BE76">
        <v>30715.470173897673</v>
      </c>
      <c r="BF76">
        <v>39893.133234342451</v>
      </c>
      <c r="BG76">
        <v>25411.211707128805</v>
      </c>
      <c r="BH76">
        <v>48626.368236458482</v>
      </c>
      <c r="BI76">
        <v>50117.758288272285</v>
      </c>
      <c r="BJ76">
        <v>52115.454172099802</v>
      </c>
      <c r="BK76">
        <v>51102.164316167873</v>
      </c>
      <c r="BL76">
        <v>63827.089698588032</v>
      </c>
      <c r="BM76">
        <v>41464.667991307149</v>
      </c>
      <c r="BN76">
        <v>77196.378802061256</v>
      </c>
    </row>
    <row r="77" spans="1:66">
      <c r="A77">
        <v>1988</v>
      </c>
      <c r="B77">
        <v>46878.50996600389</v>
      </c>
      <c r="C77">
        <v>45630.030556075151</v>
      </c>
      <c r="D77">
        <v>58369.672857080746</v>
      </c>
      <c r="E77">
        <v>36010.440411803327</v>
      </c>
      <c r="F77">
        <v>70484.51040360544</v>
      </c>
      <c r="G77">
        <v>73142.482237019081</v>
      </c>
      <c r="H77">
        <v>77476.831850646573</v>
      </c>
      <c r="I77">
        <v>76302.540916590195</v>
      </c>
      <c r="J77">
        <v>95785.282164374497</v>
      </c>
      <c r="K77">
        <v>58873.901658960909</v>
      </c>
      <c r="L77">
        <v>114866.762632372</v>
      </c>
      <c r="M77">
        <v>161135.54545717838</v>
      </c>
      <c r="N77">
        <v>175345.43005185499</v>
      </c>
      <c r="O77">
        <v>172861.42139849541</v>
      </c>
      <c r="P77">
        <v>220861.37773254552</v>
      </c>
      <c r="Q77">
        <v>123997.79121984512</v>
      </c>
      <c r="R77">
        <v>262125.8599846045</v>
      </c>
      <c r="S77">
        <v>232752.75915445987</v>
      </c>
      <c r="T77">
        <v>252577.30479321777</v>
      </c>
      <c r="U77">
        <v>248681.06317465063</v>
      </c>
      <c r="V77">
        <v>323637.59505724267</v>
      </c>
      <c r="W77">
        <v>171360.17237162151</v>
      </c>
      <c r="X77">
        <v>376665.97899005533</v>
      </c>
      <c r="Y77">
        <v>582149.64989086206</v>
      </c>
      <c r="Z77">
        <v>631605.95293503371</v>
      </c>
      <c r="AA77">
        <v>621232.41112791013</v>
      </c>
      <c r="AB77">
        <v>823622.20247924177</v>
      </c>
      <c r="AC77">
        <v>402628.03451848979</v>
      </c>
      <c r="AD77">
        <v>942695.71292677964</v>
      </c>
      <c r="AE77">
        <v>874921.69283329113</v>
      </c>
      <c r="AF77">
        <v>950195.21278683492</v>
      </c>
      <c r="AG77">
        <v>931798.74306054751</v>
      </c>
      <c r="AH77">
        <v>1231688.787985432</v>
      </c>
      <c r="AI77">
        <v>601295.29862944409</v>
      </c>
      <c r="AJ77">
        <v>1416845.6150495962</v>
      </c>
      <c r="AK77">
        <v>2245035.7695354987</v>
      </c>
      <c r="AL77">
        <v>2415314.4836254963</v>
      </c>
      <c r="AM77">
        <v>2351459.9537932896</v>
      </c>
      <c r="AN77">
        <v>3097654.2609227486</v>
      </c>
      <c r="AO77">
        <v>1570123.6340035053</v>
      </c>
      <c r="AP77">
        <v>3623351.1478801323</v>
      </c>
      <c r="AQ77">
        <v>8456799.1520985197</v>
      </c>
      <c r="AR77">
        <v>9040832.7757872138</v>
      </c>
      <c r="AS77">
        <v>8783853.9280460011</v>
      </c>
      <c r="AT77">
        <v>11494281.010276701</v>
      </c>
      <c r="AU77">
        <v>6073767.1768489229</v>
      </c>
      <c r="AV77">
        <v>13613957.587776208</v>
      </c>
      <c r="AW77">
        <v>20614.537694988707</v>
      </c>
      <c r="AX77">
        <v>16280.188081361217</v>
      </c>
      <c r="AY77">
        <v>14957.520195560111</v>
      </c>
      <c r="AZ77">
        <v>20954.063549786988</v>
      </c>
      <c r="BA77">
        <v>13146.979164645747</v>
      </c>
      <c r="BB77">
        <v>26102.258174838877</v>
      </c>
      <c r="BC77">
        <v>34183.283800317826</v>
      </c>
      <c r="BD77">
        <v>32604.40773424265</v>
      </c>
      <c r="BE77">
        <v>31493.209351361787</v>
      </c>
      <c r="BF77">
        <v>40315.038982029102</v>
      </c>
      <c r="BG77">
        <v>26234.068099798686</v>
      </c>
      <c r="BH77">
        <v>49191.027116827769</v>
      </c>
      <c r="BI77">
        <v>51144.216431979235</v>
      </c>
      <c r="BJ77">
        <v>53009.682300344459</v>
      </c>
      <c r="BK77">
        <v>52162.820796113883</v>
      </c>
      <c r="BL77">
        <v>64516.258272331725</v>
      </c>
      <c r="BM77">
        <v>42592.929268739856</v>
      </c>
      <c r="BN77">
        <v>78051.98829431388</v>
      </c>
    </row>
    <row r="78" spans="1:66">
      <c r="A78">
        <v>1989</v>
      </c>
      <c r="B78">
        <v>47448.19293499292</v>
      </c>
      <c r="C78">
        <v>46158.331311074609</v>
      </c>
      <c r="D78">
        <v>58664.764477234843</v>
      </c>
      <c r="E78">
        <v>36789.0437906644</v>
      </c>
      <c r="F78">
        <v>70763.868829714032</v>
      </c>
      <c r="G78">
        <v>73808.222190332774</v>
      </c>
      <c r="H78">
        <v>78080.665268954181</v>
      </c>
      <c r="I78">
        <v>76853.28421952379</v>
      </c>
      <c r="J78">
        <v>95831.591045243928</v>
      </c>
      <c r="K78">
        <v>59948.388311667855</v>
      </c>
      <c r="L78">
        <v>115093.83978118701</v>
      </c>
      <c r="M78">
        <v>161185.01050167935</v>
      </c>
      <c r="N78">
        <v>175704.02151791757</v>
      </c>
      <c r="O78">
        <v>172886.07799548638</v>
      </c>
      <c r="P78">
        <v>219191.87945068243</v>
      </c>
      <c r="Q78">
        <v>126253.51788765186</v>
      </c>
      <c r="R78">
        <v>261027.05556087446</v>
      </c>
      <c r="S78">
        <v>231699.28110045352</v>
      </c>
      <c r="T78">
        <v>251673.77420696025</v>
      </c>
      <c r="U78">
        <v>246913.87702089275</v>
      </c>
      <c r="V78">
        <v>319478.94202575792</v>
      </c>
      <c r="W78">
        <v>174321.65397569127</v>
      </c>
      <c r="X78">
        <v>372768.35417432815</v>
      </c>
      <c r="Y78">
        <v>572281.09788132971</v>
      </c>
      <c r="Z78">
        <v>620917.6622721476</v>
      </c>
      <c r="AA78">
        <v>605605.49474420003</v>
      </c>
      <c r="AB78">
        <v>797535.22932946892</v>
      </c>
      <c r="AC78">
        <v>406702.36296502838</v>
      </c>
      <c r="AD78">
        <v>920616.71698774199</v>
      </c>
      <c r="AE78">
        <v>850458.73875792895</v>
      </c>
      <c r="AF78">
        <v>921206.38686587964</v>
      </c>
      <c r="AG78">
        <v>895266.34174536786</v>
      </c>
      <c r="AH78">
        <v>1176355.7870928315</v>
      </c>
      <c r="AI78">
        <v>603802.68626658537</v>
      </c>
      <c r="AJ78">
        <v>1366974.2028550438</v>
      </c>
      <c r="AK78">
        <v>2113420.7800866407</v>
      </c>
      <c r="AL78">
        <v>2269968.7064641411</v>
      </c>
      <c r="AM78">
        <v>2171804.6499420563</v>
      </c>
      <c r="AN78">
        <v>2852382.2812174102</v>
      </c>
      <c r="AO78">
        <v>1523621.755663594</v>
      </c>
      <c r="AP78">
        <v>3408291.4605400683</v>
      </c>
      <c r="AQ78">
        <v>7564403.8415279798</v>
      </c>
      <c r="AR78">
        <v>8028141.5958224777</v>
      </c>
      <c r="AS78">
        <v>7548516.9320076257</v>
      </c>
      <c r="AT78">
        <v>10094171.989139432</v>
      </c>
      <c r="AU78">
        <v>5735599.3302696561</v>
      </c>
      <c r="AV78">
        <v>12034374.096111534</v>
      </c>
      <c r="AW78">
        <v>21088.163679653069</v>
      </c>
      <c r="AX78">
        <v>16815.72060103167</v>
      </c>
      <c r="AY78">
        <v>15463.378402625427</v>
      </c>
      <c r="AZ78">
        <v>21497.937909225766</v>
      </c>
      <c r="BA78">
        <v>13629.699269660938</v>
      </c>
      <c r="BB78">
        <v>26433.897878241041</v>
      </c>
      <c r="BC78">
        <v>34810.768760916646</v>
      </c>
      <c r="BD78">
        <v>33197.545314667965</v>
      </c>
      <c r="BE78">
        <v>32077.470568362183</v>
      </c>
      <c r="BF78">
        <v>40828.418369074003</v>
      </c>
      <c r="BG78">
        <v>26848.5466687769</v>
      </c>
      <c r="BH78">
        <v>49623.514748473979</v>
      </c>
      <c r="BI78">
        <v>51964.025112496136</v>
      </c>
      <c r="BJ78">
        <v>53674.826206713333</v>
      </c>
      <c r="BK78">
        <v>52845.085775533138</v>
      </c>
      <c r="BL78">
        <v>64991.518943884315</v>
      </c>
      <c r="BM78">
        <v>43372.105917671848</v>
      </c>
      <c r="BN78">
        <v>78610.535836265146</v>
      </c>
    </row>
    <row r="79" spans="1:66">
      <c r="A79">
        <v>1990</v>
      </c>
      <c r="B79">
        <v>47419.640037080586</v>
      </c>
      <c r="C79">
        <v>46110.059765546743</v>
      </c>
      <c r="D79">
        <v>58022.060973487984</v>
      </c>
      <c r="E79">
        <v>37341.522041605371</v>
      </c>
      <c r="F79">
        <v>70292.065736861827</v>
      </c>
      <c r="G79">
        <v>73747.418972477259</v>
      </c>
      <c r="H79">
        <v>77900.361580943616</v>
      </c>
      <c r="I79">
        <v>76667.913578989101</v>
      </c>
      <c r="J79">
        <v>94947.507172595695</v>
      </c>
      <c r="K79">
        <v>60658.579618566888</v>
      </c>
      <c r="L79">
        <v>114507.38032312387</v>
      </c>
      <c r="M79">
        <v>160843.72578779128</v>
      </c>
      <c r="N79">
        <v>174998.94346205294</v>
      </c>
      <c r="O79">
        <v>172541.95476236375</v>
      </c>
      <c r="P79">
        <v>218270.23816415027</v>
      </c>
      <c r="Q79">
        <v>126291.34338814764</v>
      </c>
      <c r="R79">
        <v>259662.90918871289</v>
      </c>
      <c r="S79">
        <v>231112.4980948458</v>
      </c>
      <c r="T79">
        <v>250795.25342701902</v>
      </c>
      <c r="U79">
        <v>246877.78253265616</v>
      </c>
      <c r="V79">
        <v>318973.18508610711</v>
      </c>
      <c r="W79">
        <v>173911.05325867573</v>
      </c>
      <c r="X79">
        <v>370770.26622177963</v>
      </c>
      <c r="Y79">
        <v>572936.99015897443</v>
      </c>
      <c r="Z79">
        <v>622400.41241487325</v>
      </c>
      <c r="AA79">
        <v>612049.77554102975</v>
      </c>
      <c r="AB79">
        <v>801240.47094719147</v>
      </c>
      <c r="AC79">
        <v>405112.23798343138</v>
      </c>
      <c r="AD79">
        <v>916769.43705676019</v>
      </c>
      <c r="AE79">
        <v>854024.57927740458</v>
      </c>
      <c r="AF79">
        <v>928978.27369233826</v>
      </c>
      <c r="AG79">
        <v>910781.57877392776</v>
      </c>
      <c r="AH79">
        <v>1183716.1633258725</v>
      </c>
      <c r="AI79">
        <v>604344.78840521106</v>
      </c>
      <c r="AJ79">
        <v>1365659.2765375962</v>
      </c>
      <c r="AK79">
        <v>2114028.2100930461</v>
      </c>
      <c r="AL79">
        <v>2277097.7218713616</v>
      </c>
      <c r="AM79">
        <v>2215391.4059580667</v>
      </c>
      <c r="AN79">
        <v>2854947.062291794</v>
      </c>
      <c r="AO79">
        <v>1547973.7622972152</v>
      </c>
      <c r="AP79">
        <v>3376938.643447767</v>
      </c>
      <c r="AQ79">
        <v>7609627.0233151251</v>
      </c>
      <c r="AR79">
        <v>8078827.7849741541</v>
      </c>
      <c r="AS79">
        <v>7694410.6587622603</v>
      </c>
      <c r="AT79">
        <v>10155017.110851701</v>
      </c>
      <c r="AU79">
        <v>5633414.644579106</v>
      </c>
      <c r="AV79">
        <v>11939997.107290503</v>
      </c>
      <c r="AW79">
        <v>21091.86110168391</v>
      </c>
      <c r="AX79">
        <v>16938.918493217556</v>
      </c>
      <c r="AY79">
        <v>15552.205952104374</v>
      </c>
      <c r="AZ79">
        <v>21096.614774380272</v>
      </c>
      <c r="BA79">
        <v>14024.464464643852</v>
      </c>
      <c r="BB79">
        <v>26076.751150599808</v>
      </c>
      <c r="BC79">
        <v>34816.963842557168</v>
      </c>
      <c r="BD79">
        <v>33244.161878750318</v>
      </c>
      <c r="BE79">
        <v>32062.071432567074</v>
      </c>
      <c r="BF79">
        <v>40216.707952303288</v>
      </c>
      <c r="BG79">
        <v>27458.208558656232</v>
      </c>
      <c r="BH79">
        <v>49250.860908878378</v>
      </c>
      <c r="BI79">
        <v>51973.342268648732</v>
      </c>
      <c r="BJ79">
        <v>53625.716110666261</v>
      </c>
      <c r="BK79">
        <v>52699.403283145446</v>
      </c>
      <c r="BL79">
        <v>64116.824424707047</v>
      </c>
      <c r="BM79">
        <v>44250.3886761717</v>
      </c>
      <c r="BN79">
        <v>78218.498106726605</v>
      </c>
    </row>
    <row r="80" spans="1:66">
      <c r="A80">
        <v>1991</v>
      </c>
      <c r="B80">
        <v>46469.248055819124</v>
      </c>
      <c r="C80">
        <v>44908.913779266746</v>
      </c>
      <c r="D80">
        <v>56156.197447224476</v>
      </c>
      <c r="E80">
        <v>37261.596469388118</v>
      </c>
      <c r="F80">
        <v>68997.423358044209</v>
      </c>
      <c r="G80">
        <v>72254.426780777416</v>
      </c>
      <c r="H80">
        <v>76106.818275761383</v>
      </c>
      <c r="I80">
        <v>74472.384016900571</v>
      </c>
      <c r="J80">
        <v>91741.075112207502</v>
      </c>
      <c r="K80">
        <v>60381.96282927318</v>
      </c>
      <c r="L80">
        <v>112104.97134908578</v>
      </c>
      <c r="M80">
        <v>156504.94171330132</v>
      </c>
      <c r="N80">
        <v>169623.39580220229</v>
      </c>
      <c r="O80">
        <v>166165.20485198885</v>
      </c>
      <c r="P80">
        <v>209646.40731779629</v>
      </c>
      <c r="Q80">
        <v>125049.13620284089</v>
      </c>
      <c r="R80">
        <v>252857.41344255063</v>
      </c>
      <c r="S80">
        <v>223417.59542286574</v>
      </c>
      <c r="T80">
        <v>242082.85854106597</v>
      </c>
      <c r="U80">
        <v>236592.32673018856</v>
      </c>
      <c r="V80">
        <v>304320.56416373339</v>
      </c>
      <c r="W80">
        <v>171848.81676722685</v>
      </c>
      <c r="X80">
        <v>358842.39583458001</v>
      </c>
      <c r="Y80">
        <v>534244.12813673983</v>
      </c>
      <c r="Z80">
        <v>581120.14375758474</v>
      </c>
      <c r="AA80">
        <v>565288.39212426869</v>
      </c>
      <c r="AB80">
        <v>733766.40037690045</v>
      </c>
      <c r="AC80">
        <v>392649.51171545888</v>
      </c>
      <c r="AD80">
        <v>859408.96752231009</v>
      </c>
      <c r="AE80">
        <v>780269.75896262471</v>
      </c>
      <c r="AF80">
        <v>848171.05902454245</v>
      </c>
      <c r="AG80">
        <v>820963.49581083434</v>
      </c>
      <c r="AH80">
        <v>1066632.1006167012</v>
      </c>
      <c r="AI80">
        <v>574859.66515897575</v>
      </c>
      <c r="AJ80">
        <v>1254269.7795483433</v>
      </c>
      <c r="AK80">
        <v>1896663.2822284247</v>
      </c>
      <c r="AL80">
        <v>2034889.4771199762</v>
      </c>
      <c r="AM80">
        <v>1935955.097422149</v>
      </c>
      <c r="AN80">
        <v>2529216.7796626911</v>
      </c>
      <c r="AO80">
        <v>1405915.7430529906</v>
      </c>
      <c r="AP80">
        <v>3027438.113694049</v>
      </c>
      <c r="AQ80">
        <v>6977247.0261199279</v>
      </c>
      <c r="AR80">
        <v>7344555.7428606749</v>
      </c>
      <c r="AS80">
        <v>6854249.4870953709</v>
      </c>
      <c r="AT80">
        <v>9178468.9158319924</v>
      </c>
      <c r="AU80">
        <v>5192489.0731873261</v>
      </c>
      <c r="AV80">
        <v>10976641.569555324</v>
      </c>
      <c r="AW80">
        <v>20684.069330860835</v>
      </c>
      <c r="AX80">
        <v>16831.677835876875</v>
      </c>
      <c r="AY80">
        <v>15345.443541632914</v>
      </c>
      <c r="AZ80">
        <v>20571.319782241448</v>
      </c>
      <c r="BA80">
        <v>14141.230109503049</v>
      </c>
      <c r="BB80">
        <v>25889.875367002642</v>
      </c>
      <c r="BC80">
        <v>34243.059871654441</v>
      </c>
      <c r="BD80">
        <v>32785.45386177655</v>
      </c>
      <c r="BE80">
        <v>31435.992548964285</v>
      </c>
      <c r="BF80">
        <v>39101.729683827602</v>
      </c>
      <c r="BG80">
        <v>27507.425387893363</v>
      </c>
      <c r="BH80">
        <v>48568.535570876818</v>
      </c>
      <c r="BI80">
        <v>51191.798047646429</v>
      </c>
      <c r="BJ80">
        <v>52727.673894151136</v>
      </c>
      <c r="BK80">
        <v>51549.17880812849</v>
      </c>
      <c r="BL80">
        <v>62264.742060810298</v>
      </c>
      <c r="BM80">
        <v>44215.169485881255</v>
      </c>
      <c r="BN80">
        <v>76916.860825719559</v>
      </c>
    </row>
    <row r="81" spans="1:66">
      <c r="A81">
        <v>1992</v>
      </c>
      <c r="B81">
        <v>47379.198894637637</v>
      </c>
      <c r="C81">
        <v>45905.337063902858</v>
      </c>
      <c r="D81">
        <v>57290.879274433675</v>
      </c>
      <c r="E81">
        <v>38052.040860609872</v>
      </c>
      <c r="F81">
        <v>70372.561846128199</v>
      </c>
      <c r="G81">
        <v>74141.208193067287</v>
      </c>
      <c r="H81">
        <v>77997.334515304334</v>
      </c>
      <c r="I81">
        <v>76471.659463217831</v>
      </c>
      <c r="J81">
        <v>94129.113088897866</v>
      </c>
      <c r="K81">
        <v>61960.317736107223</v>
      </c>
      <c r="L81">
        <v>114738.13883677703</v>
      </c>
      <c r="M81">
        <v>163714.26130389405</v>
      </c>
      <c r="N81">
        <v>176801.13858875507</v>
      </c>
      <c r="O81">
        <v>173504.13868309301</v>
      </c>
      <c r="P81">
        <v>218895.0215567759</v>
      </c>
      <c r="Q81">
        <v>131095.02099900751</v>
      </c>
      <c r="R81">
        <v>263870.13608510926</v>
      </c>
      <c r="S81">
        <v>236664.07180441986</v>
      </c>
      <c r="T81">
        <v>255050.8868642686</v>
      </c>
      <c r="U81">
        <v>249810.68936101257</v>
      </c>
      <c r="V81">
        <v>321658.41497997328</v>
      </c>
      <c r="W81">
        <v>181822.52180022933</v>
      </c>
      <c r="X81">
        <v>378900.50793502864</v>
      </c>
      <c r="Y81">
        <v>584443.04258111399</v>
      </c>
      <c r="Z81">
        <v>631885.34844582935</v>
      </c>
      <c r="AA81">
        <v>618199.12203764741</v>
      </c>
      <c r="AB81">
        <v>805794.87484093185</v>
      </c>
      <c r="AC81">
        <v>427636.11366371351</v>
      </c>
      <c r="AD81">
        <v>938133.09228921332</v>
      </c>
      <c r="AE81">
        <v>865716.91374933068</v>
      </c>
      <c r="AF81">
        <v>936356.6756282131</v>
      </c>
      <c r="AG81">
        <v>911486.99890251237</v>
      </c>
      <c r="AH81">
        <v>1188174.0445416316</v>
      </c>
      <c r="AI81">
        <v>630885.1095332437</v>
      </c>
      <c r="AJ81">
        <v>1393171.1849571939</v>
      </c>
      <c r="AK81">
        <v>2151862.1824342036</v>
      </c>
      <c r="AL81">
        <v>2307819.5871046819</v>
      </c>
      <c r="AM81">
        <v>2207618.0857922146</v>
      </c>
      <c r="AN81">
        <v>2927495.2503666375</v>
      </c>
      <c r="AO81">
        <v>1598844.571367817</v>
      </c>
      <c r="AP81">
        <v>3438039.9208441684</v>
      </c>
      <c r="AQ81">
        <v>8349290.2061919672</v>
      </c>
      <c r="AR81">
        <v>8833625.5761618186</v>
      </c>
      <c r="AS81">
        <v>8311749.6704536453</v>
      </c>
      <c r="AT81">
        <v>11347079.267681172</v>
      </c>
      <c r="AU81">
        <v>5946545.7035666164</v>
      </c>
      <c r="AV81">
        <v>13150349.269129563</v>
      </c>
      <c r="AW81">
        <v>20617.18959620798</v>
      </c>
      <c r="AX81">
        <v>16761.06327397094</v>
      </c>
      <c r="AY81">
        <v>15339.014664587874</v>
      </c>
      <c r="AZ81">
        <v>20452.645459969477</v>
      </c>
      <c r="BA81">
        <v>14143.763985112517</v>
      </c>
      <c r="BB81">
        <v>26006.984855479372</v>
      </c>
      <c r="BC81">
        <v>34453.080849164704</v>
      </c>
      <c r="BD81">
        <v>32998.98337306903</v>
      </c>
      <c r="BE81">
        <v>31727.692439548395</v>
      </c>
      <c r="BF81">
        <v>39334.863465284543</v>
      </c>
      <c r="BG81">
        <v>27713.931956343469</v>
      </c>
      <c r="BH81">
        <v>48872.831375130299</v>
      </c>
      <c r="BI81">
        <v>51747.944915360596</v>
      </c>
      <c r="BJ81">
        <v>53296.383496941635</v>
      </c>
      <c r="BK81">
        <v>52213.539658249036</v>
      </c>
      <c r="BL81">
        <v>62937.635971928372</v>
      </c>
      <c r="BM81">
        <v>44676.64192038215</v>
      </c>
      <c r="BN81">
        <v>77455.139524693965</v>
      </c>
    </row>
    <row r="82" spans="1:66">
      <c r="A82">
        <v>1993</v>
      </c>
      <c r="B82">
        <v>47767.582134941193</v>
      </c>
      <c r="C82">
        <v>46370.715412546182</v>
      </c>
      <c r="D82">
        <v>57928.788626930807</v>
      </c>
      <c r="E82">
        <v>38313.976795610732</v>
      </c>
      <c r="F82">
        <v>70967.772801226398</v>
      </c>
      <c r="G82">
        <v>74451.655775655352</v>
      </c>
      <c r="H82">
        <v>78356.942017687776</v>
      </c>
      <c r="I82">
        <v>76903.319847171777</v>
      </c>
      <c r="J82">
        <v>94870.085403863413</v>
      </c>
      <c r="K82">
        <v>62056.164504087239</v>
      </c>
      <c r="L82">
        <v>115406.66415856821</v>
      </c>
      <c r="M82">
        <v>162658.08264230168</v>
      </c>
      <c r="N82">
        <v>176972.29981474375</v>
      </c>
      <c r="O82">
        <v>173971.78724039294</v>
      </c>
      <c r="P82">
        <v>218934.06057889372</v>
      </c>
      <c r="Q82">
        <v>130825.14271955975</v>
      </c>
      <c r="R82">
        <v>262613.84141805139</v>
      </c>
      <c r="S82">
        <v>232762.52017935127</v>
      </c>
      <c r="T82">
        <v>253100.43748006568</v>
      </c>
      <c r="U82">
        <v>248364.48454557531</v>
      </c>
      <c r="V82">
        <v>316582.01955151343</v>
      </c>
      <c r="W82">
        <v>181084.47671628441</v>
      </c>
      <c r="X82">
        <v>374404.60091869009</v>
      </c>
      <c r="Y82">
        <v>560011.60054566967</v>
      </c>
      <c r="Z82">
        <v>608742.61937434773</v>
      </c>
      <c r="AA82">
        <v>594196.7772597227</v>
      </c>
      <c r="AB82">
        <v>764812.27530879213</v>
      </c>
      <c r="AC82">
        <v>421697.12683388323</v>
      </c>
      <c r="AD82">
        <v>902265.6546381705</v>
      </c>
      <c r="AE82">
        <v>822406.41018562496</v>
      </c>
      <c r="AF82">
        <v>892504.1568737271</v>
      </c>
      <c r="AG82">
        <v>867021.50617528346</v>
      </c>
      <c r="AH82">
        <v>1114898.2457827462</v>
      </c>
      <c r="AI82">
        <v>621344.24310172396</v>
      </c>
      <c r="AJ82">
        <v>1324059.9334345507</v>
      </c>
      <c r="AK82">
        <v>2033384.4068469454</v>
      </c>
      <c r="AL82">
        <v>2179630.7054075841</v>
      </c>
      <c r="AM82">
        <v>2077474.6557385165</v>
      </c>
      <c r="AN82">
        <v>2706657.1136320569</v>
      </c>
      <c r="AO82">
        <v>1552728.3108150987</v>
      </c>
      <c r="AP82">
        <v>3265855.8242634689</v>
      </c>
      <c r="AQ82">
        <v>8063336.0301825032</v>
      </c>
      <c r="AR82">
        <v>8445524.9738376606</v>
      </c>
      <c r="AS82">
        <v>7958635.7169150356</v>
      </c>
      <c r="AT82">
        <v>10543294.609264968</v>
      </c>
      <c r="AU82">
        <v>6066650.7714854982</v>
      </c>
      <c r="AV82">
        <v>12698094.08502987</v>
      </c>
      <c r="AW82">
        <v>21083.508494227041</v>
      </c>
      <c r="AX82">
        <v>17178.222252194602</v>
      </c>
      <c r="AY82">
        <v>15838.110977920587</v>
      </c>
      <c r="AZ82">
        <v>20987.491849998198</v>
      </c>
      <c r="BA82">
        <v>14571.789087134226</v>
      </c>
      <c r="BB82">
        <v>26528.881443884577</v>
      </c>
      <c r="BC82">
        <v>35001.970967456698</v>
      </c>
      <c r="BD82">
        <v>33411.502392740906</v>
      </c>
      <c r="BE82">
        <v>32192.818542785422</v>
      </c>
      <c r="BF82">
        <v>40039.313965601585</v>
      </c>
      <c r="BG82">
        <v>28034.958359616401</v>
      </c>
      <c r="BH82">
        <v>49673.765177134723</v>
      </c>
      <c r="BI82">
        <v>52400.049058993762</v>
      </c>
      <c r="BJ82">
        <v>53703.102568423783</v>
      </c>
      <c r="BK82">
        <v>52636.202998866465</v>
      </c>
      <c r="BL82">
        <v>63854.091610105817</v>
      </c>
      <c r="BM82">
        <v>44863.919950219111</v>
      </c>
      <c r="BN82">
        <v>78604.869843697408</v>
      </c>
    </row>
    <row r="83" spans="1:66">
      <c r="A83">
        <v>1994</v>
      </c>
      <c r="B83">
        <v>49327.47839683546</v>
      </c>
      <c r="C83">
        <v>47824.447710596716</v>
      </c>
      <c r="D83">
        <v>59541.949013897756</v>
      </c>
      <c r="E83">
        <v>39777.061070144729</v>
      </c>
      <c r="F83">
        <v>73255.436383773471</v>
      </c>
      <c r="G83">
        <v>76992.313666496586</v>
      </c>
      <c r="H83">
        <v>80775.094814182521</v>
      </c>
      <c r="I83">
        <v>79191.739087081165</v>
      </c>
      <c r="J83">
        <v>97482.831183694114</v>
      </c>
      <c r="K83">
        <v>64271.965866959021</v>
      </c>
      <c r="L83">
        <v>119238.57904305155</v>
      </c>
      <c r="M83">
        <v>168300.443328175</v>
      </c>
      <c r="N83">
        <v>182947.59328978931</v>
      </c>
      <c r="O83">
        <v>179717.2543444222</v>
      </c>
      <c r="P83">
        <v>225564.4073025118</v>
      </c>
      <c r="Q83">
        <v>135972.69599092458</v>
      </c>
      <c r="R83">
        <v>272003.46957343217</v>
      </c>
      <c r="S83">
        <v>240235.91320178064</v>
      </c>
      <c r="T83">
        <v>260987.27840079629</v>
      </c>
      <c r="U83">
        <v>255686.26805327347</v>
      </c>
      <c r="V83">
        <v>324093.08643588395</v>
      </c>
      <c r="W83">
        <v>188291.0561365397</v>
      </c>
      <c r="X83">
        <v>387300.00326572743</v>
      </c>
      <c r="Y83">
        <v>573579.79340702086</v>
      </c>
      <c r="Z83">
        <v>622611.07847230625</v>
      </c>
      <c r="AA83">
        <v>604225.98217172036</v>
      </c>
      <c r="AB83">
        <v>776793.19273889589</v>
      </c>
      <c r="AC83">
        <v>435541.08985713642</v>
      </c>
      <c r="AD83">
        <v>925900.42285421456</v>
      </c>
      <c r="AE83">
        <v>840516.89993530593</v>
      </c>
      <c r="AF83">
        <v>910022.7059743288</v>
      </c>
      <c r="AG83">
        <v>876612.52220307791</v>
      </c>
      <c r="AH83">
        <v>1124951.8903145089</v>
      </c>
      <c r="AI83">
        <v>642215.52285941469</v>
      </c>
      <c r="AJ83">
        <v>1353216.7355267268</v>
      </c>
      <c r="AK83">
        <v>2067353.2162124433</v>
      </c>
      <c r="AL83">
        <v>2201240.8874068474</v>
      </c>
      <c r="AM83">
        <v>2073378.2983470007</v>
      </c>
      <c r="AN83">
        <v>2700045.7401498952</v>
      </c>
      <c r="AO83">
        <v>1606661.4271599089</v>
      </c>
      <c r="AP83">
        <v>3298414.6040478516</v>
      </c>
      <c r="AQ83">
        <v>8072264.9945146842</v>
      </c>
      <c r="AR83">
        <v>8397917.4947213624</v>
      </c>
      <c r="AS83">
        <v>7778856.3070887867</v>
      </c>
      <c r="AT83">
        <v>10228776.414785802</v>
      </c>
      <c r="AU83">
        <v>6365994.8881677957</v>
      </c>
      <c r="AV83">
        <v>12691794.238595391</v>
      </c>
      <c r="AW83">
        <v>21662.643127174335</v>
      </c>
      <c r="AX83">
        <v>17879.861979488393</v>
      </c>
      <c r="AY83">
        <v>16457.156334112271</v>
      </c>
      <c r="AZ83">
        <v>21601.066844101406</v>
      </c>
      <c r="BA83">
        <v>15282.156273330431</v>
      </c>
      <c r="BB83">
        <v>27272.293724495386</v>
      </c>
      <c r="BC83">
        <v>36108.260071131059</v>
      </c>
      <c r="BD83">
        <v>34480.79896428503</v>
      </c>
      <c r="BE83">
        <v>33169.691417949442</v>
      </c>
      <c r="BF83">
        <v>41095.009204051741</v>
      </c>
      <c r="BG83">
        <v>29088.657190058075</v>
      </c>
      <c r="BH83">
        <v>51172.321584922509</v>
      </c>
      <c r="BI83">
        <v>54165.281251076995</v>
      </c>
      <c r="BJ83">
        <v>55231.970195280839</v>
      </c>
      <c r="BK83">
        <v>54060.360272745907</v>
      </c>
      <c r="BL83">
        <v>65462.437153989689</v>
      </c>
      <c r="BM83">
        <v>46346.783335967622</v>
      </c>
      <c r="BN83">
        <v>81047.356410456399</v>
      </c>
    </row>
    <row r="84" spans="1:66">
      <c r="A84">
        <v>1995</v>
      </c>
      <c r="B84">
        <v>50417.893997998399</v>
      </c>
      <c r="C84">
        <v>48605.808505663146</v>
      </c>
      <c r="D84">
        <v>60744.802020792122</v>
      </c>
      <c r="E84">
        <v>40830.04230653277</v>
      </c>
      <c r="F84">
        <v>74959.543988734906</v>
      </c>
      <c r="G84">
        <v>79082.686645288122</v>
      </c>
      <c r="H84">
        <v>82672.453382043313</v>
      </c>
      <c r="I84">
        <v>80600.250429912601</v>
      </c>
      <c r="J84">
        <v>99436.226365206472</v>
      </c>
      <c r="K84">
        <v>66192.358735924994</v>
      </c>
      <c r="L84">
        <v>122488.37646860025</v>
      </c>
      <c r="M84">
        <v>174928.14106298552</v>
      </c>
      <c r="N84">
        <v>188145.24554299618</v>
      </c>
      <c r="O84">
        <v>183813.04160797741</v>
      </c>
      <c r="P84">
        <v>231565.49471585575</v>
      </c>
      <c r="Q84">
        <v>141812.9919656807</v>
      </c>
      <c r="R84">
        <v>282907.1565886414</v>
      </c>
      <c r="S84">
        <v>251275.34733322953</v>
      </c>
      <c r="T84">
        <v>270623.34445786057</v>
      </c>
      <c r="U84">
        <v>263580.36949939677</v>
      </c>
      <c r="V84">
        <v>337912.02770123223</v>
      </c>
      <c r="W84">
        <v>196965.00024331306</v>
      </c>
      <c r="X84">
        <v>404769.1327589039</v>
      </c>
      <c r="Y84">
        <v>607310.7170471889</v>
      </c>
      <c r="Z84">
        <v>657023.74478490558</v>
      </c>
      <c r="AA84">
        <v>635088.62401401228</v>
      </c>
      <c r="AB84">
        <v>821273.94024577783</v>
      </c>
      <c r="AC84">
        <v>462697.99669092812</v>
      </c>
      <c r="AD84">
        <v>977132.12352500774</v>
      </c>
      <c r="AE84">
        <v>891815.15932719701</v>
      </c>
      <c r="AF84">
        <v>962158.44014579337</v>
      </c>
      <c r="AG84">
        <v>922663.15620859282</v>
      </c>
      <c r="AH84">
        <v>1198284.0517266828</v>
      </c>
      <c r="AI84">
        <v>681351.41130105115</v>
      </c>
      <c r="AJ84">
        <v>1435339.3911652355</v>
      </c>
      <c r="AK84">
        <v>2213815.7536591869</v>
      </c>
      <c r="AL84">
        <v>2354793.851504859</v>
      </c>
      <c r="AM84">
        <v>2219198.9090733672</v>
      </c>
      <c r="AN84">
        <v>2915955.5429143426</v>
      </c>
      <c r="AO84">
        <v>1689846.6172006067</v>
      </c>
      <c r="AP84">
        <v>3536377.4348224495</v>
      </c>
      <c r="AQ84">
        <v>8574540.6170084774</v>
      </c>
      <c r="AR84">
        <v>8959672.8705146816</v>
      </c>
      <c r="AS84">
        <v>8325001.9097616859</v>
      </c>
      <c r="AT84">
        <v>11035097.62342138</v>
      </c>
      <c r="AU84">
        <v>6656468.9576531453</v>
      </c>
      <c r="AV84">
        <v>13483750.746089704</v>
      </c>
      <c r="AW84">
        <v>21753.101350708672</v>
      </c>
      <c r="AX84">
        <v>18163.334613953481</v>
      </c>
      <c r="AY84">
        <v>16611.366581413684</v>
      </c>
      <c r="AZ84">
        <v>22053.377676377775</v>
      </c>
      <c r="BA84">
        <v>15467.725877140547</v>
      </c>
      <c r="BB84">
        <v>27430.71150886955</v>
      </c>
      <c r="BC84">
        <v>36583.422101888718</v>
      </c>
      <c r="BD84">
        <v>35114.854937443095</v>
      </c>
      <c r="BE84">
        <v>33582.782605406006</v>
      </c>
      <c r="BF84">
        <v>41764.725054673931</v>
      </c>
      <c r="BG84">
        <v>29609.714566627437</v>
      </c>
      <c r="BH84">
        <v>51854.253699856381</v>
      </c>
      <c r="BI84">
        <v>55121.323040863776</v>
      </c>
      <c r="BJ84">
        <v>56304.255341805103</v>
      </c>
      <c r="BK84">
        <v>54797.052635396401</v>
      </c>
      <c r="BL84">
        <v>66403.909277544124</v>
      </c>
      <c r="BM84">
        <v>47287.20042848606</v>
      </c>
      <c r="BN84">
        <v>82383.681438589949</v>
      </c>
    </row>
    <row r="85" spans="1:66">
      <c r="A85">
        <v>1996</v>
      </c>
      <c r="B85">
        <v>52012.857529872199</v>
      </c>
      <c r="C85">
        <v>50200.227597554484</v>
      </c>
      <c r="D85">
        <v>62551.096140695263</v>
      </c>
      <c r="E85">
        <v>42242.478416099308</v>
      </c>
      <c r="F85">
        <v>77143.467788108232</v>
      </c>
      <c r="G85">
        <v>81812.248047005589</v>
      </c>
      <c r="H85">
        <v>85384.016166180474</v>
      </c>
      <c r="I85">
        <v>83334.524512041797</v>
      </c>
      <c r="J85">
        <v>102641.26534497472</v>
      </c>
      <c r="K85">
        <v>68503.440869676604</v>
      </c>
      <c r="L85">
        <v>126310.8633392849</v>
      </c>
      <c r="M85">
        <v>183636.56748337529</v>
      </c>
      <c r="N85">
        <v>197014.25907790824</v>
      </c>
      <c r="O85">
        <v>192903.56803573543</v>
      </c>
      <c r="P85">
        <v>242845.13797573477</v>
      </c>
      <c r="Q85">
        <v>148256.90321107756</v>
      </c>
      <c r="R85">
        <v>295618.97954577662</v>
      </c>
      <c r="S85">
        <v>265429.97246678401</v>
      </c>
      <c r="T85">
        <v>284748.73196335044</v>
      </c>
      <c r="U85">
        <v>278293.797866593</v>
      </c>
      <c r="V85">
        <v>356695.55934944452</v>
      </c>
      <c r="W85">
        <v>207420.41239842164</v>
      </c>
      <c r="X85">
        <v>425801.30811684282</v>
      </c>
      <c r="Y85">
        <v>648765.04428085231</v>
      </c>
      <c r="Z85">
        <v>700914.68763344421</v>
      </c>
      <c r="AA85">
        <v>682724.62851297529</v>
      </c>
      <c r="AB85">
        <v>883346.97359012614</v>
      </c>
      <c r="AC85">
        <v>486625.91534284368</v>
      </c>
      <c r="AD85">
        <v>1042486.7197585548</v>
      </c>
      <c r="AE85">
        <v>956589.53043105162</v>
      </c>
      <c r="AF85">
        <v>1033158.4650667375</v>
      </c>
      <c r="AG85">
        <v>1000107.9429789296</v>
      </c>
      <c r="AH85">
        <v>1297141.7357404416</v>
      </c>
      <c r="AI85">
        <v>719806.58088599553</v>
      </c>
      <c r="AJ85">
        <v>1538952.2497005065</v>
      </c>
      <c r="AK85">
        <v>2420838.2202243437</v>
      </c>
      <c r="AL85">
        <v>2579499.109863902</v>
      </c>
      <c r="AM85">
        <v>2451032.6317834766</v>
      </c>
      <c r="AN85">
        <v>3240080.224445974</v>
      </c>
      <c r="AO85">
        <v>1816271.156470458</v>
      </c>
      <c r="AP85">
        <v>3869914.2321412228</v>
      </c>
      <c r="AQ85">
        <v>9564763.3409021888</v>
      </c>
      <c r="AR85">
        <v>10039907.016058788</v>
      </c>
      <c r="AS85">
        <v>9325894.5752178896</v>
      </c>
      <c r="AT85">
        <v>12568398.46459436</v>
      </c>
      <c r="AU85">
        <v>7213765.6922022616</v>
      </c>
      <c r="AV85">
        <v>15065001.471135931</v>
      </c>
      <c r="AW85">
        <v>22213.46701273882</v>
      </c>
      <c r="AX85">
        <v>18641.698893563924</v>
      </c>
      <c r="AY85">
        <v>17065.930683067174</v>
      </c>
      <c r="AZ85">
        <v>22460.926936415806</v>
      </c>
      <c r="BA85">
        <v>15981.515962522019</v>
      </c>
      <c r="BB85">
        <v>27976.072236931581</v>
      </c>
      <c r="BC85">
        <v>37388.000868371855</v>
      </c>
      <c r="BD85">
        <v>35901.590691201527</v>
      </c>
      <c r="BE85">
        <v>34344.300882201052</v>
      </c>
      <c r="BF85">
        <v>42518.424825690869</v>
      </c>
      <c r="BG85">
        <v>30463.097883323942</v>
      </c>
      <c r="BH85">
        <v>52868.410926145094</v>
      </c>
      <c r="BI85">
        <v>56356.168187913143</v>
      </c>
      <c r="BJ85">
        <v>57476.455438248522</v>
      </c>
      <c r="BK85">
        <v>55942.263631118396</v>
      </c>
      <c r="BL85">
        <v>67590.297187284712</v>
      </c>
      <c r="BM85">
        <v>48565.075284326354</v>
      </c>
      <c r="BN85">
        <v>83983.834287661957</v>
      </c>
    </row>
    <row r="86" spans="1:66">
      <c r="A86">
        <v>1997</v>
      </c>
      <c r="B86">
        <v>53909.549035806442</v>
      </c>
      <c r="C86">
        <v>52214.440094876467</v>
      </c>
      <c r="D86">
        <v>64904.96616864542</v>
      </c>
      <c r="E86">
        <v>43750.139386441857</v>
      </c>
      <c r="F86">
        <v>79906.230776065189</v>
      </c>
      <c r="G86">
        <v>85112.625377625169</v>
      </c>
      <c r="H86">
        <v>88692.209336255997</v>
      </c>
      <c r="I86">
        <v>86873.54518935857</v>
      </c>
      <c r="J86">
        <v>106794.72725133871</v>
      </c>
      <c r="K86">
        <v>71049.770577331787</v>
      </c>
      <c r="L86">
        <v>131131.5187642675</v>
      </c>
      <c r="M86">
        <v>193347.20754498887</v>
      </c>
      <c r="N86">
        <v>206858.32117586536</v>
      </c>
      <c r="O86">
        <v>204031.56124124079</v>
      </c>
      <c r="P86">
        <v>255799.6084019235</v>
      </c>
      <c r="Q86">
        <v>154926.0318159798</v>
      </c>
      <c r="R86">
        <v>310297.18503671634</v>
      </c>
      <c r="S86">
        <v>281211.87723765126</v>
      </c>
      <c r="T86">
        <v>300878.02161222073</v>
      </c>
      <c r="U86">
        <v>296315.88689277304</v>
      </c>
      <c r="V86">
        <v>378383.38247690065</v>
      </c>
      <c r="W86">
        <v>218323.14959043908</v>
      </c>
      <c r="X86">
        <v>450033.46101047978</v>
      </c>
      <c r="Y86">
        <v>699626.69059917494</v>
      </c>
      <c r="Z86">
        <v>754151.92907840293</v>
      </c>
      <c r="AA86">
        <v>738660.80098343827</v>
      </c>
      <c r="AB86">
        <v>955516.11845087353</v>
      </c>
      <c r="AC86">
        <v>522071.44066373247</v>
      </c>
      <c r="AD86">
        <v>1121561.0985886466</v>
      </c>
      <c r="AE86">
        <v>1046904.6938057729</v>
      </c>
      <c r="AF86">
        <v>1126486.046377782</v>
      </c>
      <c r="AG86">
        <v>1095571.2525344857</v>
      </c>
      <c r="AH86">
        <v>1422493.9292667175</v>
      </c>
      <c r="AI86">
        <v>780524.49980735616</v>
      </c>
      <c r="AJ86">
        <v>1673026.776472351</v>
      </c>
      <c r="AK86">
        <v>2712748.3602201352</v>
      </c>
      <c r="AL86">
        <v>2890211.4619785203</v>
      </c>
      <c r="AM86">
        <v>2767643.0582666043</v>
      </c>
      <c r="AN86">
        <v>3640020.5641668853</v>
      </c>
      <c r="AO86">
        <v>2029423.6181905083</v>
      </c>
      <c r="AP86">
        <v>4332339.7810906423</v>
      </c>
      <c r="AQ86">
        <v>10606735.710987918</v>
      </c>
      <c r="AR86">
        <v>11201812.295415511</v>
      </c>
      <c r="AS86">
        <v>10547433.196719866</v>
      </c>
      <c r="AT86">
        <v>14219857.59558329</v>
      </c>
      <c r="AU86">
        <v>7929002.749139295</v>
      </c>
      <c r="AV86">
        <v>16881685.550639469</v>
      </c>
      <c r="AW86">
        <v>22706.472693987726</v>
      </c>
      <c r="AX86">
        <v>19126.888735356893</v>
      </c>
      <c r="AY86">
        <v>17555.335000394363</v>
      </c>
      <c r="AZ86">
        <v>23015.205085952119</v>
      </c>
      <c r="BA86">
        <v>16450.508195551927</v>
      </c>
      <c r="BB86">
        <v>28680.942787862878</v>
      </c>
      <c r="BC86">
        <v>38416.475868119502</v>
      </c>
      <c r="BD86">
        <v>36915.241020244335</v>
      </c>
      <c r="BE86">
        <v>35345.871078613774</v>
      </c>
      <c r="BF86">
        <v>43694.45036494785</v>
      </c>
      <c r="BG86">
        <v>31397.262449826529</v>
      </c>
      <c r="BH86">
        <v>54307.235858215063</v>
      </c>
      <c r="BI86">
        <v>58053.979835784223</v>
      </c>
      <c r="BJ86">
        <v>59150.681376353641</v>
      </c>
      <c r="BK86">
        <v>57584.041176388018</v>
      </c>
      <c r="BL86">
        <v>69543.506963692504</v>
      </c>
      <c r="BM86">
        <v>50080.705267669764</v>
      </c>
      <c r="BN86">
        <v>86340.102196155305</v>
      </c>
    </row>
    <row r="87" spans="1:66">
      <c r="A87">
        <v>1998</v>
      </c>
      <c r="B87">
        <v>55974.315657348576</v>
      </c>
      <c r="C87">
        <v>54657.894115303723</v>
      </c>
      <c r="D87">
        <v>67549.03024940769</v>
      </c>
      <c r="E87">
        <v>45269.326405282671</v>
      </c>
      <c r="F87">
        <v>82902.800696376828</v>
      </c>
      <c r="G87">
        <v>88425.201705711821</v>
      </c>
      <c r="H87">
        <v>92227.616096435537</v>
      </c>
      <c r="I87">
        <v>91064.411087746048</v>
      </c>
      <c r="J87">
        <v>111302.72418043473</v>
      </c>
      <c r="K87">
        <v>73629.750394450515</v>
      </c>
      <c r="L87">
        <v>136164.61214845811</v>
      </c>
      <c r="M87">
        <v>201703.5703958674</v>
      </c>
      <c r="N87">
        <v>216466.57688693798</v>
      </c>
      <c r="O87">
        <v>215127.97464727107</v>
      </c>
      <c r="P87">
        <v>269105.23652359791</v>
      </c>
      <c r="Q87">
        <v>161073.22942587553</v>
      </c>
      <c r="R87">
        <v>323626.53595088725</v>
      </c>
      <c r="S87">
        <v>294480.56314023526</v>
      </c>
      <c r="T87">
        <v>316037.28673897882</v>
      </c>
      <c r="U87">
        <v>313769.70585282153</v>
      </c>
      <c r="V87">
        <v>399169.68878157821</v>
      </c>
      <c r="W87">
        <v>226981.39819005114</v>
      </c>
      <c r="X87">
        <v>471023.02102947142</v>
      </c>
      <c r="Y87">
        <v>734016.86289780587</v>
      </c>
      <c r="Z87">
        <v>792343.32066903508</v>
      </c>
      <c r="AA87">
        <v>782066.14095956786</v>
      </c>
      <c r="AB87">
        <v>1010591.4648531806</v>
      </c>
      <c r="AC87">
        <v>543246.94753252924</v>
      </c>
      <c r="AD87">
        <v>1175810.2763672899</v>
      </c>
      <c r="AE87">
        <v>1090343.9112963958</v>
      </c>
      <c r="AF87">
        <v>1176811.6386147658</v>
      </c>
      <c r="AG87">
        <v>1154468.706846985</v>
      </c>
      <c r="AH87">
        <v>1502444.3000242023</v>
      </c>
      <c r="AI87">
        <v>803109.59051874955</v>
      </c>
      <c r="AJ87">
        <v>1741513.5550538737</v>
      </c>
      <c r="AK87">
        <v>2779572.1761350487</v>
      </c>
      <c r="AL87">
        <v>2975186.5787423286</v>
      </c>
      <c r="AM87">
        <v>2875161.2036534278</v>
      </c>
      <c r="AN87">
        <v>3846242.0681029768</v>
      </c>
      <c r="AO87">
        <v>1984651.8936284222</v>
      </c>
      <c r="AP87">
        <v>4419824.9738588221</v>
      </c>
      <c r="AQ87">
        <v>10859618.097069461</v>
      </c>
      <c r="AR87">
        <v>11615195.528685415</v>
      </c>
      <c r="AS87">
        <v>10996485.417656288</v>
      </c>
      <c r="AT87">
        <v>15101666.205819376</v>
      </c>
      <c r="AU87">
        <v>7595279.0160009312</v>
      </c>
      <c r="AV87">
        <v>17195512.913007528</v>
      </c>
      <c r="AW87">
        <v>23523.429608985323</v>
      </c>
      <c r="AX87">
        <v>19721.015218261608</v>
      </c>
      <c r="AY87">
        <v>18251.377142861398</v>
      </c>
      <c r="AZ87">
        <v>23795.33631838065</v>
      </c>
      <c r="BA87">
        <v>16908.902416114826</v>
      </c>
      <c r="BB87">
        <v>29640.989244295561</v>
      </c>
      <c r="BC87">
        <v>39782.176241957583</v>
      </c>
      <c r="BD87">
        <v>38141.842187394192</v>
      </c>
      <c r="BE87">
        <v>36827.885167307351</v>
      </c>
      <c r="BF87">
        <v>45153.896218942107</v>
      </c>
      <c r="BG87">
        <v>32402.226069661243</v>
      </c>
      <c r="BH87">
        <v>56155.719001431222</v>
      </c>
      <c r="BI87">
        <v>60105.609533172908</v>
      </c>
      <c r="BJ87">
        <v>61167.875898809907</v>
      </c>
      <c r="BK87">
        <v>60048.520197864775</v>
      </c>
      <c r="BL87">
        <v>71852.09609464393</v>
      </c>
      <c r="BM87">
        <v>51768.880636594258</v>
      </c>
      <c r="BN87">
        <v>89299.131197850817</v>
      </c>
    </row>
    <row r="88" spans="1:66">
      <c r="A88">
        <v>1999</v>
      </c>
      <c r="B88">
        <v>57660.396162477111</v>
      </c>
      <c r="C88">
        <v>56818.69857258867</v>
      </c>
      <c r="D88">
        <v>70252.876153025427</v>
      </c>
      <c r="E88">
        <v>46079.611424411334</v>
      </c>
      <c r="F88">
        <v>85536.760920782865</v>
      </c>
      <c r="G88">
        <v>91282.067827431485</v>
      </c>
      <c r="H88">
        <v>94957.10864119287</v>
      </c>
      <c r="I88">
        <v>94710.413518952322</v>
      </c>
      <c r="J88">
        <v>115524.79268771138</v>
      </c>
      <c r="K88">
        <v>74975.684891133511</v>
      </c>
      <c r="L88">
        <v>140634.17601167422</v>
      </c>
      <c r="M88">
        <v>210650.88609990999</v>
      </c>
      <c r="N88">
        <v>226064.9540225513</v>
      </c>
      <c r="O88">
        <v>226538.0470873458</v>
      </c>
      <c r="P88">
        <v>283477.57200619712</v>
      </c>
      <c r="Q88">
        <v>165308.53947418163</v>
      </c>
      <c r="R88">
        <v>338077.05642549042</v>
      </c>
      <c r="S88">
        <v>309369.87043673266</v>
      </c>
      <c r="T88">
        <v>332219.10208677547</v>
      </c>
      <c r="U88">
        <v>332551.62925898354</v>
      </c>
      <c r="V88">
        <v>423354.82941252447</v>
      </c>
      <c r="W88">
        <v>234741.19066372549</v>
      </c>
      <c r="X88">
        <v>495370.77176809998</v>
      </c>
      <c r="Y88">
        <v>789443.4709850722</v>
      </c>
      <c r="Z88">
        <v>851427.77066977718</v>
      </c>
      <c r="AA88">
        <v>846016.46451400733</v>
      </c>
      <c r="AB88">
        <v>1097210.2175074671</v>
      </c>
      <c r="AC88">
        <v>574638.75470702432</v>
      </c>
      <c r="AD88">
        <v>1265200.6054758839</v>
      </c>
      <c r="AE88">
        <v>1187218.2691654812</v>
      </c>
      <c r="AF88">
        <v>1278617.0860207395</v>
      </c>
      <c r="AG88">
        <v>1261290.458108803</v>
      </c>
      <c r="AH88">
        <v>1651098.7753439376</v>
      </c>
      <c r="AI88">
        <v>857428.43850759999</v>
      </c>
      <c r="AJ88">
        <v>1898989.7886238545</v>
      </c>
      <c r="AK88">
        <v>3090298.1354658497</v>
      </c>
      <c r="AL88">
        <v>3321746.9827636858</v>
      </c>
      <c r="AM88">
        <v>3219796.2066970225</v>
      </c>
      <c r="AN88">
        <v>4360060.6237360546</v>
      </c>
      <c r="AO88">
        <v>2174281.7442777073</v>
      </c>
      <c r="AP88">
        <v>4926668.7979766633</v>
      </c>
      <c r="AQ88">
        <v>12595182.063839508</v>
      </c>
      <c r="AR88">
        <v>13553348.071395386</v>
      </c>
      <c r="AS88">
        <v>12746461.262914497</v>
      </c>
      <c r="AT88">
        <v>17887677.195764389</v>
      </c>
      <c r="AU88">
        <v>8530623.8836535681</v>
      </c>
      <c r="AV88">
        <v>19916211.620045293</v>
      </c>
      <c r="AW88">
        <v>24038.72449752273</v>
      </c>
      <c r="AX88">
        <v>20363.683683761334</v>
      </c>
      <c r="AY88">
        <v>18926.983626225028</v>
      </c>
      <c r="AZ88">
        <v>24980.95961833949</v>
      </c>
      <c r="BA88">
        <v>17183.537957689168</v>
      </c>
      <c r="BB88">
        <v>30439.345829891514</v>
      </c>
      <c r="BC88">
        <v>40661.452836095668</v>
      </c>
      <c r="BD88">
        <v>38948.778622468861</v>
      </c>
      <c r="BE88">
        <v>37960.99318206009</v>
      </c>
      <c r="BF88">
        <v>46561.243280450784</v>
      </c>
      <c r="BG88">
        <v>32831.952752214638</v>
      </c>
      <c r="BH88">
        <v>57476.728086926465</v>
      </c>
      <c r="BI88">
        <v>61439.86325931186</v>
      </c>
      <c r="BJ88">
        <v>62180.147295853269</v>
      </c>
      <c r="BK88">
        <v>61753.505126853917</v>
      </c>
      <c r="BL88">
        <v>73536.597858089895</v>
      </c>
      <c r="BM88">
        <v>52392.471245371475</v>
      </c>
      <c r="BN88">
        <v>91273.455908220145</v>
      </c>
    </row>
    <row r="89" spans="1:66">
      <c r="A89">
        <v>2000</v>
      </c>
      <c r="B89">
        <v>59561.320967468149</v>
      </c>
      <c r="C89">
        <v>58851.367127356585</v>
      </c>
      <c r="D89">
        <v>72594.54015530461</v>
      </c>
      <c r="E89">
        <v>47550.254127927517</v>
      </c>
      <c r="F89">
        <v>88010.993597158886</v>
      </c>
      <c r="G89">
        <v>94581.435746074276</v>
      </c>
      <c r="H89">
        <v>98341.365688644088</v>
      </c>
      <c r="I89">
        <v>98299.972104778455</v>
      </c>
      <c r="J89">
        <v>119861.45389265855</v>
      </c>
      <c r="K89">
        <v>77517.440280031879</v>
      </c>
      <c r="L89">
        <v>145121.95966621293</v>
      </c>
      <c r="M89">
        <v>220128.13271403741</v>
      </c>
      <c r="N89">
        <v>235927.03387910887</v>
      </c>
      <c r="O89">
        <v>236765.08350711691</v>
      </c>
      <c r="P89">
        <v>298249.31604090513</v>
      </c>
      <c r="Q89">
        <v>170642.36393714513</v>
      </c>
      <c r="R89">
        <v>351763.69312046189</v>
      </c>
      <c r="S89">
        <v>324639.5628363564</v>
      </c>
      <c r="T89">
        <v>348258.1608825429</v>
      </c>
      <c r="U89">
        <v>349186.33950043697</v>
      </c>
      <c r="V89">
        <v>448740.37766188907</v>
      </c>
      <c r="W89">
        <v>242121.60337915301</v>
      </c>
      <c r="X89">
        <v>518337.94742956397</v>
      </c>
      <c r="Y89">
        <v>838391.482345475</v>
      </c>
      <c r="Z89">
        <v>904387.6258944415</v>
      </c>
      <c r="AA89">
        <v>901428.17060396692</v>
      </c>
      <c r="AB89">
        <v>1189296.6431848404</v>
      </c>
      <c r="AC89">
        <v>589101.22067241115</v>
      </c>
      <c r="AD89">
        <v>1341170.4450836154</v>
      </c>
      <c r="AE89">
        <v>1267176.8827747803</v>
      </c>
      <c r="AF89">
        <v>1368137.2052323513</v>
      </c>
      <c r="AG89">
        <v>1357679.4731615905</v>
      </c>
      <c r="AH89">
        <v>1811572.1927992313</v>
      </c>
      <c r="AI89">
        <v>875148.50986349129</v>
      </c>
      <c r="AJ89">
        <v>2025229.4070411059</v>
      </c>
      <c r="AK89">
        <v>3344851.9100298686</v>
      </c>
      <c r="AL89">
        <v>3613664.9735371522</v>
      </c>
      <c r="AM89">
        <v>3531788.3349273899</v>
      </c>
      <c r="AN89">
        <v>4878828.89138785</v>
      </c>
      <c r="AO89">
        <v>2210833.2070490634</v>
      </c>
      <c r="AP89">
        <v>5333318.7921928409</v>
      </c>
      <c r="AQ89">
        <v>13599290.796017731</v>
      </c>
      <c r="AR89">
        <v>14838197.893871283</v>
      </c>
      <c r="AS89">
        <v>14178124.958558997</v>
      </c>
      <c r="AT89">
        <v>20208676.825117499</v>
      </c>
      <c r="AU89">
        <v>8488434.4255525451</v>
      </c>
      <c r="AV89">
        <v>21647434.882452544</v>
      </c>
      <c r="AW89">
        <v>24541.20618886203</v>
      </c>
      <c r="AX89">
        <v>20781.276246292204</v>
      </c>
      <c r="AY89">
        <v>19402.762149934708</v>
      </c>
      <c r="AZ89">
        <v>25327.626417950672</v>
      </c>
      <c r="BA89">
        <v>17583.067975823156</v>
      </c>
      <c r="BB89">
        <v>30900.027528104831</v>
      </c>
      <c r="BC89">
        <v>41720.564106738224</v>
      </c>
      <c r="BD89">
        <v>39965.1306439525</v>
      </c>
      <c r="BE89">
        <v>39083.176418494317</v>
      </c>
      <c r="BF89">
        <v>47521.78727912678</v>
      </c>
      <c r="BG89">
        <v>33873.353038014444</v>
      </c>
      <c r="BH89">
        <v>58705.138094569651</v>
      </c>
      <c r="BI89">
        <v>63194.761504083472</v>
      </c>
      <c r="BJ89">
        <v>63944.948641027884</v>
      </c>
      <c r="BK89">
        <v>63683.694254193826</v>
      </c>
      <c r="BL89">
        <v>75264.488355596928</v>
      </c>
      <c r="BM89">
        <v>54236.209365753544</v>
      </c>
      <c r="BN89">
        <v>93461.526302650687</v>
      </c>
    </row>
    <row r="90" spans="1:66">
      <c r="A90">
        <v>2001</v>
      </c>
      <c r="B90">
        <v>59285.998046296081</v>
      </c>
      <c r="C90">
        <v>58119.173720390303</v>
      </c>
      <c r="D90">
        <v>71528.442453865806</v>
      </c>
      <c r="E90">
        <v>47987.243653811369</v>
      </c>
      <c r="F90">
        <v>87006.616317374021</v>
      </c>
      <c r="G90">
        <v>93970.98772536774</v>
      </c>
      <c r="H90">
        <v>97679.670165980308</v>
      </c>
      <c r="I90">
        <v>96802.59955527939</v>
      </c>
      <c r="J90">
        <v>117698.83728799289</v>
      </c>
      <c r="K90">
        <v>78241.877368352143</v>
      </c>
      <c r="L90">
        <v>143443.10970827981</v>
      </c>
      <c r="M90">
        <v>216586.9456931719</v>
      </c>
      <c r="N90">
        <v>231655.47349474492</v>
      </c>
      <c r="O90">
        <v>230195.93899985086</v>
      </c>
      <c r="P90">
        <v>289072.10240297613</v>
      </c>
      <c r="Q90">
        <v>171703.28074005176</v>
      </c>
      <c r="R90">
        <v>344089.07891569904</v>
      </c>
      <c r="S90">
        <v>317908.36962679564</v>
      </c>
      <c r="T90">
        <v>340457.89048728562</v>
      </c>
      <c r="U90">
        <v>337491.10197555798</v>
      </c>
      <c r="V90">
        <v>432912.63937494531</v>
      </c>
      <c r="W90">
        <v>243147.2634874956</v>
      </c>
      <c r="X90">
        <v>503991.51053221925</v>
      </c>
      <c r="Y90">
        <v>816308.77598427213</v>
      </c>
      <c r="Z90">
        <v>878673.29509878159</v>
      </c>
      <c r="AA90">
        <v>862928.79819533846</v>
      </c>
      <c r="AB90">
        <v>1137525.1721934676</v>
      </c>
      <c r="AC90">
        <v>592036.39064308687</v>
      </c>
      <c r="AD90">
        <v>1294952.6313362143</v>
      </c>
      <c r="AE90">
        <v>1231750.491463938</v>
      </c>
      <c r="AF90">
        <v>1328498.5562000938</v>
      </c>
      <c r="AG90">
        <v>1295984.2485139077</v>
      </c>
      <c r="AH90">
        <v>1725731.0656723869</v>
      </c>
      <c r="AI90">
        <v>883491.9307996725</v>
      </c>
      <c r="AJ90">
        <v>1955615.6445851955</v>
      </c>
      <c r="AK90">
        <v>3257436.447042028</v>
      </c>
      <c r="AL90">
        <v>3504044.0034019141</v>
      </c>
      <c r="AM90">
        <v>3359237.283750915</v>
      </c>
      <c r="AN90">
        <v>4570961.2127179224</v>
      </c>
      <c r="AO90">
        <v>2278222.4098810814</v>
      </c>
      <c r="AP90">
        <v>5155858.7321634004</v>
      </c>
      <c r="AQ90">
        <v>13170993.69041439</v>
      </c>
      <c r="AR90">
        <v>14090421.476461962</v>
      </c>
      <c r="AS90">
        <v>13202207.915621594</v>
      </c>
      <c r="AT90">
        <v>18276910.919127829</v>
      </c>
      <c r="AU90">
        <v>9256355.9429686498</v>
      </c>
      <c r="AV90">
        <v>20649004.169929348</v>
      </c>
      <c r="AW90">
        <v>24601.008367224418</v>
      </c>
      <c r="AX90">
        <v>20892.325926611848</v>
      </c>
      <c r="AY90">
        <v>19435.74788550122</v>
      </c>
      <c r="AZ90">
        <v>25358.04761973874</v>
      </c>
      <c r="BA90">
        <v>17732.609939270598</v>
      </c>
      <c r="BB90">
        <v>30570.122926468255</v>
      </c>
      <c r="BC90">
        <v>41808.114974420998</v>
      </c>
      <c r="BD90">
        <v>40133.83410757954</v>
      </c>
      <c r="BE90">
        <v>38999.533133783581</v>
      </c>
      <c r="BF90">
        <v>47356.924681742435</v>
      </c>
      <c r="BG90">
        <v>34241.017310895761</v>
      </c>
      <c r="BH90">
        <v>58441.898250893464</v>
      </c>
      <c r="BI90">
        <v>63316.998233416693</v>
      </c>
      <c r="BJ90">
        <v>64185.719333789151</v>
      </c>
      <c r="BK90">
        <v>63454.264694136531</v>
      </c>
      <c r="BL90">
        <v>74855.521009247037</v>
      </c>
      <c r="BM90">
        <v>54876.526525427216</v>
      </c>
      <c r="BN90">
        <v>93281.617406424979</v>
      </c>
    </row>
    <row r="91" spans="1:66">
      <c r="A91">
        <v>2002</v>
      </c>
      <c r="B91">
        <v>59144.806971329148</v>
      </c>
      <c r="C91">
        <v>57847.580925787704</v>
      </c>
      <c r="D91">
        <v>70727.755423736788</v>
      </c>
      <c r="E91">
        <v>48514.424483518844</v>
      </c>
      <c r="F91">
        <v>86285.596915397764</v>
      </c>
      <c r="G91">
        <v>94000.987259767542</v>
      </c>
      <c r="H91">
        <v>97610.462656792675</v>
      </c>
      <c r="I91">
        <v>96397.544197431125</v>
      </c>
      <c r="J91">
        <v>116508.32263868795</v>
      </c>
      <c r="K91">
        <v>79381.508218434043</v>
      </c>
      <c r="L91">
        <v>142618.30364705352</v>
      </c>
      <c r="M91">
        <v>217667.87262466966</v>
      </c>
      <c r="N91">
        <v>232289.55189866415</v>
      </c>
      <c r="O91">
        <v>229089.95256405527</v>
      </c>
      <c r="P91">
        <v>286174.84404876252</v>
      </c>
      <c r="Q91">
        <v>176819.4988097882</v>
      </c>
      <c r="R91">
        <v>344184.19630995614</v>
      </c>
      <c r="S91">
        <v>320435.86032875633</v>
      </c>
      <c r="T91">
        <v>341858.15300346556</v>
      </c>
      <c r="U91">
        <v>335755.07744113292</v>
      </c>
      <c r="V91">
        <v>428230.15665036376</v>
      </c>
      <c r="W91">
        <v>251820.85892571579</v>
      </c>
      <c r="X91">
        <v>504689.51511723665</v>
      </c>
      <c r="Y91">
        <v>824510.80917710252</v>
      </c>
      <c r="Z91">
        <v>883190.57198637107</v>
      </c>
      <c r="AA91">
        <v>859661.75633493939</v>
      </c>
      <c r="AB91">
        <v>1124260.6797106022</v>
      </c>
      <c r="AC91">
        <v>619930.7159800682</v>
      </c>
      <c r="AD91">
        <v>1296786.8569894598</v>
      </c>
      <c r="AE91">
        <v>1243178.8761412892</v>
      </c>
      <c r="AF91">
        <v>1332513.2829332</v>
      </c>
      <c r="AG91">
        <v>1288749.1197421602</v>
      </c>
      <c r="AH91">
        <v>1697850.564318045</v>
      </c>
      <c r="AI91">
        <v>927023.69092990702</v>
      </c>
      <c r="AJ91">
        <v>1956854.9462263505</v>
      </c>
      <c r="AK91">
        <v>3294098.0676480839</v>
      </c>
      <c r="AL91">
        <v>3512699.820062628</v>
      </c>
      <c r="AM91">
        <v>3333730.3734088144</v>
      </c>
      <c r="AN91">
        <v>4491549.3419973599</v>
      </c>
      <c r="AO91">
        <v>2408140.8996739327</v>
      </c>
      <c r="AP91">
        <v>5176631.0401374381</v>
      </c>
      <c r="AQ91">
        <v>13504632.337022204</v>
      </c>
      <c r="AR91">
        <v>14264721.189998997</v>
      </c>
      <c r="AS91">
        <v>13209448.475240272</v>
      </c>
      <c r="AT91">
        <v>18085928.595371168</v>
      </c>
      <c r="AU91">
        <v>10007463.153906526</v>
      </c>
      <c r="AV91">
        <v>21067704.798554692</v>
      </c>
      <c r="AW91">
        <v>24288.626682890757</v>
      </c>
      <c r="AX91">
        <v>20679.151285865613</v>
      </c>
      <c r="AY91">
        <v>19297.617654144287</v>
      </c>
      <c r="AZ91">
        <v>24947.188208785625</v>
      </c>
      <c r="BA91">
        <v>17647.340748603641</v>
      </c>
      <c r="BB91">
        <v>29952.890183742031</v>
      </c>
      <c r="BC91">
        <v>41531.133009846861</v>
      </c>
      <c r="BD91">
        <v>39906.50197940303</v>
      </c>
      <c r="BE91">
        <v>38820.650743757978</v>
      </c>
      <c r="BF91">
        <v>46789.190020956135</v>
      </c>
      <c r="BG91">
        <v>34258.305113933355</v>
      </c>
      <c r="BH91">
        <v>57630.196982669062</v>
      </c>
      <c r="BI91">
        <v>63084.265918541991</v>
      </c>
      <c r="BJ91">
        <v>63940.690346324802</v>
      </c>
      <c r="BK91">
        <v>63224.442105775095</v>
      </c>
      <c r="BL91">
        <v>74091.692286169287</v>
      </c>
      <c r="BM91">
        <v>55022.010570595492</v>
      </c>
      <c r="BN91">
        <v>92226.830481327837</v>
      </c>
    </row>
    <row r="92" spans="1:66">
      <c r="A92">
        <v>2003</v>
      </c>
      <c r="B92">
        <v>59792.785643694755</v>
      </c>
      <c r="C92">
        <v>58462.513611403803</v>
      </c>
      <c r="D92">
        <v>71075.969472171433</v>
      </c>
      <c r="E92">
        <v>49382.43658427606</v>
      </c>
      <c r="F92">
        <v>87006.785464431465</v>
      </c>
      <c r="G92">
        <v>95386.680071981347</v>
      </c>
      <c r="H92">
        <v>98996.867602579383</v>
      </c>
      <c r="I92">
        <v>97729.351771912261</v>
      </c>
      <c r="J92">
        <v>117754.49979731422</v>
      </c>
      <c r="K92">
        <v>80921.244965222999</v>
      </c>
      <c r="L92">
        <v>144361.5817560392</v>
      </c>
      <c r="M92">
        <v>221111.86889478526</v>
      </c>
      <c r="N92">
        <v>236029.04487858666</v>
      </c>
      <c r="O92">
        <v>232512.02687810975</v>
      </c>
      <c r="P92">
        <v>290328.73956305243</v>
      </c>
      <c r="Q92">
        <v>180157.00687984313</v>
      </c>
      <c r="R92">
        <v>349443.75713670009</v>
      </c>
      <c r="S92">
        <v>325169.13255985692</v>
      </c>
      <c r="T92">
        <v>346897.40214222553</v>
      </c>
      <c r="U92">
        <v>340122.17589809094</v>
      </c>
      <c r="V92">
        <v>434612.37092686875</v>
      </c>
      <c r="W92">
        <v>255896.33282667174</v>
      </c>
      <c r="X92">
        <v>512238.39948750194</v>
      </c>
      <c r="Y92">
        <v>842666.74870062899</v>
      </c>
      <c r="Z92">
        <v>901215.75563547364</v>
      </c>
      <c r="AA92">
        <v>875580.90834674949</v>
      </c>
      <c r="AB92">
        <v>1149228.5980154492</v>
      </c>
      <c r="AC92">
        <v>629394.11297567829</v>
      </c>
      <c r="AD92">
        <v>1325854.0359526335</v>
      </c>
      <c r="AE92">
        <v>1276437.0280673264</v>
      </c>
      <c r="AF92">
        <v>1366477.8806673719</v>
      </c>
      <c r="AG92">
        <v>1320546.7970906957</v>
      </c>
      <c r="AH92">
        <v>1745108.538894878</v>
      </c>
      <c r="AI92">
        <v>945785.55067788216</v>
      </c>
      <c r="AJ92">
        <v>2009148.259745989</v>
      </c>
      <c r="AK92">
        <v>3424156.5162584083</v>
      </c>
      <c r="AL92">
        <v>3635212.9857565006</v>
      </c>
      <c r="AM92">
        <v>3457691.3091759752</v>
      </c>
      <c r="AN92">
        <v>4664725.1497260649</v>
      </c>
      <c r="AO92">
        <v>2485577.9898197278</v>
      </c>
      <c r="AP92">
        <v>5373216.9664630657</v>
      </c>
      <c r="AQ92">
        <v>14340594.842842083</v>
      </c>
      <c r="AR92">
        <v>15114235.572558537</v>
      </c>
      <c r="AS92">
        <v>14111152.225796701</v>
      </c>
      <c r="AT92">
        <v>19284442.47054781</v>
      </c>
      <c r="AU92">
        <v>10431494.260712355</v>
      </c>
      <c r="AV92">
        <v>22301261.256542061</v>
      </c>
      <c r="AW92">
        <v>24198.891215408159</v>
      </c>
      <c r="AX92">
        <v>20588.703684810116</v>
      </c>
      <c r="AY92">
        <v>19195.675450895335</v>
      </c>
      <c r="AZ92">
        <v>24397.439147028654</v>
      </c>
      <c r="BA92">
        <v>17843.628203329125</v>
      </c>
      <c r="BB92">
        <v>29651.989172823738</v>
      </c>
      <c r="BC92">
        <v>41868.44306024025</v>
      </c>
      <c r="BD92">
        <v>40210.979062040089</v>
      </c>
      <c r="BE92">
        <v>39123.678803992028</v>
      </c>
      <c r="BF92">
        <v>46714.550573184664</v>
      </c>
      <c r="BG92">
        <v>34851.928773657492</v>
      </c>
      <c r="BH92">
        <v>57847.121945290528</v>
      </c>
      <c r="BI92">
        <v>63955.382866280372</v>
      </c>
      <c r="BJ92">
        <v>64738.823283577571</v>
      </c>
      <c r="BK92">
        <v>64033.682995362884</v>
      </c>
      <c r="BL92">
        <v>74610.939855879697</v>
      </c>
      <c r="BM92">
        <v>56112.304486567962</v>
      </c>
      <c r="BN92">
        <v>93091.037910874002</v>
      </c>
    </row>
    <row r="93" spans="1:66">
      <c r="A93">
        <v>2004</v>
      </c>
      <c r="B93">
        <v>61463.781728647737</v>
      </c>
      <c r="C93">
        <v>60244.90707373176</v>
      </c>
      <c r="D93">
        <v>73335.022248373964</v>
      </c>
      <c r="E93">
        <v>50531.900728193694</v>
      </c>
      <c r="F93">
        <v>89163.541106084973</v>
      </c>
      <c r="G93">
        <v>98268.774366663609</v>
      </c>
      <c r="H93">
        <v>101946.82346369021</v>
      </c>
      <c r="I93">
        <v>100919.30139280239</v>
      </c>
      <c r="J93">
        <v>121795.34551278064</v>
      </c>
      <c r="K93">
        <v>82873.382696714441</v>
      </c>
      <c r="L93">
        <v>148305.61496382003</v>
      </c>
      <c r="M93">
        <v>230993.81399203086</v>
      </c>
      <c r="N93">
        <v>246227.36322640339</v>
      </c>
      <c r="O93">
        <v>243465.99053475453</v>
      </c>
      <c r="P93">
        <v>304939.76810002141</v>
      </c>
      <c r="Q93">
        <v>186283.37687367821</v>
      </c>
      <c r="R93">
        <v>364015.82018716563</v>
      </c>
      <c r="S93">
        <v>342731.54858363018</v>
      </c>
      <c r="T93">
        <v>365026.52755479934</v>
      </c>
      <c r="U93">
        <v>359781.67313411157</v>
      </c>
      <c r="V93">
        <v>460983.20774405531</v>
      </c>
      <c r="W93">
        <v>266268.00272395799</v>
      </c>
      <c r="X93">
        <v>538335.34061024338</v>
      </c>
      <c r="Y93">
        <v>908755.60981824726</v>
      </c>
      <c r="Z93">
        <v>969147.20179006073</v>
      </c>
      <c r="AA93">
        <v>948459.32036516478</v>
      </c>
      <c r="AB93">
        <v>1250026.7219826158</v>
      </c>
      <c r="AC93">
        <v>666182.86421105696</v>
      </c>
      <c r="AD93">
        <v>1425304.3277870293</v>
      </c>
      <c r="AE93">
        <v>1392681.2243969988</v>
      </c>
      <c r="AF93">
        <v>1485310.4790593297</v>
      </c>
      <c r="AG93">
        <v>1446814.2379869749</v>
      </c>
      <c r="AH93">
        <v>1922195.8141015777</v>
      </c>
      <c r="AI93">
        <v>1007457.1993200323</v>
      </c>
      <c r="AJ93">
        <v>2184031.8107088087</v>
      </c>
      <c r="AK93">
        <v>3806477.9241791922</v>
      </c>
      <c r="AL93">
        <v>4042532.0121458238</v>
      </c>
      <c r="AM93">
        <v>3887372.247405617</v>
      </c>
      <c r="AN93">
        <v>5271020.1814434407</v>
      </c>
      <c r="AO93">
        <v>2691220.1538274852</v>
      </c>
      <c r="AP93">
        <v>5960810.5071604028</v>
      </c>
      <c r="AQ93">
        <v>16351695.417197634</v>
      </c>
      <c r="AR93">
        <v>17266922.280890513</v>
      </c>
      <c r="AS93">
        <v>16439792.452647101</v>
      </c>
      <c r="AT93">
        <v>22426049.933418944</v>
      </c>
      <c r="AU93">
        <v>11451915.262995463</v>
      </c>
      <c r="AV93">
        <v>25408533.426229276</v>
      </c>
      <c r="AW93">
        <v>24658.789090631861</v>
      </c>
      <c r="AX93">
        <v>20980.739993605268</v>
      </c>
      <c r="AY93">
        <v>19570.51275466114</v>
      </c>
      <c r="AZ93">
        <v>24874.698983967286</v>
      </c>
      <c r="BA93">
        <v>18190.418759672943</v>
      </c>
      <c r="BB93">
        <v>30021.46724834992</v>
      </c>
      <c r="BC93">
        <v>42627.111477160717</v>
      </c>
      <c r="BD93">
        <v>40934.494895563766</v>
      </c>
      <c r="BE93">
        <v>39887.008911395889</v>
      </c>
      <c r="BF93">
        <v>47601.161598190913</v>
      </c>
      <c r="BG93">
        <v>35448.403378695417</v>
      </c>
      <c r="BH93">
        <v>58624.398985964886</v>
      </c>
      <c r="BI93">
        <v>65087.514460321792</v>
      </c>
      <c r="BJ93">
        <v>65876.688523011893</v>
      </c>
      <c r="BK93">
        <v>65282.629107314344</v>
      </c>
      <c r="BL93">
        <v>76009.239865970463</v>
      </c>
      <c r="BM93">
        <v>57020.884152473503</v>
      </c>
      <c r="BN93">
        <v>94378.063657983599</v>
      </c>
    </row>
    <row r="94" spans="1:66">
      <c r="A94">
        <v>2005</v>
      </c>
      <c r="B94">
        <v>62887.678038724807</v>
      </c>
      <c r="C94">
        <v>61325.199220241338</v>
      </c>
      <c r="D94">
        <v>74898.947694238959</v>
      </c>
      <c r="E94">
        <v>51827.432604202411</v>
      </c>
      <c r="F94">
        <v>91034.328703986364</v>
      </c>
      <c r="G94">
        <v>100667.07386153808</v>
      </c>
      <c r="H94">
        <v>104336.04302430527</v>
      </c>
      <c r="I94">
        <v>102757.77902779746</v>
      </c>
      <c r="J94">
        <v>124454.72496916582</v>
      </c>
      <c r="K94">
        <v>85070.399425786876</v>
      </c>
      <c r="L94">
        <v>151586.64142321539</v>
      </c>
      <c r="M94">
        <v>239346.36402446832</v>
      </c>
      <c r="N94">
        <v>254549.45281348337</v>
      </c>
      <c r="O94">
        <v>250475.54334875231</v>
      </c>
      <c r="P94">
        <v>315056.579209877</v>
      </c>
      <c r="Q94">
        <v>193164.92199170226</v>
      </c>
      <c r="R94">
        <v>376451.59352741472</v>
      </c>
      <c r="S94">
        <v>357114.76025626319</v>
      </c>
      <c r="T94">
        <v>379656.94937410275</v>
      </c>
      <c r="U94">
        <v>372515.54148991319</v>
      </c>
      <c r="V94">
        <v>478430.07672656211</v>
      </c>
      <c r="W94">
        <v>278045.91601344233</v>
      </c>
      <c r="X94">
        <v>559151.50893032318</v>
      </c>
      <c r="Y94">
        <v>959546.7072496477</v>
      </c>
      <c r="Z94">
        <v>1020252.7578466452</v>
      </c>
      <c r="AA94">
        <v>994360.57227899635</v>
      </c>
      <c r="AB94">
        <v>1315808.0580880453</v>
      </c>
      <c r="AC94">
        <v>706136.04808904405</v>
      </c>
      <c r="AD94">
        <v>1496244.1758018367</v>
      </c>
      <c r="AE94">
        <v>1485853.5134389668</v>
      </c>
      <c r="AF94">
        <v>1579265.7397070134</v>
      </c>
      <c r="AG94">
        <v>1532047.5646499644</v>
      </c>
      <c r="AH94">
        <v>2044717.8486314146</v>
      </c>
      <c r="AI94">
        <v>1076154.7328876595</v>
      </c>
      <c r="AJ94">
        <v>2315750.4042959074</v>
      </c>
      <c r="AK94">
        <v>4171603.5254770936</v>
      </c>
      <c r="AL94">
        <v>4417506.8491641665</v>
      </c>
      <c r="AM94">
        <v>4231730.1477144621</v>
      </c>
      <c r="AN94">
        <v>5761183.1735744374</v>
      </c>
      <c r="AO94">
        <v>2951867.2588581983</v>
      </c>
      <c r="AP94">
        <v>6490176.5385095663</v>
      </c>
      <c r="AQ94">
        <v>18173962.219097171</v>
      </c>
      <c r="AR94">
        <v>19141908.617065769</v>
      </c>
      <c r="AS94">
        <v>18135361.362012003</v>
      </c>
      <c r="AT94">
        <v>25081069.888501216</v>
      </c>
      <c r="AU94">
        <v>12671576.745027207</v>
      </c>
      <c r="AV94">
        <v>27853328.794866834</v>
      </c>
      <c r="AW94">
        <v>25108.282215911531</v>
      </c>
      <c r="AX94">
        <v>21439.313053144349</v>
      </c>
      <c r="AY94">
        <v>19892.619412685213</v>
      </c>
      <c r="AZ94">
        <v>25343.170419312097</v>
      </c>
      <c r="BA94">
        <v>18584.465782617939</v>
      </c>
      <c r="BB94">
        <v>30482.015984757352</v>
      </c>
      <c r="BC94">
        <v>43281.157373642192</v>
      </c>
      <c r="BD94">
        <v>41591.925285973855</v>
      </c>
      <c r="BE94">
        <v>40308.494317073448</v>
      </c>
      <c r="BF94">
        <v>48214.766414723621</v>
      </c>
      <c r="BG94">
        <v>36123.267116702416</v>
      </c>
      <c r="BH94">
        <v>59321.299279160994</v>
      </c>
      <c r="BI94">
        <v>65997.251320805517</v>
      </c>
      <c r="BJ94">
        <v>66782.690577010755</v>
      </c>
      <c r="BK94">
        <v>65828.337947558743</v>
      </c>
      <c r="BL94">
        <v>76804.261408988008</v>
      </c>
      <c r="BM94">
        <v>58046.768784308013</v>
      </c>
      <c r="BN94">
        <v>95370.403397165544</v>
      </c>
    </row>
    <row r="95" spans="1:66">
      <c r="A95">
        <v>2006</v>
      </c>
      <c r="B95">
        <v>64462.134731584578</v>
      </c>
      <c r="C95">
        <v>62704.663441284058</v>
      </c>
      <c r="D95">
        <v>76971.000476771951</v>
      </c>
      <c r="E95">
        <v>52947.879715551426</v>
      </c>
      <c r="F95">
        <v>92934.547647246116</v>
      </c>
      <c r="G95">
        <v>103517.20177297809</v>
      </c>
      <c r="H95">
        <v>107185.6597804136</v>
      </c>
      <c r="I95">
        <v>105388.62136282182</v>
      </c>
      <c r="J95">
        <v>128234.94452013422</v>
      </c>
      <c r="K95">
        <v>87095.39825215748</v>
      </c>
      <c r="L95">
        <v>155215.64677547259</v>
      </c>
      <c r="M95">
        <v>249843.44154702863</v>
      </c>
      <c r="N95">
        <v>265244.37957436912</v>
      </c>
      <c r="O95">
        <v>261100.80795138667</v>
      </c>
      <c r="P95">
        <v>329985.0705136293</v>
      </c>
      <c r="Q95">
        <v>199745.9950164828</v>
      </c>
      <c r="R95">
        <v>390910.67827684351</v>
      </c>
      <c r="S95">
        <v>375080.03410506633</v>
      </c>
      <c r="T95">
        <v>397738.85321612895</v>
      </c>
      <c r="U95">
        <v>390476.5003871611</v>
      </c>
      <c r="V95">
        <v>504170.58310830162</v>
      </c>
      <c r="W95">
        <v>288984.30463473208</v>
      </c>
      <c r="X95">
        <v>584711.25315529143</v>
      </c>
      <c r="Y95">
        <v>1017058.9174662069</v>
      </c>
      <c r="Z95">
        <v>1078560.734878273</v>
      </c>
      <c r="AA95">
        <v>1053474.118070109</v>
      </c>
      <c r="AB95">
        <v>1402954.481184273</v>
      </c>
      <c r="AC95">
        <v>735616.37454974791</v>
      </c>
      <c r="AD95">
        <v>1582351.9133328183</v>
      </c>
      <c r="AE95">
        <v>1575783.4340762205</v>
      </c>
      <c r="AF95">
        <v>1671809.1464128343</v>
      </c>
      <c r="AG95">
        <v>1626027.9358408009</v>
      </c>
      <c r="AH95">
        <v>2187044.531734582</v>
      </c>
      <c r="AI95">
        <v>1118958.9642324389</v>
      </c>
      <c r="AJ95">
        <v>2451966.7314752121</v>
      </c>
      <c r="AK95">
        <v>4403190.8566786209</v>
      </c>
      <c r="AL95">
        <v>4659003.0492692944</v>
      </c>
      <c r="AM95">
        <v>4473823.1480027288</v>
      </c>
      <c r="AN95">
        <v>6147414.6328029446</v>
      </c>
      <c r="AO95">
        <v>3031407.5676603997</v>
      </c>
      <c r="AP95">
        <v>6828383.5001294352</v>
      </c>
      <c r="AQ95">
        <v>18934412.047253489</v>
      </c>
      <c r="AR95">
        <v>19954501.053323351</v>
      </c>
      <c r="AS95">
        <v>18848799.199057646</v>
      </c>
      <c r="AT95">
        <v>26208662.14475818</v>
      </c>
      <c r="AU95">
        <v>12817079.271020377</v>
      </c>
      <c r="AV95">
        <v>29128871.686403278</v>
      </c>
      <c r="AW95">
        <v>25407.067690191052</v>
      </c>
      <c r="AX95">
        <v>21738.609682755552</v>
      </c>
      <c r="AY95">
        <v>20020.705519746291</v>
      </c>
      <c r="AZ95">
        <v>25707.056433409685</v>
      </c>
      <c r="BA95">
        <v>18800.361178945372</v>
      </c>
      <c r="BB95">
        <v>30653.448519019657</v>
      </c>
      <c r="BC95">
        <v>43864.211752090785</v>
      </c>
      <c r="BD95">
        <v>42152.996415719623</v>
      </c>
      <c r="BE95">
        <v>40660.647384605982</v>
      </c>
      <c r="BF95">
        <v>48858.326028232244</v>
      </c>
      <c r="BG95">
        <v>36636.97801544793</v>
      </c>
      <c r="BH95">
        <v>59826.088688401964</v>
      </c>
      <c r="BI95">
        <v>66935.641829465443</v>
      </c>
      <c r="BJ95">
        <v>67670.979831924706</v>
      </c>
      <c r="BK95">
        <v>66460.574715680603</v>
      </c>
      <c r="BL95">
        <v>77797.41302176044</v>
      </c>
      <c r="BM95">
        <v>58932.749061076116</v>
      </c>
      <c r="BN95">
        <v>96291.888900129852</v>
      </c>
    </row>
    <row r="96" spans="1:66">
      <c r="A96">
        <v>2007</v>
      </c>
      <c r="B96">
        <v>63639.101287029007</v>
      </c>
      <c r="C96">
        <v>61426.100270082876</v>
      </c>
      <c r="D96">
        <v>75634.51925509896</v>
      </c>
      <c r="E96">
        <v>52536.526816199927</v>
      </c>
      <c r="F96">
        <v>91760.245385770264</v>
      </c>
      <c r="G96">
        <v>101789.47940800172</v>
      </c>
      <c r="H96">
        <v>105467.95948861277</v>
      </c>
      <c r="I96">
        <v>103170.03320156198</v>
      </c>
      <c r="J96">
        <v>125751.7219739811</v>
      </c>
      <c r="K96">
        <v>86082.87026996896</v>
      </c>
      <c r="L96">
        <v>152620.30190829758</v>
      </c>
      <c r="M96">
        <v>243248.31448791717</v>
      </c>
      <c r="N96">
        <v>258791.78562832592</v>
      </c>
      <c r="O96">
        <v>253774.2705564349</v>
      </c>
      <c r="P96">
        <v>321222.65986845584</v>
      </c>
      <c r="Q96">
        <v>195168.77417787918</v>
      </c>
      <c r="R96">
        <v>381622.04757633229</v>
      </c>
      <c r="S96">
        <v>362925.21123651374</v>
      </c>
      <c r="T96">
        <v>386000.79290289688</v>
      </c>
      <c r="U96">
        <v>377499.80741030874</v>
      </c>
      <c r="V96">
        <v>488102.80118221068</v>
      </c>
      <c r="W96">
        <v>280691.06058851723</v>
      </c>
      <c r="X96">
        <v>567455.50995491119</v>
      </c>
      <c r="Y96">
        <v>971384.20740535343</v>
      </c>
      <c r="Z96">
        <v>1033982.0184372584</v>
      </c>
      <c r="AA96">
        <v>1005659.4900165382</v>
      </c>
      <c r="AB96">
        <v>1341763.8693912323</v>
      </c>
      <c r="AC96">
        <v>705329.09878479899</v>
      </c>
      <c r="AD96">
        <v>1515680.2611408245</v>
      </c>
      <c r="AE96">
        <v>1497994.2148229377</v>
      </c>
      <c r="AF96">
        <v>1595546.2350847872</v>
      </c>
      <c r="AG96">
        <v>1544735.7785034787</v>
      </c>
      <c r="AH96">
        <v>2087025.5715230226</v>
      </c>
      <c r="AI96">
        <v>1068164.8950732788</v>
      </c>
      <c r="AJ96">
        <v>2337508.145928449</v>
      </c>
      <c r="AK96">
        <v>4186593.9439877812</v>
      </c>
      <c r="AL96">
        <v>4453273.4134001629</v>
      </c>
      <c r="AM96">
        <v>4258656.3913032217</v>
      </c>
      <c r="AN96">
        <v>5911125.3893061476</v>
      </c>
      <c r="AO96">
        <v>2868754.8792915964</v>
      </c>
      <c r="AP96">
        <v>6492442.6006170446</v>
      </c>
      <c r="AQ96">
        <v>18630259.245041866</v>
      </c>
      <c r="AR96">
        <v>19777689.720324069</v>
      </c>
      <c r="AS96">
        <v>18658165.426303841</v>
      </c>
      <c r="AT96">
        <v>26453175.719700512</v>
      </c>
      <c r="AU96">
        <v>12339641.458888421</v>
      </c>
      <c r="AV96">
        <v>28749449.408944458</v>
      </c>
      <c r="AW96">
        <v>25488.723166056301</v>
      </c>
      <c r="AX96">
        <v>21810.243085445232</v>
      </c>
      <c r="AY96">
        <v>19682.16733860378</v>
      </c>
      <c r="AZ96">
        <v>25517.316536216815</v>
      </c>
      <c r="BA96">
        <v>18990.183362430882</v>
      </c>
      <c r="BB96">
        <v>30900.188863242962</v>
      </c>
      <c r="BC96">
        <v>43682.522042485871</v>
      </c>
      <c r="BD96">
        <v>41955.469693551568</v>
      </c>
      <c r="BE96">
        <v>40054.081349377098</v>
      </c>
      <c r="BF96">
        <v>48346.94807583707</v>
      </c>
      <c r="BG96">
        <v>36688.499331568892</v>
      </c>
      <c r="BH96">
        <v>59553.378475707803</v>
      </c>
      <c r="BI96">
        <v>66424.770638022834</v>
      </c>
      <c r="BJ96">
        <v>67137.002953684467</v>
      </c>
      <c r="BK96">
        <v>65518.973862843763</v>
      </c>
      <c r="BL96">
        <v>76883.987500362404</v>
      </c>
      <c r="BM96">
        <v>58811.394292991412</v>
      </c>
      <c r="BN96">
        <v>95369.865491288831</v>
      </c>
    </row>
    <row r="97" spans="1:66">
      <c r="A97">
        <v>2008</v>
      </c>
      <c r="B97">
        <v>62226.749129858552</v>
      </c>
      <c r="C97">
        <v>59827.913258436012</v>
      </c>
      <c r="D97">
        <v>73191.039591448876</v>
      </c>
      <c r="E97">
        <v>52054.368286182464</v>
      </c>
      <c r="F97">
        <v>89267.632461664893</v>
      </c>
      <c r="G97">
        <v>99060.942275914858</v>
      </c>
      <c r="H97">
        <v>102629.30756705449</v>
      </c>
      <c r="I97">
        <v>99759.637382998277</v>
      </c>
      <c r="J97">
        <v>121273.09884797325</v>
      </c>
      <c r="K97">
        <v>84815.688190127548</v>
      </c>
      <c r="L97">
        <v>147810.75980856427</v>
      </c>
      <c r="M97">
        <v>235193.07188030283</v>
      </c>
      <c r="N97">
        <v>250085.79565006474</v>
      </c>
      <c r="O97">
        <v>243288.76907771593</v>
      </c>
      <c r="P97">
        <v>307901.53871441953</v>
      </c>
      <c r="Q97">
        <v>191225.80820612179</v>
      </c>
      <c r="R97">
        <v>367322.21372320357</v>
      </c>
      <c r="S97">
        <v>351411.40711012512</v>
      </c>
      <c r="T97">
        <v>373322.49233157095</v>
      </c>
      <c r="U97">
        <v>361923.65433221456</v>
      </c>
      <c r="V97">
        <v>468092.61782969616</v>
      </c>
      <c r="W97">
        <v>275615.78358645953</v>
      </c>
      <c r="X97">
        <v>546256.81806131743</v>
      </c>
      <c r="Y97">
        <v>953496.93197017803</v>
      </c>
      <c r="Z97">
        <v>1011153.3879175565</v>
      </c>
      <c r="AA97">
        <v>974072.41751611291</v>
      </c>
      <c r="AB97">
        <v>1296961.8317906472</v>
      </c>
      <c r="AC97">
        <v>707093.26818124321</v>
      </c>
      <c r="AD97">
        <v>1472378.8628663628</v>
      </c>
      <c r="AE97">
        <v>1481856.5958233317</v>
      </c>
      <c r="AF97">
        <v>1571324.8019807499</v>
      </c>
      <c r="AG97">
        <v>1506277.6823998636</v>
      </c>
      <c r="AH97">
        <v>2027736.7276471965</v>
      </c>
      <c r="AI97">
        <v>1083224.3642847952</v>
      </c>
      <c r="AJ97">
        <v>2286513.0530676981</v>
      </c>
      <c r="AK97">
        <v>4210531.9188318355</v>
      </c>
      <c r="AL97">
        <v>4450707.9624352762</v>
      </c>
      <c r="AM97">
        <v>4219210.1245208327</v>
      </c>
      <c r="AN97">
        <v>5808319.8996430673</v>
      </c>
      <c r="AO97">
        <v>2982947.4941873839</v>
      </c>
      <c r="AP97">
        <v>6464100.2646046979</v>
      </c>
      <c r="AQ97">
        <v>19275588.035122979</v>
      </c>
      <c r="AR97">
        <v>20274965.059459507</v>
      </c>
      <c r="AS97">
        <v>19149613.555276629</v>
      </c>
      <c r="AT97">
        <v>26852470.360878859</v>
      </c>
      <c r="AU97">
        <v>13264472.233787578</v>
      </c>
      <c r="AV97">
        <v>29323922.666576974</v>
      </c>
      <c r="AW97">
        <v>25392.555983802249</v>
      </c>
      <c r="AX97">
        <v>21824.190692662614</v>
      </c>
      <c r="AY97">
        <v>19896.189133873744</v>
      </c>
      <c r="AZ97">
        <v>25108.980334924501</v>
      </c>
      <c r="BA97">
        <v>19293.04838223739</v>
      </c>
      <c r="BB97">
        <v>30724.50511476551</v>
      </c>
      <c r="BC97">
        <v>43008.268824253631</v>
      </c>
      <c r="BD97">
        <v>41353.521738724536</v>
      </c>
      <c r="BE97">
        <v>39443.373722960467</v>
      </c>
      <c r="BF97">
        <v>47112.095244452124</v>
      </c>
      <c r="BG97">
        <v>36590.874961744754</v>
      </c>
      <c r="BH97">
        <v>58372.678988160595</v>
      </c>
      <c r="BI97">
        <v>65027.909874817851</v>
      </c>
      <c r="BJ97">
        <v>65765.185546301931</v>
      </c>
      <c r="BK97">
        <v>63877.354459318856</v>
      </c>
      <c r="BL97">
        <v>74615.988881361627</v>
      </c>
      <c r="BM97">
        <v>58213.158186128974</v>
      </c>
      <c r="BN97">
        <v>92932.896329904441</v>
      </c>
    </row>
    <row r="98" spans="1:66">
      <c r="A98">
        <v>2009</v>
      </c>
      <c r="B98">
        <v>59385.276584934647</v>
      </c>
      <c r="C98">
        <v>56381.0744759753</v>
      </c>
      <c r="D98">
        <v>68751.188435010772</v>
      </c>
      <c r="E98">
        <v>50689.550538176845</v>
      </c>
      <c r="F98">
        <v>85457.564867901499</v>
      </c>
      <c r="G98">
        <v>95249.592848331478</v>
      </c>
      <c r="H98">
        <v>98337.339698848431</v>
      </c>
      <c r="I98">
        <v>94372.880126946839</v>
      </c>
      <c r="J98">
        <v>114328.41459200856</v>
      </c>
      <c r="K98">
        <v>83087.826295171573</v>
      </c>
      <c r="L98">
        <v>142527.39580050489</v>
      </c>
      <c r="M98">
        <v>223587.50167492445</v>
      </c>
      <c r="N98">
        <v>237090.23075071879</v>
      </c>
      <c r="O98">
        <v>227522.56572652317</v>
      </c>
      <c r="P98">
        <v>286001.48707341758</v>
      </c>
      <c r="Q98">
        <v>187556.73248710719</v>
      </c>
      <c r="R98">
        <v>351123.89067653706</v>
      </c>
      <c r="S98">
        <v>332196.18861583609</v>
      </c>
      <c r="T98">
        <v>351582.29212174349</v>
      </c>
      <c r="U98">
        <v>335533.74699191347</v>
      </c>
      <c r="V98">
        <v>431103.78235739126</v>
      </c>
      <c r="W98">
        <v>269975.52998611733</v>
      </c>
      <c r="X98">
        <v>518461.7782676238</v>
      </c>
      <c r="Y98">
        <v>896332.96517874638</v>
      </c>
      <c r="Z98">
        <v>945163.5146176985</v>
      </c>
      <c r="AA98">
        <v>890358.18267680355</v>
      </c>
      <c r="AB98">
        <v>1181382.9069318285</v>
      </c>
      <c r="AC98">
        <v>694079.64712602727</v>
      </c>
      <c r="AD98">
        <v>1387212.7988065155</v>
      </c>
      <c r="AE98">
        <v>1398909.2193658093</v>
      </c>
      <c r="AF98">
        <v>1472169.5560413322</v>
      </c>
      <c r="AG98">
        <v>1376164.2602602658</v>
      </c>
      <c r="AH98">
        <v>1847524.3555421357</v>
      </c>
      <c r="AI98">
        <v>1072800.1451954676</v>
      </c>
      <c r="AJ98">
        <v>2158585.8799135098</v>
      </c>
      <c r="AK98">
        <v>4069715.9667964214</v>
      </c>
      <c r="AL98">
        <v>4254780.2042222768</v>
      </c>
      <c r="AM98">
        <v>3908018.1282914062</v>
      </c>
      <c r="AN98">
        <v>5361325.0238042148</v>
      </c>
      <c r="AO98">
        <v>3068527.1915353253</v>
      </c>
      <c r="AP98">
        <v>6237550.227731687</v>
      </c>
      <c r="AQ98">
        <v>20047752.610349771</v>
      </c>
      <c r="AR98">
        <v>20690141.657806691</v>
      </c>
      <c r="AS98">
        <v>18609740.957062718</v>
      </c>
      <c r="AT98">
        <v>25822488.623008367</v>
      </c>
      <c r="AU98">
        <v>15261060.920194469</v>
      </c>
      <c r="AV98">
        <v>30411501.634685673</v>
      </c>
      <c r="AW98">
        <v>23520.960321537808</v>
      </c>
      <c r="AX98">
        <v>20433.213471020874</v>
      </c>
      <c r="AY98">
        <v>18389.268825003765</v>
      </c>
      <c r="AZ98">
        <v>23173.962278012968</v>
      </c>
      <c r="BA98">
        <v>18291.274781182125</v>
      </c>
      <c r="BB98">
        <v>28387.733935298103</v>
      </c>
      <c r="BC98">
        <v>41140.584908269113</v>
      </c>
      <c r="BD98">
        <v>39640.281677625295</v>
      </c>
      <c r="BE98">
        <v>37365.353225914427</v>
      </c>
      <c r="BF98">
        <v>44612.266364076677</v>
      </c>
      <c r="BG98">
        <v>35482.085877184581</v>
      </c>
      <c r="BH98">
        <v>55939.084222497528</v>
      </c>
      <c r="BI98">
        <v>63165.115641683238</v>
      </c>
      <c r="BJ98">
        <v>63649.116935880833</v>
      </c>
      <c r="BK98">
        <v>61085.458727052734</v>
      </c>
      <c r="BL98">
        <v>71410.146471656306</v>
      </c>
      <c r="BM98">
        <v>56970.599747187654</v>
      </c>
      <c r="BN98">
        <v>90378.27208149682</v>
      </c>
    </row>
    <row r="99" spans="1:66">
      <c r="A99">
        <v>2010</v>
      </c>
      <c r="B99">
        <v>60741.714651956165</v>
      </c>
      <c r="C99">
        <v>57623.02293954078</v>
      </c>
      <c r="D99">
        <v>69832.052307464008</v>
      </c>
      <c r="E99">
        <v>52237.43054016876</v>
      </c>
      <c r="F99">
        <v>86921.529065112685</v>
      </c>
      <c r="G99">
        <v>97426.703616521452</v>
      </c>
      <c r="H99">
        <v>100406.99547286457</v>
      </c>
      <c r="I99">
        <v>96175.341116718322</v>
      </c>
      <c r="J99">
        <v>116268.60793125471</v>
      </c>
      <c r="K99">
        <v>85252.524987621655</v>
      </c>
      <c r="L99">
        <v>144913.29098032252</v>
      </c>
      <c r="M99">
        <v>233772.41489798581</v>
      </c>
      <c r="N99">
        <v>246482.64603083549</v>
      </c>
      <c r="O99">
        <v>236271.95996940177</v>
      </c>
      <c r="P99">
        <v>296951.12072707171</v>
      </c>
      <c r="Q99">
        <v>195530.02835088168</v>
      </c>
      <c r="R99">
        <v>364146.39236937172</v>
      </c>
      <c r="S99">
        <v>350570.32768795581</v>
      </c>
      <c r="T99">
        <v>369060.30638264061</v>
      </c>
      <c r="U99">
        <v>352513.65511913091</v>
      </c>
      <c r="V99">
        <v>452236.52966135985</v>
      </c>
      <c r="W99">
        <v>284111.01591666561</v>
      </c>
      <c r="X99">
        <v>543707.24054720858</v>
      </c>
      <c r="Y99">
        <v>967980.90900382027</v>
      </c>
      <c r="Z99">
        <v>1015485.4268267524</v>
      </c>
      <c r="AA99">
        <v>962633.49302331638</v>
      </c>
      <c r="AB99">
        <v>1271460.2856717217</v>
      </c>
      <c r="AC99">
        <v>745493.83897530567</v>
      </c>
      <c r="AD99">
        <v>1490556.5442550012</v>
      </c>
      <c r="AE99">
        <v>1525275.1643390146</v>
      </c>
      <c r="AF99">
        <v>1598971.8334116524</v>
      </c>
      <c r="AG99">
        <v>1509410.6208346493</v>
      </c>
      <c r="AH99">
        <v>2007568.4449283183</v>
      </c>
      <c r="AI99">
        <v>1162653.0171033125</v>
      </c>
      <c r="AJ99">
        <v>2346897.179841659</v>
      </c>
      <c r="AK99">
        <v>4549620.5795459934</v>
      </c>
      <c r="AL99">
        <v>4732719.0830390071</v>
      </c>
      <c r="AM99">
        <v>4426313.8911071653</v>
      </c>
      <c r="AN99">
        <v>5948363.3770698467</v>
      </c>
      <c r="AO99">
        <v>3423998.524053399</v>
      </c>
      <c r="AP99">
        <v>6943695.1334532276</v>
      </c>
      <c r="AQ99">
        <v>22703000.664422795</v>
      </c>
      <c r="AR99">
        <v>23321076.854414746</v>
      </c>
      <c r="AS99">
        <v>21696575.242569733</v>
      </c>
      <c r="AT99">
        <v>29050232.693962459</v>
      </c>
      <c r="AU99">
        <v>17246661.38747786</v>
      </c>
      <c r="AV99">
        <v>34500611.21650748</v>
      </c>
      <c r="AW99">
        <v>24056.72568739087</v>
      </c>
      <c r="AX99">
        <v>21076.433831047761</v>
      </c>
      <c r="AY99">
        <v>19070.704762363232</v>
      </c>
      <c r="AZ99">
        <v>23395.4966836733</v>
      </c>
      <c r="BA99">
        <v>19222.336092715868</v>
      </c>
      <c r="BB99">
        <v>28929.767149902855</v>
      </c>
      <c r="BC99">
        <v>41516.081291286195</v>
      </c>
      <c r="BD99">
        <v>40103.833387636238</v>
      </c>
      <c r="BE99">
        <v>37773.141047334</v>
      </c>
      <c r="BF99">
        <v>44596.600260840933</v>
      </c>
      <c r="BG99">
        <v>36316.030783422873</v>
      </c>
      <c r="BH99">
        <v>56118.766475750563</v>
      </c>
      <c r="BI99">
        <v>63340.275796155351</v>
      </c>
      <c r="BJ99">
        <v>63888.082833371831</v>
      </c>
      <c r="BK99">
        <v>61151.18640354745</v>
      </c>
      <c r="BL99">
        <v>71097.979732300475</v>
      </c>
      <c r="BM99">
        <v>57683.149146806638</v>
      </c>
      <c r="BN99">
        <v>90105.015633060189</v>
      </c>
    </row>
    <row r="100" spans="1:66">
      <c r="A100">
        <v>2011</v>
      </c>
      <c r="B100">
        <v>61721.985131199639</v>
      </c>
      <c r="C100">
        <v>58241.099975089171</v>
      </c>
      <c r="D100">
        <v>71386.058846544518</v>
      </c>
      <c r="E100">
        <v>52751.247072169601</v>
      </c>
      <c r="F100">
        <v>87960.950912822242</v>
      </c>
      <c r="G100">
        <v>99357.394320651307</v>
      </c>
      <c r="H100">
        <v>102345.1973297097</v>
      </c>
      <c r="I100">
        <v>97563.393084209645</v>
      </c>
      <c r="J100">
        <v>119084.42892656688</v>
      </c>
      <c r="K100">
        <v>86423.622707376155</v>
      </c>
      <c r="L100">
        <v>147202.25826234467</v>
      </c>
      <c r="M100">
        <v>238877.7094606187</v>
      </c>
      <c r="N100">
        <v>251999.00840608374</v>
      </c>
      <c r="O100">
        <v>240268.33064751918</v>
      </c>
      <c r="P100">
        <v>304166.30664534128</v>
      </c>
      <c r="Q100">
        <v>199451.96620484034</v>
      </c>
      <c r="R100">
        <v>371308.58218959975</v>
      </c>
      <c r="S100">
        <v>357648.63841525133</v>
      </c>
      <c r="T100">
        <v>376860.34766269079</v>
      </c>
      <c r="U100">
        <v>357696.21336014237</v>
      </c>
      <c r="V100">
        <v>462156.55156390427</v>
      </c>
      <c r="W100">
        <v>289846.74737533042</v>
      </c>
      <c r="X100">
        <v>553642.75320741953</v>
      </c>
      <c r="Y100">
        <v>976891.43421184027</v>
      </c>
      <c r="Z100">
        <v>1026802.841266911</v>
      </c>
      <c r="AA100">
        <v>964637.69311623694</v>
      </c>
      <c r="AB100">
        <v>1283133.5271091622</v>
      </c>
      <c r="AC100">
        <v>755587.74339073652</v>
      </c>
      <c r="AD100">
        <v>1502805.5830676227</v>
      </c>
      <c r="AE100">
        <v>1528172.7317482198</v>
      </c>
      <c r="AF100">
        <v>1604614.6487385293</v>
      </c>
      <c r="AG100">
        <v>1499940.8691863131</v>
      </c>
      <c r="AH100">
        <v>2009704.8573169613</v>
      </c>
      <c r="AI100">
        <v>1172631.4160828579</v>
      </c>
      <c r="AJ100">
        <v>2347051.0194164799</v>
      </c>
      <c r="AK100">
        <v>4439768.5387208192</v>
      </c>
      <c r="AL100">
        <v>4638969.9377135243</v>
      </c>
      <c r="AM100">
        <v>4291486.2143012621</v>
      </c>
      <c r="AN100">
        <v>5802666.8417368764</v>
      </c>
      <c r="AO100">
        <v>3384672.7314115763</v>
      </c>
      <c r="AP100">
        <v>6773427.0320091965</v>
      </c>
      <c r="AQ100">
        <v>20795683.056438681</v>
      </c>
      <c r="AR100">
        <v>21532289.61383253</v>
      </c>
      <c r="AS100">
        <v>19796409.915305957</v>
      </c>
      <c r="AT100">
        <v>26702037.134910226</v>
      </c>
      <c r="AU100">
        <v>16051274.136912264</v>
      </c>
      <c r="AV100">
        <v>31633746.397893868</v>
      </c>
      <c r="AW100">
        <v>24086.575941747979</v>
      </c>
      <c r="AX100">
        <v>21098.772932689575</v>
      </c>
      <c r="AY100">
        <v>18918.806865968698</v>
      </c>
      <c r="AZ100">
        <v>23687.688766522147</v>
      </c>
      <c r="BA100">
        <v>19078.871436963043</v>
      </c>
      <c r="BB100">
        <v>28719.643563299807</v>
      </c>
      <c r="BC100">
        <v>42038.015761264185</v>
      </c>
      <c r="BD100">
        <v>40580.093656212513</v>
      </c>
      <c r="BE100">
        <v>38015.852122596945</v>
      </c>
      <c r="BF100">
        <v>45521.58686890042</v>
      </c>
      <c r="BG100">
        <v>36451.167168539512</v>
      </c>
      <c r="BH100">
        <v>56477.88077095808</v>
      </c>
      <c r="BI100">
        <v>64477.315535659451</v>
      </c>
      <c r="BJ100">
        <v>64931.744560616185</v>
      </c>
      <c r="BK100">
        <v>61887.15869338224</v>
      </c>
      <c r="BL100">
        <v>72813.959496873256</v>
      </c>
      <c r="BM100">
        <v>58166.536833010097</v>
      </c>
      <c r="BN100">
        <v>91175.67728053093</v>
      </c>
    </row>
    <row r="101" spans="1:66">
      <c r="A101">
        <v>2012</v>
      </c>
      <c r="B101">
        <v>63190.612507866885</v>
      </c>
      <c r="C101">
        <v>59614.674094025424</v>
      </c>
      <c r="D101">
        <v>73649.895047690195</v>
      </c>
      <c r="E101">
        <v>53513.981599013583</v>
      </c>
      <c r="F101">
        <v>89694.680546005649</v>
      </c>
      <c r="G101">
        <v>102483.18730530313</v>
      </c>
      <c r="H101">
        <v>105401.39067609749</v>
      </c>
      <c r="I101">
        <v>100534.81510656851</v>
      </c>
      <c r="J101">
        <v>123684.2686820159</v>
      </c>
      <c r="K101">
        <v>88071.205429624024</v>
      </c>
      <c r="L101">
        <v>151279.91159341522</v>
      </c>
      <c r="M101">
        <v>251597.50840438181</v>
      </c>
      <c r="N101">
        <v>264761.6041560322</v>
      </c>
      <c r="O101">
        <v>252811.92852598344</v>
      </c>
      <c r="P101">
        <v>322912.19850641867</v>
      </c>
      <c r="Q101">
        <v>206542.09170981275</v>
      </c>
      <c r="R101">
        <v>388872.78461976664</v>
      </c>
      <c r="S101">
        <v>379707.94258850568</v>
      </c>
      <c r="T101">
        <v>399334.63312700111</v>
      </c>
      <c r="U101">
        <v>379439.86815667938</v>
      </c>
      <c r="V101">
        <v>495437.25992327748</v>
      </c>
      <c r="W101">
        <v>301962.74838114931</v>
      </c>
      <c r="X101">
        <v>585206.55025581911</v>
      </c>
      <c r="Y101">
        <v>1053325.869774393</v>
      </c>
      <c r="Z101">
        <v>1105957.1681972768</v>
      </c>
      <c r="AA101">
        <v>1037635.0847978101</v>
      </c>
      <c r="AB101">
        <v>1401818.7202117909</v>
      </c>
      <c r="AC101">
        <v>795656.013666532</v>
      </c>
      <c r="AD101">
        <v>1614575.4187030466</v>
      </c>
      <c r="AE101">
        <v>1654221.1405674815</v>
      </c>
      <c r="AF101">
        <v>1735565.6245029359</v>
      </c>
      <c r="AG101">
        <v>1617386.1892400577</v>
      </c>
      <c r="AH101">
        <v>2210164.4198484877</v>
      </c>
      <c r="AI101">
        <v>1234781.9081070875</v>
      </c>
      <c r="AJ101">
        <v>2533767.7903407766</v>
      </c>
      <c r="AK101">
        <v>4850668.2883108156</v>
      </c>
      <c r="AL101">
        <v>5065456.9196208604</v>
      </c>
      <c r="AM101">
        <v>4648253.7431762861</v>
      </c>
      <c r="AN101">
        <v>6483331.3422803394</v>
      </c>
      <c r="AO101">
        <v>3548701.2904204698</v>
      </c>
      <c r="AP101">
        <v>7385752.8864450306</v>
      </c>
      <c r="AQ101">
        <v>23046028.148450587</v>
      </c>
      <c r="AR101">
        <v>23837456.651686661</v>
      </c>
      <c r="AS101">
        <v>21452545.045404479</v>
      </c>
      <c r="AT101">
        <v>30552627.635591373</v>
      </c>
      <c r="AU101">
        <v>16728687.238095107</v>
      </c>
      <c r="AV101">
        <v>34951214.519409418</v>
      </c>
      <c r="AW101">
        <v>23898.037710430632</v>
      </c>
      <c r="AX101">
        <v>20979.834339636265</v>
      </c>
      <c r="AY101">
        <v>18694.533081482325</v>
      </c>
      <c r="AZ101">
        <v>23615.521413364495</v>
      </c>
      <c r="BA101">
        <v>18956.757768403149</v>
      </c>
      <c r="BB101">
        <v>28109.449498596092</v>
      </c>
      <c r="BC101">
        <v>42256.51296380967</v>
      </c>
      <c r="BD101">
        <v>40793.83565807074</v>
      </c>
      <c r="BE101">
        <v>38148.312490474535</v>
      </c>
      <c r="BF101">
        <v>45954.083552275923</v>
      </c>
      <c r="BG101">
        <v>36510.858253369224</v>
      </c>
      <c r="BH101">
        <v>56452.668982254429</v>
      </c>
      <c r="BI101">
        <v>65204.607030533451</v>
      </c>
      <c r="BJ101">
        <v>65561.337306113826</v>
      </c>
      <c r="BK101">
        <v>62465.536751714797</v>
      </c>
      <c r="BL101">
        <v>73877.286225915188</v>
      </c>
      <c r="BM101">
        <v>58453.483859576816</v>
      </c>
      <c r="BN101">
        <v>91881.693336827317</v>
      </c>
    </row>
    <row r="102" spans="1:66">
      <c r="A102">
        <v>2013</v>
      </c>
      <c r="B102">
        <v>63277.568596870871</v>
      </c>
      <c r="C102">
        <v>59528.29733521169</v>
      </c>
      <c r="D102">
        <v>73350.6603826098</v>
      </c>
      <c r="E102">
        <v>53963.022267996181</v>
      </c>
      <c r="F102">
        <v>89408.504386552362</v>
      </c>
      <c r="G102">
        <v>102104.00678292866</v>
      </c>
      <c r="H102">
        <v>105049.67036527931</v>
      </c>
      <c r="I102">
        <v>99918.392353139381</v>
      </c>
      <c r="J102">
        <v>122351.11251131403</v>
      </c>
      <c r="K102">
        <v>88611.384588680216</v>
      </c>
      <c r="L102">
        <v>150276.27589534273</v>
      </c>
      <c r="M102">
        <v>245228.3488760943</v>
      </c>
      <c r="N102">
        <v>258325.94295700538</v>
      </c>
      <c r="O102">
        <v>246015.28900279664</v>
      </c>
      <c r="P102">
        <v>311837.85558382439</v>
      </c>
      <c r="Q102">
        <v>204609.9353619591</v>
      </c>
      <c r="R102">
        <v>379332.13287706662</v>
      </c>
      <c r="S102">
        <v>365496.74425385246</v>
      </c>
      <c r="T102">
        <v>385032.99414577137</v>
      </c>
      <c r="U102">
        <v>365147.34600426024</v>
      </c>
      <c r="V102">
        <v>472126.46253025206</v>
      </c>
      <c r="W102">
        <v>296293.99476961041</v>
      </c>
      <c r="X102">
        <v>563457.90909050615</v>
      </c>
      <c r="Y102">
        <v>970939.49004378135</v>
      </c>
      <c r="Z102">
        <v>1023407.9581114789</v>
      </c>
      <c r="AA102">
        <v>961823.16848941718</v>
      </c>
      <c r="AB102">
        <v>1278842.9208169116</v>
      </c>
      <c r="AC102">
        <v>753511.03515221295</v>
      </c>
      <c r="AD102">
        <v>1493711.256989514</v>
      </c>
      <c r="AE102">
        <v>1496568.0228796233</v>
      </c>
      <c r="AF102">
        <v>1575470.008851076</v>
      </c>
      <c r="AG102">
        <v>1472181.9777069939</v>
      </c>
      <c r="AH102">
        <v>1975821.0862535113</v>
      </c>
      <c r="AI102">
        <v>1148255.6570643166</v>
      </c>
      <c r="AJ102">
        <v>2296682.6297864765</v>
      </c>
      <c r="AK102">
        <v>4216465.7518845862</v>
      </c>
      <c r="AL102">
        <v>4414301.3131836699</v>
      </c>
      <c r="AM102">
        <v>4065160.971195492</v>
      </c>
      <c r="AN102">
        <v>5569626.5358001916</v>
      </c>
      <c r="AO102">
        <v>3169951.8290149532</v>
      </c>
      <c r="AP102">
        <v>6413994.3679646831</v>
      </c>
      <c r="AQ102">
        <v>19572993.886739887</v>
      </c>
      <c r="AR102">
        <v>20266283.234795891</v>
      </c>
      <c r="AS102">
        <v>18373663.221811112</v>
      </c>
      <c r="AT102">
        <v>25367770.519198123</v>
      </c>
      <c r="AU102">
        <v>14770898.5683777</v>
      </c>
      <c r="AV102">
        <v>29542520.102034234</v>
      </c>
      <c r="AW102">
        <v>24451.130410813079</v>
      </c>
      <c r="AX102">
        <v>21505.466828462439</v>
      </c>
      <c r="AY102">
        <v>19138.202317284002</v>
      </c>
      <c r="AZ102">
        <v>24350.208253905585</v>
      </c>
      <c r="BA102">
        <v>19314.659947312146</v>
      </c>
      <c r="BB102">
        <v>28540.732877761991</v>
      </c>
      <c r="BC102">
        <v>43060.815232512701</v>
      </c>
      <c r="BD102">
        <v>41605.527001300354</v>
      </c>
      <c r="BE102">
        <v>38807.520483257802</v>
      </c>
      <c r="BF102">
        <v>46852.083138030415</v>
      </c>
      <c r="BG102">
        <v>37224.476368666961</v>
      </c>
      <c r="BH102">
        <v>57194.767887606315</v>
      </c>
      <c r="BI102">
        <v>66322.921259637224</v>
      </c>
      <c r="BJ102">
        <v>66730.602217347754</v>
      </c>
      <c r="BK102">
        <v>63394.168190725053</v>
      </c>
      <c r="BL102">
        <v>74979.426743186443</v>
      </c>
      <c r="BM102">
        <v>59611.746895360477</v>
      </c>
      <c r="BN102">
        <v>93012.311649911731</v>
      </c>
    </row>
    <row r="103" spans="1:66">
      <c r="A103">
        <v>2014</v>
      </c>
      <c r="B103">
        <v>64632.829094455396</v>
      </c>
      <c r="C103">
        <v>61022.249323637399</v>
      </c>
      <c r="D103">
        <v>75013.965322715274</v>
      </c>
      <c r="E103">
        <v>55060.249344519092</v>
      </c>
      <c r="F103">
        <v>91069.533327791985</v>
      </c>
      <c r="G103">
        <v>104340.26711044779</v>
      </c>
      <c r="H103">
        <v>107265.5535929563</v>
      </c>
      <c r="I103">
        <v>102347.10333769888</v>
      </c>
      <c r="J103">
        <v>125126.84298810948</v>
      </c>
      <c r="K103">
        <v>90351.035444215027</v>
      </c>
      <c r="L103">
        <v>153059.92994191739</v>
      </c>
      <c r="M103">
        <v>252822.42374615703</v>
      </c>
      <c r="N103">
        <v>265941.28988491895</v>
      </c>
      <c r="O103">
        <v>253931.63535832</v>
      </c>
      <c r="P103">
        <v>321515.70020795055</v>
      </c>
      <c r="Q103">
        <v>210399.10369937925</v>
      </c>
      <c r="R103">
        <v>390133.77465536585</v>
      </c>
      <c r="S103">
        <v>378082.96687060944</v>
      </c>
      <c r="T103">
        <v>397834.92428833165</v>
      </c>
      <c r="U103">
        <v>378087.9633077741</v>
      </c>
      <c r="V103">
        <v>488447.61379305471</v>
      </c>
      <c r="W103">
        <v>305937.61295022344</v>
      </c>
      <c r="X103">
        <v>581989.35827707511</v>
      </c>
      <c r="Y103">
        <v>1012429.3939763621</v>
      </c>
      <c r="Z103">
        <v>1065383.4635349186</v>
      </c>
      <c r="AA103">
        <v>1003554.6562325972</v>
      </c>
      <c r="AB103">
        <v>1334612.4687523758</v>
      </c>
      <c r="AC103">
        <v>784127.99892495072</v>
      </c>
      <c r="AD103">
        <v>1553380.3671605925</v>
      </c>
      <c r="AE103">
        <v>1563661.0261509067</v>
      </c>
      <c r="AF103">
        <v>1643767.5073123232</v>
      </c>
      <c r="AG103">
        <v>1539951.5808275973</v>
      </c>
      <c r="AH103">
        <v>2071037.5127545446</v>
      </c>
      <c r="AI103">
        <v>1193615.0758665116</v>
      </c>
      <c r="AJ103">
        <v>2394367.2588858432</v>
      </c>
      <c r="AK103">
        <v>4425049.6860222807</v>
      </c>
      <c r="AL103">
        <v>4633092.7146031335</v>
      </c>
      <c r="AM103">
        <v>4284120.847085271</v>
      </c>
      <c r="AN103">
        <v>5895819.6670768298</v>
      </c>
      <c r="AO103">
        <v>3287498.968852655</v>
      </c>
      <c r="AP103">
        <v>6727401.0348840952</v>
      </c>
      <c r="AQ103">
        <v>20337563.298378948</v>
      </c>
      <c r="AR103">
        <v>21116420.853239965</v>
      </c>
      <c r="AS103">
        <v>19258117.243363556</v>
      </c>
      <c r="AT103">
        <v>26854266.522033535</v>
      </c>
      <c r="AU103">
        <v>15004585.236046709</v>
      </c>
      <c r="AV103">
        <v>30715273.83207893</v>
      </c>
      <c r="AW103">
        <v>24925.391078462995</v>
      </c>
      <c r="AX103">
        <v>22000.104595954483</v>
      </c>
      <c r="AY103">
        <v>19697.395309575921</v>
      </c>
      <c r="AZ103">
        <v>24901.087657321063</v>
      </c>
      <c r="BA103">
        <v>19769.46324482316</v>
      </c>
      <c r="BB103">
        <v>29079.13671366659</v>
      </c>
      <c r="BC103">
        <v>43722.874133155216</v>
      </c>
      <c r="BD103">
        <v>42265.222339959444</v>
      </c>
      <c r="BE103">
        <v>39587.873097561554</v>
      </c>
      <c r="BF103">
        <v>47624.883668800241</v>
      </c>
      <c r="BG103">
        <v>37800.376638423513</v>
      </c>
      <c r="BH103">
        <v>57840.173180283782</v>
      </c>
      <c r="BI103">
        <v>67219.727951520472</v>
      </c>
      <c r="BJ103">
        <v>67596.619519965636</v>
      </c>
      <c r="BK103">
        <v>64450.970332543598</v>
      </c>
      <c r="BL103">
        <v>76029.628683149203</v>
      </c>
      <c r="BM103">
        <v>60339.01838042395</v>
      </c>
      <c r="BN103">
        <v>93791.468763555269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G105"/>
  <sheetViews>
    <sheetView workbookViewId="0">
      <pane xSplit="1" ySplit="1" topLeftCell="B71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7">
      <c r="A1" t="s">
        <v>1</v>
      </c>
      <c r="B1" t="s">
        <v>596</v>
      </c>
      <c r="C1" t="s">
        <v>595</v>
      </c>
      <c r="D1" t="s">
        <v>597</v>
      </c>
      <c r="E1" t="s">
        <v>598</v>
      </c>
      <c r="F1" t="s">
        <v>599</v>
      </c>
      <c r="G1" t="s">
        <v>600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24128.080361600001</v>
      </c>
      <c r="C51">
        <v>19365.9592376</v>
      </c>
      <c r="D51">
        <v>21588.282428800001</v>
      </c>
      <c r="E51">
        <v>35557.171059200002</v>
      </c>
      <c r="F51">
        <v>10794.141214400001</v>
      </c>
      <c r="G51">
        <v>35239.696317599999</v>
      </c>
    </row>
    <row r="52" spans="1:7">
      <c r="A52">
        <v>1963</v>
      </c>
      <c r="B52">
        <v>25024.707299499998</v>
      </c>
      <c r="C52">
        <v>20020.654582525</v>
      </c>
      <c r="D52">
        <v>22520.4590837</v>
      </c>
      <c r="E52">
        <v>36910.998895299999</v>
      </c>
      <c r="F52">
        <v>10488.761260974999</v>
      </c>
      <c r="G52">
        <v>36906.555180675001</v>
      </c>
    </row>
    <row r="53" spans="1:7">
      <c r="A53">
        <v>1964</v>
      </c>
      <c r="B53">
        <v>25921.334237399999</v>
      </c>
      <c r="C53">
        <v>20675.349927449999</v>
      </c>
      <c r="D53">
        <v>23452.635738599998</v>
      </c>
      <c r="E53">
        <v>38264.826731399997</v>
      </c>
      <c r="F53">
        <v>10183.38130755</v>
      </c>
      <c r="G53">
        <v>38573.414043749995</v>
      </c>
    </row>
    <row r="54" spans="1:7">
      <c r="A54">
        <v>1965</v>
      </c>
      <c r="B54">
        <v>27379.932457499999</v>
      </c>
      <c r="C54">
        <v>22108.503811725001</v>
      </c>
      <c r="D54">
        <v>24821.364962699998</v>
      </c>
      <c r="E54">
        <v>40467.040652700001</v>
      </c>
      <c r="F54">
        <v>10682.834356575</v>
      </c>
      <c r="G54">
        <v>40621.334308874997</v>
      </c>
    </row>
    <row r="55" spans="1:7">
      <c r="A55">
        <v>1966</v>
      </c>
      <c r="B55">
        <v>28838.530677600003</v>
      </c>
      <c r="C55">
        <v>23541.657696000002</v>
      </c>
      <c r="D55">
        <v>26190.094186800001</v>
      </c>
      <c r="E55">
        <v>42669.254574000006</v>
      </c>
      <c r="F55">
        <v>11182.2874056</v>
      </c>
      <c r="G55">
        <v>42669.254574000006</v>
      </c>
    </row>
    <row r="56" spans="1:7">
      <c r="A56">
        <v>1967</v>
      </c>
      <c r="B56">
        <v>28868.343876900002</v>
      </c>
      <c r="C56">
        <v>25152.616447200002</v>
      </c>
      <c r="D56">
        <v>27439.217942399999</v>
      </c>
      <c r="E56">
        <v>42302.1276612</v>
      </c>
      <c r="F56">
        <v>13719.608971199999</v>
      </c>
      <c r="G56">
        <v>43445.428408799999</v>
      </c>
    </row>
    <row r="57" spans="1:7">
      <c r="A57">
        <v>1968</v>
      </c>
      <c r="B57">
        <v>29865.34452305</v>
      </c>
      <c r="C57">
        <v>26303.4226992</v>
      </c>
      <c r="D57">
        <v>28221.380604350001</v>
      </c>
      <c r="E57">
        <v>43017.055872650002</v>
      </c>
      <c r="F57">
        <v>14795.675268300001</v>
      </c>
      <c r="G57">
        <v>45209.007764250004</v>
      </c>
    </row>
    <row r="58" spans="1:7">
      <c r="A58">
        <v>1969</v>
      </c>
      <c r="B58">
        <v>30806.040207299997</v>
      </c>
      <c r="C58">
        <v>27151.086284399997</v>
      </c>
      <c r="D58">
        <v>28717.495108499999</v>
      </c>
      <c r="E58">
        <v>43598.378937449997</v>
      </c>
      <c r="F58">
        <v>15925.156378349999</v>
      </c>
      <c r="G58">
        <v>46731.196585649996</v>
      </c>
    </row>
    <row r="59" spans="1:7">
      <c r="A59">
        <v>1970</v>
      </c>
      <c r="B59">
        <v>29993.813754300001</v>
      </c>
      <c r="C59">
        <v>26771.3378964</v>
      </c>
      <c r="D59">
        <v>28010.751687900003</v>
      </c>
      <c r="E59">
        <v>42140.068911000002</v>
      </c>
      <c r="F59">
        <v>15864.4965312</v>
      </c>
      <c r="G59">
        <v>45610.427527200001</v>
      </c>
    </row>
    <row r="60" spans="1:7">
      <c r="A60">
        <v>1971</v>
      </c>
      <c r="B60">
        <v>29961.117103299999</v>
      </c>
      <c r="C60">
        <v>26422.402484799997</v>
      </c>
      <c r="D60">
        <v>28073.802640099999</v>
      </c>
      <c r="E60">
        <v>41992.746806199997</v>
      </c>
      <c r="F60">
        <v>15806.258629299999</v>
      </c>
      <c r="G60">
        <v>45531.461424699999</v>
      </c>
    </row>
    <row r="61" spans="1:7">
      <c r="A61">
        <v>1972</v>
      </c>
      <c r="B61">
        <v>30970.575953400003</v>
      </c>
      <c r="C61">
        <v>27579.636980400002</v>
      </c>
      <c r="D61">
        <v>28936.0125696</v>
      </c>
      <c r="E61">
        <v>42951.893658000001</v>
      </c>
      <c r="F61">
        <v>17406.820061400002</v>
      </c>
      <c r="G61">
        <v>46568.895229200003</v>
      </c>
    </row>
    <row r="62" spans="1:7">
      <c r="A62">
        <v>1973</v>
      </c>
      <c r="B62">
        <v>31722.035359000001</v>
      </c>
      <c r="C62">
        <v>28506.964207749999</v>
      </c>
      <c r="D62">
        <v>29792.992668250001</v>
      </c>
      <c r="E62">
        <v>44153.643810499998</v>
      </c>
      <c r="F62">
        <v>18433.0746005</v>
      </c>
      <c r="G62">
        <v>47583.053038500002</v>
      </c>
    </row>
    <row r="63" spans="1:7">
      <c r="A63">
        <v>1974</v>
      </c>
      <c r="B63">
        <v>31369.409667300002</v>
      </c>
      <c r="C63">
        <v>28607.323281500001</v>
      </c>
      <c r="D63">
        <v>29791.074589700002</v>
      </c>
      <c r="E63">
        <v>42615.047095200003</v>
      </c>
      <c r="F63">
        <v>18940.020931200001</v>
      </c>
      <c r="G63">
        <v>46560.884789200005</v>
      </c>
    </row>
    <row r="64" spans="1:7">
      <c r="A64">
        <v>1975</v>
      </c>
      <c r="B64">
        <v>30063.375286400002</v>
      </c>
      <c r="C64">
        <v>27527.909900800001</v>
      </c>
      <c r="D64">
        <v>27890.119241600001</v>
      </c>
      <c r="E64">
        <v>40205.2368288</v>
      </c>
      <c r="F64">
        <v>19197.0950624</v>
      </c>
      <c r="G64">
        <v>44189.5395776</v>
      </c>
    </row>
    <row r="65" spans="1:7">
      <c r="A65">
        <v>1976</v>
      </c>
      <c r="B65">
        <v>31428.6232581</v>
      </c>
      <c r="C65">
        <v>29024.247708300001</v>
      </c>
      <c r="D65">
        <v>29195.988818999998</v>
      </c>
      <c r="E65">
        <v>41217.866567999998</v>
      </c>
      <c r="F65">
        <v>20608.933283999999</v>
      </c>
      <c r="G65">
        <v>46370.099888999997</v>
      </c>
    </row>
    <row r="66" spans="1:7">
      <c r="A66">
        <v>1977</v>
      </c>
      <c r="B66">
        <v>32062.043534400003</v>
      </c>
      <c r="C66">
        <v>29633.100842400003</v>
      </c>
      <c r="D66">
        <v>29956.959868000002</v>
      </c>
      <c r="E66">
        <v>42425.5323536</v>
      </c>
      <c r="F66">
        <v>21212.7661768</v>
      </c>
      <c r="G66">
        <v>46959.558712000005</v>
      </c>
    </row>
    <row r="67" spans="1:7">
      <c r="A67">
        <v>1978</v>
      </c>
      <c r="B67">
        <v>33021.911618400001</v>
      </c>
      <c r="C67">
        <v>30295.331760000001</v>
      </c>
      <c r="D67">
        <v>30598.285077600001</v>
      </c>
      <c r="E67">
        <v>43625.277734399999</v>
      </c>
      <c r="F67">
        <v>21964.115526000001</v>
      </c>
      <c r="G67">
        <v>47260.717545600004</v>
      </c>
    </row>
    <row r="68" spans="1:7">
      <c r="A68">
        <v>1979</v>
      </c>
      <c r="B68">
        <v>33044.1701436</v>
      </c>
      <c r="C68">
        <v>30803.887422</v>
      </c>
      <c r="D68">
        <v>31083.9227622</v>
      </c>
      <c r="E68">
        <v>42565.371710399995</v>
      </c>
      <c r="F68">
        <v>22962.897896399998</v>
      </c>
      <c r="G68">
        <v>47325.9724938</v>
      </c>
    </row>
    <row r="69" spans="1:7">
      <c r="A69">
        <v>1980</v>
      </c>
      <c r="B69">
        <v>32400.296296199998</v>
      </c>
      <c r="C69">
        <v>30343.1346266</v>
      </c>
      <c r="D69">
        <v>30085.9894179</v>
      </c>
      <c r="E69">
        <v>41400.378600700002</v>
      </c>
      <c r="F69">
        <v>23143.068782999999</v>
      </c>
      <c r="G69">
        <v>46286.137565999998</v>
      </c>
    </row>
    <row r="70" spans="1:7">
      <c r="A70">
        <v>1981</v>
      </c>
      <c r="B70">
        <v>32211.156985400001</v>
      </c>
      <c r="C70">
        <v>29859.977643400001</v>
      </c>
      <c r="D70">
        <v>29389.741774999999</v>
      </c>
      <c r="E70">
        <v>40440.284682400001</v>
      </c>
      <c r="F70">
        <v>23394.2344529</v>
      </c>
      <c r="G70">
        <v>45612.879234799999</v>
      </c>
    </row>
    <row r="71" spans="1:7">
      <c r="A71">
        <v>1982</v>
      </c>
      <c r="B71">
        <v>31019.674588000002</v>
      </c>
      <c r="C71">
        <v>29025.552650199999</v>
      </c>
      <c r="D71">
        <v>27917.7071292</v>
      </c>
      <c r="E71">
        <v>38109.885922399997</v>
      </c>
      <c r="F71">
        <v>23043.1868368</v>
      </c>
      <c r="G71">
        <v>43870.682631600001</v>
      </c>
    </row>
    <row r="72" spans="1:7">
      <c r="A72">
        <v>1983</v>
      </c>
      <c r="B72">
        <v>30981.2271998</v>
      </c>
      <c r="C72">
        <v>28859.225336799998</v>
      </c>
      <c r="D72">
        <v>27586.024218999999</v>
      </c>
      <c r="E72">
        <v>37771.633161400001</v>
      </c>
      <c r="F72">
        <v>23342.020493</v>
      </c>
      <c r="G72">
        <v>43501.038191499996</v>
      </c>
    </row>
    <row r="73" spans="1:7">
      <c r="A73">
        <v>1984</v>
      </c>
      <c r="B73">
        <v>32271.392275599999</v>
      </c>
      <c r="C73">
        <v>30024.649775399997</v>
      </c>
      <c r="D73">
        <v>28594.904547999999</v>
      </c>
      <c r="E73">
        <v>39011.619776199994</v>
      </c>
      <c r="F73">
        <v>24305.668865799998</v>
      </c>
      <c r="G73">
        <v>44730.600685799996</v>
      </c>
    </row>
    <row r="74" spans="1:7">
      <c r="A74">
        <v>1985</v>
      </c>
      <c r="B74">
        <v>32956.6638475</v>
      </c>
      <c r="C74">
        <v>30785.86563</v>
      </c>
      <c r="D74">
        <v>29009.757997499997</v>
      </c>
      <c r="E74">
        <v>39863.749084999996</v>
      </c>
      <c r="F74">
        <v>24668.161562499998</v>
      </c>
      <c r="G74">
        <v>45586.762567499994</v>
      </c>
    </row>
    <row r="75" spans="1:7">
      <c r="A75">
        <v>1986</v>
      </c>
      <c r="B75">
        <v>33454.865857500001</v>
      </c>
      <c r="C75">
        <v>31327.677854999998</v>
      </c>
      <c r="D75">
        <v>29587.251307499999</v>
      </c>
      <c r="E75">
        <v>40223.191319999998</v>
      </c>
      <c r="F75">
        <v>25332.875302500001</v>
      </c>
      <c r="G75">
        <v>46217.993872499996</v>
      </c>
    </row>
    <row r="76" spans="1:7">
      <c r="A76">
        <v>1987</v>
      </c>
      <c r="B76">
        <v>34490.232674400002</v>
      </c>
      <c r="C76">
        <v>32040.106856000002</v>
      </c>
      <c r="D76">
        <v>30532.337121600001</v>
      </c>
      <c r="E76">
        <v>40898.254045599999</v>
      </c>
      <c r="F76">
        <v>26197.4991352</v>
      </c>
      <c r="G76">
        <v>46929.332983200002</v>
      </c>
    </row>
    <row r="77" spans="1:7">
      <c r="A77">
        <v>1988</v>
      </c>
      <c r="B77">
        <v>34929.4469952</v>
      </c>
      <c r="C77">
        <v>32746.356557999999</v>
      </c>
      <c r="D77">
        <v>31472.8871363</v>
      </c>
      <c r="E77">
        <v>41114.869900599995</v>
      </c>
      <c r="F77">
        <v>27106.706261899999</v>
      </c>
      <c r="G77">
        <v>47482.217009100001</v>
      </c>
    </row>
    <row r="78" spans="1:7">
      <c r="A78">
        <v>1989</v>
      </c>
      <c r="B78">
        <v>35641.413035999998</v>
      </c>
      <c r="C78">
        <v>33370.146519000002</v>
      </c>
      <c r="D78">
        <v>32147.156855999998</v>
      </c>
      <c r="E78">
        <v>41581.648541999995</v>
      </c>
      <c r="F78">
        <v>27779.336630999998</v>
      </c>
      <c r="G78">
        <v>47696.596856999997</v>
      </c>
    </row>
    <row r="79" spans="1:7">
      <c r="A79">
        <v>1990</v>
      </c>
      <c r="B79">
        <v>35781.735639600003</v>
      </c>
      <c r="C79">
        <v>33765.863209200004</v>
      </c>
      <c r="D79">
        <v>32253.9588864</v>
      </c>
      <c r="E79">
        <v>40821.416715600004</v>
      </c>
      <c r="F79">
        <v>28390.203394800003</v>
      </c>
      <c r="G79">
        <v>47373.002114399998</v>
      </c>
    </row>
    <row r="80" spans="1:7">
      <c r="A80">
        <v>1991</v>
      </c>
      <c r="B80">
        <v>35194.469241400002</v>
      </c>
      <c r="C80">
        <v>33248.231310999996</v>
      </c>
      <c r="D80">
        <v>31626.366368999999</v>
      </c>
      <c r="E80">
        <v>39735.691078999997</v>
      </c>
      <c r="F80">
        <v>28544.822979199998</v>
      </c>
      <c r="G80">
        <v>46547.523835399996</v>
      </c>
    </row>
    <row r="81" spans="1:7">
      <c r="A81">
        <v>1992</v>
      </c>
      <c r="B81">
        <v>35248.511881099999</v>
      </c>
      <c r="C81">
        <v>33193.665896999999</v>
      </c>
      <c r="D81">
        <v>31771.0802157</v>
      </c>
      <c r="E81">
        <v>39832.399076399997</v>
      </c>
      <c r="F81">
        <v>28451.713625999997</v>
      </c>
      <c r="G81">
        <v>46629.1973315</v>
      </c>
    </row>
    <row r="82" spans="1:7">
      <c r="A82">
        <v>1993</v>
      </c>
      <c r="B82">
        <v>35920.518534800001</v>
      </c>
      <c r="C82">
        <v>33608.038800800001</v>
      </c>
      <c r="D82">
        <v>32374.716275999999</v>
      </c>
      <c r="E82">
        <v>40699.643318399998</v>
      </c>
      <c r="F82">
        <v>28828.914017200001</v>
      </c>
      <c r="G82">
        <v>47020.421258000002</v>
      </c>
    </row>
    <row r="83" spans="1:7">
      <c r="A83">
        <v>1994</v>
      </c>
      <c r="B83">
        <v>36959.723822</v>
      </c>
      <c r="C83">
        <v>34696.883587999997</v>
      </c>
      <c r="D83">
        <v>33188.323431999997</v>
      </c>
      <c r="E83">
        <v>41636.260305600001</v>
      </c>
      <c r="F83">
        <v>29718.635073199999</v>
      </c>
      <c r="G83">
        <v>48123.068976399998</v>
      </c>
    </row>
    <row r="84" spans="1:7">
      <c r="A84">
        <v>1995</v>
      </c>
      <c r="B84">
        <v>37098.698379200003</v>
      </c>
      <c r="C84">
        <v>35177.251849599998</v>
      </c>
      <c r="D84">
        <v>33551.412478400001</v>
      </c>
      <c r="E84">
        <v>42124.020071999999</v>
      </c>
      <c r="F84">
        <v>30004.1265776</v>
      </c>
      <c r="G84">
        <v>48922.9847152</v>
      </c>
    </row>
    <row r="85" spans="1:7">
      <c r="A85">
        <v>1996</v>
      </c>
      <c r="B85">
        <v>38082.725962199998</v>
      </c>
      <c r="C85">
        <v>35910.707371199998</v>
      </c>
      <c r="D85">
        <v>34317.893737799997</v>
      </c>
      <c r="E85">
        <v>42861.166862400001</v>
      </c>
      <c r="F85">
        <v>30987.465231599999</v>
      </c>
      <c r="G85">
        <v>49666.825114200001</v>
      </c>
    </row>
    <row r="86" spans="1:7">
      <c r="A86">
        <v>1997</v>
      </c>
      <c r="B86">
        <v>39060.523204999998</v>
      </c>
      <c r="C86">
        <v>37071.987478199997</v>
      </c>
      <c r="D86">
        <v>35367.528283799998</v>
      </c>
      <c r="E86">
        <v>44031.862521999996</v>
      </c>
      <c r="F86">
        <v>31958.609894999998</v>
      </c>
      <c r="G86">
        <v>50707.6610334</v>
      </c>
    </row>
    <row r="87" spans="1:7">
      <c r="A87">
        <v>1998</v>
      </c>
      <c r="B87">
        <v>40662.918167999997</v>
      </c>
      <c r="C87">
        <v>38419.446820799996</v>
      </c>
      <c r="D87">
        <v>37017.277228799998</v>
      </c>
      <c r="E87">
        <v>45850.9456584</v>
      </c>
      <c r="F87">
        <v>32950.985411999995</v>
      </c>
      <c r="G87">
        <v>52581.359699999994</v>
      </c>
    </row>
    <row r="88" spans="1:7">
      <c r="A88">
        <v>1999</v>
      </c>
      <c r="B88">
        <v>41686.445334399999</v>
      </c>
      <c r="C88">
        <v>39477.891939199995</v>
      </c>
      <c r="D88">
        <v>38235.580654400001</v>
      </c>
      <c r="E88">
        <v>47069.794235199995</v>
      </c>
      <c r="F88">
        <v>33680.439276799996</v>
      </c>
      <c r="G88">
        <v>53971.5235952</v>
      </c>
    </row>
    <row r="89" spans="1:7">
      <c r="A89">
        <v>2000</v>
      </c>
      <c r="B89">
        <v>43019.188027199998</v>
      </c>
      <c r="C89">
        <v>40861.4858064</v>
      </c>
      <c r="D89">
        <v>39647.778307199995</v>
      </c>
      <c r="E89">
        <v>48278.587190399994</v>
      </c>
      <c r="F89">
        <v>35062.661088000001</v>
      </c>
      <c r="G89">
        <v>55291.119407999999</v>
      </c>
    </row>
    <row r="90" spans="1:7">
      <c r="A90">
        <v>2001</v>
      </c>
      <c r="B90">
        <v>43148.943758399997</v>
      </c>
      <c r="C90">
        <v>41044.117233600002</v>
      </c>
      <c r="D90">
        <v>39597.048997799997</v>
      </c>
      <c r="E90">
        <v>48147.906754800002</v>
      </c>
      <c r="F90">
        <v>35255.844290399997</v>
      </c>
      <c r="G90">
        <v>54988.592960399998</v>
      </c>
    </row>
    <row r="91" spans="1:7">
      <c r="A91">
        <v>2002</v>
      </c>
      <c r="B91">
        <v>42654.141189000002</v>
      </c>
      <c r="C91">
        <v>40456.806642900003</v>
      </c>
      <c r="D91">
        <v>39293.511883200001</v>
      </c>
      <c r="E91">
        <v>47565.830174399998</v>
      </c>
      <c r="F91">
        <v>35028.097764300001</v>
      </c>
      <c r="G91">
        <v>54028.578839399997</v>
      </c>
    </row>
    <row r="92" spans="1:7">
      <c r="A92">
        <v>2003</v>
      </c>
      <c r="B92">
        <v>42618.903156</v>
      </c>
      <c r="C92">
        <v>40468.988160000001</v>
      </c>
      <c r="D92">
        <v>39204.332280000002</v>
      </c>
      <c r="E92">
        <v>47171.664324000005</v>
      </c>
      <c r="F92">
        <v>35283.899052000001</v>
      </c>
      <c r="G92">
        <v>54127.271664</v>
      </c>
    </row>
    <row r="93" spans="1:7">
      <c r="A93">
        <v>2004</v>
      </c>
      <c r="B93">
        <v>43427.427274900001</v>
      </c>
      <c r="C93">
        <v>41212.997555499998</v>
      </c>
      <c r="D93">
        <v>40105.782695800001</v>
      </c>
      <c r="E93">
        <v>48102.334460300001</v>
      </c>
      <c r="F93">
        <v>35922.971003599996</v>
      </c>
      <c r="G93">
        <v>54991.671365099995</v>
      </c>
    </row>
    <row r="94" spans="1:7">
      <c r="A94">
        <v>2005</v>
      </c>
      <c r="B94">
        <v>43812.9838925</v>
      </c>
      <c r="C94">
        <v>41783.499625000004</v>
      </c>
      <c r="D94">
        <v>40350.922494999999</v>
      </c>
      <c r="E94">
        <v>48349.478137500002</v>
      </c>
      <c r="F94">
        <v>36411.335387500003</v>
      </c>
      <c r="G94">
        <v>55392.982360000002</v>
      </c>
    </row>
    <row r="95" spans="1:7">
      <c r="A95">
        <v>2006</v>
      </c>
      <c r="B95">
        <v>44405.908904700002</v>
      </c>
      <c r="C95">
        <v>42318.947128500004</v>
      </c>
      <c r="D95">
        <v>40579.812315000003</v>
      </c>
      <c r="E95">
        <v>48811.717098900001</v>
      </c>
      <c r="F95">
        <v>37217.485008900003</v>
      </c>
      <c r="G95">
        <v>55768.256352900004</v>
      </c>
    </row>
    <row r="96" spans="1:7">
      <c r="A96">
        <v>2007</v>
      </c>
      <c r="B96">
        <v>44122.721680499999</v>
      </c>
      <c r="C96">
        <v>42430.034147999999</v>
      </c>
      <c r="D96">
        <v>40173.117438000001</v>
      </c>
      <c r="E96">
        <v>48298.017594000004</v>
      </c>
      <c r="F96">
        <v>37803.3548925</v>
      </c>
      <c r="G96">
        <v>55520.151065999999</v>
      </c>
    </row>
    <row r="97" spans="1:7">
      <c r="A97">
        <v>2008</v>
      </c>
      <c r="B97">
        <v>43691.288791500003</v>
      </c>
      <c r="C97">
        <v>42032.125926000001</v>
      </c>
      <c r="D97">
        <v>39930.5196297</v>
      </c>
      <c r="E97">
        <v>47341.4470956</v>
      </c>
      <c r="F97">
        <v>37718.302475700002</v>
      </c>
      <c r="G97">
        <v>54862.985419200006</v>
      </c>
    </row>
    <row r="98" spans="1:7">
      <c r="A98">
        <v>2009</v>
      </c>
      <c r="B98">
        <v>41662.731</v>
      </c>
      <c r="C98">
        <v>39803.764000000003</v>
      </c>
      <c r="D98">
        <v>37288.690999999999</v>
      </c>
      <c r="E98">
        <v>44505.856999999996</v>
      </c>
      <c r="F98">
        <v>35976.478999999999</v>
      </c>
      <c r="G98">
        <v>51941.724999999999</v>
      </c>
    </row>
    <row r="99" spans="1:7">
      <c r="A99">
        <v>2010</v>
      </c>
      <c r="B99">
        <v>41974.872302999996</v>
      </c>
      <c r="C99">
        <v>40252.8262598</v>
      </c>
      <c r="D99">
        <v>37777.385072699995</v>
      </c>
      <c r="E99">
        <v>44342.685612399997</v>
      </c>
      <c r="F99">
        <v>36916.362051099997</v>
      </c>
      <c r="G99">
        <v>51984.264929099998</v>
      </c>
    </row>
    <row r="100" spans="1:7">
      <c r="A100">
        <v>2011</v>
      </c>
      <c r="B100">
        <v>42455.975082299999</v>
      </c>
      <c r="C100">
        <v>40665.028242599998</v>
      </c>
      <c r="D100">
        <v>37820.583261899999</v>
      </c>
      <c r="E100">
        <v>45195.070248899996</v>
      </c>
      <c r="F100">
        <v>36977.784749099999</v>
      </c>
      <c r="G100">
        <v>52358.857607699996</v>
      </c>
    </row>
    <row r="101" spans="1:7">
      <c r="A101">
        <v>2012</v>
      </c>
      <c r="B101">
        <v>42489.894482399999</v>
      </c>
      <c r="C101">
        <v>40629.023191200002</v>
      </c>
      <c r="D101">
        <v>37527.571039200004</v>
      </c>
      <c r="E101">
        <v>45384.583157599998</v>
      </c>
      <c r="F101">
        <v>36700.517132000001</v>
      </c>
      <c r="G101">
        <v>52104.396153599999</v>
      </c>
    </row>
    <row r="102" spans="1:7">
      <c r="A102">
        <v>2013</v>
      </c>
      <c r="B102">
        <v>43437.254741299999</v>
      </c>
      <c r="C102">
        <v>41606.176087100001</v>
      </c>
      <c r="D102">
        <v>38249.198554399998</v>
      </c>
      <c r="E102">
        <v>46590.779090199998</v>
      </c>
      <c r="F102">
        <v>37435.385819199997</v>
      </c>
      <c r="G102">
        <v>52796.101196099997</v>
      </c>
    </row>
    <row r="103" spans="1:7">
      <c r="A103">
        <v>2014</v>
      </c>
      <c r="B103">
        <v>43900</v>
      </c>
      <c r="C103">
        <v>42100</v>
      </c>
      <c r="D103">
        <v>39000</v>
      </c>
      <c r="E103">
        <v>47200</v>
      </c>
      <c r="F103">
        <v>38100</v>
      </c>
      <c r="G103">
        <v>53300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CH105"/>
  <sheetViews>
    <sheetView workbookViewId="0">
      <pane xSplit="1" ySplit="1" topLeftCell="B2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86">
      <c r="A1" t="s">
        <v>1</v>
      </c>
      <c r="B1" t="s">
        <v>605</v>
      </c>
      <c r="C1" t="s">
        <v>687</v>
      </c>
      <c r="D1" t="s">
        <v>688</v>
      </c>
      <c r="E1" t="s">
        <v>689</v>
      </c>
      <c r="F1" t="s">
        <v>690</v>
      </c>
      <c r="G1" t="s">
        <v>691</v>
      </c>
      <c r="H1" t="s">
        <v>692</v>
      </c>
      <c r="I1" t="s">
        <v>606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607</v>
      </c>
      <c r="Q1" t="s">
        <v>699</v>
      </c>
      <c r="R1" t="s">
        <v>700</v>
      </c>
      <c r="S1" t="s">
        <v>701</v>
      </c>
      <c r="T1" t="s">
        <v>702</v>
      </c>
      <c r="U1" t="s">
        <v>703</v>
      </c>
      <c r="V1" t="s">
        <v>704</v>
      </c>
      <c r="W1" t="s">
        <v>608</v>
      </c>
      <c r="X1" t="s">
        <v>705</v>
      </c>
      <c r="Y1" t="s">
        <v>706</v>
      </c>
      <c r="Z1" t="s">
        <v>707</v>
      </c>
      <c r="AA1" t="s">
        <v>708</v>
      </c>
      <c r="AB1" t="s">
        <v>709</v>
      </c>
      <c r="AC1" t="s">
        <v>710</v>
      </c>
      <c r="AD1" t="s">
        <v>609</v>
      </c>
      <c r="AE1" t="s">
        <v>711</v>
      </c>
      <c r="AF1" t="s">
        <v>712</v>
      </c>
      <c r="AG1" t="s">
        <v>713</v>
      </c>
      <c r="AH1" t="s">
        <v>714</v>
      </c>
      <c r="AI1" t="s">
        <v>715</v>
      </c>
      <c r="AJ1" t="s">
        <v>716</v>
      </c>
      <c r="AK1" t="s">
        <v>610</v>
      </c>
      <c r="AL1" t="s">
        <v>717</v>
      </c>
      <c r="AM1" t="s">
        <v>718</v>
      </c>
      <c r="AN1" t="s">
        <v>719</v>
      </c>
      <c r="AO1" t="s">
        <v>720</v>
      </c>
      <c r="AP1" t="s">
        <v>721</v>
      </c>
      <c r="AQ1" t="s">
        <v>722</v>
      </c>
      <c r="AR1" t="s">
        <v>611</v>
      </c>
      <c r="AS1" t="s">
        <v>723</v>
      </c>
      <c r="AT1" t="s">
        <v>724</v>
      </c>
      <c r="AU1" t="s">
        <v>725</v>
      </c>
      <c r="AV1" t="s">
        <v>726</v>
      </c>
      <c r="AW1" t="s">
        <v>727</v>
      </c>
      <c r="AX1" t="s">
        <v>728</v>
      </c>
      <c r="AY1" t="s">
        <v>612</v>
      </c>
      <c r="AZ1" t="s">
        <v>729</v>
      </c>
      <c r="BA1" t="s">
        <v>730</v>
      </c>
      <c r="BB1" t="s">
        <v>731</v>
      </c>
      <c r="BC1" t="s">
        <v>732</v>
      </c>
      <c r="BD1" t="s">
        <v>733</v>
      </c>
      <c r="BE1" t="s">
        <v>734</v>
      </c>
      <c r="BF1" t="s">
        <v>613</v>
      </c>
      <c r="BG1" t="s">
        <v>735</v>
      </c>
      <c r="BH1" t="s">
        <v>736</v>
      </c>
      <c r="BI1" t="s">
        <v>737</v>
      </c>
      <c r="BJ1" t="s">
        <v>738</v>
      </c>
      <c r="BK1" t="s">
        <v>739</v>
      </c>
      <c r="BL1" t="s">
        <v>740</v>
      </c>
      <c r="BM1" t="s">
        <v>614</v>
      </c>
      <c r="BN1" t="s">
        <v>741</v>
      </c>
      <c r="BO1" t="s">
        <v>742</v>
      </c>
      <c r="BP1" t="s">
        <v>743</v>
      </c>
      <c r="BQ1" t="s">
        <v>744</v>
      </c>
      <c r="BR1" t="s">
        <v>745</v>
      </c>
      <c r="BS1" t="s">
        <v>746</v>
      </c>
      <c r="BT1" t="s">
        <v>615</v>
      </c>
      <c r="BU1" t="s">
        <v>747</v>
      </c>
      <c r="BV1" t="s">
        <v>748</v>
      </c>
      <c r="BW1" t="s">
        <v>749</v>
      </c>
      <c r="BX1" t="s">
        <v>750</v>
      </c>
      <c r="BY1" t="s">
        <v>751</v>
      </c>
      <c r="BZ1" t="s">
        <v>752</v>
      </c>
      <c r="CA1" t="s">
        <v>803</v>
      </c>
      <c r="CB1" t="s">
        <v>804</v>
      </c>
      <c r="CC1" t="s">
        <v>805</v>
      </c>
      <c r="CD1" t="s">
        <v>806</v>
      </c>
      <c r="CE1" t="s">
        <v>807</v>
      </c>
      <c r="CF1" t="s">
        <v>808</v>
      </c>
      <c r="CG1" t="s">
        <v>809</v>
      </c>
      <c r="CH1" t="s">
        <v>810</v>
      </c>
    </row>
    <row r="2" spans="1:86">
      <c r="A2">
        <v>1913</v>
      </c>
      <c r="B2">
        <v>1</v>
      </c>
      <c r="C2">
        <v>1</v>
      </c>
      <c r="D2">
        <v>0.6851000687633455</v>
      </c>
      <c r="E2">
        <v>0.18359813253230067</v>
      </c>
      <c r="F2">
        <v>5.7797401469364122E-2</v>
      </c>
      <c r="G2">
        <v>4.3465672614092864E-2</v>
      </c>
      <c r="H2">
        <v>3.0038724620896819E-2</v>
      </c>
      <c r="P2">
        <v>0.40730551211679261</v>
      </c>
      <c r="Q2">
        <v>0.40647596278895037</v>
      </c>
      <c r="R2">
        <v>0.18739078087365346</v>
      </c>
      <c r="S2">
        <v>0.10492167255879431</v>
      </c>
      <c r="T2">
        <v>5.8602163531164118E-2</v>
      </c>
      <c r="U2">
        <v>3.2708067696114784E-2</v>
      </c>
      <c r="V2">
        <v>2.2866476247856881E-2</v>
      </c>
      <c r="W2">
        <v>0.30864433049737572</v>
      </c>
      <c r="X2">
        <v>0.30695102760992948</v>
      </c>
      <c r="Y2">
        <v>9.6434687811917469E-2</v>
      </c>
      <c r="Z2">
        <v>9.643831368180282E-2</v>
      </c>
      <c r="AA2">
        <v>7.2246241043368589E-2</v>
      </c>
      <c r="AB2">
        <v>2.3774146314020677E-2</v>
      </c>
      <c r="AC2">
        <v>1.8057752292661183E-2</v>
      </c>
      <c r="AD2">
        <v>0.17960041861867679</v>
      </c>
      <c r="AE2">
        <v>0.1796004186186769</v>
      </c>
      <c r="AF2">
        <v>3.4995889322342218E-2</v>
      </c>
      <c r="AG2">
        <v>5.8877872959745836E-2</v>
      </c>
      <c r="AH2">
        <v>5.8182218966421249E-2</v>
      </c>
      <c r="AI2">
        <v>1.6717072494741737E-2</v>
      </c>
      <c r="AJ2">
        <v>1.0827262542552542E-2</v>
      </c>
      <c r="AK2">
        <v>0.14726456931487061</v>
      </c>
      <c r="AL2">
        <v>0.14726456931487061</v>
      </c>
      <c r="AM2">
        <v>2.4272373097852726E-2</v>
      </c>
      <c r="AN2">
        <v>4.6683842008589653E-2</v>
      </c>
      <c r="AO2">
        <v>5.4088232007876914E-2</v>
      </c>
      <c r="AP2">
        <v>1.3995211895963795E-2</v>
      </c>
      <c r="AQ2">
        <v>8.2247783840018931E-3</v>
      </c>
      <c r="AR2">
        <v>8.6166081714558071E-2</v>
      </c>
      <c r="AS2">
        <v>8.6166081714558085E-2</v>
      </c>
      <c r="AT2">
        <v>8.8282717754135775E-3</v>
      </c>
      <c r="AU2">
        <v>2.4379546873737942E-2</v>
      </c>
      <c r="AV2">
        <v>4.0735135131564404E-2</v>
      </c>
      <c r="AW2">
        <v>8.2321928905803917E-3</v>
      </c>
      <c r="AX2">
        <v>3.9908035753613317E-3</v>
      </c>
      <c r="AY2">
        <v>2.7550162054507693E-2</v>
      </c>
      <c r="AZ2">
        <v>2.7550162054507693E-2</v>
      </c>
      <c r="BA2">
        <v>1.5511727848347917E-3</v>
      </c>
      <c r="BB2">
        <v>6.6887076186432932E-3</v>
      </c>
      <c r="BC2">
        <v>1.5650557825426667E-2</v>
      </c>
      <c r="BD2">
        <v>2.5701008237461001E-3</v>
      </c>
      <c r="BE2">
        <v>1.0895843754174265E-3</v>
      </c>
      <c r="BM2">
        <v>0.59269448788320744</v>
      </c>
      <c r="BN2">
        <v>0.59352403721104963</v>
      </c>
      <c r="BO2">
        <v>0.49770928788969204</v>
      </c>
      <c r="BP2">
        <v>7.8676459973506363E-2</v>
      </c>
      <c r="BQ2">
        <v>-8.0476206179999621E-4</v>
      </c>
      <c r="BR2">
        <v>1.0757604917978079E-2</v>
      </c>
      <c r="BS2">
        <v>7.1722483730399383E-3</v>
      </c>
      <c r="CA2">
        <v>0</v>
      </c>
      <c r="CB2">
        <v>4.7597295040511635E-3</v>
      </c>
      <c r="CC2">
        <v>4.9870062053086845E-3</v>
      </c>
      <c r="CD2">
        <v>5.789870179996378E-3</v>
      </c>
      <c r="CE2">
        <v>5.332606291433695E-3</v>
      </c>
      <c r="CF2">
        <v>3.5359883859233713E-3</v>
      </c>
      <c r="CG2">
        <v>1.0940497566772006E-3</v>
      </c>
      <c r="CH2">
        <v>-4.7597295040511635E-3</v>
      </c>
    </row>
    <row r="3" spans="1:86">
      <c r="A3">
        <v>1914</v>
      </c>
      <c r="B3">
        <v>1</v>
      </c>
      <c r="C3">
        <v>1</v>
      </c>
      <c r="D3">
        <v>0.69407471017604117</v>
      </c>
      <c r="E3">
        <v>0.1835909546300272</v>
      </c>
      <c r="F3">
        <v>5.0486618004866181E-2</v>
      </c>
      <c r="G3">
        <v>4.1183626735365679E-2</v>
      </c>
      <c r="H3">
        <v>3.0664090453699729E-2</v>
      </c>
      <c r="P3">
        <v>0.40928450409027906</v>
      </c>
      <c r="Q3">
        <v>0.40845495476243671</v>
      </c>
      <c r="R3">
        <v>0.18830312227930465</v>
      </c>
      <c r="S3">
        <v>0.10543250017677679</v>
      </c>
      <c r="T3">
        <v>5.88874773550404E-2</v>
      </c>
      <c r="U3">
        <v>3.2867312053381906E-2</v>
      </c>
      <c r="V3">
        <v>2.2977805273676599E-2</v>
      </c>
      <c r="W3">
        <v>0.31062332247086216</v>
      </c>
      <c r="X3">
        <v>0.30893001958341582</v>
      </c>
      <c r="Y3">
        <v>9.7056426968914089E-2</v>
      </c>
      <c r="Z3">
        <v>9.7060076215712221E-2</v>
      </c>
      <c r="AA3">
        <v>7.2712031082426798E-2</v>
      </c>
      <c r="AB3">
        <v>2.3927424330707187E-2</v>
      </c>
      <c r="AC3">
        <v>1.8174175251478554E-2</v>
      </c>
      <c r="AD3">
        <v>0.1815794105921632</v>
      </c>
      <c r="AE3">
        <v>0.1815794105921632</v>
      </c>
      <c r="AF3">
        <v>3.5381504147778534E-2</v>
      </c>
      <c r="AG3">
        <v>5.952664003333865E-2</v>
      </c>
      <c r="AH3">
        <v>5.8823320725647311E-2</v>
      </c>
      <c r="AI3">
        <v>1.6901275585924521E-2</v>
      </c>
      <c r="AJ3">
        <v>1.0946566639009208E-2</v>
      </c>
      <c r="AK3">
        <v>0.15080262243019749</v>
      </c>
      <c r="AL3">
        <v>0.15080262243019749</v>
      </c>
      <c r="AM3">
        <v>2.4855520460825134E-2</v>
      </c>
      <c r="AN3">
        <v>4.7805428235489646E-2</v>
      </c>
      <c r="AO3">
        <v>5.5387709802490394E-2</v>
      </c>
      <c r="AP3">
        <v>1.4331448937083328E-2</v>
      </c>
      <c r="AQ3">
        <v>8.4223799043117251E-3</v>
      </c>
      <c r="AR3">
        <v>8.6033408914061305E-2</v>
      </c>
      <c r="AS3">
        <v>8.6033408914061318E-2</v>
      </c>
      <c r="AT3">
        <v>8.8146785898272715E-3</v>
      </c>
      <c r="AU3">
        <v>2.434200886929095E-2</v>
      </c>
      <c r="AV3">
        <v>4.0672413880359991E-2</v>
      </c>
      <c r="AW3">
        <v>8.219517507607299E-3</v>
      </c>
      <c r="AX3">
        <v>3.9846588015008972E-3</v>
      </c>
      <c r="AY3">
        <v>2.7292084736544601E-2</v>
      </c>
      <c r="AZ3">
        <v>2.7292084736544601E-2</v>
      </c>
      <c r="BA3">
        <v>1.5366421076207896E-3</v>
      </c>
      <c r="BB3">
        <v>6.6260508647758027E-3</v>
      </c>
      <c r="BC3">
        <v>1.5503950557555749E-2</v>
      </c>
      <c r="BD3">
        <v>2.5460252946738998E-3</v>
      </c>
      <c r="BE3">
        <v>1.0793776473137632E-3</v>
      </c>
      <c r="BM3">
        <v>0.59071549590972094</v>
      </c>
      <c r="BN3">
        <v>0.59154504523756324</v>
      </c>
      <c r="BO3">
        <v>0.50577158789673649</v>
      </c>
      <c r="BP3">
        <v>7.8158454453250412E-2</v>
      </c>
      <c r="BQ3">
        <v>-8.4008593501742196E-3</v>
      </c>
      <c r="BR3">
        <v>8.3163146819837733E-3</v>
      </c>
      <c r="BS3">
        <v>7.6862851800231294E-3</v>
      </c>
      <c r="CA3">
        <v>0</v>
      </c>
      <c r="CB3">
        <v>4.782902993621994E-3</v>
      </c>
      <c r="CC3">
        <v>5.0191587129216385E-3</v>
      </c>
      <c r="CD3">
        <v>5.8536679523059632E-3</v>
      </c>
      <c r="CE3">
        <v>5.4607229483457755E-3</v>
      </c>
      <c r="CF3">
        <v>3.5305439062354288E-3</v>
      </c>
      <c r="CG3">
        <v>1.0838011989241537E-3</v>
      </c>
      <c r="CH3">
        <v>-4.782902993621994E-3</v>
      </c>
    </row>
    <row r="4" spans="1:86">
      <c r="A4">
        <v>1915</v>
      </c>
      <c r="B4">
        <v>1</v>
      </c>
      <c r="C4">
        <v>1</v>
      </c>
      <c r="D4">
        <v>0.69099882653413403</v>
      </c>
      <c r="E4">
        <v>0.18361289431904465</v>
      </c>
      <c r="F4">
        <v>5.0942224062952991E-2</v>
      </c>
      <c r="G4">
        <v>4.3901428867260305E-2</v>
      </c>
      <c r="H4">
        <v>3.0579139918547663E-2</v>
      </c>
      <c r="P4">
        <v>0.40348231465086615</v>
      </c>
      <c r="Q4">
        <v>0.4026527941702735</v>
      </c>
      <c r="R4">
        <v>0.18562824970711192</v>
      </c>
      <c r="S4">
        <v>0.10393481655089268</v>
      </c>
      <c r="T4">
        <v>5.8050972383078332E-2</v>
      </c>
      <c r="U4">
        <v>3.240042722179165E-2</v>
      </c>
      <c r="V4">
        <v>2.2651402289213189E-2</v>
      </c>
      <c r="W4">
        <v>0.30482113303144925</v>
      </c>
      <c r="X4">
        <v>0.30312785899125261</v>
      </c>
      <c r="Y4">
        <v>9.5233564378433E-2</v>
      </c>
      <c r="Z4">
        <v>9.5237145087003636E-2</v>
      </c>
      <c r="AA4">
        <v>7.1346392087901417E-2</v>
      </c>
      <c r="AB4">
        <v>2.3478032074458324E-2</v>
      </c>
      <c r="AC4">
        <v>1.7832837483198888E-2</v>
      </c>
      <c r="AD4">
        <v>0.1757772211527503</v>
      </c>
      <c r="AE4">
        <v>0.17577725</v>
      </c>
      <c r="AF4">
        <v>3.4250928999482733E-2</v>
      </c>
      <c r="AG4">
        <v>5.7624534922087516E-2</v>
      </c>
      <c r="AH4">
        <v>5.6943689371511508E-2</v>
      </c>
      <c r="AI4">
        <v>1.6361214822195103E-2</v>
      </c>
      <c r="AJ4">
        <v>1.0596781730217964E-2</v>
      </c>
      <c r="AK4">
        <v>0.1457815951769314</v>
      </c>
      <c r="AL4">
        <v>0.1457755</v>
      </c>
      <c r="AM4">
        <v>2.4026942400250068E-2</v>
      </c>
      <c r="AN4">
        <v>4.6211797191844727E-2</v>
      </c>
      <c r="AO4">
        <v>5.3541317519529591E-2</v>
      </c>
      <c r="AP4">
        <v>1.3853698966639745E-2</v>
      </c>
      <c r="AQ4">
        <v>8.1416133350684858E-3</v>
      </c>
      <c r="AR4">
        <v>9.2193842850742128E-2</v>
      </c>
      <c r="AS4">
        <v>9.2188499999999993E-2</v>
      </c>
      <c r="AT4">
        <v>9.4453074385324968E-3</v>
      </c>
      <c r="AU4">
        <v>2.6083510033738301E-2</v>
      </c>
      <c r="AV4">
        <v>4.3582241763254634E-2</v>
      </c>
      <c r="AW4">
        <v>8.8075667268626544E-3</v>
      </c>
      <c r="AX4">
        <v>4.2697333810066814E-3</v>
      </c>
      <c r="AY4">
        <v>4.360051390265416E-2</v>
      </c>
      <c r="AZ4">
        <v>4.3603500000000003E-2</v>
      </c>
      <c r="BA4">
        <v>2.4550332005207685E-3</v>
      </c>
      <c r="BB4">
        <v>1.0586183198214387E-2</v>
      </c>
      <c r="BC4">
        <v>2.4770057496969818E-2</v>
      </c>
      <c r="BD4">
        <v>4.0676853750077017E-3</v>
      </c>
      <c r="BE4">
        <v>1.7244795954200326E-3</v>
      </c>
      <c r="BM4">
        <v>0.59651768534913385</v>
      </c>
      <c r="BN4">
        <v>0.59734720582972645</v>
      </c>
      <c r="BO4">
        <v>0.50537057682702213</v>
      </c>
      <c r="BP4">
        <v>7.9678077768151973E-2</v>
      </c>
      <c r="BQ4">
        <v>-7.108748320125341E-3</v>
      </c>
      <c r="BR4">
        <v>1.1501001645468654E-2</v>
      </c>
      <c r="BS4">
        <v>7.9277376293344741E-3</v>
      </c>
      <c r="CA4">
        <v>0</v>
      </c>
      <c r="CB4">
        <v>4.7149611779036043E-3</v>
      </c>
      <c r="CC4">
        <v>4.9248915228013749E-3</v>
      </c>
      <c r="CD4">
        <v>5.666620745787802E-3</v>
      </c>
      <c r="CE4">
        <v>5.2786855117525899E-3</v>
      </c>
      <c r="CF4">
        <v>3.7831297284186658E-3</v>
      </c>
      <c r="CG4">
        <v>1.7315469314079421E-3</v>
      </c>
      <c r="CH4">
        <v>-4.7149611779036043E-3</v>
      </c>
    </row>
    <row r="5" spans="1:86">
      <c r="A5">
        <v>1916</v>
      </c>
      <c r="B5">
        <v>1</v>
      </c>
      <c r="C5">
        <v>1</v>
      </c>
      <c r="D5">
        <v>0.67044926863245879</v>
      </c>
      <c r="E5">
        <v>0.18377060599024844</v>
      </c>
      <c r="F5">
        <v>7.6735546784304623E-2</v>
      </c>
      <c r="G5">
        <v>4.1763408404922223E-2</v>
      </c>
      <c r="H5">
        <v>2.7252147666589274E-2</v>
      </c>
      <c r="P5">
        <v>0.42081265138417545</v>
      </c>
      <c r="Q5">
        <v>0.41260621192433594</v>
      </c>
      <c r="R5">
        <v>0.19021690659225196</v>
      </c>
      <c r="S5">
        <v>0.10650404409209138</v>
      </c>
      <c r="T5">
        <v>5.9485969451331583E-2</v>
      </c>
      <c r="U5">
        <v>3.3201352962821562E-2</v>
      </c>
      <c r="V5">
        <v>2.3211335991311189E-2</v>
      </c>
      <c r="W5">
        <v>0.32215146976475856</v>
      </c>
      <c r="X5">
        <v>0.31308127674531505</v>
      </c>
      <c r="Y5">
        <v>9.8360625855465691E-2</v>
      </c>
      <c r="Z5">
        <v>9.8364324139136081E-2</v>
      </c>
      <c r="AA5">
        <v>7.368910135935941E-2</v>
      </c>
      <c r="AB5">
        <v>2.4248949871516049E-2</v>
      </c>
      <c r="AC5">
        <v>1.8418391321111571E-2</v>
      </c>
      <c r="AD5">
        <v>0.1931075578860596</v>
      </c>
      <c r="AE5">
        <v>0.1857306677540625</v>
      </c>
      <c r="AF5">
        <v>3.619039388925991E-2</v>
      </c>
      <c r="AG5">
        <v>6.0887534365776048E-2</v>
      </c>
      <c r="AH5">
        <v>6.0168135815930356E-2</v>
      </c>
      <c r="AI5">
        <v>1.7287671494428097E-2</v>
      </c>
      <c r="AJ5">
        <v>1.1196826362896406E-2</v>
      </c>
      <c r="AK5">
        <v>0.1637189464690523</v>
      </c>
      <c r="AL5">
        <v>0.15603644946132411</v>
      </c>
      <c r="AM5">
        <v>2.5718167892044723E-2</v>
      </c>
      <c r="AN5">
        <v>4.9464586004110703E-2</v>
      </c>
      <c r="AO5">
        <v>5.7310021815934677E-2</v>
      </c>
      <c r="AP5">
        <v>1.4828842971970466E-2</v>
      </c>
      <c r="AQ5">
        <v>8.7146909987690403E-3</v>
      </c>
      <c r="AR5">
        <v>0.1051466259314488</v>
      </c>
      <c r="AS5">
        <v>9.8665304300158144E-2</v>
      </c>
      <c r="AT5">
        <v>1.0108897884566471E-2</v>
      </c>
      <c r="AU5">
        <v>2.7916035673592889E-2</v>
      </c>
      <c r="AV5">
        <v>4.6644160016212209E-2</v>
      </c>
      <c r="AW5">
        <v>9.4263519988919634E-3</v>
      </c>
      <c r="AX5">
        <v>4.5697081883051289E-3</v>
      </c>
      <c r="AY5">
        <v>4.7812342033102112E-2</v>
      </c>
      <c r="AZ5">
        <v>4.4049341044346761E-2</v>
      </c>
      <c r="BA5">
        <v>2.4801356479395797E-3</v>
      </c>
      <c r="BB5">
        <v>1.0694425769859735E-2</v>
      </c>
      <c r="BC5">
        <v>2.5023328640409639E-2</v>
      </c>
      <c r="BD5">
        <v>4.1092770154876517E-3</v>
      </c>
      <c r="BE5">
        <v>1.7421122116957157E-3</v>
      </c>
      <c r="BM5">
        <v>0.57918734861582455</v>
      </c>
      <c r="BN5">
        <v>0.58739378807566411</v>
      </c>
      <c r="BO5">
        <v>0.48023236204020681</v>
      </c>
      <c r="BP5">
        <v>7.726656189815706E-2</v>
      </c>
      <c r="BQ5">
        <v>1.724957733297304E-2</v>
      </c>
      <c r="BR5">
        <v>8.5620554421006606E-3</v>
      </c>
      <c r="BS5">
        <v>4.0408116752780852E-3</v>
      </c>
      <c r="CA5">
        <v>1.6020431855119574E-2</v>
      </c>
      <c r="CB5">
        <v>4.831513152650401E-3</v>
      </c>
      <c r="CC5">
        <v>5.0866038209814559E-3</v>
      </c>
      <c r="CD5">
        <v>5.9874941440043695E-3</v>
      </c>
      <c r="CE5">
        <v>5.6502453778365146E-3</v>
      </c>
      <c r="CF5">
        <v>4.0489176617626091E-3</v>
      </c>
      <c r="CG5">
        <v>1.7492518104253224E-3</v>
      </c>
      <c r="CH5">
        <v>1.1188918702469172E-2</v>
      </c>
    </row>
    <row r="6" spans="1:86">
      <c r="A6">
        <v>1917</v>
      </c>
      <c r="B6">
        <v>1</v>
      </c>
      <c r="C6">
        <v>1</v>
      </c>
      <c r="D6">
        <v>0.68176058526788919</v>
      </c>
      <c r="E6">
        <v>0.18361345542353025</v>
      </c>
      <c r="F6">
        <v>7.291940612523011E-2</v>
      </c>
      <c r="G6">
        <v>3.7846367179094842E-2</v>
      </c>
      <c r="H6">
        <v>2.3860186004255626E-2</v>
      </c>
      <c r="P6">
        <v>0.40507657450090057</v>
      </c>
      <c r="Q6">
        <v>0.40287041875222579</v>
      </c>
      <c r="R6">
        <v>0.18572857751018673</v>
      </c>
      <c r="S6">
        <v>0.10399099093072975</v>
      </c>
      <c r="T6">
        <v>5.8082347599591667E-2</v>
      </c>
      <c r="U6">
        <v>3.2417938908116214E-2</v>
      </c>
      <c r="V6">
        <v>2.2663644851602407E-2</v>
      </c>
      <c r="W6">
        <v>0.30641539288148367</v>
      </c>
      <c r="X6">
        <v>0.3033454835732049</v>
      </c>
      <c r="Y6">
        <v>9.5301935410724958E-2</v>
      </c>
      <c r="Z6">
        <v>9.5305518689993679E-2</v>
      </c>
      <c r="AA6">
        <v>7.1397613802736876E-2</v>
      </c>
      <c r="AB6">
        <v>2.3494887657881998E-2</v>
      </c>
      <c r="AC6">
        <v>1.7845640212104174E-2</v>
      </c>
      <c r="AD6">
        <v>0.17737148100278471</v>
      </c>
      <c r="AE6">
        <v>0.17599487458195232</v>
      </c>
      <c r="AF6">
        <v>4.2896686596739883E-2</v>
      </c>
      <c r="AG6">
        <v>3.9114759341099939E-2</v>
      </c>
      <c r="AH6">
        <v>6.5724092695268813E-2</v>
      </c>
      <c r="AI6">
        <v>2.0115555369321025E-2</v>
      </c>
      <c r="AJ6">
        <v>8.1438891646139194E-3</v>
      </c>
      <c r="AK6">
        <v>0.14342590026123608</v>
      </c>
      <c r="AL6">
        <v>0.14234191776849658</v>
      </c>
      <c r="AM6">
        <v>3.0905461519457191E-2</v>
      </c>
      <c r="AN6">
        <v>2.7088569399381902E-2</v>
      </c>
      <c r="AO6">
        <v>6.1367233748316347E-2</v>
      </c>
      <c r="AP6">
        <v>1.7131055906511778E-2</v>
      </c>
      <c r="AQ6">
        <v>5.8497227075920118E-3</v>
      </c>
      <c r="AR6">
        <v>8.4015369708452386E-2</v>
      </c>
      <c r="AS6">
        <v>8.3578808480598288E-2</v>
      </c>
      <c r="AT6">
        <v>1.2875348555456075E-2</v>
      </c>
      <c r="AU6">
        <v>1.3345114459056982E-2</v>
      </c>
      <c r="AV6">
        <v>4.4006452312556794E-2</v>
      </c>
      <c r="AW6">
        <v>1.0754383585756866E-2</v>
      </c>
      <c r="AX6">
        <v>2.5976347150402624E-3</v>
      </c>
      <c r="AY6">
        <v>3.3652030168037188E-2</v>
      </c>
      <c r="AZ6">
        <v>3.3307691380518312E-2</v>
      </c>
      <c r="BA6">
        <v>2.7884922520977529E-3</v>
      </c>
      <c r="BB6">
        <v>4.6023887460160647E-3</v>
      </c>
      <c r="BC6">
        <v>2.0368486643867992E-2</v>
      </c>
      <c r="BD6">
        <v>4.7481866619880119E-3</v>
      </c>
      <c r="BE6">
        <v>8.0025691758971878E-4</v>
      </c>
      <c r="BM6">
        <v>0.59492342549909938</v>
      </c>
      <c r="BN6">
        <v>0.59712958124777415</v>
      </c>
      <c r="BO6">
        <v>0.49603200775770245</v>
      </c>
      <c r="BP6">
        <v>7.9622464492800499E-2</v>
      </c>
      <c r="BQ6">
        <v>1.4837058525638443E-2</v>
      </c>
      <c r="BR6">
        <v>5.4284282709786275E-3</v>
      </c>
      <c r="BS6">
        <v>1.1965411526532188E-3</v>
      </c>
      <c r="CA6">
        <v>8.7503287350276134E-3</v>
      </c>
      <c r="CB6">
        <v>4.7175095060665237E-3</v>
      </c>
      <c r="CC6">
        <v>4.9284272501422298E-3</v>
      </c>
      <c r="CD6">
        <v>2.7090306492423017E-3</v>
      </c>
      <c r="CE6">
        <v>2.068319054540742E-3</v>
      </c>
      <c r="CF6">
        <v>1.0259546427297808E-3</v>
      </c>
      <c r="CG6">
        <v>2.6201466251545062E-4</v>
      </c>
      <c r="CH6">
        <v>4.0328192289610897E-3</v>
      </c>
    </row>
    <row r="7" spans="1:86">
      <c r="A7">
        <v>1918</v>
      </c>
      <c r="B7">
        <v>1</v>
      </c>
      <c r="C7">
        <v>1</v>
      </c>
      <c r="D7">
        <v>0.69270743858443562</v>
      </c>
      <c r="E7">
        <v>0.18360247380175226</v>
      </c>
      <c r="F7">
        <v>6.6268682356983341E-2</v>
      </c>
      <c r="G7">
        <v>3.380003435835767E-2</v>
      </c>
      <c r="H7">
        <v>2.3621370898471054E-2</v>
      </c>
      <c r="P7">
        <v>0.40107045446727191</v>
      </c>
      <c r="Q7">
        <v>0.3990372751202258</v>
      </c>
      <c r="R7">
        <v>0.18396144773091785</v>
      </c>
      <c r="S7">
        <v>0.10300156012092722</v>
      </c>
      <c r="T7">
        <v>5.7529718340976602E-2</v>
      </c>
      <c r="U7">
        <v>3.2109495770312559E-2</v>
      </c>
      <c r="V7">
        <v>2.2448009744388795E-2</v>
      </c>
      <c r="W7">
        <v>0.29493392703869437</v>
      </c>
      <c r="X7">
        <v>0.29297948299387599</v>
      </c>
      <c r="Y7">
        <v>0.11178459477640412</v>
      </c>
      <c r="Z7">
        <v>8.2665795002697134E-2</v>
      </c>
      <c r="AA7">
        <v>5.561302389924682E-2</v>
      </c>
      <c r="AB7">
        <v>2.6332034464985582E-2</v>
      </c>
      <c r="AC7">
        <v>1.6597566762410046E-2</v>
      </c>
      <c r="AD7">
        <v>0.15961472661607248</v>
      </c>
      <c r="AE7">
        <v>0.15883220435548379</v>
      </c>
      <c r="AF7">
        <v>4.3849019434228469E-2</v>
      </c>
      <c r="AG7">
        <v>4.2477783049141328E-2</v>
      </c>
      <c r="AH7">
        <v>4.7295877722325845E-2</v>
      </c>
      <c r="AI7">
        <v>1.7305656362973963E-2</v>
      </c>
      <c r="AJ7">
        <v>7.9169535761620911E-3</v>
      </c>
      <c r="AK7">
        <v>0.12429518013472091</v>
      </c>
      <c r="AL7">
        <v>0.12385495073527529</v>
      </c>
      <c r="AM7">
        <v>3.1860958500113341E-2</v>
      </c>
      <c r="AN7">
        <v>2.9920670707767872E-2</v>
      </c>
      <c r="AO7">
        <v>4.2741000072771339E-2</v>
      </c>
      <c r="AP7">
        <v>1.4016574054844041E-2</v>
      </c>
      <c r="AQ7">
        <v>5.3288067190948437E-3</v>
      </c>
      <c r="AR7">
        <v>6.7164822458815596E-2</v>
      </c>
      <c r="AS7">
        <v>6.7411642602400776E-2</v>
      </c>
      <c r="AT7">
        <v>1.2931717476459378E-2</v>
      </c>
      <c r="AU7">
        <v>1.5171426153287466E-2</v>
      </c>
      <c r="AV7">
        <v>2.8790885260950298E-2</v>
      </c>
      <c r="AW7">
        <v>8.3833981606160572E-3</v>
      </c>
      <c r="AX7">
        <v>2.1410958483867059E-3</v>
      </c>
      <c r="AY7">
        <v>2.4542270776995521E-2</v>
      </c>
      <c r="AZ7">
        <v>2.4481629304319619E-2</v>
      </c>
      <c r="BA7">
        <v>2.4815293002832194E-3</v>
      </c>
      <c r="BB7">
        <v>5.7640437968224083E-3</v>
      </c>
      <c r="BC7">
        <v>1.2118488137925387E-2</v>
      </c>
      <c r="BD7">
        <v>3.4969781689432387E-3</v>
      </c>
      <c r="BE7">
        <v>6.2741123607349682E-4</v>
      </c>
      <c r="BM7">
        <v>0.59892954553272815</v>
      </c>
      <c r="BN7">
        <v>0.6009627248797742</v>
      </c>
      <c r="BO7">
        <v>0.50874599085351779</v>
      </c>
      <c r="BP7">
        <v>8.0600913680825045E-2</v>
      </c>
      <c r="BQ7">
        <v>8.7389640160067394E-3</v>
      </c>
      <c r="BR7">
        <v>1.690538588045111E-3</v>
      </c>
      <c r="BS7">
        <v>1.1733611540822586E-3</v>
      </c>
      <c r="CA7">
        <v>7.3870468991582205E-3</v>
      </c>
      <c r="CB7">
        <v>4.6726243750656307E-3</v>
      </c>
      <c r="CC7">
        <v>3.8992994193282659E-3</v>
      </c>
      <c r="CD7">
        <v>2.1846578914270394E-3</v>
      </c>
      <c r="CE7">
        <v>1.5249185799295706E-3</v>
      </c>
      <c r="CF7">
        <v>5.2912824469026059E-4</v>
      </c>
      <c r="CG7">
        <v>9.9925525122947258E-5</v>
      </c>
      <c r="CH7">
        <v>2.7144225240925898E-3</v>
      </c>
    </row>
    <row r="8" spans="1:86">
      <c r="A8">
        <v>1919</v>
      </c>
      <c r="B8">
        <v>1</v>
      </c>
      <c r="C8">
        <v>1</v>
      </c>
      <c r="D8">
        <v>0.71663155518772104</v>
      </c>
      <c r="E8">
        <v>0.18360168535098939</v>
      </c>
      <c r="F8">
        <v>5.0297193589647127E-2</v>
      </c>
      <c r="G8">
        <v>2.9324354826574375E-2</v>
      </c>
      <c r="H8">
        <v>2.0145211045068091E-2</v>
      </c>
      <c r="P8">
        <v>0.4031563788202262</v>
      </c>
      <c r="Q8">
        <v>0.3948132401533932</v>
      </c>
      <c r="R8">
        <v>0.18818336418531401</v>
      </c>
      <c r="S8">
        <v>0.11185570315279576</v>
      </c>
      <c r="T8">
        <v>4.7781502853975033E-2</v>
      </c>
      <c r="U8">
        <v>2.7856416456154578E-2</v>
      </c>
      <c r="V8">
        <v>1.9136366160846015E-2</v>
      </c>
      <c r="W8">
        <v>0.3016769916652759</v>
      </c>
      <c r="X8">
        <v>0.29307649555520987</v>
      </c>
      <c r="Y8">
        <v>0.11550275300440117</v>
      </c>
      <c r="Z8">
        <v>9.2795300176892082E-2</v>
      </c>
      <c r="AA8">
        <v>4.6162142174563103E-2</v>
      </c>
      <c r="AB8">
        <v>2.394691606414126E-2</v>
      </c>
      <c r="AC8">
        <v>1.4669529997778751E-2</v>
      </c>
      <c r="AD8">
        <v>0.16410778328022629</v>
      </c>
      <c r="AE8">
        <v>0.1586741485452268</v>
      </c>
      <c r="AF8">
        <v>4.5517166865909155E-2</v>
      </c>
      <c r="AG8">
        <v>5.0494125460382795E-2</v>
      </c>
      <c r="AH8">
        <v>3.9450130406250283E-2</v>
      </c>
      <c r="AI8">
        <v>1.6243578176392964E-2</v>
      </c>
      <c r="AJ8">
        <v>6.9692996840041268E-3</v>
      </c>
      <c r="AK8">
        <v>0.12638293063331799</v>
      </c>
      <c r="AL8">
        <v>0.1223396518774819</v>
      </c>
      <c r="AM8">
        <v>3.1812744661017696E-2</v>
      </c>
      <c r="AN8">
        <v>3.7247413893046193E-2</v>
      </c>
      <c r="AO8">
        <v>3.5131266454889544E-2</v>
      </c>
      <c r="AP8">
        <v>1.3202055364956052E-2</v>
      </c>
      <c r="AQ8">
        <v>4.9462845778135336E-3</v>
      </c>
      <c r="AR8">
        <v>6.6297173757209713E-2</v>
      </c>
      <c r="AS8">
        <v>6.4539788483073582E-2</v>
      </c>
      <c r="AT8">
        <v>1.2262037775055244E-2</v>
      </c>
      <c r="AU8">
        <v>1.9810566389631055E-2</v>
      </c>
      <c r="AV8">
        <v>2.2848690547035356E-2</v>
      </c>
      <c r="AW8">
        <v>7.515459975977439E-3</v>
      </c>
      <c r="AX8">
        <v>2.103048331171893E-3</v>
      </c>
      <c r="AY8">
        <v>2.28652971042442E-2</v>
      </c>
      <c r="AZ8">
        <v>2.220206592112621E-2</v>
      </c>
      <c r="BA8">
        <v>2.2201495093968396E-3</v>
      </c>
      <c r="BB8">
        <v>7.0600169913067551E-3</v>
      </c>
      <c r="BC8">
        <v>9.4573319685177081E-3</v>
      </c>
      <c r="BD8">
        <v>2.8715954720236691E-3</v>
      </c>
      <c r="BE8">
        <v>5.9295573705215102E-4</v>
      </c>
      <c r="BM8">
        <v>0.59684362117977385</v>
      </c>
      <c r="BN8">
        <v>0.60518675984660675</v>
      </c>
      <c r="BO8">
        <v>0.52844819100240703</v>
      </c>
      <c r="BP8">
        <v>7.1745982198193628E-2</v>
      </c>
      <c r="BQ8">
        <v>2.5156907356720937E-3</v>
      </c>
      <c r="BR8">
        <v>1.4679383704197975E-3</v>
      </c>
      <c r="BS8">
        <v>1.0088448842220758E-3</v>
      </c>
      <c r="CA8">
        <v>2.0201640207659317E-2</v>
      </c>
      <c r="CB8">
        <v>1.2119732579323809E-2</v>
      </c>
      <c r="CC8">
        <v>1.0499689279807461E-2</v>
      </c>
      <c r="CD8">
        <v>5.9044599029421376E-3</v>
      </c>
      <c r="CE8">
        <v>4.2066464798599665E-3</v>
      </c>
      <c r="CF8">
        <v>1.8349879742100106E-3</v>
      </c>
      <c r="CG8">
        <v>4.5041743448473784E-4</v>
      </c>
      <c r="CH8">
        <v>8.0819076283355079E-3</v>
      </c>
    </row>
    <row r="9" spans="1:86">
      <c r="A9">
        <v>1920</v>
      </c>
      <c r="B9">
        <v>1</v>
      </c>
      <c r="C9">
        <v>1</v>
      </c>
      <c r="D9">
        <v>0.73290285755056905</v>
      </c>
      <c r="E9">
        <v>0.16262352395562057</v>
      </c>
      <c r="F9">
        <v>5.5278084977346507E-2</v>
      </c>
      <c r="G9">
        <v>3.0484106881666726E-2</v>
      </c>
      <c r="H9">
        <v>1.8675751846170312E-2</v>
      </c>
      <c r="P9">
        <v>0.3901411364037346</v>
      </c>
      <c r="Q9">
        <v>0.38100387437769251</v>
      </c>
      <c r="R9">
        <v>0.19829480766834978</v>
      </c>
      <c r="S9">
        <v>8.5513554808448813E-2</v>
      </c>
      <c r="T9">
        <v>5.252094890316459E-2</v>
      </c>
      <c r="U9">
        <v>2.8079938920498169E-2</v>
      </c>
      <c r="V9">
        <v>1.6594674273860827E-2</v>
      </c>
      <c r="W9">
        <v>0.28324019636724629</v>
      </c>
      <c r="X9">
        <v>0.27469450331966727</v>
      </c>
      <c r="Y9">
        <v>0.12269243971402431</v>
      </c>
      <c r="Z9">
        <v>6.969884538881764E-2</v>
      </c>
      <c r="AA9">
        <v>4.6999864686281652E-2</v>
      </c>
      <c r="AB9">
        <v>2.2527736922225972E-2</v>
      </c>
      <c r="AC9">
        <v>1.2775672839210474E-2</v>
      </c>
      <c r="AD9">
        <v>0.1482981936632003</v>
      </c>
      <c r="AE9">
        <v>0.14459042055439381</v>
      </c>
      <c r="AF9">
        <v>4.6350039304654492E-2</v>
      </c>
      <c r="AG9">
        <v>3.842783829805637E-2</v>
      </c>
      <c r="AH9">
        <v>3.9518391612570765E-2</v>
      </c>
      <c r="AI9">
        <v>1.3877974746413049E-2</v>
      </c>
      <c r="AJ9">
        <v>6.4162038017690458E-3</v>
      </c>
      <c r="AK9">
        <v>0.11142994791572891</v>
      </c>
      <c r="AL9">
        <v>0.1095326295181807</v>
      </c>
      <c r="AM9">
        <v>3.153143758503521E-2</v>
      </c>
      <c r="AN9">
        <v>2.8262031364407435E-2</v>
      </c>
      <c r="AO9">
        <v>3.4226939475787199E-2</v>
      </c>
      <c r="AP9">
        <v>1.0959023583697059E-2</v>
      </c>
      <c r="AQ9">
        <v>4.5531814911405457E-3</v>
      </c>
      <c r="AR9">
        <v>5.3572248881608969E-2</v>
      </c>
      <c r="AS9">
        <v>5.3714330344460742E-2</v>
      </c>
      <c r="AT9">
        <v>1.1353027373286842E-2</v>
      </c>
      <c r="AU9">
        <v>1.3682657984297233E-2</v>
      </c>
      <c r="AV9">
        <v>2.1032288208674175E-2</v>
      </c>
      <c r="AW9">
        <v>5.6421150782004865E-3</v>
      </c>
      <c r="AX9">
        <v>2.0042334406795126E-3</v>
      </c>
      <c r="AY9">
        <v>1.6628981564311762E-2</v>
      </c>
      <c r="AZ9">
        <v>1.671638626422637E-2</v>
      </c>
      <c r="BA9">
        <v>1.937261422507859E-3</v>
      </c>
      <c r="BB9">
        <v>4.2418914026299409E-3</v>
      </c>
      <c r="BC9">
        <v>8.1364673722382243E-3</v>
      </c>
      <c r="BD9">
        <v>1.8322950396920514E-3</v>
      </c>
      <c r="BE9">
        <v>5.6848852910176297E-4</v>
      </c>
      <c r="BM9">
        <v>0.6098588635962654</v>
      </c>
      <c r="BN9">
        <v>0.61899612562230755</v>
      </c>
      <c r="BO9">
        <v>0.53460804988221922</v>
      </c>
      <c r="BP9">
        <v>7.7109969147171761E-2</v>
      </c>
      <c r="BQ9">
        <v>2.7571360741819179E-3</v>
      </c>
      <c r="BR9">
        <v>2.4041679611685567E-3</v>
      </c>
      <c r="BS9">
        <v>2.0810775723094851E-3</v>
      </c>
      <c r="CA9">
        <v>2.0298954728693232E-2</v>
      </c>
      <c r="CB9">
        <v>1.323457077939641E-2</v>
      </c>
      <c r="CC9">
        <v>1.0785136419416971E-2</v>
      </c>
      <c r="CD9">
        <v>4.9865965330227868E-3</v>
      </c>
      <c r="CE9">
        <v>3.0244491969778483E-3</v>
      </c>
      <c r="CF9">
        <v>8.1542429822854996E-4</v>
      </c>
      <c r="CG9">
        <v>1.0289672993546778E-4</v>
      </c>
      <c r="CH9">
        <v>7.0643839492968222E-3</v>
      </c>
    </row>
    <row r="10" spans="1:86">
      <c r="A10">
        <v>1921</v>
      </c>
      <c r="B10">
        <v>1</v>
      </c>
      <c r="C10">
        <v>1</v>
      </c>
      <c r="D10">
        <v>0.7348434524600328</v>
      </c>
      <c r="E10">
        <v>0.14678269341481776</v>
      </c>
      <c r="F10">
        <v>5.484699526150303E-2</v>
      </c>
      <c r="G10">
        <v>3.7420840529648822E-2</v>
      </c>
      <c r="H10">
        <v>2.6083875824808467E-2</v>
      </c>
      <c r="P10">
        <v>0.43181056663800765</v>
      </c>
      <c r="Q10">
        <v>0.42859726639973672</v>
      </c>
      <c r="R10">
        <v>0.24850766073066421</v>
      </c>
      <c r="S10">
        <v>7.553684068028764E-2</v>
      </c>
      <c r="T10">
        <v>5.1157563769594745E-2</v>
      </c>
      <c r="U10">
        <v>3.1917995070250435E-2</v>
      </c>
      <c r="V10">
        <v>2.1477127375166556E-2</v>
      </c>
      <c r="W10">
        <v>0.30804124226184881</v>
      </c>
      <c r="X10">
        <v>0.30457060858318019</v>
      </c>
      <c r="Y10">
        <v>0.14912951753363288</v>
      </c>
      <c r="Z10">
        <v>6.256965057124772E-2</v>
      </c>
      <c r="AA10">
        <v>5.0059854469023141E-2</v>
      </c>
      <c r="AB10">
        <v>2.6384121458328951E-2</v>
      </c>
      <c r="AC10">
        <v>1.6427388584019664E-2</v>
      </c>
      <c r="AD10">
        <v>0.15637915884632861</v>
      </c>
      <c r="AE10">
        <v>0.15472929986471551</v>
      </c>
      <c r="AF10">
        <v>5.4940442801671763E-2</v>
      </c>
      <c r="AG10">
        <v>3.4755599235169632E-2</v>
      </c>
      <c r="AH10">
        <v>4.0786546419775693E-2</v>
      </c>
      <c r="AI10">
        <v>1.5854239751432752E-2</v>
      </c>
      <c r="AJ10">
        <v>8.392438485815187E-3</v>
      </c>
      <c r="AK10">
        <v>0.11698099708938439</v>
      </c>
      <c r="AL10">
        <v>0.1159883302236815</v>
      </c>
      <c r="AM10">
        <v>3.6558597651142173E-2</v>
      </c>
      <c r="AN10">
        <v>2.5483109430915227E-2</v>
      </c>
      <c r="AO10">
        <v>3.5581258546726086E-2</v>
      </c>
      <c r="AP10">
        <v>1.2353200774395503E-2</v>
      </c>
      <c r="AQ10">
        <v>6.0121586205638521E-3</v>
      </c>
      <c r="AR10">
        <v>5.6019527041906061E-2</v>
      </c>
      <c r="AS10">
        <v>5.602165008390645E-2</v>
      </c>
      <c r="AT10">
        <v>1.2930115619053361E-2</v>
      </c>
      <c r="AU10">
        <v>1.2128893492187516E-2</v>
      </c>
      <c r="AV10">
        <v>2.2331200712369905E-2</v>
      </c>
      <c r="AW10">
        <v>6.0951644123137467E-3</v>
      </c>
      <c r="AX10">
        <v>2.5362626113186039E-3</v>
      </c>
      <c r="AY10">
        <v>1.6883974290585059E-2</v>
      </c>
      <c r="AZ10">
        <v>1.6892103882340821E-2</v>
      </c>
      <c r="BA10">
        <v>2.2815936479098015E-3</v>
      </c>
      <c r="BB10">
        <v>3.6027716784592431E-3</v>
      </c>
      <c r="BC10">
        <v>8.6095219134451669E-3</v>
      </c>
      <c r="BD10">
        <v>1.7273811514907454E-3</v>
      </c>
      <c r="BE10">
        <v>6.7080296217407866E-4</v>
      </c>
      <c r="BM10">
        <v>0.56818943336199235</v>
      </c>
      <c r="BN10">
        <v>0.57140273360026328</v>
      </c>
      <c r="BO10">
        <v>0.48633579172936858</v>
      </c>
      <c r="BP10">
        <v>7.1245852734530116E-2</v>
      </c>
      <c r="BQ10">
        <v>3.6894314919082849E-3</v>
      </c>
      <c r="BR10">
        <v>5.5028454593983867E-3</v>
      </c>
      <c r="BS10">
        <v>4.6067484496419113E-3</v>
      </c>
      <c r="CA10">
        <v>1.0052699171870157E-2</v>
      </c>
      <c r="CB10">
        <v>6.4752122464007836E-3</v>
      </c>
      <c r="CC10">
        <v>5.5827468152274433E-3</v>
      </c>
      <c r="CD10">
        <v>2.9538893415164405E-3</v>
      </c>
      <c r="CE10">
        <v>1.9619474634848203E-3</v>
      </c>
      <c r="CF10">
        <v>6.5417288653658748E-4</v>
      </c>
      <c r="CG10">
        <v>6.6750450866823879E-5</v>
      </c>
      <c r="CH10">
        <v>3.5774869254693734E-3</v>
      </c>
    </row>
    <row r="11" spans="1:86">
      <c r="A11">
        <v>1922</v>
      </c>
      <c r="B11">
        <v>1</v>
      </c>
      <c r="C11">
        <v>1</v>
      </c>
      <c r="D11">
        <v>0.72327847240818177</v>
      </c>
      <c r="E11">
        <v>0.1529239705852061</v>
      </c>
      <c r="F11">
        <v>5.6749129709353821E-2</v>
      </c>
      <c r="G11">
        <v>3.6521309246709377E-2</v>
      </c>
      <c r="H11">
        <v>3.0547716645724761E-2</v>
      </c>
      <c r="P11">
        <v>0.43721477661517705</v>
      </c>
      <c r="Q11">
        <v>0.42948553427651265</v>
      </c>
      <c r="R11">
        <v>0.23333379939637849</v>
      </c>
      <c r="S11">
        <v>8.2017551837015729E-2</v>
      </c>
      <c r="T11">
        <v>5.3906275344991601E-2</v>
      </c>
      <c r="U11">
        <v>3.3022236340566474E-2</v>
      </c>
      <c r="V11">
        <v>2.7205528562467406E-2</v>
      </c>
      <c r="W11">
        <v>0.3194498478651871</v>
      </c>
      <c r="X11">
        <v>0.31052785074698919</v>
      </c>
      <c r="Y11">
        <v>0.14182934341229791</v>
      </c>
      <c r="Z11">
        <v>6.7093842206633142E-2</v>
      </c>
      <c r="AA11">
        <v>5.2464157775596154E-2</v>
      </c>
      <c r="AB11">
        <v>2.7399607006257973E-2</v>
      </c>
      <c r="AC11">
        <v>2.1740918188563812E-2</v>
      </c>
      <c r="AD11">
        <v>0.17057628417064818</v>
      </c>
      <c r="AE11">
        <v>0.16292319490434098</v>
      </c>
      <c r="AF11">
        <v>5.2136249737427656E-2</v>
      </c>
      <c r="AG11">
        <v>3.6086412613271453E-2</v>
      </c>
      <c r="AH11">
        <v>4.4565082004629608E-2</v>
      </c>
      <c r="AI11">
        <v>1.713858681986842E-2</v>
      </c>
      <c r="AJ11">
        <v>1.2996817816445428E-2</v>
      </c>
      <c r="AK11">
        <v>0.13057803488397471</v>
      </c>
      <c r="AL11">
        <v>0.1237622549019692</v>
      </c>
      <c r="AM11">
        <v>3.4694748626002268E-2</v>
      </c>
      <c r="AN11">
        <v>2.6247046885795097E-2</v>
      </c>
      <c r="AO11">
        <v>3.9533676761434461E-2</v>
      </c>
      <c r="AP11">
        <v>1.3429339977824421E-2</v>
      </c>
      <c r="AQ11">
        <v>9.8574192896727069E-3</v>
      </c>
      <c r="AR11">
        <v>6.6354491835071847E-2</v>
      </c>
      <c r="AS11">
        <v>6.1685282053958776E-2</v>
      </c>
      <c r="AT11">
        <v>1.2366542854947808E-2</v>
      </c>
      <c r="AU11">
        <v>1.2333327218477493E-2</v>
      </c>
      <c r="AV11">
        <v>2.5528154106985588E-2</v>
      </c>
      <c r="AW11">
        <v>6.749345252921389E-3</v>
      </c>
      <c r="AX11">
        <v>4.7079105815191428E-3</v>
      </c>
      <c r="AY11">
        <v>2.2741607402143219E-2</v>
      </c>
      <c r="AZ11">
        <v>2.0093203672445031E-2</v>
      </c>
      <c r="BA11">
        <v>2.2404373584234173E-3</v>
      </c>
      <c r="BB11">
        <v>3.6430568791349805E-3</v>
      </c>
      <c r="BC11">
        <v>1.0577720620941453E-2</v>
      </c>
      <c r="BD11">
        <v>2.0629728467769369E-3</v>
      </c>
      <c r="BE11">
        <v>1.5690075029462958E-3</v>
      </c>
      <c r="BM11">
        <v>0.56278522338482295</v>
      </c>
      <c r="BN11">
        <v>0.5705144657234873</v>
      </c>
      <c r="BO11">
        <v>0.48994467301180328</v>
      </c>
      <c r="BP11">
        <v>7.090641874819037E-2</v>
      </c>
      <c r="BQ11">
        <v>2.8428543643622198E-3</v>
      </c>
      <c r="BR11">
        <v>3.4990729061429027E-3</v>
      </c>
      <c r="BS11">
        <v>3.3421880832573553E-3</v>
      </c>
      <c r="CA11">
        <v>2.1690320720126888E-2</v>
      </c>
      <c r="CB11">
        <v>1.1672281797153116E-2</v>
      </c>
      <c r="CC11">
        <v>1.0411448419927876E-2</v>
      </c>
      <c r="CD11">
        <v>6.8713346599956707E-3</v>
      </c>
      <c r="CE11">
        <v>5.4438659311831618E-3</v>
      </c>
      <c r="CF11">
        <v>3.0211855178733219E-3</v>
      </c>
      <c r="CG11">
        <v>1.1747843518455012E-3</v>
      </c>
      <c r="CH11">
        <v>1.0018038922973772E-2</v>
      </c>
    </row>
    <row r="12" spans="1:86">
      <c r="A12">
        <v>1923</v>
      </c>
      <c r="B12">
        <v>1</v>
      </c>
      <c r="C12">
        <v>1</v>
      </c>
      <c r="D12">
        <v>0.68980217976846647</v>
      </c>
      <c r="E12">
        <v>0.17250851750771481</v>
      </c>
      <c r="F12">
        <v>5.9649310572412191E-2</v>
      </c>
      <c r="G12">
        <v>3.9724585719127382E-2</v>
      </c>
      <c r="H12">
        <v>3.8315406432279125E-2</v>
      </c>
      <c r="P12">
        <v>0.41461250579837888</v>
      </c>
      <c r="Q12">
        <v>0.40589552069786022</v>
      </c>
      <c r="R12">
        <v>0.18526829948938064</v>
      </c>
      <c r="S12">
        <v>9.8832782093729393E-2</v>
      </c>
      <c r="T12">
        <v>5.667024921664577E-2</v>
      </c>
      <c r="U12">
        <v>3.3808081986539416E-2</v>
      </c>
      <c r="V12">
        <v>3.131606748524185E-2</v>
      </c>
      <c r="W12">
        <v>0.2977685499256853</v>
      </c>
      <c r="X12">
        <v>0.28948658056395288</v>
      </c>
      <c r="Y12">
        <v>0.1147624200595911</v>
      </c>
      <c r="Z12">
        <v>7.3662536840713833E-2</v>
      </c>
      <c r="AA12">
        <v>5.162682102584075E-2</v>
      </c>
      <c r="AB12">
        <v>2.6378945366753042E-2</v>
      </c>
      <c r="AC12">
        <v>2.3055813518105119E-2</v>
      </c>
      <c r="AD12">
        <v>0.156424930907688</v>
      </c>
      <c r="AE12">
        <v>0.1499100468203127</v>
      </c>
      <c r="AF12">
        <v>4.8243167942427348E-2</v>
      </c>
      <c r="AG12">
        <v>3.1382881441395609E-2</v>
      </c>
      <c r="AH12">
        <v>4.347824512814992E-2</v>
      </c>
      <c r="AI12">
        <v>1.4842610621488221E-2</v>
      </c>
      <c r="AJ12">
        <v>1.1963077983080241E-2</v>
      </c>
      <c r="AK12">
        <v>0.11907863136898129</v>
      </c>
      <c r="AL12">
        <v>0.1132314136890028</v>
      </c>
      <c r="AM12">
        <v>3.1849264794140159E-2</v>
      </c>
      <c r="AN12">
        <v>2.2651460146042635E-2</v>
      </c>
      <c r="AO12">
        <v>3.8457659386764924E-2</v>
      </c>
      <c r="AP12">
        <v>1.1444432943480711E-2</v>
      </c>
      <c r="AQ12">
        <v>8.8285227770598818E-3</v>
      </c>
      <c r="AR12">
        <v>5.9064105684361649E-2</v>
      </c>
      <c r="AS12">
        <v>5.5038652248768215E-2</v>
      </c>
      <c r="AT12">
        <v>1.112203138394403E-2</v>
      </c>
      <c r="AU12">
        <v>9.7310262264274604E-3</v>
      </c>
      <c r="AV12">
        <v>2.4599835734717943E-2</v>
      </c>
      <c r="AW12">
        <v>5.5735204984785867E-3</v>
      </c>
      <c r="AX12">
        <v>4.01217365540714E-3</v>
      </c>
      <c r="AY12">
        <v>1.997966722614291E-2</v>
      </c>
      <c r="AZ12">
        <v>1.751597318439841E-2</v>
      </c>
      <c r="BA12">
        <v>2.1323176187214793E-3</v>
      </c>
      <c r="BB12">
        <v>2.3610951909963881E-3</v>
      </c>
      <c r="BC12">
        <v>1.0082495735794162E-2</v>
      </c>
      <c r="BD12">
        <v>1.6933521809300927E-3</v>
      </c>
      <c r="BE12">
        <v>1.2466596069446059E-3</v>
      </c>
      <c r="BM12">
        <v>0.58538749420162106</v>
      </c>
      <c r="BN12">
        <v>0.59410447930213972</v>
      </c>
      <c r="BO12">
        <v>0.50453388027908586</v>
      </c>
      <c r="BP12">
        <v>7.3675735413985421E-2</v>
      </c>
      <c r="BQ12">
        <v>2.9790613557664214E-3</v>
      </c>
      <c r="BR12">
        <v>5.916503732587966E-3</v>
      </c>
      <c r="BS12">
        <v>6.9993389470372758E-3</v>
      </c>
      <c r="CA12">
        <v>2.2368491464654573E-2</v>
      </c>
      <c r="CB12">
        <v>1.2637176970045291E-2</v>
      </c>
      <c r="CC12">
        <v>9.9458655169920775E-3</v>
      </c>
      <c r="CD12">
        <v>6.0984024511554127E-3</v>
      </c>
      <c r="CE12">
        <v>4.8230850616757387E-3</v>
      </c>
      <c r="CF12">
        <v>2.6382554024031073E-3</v>
      </c>
      <c r="CG12">
        <v>1.0822616237350612E-3</v>
      </c>
      <c r="CH12">
        <v>9.7313144946092819E-3</v>
      </c>
    </row>
    <row r="13" spans="1:86">
      <c r="A13">
        <v>1924</v>
      </c>
      <c r="B13">
        <v>1</v>
      </c>
      <c r="C13">
        <v>1</v>
      </c>
      <c r="D13">
        <v>0.67863250877162051</v>
      </c>
      <c r="E13">
        <v>0.17707213004919159</v>
      </c>
      <c r="F13">
        <v>6.264435707107216E-2</v>
      </c>
      <c r="G13">
        <v>4.0746160763086903E-2</v>
      </c>
      <c r="H13">
        <v>4.0904843345028828E-2</v>
      </c>
      <c r="P13">
        <v>0.44407042747847464</v>
      </c>
      <c r="Q13">
        <v>0.43263914655396829</v>
      </c>
      <c r="R13">
        <v>0.19168374290017878</v>
      </c>
      <c r="S13">
        <v>0.10853054192891376</v>
      </c>
      <c r="T13">
        <v>5.9511282009658585E-2</v>
      </c>
      <c r="U13">
        <v>3.7080960078401712E-2</v>
      </c>
      <c r="V13">
        <v>3.5832619636815347E-2</v>
      </c>
      <c r="W13">
        <v>0.32112075775425097</v>
      </c>
      <c r="X13">
        <v>0.30927877131348902</v>
      </c>
      <c r="Y13">
        <v>0.12170826400591182</v>
      </c>
      <c r="Z13">
        <v>7.9626168564712121E-2</v>
      </c>
      <c r="AA13">
        <v>5.3935356724254195E-2</v>
      </c>
      <c r="AB13">
        <v>2.8321251349171642E-2</v>
      </c>
      <c r="AC13">
        <v>2.5687730669439281E-2</v>
      </c>
      <c r="AD13">
        <v>0.17423080267847399</v>
      </c>
      <c r="AE13">
        <v>0.16315906869089511</v>
      </c>
      <c r="AF13">
        <v>5.1292893162355059E-2</v>
      </c>
      <c r="AG13">
        <v>3.6447367323304468E-2</v>
      </c>
      <c r="AH13">
        <v>4.7260763232334017E-2</v>
      </c>
      <c r="AI13">
        <v>1.5952616662462539E-2</v>
      </c>
      <c r="AJ13">
        <v>1.2205428310439092E-2</v>
      </c>
      <c r="AK13">
        <v>0.13400652753557948</v>
      </c>
      <c r="AL13">
        <v>0.12416392151156649</v>
      </c>
      <c r="AM13">
        <v>3.4215350743124331E-2</v>
      </c>
      <c r="AN13">
        <v>2.5513760853157517E-2</v>
      </c>
      <c r="AO13">
        <v>4.2799045033795433E-2</v>
      </c>
      <c r="AP13">
        <v>1.2602264924296419E-2</v>
      </c>
      <c r="AQ13">
        <v>9.0334999571928063E-3</v>
      </c>
      <c r="AR13">
        <v>6.7870222283341899E-2</v>
      </c>
      <c r="AS13">
        <v>6.1401284958182256E-2</v>
      </c>
      <c r="AT13">
        <v>1.2349814942267234E-2</v>
      </c>
      <c r="AU13">
        <v>1.0590311660268963E-2</v>
      </c>
      <c r="AV13">
        <v>2.8135008282914792E-2</v>
      </c>
      <c r="AW13">
        <v>6.2435586802071594E-3</v>
      </c>
      <c r="AX13">
        <v>4.0825913925241052E-3</v>
      </c>
      <c r="AY13">
        <v>2.3249502043152428E-2</v>
      </c>
      <c r="AZ13">
        <v>2.0087135732595823E-2</v>
      </c>
      <c r="BA13">
        <v>2.4931539410687352E-3</v>
      </c>
      <c r="BB13">
        <v>2.7168325811191569E-3</v>
      </c>
      <c r="BC13">
        <v>1.1668650349995145E-2</v>
      </c>
      <c r="BD13">
        <v>1.908206371265576E-3</v>
      </c>
      <c r="BE13">
        <v>1.3002924891472049E-3</v>
      </c>
      <c r="BM13">
        <v>0.55592957252152542</v>
      </c>
      <c r="BN13">
        <v>0.56736085344603171</v>
      </c>
      <c r="BO13">
        <v>0.48694876587144176</v>
      </c>
      <c r="BP13">
        <v>6.854158812027783E-2</v>
      </c>
      <c r="BQ13">
        <v>3.1330750614135747E-3</v>
      </c>
      <c r="BR13">
        <v>3.6652006846851909E-3</v>
      </c>
      <c r="BS13">
        <v>5.0722237082134816E-3</v>
      </c>
      <c r="CA13">
        <v>2.9920482395049103E-2</v>
      </c>
      <c r="CB13">
        <v>1.6343398393863794E-2</v>
      </c>
      <c r="CC13">
        <v>1.3434748540231188E-2</v>
      </c>
      <c r="CD13">
        <v>9.3458487647402264E-3</v>
      </c>
      <c r="CE13">
        <v>7.4460917339926914E-3</v>
      </c>
      <c r="CF13">
        <v>4.0197107251036838E-3</v>
      </c>
      <c r="CG13">
        <v>1.4140497458899502E-3</v>
      </c>
      <c r="CH13">
        <v>1.3577084001185308E-2</v>
      </c>
    </row>
    <row r="14" spans="1:86">
      <c r="A14">
        <v>1925</v>
      </c>
      <c r="B14">
        <v>1</v>
      </c>
      <c r="C14">
        <v>1</v>
      </c>
      <c r="D14">
        <v>0.68750627363067551</v>
      </c>
      <c r="E14">
        <v>0.16776524910496202</v>
      </c>
      <c r="F14">
        <v>6.8608425067755205E-2</v>
      </c>
      <c r="G14">
        <v>3.8361160370729751E-2</v>
      </c>
      <c r="H14">
        <v>3.7742162144076018E-2</v>
      </c>
      <c r="P14">
        <v>0.46354076918824078</v>
      </c>
      <c r="Q14">
        <v>0.44166809347302</v>
      </c>
      <c r="R14">
        <v>0.19073459903089918</v>
      </c>
      <c r="S14">
        <v>0.11345571128002983</v>
      </c>
      <c r="T14">
        <v>6.5174466992804977E-2</v>
      </c>
      <c r="U14">
        <v>3.6443811155924072E-2</v>
      </c>
      <c r="V14">
        <v>3.5859499620980805E-2</v>
      </c>
      <c r="W14">
        <v>0.35009523176185775</v>
      </c>
      <c r="X14">
        <v>0.3246550564934127</v>
      </c>
      <c r="Y14">
        <v>0.12744662971677054</v>
      </c>
      <c r="Z14">
        <v>8.4372558943164838E-2</v>
      </c>
      <c r="AA14">
        <v>5.9365289746894465E-2</v>
      </c>
      <c r="AB14">
        <v>2.7773614314753992E-2</v>
      </c>
      <c r="AC14">
        <v>2.5696958625175223E-2</v>
      </c>
      <c r="AD14">
        <v>0.20244504854676582</v>
      </c>
      <c r="AE14">
        <v>0.17602806588875769</v>
      </c>
      <c r="AF14">
        <v>5.2349223855198093E-2</v>
      </c>
      <c r="AG14">
        <v>4.1669626539775351E-2</v>
      </c>
      <c r="AH14">
        <v>5.1988071171981641E-2</v>
      </c>
      <c r="AI14">
        <v>1.6781659283609453E-2</v>
      </c>
      <c r="AJ14">
        <v>1.3239478750755481E-2</v>
      </c>
      <c r="AK14">
        <v>0.15860651133997281</v>
      </c>
      <c r="AL14">
        <v>0.13413491441835071</v>
      </c>
      <c r="AM14">
        <v>3.4737584519407665E-2</v>
      </c>
      <c r="AN14">
        <v>2.9738659421786457E-2</v>
      </c>
      <c r="AO14">
        <v>4.6729590294626651E-2</v>
      </c>
      <c r="AP14">
        <v>1.3156518392923469E-2</v>
      </c>
      <c r="AQ14">
        <v>9.7725631289461729E-3</v>
      </c>
      <c r="AR14">
        <v>8.523904172767606E-2</v>
      </c>
      <c r="AS14">
        <v>6.7520291796493839E-2</v>
      </c>
      <c r="AT14">
        <v>1.2596276745800642E-2</v>
      </c>
      <c r="AU14">
        <v>1.3617276490648136E-2</v>
      </c>
      <c r="AV14">
        <v>3.0563456713443789E-2</v>
      </c>
      <c r="AW14">
        <v>6.4086487418768493E-3</v>
      </c>
      <c r="AX14">
        <v>4.3346345097625407E-3</v>
      </c>
      <c r="AY14">
        <v>3.3108484827819591E-2</v>
      </c>
      <c r="AZ14">
        <v>2.3450783923630879E-2</v>
      </c>
      <c r="BA14">
        <v>2.5141938438502571E-3</v>
      </c>
      <c r="BB14">
        <v>4.4809967907428602E-3</v>
      </c>
      <c r="BC14">
        <v>1.3243381911183622E-2</v>
      </c>
      <c r="BD14">
        <v>2.0129605562594151E-3</v>
      </c>
      <c r="BE14">
        <v>1.1992523204375145E-3</v>
      </c>
      <c r="BM14">
        <v>0.53645923081175928</v>
      </c>
      <c r="BN14">
        <v>0.55833190652698006</v>
      </c>
      <c r="BO14">
        <v>0.49677167459977634</v>
      </c>
      <c r="BP14">
        <v>5.4309537824932183E-2</v>
      </c>
      <c r="BQ14">
        <v>3.4339580749502274E-3</v>
      </c>
      <c r="BR14">
        <v>1.9173492148056789E-3</v>
      </c>
      <c r="BS14">
        <v>1.8826625230952132E-3</v>
      </c>
      <c r="CA14">
        <v>5.8855020577508618E-2</v>
      </c>
      <c r="CB14">
        <v>2.8174950860221069E-2</v>
      </c>
      <c r="CC14">
        <v>2.5178779626555629E-2</v>
      </c>
      <c r="CD14">
        <v>1.8861013332765526E-2</v>
      </c>
      <c r="CE14">
        <v>1.5583134976925967E-2</v>
      </c>
      <c r="CF14">
        <v>9.1037866897082376E-3</v>
      </c>
      <c r="CG14">
        <v>3.7089741699581689E-3</v>
      </c>
      <c r="CH14">
        <v>3.068006971728755E-2</v>
      </c>
    </row>
    <row r="15" spans="1:86">
      <c r="A15">
        <v>1926</v>
      </c>
      <c r="B15">
        <v>1</v>
      </c>
      <c r="C15">
        <v>1</v>
      </c>
      <c r="D15">
        <v>0.68828235901406631</v>
      </c>
      <c r="E15">
        <v>0.15826235643308814</v>
      </c>
      <c r="F15">
        <v>7.7316427926184025E-2</v>
      </c>
      <c r="G15">
        <v>3.9795457478384311E-2</v>
      </c>
      <c r="H15">
        <v>3.6343399148277195E-2</v>
      </c>
      <c r="P15">
        <v>0.4571043576823739</v>
      </c>
      <c r="Q15">
        <v>0.44068985279853878</v>
      </c>
      <c r="R15">
        <v>0.19044323124752385</v>
      </c>
      <c r="S15">
        <v>0.10446799045392777</v>
      </c>
      <c r="T15">
        <v>7.3444110980881716E-2</v>
      </c>
      <c r="U15">
        <v>3.781012783040659E-2</v>
      </c>
      <c r="V15">
        <v>3.4524356344449392E-2</v>
      </c>
      <c r="W15">
        <v>0.34613785989788881</v>
      </c>
      <c r="X15">
        <v>0.32752353247483312</v>
      </c>
      <c r="Y15">
        <v>0.12822246166087145</v>
      </c>
      <c r="Z15">
        <v>7.9149418802086355E-2</v>
      </c>
      <c r="AA15">
        <v>6.6412755364576539E-2</v>
      </c>
      <c r="AB15">
        <v>2.8970056625076061E-2</v>
      </c>
      <c r="AC15">
        <v>2.4768805769444957E-2</v>
      </c>
      <c r="AD15">
        <v>0.19909051389797588</v>
      </c>
      <c r="AE15">
        <v>0.18011497014310471</v>
      </c>
      <c r="AF15">
        <v>5.2928367531585335E-2</v>
      </c>
      <c r="AG15">
        <v>3.8444679486092315E-2</v>
      </c>
      <c r="AH15">
        <v>5.8023691684062295E-2</v>
      </c>
      <c r="AI15">
        <v>1.7798289529577793E-2</v>
      </c>
      <c r="AJ15">
        <v>1.2919906886198809E-2</v>
      </c>
      <c r="AK15">
        <v>0.15547752625080261</v>
      </c>
      <c r="AL15">
        <v>0.13747729345105</v>
      </c>
      <c r="AM15">
        <v>3.5304749094641749E-2</v>
      </c>
      <c r="AN15">
        <v>2.6726349965614724E-2</v>
      </c>
      <c r="AO15">
        <v>5.1959804144275895E-2</v>
      </c>
      <c r="AP15">
        <v>1.3880978443094175E-2</v>
      </c>
      <c r="AQ15">
        <v>9.6053764613706332E-3</v>
      </c>
      <c r="AR15">
        <v>8.4590047554456899E-2</v>
      </c>
      <c r="AS15">
        <v>7.0681737726868116E-2</v>
      </c>
      <c r="AT15">
        <v>1.2812494129989352E-2</v>
      </c>
      <c r="AU15">
        <v>1.1536394882479669E-2</v>
      </c>
      <c r="AV15">
        <v>3.5199442896390376E-2</v>
      </c>
      <c r="AW15">
        <v>6.8561034720269328E-3</v>
      </c>
      <c r="AX15">
        <v>4.277265556971231E-3</v>
      </c>
      <c r="AY15">
        <v>3.3640176310679927E-2</v>
      </c>
      <c r="AZ15">
        <v>2.5387789698721928E-2</v>
      </c>
      <c r="BA15">
        <v>2.8914000486728133E-3</v>
      </c>
      <c r="BB15">
        <v>3.3702512450179255E-3</v>
      </c>
      <c r="BC15">
        <v>1.5910332773403257E-2</v>
      </c>
      <c r="BD15">
        <v>2.0656083708457465E-3</v>
      </c>
      <c r="BE15">
        <v>1.1501971611404529E-3</v>
      </c>
      <c r="BM15">
        <v>0.5428956423176261</v>
      </c>
      <c r="BN15">
        <v>0.55931014720146122</v>
      </c>
      <c r="BO15">
        <v>0.49783912776654249</v>
      </c>
      <c r="BP15">
        <v>5.3794365979160375E-2</v>
      </c>
      <c r="BQ15">
        <v>3.8723169453023093E-3</v>
      </c>
      <c r="BR15">
        <v>1.985329647977721E-3</v>
      </c>
      <c r="BS15">
        <v>1.8190428038278028E-3</v>
      </c>
      <c r="CA15">
        <v>4.6828623048135246E-2</v>
      </c>
      <c r="CB15">
        <v>2.2363575045468469E-2</v>
      </c>
      <c r="CC15">
        <v>1.9614251042320639E-2</v>
      </c>
      <c r="CD15">
        <v>1.4395202273947921E-2</v>
      </c>
      <c r="CE15">
        <v>1.2055410814188929E-2</v>
      </c>
      <c r="CF15">
        <v>7.445930611235628E-3</v>
      </c>
      <c r="CG15">
        <v>3.2816393989619033E-3</v>
      </c>
      <c r="CH15">
        <v>2.4465048002666776E-2</v>
      </c>
    </row>
    <row r="16" spans="1:86">
      <c r="A16">
        <v>1927</v>
      </c>
      <c r="B16">
        <v>1</v>
      </c>
      <c r="C16">
        <v>1</v>
      </c>
      <c r="D16">
        <v>0.68745585307904711</v>
      </c>
      <c r="E16">
        <v>0.15488345212868426</v>
      </c>
      <c r="F16">
        <v>8.1390868811404352E-2</v>
      </c>
      <c r="G16">
        <v>4.2477364669620495E-2</v>
      </c>
      <c r="H16">
        <v>3.3808514737044888E-2</v>
      </c>
      <c r="P16">
        <v>0.46668456108833972</v>
      </c>
      <c r="Q16">
        <v>0.44665733319579365</v>
      </c>
      <c r="R16">
        <v>0.19729542591990745</v>
      </c>
      <c r="S16">
        <v>0.10042634415652449</v>
      </c>
      <c r="T16">
        <v>7.6878763095839422E-2</v>
      </c>
      <c r="U16">
        <v>4.0124717243862261E-2</v>
      </c>
      <c r="V16">
        <v>3.1932082098580353E-2</v>
      </c>
      <c r="W16">
        <v>0.35691028338606851</v>
      </c>
      <c r="X16">
        <v>0.3343164918158808</v>
      </c>
      <c r="Y16">
        <v>0.1330298248956843</v>
      </c>
      <c r="Z16">
        <v>7.6262480062952845E-2</v>
      </c>
      <c r="AA16">
        <v>7.0146222873480935E-2</v>
      </c>
      <c r="AB16">
        <v>3.1365401120585876E-2</v>
      </c>
      <c r="AC16">
        <v>2.3512562227268555E-2</v>
      </c>
      <c r="AD16">
        <v>0.21025033880744509</v>
      </c>
      <c r="AE16">
        <v>0.1867888575023515</v>
      </c>
      <c r="AF16">
        <v>5.4516010602334172E-2</v>
      </c>
      <c r="AG16">
        <v>3.8617883069842117E-2</v>
      </c>
      <c r="AH16">
        <v>6.1250972762126085E-2</v>
      </c>
      <c r="AI16">
        <v>1.930984926417471E-2</v>
      </c>
      <c r="AJ16">
        <v>1.3094141278766859E-2</v>
      </c>
      <c r="AK16">
        <v>0.1659692252610481</v>
      </c>
      <c r="AL16">
        <v>0.1433302845723689</v>
      </c>
      <c r="AM16">
        <v>3.622767100637142E-2</v>
      </c>
      <c r="AN16">
        <v>2.7350032776858789E-2</v>
      </c>
      <c r="AO16">
        <v>5.4952199988514423E-2</v>
      </c>
      <c r="AP16">
        <v>1.5050095255006952E-2</v>
      </c>
      <c r="AQ16">
        <v>9.7502850162225277E-3</v>
      </c>
      <c r="AR16">
        <v>9.2539418014410207E-2</v>
      </c>
      <c r="AS16">
        <v>7.4726058910537047E-2</v>
      </c>
      <c r="AT16">
        <v>1.3121722367240714E-2</v>
      </c>
      <c r="AU16">
        <v>1.2663117102158197E-2</v>
      </c>
      <c r="AV16">
        <v>3.7236934279760991E-2</v>
      </c>
      <c r="AW16">
        <v>7.357035720940157E-3</v>
      </c>
      <c r="AX16">
        <v>4.3472488928334848E-3</v>
      </c>
      <c r="AY16">
        <v>3.7542140165501309E-2</v>
      </c>
      <c r="AZ16">
        <v>2.7581348811531087E-2</v>
      </c>
      <c r="BA16">
        <v>2.8215649364380971E-3</v>
      </c>
      <c r="BB16">
        <v>4.4847388280689305E-3</v>
      </c>
      <c r="BC16">
        <v>1.6831625202815819E-2</v>
      </c>
      <c r="BD16">
        <v>2.319747981895097E-3</v>
      </c>
      <c r="BE16">
        <v>1.1236716831250543E-3</v>
      </c>
      <c r="BM16">
        <v>0.53331543891166033</v>
      </c>
      <c r="BN16">
        <v>0.5533426668042063</v>
      </c>
      <c r="BO16">
        <v>0.49016042715913966</v>
      </c>
      <c r="BP16">
        <v>5.4457107972159774E-2</v>
      </c>
      <c r="BQ16">
        <v>4.5121057155649291E-3</v>
      </c>
      <c r="BR16">
        <v>2.3526474257582336E-3</v>
      </c>
      <c r="BS16">
        <v>1.8764326384645355E-3</v>
      </c>
      <c r="CA16">
        <v>5.6540165671354267E-2</v>
      </c>
      <c r="CB16">
        <v>2.6696017445365306E-2</v>
      </c>
      <c r="CC16">
        <v>2.3362478278861776E-2</v>
      </c>
      <c r="CD16">
        <v>1.739319803943036E-2</v>
      </c>
      <c r="CE16">
        <v>1.4815537320682163E-2</v>
      </c>
      <c r="CF16">
        <v>9.3383404096190666E-3</v>
      </c>
      <c r="CG16">
        <v>3.949886432704804E-3</v>
      </c>
      <c r="CH16">
        <v>2.9844148225988961E-2</v>
      </c>
    </row>
    <row r="17" spans="1:86">
      <c r="A17">
        <v>1928</v>
      </c>
      <c r="B17">
        <v>1</v>
      </c>
      <c r="C17">
        <v>1</v>
      </c>
      <c r="D17">
        <v>0.68205868961077698</v>
      </c>
      <c r="E17">
        <v>0.15424471275376428</v>
      </c>
      <c r="F17">
        <v>8.8897960465371878E-2</v>
      </c>
      <c r="G17">
        <v>4.3428427878350162E-2</v>
      </c>
      <c r="H17">
        <v>3.1385910097187983E-2</v>
      </c>
      <c r="P17">
        <v>0.49288711598739554</v>
      </c>
      <c r="Q17">
        <v>0.46093182150666606</v>
      </c>
      <c r="R17">
        <v>0.20974419316007947</v>
      </c>
      <c r="S17">
        <v>9.639992932604724E-2</v>
      </c>
      <c r="T17">
        <v>8.4048644409003684E-2</v>
      </c>
      <c r="U17">
        <v>4.1057706264283483E-2</v>
      </c>
      <c r="V17">
        <v>2.9681348347252261E-2</v>
      </c>
      <c r="W17">
        <v>0.38563682916406899</v>
      </c>
      <c r="X17">
        <v>0.3477142212975996</v>
      </c>
      <c r="Y17">
        <v>0.14106414603595369</v>
      </c>
      <c r="Z17">
        <v>7.4521545127352914E-2</v>
      </c>
      <c r="AA17">
        <v>7.735011700793247E-2</v>
      </c>
      <c r="AB17">
        <v>3.2263279916364788E-2</v>
      </c>
      <c r="AC17">
        <v>2.2515133209995764E-2</v>
      </c>
      <c r="AD17">
        <v>0.23940249505397071</v>
      </c>
      <c r="AE17">
        <v>0.1959871796250888</v>
      </c>
      <c r="AF17">
        <v>5.60258375331565E-2</v>
      </c>
      <c r="AG17">
        <v>4.183196923700476E-2</v>
      </c>
      <c r="AH17">
        <v>6.4512941294838061E-2</v>
      </c>
      <c r="AI17">
        <v>2.0525932708562296E-2</v>
      </c>
      <c r="AJ17">
        <v>1.3090498851527192E-2</v>
      </c>
      <c r="AK17">
        <v>0.1939901173622455</v>
      </c>
      <c r="AL17">
        <v>0.15174913117686581</v>
      </c>
      <c r="AM17">
        <v>3.7154370771994703E-2</v>
      </c>
      <c r="AN17">
        <v>3.0603703260453991E-2</v>
      </c>
      <c r="AO17">
        <v>5.7989126322646835E-2</v>
      </c>
      <c r="AP17">
        <v>1.6252990104536146E-2</v>
      </c>
      <c r="AQ17">
        <v>9.7489407172341291E-3</v>
      </c>
      <c r="AR17">
        <v>0.11540899580778979</v>
      </c>
      <c r="AS17">
        <v>8.1916622713454373E-2</v>
      </c>
      <c r="AT17">
        <v>1.3558141049519442E-2</v>
      </c>
      <c r="AU17">
        <v>1.6664385359727512E-2</v>
      </c>
      <c r="AV17">
        <v>3.9202139380521139E-2</v>
      </c>
      <c r="AW17">
        <v>8.2778696564776173E-3</v>
      </c>
      <c r="AX17">
        <v>4.2140872672086754E-3</v>
      </c>
      <c r="AY17">
        <v>5.0245153107773423E-2</v>
      </c>
      <c r="AZ17">
        <v>3.2254883590899681E-2</v>
      </c>
      <c r="BA17">
        <v>3.0100381634367841E-3</v>
      </c>
      <c r="BB17">
        <v>7.7660218985806913E-3</v>
      </c>
      <c r="BC17">
        <v>1.7506563954117021E-2</v>
      </c>
      <c r="BD17">
        <v>2.97810090213037E-3</v>
      </c>
      <c r="BE17">
        <v>9.9415867263481913E-4</v>
      </c>
      <c r="BM17">
        <v>0.50711288401260446</v>
      </c>
      <c r="BN17">
        <v>0.53906817849333399</v>
      </c>
      <c r="BO17">
        <v>0.47231449645069751</v>
      </c>
      <c r="BP17">
        <v>5.7844783427717039E-2</v>
      </c>
      <c r="BQ17">
        <v>4.8493160563681942E-3</v>
      </c>
      <c r="BR17">
        <v>2.3707216140666787E-3</v>
      </c>
      <c r="BS17">
        <v>1.7045617499357214E-3</v>
      </c>
      <c r="CA17">
        <v>8.9384685434362787E-2</v>
      </c>
      <c r="CB17">
        <v>3.940758732642588E-2</v>
      </c>
      <c r="CC17">
        <v>3.5740948448645241E-2</v>
      </c>
      <c r="CD17">
        <v>2.8809528287173983E-2</v>
      </c>
      <c r="CE17">
        <v>2.4883992415293977E-2</v>
      </c>
      <c r="CF17">
        <v>1.5938150381627662E-2</v>
      </c>
      <c r="CG17">
        <v>6.6741024231284788E-3</v>
      </c>
      <c r="CH17">
        <v>4.9977098107936907E-2</v>
      </c>
    </row>
    <row r="18" spans="1:86">
      <c r="A18">
        <v>1929</v>
      </c>
      <c r="B18">
        <v>1</v>
      </c>
      <c r="C18">
        <v>1</v>
      </c>
      <c r="D18">
        <v>0.69001189060642087</v>
      </c>
      <c r="E18">
        <v>0.15002972651605231</v>
      </c>
      <c r="F18">
        <v>8.7782401902497031E-2</v>
      </c>
      <c r="G18">
        <v>4.0561831153388822E-2</v>
      </c>
      <c r="H18">
        <v>3.1614149821640902E-2</v>
      </c>
      <c r="P18">
        <v>0.46709587896007243</v>
      </c>
      <c r="Q18">
        <v>0.43758403603469115</v>
      </c>
      <c r="R18">
        <v>0.19785904399750803</v>
      </c>
      <c r="S18">
        <v>8.8435441958772718E-2</v>
      </c>
      <c r="T18">
        <v>8.3028690767665517E-2</v>
      </c>
      <c r="U18">
        <v>3.8366123963214538E-2</v>
      </c>
      <c r="V18">
        <v>2.9894731910587065E-2</v>
      </c>
      <c r="W18">
        <v>0.36483031304114105</v>
      </c>
      <c r="X18">
        <v>0.33048367482715785</v>
      </c>
      <c r="Y18">
        <v>0.13366372247610916</v>
      </c>
      <c r="Z18">
        <v>6.8316332826309195E-2</v>
      </c>
      <c r="AA18">
        <v>7.5958895708340413E-2</v>
      </c>
      <c r="AB18">
        <v>3.0169697908944859E-2</v>
      </c>
      <c r="AC18">
        <v>2.2375022604360625E-2</v>
      </c>
      <c r="AD18">
        <v>0.22352883584556568</v>
      </c>
      <c r="AE18">
        <v>0.1841790428531592</v>
      </c>
      <c r="AF18">
        <v>5.2255834183092355E-2</v>
      </c>
      <c r="AG18">
        <v>3.7453745129992097E-2</v>
      </c>
      <c r="AH18">
        <v>6.2280244898802184E-2</v>
      </c>
      <c r="AI18">
        <v>1.9205652453464513E-2</v>
      </c>
      <c r="AJ18">
        <v>1.2983563312697914E-2</v>
      </c>
      <c r="AK18">
        <v>0.18066498819641161</v>
      </c>
      <c r="AL18">
        <v>0.1421312522673317</v>
      </c>
      <c r="AM18">
        <v>3.4355996718632056E-2</v>
      </c>
      <c r="AN18">
        <v>2.680076579763932E-2</v>
      </c>
      <c r="AO18">
        <v>5.57889579747071E-2</v>
      </c>
      <c r="AP18">
        <v>1.5315724901360928E-2</v>
      </c>
      <c r="AQ18">
        <v>9.8698039751734957E-3</v>
      </c>
      <c r="AR18">
        <v>0.109136849756772</v>
      </c>
      <c r="AS18">
        <v>7.6218608438736207E-2</v>
      </c>
      <c r="AT18">
        <v>1.214138157429983E-2</v>
      </c>
      <c r="AU18">
        <v>1.3741182066168331E-2</v>
      </c>
      <c r="AV18">
        <v>3.7810875876053737E-2</v>
      </c>
      <c r="AW18">
        <v>8.0918681857126418E-3</v>
      </c>
      <c r="AX18">
        <v>4.4332992141382158E-3</v>
      </c>
      <c r="AY18">
        <v>4.9902636063775881E-2</v>
      </c>
      <c r="AZ18">
        <v>3.0057812608517059E-2</v>
      </c>
      <c r="BA18">
        <v>2.6456228820640674E-3</v>
      </c>
      <c r="BB18">
        <v>6.1870786336435798E-3</v>
      </c>
      <c r="BC18">
        <v>1.7060690018768893E-2</v>
      </c>
      <c r="BD18">
        <v>3.061009534398812E-3</v>
      </c>
      <c r="BE18">
        <v>1.1034106550808205E-3</v>
      </c>
      <c r="BM18">
        <v>0.53290412103992757</v>
      </c>
      <c r="BN18">
        <v>0.5624159639653088</v>
      </c>
      <c r="BO18">
        <v>0.49215284660891284</v>
      </c>
      <c r="BP18">
        <v>6.1594284557279597E-2</v>
      </c>
      <c r="BQ18">
        <v>4.7537111348315148E-3</v>
      </c>
      <c r="BR18">
        <v>2.1957071901742842E-3</v>
      </c>
      <c r="BS18">
        <v>1.7194179110538374E-3</v>
      </c>
      <c r="CA18">
        <v>7.7422711058263968E-2</v>
      </c>
      <c r="CB18">
        <v>3.3430961880724752E-2</v>
      </c>
      <c r="CC18">
        <v>3.0352162149631271E-2</v>
      </c>
      <c r="CD18">
        <v>2.48098635474907E-2</v>
      </c>
      <c r="CE18">
        <v>2.1588278209477972E-2</v>
      </c>
      <c r="CF18">
        <v>1.4756952862574725E-2</v>
      </c>
      <c r="CG18">
        <v>6.8263018368120345E-3</v>
      </c>
      <c r="CH18">
        <v>4.3991749177539216E-2</v>
      </c>
    </row>
    <row r="19" spans="1:86">
      <c r="A19">
        <v>1930</v>
      </c>
      <c r="B19">
        <v>1</v>
      </c>
      <c r="C19">
        <v>1</v>
      </c>
      <c r="D19">
        <v>0.71346281540504652</v>
      </c>
      <c r="E19">
        <v>0.12679282868525896</v>
      </c>
      <c r="F19">
        <v>8.7051792828685262E-2</v>
      </c>
      <c r="G19">
        <v>4.2646082337317398E-2</v>
      </c>
      <c r="H19">
        <v>3.0029880478087648E-2</v>
      </c>
      <c r="P19">
        <v>0.43865454984434671</v>
      </c>
      <c r="Q19">
        <v>0.43073474553390656</v>
      </c>
      <c r="R19">
        <v>0.21165964598801121</v>
      </c>
      <c r="S19">
        <v>6.7929925041604444E-2</v>
      </c>
      <c r="T19">
        <v>8.2367128237131854E-2</v>
      </c>
      <c r="U19">
        <v>4.0355049469667462E-2</v>
      </c>
      <c r="V19">
        <v>2.842299679749153E-2</v>
      </c>
      <c r="W19">
        <v>0.32063078624787289</v>
      </c>
      <c r="X19">
        <v>0.3118068423774833</v>
      </c>
      <c r="Y19">
        <v>0.13865788348006092</v>
      </c>
      <c r="Z19">
        <v>4.857397163629755E-2</v>
      </c>
      <c r="AA19">
        <v>7.4138594547725534E-2</v>
      </c>
      <c r="AB19">
        <v>2.97500729668209E-2</v>
      </c>
      <c r="AC19">
        <v>2.0686319746578384E-2</v>
      </c>
      <c r="AD19">
        <v>0.17223273140378861</v>
      </c>
      <c r="AE19">
        <v>0.16422818416449542</v>
      </c>
      <c r="AF19">
        <v>5.3280456832972237E-2</v>
      </c>
      <c r="AG19">
        <v>2.5456905028900093E-2</v>
      </c>
      <c r="AH19">
        <v>5.7366261140501446E-2</v>
      </c>
      <c r="AI19">
        <v>1.6846496107974954E-2</v>
      </c>
      <c r="AJ19">
        <v>1.1278065054146693E-2</v>
      </c>
      <c r="AK19">
        <v>0.13204208063817591</v>
      </c>
      <c r="AL19">
        <v>0.12417256771537881</v>
      </c>
      <c r="AM19">
        <v>3.4523705769919671E-2</v>
      </c>
      <c r="AN19">
        <v>1.7233258698595804E-2</v>
      </c>
      <c r="AO19">
        <v>5.0743494113571541E-2</v>
      </c>
      <c r="AP19">
        <v>1.3123185981363425E-2</v>
      </c>
      <c r="AQ19">
        <v>8.548923151928357E-3</v>
      </c>
      <c r="AR19">
        <v>7.0742560079510963E-2</v>
      </c>
      <c r="AS19">
        <v>6.4017230324275379E-2</v>
      </c>
      <c r="AT19">
        <v>1.2244166207007334E-2</v>
      </c>
      <c r="AU19">
        <v>6.8791567166646321E-3</v>
      </c>
      <c r="AV19">
        <v>3.4447492661595698E-2</v>
      </c>
      <c r="AW19">
        <v>6.4749555198043152E-3</v>
      </c>
      <c r="AX19">
        <v>3.9714592192034055E-3</v>
      </c>
      <c r="AY19">
        <v>2.844552268674104E-2</v>
      </c>
      <c r="AZ19">
        <v>2.3887538491116418E-2</v>
      </c>
      <c r="BA19">
        <v>2.9100780110079992E-3</v>
      </c>
      <c r="BB19">
        <v>1.6058103531729579E-3</v>
      </c>
      <c r="BC19">
        <v>1.6496740677929594E-2</v>
      </c>
      <c r="BD19">
        <v>1.9413632504761565E-3</v>
      </c>
      <c r="BE19">
        <v>9.3354619852970922E-4</v>
      </c>
      <c r="BM19">
        <v>0.56134545015565329</v>
      </c>
      <c r="BN19">
        <v>0.56926525446609344</v>
      </c>
      <c r="BO19">
        <v>0.50180316941703529</v>
      </c>
      <c r="BP19">
        <v>5.8862903643654513E-2</v>
      </c>
      <c r="BQ19">
        <v>4.6846645915534085E-3</v>
      </c>
      <c r="BR19">
        <v>2.2910328676499364E-3</v>
      </c>
      <c r="BS19">
        <v>1.6068836805961176E-3</v>
      </c>
      <c r="CA19">
        <v>2.6128818061088976E-2</v>
      </c>
      <c r="CB19">
        <v>1.2629784352653297E-2</v>
      </c>
      <c r="CC19">
        <v>1.0671568362663012E-2</v>
      </c>
      <c r="CD19">
        <v>6.9823902748086903E-3</v>
      </c>
      <c r="CE19">
        <v>5.8817244266886129E-3</v>
      </c>
      <c r="CF19">
        <v>3.8967395477609991E-3</v>
      </c>
      <c r="CG19">
        <v>1.912597606509531E-3</v>
      </c>
      <c r="CH19">
        <v>1.3499033708435679E-2</v>
      </c>
    </row>
    <row r="20" spans="1:86">
      <c r="A20">
        <v>1931</v>
      </c>
      <c r="B20">
        <v>1</v>
      </c>
      <c r="C20">
        <v>1</v>
      </c>
      <c r="D20">
        <v>0.72557357594936711</v>
      </c>
      <c r="E20">
        <v>0.1127373417721519</v>
      </c>
      <c r="F20">
        <v>8.5067246835443033E-2</v>
      </c>
      <c r="G20">
        <v>4.4976265822784807E-2</v>
      </c>
      <c r="H20">
        <v>3.1645569620253167E-2</v>
      </c>
      <c r="P20">
        <v>0.44543200012431983</v>
      </c>
      <c r="Q20">
        <v>0.44404993839685281</v>
      </c>
      <c r="R20">
        <v>0.22901697113115044</v>
      </c>
      <c r="S20">
        <v>6.2135137268454835E-2</v>
      </c>
      <c r="T20">
        <v>8.0439096121545858E-2</v>
      </c>
      <c r="U20">
        <v>4.2537315779422796E-2</v>
      </c>
      <c r="V20">
        <v>2.9921650973802814E-2</v>
      </c>
      <c r="W20">
        <v>0.31230867017434899</v>
      </c>
      <c r="X20">
        <v>0.31012222183907062</v>
      </c>
      <c r="Y20">
        <v>0.14641773128968921</v>
      </c>
      <c r="Z20">
        <v>4.2680215368004822E-2</v>
      </c>
      <c r="AA20">
        <v>6.9344864858419411E-2</v>
      </c>
      <c r="AB20">
        <v>3.0843187511837976E-2</v>
      </c>
      <c r="AC20">
        <v>2.0836433623012952E-2</v>
      </c>
      <c r="AD20">
        <v>0.15498458756689248</v>
      </c>
      <c r="AE20">
        <v>0.15270594044223251</v>
      </c>
      <c r="AF20">
        <v>5.6455961668471916E-2</v>
      </c>
      <c r="AG20">
        <v>2.1830348329223866E-2</v>
      </c>
      <c r="AH20">
        <v>4.7888043511459699E-2</v>
      </c>
      <c r="AI20">
        <v>1.6051444330387615E-2</v>
      </c>
      <c r="AJ20">
        <v>1.0480275507170478E-2</v>
      </c>
      <c r="AK20">
        <v>0.1156577860672362</v>
      </c>
      <c r="AL20">
        <v>0.1132377133774588</v>
      </c>
      <c r="AM20">
        <v>3.5831931800728918E-2</v>
      </c>
      <c r="AN20">
        <v>1.4870384350355707E-2</v>
      </c>
      <c r="AO20">
        <v>4.2143489559375795E-2</v>
      </c>
      <c r="AP20">
        <v>1.2379916925381686E-2</v>
      </c>
      <c r="AQ20">
        <v>8.0120838768237349E-3</v>
      </c>
      <c r="AR20">
        <v>5.893396822508664E-2</v>
      </c>
      <c r="AS20">
        <v>5.675144534188379E-2</v>
      </c>
      <c r="AT20">
        <v>1.2398599247646769E-2</v>
      </c>
      <c r="AU20">
        <v>5.8765324765034932E-3</v>
      </c>
      <c r="AV20">
        <v>2.8624809900131352E-2</v>
      </c>
      <c r="AW20">
        <v>5.9947118019562937E-3</v>
      </c>
      <c r="AX20">
        <v>3.8568667343014105E-3</v>
      </c>
      <c r="AY20">
        <v>2.249901388284517E-2</v>
      </c>
      <c r="AZ20">
        <v>2.0744133398493177E-2</v>
      </c>
      <c r="BA20">
        <v>2.6678653935290038E-3</v>
      </c>
      <c r="BB20">
        <v>1.3500916498953275E-3</v>
      </c>
      <c r="BC20">
        <v>1.4072373591514848E-2</v>
      </c>
      <c r="BD20">
        <v>1.7511408010849811E-3</v>
      </c>
      <c r="BE20">
        <v>9.0271452110477933E-4</v>
      </c>
      <c r="BM20">
        <v>0.55456799987568017</v>
      </c>
      <c r="BN20">
        <v>0.55595006160314719</v>
      </c>
      <c r="BO20">
        <v>0.49655660481821667</v>
      </c>
      <c r="BP20">
        <v>5.0602204503697068E-2</v>
      </c>
      <c r="BQ20">
        <v>4.628150713897175E-3</v>
      </c>
      <c r="BR20">
        <v>2.4389500433620107E-3</v>
      </c>
      <c r="BS20">
        <v>1.7239186464503529E-3</v>
      </c>
      <c r="CA20">
        <v>1.0937499999999999E-2</v>
      </c>
      <c r="CB20">
        <v>4.7661640474049609E-3</v>
      </c>
      <c r="CC20">
        <v>4.1738669678763511E-3</v>
      </c>
      <c r="CD20">
        <v>2.8723074059218705E-3</v>
      </c>
      <c r="CE20">
        <v>2.3950847741452388E-3</v>
      </c>
      <c r="CF20">
        <v>1.5446091446251534E-3</v>
      </c>
      <c r="CG20">
        <v>7.7615603219370046E-4</v>
      </c>
      <c r="CH20">
        <v>6.1713359525950385E-3</v>
      </c>
    </row>
    <row r="21" spans="1:86">
      <c r="A21">
        <v>1932</v>
      </c>
      <c r="B21">
        <v>1</v>
      </c>
      <c r="C21">
        <v>1</v>
      </c>
      <c r="D21">
        <v>0.75784161490683233</v>
      </c>
      <c r="E21">
        <v>9.1847826086956519E-2</v>
      </c>
      <c r="F21">
        <v>7.5724637681159418E-2</v>
      </c>
      <c r="G21">
        <v>4.376293995859213E-2</v>
      </c>
      <c r="H21">
        <v>3.0848861283643891E-2</v>
      </c>
      <c r="P21">
        <v>0.46370211777261511</v>
      </c>
      <c r="Q21">
        <v>0.46300525871050513</v>
      </c>
      <c r="R21">
        <v>0.2691172950242588</v>
      </c>
      <c r="S21">
        <v>5.2294176051040087E-2</v>
      </c>
      <c r="T21">
        <v>7.1334325776171367E-2</v>
      </c>
      <c r="U21">
        <v>4.1209367122105253E-2</v>
      </c>
      <c r="V21">
        <v>2.9050049646935947E-2</v>
      </c>
      <c r="W21">
        <v>0.32668123311510788</v>
      </c>
      <c r="X21">
        <v>0.32590805160950009</v>
      </c>
      <c r="Y21">
        <v>0.17327745593136501</v>
      </c>
      <c r="Z21">
        <v>3.7047136705606019E-2</v>
      </c>
      <c r="AA21">
        <v>6.1217464948169278E-2</v>
      </c>
      <c r="AB21">
        <v>3.2296889251925906E-2</v>
      </c>
      <c r="AC21">
        <v>2.2069056735155336E-2</v>
      </c>
      <c r="AD21">
        <v>0.15555930046295791</v>
      </c>
      <c r="AE21">
        <v>0.15478467631887072</v>
      </c>
      <c r="AF21">
        <v>6.7066085805574369E-2</v>
      </c>
      <c r="AG21">
        <v>1.8923010500370947E-2</v>
      </c>
      <c r="AH21">
        <v>4.2020856647394897E-2</v>
      </c>
      <c r="AI21">
        <v>1.6028979506577643E-2</v>
      </c>
      <c r="AJ21">
        <v>1.0745720869763812E-2</v>
      </c>
      <c r="AK21">
        <v>0.1162300661333614</v>
      </c>
      <c r="AL21">
        <v>0.11548961982268009</v>
      </c>
      <c r="AM21">
        <v>4.2352027917183899E-2</v>
      </c>
      <c r="AN21">
        <v>1.3945843736318761E-2</v>
      </c>
      <c r="AO21">
        <v>3.7463477965088088E-2</v>
      </c>
      <c r="AP21">
        <v>1.3038920278869458E-2</v>
      </c>
      <c r="AQ21">
        <v>8.6893242643104624E-3</v>
      </c>
      <c r="AR21">
        <v>5.9695090930959031E-2</v>
      </c>
      <c r="AS21">
        <v>5.8962244962743895E-2</v>
      </c>
      <c r="AT21">
        <v>1.5130475492338868E-2</v>
      </c>
      <c r="AU21">
        <v>6.1036954836588674E-3</v>
      </c>
      <c r="AV21">
        <v>2.6486468807204705E-2</v>
      </c>
      <c r="AW21">
        <v>6.7504183407800641E-3</v>
      </c>
      <c r="AX21">
        <v>4.4911604103188823E-3</v>
      </c>
      <c r="AY21">
        <v>1.989468475619947E-2</v>
      </c>
      <c r="AZ21">
        <v>1.9264855493777391E-2</v>
      </c>
      <c r="BA21">
        <v>3.0104245659921011E-3</v>
      </c>
      <c r="BB21">
        <v>1.3230016377332383E-3</v>
      </c>
      <c r="BC21">
        <v>1.2324425581706013E-2</v>
      </c>
      <c r="BD21">
        <v>1.6458362102772792E-3</v>
      </c>
      <c r="BE21">
        <v>9.6114196359540615E-4</v>
      </c>
      <c r="BM21">
        <v>0.53629788222738495</v>
      </c>
      <c r="BN21">
        <v>0.53699474128949487</v>
      </c>
      <c r="BO21">
        <v>0.48872431988257353</v>
      </c>
      <c r="BP21">
        <v>3.9553650035916432E-2</v>
      </c>
      <c r="BQ21">
        <v>4.3903119049880507E-3</v>
      </c>
      <c r="BR21">
        <v>2.5535728364868768E-3</v>
      </c>
      <c r="BS21">
        <v>1.7988116367079442E-3</v>
      </c>
      <c r="CA21">
        <v>3.5714285714285713E-3</v>
      </c>
      <c r="CB21">
        <v>2.2432597168631115E-3</v>
      </c>
      <c r="CC21">
        <v>1.8728550268012002E-3</v>
      </c>
      <c r="CD21">
        <v>1.384781552555256E-3</v>
      </c>
      <c r="CE21">
        <v>1.2613809718076332E-3</v>
      </c>
      <c r="CF21">
        <v>7.9856061293635762E-4</v>
      </c>
      <c r="CG21">
        <v>2.8348745780196248E-4</v>
      </c>
      <c r="CH21">
        <v>1.3281688545654599E-3</v>
      </c>
    </row>
    <row r="22" spans="1:86">
      <c r="A22">
        <v>1933</v>
      </c>
      <c r="B22">
        <v>1</v>
      </c>
      <c r="C22">
        <v>1</v>
      </c>
      <c r="D22">
        <v>0.7710453539823009</v>
      </c>
      <c r="E22">
        <v>0.10807522123893805</v>
      </c>
      <c r="F22">
        <v>5.5586283185840711E-2</v>
      </c>
      <c r="G22">
        <v>3.7942477876106197E-2</v>
      </c>
      <c r="H22">
        <v>2.7350663716814161E-2</v>
      </c>
      <c r="P22">
        <v>0.4560181443056176</v>
      </c>
      <c r="Q22">
        <v>0.45026429505703514</v>
      </c>
      <c r="R22">
        <v>0.26585904065615812</v>
      </c>
      <c r="S22">
        <v>7.011105035242772E-2</v>
      </c>
      <c r="T22">
        <v>5.2567823450947584E-2</v>
      </c>
      <c r="U22">
        <v>3.5866494804907972E-2</v>
      </c>
      <c r="V22">
        <v>2.5858276709582805E-2</v>
      </c>
      <c r="W22">
        <v>0.33186730415772486</v>
      </c>
      <c r="X22">
        <v>0.32486416270191881</v>
      </c>
      <c r="Y22">
        <v>0.17467123856315889</v>
      </c>
      <c r="Z22">
        <v>5.1113190047149343E-2</v>
      </c>
      <c r="AA22">
        <v>4.8973108781885884E-2</v>
      </c>
      <c r="AB22">
        <v>2.85614127814557E-2</v>
      </c>
      <c r="AC22">
        <v>2.1543296415681888E-2</v>
      </c>
      <c r="AD22">
        <v>0.16460087350020169</v>
      </c>
      <c r="AE22">
        <v>0.15770913177787022</v>
      </c>
      <c r="AF22">
        <v>6.9921647151113653E-2</v>
      </c>
      <c r="AG22">
        <v>2.6101399788892282E-2</v>
      </c>
      <c r="AH22">
        <v>3.651822457357231E-2</v>
      </c>
      <c r="AI22">
        <v>1.4928532916964795E-2</v>
      </c>
      <c r="AJ22">
        <v>1.0238400057251105E-2</v>
      </c>
      <c r="AK22">
        <v>0.1246465948030035</v>
      </c>
      <c r="AL22">
        <v>0.11778683388669769</v>
      </c>
      <c r="AM22">
        <v>4.467335589818764E-2</v>
      </c>
      <c r="AN22">
        <v>2.0288826560415984E-2</v>
      </c>
      <c r="AO22">
        <v>3.2981743727967701E-2</v>
      </c>
      <c r="AP22">
        <v>1.1871658636210784E-2</v>
      </c>
      <c r="AQ22">
        <v>7.9701602190380607E-3</v>
      </c>
      <c r="AR22">
        <v>6.6088668867149897E-2</v>
      </c>
      <c r="AS22">
        <v>6.0544782496875317E-2</v>
      </c>
      <c r="AT22">
        <v>1.6376808598502147E-2</v>
      </c>
      <c r="AU22">
        <v>1.0068916337814916E-2</v>
      </c>
      <c r="AV22">
        <v>2.3937688756526847E-2</v>
      </c>
      <c r="AW22">
        <v>6.1608959416625253E-3</v>
      </c>
      <c r="AX22">
        <v>3.9994944378292556E-3</v>
      </c>
      <c r="AY22">
        <v>2.3442619303236292E-2</v>
      </c>
      <c r="AZ22">
        <v>2.0446143537247261E-2</v>
      </c>
      <c r="BA22">
        <v>3.1988447306731871E-3</v>
      </c>
      <c r="BB22">
        <v>2.9815319780314166E-3</v>
      </c>
      <c r="BC22">
        <v>1.1743304243494783E-2</v>
      </c>
      <c r="BD22">
        <v>1.6715264537593263E-3</v>
      </c>
      <c r="BE22">
        <v>8.4989832929988898E-4</v>
      </c>
      <c r="BM22">
        <v>0.5439818556943824</v>
      </c>
      <c r="BN22">
        <v>0.54973570494296486</v>
      </c>
      <c r="BO22">
        <v>0.50518631332614272</v>
      </c>
      <c r="BP22">
        <v>3.7964170886510329E-2</v>
      </c>
      <c r="BQ22">
        <v>3.0184597348931266E-3</v>
      </c>
      <c r="BR22">
        <v>2.0759830711982244E-3</v>
      </c>
      <c r="BS22">
        <v>1.4923870072313557E-3</v>
      </c>
      <c r="CA22">
        <v>1.6869469026548671E-2</v>
      </c>
      <c r="CB22">
        <v>8.855515005186148E-3</v>
      </c>
      <c r="CC22">
        <v>8.0682524004995065E-3</v>
      </c>
      <c r="CD22">
        <v>5.7138118812921712E-3</v>
      </c>
      <c r="CE22">
        <v>4.9345343232067296E-3</v>
      </c>
      <c r="CF22">
        <v>3.2292153284118599E-3</v>
      </c>
      <c r="CG22">
        <v>1.2613698836258414E-3</v>
      </c>
      <c r="CH22">
        <v>8.0139540213625231E-3</v>
      </c>
    </row>
    <row r="23" spans="1:86">
      <c r="A23">
        <v>1934</v>
      </c>
      <c r="B23">
        <v>1</v>
      </c>
      <c r="C23">
        <v>1</v>
      </c>
      <c r="D23">
        <v>0.76677884615384617</v>
      </c>
      <c r="E23">
        <v>0.11663461538461538</v>
      </c>
      <c r="F23">
        <v>5.9182692307692311E-2</v>
      </c>
      <c r="G23">
        <v>3.1225961538461539E-2</v>
      </c>
      <c r="H23">
        <v>2.6201923076923078E-2</v>
      </c>
      <c r="P23">
        <v>0.45783541972143638</v>
      </c>
      <c r="Q23">
        <v>0.45155076643858932</v>
      </c>
      <c r="R23">
        <v>0.27199552837779223</v>
      </c>
      <c r="S23">
        <v>6.9369619075873828E-2</v>
      </c>
      <c r="T23">
        <v>5.592494820232706E-2</v>
      </c>
      <c r="U23">
        <v>2.9508391304967532E-2</v>
      </c>
      <c r="V23">
        <v>2.4752016824416152E-2</v>
      </c>
      <c r="W23">
        <v>0.33713476801859793</v>
      </c>
      <c r="X23">
        <v>0.32994642950790198</v>
      </c>
      <c r="Y23">
        <v>0.17440255855726244</v>
      </c>
      <c r="Z23">
        <v>5.3890232050734697E-2</v>
      </c>
      <c r="AA23">
        <v>5.5053347359650839E-2</v>
      </c>
      <c r="AB23">
        <v>2.5145006435758448E-2</v>
      </c>
      <c r="AC23">
        <v>2.1454917877255363E-2</v>
      </c>
      <c r="AD23">
        <v>0.16396989069448939</v>
      </c>
      <c r="AE23">
        <v>0.15868185076417599</v>
      </c>
      <c r="AF23">
        <v>6.7663543454887454E-2</v>
      </c>
      <c r="AG23">
        <v>2.7095015101141658E-2</v>
      </c>
      <c r="AH23">
        <v>4.1434289221653674E-2</v>
      </c>
      <c r="AI23">
        <v>1.2439637842515124E-2</v>
      </c>
      <c r="AJ23">
        <v>1.0049148605330139E-2</v>
      </c>
      <c r="AK23">
        <v>0.1229505717806367</v>
      </c>
      <c r="AL23">
        <v>0.11795991103794061</v>
      </c>
      <c r="AM23">
        <v>4.2828053317735086E-2</v>
      </c>
      <c r="AN23">
        <v>1.9766748632717875E-2</v>
      </c>
      <c r="AO23">
        <v>3.7168080080005175E-2</v>
      </c>
      <c r="AP23">
        <v>1.0437537737602321E-2</v>
      </c>
      <c r="AQ23">
        <v>7.7592638005208872E-3</v>
      </c>
      <c r="AR23">
        <v>6.1291146492561711E-2</v>
      </c>
      <c r="AS23">
        <v>5.8236806287307798E-2</v>
      </c>
      <c r="AT23">
        <v>1.5160859343087134E-2</v>
      </c>
      <c r="AU23">
        <v>7.9215418040888032E-3</v>
      </c>
      <c r="AV23">
        <v>2.6455442828841345E-2</v>
      </c>
      <c r="AW23">
        <v>5.006723234455575E-3</v>
      </c>
      <c r="AX23">
        <v>3.6920926763962768E-3</v>
      </c>
      <c r="AY23">
        <v>2.0732433519932793E-2</v>
      </c>
      <c r="AZ23">
        <v>1.921893982435639E-2</v>
      </c>
      <c r="BA23">
        <v>3.0066426852924351E-3</v>
      </c>
      <c r="BB23">
        <v>1.7709540324233675E-3</v>
      </c>
      <c r="BC23">
        <v>1.2423918545737935E-2</v>
      </c>
      <c r="BD23">
        <v>1.2105186461023399E-3</v>
      </c>
      <c r="BE23">
        <v>8.0685508358040354E-4</v>
      </c>
      <c r="BM23">
        <v>0.54216458027856362</v>
      </c>
      <c r="BN23">
        <v>0.54844923356141062</v>
      </c>
      <c r="BO23">
        <v>0.49478331777605394</v>
      </c>
      <c r="BP23">
        <v>4.726499630874155E-2</v>
      </c>
      <c r="BQ23">
        <v>3.2577441053652512E-3</v>
      </c>
      <c r="BR23">
        <v>1.717570233494007E-3</v>
      </c>
      <c r="BS23">
        <v>1.4499062525069259E-3</v>
      </c>
      <c r="CA23">
        <v>1.0336538461538461E-2</v>
      </c>
      <c r="CB23">
        <v>4.8085243534343857E-3</v>
      </c>
      <c r="CC23">
        <v>4.4884365962240356E-3</v>
      </c>
      <c r="CD23">
        <v>2.9283807124469911E-3</v>
      </c>
      <c r="CE23">
        <v>2.427370005831432E-3</v>
      </c>
      <c r="CF23">
        <v>1.2720814298133579E-3</v>
      </c>
      <c r="CG23">
        <v>3.1511981487278529E-4</v>
      </c>
      <c r="CH23">
        <v>5.5280141081040755E-3</v>
      </c>
    </row>
    <row r="24" spans="1:86">
      <c r="A24">
        <v>1935</v>
      </c>
      <c r="B24">
        <v>1</v>
      </c>
      <c r="C24">
        <v>1</v>
      </c>
      <c r="D24">
        <v>0.75702991452991453</v>
      </c>
      <c r="E24">
        <v>0.13230769230769232</v>
      </c>
      <c r="F24">
        <v>5.7521367521367522E-2</v>
      </c>
      <c r="G24">
        <v>2.7435897435897437E-2</v>
      </c>
      <c r="H24">
        <v>2.5683760683760683E-2</v>
      </c>
      <c r="P24">
        <v>0.44493982712429764</v>
      </c>
      <c r="Q24">
        <v>0.43392987272768524</v>
      </c>
      <c r="R24">
        <v>0.26054286082909595</v>
      </c>
      <c r="S24">
        <v>6.8786570087832594E-2</v>
      </c>
      <c r="T24">
        <v>5.4383881577872668E-2</v>
      </c>
      <c r="U24">
        <v>2.5934390948098868E-2</v>
      </c>
      <c r="V24">
        <v>2.4282467995667866E-2</v>
      </c>
      <c r="W24">
        <v>0.32284768837368438</v>
      </c>
      <c r="X24">
        <v>0.30990185866278103</v>
      </c>
      <c r="Y24">
        <v>0.16247660831746891</v>
      </c>
      <c r="Z24">
        <v>5.3663866940116031E-2</v>
      </c>
      <c r="AA24">
        <v>5.2349120218272788E-2</v>
      </c>
      <c r="AB24">
        <v>2.0941132493403188E-2</v>
      </c>
      <c r="AC24">
        <v>2.0471456611548079E-2</v>
      </c>
      <c r="AD24">
        <v>0.16676285163429341</v>
      </c>
      <c r="AE24">
        <v>0.15628311990462229</v>
      </c>
      <c r="AF24">
        <v>6.5247412659214063E-2</v>
      </c>
      <c r="AG24">
        <v>2.8724921348118024E-2</v>
      </c>
      <c r="AH24">
        <v>4.1631219574258846E-2</v>
      </c>
      <c r="AI24">
        <v>1.0631701874054598E-2</v>
      </c>
      <c r="AJ24">
        <v>1.0048074886350469E-2</v>
      </c>
      <c r="AK24">
        <v>0.12634133834442149</v>
      </c>
      <c r="AL24">
        <v>0.11670526531390771</v>
      </c>
      <c r="AM24">
        <v>4.1714132344142313E-2</v>
      </c>
      <c r="AN24">
        <v>2.0335963724141801E-2</v>
      </c>
      <c r="AO24">
        <v>3.7822638564306572E-2</v>
      </c>
      <c r="AP24">
        <v>9.0329011396623384E-3</v>
      </c>
      <c r="AQ24">
        <v>7.7997520423871355E-3</v>
      </c>
      <c r="AR24">
        <v>6.3922876063773254E-2</v>
      </c>
      <c r="AS24">
        <v>5.7968718562550571E-2</v>
      </c>
      <c r="AT24">
        <v>1.4675471418037439E-2</v>
      </c>
      <c r="AU24">
        <v>8.6208403833000647E-3</v>
      </c>
      <c r="AV24">
        <v>2.6681599397975382E-2</v>
      </c>
      <c r="AW24">
        <v>4.2837476673209416E-3</v>
      </c>
      <c r="AX24">
        <v>3.7071060704624635E-3</v>
      </c>
      <c r="AY24">
        <v>2.187947926957198E-2</v>
      </c>
      <c r="AZ24">
        <v>1.9463370851066041E-2</v>
      </c>
      <c r="BA24">
        <v>2.772267398326052E-3</v>
      </c>
      <c r="BB24">
        <v>2.2225512767325797E-3</v>
      </c>
      <c r="BC24">
        <v>1.260618146398108E-2</v>
      </c>
      <c r="BD24">
        <v>1.0075201685081118E-3</v>
      </c>
      <c r="BE24">
        <v>8.5494036070239167E-4</v>
      </c>
      <c r="BM24">
        <v>0.55506017287570231</v>
      </c>
      <c r="BN24">
        <v>0.56607012727231476</v>
      </c>
      <c r="BO24">
        <v>0.49648705370081858</v>
      </c>
      <c r="BP24">
        <v>6.3521122219859727E-2</v>
      </c>
      <c r="BQ24">
        <v>3.137485943494854E-3</v>
      </c>
      <c r="BR24">
        <v>1.5015064877985686E-3</v>
      </c>
      <c r="BS24">
        <v>1.4012926880928173E-3</v>
      </c>
      <c r="CA24">
        <v>2.0534188034188033E-2</v>
      </c>
      <c r="CB24">
        <v>1.0219004088023698E-2</v>
      </c>
      <c r="CC24">
        <v>9.6408351362859759E-3</v>
      </c>
      <c r="CD24">
        <v>6.4006725732330891E-3</v>
      </c>
      <c r="CE24">
        <v>5.2544477404790589E-3</v>
      </c>
      <c r="CF24">
        <v>2.760348350269462E-3</v>
      </c>
      <c r="CG24">
        <v>6.7335088270752835E-4</v>
      </c>
      <c r="CH24">
        <v>1.0315183946164335E-2</v>
      </c>
    </row>
    <row r="25" spans="1:86">
      <c r="A25">
        <v>1936</v>
      </c>
      <c r="B25">
        <v>1</v>
      </c>
      <c r="C25">
        <v>1</v>
      </c>
      <c r="D25">
        <v>0.74364535768645357</v>
      </c>
      <c r="E25">
        <v>0.13085996955859969</v>
      </c>
      <c r="F25">
        <v>7.4296042617960426E-2</v>
      </c>
      <c r="G25">
        <v>2.2241248097412483E-2</v>
      </c>
      <c r="H25">
        <v>2.897640791476408E-2</v>
      </c>
      <c r="P25">
        <v>0.46593775094476259</v>
      </c>
      <c r="Q25">
        <v>0.44772366982564021</v>
      </c>
      <c r="R25">
        <v>0.25287156714400955</v>
      </c>
      <c r="S25">
        <v>7.617191097161026E-2</v>
      </c>
      <c r="T25">
        <v>7.0254002402074911E-2</v>
      </c>
      <c r="U25">
        <v>2.1030399313220156E-2</v>
      </c>
      <c r="V25">
        <v>2.7395922426129919E-2</v>
      </c>
      <c r="W25">
        <v>0.34638718695803566</v>
      </c>
      <c r="X25">
        <v>0.32654772694179679</v>
      </c>
      <c r="Y25">
        <v>0.15684098867058618</v>
      </c>
      <c r="Z25">
        <v>6.0399167216692536E-2</v>
      </c>
      <c r="AA25">
        <v>7.0247723438118942E-2</v>
      </c>
      <c r="AB25">
        <v>1.6366012882739801E-2</v>
      </c>
      <c r="AC25">
        <v>2.2693955998540488E-2</v>
      </c>
      <c r="AD25">
        <v>0.1928824418021155</v>
      </c>
      <c r="AE25">
        <v>0.1763734217590178</v>
      </c>
      <c r="AF25">
        <v>6.3717689113961473E-2</v>
      </c>
      <c r="AG25">
        <v>3.3542535846657319E-2</v>
      </c>
      <c r="AH25">
        <v>5.9386301254438979E-2</v>
      </c>
      <c r="AI25">
        <v>8.4178426578207788E-3</v>
      </c>
      <c r="AJ25">
        <v>1.1309135853149065E-2</v>
      </c>
      <c r="AK25">
        <v>0.148582650333416</v>
      </c>
      <c r="AL25">
        <v>0.13369131687862881</v>
      </c>
      <c r="AM25">
        <v>4.1055822428193195E-2</v>
      </c>
      <c r="AN25">
        <v>2.3558913313238217E-2</v>
      </c>
      <c r="AO25">
        <v>5.3179528475899393E-2</v>
      </c>
      <c r="AP25">
        <v>7.2472272936788791E-3</v>
      </c>
      <c r="AQ25">
        <v>8.649908158025809E-3</v>
      </c>
      <c r="AR25">
        <v>7.5652325543874785E-2</v>
      </c>
      <c r="AS25">
        <v>6.6874494164752774E-2</v>
      </c>
      <c r="AT25">
        <v>1.4111310617000746E-2</v>
      </c>
      <c r="AU25">
        <v>9.7127957530086084E-3</v>
      </c>
      <c r="AV25">
        <v>3.5762371015411985E-2</v>
      </c>
      <c r="AW25">
        <v>3.2694883907007722E-3</v>
      </c>
      <c r="AX25">
        <v>4.0186033423250354E-3</v>
      </c>
      <c r="AY25">
        <v>2.5369178210276941E-2</v>
      </c>
      <c r="AZ25">
        <v>2.234125970521314E-2</v>
      </c>
      <c r="BA25">
        <v>2.4104010917728605E-3</v>
      </c>
      <c r="BB25">
        <v>2.526243519119219E-3</v>
      </c>
      <c r="BC25">
        <v>1.5702100200984302E-2</v>
      </c>
      <c r="BD25">
        <v>7.6127757244463128E-4</v>
      </c>
      <c r="BE25">
        <v>9.4126710829489039E-4</v>
      </c>
      <c r="BM25">
        <v>0.53406224905523736</v>
      </c>
      <c r="BN25">
        <v>0.55227633017435984</v>
      </c>
      <c r="BO25">
        <v>0.49077379054244402</v>
      </c>
      <c r="BP25">
        <v>5.4688058586989427E-2</v>
      </c>
      <c r="BQ25">
        <v>4.0420402158855145E-3</v>
      </c>
      <c r="BR25">
        <v>1.2108487841923261E-3</v>
      </c>
      <c r="BS25">
        <v>1.5804854886341604E-3</v>
      </c>
      <c r="CA25">
        <v>3.6605783866057839E-2</v>
      </c>
      <c r="CB25">
        <v>1.9405062041968933E-2</v>
      </c>
      <c r="CC25">
        <v>1.6888247013199333E-2</v>
      </c>
      <c r="CD25">
        <v>1.1157487891145675E-2</v>
      </c>
      <c r="CE25">
        <v>8.9948746337087711E-3</v>
      </c>
      <c r="CF25">
        <v>4.4949629576724196E-3</v>
      </c>
      <c r="CG25">
        <v>9.7892219505804059E-4</v>
      </c>
      <c r="CH25">
        <v>1.7200721824088907E-2</v>
      </c>
    </row>
    <row r="26" spans="1:86">
      <c r="A26">
        <v>1937</v>
      </c>
      <c r="B26">
        <v>1</v>
      </c>
      <c r="C26">
        <v>1</v>
      </c>
      <c r="D26">
        <v>0.74996542185338866</v>
      </c>
      <c r="E26">
        <v>0.13295297372060857</v>
      </c>
      <c r="F26">
        <v>7.2130013831258638E-2</v>
      </c>
      <c r="G26">
        <v>1.73582295988935E-2</v>
      </c>
      <c r="H26">
        <v>2.7576071922544951E-2</v>
      </c>
      <c r="P26">
        <v>0.44231411760580175</v>
      </c>
      <c r="Q26">
        <v>0.43347879853345289</v>
      </c>
      <c r="R26">
        <v>0.25833493037569244</v>
      </c>
      <c r="S26">
        <v>6.8668956095889896E-2</v>
      </c>
      <c r="T26">
        <v>6.8262821764897286E-2</v>
      </c>
      <c r="U26">
        <v>1.6429118434691584E-2</v>
      </c>
      <c r="V26">
        <v>2.1782593501865937E-2</v>
      </c>
      <c r="W26">
        <v>0.32268704748036348</v>
      </c>
      <c r="X26">
        <v>0.31379274489392162</v>
      </c>
      <c r="Y26">
        <v>0.16878869052188925</v>
      </c>
      <c r="Z26">
        <v>5.2583760347551793E-2</v>
      </c>
      <c r="AA26">
        <v>6.3815649962706861E-2</v>
      </c>
      <c r="AB26">
        <v>1.2267394043667933E-2</v>
      </c>
      <c r="AC26">
        <v>1.6337089155307984E-2</v>
      </c>
      <c r="AD26">
        <v>0.17149341603070709</v>
      </c>
      <c r="AE26">
        <v>0.16450434286791299</v>
      </c>
      <c r="AF26">
        <v>5.9665437019117439E-2</v>
      </c>
      <c r="AG26">
        <v>3.0302252648208593E-2</v>
      </c>
      <c r="AH26">
        <v>5.593931288866974E-2</v>
      </c>
      <c r="AI26">
        <v>8.0184790651559902E-3</v>
      </c>
      <c r="AJ26">
        <v>1.0578696748244206E-2</v>
      </c>
      <c r="AK26">
        <v>0.1302364848807577</v>
      </c>
      <c r="AL26">
        <v>0.12415189081359169</v>
      </c>
      <c r="AM26">
        <v>3.9309162070343566E-2</v>
      </c>
      <c r="AN26">
        <v>2.0804647372049088E-2</v>
      </c>
      <c r="AO26">
        <v>4.9785274686900069E-2</v>
      </c>
      <c r="AP26">
        <v>6.1648498099140595E-3</v>
      </c>
      <c r="AQ26">
        <v>8.0877576764661809E-3</v>
      </c>
      <c r="AR26">
        <v>6.4944611660107621E-2</v>
      </c>
      <c r="AS26">
        <v>6.1611817866289852E-2</v>
      </c>
      <c r="AT26">
        <v>1.3923611927394081E-2</v>
      </c>
      <c r="AU26">
        <v>7.6989549608679373E-3</v>
      </c>
      <c r="AV26">
        <v>3.3455491381966268E-2</v>
      </c>
      <c r="AW26">
        <v>2.7322940484478791E-3</v>
      </c>
      <c r="AX26">
        <v>3.8013037757887815E-3</v>
      </c>
      <c r="AY26">
        <v>2.174382143155763E-2</v>
      </c>
      <c r="AZ26">
        <v>2.0155380578081701E-2</v>
      </c>
      <c r="BA26">
        <v>2.5123087429093525E-3</v>
      </c>
      <c r="BB26">
        <v>1.450546891793879E-3</v>
      </c>
      <c r="BC26">
        <v>1.4620702497437511E-2</v>
      </c>
      <c r="BD26">
        <v>6.3494186376399856E-4</v>
      </c>
      <c r="BE26">
        <v>9.3680957545399927E-4</v>
      </c>
      <c r="BM26">
        <v>0.55768588239419825</v>
      </c>
      <c r="BN26">
        <v>0.56652120146654705</v>
      </c>
      <c r="BO26">
        <v>0.49163049147769622</v>
      </c>
      <c r="BP26">
        <v>6.4284017624718678E-2</v>
      </c>
      <c r="BQ26">
        <v>3.8671920663613524E-3</v>
      </c>
      <c r="BR26">
        <v>9.2911116420191578E-4</v>
      </c>
      <c r="BS26">
        <v>5.7934784206790137E-3</v>
      </c>
      <c r="CA26">
        <v>1.2171507607192255E-2</v>
      </c>
      <c r="CB26">
        <v>7.1334615262071202E-3</v>
      </c>
      <c r="CC26">
        <v>5.882214057814231E-3</v>
      </c>
      <c r="CD26">
        <v>4.1043488868505121E-3</v>
      </c>
      <c r="CE26">
        <v>3.1428627941259856E-3</v>
      </c>
      <c r="CF26">
        <v>1.4500667554030193E-3</v>
      </c>
      <c r="CG26">
        <v>3.437896913677893E-4</v>
      </c>
      <c r="CH26">
        <v>5.0380460809851344E-3</v>
      </c>
    </row>
    <row r="27" spans="1:86">
      <c r="A27">
        <v>1938</v>
      </c>
      <c r="B27">
        <v>1</v>
      </c>
      <c r="C27">
        <v>1</v>
      </c>
      <c r="D27">
        <v>0.77288519637462239</v>
      </c>
      <c r="E27">
        <v>0.13023036253776435</v>
      </c>
      <c r="F27">
        <v>5.2284743202416918E-2</v>
      </c>
      <c r="G27">
        <v>1.773036253776435E-2</v>
      </c>
      <c r="H27">
        <v>2.6850453172205437E-2</v>
      </c>
      <c r="P27">
        <v>0.44074837570771869</v>
      </c>
      <c r="Q27">
        <v>0.43000890492514116</v>
      </c>
      <c r="R27">
        <v>0.27128223508385324</v>
      </c>
      <c r="S27">
        <v>7.1340969894466713E-2</v>
      </c>
      <c r="T27">
        <v>4.9457735297830152E-2</v>
      </c>
      <c r="U27">
        <v>1.6776392263432451E-2</v>
      </c>
      <c r="V27">
        <v>2.1151572385558638E-2</v>
      </c>
      <c r="W27">
        <v>0.31344715447994287</v>
      </c>
      <c r="X27">
        <v>0.3018219202539249</v>
      </c>
      <c r="Y27">
        <v>0.17570986119978607</v>
      </c>
      <c r="Z27">
        <v>5.2399897272022156E-2</v>
      </c>
      <c r="AA27">
        <v>4.6197824329937395E-2</v>
      </c>
      <c r="AB27">
        <v>1.2198635971721794E-2</v>
      </c>
      <c r="AC27">
        <v>1.5315701480457499E-2</v>
      </c>
      <c r="AD27">
        <v>0.15754923180145181</v>
      </c>
      <c r="AE27">
        <v>0.1472938302542493</v>
      </c>
      <c r="AF27">
        <v>6.2299926744579924E-2</v>
      </c>
      <c r="AG27">
        <v>2.9580096332296472E-2</v>
      </c>
      <c r="AH27">
        <v>3.8540714825893142E-2</v>
      </c>
      <c r="AI27">
        <v>7.5880174434207722E-3</v>
      </c>
      <c r="AJ27">
        <v>9.2850749080590003E-3</v>
      </c>
      <c r="AK27">
        <v>0.11775878298539791</v>
      </c>
      <c r="AL27">
        <v>0.10816366723209651</v>
      </c>
      <c r="AM27">
        <v>4.1024810047019536E-2</v>
      </c>
      <c r="AN27">
        <v>2.0561436879500117E-2</v>
      </c>
      <c r="AO27">
        <v>3.3913798512673107E-2</v>
      </c>
      <c r="AP27">
        <v>5.7535592900658673E-3</v>
      </c>
      <c r="AQ27">
        <v>6.9100625028378848E-3</v>
      </c>
      <c r="AR27">
        <v>5.883863074939498E-2</v>
      </c>
      <c r="AS27">
        <v>5.1557203044317462E-2</v>
      </c>
      <c r="AT27">
        <v>1.5140019179512699E-2</v>
      </c>
      <c r="AU27">
        <v>8.0419279266755652E-3</v>
      </c>
      <c r="AV27">
        <v>2.281232047382695E-2</v>
      </c>
      <c r="AW27">
        <v>2.4931330255315936E-3</v>
      </c>
      <c r="AX27">
        <v>3.0698024387706582E-3</v>
      </c>
      <c r="AY27">
        <v>2.1945121575450068E-2</v>
      </c>
      <c r="AZ27">
        <v>1.666463026152246E-2</v>
      </c>
      <c r="BA27">
        <v>3.1567412004765765E-3</v>
      </c>
      <c r="BB27">
        <v>1.5767717816468241E-3</v>
      </c>
      <c r="BC27">
        <v>1.0606386406932967E-2</v>
      </c>
      <c r="BD27">
        <v>5.6538063295258009E-4</v>
      </c>
      <c r="BE27">
        <v>7.5935023951351102E-4</v>
      </c>
      <c r="BM27">
        <v>0.55925162429228137</v>
      </c>
      <c r="BN27">
        <v>0.56999109507485879</v>
      </c>
      <c r="BO27">
        <v>0.50160296129076909</v>
      </c>
      <c r="BP27">
        <v>5.8889392643297636E-2</v>
      </c>
      <c r="BQ27">
        <v>2.827007904586766E-3</v>
      </c>
      <c r="BR27">
        <v>9.5397027433189938E-4</v>
      </c>
      <c r="BS27">
        <v>5.6988807866467997E-3</v>
      </c>
      <c r="CA27">
        <v>1.7201661631419941E-2</v>
      </c>
      <c r="CB27">
        <v>8.4915002039449849E-3</v>
      </c>
      <c r="CC27">
        <v>7.3080806701130169E-3</v>
      </c>
      <c r="CD27">
        <v>5.3064784642179279E-3</v>
      </c>
      <c r="CE27">
        <v>4.3788420661226551E-3</v>
      </c>
      <c r="CF27">
        <v>2.7634552190576823E-3</v>
      </c>
      <c r="CG27">
        <v>1.4617197299505334E-3</v>
      </c>
      <c r="CH27">
        <v>8.7101614274749557E-3</v>
      </c>
    </row>
    <row r="28" spans="1:86">
      <c r="A28">
        <v>1939</v>
      </c>
      <c r="B28">
        <v>1</v>
      </c>
      <c r="C28">
        <v>1</v>
      </c>
      <c r="D28">
        <v>0.76678470254957509</v>
      </c>
      <c r="E28">
        <v>0.12912535410764872</v>
      </c>
      <c r="F28">
        <v>6.0640934844192633E-2</v>
      </c>
      <c r="G28">
        <v>1.6306657223796032E-2</v>
      </c>
      <c r="H28">
        <v>2.7124645892351276E-2</v>
      </c>
      <c r="P28">
        <v>0.4551788564175559</v>
      </c>
      <c r="Q28">
        <v>0.4456889817296355</v>
      </c>
      <c r="R28">
        <v>0.27816802944696373</v>
      </c>
      <c r="S28">
        <v>7.4654740287511706E-2</v>
      </c>
      <c r="T28">
        <v>5.7269554686165514E-2</v>
      </c>
      <c r="U28">
        <v>1.5121794359533078E-2</v>
      </c>
      <c r="V28">
        <v>2.0474862949461527E-2</v>
      </c>
      <c r="W28">
        <v>0.32278713247011737</v>
      </c>
      <c r="X28">
        <v>0.31286609705834512</v>
      </c>
      <c r="Y28">
        <v>0.1763139324181961</v>
      </c>
      <c r="Z28">
        <v>5.7430324364015427E-2</v>
      </c>
      <c r="AA28">
        <v>5.1854732676856197E-2</v>
      </c>
      <c r="AB28">
        <v>1.1589912693263203E-2</v>
      </c>
      <c r="AC28">
        <v>1.5677194906014207E-2</v>
      </c>
      <c r="AD28">
        <v>0.16175457419534939</v>
      </c>
      <c r="AE28">
        <v>0.1539303595316602</v>
      </c>
      <c r="AF28">
        <v>6.0874022457861436E-2</v>
      </c>
      <c r="AG28">
        <v>3.2618974406081774E-2</v>
      </c>
      <c r="AH28">
        <v>4.3404119979817038E-2</v>
      </c>
      <c r="AI28">
        <v>7.305641032768046E-3</v>
      </c>
      <c r="AJ28">
        <v>9.7276016551319008E-3</v>
      </c>
      <c r="AK28">
        <v>0.120577644293693</v>
      </c>
      <c r="AL28">
        <v>0.11365322329433999</v>
      </c>
      <c r="AM28">
        <v>3.9869084129815886E-2</v>
      </c>
      <c r="AN28">
        <v>2.2542156608548074E-2</v>
      </c>
      <c r="AO28">
        <v>3.8392682419876721E-2</v>
      </c>
      <c r="AP28">
        <v>5.5551723689925558E-3</v>
      </c>
      <c r="AQ28">
        <v>7.294127767106761E-3</v>
      </c>
      <c r="AR28">
        <v>5.8716316119173086E-2</v>
      </c>
      <c r="AS28">
        <v>5.450964992549627E-2</v>
      </c>
      <c r="AT28">
        <v>1.4467107527289297E-2</v>
      </c>
      <c r="AU28">
        <v>8.3025466217032939E-3</v>
      </c>
      <c r="AV28">
        <v>2.599419592617434E-2</v>
      </c>
      <c r="AW28">
        <v>2.4044345030002183E-3</v>
      </c>
      <c r="AX28">
        <v>3.341365347329114E-3</v>
      </c>
      <c r="AY28">
        <v>1.9634411446568061E-2</v>
      </c>
      <c r="AZ28">
        <v>1.7412602984471628E-2</v>
      </c>
      <c r="BA28">
        <v>2.8406123963573265E-3</v>
      </c>
      <c r="BB28">
        <v>1.4083617425315175E-3</v>
      </c>
      <c r="BC28">
        <v>1.1811046523877083E-2</v>
      </c>
      <c r="BD28">
        <v>5.323891709496986E-4</v>
      </c>
      <c r="BE28">
        <v>8.2019315075600489E-4</v>
      </c>
      <c r="BM28">
        <v>0.54482114358244416</v>
      </c>
      <c r="BN28">
        <v>0.55431101827036455</v>
      </c>
      <c r="BO28">
        <v>0.48861667310261137</v>
      </c>
      <c r="BP28">
        <v>5.4470613820137015E-2</v>
      </c>
      <c r="BQ28">
        <v>3.3713801580271194E-3</v>
      </c>
      <c r="BR28">
        <v>1.1848628642629547E-3</v>
      </c>
      <c r="BS28">
        <v>6.6497829428897488E-3</v>
      </c>
      <c r="CA28">
        <v>1.4040368271954675E-2</v>
      </c>
      <c r="CB28">
        <v>7.9882243309179393E-3</v>
      </c>
      <c r="CC28">
        <v>6.7026904502214772E-3</v>
      </c>
      <c r="CD28">
        <v>4.5202084325784491E-3</v>
      </c>
      <c r="CE28">
        <v>3.510591601405696E-3</v>
      </c>
      <c r="CF28">
        <v>1.7797271527520897E-3</v>
      </c>
      <c r="CG28">
        <v>5.5479841674770038E-4</v>
      </c>
      <c r="CH28">
        <v>6.0521439410367358E-3</v>
      </c>
    </row>
    <row r="29" spans="1:86">
      <c r="A29">
        <v>1940</v>
      </c>
      <c r="B29">
        <v>1</v>
      </c>
      <c r="C29">
        <v>1</v>
      </c>
      <c r="D29">
        <v>0.75433135704874832</v>
      </c>
      <c r="E29">
        <v>0.13275691699604744</v>
      </c>
      <c r="F29">
        <v>6.2285902503293807E-2</v>
      </c>
      <c r="G29">
        <v>1.7885375494071147E-2</v>
      </c>
      <c r="H29">
        <v>3.2723978919631094E-2</v>
      </c>
      <c r="P29">
        <v>0.45293132429021105</v>
      </c>
      <c r="Q29">
        <v>0.44426637504743138</v>
      </c>
      <c r="R29">
        <v>0.28158091861961515</v>
      </c>
      <c r="S29">
        <v>7.4614561552414235E-2</v>
      </c>
      <c r="T29">
        <v>5.6333578924724764E-2</v>
      </c>
      <c r="U29">
        <v>1.258031937109479E-2</v>
      </c>
      <c r="V29">
        <v>1.9156996579582489E-2</v>
      </c>
      <c r="W29">
        <v>0.32222241244305272</v>
      </c>
      <c r="X29">
        <v>0.3128814970105353</v>
      </c>
      <c r="Y29">
        <v>0.17261479483033265</v>
      </c>
      <c r="Z29">
        <v>6.1420964304316927E-2</v>
      </c>
      <c r="AA29">
        <v>5.2739686552070432E-2</v>
      </c>
      <c r="AB29">
        <v>1.051778320391992E-2</v>
      </c>
      <c r="AC29">
        <v>1.5588268119895334E-2</v>
      </c>
      <c r="AD29">
        <v>0.16478073729414303</v>
      </c>
      <c r="AE29">
        <v>0.15733988074633878</v>
      </c>
      <c r="AF29">
        <v>6.1947719487332409E-2</v>
      </c>
      <c r="AG29">
        <v>3.526192092742847E-2</v>
      </c>
      <c r="AH29">
        <v>4.3959454584805463E-2</v>
      </c>
      <c r="AI29">
        <v>6.4440941488098074E-3</v>
      </c>
      <c r="AJ29">
        <v>9.7266915979626264E-3</v>
      </c>
      <c r="AK29">
        <v>0.12333319044421859</v>
      </c>
      <c r="AL29">
        <v>0.11661304145489529</v>
      </c>
      <c r="AM29">
        <v>4.1241627237432923E-2</v>
      </c>
      <c r="AN29">
        <v>2.4524154995382894E-2</v>
      </c>
      <c r="AO29">
        <v>3.8690006331244212E-2</v>
      </c>
      <c r="AP29">
        <v>4.8684953772519662E-3</v>
      </c>
      <c r="AQ29">
        <v>7.2887575135832999E-3</v>
      </c>
      <c r="AR29">
        <v>6.0051766194718165E-2</v>
      </c>
      <c r="AS29">
        <v>5.573196208091187E-2</v>
      </c>
      <c r="AT29">
        <v>1.5148561239237813E-2</v>
      </c>
      <c r="AU29">
        <v>9.1810645915827074E-3</v>
      </c>
      <c r="AV29">
        <v>2.598730452261935E-2</v>
      </c>
      <c r="AW29">
        <v>2.0865959654742181E-3</v>
      </c>
      <c r="AX29">
        <v>3.3284357619977746E-3</v>
      </c>
      <c r="AY29">
        <v>2.0436137401820011E-2</v>
      </c>
      <c r="AZ29">
        <v>1.7740378459074349E-2</v>
      </c>
      <c r="BA29">
        <v>2.8933118767665287E-3</v>
      </c>
      <c r="BB29">
        <v>1.6760179006246553E-3</v>
      </c>
      <c r="BC29">
        <v>1.1864596981750023E-2</v>
      </c>
      <c r="BD29">
        <v>4.8638180383007908E-4</v>
      </c>
      <c r="BE29">
        <v>8.2006989610306218E-4</v>
      </c>
      <c r="BM29">
        <v>0.5470686757097889</v>
      </c>
      <c r="BN29">
        <v>0.55573362495256862</v>
      </c>
      <c r="BO29">
        <v>0.47275043842913317</v>
      </c>
      <c r="BP29">
        <v>5.8142355443633206E-2</v>
      </c>
      <c r="BQ29">
        <v>5.9523235785690423E-3</v>
      </c>
      <c r="BR29">
        <v>5.3050561229763572E-3</v>
      </c>
      <c r="BS29">
        <v>1.3566982340048606E-2</v>
      </c>
      <c r="CA29">
        <v>1.2483530961791832E-2</v>
      </c>
      <c r="CB29">
        <v>6.7620154441100852E-3</v>
      </c>
      <c r="CC29">
        <v>5.8934628407759137E-3</v>
      </c>
      <c r="CD29">
        <v>4.0690761088684078E-3</v>
      </c>
      <c r="CE29">
        <v>3.2190941362077526E-3</v>
      </c>
      <c r="CF29">
        <v>1.718574964249714E-3</v>
      </c>
      <c r="CG29">
        <v>6.8637795589471338E-4</v>
      </c>
      <c r="CH29">
        <v>5.7215155176817464E-3</v>
      </c>
    </row>
    <row r="30" spans="1:86">
      <c r="A30">
        <v>1941</v>
      </c>
      <c r="B30">
        <v>1</v>
      </c>
      <c r="C30">
        <v>1</v>
      </c>
      <c r="D30">
        <v>0.7594684829059829</v>
      </c>
      <c r="E30">
        <v>0.1361244658119658</v>
      </c>
      <c r="F30">
        <v>5.5542200854700852E-2</v>
      </c>
      <c r="G30">
        <v>1.499732905982906E-2</v>
      </c>
      <c r="H30">
        <v>3.3840811965811964E-2</v>
      </c>
      <c r="P30">
        <v>0.41930339557276819</v>
      </c>
      <c r="Q30">
        <v>0.41019314576353105</v>
      </c>
      <c r="R30">
        <v>0.25179913481272664</v>
      </c>
      <c r="S30">
        <v>8.593441652534399E-2</v>
      </c>
      <c r="T30">
        <v>4.7096912553117591E-2</v>
      </c>
      <c r="U30">
        <v>9.3991384903775368E-3</v>
      </c>
      <c r="V30">
        <v>1.5963543381965171E-2</v>
      </c>
      <c r="W30">
        <v>0.29991932935441878</v>
      </c>
      <c r="X30">
        <v>0.29017206118853361</v>
      </c>
      <c r="Y30">
        <v>0.15133854630217711</v>
      </c>
      <c r="Z30">
        <v>7.1653188914283725E-2</v>
      </c>
      <c r="AA30">
        <v>4.5407290203931611E-2</v>
      </c>
      <c r="AB30">
        <v>8.1726895917626254E-3</v>
      </c>
      <c r="AC30">
        <v>1.3600346176378557E-2</v>
      </c>
      <c r="AD30">
        <v>0.15785567024243188</v>
      </c>
      <c r="AE30">
        <v>0.1500797837799672</v>
      </c>
      <c r="AF30">
        <v>5.7560034354647988E-2</v>
      </c>
      <c r="AG30">
        <v>4.3364444152882951E-2</v>
      </c>
      <c r="AH30">
        <v>3.6457840776780819E-2</v>
      </c>
      <c r="AI30">
        <v>4.7302200683803381E-3</v>
      </c>
      <c r="AJ30">
        <v>7.9672444272751008E-3</v>
      </c>
      <c r="AK30">
        <v>0.11861890585392031</v>
      </c>
      <c r="AL30">
        <v>0.11148372327385819</v>
      </c>
      <c r="AM30">
        <v>3.9260844412010346E-2</v>
      </c>
      <c r="AN30">
        <v>3.1320648366004379E-2</v>
      </c>
      <c r="AO30">
        <v>3.1520523315542011E-2</v>
      </c>
      <c r="AP30">
        <v>3.4807514259319384E-3</v>
      </c>
      <c r="AQ30">
        <v>5.9009557543695211E-3</v>
      </c>
      <c r="AR30">
        <v>5.8065009852960155E-2</v>
      </c>
      <c r="AS30">
        <v>5.2893892210692288E-2</v>
      </c>
      <c r="AT30">
        <v>1.4797069993849752E-2</v>
      </c>
      <c r="AU30">
        <v>1.3282878042748933E-2</v>
      </c>
      <c r="AV30">
        <v>2.067873641794421E-2</v>
      </c>
      <c r="AW30">
        <v>1.454931113572186E-3</v>
      </c>
      <c r="AX30">
        <v>2.6802766425772094E-3</v>
      </c>
      <c r="AY30">
        <v>1.9771783137308981E-2</v>
      </c>
      <c r="AZ30">
        <v>1.6290480751623121E-2</v>
      </c>
      <c r="BA30">
        <v>2.7296358269029569E-3</v>
      </c>
      <c r="BB30">
        <v>3.1655654461696168E-3</v>
      </c>
      <c r="BC30">
        <v>9.3475844242860862E-3</v>
      </c>
      <c r="BD30">
        <v>3.5723000250436048E-4</v>
      </c>
      <c r="BE30">
        <v>6.9046505176009992E-4</v>
      </c>
      <c r="BM30">
        <v>0.58069660442723181</v>
      </c>
      <c r="BN30">
        <v>0.58980685423646895</v>
      </c>
      <c r="BO30">
        <v>0.50766934809325626</v>
      </c>
      <c r="BP30">
        <v>5.019004928662181E-2</v>
      </c>
      <c r="BQ30">
        <v>8.4452883015832605E-3</v>
      </c>
      <c r="BR30">
        <v>5.5981905694515235E-3</v>
      </c>
      <c r="BS30">
        <v>1.7877268583846792E-2</v>
      </c>
      <c r="CA30">
        <v>1.2740384615384615E-2</v>
      </c>
      <c r="CB30">
        <v>6.5559034808814979E-3</v>
      </c>
      <c r="CC30">
        <v>5.9140267731177584E-3</v>
      </c>
      <c r="CD30">
        <v>4.0403436214004641E-3</v>
      </c>
      <c r="CE30">
        <v>3.2558865546575468E-3</v>
      </c>
      <c r="CF30">
        <v>1.9952027353870817E-3</v>
      </c>
      <c r="CG30">
        <v>9.2853572184393106E-4</v>
      </c>
      <c r="CH30">
        <v>6.1844811345031173E-3</v>
      </c>
    </row>
    <row r="31" spans="1:86">
      <c r="A31">
        <v>1942</v>
      </c>
      <c r="B31">
        <v>1</v>
      </c>
      <c r="C31">
        <v>1</v>
      </c>
      <c r="D31">
        <v>0.77598059454995871</v>
      </c>
      <c r="E31">
        <v>0.14789430222956235</v>
      </c>
      <c r="F31">
        <v>3.6808422791081749E-2</v>
      </c>
      <c r="G31">
        <v>1.0889760528488852E-2</v>
      </c>
      <c r="H31">
        <v>2.8426919900908339E-2</v>
      </c>
      <c r="P31">
        <v>0.36127862667023725</v>
      </c>
      <c r="Q31">
        <v>0.35494183119366485</v>
      </c>
      <c r="R31">
        <v>0.21345734649961565</v>
      </c>
      <c r="S31">
        <v>9.0111925106767021E-2</v>
      </c>
      <c r="T31">
        <v>3.1660210509634856E-2</v>
      </c>
      <c r="U31">
        <v>6.428605591363803E-3</v>
      </c>
      <c r="V31">
        <v>1.3283743486283427E-2</v>
      </c>
      <c r="W31">
        <v>0.25802954757783569</v>
      </c>
      <c r="X31">
        <v>0.25107398225662392</v>
      </c>
      <c r="Y31">
        <v>0.1305216893348079</v>
      </c>
      <c r="Z31">
        <v>7.5031204884430339E-2</v>
      </c>
      <c r="AA31">
        <v>2.9661876537640613E-2</v>
      </c>
      <c r="AB31">
        <v>5.7251480566014477E-3</v>
      </c>
      <c r="AC31">
        <v>1.0134063443143613E-2</v>
      </c>
      <c r="AD31">
        <v>0.13428668320893031</v>
      </c>
      <c r="AE31">
        <v>0.12905441063638759</v>
      </c>
      <c r="AF31">
        <v>4.6086087145639137E-2</v>
      </c>
      <c r="AG31">
        <v>4.8732582689366755E-2</v>
      </c>
      <c r="AH31">
        <v>2.4529896340524795E-2</v>
      </c>
      <c r="AI31">
        <v>3.6138853147487195E-3</v>
      </c>
      <c r="AJ31">
        <v>6.0919591461081881E-3</v>
      </c>
      <c r="AK31">
        <v>0.1006676677260311</v>
      </c>
      <c r="AL31">
        <v>9.5950203764281386E-2</v>
      </c>
      <c r="AM31">
        <v>3.1379338310709722E-2</v>
      </c>
      <c r="AN31">
        <v>3.6498684997629455E-2</v>
      </c>
      <c r="AO31">
        <v>2.0981412684266541E-2</v>
      </c>
      <c r="AP31">
        <v>2.6679609431264381E-3</v>
      </c>
      <c r="AQ31">
        <v>4.4228068285492418E-3</v>
      </c>
      <c r="AR31">
        <v>4.8115929755329689E-2</v>
      </c>
      <c r="AS31">
        <v>4.4770738727901757E-2</v>
      </c>
      <c r="AT31">
        <v>1.1316080214467722E-2</v>
      </c>
      <c r="AU31">
        <v>1.7627939815717079E-2</v>
      </c>
      <c r="AV31">
        <v>1.2875481888861737E-2</v>
      </c>
      <c r="AW31">
        <v>1.0895661287311155E-3</v>
      </c>
      <c r="AX31">
        <v>1.8616706801241056E-3</v>
      </c>
      <c r="AY31">
        <v>1.545771434556425E-2</v>
      </c>
      <c r="AZ31">
        <v>1.321699092374343E-2</v>
      </c>
      <c r="BA31">
        <v>1.7541987910805277E-3</v>
      </c>
      <c r="BB31">
        <v>5.5961101707885062E-3</v>
      </c>
      <c r="BC31">
        <v>5.1929977996823954E-3</v>
      </c>
      <c r="BD31">
        <v>2.4510448526290077E-4</v>
      </c>
      <c r="BE31">
        <v>4.2857967692909948E-4</v>
      </c>
      <c r="BM31">
        <v>0.63872137332976275</v>
      </c>
      <c r="BN31">
        <v>0.64505816880633515</v>
      </c>
      <c r="BO31">
        <v>0.56252324805034304</v>
      </c>
      <c r="BP31">
        <v>5.7782377122795325E-2</v>
      </c>
      <c r="BQ31">
        <v>5.1482122814468928E-3</v>
      </c>
      <c r="BR31">
        <v>4.4611549371250487E-3</v>
      </c>
      <c r="BS31">
        <v>1.5143176414624912E-2</v>
      </c>
      <c r="CA31">
        <v>7.5454170107349299E-3</v>
      </c>
      <c r="CB31">
        <v>3.7648236091758808E-3</v>
      </c>
      <c r="CC31">
        <v>3.6048012428888999E-3</v>
      </c>
      <c r="CD31">
        <v>2.4708564314495818E-3</v>
      </c>
      <c r="CE31">
        <v>1.941032913060365E-3</v>
      </c>
      <c r="CF31">
        <v>1.1982822902469844E-3</v>
      </c>
      <c r="CG31">
        <v>5.3333699434918939E-4</v>
      </c>
      <c r="CH31">
        <v>3.7805934015590491E-3</v>
      </c>
    </row>
    <row r="32" spans="1:86">
      <c r="A32">
        <v>1943</v>
      </c>
      <c r="B32">
        <v>1</v>
      </c>
      <c r="C32">
        <v>1</v>
      </c>
      <c r="D32">
        <v>0.78959306204136093</v>
      </c>
      <c r="E32">
        <v>0.15051701134089393</v>
      </c>
      <c r="F32">
        <v>2.9402935290193461E-2</v>
      </c>
      <c r="G32">
        <v>8.0303535690460313E-3</v>
      </c>
      <c r="H32">
        <v>2.245663775850567E-2</v>
      </c>
      <c r="P32">
        <v>0.33689902114938231</v>
      </c>
      <c r="Q32">
        <v>0.32669923198876605</v>
      </c>
      <c r="R32">
        <v>0.18624420227563573</v>
      </c>
      <c r="S32">
        <v>9.8137594605252551E-2</v>
      </c>
      <c r="T32">
        <v>2.5808201644325502E-2</v>
      </c>
      <c r="U32">
        <v>5.1387121702606356E-3</v>
      </c>
      <c r="V32">
        <v>1.1370521293291682E-2</v>
      </c>
      <c r="W32">
        <v>0.24082598448911308</v>
      </c>
      <c r="X32">
        <v>0.23020762263415889</v>
      </c>
      <c r="Y32">
        <v>0.10977193084410479</v>
      </c>
      <c r="Z32">
        <v>8.3274343191294217E-2</v>
      </c>
      <c r="AA32">
        <v>2.4287837020616963E-2</v>
      </c>
      <c r="AB32">
        <v>4.5630197782423323E-3</v>
      </c>
      <c r="AC32">
        <v>8.3104917999005622E-3</v>
      </c>
      <c r="AD32">
        <v>0.12309474270890661</v>
      </c>
      <c r="AE32">
        <v>0.114846537213808</v>
      </c>
      <c r="AF32">
        <v>3.4456458628589079E-2</v>
      </c>
      <c r="AG32">
        <v>5.3473957327251471E-2</v>
      </c>
      <c r="AH32">
        <v>1.9345787546405504E-2</v>
      </c>
      <c r="AI32">
        <v>2.896467707328162E-3</v>
      </c>
      <c r="AJ32">
        <v>4.6738660042337857E-3</v>
      </c>
      <c r="AK32">
        <v>9.1478280557804131E-2</v>
      </c>
      <c r="AL32">
        <v>8.4288619326815792E-2</v>
      </c>
      <c r="AM32">
        <v>2.3045750160042712E-2</v>
      </c>
      <c r="AN32">
        <v>3.9606095256763493E-2</v>
      </c>
      <c r="AO32">
        <v>1.6215238610639754E-2</v>
      </c>
      <c r="AP32">
        <v>2.1422038142379428E-3</v>
      </c>
      <c r="AQ32">
        <v>3.2793314851318951E-3</v>
      </c>
      <c r="AR32">
        <v>4.2628729222402739E-2</v>
      </c>
      <c r="AS32">
        <v>3.7832686913105353E-2</v>
      </c>
      <c r="AT32">
        <v>8.0224611319737044E-3</v>
      </c>
      <c r="AU32">
        <v>1.7692887375161555E-2</v>
      </c>
      <c r="AV32">
        <v>9.8121252747570744E-3</v>
      </c>
      <c r="AW32">
        <v>9.1205204506016014E-4</v>
      </c>
      <c r="AX32">
        <v>1.3931610861528583E-3</v>
      </c>
      <c r="AY32">
        <v>1.235124813437332E-2</v>
      </c>
      <c r="AZ32">
        <v>9.7267087256462537E-3</v>
      </c>
      <c r="BA32">
        <v>1.1180990558387455E-3</v>
      </c>
      <c r="BB32">
        <v>4.35400495269653E-3</v>
      </c>
      <c r="BC32">
        <v>3.7299546187054733E-3</v>
      </c>
      <c r="BD32">
        <v>2.22108306213417E-4</v>
      </c>
      <c r="BE32">
        <v>3.0254179219208832E-4</v>
      </c>
      <c r="BM32">
        <v>0.66310097885061769</v>
      </c>
      <c r="BN32">
        <v>0.67330076801123395</v>
      </c>
      <c r="BO32">
        <v>0.60334885976572517</v>
      </c>
      <c r="BP32">
        <v>5.2379416735641379E-2</v>
      </c>
      <c r="BQ32">
        <v>3.5947336458679591E-3</v>
      </c>
      <c r="BR32">
        <v>2.8916413987853957E-3</v>
      </c>
      <c r="BS32">
        <v>1.1086116465213987E-2</v>
      </c>
      <c r="CA32">
        <v>1.4367911941294196E-2</v>
      </c>
      <c r="CB32">
        <v>7.6522145108503595E-3</v>
      </c>
      <c r="CC32">
        <v>6.7653867396348594E-3</v>
      </c>
      <c r="CD32">
        <v>4.4846513760709774E-3</v>
      </c>
      <c r="CE32">
        <v>3.4598510228576488E-3</v>
      </c>
      <c r="CF32">
        <v>1.9375804913422242E-3</v>
      </c>
      <c r="CG32">
        <v>6.8675097739127162E-4</v>
      </c>
      <c r="CH32">
        <v>6.7156974304438365E-3</v>
      </c>
    </row>
    <row r="33" spans="1:86">
      <c r="A33">
        <v>1944</v>
      </c>
      <c r="B33">
        <v>1</v>
      </c>
      <c r="C33">
        <v>1</v>
      </c>
      <c r="D33">
        <v>0.76226172627971733</v>
      </c>
      <c r="E33">
        <v>0.17868263670362622</v>
      </c>
      <c r="F33">
        <v>2.9540174967461325E-2</v>
      </c>
      <c r="G33">
        <v>6.565398619371633E-3</v>
      </c>
      <c r="H33">
        <v>2.2941825790401504E-2</v>
      </c>
      <c r="P33">
        <v>0.32512530985454757</v>
      </c>
      <c r="Q33">
        <v>0.31548869949228209</v>
      </c>
      <c r="R33">
        <v>0.19261649589755697</v>
      </c>
      <c r="S33">
        <v>8.7057328547984536E-2</v>
      </c>
      <c r="T33">
        <v>2.1682645919632502E-2</v>
      </c>
      <c r="U33">
        <v>4.8526630177850149E-3</v>
      </c>
      <c r="V33">
        <v>9.2757246814427624E-3</v>
      </c>
      <c r="W33">
        <v>0.22765102190252962</v>
      </c>
      <c r="X33">
        <v>0.21758283883058169</v>
      </c>
      <c r="Y33">
        <v>0.10634935056087587</v>
      </c>
      <c r="Z33">
        <v>7.8326746235120301E-2</v>
      </c>
      <c r="AA33">
        <v>2.0938422024241399E-2</v>
      </c>
      <c r="AB33">
        <v>4.1974583176257142E-3</v>
      </c>
      <c r="AC33">
        <v>7.7671614629154558E-3</v>
      </c>
      <c r="AD33">
        <v>0.1128093433718807</v>
      </c>
      <c r="AE33">
        <v>0.1053867000025793</v>
      </c>
      <c r="AF33">
        <v>3.2455906753674928E-2</v>
      </c>
      <c r="AG33">
        <v>4.9324841908998364E-2</v>
      </c>
      <c r="AH33">
        <v>1.6567956655528602E-2</v>
      </c>
      <c r="AI33">
        <v>2.5670910349280315E-3</v>
      </c>
      <c r="AJ33">
        <v>4.4672013944348802E-3</v>
      </c>
      <c r="AK33">
        <v>8.2574939328391106E-2</v>
      </c>
      <c r="AL33">
        <v>7.6036185090145494E-2</v>
      </c>
      <c r="AM33">
        <v>2.1382396830490952E-2</v>
      </c>
      <c r="AN33">
        <v>3.5633852791854215E-2</v>
      </c>
      <c r="AO33">
        <v>1.3927384896776258E-2</v>
      </c>
      <c r="AP33">
        <v>1.8930569871013986E-3</v>
      </c>
      <c r="AQ33">
        <v>3.1956901031167258E-3</v>
      </c>
      <c r="AR33">
        <v>3.7556085801448078E-2</v>
      </c>
      <c r="AS33">
        <v>3.3274228934788347E-2</v>
      </c>
      <c r="AT33">
        <v>7.3479458028667408E-3</v>
      </c>
      <c r="AU33">
        <v>1.5196877911033503E-2</v>
      </c>
      <c r="AV33">
        <v>8.5509587339990135E-3</v>
      </c>
      <c r="AW33">
        <v>8.2578598867070021E-4</v>
      </c>
      <c r="AX33">
        <v>1.348876216850704E-3</v>
      </c>
      <c r="AY33">
        <v>1.1642370843730741E-2</v>
      </c>
      <c r="AZ33">
        <v>9.240911360951223E-3</v>
      </c>
      <c r="BA33">
        <v>1.1562751788536587E-3</v>
      </c>
      <c r="BB33">
        <v>3.6571605824864094E-3</v>
      </c>
      <c r="BC33">
        <v>3.8625483598469595E-3</v>
      </c>
      <c r="BD33">
        <v>2.3010773567420402E-4</v>
      </c>
      <c r="BE33">
        <v>3.3278209010446447E-4</v>
      </c>
      <c r="BM33">
        <v>0.67487469014545243</v>
      </c>
      <c r="BN33">
        <v>0.68451130050771791</v>
      </c>
      <c r="BO33">
        <v>0.56964523038216042</v>
      </c>
      <c r="BP33">
        <v>9.1625308155641683E-2</v>
      </c>
      <c r="BQ33">
        <v>7.8575290478288227E-3</v>
      </c>
      <c r="BR33">
        <v>1.7127356015866181E-3</v>
      </c>
      <c r="BS33">
        <v>1.3666101108958741E-2</v>
      </c>
      <c r="CA33">
        <v>1.4605334695289717E-2</v>
      </c>
      <c r="CB33">
        <v>7.2327250103477675E-3</v>
      </c>
      <c r="CC33">
        <v>6.4010020871465524E-3</v>
      </c>
      <c r="CD33">
        <v>3.9911740054994213E-3</v>
      </c>
      <c r="CE33">
        <v>3.1085582004532161E-3</v>
      </c>
      <c r="CF33">
        <v>1.6960569329104701E-3</v>
      </c>
      <c r="CG33">
        <v>6.2499779668454718E-4</v>
      </c>
      <c r="CH33">
        <v>7.37260968494195E-3</v>
      </c>
    </row>
    <row r="34" spans="1:86">
      <c r="A34">
        <v>1945</v>
      </c>
      <c r="B34">
        <v>1</v>
      </c>
      <c r="C34">
        <v>1</v>
      </c>
      <c r="D34">
        <v>0.75802545894826401</v>
      </c>
      <c r="E34">
        <v>0.18325206976668085</v>
      </c>
      <c r="F34">
        <v>2.9344873850584118E-2</v>
      </c>
      <c r="G34">
        <v>6.5283549854380056E-3</v>
      </c>
      <c r="H34">
        <v>2.2857423345004745E-2</v>
      </c>
      <c r="P34">
        <v>0.34423310442267135</v>
      </c>
      <c r="Q34">
        <v>0.32644588706207495</v>
      </c>
      <c r="R34">
        <v>0.18733748545265536</v>
      </c>
      <c r="S34">
        <v>0.10203799256734787</v>
      </c>
      <c r="T34">
        <v>2.2229011181202133E-2</v>
      </c>
      <c r="U34">
        <v>5.0168497250493759E-3</v>
      </c>
      <c r="V34">
        <v>9.8245320958588057E-3</v>
      </c>
      <c r="W34">
        <v>0.247945827268267</v>
      </c>
      <c r="X34">
        <v>0.22903431644415392</v>
      </c>
      <c r="Y34">
        <v>0.10356018527181964</v>
      </c>
      <c r="Z34">
        <v>9.115028485227325E-2</v>
      </c>
      <c r="AA34">
        <v>2.1635852683269511E-2</v>
      </c>
      <c r="AB34">
        <v>4.4189095337848917E-3</v>
      </c>
      <c r="AC34">
        <v>8.2690806397558297E-3</v>
      </c>
      <c r="AD34">
        <v>0.1251579109368974</v>
      </c>
      <c r="AE34">
        <v>0.1107119394880994</v>
      </c>
      <c r="AF34">
        <v>3.2855682861737324E-2</v>
      </c>
      <c r="AG34">
        <v>5.3913551768160831E-2</v>
      </c>
      <c r="AH34">
        <v>1.6580649781938482E-2</v>
      </c>
      <c r="AI34">
        <v>2.7099553490683931E-3</v>
      </c>
      <c r="AJ34">
        <v>4.6520321716793716E-3</v>
      </c>
      <c r="AK34">
        <v>9.138062880728734E-2</v>
      </c>
      <c r="AL34">
        <v>7.8688286470742441E-2</v>
      </c>
      <c r="AM34">
        <v>2.1527361845585583E-2</v>
      </c>
      <c r="AN34">
        <v>3.792639749039519E-2</v>
      </c>
      <c r="AO34">
        <v>1.3889149997354418E-2</v>
      </c>
      <c r="AP34">
        <v>2.0115989210173291E-3</v>
      </c>
      <c r="AQ34">
        <v>3.3336982206141363E-3</v>
      </c>
      <c r="AR34">
        <v>4.1591811045259677E-2</v>
      </c>
      <c r="AS34">
        <v>3.3188697173565498E-2</v>
      </c>
      <c r="AT34">
        <v>7.2294280809243302E-3</v>
      </c>
      <c r="AU34">
        <v>1.5119972062916714E-2</v>
      </c>
      <c r="AV34">
        <v>8.5321251775116718E-3</v>
      </c>
      <c r="AW34">
        <v>9.1081869041834758E-4</v>
      </c>
      <c r="AX34">
        <v>1.3964946095004445E-3</v>
      </c>
      <c r="AY34">
        <v>1.2633914667333801E-2</v>
      </c>
      <c r="AZ34">
        <v>8.4491417334779453E-3</v>
      </c>
      <c r="BA34">
        <v>1.1303306689142687E-3</v>
      </c>
      <c r="BB34">
        <v>2.9613110746918468E-3</v>
      </c>
      <c r="BC34">
        <v>3.7619910582080921E-3</v>
      </c>
      <c r="BD34">
        <v>2.624662364991396E-4</v>
      </c>
      <c r="BE34">
        <v>3.330552889860049E-4</v>
      </c>
      <c r="BM34">
        <v>0.65576689557732859</v>
      </c>
      <c r="BN34">
        <v>0.673554112937925</v>
      </c>
      <c r="BO34">
        <v>0.57068797349560862</v>
      </c>
      <c r="BP34">
        <v>8.1214077199332976E-2</v>
      </c>
      <c r="BQ34">
        <v>7.1158626693819844E-3</v>
      </c>
      <c r="BR34">
        <v>1.5115052603886297E-3</v>
      </c>
      <c r="BS34">
        <v>1.303289124914594E-2</v>
      </c>
      <c r="CA34">
        <v>3.4106155306129128E-2</v>
      </c>
      <c r="CB34">
        <v>1.5747005025612375E-2</v>
      </c>
      <c r="CC34">
        <v>1.3897202829310486E-2</v>
      </c>
      <c r="CD34">
        <v>8.4047284445564977E-3</v>
      </c>
      <c r="CE34">
        <v>6.5242089179137173E-3</v>
      </c>
      <c r="CF34">
        <v>3.4823556541617004E-3</v>
      </c>
      <c r="CG34">
        <v>1.1415854277253817E-3</v>
      </c>
      <c r="CH34">
        <v>1.8359150280516753E-2</v>
      </c>
    </row>
    <row r="35" spans="1:86">
      <c r="A35">
        <v>1946</v>
      </c>
      <c r="B35">
        <v>1</v>
      </c>
      <c r="C35">
        <v>1</v>
      </c>
      <c r="D35">
        <v>0.74473729312438985</v>
      </c>
      <c r="E35">
        <v>0.19281067668164442</v>
      </c>
      <c r="F35">
        <v>3.1401128175321723E-2</v>
      </c>
      <c r="G35">
        <v>7.9806854000402383E-3</v>
      </c>
      <c r="H35">
        <v>2.3070216618603714E-2</v>
      </c>
      <c r="P35">
        <v>0.36699551227328814</v>
      </c>
      <c r="Q35">
        <v>0.34616394068930384</v>
      </c>
      <c r="R35">
        <v>0.18682959715164618</v>
      </c>
      <c r="S35">
        <v>0.11615342898979557</v>
      </c>
      <c r="T35">
        <v>2.7149741164094559E-2</v>
      </c>
      <c r="U35">
        <v>5.2524074396675096E-3</v>
      </c>
      <c r="V35">
        <v>1.0779494263092673E-2</v>
      </c>
      <c r="W35">
        <v>0.26765386402673913</v>
      </c>
      <c r="X35">
        <v>0.24657740220126542</v>
      </c>
      <c r="Y35">
        <v>0.10691718858716882</v>
      </c>
      <c r="Z35">
        <v>0.10009617627193228</v>
      </c>
      <c r="AA35">
        <v>2.5913237558626543E-2</v>
      </c>
      <c r="AB35">
        <v>4.6653599795378597E-3</v>
      </c>
      <c r="AC35">
        <v>8.9861693908423711E-3</v>
      </c>
      <c r="AD35">
        <v>0.1327705253334413</v>
      </c>
      <c r="AE35">
        <v>0.1176242577054763</v>
      </c>
      <c r="AF35">
        <v>3.7065372905357413E-2</v>
      </c>
      <c r="AG35">
        <v>5.3213963663075063E-2</v>
      </c>
      <c r="AH35">
        <v>1.9571304602638787E-2</v>
      </c>
      <c r="AI35">
        <v>2.7966227667866094E-3</v>
      </c>
      <c r="AJ35">
        <v>4.9788991552134126E-3</v>
      </c>
      <c r="AK35">
        <v>9.612431985405244E-2</v>
      </c>
      <c r="AL35">
        <v>8.2807493281650546E-2</v>
      </c>
      <c r="AM35">
        <v>2.422549003327169E-2</v>
      </c>
      <c r="AN35">
        <v>3.6530883444546421E-2</v>
      </c>
      <c r="AO35">
        <v>1.6391786657240871E-2</v>
      </c>
      <c r="AP35">
        <v>2.0888131526550658E-3</v>
      </c>
      <c r="AQ35">
        <v>3.5724505941068978E-3</v>
      </c>
      <c r="AR35">
        <v>4.391740338619992E-2</v>
      </c>
      <c r="AS35">
        <v>3.4321167613422653E-2</v>
      </c>
      <c r="AT35">
        <v>8.2012306373454302E-3</v>
      </c>
      <c r="AU35">
        <v>1.3289087335125018E-2</v>
      </c>
      <c r="AV35">
        <v>1.0279484502372311E-2</v>
      </c>
      <c r="AW35">
        <v>9.8945680708589626E-4</v>
      </c>
      <c r="AX35">
        <v>1.5588535265488117E-3</v>
      </c>
      <c r="AY35">
        <v>1.47283742297185E-2</v>
      </c>
      <c r="AZ35">
        <v>9.1638256707099307E-3</v>
      </c>
      <c r="BA35">
        <v>1.3834859038225999E-3</v>
      </c>
      <c r="BB35">
        <v>2.2367354274018384E-3</v>
      </c>
      <c r="BC35">
        <v>4.8090028805082615E-3</v>
      </c>
      <c r="BD35">
        <v>3.2842611273327583E-4</v>
      </c>
      <c r="BE35">
        <v>4.0676236578855447E-4</v>
      </c>
      <c r="BM35">
        <v>0.63300448772671181</v>
      </c>
      <c r="BN35">
        <v>0.65383605931069622</v>
      </c>
      <c r="BO35">
        <v>0.5579076959727437</v>
      </c>
      <c r="BP35">
        <v>7.6657247691848854E-2</v>
      </c>
      <c r="BQ35">
        <v>4.2513870112271639E-3</v>
      </c>
      <c r="BR35">
        <v>2.7282779603727287E-3</v>
      </c>
      <c r="BS35">
        <v>1.2290722355511041E-2</v>
      </c>
      <c r="CA35">
        <v>4.5946691107981427E-2</v>
      </c>
      <c r="CB35">
        <v>2.1329209002173381E-2</v>
      </c>
      <c r="CC35">
        <v>1.7525647004224595E-2</v>
      </c>
      <c r="CD35">
        <v>9.4801417145017434E-3</v>
      </c>
      <c r="CE35">
        <v>7.1777454625517063E-3</v>
      </c>
      <c r="CF35">
        <v>3.9917044335350095E-3</v>
      </c>
      <c r="CG35">
        <v>1.5286043722387342E-3</v>
      </c>
      <c r="CH35">
        <v>2.4617482105808046E-2</v>
      </c>
    </row>
    <row r="36" spans="1:86">
      <c r="A36">
        <v>1947</v>
      </c>
      <c r="B36">
        <v>1</v>
      </c>
      <c r="C36">
        <v>1</v>
      </c>
      <c r="D36">
        <v>0.76687386032396743</v>
      </c>
      <c r="E36">
        <v>0.16971689449095581</v>
      </c>
      <c r="F36">
        <v>3.2742809226550956E-2</v>
      </c>
      <c r="G36">
        <v>7.5068879690141218E-3</v>
      </c>
      <c r="H36">
        <v>2.3159547989511652E-2</v>
      </c>
      <c r="P36">
        <v>0.34347880643880307</v>
      </c>
      <c r="Q36">
        <v>0.33017177593435576</v>
      </c>
      <c r="R36">
        <v>0.18633000308829792</v>
      </c>
      <c r="S36">
        <v>0.10001306270671673</v>
      </c>
      <c r="T36">
        <v>2.8193774778383487E-2</v>
      </c>
      <c r="U36">
        <v>4.6448721850809163E-3</v>
      </c>
      <c r="V36">
        <v>1.0989967354563727E-2</v>
      </c>
      <c r="W36">
        <v>0.246782759044961</v>
      </c>
      <c r="X36">
        <v>0.2329946264784413</v>
      </c>
      <c r="Y36">
        <v>0.10700554431116834</v>
      </c>
      <c r="Z36">
        <v>8.5337283695686036E-2</v>
      </c>
      <c r="AA36">
        <v>2.7239511052554864E-2</v>
      </c>
      <c r="AB36">
        <v>4.1201043369470895E-3</v>
      </c>
      <c r="AC36">
        <v>9.2921058123427661E-3</v>
      </c>
      <c r="AD36">
        <v>0.11955055203166751</v>
      </c>
      <c r="AE36">
        <v>0.10953835923874261</v>
      </c>
      <c r="AF36">
        <v>3.7683124110437297E-2</v>
      </c>
      <c r="AG36">
        <v>4.3140726470419076E-2</v>
      </c>
      <c r="AH36">
        <v>2.1042369369740781E-2</v>
      </c>
      <c r="AI36">
        <v>2.4429359188728478E-3</v>
      </c>
      <c r="AJ36">
        <v>5.2291686185848138E-3</v>
      </c>
      <c r="AK36">
        <v>8.6136609273865794E-2</v>
      </c>
      <c r="AL36">
        <v>7.7074987317122604E-2</v>
      </c>
      <c r="AM36">
        <v>2.4597057403910726E-2</v>
      </c>
      <c r="AN36">
        <v>2.9031765306197176E-2</v>
      </c>
      <c r="AO36">
        <v>1.7816374303463452E-2</v>
      </c>
      <c r="AP36">
        <v>1.8056196388294336E-3</v>
      </c>
      <c r="AQ36">
        <v>3.824156582118756E-3</v>
      </c>
      <c r="AR36">
        <v>3.9182105759787582E-2</v>
      </c>
      <c r="AS36">
        <v>3.2356965444957558E-2</v>
      </c>
      <c r="AT36">
        <v>8.324865416107113E-3</v>
      </c>
      <c r="AU36">
        <v>1.0002243350897682E-2</v>
      </c>
      <c r="AV36">
        <v>1.1441140576852128E-2</v>
      </c>
      <c r="AW36">
        <v>8.4553728054481345E-4</v>
      </c>
      <c r="AX36">
        <v>1.7432150899730462E-3</v>
      </c>
      <c r="AY36">
        <v>1.3035162087810491E-2</v>
      </c>
      <c r="AZ36">
        <v>9.0289404896681663E-3</v>
      </c>
      <c r="BA36">
        <v>1.3565359601452076E-3</v>
      </c>
      <c r="BB36">
        <v>1.5428466016526171E-3</v>
      </c>
      <c r="BC36">
        <v>5.3830045140208999E-3</v>
      </c>
      <c r="BD36">
        <v>2.6964760646649543E-4</v>
      </c>
      <c r="BE36">
        <v>4.7689664783767628E-4</v>
      </c>
      <c r="BM36">
        <v>0.65652119356119698</v>
      </c>
      <c r="BN36">
        <v>0.66982822406564424</v>
      </c>
      <c r="BO36">
        <v>0.58054385723566948</v>
      </c>
      <c r="BP36">
        <v>6.9703831784239084E-2</v>
      </c>
      <c r="BQ36">
        <v>4.5490344481674688E-3</v>
      </c>
      <c r="BR36">
        <v>2.8620157839332055E-3</v>
      </c>
      <c r="BS36">
        <v>1.2169580634947925E-2</v>
      </c>
      <c r="CA36">
        <v>2.8736473626066471E-2</v>
      </c>
      <c r="CB36">
        <v>1.2703497895965079E-2</v>
      </c>
      <c r="CC36">
        <v>1.063530340745371E-2</v>
      </c>
      <c r="CD36">
        <v>5.8992148071726255E-3</v>
      </c>
      <c r="CE36">
        <v>4.6048624374496003E-3</v>
      </c>
      <c r="CF36">
        <v>2.7706640709427985E-3</v>
      </c>
      <c r="CG36">
        <v>1.0941169730881801E-3</v>
      </c>
      <c r="CH36">
        <v>1.6032975730101394E-2</v>
      </c>
    </row>
    <row r="37" spans="1:86">
      <c r="A37">
        <v>1948</v>
      </c>
      <c r="B37">
        <v>1</v>
      </c>
      <c r="C37">
        <v>1</v>
      </c>
      <c r="D37">
        <v>0.76131287512216761</v>
      </c>
      <c r="E37">
        <v>0.17245576481451502</v>
      </c>
      <c r="F37">
        <v>3.4134993014708084E-2</v>
      </c>
      <c r="G37">
        <v>7.7707625060709079E-3</v>
      </c>
      <c r="H37">
        <v>2.431960858381451E-2</v>
      </c>
      <c r="P37">
        <v>0.35013508333029786</v>
      </c>
      <c r="Q37">
        <v>0.33720637645202806</v>
      </c>
      <c r="R37">
        <v>0.20118663253068153</v>
      </c>
      <c r="S37">
        <v>9.1195758783392283E-2</v>
      </c>
      <c r="T37">
        <v>2.9059880260112744E-2</v>
      </c>
      <c r="U37">
        <v>4.6812284010148784E-3</v>
      </c>
      <c r="V37">
        <v>1.1091727470362547E-2</v>
      </c>
      <c r="W37">
        <v>0.25055218389699002</v>
      </c>
      <c r="X37">
        <v>0.23695979226593739</v>
      </c>
      <c r="Y37">
        <v>0.11625884970555389</v>
      </c>
      <c r="Z37">
        <v>7.9034056797939664E-2</v>
      </c>
      <c r="AA37">
        <v>2.8201602561898402E-2</v>
      </c>
      <c r="AB37">
        <v>4.0910444751264558E-3</v>
      </c>
      <c r="AC37">
        <v>9.3831682176458917E-3</v>
      </c>
      <c r="AD37">
        <v>0.12242600017043</v>
      </c>
      <c r="AE37">
        <v>0.1126987247414394</v>
      </c>
      <c r="AF37">
        <v>3.9596960086702451E-2</v>
      </c>
      <c r="AG37">
        <v>4.2428308670555082E-2</v>
      </c>
      <c r="AH37">
        <v>2.2632024294413383E-2</v>
      </c>
      <c r="AI37">
        <v>2.4949779952046932E-3</v>
      </c>
      <c r="AJ37">
        <v>5.549144364509373E-3</v>
      </c>
      <c r="AK37">
        <v>8.9003058703630997E-2</v>
      </c>
      <c r="AL37">
        <v>8.0260486391497243E-2</v>
      </c>
      <c r="AM37">
        <v>2.5989429256508635E-2</v>
      </c>
      <c r="AN37">
        <v>2.8651932486269148E-2</v>
      </c>
      <c r="AO37">
        <v>1.9631123632086099E-2</v>
      </c>
      <c r="AP37">
        <v>1.8628248622595388E-3</v>
      </c>
      <c r="AQ37">
        <v>4.1279314517303021E-3</v>
      </c>
      <c r="AR37">
        <v>4.0551428153601458E-2</v>
      </c>
      <c r="AS37">
        <v>3.4371439795543267E-2</v>
      </c>
      <c r="AT37">
        <v>8.9717123928855121E-3</v>
      </c>
      <c r="AU37">
        <v>1.0025249787066589E-2</v>
      </c>
      <c r="AV37">
        <v>1.2655240940874356E-2</v>
      </c>
      <c r="AW37">
        <v>8.4370159310870828E-4</v>
      </c>
      <c r="AX37">
        <v>1.8783515061815866E-3</v>
      </c>
      <c r="AY37">
        <v>1.305499232691632E-2</v>
      </c>
      <c r="AZ37">
        <v>9.538511856595348E-3</v>
      </c>
      <c r="BA37">
        <v>1.4903405314573061E-3</v>
      </c>
      <c r="BB37">
        <v>1.6344769022763898E-3</v>
      </c>
      <c r="BC37">
        <v>5.6671949248423073E-3</v>
      </c>
      <c r="BD37">
        <v>2.5328361490688901E-4</v>
      </c>
      <c r="BE37">
        <v>4.9618190997618343E-4</v>
      </c>
      <c r="BM37">
        <v>0.64986491666970214</v>
      </c>
      <c r="BN37">
        <v>0.66279362354797189</v>
      </c>
      <c r="BO37">
        <v>0.56012624259148613</v>
      </c>
      <c r="BP37">
        <v>8.1260006031122739E-2</v>
      </c>
      <c r="BQ37">
        <v>5.0751127545953408E-3</v>
      </c>
      <c r="BR37">
        <v>3.0895341050560295E-3</v>
      </c>
      <c r="BS37">
        <v>1.3227881113451963E-2</v>
      </c>
      <c r="CA37">
        <v>2.6160367912027294E-2</v>
      </c>
      <c r="CB37">
        <v>1.2099589286931835E-2</v>
      </c>
      <c r="CC37">
        <v>1.0331603399387131E-2</v>
      </c>
      <c r="CD37">
        <v>5.7601864618724791E-3</v>
      </c>
      <c r="CE37">
        <v>4.5016249063740358E-3</v>
      </c>
      <c r="CF37">
        <v>2.5578638597099665E-3</v>
      </c>
      <c r="CG37">
        <v>9.637807414836693E-4</v>
      </c>
      <c r="CH37">
        <v>1.4060778625095459E-2</v>
      </c>
    </row>
    <row r="38" spans="1:86">
      <c r="A38">
        <v>1949</v>
      </c>
      <c r="B38">
        <v>1</v>
      </c>
      <c r="C38">
        <v>1</v>
      </c>
      <c r="D38">
        <v>0.76643879616498789</v>
      </c>
      <c r="E38">
        <v>0.15989115547313432</v>
      </c>
      <c r="F38">
        <v>3.6477461425645126E-2</v>
      </c>
      <c r="G38">
        <v>9.2966316376374199E-3</v>
      </c>
      <c r="H38">
        <v>2.7895955298595204E-2</v>
      </c>
      <c r="P38">
        <v>0.34750996242854648</v>
      </c>
      <c r="Q38">
        <v>0.33763098095195454</v>
      </c>
      <c r="R38">
        <v>0.21242853501658043</v>
      </c>
      <c r="S38">
        <v>7.788776326560394E-2</v>
      </c>
      <c r="T38">
        <v>2.9965713612800149E-2</v>
      </c>
      <c r="U38">
        <v>5.259814110761608E-3</v>
      </c>
      <c r="V38">
        <v>1.2095333556806E-2</v>
      </c>
      <c r="W38">
        <v>0.2450541024555678</v>
      </c>
      <c r="X38">
        <v>0.23461915111456019</v>
      </c>
      <c r="Y38">
        <v>0.12440953929340831</v>
      </c>
      <c r="Z38">
        <v>6.6840336105550291E-2</v>
      </c>
      <c r="AA38">
        <v>2.881535667851004E-2</v>
      </c>
      <c r="AB38">
        <v>4.4167500699963383E-3</v>
      </c>
      <c r="AC38">
        <v>1.0143393647127789E-2</v>
      </c>
      <c r="AD38">
        <v>0.11726960080682741</v>
      </c>
      <c r="AE38">
        <v>0.10946064706587989</v>
      </c>
      <c r="AF38">
        <v>4.1141112626846381E-2</v>
      </c>
      <c r="AG38">
        <v>3.6476474382519844E-2</v>
      </c>
      <c r="AH38">
        <v>2.3143000311455851E-2</v>
      </c>
      <c r="AI38">
        <v>2.7163152857674747E-3</v>
      </c>
      <c r="AJ38">
        <v>5.9837340952877127E-3</v>
      </c>
      <c r="AK38">
        <v>8.476161781939956E-2</v>
      </c>
      <c r="AL38">
        <v>7.7700219704230369E-2</v>
      </c>
      <c r="AM38">
        <v>2.675370071189798E-2</v>
      </c>
      <c r="AN38">
        <v>2.4563264787287153E-2</v>
      </c>
      <c r="AO38">
        <v>1.9945761121999164E-2</v>
      </c>
      <c r="AP38">
        <v>2.0113727772876479E-3</v>
      </c>
      <c r="AQ38">
        <v>4.4260863478665551E-3</v>
      </c>
      <c r="AR38">
        <v>3.831369556381136E-2</v>
      </c>
      <c r="AS38">
        <v>3.3367523230614718E-2</v>
      </c>
      <c r="AT38">
        <v>9.3319898551345679E-3</v>
      </c>
      <c r="AU38">
        <v>8.2602483510944569E-3</v>
      </c>
      <c r="AV38">
        <v>1.2882950152940815E-2</v>
      </c>
      <c r="AW38">
        <v>9.0474558655145876E-4</v>
      </c>
      <c r="AX38">
        <v>1.9875287837443759E-3</v>
      </c>
      <c r="AY38">
        <v>1.242500139691882E-2</v>
      </c>
      <c r="AZ38">
        <v>9.5443071522288512E-3</v>
      </c>
      <c r="BA38">
        <v>1.6197200345488779E-3</v>
      </c>
      <c r="BB38">
        <v>1.2934785494824832E-3</v>
      </c>
      <c r="BC38">
        <v>5.859999056339959E-3</v>
      </c>
      <c r="BD38">
        <v>2.5426689509041418E-4</v>
      </c>
      <c r="BE38">
        <v>5.167921545228204E-4</v>
      </c>
      <c r="BM38">
        <v>0.65249003757145352</v>
      </c>
      <c r="BN38">
        <v>0.66236901904804546</v>
      </c>
      <c r="BO38">
        <v>0.55401026114840746</v>
      </c>
      <c r="BP38">
        <v>8.2003392207530376E-2</v>
      </c>
      <c r="BQ38">
        <v>6.5117478128449771E-3</v>
      </c>
      <c r="BR38">
        <v>4.0368175268758119E-3</v>
      </c>
      <c r="BS38">
        <v>1.5800621741789204E-2</v>
      </c>
      <c r="CA38">
        <v>1.9035671430129814E-2</v>
      </c>
      <c r="CB38">
        <v>8.6399162766255238E-3</v>
      </c>
      <c r="CC38">
        <v>7.37270243511435E-3</v>
      </c>
      <c r="CD38">
        <v>4.4113039805848729E-3</v>
      </c>
      <c r="CE38">
        <v>3.4771895094300709E-3</v>
      </c>
      <c r="CF38">
        <v>1.9923580182384781E-3</v>
      </c>
      <c r="CG38">
        <v>7.718239592433494E-4</v>
      </c>
      <c r="CH38">
        <v>1.039575515350429E-2</v>
      </c>
    </row>
    <row r="39" spans="1:86">
      <c r="A39">
        <v>1950</v>
      </c>
      <c r="B39">
        <v>1</v>
      </c>
      <c r="C39">
        <v>1</v>
      </c>
      <c r="D39">
        <v>0.77012583612269159</v>
      </c>
      <c r="E39">
        <v>0.15496962292989444</v>
      </c>
      <c r="F39">
        <v>3.8687622918937868E-2</v>
      </c>
      <c r="G39">
        <v>8.7707284470715848E-3</v>
      </c>
      <c r="H39">
        <v>2.7451667862758097E-2</v>
      </c>
      <c r="P39">
        <v>0.35563366960951426</v>
      </c>
      <c r="Q39">
        <v>0.33871100610399119</v>
      </c>
      <c r="R39">
        <v>0.21370042007863166</v>
      </c>
      <c r="S39">
        <v>7.792286718741534E-2</v>
      </c>
      <c r="T39">
        <v>2.9984775728144689E-2</v>
      </c>
      <c r="U39">
        <v>5.1752226438281403E-3</v>
      </c>
      <c r="V39">
        <v>1.193087016455544E-2</v>
      </c>
      <c r="W39">
        <v>0.25533443184458782</v>
      </c>
      <c r="X39">
        <v>0.23871289592585629</v>
      </c>
      <c r="Y39">
        <v>0.12582130162802188</v>
      </c>
      <c r="Z39">
        <v>6.8735807184422903E-2</v>
      </c>
      <c r="AA39">
        <v>2.9445599859687668E-2</v>
      </c>
      <c r="AB39">
        <v>4.5012019593214901E-3</v>
      </c>
      <c r="AC39">
        <v>1.0212211697785767E-2</v>
      </c>
      <c r="AD39">
        <v>0.1281953503997858</v>
      </c>
      <c r="AE39">
        <v>0.11360065498282969</v>
      </c>
      <c r="AF39">
        <v>4.0867635412768902E-2</v>
      </c>
      <c r="AG39">
        <v>3.9291546337347411E-2</v>
      </c>
      <c r="AH39">
        <v>2.4373768823431771E-2</v>
      </c>
      <c r="AI39">
        <v>2.8079889215176061E-3</v>
      </c>
      <c r="AJ39">
        <v>6.2597099114225663E-3</v>
      </c>
      <c r="AK39">
        <v>9.3699311987821096E-2</v>
      </c>
      <c r="AL39">
        <v>8.135335817859099E-2</v>
      </c>
      <c r="AM39">
        <v>2.6579677938156222E-2</v>
      </c>
      <c r="AN39">
        <v>2.6958719585793604E-2</v>
      </c>
      <c r="AO39">
        <v>2.1056987782540008E-2</v>
      </c>
      <c r="AP39">
        <v>2.0895295615976197E-3</v>
      </c>
      <c r="AQ39">
        <v>4.6684248240019197E-3</v>
      </c>
      <c r="AR39">
        <v>4.3904470024816018E-2</v>
      </c>
      <c r="AS39">
        <v>3.5318014264095463E-2</v>
      </c>
      <c r="AT39">
        <v>8.883929889697004E-3</v>
      </c>
      <c r="AU39">
        <v>9.4159921889165766E-3</v>
      </c>
      <c r="AV39">
        <v>1.3917826133811392E-2</v>
      </c>
      <c r="AW39">
        <v>9.4517080610728374E-4</v>
      </c>
      <c r="AX39">
        <v>2.1550611960568225E-3</v>
      </c>
      <c r="AY39">
        <v>1.219786156644893E-2</v>
      </c>
      <c r="AZ39">
        <v>8.2690330608120536E-3</v>
      </c>
      <c r="BA39">
        <v>9.8267367407266866E-4</v>
      </c>
      <c r="BB39">
        <v>1.2405165631167389E-3</v>
      </c>
      <c r="BC39">
        <v>5.3508601421308529E-3</v>
      </c>
      <c r="BD39">
        <v>2.1745667605253799E-4</v>
      </c>
      <c r="BE39">
        <v>4.7750185875702081E-4</v>
      </c>
      <c r="BM39">
        <v>0.64436633039048574</v>
      </c>
      <c r="BN39">
        <v>0.66128899389600881</v>
      </c>
      <c r="BO39">
        <v>0.55642541604405993</v>
      </c>
      <c r="BP39">
        <v>7.7046755742479101E-2</v>
      </c>
      <c r="BQ39">
        <v>8.7028471907931795E-3</v>
      </c>
      <c r="BR39">
        <v>3.5955058032434446E-3</v>
      </c>
      <c r="BS39">
        <v>1.5520797698202657E-2</v>
      </c>
      <c r="CA39">
        <v>3.1631596535534871E-2</v>
      </c>
      <c r="CB39">
        <v>1.5487126236191679E-2</v>
      </c>
      <c r="CC39">
        <v>1.2421029951286026E-2</v>
      </c>
      <c r="CD39">
        <v>8.5987844994667023E-3</v>
      </c>
      <c r="CE39">
        <v>6.4157408822765665E-3</v>
      </c>
      <c r="CF39">
        <v>3.6465851566885562E-3</v>
      </c>
      <c r="CG39">
        <v>1.0754019832558382E-3</v>
      </c>
      <c r="CH39">
        <v>1.614447029934319E-2</v>
      </c>
    </row>
    <row r="40" spans="1:86">
      <c r="A40">
        <v>1951</v>
      </c>
      <c r="B40">
        <v>1</v>
      </c>
      <c r="C40">
        <v>1</v>
      </c>
      <c r="D40">
        <v>0.78955355705090979</v>
      </c>
      <c r="E40">
        <v>0.14280416335254306</v>
      </c>
      <c r="F40">
        <v>3.3879696092831244E-2</v>
      </c>
      <c r="G40">
        <v>8.3296329008300356E-3</v>
      </c>
      <c r="H40">
        <v>2.5432950602885848E-2</v>
      </c>
      <c r="P40">
        <v>0.34217551487253894</v>
      </c>
      <c r="Q40">
        <v>0.32819965101679388</v>
      </c>
      <c r="R40">
        <v>0.21015410141948709</v>
      </c>
      <c r="S40">
        <v>7.3733495063701082E-2</v>
      </c>
      <c r="T40">
        <v>2.8378164815186634E-2</v>
      </c>
      <c r="U40">
        <v>4.8114972811010258E-3</v>
      </c>
      <c r="V40">
        <v>1.1122392437318031E-2</v>
      </c>
      <c r="W40">
        <v>0.24200970415465331</v>
      </c>
      <c r="X40">
        <v>0.22670164315122829</v>
      </c>
      <c r="Y40">
        <v>0.12099995041266538</v>
      </c>
      <c r="Z40">
        <v>6.4616017110408958E-2</v>
      </c>
      <c r="AA40">
        <v>2.7502169265761808E-2</v>
      </c>
      <c r="AB40">
        <v>4.1924380191054504E-3</v>
      </c>
      <c r="AC40">
        <v>9.3910683432866984E-3</v>
      </c>
      <c r="AD40">
        <v>0.117871051449221</v>
      </c>
      <c r="AE40">
        <v>0.1051833555571898</v>
      </c>
      <c r="AF40">
        <v>3.8992496239069682E-2</v>
      </c>
      <c r="AG40">
        <v>3.618389302471884E-2</v>
      </c>
      <c r="AH40">
        <v>2.1935643024017223E-2</v>
      </c>
      <c r="AI40">
        <v>2.477487560610532E-3</v>
      </c>
      <c r="AJ40">
        <v>5.593835708773533E-3</v>
      </c>
      <c r="AK40">
        <v>8.5290641587032048E-2</v>
      </c>
      <c r="AL40">
        <v>7.4107190431467421E-2</v>
      </c>
      <c r="AM40">
        <v>2.5039441501144153E-2</v>
      </c>
      <c r="AN40">
        <v>2.4655961781764282E-2</v>
      </c>
      <c r="AO40">
        <v>1.8507695188293236E-2</v>
      </c>
      <c r="AP40">
        <v>1.8048329389797259E-3</v>
      </c>
      <c r="AQ40">
        <v>4.0992590212860147E-3</v>
      </c>
      <c r="AR40">
        <v>3.8904059496939557E-2</v>
      </c>
      <c r="AS40">
        <v>3.1170911251546349E-2</v>
      </c>
      <c r="AT40">
        <v>8.5233343828870298E-3</v>
      </c>
      <c r="AU40">
        <v>8.3648131895468786E-3</v>
      </c>
      <c r="AV40">
        <v>1.1699051339723454E-2</v>
      </c>
      <c r="AW40">
        <v>7.6501093835737389E-4</v>
      </c>
      <c r="AX40">
        <v>1.8187014010316073E-3</v>
      </c>
      <c r="AY40">
        <v>1.281069761121097E-2</v>
      </c>
      <c r="AZ40">
        <v>8.6516933361116526E-3</v>
      </c>
      <c r="BA40">
        <v>1.3344619558495288E-3</v>
      </c>
      <c r="BB40">
        <v>1.3015816742762921E-3</v>
      </c>
      <c r="BC40">
        <v>5.3330047886916846E-3</v>
      </c>
      <c r="BD40">
        <v>2.0057971561405664E-4</v>
      </c>
      <c r="BE40">
        <v>4.8206520168009016E-4</v>
      </c>
      <c r="BM40">
        <v>0.65782448512746106</v>
      </c>
      <c r="BN40">
        <v>0.67180034898320606</v>
      </c>
      <c r="BO40">
        <v>0.5793994556314227</v>
      </c>
      <c r="BP40">
        <v>6.907066828884198E-2</v>
      </c>
      <c r="BQ40">
        <v>5.5015312776446092E-3</v>
      </c>
      <c r="BR40">
        <v>3.5181356197290098E-3</v>
      </c>
      <c r="BS40">
        <v>1.4310558165567817E-2</v>
      </c>
      <c r="CA40">
        <v>2.8697464024476531E-2</v>
      </c>
      <c r="CB40">
        <v>1.2576153329126642E-2</v>
      </c>
      <c r="CC40">
        <v>1.1116015497583159E-2</v>
      </c>
      <c r="CD40">
        <v>7.2219846995704561E-3</v>
      </c>
      <c r="CE40">
        <v>5.5907637396862544E-3</v>
      </c>
      <c r="CF40">
        <v>3.1133044540448316E-3</v>
      </c>
      <c r="CG40">
        <v>1.1281245991052037E-3</v>
      </c>
      <c r="CH40">
        <v>1.6121310695349889E-2</v>
      </c>
    </row>
    <row r="41" spans="1:86">
      <c r="A41">
        <v>1952</v>
      </c>
      <c r="B41">
        <v>1</v>
      </c>
      <c r="C41">
        <v>1</v>
      </c>
      <c r="D41">
        <v>0.80374555518897317</v>
      </c>
      <c r="E41">
        <v>0.13296400161296235</v>
      </c>
      <c r="F41">
        <v>3.0710436599582096E-2</v>
      </c>
      <c r="G41">
        <v>8.4726346273690384E-3</v>
      </c>
      <c r="H41">
        <v>2.410737197111331E-2</v>
      </c>
      <c r="P41">
        <v>0.33211509029250325</v>
      </c>
      <c r="Q41">
        <v>0.32073962097575531</v>
      </c>
      <c r="R41">
        <v>0.21084007518216</v>
      </c>
      <c r="S41">
        <v>6.9259577505700068E-2</v>
      </c>
      <c r="T41">
        <v>2.5677803925452991E-2</v>
      </c>
      <c r="U41">
        <v>4.7100963829370844E-3</v>
      </c>
      <c r="V41">
        <v>1.0252067979505159E-2</v>
      </c>
      <c r="W41">
        <v>0.23069043123149091</v>
      </c>
      <c r="X41">
        <v>0.2184689032781888</v>
      </c>
      <c r="Y41">
        <v>0.12175299563809171</v>
      </c>
      <c r="Z41">
        <v>5.9641672533639792E-2</v>
      </c>
      <c r="AA41">
        <v>2.4412978087445608E-2</v>
      </c>
      <c r="AB41">
        <v>4.1016101682767878E-3</v>
      </c>
      <c r="AC41">
        <v>8.5596468507349033E-3</v>
      </c>
      <c r="AD41">
        <v>0.1079087598547829</v>
      </c>
      <c r="AE41">
        <v>9.7583202165547417E-2</v>
      </c>
      <c r="AF41">
        <v>3.6754955931373297E-2</v>
      </c>
      <c r="AG41">
        <v>3.3566988418980065E-2</v>
      </c>
      <c r="AH41">
        <v>1.9542739222658805E-2</v>
      </c>
      <c r="AI41">
        <v>2.4554893191477576E-3</v>
      </c>
      <c r="AJ41">
        <v>5.2630292733875034E-3</v>
      </c>
      <c r="AK41">
        <v>7.7363700620921849E-2</v>
      </c>
      <c r="AL41">
        <v>6.8078052646259352E-2</v>
      </c>
      <c r="AM41">
        <v>2.3630311973181009E-2</v>
      </c>
      <c r="AN41">
        <v>2.2278590325610338E-2</v>
      </c>
      <c r="AO41">
        <v>1.6597110174367019E-2</v>
      </c>
      <c r="AP41">
        <v>1.7522743785780808E-3</v>
      </c>
      <c r="AQ41">
        <v>3.8197657945229038E-3</v>
      </c>
      <c r="AR41">
        <v>3.4281686412848157E-2</v>
      </c>
      <c r="AS41">
        <v>2.7559125464356859E-2</v>
      </c>
      <c r="AT41">
        <v>7.7464318489758113E-3</v>
      </c>
      <c r="AU41">
        <v>6.7554243483668053E-3</v>
      </c>
      <c r="AV41">
        <v>1.0602581768046689E-2</v>
      </c>
      <c r="AW41">
        <v>7.3509391004999156E-4</v>
      </c>
      <c r="AX41">
        <v>1.7195935889175659E-3</v>
      </c>
      <c r="AY41">
        <v>1.0884692794265911E-2</v>
      </c>
      <c r="AZ41">
        <v>7.4571694613321526E-3</v>
      </c>
      <c r="BA41">
        <v>1.2171876637062636E-3</v>
      </c>
      <c r="BB41">
        <v>8.5716264340612381E-4</v>
      </c>
      <c r="BC41">
        <v>4.7368837642824211E-3</v>
      </c>
      <c r="BD41">
        <v>1.9993125279466374E-4</v>
      </c>
      <c r="BE41">
        <v>4.4600413714267862E-4</v>
      </c>
      <c r="BM41">
        <v>0.66788490970749681</v>
      </c>
      <c r="BN41">
        <v>0.67926037902424463</v>
      </c>
      <c r="BO41">
        <v>0.5929054800068132</v>
      </c>
      <c r="BP41">
        <v>6.3704424107262278E-2</v>
      </c>
      <c r="BQ41">
        <v>5.0326326741291054E-3</v>
      </c>
      <c r="BR41">
        <v>3.762538244431954E-3</v>
      </c>
      <c r="BS41">
        <v>1.3855303991608151E-2</v>
      </c>
      <c r="CA41">
        <v>2.2531067854393488E-2</v>
      </c>
      <c r="CB41">
        <v>9.7523258248655206E-3</v>
      </c>
      <c r="CC41">
        <v>8.4249870922751772E-3</v>
      </c>
      <c r="CD41">
        <v>5.6768178360812145E-3</v>
      </c>
      <c r="CE41">
        <v>4.4993616225891741E-3</v>
      </c>
      <c r="CF41">
        <v>2.670178456235967E-3</v>
      </c>
      <c r="CG41">
        <v>9.1697971692958162E-4</v>
      </c>
      <c r="CH41">
        <v>1.2778742029527968E-2</v>
      </c>
    </row>
    <row r="42" spans="1:86">
      <c r="A42">
        <v>1953</v>
      </c>
      <c r="B42">
        <v>1</v>
      </c>
      <c r="C42">
        <v>1</v>
      </c>
      <c r="D42">
        <v>0.81410187274319556</v>
      </c>
      <c r="E42">
        <v>0.12524212787803227</v>
      </c>
      <c r="F42">
        <v>2.8753359591715235E-2</v>
      </c>
      <c r="G42">
        <v>8.8179845469566302E-3</v>
      </c>
      <c r="H42">
        <v>2.3080341157640887E-2</v>
      </c>
      <c r="P42">
        <v>0.32306951062083611</v>
      </c>
      <c r="Q42">
        <v>0.31380431868356229</v>
      </c>
      <c r="R42">
        <v>0.21401882800575117</v>
      </c>
      <c r="S42">
        <v>6.2415827362473787E-2</v>
      </c>
      <c r="T42">
        <v>2.3268540951883861E-2</v>
      </c>
      <c r="U42">
        <v>4.6402914160752016E-3</v>
      </c>
      <c r="V42">
        <v>9.4608309473782695E-3</v>
      </c>
      <c r="W42">
        <v>0.22013048869299831</v>
      </c>
      <c r="X42">
        <v>0.210073424892119</v>
      </c>
      <c r="Y42">
        <v>0.12214694591327996</v>
      </c>
      <c r="Z42">
        <v>5.3903750230236996E-2</v>
      </c>
      <c r="AA42">
        <v>2.2109835337462965E-2</v>
      </c>
      <c r="AB42">
        <v>3.9452284121904374E-3</v>
      </c>
      <c r="AC42">
        <v>7.9676649989486245E-3</v>
      </c>
      <c r="AD42">
        <v>9.9018850353359417E-2</v>
      </c>
      <c r="AE42">
        <v>9.081089770218638E-2</v>
      </c>
      <c r="AF42">
        <v>3.6721930608423235E-2</v>
      </c>
      <c r="AG42">
        <v>2.9701944395395131E-2</v>
      </c>
      <c r="AH42">
        <v>1.7365782071979703E-2</v>
      </c>
      <c r="AI42">
        <v>2.3253528313188759E-3</v>
      </c>
      <c r="AJ42">
        <v>4.6958877950694358E-3</v>
      </c>
      <c r="AK42">
        <v>7.0222416727219669E-2</v>
      </c>
      <c r="AL42">
        <v>6.2629466664904682E-2</v>
      </c>
      <c r="AM42">
        <v>2.3470620710039886E-2</v>
      </c>
      <c r="AN42">
        <v>1.9390111471918371E-2</v>
      </c>
      <c r="AO42">
        <v>1.4680249373491785E-2</v>
      </c>
      <c r="AP42">
        <v>1.6718846703480104E-3</v>
      </c>
      <c r="AQ42">
        <v>3.4166004391066171E-3</v>
      </c>
      <c r="AR42">
        <v>3.0551549232254841E-2</v>
      </c>
      <c r="AS42">
        <v>2.5063213094915052E-2</v>
      </c>
      <c r="AT42">
        <v>7.6062436214820242E-3</v>
      </c>
      <c r="AU42">
        <v>6.0666034599583408E-3</v>
      </c>
      <c r="AV42">
        <v>9.1690633734946361E-3</v>
      </c>
      <c r="AW42">
        <v>7.0289115235659737E-4</v>
      </c>
      <c r="AX42">
        <v>1.5184114876234543E-3</v>
      </c>
      <c r="AY42">
        <v>9.6675602974227413E-3</v>
      </c>
      <c r="AZ42">
        <v>6.7264467154010636E-3</v>
      </c>
      <c r="BA42">
        <v>1.1553489756563808E-3</v>
      </c>
      <c r="BB42">
        <v>7.589991944298958E-4</v>
      </c>
      <c r="BC42">
        <v>4.2071294282862376E-3</v>
      </c>
      <c r="BD42">
        <v>1.9104871690377037E-4</v>
      </c>
      <c r="BE42">
        <v>4.1392040012477876E-4</v>
      </c>
      <c r="BM42">
        <v>0.67693048937916389</v>
      </c>
      <c r="BN42">
        <v>0.68619568131643771</v>
      </c>
      <c r="BO42">
        <v>0.60008304473744434</v>
      </c>
      <c r="BP42">
        <v>6.2826300515558486E-2</v>
      </c>
      <c r="BQ42">
        <v>5.4848186398313743E-3</v>
      </c>
      <c r="BR42">
        <v>4.1776931308814286E-3</v>
      </c>
      <c r="BS42">
        <v>1.3619510210262618E-2</v>
      </c>
      <c r="CA42">
        <v>1.7385752311269678E-2</v>
      </c>
      <c r="CB42">
        <v>7.4581573032366493E-3</v>
      </c>
      <c r="CC42">
        <v>6.532079610746303E-3</v>
      </c>
      <c r="CD42">
        <v>4.3364423448204632E-3</v>
      </c>
      <c r="CE42">
        <v>3.5585701466355349E-3</v>
      </c>
      <c r="CF42">
        <v>2.1349701167807655E-3</v>
      </c>
      <c r="CG42">
        <v>7.7710844019023082E-4</v>
      </c>
      <c r="CH42">
        <v>9.9275950080330282E-3</v>
      </c>
    </row>
    <row r="43" spans="1:86">
      <c r="A43">
        <v>1954</v>
      </c>
      <c r="B43">
        <v>1</v>
      </c>
      <c r="C43">
        <v>1</v>
      </c>
      <c r="D43">
        <v>0.80904613399290248</v>
      </c>
      <c r="E43">
        <v>0.13031508764383268</v>
      </c>
      <c r="F43">
        <v>3.1835681256049041E-2</v>
      </c>
      <c r="G43">
        <v>1.0194644585439295E-2</v>
      </c>
      <c r="H43">
        <v>1.8612754059576297E-2</v>
      </c>
      <c r="P43">
        <v>0.33636110590333096</v>
      </c>
      <c r="Q43">
        <v>0.32119310731545292</v>
      </c>
      <c r="R43">
        <v>0.21520908556447518</v>
      </c>
      <c r="S43">
        <v>6.600338446283871E-2</v>
      </c>
      <c r="T43">
        <v>2.4597285051595193E-2</v>
      </c>
      <c r="U43">
        <v>4.7511840350075822E-3</v>
      </c>
      <c r="V43">
        <v>1.0632168201536172E-2</v>
      </c>
      <c r="W43">
        <v>0.23297681803897291</v>
      </c>
      <c r="X43">
        <v>0.2156068268206269</v>
      </c>
      <c r="Y43">
        <v>0.12580015849675588</v>
      </c>
      <c r="Z43">
        <v>5.4087424231798568E-2</v>
      </c>
      <c r="AA43">
        <v>2.3477057764598543E-2</v>
      </c>
      <c r="AB43">
        <v>3.8803338417930122E-3</v>
      </c>
      <c r="AC43">
        <v>8.3618524856808821E-3</v>
      </c>
      <c r="AD43">
        <v>0.1077356180416074</v>
      </c>
      <c r="AE43">
        <v>9.3904559145803035E-2</v>
      </c>
      <c r="AF43">
        <v>3.6997608461188485E-2</v>
      </c>
      <c r="AG43">
        <v>3.0901624354578845E-2</v>
      </c>
      <c r="AH43">
        <v>1.8585590838842585E-2</v>
      </c>
      <c r="AI43">
        <v>2.6947612135841742E-3</v>
      </c>
      <c r="AJ43">
        <v>4.7249742776089461E-3</v>
      </c>
      <c r="AK43">
        <v>7.7128419457529698E-2</v>
      </c>
      <c r="AL43">
        <v>6.4692351907861212E-2</v>
      </c>
      <c r="AM43">
        <v>2.3525584026133105E-2</v>
      </c>
      <c r="AN43">
        <v>2.0146222578424855E-2</v>
      </c>
      <c r="AO43">
        <v>1.5621663774396085E-2</v>
      </c>
      <c r="AP43">
        <v>1.9434356942475918E-3</v>
      </c>
      <c r="AQ43">
        <v>3.455445834659569E-3</v>
      </c>
      <c r="AR43">
        <v>3.4909311013215469E-2</v>
      </c>
      <c r="AS43">
        <v>2.5663360562398659E-2</v>
      </c>
      <c r="AT43">
        <v>7.5963831512942089E-3</v>
      </c>
      <c r="AU43">
        <v>5.8185853534484426E-3</v>
      </c>
      <c r="AV43">
        <v>9.923682451704597E-3</v>
      </c>
      <c r="AW43">
        <v>7.8625703116036634E-4</v>
      </c>
      <c r="AX43">
        <v>1.5384525747910497E-3</v>
      </c>
      <c r="AY43">
        <v>1.1687484341437251E-2</v>
      </c>
      <c r="AZ43">
        <v>7.0588248853421989E-3</v>
      </c>
      <c r="BA43">
        <v>1.285648510361642E-3</v>
      </c>
      <c r="BB43">
        <v>8.1024669120473313E-4</v>
      </c>
      <c r="BC43">
        <v>4.3042448739519148E-3</v>
      </c>
      <c r="BD43">
        <v>2.1133373663974577E-4</v>
      </c>
      <c r="BE43">
        <v>4.4735107318416502E-4</v>
      </c>
      <c r="BM43">
        <v>0.6636388940966691</v>
      </c>
      <c r="BN43">
        <v>0.67880689268454708</v>
      </c>
      <c r="BO43">
        <v>0.59383704842842733</v>
      </c>
      <c r="BP43">
        <v>6.4311703180993968E-2</v>
      </c>
      <c r="BQ43">
        <v>7.2383962044538473E-3</v>
      </c>
      <c r="BR43">
        <v>5.443460550431713E-3</v>
      </c>
      <c r="BS43">
        <v>7.9805858580401252E-3</v>
      </c>
      <c r="CA43">
        <v>2.8446069469835467E-2</v>
      </c>
      <c r="CB43">
        <v>1.2857442629637556E-2</v>
      </c>
      <c r="CC43">
        <v>1.2019041723604879E-2</v>
      </c>
      <c r="CD43">
        <v>7.4293180276860703E-3</v>
      </c>
      <c r="CE43">
        <v>5.8913724536134729E-3</v>
      </c>
      <c r="CF43">
        <v>3.5369970730803218E-3</v>
      </c>
      <c r="CG43">
        <v>1.2121604990930814E-3</v>
      </c>
      <c r="CH43">
        <v>1.5588626840197911E-2</v>
      </c>
    </row>
    <row r="44" spans="1:86">
      <c r="A44">
        <v>1955</v>
      </c>
      <c r="B44">
        <v>1</v>
      </c>
      <c r="C44">
        <v>1</v>
      </c>
      <c r="D44">
        <v>0.81135946442068896</v>
      </c>
      <c r="E44">
        <v>0.12838786308174063</v>
      </c>
      <c r="F44">
        <v>3.2993797166132766E-2</v>
      </c>
      <c r="G44">
        <v>1.0342055693529617E-2</v>
      </c>
      <c r="H44">
        <v>1.6916819637908073E-2</v>
      </c>
      <c r="P44">
        <v>0.33937798425770482</v>
      </c>
      <c r="Q44">
        <v>0.31772074577461312</v>
      </c>
      <c r="R44">
        <v>0.21478797063065755</v>
      </c>
      <c r="S44">
        <v>6.4894766397497403E-2</v>
      </c>
      <c r="T44">
        <v>2.5338665031589117E-2</v>
      </c>
      <c r="U44">
        <v>4.6504444445633081E-3</v>
      </c>
      <c r="V44">
        <v>8.0488992703057309E-3</v>
      </c>
      <c r="W44">
        <v>0.23596091814308898</v>
      </c>
      <c r="X44">
        <v>0.21377836096924738</v>
      </c>
      <c r="Y44">
        <v>0.12829672037744083</v>
      </c>
      <c r="Z44">
        <v>5.2235717626034975E-2</v>
      </c>
      <c r="AA44">
        <v>2.339721905501951E-2</v>
      </c>
      <c r="AB44">
        <v>3.6982063550439117E-3</v>
      </c>
      <c r="AC44">
        <v>6.1504975557081449E-3</v>
      </c>
      <c r="AD44">
        <v>0.1105754552013183</v>
      </c>
      <c r="AE44">
        <v>9.1805282675712654E-2</v>
      </c>
      <c r="AF44">
        <v>3.5947639414041027E-2</v>
      </c>
      <c r="AG44">
        <v>3.0475986734992133E-2</v>
      </c>
      <c r="AH44">
        <v>1.964326279395304E-2</v>
      </c>
      <c r="AI44">
        <v>2.637529032507596E-3</v>
      </c>
      <c r="AJ44">
        <v>3.1008647002188591E-3</v>
      </c>
      <c r="AK44">
        <v>7.962412220578384E-2</v>
      </c>
      <c r="AL44">
        <v>6.2849672565750372E-2</v>
      </c>
      <c r="AM44">
        <v>2.3111479668281754E-2</v>
      </c>
      <c r="AN44">
        <v>1.9261303739947215E-2</v>
      </c>
      <c r="AO44">
        <v>1.6651807199387976E-2</v>
      </c>
      <c r="AP44">
        <v>1.8732442087159595E-3</v>
      </c>
      <c r="AQ44">
        <v>1.9518377494174633E-3</v>
      </c>
      <c r="AR44">
        <v>3.71496874737735E-2</v>
      </c>
      <c r="AS44">
        <v>2.4871088205796837E-2</v>
      </c>
      <c r="AT44">
        <v>7.2045345251371493E-3</v>
      </c>
      <c r="AU44">
        <v>4.9409127979911753E-3</v>
      </c>
      <c r="AV44">
        <v>1.0849983076850742E-2</v>
      </c>
      <c r="AW44">
        <v>7.1562773504157951E-4</v>
      </c>
      <c r="AX44">
        <v>1.1600300707761896E-3</v>
      </c>
      <c r="AY44">
        <v>1.3165387245087342E-2</v>
      </c>
      <c r="AZ44">
        <v>7.2061163480499103E-3</v>
      </c>
      <c r="BA44">
        <v>1.2294467171621501E-3</v>
      </c>
      <c r="BB44">
        <v>6.6664796144140655E-4</v>
      </c>
      <c r="BC44">
        <v>4.8319550881459035E-3</v>
      </c>
      <c r="BD44">
        <v>1.9332209143088866E-4</v>
      </c>
      <c r="BE44">
        <v>2.8474448986956231E-4</v>
      </c>
      <c r="BM44">
        <v>0.66062201574229518</v>
      </c>
      <c r="BN44">
        <v>0.68227925422538682</v>
      </c>
      <c r="BO44">
        <v>0.59657149379003138</v>
      </c>
      <c r="BP44">
        <v>6.349309668424323E-2</v>
      </c>
      <c r="BQ44">
        <v>7.655132134543649E-3</v>
      </c>
      <c r="BR44">
        <v>5.6916112489663086E-3</v>
      </c>
      <c r="BS44">
        <v>8.8679203676023423E-3</v>
      </c>
      <c r="CA44">
        <v>3.750894831771627E-2</v>
      </c>
      <c r="CB44">
        <v>1.8492689472860993E-2</v>
      </c>
      <c r="CC44">
        <v>1.5418684852575283E-2</v>
      </c>
      <c r="CD44">
        <v>9.9466217139032084E-3</v>
      </c>
      <c r="CE44">
        <v>7.8309598796384283E-3</v>
      </c>
      <c r="CF44">
        <v>4.5383782059654348E-3</v>
      </c>
      <c r="CG44">
        <v>1.5296782806280345E-3</v>
      </c>
      <c r="CH44">
        <v>1.9016258844855277E-2</v>
      </c>
    </row>
    <row r="45" spans="1:86">
      <c r="A45">
        <v>1956</v>
      </c>
      <c r="B45">
        <v>1</v>
      </c>
      <c r="C45">
        <v>1</v>
      </c>
      <c r="D45">
        <v>0.80900134597486772</v>
      </c>
      <c r="E45">
        <v>0.12970303270756009</v>
      </c>
      <c r="F45">
        <v>3.3586337057320732E-2</v>
      </c>
      <c r="G45">
        <v>1.0675100948115079E-2</v>
      </c>
      <c r="H45">
        <v>1.7034183312136391E-2</v>
      </c>
      <c r="P45">
        <v>0.33462139769151833</v>
      </c>
      <c r="Q45">
        <v>0.31806023990184451</v>
      </c>
      <c r="R45">
        <v>0.21305704285390448</v>
      </c>
      <c r="S45">
        <v>6.6260901436923772E-2</v>
      </c>
      <c r="T45">
        <v>2.5076758200538455E-2</v>
      </c>
      <c r="U45">
        <v>4.7220046395242601E-3</v>
      </c>
      <c r="V45">
        <v>8.9435327709535151E-3</v>
      </c>
      <c r="W45">
        <v>0.23126903627089038</v>
      </c>
      <c r="X45">
        <v>0.21347549384221612</v>
      </c>
      <c r="Y45">
        <v>0.12504383655741777</v>
      </c>
      <c r="Z45">
        <v>5.3939745901107505E-2</v>
      </c>
      <c r="AA45">
        <v>2.3635104858803328E-2</v>
      </c>
      <c r="AB45">
        <v>4.1050403812264028E-3</v>
      </c>
      <c r="AC45">
        <v>6.7517661436611223E-3</v>
      </c>
      <c r="AD45">
        <v>0.1067208171329697</v>
      </c>
      <c r="AE45">
        <v>9.0869757576587148E-2</v>
      </c>
      <c r="AF45">
        <v>3.5744234503013977E-2</v>
      </c>
      <c r="AG45">
        <v>2.9045243330795428E-2</v>
      </c>
      <c r="AH45">
        <v>1.9601686134651929E-2</v>
      </c>
      <c r="AI45">
        <v>2.6491988992612954E-3</v>
      </c>
      <c r="AJ45">
        <v>3.8293947088645268E-3</v>
      </c>
      <c r="AK45">
        <v>7.7040729907897509E-2</v>
      </c>
      <c r="AL45">
        <v>6.143996313361489E-2</v>
      </c>
      <c r="AM45">
        <v>2.2342996566000823E-2</v>
      </c>
      <c r="AN45">
        <v>1.7258029746565977E-2</v>
      </c>
      <c r="AO45">
        <v>1.7294879609967322E-2</v>
      </c>
      <c r="AP45">
        <v>1.8383897783806945E-3</v>
      </c>
      <c r="AQ45">
        <v>2.7056674327000647E-3</v>
      </c>
      <c r="AR45">
        <v>3.4863094765295199E-2</v>
      </c>
      <c r="AS45">
        <v>2.3829153277974448E-2</v>
      </c>
      <c r="AT45">
        <v>7.0532997161501616E-3</v>
      </c>
      <c r="AU45">
        <v>4.2765931193497805E-3</v>
      </c>
      <c r="AV45">
        <v>1.0685695261901634E-2</v>
      </c>
      <c r="AW45">
        <v>7.1743280493262711E-4</v>
      </c>
      <c r="AX45">
        <v>1.0961323756402421E-3</v>
      </c>
      <c r="AY45">
        <v>1.197606098772626E-2</v>
      </c>
      <c r="AZ45">
        <v>6.8115311362396793E-3</v>
      </c>
      <c r="BA45">
        <v>1.2062240455313026E-3</v>
      </c>
      <c r="BB45">
        <v>4.5765437570302695E-4</v>
      </c>
      <c r="BC45">
        <v>4.6795291901736763E-3</v>
      </c>
      <c r="BD45">
        <v>1.9644693569861871E-4</v>
      </c>
      <c r="BE45">
        <v>2.7167658913305565E-4</v>
      </c>
      <c r="BM45">
        <v>0.66537860230848167</v>
      </c>
      <c r="BN45">
        <v>0.68193976009815549</v>
      </c>
      <c r="BO45">
        <v>0.59594430312096325</v>
      </c>
      <c r="BP45">
        <v>6.3442131270636318E-2</v>
      </c>
      <c r="BQ45">
        <v>8.5095788567822774E-3</v>
      </c>
      <c r="BR45">
        <v>5.9530963085908193E-3</v>
      </c>
      <c r="BS45">
        <v>8.0906505411828759E-3</v>
      </c>
      <c r="CA45">
        <v>3.2878124385875791E-2</v>
      </c>
      <c r="CB45">
        <v>1.4238326134987593E-2</v>
      </c>
      <c r="CC45">
        <v>1.2215135813663172E-2</v>
      </c>
      <c r="CD45">
        <v>8.3092701077987375E-3</v>
      </c>
      <c r="CE45">
        <v>7.3023064929366955E-3</v>
      </c>
      <c r="CF45">
        <v>4.1132662306995488E-3</v>
      </c>
      <c r="CG45">
        <v>1.3350181876823864E-3</v>
      </c>
      <c r="CH45">
        <v>1.8639798250888198E-2</v>
      </c>
    </row>
    <row r="46" spans="1:86">
      <c r="A46">
        <v>1957</v>
      </c>
      <c r="B46">
        <v>1</v>
      </c>
      <c r="C46">
        <v>1</v>
      </c>
      <c r="D46">
        <v>0.81564021164021161</v>
      </c>
      <c r="E46">
        <v>0.12268430335097001</v>
      </c>
      <c r="F46">
        <v>3.3915343915343912E-2</v>
      </c>
      <c r="G46">
        <v>1.1749559082892417E-2</v>
      </c>
      <c r="H46">
        <v>1.601058201058201E-2</v>
      </c>
      <c r="P46">
        <v>0.32988589698885884</v>
      </c>
      <c r="Q46">
        <v>0.31687309376554507</v>
      </c>
      <c r="R46">
        <v>0.21525176235020743</v>
      </c>
      <c r="S46">
        <v>6.2279564152762555E-2</v>
      </c>
      <c r="T46">
        <v>2.6240385040085686E-2</v>
      </c>
      <c r="U46">
        <v>5.9871713446630502E-3</v>
      </c>
      <c r="V46">
        <v>7.1142108778262953E-3</v>
      </c>
      <c r="W46">
        <v>0.22604483211460688</v>
      </c>
      <c r="X46">
        <v>0.21167499809433837</v>
      </c>
      <c r="Y46">
        <v>0.12168887654606288</v>
      </c>
      <c r="Z46">
        <v>5.3710419478966126E-2</v>
      </c>
      <c r="AA46">
        <v>2.4982796797901628E-2</v>
      </c>
      <c r="AB46">
        <v>5.0994972833527984E-3</v>
      </c>
      <c r="AC46">
        <v>6.1934079880549137E-3</v>
      </c>
      <c r="AD46">
        <v>0.10160969512973959</v>
      </c>
      <c r="AE46">
        <v>8.9818851566021513E-2</v>
      </c>
      <c r="AF46">
        <v>3.6081257271559579E-2</v>
      </c>
      <c r="AG46">
        <v>2.8522029878907826E-2</v>
      </c>
      <c r="AH46">
        <v>1.8951982912932153E-2</v>
      </c>
      <c r="AI46">
        <v>2.7631331499601759E-3</v>
      </c>
      <c r="AJ46">
        <v>3.5004483526617715E-3</v>
      </c>
      <c r="AK46">
        <v>7.2289503534595831E-2</v>
      </c>
      <c r="AL46">
        <v>6.0799490321537225E-2</v>
      </c>
      <c r="AM46">
        <v>2.2208407462189501E-2</v>
      </c>
      <c r="AN46">
        <v>1.7421828842926819E-2</v>
      </c>
      <c r="AO46">
        <v>1.6798991896776819E-2</v>
      </c>
      <c r="AP46">
        <v>1.957137156259686E-3</v>
      </c>
      <c r="AQ46">
        <v>2.4131249633843996E-3</v>
      </c>
      <c r="AR46">
        <v>3.1833122336257118E-2</v>
      </c>
      <c r="AS46">
        <v>2.359138502575385E-2</v>
      </c>
      <c r="AT46">
        <v>6.8267201984752602E-3</v>
      </c>
      <c r="AU46">
        <v>4.6124964394442134E-3</v>
      </c>
      <c r="AV46">
        <v>1.0360002232988212E-2</v>
      </c>
      <c r="AW46">
        <v>7.8557260631825548E-4</v>
      </c>
      <c r="AX46">
        <v>1.0065935485279072E-3</v>
      </c>
      <c r="AY46">
        <v>1.0528673149594429E-2</v>
      </c>
      <c r="AZ46">
        <v>6.6308052241425431E-3</v>
      </c>
      <c r="BA46">
        <v>1.1683117755829746E-3</v>
      </c>
      <c r="BB46">
        <v>4.8664242817029302E-4</v>
      </c>
      <c r="BC46">
        <v>4.4646047204212258E-3</v>
      </c>
      <c r="BD46">
        <v>2.1720809817945001E-4</v>
      </c>
      <c r="BE46">
        <v>2.9403820178859911E-4</v>
      </c>
      <c r="BM46">
        <v>0.67011410301114116</v>
      </c>
      <c r="BN46">
        <v>0.68312690623445493</v>
      </c>
      <c r="BO46">
        <v>0.60038844929000423</v>
      </c>
      <c r="BP46">
        <v>6.0404739198207456E-2</v>
      </c>
      <c r="BQ46">
        <v>7.6749588752582261E-3</v>
      </c>
      <c r="BR46">
        <v>5.7623877382293664E-3</v>
      </c>
      <c r="BS46">
        <v>8.8963711327557145E-3</v>
      </c>
      <c r="CA46">
        <v>2.4335097001763669E-2</v>
      </c>
      <c r="CB46">
        <v>1.079773459130938E-2</v>
      </c>
      <c r="CC46">
        <v>9.6634429206926709E-3</v>
      </c>
      <c r="CD46">
        <v>6.1912519528991086E-3</v>
      </c>
      <c r="CE46">
        <v>5.4109710261886958E-3</v>
      </c>
      <c r="CF46">
        <v>3.1562012725897337E-3</v>
      </c>
      <c r="CG46">
        <v>1.0250714857044467E-3</v>
      </c>
      <c r="CH46">
        <v>1.3537362410454289E-2</v>
      </c>
    </row>
    <row r="47" spans="1:86">
      <c r="A47">
        <v>1958</v>
      </c>
      <c r="B47">
        <v>1</v>
      </c>
      <c r="C47">
        <v>1</v>
      </c>
      <c r="D47">
        <v>0.81264789108194835</v>
      </c>
      <c r="E47">
        <v>0.12628230783813957</v>
      </c>
      <c r="F47">
        <v>3.2362255036196011E-2</v>
      </c>
      <c r="G47">
        <v>1.2902070650685653E-2</v>
      </c>
      <c r="H47">
        <v>1.580196462550643E-2</v>
      </c>
      <c r="P47">
        <v>0.33561535507763746</v>
      </c>
      <c r="Q47">
        <v>0.32112269096927543</v>
      </c>
      <c r="R47">
        <v>0.22138595229010202</v>
      </c>
      <c r="S47">
        <v>6.1241642769293718E-2</v>
      </c>
      <c r="T47">
        <v>2.5005215626504731E-2</v>
      </c>
      <c r="U47">
        <v>6.4526713456578679E-3</v>
      </c>
      <c r="V47">
        <v>7.0372089377170842E-3</v>
      </c>
      <c r="W47">
        <v>0.22926678126202021</v>
      </c>
      <c r="X47">
        <v>0.2126001791647209</v>
      </c>
      <c r="Y47">
        <v>0.12436775061904125</v>
      </c>
      <c r="Z47">
        <v>5.2487308666527524E-2</v>
      </c>
      <c r="AA47">
        <v>2.4120445914419475E-2</v>
      </c>
      <c r="AB47">
        <v>5.4453121744700555E-3</v>
      </c>
      <c r="AC47">
        <v>6.1793617902626205E-3</v>
      </c>
      <c r="AD47">
        <v>0.1020574545358145</v>
      </c>
      <c r="AE47">
        <v>8.8335735001955892E-2</v>
      </c>
      <c r="AF47">
        <v>3.6061309207323054E-2</v>
      </c>
      <c r="AG47">
        <v>2.7957158288407533E-2</v>
      </c>
      <c r="AH47">
        <v>1.7852701347797411E-2</v>
      </c>
      <c r="AI47">
        <v>2.9416974142657849E-3</v>
      </c>
      <c r="AJ47">
        <v>3.5228687441621054E-3</v>
      </c>
      <c r="AK47">
        <v>7.2682646554252342E-2</v>
      </c>
      <c r="AL47">
        <v>5.9422686998001586E-2</v>
      </c>
      <c r="AM47">
        <v>2.2075133540884341E-2</v>
      </c>
      <c r="AN47">
        <v>1.6845885267881867E-2</v>
      </c>
      <c r="AO47">
        <v>1.5995406837501398E-2</v>
      </c>
      <c r="AP47">
        <v>2.0599522935529618E-3</v>
      </c>
      <c r="AQ47">
        <v>2.4463090581810171E-3</v>
      </c>
      <c r="AR47">
        <v>3.2184493567886691E-2</v>
      </c>
      <c r="AS47">
        <v>2.2927344493339673E-2</v>
      </c>
      <c r="AT47">
        <v>6.8778614844626036E-3</v>
      </c>
      <c r="AU47">
        <v>4.3434263503193517E-3</v>
      </c>
      <c r="AV47">
        <v>9.8340967004571893E-3</v>
      </c>
      <c r="AW47">
        <v>8.4253272351419084E-4</v>
      </c>
      <c r="AX47">
        <v>1.0294272345863346E-3</v>
      </c>
      <c r="AY47">
        <v>1.0814637545017169E-2</v>
      </c>
      <c r="AZ47">
        <v>6.4243772482167972E-3</v>
      </c>
      <c r="BA47">
        <v>1.1632377263118003E-3</v>
      </c>
      <c r="BB47">
        <v>4.8102591408281253E-4</v>
      </c>
      <c r="BC47">
        <v>4.2493544049382178E-3</v>
      </c>
      <c r="BD47">
        <v>2.3632394442129278E-4</v>
      </c>
      <c r="BE47">
        <v>2.9443525846267293E-4</v>
      </c>
      <c r="BM47">
        <v>0.66438464492236249</v>
      </c>
      <c r="BN47">
        <v>0.67887730903072452</v>
      </c>
      <c r="BO47">
        <v>0.5912619387918463</v>
      </c>
      <c r="BP47">
        <v>6.5040665068845843E-2</v>
      </c>
      <c r="BQ47">
        <v>7.3570394096912801E-3</v>
      </c>
      <c r="BR47">
        <v>6.4493993050277849E-3</v>
      </c>
      <c r="BS47">
        <v>8.7647556877893454E-3</v>
      </c>
      <c r="CA47">
        <v>3.0111853053314517E-2</v>
      </c>
      <c r="CB47">
        <v>1.2761792886204028E-2</v>
      </c>
      <c r="CC47">
        <v>1.1684810745779753E-2</v>
      </c>
      <c r="CD47">
        <v>7.3205169610942884E-3</v>
      </c>
      <c r="CE47">
        <v>6.2939694790237026E-3</v>
      </c>
      <c r="CF47">
        <v>3.5151127504547065E-3</v>
      </c>
      <c r="CG47">
        <v>1.147094197102162E-3</v>
      </c>
      <c r="CH47">
        <v>1.7350060167110489E-2</v>
      </c>
    </row>
    <row r="48" spans="1:86">
      <c r="A48">
        <v>1959</v>
      </c>
      <c r="B48">
        <v>1</v>
      </c>
      <c r="C48">
        <v>1</v>
      </c>
      <c r="D48">
        <v>0.81849744902117394</v>
      </c>
      <c r="E48">
        <v>0.12028231919020685</v>
      </c>
      <c r="F48">
        <v>3.2114622895238719E-2</v>
      </c>
      <c r="G48">
        <v>1.4366982346900521E-2</v>
      </c>
      <c r="H48">
        <v>1.473536650964156E-2</v>
      </c>
      <c r="P48">
        <v>0.34003626034210938</v>
      </c>
      <c r="Q48">
        <v>0.32033287948024919</v>
      </c>
      <c r="R48">
        <v>0.21968422323549375</v>
      </c>
      <c r="S48">
        <v>6.1422883364079896E-2</v>
      </c>
      <c r="T48">
        <v>2.5812493035413723E-2</v>
      </c>
      <c r="U48">
        <v>6.926845264177829E-3</v>
      </c>
      <c r="V48">
        <v>6.4864345810839875E-3</v>
      </c>
      <c r="W48">
        <v>0.23389805866566568</v>
      </c>
      <c r="X48">
        <v>0.21024822758488959</v>
      </c>
      <c r="Y48">
        <v>0.12096464362877513</v>
      </c>
      <c r="Z48">
        <v>5.3344679937066035E-2</v>
      </c>
      <c r="AA48">
        <v>2.4415237692689329E-2</v>
      </c>
      <c r="AB48">
        <v>5.812180496363486E-3</v>
      </c>
      <c r="AC48">
        <v>5.7114858299956153E-3</v>
      </c>
      <c r="AD48">
        <v>0.1064744460659322</v>
      </c>
      <c r="AE48">
        <v>8.7478520785266911E-2</v>
      </c>
      <c r="AF48">
        <v>3.5543750374197408E-2</v>
      </c>
      <c r="AG48">
        <v>2.8141480588543159E-2</v>
      </c>
      <c r="AH48">
        <v>1.7490426283222164E-2</v>
      </c>
      <c r="AI48">
        <v>3.0964387975252645E-3</v>
      </c>
      <c r="AJ48">
        <v>3.2064247417789076E-3</v>
      </c>
      <c r="AK48">
        <v>7.715741785460288E-2</v>
      </c>
      <c r="AL48">
        <v>5.900345522780117E-2</v>
      </c>
      <c r="AM48">
        <v>2.1610810691017054E-2</v>
      </c>
      <c r="AN48">
        <v>1.7335514609103451E-2</v>
      </c>
      <c r="AO48">
        <v>1.5599013053137545E-2</v>
      </c>
      <c r="AP48">
        <v>2.1807895515161698E-3</v>
      </c>
      <c r="AQ48">
        <v>2.2773273230269377E-3</v>
      </c>
      <c r="AR48">
        <v>3.449809739962232E-2</v>
      </c>
      <c r="AS48">
        <v>2.191271929993064E-2</v>
      </c>
      <c r="AT48">
        <v>6.3906593290481021E-3</v>
      </c>
      <c r="AU48">
        <v>4.398956140936423E-3</v>
      </c>
      <c r="AV48">
        <v>9.3961754688329114E-3</v>
      </c>
      <c r="AW48">
        <v>8.5869462643340527E-4</v>
      </c>
      <c r="AX48">
        <v>8.6823373467980055E-4</v>
      </c>
      <c r="AY48">
        <v>1.1941249375109259E-2</v>
      </c>
      <c r="AZ48">
        <v>6.1617667725255261E-3</v>
      </c>
      <c r="BA48">
        <v>1.0989037465080178E-3</v>
      </c>
      <c r="BB48">
        <v>5.317402071428626E-4</v>
      </c>
      <c r="BC48">
        <v>4.0626593641846674E-3</v>
      </c>
      <c r="BD48">
        <v>2.3289484600299572E-4</v>
      </c>
      <c r="BE48">
        <v>2.3556860868698189E-4</v>
      </c>
      <c r="BM48">
        <v>0.65996373965789057</v>
      </c>
      <c r="BN48">
        <v>0.67966712051975087</v>
      </c>
      <c r="BO48">
        <v>0.59881322578568019</v>
      </c>
      <c r="BP48">
        <v>5.8859435826126953E-2</v>
      </c>
      <c r="BQ48">
        <v>6.302129859824996E-3</v>
      </c>
      <c r="BR48">
        <v>7.4401370827226919E-3</v>
      </c>
      <c r="BS48">
        <v>8.2489319285575721E-3</v>
      </c>
      <c r="CA48">
        <v>4.0532038012029536E-2</v>
      </c>
      <c r="CB48">
        <v>1.7423734207005343E-2</v>
      </c>
      <c r="CC48">
        <v>1.6670367759941327E-2</v>
      </c>
      <c r="CD48">
        <v>1.0008294103971162E-2</v>
      </c>
      <c r="CE48">
        <v>8.4629668821293615E-3</v>
      </c>
      <c r="CF48">
        <v>4.5627012440775288E-3</v>
      </c>
      <c r="CG48">
        <v>1.4536747889379287E-3</v>
      </c>
      <c r="CH48">
        <v>2.3108303805024193E-2</v>
      </c>
    </row>
    <row r="49" spans="1:86">
      <c r="A49">
        <v>1960</v>
      </c>
      <c r="B49">
        <v>1</v>
      </c>
      <c r="C49">
        <v>1</v>
      </c>
      <c r="D49">
        <v>0.82624595163978243</v>
      </c>
      <c r="E49">
        <v>0.11334150866270477</v>
      </c>
      <c r="F49">
        <v>3.1669968241989747E-2</v>
      </c>
      <c r="G49">
        <v>1.6004779423324844E-2</v>
      </c>
      <c r="H49">
        <v>1.2737792032198221E-2</v>
      </c>
      <c r="P49">
        <v>0.33475096015672107</v>
      </c>
      <c r="Q49">
        <v>0.3165743758613398</v>
      </c>
      <c r="R49">
        <v>0.22185760905417889</v>
      </c>
      <c r="S49">
        <v>5.6176999404394377E-2</v>
      </c>
      <c r="T49">
        <v>2.4710219826526891E-2</v>
      </c>
      <c r="U49">
        <v>7.3326944656050587E-3</v>
      </c>
      <c r="V49">
        <v>6.4968531106345271E-3</v>
      </c>
      <c r="W49">
        <v>0.2257431227027937</v>
      </c>
      <c r="X49">
        <v>0.20511531697340049</v>
      </c>
      <c r="Y49">
        <v>0.12110550368134122</v>
      </c>
      <c r="Z49">
        <v>4.8695510513458287E-2</v>
      </c>
      <c r="AA49">
        <v>2.3365936414953634E-2</v>
      </c>
      <c r="AB49">
        <v>6.1152395358021984E-3</v>
      </c>
      <c r="AC49">
        <v>5.8331268278451502E-3</v>
      </c>
      <c r="AD49">
        <v>0.10034579956956319</v>
      </c>
      <c r="AE49">
        <v>8.3565900921357628E-2</v>
      </c>
      <c r="AF49">
        <v>3.5492649277734857E-2</v>
      </c>
      <c r="AG49">
        <v>2.5140986228410239E-2</v>
      </c>
      <c r="AH49">
        <v>1.6430441125589609E-2</v>
      </c>
      <c r="AI49">
        <v>3.1592790660135294E-3</v>
      </c>
      <c r="AJ49">
        <v>3.342545223609389E-3</v>
      </c>
      <c r="AK49">
        <v>7.1292552733358508E-2</v>
      </c>
      <c r="AL49">
        <v>5.5209793504172079E-2</v>
      </c>
      <c r="AM49">
        <v>2.1081979608578577E-2</v>
      </c>
      <c r="AN49">
        <v>1.4764059513269789E-2</v>
      </c>
      <c r="AO49">
        <v>1.4788646718466933E-2</v>
      </c>
      <c r="AP49">
        <v>2.2050552352489376E-3</v>
      </c>
      <c r="AQ49">
        <v>2.3700524286078464E-3</v>
      </c>
      <c r="AR49">
        <v>3.2490455876287273E-2</v>
      </c>
      <c r="AS49">
        <v>2.0964547826658068E-2</v>
      </c>
      <c r="AT49">
        <v>6.4086145975824392E-3</v>
      </c>
      <c r="AU49">
        <v>3.5898770731694436E-3</v>
      </c>
      <c r="AV49">
        <v>9.0691085013115021E-3</v>
      </c>
      <c r="AW49">
        <v>8.8882723380488151E-4</v>
      </c>
      <c r="AX49">
        <v>1.0081204207898033E-3</v>
      </c>
      <c r="AY49">
        <v>1.17492396990333E-2</v>
      </c>
      <c r="AZ49">
        <v>5.9637321869406117E-3</v>
      </c>
      <c r="BA49">
        <v>1.0821221902961619E-3</v>
      </c>
      <c r="BB49">
        <v>3.2365037466742239E-4</v>
      </c>
      <c r="BC49">
        <v>4.0783530637342373E-3</v>
      </c>
      <c r="BD49">
        <v>2.513866422312649E-4</v>
      </c>
      <c r="BE49">
        <v>2.2821991601152422E-4</v>
      </c>
      <c r="BM49">
        <v>0.66524903984327888</v>
      </c>
      <c r="BN49">
        <v>0.68342562413866026</v>
      </c>
      <c r="BO49">
        <v>0.60438834258560359</v>
      </c>
      <c r="BP49">
        <v>5.7164509258310396E-2</v>
      </c>
      <c r="BQ49">
        <v>6.9597484154628568E-3</v>
      </c>
      <c r="BR49">
        <v>8.6720849577197855E-3</v>
      </c>
      <c r="BS49">
        <v>6.240938921563694E-3</v>
      </c>
      <c r="CA49">
        <v>3.3069207307486713E-2</v>
      </c>
      <c r="CB49">
        <v>1.5164581775961004E-2</v>
      </c>
      <c r="CC49">
        <v>1.3881653630953825E-2</v>
      </c>
      <c r="CD49">
        <v>8.546103786968939E-3</v>
      </c>
      <c r="CE49">
        <v>7.2599239063462903E-3</v>
      </c>
      <c r="CF49">
        <v>4.0962140742807265E-3</v>
      </c>
      <c r="CG49">
        <v>1.4281077753544441E-3</v>
      </c>
      <c r="CH49">
        <v>1.7904625531525709E-2</v>
      </c>
    </row>
    <row r="50" spans="1:86">
      <c r="A50">
        <v>1961</v>
      </c>
      <c r="B50">
        <v>1</v>
      </c>
      <c r="C50">
        <v>1</v>
      </c>
      <c r="D50">
        <v>0.8233179064059486</v>
      </c>
      <c r="E50">
        <v>0.1157351640356359</v>
      </c>
      <c r="F50">
        <v>3.1584445068364532E-2</v>
      </c>
      <c r="G50">
        <v>1.7283592813648153E-2</v>
      </c>
      <c r="H50">
        <v>1.2081910644579896E-2</v>
      </c>
      <c r="P50">
        <v>0.3425477280551974</v>
      </c>
      <c r="Q50">
        <v>0.31896211473952618</v>
      </c>
      <c r="R50">
        <v>0.22513867178576419</v>
      </c>
      <c r="S50">
        <v>5.6128717373790195E-2</v>
      </c>
      <c r="T50">
        <v>2.3755965543046247E-2</v>
      </c>
      <c r="U50">
        <v>7.8825713012777524E-3</v>
      </c>
      <c r="V50">
        <v>6.056188735647847E-3</v>
      </c>
      <c r="W50">
        <v>0.23501366800040352</v>
      </c>
      <c r="X50">
        <v>0.20906861751680228</v>
      </c>
      <c r="Y50">
        <v>0.12772668147091676</v>
      </c>
      <c r="Z50">
        <v>4.7842838083350131E-2</v>
      </c>
      <c r="AA50">
        <v>2.1953500537244999E-2</v>
      </c>
      <c r="AB50">
        <v>6.3815480536574491E-3</v>
      </c>
      <c r="AC50">
        <v>5.1640493716328967E-3</v>
      </c>
      <c r="AD50">
        <v>0.10640656153200091</v>
      </c>
      <c r="AE50">
        <v>8.3376005383909935E-2</v>
      </c>
      <c r="AF50">
        <v>3.5005567806855105E-2</v>
      </c>
      <c r="AG50">
        <v>2.5726074768300296E-2</v>
      </c>
      <c r="AH50">
        <v>1.6453837807072106E-2</v>
      </c>
      <c r="AI50">
        <v>3.2651612458015258E-3</v>
      </c>
      <c r="AJ50">
        <v>2.9253637558808989E-3</v>
      </c>
      <c r="AK50">
        <v>7.6563411899957592E-2</v>
      </c>
      <c r="AL50">
        <v>5.4093168016461392E-2</v>
      </c>
      <c r="AM50">
        <v>2.0437221878215499E-2</v>
      </c>
      <c r="AN50">
        <v>1.4914608964645816E-2</v>
      </c>
      <c r="AO50">
        <v>1.4546415189856889E-2</v>
      </c>
      <c r="AP50">
        <v>2.206876213712313E-3</v>
      </c>
      <c r="AQ50">
        <v>1.9880457700308749E-3</v>
      </c>
      <c r="AR50">
        <v>3.651281807907316E-2</v>
      </c>
      <c r="AS50">
        <v>2.053399828069076E-2</v>
      </c>
      <c r="AT50">
        <v>6.1691107103558117E-3</v>
      </c>
      <c r="AU50">
        <v>3.8736773529188802E-3</v>
      </c>
      <c r="AV50">
        <v>8.8200241620520915E-3</v>
      </c>
      <c r="AW50">
        <v>8.8391959022913764E-4</v>
      </c>
      <c r="AX50">
        <v>7.8726646513483961E-4</v>
      </c>
      <c r="AY50">
        <v>1.3822929216111451E-2</v>
      </c>
      <c r="AZ50">
        <v>5.870375663371551E-3</v>
      </c>
      <c r="BA50">
        <v>9.9848711462568302E-4</v>
      </c>
      <c r="BB50">
        <v>4.5665538816758877E-4</v>
      </c>
      <c r="BC50">
        <v>3.9638379363549289E-3</v>
      </c>
      <c r="BD50">
        <v>2.5353440374431638E-4</v>
      </c>
      <c r="BE50">
        <v>1.978608204790356E-4</v>
      </c>
      <c r="BM50">
        <v>0.6574522719448026</v>
      </c>
      <c r="BN50">
        <v>0.68103788526047382</v>
      </c>
      <c r="BO50">
        <v>0.59817923462018441</v>
      </c>
      <c r="BP50">
        <v>5.9606446661845704E-2</v>
      </c>
      <c r="BQ50">
        <v>7.8284795253182847E-3</v>
      </c>
      <c r="BR50">
        <v>9.4010215123704003E-3</v>
      </c>
      <c r="BS50">
        <v>6.0257219089320489E-3</v>
      </c>
      <c r="CA50">
        <v>4.574038685058221E-2</v>
      </c>
      <c r="CB50">
        <v>2.0205708839059641E-2</v>
      </c>
      <c r="CC50">
        <v>1.7642914472361198E-2</v>
      </c>
      <c r="CD50">
        <v>1.1467774407117104E-2</v>
      </c>
      <c r="CE50">
        <v>9.7869935633865205E-3</v>
      </c>
      <c r="CF50">
        <v>5.3314958836953568E-3</v>
      </c>
      <c r="CG50">
        <v>1.8348877360165607E-3</v>
      </c>
      <c r="CH50">
        <v>2.5534678011522569E-2</v>
      </c>
    </row>
    <row r="51" spans="1:86">
      <c r="A51">
        <v>1962</v>
      </c>
      <c r="B51">
        <v>1</v>
      </c>
      <c r="C51">
        <v>1</v>
      </c>
      <c r="D51">
        <v>0.82713353633880615</v>
      </c>
      <c r="E51">
        <v>9.8240502178668976E-2</v>
      </c>
      <c r="F51">
        <v>3.2678257673978806E-2</v>
      </c>
      <c r="G51">
        <v>2.0414507016539574E-2</v>
      </c>
      <c r="H51">
        <v>2.1533196792006493E-2</v>
      </c>
      <c r="I51">
        <v>0.85333597660064697</v>
      </c>
      <c r="J51">
        <v>0.85242307186126709</v>
      </c>
      <c r="K51">
        <v>0.70014703273773193</v>
      </c>
      <c r="L51">
        <v>8.8605687022209167E-2</v>
      </c>
      <c r="M51">
        <v>2.9522625729441643E-2</v>
      </c>
      <c r="N51">
        <v>1.5279090963304043E-2</v>
      </c>
      <c r="O51">
        <v>1.886863075196743E-2</v>
      </c>
      <c r="P51">
        <v>0.34259352087974548</v>
      </c>
      <c r="Q51">
        <v>0.32929685711860657</v>
      </c>
      <c r="R51">
        <v>0.22699256241321564</v>
      </c>
      <c r="S51">
        <v>5.7516574859619141E-2</v>
      </c>
      <c r="T51">
        <v>2.3807190358638763E-2</v>
      </c>
      <c r="U51">
        <v>8.3356918767094612E-3</v>
      </c>
      <c r="V51">
        <v>1.2644844129681587E-2</v>
      </c>
      <c r="W51">
        <v>0.23160587251186371</v>
      </c>
      <c r="X51">
        <v>0.21612070500850677</v>
      </c>
      <c r="Y51">
        <v>0.12794843316078186</v>
      </c>
      <c r="Z51">
        <v>4.9199681729078293E-2</v>
      </c>
      <c r="AA51">
        <v>2.1472228690981865E-2</v>
      </c>
      <c r="AB51">
        <v>6.5450738184154034E-3</v>
      </c>
      <c r="AC51">
        <v>1.0955291800200939E-2</v>
      </c>
      <c r="AD51">
        <v>0.10065866261720657</v>
      </c>
      <c r="AE51">
        <v>8.5894122719764709E-2</v>
      </c>
      <c r="AF51">
        <v>3.4508794546127319E-2</v>
      </c>
      <c r="AG51">
        <v>2.6325428858399391E-2</v>
      </c>
      <c r="AH51">
        <v>1.5443939715623856E-2</v>
      </c>
      <c r="AI51">
        <v>3.1919856555759907E-3</v>
      </c>
      <c r="AJ51">
        <v>6.42397440969944E-3</v>
      </c>
      <c r="AK51">
        <v>7.0783630013465881E-2</v>
      </c>
      <c r="AL51">
        <v>5.7205416262149811E-2</v>
      </c>
      <c r="AM51">
        <v>2.0610716193914413E-2</v>
      </c>
      <c r="AN51">
        <v>1.7044605687260628E-2</v>
      </c>
      <c r="AO51">
        <v>1.2746755965054035E-2</v>
      </c>
      <c r="AP51">
        <v>2.1253130398690701E-3</v>
      </c>
      <c r="AQ51">
        <v>4.6780253760516644E-3</v>
      </c>
      <c r="AR51">
        <v>3.2111726701259613E-2</v>
      </c>
      <c r="AS51">
        <v>2.1681787446141243E-2</v>
      </c>
      <c r="AT51">
        <v>6.3972221687436104E-3</v>
      </c>
      <c r="AU51">
        <v>4.5204088091850281E-3</v>
      </c>
      <c r="AV51">
        <v>7.7646863646805286E-3</v>
      </c>
      <c r="AW51">
        <v>7.7822146704420447E-4</v>
      </c>
      <c r="AX51">
        <v>2.2212481126189232E-3</v>
      </c>
      <c r="AY51">
        <v>1.180559117347002E-2</v>
      </c>
      <c r="AZ51">
        <v>5.8935428969562054E-3</v>
      </c>
      <c r="BA51">
        <v>9.6503185341134667E-4</v>
      </c>
      <c r="BB51">
        <v>4.6570957056246698E-4</v>
      </c>
      <c r="BC51">
        <v>3.6281484644860029E-3</v>
      </c>
      <c r="BD51">
        <v>1.8291480955667794E-4</v>
      </c>
      <c r="BE51">
        <v>6.5173819893971086E-4</v>
      </c>
      <c r="BF51">
        <v>0.14666402339935303</v>
      </c>
      <c r="BG51">
        <v>0.14757692813873291</v>
      </c>
      <c r="BH51">
        <v>0.12698650360107422</v>
      </c>
      <c r="BI51">
        <v>9.6348151564598083E-3</v>
      </c>
      <c r="BJ51">
        <v>3.1556319445371628E-3</v>
      </c>
      <c r="BK51">
        <v>5.1354160532355309E-3</v>
      </c>
      <c r="BL51">
        <v>2.6645660400390625E-3</v>
      </c>
      <c r="BM51">
        <v>0.65740647912025452</v>
      </c>
      <c r="BN51">
        <v>0.67070314288139343</v>
      </c>
      <c r="BO51">
        <v>0.60014097392559052</v>
      </c>
      <c r="BP51">
        <v>4.0723927319049835E-2</v>
      </c>
      <c r="BQ51">
        <v>8.8710673153400421E-3</v>
      </c>
      <c r="BR51">
        <v>1.2078815139830112E-2</v>
      </c>
      <c r="BS51">
        <v>8.8883526623249054E-3</v>
      </c>
      <c r="BT51">
        <v>0.51074245572090149</v>
      </c>
      <c r="BU51">
        <v>0.52312621474266052</v>
      </c>
      <c r="BV51">
        <v>0.4731544703245163</v>
      </c>
      <c r="BW51">
        <v>3.1089112162590027E-2</v>
      </c>
      <c r="BX51">
        <v>5.7154353708028793E-3</v>
      </c>
      <c r="BY51">
        <v>6.9433990865945816E-3</v>
      </c>
      <c r="BZ51">
        <v>6.2237866222858429E-3</v>
      </c>
      <c r="CA51">
        <v>3.2084531380575348E-2</v>
      </c>
      <c r="CB51">
        <v>1.3736364665857037E-2</v>
      </c>
      <c r="CC51">
        <v>1.2288880137289572E-2</v>
      </c>
      <c r="CD51">
        <v>8.3655881449360963E-3</v>
      </c>
      <c r="CE51">
        <v>7.3570046190361334E-3</v>
      </c>
      <c r="CF51">
        <v>4.2010646272612143E-3</v>
      </c>
      <c r="CG51">
        <v>1.4461155642085239E-3</v>
      </c>
      <c r="CH51">
        <v>1.8348166714718311E-2</v>
      </c>
    </row>
    <row r="52" spans="1:86">
      <c r="A52">
        <v>1963</v>
      </c>
      <c r="B52">
        <v>1</v>
      </c>
      <c r="C52">
        <v>1</v>
      </c>
      <c r="D52">
        <v>0.82256269426438999</v>
      </c>
      <c r="E52">
        <v>0.10860301275742126</v>
      </c>
      <c r="F52">
        <v>3.2999804227085851E-2</v>
      </c>
      <c r="G52">
        <v>2.4916796511487579E-2</v>
      </c>
      <c r="H52">
        <v>1.091769223961532E-2</v>
      </c>
      <c r="I52">
        <v>0.85444200038909912</v>
      </c>
      <c r="J52">
        <v>0.85329964756965637</v>
      </c>
      <c r="K52">
        <v>0.70340079069137573</v>
      </c>
      <c r="L52">
        <v>8.5817515850067139E-2</v>
      </c>
      <c r="M52">
        <v>2.9237033799290657E-2</v>
      </c>
      <c r="N52">
        <v>1.7184815835207701E-2</v>
      </c>
      <c r="O52">
        <v>1.7666463740170002E-2</v>
      </c>
      <c r="P52">
        <v>0.3378481287671965</v>
      </c>
      <c r="Q52">
        <v>0.32009622322001463</v>
      </c>
      <c r="R52">
        <v>0.22657355751802358</v>
      </c>
      <c r="S52">
        <v>5.4347359717920603E-2</v>
      </c>
      <c r="T52">
        <v>2.3644154817068063E-2</v>
      </c>
      <c r="U52">
        <v>1.0048613543722546E-2</v>
      </c>
      <c r="V52">
        <v>5.482537623279801E-3</v>
      </c>
      <c r="W52">
        <v>0.22843879271659912</v>
      </c>
      <c r="X52">
        <v>0.2089506121533202</v>
      </c>
      <c r="Y52">
        <v>0.12853001071454292</v>
      </c>
      <c r="Z52">
        <v>4.6185772997338143E-2</v>
      </c>
      <c r="AA52">
        <v>2.1704882879933149E-2</v>
      </c>
      <c r="AB52">
        <v>7.8293708141522651E-3</v>
      </c>
      <c r="AC52">
        <v>4.7005747473537257E-3</v>
      </c>
      <c r="AD52">
        <v>9.91651029594353E-2</v>
      </c>
      <c r="AE52">
        <v>8.1639366576136144E-2</v>
      </c>
      <c r="AF52">
        <v>3.4601989696862685E-2</v>
      </c>
      <c r="AG52">
        <v>2.4443148734226455E-2</v>
      </c>
      <c r="AH52">
        <v>1.6210857439494523E-2</v>
      </c>
      <c r="AI52">
        <v>3.7675525626435324E-3</v>
      </c>
      <c r="AJ52">
        <v>2.6158181429089358E-3</v>
      </c>
      <c r="AK52">
        <v>6.9977792188907886E-2</v>
      </c>
      <c r="AL52">
        <v>5.3296943913043314E-2</v>
      </c>
      <c r="AM52">
        <v>2.0176994403237114E-2</v>
      </c>
      <c r="AN52">
        <v>1.4173504277439353E-2</v>
      </c>
      <c r="AO52">
        <v>1.4569228520083313E-2</v>
      </c>
      <c r="AP52">
        <v>2.5526437795410219E-3</v>
      </c>
      <c r="AQ52">
        <v>1.8245729327425056E-3</v>
      </c>
      <c r="AR52">
        <v>3.1459022812065321E-2</v>
      </c>
      <c r="AS52">
        <v>1.9635566991754509E-2</v>
      </c>
      <c r="AT52">
        <v>5.7054773491439104E-3</v>
      </c>
      <c r="AU52">
        <v>3.4252867757882653E-3</v>
      </c>
      <c r="AV52">
        <v>8.791522990200501E-3</v>
      </c>
      <c r="AW52">
        <v>9.8014076569108476E-4</v>
      </c>
      <c r="AX52">
        <v>7.3313911093074696E-4</v>
      </c>
      <c r="AY52">
        <v>1.1462998441377138E-2</v>
      </c>
      <c r="AZ52">
        <v>5.6800334450204052E-3</v>
      </c>
      <c r="BA52">
        <v>9.4460159685141442E-4</v>
      </c>
      <c r="BB52">
        <v>2.8002317594563942E-4</v>
      </c>
      <c r="BC52">
        <v>3.9679657304091771E-3</v>
      </c>
      <c r="BD52">
        <v>2.8032621303351749E-4</v>
      </c>
      <c r="BE52">
        <v>2.071167287806577E-4</v>
      </c>
      <c r="BF52">
        <v>0.14555799961090088</v>
      </c>
      <c r="BG52">
        <v>0.14670035243034363</v>
      </c>
      <c r="BH52">
        <v>0.12641945481300354</v>
      </c>
      <c r="BI52">
        <v>8.1464014947414398E-3</v>
      </c>
      <c r="BJ52">
        <v>3.1143166124820709E-3</v>
      </c>
      <c r="BK52">
        <v>5.875482689589262E-3</v>
      </c>
      <c r="BL52">
        <v>3.1377114355564117E-3</v>
      </c>
      <c r="BM52">
        <v>0.6621518712328035</v>
      </c>
      <c r="BN52">
        <v>0.67990377677998537</v>
      </c>
      <c r="BO52">
        <v>0.59598913674636644</v>
      </c>
      <c r="BP52">
        <v>5.4255653039500661E-2</v>
      </c>
      <c r="BQ52">
        <v>9.3556494100177877E-3</v>
      </c>
      <c r="BR52">
        <v>1.4868182967765034E-2</v>
      </c>
      <c r="BS52">
        <v>5.4351546163355193E-3</v>
      </c>
      <c r="BT52">
        <v>0.51107493042945862</v>
      </c>
      <c r="BU52">
        <v>0.52503395080566406</v>
      </c>
      <c r="BV52">
        <v>0.47522701323032379</v>
      </c>
      <c r="BW52">
        <v>2.9700158163905144E-2</v>
      </c>
      <c r="BX52">
        <v>5.6745242327451706E-3</v>
      </c>
      <c r="BY52">
        <v>8.1056980416178703E-3</v>
      </c>
      <c r="BZ52">
        <v>6.3335294835269451E-3</v>
      </c>
      <c r="CA52">
        <v>3.4407760116498293E-2</v>
      </c>
      <c r="CB52">
        <v>1.5175605045407499E-2</v>
      </c>
      <c r="CC52">
        <v>1.3207723582809206E-2</v>
      </c>
      <c r="CD52">
        <v>8.9269571630391786E-3</v>
      </c>
      <c r="CE52">
        <v>7.4991961539056335E-3</v>
      </c>
      <c r="CF52">
        <v>4.1426635921043382E-3</v>
      </c>
      <c r="CG52">
        <v>1.4155666321463011E-3</v>
      </c>
      <c r="CH52">
        <v>1.9232155071090794E-2</v>
      </c>
    </row>
    <row r="53" spans="1:86">
      <c r="A53">
        <v>1964</v>
      </c>
      <c r="B53">
        <v>1</v>
      </c>
      <c r="C53">
        <v>1</v>
      </c>
      <c r="D53">
        <v>0.83250695466995239</v>
      </c>
      <c r="E53">
        <v>8.9687332510948181E-2</v>
      </c>
      <c r="F53">
        <v>3.202444314956665E-2</v>
      </c>
      <c r="G53">
        <v>2.5706090033054352E-2</v>
      </c>
      <c r="H53">
        <v>2.0075153559446335E-2</v>
      </c>
      <c r="I53">
        <v>0.85554802417755127</v>
      </c>
      <c r="J53">
        <v>0.85417622327804565</v>
      </c>
      <c r="K53">
        <v>0.70665454864501953</v>
      </c>
      <c r="L53">
        <v>8.302934467792511E-2</v>
      </c>
      <c r="M53">
        <v>2.8951441869139671E-2</v>
      </c>
      <c r="N53">
        <v>1.9090540707111359E-2</v>
      </c>
      <c r="O53">
        <v>1.6464296728372574E-2</v>
      </c>
      <c r="P53">
        <v>0.34414061903953552</v>
      </c>
      <c r="Q53">
        <v>0.32723453640937805</v>
      </c>
      <c r="R53">
        <v>0.22935499250888824</v>
      </c>
      <c r="S53">
        <v>5.4718140512704849E-2</v>
      </c>
      <c r="T53">
        <v>2.3317828774452209E-2</v>
      </c>
      <c r="U53">
        <v>9.8225437104701996E-3</v>
      </c>
      <c r="V53">
        <v>1.0021024383604527E-2</v>
      </c>
      <c r="W53">
        <v>0.23327010869979858</v>
      </c>
      <c r="X53">
        <v>0.21389338374137878</v>
      </c>
      <c r="Y53">
        <v>0.12987793982028961</v>
      </c>
      <c r="Z53">
        <v>4.7020792961120605E-2</v>
      </c>
      <c r="AA53">
        <v>2.113996259868145E-2</v>
      </c>
      <c r="AB53">
        <v>7.545015774667263E-3</v>
      </c>
      <c r="AC53">
        <v>8.3096753805875778E-3</v>
      </c>
      <c r="AD53">
        <v>0.10193661600351334</v>
      </c>
      <c r="AE53">
        <v>8.3927616477012634E-2</v>
      </c>
      <c r="AF53">
        <v>3.4745413810014725E-2</v>
      </c>
      <c r="AG53">
        <v>2.5959532707929611E-2</v>
      </c>
      <c r="AH53">
        <v>1.5195582993328571E-2</v>
      </c>
      <c r="AI53">
        <v>3.3955622930079699E-3</v>
      </c>
      <c r="AJ53">
        <v>4.6315249055624008E-3</v>
      </c>
      <c r="AK53">
        <v>7.1766950190067291E-2</v>
      </c>
      <c r="AL53">
        <v>5.549577996134758E-2</v>
      </c>
      <c r="AM53">
        <v>2.0434943959116936E-2</v>
      </c>
      <c r="AN53">
        <v>1.7044631764292717E-2</v>
      </c>
      <c r="AO53">
        <v>1.2492873705923557E-2</v>
      </c>
      <c r="AP53">
        <v>2.3327327799052E-3</v>
      </c>
      <c r="AQ53">
        <v>3.1905982177704573E-3</v>
      </c>
      <c r="AR53">
        <v>3.3057413995265961E-2</v>
      </c>
      <c r="AS53">
        <v>2.0851308479905128E-2</v>
      </c>
      <c r="AT53">
        <v>6.0934317298233509E-3</v>
      </c>
      <c r="AU53">
        <v>4.7796214930713177E-3</v>
      </c>
      <c r="AV53">
        <v>7.7820080332458019E-3</v>
      </c>
      <c r="AW53">
        <v>8.9785538148134947E-4</v>
      </c>
      <c r="AX53">
        <v>1.298392191529274E-3</v>
      </c>
      <c r="AY53">
        <v>1.25017324462533E-2</v>
      </c>
      <c r="AZ53">
        <v>5.7230615057051182E-3</v>
      </c>
      <c r="BA53">
        <v>9.3167205341160297E-4</v>
      </c>
      <c r="BB53">
        <v>5.640388117171824E-4</v>
      </c>
      <c r="BC53">
        <v>3.7278931122273207E-3</v>
      </c>
      <c r="BD53">
        <v>1.9993566093035042E-4</v>
      </c>
      <c r="BE53">
        <v>2.9952166369184852E-4</v>
      </c>
      <c r="BF53">
        <v>0.14445197582244873</v>
      </c>
      <c r="BG53">
        <v>0.14582377672195435</v>
      </c>
      <c r="BH53">
        <v>0.12585240602493286</v>
      </c>
      <c r="BI53">
        <v>6.6579878330230713E-3</v>
      </c>
      <c r="BJ53">
        <v>3.0730012804269791E-3</v>
      </c>
      <c r="BK53">
        <v>6.6155493259429932E-3</v>
      </c>
      <c r="BL53">
        <v>3.610856831073761E-3</v>
      </c>
      <c r="BM53">
        <v>0.65585938096046448</v>
      </c>
      <c r="BN53">
        <v>0.67276546359062195</v>
      </c>
      <c r="BO53">
        <v>0.60315196216106415</v>
      </c>
      <c r="BP53">
        <v>3.4969191998243332E-2</v>
      </c>
      <c r="BQ53">
        <v>8.7066143751144409E-3</v>
      </c>
      <c r="BR53">
        <v>1.5883546322584152E-2</v>
      </c>
      <c r="BS53">
        <v>1.0054129175841808E-2</v>
      </c>
      <c r="BT53">
        <v>0.51140740513801575</v>
      </c>
      <c r="BU53">
        <v>0.5269416868686676</v>
      </c>
      <c r="BV53">
        <v>0.47729955613613129</v>
      </c>
      <c r="BW53">
        <v>2.8311204165220261E-2</v>
      </c>
      <c r="BX53">
        <v>5.6336130946874619E-3</v>
      </c>
      <c r="BY53">
        <v>9.2679969966411591E-3</v>
      </c>
      <c r="BZ53">
        <v>6.4432723447680473E-3</v>
      </c>
      <c r="CA53">
        <v>3.9667967730955475E-2</v>
      </c>
      <c r="CB53">
        <v>2.2252954820847964E-2</v>
      </c>
      <c r="CC53">
        <v>1.8958097075615368E-2</v>
      </c>
      <c r="CD53">
        <v>1.2243512151433256E-2</v>
      </c>
      <c r="CE53">
        <v>8.9424151347143356E-3</v>
      </c>
      <c r="CF53">
        <v>4.6808844856216034E-3</v>
      </c>
      <c r="CG53">
        <v>1.7303552669425727E-3</v>
      </c>
      <c r="CH53">
        <v>1.7415012910107511E-2</v>
      </c>
    </row>
    <row r="54" spans="1:86">
      <c r="A54">
        <v>1965</v>
      </c>
      <c r="B54">
        <v>1</v>
      </c>
      <c r="C54">
        <v>1</v>
      </c>
      <c r="D54">
        <v>0.82835352944034768</v>
      </c>
      <c r="E54">
        <v>0.10532672804555519</v>
      </c>
      <c r="F54">
        <v>3.2400926467968133E-2</v>
      </c>
      <c r="G54">
        <v>2.65376152011088E-2</v>
      </c>
      <c r="H54">
        <v>7.3788869889559652E-3</v>
      </c>
      <c r="I54">
        <v>0.85324999690055847</v>
      </c>
      <c r="J54">
        <v>0.85188323259353638</v>
      </c>
      <c r="K54">
        <v>0.70273476839065552</v>
      </c>
      <c r="L54">
        <v>8.4761664271354675E-2</v>
      </c>
      <c r="M54">
        <v>2.8801846317946911E-2</v>
      </c>
      <c r="N54">
        <v>1.964953076094389E-2</v>
      </c>
      <c r="O54">
        <v>1.5942402649670839E-2</v>
      </c>
      <c r="P54">
        <v>0.34781024128956567</v>
      </c>
      <c r="Q54">
        <v>0.31518188292699273</v>
      </c>
      <c r="R54">
        <v>0.21465011048957885</v>
      </c>
      <c r="S54">
        <v>6.116648030180976E-2</v>
      </c>
      <c r="T54">
        <v>2.4574686040832142E-2</v>
      </c>
      <c r="U54">
        <v>1.1003173184809947E-2</v>
      </c>
      <c r="V54">
        <v>3.7874329099620769E-3</v>
      </c>
      <c r="W54">
        <v>0.23876387756560402</v>
      </c>
      <c r="X54">
        <v>0.20699893083727042</v>
      </c>
      <c r="Y54">
        <v>0.1238985809566107</v>
      </c>
      <c r="Z54">
        <v>4.9573579035051482E-2</v>
      </c>
      <c r="AA54">
        <v>2.2099516280519524E-2</v>
      </c>
      <c r="AB54">
        <v>8.3418744227734369E-3</v>
      </c>
      <c r="AC54">
        <v>3.0853801423152867E-3</v>
      </c>
      <c r="AD54">
        <v>0.10891912753229199</v>
      </c>
      <c r="AE54">
        <v>8.0650646944014873E-2</v>
      </c>
      <c r="AF54">
        <v>3.4125376864947939E-2</v>
      </c>
      <c r="AG54">
        <v>2.325779694070762E-2</v>
      </c>
      <c r="AH54">
        <v>1.76361838291684E-2</v>
      </c>
      <c r="AI54">
        <v>3.9557120264450832E-3</v>
      </c>
      <c r="AJ54">
        <v>1.6755772827458208E-3</v>
      </c>
      <c r="AK54">
        <v>7.7250397293441159E-2</v>
      </c>
      <c r="AL54">
        <v>5.4219099611670193E-2</v>
      </c>
      <c r="AM54">
        <v>2.0325384008766011E-2</v>
      </c>
      <c r="AN54">
        <v>1.5005071148465237E-2</v>
      </c>
      <c r="AO54">
        <v>1.4975164792963326E-2</v>
      </c>
      <c r="AP54">
        <v>2.7374797013159859E-3</v>
      </c>
      <c r="AQ54">
        <v>1.175999960159627E-3</v>
      </c>
      <c r="AR54">
        <v>3.6551436659768351E-2</v>
      </c>
      <c r="AS54">
        <v>2.0371892519257279E-2</v>
      </c>
      <c r="AT54">
        <v>5.9342085156659213E-3</v>
      </c>
      <c r="AU54">
        <v>3.9036047545905838E-3</v>
      </c>
      <c r="AV54">
        <v>8.9877317379565367E-3</v>
      </c>
      <c r="AW54">
        <v>1.092862349941677E-3</v>
      </c>
      <c r="AX54">
        <v>4.5348516110256017E-4</v>
      </c>
      <c r="AY54">
        <v>1.4893514616821979E-2</v>
      </c>
      <c r="AZ54">
        <v>5.378665172725592E-3</v>
      </c>
      <c r="BA54">
        <v>7.0324457378306924E-4</v>
      </c>
      <c r="BB54">
        <v>3.0792125339326254E-4</v>
      </c>
      <c r="BC54">
        <v>3.9790826900103979E-3</v>
      </c>
      <c r="BD54">
        <v>2.843003695439192E-4</v>
      </c>
      <c r="BE54">
        <v>1.0411628599494469E-4</v>
      </c>
      <c r="BF54">
        <v>0.14675000309944153</v>
      </c>
      <c r="BG54">
        <v>0.14811676740646362</v>
      </c>
      <c r="BH54">
        <v>0.12850064039230347</v>
      </c>
      <c r="BI54">
        <v>6.0966052114963531E-3</v>
      </c>
      <c r="BJ54">
        <v>3.1441440805792809E-3</v>
      </c>
      <c r="BK54">
        <v>7.4840830639004707E-3</v>
      </c>
      <c r="BL54">
        <v>2.884312067180872E-3</v>
      </c>
      <c r="BM54">
        <v>0.65218975871043439</v>
      </c>
      <c r="BN54">
        <v>0.68481811707300722</v>
      </c>
      <c r="BO54">
        <v>0.61370341895076885</v>
      </c>
      <c r="BP54">
        <v>4.4160247743745433E-2</v>
      </c>
      <c r="BQ54">
        <v>7.8262404271359914E-3</v>
      </c>
      <c r="BR54">
        <v>1.5534442016298854E-2</v>
      </c>
      <c r="BS54">
        <v>3.5914540789938883E-3</v>
      </c>
      <c r="BT54">
        <v>0.50999893248081207</v>
      </c>
      <c r="BU54">
        <v>0.52541114389896393</v>
      </c>
      <c r="BV54">
        <v>0.47573552280664444</v>
      </c>
      <c r="BW54">
        <v>2.8101688250899315E-2</v>
      </c>
      <c r="BX54">
        <v>5.9386994689702988E-3</v>
      </c>
      <c r="BY54">
        <v>9.5374719239771366E-3</v>
      </c>
      <c r="BZ54">
        <v>6.1047356575727463E-3</v>
      </c>
      <c r="CA54">
        <v>4.7473384870620736E-2</v>
      </c>
      <c r="CB54">
        <v>2.6493080430114058E-2</v>
      </c>
      <c r="CC54">
        <v>2.1085744307442315E-2</v>
      </c>
      <c r="CD54">
        <v>1.3913731646255529E-2</v>
      </c>
      <c r="CE54">
        <v>9.8881019411252574E-3</v>
      </c>
      <c r="CF54">
        <v>5.2492967670788896E-3</v>
      </c>
      <c r="CG54">
        <v>2.015659541381447E-3</v>
      </c>
      <c r="CH54">
        <v>2.0980304440506678E-2</v>
      </c>
    </row>
    <row r="55" spans="1:86">
      <c r="A55">
        <v>1966</v>
      </c>
      <c r="B55">
        <v>1</v>
      </c>
      <c r="C55">
        <v>1</v>
      </c>
      <c r="D55">
        <v>0.82996386289596558</v>
      </c>
      <c r="E55">
        <v>9.2029206454753876E-2</v>
      </c>
      <c r="F55">
        <v>3.1867537647485733E-2</v>
      </c>
      <c r="G55">
        <v>2.8561137616634369E-2</v>
      </c>
      <c r="H55">
        <v>1.7578275874257088E-2</v>
      </c>
      <c r="I55">
        <v>0.85095196962356567</v>
      </c>
      <c r="J55">
        <v>0.8495902419090271</v>
      </c>
      <c r="K55">
        <v>0.6988149881362915</v>
      </c>
      <c r="L55">
        <v>8.6493983864784241E-2</v>
      </c>
      <c r="M55">
        <v>2.865225076675415E-2</v>
      </c>
      <c r="N55">
        <v>2.0208520814776421E-2</v>
      </c>
      <c r="O55">
        <v>1.5420508570969105E-2</v>
      </c>
      <c r="P55">
        <v>0.34236150979995728</v>
      </c>
      <c r="Q55">
        <v>0.32570964097976685</v>
      </c>
      <c r="R55">
        <v>0.22464349865913391</v>
      </c>
      <c r="S55">
        <v>5.8601811528205872E-2</v>
      </c>
      <c r="T55">
        <v>2.2408464923501015E-2</v>
      </c>
      <c r="U55">
        <v>1.0401573963463306E-2</v>
      </c>
      <c r="V55">
        <v>9.6543096005916595E-3</v>
      </c>
      <c r="W55">
        <v>0.23317031562328339</v>
      </c>
      <c r="X55">
        <v>0.21402391791343689</v>
      </c>
      <c r="Y55">
        <v>0.12687824666500092</v>
      </c>
      <c r="Z55">
        <v>5.0521638244390488E-2</v>
      </c>
      <c r="AA55">
        <v>2.0577302202582359E-2</v>
      </c>
      <c r="AB55">
        <v>7.9529564827680588E-3</v>
      </c>
      <c r="AC55">
        <v>8.0937799066305161E-3</v>
      </c>
      <c r="AD55">
        <v>0.10330610722303391</v>
      </c>
      <c r="AE55">
        <v>8.5309349000453949E-2</v>
      </c>
      <c r="AF55">
        <v>3.4241717308759689E-2</v>
      </c>
      <c r="AG55">
        <v>2.8156258165836334E-2</v>
      </c>
      <c r="AH55">
        <v>1.4726247638463974E-2</v>
      </c>
      <c r="AI55">
        <v>3.6393131595104933E-3</v>
      </c>
      <c r="AJ55">
        <v>4.545814823359251E-3</v>
      </c>
      <c r="AK55">
        <v>7.3171310126781464E-2</v>
      </c>
      <c r="AL55">
        <v>5.693194642663002E-2</v>
      </c>
      <c r="AM55">
        <v>2.0757921040058136E-2</v>
      </c>
      <c r="AN55">
        <v>1.828266866505146E-2</v>
      </c>
      <c r="AO55">
        <v>1.2284761294722557E-2</v>
      </c>
      <c r="AP55">
        <v>2.3590733762830496E-3</v>
      </c>
      <c r="AQ55">
        <v>3.2475211191922426E-3</v>
      </c>
      <c r="AR55">
        <v>3.4196469932794571E-2</v>
      </c>
      <c r="AS55">
        <v>2.1978875622153282E-2</v>
      </c>
      <c r="AT55">
        <v>6.2422528862953186E-3</v>
      </c>
      <c r="AU55">
        <v>5.6415996514260769E-3</v>
      </c>
      <c r="AV55">
        <v>7.5985193252563477E-3</v>
      </c>
      <c r="AW55">
        <v>9.4083586009219289E-4</v>
      </c>
      <c r="AX55">
        <v>1.5556690050289035E-3</v>
      </c>
      <c r="AY55">
        <v>1.3003580272197723E-2</v>
      </c>
      <c r="AZ55">
        <v>6.1648814007639885E-3</v>
      </c>
      <c r="BA55">
        <v>9.6325960475951433E-4</v>
      </c>
      <c r="BB55">
        <v>9.6074456814676523E-4</v>
      </c>
      <c r="BC55">
        <v>3.5365608055144548E-3</v>
      </c>
      <c r="BD55">
        <v>2.3935537319630384E-4</v>
      </c>
      <c r="BE55">
        <v>4.6496096183545887E-4</v>
      </c>
      <c r="BF55">
        <v>0.14904803037643433</v>
      </c>
      <c r="BG55">
        <v>0.1504097580909729</v>
      </c>
      <c r="BH55">
        <v>0.13114887475967407</v>
      </c>
      <c r="BI55">
        <v>5.535222589969635E-3</v>
      </c>
      <c r="BJ55">
        <v>3.2152868807315826E-3</v>
      </c>
      <c r="BK55">
        <v>8.3526168018579483E-3</v>
      </c>
      <c r="BL55">
        <v>2.1577673032879829E-3</v>
      </c>
      <c r="BM55">
        <v>0.65763849020004272</v>
      </c>
      <c r="BN55">
        <v>0.67429035902023315</v>
      </c>
      <c r="BO55">
        <v>0.60532036423683167</v>
      </c>
      <c r="BP55">
        <v>3.3427394926548004E-2</v>
      </c>
      <c r="BQ55">
        <v>9.4590727239847183E-3</v>
      </c>
      <c r="BR55">
        <v>1.8159563653171062E-2</v>
      </c>
      <c r="BS55">
        <v>7.9239662736654282E-3</v>
      </c>
      <c r="BT55">
        <v>0.5085904598236084</v>
      </c>
      <c r="BU55">
        <v>0.52388060092926025</v>
      </c>
      <c r="BV55">
        <v>0.47417148947715759</v>
      </c>
      <c r="BW55">
        <v>2.7892172336578369E-2</v>
      </c>
      <c r="BX55">
        <v>6.2437858432531357E-3</v>
      </c>
      <c r="BY55">
        <v>9.8069468513131142E-3</v>
      </c>
      <c r="BZ55">
        <v>5.7661989703774452E-3</v>
      </c>
      <c r="CA55">
        <v>4.272325999311772E-2</v>
      </c>
      <c r="CB55">
        <v>2.0954055372325954E-2</v>
      </c>
      <c r="CC55">
        <v>1.8557089747065266E-2</v>
      </c>
      <c r="CD55">
        <v>1.2404804805142337E-2</v>
      </c>
      <c r="CE55">
        <v>9.6979430284359815E-3</v>
      </c>
      <c r="CF55">
        <v>5.3638343459985862E-3</v>
      </c>
      <c r="CG55">
        <v>1.8528274108899263E-3</v>
      </c>
      <c r="CH55">
        <v>2.1769204620791766E-2</v>
      </c>
    </row>
    <row r="56" spans="1:86">
      <c r="A56">
        <v>1967</v>
      </c>
      <c r="B56">
        <v>1</v>
      </c>
      <c r="C56">
        <v>1</v>
      </c>
      <c r="D56">
        <v>0.83682793378829956</v>
      </c>
      <c r="E56">
        <v>8.8173268362879753E-2</v>
      </c>
      <c r="F56">
        <v>3.1116394326090813E-2</v>
      </c>
      <c r="G56">
        <v>3.0003960710018873E-2</v>
      </c>
      <c r="H56">
        <v>1.3878440484404564E-2</v>
      </c>
      <c r="I56">
        <v>0.84848871827125549</v>
      </c>
      <c r="J56">
        <v>0.84550978243350983</v>
      </c>
      <c r="K56">
        <v>0.70035102963447571</v>
      </c>
      <c r="L56">
        <v>8.3659889176487923E-2</v>
      </c>
      <c r="M56">
        <v>2.7983002830296755E-2</v>
      </c>
      <c r="N56">
        <v>2.1291304845362902E-2</v>
      </c>
      <c r="O56">
        <v>1.2224563863128424E-2</v>
      </c>
      <c r="P56">
        <v>0.34794352948665619</v>
      </c>
      <c r="Q56">
        <v>0.32497638463973999</v>
      </c>
      <c r="R56">
        <v>0.22734218090772629</v>
      </c>
      <c r="S56">
        <v>5.6983794085681438E-2</v>
      </c>
      <c r="T56">
        <v>2.2051381878554821E-2</v>
      </c>
      <c r="U56">
        <v>1.0768562089651823E-2</v>
      </c>
      <c r="V56">
        <v>7.8304682392627001E-3</v>
      </c>
      <c r="W56">
        <v>0.23938454315066338</v>
      </c>
      <c r="X56">
        <v>0.21369636803865433</v>
      </c>
      <c r="Y56">
        <v>0.12962059676647186</v>
      </c>
      <c r="Z56">
        <v>4.9287463538348675E-2</v>
      </c>
      <c r="AA56">
        <v>1.996948104351759E-2</v>
      </c>
      <c r="AB56">
        <v>8.3118737675249577E-3</v>
      </c>
      <c r="AC56">
        <v>6.5069606062024832E-3</v>
      </c>
      <c r="AD56">
        <v>0.10841831192374229</v>
      </c>
      <c r="AE56">
        <v>8.5308415815234184E-2</v>
      </c>
      <c r="AF56">
        <v>3.5278026014566422E-2</v>
      </c>
      <c r="AG56">
        <v>2.8065021149814129E-2</v>
      </c>
      <c r="AH56">
        <v>1.4378503197804093E-2</v>
      </c>
      <c r="AI56">
        <v>3.8100401288829744E-3</v>
      </c>
      <c r="AJ56">
        <v>3.7768245092593133E-3</v>
      </c>
      <c r="AK56">
        <v>7.753891684114933E-2</v>
      </c>
      <c r="AL56">
        <v>5.6952020153403282E-2</v>
      </c>
      <c r="AM56">
        <v>2.0943225361406803E-2</v>
      </c>
      <c r="AN56">
        <v>1.8741131294518709E-2</v>
      </c>
      <c r="AO56">
        <v>1.1919798329472542E-2</v>
      </c>
      <c r="AP56">
        <v>2.5256919325329363E-3</v>
      </c>
      <c r="AQ56">
        <v>2.8221718384884298E-3</v>
      </c>
      <c r="AR56">
        <v>3.7090699188411236E-2</v>
      </c>
      <c r="AS56">
        <v>2.1896839141845703E-2</v>
      </c>
      <c r="AT56">
        <v>6.3508468447253108E-3</v>
      </c>
      <c r="AU56">
        <v>5.8494732948020101E-3</v>
      </c>
      <c r="AV56">
        <v>7.3679282795637846E-3</v>
      </c>
      <c r="AW56">
        <v>1.0191871697315946E-3</v>
      </c>
      <c r="AX56">
        <v>1.3094043242745101E-3</v>
      </c>
      <c r="AY56">
        <v>1.4369238168001175E-2</v>
      </c>
      <c r="AZ56">
        <v>6.0586201725527644E-3</v>
      </c>
      <c r="BA56">
        <v>9.8692355095408857E-4</v>
      </c>
      <c r="BB56">
        <v>1.0843877971637994E-3</v>
      </c>
      <c r="BC56">
        <v>3.2719731098040938E-3</v>
      </c>
      <c r="BD56">
        <v>2.5953107979148626E-4</v>
      </c>
      <c r="BE56">
        <v>4.5580458390759304E-4</v>
      </c>
      <c r="BF56">
        <v>0.15151128172874451</v>
      </c>
      <c r="BG56">
        <v>0.15449021756649017</v>
      </c>
      <c r="BH56">
        <v>0.13647690415382385</v>
      </c>
      <c r="BI56">
        <v>4.5133791863918304E-3</v>
      </c>
      <c r="BJ56">
        <v>3.1333914957940578E-3</v>
      </c>
      <c r="BK56">
        <v>8.7126558646559715E-3</v>
      </c>
      <c r="BL56">
        <v>1.6538766212761402E-3</v>
      </c>
      <c r="BM56">
        <v>0.65205647051334381</v>
      </c>
      <c r="BN56">
        <v>0.67502361536026001</v>
      </c>
      <c r="BO56">
        <v>0.60948575288057327</v>
      </c>
      <c r="BP56">
        <v>3.1189474277198315E-2</v>
      </c>
      <c r="BQ56">
        <v>9.0650124475359917E-3</v>
      </c>
      <c r="BR56">
        <v>1.923539862036705E-2</v>
      </c>
      <c r="BS56">
        <v>6.0479722451418638E-3</v>
      </c>
      <c r="BT56">
        <v>0.5005451887845993</v>
      </c>
      <c r="BU56">
        <v>0.52053339779376984</v>
      </c>
      <c r="BV56">
        <v>0.47300884872674942</v>
      </c>
      <c r="BW56">
        <v>2.6676095090806484E-2</v>
      </c>
      <c r="BX56">
        <v>5.9316209517419338E-3</v>
      </c>
      <c r="BY56">
        <v>1.0522742755711079E-2</v>
      </c>
      <c r="BZ56">
        <v>4.3940956238657236E-3</v>
      </c>
      <c r="CA56">
        <v>5.478310060440051E-2</v>
      </c>
      <c r="CB56">
        <v>2.8900457125346016E-2</v>
      </c>
      <c r="CC56">
        <v>2.497003230099944E-2</v>
      </c>
      <c r="CD56">
        <v>1.5808693147779797E-2</v>
      </c>
      <c r="CE56">
        <v>1.2211439778988101E-2</v>
      </c>
      <c r="CF56">
        <v>6.2097950755999332E-3</v>
      </c>
      <c r="CG56">
        <v>1.9422726496584628E-3</v>
      </c>
      <c r="CH56">
        <v>2.5882643479054494E-2</v>
      </c>
    </row>
    <row r="57" spans="1:86">
      <c r="A57">
        <v>1968</v>
      </c>
      <c r="B57">
        <v>1</v>
      </c>
      <c r="C57">
        <v>1</v>
      </c>
      <c r="D57">
        <v>0.84068828821182251</v>
      </c>
      <c r="E57">
        <v>8.3968301769345999E-2</v>
      </c>
      <c r="F57">
        <v>3.064124658703804E-2</v>
      </c>
      <c r="G57">
        <v>3.1216291594319046E-2</v>
      </c>
      <c r="H57">
        <v>1.3485880568623543E-2</v>
      </c>
      <c r="I57">
        <v>0.84605018049478531</v>
      </c>
      <c r="J57">
        <v>0.84227899089455605</v>
      </c>
      <c r="K57">
        <v>0.7008824422955513</v>
      </c>
      <c r="L57">
        <v>7.9939475748687983E-2</v>
      </c>
      <c r="M57">
        <v>2.749343088362366E-2</v>
      </c>
      <c r="N57">
        <v>2.2092133411206305E-2</v>
      </c>
      <c r="O57">
        <v>1.1871542665176094E-2</v>
      </c>
      <c r="P57">
        <v>0.34770358726382256</v>
      </c>
      <c r="Q57">
        <v>0.32246318459510803</v>
      </c>
      <c r="R57">
        <v>0.22780736349523067</v>
      </c>
      <c r="S57">
        <v>5.4846146842464805E-2</v>
      </c>
      <c r="T57">
        <v>2.1313570672646165E-2</v>
      </c>
      <c r="U57">
        <v>1.1067619198001921E-2</v>
      </c>
      <c r="V57">
        <v>7.4262674315832555E-3</v>
      </c>
      <c r="W57">
        <v>0.23970411252230406</v>
      </c>
      <c r="X57">
        <v>0.21140898577868938</v>
      </c>
      <c r="Y57">
        <v>0.13006258010864258</v>
      </c>
      <c r="Z57">
        <v>4.7296342207118869E-2</v>
      </c>
      <c r="AA57">
        <v>1.9390185130760074E-2</v>
      </c>
      <c r="AB57">
        <v>8.5284925298765302E-3</v>
      </c>
      <c r="AC57">
        <v>6.1313891201280057E-3</v>
      </c>
      <c r="AD57">
        <v>0.10958070587366819</v>
      </c>
      <c r="AE57">
        <v>8.3765515591949224E-2</v>
      </c>
      <c r="AF57">
        <v>3.5064989700913429E-2</v>
      </c>
      <c r="AG57">
        <v>2.7111265575513244E-2</v>
      </c>
      <c r="AH57">
        <v>1.4006380515638739E-2</v>
      </c>
      <c r="AI57">
        <v>3.9690217090537772E-3</v>
      </c>
      <c r="AJ57">
        <v>3.6138584691798314E-3</v>
      </c>
      <c r="AK57">
        <v>7.8952512238174677E-2</v>
      </c>
      <c r="AL57">
        <v>5.5796156171709299E-2</v>
      </c>
      <c r="AM57">
        <v>2.0704031689092517E-2</v>
      </c>
      <c r="AN57">
        <v>1.8124717869795859E-2</v>
      </c>
      <c r="AO57">
        <v>1.1602208018302917E-2</v>
      </c>
      <c r="AP57">
        <v>2.6798258913913742E-3</v>
      </c>
      <c r="AQ57">
        <v>2.6853719464270398E-3</v>
      </c>
      <c r="AR57">
        <v>3.853085427545011E-2</v>
      </c>
      <c r="AS57">
        <v>2.134584728628397E-2</v>
      </c>
      <c r="AT57">
        <v>6.1827527533750981E-3</v>
      </c>
      <c r="AU57">
        <v>5.6067769473884255E-3</v>
      </c>
      <c r="AV57">
        <v>7.2153040091507137E-3</v>
      </c>
      <c r="AW57">
        <v>1.1096996058768127E-3</v>
      </c>
      <c r="AX57">
        <v>1.2313141924096271E-3</v>
      </c>
      <c r="AY57">
        <v>1.5474857995286584E-2</v>
      </c>
      <c r="AZ57">
        <v>5.8379533875267953E-3</v>
      </c>
      <c r="BA57">
        <v>9.7227334481431171E-4</v>
      </c>
      <c r="BB57">
        <v>1.0361813692725264E-3</v>
      </c>
      <c r="BC57">
        <v>3.0757011554669589E-3</v>
      </c>
      <c r="BD57">
        <v>3.1045713694766164E-4</v>
      </c>
      <c r="BE57">
        <v>4.4334037556836847E-4</v>
      </c>
      <c r="BF57">
        <v>0.15394981950521469</v>
      </c>
      <c r="BG57">
        <v>0.15772100910544395</v>
      </c>
      <c r="BH57">
        <v>0.13980584591627121</v>
      </c>
      <c r="BI57">
        <v>4.0288260206580162E-3</v>
      </c>
      <c r="BJ57">
        <v>3.1478157034143806E-3</v>
      </c>
      <c r="BK57">
        <v>9.1241581831127405E-3</v>
      </c>
      <c r="BL57">
        <v>1.6143379034474492E-3</v>
      </c>
      <c r="BM57">
        <v>0.65229641273617744</v>
      </c>
      <c r="BN57">
        <v>0.67753681540489197</v>
      </c>
      <c r="BO57">
        <v>0.61288092471659184</v>
      </c>
      <c r="BP57">
        <v>2.9122154926881194E-2</v>
      </c>
      <c r="BQ57">
        <v>9.3276759143918753E-3</v>
      </c>
      <c r="BR57">
        <v>2.0148672396317124E-2</v>
      </c>
      <c r="BS57">
        <v>6.0596131370402873E-3</v>
      </c>
      <c r="BT57">
        <v>0.49834659323096275</v>
      </c>
      <c r="BU57">
        <v>0.51981580629944801</v>
      </c>
      <c r="BV57">
        <v>0.47307507880032063</v>
      </c>
      <c r="BW57">
        <v>2.5093328906223178E-2</v>
      </c>
      <c r="BX57">
        <v>6.1798602109774947E-3</v>
      </c>
      <c r="BY57">
        <v>1.1024514213204384E-2</v>
      </c>
      <c r="BZ57">
        <v>4.445275233592838E-3</v>
      </c>
      <c r="CA57">
        <v>6.6124072805700873E-2</v>
      </c>
      <c r="CB57">
        <v>3.420121447735875E-2</v>
      </c>
      <c r="CC57">
        <v>2.9274152042212367E-2</v>
      </c>
      <c r="CD57">
        <v>1.8560861586882749E-2</v>
      </c>
      <c r="CE57">
        <v>1.4292508868116637E-2</v>
      </c>
      <c r="CF57">
        <v>7.0649572893893052E-3</v>
      </c>
      <c r="CG57">
        <v>2.1748109153594173E-3</v>
      </c>
      <c r="CH57">
        <v>3.1922858328342123E-2</v>
      </c>
    </row>
    <row r="58" spans="1:86">
      <c r="A58">
        <v>1969</v>
      </c>
      <c r="B58">
        <v>1</v>
      </c>
      <c r="C58">
        <v>1</v>
      </c>
      <c r="D58">
        <v>0.8459373414516449</v>
      </c>
      <c r="E58">
        <v>7.9285257845185697E-2</v>
      </c>
      <c r="F58">
        <v>2.872451301664114E-2</v>
      </c>
      <c r="G58">
        <v>3.3138512138975784E-2</v>
      </c>
      <c r="H58">
        <v>1.2914377963170409E-2</v>
      </c>
      <c r="I58">
        <v>0.84269987978041172</v>
      </c>
      <c r="J58">
        <v>0.84041171614080667</v>
      </c>
      <c r="K58">
        <v>0.7044434417039156</v>
      </c>
      <c r="L58">
        <v>7.5457889237441123E-2</v>
      </c>
      <c r="M58">
        <v>2.5516113877529278E-2</v>
      </c>
      <c r="N58">
        <v>2.34239584824536E-2</v>
      </c>
      <c r="O58">
        <v>1.1566612141905352E-2</v>
      </c>
      <c r="P58">
        <v>0.33904677908867598</v>
      </c>
      <c r="Q58">
        <v>0.31972600519657135</v>
      </c>
      <c r="R58">
        <v>0.22979504754766822</v>
      </c>
      <c r="S58">
        <v>5.1755531167145818E-2</v>
      </c>
      <c r="T58">
        <v>1.9496021850500256E-2</v>
      </c>
      <c r="U58">
        <v>1.1561937775695696E-2</v>
      </c>
      <c r="V58">
        <v>7.1100982459029183E-3</v>
      </c>
      <c r="W58">
        <v>0.23034145566634834</v>
      </c>
      <c r="X58">
        <v>0.20832708058878779</v>
      </c>
      <c r="Y58">
        <v>0.13146819174289703</v>
      </c>
      <c r="Z58">
        <v>4.4490819971542805E-2</v>
      </c>
      <c r="AA58">
        <v>1.7593535769265145E-2</v>
      </c>
      <c r="AB58">
        <v>8.8347238779533654E-3</v>
      </c>
      <c r="AC58">
        <v>5.9398078446974978E-3</v>
      </c>
      <c r="AD58">
        <v>0.10188319045118988</v>
      </c>
      <c r="AE58">
        <v>8.1046326435171068E-2</v>
      </c>
      <c r="AF58">
        <v>3.5207850392907858E-2</v>
      </c>
      <c r="AG58">
        <v>2.5410673988517374E-2</v>
      </c>
      <c r="AH58">
        <v>1.2634574566618539E-2</v>
      </c>
      <c r="AI58">
        <v>4.2255125263181981E-3</v>
      </c>
      <c r="AJ58">
        <v>3.5677176165336277E-3</v>
      </c>
      <c r="AK58">
        <v>7.2578360908664763E-2</v>
      </c>
      <c r="AL58">
        <v>5.3658575401641428E-2</v>
      </c>
      <c r="AM58">
        <v>2.0793247211258858E-2</v>
      </c>
      <c r="AN58">
        <v>1.6875950066605583E-2</v>
      </c>
      <c r="AO58">
        <v>1.0396535973995924E-2</v>
      </c>
      <c r="AP58">
        <v>2.9396585632639471E-3</v>
      </c>
      <c r="AQ58">
        <v>2.6531837465881836E-3</v>
      </c>
      <c r="AR58">
        <v>3.4880868101026863E-2</v>
      </c>
      <c r="AS58">
        <v>2.0282271550968289E-2</v>
      </c>
      <c r="AT58">
        <v>6.1275749976630323E-3</v>
      </c>
      <c r="AU58">
        <v>5.2495271447696723E-3</v>
      </c>
      <c r="AV58">
        <v>6.3539476104779169E-3</v>
      </c>
      <c r="AW58">
        <v>1.2634827298825257E-3</v>
      </c>
      <c r="AX58">
        <v>1.2877393564849626E-3</v>
      </c>
      <c r="AY58">
        <v>1.402712898561731E-2</v>
      </c>
      <c r="AZ58">
        <v>5.5413046429748647E-3</v>
      </c>
      <c r="BA58">
        <v>9.3927151283423882E-4</v>
      </c>
      <c r="BB58">
        <v>8.9003822904487606E-4</v>
      </c>
      <c r="BC58">
        <v>2.8469806929933839E-3</v>
      </c>
      <c r="BD58">
        <v>3.8299112202366814E-4</v>
      </c>
      <c r="BE58">
        <v>4.8202296102317632E-4</v>
      </c>
      <c r="BF58">
        <v>0.15730012021958828</v>
      </c>
      <c r="BG58">
        <v>0.15958828385919333</v>
      </c>
      <c r="BH58">
        <v>0.1414938997477293</v>
      </c>
      <c r="BI58">
        <v>3.8273686077445745E-3</v>
      </c>
      <c r="BJ58">
        <v>3.2083991391118616E-3</v>
      </c>
      <c r="BK58">
        <v>9.7145536565221846E-3</v>
      </c>
      <c r="BL58">
        <v>1.3477658212650567E-3</v>
      </c>
      <c r="BM58">
        <v>0.66095322091132402</v>
      </c>
      <c r="BN58">
        <v>0.68027399480342865</v>
      </c>
      <c r="BO58">
        <v>0.61614229390397668</v>
      </c>
      <c r="BP58">
        <v>2.7529726678039879E-2</v>
      </c>
      <c r="BQ58">
        <v>9.2284911661408842E-3</v>
      </c>
      <c r="BR58">
        <v>2.1576574363280088E-2</v>
      </c>
      <c r="BS58">
        <v>5.8042797172674909E-3</v>
      </c>
      <c r="BT58">
        <v>0.50365310069173574</v>
      </c>
      <c r="BU58">
        <v>0.52068571094423532</v>
      </c>
      <c r="BV58">
        <v>0.47464839415624738</v>
      </c>
      <c r="BW58">
        <v>2.3702358070295304E-2</v>
      </c>
      <c r="BX58">
        <v>6.0200920270290226E-3</v>
      </c>
      <c r="BY58">
        <v>1.1862020706757903E-2</v>
      </c>
      <c r="BZ58">
        <v>4.4565138960024342E-3</v>
      </c>
      <c r="CA58">
        <v>4.9734152567168094E-2</v>
      </c>
      <c r="CB58">
        <v>2.5208569157875886E-2</v>
      </c>
      <c r="CC58">
        <v>2.2326680323754663E-2</v>
      </c>
      <c r="CD58">
        <v>1.5041183922046336E-2</v>
      </c>
      <c r="CE58">
        <v>1.2057383122814151E-2</v>
      </c>
      <c r="CF58">
        <v>6.3200739947433596E-3</v>
      </c>
      <c r="CG58">
        <v>2.1855685236908469E-3</v>
      </c>
      <c r="CH58">
        <v>2.4525583409292208E-2</v>
      </c>
    </row>
    <row r="59" spans="1:86">
      <c r="A59">
        <v>1970</v>
      </c>
      <c r="B59">
        <v>1</v>
      </c>
      <c r="C59">
        <v>1</v>
      </c>
      <c r="D59">
        <v>0.85300751775503159</v>
      </c>
      <c r="E59">
        <v>7.3150515876477584E-2</v>
      </c>
      <c r="F59">
        <v>2.6764265028759837E-2</v>
      </c>
      <c r="G59">
        <v>3.5013481618079823E-2</v>
      </c>
      <c r="H59">
        <v>1.2064215203281492E-2</v>
      </c>
      <c r="I59">
        <v>0.84405004838481545</v>
      </c>
      <c r="J59">
        <v>0.84308060840703547</v>
      </c>
      <c r="K59">
        <v>0.71277017565444112</v>
      </c>
      <c r="L59">
        <v>7.0320530707249418E-2</v>
      </c>
      <c r="M59">
        <v>2.3601299770234618E-2</v>
      </c>
      <c r="N59">
        <v>2.5140427496808115E-2</v>
      </c>
      <c r="O59">
        <v>1.1239781561016571E-2</v>
      </c>
      <c r="P59">
        <v>0.3347691900562495</v>
      </c>
      <c r="Q59">
        <v>0.320944894105196</v>
      </c>
      <c r="R59">
        <v>0.23490008933003992</v>
      </c>
      <c r="S59">
        <v>4.837452397623565E-2</v>
      </c>
      <c r="T59">
        <v>1.8085700474330224E-2</v>
      </c>
      <c r="U59">
        <v>1.2533241220808122E-2</v>
      </c>
      <c r="V59">
        <v>7.0447149591927882E-3</v>
      </c>
      <c r="W59">
        <v>0.2240131736616604</v>
      </c>
      <c r="X59">
        <v>0.20813348784577101</v>
      </c>
      <c r="Y59">
        <v>0.13473320379853249</v>
      </c>
      <c r="Z59">
        <v>4.1702132250065915E-2</v>
      </c>
      <c r="AA59">
        <v>1.6199270306969993E-2</v>
      </c>
      <c r="AB59">
        <v>9.5460353259113617E-3</v>
      </c>
      <c r="AC59">
        <v>5.9528431411308702E-3</v>
      </c>
      <c r="AD59">
        <v>9.4954418658744544E-2</v>
      </c>
      <c r="AE59">
        <v>7.9905917489668354E-2</v>
      </c>
      <c r="AF59">
        <v>3.6189204431138933E-2</v>
      </c>
      <c r="AG59">
        <v>2.4105474687530659E-2</v>
      </c>
      <c r="AH59">
        <v>1.1410187264118576E-2</v>
      </c>
      <c r="AI59">
        <v>4.5439832674674108E-3</v>
      </c>
      <c r="AJ59">
        <v>3.6570710062733269E-3</v>
      </c>
      <c r="AK59">
        <v>6.6302801860729232E-2</v>
      </c>
      <c r="AL59">
        <v>5.2735260833287612E-2</v>
      </c>
      <c r="AM59">
        <v>2.113956846005749E-2</v>
      </c>
      <c r="AN59">
        <v>1.6295354675094131E-2</v>
      </c>
      <c r="AO59">
        <v>9.3858049949631095E-3</v>
      </c>
      <c r="AP59">
        <v>3.1560345896650688E-3</v>
      </c>
      <c r="AQ59">
        <v>2.7584971639953437E-3</v>
      </c>
      <c r="AR59">
        <v>3.018084003997501E-2</v>
      </c>
      <c r="AS59">
        <v>1.9804906856734306E-2</v>
      </c>
      <c r="AT59">
        <v>6.1680930793954758E-3</v>
      </c>
      <c r="AU59">
        <v>5.1378332664171467E-3</v>
      </c>
      <c r="AV59">
        <v>5.786413046735106E-3</v>
      </c>
      <c r="AW59">
        <v>1.3603981935830234E-3</v>
      </c>
      <c r="AX59">
        <v>1.3521695464078221E-3</v>
      </c>
      <c r="AY59">
        <v>1.1273780386545695E-2</v>
      </c>
      <c r="AZ59">
        <v>5.3900949551461963E-3</v>
      </c>
      <c r="BA59">
        <v>9.2108085982545163E-4</v>
      </c>
      <c r="BB59">
        <v>8.8965055101652979E-4</v>
      </c>
      <c r="BC59">
        <v>2.645491969815339E-3</v>
      </c>
      <c r="BD59">
        <v>4.1429827797401231E-4</v>
      </c>
      <c r="BE59">
        <v>5.1957325797502563E-4</v>
      </c>
      <c r="BF59">
        <v>0.15594995161518455</v>
      </c>
      <c r="BG59">
        <v>0.15691939159296453</v>
      </c>
      <c r="BH59">
        <v>0.14023734210059047</v>
      </c>
      <c r="BI59">
        <v>2.8299851692281663E-3</v>
      </c>
      <c r="BJ59">
        <v>3.1629652585252188E-3</v>
      </c>
      <c r="BK59">
        <v>9.8730541212717071E-3</v>
      </c>
      <c r="BL59">
        <v>8.2443364226492122E-4</v>
      </c>
      <c r="BM59">
        <v>0.6652308099437505</v>
      </c>
      <c r="BN59">
        <v>0.679055105894804</v>
      </c>
      <c r="BO59">
        <v>0.61810742842499167</v>
      </c>
      <c r="BP59">
        <v>2.4775991900241934E-2</v>
      </c>
      <c r="BQ59">
        <v>8.6785645544296131E-3</v>
      </c>
      <c r="BR59">
        <v>2.24802403972717E-2</v>
      </c>
      <c r="BS59">
        <v>5.0195002440887038E-3</v>
      </c>
      <c r="BT59">
        <v>0.50928085832856596</v>
      </c>
      <c r="BU59">
        <v>0.52213571430183947</v>
      </c>
      <c r="BV59">
        <v>0.4778700863244012</v>
      </c>
      <c r="BW59">
        <v>2.1946006731013767E-2</v>
      </c>
      <c r="BX59">
        <v>5.5155992959043942E-3</v>
      </c>
      <c r="BY59">
        <v>1.2607186275999993E-2</v>
      </c>
      <c r="BZ59">
        <v>4.1950666018237825E-3</v>
      </c>
      <c r="CA59">
        <v>2.8455271874395713E-2</v>
      </c>
      <c r="CB59">
        <v>1.2524877556651274E-2</v>
      </c>
      <c r="CC59">
        <v>1.1169868234650547E-2</v>
      </c>
      <c r="CD59">
        <v>7.8646491712201297E-3</v>
      </c>
      <c r="CE59">
        <v>6.2615300712485014E-3</v>
      </c>
      <c r="CF59">
        <v>3.4127327439098126E-3</v>
      </c>
      <c r="CG59">
        <v>1.217501241582999E-3</v>
      </c>
      <c r="CH59">
        <v>1.5930394317744439E-2</v>
      </c>
    </row>
    <row r="60" spans="1:86">
      <c r="A60">
        <v>1971</v>
      </c>
      <c r="B60">
        <v>1</v>
      </c>
      <c r="C60">
        <v>1</v>
      </c>
      <c r="D60">
        <v>0.85611348412930965</v>
      </c>
      <c r="E60">
        <v>7.0364503269956913E-2</v>
      </c>
      <c r="F60">
        <v>2.5267754856031388E-2</v>
      </c>
      <c r="G60">
        <v>3.6051588975169579E-2</v>
      </c>
      <c r="H60">
        <v>1.2202666242956184E-2</v>
      </c>
      <c r="I60">
        <v>0.84813545609358698</v>
      </c>
      <c r="J60">
        <v>0.84700871218228713</v>
      </c>
      <c r="K60">
        <v>0.71841788582969457</v>
      </c>
      <c r="L60">
        <v>6.8408570929022972E-2</v>
      </c>
      <c r="M60">
        <v>2.2360952259987243E-2</v>
      </c>
      <c r="N60">
        <v>2.6238075102810399E-2</v>
      </c>
      <c r="O60">
        <v>1.1581109965845826E-2</v>
      </c>
      <c r="P60">
        <v>0.33793695288477466</v>
      </c>
      <c r="Q60">
        <v>0.32278035301715136</v>
      </c>
      <c r="R60">
        <v>0.23900601323111914</v>
      </c>
      <c r="S60">
        <v>4.6675662884808844E-2</v>
      </c>
      <c r="T60">
        <v>1.6861849235283444E-2</v>
      </c>
      <c r="U60">
        <v>1.3004122602069401E-2</v>
      </c>
      <c r="V60">
        <v>7.2310535679207533E-3</v>
      </c>
      <c r="W60">
        <v>0.22601010130892973</v>
      </c>
      <c r="X60">
        <v>0.20871327046188526</v>
      </c>
      <c r="Y60">
        <v>0.13719997648149729</v>
      </c>
      <c r="Z60">
        <v>4.0367562218307285E-2</v>
      </c>
      <c r="AA60">
        <v>1.5162847481406061E-2</v>
      </c>
      <c r="AB60">
        <v>9.8640172236628132E-3</v>
      </c>
      <c r="AC60">
        <v>6.1188750323708518E-3</v>
      </c>
      <c r="AD60">
        <v>9.5630666866782121E-2</v>
      </c>
      <c r="AE60">
        <v>7.9604010468756314E-2</v>
      </c>
      <c r="AF60">
        <v>3.754526618286036E-2</v>
      </c>
      <c r="AG60">
        <v>2.322040273793391E-2</v>
      </c>
      <c r="AH60">
        <v>1.0584077631392574E-2</v>
      </c>
      <c r="AI60">
        <v>4.557425245138802E-3</v>
      </c>
      <c r="AJ60">
        <v>3.6968408601296687E-3</v>
      </c>
      <c r="AK60">
        <v>6.6747286218742374E-2</v>
      </c>
      <c r="AL60">
        <v>5.2376386513060424E-2</v>
      </c>
      <c r="AM60">
        <v>2.2119895274954615E-2</v>
      </c>
      <c r="AN60">
        <v>1.5711021807874204E-2</v>
      </c>
      <c r="AO60">
        <v>8.6221465317066759E-3</v>
      </c>
      <c r="AP60">
        <v>3.132603151470903E-3</v>
      </c>
      <c r="AQ60">
        <v>2.7907186365609959E-3</v>
      </c>
      <c r="AR60">
        <v>3.0365544891537866E-2</v>
      </c>
      <c r="AS60">
        <v>1.9622256237198599E-2</v>
      </c>
      <c r="AT60">
        <v>6.5018129566851712E-3</v>
      </c>
      <c r="AU60">
        <v>5.1581013162831368E-3</v>
      </c>
      <c r="AV60">
        <v>5.3096660876690294E-3</v>
      </c>
      <c r="AW60">
        <v>1.2939536391627371E-3</v>
      </c>
      <c r="AX60">
        <v>1.3587227138032176E-3</v>
      </c>
      <c r="AY60">
        <v>1.1316080464894185E-2</v>
      </c>
      <c r="AZ60">
        <v>5.3404833629429049E-3</v>
      </c>
      <c r="BA60">
        <v>1.0039333527629424E-3</v>
      </c>
      <c r="BB60">
        <v>1.0328011716183028E-3</v>
      </c>
      <c r="BC60">
        <v>2.4119444128700707E-3</v>
      </c>
      <c r="BD60">
        <v>3.8527867900484125E-4</v>
      </c>
      <c r="BE60">
        <v>5.0652583891519498E-4</v>
      </c>
      <c r="BF60">
        <v>0.15186454390641302</v>
      </c>
      <c r="BG60">
        <v>0.15299128781771287</v>
      </c>
      <c r="BH60">
        <v>0.13769559829961509</v>
      </c>
      <c r="BI60">
        <v>1.9559323409339413E-3</v>
      </c>
      <c r="BJ60">
        <v>2.9068025960441446E-3</v>
      </c>
      <c r="BK60">
        <v>9.8135138723591808E-3</v>
      </c>
      <c r="BL60">
        <v>6.2155627711035777E-4</v>
      </c>
      <c r="BM60">
        <v>0.66206304711522534</v>
      </c>
      <c r="BN60">
        <v>0.67721964698284864</v>
      </c>
      <c r="BO60">
        <v>0.61710747089819051</v>
      </c>
      <c r="BP60">
        <v>2.3688840385148069E-2</v>
      </c>
      <c r="BQ60">
        <v>8.4059056207479443E-3</v>
      </c>
      <c r="BR60">
        <v>2.3047466373100178E-2</v>
      </c>
      <c r="BS60">
        <v>4.9716126750354306E-3</v>
      </c>
      <c r="BT60">
        <v>0.51019850320881233</v>
      </c>
      <c r="BU60">
        <v>0.52422835916513577</v>
      </c>
      <c r="BV60">
        <v>0.47941187259857543</v>
      </c>
      <c r="BW60">
        <v>2.1732908044214128E-2</v>
      </c>
      <c r="BX60">
        <v>5.4991030247037997E-3</v>
      </c>
      <c r="BY60">
        <v>1.3233952500740997E-2</v>
      </c>
      <c r="BZ60">
        <v>4.3500563979250728E-3</v>
      </c>
      <c r="CA60">
        <v>3.8472453430777376E-2</v>
      </c>
      <c r="CB60">
        <v>1.8062557607927385E-2</v>
      </c>
      <c r="CC60">
        <v>1.5812753885245803E-2</v>
      </c>
      <c r="CD60">
        <v>1.0402359246120516E-2</v>
      </c>
      <c r="CE60">
        <v>8.1290728840118023E-3</v>
      </c>
      <c r="CF60">
        <v>4.3087402958469599E-3</v>
      </c>
      <c r="CG60">
        <v>1.4514006467441977E-3</v>
      </c>
      <c r="CH60">
        <v>2.040989582284999E-2</v>
      </c>
    </row>
    <row r="61" spans="1:86">
      <c r="A61">
        <v>1972</v>
      </c>
      <c r="B61">
        <v>1</v>
      </c>
      <c r="C61">
        <v>1</v>
      </c>
      <c r="D61">
        <v>0.85424475139006972</v>
      </c>
      <c r="E61">
        <v>7.0441709385704598E-2</v>
      </c>
      <c r="F61">
        <v>2.4756963641266339E-2</v>
      </c>
      <c r="G61">
        <v>3.7448363123530726E-2</v>
      </c>
      <c r="H61">
        <v>1.3108219744026428E-2</v>
      </c>
      <c r="I61">
        <v>0.84754715478629805</v>
      </c>
      <c r="J61">
        <v>0.84638023552543018</v>
      </c>
      <c r="K61">
        <v>0.71569535208982415</v>
      </c>
      <c r="L61">
        <v>6.907351308655052E-2</v>
      </c>
      <c r="M61">
        <v>2.1868377846203657E-2</v>
      </c>
      <c r="N61">
        <v>2.7429568259776715E-2</v>
      </c>
      <c r="O61">
        <v>1.2313399496179045E-2</v>
      </c>
      <c r="P61">
        <v>0.33820779253437649</v>
      </c>
      <c r="Q61">
        <v>0.32265222375281155</v>
      </c>
      <c r="R61">
        <v>0.23792506023164606</v>
      </c>
      <c r="S61">
        <v>4.7176928120279626E-2</v>
      </c>
      <c r="T61">
        <v>1.6328095633980411E-2</v>
      </c>
      <c r="U61">
        <v>1.3354186509332067E-2</v>
      </c>
      <c r="V61">
        <v>7.8675478341665439E-3</v>
      </c>
      <c r="W61">
        <v>0.22631196361544426</v>
      </c>
      <c r="X61">
        <v>0.20853233889647527</v>
      </c>
      <c r="Y61">
        <v>0.13666043267585337</v>
      </c>
      <c r="Z61">
        <v>4.0616459186821885E-2</v>
      </c>
      <c r="AA61">
        <v>1.4555436910995923E-2</v>
      </c>
      <c r="AB61">
        <v>1.0099545318098535E-2</v>
      </c>
      <c r="AC61">
        <v>6.6004836787669774E-3</v>
      </c>
      <c r="AD61">
        <v>9.5405034411669476E-2</v>
      </c>
      <c r="AE61">
        <v>7.9241379024097114E-2</v>
      </c>
      <c r="AF61">
        <v>3.8328415386786219E-2</v>
      </c>
      <c r="AG61">
        <v>2.2330895436425635E-2</v>
      </c>
      <c r="AH61">
        <v>1.0084279538432384E-2</v>
      </c>
      <c r="AI61">
        <v>4.5556090994409715E-3</v>
      </c>
      <c r="AJ61">
        <v>3.9421811579245514E-3</v>
      </c>
      <c r="AK61">
        <v>6.6472115193391801E-2</v>
      </c>
      <c r="AL61">
        <v>5.2029052001671516E-2</v>
      </c>
      <c r="AM61">
        <v>2.3085544979949191E-2</v>
      </c>
      <c r="AN61">
        <v>1.4831923696419835E-2</v>
      </c>
      <c r="AO61">
        <v>8.087092857749667E-3</v>
      </c>
      <c r="AP61">
        <v>3.0921941557267019E-3</v>
      </c>
      <c r="AQ61">
        <v>2.9322960924105246E-3</v>
      </c>
      <c r="AR61">
        <v>3.0034173177227785E-2</v>
      </c>
      <c r="AS61">
        <v>1.9477250334603013E-2</v>
      </c>
      <c r="AT61">
        <v>6.8665978041053677E-3</v>
      </c>
      <c r="AU61">
        <v>5.0376843697677032E-3</v>
      </c>
      <c r="AV61">
        <v>4.919033276337359E-3</v>
      </c>
      <c r="AW61">
        <v>1.2433871197714552E-3</v>
      </c>
      <c r="AX61">
        <v>1.4105481456567759E-3</v>
      </c>
      <c r="AY61">
        <v>1.1002163607372495E-2</v>
      </c>
      <c r="AZ61">
        <v>5.281325394093983E-3</v>
      </c>
      <c r="BA61">
        <v>1.1334589459863764E-3</v>
      </c>
      <c r="BB61">
        <v>1.0519424107258146E-3</v>
      </c>
      <c r="BC61">
        <v>2.1970613378243797E-3</v>
      </c>
      <c r="BD61">
        <v>3.6384712154813315E-4</v>
      </c>
      <c r="BE61">
        <v>5.3501559379043329E-4</v>
      </c>
      <c r="BF61">
        <v>0.15245284521370195</v>
      </c>
      <c r="BG61">
        <v>0.15361976447456982</v>
      </c>
      <c r="BH61">
        <v>0.13854939930024557</v>
      </c>
      <c r="BI61">
        <v>1.3681962991540786E-3</v>
      </c>
      <c r="BJ61">
        <v>2.8885857950626814E-3</v>
      </c>
      <c r="BK61">
        <v>1.001879486375401E-2</v>
      </c>
      <c r="BL61">
        <v>7.9482024784738314E-4</v>
      </c>
      <c r="BM61">
        <v>0.66179220746562351</v>
      </c>
      <c r="BN61">
        <v>0.67734777624718845</v>
      </c>
      <c r="BO61">
        <v>0.61631969115842367</v>
      </c>
      <c r="BP61">
        <v>2.3264781265424972E-2</v>
      </c>
      <c r="BQ61">
        <v>8.4288680072859279E-3</v>
      </c>
      <c r="BR61">
        <v>2.4094176614198659E-2</v>
      </c>
      <c r="BS61">
        <v>5.2406719098598842E-3</v>
      </c>
      <c r="BT61">
        <v>0.50933936225192156</v>
      </c>
      <c r="BU61">
        <v>0.52372801177261863</v>
      </c>
      <c r="BV61">
        <v>0.4777702918581781</v>
      </c>
      <c r="BW61">
        <v>2.1896584966270893E-2</v>
      </c>
      <c r="BX61">
        <v>5.5402822122232465E-3</v>
      </c>
      <c r="BY61">
        <v>1.4075381750444649E-2</v>
      </c>
      <c r="BZ61">
        <v>4.445851662012501E-3</v>
      </c>
      <c r="CA61">
        <v>4.5728671313775712E-2</v>
      </c>
      <c r="CB61">
        <v>2.1546308177050923E-2</v>
      </c>
      <c r="CC61">
        <v>1.8307674467838195E-2</v>
      </c>
      <c r="CD61">
        <v>1.1463769591991552E-2</v>
      </c>
      <c r="CE61">
        <v>8.7959805733986204E-3</v>
      </c>
      <c r="CF61">
        <v>4.4985495772834868E-3</v>
      </c>
      <c r="CG61">
        <v>1.5929239345668486E-3</v>
      </c>
      <c r="CH61">
        <v>2.418236313672479E-2</v>
      </c>
    </row>
    <row r="62" spans="1:86">
      <c r="A62">
        <v>1973</v>
      </c>
      <c r="B62">
        <v>1</v>
      </c>
      <c r="C62">
        <v>1</v>
      </c>
      <c r="D62">
        <v>0.85237626300659031</v>
      </c>
      <c r="E62">
        <v>6.9355313089090487E-2</v>
      </c>
      <c r="F62">
        <v>2.4552672937716125E-2</v>
      </c>
      <c r="G62">
        <v>3.9688309125153864E-2</v>
      </c>
      <c r="H62">
        <v>1.4027450414687337E-2</v>
      </c>
      <c r="I62">
        <v>0.8468609703486436</v>
      </c>
      <c r="J62">
        <v>0.84668469473035657</v>
      </c>
      <c r="K62">
        <v>0.71264386940310942</v>
      </c>
      <c r="L62">
        <v>6.9307602926073741E-2</v>
      </c>
      <c r="M62">
        <v>2.1802454701742136E-2</v>
      </c>
      <c r="N62">
        <v>2.9281184695378215E-2</v>
      </c>
      <c r="O62">
        <v>1.3650623391072259E-2</v>
      </c>
      <c r="P62">
        <v>0.33694766742337379</v>
      </c>
      <c r="Q62">
        <v>0.32437600271077827</v>
      </c>
      <c r="R62">
        <v>0.23625926490603888</v>
      </c>
      <c r="S62">
        <v>4.8362305585897047E-2</v>
      </c>
      <c r="T62">
        <v>1.6485290878563319E-2</v>
      </c>
      <c r="U62">
        <v>1.4509364166428895E-2</v>
      </c>
      <c r="V62">
        <v>8.75676287381566E-3</v>
      </c>
      <c r="W62">
        <v>0.22472916836977674</v>
      </c>
      <c r="X62">
        <v>0.21024745840804826</v>
      </c>
      <c r="Y62">
        <v>0.13627179485047236</v>
      </c>
      <c r="Z62">
        <v>4.1199120453484284E-2</v>
      </c>
      <c r="AA62">
        <v>1.4528858563380709E-2</v>
      </c>
      <c r="AB62">
        <v>1.0965962477825997E-2</v>
      </c>
      <c r="AC62">
        <v>7.2817224740333586E-3</v>
      </c>
      <c r="AD62">
        <v>9.2953417372882541E-2</v>
      </c>
      <c r="AE62">
        <v>7.9883644089477457E-2</v>
      </c>
      <c r="AF62">
        <v>3.8794683909145533E-2</v>
      </c>
      <c r="AG62">
        <v>2.1987719088201629E-2</v>
      </c>
      <c r="AH62">
        <v>9.8956499028304279E-3</v>
      </c>
      <c r="AI62">
        <v>4.9719681320397058E-3</v>
      </c>
      <c r="AJ62">
        <v>4.2336212440972076E-3</v>
      </c>
      <c r="AK62">
        <v>6.4149814241773129E-2</v>
      </c>
      <c r="AL62">
        <v>5.2554724085439375E-2</v>
      </c>
      <c r="AM62">
        <v>2.3492331890111018E-2</v>
      </c>
      <c r="AN62">
        <v>1.446922188699773E-2</v>
      </c>
      <c r="AO62">
        <v>8.0481294626224553E-3</v>
      </c>
      <c r="AP62">
        <v>3.4027763625914531E-3</v>
      </c>
      <c r="AQ62">
        <v>3.1422635551479061E-3</v>
      </c>
      <c r="AR62">
        <v>2.8119730737444115E-2</v>
      </c>
      <c r="AS62">
        <v>1.9825903303171799E-2</v>
      </c>
      <c r="AT62">
        <v>7.0063233726784802E-3</v>
      </c>
      <c r="AU62">
        <v>4.982036748884866E-3</v>
      </c>
      <c r="AV62">
        <v>4.8168434906870061E-3</v>
      </c>
      <c r="AW62">
        <v>1.3990508168753024E-3</v>
      </c>
      <c r="AX62">
        <v>1.6216486200590907E-3</v>
      </c>
      <c r="AY62">
        <v>9.6186951780055097E-3</v>
      </c>
      <c r="AZ62">
        <v>5.3052058121636492E-3</v>
      </c>
      <c r="BA62">
        <v>1.151340612231877E-3</v>
      </c>
      <c r="BB62">
        <v>1.0388849915088372E-3</v>
      </c>
      <c r="BC62">
        <v>2.0867981129129021E-3</v>
      </c>
      <c r="BD62">
        <v>4.0409144205000302E-4</v>
      </c>
      <c r="BE62">
        <v>6.2409049005829331E-4</v>
      </c>
      <c r="BF62">
        <v>0.1531390296513564</v>
      </c>
      <c r="BG62">
        <v>0.15331530526964343</v>
      </c>
      <c r="BH62">
        <v>0.13973239360348089</v>
      </c>
      <c r="BI62">
        <v>4.7710163016745355E-5</v>
      </c>
      <c r="BJ62">
        <v>2.7502182359739891E-3</v>
      </c>
      <c r="BK62">
        <v>1.0407124429775649E-2</v>
      </c>
      <c r="BL62">
        <v>3.7682702361507836E-4</v>
      </c>
      <c r="BM62">
        <v>0.66305233257662621</v>
      </c>
      <c r="BN62">
        <v>0.67562399728922173</v>
      </c>
      <c r="BO62">
        <v>0.61611699810055143</v>
      </c>
      <c r="BP62">
        <v>2.0993007503193439E-2</v>
      </c>
      <c r="BQ62">
        <v>8.0673820591528056E-3</v>
      </c>
      <c r="BR62">
        <v>2.5178944958724969E-2</v>
      </c>
      <c r="BS62">
        <v>5.2706875408716769E-3</v>
      </c>
      <c r="BT62">
        <v>0.50991330292526982</v>
      </c>
      <c r="BU62">
        <v>0.5223086920195783</v>
      </c>
      <c r="BV62">
        <v>0.47638460449707054</v>
      </c>
      <c r="BW62">
        <v>2.0945297340176694E-2</v>
      </c>
      <c r="BX62">
        <v>5.3171638231788165E-3</v>
      </c>
      <c r="BY62">
        <v>1.477182052894932E-2</v>
      </c>
      <c r="BZ62">
        <v>4.8938605172565985E-3</v>
      </c>
      <c r="CA62">
        <v>4.0543513939538221E-2</v>
      </c>
      <c r="CB62">
        <v>1.6408687642505599E-2</v>
      </c>
      <c r="CC62">
        <v>1.4077198065367747E-2</v>
      </c>
      <c r="CD62">
        <v>8.3625903562887585E-3</v>
      </c>
      <c r="CE62">
        <v>6.4753109590953428E-3</v>
      </c>
      <c r="CF62">
        <v>3.2370988189203589E-3</v>
      </c>
      <c r="CG62">
        <v>1.0131295181918197E-3</v>
      </c>
      <c r="CH62">
        <v>2.4134826297032622E-2</v>
      </c>
    </row>
    <row r="63" spans="1:86">
      <c r="A63">
        <v>1974</v>
      </c>
      <c r="B63">
        <v>1</v>
      </c>
      <c r="C63">
        <v>1</v>
      </c>
      <c r="D63">
        <v>0.85437356945476495</v>
      </c>
      <c r="E63">
        <v>6.457490948503164E-2</v>
      </c>
      <c r="F63">
        <v>2.4475614033690363E-2</v>
      </c>
      <c r="G63">
        <v>4.2819405307881198E-2</v>
      </c>
      <c r="H63">
        <v>1.3756499438159153E-2</v>
      </c>
      <c r="I63">
        <v>0.84728642436130031</v>
      </c>
      <c r="J63">
        <v>0.8479119093326517</v>
      </c>
      <c r="K63">
        <v>0.71359315705376503</v>
      </c>
      <c r="L63">
        <v>6.6629917356863189E-2</v>
      </c>
      <c r="M63">
        <v>2.1827282728423825E-2</v>
      </c>
      <c r="N63">
        <v>3.1804409963939406E-2</v>
      </c>
      <c r="O63">
        <v>1.4057308495665666E-2</v>
      </c>
      <c r="P63">
        <v>0.33677150751736917</v>
      </c>
      <c r="Q63">
        <v>0.32746194694482256</v>
      </c>
      <c r="R63">
        <v>0.23935023276999345</v>
      </c>
      <c r="S63">
        <v>4.6810883612522503E-2</v>
      </c>
      <c r="T63">
        <v>1.6608658315874436E-2</v>
      </c>
      <c r="U63">
        <v>1.5690232893717848E-2</v>
      </c>
      <c r="V63">
        <v>8.9967845800487112E-3</v>
      </c>
      <c r="W63">
        <v>0.22353379501760173</v>
      </c>
      <c r="X63">
        <v>0.21265056763832035</v>
      </c>
      <c r="Y63">
        <v>0.13910813759139273</v>
      </c>
      <c r="Z63">
        <v>3.9770356086762604E-2</v>
      </c>
      <c r="AA63">
        <v>1.4541966396961925E-2</v>
      </c>
      <c r="AB63">
        <v>1.168438362722668E-2</v>
      </c>
      <c r="AC63">
        <v>7.5457191493200071E-3</v>
      </c>
      <c r="AD63">
        <v>9.1676472666904374E-2</v>
      </c>
      <c r="AE63">
        <v>8.1616977628414134E-2</v>
      </c>
      <c r="AF63">
        <v>4.0143317231468245E-2</v>
      </c>
      <c r="AG63">
        <v>2.1462142839880016E-2</v>
      </c>
      <c r="AH63">
        <v>9.9397309069360062E-3</v>
      </c>
      <c r="AI63">
        <v>5.4389142037756244E-3</v>
      </c>
      <c r="AJ63">
        <v>4.632871410986894E-3</v>
      </c>
      <c r="AK63">
        <v>6.3047509303601146E-2</v>
      </c>
      <c r="AL63">
        <v>5.40864740729603E-2</v>
      </c>
      <c r="AM63">
        <v>2.4610046132863772E-2</v>
      </c>
      <c r="AN63">
        <v>1.4133573440091141E-2</v>
      </c>
      <c r="AO63">
        <v>8.1190838732254633E-3</v>
      </c>
      <c r="AP63">
        <v>3.767712111173438E-3</v>
      </c>
      <c r="AQ63">
        <v>3.4560579925759782E-3</v>
      </c>
      <c r="AR63">
        <v>2.7083641610204268E-2</v>
      </c>
      <c r="AS63">
        <v>2.0797327061927717E-2</v>
      </c>
      <c r="AT63">
        <v>7.4962087529044652E-3</v>
      </c>
      <c r="AU63">
        <v>5.0426123724278682E-3</v>
      </c>
      <c r="AV63">
        <v>4.8888030731149001E-3</v>
      </c>
      <c r="AW63">
        <v>1.5465989129106461E-3</v>
      </c>
      <c r="AX63">
        <v>1.8231038870730742E-3</v>
      </c>
      <c r="AY63">
        <v>8.8701095210694803E-3</v>
      </c>
      <c r="AZ63">
        <v>5.6101960049588229E-3</v>
      </c>
      <c r="BA63">
        <v>1.2543763311168021E-3</v>
      </c>
      <c r="BB63">
        <v>1.1674669840626706E-3</v>
      </c>
      <c r="BC63">
        <v>2.0554023590122483E-3</v>
      </c>
      <c r="BD63">
        <v>4.404868248499838E-4</v>
      </c>
      <c r="BE63">
        <v>6.9246333409944683E-4</v>
      </c>
      <c r="BF63">
        <v>0.15271357563869969</v>
      </c>
      <c r="BG63">
        <v>0.1520880906673483</v>
      </c>
      <c r="BH63">
        <v>0.14078041240099992</v>
      </c>
      <c r="BI63">
        <v>-2.055007871831549E-3</v>
      </c>
      <c r="BJ63">
        <v>2.648331305266538E-3</v>
      </c>
      <c r="BK63">
        <v>1.1014995343941791E-2</v>
      </c>
      <c r="BL63">
        <v>-3.0080905750651254E-4</v>
      </c>
      <c r="BM63">
        <v>0.66322849248263083</v>
      </c>
      <c r="BN63">
        <v>0.67253805305517744</v>
      </c>
      <c r="BO63">
        <v>0.61502333668477149</v>
      </c>
      <c r="BP63">
        <v>1.7764025872509137E-2</v>
      </c>
      <c r="BQ63">
        <v>7.8669557178159266E-3</v>
      </c>
      <c r="BR63">
        <v>2.7129172414163349E-2</v>
      </c>
      <c r="BS63">
        <v>4.759714858110442E-3</v>
      </c>
      <c r="BT63">
        <v>0.51051491684393113</v>
      </c>
      <c r="BU63">
        <v>0.52044996238782915</v>
      </c>
      <c r="BV63">
        <v>0.47424292428377157</v>
      </c>
      <c r="BW63">
        <v>1.9819033744340686E-2</v>
      </c>
      <c r="BX63">
        <v>5.2186244125493886E-3</v>
      </c>
      <c r="BY63">
        <v>1.6114177070221558E-2</v>
      </c>
      <c r="BZ63">
        <v>5.0605239156169546E-3</v>
      </c>
      <c r="CA63">
        <v>2.9906511399048711E-2</v>
      </c>
      <c r="CB63">
        <v>1.1242983063865727E-2</v>
      </c>
      <c r="CC63">
        <v>9.590650716003641E-3</v>
      </c>
      <c r="CD63">
        <v>6.1115551624904884E-3</v>
      </c>
      <c r="CE63">
        <v>4.707446862431023E-3</v>
      </c>
      <c r="CF63">
        <v>2.3840717174129799E-3</v>
      </c>
      <c r="CG63">
        <v>7.9672857851360802E-4</v>
      </c>
      <c r="CH63">
        <v>1.8663528335182984E-2</v>
      </c>
    </row>
    <row r="64" spans="1:86">
      <c r="A64">
        <v>1975</v>
      </c>
      <c r="B64">
        <v>1</v>
      </c>
      <c r="C64">
        <v>1</v>
      </c>
      <c r="D64">
        <v>0.85879799603571882</v>
      </c>
      <c r="E64">
        <v>5.9768110768658289E-2</v>
      </c>
      <c r="F64">
        <v>2.4168779248384453E-2</v>
      </c>
      <c r="G64">
        <v>4.4405242045847615E-2</v>
      </c>
      <c r="H64">
        <v>1.2859854800296944E-2</v>
      </c>
      <c r="I64">
        <v>0.84878945880200263</v>
      </c>
      <c r="J64">
        <v>0.84924275058278909</v>
      </c>
      <c r="K64">
        <v>0.71820866364259928</v>
      </c>
      <c r="L64">
        <v>6.2505692475411934E-2</v>
      </c>
      <c r="M64">
        <v>2.1609088026401935E-2</v>
      </c>
      <c r="N64">
        <v>3.3177028681599552E-2</v>
      </c>
      <c r="O64">
        <v>1.3742190800762444E-2</v>
      </c>
      <c r="P64">
        <v>0.33761426544583628</v>
      </c>
      <c r="Q64">
        <v>0.32888695322981221</v>
      </c>
      <c r="R64">
        <v>0.24533287890005795</v>
      </c>
      <c r="S64">
        <v>4.3259587966176127E-2</v>
      </c>
      <c r="T64">
        <v>1.6041837882781351E-2</v>
      </c>
      <c r="U64">
        <v>1.5502517411086103E-2</v>
      </c>
      <c r="V64">
        <v>8.7518607930086034E-3</v>
      </c>
      <c r="W64">
        <v>0.22292399052247447</v>
      </c>
      <c r="X64">
        <v>0.21272645899341569</v>
      </c>
      <c r="Y64">
        <v>0.14297298001838499</v>
      </c>
      <c r="Z64">
        <v>3.6799725770421787E-2</v>
      </c>
      <c r="AA64">
        <v>1.4170872635119736E-2</v>
      </c>
      <c r="AB64">
        <v>1.1369087125224553E-2</v>
      </c>
      <c r="AC64">
        <v>7.4137924804311695E-3</v>
      </c>
      <c r="AD64">
        <v>9.0314140305679302E-2</v>
      </c>
      <c r="AE64">
        <v>8.1207240565703387E-2</v>
      </c>
      <c r="AF64">
        <v>4.1818663167191517E-2</v>
      </c>
      <c r="AG64">
        <v>1.9768936186991937E-2</v>
      </c>
      <c r="AH64">
        <v>9.7232814398786616E-3</v>
      </c>
      <c r="AI64">
        <v>5.2003058739336083E-3</v>
      </c>
      <c r="AJ64">
        <v>4.6960528239585742E-3</v>
      </c>
      <c r="AK64">
        <v>6.1725774695702285E-2</v>
      </c>
      <c r="AL64">
        <v>5.3756201948232274E-2</v>
      </c>
      <c r="AM64">
        <v>2.5867323350027505E-2</v>
      </c>
      <c r="AN64">
        <v>1.2975317408610465E-2</v>
      </c>
      <c r="AO64">
        <v>7.8830075048017534E-3</v>
      </c>
      <c r="AP64">
        <v>3.492265724241328E-3</v>
      </c>
      <c r="AQ64">
        <v>3.5382882954548833E-3</v>
      </c>
      <c r="AR64">
        <v>2.6162353517278802E-2</v>
      </c>
      <c r="AS64">
        <v>2.0622192857274513E-2</v>
      </c>
      <c r="AT64">
        <v>8.0649091069187051E-3</v>
      </c>
      <c r="AU64">
        <v>4.6454637326522885E-3</v>
      </c>
      <c r="AV64">
        <v>4.7163747551159929E-3</v>
      </c>
      <c r="AW64">
        <v>1.3931178692134782E-3</v>
      </c>
      <c r="AX64">
        <v>1.8023270282538917E-3</v>
      </c>
      <c r="AY64">
        <v>8.6054495946115139E-3</v>
      </c>
      <c r="AZ64">
        <v>5.6673557477449066E-3</v>
      </c>
      <c r="BA64">
        <v>1.3831116270170973E-3</v>
      </c>
      <c r="BB64">
        <v>1.1614816039631215E-3</v>
      </c>
      <c r="BC64">
        <v>2.0134990285196608E-3</v>
      </c>
      <c r="BD64">
        <v>4.0103251417455965E-4</v>
      </c>
      <c r="BE64">
        <v>7.0823077832093961E-4</v>
      </c>
      <c r="BF64">
        <v>0.15121054119799737</v>
      </c>
      <c r="BG64">
        <v>0.15075724941721091</v>
      </c>
      <c r="BH64">
        <v>0.14058933239311955</v>
      </c>
      <c r="BI64">
        <v>-2.7375817067536445E-3</v>
      </c>
      <c r="BJ64">
        <v>2.5596912219825185E-3</v>
      </c>
      <c r="BK64">
        <v>1.1228213364248063E-2</v>
      </c>
      <c r="BL64">
        <v>-8.8233600046550009E-4</v>
      </c>
      <c r="BM64">
        <v>0.66238573455416372</v>
      </c>
      <c r="BN64">
        <v>0.67111304677018779</v>
      </c>
      <c r="BO64">
        <v>0.61346511713566088</v>
      </c>
      <c r="BP64">
        <v>1.6508522802482162E-2</v>
      </c>
      <c r="BQ64">
        <v>8.126941365603102E-3</v>
      </c>
      <c r="BR64">
        <v>2.8902724634761512E-2</v>
      </c>
      <c r="BS64">
        <v>4.1079940072883403E-3</v>
      </c>
      <c r="BT64">
        <v>0.51117519335616635</v>
      </c>
      <c r="BU64">
        <v>0.52035579735297688</v>
      </c>
      <c r="BV64">
        <v>0.47287578474254133</v>
      </c>
      <c r="BW64">
        <v>1.9246104509235806E-2</v>
      </c>
      <c r="BX64">
        <v>5.5672501436205835E-3</v>
      </c>
      <c r="BY64">
        <v>1.7674511270513449E-2</v>
      </c>
      <c r="BZ64">
        <v>4.9903300077538404E-3</v>
      </c>
      <c r="CA64">
        <v>2.9275635073204617E-2</v>
      </c>
      <c r="CB64">
        <v>1.0537294912188954E-2</v>
      </c>
      <c r="CC64">
        <v>8.8654072627967519E-3</v>
      </c>
      <c r="CD64">
        <v>5.6322160986639162E-3</v>
      </c>
      <c r="CE64">
        <v>4.3035547064318152E-3</v>
      </c>
      <c r="CF64">
        <v>2.2833929122003495E-3</v>
      </c>
      <c r="CG64">
        <v>8.6432974525127155E-4</v>
      </c>
      <c r="CH64">
        <v>1.8738340161015665E-2</v>
      </c>
    </row>
    <row r="65" spans="1:86">
      <c r="A65">
        <v>1976</v>
      </c>
      <c r="B65">
        <v>1</v>
      </c>
      <c r="C65">
        <v>1</v>
      </c>
      <c r="D65">
        <v>0.8607915264346957</v>
      </c>
      <c r="E65">
        <v>5.7880446378554495E-2</v>
      </c>
      <c r="F65">
        <v>2.4236352442301268E-2</v>
      </c>
      <c r="G65">
        <v>4.5425092240206411E-2</v>
      </c>
      <c r="H65">
        <v>1.1666564724791328E-2</v>
      </c>
      <c r="I65">
        <v>0.84777709974116533</v>
      </c>
      <c r="J65">
        <v>0.84792207275273768</v>
      </c>
      <c r="K65">
        <v>0.71939575497810893</v>
      </c>
      <c r="L65">
        <v>6.0199097788178335E-2</v>
      </c>
      <c r="M65">
        <v>2.1633489893853053E-2</v>
      </c>
      <c r="N65">
        <v>3.3810145988008244E-2</v>
      </c>
      <c r="O65">
        <v>1.2883551422545381E-2</v>
      </c>
      <c r="P65">
        <v>0.3375409909496625</v>
      </c>
      <c r="Q65">
        <v>0.3279731266784438</v>
      </c>
      <c r="R65">
        <v>0.24754897059810332</v>
      </c>
      <c r="S65">
        <v>4.1071850081973338E-2</v>
      </c>
      <c r="T65">
        <v>1.5963753282225213E-2</v>
      </c>
      <c r="U65">
        <v>1.5352502540119772E-2</v>
      </c>
      <c r="V65">
        <v>8.0368166024049614E-3</v>
      </c>
      <c r="W65">
        <v>0.22271319762732844</v>
      </c>
      <c r="X65">
        <v>0.21168116854798313</v>
      </c>
      <c r="Y65">
        <v>0.14479891312021209</v>
      </c>
      <c r="Z65">
        <v>3.472001866238017E-2</v>
      </c>
      <c r="AA65">
        <v>1.4110521560279921E-2</v>
      </c>
      <c r="AB65">
        <v>1.1204063041846624E-2</v>
      </c>
      <c r="AC65">
        <v>6.8476497104148493E-3</v>
      </c>
      <c r="AD65">
        <v>9.0083613466660495E-2</v>
      </c>
      <c r="AE65">
        <v>8.0457183208089589E-2</v>
      </c>
      <c r="AF65">
        <v>4.307933516483331E-2</v>
      </c>
      <c r="AG65">
        <v>1.8586301617315115E-2</v>
      </c>
      <c r="AH65">
        <v>9.6300002067630786E-3</v>
      </c>
      <c r="AI65">
        <v>4.8881462808780807E-3</v>
      </c>
      <c r="AJ65">
        <v>4.2733996698627319E-3</v>
      </c>
      <c r="AK65">
        <v>6.1594041508989505E-2</v>
      </c>
      <c r="AL65">
        <v>5.3273805028574372E-2</v>
      </c>
      <c r="AM65">
        <v>2.6864066942561493E-2</v>
      </c>
      <c r="AN65">
        <v>1.2110743201640517E-2</v>
      </c>
      <c r="AO65">
        <v>7.7990077801075586E-3</v>
      </c>
      <c r="AP65">
        <v>3.2353922186045825E-3</v>
      </c>
      <c r="AQ65">
        <v>3.2645949111784756E-3</v>
      </c>
      <c r="AR65">
        <v>2.6295028437342438E-2</v>
      </c>
      <c r="AS65">
        <v>2.0532859250309343E-2</v>
      </c>
      <c r="AT65">
        <v>8.6249900550714464E-3</v>
      </c>
      <c r="AU65">
        <v>4.2913218963946953E-3</v>
      </c>
      <c r="AV65">
        <v>4.6395089785162824E-3</v>
      </c>
      <c r="AW65">
        <v>1.2665449576304E-3</v>
      </c>
      <c r="AX65">
        <v>1.7104930676896668E-3</v>
      </c>
      <c r="AY65">
        <v>8.7260296903686196E-3</v>
      </c>
      <c r="AZ65">
        <v>5.7132990094461711E-3</v>
      </c>
      <c r="BA65">
        <v>1.5203708145276051E-3</v>
      </c>
      <c r="BB65">
        <v>1.1295198348774127E-3</v>
      </c>
      <c r="BC65">
        <v>2.0004924432153182E-3</v>
      </c>
      <c r="BD65">
        <v>3.5698650946214272E-4</v>
      </c>
      <c r="BE65">
        <v>7.0592930021864952E-4</v>
      </c>
      <c r="BF65">
        <v>0.15222290025883467</v>
      </c>
      <c r="BG65">
        <v>0.15207792724726232</v>
      </c>
      <c r="BH65">
        <v>0.14139577145658677</v>
      </c>
      <c r="BI65">
        <v>-2.3186514096238398E-3</v>
      </c>
      <c r="BJ65">
        <v>2.6028625484482149E-3</v>
      </c>
      <c r="BK65">
        <v>1.1614946252198166E-2</v>
      </c>
      <c r="BL65">
        <v>-1.2169866977540522E-3</v>
      </c>
      <c r="BM65">
        <v>0.6624590090503375</v>
      </c>
      <c r="BN65">
        <v>0.6720268733215562</v>
      </c>
      <c r="BO65">
        <v>0.61324255583659237</v>
      </c>
      <c r="BP65">
        <v>1.6808596296581158E-2</v>
      </c>
      <c r="BQ65">
        <v>8.2725991600760551E-3</v>
      </c>
      <c r="BR65">
        <v>3.0072589700086638E-2</v>
      </c>
      <c r="BS65">
        <v>3.629748122386367E-3</v>
      </c>
      <c r="BT65">
        <v>0.51023610879150283</v>
      </c>
      <c r="BU65">
        <v>0.51994894607429387</v>
      </c>
      <c r="BV65">
        <v>0.4718467843800056</v>
      </c>
      <c r="BW65">
        <v>1.9127247706204997E-2</v>
      </c>
      <c r="BX65">
        <v>5.6697366116278403E-3</v>
      </c>
      <c r="BY65">
        <v>1.8457643447888472E-2</v>
      </c>
      <c r="BZ65">
        <v>4.8467348201404192E-3</v>
      </c>
      <c r="CA65">
        <v>3.4880446122393605E-2</v>
      </c>
      <c r="CB65">
        <v>1.3020611321158452E-2</v>
      </c>
      <c r="CC65">
        <v>1.0777600192672487E-2</v>
      </c>
      <c r="CD65">
        <v>6.6605814435730798E-3</v>
      </c>
      <c r="CE65">
        <v>5.1222228409872356E-3</v>
      </c>
      <c r="CF65">
        <v>2.6304272872999415E-3</v>
      </c>
      <c r="CG65">
        <v>9.3468199100847096E-4</v>
      </c>
      <c r="CH65">
        <v>2.1859834801235153E-2</v>
      </c>
    </row>
    <row r="66" spans="1:86">
      <c r="A66">
        <v>1977</v>
      </c>
      <c r="B66">
        <v>1</v>
      </c>
      <c r="C66">
        <v>1</v>
      </c>
      <c r="D66">
        <v>0.86242631629056632</v>
      </c>
      <c r="E66">
        <v>5.655352214082221E-2</v>
      </c>
      <c r="F66">
        <v>2.4175340607413887E-2</v>
      </c>
      <c r="G66">
        <v>4.6109895547238988E-2</v>
      </c>
      <c r="H66">
        <v>1.07349263242007E-2</v>
      </c>
      <c r="I66">
        <v>0.84692595187144093</v>
      </c>
      <c r="J66">
        <v>0.84668323048562399</v>
      </c>
      <c r="K66">
        <v>0.71999697343633784</v>
      </c>
      <c r="L66">
        <v>5.8577759438714239E-2</v>
      </c>
      <c r="M66">
        <v>2.1615483541533198E-2</v>
      </c>
      <c r="N66">
        <v>3.4334405284111913E-2</v>
      </c>
      <c r="O66">
        <v>1.2159456732692586E-2</v>
      </c>
      <c r="P66">
        <v>0.33799130639458497</v>
      </c>
      <c r="Q66">
        <v>0.32766255719184301</v>
      </c>
      <c r="R66">
        <v>0.24943245277258796</v>
      </c>
      <c r="S66">
        <v>3.957936894662506E-2</v>
      </c>
      <c r="T66">
        <v>1.5840896304497143E-2</v>
      </c>
      <c r="U66">
        <v>1.5102356923835547E-2</v>
      </c>
      <c r="V66">
        <v>7.7076906146993363E-3</v>
      </c>
      <c r="W66">
        <v>0.22313632700807418</v>
      </c>
      <c r="X66">
        <v>0.21137497108968972</v>
      </c>
      <c r="Y66">
        <v>0.14659248504017341</v>
      </c>
      <c r="Z66">
        <v>3.3310877198320377E-2</v>
      </c>
      <c r="AA66">
        <v>1.3942605619720716E-2</v>
      </c>
      <c r="AB66">
        <v>1.0990430155481068E-2</v>
      </c>
      <c r="AC66">
        <v>6.5385631495560315E-3</v>
      </c>
      <c r="AD66">
        <v>9.0579710769514321E-2</v>
      </c>
      <c r="AE66">
        <v>8.0451438820864141E-2</v>
      </c>
      <c r="AF66">
        <v>4.4561186785948337E-2</v>
      </c>
      <c r="AG66">
        <v>1.7687562247735933E-2</v>
      </c>
      <c r="AH66">
        <v>9.5231637794361834E-3</v>
      </c>
      <c r="AI66">
        <v>4.6806523119120036E-3</v>
      </c>
      <c r="AJ66">
        <v>3.9988745600449405E-3</v>
      </c>
      <c r="AK66">
        <v>6.2093273382027192E-2</v>
      </c>
      <c r="AL66">
        <v>5.3385227122996426E-2</v>
      </c>
      <c r="AM66">
        <v>2.7974383495506849E-2</v>
      </c>
      <c r="AN66">
        <v>1.1498012229643084E-2</v>
      </c>
      <c r="AO66">
        <v>7.7025128619752081E-3</v>
      </c>
      <c r="AP66">
        <v>3.1085641687176868E-3</v>
      </c>
      <c r="AQ66">
        <v>3.1017548974021092E-3</v>
      </c>
      <c r="AR66">
        <v>2.6667794165304848E-2</v>
      </c>
      <c r="AS66">
        <v>2.0703353859335749E-2</v>
      </c>
      <c r="AT66">
        <v>9.1095214136210911E-3</v>
      </c>
      <c r="AU66">
        <v>4.1020205943859134E-3</v>
      </c>
      <c r="AV66">
        <v>4.6205927694813465E-3</v>
      </c>
      <c r="AW66">
        <v>1.2248941156976084E-3</v>
      </c>
      <c r="AX66">
        <v>1.6463252416440421E-3</v>
      </c>
      <c r="AY66">
        <v>8.8572963224757828E-3</v>
      </c>
      <c r="AZ66">
        <v>5.7743852025503584E-3</v>
      </c>
      <c r="BA66">
        <v>1.6469951908912595E-3</v>
      </c>
      <c r="BB66">
        <v>1.0821706237610085E-3</v>
      </c>
      <c r="BC66">
        <v>2.0078588637700845E-3</v>
      </c>
      <c r="BD66">
        <v>3.4427233233891297E-4</v>
      </c>
      <c r="BE66">
        <v>6.930882814181541E-4</v>
      </c>
      <c r="BF66">
        <v>0.15307404812855907</v>
      </c>
      <c r="BG66">
        <v>0.15331676951437601</v>
      </c>
      <c r="BH66">
        <v>0.14242934285422848</v>
      </c>
      <c r="BI66">
        <v>-2.0242372978920287E-3</v>
      </c>
      <c r="BJ66">
        <v>2.5598570658806885E-3</v>
      </c>
      <c r="BK66">
        <v>1.1775490263127075E-2</v>
      </c>
      <c r="BL66">
        <v>-1.4245304084918864E-3</v>
      </c>
      <c r="BM66">
        <v>0.66200869360541503</v>
      </c>
      <c r="BN66">
        <v>0.67233744280815699</v>
      </c>
      <c r="BO66">
        <v>0.61299386351797835</v>
      </c>
      <c r="BP66">
        <v>1.697415319419715E-2</v>
      </c>
      <c r="BQ66">
        <v>8.3344443029167437E-3</v>
      </c>
      <c r="BR66">
        <v>3.1007538623403441E-2</v>
      </c>
      <c r="BS66">
        <v>3.0272357095013636E-3</v>
      </c>
      <c r="BT66">
        <v>0.50893464547685596</v>
      </c>
      <c r="BU66">
        <v>0.51902067329378099</v>
      </c>
      <c r="BV66">
        <v>0.47056452066374987</v>
      </c>
      <c r="BW66">
        <v>1.8998390492089179E-2</v>
      </c>
      <c r="BX66">
        <v>5.7745872370360551E-3</v>
      </c>
      <c r="BY66">
        <v>1.9232048360276366E-2</v>
      </c>
      <c r="BZ66">
        <v>4.4517661179932499E-3</v>
      </c>
      <c r="CA66">
        <v>3.5857855234269959E-2</v>
      </c>
      <c r="CB66">
        <v>1.3669596139387848E-2</v>
      </c>
      <c r="CC66">
        <v>1.1351287824829949E-2</v>
      </c>
      <c r="CD66">
        <v>6.97314869310373E-3</v>
      </c>
      <c r="CE66">
        <v>5.2658832436338213E-3</v>
      </c>
      <c r="CF66">
        <v>2.6651454797085535E-3</v>
      </c>
      <c r="CG66">
        <v>8.8114495668573285E-4</v>
      </c>
      <c r="CH66">
        <v>2.2188259094882111E-2</v>
      </c>
    </row>
    <row r="67" spans="1:86">
      <c r="A67">
        <v>1978</v>
      </c>
      <c r="B67">
        <v>1</v>
      </c>
      <c r="C67">
        <v>1</v>
      </c>
      <c r="D67">
        <v>0.86346808958785459</v>
      </c>
      <c r="E67">
        <v>5.50402361008131E-2</v>
      </c>
      <c r="F67">
        <v>2.399202676481238E-2</v>
      </c>
      <c r="G67">
        <v>4.7185425495109956E-2</v>
      </c>
      <c r="H67">
        <v>1.0314233222010749E-2</v>
      </c>
      <c r="I67">
        <v>0.84629842088450147</v>
      </c>
      <c r="J67">
        <v>0.84538716735594122</v>
      </c>
      <c r="K67">
        <v>0.71980881307553801</v>
      </c>
      <c r="L67">
        <v>5.6995718336095624E-2</v>
      </c>
      <c r="M67">
        <v>2.1425867621909789E-2</v>
      </c>
      <c r="N67">
        <v>3.5193360167489751E-2</v>
      </c>
      <c r="O67">
        <v>1.1964279285401669E-2</v>
      </c>
      <c r="P67">
        <v>0.34003743758058746</v>
      </c>
      <c r="Q67">
        <v>0.32774446155309533</v>
      </c>
      <c r="R67">
        <v>0.25072813239061098</v>
      </c>
      <c r="S67">
        <v>3.7989492482859211E-2</v>
      </c>
      <c r="T67">
        <v>1.5711317977818107E-2</v>
      </c>
      <c r="U67">
        <v>1.5543826918606229E-2</v>
      </c>
      <c r="V67">
        <v>7.771751908458524E-3</v>
      </c>
      <c r="W67">
        <v>0.22548110568018398</v>
      </c>
      <c r="X67">
        <v>0.21162851597317278</v>
      </c>
      <c r="Y67">
        <v>0.14812067576491472</v>
      </c>
      <c r="Z67">
        <v>3.1755368235047099E-2</v>
      </c>
      <c r="AA67">
        <v>1.3803187243042414E-2</v>
      </c>
      <c r="AB67">
        <v>1.1383532667926244E-2</v>
      </c>
      <c r="AC67">
        <v>6.5652642451560772E-3</v>
      </c>
      <c r="AD67">
        <v>9.3084344607556879E-2</v>
      </c>
      <c r="AE67">
        <v>8.1017230326062784E-2</v>
      </c>
      <c r="AF67">
        <v>4.6223645559313908E-2</v>
      </c>
      <c r="AG67">
        <v>1.6450947930570115E-2</v>
      </c>
      <c r="AH67">
        <v>9.4316816532012404E-3</v>
      </c>
      <c r="AI67">
        <v>4.8695927604339578E-3</v>
      </c>
      <c r="AJ67">
        <v>4.0404386501875361E-3</v>
      </c>
      <c r="AK67">
        <v>6.4509779359062325E-2</v>
      </c>
      <c r="AL67">
        <v>5.3941899711662078E-2</v>
      </c>
      <c r="AM67">
        <v>2.9219313422157667E-2</v>
      </c>
      <c r="AN67">
        <v>1.0683053085541183E-2</v>
      </c>
      <c r="AO67">
        <v>7.66330554843897E-3</v>
      </c>
      <c r="AP67">
        <v>3.2634979254892033E-3</v>
      </c>
      <c r="AQ67">
        <v>3.1127299208048437E-3</v>
      </c>
      <c r="AR67">
        <v>2.8588224656207251E-2</v>
      </c>
      <c r="AS67">
        <v>2.1174814769961081E-2</v>
      </c>
      <c r="AT67">
        <v>9.5499689081750272E-3</v>
      </c>
      <c r="AU67">
        <v>3.9337127411508688E-3</v>
      </c>
      <c r="AV67">
        <v>4.6423477372769528E-3</v>
      </c>
      <c r="AW67">
        <v>1.340358731568795E-3</v>
      </c>
      <c r="AX67">
        <v>1.7084276519855751E-3</v>
      </c>
      <c r="AY67">
        <v>9.9343297791210095E-3</v>
      </c>
      <c r="AZ67">
        <v>5.9659579768462645E-3</v>
      </c>
      <c r="BA67">
        <v>1.7777105084124042E-3</v>
      </c>
      <c r="BB67">
        <v>1.1251037031031128E-3</v>
      </c>
      <c r="BC67">
        <v>2.0010103561727E-3</v>
      </c>
      <c r="BD67">
        <v>3.8318814234303278E-4</v>
      </c>
      <c r="BE67">
        <v>6.7894536198185619E-4</v>
      </c>
      <c r="BF67">
        <v>0.15370157911549853</v>
      </c>
      <c r="BG67">
        <v>0.15461283264405878</v>
      </c>
      <c r="BH67">
        <v>0.14365927651231658</v>
      </c>
      <c r="BI67">
        <v>-1.9554822352825241E-3</v>
      </c>
      <c r="BJ67">
        <v>2.566159142902591E-3</v>
      </c>
      <c r="BK67">
        <v>1.1992065327620205E-2</v>
      </c>
      <c r="BL67">
        <v>-1.6500460633909197E-3</v>
      </c>
      <c r="BM67">
        <v>0.65996256241941254</v>
      </c>
      <c r="BN67">
        <v>0.67225553844690467</v>
      </c>
      <c r="BO67">
        <v>0.61273995719724361</v>
      </c>
      <c r="BP67">
        <v>1.705074361795389E-2</v>
      </c>
      <c r="BQ67">
        <v>8.280708786994273E-3</v>
      </c>
      <c r="BR67">
        <v>3.1641598576503727E-2</v>
      </c>
      <c r="BS67">
        <v>2.5424813135522251E-3</v>
      </c>
      <c r="BT67">
        <v>0.506260983303914</v>
      </c>
      <c r="BU67">
        <v>0.51764270580284588</v>
      </c>
      <c r="BV67">
        <v>0.46908068068492703</v>
      </c>
      <c r="BW67">
        <v>1.9006225853236414E-2</v>
      </c>
      <c r="BX67">
        <v>5.7145496440916821E-3</v>
      </c>
      <c r="BY67">
        <v>1.9649533248883522E-2</v>
      </c>
      <c r="BZ67">
        <v>4.1925273769431448E-3</v>
      </c>
      <c r="CA67">
        <v>3.6217403084919143E-2</v>
      </c>
      <c r="CB67">
        <v>1.3173816067969579E-2</v>
      </c>
      <c r="CC67">
        <v>1.0768469078297175E-2</v>
      </c>
      <c r="CD67">
        <v>6.5203260171541599E-3</v>
      </c>
      <c r="CE67">
        <v>4.9564446862378157E-3</v>
      </c>
      <c r="CF67">
        <v>2.4608346211182366E-3</v>
      </c>
      <c r="CG67">
        <v>7.8105058042928128E-4</v>
      </c>
      <c r="CH67">
        <v>2.3043587016949564E-2</v>
      </c>
    </row>
    <row r="68" spans="1:86">
      <c r="A68">
        <v>1979</v>
      </c>
      <c r="B68">
        <v>1</v>
      </c>
      <c r="C68">
        <v>1</v>
      </c>
      <c r="D68">
        <v>0.86697101593017578</v>
      </c>
      <c r="E68">
        <v>5.0038862973451614E-2</v>
      </c>
      <c r="F68">
        <v>2.3722454905509949E-2</v>
      </c>
      <c r="G68">
        <v>4.9916975200176239E-2</v>
      </c>
      <c r="H68">
        <v>9.3506919220089912E-3</v>
      </c>
      <c r="I68">
        <v>0.84509873390197754</v>
      </c>
      <c r="J68">
        <v>0.8428381085395813</v>
      </c>
      <c r="K68">
        <v>0.71996432542800903</v>
      </c>
      <c r="L68">
        <v>5.2554141730070114E-2</v>
      </c>
      <c r="M68">
        <v>2.1362408995628357E-2</v>
      </c>
      <c r="N68">
        <v>3.7519056349992752E-2</v>
      </c>
      <c r="O68">
        <v>1.143228355795145E-2</v>
      </c>
      <c r="P68">
        <v>0.34504985809326172</v>
      </c>
      <c r="Q68">
        <v>0.32703942060470581</v>
      </c>
      <c r="R68">
        <v>0.25187456607818604</v>
      </c>
      <c r="S68">
        <v>3.4732263535261154E-2</v>
      </c>
      <c r="T68">
        <v>1.5701636672019958E-2</v>
      </c>
      <c r="U68">
        <v>1.7139999195933342E-2</v>
      </c>
      <c r="V68">
        <v>7.5909667648375034E-3</v>
      </c>
      <c r="W68">
        <v>0.23182997107505798</v>
      </c>
      <c r="X68">
        <v>0.2114977091550827</v>
      </c>
      <c r="Y68">
        <v>0.14933058619499207</v>
      </c>
      <c r="Z68">
        <v>2.9082054272294044E-2</v>
      </c>
      <c r="AA68">
        <v>1.3752016238868237E-2</v>
      </c>
      <c r="AB68">
        <v>1.2842493131756783E-2</v>
      </c>
      <c r="AC68">
        <v>6.4886198379099369E-3</v>
      </c>
      <c r="AD68">
        <v>0.10038985311985016</v>
      </c>
      <c r="AE68">
        <v>8.1772081553936005E-2</v>
      </c>
      <c r="AF68">
        <v>4.7624114900827408E-2</v>
      </c>
      <c r="AG68">
        <v>1.4955013990402222E-2</v>
      </c>
      <c r="AH68">
        <v>9.4414232298731804E-3</v>
      </c>
      <c r="AI68">
        <v>5.7176207192242146E-3</v>
      </c>
      <c r="AJ68">
        <v>4.0302090346813202E-3</v>
      </c>
      <c r="AK68">
        <v>7.1473732590675354E-2</v>
      </c>
      <c r="AL68">
        <v>5.4703682661056519E-2</v>
      </c>
      <c r="AM68">
        <v>3.0378660187125206E-2</v>
      </c>
      <c r="AN68">
        <v>9.5788473263382912E-3</v>
      </c>
      <c r="AO68">
        <v>7.7309445478022099E-3</v>
      </c>
      <c r="AP68">
        <v>3.8713687099516392E-3</v>
      </c>
      <c r="AQ68">
        <v>3.1438607256859541E-3</v>
      </c>
      <c r="AR68">
        <v>3.4451741725206375E-2</v>
      </c>
      <c r="AS68">
        <v>2.1854456514120102E-2</v>
      </c>
      <c r="AT68">
        <v>1.0088818147778511E-2</v>
      </c>
      <c r="AU68">
        <v>3.7336959503591061E-3</v>
      </c>
      <c r="AV68">
        <v>4.680270329117775E-3</v>
      </c>
      <c r="AW68">
        <v>1.6678107203915715E-3</v>
      </c>
      <c r="AX68">
        <v>1.6838627634570003E-3</v>
      </c>
      <c r="AY68">
        <v>1.3668032363057137E-2</v>
      </c>
      <c r="AZ68">
        <v>6.2580839730799198E-3</v>
      </c>
      <c r="BA68">
        <v>1.9490689737722278E-3</v>
      </c>
      <c r="BB68">
        <v>1.2593164574354887E-3</v>
      </c>
      <c r="BC68">
        <v>1.9725919701159E-3</v>
      </c>
      <c r="BD68">
        <v>5.0062552327290177E-4</v>
      </c>
      <c r="BE68">
        <v>5.7648064102977514E-4</v>
      </c>
      <c r="BF68">
        <v>0.15490126609802246</v>
      </c>
      <c r="BG68">
        <v>0.1571618914604187</v>
      </c>
      <c r="BH68">
        <v>0.14700669050216675</v>
      </c>
      <c r="BI68">
        <v>-2.5152787566184998E-3</v>
      </c>
      <c r="BJ68">
        <v>2.3600459098815918E-3</v>
      </c>
      <c r="BK68">
        <v>1.2397918850183487E-2</v>
      </c>
      <c r="BL68">
        <v>-2.0815916359424591E-3</v>
      </c>
      <c r="BM68">
        <v>0.65495014190673828</v>
      </c>
      <c r="BN68">
        <v>0.67296057939529419</v>
      </c>
      <c r="BO68">
        <v>0.61509644985198975</v>
      </c>
      <c r="BP68">
        <v>1.530659943819046E-2</v>
      </c>
      <c r="BQ68">
        <v>8.0208182334899902E-3</v>
      </c>
      <c r="BR68">
        <v>3.2776976004242897E-2</v>
      </c>
      <c r="BS68">
        <v>1.7597251571714878E-3</v>
      </c>
      <c r="BT68">
        <v>0.50004887580871582</v>
      </c>
      <c r="BU68">
        <v>0.51579868793487549</v>
      </c>
      <c r="BV68">
        <v>0.468089759349823</v>
      </c>
      <c r="BW68">
        <v>1.782187819480896E-2</v>
      </c>
      <c r="BX68">
        <v>5.6607723236083984E-3</v>
      </c>
      <c r="BY68">
        <v>2.037905715405941E-2</v>
      </c>
      <c r="BZ68">
        <v>3.8413167931139469E-3</v>
      </c>
      <c r="CA68">
        <v>4.8824317532482488E-2</v>
      </c>
      <c r="CB68">
        <v>2.1283100708454017E-2</v>
      </c>
      <c r="CC68">
        <v>1.825792515405248E-2</v>
      </c>
      <c r="CD68">
        <v>1.1943981596508118E-2</v>
      </c>
      <c r="CE68">
        <v>9.5463966239927173E-3</v>
      </c>
      <c r="CF68">
        <v>5.4042123048714278E-3</v>
      </c>
      <c r="CG68">
        <v>2.136960282651318E-3</v>
      </c>
      <c r="CH68">
        <v>2.7541216824028471E-2</v>
      </c>
    </row>
    <row r="69" spans="1:86">
      <c r="A69">
        <v>1980</v>
      </c>
      <c r="B69">
        <v>1</v>
      </c>
      <c r="C69">
        <v>1</v>
      </c>
      <c r="D69">
        <v>0.86459660530090332</v>
      </c>
      <c r="E69">
        <v>3.918282687664032E-2</v>
      </c>
      <c r="F69">
        <v>2.4753527715802193E-2</v>
      </c>
      <c r="G69">
        <v>6.2442153692245483E-2</v>
      </c>
      <c r="H69">
        <v>9.0248724445700645E-3</v>
      </c>
      <c r="I69">
        <v>0.8509412407875061</v>
      </c>
      <c r="J69">
        <v>0.84926295280456543</v>
      </c>
      <c r="K69">
        <v>0.72230923175811768</v>
      </c>
      <c r="L69">
        <v>4.4146005064249039E-2</v>
      </c>
      <c r="M69">
        <v>2.2258171811699867E-2</v>
      </c>
      <c r="N69">
        <v>4.8718612641096115E-2</v>
      </c>
      <c r="O69">
        <v>1.1830922216176987E-2</v>
      </c>
      <c r="P69">
        <v>0.34917142987251282</v>
      </c>
      <c r="Q69">
        <v>0.33268263936042786</v>
      </c>
      <c r="R69">
        <v>0.2579624354839325</v>
      </c>
      <c r="S69">
        <v>2.8040649369359016E-2</v>
      </c>
      <c r="T69">
        <v>1.6388069838285446E-2</v>
      </c>
      <c r="U69">
        <v>2.221791073679924E-2</v>
      </c>
      <c r="V69">
        <v>8.0815451219677925E-3</v>
      </c>
      <c r="W69">
        <v>0.23428988456726074</v>
      </c>
      <c r="X69">
        <v>0.21526466310024261</v>
      </c>
      <c r="Y69">
        <v>0.15456648170948029</v>
      </c>
      <c r="Z69">
        <v>2.3080484941601753E-2</v>
      </c>
      <c r="AA69">
        <v>1.4322801493108273E-2</v>
      </c>
      <c r="AB69">
        <v>1.6497991979122162E-2</v>
      </c>
      <c r="AC69">
        <v>6.7969080992043018E-3</v>
      </c>
      <c r="AD69">
        <v>0.10113230347633362</v>
      </c>
      <c r="AE69">
        <v>8.3383113145828247E-2</v>
      </c>
      <c r="AF69">
        <v>4.9944095313549042E-2</v>
      </c>
      <c r="AG69">
        <v>1.2102749198675156E-2</v>
      </c>
      <c r="AH69">
        <v>9.6055939793586731E-3</v>
      </c>
      <c r="AI69">
        <v>7.3176189325749874E-3</v>
      </c>
      <c r="AJ69">
        <v>4.4130510650575161E-3</v>
      </c>
      <c r="AK69">
        <v>7.1916855871677399E-2</v>
      </c>
      <c r="AL69">
        <v>5.6024957448244095E-2</v>
      </c>
      <c r="AM69">
        <v>3.1837582588195801E-2</v>
      </c>
      <c r="AN69">
        <v>7.9922573640942574E-3</v>
      </c>
      <c r="AO69">
        <v>7.7594672329723835E-3</v>
      </c>
      <c r="AP69">
        <v>4.9291555769741535E-3</v>
      </c>
      <c r="AQ69">
        <v>3.5064963158220053E-3</v>
      </c>
      <c r="AR69">
        <v>3.4115161746740341E-2</v>
      </c>
      <c r="AS69">
        <v>2.2645464166998863E-2</v>
      </c>
      <c r="AT69">
        <v>1.0980582796037197E-2</v>
      </c>
      <c r="AU69">
        <v>2.9962391126900911E-3</v>
      </c>
      <c r="AV69">
        <v>4.5865057036280632E-3</v>
      </c>
      <c r="AW69">
        <v>2.1259954664856195E-3</v>
      </c>
      <c r="AX69">
        <v>1.9561410881578922E-3</v>
      </c>
      <c r="AY69">
        <v>1.2712987139821053E-2</v>
      </c>
      <c r="AZ69">
        <v>6.6595771349966526E-3</v>
      </c>
      <c r="BA69">
        <v>2.2321091964840889E-3</v>
      </c>
      <c r="BB69">
        <v>9.7416882636025548E-4</v>
      </c>
      <c r="BC69">
        <v>1.9822444301098585E-3</v>
      </c>
      <c r="BD69">
        <v>6.5387244103476405E-4</v>
      </c>
      <c r="BE69">
        <v>8.1718253204599023E-4</v>
      </c>
      <c r="BF69">
        <v>0.1490587592124939</v>
      </c>
      <c r="BG69">
        <v>0.15073704719543457</v>
      </c>
      <c r="BH69">
        <v>0.14228737354278564</v>
      </c>
      <c r="BI69">
        <v>-4.9631781876087189E-3</v>
      </c>
      <c r="BJ69">
        <v>2.4953559041023254E-3</v>
      </c>
      <c r="BK69">
        <v>1.3723541051149368E-2</v>
      </c>
      <c r="BL69">
        <v>-2.8060497716069221E-3</v>
      </c>
      <c r="BM69">
        <v>0.65082857012748718</v>
      </c>
      <c r="BN69">
        <v>0.66731736063957214</v>
      </c>
      <c r="BO69">
        <v>0.60663416981697083</v>
      </c>
      <c r="BP69">
        <v>1.1142177507281303E-2</v>
      </c>
      <c r="BQ69">
        <v>8.3654578775167465E-3</v>
      </c>
      <c r="BR69">
        <v>4.0224242955446243E-2</v>
      </c>
      <c r="BS69">
        <v>9.4332732260227203E-4</v>
      </c>
      <c r="BT69">
        <v>0.50176981091499329</v>
      </c>
      <c r="BU69">
        <v>0.51658031344413757</v>
      </c>
      <c r="BV69">
        <v>0.46434679627418518</v>
      </c>
      <c r="BW69">
        <v>1.6105355694890022E-2</v>
      </c>
      <c r="BX69">
        <v>5.8701019734144211E-3</v>
      </c>
      <c r="BY69">
        <v>2.6500701904296875E-2</v>
      </c>
      <c r="BZ69">
        <v>3.7493770942091942E-3</v>
      </c>
      <c r="CA69">
        <v>4.5487415062704067E-2</v>
      </c>
      <c r="CB69">
        <v>2.065136529819734E-2</v>
      </c>
      <c r="CC69">
        <v>1.7748537188591536E-2</v>
      </c>
      <c r="CD69">
        <v>1.190211707682632E-2</v>
      </c>
      <c r="CE69">
        <v>9.4893342054131139E-3</v>
      </c>
      <c r="CF69">
        <v>5.1140726459402508E-3</v>
      </c>
      <c r="CG69">
        <v>1.8564577771028172E-3</v>
      </c>
      <c r="CH69">
        <v>2.4836049764506728E-2</v>
      </c>
    </row>
    <row r="70" spans="1:86">
      <c r="A70">
        <v>1981</v>
      </c>
      <c r="B70">
        <v>1</v>
      </c>
      <c r="C70">
        <v>1</v>
      </c>
      <c r="D70">
        <v>0.86426174640655518</v>
      </c>
      <c r="E70">
        <v>2.4637011811137199E-2</v>
      </c>
      <c r="F70">
        <v>2.6718607172369957E-2</v>
      </c>
      <c r="G70">
        <v>7.7815763652324677E-2</v>
      </c>
      <c r="H70">
        <v>6.5668458119034767E-3</v>
      </c>
      <c r="I70">
        <v>0.85261160135269165</v>
      </c>
      <c r="J70">
        <v>0.85166060924530029</v>
      </c>
      <c r="K70">
        <v>0.72239583730697632</v>
      </c>
      <c r="L70">
        <v>3.3506967127323151E-2</v>
      </c>
      <c r="M70">
        <v>2.3858403787016869E-2</v>
      </c>
      <c r="N70">
        <v>6.1504099518060684E-2</v>
      </c>
      <c r="O70">
        <v>1.0395285673439503E-2</v>
      </c>
      <c r="P70">
        <v>0.34854939579963684</v>
      </c>
      <c r="Q70">
        <v>0.33201634883880615</v>
      </c>
      <c r="R70">
        <v>0.25884553790092468</v>
      </c>
      <c r="S70">
        <v>2.0224109292030334E-2</v>
      </c>
      <c r="T70">
        <v>1.6759311780333519E-2</v>
      </c>
      <c r="U70">
        <v>2.8488688170909882E-2</v>
      </c>
      <c r="V70">
        <v>7.6987189240753651E-3</v>
      </c>
      <c r="W70">
        <v>0.23252938687801361</v>
      </c>
      <c r="X70">
        <v>0.21335625648498535</v>
      </c>
      <c r="Y70">
        <v>0.15545985102653503</v>
      </c>
      <c r="Z70">
        <v>1.5907471999526024E-2</v>
      </c>
      <c r="AA70">
        <v>1.430133730173111E-2</v>
      </c>
      <c r="AB70">
        <v>2.0930826663970947E-2</v>
      </c>
      <c r="AC70">
        <v>6.7567634396255016E-3</v>
      </c>
      <c r="AD70">
        <v>9.9958322942256927E-2</v>
      </c>
      <c r="AE70">
        <v>8.1247024238109589E-2</v>
      </c>
      <c r="AF70">
        <v>5.0158467143774033E-2</v>
      </c>
      <c r="AG70">
        <v>7.853836752474308E-3</v>
      </c>
      <c r="AH70">
        <v>9.2154666781425476E-3</v>
      </c>
      <c r="AI70">
        <v>9.5156868919730186E-3</v>
      </c>
      <c r="AJ70">
        <v>4.5035635121166706E-3</v>
      </c>
      <c r="AK70">
        <v>7.154671847820282E-2</v>
      </c>
      <c r="AL70">
        <v>5.4469902068376541E-2</v>
      </c>
      <c r="AM70">
        <v>3.2028216868638992E-2</v>
      </c>
      <c r="AN70">
        <v>5.0623314455151558E-3</v>
      </c>
      <c r="AO70">
        <v>7.2828871197998524E-3</v>
      </c>
      <c r="AP70">
        <v>6.4977509900927544E-3</v>
      </c>
      <c r="AQ70">
        <v>3.5987170413136482E-3</v>
      </c>
      <c r="AR70">
        <v>3.4787360578775406E-2</v>
      </c>
      <c r="AS70">
        <v>2.206929586827755E-2</v>
      </c>
      <c r="AT70">
        <v>1.1100988835096359E-2</v>
      </c>
      <c r="AU70">
        <v>2.0043738186359406E-3</v>
      </c>
      <c r="AV70">
        <v>4.2391987517476082E-3</v>
      </c>
      <c r="AW70">
        <v>2.8105750679969788E-3</v>
      </c>
      <c r="AX70">
        <v>1.9141588127240539E-3</v>
      </c>
      <c r="AY70">
        <v>1.3266084715723991E-2</v>
      </c>
      <c r="AZ70">
        <v>6.5287249162793159E-3</v>
      </c>
      <c r="BA70">
        <v>2.2639303933829069E-3</v>
      </c>
      <c r="BB70">
        <v>6.8987510167062283E-4</v>
      </c>
      <c r="BC70">
        <v>1.8073184182867408E-3</v>
      </c>
      <c r="BD70">
        <v>9.1791333397850394E-4</v>
      </c>
      <c r="BE70">
        <v>8.4968749433755875E-4</v>
      </c>
      <c r="BF70">
        <v>0.14738839864730835</v>
      </c>
      <c r="BG70">
        <v>0.14833939075469971</v>
      </c>
      <c r="BH70">
        <v>0.14186590909957886</v>
      </c>
      <c r="BI70">
        <v>-8.8699553161859512E-3</v>
      </c>
      <c r="BJ70">
        <v>2.8602033853530884E-3</v>
      </c>
      <c r="BK70">
        <v>1.6311664134263992E-2</v>
      </c>
      <c r="BL70">
        <v>-3.828439861536026E-3</v>
      </c>
      <c r="BM70">
        <v>0.65145060420036316</v>
      </c>
      <c r="BN70">
        <v>0.66798365116119385</v>
      </c>
      <c r="BO70">
        <v>0.60541620850563049</v>
      </c>
      <c r="BP70">
        <v>4.4129025191068649E-3</v>
      </c>
      <c r="BQ70">
        <v>9.959295392036438E-3</v>
      </c>
      <c r="BR70">
        <v>4.9327075481414795E-2</v>
      </c>
      <c r="BS70">
        <v>-1.1318731121718884E-3</v>
      </c>
      <c r="BT70">
        <v>0.50406220555305481</v>
      </c>
      <c r="BU70">
        <v>0.51964426040649414</v>
      </c>
      <c r="BV70">
        <v>0.46355029940605164</v>
      </c>
      <c r="BW70">
        <v>1.3282857835292816E-2</v>
      </c>
      <c r="BX70">
        <v>7.0990920066833496E-3</v>
      </c>
      <c r="BY70">
        <v>3.3015411347150803E-2</v>
      </c>
      <c r="BZ70">
        <v>2.6965667493641376E-3</v>
      </c>
      <c r="CA70">
        <v>4.2841264077567637E-2</v>
      </c>
      <c r="CB70">
        <v>1.9199962655651406E-2</v>
      </c>
      <c r="CC70">
        <v>1.6519133032047991E-2</v>
      </c>
      <c r="CD70">
        <v>1.1109003631709009E-2</v>
      </c>
      <c r="CE70">
        <v>8.8755682134757843E-3</v>
      </c>
      <c r="CF70">
        <v>4.8130780321209796E-3</v>
      </c>
      <c r="CG70">
        <v>1.7562127585911643E-3</v>
      </c>
      <c r="CH70">
        <v>2.3641301421916231E-2</v>
      </c>
    </row>
    <row r="71" spans="1:86">
      <c r="A71">
        <v>1982</v>
      </c>
      <c r="B71">
        <v>1</v>
      </c>
      <c r="C71">
        <v>1</v>
      </c>
      <c r="D71">
        <v>0.86671382188796997</v>
      </c>
      <c r="E71">
        <v>2.0638220012187958E-2</v>
      </c>
      <c r="F71">
        <v>2.8358204290270805E-2</v>
      </c>
      <c r="G71">
        <v>8.231169730424881E-2</v>
      </c>
      <c r="H71">
        <v>1.9780860748142004E-3</v>
      </c>
      <c r="I71">
        <v>0.86161565780639648</v>
      </c>
      <c r="J71">
        <v>0.86041086912155151</v>
      </c>
      <c r="K71">
        <v>0.73032742738723755</v>
      </c>
      <c r="L71">
        <v>3.0606163665652275E-2</v>
      </c>
      <c r="M71">
        <v>2.5416489690542221E-2</v>
      </c>
      <c r="N71">
        <v>6.4770229160785675E-2</v>
      </c>
      <c r="O71">
        <v>9.2955539003014565E-3</v>
      </c>
      <c r="P71">
        <v>0.36025342345237732</v>
      </c>
      <c r="Q71">
        <v>0.3411928117275238</v>
      </c>
      <c r="R71">
        <v>0.26822185516357422</v>
      </c>
      <c r="S71">
        <v>1.8603777512907982E-2</v>
      </c>
      <c r="T71">
        <v>1.7802789807319641E-2</v>
      </c>
      <c r="U71">
        <v>2.8933076187968254E-2</v>
      </c>
      <c r="V71">
        <v>7.6313065364956856E-3</v>
      </c>
      <c r="W71">
        <v>0.24304115772247314</v>
      </c>
      <c r="X71">
        <v>0.22046461701393127</v>
      </c>
      <c r="Y71">
        <v>0.1616273820400238</v>
      </c>
      <c r="Z71">
        <v>1.5482349321246147E-2</v>
      </c>
      <c r="AA71">
        <v>1.5234583057463169E-2</v>
      </c>
      <c r="AB71">
        <v>2.1507170051336288E-2</v>
      </c>
      <c r="AC71">
        <v>6.6131376661360264E-3</v>
      </c>
      <c r="AD71">
        <v>0.10903746634721756</v>
      </c>
      <c r="AE71">
        <v>8.627532422542572E-2</v>
      </c>
      <c r="AF71">
        <v>5.3421806544065475E-2</v>
      </c>
      <c r="AG71">
        <v>8.5443714633584023E-3</v>
      </c>
      <c r="AH71">
        <v>9.8310960456728935E-3</v>
      </c>
      <c r="AI71">
        <v>9.5855779945850372E-3</v>
      </c>
      <c r="AJ71">
        <v>4.8924712464213371E-3</v>
      </c>
      <c r="AK71">
        <v>8.0122493207454681E-2</v>
      </c>
      <c r="AL71">
        <v>5.8825742453336716E-2</v>
      </c>
      <c r="AM71">
        <v>3.414008766412735E-2</v>
      </c>
      <c r="AN71">
        <v>5.8572790585458279E-3</v>
      </c>
      <c r="AO71">
        <v>8.058289997279644E-3</v>
      </c>
      <c r="AP71">
        <v>6.6064735874533653E-3</v>
      </c>
      <c r="AQ71">
        <v>4.1636144742369652E-3</v>
      </c>
      <c r="AR71">
        <v>4.1641160845756531E-2</v>
      </c>
      <c r="AS71">
        <v>2.4986740201711655E-2</v>
      </c>
      <c r="AT71">
        <v>1.1760580353438854E-2</v>
      </c>
      <c r="AU71">
        <v>2.7675938326865435E-3</v>
      </c>
      <c r="AV71">
        <v>4.8859203234314919E-3</v>
      </c>
      <c r="AW71">
        <v>3.1135554891079664E-3</v>
      </c>
      <c r="AX71">
        <v>2.4590897373855114E-3</v>
      </c>
      <c r="AY71">
        <v>1.7189251258969307E-2</v>
      </c>
      <c r="AZ71">
        <v>7.9127466306090355E-3</v>
      </c>
      <c r="BA71">
        <v>2.3521832190454006E-3</v>
      </c>
      <c r="BB71">
        <v>1.3382473262026906E-3</v>
      </c>
      <c r="BC71">
        <v>2.1274001337587833E-3</v>
      </c>
      <c r="BD71">
        <v>1.0724192252382636E-3</v>
      </c>
      <c r="BE71">
        <v>1.0224966099485755E-3</v>
      </c>
      <c r="BF71">
        <v>0.13838434219360352</v>
      </c>
      <c r="BG71">
        <v>0.13958913087844849</v>
      </c>
      <c r="BH71">
        <v>0.13638639450073242</v>
      </c>
      <c r="BI71">
        <v>-9.9679436534643173E-3</v>
      </c>
      <c r="BJ71">
        <v>2.9417145997285843E-3</v>
      </c>
      <c r="BK71">
        <v>1.7541468143463135E-2</v>
      </c>
      <c r="BL71">
        <v>-7.3174678254872561E-3</v>
      </c>
      <c r="BM71">
        <v>0.63974657654762268</v>
      </c>
      <c r="BN71">
        <v>0.6588071882724762</v>
      </c>
      <c r="BO71">
        <v>0.59849196672439575</v>
      </c>
      <c r="BP71">
        <v>2.0344424992799759E-3</v>
      </c>
      <c r="BQ71">
        <v>1.0555414482951164E-2</v>
      </c>
      <c r="BR71">
        <v>5.3378621116280556E-2</v>
      </c>
      <c r="BS71">
        <v>-5.6532204616814852E-3</v>
      </c>
      <c r="BT71">
        <v>0.50136223435401917</v>
      </c>
      <c r="BU71">
        <v>0.51921805739402771</v>
      </c>
      <c r="BV71">
        <v>0.46210557222366333</v>
      </c>
      <c r="BW71">
        <v>1.2002386152744293E-2</v>
      </c>
      <c r="BX71">
        <v>7.61369988322258E-3</v>
      </c>
      <c r="BY71">
        <v>3.5837152972817421E-2</v>
      </c>
      <c r="BZ71">
        <v>1.6642473638057709E-3</v>
      </c>
      <c r="CA71">
        <v>4.5401037959636764E-2</v>
      </c>
      <c r="CB71">
        <v>2.4294526860845957E-2</v>
      </c>
      <c r="CC71">
        <v>2.1576137176642075E-2</v>
      </c>
      <c r="CD71">
        <v>1.4920384510881938E-2</v>
      </c>
      <c r="CE71">
        <v>1.2203776586939143E-2</v>
      </c>
      <c r="CF71">
        <v>7.0046419121633204E-3</v>
      </c>
      <c r="CG71">
        <v>2.679992184191184E-3</v>
      </c>
      <c r="CH71">
        <v>2.1106511098790807E-2</v>
      </c>
    </row>
    <row r="72" spans="1:86">
      <c r="A72">
        <v>1983</v>
      </c>
      <c r="B72">
        <v>1</v>
      </c>
      <c r="C72">
        <v>1</v>
      </c>
      <c r="D72">
        <v>0.87211775779724121</v>
      </c>
      <c r="E72">
        <v>2.5471320375800133E-2</v>
      </c>
      <c r="F72">
        <v>2.5208843871951103E-2</v>
      </c>
      <c r="G72">
        <v>7.6705470681190491E-2</v>
      </c>
      <c r="H72">
        <v>4.9660488730296493E-4</v>
      </c>
      <c r="I72">
        <v>0.86796271800994873</v>
      </c>
      <c r="J72">
        <v>0.86616528034210205</v>
      </c>
      <c r="K72">
        <v>0.73988324403762817</v>
      </c>
      <c r="L72">
        <v>3.5093117505311966E-2</v>
      </c>
      <c r="M72">
        <v>2.2536963224411011E-2</v>
      </c>
      <c r="N72">
        <v>5.8989763259887695E-2</v>
      </c>
      <c r="O72">
        <v>9.6621345728635788E-3</v>
      </c>
      <c r="P72">
        <v>0.37088555097579956</v>
      </c>
      <c r="Q72">
        <v>0.3470064103603363</v>
      </c>
      <c r="R72">
        <v>0.27872836589813232</v>
      </c>
      <c r="S72">
        <v>2.1616742014884949E-2</v>
      </c>
      <c r="T72">
        <v>1.5239228494465351E-2</v>
      </c>
      <c r="U72">
        <v>2.4431075900793076E-2</v>
      </c>
      <c r="V72">
        <v>6.9910157471895218E-3</v>
      </c>
      <c r="W72">
        <v>0.25282147526741028</v>
      </c>
      <c r="X72">
        <v>0.22495104372501373</v>
      </c>
      <c r="Y72">
        <v>0.17032960057258606</v>
      </c>
      <c r="Z72">
        <v>1.7900774255394936E-2</v>
      </c>
      <c r="AA72">
        <v>1.2979819439351559E-2</v>
      </c>
      <c r="AB72">
        <v>1.7525147646665573E-2</v>
      </c>
      <c r="AC72">
        <v>6.227592471987009E-3</v>
      </c>
      <c r="AD72">
        <v>0.1160387247800827</v>
      </c>
      <c r="AE72">
        <v>8.8339552283287048E-2</v>
      </c>
      <c r="AF72">
        <v>5.6750230491161346E-2</v>
      </c>
      <c r="AG72">
        <v>1.0205842554569244E-2</v>
      </c>
      <c r="AH72">
        <v>8.695787750184536E-3</v>
      </c>
      <c r="AI72">
        <v>7.9902950674295425E-3</v>
      </c>
      <c r="AJ72">
        <v>4.6973954886198044E-3</v>
      </c>
      <c r="AK72">
        <v>8.6341835558414459E-2</v>
      </c>
      <c r="AL72">
        <v>6.0843523591756821E-2</v>
      </c>
      <c r="AM72">
        <v>3.6840435117483139E-2</v>
      </c>
      <c r="AN72">
        <v>7.3325010016560555E-3</v>
      </c>
      <c r="AO72">
        <v>7.0433961227536201E-3</v>
      </c>
      <c r="AP72">
        <v>5.6215887889266014E-3</v>
      </c>
      <c r="AQ72">
        <v>4.0056034922599792E-3</v>
      </c>
      <c r="AR72">
        <v>4.5824866741895676E-2</v>
      </c>
      <c r="AS72">
        <v>2.6513667777180672E-2</v>
      </c>
      <c r="AT72">
        <v>1.3282580301165581E-2</v>
      </c>
      <c r="AU72">
        <v>3.8840970955789089E-3</v>
      </c>
      <c r="AV72">
        <v>4.2996220290660858E-3</v>
      </c>
      <c r="AW72">
        <v>2.6529298629611731E-3</v>
      </c>
      <c r="AX72">
        <v>2.3944391869008541E-3</v>
      </c>
      <c r="AY72">
        <v>1.8611358478665352E-2</v>
      </c>
      <c r="AZ72">
        <v>8.8471546769142151E-3</v>
      </c>
      <c r="BA72">
        <v>3.0007401946932077E-3</v>
      </c>
      <c r="BB72">
        <v>2.1751942113041878E-3</v>
      </c>
      <c r="BC72">
        <v>1.7980540869757533E-3</v>
      </c>
      <c r="BD72">
        <v>9.5744850113987923E-4</v>
      </c>
      <c r="BE72">
        <v>9.1571733355522156E-4</v>
      </c>
      <c r="BF72">
        <v>0.13203728199005127</v>
      </c>
      <c r="BG72">
        <v>0.13383471965789795</v>
      </c>
      <c r="BH72">
        <v>0.13223451375961304</v>
      </c>
      <c r="BI72">
        <v>-9.6217971295118332E-3</v>
      </c>
      <c r="BJ72">
        <v>2.6718806475400925E-3</v>
      </c>
      <c r="BK72">
        <v>1.7715707421302795E-2</v>
      </c>
      <c r="BL72">
        <v>-9.1655296855606139E-3</v>
      </c>
      <c r="BM72">
        <v>0.62911444902420044</v>
      </c>
      <c r="BN72">
        <v>0.6529935896396637</v>
      </c>
      <c r="BO72">
        <v>0.59338939189910889</v>
      </c>
      <c r="BP72">
        <v>3.854578360915184E-3</v>
      </c>
      <c r="BQ72">
        <v>9.9696153774857521E-3</v>
      </c>
      <c r="BR72">
        <v>5.2274394780397415E-2</v>
      </c>
      <c r="BS72">
        <v>-6.4944108598865569E-3</v>
      </c>
      <c r="BT72">
        <v>0.49707716703414917</v>
      </c>
      <c r="BU72">
        <v>0.51915886998176575</v>
      </c>
      <c r="BV72">
        <v>0.46115487813949585</v>
      </c>
      <c r="BW72">
        <v>1.3476375490427017E-2</v>
      </c>
      <c r="BX72">
        <v>7.2977347299456596E-3</v>
      </c>
      <c r="BY72">
        <v>3.455868735909462E-2</v>
      </c>
      <c r="BZ72">
        <v>2.671118825674057E-3</v>
      </c>
      <c r="CA72">
        <v>6.1574474581446235E-2</v>
      </c>
      <c r="CB72">
        <v>3.1383218900078995E-2</v>
      </c>
      <c r="CC72">
        <v>2.7349497395464151E-2</v>
      </c>
      <c r="CD72">
        <v>1.8318133434954701E-2</v>
      </c>
      <c r="CE72">
        <v>1.4550933502991375E-2</v>
      </c>
      <c r="CF72">
        <v>7.985232848589369E-3</v>
      </c>
      <c r="CG72">
        <v>2.9637225779082857E-3</v>
      </c>
      <c r="CH72">
        <v>3.0191255681367241E-2</v>
      </c>
    </row>
    <row r="73" spans="1:86">
      <c r="A73">
        <v>1984</v>
      </c>
      <c r="B73">
        <v>1</v>
      </c>
      <c r="C73">
        <v>1</v>
      </c>
      <c r="D73">
        <v>0.87393122911453247</v>
      </c>
      <c r="E73">
        <v>2.5505799800157547E-2</v>
      </c>
      <c r="F73">
        <v>2.3094369098544121E-2</v>
      </c>
      <c r="G73">
        <v>8.0315776169300079E-2</v>
      </c>
      <c r="H73">
        <v>-2.8471832629293203E-3</v>
      </c>
      <c r="I73">
        <v>0.86651182174682617</v>
      </c>
      <c r="J73">
        <v>0.86541587114334106</v>
      </c>
      <c r="K73">
        <v>0.73902660608291626</v>
      </c>
      <c r="L73">
        <v>3.5845931619405746E-2</v>
      </c>
      <c r="M73">
        <v>2.0447734743356705E-2</v>
      </c>
      <c r="N73">
        <v>6.1906095594167709E-2</v>
      </c>
      <c r="O73">
        <v>8.1895040348172188E-3</v>
      </c>
      <c r="P73">
        <v>0.37328195571899414</v>
      </c>
      <c r="Q73">
        <v>0.34867814183235168</v>
      </c>
      <c r="R73">
        <v>0.27994540333747864</v>
      </c>
      <c r="S73">
        <v>2.2572863847017288E-2</v>
      </c>
      <c r="T73">
        <v>1.3241162523627281E-2</v>
      </c>
      <c r="U73">
        <v>2.6469452306628227E-2</v>
      </c>
      <c r="V73">
        <v>6.4492556266486645E-3</v>
      </c>
      <c r="W73">
        <v>0.25639897584915161</v>
      </c>
      <c r="X73">
        <v>0.22749872505664825</v>
      </c>
      <c r="Y73">
        <v>0.17220006883144379</v>
      </c>
      <c r="Z73">
        <v>1.8573261797428131E-2</v>
      </c>
      <c r="AA73">
        <v>1.1319633573293686E-2</v>
      </c>
      <c r="AB73">
        <v>1.9336624071002007E-2</v>
      </c>
      <c r="AC73">
        <v>6.0691325925290585E-3</v>
      </c>
      <c r="AD73">
        <v>0.12024939060211182</v>
      </c>
      <c r="AE73">
        <v>9.1177038848400116E-2</v>
      </c>
      <c r="AF73">
        <v>5.9692855924367905E-2</v>
      </c>
      <c r="AG73">
        <v>1.0732379741966724E-2</v>
      </c>
      <c r="AH73">
        <v>7.122403010725975E-3</v>
      </c>
      <c r="AI73">
        <v>9.1791385784745216E-3</v>
      </c>
      <c r="AJ73">
        <v>4.4502634555101395E-3</v>
      </c>
      <c r="AK73">
        <v>9.0533167123794556E-2</v>
      </c>
      <c r="AL73">
        <v>6.3672401010990143E-2</v>
      </c>
      <c r="AM73">
        <v>3.9536640048027039E-2</v>
      </c>
      <c r="AN73">
        <v>7.9283397644758224E-3</v>
      </c>
      <c r="AO73">
        <v>5.7711456902325153E-3</v>
      </c>
      <c r="AP73">
        <v>6.8235015496611595E-3</v>
      </c>
      <c r="AQ73">
        <v>3.612773260101676E-3</v>
      </c>
      <c r="AR73">
        <v>4.970584437251091E-2</v>
      </c>
      <c r="AS73">
        <v>2.8799986466765404E-2</v>
      </c>
      <c r="AT73">
        <v>1.5295040793716908E-2</v>
      </c>
      <c r="AU73">
        <v>4.153531976044178E-3</v>
      </c>
      <c r="AV73">
        <v>3.2731876708567142E-3</v>
      </c>
      <c r="AW73">
        <v>3.582758828997612E-3</v>
      </c>
      <c r="AX73">
        <v>2.4954676628112793E-3</v>
      </c>
      <c r="AY73">
        <v>2.1431189030408859E-2</v>
      </c>
      <c r="AZ73">
        <v>1.0004395619034767E-2</v>
      </c>
      <c r="BA73">
        <v>3.4513822756707668E-3</v>
      </c>
      <c r="BB73">
        <v>3.0061141587793827E-3</v>
      </c>
      <c r="BC73">
        <v>1.4631093945354223E-3</v>
      </c>
      <c r="BD73">
        <v>1.1534783989191055E-3</v>
      </c>
      <c r="BE73">
        <v>9.3031110009178519E-4</v>
      </c>
      <c r="BF73">
        <v>0.13348817825317383</v>
      </c>
      <c r="BG73">
        <v>0.13458412885665894</v>
      </c>
      <c r="BH73">
        <v>0.13490462303161621</v>
      </c>
      <c r="BI73">
        <v>-1.0340131819248199E-2</v>
      </c>
      <c r="BJ73">
        <v>2.6466343551874161E-3</v>
      </c>
      <c r="BK73">
        <v>1.840968057513237E-2</v>
      </c>
      <c r="BL73">
        <v>-1.1036687297746539E-2</v>
      </c>
      <c r="BM73">
        <v>0.62671804428100586</v>
      </c>
      <c r="BN73">
        <v>0.65132185816764832</v>
      </c>
      <c r="BO73">
        <v>0.59398582577705383</v>
      </c>
      <c r="BP73">
        <v>2.9329359531402588E-3</v>
      </c>
      <c r="BQ73">
        <v>9.8532065749168396E-3</v>
      </c>
      <c r="BR73">
        <v>5.3846323862671852E-2</v>
      </c>
      <c r="BS73">
        <v>-9.2964388895779848E-3</v>
      </c>
      <c r="BT73">
        <v>0.49322986602783203</v>
      </c>
      <c r="BU73">
        <v>0.51673772931098938</v>
      </c>
      <c r="BV73">
        <v>0.45908120274543762</v>
      </c>
      <c r="BW73">
        <v>1.3273067772388458E-2</v>
      </c>
      <c r="BX73">
        <v>7.2065722197294235E-3</v>
      </c>
      <c r="BY73">
        <v>3.5436643287539482E-2</v>
      </c>
      <c r="BZ73">
        <v>1.7402484081685543E-3</v>
      </c>
      <c r="CA73">
        <v>6.2916447668622422E-2</v>
      </c>
      <c r="CB73">
        <v>3.2718717889392762E-2</v>
      </c>
      <c r="CC73">
        <v>2.8336518191252501E-2</v>
      </c>
      <c r="CD73">
        <v>1.8998344817890887E-2</v>
      </c>
      <c r="CE73">
        <v>1.546774527383241E-2</v>
      </c>
      <c r="CF73">
        <v>8.8123720875362462E-3</v>
      </c>
      <c r="CG73">
        <v>3.270201838442191E-3</v>
      </c>
      <c r="CH73">
        <v>3.019772977922966E-2</v>
      </c>
    </row>
    <row r="74" spans="1:86">
      <c r="A74">
        <v>1985</v>
      </c>
      <c r="B74">
        <v>1</v>
      </c>
      <c r="C74">
        <v>1</v>
      </c>
      <c r="D74">
        <v>0.87392085790634155</v>
      </c>
      <c r="E74">
        <v>2.7519956231117249E-2</v>
      </c>
      <c r="F74">
        <v>2.4268109351396561E-2</v>
      </c>
      <c r="G74">
        <v>7.7339328825473785E-2</v>
      </c>
      <c r="H74">
        <v>-3.0482681468129158E-3</v>
      </c>
      <c r="I74">
        <v>0.86795216798782349</v>
      </c>
      <c r="J74">
        <v>0.86568045616149902</v>
      </c>
      <c r="K74">
        <v>0.73880839347839355</v>
      </c>
      <c r="L74">
        <v>3.8098659366369247E-2</v>
      </c>
      <c r="M74">
        <v>2.1495424211025238E-2</v>
      </c>
      <c r="N74">
        <v>5.8969367295503616E-2</v>
      </c>
      <c r="O74">
        <v>8.3086369559168816E-3</v>
      </c>
      <c r="P74">
        <v>0.38076490163803101</v>
      </c>
      <c r="Q74">
        <v>0.35172024369239807</v>
      </c>
      <c r="R74">
        <v>0.28125491738319397</v>
      </c>
      <c r="S74">
        <v>2.4789910763502121E-2</v>
      </c>
      <c r="T74">
        <v>1.3649883680045605E-2</v>
      </c>
      <c r="U74">
        <v>2.5436535477638245E-2</v>
      </c>
      <c r="V74">
        <v>6.5889749675989151E-3</v>
      </c>
      <c r="W74">
        <v>0.26423278450965881</v>
      </c>
      <c r="X74">
        <v>0.23047947883605957</v>
      </c>
      <c r="Y74">
        <v>0.17324148118495941</v>
      </c>
      <c r="Z74">
        <v>2.0887801423668861E-2</v>
      </c>
      <c r="AA74">
        <v>1.165266428142786E-2</v>
      </c>
      <c r="AB74">
        <v>1.86895951628685E-2</v>
      </c>
      <c r="AC74">
        <v>6.0079358518123627E-3</v>
      </c>
      <c r="AD74">
        <v>0.12686824798583984</v>
      </c>
      <c r="AE74">
        <v>9.3405351042747498E-2</v>
      </c>
      <c r="AF74">
        <v>5.869591236114502E-2</v>
      </c>
      <c r="AG74">
        <v>1.2350594624876976E-2</v>
      </c>
      <c r="AH74">
        <v>7.6600387692451477E-3</v>
      </c>
      <c r="AI74">
        <v>9.4991642981767654E-3</v>
      </c>
      <c r="AJ74">
        <v>5.199638195335865E-3</v>
      </c>
      <c r="AK74">
        <v>9.6134550869464874E-2</v>
      </c>
      <c r="AL74">
        <v>6.5531499683856964E-2</v>
      </c>
      <c r="AM74">
        <v>3.7939701229333878E-2</v>
      </c>
      <c r="AN74">
        <v>9.7170667722821236E-3</v>
      </c>
      <c r="AO74">
        <v>6.3128131441771984E-3</v>
      </c>
      <c r="AP74">
        <v>6.9679534062743187E-3</v>
      </c>
      <c r="AQ74">
        <v>4.5939674600958824E-3</v>
      </c>
      <c r="AR74">
        <v>5.2925903350114822E-2</v>
      </c>
      <c r="AS74">
        <v>3.0246192589402199E-2</v>
      </c>
      <c r="AT74">
        <v>1.3866792432963848E-2</v>
      </c>
      <c r="AU74">
        <v>5.528212059289217E-3</v>
      </c>
      <c r="AV74">
        <v>4.0285345166921616E-3</v>
      </c>
      <c r="AW74">
        <v>3.6130754742771387E-3</v>
      </c>
      <c r="AX74">
        <v>3.2095781061798334E-3</v>
      </c>
      <c r="AY74">
        <v>2.2197337821125984E-2</v>
      </c>
      <c r="AZ74">
        <v>9.916381910443306E-3</v>
      </c>
      <c r="BA74">
        <v>3.4358003176748753E-3</v>
      </c>
      <c r="BB74">
        <v>3.0188597738742828E-3</v>
      </c>
      <c r="BC74">
        <v>1.3287113979458809E-3</v>
      </c>
      <c r="BD74">
        <v>1.1733660940080881E-3</v>
      </c>
      <c r="BE74">
        <v>9.5964415231719613E-4</v>
      </c>
      <c r="BF74">
        <v>0.13204783201217651</v>
      </c>
      <c r="BG74">
        <v>0.13431954383850098</v>
      </c>
      <c r="BH74">
        <v>0.135112464427948</v>
      </c>
      <c r="BI74">
        <v>-1.0578703135251999E-2</v>
      </c>
      <c r="BJ74">
        <v>2.7726851403713226E-3</v>
      </c>
      <c r="BK74">
        <v>1.8369961529970169E-2</v>
      </c>
      <c r="BL74">
        <v>-1.1356905102729797E-2</v>
      </c>
      <c r="BM74">
        <v>0.61923509836196899</v>
      </c>
      <c r="BN74">
        <v>0.64827975630760193</v>
      </c>
      <c r="BO74">
        <v>0.59266594052314758</v>
      </c>
      <c r="BP74">
        <v>2.7300454676151276E-3</v>
      </c>
      <c r="BQ74">
        <v>1.0618225671350956E-2</v>
      </c>
      <c r="BR74">
        <v>5.1902793347835541E-2</v>
      </c>
      <c r="BS74">
        <v>-9.6372431144118309E-3</v>
      </c>
      <c r="BT74">
        <v>0.48718726634979248</v>
      </c>
      <c r="BU74">
        <v>0.51396021246910095</v>
      </c>
      <c r="BV74">
        <v>0.45755347609519958</v>
      </c>
      <c r="BW74">
        <v>1.3308748602867126E-2</v>
      </c>
      <c r="BX74">
        <v>7.8455405309796333E-3</v>
      </c>
      <c r="BY74">
        <v>3.3532831817865372E-2</v>
      </c>
      <c r="BZ74">
        <v>1.7196619883179665E-3</v>
      </c>
      <c r="CA74">
        <v>7.3301709516300315E-2</v>
      </c>
      <c r="CB74">
        <v>3.8718065128426536E-2</v>
      </c>
      <c r="CC74">
        <v>3.3085941857264316E-2</v>
      </c>
      <c r="CD74">
        <v>2.1501619995644886E-2</v>
      </c>
      <c r="CE74">
        <v>1.7330823136644347E-2</v>
      </c>
      <c r="CF74">
        <v>9.7107362048298763E-3</v>
      </c>
      <c r="CG74">
        <v>3.5273453937391384E-3</v>
      </c>
      <c r="CH74">
        <v>3.4583644387873778E-2</v>
      </c>
    </row>
    <row r="75" spans="1:86">
      <c r="A75">
        <v>1986</v>
      </c>
      <c r="B75">
        <v>1</v>
      </c>
      <c r="C75">
        <v>1</v>
      </c>
      <c r="D75">
        <v>0.8810502290725708</v>
      </c>
      <c r="E75">
        <v>3.1915575265884399E-2</v>
      </c>
      <c r="F75">
        <v>2.450963668525219E-2</v>
      </c>
      <c r="G75">
        <v>6.7882083356380463E-2</v>
      </c>
      <c r="H75">
        <v>-5.3575225174427032E-3</v>
      </c>
      <c r="I75">
        <v>0.87784987688064575</v>
      </c>
      <c r="J75">
        <v>0.87245720624923706</v>
      </c>
      <c r="K75">
        <v>0.74884533882141113</v>
      </c>
      <c r="L75">
        <v>4.3239474296569824E-2</v>
      </c>
      <c r="M75">
        <v>2.1426966413855553E-2</v>
      </c>
      <c r="N75">
        <v>5.0908640027046204E-2</v>
      </c>
      <c r="O75">
        <v>8.0368071794509888E-3</v>
      </c>
      <c r="P75">
        <v>0.40703186392784119</v>
      </c>
      <c r="Q75">
        <v>0.35622379183769226</v>
      </c>
      <c r="R75">
        <v>0.28921747207641602</v>
      </c>
      <c r="S75">
        <v>2.7489291504025459E-2</v>
      </c>
      <c r="T75">
        <v>1.2927494011819363E-2</v>
      </c>
      <c r="U75">
        <v>2.0830327644944191E-2</v>
      </c>
      <c r="V75">
        <v>5.7757780887186527E-3</v>
      </c>
      <c r="W75">
        <v>0.29247212409973145</v>
      </c>
      <c r="X75">
        <v>0.23325817286968231</v>
      </c>
      <c r="Y75">
        <v>0.17889824509620667</v>
      </c>
      <c r="Z75">
        <v>2.2750109434127808E-2</v>
      </c>
      <c r="AA75">
        <v>1.0801921598613262E-2</v>
      </c>
      <c r="AB75">
        <v>1.5414704568684101E-2</v>
      </c>
      <c r="AC75">
        <v>5.3931870497763157E-3</v>
      </c>
      <c r="AD75">
        <v>0.1530386209487915</v>
      </c>
      <c r="AE75">
        <v>9.3821428716182709E-2</v>
      </c>
      <c r="AF75">
        <v>6.114485114812851E-2</v>
      </c>
      <c r="AG75">
        <v>1.4074520207941532E-2</v>
      </c>
      <c r="AH75">
        <v>6.8078427575528622E-3</v>
      </c>
      <c r="AI75">
        <v>7.7040917240083218E-3</v>
      </c>
      <c r="AJ75">
        <v>4.0901219472289085E-3</v>
      </c>
      <c r="AK75">
        <v>0.11974846571683884</v>
      </c>
      <c r="AL75">
        <v>6.533079594373703E-2</v>
      </c>
      <c r="AM75">
        <v>3.9699893444776535E-2</v>
      </c>
      <c r="AN75">
        <v>1.0652101598680019E-2</v>
      </c>
      <c r="AO75">
        <v>5.6422431953251362E-3</v>
      </c>
      <c r="AP75">
        <v>5.8790300972759724E-3</v>
      </c>
      <c r="AQ75">
        <v>3.4575248137116432E-3</v>
      </c>
      <c r="AR75">
        <v>7.0904284715652466E-2</v>
      </c>
      <c r="AS75">
        <v>2.9268866404891014E-2</v>
      </c>
      <c r="AT75">
        <v>1.4065684750676155E-2</v>
      </c>
      <c r="AU75">
        <v>5.8498429134488106E-3</v>
      </c>
      <c r="AV75">
        <v>3.6987261846661568E-3</v>
      </c>
      <c r="AW75">
        <v>3.0384345445781946E-3</v>
      </c>
      <c r="AX75">
        <v>2.6161784771829844E-3</v>
      </c>
      <c r="AY75">
        <v>3.3089693635702133E-2</v>
      </c>
      <c r="AZ75">
        <v>1.0244250297546387E-2</v>
      </c>
      <c r="BA75">
        <v>3.9223744533956051E-3</v>
      </c>
      <c r="BB75">
        <v>3.1616152264177799E-3</v>
      </c>
      <c r="BC75">
        <v>1.2765504652634263E-3</v>
      </c>
      <c r="BD75">
        <v>1.1063182028010488E-3</v>
      </c>
      <c r="BE75">
        <v>7.7739241532981396E-4</v>
      </c>
      <c r="BF75">
        <v>0.12215012311935425</v>
      </c>
      <c r="BG75">
        <v>0.12754279375076294</v>
      </c>
      <c r="BH75">
        <v>0.13220489025115967</v>
      </c>
      <c r="BI75">
        <v>-1.1323899030685425E-2</v>
      </c>
      <c r="BJ75">
        <v>3.082670271396637E-3</v>
      </c>
      <c r="BK75">
        <v>1.6973443329334259E-2</v>
      </c>
      <c r="BL75">
        <v>-1.3394329696893692E-2</v>
      </c>
      <c r="BM75">
        <v>0.59296813607215881</v>
      </c>
      <c r="BN75">
        <v>0.64377620816230774</v>
      </c>
      <c r="BO75">
        <v>0.59183275699615479</v>
      </c>
      <c r="BP75">
        <v>4.4262837618589401E-3</v>
      </c>
      <c r="BQ75">
        <v>1.1582142673432827E-2</v>
      </c>
      <c r="BR75">
        <v>4.7051755711436272E-2</v>
      </c>
      <c r="BS75">
        <v>-1.1133300606161356E-2</v>
      </c>
      <c r="BT75">
        <v>0.47081801295280457</v>
      </c>
      <c r="BU75">
        <v>0.5162334144115448</v>
      </c>
      <c r="BV75">
        <v>0.45962786674499512</v>
      </c>
      <c r="BW75">
        <v>1.5750182792544365E-2</v>
      </c>
      <c r="BX75">
        <v>8.49947240203619E-3</v>
      </c>
      <c r="BY75">
        <v>3.0078312382102013E-2</v>
      </c>
      <c r="BZ75">
        <v>2.261029090732336E-3</v>
      </c>
      <c r="CA75">
        <v>0.13491900417957967</v>
      </c>
      <c r="CB75">
        <v>6.7708621027418481E-2</v>
      </c>
      <c r="CC75">
        <v>5.7154984282282627E-2</v>
      </c>
      <c r="CD75">
        <v>3.5437183180757649E-2</v>
      </c>
      <c r="CE75">
        <v>2.7872158314350037E-2</v>
      </c>
      <c r="CF75">
        <v>1.3858387331640232E-2</v>
      </c>
      <c r="CG75">
        <v>5.4423897827561218E-3</v>
      </c>
      <c r="CH75">
        <v>6.7210383152161185E-2</v>
      </c>
    </row>
    <row r="76" spans="1:86">
      <c r="A76">
        <v>1987</v>
      </c>
      <c r="B76">
        <v>1</v>
      </c>
      <c r="C76">
        <v>1</v>
      </c>
      <c r="D76">
        <v>0.86722820997238159</v>
      </c>
      <c r="E76">
        <v>4.8941709101200104E-2</v>
      </c>
      <c r="F76">
        <v>2.495754137635231E-2</v>
      </c>
      <c r="G76">
        <v>6.2946021556854248E-2</v>
      </c>
      <c r="H76">
        <v>-4.0734810754656792E-3</v>
      </c>
      <c r="I76">
        <v>0.87158221006393433</v>
      </c>
      <c r="J76">
        <v>0.87141543626785278</v>
      </c>
      <c r="K76">
        <v>0.7392008900642395</v>
      </c>
      <c r="L76">
        <v>5.4658733308315277E-2</v>
      </c>
      <c r="M76">
        <v>2.1540284156799316E-2</v>
      </c>
      <c r="N76">
        <v>4.6786833554506302E-2</v>
      </c>
      <c r="O76">
        <v>9.2286756262183189E-3</v>
      </c>
      <c r="P76">
        <v>0.38610491156578064</v>
      </c>
      <c r="Q76">
        <v>0.36926347017288208</v>
      </c>
      <c r="R76">
        <v>0.29094257950782776</v>
      </c>
      <c r="S76">
        <v>3.8082808256149292E-2</v>
      </c>
      <c r="T76">
        <v>1.2599894776940346E-2</v>
      </c>
      <c r="U76">
        <v>2.106577530503273E-2</v>
      </c>
      <c r="V76">
        <v>6.5724230371415615E-3</v>
      </c>
      <c r="W76">
        <v>0.26879695057868958</v>
      </c>
      <c r="X76">
        <v>0.2489958256483078</v>
      </c>
      <c r="Y76">
        <v>0.18337084352970123</v>
      </c>
      <c r="Z76">
        <v>3.2976776361465454E-2</v>
      </c>
      <c r="AA76">
        <v>1.036028191447258E-2</v>
      </c>
      <c r="AB76">
        <v>1.6348071396350861E-2</v>
      </c>
      <c r="AC76">
        <v>5.9398487210273743E-3</v>
      </c>
      <c r="AD76">
        <v>0.12860918045043945</v>
      </c>
      <c r="AE76">
        <v>0.10994688421487808</v>
      </c>
      <c r="AF76">
        <v>6.8384043872356415E-2</v>
      </c>
      <c r="AG76">
        <v>2.1759195253252983E-2</v>
      </c>
      <c r="AH76">
        <v>6.4403116703033447E-3</v>
      </c>
      <c r="AI76">
        <v>9.1171413660049438E-3</v>
      </c>
      <c r="AJ76">
        <v>4.2461929842829704E-3</v>
      </c>
      <c r="AK76">
        <v>9.5838502049446106E-2</v>
      </c>
      <c r="AL76">
        <v>7.9385817050933838E-2</v>
      </c>
      <c r="AM76">
        <v>4.7156684100627899E-2</v>
      </c>
      <c r="AN76">
        <v>1.6699882224202156E-2</v>
      </c>
      <c r="AO76">
        <v>4.9863955937325954E-3</v>
      </c>
      <c r="AP76">
        <v>7.1087740361690521E-3</v>
      </c>
      <c r="AQ76">
        <v>3.4340848214924335E-3</v>
      </c>
      <c r="AR76">
        <v>4.9614071846008301E-2</v>
      </c>
      <c r="AS76">
        <v>3.806053102016449E-2</v>
      </c>
      <c r="AT76">
        <v>1.9782248884439468E-2</v>
      </c>
      <c r="AU76">
        <v>9.5335235819220543E-3</v>
      </c>
      <c r="AV76">
        <v>2.7783741243183613E-3</v>
      </c>
      <c r="AW76">
        <v>3.9886711165308952E-3</v>
      </c>
      <c r="AX76">
        <v>1.9777130801230669E-3</v>
      </c>
      <c r="AY76">
        <v>1.9288787618279457E-2</v>
      </c>
      <c r="AZ76">
        <v>1.3425874523818493E-2</v>
      </c>
      <c r="BA76">
        <v>4.9248221330344677E-3</v>
      </c>
      <c r="BB76">
        <v>4.7823144122958183E-3</v>
      </c>
      <c r="BC76">
        <v>1.196084194816649E-3</v>
      </c>
      <c r="BD76">
        <v>1.751238014549017E-3</v>
      </c>
      <c r="BE76">
        <v>7.7141559449955821E-4</v>
      </c>
      <c r="BF76">
        <v>0.12841778993606567</v>
      </c>
      <c r="BG76">
        <v>0.12858456373214722</v>
      </c>
      <c r="BH76">
        <v>0.12802731990814209</v>
      </c>
      <c r="BI76">
        <v>-5.7170242071151733E-3</v>
      </c>
      <c r="BJ76">
        <v>3.4172572195529938E-3</v>
      </c>
      <c r="BK76">
        <v>1.6159188002347946E-2</v>
      </c>
      <c r="BL76">
        <v>-1.3302156701683998E-2</v>
      </c>
      <c r="BM76">
        <v>0.61389508843421936</v>
      </c>
      <c r="BN76">
        <v>0.63073652982711792</v>
      </c>
      <c r="BO76">
        <v>0.57628563046455383</v>
      </c>
      <c r="BP76">
        <v>1.0858900845050812E-2</v>
      </c>
      <c r="BQ76">
        <v>1.2357646599411964E-2</v>
      </c>
      <c r="BR76">
        <v>4.1880246251821518E-2</v>
      </c>
      <c r="BS76">
        <v>-1.0645904112607241E-2</v>
      </c>
      <c r="BT76">
        <v>0.48547729849815369</v>
      </c>
      <c r="BU76">
        <v>0.5021519660949707</v>
      </c>
      <c r="BV76">
        <v>0.44825831055641174</v>
      </c>
      <c r="BW76">
        <v>1.6575925052165985E-2</v>
      </c>
      <c r="BX76">
        <v>8.9403893798589706E-3</v>
      </c>
      <c r="BY76">
        <v>2.5721058249473572E-2</v>
      </c>
      <c r="BZ76">
        <v>2.6562525890767574E-3</v>
      </c>
      <c r="CA76">
        <v>5.1724202531038495E-2</v>
      </c>
      <c r="CB76">
        <v>2.5427844777457999E-2</v>
      </c>
      <c r="CC76">
        <v>2.1751143211059608E-2</v>
      </c>
      <c r="CD76">
        <v>1.3971554474131275E-2</v>
      </c>
      <c r="CE76">
        <v>1.1252533085834539E-2</v>
      </c>
      <c r="CF76">
        <v>6.1504956647972743E-3</v>
      </c>
      <c r="CG76">
        <v>2.3040624624994926E-3</v>
      </c>
      <c r="CH76">
        <v>2.6296357753580496E-2</v>
      </c>
    </row>
    <row r="77" spans="1:86">
      <c r="A77">
        <v>1988</v>
      </c>
      <c r="B77">
        <v>1</v>
      </c>
      <c r="C77">
        <v>1</v>
      </c>
      <c r="D77">
        <v>0.8498530387878418</v>
      </c>
      <c r="E77">
        <v>6.2461759895086288E-2</v>
      </c>
      <c r="F77">
        <v>2.6140926405787468E-2</v>
      </c>
      <c r="G77">
        <v>6.2998659908771515E-2</v>
      </c>
      <c r="H77">
        <v>-1.4544129371643066E-3</v>
      </c>
      <c r="I77">
        <v>0.87589013576507568</v>
      </c>
      <c r="J77">
        <v>0.8749537467956543</v>
      </c>
      <c r="K77">
        <v>0.72578161954879761</v>
      </c>
      <c r="L77">
        <v>6.7226998507976532E-2</v>
      </c>
      <c r="M77">
        <v>2.2934388369321823E-2</v>
      </c>
      <c r="N77">
        <v>4.7990091145038605E-2</v>
      </c>
      <c r="O77">
        <v>1.1024835519492626E-2</v>
      </c>
      <c r="P77">
        <v>0.41025248169898987</v>
      </c>
      <c r="Q77">
        <v>0.3913409411907196</v>
      </c>
      <c r="R77">
        <v>0.29426053166389465</v>
      </c>
      <c r="S77">
        <v>5.0260983407497406E-2</v>
      </c>
      <c r="T77">
        <v>1.5043537132441998E-2</v>
      </c>
      <c r="U77">
        <v>2.3476382717490196E-2</v>
      </c>
      <c r="V77">
        <v>8.299482986330986E-3</v>
      </c>
      <c r="W77">
        <v>0.29637596011161804</v>
      </c>
      <c r="X77">
        <v>0.27401378750801086</v>
      </c>
      <c r="Y77">
        <v>0.19009669125080109</v>
      </c>
      <c r="Z77">
        <v>4.4451851397752762E-2</v>
      </c>
      <c r="AA77">
        <v>1.279168576002121E-2</v>
      </c>
      <c r="AB77">
        <v>1.8762638792395592E-2</v>
      </c>
      <c r="AC77">
        <v>7.9109156504273415E-3</v>
      </c>
      <c r="AD77">
        <v>0.15702340006828308</v>
      </c>
      <c r="AE77">
        <v>0.13456417620182037</v>
      </c>
      <c r="AF77">
        <v>7.7600568532943726E-2</v>
      </c>
      <c r="AG77">
        <v>3.0734885483980179E-2</v>
      </c>
      <c r="AH77">
        <v>8.719591423869133E-3</v>
      </c>
      <c r="AI77">
        <v>1.1076337657868862E-2</v>
      </c>
      <c r="AJ77">
        <v>6.4327986910939217E-3</v>
      </c>
      <c r="AK77">
        <v>0.12240634858608246</v>
      </c>
      <c r="AL77">
        <v>0.10179845243692398</v>
      </c>
      <c r="AM77">
        <v>5.5438097566366196E-2</v>
      </c>
      <c r="AN77">
        <v>2.4852460250258446E-2</v>
      </c>
      <c r="AO77">
        <v>7.3296502232551575E-3</v>
      </c>
      <c r="AP77">
        <v>8.8559938594698906E-3</v>
      </c>
      <c r="AQ77">
        <v>5.3222533315420151E-3</v>
      </c>
      <c r="AR77">
        <v>6.8670913577079773E-2</v>
      </c>
      <c r="AS77">
        <v>5.3287804126739502E-2</v>
      </c>
      <c r="AT77">
        <v>2.4926476180553436E-2</v>
      </c>
      <c r="AU77">
        <v>1.531586330384016E-2</v>
      </c>
      <c r="AV77">
        <v>4.6289637684822083E-3</v>
      </c>
      <c r="AW77">
        <v>5.1136850379407406E-3</v>
      </c>
      <c r="AX77">
        <v>3.3028151374310255E-3</v>
      </c>
      <c r="AY77">
        <v>2.88571547716856E-2</v>
      </c>
      <c r="AZ77">
        <v>2.0570540800690651E-2</v>
      </c>
      <c r="BA77">
        <v>7.5696967542171478E-3</v>
      </c>
      <c r="BB77">
        <v>7.1052364073693752E-3</v>
      </c>
      <c r="BC77">
        <v>2.3312931880354881E-3</v>
      </c>
      <c r="BD77">
        <v>2.1638136822730303E-3</v>
      </c>
      <c r="BE77">
        <v>1.4005007687956095E-3</v>
      </c>
      <c r="BF77">
        <v>0.12410986423492432</v>
      </c>
      <c r="BG77">
        <v>0.1250462532043457</v>
      </c>
      <c r="BH77">
        <v>0.12407141923904419</v>
      </c>
      <c r="BI77">
        <v>-4.7652386128902435E-3</v>
      </c>
      <c r="BJ77">
        <v>3.2065380364656448E-3</v>
      </c>
      <c r="BK77">
        <v>1.500856876373291E-2</v>
      </c>
      <c r="BL77">
        <v>-1.2479248456656933E-2</v>
      </c>
      <c r="BM77">
        <v>0.58974751830101013</v>
      </c>
      <c r="BN77">
        <v>0.6086590588092804</v>
      </c>
      <c r="BO77">
        <v>0.55559250712394714</v>
      </c>
      <c r="BP77">
        <v>1.2200776487588882E-2</v>
      </c>
      <c r="BQ77">
        <v>1.109738927334547E-2</v>
      </c>
      <c r="BR77">
        <v>3.9522277191281319E-2</v>
      </c>
      <c r="BS77">
        <v>-9.7538959234952927E-3</v>
      </c>
      <c r="BT77">
        <v>0.46563765406608582</v>
      </c>
      <c r="BU77">
        <v>0.48361280560493469</v>
      </c>
      <c r="BV77">
        <v>0.43152108788490295</v>
      </c>
      <c r="BW77">
        <v>1.6966015100479126E-2</v>
      </c>
      <c r="BX77">
        <v>7.8908512368798256E-3</v>
      </c>
      <c r="BY77">
        <v>2.4513708427548409E-2</v>
      </c>
      <c r="BZ77">
        <v>2.7253525331616402E-3</v>
      </c>
      <c r="CA77">
        <v>5.2647603273577551E-2</v>
      </c>
      <c r="CB77">
        <v>2.979352556376098E-2</v>
      </c>
      <c r="CC77">
        <v>2.6508829578984029E-2</v>
      </c>
      <c r="CD77">
        <v>1.9233783092262233E-2</v>
      </c>
      <c r="CE77">
        <v>1.6139072407012147E-2</v>
      </c>
      <c r="CF77">
        <v>9.788206975838409E-3</v>
      </c>
      <c r="CG77">
        <v>4.1403400118220583E-3</v>
      </c>
      <c r="CH77">
        <v>2.2854077709816571E-2</v>
      </c>
    </row>
    <row r="78" spans="1:86">
      <c r="A78">
        <v>1989</v>
      </c>
      <c r="B78">
        <v>1</v>
      </c>
      <c r="C78">
        <v>1</v>
      </c>
      <c r="D78">
        <v>0.84146988391876221</v>
      </c>
      <c r="E78">
        <v>6.317436695098877E-2</v>
      </c>
      <c r="F78">
        <v>2.5944601744413376E-2</v>
      </c>
      <c r="G78">
        <v>7.0090092718601227E-2</v>
      </c>
      <c r="H78">
        <v>-6.7891838261857629E-4</v>
      </c>
      <c r="I78">
        <v>0.87390673160552979</v>
      </c>
      <c r="J78">
        <v>0.87377148866653442</v>
      </c>
      <c r="K78">
        <v>0.71718794107437134</v>
      </c>
      <c r="L78">
        <v>6.8230792880058289E-2</v>
      </c>
      <c r="M78">
        <v>2.2844642400741577E-2</v>
      </c>
      <c r="N78">
        <v>5.4761085659265518E-2</v>
      </c>
      <c r="O78">
        <v>1.0747031308710575E-2</v>
      </c>
      <c r="P78">
        <v>0.40524518489837646</v>
      </c>
      <c r="Q78">
        <v>0.38989514112472534</v>
      </c>
      <c r="R78">
        <v>0.28879252076148987</v>
      </c>
      <c r="S78">
        <v>5.0351906567811966E-2</v>
      </c>
      <c r="T78">
        <v>1.4639443717896938E-2</v>
      </c>
      <c r="U78">
        <v>2.7599329128861427E-2</v>
      </c>
      <c r="V78">
        <v>8.511936292052269E-3</v>
      </c>
      <c r="W78">
        <v>0.2894536554813385</v>
      </c>
      <c r="X78">
        <v>0.27128434181213379</v>
      </c>
      <c r="Y78">
        <v>0.18404203653335571</v>
      </c>
      <c r="Z78">
        <v>4.4528774917125702E-2</v>
      </c>
      <c r="AA78">
        <v>1.2377587147057056E-2</v>
      </c>
      <c r="AB78">
        <v>2.2062899544835091E-2</v>
      </c>
      <c r="AC78">
        <v>8.2730520516633987E-3</v>
      </c>
      <c r="AD78">
        <v>0.14734074473381042</v>
      </c>
      <c r="AE78">
        <v>0.12910281121730804</v>
      </c>
      <c r="AF78">
        <v>7.0820741355419159E-2</v>
      </c>
      <c r="AG78">
        <v>3.0482601374387741E-2</v>
      </c>
      <c r="AH78">
        <v>8.2660866901278496E-3</v>
      </c>
      <c r="AI78">
        <v>1.305816974490881E-2</v>
      </c>
      <c r="AJ78">
        <v>6.4752097241580486E-3</v>
      </c>
      <c r="AK78">
        <v>0.11262747645378113</v>
      </c>
      <c r="AL78">
        <v>9.6032194793224335E-2</v>
      </c>
      <c r="AM78">
        <v>4.8782844096422195E-2</v>
      </c>
      <c r="AN78">
        <v>2.4507366120815277E-2</v>
      </c>
      <c r="AO78">
        <v>6.7948028445243835E-3</v>
      </c>
      <c r="AP78">
        <v>1.0645901784300804E-2</v>
      </c>
      <c r="AQ78">
        <v>5.3012813441455364E-3</v>
      </c>
      <c r="AR78">
        <v>6.0943983495235443E-2</v>
      </c>
      <c r="AS78">
        <v>4.8642683774232864E-2</v>
      </c>
      <c r="AT78">
        <v>2.0523346960544586E-2</v>
      </c>
      <c r="AU78">
        <v>1.4594197273254395E-2</v>
      </c>
      <c r="AV78">
        <v>4.1541857644915581E-3</v>
      </c>
      <c r="AW78">
        <v>6.2852394767105579E-3</v>
      </c>
      <c r="AX78">
        <v>3.0857163947075605E-3</v>
      </c>
      <c r="AY78">
        <v>2.4970069527626038E-2</v>
      </c>
      <c r="AZ78">
        <v>1.8144847825169563E-2</v>
      </c>
      <c r="BA78">
        <v>5.4643764160573483E-3</v>
      </c>
      <c r="BB78">
        <v>6.6481241956353188E-3</v>
      </c>
      <c r="BC78">
        <v>1.9535792525857687E-3</v>
      </c>
      <c r="BD78">
        <v>2.6766699738800526E-3</v>
      </c>
      <c r="BE78">
        <v>1.4020978705957532E-3</v>
      </c>
      <c r="BF78">
        <v>0.12609326839447021</v>
      </c>
      <c r="BG78">
        <v>0.12622851133346558</v>
      </c>
      <c r="BH78">
        <v>0.12428194284439087</v>
      </c>
      <c r="BI78">
        <v>-5.056425929069519E-3</v>
      </c>
      <c r="BJ78">
        <v>3.0999593436717987E-3</v>
      </c>
      <c r="BK78">
        <v>1.5329007059335709E-2</v>
      </c>
      <c r="BL78">
        <v>-1.1425949691329151E-2</v>
      </c>
      <c r="BM78">
        <v>0.59475481510162354</v>
      </c>
      <c r="BN78">
        <v>0.61010485887527466</v>
      </c>
      <c r="BO78">
        <v>0.55267736315727234</v>
      </c>
      <c r="BP78">
        <v>1.2822460383176804E-2</v>
      </c>
      <c r="BQ78">
        <v>1.1305158026516438E-2</v>
      </c>
      <c r="BR78">
        <v>4.2490763589739799E-2</v>
      </c>
      <c r="BS78">
        <v>-9.1908546746708453E-3</v>
      </c>
      <c r="BT78">
        <v>0.46866154670715332</v>
      </c>
      <c r="BU78">
        <v>0.48387634754180908</v>
      </c>
      <c r="BV78">
        <v>0.42839542031288147</v>
      </c>
      <c r="BW78">
        <v>1.7878886312246323E-2</v>
      </c>
      <c r="BX78">
        <v>8.2051986828446388E-3</v>
      </c>
      <c r="BY78">
        <v>2.7161756530404091E-2</v>
      </c>
      <c r="BZ78">
        <v>2.2350950166583061E-3</v>
      </c>
      <c r="CA78">
        <v>4.6860020821706712E-2</v>
      </c>
      <c r="CB78">
        <v>2.5216956281922824E-2</v>
      </c>
      <c r="CC78">
        <v>2.2203046586948237E-2</v>
      </c>
      <c r="CD78">
        <v>1.6080077705688634E-2</v>
      </c>
      <c r="CE78">
        <v>1.3288508565312145E-2</v>
      </c>
      <c r="CF78">
        <v>8.1530336414954475E-3</v>
      </c>
      <c r="CG78">
        <v>3.6104178922042596E-3</v>
      </c>
      <c r="CH78">
        <v>2.1643064539783888E-2</v>
      </c>
    </row>
    <row r="79" spans="1:86">
      <c r="A79">
        <v>1990</v>
      </c>
      <c r="B79">
        <v>1</v>
      </c>
      <c r="C79">
        <v>1</v>
      </c>
      <c r="D79">
        <v>0.84476625919342041</v>
      </c>
      <c r="E79">
        <v>6.3313715159893036E-2</v>
      </c>
      <c r="F79">
        <v>2.4126572534441948E-2</v>
      </c>
      <c r="G79">
        <v>6.8256504833698273E-2</v>
      </c>
      <c r="H79">
        <v>-4.630781477317214E-4</v>
      </c>
      <c r="I79">
        <v>0.87507283687591553</v>
      </c>
      <c r="J79">
        <v>0.87538480758666992</v>
      </c>
      <c r="K79">
        <v>0.72099471092224121</v>
      </c>
      <c r="L79">
        <v>6.8069577217102051E-2</v>
      </c>
      <c r="M79">
        <v>2.1249121055006981E-2</v>
      </c>
      <c r="N79">
        <v>5.4001849144697189E-2</v>
      </c>
      <c r="O79">
        <v>1.1069529689848423E-2</v>
      </c>
      <c r="P79">
        <v>0.4047301709651947</v>
      </c>
      <c r="Q79">
        <v>0.3937126100063324</v>
      </c>
      <c r="R79">
        <v>0.29265996813774109</v>
      </c>
      <c r="S79">
        <v>5.1006317138671875E-2</v>
      </c>
      <c r="T79">
        <v>1.3885918073356152E-2</v>
      </c>
      <c r="U79">
        <v>2.7174724265933037E-2</v>
      </c>
      <c r="V79">
        <v>8.9856833219528198E-3</v>
      </c>
      <c r="W79">
        <v>0.28845039010047913</v>
      </c>
      <c r="X79">
        <v>0.27515652775764465</v>
      </c>
      <c r="Y79">
        <v>0.18768501281738281</v>
      </c>
      <c r="Z79">
        <v>4.5435626059770584E-2</v>
      </c>
      <c r="AA79">
        <v>1.1779606342315674E-2</v>
      </c>
      <c r="AB79">
        <v>2.1852206438779831E-2</v>
      </c>
      <c r="AC79">
        <v>8.4040695801377296E-3</v>
      </c>
      <c r="AD79">
        <v>0.14591850340366364</v>
      </c>
      <c r="AE79">
        <v>0.13244651257991791</v>
      </c>
      <c r="AF79">
        <v>7.3617503046989441E-2</v>
      </c>
      <c r="AG79">
        <v>3.1439561396837234E-2</v>
      </c>
      <c r="AH79">
        <v>7.9069854691624641E-3</v>
      </c>
      <c r="AI79">
        <v>1.3079778291285038E-2</v>
      </c>
      <c r="AJ79">
        <v>6.4026820473372936E-3</v>
      </c>
      <c r="AK79">
        <v>0.1113569512963295</v>
      </c>
      <c r="AL79">
        <v>9.9009834229946136E-2</v>
      </c>
      <c r="AM79">
        <v>5.1503095775842667E-2</v>
      </c>
      <c r="AN79">
        <v>2.5062531232833862E-2</v>
      </c>
      <c r="AO79">
        <v>6.4623351208865643E-3</v>
      </c>
      <c r="AP79">
        <v>1.0636127553880215E-2</v>
      </c>
      <c r="AQ79">
        <v>5.3457468748092651E-3</v>
      </c>
      <c r="AR79">
        <v>5.9148408472537994E-2</v>
      </c>
      <c r="AS79">
        <v>4.9764722585678101E-2</v>
      </c>
      <c r="AT79">
        <v>2.2020464763045311E-2</v>
      </c>
      <c r="AU79">
        <v>1.4262964949011803E-2</v>
      </c>
      <c r="AV79">
        <v>4.0266127325594425E-3</v>
      </c>
      <c r="AW79">
        <v>6.2221880070865154E-3</v>
      </c>
      <c r="AX79">
        <v>3.2324925996363163E-3</v>
      </c>
      <c r="AY79">
        <v>2.3730555549263954E-2</v>
      </c>
      <c r="AZ79">
        <v>1.856696791946888E-2</v>
      </c>
      <c r="BA79">
        <v>6.1925812624394894E-3</v>
      </c>
      <c r="BB79">
        <v>6.3480427488684654E-3</v>
      </c>
      <c r="BC79">
        <v>1.9534365274012089E-3</v>
      </c>
      <c r="BD79">
        <v>2.6992519851773977E-3</v>
      </c>
      <c r="BE79">
        <v>1.3736560940742493E-3</v>
      </c>
      <c r="BF79">
        <v>0.12492716312408447</v>
      </c>
      <c r="BG79">
        <v>0.12461519241333008</v>
      </c>
      <c r="BH79">
        <v>0.1237715482711792</v>
      </c>
      <c r="BI79">
        <v>-4.7558620572090149E-3</v>
      </c>
      <c r="BJ79">
        <v>2.877451479434967E-3</v>
      </c>
      <c r="BK79">
        <v>1.4254655689001083E-2</v>
      </c>
      <c r="BL79">
        <v>-1.1532607837580144E-2</v>
      </c>
      <c r="BM79">
        <v>0.5952698290348053</v>
      </c>
      <c r="BN79">
        <v>0.6062873899936676</v>
      </c>
      <c r="BO79">
        <v>0.55210629105567932</v>
      </c>
      <c r="BP79">
        <v>1.2307398021221161E-2</v>
      </c>
      <c r="BQ79">
        <v>1.0240654461085796E-2</v>
      </c>
      <c r="BR79">
        <v>4.1081780567765236E-2</v>
      </c>
      <c r="BS79">
        <v>-9.4487614696845412E-3</v>
      </c>
      <c r="BT79">
        <v>0.47034266591072083</v>
      </c>
      <c r="BU79">
        <v>0.48167219758033752</v>
      </c>
      <c r="BV79">
        <v>0.42833474278450012</v>
      </c>
      <c r="BW79">
        <v>1.7063260078430176E-2</v>
      </c>
      <c r="BX79">
        <v>7.3632029816508293E-3</v>
      </c>
      <c r="BY79">
        <v>2.6827124878764153E-2</v>
      </c>
      <c r="BZ79">
        <v>2.0838463678956032E-3</v>
      </c>
      <c r="CA79">
        <v>3.4771930731424087E-2</v>
      </c>
      <c r="CB79">
        <v>1.8122927338577927E-2</v>
      </c>
      <c r="CC79">
        <v>1.6141789249704077E-2</v>
      </c>
      <c r="CD79">
        <v>1.1852955626931349E-2</v>
      </c>
      <c r="CE79">
        <v>9.9304149208316508E-3</v>
      </c>
      <c r="CF79">
        <v>6.01991611848488E-3</v>
      </c>
      <c r="CG79">
        <v>2.7678526345033322E-3</v>
      </c>
      <c r="CH79">
        <v>1.6649003392846161E-2</v>
      </c>
    </row>
    <row r="80" spans="1:86">
      <c r="A80">
        <v>1991</v>
      </c>
      <c r="B80">
        <v>1</v>
      </c>
      <c r="C80">
        <v>1</v>
      </c>
      <c r="D80">
        <v>0.85683393478393555</v>
      </c>
      <c r="E80">
        <v>6.0288812965154648E-2</v>
      </c>
      <c r="F80">
        <v>2.2760055959224701E-2</v>
      </c>
      <c r="G80">
        <v>6.1591401696205139E-2</v>
      </c>
      <c r="H80">
        <v>-1.4741783961653709E-3</v>
      </c>
      <c r="I80">
        <v>0.87606501579284668</v>
      </c>
      <c r="J80">
        <v>0.87687873840332031</v>
      </c>
      <c r="K80">
        <v>0.73258483409881592</v>
      </c>
      <c r="L80">
        <v>6.5448351204395294E-2</v>
      </c>
      <c r="M80">
        <v>1.9970567896962166E-2</v>
      </c>
      <c r="N80">
        <v>4.7914799302816391E-2</v>
      </c>
      <c r="O80">
        <v>1.0960154235363007E-2</v>
      </c>
      <c r="P80">
        <v>0.40091007947921753</v>
      </c>
      <c r="Q80">
        <v>0.39215245842933655</v>
      </c>
      <c r="R80">
        <v>0.29773333668708801</v>
      </c>
      <c r="S80">
        <v>4.9496997147798538E-2</v>
      </c>
      <c r="T80">
        <v>1.2598671019077301E-2</v>
      </c>
      <c r="U80">
        <v>2.3651339113712311E-2</v>
      </c>
      <c r="V80">
        <v>8.672129362821579E-3</v>
      </c>
      <c r="W80">
        <v>0.2821040153503418</v>
      </c>
      <c r="X80">
        <v>0.27151504158973694</v>
      </c>
      <c r="Y80">
        <v>0.18941542506217957</v>
      </c>
      <c r="Z80">
        <v>4.4217783957719803E-2</v>
      </c>
      <c r="AA80">
        <v>1.0615116916596889E-2</v>
      </c>
      <c r="AB80">
        <v>1.9099919125437737E-2</v>
      </c>
      <c r="AC80">
        <v>8.1668160855770111E-3</v>
      </c>
      <c r="AD80">
        <v>0.13642612099647522</v>
      </c>
      <c r="AE80">
        <v>0.12587812542915344</v>
      </c>
      <c r="AF80">
        <v>7.1780405938625336E-2</v>
      </c>
      <c r="AG80">
        <v>2.9639508575201035E-2</v>
      </c>
      <c r="AH80">
        <v>6.9001591764390469E-3</v>
      </c>
      <c r="AI80">
        <v>1.141737774014473E-2</v>
      </c>
      <c r="AJ80">
        <v>6.1406781896948814E-3</v>
      </c>
      <c r="AK80">
        <v>0.10171304643154144</v>
      </c>
      <c r="AL80">
        <v>9.2070631682872772E-2</v>
      </c>
      <c r="AM80">
        <v>4.8773624002933502E-2</v>
      </c>
      <c r="AN80">
        <v>2.3400748148560524E-2</v>
      </c>
      <c r="AO80">
        <v>5.5538928136229515E-3</v>
      </c>
      <c r="AP80">
        <v>9.3048466369509697E-3</v>
      </c>
      <c r="AQ80">
        <v>5.037517286837101E-3</v>
      </c>
      <c r="AR80">
        <v>5.2000075578689575E-2</v>
      </c>
      <c r="AS80">
        <v>4.4902119785547256E-2</v>
      </c>
      <c r="AT80">
        <v>2.0065015181899071E-2</v>
      </c>
      <c r="AU80">
        <v>1.3061912730336189E-2</v>
      </c>
      <c r="AV80">
        <v>3.3872942440211773E-3</v>
      </c>
      <c r="AW80">
        <v>5.4373210296034813E-3</v>
      </c>
      <c r="AX80">
        <v>2.950574504211545E-3</v>
      </c>
      <c r="AY80">
        <v>2.0039062947034836E-2</v>
      </c>
      <c r="AZ80">
        <v>1.626119390130043E-2</v>
      </c>
      <c r="BA80">
        <v>5.3120339289307594E-3</v>
      </c>
      <c r="BB80">
        <v>5.8138403110206127E-3</v>
      </c>
      <c r="BC80">
        <v>1.5540033346042037E-3</v>
      </c>
      <c r="BD80">
        <v>2.3812523577362299E-3</v>
      </c>
      <c r="BE80">
        <v>1.2000638525933027E-3</v>
      </c>
      <c r="BF80">
        <v>0.12393498420715332</v>
      </c>
      <c r="BG80">
        <v>0.12312126159667969</v>
      </c>
      <c r="BH80">
        <v>0.12424910068511963</v>
      </c>
      <c r="BI80">
        <v>-5.1595382392406464E-3</v>
      </c>
      <c r="BJ80">
        <v>2.7894880622625351E-3</v>
      </c>
      <c r="BK80">
        <v>1.3676602393388748E-2</v>
      </c>
      <c r="BL80">
        <v>-1.2434332631528378E-2</v>
      </c>
      <c r="BM80">
        <v>0.59908992052078247</v>
      </c>
      <c r="BN80">
        <v>0.60784754157066345</v>
      </c>
      <c r="BO80">
        <v>0.55910059809684753</v>
      </c>
      <c r="BP80">
        <v>1.079181581735611E-2</v>
      </c>
      <c r="BQ80">
        <v>1.01613849401474E-2</v>
      </c>
      <c r="BR80">
        <v>3.7940062582492828E-2</v>
      </c>
      <c r="BS80">
        <v>-1.014630775898695E-2</v>
      </c>
      <c r="BT80">
        <v>0.47515493631362915</v>
      </c>
      <c r="BU80">
        <v>0.48472627997398376</v>
      </c>
      <c r="BV80">
        <v>0.43485149741172791</v>
      </c>
      <c r="BW80">
        <v>1.5951354056596756E-2</v>
      </c>
      <c r="BX80">
        <v>7.3718968778848648E-3</v>
      </c>
      <c r="BY80">
        <v>2.426346018910408E-2</v>
      </c>
      <c r="BZ80">
        <v>2.2880248725414276E-3</v>
      </c>
      <c r="CA80">
        <v>2.9690022164047012E-2</v>
      </c>
      <c r="CB80">
        <v>1.4758373899865456E-2</v>
      </c>
      <c r="CC80">
        <v>1.2743481823646869E-2</v>
      </c>
      <c r="CD80">
        <v>8.5735755730501559E-3</v>
      </c>
      <c r="CE80">
        <v>6.9411265461102375E-3</v>
      </c>
      <c r="CF80">
        <v>4.0447441392765376E-3</v>
      </c>
      <c r="CG80">
        <v>1.443552075183321E-3</v>
      </c>
      <c r="CH80">
        <v>1.4931648264181556E-2</v>
      </c>
    </row>
    <row r="81" spans="1:86">
      <c r="A81">
        <v>1992</v>
      </c>
      <c r="B81">
        <v>1</v>
      </c>
      <c r="C81">
        <v>1</v>
      </c>
      <c r="D81">
        <v>0.86504435539245605</v>
      </c>
      <c r="E81">
        <v>6.808529794216156E-2</v>
      </c>
      <c r="F81">
        <v>2.1927688270807266E-2</v>
      </c>
      <c r="G81">
        <v>4.5588821172714233E-2</v>
      </c>
      <c r="H81">
        <v>-6.4615800511091948E-4</v>
      </c>
      <c r="I81">
        <v>0.88215714693069458</v>
      </c>
      <c r="J81">
        <v>0.88268929719924927</v>
      </c>
      <c r="K81">
        <v>0.74477261304855347</v>
      </c>
      <c r="L81">
        <v>7.1562975645065308E-2</v>
      </c>
      <c r="M81">
        <v>1.9194146618247032E-2</v>
      </c>
      <c r="N81">
        <v>3.4949127584695816E-2</v>
      </c>
      <c r="O81">
        <v>1.2210387736558914E-2</v>
      </c>
      <c r="P81">
        <v>0.4148881733417511</v>
      </c>
      <c r="Q81">
        <v>0.40520232915878296</v>
      </c>
      <c r="R81">
        <v>0.31175783276557922</v>
      </c>
      <c r="S81">
        <v>5.4929755628108978E-2</v>
      </c>
      <c r="T81">
        <v>1.1965698562562466E-2</v>
      </c>
      <c r="U81">
        <v>1.7125332728028297E-2</v>
      </c>
      <c r="V81">
        <v>9.4237038865685463E-3</v>
      </c>
      <c r="W81">
        <v>0.2965596616268158</v>
      </c>
      <c r="X81">
        <v>0.28481903672218323</v>
      </c>
      <c r="Y81">
        <v>0.20285680890083313</v>
      </c>
      <c r="Z81">
        <v>4.9583248794078827E-2</v>
      </c>
      <c r="AA81">
        <v>1.001888420432806E-2</v>
      </c>
      <c r="AB81">
        <v>1.3762383721768856E-2</v>
      </c>
      <c r="AC81">
        <v>8.5977157577872276E-3</v>
      </c>
      <c r="AD81">
        <v>0.15004910528659821</v>
      </c>
      <c r="AE81">
        <v>0.1380731612443924</v>
      </c>
      <c r="AF81">
        <v>8.1742286682128906E-2</v>
      </c>
      <c r="AG81">
        <v>3.446858748793602E-2</v>
      </c>
      <c r="AH81">
        <v>6.7236283794045448E-3</v>
      </c>
      <c r="AI81">
        <v>8.6451945826411247E-3</v>
      </c>
      <c r="AJ81">
        <v>6.4934599213302135E-3</v>
      </c>
      <c r="AK81">
        <v>0.11435899138450623</v>
      </c>
      <c r="AL81">
        <v>0.10336282849311829</v>
      </c>
      <c r="AM81">
        <v>5.8073129504919052E-2</v>
      </c>
      <c r="AN81">
        <v>2.7358779683709145E-2</v>
      </c>
      <c r="AO81">
        <v>5.5329776369035244E-3</v>
      </c>
      <c r="AP81">
        <v>7.0804762654006481E-3</v>
      </c>
      <c r="AQ81">
        <v>5.3174607455730438E-3</v>
      </c>
      <c r="AR81">
        <v>6.1342786997556686E-2</v>
      </c>
      <c r="AS81">
        <v>5.3022023290395737E-2</v>
      </c>
      <c r="AT81">
        <v>2.69304309040308E-2</v>
      </c>
      <c r="AU81">
        <v>1.5250013209879398E-2</v>
      </c>
      <c r="AV81">
        <v>3.4929215908050537E-3</v>
      </c>
      <c r="AW81">
        <v>4.2110783979296684E-3</v>
      </c>
      <c r="AX81">
        <v>3.1375810503959656E-3</v>
      </c>
      <c r="AY81">
        <v>2.5015244260430336E-2</v>
      </c>
      <c r="AZ81">
        <v>2.046019583940506E-2</v>
      </c>
      <c r="BA81">
        <v>8.9330123737454414E-3</v>
      </c>
      <c r="BB81">
        <v>6.8367654457688332E-3</v>
      </c>
      <c r="BC81">
        <v>1.5826761955395341E-3</v>
      </c>
      <c r="BD81">
        <v>1.8374747596681118E-3</v>
      </c>
      <c r="BE81">
        <v>1.2702668318524957E-3</v>
      </c>
      <c r="BF81">
        <v>0.11784285306930542</v>
      </c>
      <c r="BG81">
        <v>0.11731070280075073</v>
      </c>
      <c r="BH81">
        <v>0.12027174234390259</v>
      </c>
      <c r="BI81">
        <v>-3.4776777029037476E-3</v>
      </c>
      <c r="BJ81">
        <v>2.7335416525602341E-3</v>
      </c>
      <c r="BK81">
        <v>1.0639693588018417E-2</v>
      </c>
      <c r="BL81">
        <v>-1.2856545741669834E-2</v>
      </c>
      <c r="BM81">
        <v>0.5851118266582489</v>
      </c>
      <c r="BN81">
        <v>0.59479767084121704</v>
      </c>
      <c r="BO81">
        <v>0.55328652262687683</v>
      </c>
      <c r="BP81">
        <v>1.3155542314052582E-2</v>
      </c>
      <c r="BQ81">
        <v>9.9619897082448006E-3</v>
      </c>
      <c r="BR81">
        <v>2.8463488444685936E-2</v>
      </c>
      <c r="BS81">
        <v>-1.0069861891679466E-2</v>
      </c>
      <c r="BT81">
        <v>0.46726897358894348</v>
      </c>
      <c r="BU81">
        <v>0.47748696804046631</v>
      </c>
      <c r="BV81">
        <v>0.43301478028297424</v>
      </c>
      <c r="BW81">
        <v>1.6633220016956329E-2</v>
      </c>
      <c r="BX81">
        <v>7.2284480556845665E-3</v>
      </c>
      <c r="BY81">
        <v>1.7823794856667519E-2</v>
      </c>
      <c r="BZ81">
        <v>2.7866838499903679E-3</v>
      </c>
      <c r="CA81">
        <v>3.2595302537913304E-2</v>
      </c>
      <c r="CB81">
        <v>1.7130306560082072E-2</v>
      </c>
      <c r="CC81">
        <v>1.5112600007417558E-2</v>
      </c>
      <c r="CD81">
        <v>1.10288108046843E-2</v>
      </c>
      <c r="CE81">
        <v>9.2049485747594841E-3</v>
      </c>
      <c r="CF81">
        <v>5.6599783056209291E-3</v>
      </c>
      <c r="CG81">
        <v>2.2474647672960147E-3</v>
      </c>
      <c r="CH81">
        <v>1.5464995977831231E-2</v>
      </c>
    </row>
    <row r="82" spans="1:86">
      <c r="A82">
        <v>1993</v>
      </c>
      <c r="B82">
        <v>1</v>
      </c>
      <c r="C82">
        <v>1</v>
      </c>
      <c r="D82">
        <v>0.87375921010971069</v>
      </c>
      <c r="E82">
        <v>6.7647114396095276E-2</v>
      </c>
      <c r="F82">
        <v>2.1989483386278152E-2</v>
      </c>
      <c r="G82">
        <v>3.610600158572197E-2</v>
      </c>
      <c r="H82">
        <v>4.9818813567981124E-4</v>
      </c>
      <c r="I82">
        <v>0.88312077522277832</v>
      </c>
      <c r="J82">
        <v>0.88358300924301147</v>
      </c>
      <c r="K82">
        <v>0.7535131573677063</v>
      </c>
      <c r="L82">
        <v>7.0774905383586884E-2</v>
      </c>
      <c r="M82">
        <v>1.8849465996026993E-2</v>
      </c>
      <c r="N82">
        <v>2.7306925505399704E-2</v>
      </c>
      <c r="O82">
        <v>1.3138514943420887E-2</v>
      </c>
      <c r="P82">
        <v>0.41408482193946838</v>
      </c>
      <c r="Q82">
        <v>0.40261507034301758</v>
      </c>
      <c r="R82">
        <v>0.31278848648071289</v>
      </c>
      <c r="S82">
        <v>5.4761931300163269E-2</v>
      </c>
      <c r="T82">
        <v>1.136774942278862E-2</v>
      </c>
      <c r="U82">
        <v>1.405256986618042E-2</v>
      </c>
      <c r="V82">
        <v>9.6443202346563339E-3</v>
      </c>
      <c r="W82">
        <v>0.29467785358428955</v>
      </c>
      <c r="X82">
        <v>0.28070387244224548</v>
      </c>
      <c r="Y82">
        <v>0.20250281691551208</v>
      </c>
      <c r="Z82">
        <v>4.8821259289979935E-2</v>
      </c>
      <c r="AA82">
        <v>9.4665735960006714E-3</v>
      </c>
      <c r="AB82">
        <v>1.1304545216262341E-2</v>
      </c>
      <c r="AC82">
        <v>8.6086839437484741E-3</v>
      </c>
      <c r="AD82">
        <v>0.14601139724254608</v>
      </c>
      <c r="AE82">
        <v>0.13189700245857239</v>
      </c>
      <c r="AF82">
        <v>7.8645810484886169E-2</v>
      </c>
      <c r="AG82">
        <v>3.3508069813251495E-2</v>
      </c>
      <c r="AH82">
        <v>6.1349803581833839E-3</v>
      </c>
      <c r="AI82">
        <v>7.2483965195715427E-3</v>
      </c>
      <c r="AJ82">
        <v>6.3597518019378185E-3</v>
      </c>
      <c r="AK82">
        <v>0.11034292727708817</v>
      </c>
      <c r="AL82">
        <v>9.7143150866031647E-2</v>
      </c>
      <c r="AM82">
        <v>5.4729294031858444E-2</v>
      </c>
      <c r="AN82">
        <v>2.6312975212931633E-2</v>
      </c>
      <c r="AO82">
        <v>4.9568712711334229E-3</v>
      </c>
      <c r="AP82">
        <v>5.8760005049407482E-3</v>
      </c>
      <c r="AQ82">
        <v>5.2680070511996746E-3</v>
      </c>
      <c r="AR82">
        <v>5.8508288115262985E-2</v>
      </c>
      <c r="AS82">
        <v>4.8396766185760498E-2</v>
      </c>
      <c r="AT82">
        <v>2.3679519072175026E-2</v>
      </c>
      <c r="AU82">
        <v>1.5030696988105774E-2</v>
      </c>
      <c r="AV82">
        <v>2.9947289731353521E-3</v>
      </c>
      <c r="AW82">
        <v>3.5630813799798489E-3</v>
      </c>
      <c r="AX82">
        <v>3.1287409365177155E-3</v>
      </c>
      <c r="AY82">
        <v>2.3699628189206123E-2</v>
      </c>
      <c r="AZ82">
        <v>1.7944434657692909E-2</v>
      </c>
      <c r="BA82">
        <v>7.0158825255930424E-3</v>
      </c>
      <c r="BB82">
        <v>6.7339041270315647E-3</v>
      </c>
      <c r="BC82">
        <v>1.3072957517579198E-3</v>
      </c>
      <c r="BD82">
        <v>1.5784010756760836E-3</v>
      </c>
      <c r="BE82">
        <v>1.3089519925415516E-3</v>
      </c>
      <c r="BF82">
        <v>0.11687922477722168</v>
      </c>
      <c r="BG82">
        <v>0.11641699075698853</v>
      </c>
      <c r="BH82">
        <v>0.12024605274200439</v>
      </c>
      <c r="BI82">
        <v>-3.1277909874916077E-3</v>
      </c>
      <c r="BJ82">
        <v>3.1400173902511597E-3</v>
      </c>
      <c r="BK82">
        <v>8.7990760803222656E-3</v>
      </c>
      <c r="BL82">
        <v>-1.2640326807741076E-2</v>
      </c>
      <c r="BM82">
        <v>0.58591517806053162</v>
      </c>
      <c r="BN82">
        <v>0.59738492965698242</v>
      </c>
      <c r="BO82">
        <v>0.5609707236289978</v>
      </c>
      <c r="BP82">
        <v>1.2885183095932007E-2</v>
      </c>
      <c r="BQ82">
        <v>1.0621733963489532E-2</v>
      </c>
      <c r="BR82">
        <v>2.205343171954155E-2</v>
      </c>
      <c r="BS82">
        <v>-9.1461320989765227E-3</v>
      </c>
      <c r="BT82">
        <v>0.46903595328330994</v>
      </c>
      <c r="BU82">
        <v>0.4809679388999939</v>
      </c>
      <c r="BV82">
        <v>0.44072467088699341</v>
      </c>
      <c r="BW82">
        <v>1.6012974083423615E-2</v>
      </c>
      <c r="BX82">
        <v>7.4817165732383728E-3</v>
      </c>
      <c r="BY82">
        <v>1.3254355639219284E-2</v>
      </c>
      <c r="BZ82">
        <v>3.4941947087645531E-3</v>
      </c>
      <c r="CA82">
        <v>3.8748256843347956E-2</v>
      </c>
      <c r="CB82">
        <v>1.9944604362030754E-2</v>
      </c>
      <c r="CC82">
        <v>1.7657546893441737E-2</v>
      </c>
      <c r="CD82">
        <v>1.2505546426097377E-2</v>
      </c>
      <c r="CE82">
        <v>1.0562214367864399E-2</v>
      </c>
      <c r="CF82">
        <v>6.5188045393094222E-3</v>
      </c>
      <c r="CG82">
        <v>2.6011159948903188E-3</v>
      </c>
      <c r="CH82">
        <v>1.8803652481317202E-2</v>
      </c>
    </row>
    <row r="83" spans="1:86">
      <c r="A83">
        <v>1994</v>
      </c>
      <c r="B83">
        <v>1</v>
      </c>
      <c r="C83">
        <v>1</v>
      </c>
      <c r="D83">
        <v>0.87201428413391113</v>
      </c>
      <c r="E83">
        <v>7.1845486760139465E-2</v>
      </c>
      <c r="F83">
        <v>2.163071371614933E-2</v>
      </c>
      <c r="G83">
        <v>3.3056072890758514E-2</v>
      </c>
      <c r="H83">
        <v>1.4534296933561563E-3</v>
      </c>
      <c r="I83">
        <v>0.88212615251541138</v>
      </c>
      <c r="J83">
        <v>0.88229727745056152</v>
      </c>
      <c r="K83">
        <v>0.75047391653060913</v>
      </c>
      <c r="L83">
        <v>7.4361167848110199E-2</v>
      </c>
      <c r="M83">
        <v>1.8322587013244629E-2</v>
      </c>
      <c r="N83">
        <v>2.5067852810025215E-2</v>
      </c>
      <c r="O83">
        <v>1.4077406376600266E-2</v>
      </c>
      <c r="P83">
        <v>0.41429182887077332</v>
      </c>
      <c r="Q83">
        <v>0.40267252922058105</v>
      </c>
      <c r="R83">
        <v>0.3094603419303894</v>
      </c>
      <c r="S83">
        <v>5.850725993514061E-2</v>
      </c>
      <c r="T83">
        <v>1.1431996710598469E-2</v>
      </c>
      <c r="U83">
        <v>1.2917674146592617E-2</v>
      </c>
      <c r="V83">
        <v>1.0355247184634209E-2</v>
      </c>
      <c r="W83">
        <v>0.29500612616539001</v>
      </c>
      <c r="X83">
        <v>0.2811012864112854</v>
      </c>
      <c r="Y83">
        <v>0.19892969727516174</v>
      </c>
      <c r="Z83">
        <v>5.2541285753250122E-2</v>
      </c>
      <c r="AA83">
        <v>9.6588209271430969E-3</v>
      </c>
      <c r="AB83">
        <v>1.0587321594357491E-2</v>
      </c>
      <c r="AC83">
        <v>9.3841543421149254E-3</v>
      </c>
      <c r="AD83">
        <v>0.14616511762142181</v>
      </c>
      <c r="AE83">
        <v>0.13195206224918365</v>
      </c>
      <c r="AF83">
        <v>7.5496010482311249E-2</v>
      </c>
      <c r="AG83">
        <v>3.6545686423778534E-2</v>
      </c>
      <c r="AH83">
        <v>6.2547954730689526E-3</v>
      </c>
      <c r="AI83">
        <v>6.9341338239610195E-3</v>
      </c>
      <c r="AJ83">
        <v>6.7214262671768665E-3</v>
      </c>
      <c r="AK83">
        <v>0.11021211743354797</v>
      </c>
      <c r="AL83">
        <v>9.691222757101059E-2</v>
      </c>
      <c r="AM83">
        <v>5.1247101277112961E-2</v>
      </c>
      <c r="AN83">
        <v>2.9330771416425705E-2</v>
      </c>
      <c r="AO83">
        <v>5.1345229148864746E-3</v>
      </c>
      <c r="AP83">
        <v>5.7432199828326702E-3</v>
      </c>
      <c r="AQ83">
        <v>5.4566147737205029E-3</v>
      </c>
      <c r="AR83">
        <v>5.8493964374065399E-2</v>
      </c>
      <c r="AS83">
        <v>4.8072107136249542E-2</v>
      </c>
      <c r="AT83">
        <v>2.0870426669716835E-2</v>
      </c>
      <c r="AU83">
        <v>1.7315488308668137E-2</v>
      </c>
      <c r="AV83">
        <v>3.1148854177445173E-3</v>
      </c>
      <c r="AW83">
        <v>3.6263687070459127E-3</v>
      </c>
      <c r="AX83">
        <v>3.1449396628886461E-3</v>
      </c>
      <c r="AY83">
        <v>2.3685585707426071E-2</v>
      </c>
      <c r="AZ83">
        <v>1.7758816480636597E-2</v>
      </c>
      <c r="BA83">
        <v>5.7218968868255615E-3</v>
      </c>
      <c r="BB83">
        <v>7.6670609414577484E-3</v>
      </c>
      <c r="BC83">
        <v>1.4135201927274466E-3</v>
      </c>
      <c r="BD83">
        <v>1.6162751708179712E-3</v>
      </c>
      <c r="BE83">
        <v>1.3400635216385126E-3</v>
      </c>
      <c r="BF83">
        <v>0.11787384748458862</v>
      </c>
      <c r="BG83">
        <v>0.11770272254943848</v>
      </c>
      <c r="BH83">
        <v>0.121540367603302</v>
      </c>
      <c r="BI83">
        <v>-2.5156810879707336E-3</v>
      </c>
      <c r="BJ83">
        <v>3.3081267029047012E-3</v>
      </c>
      <c r="BK83">
        <v>7.9882200807332993E-3</v>
      </c>
      <c r="BL83">
        <v>-1.2623976683244109E-2</v>
      </c>
      <c r="BM83">
        <v>0.58570817112922668</v>
      </c>
      <c r="BN83">
        <v>0.59732747077941895</v>
      </c>
      <c r="BO83">
        <v>0.56255394220352173</v>
      </c>
      <c r="BP83">
        <v>1.3338226824998856E-2</v>
      </c>
      <c r="BQ83">
        <v>1.0198717005550861E-2</v>
      </c>
      <c r="BR83">
        <v>2.0138398744165897E-2</v>
      </c>
      <c r="BS83">
        <v>-8.9018174912780523E-3</v>
      </c>
      <c r="BT83">
        <v>0.46783432364463806</v>
      </c>
      <c r="BU83">
        <v>0.47962474822998047</v>
      </c>
      <c r="BV83">
        <v>0.44101357460021973</v>
      </c>
      <c r="BW83">
        <v>1.5853907912969589E-2</v>
      </c>
      <c r="BX83">
        <v>6.8905903026461601E-3</v>
      </c>
      <c r="BY83">
        <v>1.2150178663432598E-2</v>
      </c>
      <c r="BZ83">
        <v>3.7221591919660568E-3</v>
      </c>
      <c r="CA83">
        <v>3.6554340619359048E-2</v>
      </c>
      <c r="CB83">
        <v>1.8858451964021965E-2</v>
      </c>
      <c r="CC83">
        <v>1.6364372136592319E-2</v>
      </c>
      <c r="CD83">
        <v>1.16742908402381E-2</v>
      </c>
      <c r="CE83">
        <v>9.7594336141316115E-3</v>
      </c>
      <c r="CF83">
        <v>5.7691826689294321E-3</v>
      </c>
      <c r="CG83">
        <v>2.3346612416502532E-3</v>
      </c>
      <c r="CH83">
        <v>1.7695888655337083E-2</v>
      </c>
    </row>
    <row r="84" spans="1:86">
      <c r="A84">
        <v>1995</v>
      </c>
      <c r="B84">
        <v>1</v>
      </c>
      <c r="C84">
        <v>1</v>
      </c>
      <c r="D84">
        <v>0.86640250682830811</v>
      </c>
      <c r="E84">
        <v>7.0899389684200287E-2</v>
      </c>
      <c r="F84">
        <v>2.329399436712265E-2</v>
      </c>
      <c r="G84">
        <v>3.8122661411762238E-2</v>
      </c>
      <c r="H84">
        <v>1.2814708752557635E-3</v>
      </c>
      <c r="I84">
        <v>0.88280856609344482</v>
      </c>
      <c r="J84">
        <v>0.88247615098953247</v>
      </c>
      <c r="K84">
        <v>0.74571818113327026</v>
      </c>
      <c r="L84">
        <v>7.329171895980835E-2</v>
      </c>
      <c r="M84">
        <v>2.0083654671907425E-2</v>
      </c>
      <c r="N84">
        <v>2.9571494087576866E-2</v>
      </c>
      <c r="O84">
        <v>1.3811138458549976E-2</v>
      </c>
      <c r="P84">
        <v>0.42264163494110107</v>
      </c>
      <c r="Q84">
        <v>0.40943396091461182</v>
      </c>
      <c r="R84">
        <v>0.31336414813995361</v>
      </c>
      <c r="S84">
        <v>5.781521275639534E-2</v>
      </c>
      <c r="T84">
        <v>1.2634413316845894E-2</v>
      </c>
      <c r="U84">
        <v>1.5430988743901253E-2</v>
      </c>
      <c r="V84">
        <v>1.018918864428997E-2</v>
      </c>
      <c r="W84">
        <v>0.30372264981269836</v>
      </c>
      <c r="X84">
        <v>0.28789451718330383</v>
      </c>
      <c r="Y84">
        <v>0.20285601913928986</v>
      </c>
      <c r="Z84">
        <v>5.2417952567338943E-2</v>
      </c>
      <c r="AA84">
        <v>1.0708030313253403E-2</v>
      </c>
      <c r="AB84">
        <v>1.2700426392257214E-2</v>
      </c>
      <c r="AC84">
        <v>9.2120906338095665E-3</v>
      </c>
      <c r="AD84">
        <v>0.15382659435272217</v>
      </c>
      <c r="AE84">
        <v>0.13755936920642853</v>
      </c>
      <c r="AF84">
        <v>7.9445205628871918E-2</v>
      </c>
      <c r="AG84">
        <v>3.6353763192892075E-2</v>
      </c>
      <c r="AH84">
        <v>6.9953254424035549E-3</v>
      </c>
      <c r="AI84">
        <v>8.1340260803699493E-3</v>
      </c>
      <c r="AJ84">
        <v>6.6310577094554901E-3</v>
      </c>
      <c r="AK84">
        <v>0.11699593067169189</v>
      </c>
      <c r="AL84">
        <v>0.10180539637804031</v>
      </c>
      <c r="AM84">
        <v>5.5018562823534012E-2</v>
      </c>
      <c r="AN84">
        <v>2.9142672196030617E-2</v>
      </c>
      <c r="AO84">
        <v>5.6824507191777229E-3</v>
      </c>
      <c r="AP84">
        <v>6.6008702851831913E-3</v>
      </c>
      <c r="AQ84">
        <v>5.360837560147047E-3</v>
      </c>
      <c r="AR84">
        <v>6.3001468777656555E-2</v>
      </c>
      <c r="AS84">
        <v>5.1158998161554337E-2</v>
      </c>
      <c r="AT84">
        <v>2.3152703419327736E-2</v>
      </c>
      <c r="AU84">
        <v>1.704806461930275E-2</v>
      </c>
      <c r="AV84">
        <v>3.5812170244753361E-3</v>
      </c>
      <c r="AW84">
        <v>4.1189221665263176E-3</v>
      </c>
      <c r="AX84">
        <v>3.2580906990915537E-3</v>
      </c>
      <c r="AY84">
        <v>2.5305017828941345E-2</v>
      </c>
      <c r="AZ84">
        <v>1.9008731469511986E-2</v>
      </c>
      <c r="BA84">
        <v>6.8025821819901466E-3</v>
      </c>
      <c r="BB84">
        <v>7.4411644600331783E-3</v>
      </c>
      <c r="BC84">
        <v>1.6394818667322397E-3</v>
      </c>
      <c r="BD84">
        <v>1.8269888823851943E-3</v>
      </c>
      <c r="BE84">
        <v>1.2985148932784796E-3</v>
      </c>
      <c r="BF84">
        <v>0.11719143390655518</v>
      </c>
      <c r="BG84">
        <v>0.11752384901046753</v>
      </c>
      <c r="BH84">
        <v>0.12068432569503784</v>
      </c>
      <c r="BI84">
        <v>-2.3923292756080627E-3</v>
      </c>
      <c r="BJ84">
        <v>3.2103396952152252E-3</v>
      </c>
      <c r="BK84">
        <v>8.5511673241853714E-3</v>
      </c>
      <c r="BL84">
        <v>-1.2529667583294213E-2</v>
      </c>
      <c r="BM84">
        <v>0.57735836505889893</v>
      </c>
      <c r="BN84">
        <v>0.59056603908538818</v>
      </c>
      <c r="BO84">
        <v>0.55303835868835449</v>
      </c>
      <c r="BP84">
        <v>1.3084176927804947E-2</v>
      </c>
      <c r="BQ84">
        <v>1.0659581050276756E-2</v>
      </c>
      <c r="BR84">
        <v>2.2691672667860985E-2</v>
      </c>
      <c r="BS84">
        <v>-8.9077177690342069E-3</v>
      </c>
      <c r="BT84">
        <v>0.46016693115234375</v>
      </c>
      <c r="BU84">
        <v>0.47304219007492065</v>
      </c>
      <c r="BV84">
        <v>0.43235403299331665</v>
      </c>
      <c r="BW84">
        <v>1.547650620341301E-2</v>
      </c>
      <c r="BX84">
        <v>7.4492413550615311E-3</v>
      </c>
      <c r="BY84">
        <v>1.4140505343675613E-2</v>
      </c>
      <c r="BZ84">
        <v>3.621949814260006E-3</v>
      </c>
      <c r="CA84">
        <v>4.1326119005793381E-2</v>
      </c>
      <c r="CB84">
        <v>2.2622436000000003E-2</v>
      </c>
      <c r="CC84">
        <v>1.9922700000000002E-2</v>
      </c>
      <c r="CD84">
        <v>1.4272040000000003E-2</v>
      </c>
      <c r="CE84">
        <v>1.1735899999999999E-2</v>
      </c>
      <c r="CF84">
        <v>6.8366760000000007E-3</v>
      </c>
      <c r="CG84">
        <v>2.4611399999999997E-3</v>
      </c>
      <c r="CH84">
        <v>1.8703683005793378E-2</v>
      </c>
    </row>
    <row r="85" spans="1:86">
      <c r="A85">
        <v>1996</v>
      </c>
      <c r="B85">
        <v>1</v>
      </c>
      <c r="C85">
        <v>1</v>
      </c>
      <c r="D85">
        <v>0.86094999313354492</v>
      </c>
      <c r="E85">
        <v>7.3337212204933167E-2</v>
      </c>
      <c r="F85">
        <v>2.4109378457069397E-2</v>
      </c>
      <c r="G85">
        <v>3.8316983729600906E-2</v>
      </c>
      <c r="H85">
        <v>3.28644341789186E-3</v>
      </c>
      <c r="I85">
        <v>0.88423347473144531</v>
      </c>
      <c r="J85">
        <v>0.88241946697235107</v>
      </c>
      <c r="K85">
        <v>0.74114006757736206</v>
      </c>
      <c r="L85">
        <v>7.5341746211051941E-2</v>
      </c>
      <c r="M85">
        <v>2.0891755819320679E-2</v>
      </c>
      <c r="N85">
        <v>3.0195256695151329E-2</v>
      </c>
      <c r="O85">
        <v>1.4850662089884281E-2</v>
      </c>
      <c r="P85">
        <v>0.43544870615005493</v>
      </c>
      <c r="Q85">
        <v>0.41538187861442566</v>
      </c>
      <c r="R85">
        <v>0.31494790315628052</v>
      </c>
      <c r="S85">
        <v>6.0107633471488953E-2</v>
      </c>
      <c r="T85">
        <v>1.3298215344548225E-2</v>
      </c>
      <c r="U85">
        <v>1.5820896252989769E-2</v>
      </c>
      <c r="V85">
        <v>1.1207224801182747E-2</v>
      </c>
      <c r="W85">
        <v>0.31858891248703003</v>
      </c>
      <c r="X85">
        <v>0.29495507478713989</v>
      </c>
      <c r="Y85">
        <v>0.20646987855434418</v>
      </c>
      <c r="Z85">
        <v>5.4508797824382782E-2</v>
      </c>
      <c r="AA85">
        <v>1.1206186376512051E-2</v>
      </c>
      <c r="AB85">
        <v>1.2703167274594307E-2</v>
      </c>
      <c r="AC85">
        <v>1.0067066177725792E-2</v>
      </c>
      <c r="AD85">
        <v>0.16816900670528412</v>
      </c>
      <c r="AE85">
        <v>0.14356821775436401</v>
      </c>
      <c r="AF85">
        <v>8.3169244229793549E-2</v>
      </c>
      <c r="AG85">
        <v>3.7914805114269257E-2</v>
      </c>
      <c r="AH85">
        <v>7.3930872604250908E-3</v>
      </c>
      <c r="AI85">
        <v>8.1063108518719673E-3</v>
      </c>
      <c r="AJ85">
        <v>6.9847679696977139E-3</v>
      </c>
      <c r="AK85">
        <v>0.13030032813549042</v>
      </c>
      <c r="AL85">
        <v>0.10704097151756287</v>
      </c>
      <c r="AM85">
        <v>5.8205645531415939E-2</v>
      </c>
      <c r="AN85">
        <v>3.0515138059854507E-2</v>
      </c>
      <c r="AO85">
        <v>5.9132436290383339E-3</v>
      </c>
      <c r="AP85">
        <v>6.6672451794147491E-3</v>
      </c>
      <c r="AQ85">
        <v>5.7397019118070602E-3</v>
      </c>
      <c r="AR85">
        <v>7.3433101177215576E-2</v>
      </c>
      <c r="AS85">
        <v>5.4874248802661896E-2</v>
      </c>
      <c r="AT85">
        <v>2.5236651301383972E-2</v>
      </c>
      <c r="AU85">
        <v>1.8264206126332283E-2</v>
      </c>
      <c r="AV85">
        <v>3.6941776052117348E-3</v>
      </c>
      <c r="AW85">
        <v>4.2039575055241585E-3</v>
      </c>
      <c r="AX85">
        <v>3.4752553328871727E-3</v>
      </c>
      <c r="AY85">
        <v>3.1435556709766388E-2</v>
      </c>
      <c r="AZ85">
        <v>2.089589461684227E-2</v>
      </c>
      <c r="BA85">
        <v>7.9677607864141464E-3</v>
      </c>
      <c r="BB85">
        <v>7.8542549163103104E-3</v>
      </c>
      <c r="BC85">
        <v>1.7020952655002475E-3</v>
      </c>
      <c r="BD85">
        <v>1.9229385070502758E-3</v>
      </c>
      <c r="BE85">
        <v>1.4488454908132553E-3</v>
      </c>
      <c r="BF85">
        <v>0.11576652526855469</v>
      </c>
      <c r="BG85">
        <v>0.11758053302764893</v>
      </c>
      <c r="BH85">
        <v>0.11980992555618286</v>
      </c>
      <c r="BI85">
        <v>-2.0045340061187744E-3</v>
      </c>
      <c r="BJ85">
        <v>3.2176226377487183E-3</v>
      </c>
      <c r="BK85">
        <v>8.1217270344495773E-3</v>
      </c>
      <c r="BL85">
        <v>-1.1564218671992421E-2</v>
      </c>
      <c r="BM85">
        <v>0.56455129384994507</v>
      </c>
      <c r="BN85">
        <v>0.58461812138557434</v>
      </c>
      <c r="BO85">
        <v>0.5460020899772644</v>
      </c>
      <c r="BP85">
        <v>1.3229578733444214E-2</v>
      </c>
      <c r="BQ85">
        <v>1.0811163112521172E-2</v>
      </c>
      <c r="BR85">
        <v>2.2496087476611137E-2</v>
      </c>
      <c r="BS85">
        <v>-7.9207813832908869E-3</v>
      </c>
      <c r="BT85">
        <v>0.44878476858139038</v>
      </c>
      <c r="BU85">
        <v>0.46703758835792542</v>
      </c>
      <c r="BV85">
        <v>0.42619216442108154</v>
      </c>
      <c r="BW85">
        <v>1.5234112739562988E-2</v>
      </c>
      <c r="BX85">
        <v>7.5935404747724533E-3</v>
      </c>
      <c r="BY85">
        <v>1.437436044216156E-2</v>
      </c>
      <c r="BZ85">
        <v>3.6434372887015343E-3</v>
      </c>
      <c r="CA85">
        <v>5.7906333722806951E-2</v>
      </c>
      <c r="CB85">
        <v>3.3541325000000004E-2</v>
      </c>
      <c r="CC85">
        <v>2.9714040000000001E-2</v>
      </c>
      <c r="CD85">
        <v>2.1329784000000001E-2</v>
      </c>
      <c r="CE85">
        <v>1.7763284000000004E-2</v>
      </c>
      <c r="CF85">
        <v>1.0681949999999999E-2</v>
      </c>
      <c r="CG85">
        <v>4.3642760000000003E-3</v>
      </c>
      <c r="CH85">
        <v>2.4365008722806947E-2</v>
      </c>
    </row>
    <row r="86" spans="1:86">
      <c r="A86">
        <v>1997</v>
      </c>
      <c r="B86">
        <v>1</v>
      </c>
      <c r="C86">
        <v>1</v>
      </c>
      <c r="D86">
        <v>0.85799312591552734</v>
      </c>
      <c r="E86">
        <v>7.5121462345123291E-2</v>
      </c>
      <c r="F86">
        <v>2.594749815762043E-2</v>
      </c>
      <c r="G86">
        <v>3.697388619184494E-2</v>
      </c>
      <c r="H86">
        <v>3.9640367031097412E-3</v>
      </c>
      <c r="I86">
        <v>0.88526397943496704</v>
      </c>
      <c r="J86">
        <v>0.88235259056091309</v>
      </c>
      <c r="K86">
        <v>0.73870730400085449</v>
      </c>
      <c r="L86">
        <v>7.6576113700866699E-2</v>
      </c>
      <c r="M86">
        <v>2.2592773661017418E-2</v>
      </c>
      <c r="N86">
        <v>2.9204973950982094E-2</v>
      </c>
      <c r="O86">
        <v>1.5271425247192383E-2</v>
      </c>
      <c r="P86">
        <v>0.44697046279907227</v>
      </c>
      <c r="Q86">
        <v>0.42097514867782593</v>
      </c>
      <c r="R86">
        <v>0.31838834285736084</v>
      </c>
      <c r="S86">
        <v>6.1227377504110336E-2</v>
      </c>
      <c r="T86">
        <v>1.4454681426286697E-2</v>
      </c>
      <c r="U86">
        <v>1.5309653244912624E-2</v>
      </c>
      <c r="V86">
        <v>1.1595106683671474E-2</v>
      </c>
      <c r="W86">
        <v>0.33229991793632507</v>
      </c>
      <c r="X86">
        <v>0.3016318678855896</v>
      </c>
      <c r="Y86">
        <v>0.21069183945655823</v>
      </c>
      <c r="Z86">
        <v>5.555521696805954E-2</v>
      </c>
      <c r="AA86">
        <v>1.218725461512804E-2</v>
      </c>
      <c r="AB86">
        <v>1.2829527258872986E-2</v>
      </c>
      <c r="AC86">
        <v>1.0368038900196552E-2</v>
      </c>
      <c r="AD86">
        <v>0.18127042055130005</v>
      </c>
      <c r="AE86">
        <v>0.14990188181400299</v>
      </c>
      <c r="AF86">
        <v>8.7843440473079681E-2</v>
      </c>
      <c r="AG86">
        <v>3.901667520403862E-2</v>
      </c>
      <c r="AH86">
        <v>7.683036383241415E-3</v>
      </c>
      <c r="AI86">
        <v>8.0442158505320549E-3</v>
      </c>
      <c r="AJ86">
        <v>7.314508780837059E-3</v>
      </c>
      <c r="AK86">
        <v>0.14263638854026794</v>
      </c>
      <c r="AL86">
        <v>0.11307250708341599</v>
      </c>
      <c r="AM86">
        <v>6.2276203185319901E-2</v>
      </c>
      <c r="AN86">
        <v>3.1807564198970795E-2</v>
      </c>
      <c r="AO86">
        <v>6.2406100332736969E-3</v>
      </c>
      <c r="AP86">
        <v>6.666786503046751E-3</v>
      </c>
      <c r="AQ86">
        <v>6.0813445597887039E-3</v>
      </c>
      <c r="AR86">
        <v>8.2661785185337067E-2</v>
      </c>
      <c r="AS86">
        <v>5.9352334588766098E-2</v>
      </c>
      <c r="AT86">
        <v>2.8557300567626953E-2</v>
      </c>
      <c r="AU86">
        <v>1.910967193543911E-2</v>
      </c>
      <c r="AV86">
        <v>3.770716255530715E-3</v>
      </c>
      <c r="AW86">
        <v>4.2138122953474522E-3</v>
      </c>
      <c r="AX86">
        <v>3.700832836329937E-3</v>
      </c>
      <c r="AY86">
        <v>3.5914283245801926E-2</v>
      </c>
      <c r="AZ86">
        <v>2.2782133892178535E-2</v>
      </c>
      <c r="BA86">
        <v>9.7580011934041977E-3</v>
      </c>
      <c r="BB86">
        <v>7.967926561832428E-3</v>
      </c>
      <c r="BC86">
        <v>1.6140749212354422E-3</v>
      </c>
      <c r="BD86">
        <v>1.898293849080801E-3</v>
      </c>
      <c r="BE86">
        <v>1.5438380651175976E-3</v>
      </c>
      <c r="BF86">
        <v>0.11473602056503296</v>
      </c>
      <c r="BG86">
        <v>0.11764740943908691</v>
      </c>
      <c r="BH86">
        <v>0.11928582191467285</v>
      </c>
      <c r="BI86">
        <v>-1.4546513557434082E-3</v>
      </c>
      <c r="BJ86">
        <v>3.3547244966030121E-3</v>
      </c>
      <c r="BK86">
        <v>7.7689122408628464E-3</v>
      </c>
      <c r="BL86">
        <v>-1.1307388544082642E-2</v>
      </c>
      <c r="BM86">
        <v>0.55302953720092773</v>
      </c>
      <c r="BN86">
        <v>0.57902485132217407</v>
      </c>
      <c r="BO86">
        <v>0.5396047830581665</v>
      </c>
      <c r="BP86">
        <v>1.3894084841012955E-2</v>
      </c>
      <c r="BQ86">
        <v>1.1492816731333733E-2</v>
      </c>
      <c r="BR86">
        <v>2.1664232946932316E-2</v>
      </c>
      <c r="BS86">
        <v>-7.6310699805617332E-3</v>
      </c>
      <c r="BT86">
        <v>0.43829351663589478</v>
      </c>
      <c r="BU86">
        <v>0.46137744188308716</v>
      </c>
      <c r="BV86">
        <v>0.42031896114349365</v>
      </c>
      <c r="BW86">
        <v>1.5348736196756363E-2</v>
      </c>
      <c r="BX86">
        <v>8.1380922347307205E-3</v>
      </c>
      <c r="BY86">
        <v>1.3895320706069469E-2</v>
      </c>
      <c r="BZ86">
        <v>3.6763185635209084E-3</v>
      </c>
      <c r="CA86">
        <v>7.6480939074180826E-2</v>
      </c>
      <c r="CB86">
        <v>4.3477450000000001E-2</v>
      </c>
      <c r="CC86">
        <v>3.8538931999999998E-2</v>
      </c>
      <c r="CD86">
        <v>2.7001388000000005E-2</v>
      </c>
      <c r="CE86">
        <v>2.241083E-2</v>
      </c>
      <c r="CF86">
        <v>1.3731189999999999E-2</v>
      </c>
      <c r="CG86">
        <v>5.0836199999999996E-3</v>
      </c>
      <c r="CH86">
        <v>3.3003489074180825E-2</v>
      </c>
    </row>
    <row r="87" spans="1:86">
      <c r="A87">
        <v>1998</v>
      </c>
      <c r="B87">
        <v>1</v>
      </c>
      <c r="C87">
        <v>1</v>
      </c>
      <c r="D87">
        <v>0.85798132419586182</v>
      </c>
      <c r="E87">
        <v>7.6471537351608276E-2</v>
      </c>
      <c r="F87">
        <v>2.3730609565973282E-2</v>
      </c>
      <c r="G87">
        <v>3.5684868693351746E-2</v>
      </c>
      <c r="H87">
        <v>6.1316918581724167E-3</v>
      </c>
      <c r="I87">
        <v>0.88537710905075073</v>
      </c>
      <c r="J87">
        <v>0.88159513473510742</v>
      </c>
      <c r="K87">
        <v>0.73759639263153076</v>
      </c>
      <c r="L87">
        <v>7.8815482556819916E-2</v>
      </c>
      <c r="M87">
        <v>2.0621275529265404E-2</v>
      </c>
      <c r="N87">
        <v>2.8213813900947571E-2</v>
      </c>
      <c r="O87">
        <v>1.6348164528608322E-2</v>
      </c>
      <c r="P87">
        <v>0.45569726824760437</v>
      </c>
      <c r="Q87">
        <v>0.42526277899742126</v>
      </c>
      <c r="R87">
        <v>0.32110223174095154</v>
      </c>
      <c r="S87">
        <v>6.3152700662612915E-2</v>
      </c>
      <c r="T87">
        <v>1.3268790207803249E-2</v>
      </c>
      <c r="U87">
        <v>1.4967324212193489E-2</v>
      </c>
      <c r="V87">
        <v>1.2771729379892349E-2</v>
      </c>
      <c r="W87">
        <v>0.3426327109336853</v>
      </c>
      <c r="X87">
        <v>0.30671402812004089</v>
      </c>
      <c r="Y87">
        <v>0.21464969217777252</v>
      </c>
      <c r="Z87">
        <v>5.7221058756113052E-2</v>
      </c>
      <c r="AA87">
        <v>1.1160586960613728E-2</v>
      </c>
      <c r="AB87">
        <v>1.2216649018228054E-2</v>
      </c>
      <c r="AC87">
        <v>1.1466041207313538E-2</v>
      </c>
      <c r="AD87">
        <v>0.19216349720954895</v>
      </c>
      <c r="AE87">
        <v>0.15474212169647217</v>
      </c>
      <c r="AF87">
        <v>9.1608256101608276E-2</v>
      </c>
      <c r="AG87">
        <v>4.0048345923423767E-2</v>
      </c>
      <c r="AH87">
        <v>7.1226917207241058E-3</v>
      </c>
      <c r="AI87">
        <v>7.8225163742899895E-3</v>
      </c>
      <c r="AJ87">
        <v>8.1403059884905815E-3</v>
      </c>
      <c r="AK87">
        <v>0.15297600626945496</v>
      </c>
      <c r="AL87">
        <v>0.11749027669429779</v>
      </c>
      <c r="AM87">
        <v>6.5943814814090729E-2</v>
      </c>
      <c r="AN87">
        <v>3.2546982169151306E-2</v>
      </c>
      <c r="AO87">
        <v>5.8117900043725967E-3</v>
      </c>
      <c r="AP87">
        <v>6.5242848359048367E-3</v>
      </c>
      <c r="AQ87">
        <v>6.6634076647460461E-3</v>
      </c>
      <c r="AR87">
        <v>9.0913407504558563E-2</v>
      </c>
      <c r="AS87">
        <v>6.272270530462265E-2</v>
      </c>
      <c r="AT87">
        <v>3.1895630061626434E-2</v>
      </c>
      <c r="AU87">
        <v>1.9194833934307098E-2</v>
      </c>
      <c r="AV87">
        <v>3.4887550864368677E-3</v>
      </c>
      <c r="AW87">
        <v>4.0745199657976627E-3</v>
      </c>
      <c r="AX87">
        <v>4.0689683519303799E-3</v>
      </c>
      <c r="AY87">
        <v>4.0030445903539658E-2</v>
      </c>
      <c r="AZ87">
        <v>2.4380359798669815E-2</v>
      </c>
      <c r="BA87">
        <v>1.1889885179698467E-2</v>
      </c>
      <c r="BB87">
        <v>7.5892372988164425E-3</v>
      </c>
      <c r="BC87">
        <v>1.440385589376092E-3</v>
      </c>
      <c r="BD87">
        <v>1.7306127119809389E-3</v>
      </c>
      <c r="BE87">
        <v>1.7302387859672308E-3</v>
      </c>
      <c r="BF87">
        <v>0.11462289094924927</v>
      </c>
      <c r="BG87">
        <v>0.11840486526489258</v>
      </c>
      <c r="BH87">
        <v>0.12038493156433105</v>
      </c>
      <c r="BI87">
        <v>-2.3439452052116394E-3</v>
      </c>
      <c r="BJ87">
        <v>3.1093340367078781E-3</v>
      </c>
      <c r="BK87">
        <v>7.4710547924041748E-3</v>
      </c>
      <c r="BL87">
        <v>-1.0216472670435905E-2</v>
      </c>
      <c r="BM87">
        <v>0.54430273175239563</v>
      </c>
      <c r="BN87">
        <v>0.57473722100257874</v>
      </c>
      <c r="BO87">
        <v>0.53687909245491028</v>
      </c>
      <c r="BP87">
        <v>1.3318836688995361E-2</v>
      </c>
      <c r="BQ87">
        <v>1.0461819358170033E-2</v>
      </c>
      <c r="BR87">
        <v>2.0717544481158257E-2</v>
      </c>
      <c r="BS87">
        <v>-6.6400375217199326E-3</v>
      </c>
      <c r="BT87">
        <v>0.42967984080314636</v>
      </c>
      <c r="BU87">
        <v>0.45633235573768616</v>
      </c>
      <c r="BV87">
        <v>0.41649416089057922</v>
      </c>
      <c r="BW87">
        <v>1.5662781894207001E-2</v>
      </c>
      <c r="BX87">
        <v>7.3524853214621544E-3</v>
      </c>
      <c r="BY87">
        <v>1.3246489688754082E-2</v>
      </c>
      <c r="BZ87">
        <v>3.5764351487159729E-3</v>
      </c>
      <c r="CA87">
        <v>8.903078366710096E-2</v>
      </c>
      <c r="CB87">
        <v>4.907446E-2</v>
      </c>
      <c r="CC87">
        <v>4.3138718000000006E-2</v>
      </c>
      <c r="CD87">
        <v>2.9960945999999999E-2</v>
      </c>
      <c r="CE87">
        <v>2.4729299999999999E-2</v>
      </c>
      <c r="CF87">
        <v>1.48428E-2</v>
      </c>
      <c r="CG87">
        <v>5.5987620000000002E-3</v>
      </c>
      <c r="CH87">
        <v>3.995632366710096E-2</v>
      </c>
    </row>
    <row r="88" spans="1:86">
      <c r="A88">
        <v>1999</v>
      </c>
      <c r="B88">
        <v>1</v>
      </c>
      <c r="C88">
        <v>1</v>
      </c>
      <c r="D88">
        <v>0.85766428709030151</v>
      </c>
      <c r="E88">
        <v>7.7443435788154602E-2</v>
      </c>
      <c r="F88">
        <v>2.4808511137962341E-2</v>
      </c>
      <c r="G88">
        <v>3.2898057252168655E-2</v>
      </c>
      <c r="H88">
        <v>7.185706403106451E-3</v>
      </c>
      <c r="I88">
        <v>0.88686800003051758</v>
      </c>
      <c r="J88">
        <v>0.88190943002700806</v>
      </c>
      <c r="K88">
        <v>0.73758625984191895</v>
      </c>
      <c r="L88">
        <v>8.0006569623947144E-2</v>
      </c>
      <c r="M88">
        <v>2.1604860201478004E-2</v>
      </c>
      <c r="N88">
        <v>2.6076391339302063E-2</v>
      </c>
      <c r="O88">
        <v>1.6635388135910034E-2</v>
      </c>
      <c r="P88">
        <v>0.46561232209205627</v>
      </c>
      <c r="Q88">
        <v>0.4309239387512207</v>
      </c>
      <c r="R88">
        <v>0.32536342740058899</v>
      </c>
      <c r="S88">
        <v>6.4729690551757812E-2</v>
      </c>
      <c r="T88">
        <v>1.3889270834624767E-2</v>
      </c>
      <c r="U88">
        <v>1.4176942408084869E-2</v>
      </c>
      <c r="V88">
        <v>1.2764616869390011E-2</v>
      </c>
      <c r="W88">
        <v>0.35363301634788513</v>
      </c>
      <c r="X88">
        <v>0.313182532787323</v>
      </c>
      <c r="Y88">
        <v>0.22018410265445709</v>
      </c>
      <c r="Z88">
        <v>5.8252040296792984E-2</v>
      </c>
      <c r="AA88">
        <v>1.1740989051759243E-2</v>
      </c>
      <c r="AB88">
        <v>1.1773177422583103E-2</v>
      </c>
      <c r="AC88">
        <v>1.1232222430408001E-2</v>
      </c>
      <c r="AD88">
        <v>0.20252105593681335</v>
      </c>
      <c r="AE88">
        <v>0.16122418642044067</v>
      </c>
      <c r="AF88">
        <v>9.7062379121780396E-2</v>
      </c>
      <c r="AG88">
        <v>4.1076380759477615E-2</v>
      </c>
      <c r="AH88">
        <v>7.5851599685847759E-3</v>
      </c>
      <c r="AI88">
        <v>7.6860734261572361E-3</v>
      </c>
      <c r="AJ88">
        <v>7.8141903504729271E-3</v>
      </c>
      <c r="AK88">
        <v>0.16247637569904327</v>
      </c>
      <c r="AL88">
        <v>0.12360292673110962</v>
      </c>
      <c r="AM88">
        <v>7.1081317961215973E-2</v>
      </c>
      <c r="AN88">
        <v>3.3386982977390289E-2</v>
      </c>
      <c r="AO88">
        <v>6.1225253157317638E-3</v>
      </c>
      <c r="AP88">
        <v>6.4584962092339993E-3</v>
      </c>
      <c r="AQ88">
        <v>6.5536019392311573E-3</v>
      </c>
      <c r="AR88">
        <v>9.8190732300281525E-2</v>
      </c>
      <c r="AS88">
        <v>6.766742467880249E-2</v>
      </c>
      <c r="AT88">
        <v>3.6434151232242584E-2</v>
      </c>
      <c r="AU88">
        <v>1.9564224407076836E-2</v>
      </c>
      <c r="AV88">
        <v>3.6470070481300354E-3</v>
      </c>
      <c r="AW88">
        <v>4.0668398141860962E-3</v>
      </c>
      <c r="AX88">
        <v>3.9552072994410992E-3</v>
      </c>
      <c r="AY88">
        <v>4.3956663459539413E-2</v>
      </c>
      <c r="AZ88">
        <v>2.7120860293507576E-2</v>
      </c>
      <c r="BA88">
        <v>1.4625203795731068E-2</v>
      </c>
      <c r="BB88">
        <v>7.4856034480035305E-3</v>
      </c>
      <c r="BC88">
        <v>1.5751045430079103E-3</v>
      </c>
      <c r="BD88">
        <v>1.7290526302531362E-3</v>
      </c>
      <c r="BE88">
        <v>1.7058965750038624E-3</v>
      </c>
      <c r="BF88">
        <v>0.11313199996948242</v>
      </c>
      <c r="BG88">
        <v>0.11809056997299194</v>
      </c>
      <c r="BH88">
        <v>0.12007802724838257</v>
      </c>
      <c r="BI88">
        <v>-2.5631338357925415E-3</v>
      </c>
      <c r="BJ88">
        <v>3.2036509364843369E-3</v>
      </c>
      <c r="BK88">
        <v>6.8216659128665924E-3</v>
      </c>
      <c r="BL88">
        <v>-9.4496817328035831E-3</v>
      </c>
      <c r="BM88">
        <v>0.53438767790794373</v>
      </c>
      <c r="BN88">
        <v>0.5690760612487793</v>
      </c>
      <c r="BO88">
        <v>0.53230085968971252</v>
      </c>
      <c r="BP88">
        <v>1.271374523639679E-2</v>
      </c>
      <c r="BQ88">
        <v>1.0919240303337574E-2</v>
      </c>
      <c r="BR88">
        <v>1.8721114844083786E-2</v>
      </c>
      <c r="BS88">
        <v>-5.5789104662835598E-3</v>
      </c>
      <c r="BT88">
        <v>0.4212556779384613</v>
      </c>
      <c r="BU88">
        <v>0.45098549127578735</v>
      </c>
      <c r="BV88">
        <v>0.41222283244132996</v>
      </c>
      <c r="BW88">
        <v>1.5276879072189331E-2</v>
      </c>
      <c r="BX88">
        <v>7.7155893668532372E-3</v>
      </c>
      <c r="BY88">
        <v>1.1899448931217194E-2</v>
      </c>
      <c r="BZ88">
        <v>3.8707712665200233E-3</v>
      </c>
      <c r="CA88">
        <v>9.7439817298006465E-2</v>
      </c>
      <c r="CB88">
        <v>5.4956383999999997E-2</v>
      </c>
      <c r="CC88">
        <v>4.7969432000000006E-2</v>
      </c>
      <c r="CD88">
        <v>3.2666633999999993E-2</v>
      </c>
      <c r="CE88">
        <v>2.6840447999999999E-2</v>
      </c>
      <c r="CF88">
        <v>1.5758124999999998E-2</v>
      </c>
      <c r="CG88">
        <v>5.774169E-3</v>
      </c>
      <c r="CH88">
        <v>4.2483433298006468E-2</v>
      </c>
    </row>
    <row r="89" spans="1:86">
      <c r="A89">
        <v>2000</v>
      </c>
      <c r="B89">
        <v>1</v>
      </c>
      <c r="C89">
        <v>1</v>
      </c>
      <c r="D89">
        <v>0.85847389698028564</v>
      </c>
      <c r="E89">
        <v>7.2706706821918488E-2</v>
      </c>
      <c r="F89">
        <v>2.5586320087313652E-2</v>
      </c>
      <c r="G89">
        <v>3.4718193113803864E-2</v>
      </c>
      <c r="H89">
        <v>8.5148820653557777E-3</v>
      </c>
      <c r="I89">
        <v>0.88946819305419922</v>
      </c>
      <c r="J89">
        <v>0.88434445858001709</v>
      </c>
      <c r="K89">
        <v>0.7396010160446167</v>
      </c>
      <c r="L89">
        <v>7.7289782464504242E-2</v>
      </c>
      <c r="M89">
        <v>2.2337686270475388E-2</v>
      </c>
      <c r="N89">
        <v>2.7939559891819954E-2</v>
      </c>
      <c r="O89">
        <v>1.7176426947116852E-2</v>
      </c>
      <c r="P89">
        <v>0.47710877656936646</v>
      </c>
      <c r="Q89">
        <v>0.43918147683143616</v>
      </c>
      <c r="R89">
        <v>0.33259725570678711</v>
      </c>
      <c r="S89">
        <v>6.2780462205410004E-2</v>
      </c>
      <c r="T89">
        <v>1.4884462580084801E-2</v>
      </c>
      <c r="U89">
        <v>1.5861574560403824E-2</v>
      </c>
      <c r="V89">
        <v>1.3057699427008629E-2</v>
      </c>
      <c r="W89">
        <v>0.36661866307258606</v>
      </c>
      <c r="X89">
        <v>0.3220074474811554</v>
      </c>
      <c r="Y89">
        <v>0.22795426845550537</v>
      </c>
      <c r="Z89">
        <v>5.6959506124258041E-2</v>
      </c>
      <c r="AA89">
        <v>1.2455749325454235E-2</v>
      </c>
      <c r="AB89">
        <v>1.301627978682518E-2</v>
      </c>
      <c r="AC89">
        <v>1.1621649377048016E-2</v>
      </c>
      <c r="AD89">
        <v>0.21610274910926819</v>
      </c>
      <c r="AE89">
        <v>0.16926988959312439</v>
      </c>
      <c r="AF89">
        <v>0.10405979305505753</v>
      </c>
      <c r="AG89">
        <v>4.0315300226211548E-2</v>
      </c>
      <c r="AH89">
        <v>8.1998463720083237E-3</v>
      </c>
      <c r="AI89">
        <v>8.5772229358553886E-3</v>
      </c>
      <c r="AJ89">
        <v>8.11772421002388E-3</v>
      </c>
      <c r="AK89">
        <v>0.17591820657253265</v>
      </c>
      <c r="AL89">
        <v>0.13129906356334686</v>
      </c>
      <c r="AM89">
        <v>7.805296778678894E-2</v>
      </c>
      <c r="AN89">
        <v>3.2658427953720093E-2</v>
      </c>
      <c r="AO89">
        <v>6.6507379524409771E-3</v>
      </c>
      <c r="AP89">
        <v>7.2035342454910278E-3</v>
      </c>
      <c r="AQ89">
        <v>6.7333932965993881E-3</v>
      </c>
      <c r="AR89">
        <v>0.10950375348329544</v>
      </c>
      <c r="AS89">
        <v>7.3741063475608826E-2</v>
      </c>
      <c r="AT89">
        <v>4.2329538613557816E-2</v>
      </c>
      <c r="AU89">
        <v>1.8775830045342445E-2</v>
      </c>
      <c r="AV89">
        <v>3.9163795299828053E-3</v>
      </c>
      <c r="AW89">
        <v>4.5599192380905151E-3</v>
      </c>
      <c r="AX89">
        <v>4.1593927890062332E-3</v>
      </c>
      <c r="AY89">
        <v>5.1073405891656876E-2</v>
      </c>
      <c r="AZ89">
        <v>3.0347442254424095E-2</v>
      </c>
      <c r="BA89">
        <v>1.768447645008564E-2</v>
      </c>
      <c r="BB89">
        <v>7.1106660179793835E-3</v>
      </c>
      <c r="BC89">
        <v>1.6253170324489474E-3</v>
      </c>
      <c r="BD89">
        <v>1.9791547674685717E-3</v>
      </c>
      <c r="BE89">
        <v>1.9478274043649435E-3</v>
      </c>
      <c r="BF89">
        <v>0.11053180694580078</v>
      </c>
      <c r="BG89">
        <v>0.11565554141998291</v>
      </c>
      <c r="BH89">
        <v>0.11887288093566895</v>
      </c>
      <c r="BI89">
        <v>-4.5830756425857544E-3</v>
      </c>
      <c r="BJ89">
        <v>3.2486338168382645E-3</v>
      </c>
      <c r="BK89">
        <v>6.7786332219839096E-3</v>
      </c>
      <c r="BL89">
        <v>-8.6615448817610741E-3</v>
      </c>
      <c r="BM89">
        <v>0.52289122343063354</v>
      </c>
      <c r="BN89">
        <v>0.56081852316856384</v>
      </c>
      <c r="BO89">
        <v>0.52587664127349854</v>
      </c>
      <c r="BP89">
        <v>9.9262446165084839E-3</v>
      </c>
      <c r="BQ89">
        <v>1.0701857507228851E-2</v>
      </c>
      <c r="BR89">
        <v>1.885661855340004E-2</v>
      </c>
      <c r="BS89">
        <v>-4.5428173616528511E-3</v>
      </c>
      <c r="BT89">
        <v>0.41235941648483276</v>
      </c>
      <c r="BU89">
        <v>0.44516298174858093</v>
      </c>
      <c r="BV89">
        <v>0.40700376033782959</v>
      </c>
      <c r="BW89">
        <v>1.4509320259094238E-2</v>
      </c>
      <c r="BX89">
        <v>7.4532236903905869E-3</v>
      </c>
      <c r="BY89">
        <v>1.207798533141613E-2</v>
      </c>
      <c r="BZ89">
        <v>4.118727520108223E-3</v>
      </c>
      <c r="CA89">
        <v>0.10761779567150767</v>
      </c>
      <c r="CB89">
        <v>5.1022628799999997E-2</v>
      </c>
      <c r="CC89">
        <v>4.4430509999999993E-2</v>
      </c>
      <c r="CD89">
        <v>3.1150568400000002E-2</v>
      </c>
      <c r="CE89">
        <v>2.6156574599999999E-2</v>
      </c>
      <c r="CF89">
        <v>1.52524927E-2</v>
      </c>
      <c r="CG89">
        <v>5.7655254000000006E-3</v>
      </c>
      <c r="CH89">
        <v>5.6595166871507674E-2</v>
      </c>
    </row>
    <row r="90" spans="1:86">
      <c r="A90">
        <v>2001</v>
      </c>
      <c r="B90">
        <v>1</v>
      </c>
      <c r="C90">
        <v>1</v>
      </c>
      <c r="D90">
        <v>0.86457180976867676</v>
      </c>
      <c r="E90">
        <v>7.3645062744617462E-2</v>
      </c>
      <c r="F90">
        <v>2.0418887957930565E-2</v>
      </c>
      <c r="G90">
        <v>3.3865895122289658E-2</v>
      </c>
      <c r="H90">
        <v>7.4983695521950722E-3</v>
      </c>
      <c r="I90">
        <v>0.8861624002456665</v>
      </c>
      <c r="J90">
        <v>0.88432914018630981</v>
      </c>
      <c r="K90">
        <v>0.74419361352920532</v>
      </c>
      <c r="L90">
        <v>7.7923059463500977E-2</v>
      </c>
      <c r="M90">
        <v>1.7656464129686356E-2</v>
      </c>
      <c r="N90">
        <v>2.6962364092469215E-2</v>
      </c>
      <c r="O90">
        <v>1.7593635246157646E-2</v>
      </c>
      <c r="P90">
        <v>0.45181563496589661</v>
      </c>
      <c r="Q90">
        <v>0.43117997050285339</v>
      </c>
      <c r="R90">
        <v>0.32836079597473145</v>
      </c>
      <c r="S90">
        <v>6.3105843961238861E-2</v>
      </c>
      <c r="T90">
        <v>1.1627001687884331E-2</v>
      </c>
      <c r="U90">
        <v>1.4891046099364758E-2</v>
      </c>
      <c r="V90">
        <v>1.3195278123021126E-2</v>
      </c>
      <c r="W90">
        <v>0.33586186170578003</v>
      </c>
      <c r="X90">
        <v>0.31128725409507751</v>
      </c>
      <c r="Y90">
        <v>0.22005012631416321</v>
      </c>
      <c r="Z90">
        <v>5.7523906230926514E-2</v>
      </c>
      <c r="AA90">
        <v>9.8795779049396515E-3</v>
      </c>
      <c r="AB90">
        <v>1.2189588509500027E-2</v>
      </c>
      <c r="AC90">
        <v>1.1644050478935242E-2</v>
      </c>
      <c r="AD90">
        <v>0.18397864699363708</v>
      </c>
      <c r="AE90">
        <v>0.15792693197727203</v>
      </c>
      <c r="AF90">
        <v>9.3983985483646393E-2</v>
      </c>
      <c r="AG90">
        <v>4.129529744386673E-2</v>
      </c>
      <c r="AH90">
        <v>6.6353846341371536E-3</v>
      </c>
      <c r="AI90">
        <v>7.9867616295814514E-3</v>
      </c>
      <c r="AJ90">
        <v>8.0255027860403061E-3</v>
      </c>
      <c r="AK90">
        <v>0.14528754353523254</v>
      </c>
      <c r="AL90">
        <v>0.12032968550920486</v>
      </c>
      <c r="AM90">
        <v>6.7629784345626831E-2</v>
      </c>
      <c r="AN90">
        <v>3.3693835139274597E-2</v>
      </c>
      <c r="AO90">
        <v>5.4931566119194031E-3</v>
      </c>
      <c r="AP90">
        <v>6.7609627731144428E-3</v>
      </c>
      <c r="AQ90">
        <v>6.7519517615437508E-3</v>
      </c>
      <c r="AR90">
        <v>8.4850966930389404E-2</v>
      </c>
      <c r="AS90">
        <v>6.4588390290737152E-2</v>
      </c>
      <c r="AT90">
        <v>3.3297959715127945E-2</v>
      </c>
      <c r="AU90">
        <v>1.9327109679579735E-2</v>
      </c>
      <c r="AV90">
        <v>3.3923014998435974E-3</v>
      </c>
      <c r="AW90">
        <v>4.3620537035167217E-3</v>
      </c>
      <c r="AX90">
        <v>4.208963830024004E-3</v>
      </c>
      <c r="AY90">
        <v>3.7527725100517273E-2</v>
      </c>
      <c r="AZ90">
        <v>2.5290980935096741E-2</v>
      </c>
      <c r="BA90">
        <v>1.2631109915673733E-2</v>
      </c>
      <c r="BB90">
        <v>7.2683626785874367E-3</v>
      </c>
      <c r="BC90">
        <v>1.4830874279141426E-3</v>
      </c>
      <c r="BD90">
        <v>1.9693300127983093E-3</v>
      </c>
      <c r="BE90">
        <v>1.939090434461832E-3</v>
      </c>
      <c r="BF90">
        <v>0.1138375997543335</v>
      </c>
      <c r="BG90">
        <v>0.11567085981369019</v>
      </c>
      <c r="BH90">
        <v>0.12037819623947144</v>
      </c>
      <c r="BI90">
        <v>-4.2779967188835144E-3</v>
      </c>
      <c r="BJ90">
        <v>2.7624238282442093E-3</v>
      </c>
      <c r="BK90">
        <v>6.9035310298204422E-3</v>
      </c>
      <c r="BL90">
        <v>-1.0095265693962574E-2</v>
      </c>
      <c r="BM90">
        <v>0.54818436503410339</v>
      </c>
      <c r="BN90">
        <v>0.56882002949714661</v>
      </c>
      <c r="BO90">
        <v>0.53621101379394531</v>
      </c>
      <c r="BP90">
        <v>1.0539218783378601E-2</v>
      </c>
      <c r="BQ90">
        <v>8.7918862700462341E-3</v>
      </c>
      <c r="BR90">
        <v>1.89748490229249E-2</v>
      </c>
      <c r="BS90">
        <v>-5.6969085708260536E-3</v>
      </c>
      <c r="BT90">
        <v>0.4343467652797699</v>
      </c>
      <c r="BU90">
        <v>0.45314916968345642</v>
      </c>
      <c r="BV90">
        <v>0.41583281755447388</v>
      </c>
      <c r="BW90">
        <v>1.4817215502262115E-2</v>
      </c>
      <c r="BX90">
        <v>6.0294624418020248E-3</v>
      </c>
      <c r="BY90">
        <v>1.2071317993104458E-2</v>
      </c>
      <c r="BZ90">
        <v>4.3983571231365204E-3</v>
      </c>
      <c r="CA90">
        <v>5.562002224328793E-2</v>
      </c>
      <c r="CB90">
        <v>3.0649808200000003E-2</v>
      </c>
      <c r="CC90">
        <v>2.7346940399999999E-2</v>
      </c>
      <c r="CD90">
        <v>2.0132935800000005E-2</v>
      </c>
      <c r="CE90">
        <v>1.7033969200000002E-2</v>
      </c>
      <c r="CF90">
        <v>1.02481008E-2</v>
      </c>
      <c r="CG90">
        <v>4.0954099999999998E-3</v>
      </c>
      <c r="CH90">
        <v>2.4970214043287926E-2</v>
      </c>
    </row>
    <row r="91" spans="1:86">
      <c r="A91">
        <v>2002</v>
      </c>
      <c r="B91">
        <v>1</v>
      </c>
      <c r="C91">
        <v>1</v>
      </c>
      <c r="D91">
        <v>0.87324219942092896</v>
      </c>
      <c r="E91">
        <v>7.6316826045513153E-2</v>
      </c>
      <c r="F91">
        <v>1.773175410926342E-2</v>
      </c>
      <c r="G91">
        <v>2.5597285479307175E-2</v>
      </c>
      <c r="H91">
        <v>7.1119070053100586E-3</v>
      </c>
      <c r="I91">
        <v>0.88839787244796753</v>
      </c>
      <c r="J91">
        <v>0.88717347383499146</v>
      </c>
      <c r="K91">
        <v>0.75315719842910767</v>
      </c>
      <c r="L91">
        <v>8.1287145614624023E-2</v>
      </c>
      <c r="M91">
        <v>1.5190287493169308E-2</v>
      </c>
      <c r="N91">
        <v>1.9943604245781898E-2</v>
      </c>
      <c r="O91">
        <v>1.7597049474716187E-2</v>
      </c>
      <c r="P91">
        <v>0.44324225187301636</v>
      </c>
      <c r="Q91">
        <v>0.42791071534156799</v>
      </c>
      <c r="R91">
        <v>0.32695296406745911</v>
      </c>
      <c r="S91">
        <v>6.6831581294536591E-2</v>
      </c>
      <c r="T91">
        <v>9.9453777074813843E-3</v>
      </c>
      <c r="U91">
        <v>1.1087145656347275E-2</v>
      </c>
      <c r="V91">
        <v>1.3093647547066212E-2</v>
      </c>
      <c r="W91">
        <v>0.32462745904922485</v>
      </c>
      <c r="X91">
        <v>0.30635634064674377</v>
      </c>
      <c r="Y91">
        <v>0.21636897325515747</v>
      </c>
      <c r="Z91">
        <v>6.0896895825862885E-2</v>
      </c>
      <c r="AA91">
        <v>8.4117939695715904E-3</v>
      </c>
      <c r="AB91">
        <v>9.0650888159871101E-3</v>
      </c>
      <c r="AC91">
        <v>1.161359716206789E-2</v>
      </c>
      <c r="AD91">
        <v>0.17105954885482788</v>
      </c>
      <c r="AE91">
        <v>0.15181006491184235</v>
      </c>
      <c r="AF91">
        <v>8.794160932302475E-2</v>
      </c>
      <c r="AG91">
        <v>4.4211477041244507E-2</v>
      </c>
      <c r="AH91">
        <v>5.6499224156141281E-3</v>
      </c>
      <c r="AI91">
        <v>6.0759223997592926E-3</v>
      </c>
      <c r="AJ91">
        <v>7.9311365261673927E-3</v>
      </c>
      <c r="AK91">
        <v>0.13268877565860748</v>
      </c>
      <c r="AL91">
        <v>0.11449945718050003</v>
      </c>
      <c r="AM91">
        <v>6.2068391591310501E-2</v>
      </c>
      <c r="AN91">
        <v>3.6117278039455414E-2</v>
      </c>
      <c r="AO91">
        <v>4.6830503270030022E-3</v>
      </c>
      <c r="AP91">
        <v>5.1108617335557938E-3</v>
      </c>
      <c r="AQ91">
        <v>6.5198787488043308E-3</v>
      </c>
      <c r="AR91">
        <v>7.4629314243793488E-2</v>
      </c>
      <c r="AS91">
        <v>6.0071937739849091E-2</v>
      </c>
      <c r="AT91">
        <v>2.8250103816390038E-2</v>
      </c>
      <c r="AU91">
        <v>2.1314388141036034E-2</v>
      </c>
      <c r="AV91">
        <v>2.9882704839110374E-3</v>
      </c>
      <c r="AW91">
        <v>3.2932283356785774E-3</v>
      </c>
      <c r="AX91">
        <v>4.2259469628334045E-3</v>
      </c>
      <c r="AY91">
        <v>3.2007444649934769E-2</v>
      </c>
      <c r="AZ91">
        <v>2.321770042181015E-2</v>
      </c>
      <c r="BA91">
        <v>9.92572121322155E-3</v>
      </c>
      <c r="BB91">
        <v>8.3715338259935379E-3</v>
      </c>
      <c r="BC91">
        <v>1.4283035416156054E-3</v>
      </c>
      <c r="BD91">
        <v>1.5278568025678396E-3</v>
      </c>
      <c r="BE91">
        <v>1.9642848055809736E-3</v>
      </c>
      <c r="BF91">
        <v>0.11160212755203247</v>
      </c>
      <c r="BG91">
        <v>0.11282652616500854</v>
      </c>
      <c r="BH91">
        <v>0.12008500099182129</v>
      </c>
      <c r="BI91">
        <v>-4.9703195691108704E-3</v>
      </c>
      <c r="BJ91">
        <v>2.5414666160941124E-3</v>
      </c>
      <c r="BK91">
        <v>5.6536812335252762E-3</v>
      </c>
      <c r="BL91">
        <v>-1.0485142469406128E-2</v>
      </c>
      <c r="BM91">
        <v>0.55675774812698364</v>
      </c>
      <c r="BN91">
        <v>0.57208928465843201</v>
      </c>
      <c r="BO91">
        <v>0.54628923535346985</v>
      </c>
      <c r="BP91">
        <v>9.4852447509765625E-3</v>
      </c>
      <c r="BQ91">
        <v>7.7863764017820358E-3</v>
      </c>
      <c r="BR91">
        <v>1.45101398229599E-2</v>
      </c>
      <c r="BS91">
        <v>-5.9817405417561531E-3</v>
      </c>
      <c r="BT91">
        <v>0.44515562057495117</v>
      </c>
      <c r="BU91">
        <v>0.45926275849342346</v>
      </c>
      <c r="BV91">
        <v>0.42620423436164856</v>
      </c>
      <c r="BW91">
        <v>1.4455564320087433E-2</v>
      </c>
      <c r="BX91">
        <v>5.2449097856879234E-3</v>
      </c>
      <c r="BY91">
        <v>8.8564585894346237E-3</v>
      </c>
      <c r="BZ91">
        <v>4.5034019276499748E-3</v>
      </c>
      <c r="CA91">
        <v>4.0934510587473626E-2</v>
      </c>
      <c r="CB91">
        <v>2.2198736E-2</v>
      </c>
      <c r="CC91">
        <v>1.9544019399999998E-2</v>
      </c>
      <c r="CD91">
        <v>1.4254539E-2</v>
      </c>
      <c r="CE91">
        <v>1.20210588E-2</v>
      </c>
      <c r="CF91">
        <v>7.7724759999999986E-3</v>
      </c>
      <c r="CG91">
        <v>3.2860581000000002E-3</v>
      </c>
      <c r="CH91">
        <v>1.8735774587473625E-2</v>
      </c>
    </row>
    <row r="92" spans="1:86">
      <c r="A92">
        <v>2003</v>
      </c>
      <c r="B92">
        <v>1</v>
      </c>
      <c r="C92">
        <v>1</v>
      </c>
      <c r="D92">
        <v>0.87331461906433105</v>
      </c>
      <c r="E92">
        <v>7.9145319759845734E-2</v>
      </c>
      <c r="F92">
        <v>1.9334631040692329E-2</v>
      </c>
      <c r="G92">
        <v>2.1345330402255058E-2</v>
      </c>
      <c r="H92">
        <v>6.860099732875824E-3</v>
      </c>
      <c r="I92">
        <v>0.89208269119262695</v>
      </c>
      <c r="J92">
        <v>0.89038825035095215</v>
      </c>
      <c r="K92">
        <v>0.75579041242599487</v>
      </c>
      <c r="L92">
        <v>8.3359070122241974E-2</v>
      </c>
      <c r="M92">
        <v>1.67669877409935E-2</v>
      </c>
      <c r="N92">
        <v>1.6639590263366699E-2</v>
      </c>
      <c r="O92">
        <v>1.7832206562161446E-2</v>
      </c>
      <c r="P92">
        <v>0.4507233202457428</v>
      </c>
      <c r="Q92">
        <v>0.4318978488445282</v>
      </c>
      <c r="R92">
        <v>0.32869291305541992</v>
      </c>
      <c r="S92">
        <v>6.8776033818721771E-2</v>
      </c>
      <c r="T92">
        <v>1.1573427356779575E-2</v>
      </c>
      <c r="U92">
        <v>9.5700342208147049E-3</v>
      </c>
      <c r="V92">
        <v>1.3285429216921329E-2</v>
      </c>
      <c r="W92">
        <v>0.33191537857055664</v>
      </c>
      <c r="X92">
        <v>0.30946147441864014</v>
      </c>
      <c r="Y92">
        <v>0.21733270585536957</v>
      </c>
      <c r="Z92">
        <v>6.2290888279676437E-2</v>
      </c>
      <c r="AA92">
        <v>1.0049578733742237E-2</v>
      </c>
      <c r="AB92">
        <v>8.0870185047388077E-3</v>
      </c>
      <c r="AC92">
        <v>1.1701292358338833E-2</v>
      </c>
      <c r="AD92">
        <v>0.17792321741580963</v>
      </c>
      <c r="AE92">
        <v>0.15436485409736633</v>
      </c>
      <c r="AF92">
        <v>8.7971135973930359E-2</v>
      </c>
      <c r="AG92">
        <v>4.567154124379158E-2</v>
      </c>
      <c r="AH92">
        <v>7.0877848193049431E-3</v>
      </c>
      <c r="AI92">
        <v>5.4657738655805588E-3</v>
      </c>
      <c r="AJ92">
        <v>8.1686126068234444E-3</v>
      </c>
      <c r="AK92">
        <v>0.13901260495185852</v>
      </c>
      <c r="AL92">
        <v>0.11678333580493927</v>
      </c>
      <c r="AM92">
        <v>6.1634406447410583E-2</v>
      </c>
      <c r="AN92">
        <v>3.7644397467374802E-2</v>
      </c>
      <c r="AO92">
        <v>6.01540831848979E-3</v>
      </c>
      <c r="AP92">
        <v>4.6883374452590942E-3</v>
      </c>
      <c r="AQ92">
        <v>6.8007819354534149E-3</v>
      </c>
      <c r="AR92">
        <v>7.9888291656970978E-2</v>
      </c>
      <c r="AS92">
        <v>6.212080642580986E-2</v>
      </c>
      <c r="AT92">
        <v>2.8268152847886086E-2</v>
      </c>
      <c r="AU92">
        <v>2.2386718541383743E-2</v>
      </c>
      <c r="AV92">
        <v>4.0099653415381908E-3</v>
      </c>
      <c r="AW92">
        <v>3.0647008679807186E-3</v>
      </c>
      <c r="AX92">
        <v>4.3912716209888458E-3</v>
      </c>
      <c r="AY92">
        <v>3.5490300506353378E-2</v>
      </c>
      <c r="AZ92">
        <v>2.4735370650887489E-2</v>
      </c>
      <c r="BA92">
        <v>9.9661750718951225E-3</v>
      </c>
      <c r="BB92">
        <v>9.1049214825034142E-3</v>
      </c>
      <c r="BC92">
        <v>2.0797387696802616E-3</v>
      </c>
      <c r="BD92">
        <v>1.5193265862762928E-3</v>
      </c>
      <c r="BE92">
        <v>2.0652087405323982E-3</v>
      </c>
      <c r="BF92">
        <v>0.10791730880737305</v>
      </c>
      <c r="BG92">
        <v>0.10961174964904785</v>
      </c>
      <c r="BH92">
        <v>0.11752420663833618</v>
      </c>
      <c r="BI92">
        <v>-4.2137503623962402E-3</v>
      </c>
      <c r="BJ92">
        <v>2.5676432996988297E-3</v>
      </c>
      <c r="BK92">
        <v>4.7057401388883591E-3</v>
      </c>
      <c r="BL92">
        <v>-1.0972106829285622E-2</v>
      </c>
      <c r="BM92">
        <v>0.5492766797542572</v>
      </c>
      <c r="BN92">
        <v>0.5681021511554718</v>
      </c>
      <c r="BO92">
        <v>0.54462170600891113</v>
      </c>
      <c r="BP92">
        <v>1.0369285941123962E-2</v>
      </c>
      <c r="BQ92">
        <v>7.7612036839127541E-3</v>
      </c>
      <c r="BR92">
        <v>1.1775296181440353E-2</v>
      </c>
      <c r="BS92">
        <v>-6.4253294840455055E-3</v>
      </c>
      <c r="BT92">
        <v>0.44135937094688416</v>
      </c>
      <c r="BU92">
        <v>0.45849040150642395</v>
      </c>
      <c r="BV92">
        <v>0.42709749937057495</v>
      </c>
      <c r="BW92">
        <v>1.4583036303520203E-2</v>
      </c>
      <c r="BX92">
        <v>5.1935603842139244E-3</v>
      </c>
      <c r="BY92">
        <v>7.0695560425519943E-3</v>
      </c>
      <c r="BZ92">
        <v>4.5467773452401161E-3</v>
      </c>
      <c r="CA92">
        <v>4.9320319558337718E-2</v>
      </c>
      <c r="CB92">
        <v>2.7188079599999998E-2</v>
      </c>
      <c r="CC92">
        <v>2.3963013500000001E-2</v>
      </c>
      <c r="CD92">
        <v>1.7563041599999999E-2</v>
      </c>
      <c r="CE92">
        <v>1.48519098E-2</v>
      </c>
      <c r="CF92">
        <v>9.6546636000000002E-3</v>
      </c>
      <c r="CG92">
        <v>4.2279796E-3</v>
      </c>
      <c r="CH92">
        <v>2.213223995833772E-2</v>
      </c>
    </row>
    <row r="93" spans="1:86">
      <c r="A93">
        <v>2004</v>
      </c>
      <c r="B93">
        <v>1</v>
      </c>
      <c r="C93">
        <v>1</v>
      </c>
      <c r="D93">
        <v>0.86542105674743652</v>
      </c>
      <c r="E93">
        <v>8.6286112666130066E-2</v>
      </c>
      <c r="F93">
        <v>2.3051973432302475E-2</v>
      </c>
      <c r="G93">
        <v>1.9690567627549171E-2</v>
      </c>
      <c r="H93">
        <v>5.5503090843558311E-3</v>
      </c>
      <c r="I93">
        <v>0.89579081535339355</v>
      </c>
      <c r="J93">
        <v>0.89318186044692993</v>
      </c>
      <c r="K93">
        <v>0.74914634227752686</v>
      </c>
      <c r="L93">
        <v>9.0139724314212799E-2</v>
      </c>
      <c r="M93">
        <v>2.0440448075532913E-2</v>
      </c>
      <c r="N93">
        <v>1.5605089254677296E-2</v>
      </c>
      <c r="O93">
        <v>1.7850210890173912E-2</v>
      </c>
      <c r="P93">
        <v>0.4694884717464447</v>
      </c>
      <c r="Q93">
        <v>0.44244518876075745</v>
      </c>
      <c r="R93">
        <v>0.32974830269813538</v>
      </c>
      <c r="S93">
        <v>7.5050234794616699E-2</v>
      </c>
      <c r="T93">
        <v>1.4636309817433357E-2</v>
      </c>
      <c r="U93">
        <v>9.4987126067280769E-3</v>
      </c>
      <c r="V93">
        <v>1.3496001251041889E-2</v>
      </c>
      <c r="W93">
        <v>0.35394850373268127</v>
      </c>
      <c r="X93">
        <v>0.32161980867385864</v>
      </c>
      <c r="Y93">
        <v>0.21984314918518066</v>
      </c>
      <c r="Z93">
        <v>6.8769946694374084E-2</v>
      </c>
      <c r="AA93">
        <v>1.2924212962388992E-2</v>
      </c>
      <c r="AB93">
        <v>8.0909319221973419E-3</v>
      </c>
      <c r="AC93">
        <v>1.1991572566330433E-2</v>
      </c>
      <c r="AD93">
        <v>0.20015276968479156</v>
      </c>
      <c r="AE93">
        <v>0.16611984372138977</v>
      </c>
      <c r="AF93">
        <v>9.2218644917011261E-2</v>
      </c>
      <c r="AG93">
        <v>5.0524007529020309E-2</v>
      </c>
      <c r="AH93">
        <v>9.5101082697510719E-3</v>
      </c>
      <c r="AI93">
        <v>5.6663337163627148E-3</v>
      </c>
      <c r="AJ93">
        <v>8.2007534801959991E-3</v>
      </c>
      <c r="AK93">
        <v>0.15982034802436829</v>
      </c>
      <c r="AL93">
        <v>0.12774474918842316</v>
      </c>
      <c r="AM93">
        <v>6.5809674561023712E-2</v>
      </c>
      <c r="AN93">
        <v>4.1988786309957504E-2</v>
      </c>
      <c r="AO93">
        <v>8.1923026591539383E-3</v>
      </c>
      <c r="AP93">
        <v>4.8187826760113239E-3</v>
      </c>
      <c r="AQ93">
        <v>6.9351997226476669E-3</v>
      </c>
      <c r="AR93">
        <v>9.5817148685455322E-2</v>
      </c>
      <c r="AS93">
        <v>7.0351362228393555E-2</v>
      </c>
      <c r="AT93">
        <v>3.1721826642751694E-2</v>
      </c>
      <c r="AU93">
        <v>2.5285961106419563E-2</v>
      </c>
      <c r="AV93">
        <v>5.7474882341921329E-3</v>
      </c>
      <c r="AW93">
        <v>3.262160811573267E-3</v>
      </c>
      <c r="AX93">
        <v>4.3339254334568977E-3</v>
      </c>
      <c r="AY93">
        <v>4.3892979621887207E-2</v>
      </c>
      <c r="AZ93">
        <v>2.9251707717776299E-2</v>
      </c>
      <c r="BA93">
        <v>1.2010247446596622E-2</v>
      </c>
      <c r="BB93">
        <v>1.0415752418339252E-2</v>
      </c>
      <c r="BC93">
        <v>3.2167450990527868E-3</v>
      </c>
      <c r="BD93">
        <v>1.634676824323833E-3</v>
      </c>
      <c r="BE93">
        <v>1.9742860458791256E-3</v>
      </c>
      <c r="BF93">
        <v>0.10420918464660645</v>
      </c>
      <c r="BG93">
        <v>0.10681813955307007</v>
      </c>
      <c r="BH93">
        <v>0.11627471446990967</v>
      </c>
      <c r="BI93">
        <v>-3.8536116480827332E-3</v>
      </c>
      <c r="BJ93">
        <v>2.6115253567695618E-3</v>
      </c>
      <c r="BK93">
        <v>4.0854783728718758E-3</v>
      </c>
      <c r="BL93">
        <v>-1.2299901805818081E-2</v>
      </c>
      <c r="BM93">
        <v>0.5305115282535553</v>
      </c>
      <c r="BN93">
        <v>0.55755481123924255</v>
      </c>
      <c r="BO93">
        <v>0.53567275404930115</v>
      </c>
      <c r="BP93">
        <v>1.1235877871513367E-2</v>
      </c>
      <c r="BQ93">
        <v>8.4156636148691177E-3</v>
      </c>
      <c r="BR93">
        <v>1.0191855020821095E-2</v>
      </c>
      <c r="BS93">
        <v>-7.945692166686058E-3</v>
      </c>
      <c r="BT93">
        <v>0.42630234360694885</v>
      </c>
      <c r="BU93">
        <v>0.45073667168617249</v>
      </c>
      <c r="BV93">
        <v>0.41939803957939148</v>
      </c>
      <c r="BW93">
        <v>1.50894895195961E-2</v>
      </c>
      <c r="BX93">
        <v>5.804138258099556E-3</v>
      </c>
      <c r="BY93">
        <v>6.1063766479492188E-3</v>
      </c>
      <c r="BZ93">
        <v>4.3542096391320229E-3</v>
      </c>
      <c r="CA93">
        <v>7.3902119514592399E-2</v>
      </c>
      <c r="CB93">
        <v>4.11466204E-2</v>
      </c>
      <c r="CC93">
        <v>3.6080533200000001E-2</v>
      </c>
      <c r="CD93">
        <v>2.6199646899999995E-2</v>
      </c>
      <c r="CE93">
        <v>2.2312303300000003E-2</v>
      </c>
      <c r="CF93">
        <v>1.4533643999999998E-2</v>
      </c>
      <c r="CG93">
        <v>6.5992780000000001E-3</v>
      </c>
      <c r="CH93">
        <v>3.2755499114592398E-2</v>
      </c>
    </row>
    <row r="94" spans="1:86">
      <c r="A94">
        <v>2005</v>
      </c>
      <c r="B94">
        <v>1</v>
      </c>
      <c r="C94">
        <v>1</v>
      </c>
      <c r="D94">
        <v>0.84911924600601196</v>
      </c>
      <c r="E94">
        <v>9.6747979521751404E-2</v>
      </c>
      <c r="F94">
        <v>2.4423368275165558E-2</v>
      </c>
      <c r="G94">
        <v>2.3823423311114311E-2</v>
      </c>
      <c r="H94">
        <v>5.8860122226178646E-3</v>
      </c>
      <c r="I94">
        <v>0.89831322431564331</v>
      </c>
      <c r="J94">
        <v>0.89441800117492676</v>
      </c>
      <c r="K94">
        <v>0.73429381847381592</v>
      </c>
      <c r="L94">
        <v>0.10059002041816711</v>
      </c>
      <c r="M94">
        <v>2.1756697446107864E-2</v>
      </c>
      <c r="N94">
        <v>1.9527696073055267E-2</v>
      </c>
      <c r="O94">
        <v>1.8252300098538399E-2</v>
      </c>
      <c r="P94">
        <v>0.48894456028938293</v>
      </c>
      <c r="Q94">
        <v>0.45456781983375549</v>
      </c>
      <c r="R94">
        <v>0.32640412449836731</v>
      </c>
      <c r="S94">
        <v>8.5256733000278473E-2</v>
      </c>
      <c r="T94">
        <v>1.5748504549264908E-2</v>
      </c>
      <c r="U94">
        <v>1.2576737441122532E-2</v>
      </c>
      <c r="V94">
        <v>1.4581726863980293E-2</v>
      </c>
      <c r="W94">
        <v>0.37612396478652954</v>
      </c>
      <c r="X94">
        <v>0.33529078960418701</v>
      </c>
      <c r="Y94">
        <v>0.2192026674747467</v>
      </c>
      <c r="Z94">
        <v>7.8537315130233765E-2</v>
      </c>
      <c r="AA94">
        <v>1.3883148320019245E-2</v>
      </c>
      <c r="AB94">
        <v>1.0825305245816708E-2</v>
      </c>
      <c r="AC94">
        <v>1.2842340394854546E-2</v>
      </c>
      <c r="AD94">
        <v>0.22213895618915558</v>
      </c>
      <c r="AE94">
        <v>0.17948088049888611</v>
      </c>
      <c r="AF94">
        <v>9.3597903847694397E-2</v>
      </c>
      <c r="AG94">
        <v>5.8580346405506134E-2</v>
      </c>
      <c r="AH94">
        <v>1.021414902061224E-2</v>
      </c>
      <c r="AI94">
        <v>7.8699411824345589E-3</v>
      </c>
      <c r="AJ94">
        <v>9.218534454703331E-3</v>
      </c>
      <c r="AK94">
        <v>0.18008497357368469</v>
      </c>
      <c r="AL94">
        <v>0.1398387998342514</v>
      </c>
      <c r="AM94">
        <v>6.7285746335983276E-2</v>
      </c>
      <c r="AN94">
        <v>4.9417890608310699E-2</v>
      </c>
      <c r="AO94">
        <v>8.6991768330335617E-3</v>
      </c>
      <c r="AP94">
        <v>6.8329731002449989E-3</v>
      </c>
      <c r="AQ94">
        <v>7.6030162163078785E-3</v>
      </c>
      <c r="AR94">
        <v>0.1112113744020462</v>
      </c>
      <c r="AS94">
        <v>7.9038389027118683E-2</v>
      </c>
      <c r="AT94">
        <v>3.3031605184078217E-2</v>
      </c>
      <c r="AU94">
        <v>3.0462499707937241E-2</v>
      </c>
      <c r="AV94">
        <v>5.9640249237418175E-3</v>
      </c>
      <c r="AW94">
        <v>4.7196298837661743E-3</v>
      </c>
      <c r="AX94">
        <v>4.8606269992887974E-3</v>
      </c>
      <c r="AY94">
        <v>5.1847457885742188E-2</v>
      </c>
      <c r="AZ94">
        <v>3.3552397042512894E-2</v>
      </c>
      <c r="BA94">
        <v>1.2473725713789463E-2</v>
      </c>
      <c r="BB94">
        <v>1.3138249516487122E-2</v>
      </c>
      <c r="BC94">
        <v>3.1391305383294821E-3</v>
      </c>
      <c r="BD94">
        <v>2.4857854004949331E-3</v>
      </c>
      <c r="BE94">
        <v>2.3155065719038248E-3</v>
      </c>
      <c r="BF94">
        <v>0.10168677568435669</v>
      </c>
      <c r="BG94">
        <v>0.10558199882507324</v>
      </c>
      <c r="BH94">
        <v>0.11482542753219604</v>
      </c>
      <c r="BI94">
        <v>-3.8420408964157104E-3</v>
      </c>
      <c r="BJ94">
        <v>2.6666708290576935E-3</v>
      </c>
      <c r="BK94">
        <v>4.2957272380590439E-3</v>
      </c>
      <c r="BL94">
        <v>-1.2366287875920534E-2</v>
      </c>
      <c r="BM94">
        <v>0.51105543971061707</v>
      </c>
      <c r="BN94">
        <v>0.54543218016624451</v>
      </c>
      <c r="BO94">
        <v>0.52271512150764465</v>
      </c>
      <c r="BP94">
        <v>1.1491246521472931E-2</v>
      </c>
      <c r="BQ94">
        <v>8.67486372590065E-3</v>
      </c>
      <c r="BR94">
        <v>1.1246685869991779E-2</v>
      </c>
      <c r="BS94">
        <v>-8.6957146413624287E-3</v>
      </c>
      <c r="BT94">
        <v>0.40936866402626038</v>
      </c>
      <c r="BU94">
        <v>0.43985018134117126</v>
      </c>
      <c r="BV94">
        <v>0.40788969397544861</v>
      </c>
      <c r="BW94">
        <v>1.5333287417888641E-2</v>
      </c>
      <c r="BX94">
        <v>6.0081928968429565E-3</v>
      </c>
      <c r="BY94">
        <v>6.9509586319327354E-3</v>
      </c>
      <c r="BZ94">
        <v>3.6705732345581055E-3</v>
      </c>
      <c r="CA94">
        <v>9.7077088833712452E-2</v>
      </c>
      <c r="CB94">
        <v>5.4218903499999999E-2</v>
      </c>
      <c r="CC94">
        <v>4.7471883599999994E-2</v>
      </c>
      <c r="CD94">
        <v>3.4599948900000004E-2</v>
      </c>
      <c r="CE94">
        <v>2.9798695200000006E-2</v>
      </c>
      <c r="CF94">
        <v>1.9400947799999999E-2</v>
      </c>
      <c r="CG94">
        <v>8.8608312000000005E-3</v>
      </c>
      <c r="CH94">
        <v>4.2858185333712454E-2</v>
      </c>
    </row>
    <row r="95" spans="1:86">
      <c r="A95">
        <v>2006</v>
      </c>
      <c r="B95">
        <v>1</v>
      </c>
      <c r="C95">
        <v>1</v>
      </c>
      <c r="D95">
        <v>0.84173423051834106</v>
      </c>
      <c r="E95">
        <v>9.4805367290973663E-2</v>
      </c>
      <c r="F95">
        <v>2.7343513444066048E-2</v>
      </c>
      <c r="G95">
        <v>3.0545610934495926E-2</v>
      </c>
      <c r="H95">
        <v>5.5712764151394367E-3</v>
      </c>
      <c r="I95">
        <v>0.90031588077545166</v>
      </c>
      <c r="J95">
        <v>0.89595156908035278</v>
      </c>
      <c r="K95">
        <v>0.72862303256988525</v>
      </c>
      <c r="L95">
        <v>9.9019996821880341E-2</v>
      </c>
      <c r="M95">
        <v>2.4668637663125992E-2</v>
      </c>
      <c r="N95">
        <v>2.5544565171003342E-2</v>
      </c>
      <c r="O95">
        <v>1.8102509900927544E-2</v>
      </c>
      <c r="P95">
        <v>0.49731823801994324</v>
      </c>
      <c r="Q95">
        <v>0.4601004421710968</v>
      </c>
      <c r="R95">
        <v>0.3264198899269104</v>
      </c>
      <c r="S95">
        <v>8.4309332072734833E-2</v>
      </c>
      <c r="T95">
        <v>1.813364215195179E-2</v>
      </c>
      <c r="U95">
        <v>1.6600193455815315E-2</v>
      </c>
      <c r="V95">
        <v>1.4637397602200508E-2</v>
      </c>
      <c r="W95">
        <v>0.38527217507362366</v>
      </c>
      <c r="X95">
        <v>0.34095439314842224</v>
      </c>
      <c r="Y95">
        <v>0.22014829516410828</v>
      </c>
      <c r="Z95">
        <v>7.7589824795722961E-2</v>
      </c>
      <c r="AA95">
        <v>1.5938203781843185E-2</v>
      </c>
      <c r="AB95">
        <v>1.4260794967412949E-2</v>
      </c>
      <c r="AC95">
        <v>1.3017253950238228E-2</v>
      </c>
      <c r="AD95">
        <v>0.23100318014621735</v>
      </c>
      <c r="AE95">
        <v>0.18361839652061462</v>
      </c>
      <c r="AF95">
        <v>9.3934878706932068E-2</v>
      </c>
      <c r="AG95">
        <v>5.8639641851186752E-2</v>
      </c>
      <c r="AH95">
        <v>1.158980093896389E-2</v>
      </c>
      <c r="AI95">
        <v>1.0336884297430515E-2</v>
      </c>
      <c r="AJ95">
        <v>9.1171953827142715E-3</v>
      </c>
      <c r="AK95">
        <v>0.18835578858852386</v>
      </c>
      <c r="AL95">
        <v>0.14325858652591705</v>
      </c>
      <c r="AM95">
        <v>6.725291907787323E-2</v>
      </c>
      <c r="AN95">
        <v>4.9539107829332352E-2</v>
      </c>
      <c r="AO95">
        <v>9.9172787740826607E-3</v>
      </c>
      <c r="AP95">
        <v>9.0054264292120934E-3</v>
      </c>
      <c r="AQ95">
        <v>7.5438558124005795E-3</v>
      </c>
      <c r="AR95">
        <v>0.1170964390039444</v>
      </c>
      <c r="AS95">
        <v>8.0795444548130035E-2</v>
      </c>
      <c r="AT95">
        <v>3.2749257981777191E-2</v>
      </c>
      <c r="AU95">
        <v>3.0403349548578262E-2</v>
      </c>
      <c r="AV95">
        <v>6.6918199881911278E-3</v>
      </c>
      <c r="AW95">
        <v>6.1759124509990215E-3</v>
      </c>
      <c r="AX95">
        <v>4.7751008532941341E-3</v>
      </c>
      <c r="AY95">
        <v>5.5022295564413071E-2</v>
      </c>
      <c r="AZ95">
        <v>3.37405726313591E-2</v>
      </c>
      <c r="BA95">
        <v>1.2152024544775486E-2</v>
      </c>
      <c r="BB95">
        <v>1.2477572076022625E-2</v>
      </c>
      <c r="BC95">
        <v>3.5698837600648403E-3</v>
      </c>
      <c r="BD95">
        <v>3.3063562586903572E-3</v>
      </c>
      <c r="BE95">
        <v>2.2347359918057919E-3</v>
      </c>
      <c r="BF95">
        <v>9.968411922454834E-2</v>
      </c>
      <c r="BG95">
        <v>0.10404843091964722</v>
      </c>
      <c r="BH95">
        <v>0.11311119794845581</v>
      </c>
      <c r="BI95">
        <v>-4.2146295309066772E-3</v>
      </c>
      <c r="BJ95">
        <v>2.6748757809400558E-3</v>
      </c>
      <c r="BK95">
        <v>5.0010457634925842E-3</v>
      </c>
      <c r="BL95">
        <v>-1.2531233485788107E-2</v>
      </c>
      <c r="BM95">
        <v>0.50268176198005676</v>
      </c>
      <c r="BN95">
        <v>0.5398995578289032</v>
      </c>
      <c r="BO95">
        <v>0.51531434059143066</v>
      </c>
      <c r="BP95">
        <v>1.0496035218238831E-2</v>
      </c>
      <c r="BQ95">
        <v>9.2098712921142578E-3</v>
      </c>
      <c r="BR95">
        <v>1.3945417478680611E-2</v>
      </c>
      <c r="BS95">
        <v>-9.0661211870610714E-3</v>
      </c>
      <c r="BT95">
        <v>0.40299764275550842</v>
      </c>
      <c r="BU95">
        <v>0.43585112690925598</v>
      </c>
      <c r="BV95">
        <v>0.40220314264297485</v>
      </c>
      <c r="BW95">
        <v>1.4710664749145508E-2</v>
      </c>
      <c r="BX95">
        <v>6.534995511174202E-3</v>
      </c>
      <c r="BY95">
        <v>8.9443717151880264E-3</v>
      </c>
      <c r="BZ95">
        <v>3.4651122987270355E-3</v>
      </c>
      <c r="CA95">
        <v>0.10552951235271744</v>
      </c>
      <c r="CB95">
        <v>6.1226658599999997E-2</v>
      </c>
      <c r="CC95">
        <v>5.3678580899999995E-2</v>
      </c>
      <c r="CD95">
        <v>3.91952536E-2</v>
      </c>
      <c r="CE95">
        <v>3.3949649400000004E-2</v>
      </c>
      <c r="CF95">
        <v>2.2043712E-2</v>
      </c>
      <c r="CG95">
        <v>1.03062845E-2</v>
      </c>
      <c r="CH95">
        <v>4.4302853752717447E-2</v>
      </c>
    </row>
    <row r="96" spans="1:86">
      <c r="A96">
        <v>2007</v>
      </c>
      <c r="B96">
        <v>1</v>
      </c>
      <c r="C96">
        <v>1</v>
      </c>
      <c r="D96">
        <v>0.84133064746856689</v>
      </c>
      <c r="E96">
        <v>8.7432257831096649E-2</v>
      </c>
      <c r="F96">
        <v>3.0585575848817825E-2</v>
      </c>
      <c r="G96">
        <v>3.479684516787529E-2</v>
      </c>
      <c r="H96">
        <v>5.8546788059175014E-3</v>
      </c>
      <c r="I96">
        <v>0.90089839696884155</v>
      </c>
      <c r="J96">
        <v>0.8963889479637146</v>
      </c>
      <c r="K96">
        <v>0.72729164361953735</v>
      </c>
      <c r="L96">
        <v>9.4078846275806427E-2</v>
      </c>
      <c r="M96">
        <v>2.7674132958054543E-2</v>
      </c>
      <c r="N96">
        <v>2.9002174735069275E-2</v>
      </c>
      <c r="O96">
        <v>1.8342128023505211E-2</v>
      </c>
      <c r="P96">
        <v>0.50278729200363159</v>
      </c>
      <c r="Q96">
        <v>0.46234828233718872</v>
      </c>
      <c r="R96">
        <v>0.32771345973014832</v>
      </c>
      <c r="S96">
        <v>8.0066472291946411E-2</v>
      </c>
      <c r="T96">
        <v>2.0572420209646225E-2</v>
      </c>
      <c r="U96">
        <v>1.8987301737070084E-2</v>
      </c>
      <c r="V96">
        <v>1.500861719250679E-2</v>
      </c>
      <c r="W96">
        <v>0.39223432540893555</v>
      </c>
      <c r="X96">
        <v>0.34396559000015259</v>
      </c>
      <c r="Y96">
        <v>0.22205646336078644</v>
      </c>
      <c r="Z96">
        <v>7.4166782200336456E-2</v>
      </c>
      <c r="AA96">
        <v>1.815049909055233E-2</v>
      </c>
      <c r="AB96">
        <v>1.632595993578434E-2</v>
      </c>
      <c r="AC96">
        <v>1.3275166973471642E-2</v>
      </c>
      <c r="AD96">
        <v>0.23880322277545929</v>
      </c>
      <c r="AE96">
        <v>0.18659606575965881</v>
      </c>
      <c r="AF96">
        <v>9.7099542617797852E-2</v>
      </c>
      <c r="AG96">
        <v>5.5379249155521393E-2</v>
      </c>
      <c r="AH96">
        <v>1.3141775503754616E-2</v>
      </c>
      <c r="AI96">
        <v>1.1730446480214596E-2</v>
      </c>
      <c r="AJ96">
        <v>9.2450464144349098E-3</v>
      </c>
      <c r="AK96">
        <v>0.19596511125564575</v>
      </c>
      <c r="AL96">
        <v>0.1457621157169342</v>
      </c>
      <c r="AM96">
        <v>7.0315234363079071E-2</v>
      </c>
      <c r="AN96">
        <v>4.6363957226276398E-2</v>
      </c>
      <c r="AO96">
        <v>1.1323146522045135E-2</v>
      </c>
      <c r="AP96">
        <v>1.012086495757103E-2</v>
      </c>
      <c r="AQ96">
        <v>7.6389084570109844E-3</v>
      </c>
      <c r="AR96">
        <v>0.12432993203401566</v>
      </c>
      <c r="AS96">
        <v>8.2981668412685394E-2</v>
      </c>
      <c r="AT96">
        <v>3.528977558016777E-2</v>
      </c>
      <c r="AU96">
        <v>2.8055155649781227E-2</v>
      </c>
      <c r="AV96">
        <v>7.6822326518595219E-3</v>
      </c>
      <c r="AW96">
        <v>7.0107323117554188E-3</v>
      </c>
      <c r="AX96">
        <v>4.9437694251537323E-3</v>
      </c>
      <c r="AY96">
        <v>6.0890357941389084E-2</v>
      </c>
      <c r="AZ96">
        <v>3.5588454455137253E-2</v>
      </c>
      <c r="BA96">
        <v>1.3344944454729557E-2</v>
      </c>
      <c r="BB96">
        <v>1.1757440865039825E-2</v>
      </c>
      <c r="BC96">
        <v>4.178944043815136E-3</v>
      </c>
      <c r="BD96">
        <v>3.8366536609828472E-3</v>
      </c>
      <c r="BE96">
        <v>2.4704714305698872E-3</v>
      </c>
      <c r="BF96">
        <v>9.9101603031158447E-2</v>
      </c>
      <c r="BG96">
        <v>0.1036110520362854</v>
      </c>
      <c r="BH96">
        <v>0.11403900384902954</v>
      </c>
      <c r="BI96">
        <v>-6.6465884447097778E-3</v>
      </c>
      <c r="BJ96">
        <v>2.9114428907632828E-3</v>
      </c>
      <c r="BK96">
        <v>5.794670432806015E-3</v>
      </c>
      <c r="BL96">
        <v>-1.2487449217587709E-2</v>
      </c>
      <c r="BM96">
        <v>0.49721270799636841</v>
      </c>
      <c r="BN96">
        <v>0.53765171766281128</v>
      </c>
      <c r="BO96">
        <v>0.51361718773841858</v>
      </c>
      <c r="BP96">
        <v>7.365785539150238E-3</v>
      </c>
      <c r="BQ96">
        <v>1.00131556391716E-2</v>
      </c>
      <c r="BR96">
        <v>1.5809543430805206E-2</v>
      </c>
      <c r="BS96">
        <v>-9.1539383865892887E-3</v>
      </c>
      <c r="BT96">
        <v>0.39811110496520996</v>
      </c>
      <c r="BU96">
        <v>0.43404066562652588</v>
      </c>
      <c r="BV96">
        <v>0.39957818388938904</v>
      </c>
      <c r="BW96">
        <v>1.4012373983860016E-2</v>
      </c>
      <c r="BX96">
        <v>7.1017127484083176E-3</v>
      </c>
      <c r="BY96">
        <v>1.0014872997999191E-2</v>
      </c>
      <c r="BZ96">
        <v>3.3335108309984207E-3</v>
      </c>
      <c r="CA96">
        <v>0.11474916068743879</v>
      </c>
      <c r="CB96">
        <v>6.7151852999999997E-2</v>
      </c>
      <c r="CC96">
        <v>5.9176234000000008E-2</v>
      </c>
      <c r="CD96">
        <v>4.3209567900000002E-2</v>
      </c>
      <c r="CE96">
        <v>3.7465218000000002E-2</v>
      </c>
      <c r="CF96">
        <v>2.4655197099999998E-2</v>
      </c>
      <c r="CG96">
        <v>1.18772024E-2</v>
      </c>
      <c r="CH96">
        <v>4.7597307687438792E-2</v>
      </c>
    </row>
    <row r="97" spans="1:86">
      <c r="A97">
        <v>2008</v>
      </c>
      <c r="B97">
        <v>1</v>
      </c>
      <c r="C97">
        <v>1</v>
      </c>
      <c r="D97">
        <v>0.85937505960464478</v>
      </c>
      <c r="E97">
        <v>7.8693151473999023E-2</v>
      </c>
      <c r="F97">
        <v>2.8036264702677727E-2</v>
      </c>
      <c r="G97">
        <v>2.8545435518026352E-2</v>
      </c>
      <c r="H97">
        <v>5.3500737994909286E-3</v>
      </c>
      <c r="I97">
        <v>0.90466946363449097</v>
      </c>
      <c r="J97">
        <v>0.90429455041885376</v>
      </c>
      <c r="K97">
        <v>0.74510365724563599</v>
      </c>
      <c r="L97">
        <v>9.116140753030777E-2</v>
      </c>
      <c r="M97">
        <v>2.5214657187461853E-2</v>
      </c>
      <c r="N97">
        <v>2.3345202207565308E-2</v>
      </c>
      <c r="O97">
        <v>1.9469629973173141E-2</v>
      </c>
      <c r="P97">
        <v>0.48688620328903198</v>
      </c>
      <c r="Q97">
        <v>0.46516016125679016</v>
      </c>
      <c r="R97">
        <v>0.33687153458595276</v>
      </c>
      <c r="S97">
        <v>7.8681237995624542E-2</v>
      </c>
      <c r="T97">
        <v>1.88725795596838E-2</v>
      </c>
      <c r="U97">
        <v>1.4830322936177254E-2</v>
      </c>
      <c r="V97">
        <v>1.5904463827610016E-2</v>
      </c>
      <c r="W97">
        <v>0.36995908617973328</v>
      </c>
      <c r="X97">
        <v>0.34306925535202026</v>
      </c>
      <c r="Y97">
        <v>0.22653403878211975</v>
      </c>
      <c r="Z97">
        <v>7.309839129447937E-2</v>
      </c>
      <c r="AA97">
        <v>1.6681062057614326E-2</v>
      </c>
      <c r="AB97">
        <v>1.2668384239077568E-2</v>
      </c>
      <c r="AC97">
        <v>1.4087394811213017E-2</v>
      </c>
      <c r="AD97">
        <v>0.21263808012008667</v>
      </c>
      <c r="AE97">
        <v>0.18207240104675293</v>
      </c>
      <c r="AF97">
        <v>9.5452815294265747E-2</v>
      </c>
      <c r="AG97">
        <v>5.5515151470899582E-2</v>
      </c>
      <c r="AH97">
        <v>1.2476327829062939E-2</v>
      </c>
      <c r="AI97">
        <v>8.8754277676343918E-3</v>
      </c>
      <c r="AJ97">
        <v>9.7526879981160164E-3</v>
      </c>
      <c r="AK97">
        <v>0.17135810852050781</v>
      </c>
      <c r="AL97">
        <v>0.14145098626613617</v>
      </c>
      <c r="AM97">
        <v>6.7751519381999969E-2</v>
      </c>
      <c r="AN97">
        <v>4.6980209648609161E-2</v>
      </c>
      <c r="AO97">
        <v>1.0843774303793907E-2</v>
      </c>
      <c r="AP97">
        <v>7.6149506494402885E-3</v>
      </c>
      <c r="AQ97">
        <v>8.2605369389057159E-3</v>
      </c>
      <c r="AR97">
        <v>0.10540280491113663</v>
      </c>
      <c r="AS97">
        <v>8.0002263188362122E-2</v>
      </c>
      <c r="AT97">
        <v>3.267144039273262E-2</v>
      </c>
      <c r="AU97">
        <v>2.9102455824613571E-2</v>
      </c>
      <c r="AV97">
        <v>7.6595027931034565E-3</v>
      </c>
      <c r="AW97">
        <v>5.1670395769178867E-3</v>
      </c>
      <c r="AX97">
        <v>5.4018255323171616E-3</v>
      </c>
      <c r="AY97">
        <v>5.0831109285354614E-2</v>
      </c>
      <c r="AZ97">
        <v>3.4668043255805969E-2</v>
      </c>
      <c r="BA97">
        <v>1.2037376873195171E-2</v>
      </c>
      <c r="BB97">
        <v>1.3087198138237E-2</v>
      </c>
      <c r="BC97">
        <v>4.2730201967060566E-3</v>
      </c>
      <c r="BD97">
        <v>2.7633230201900005E-3</v>
      </c>
      <c r="BE97">
        <v>2.5071247946470976E-3</v>
      </c>
      <c r="BF97">
        <v>9.5330536365509033E-2</v>
      </c>
      <c r="BG97">
        <v>9.570544958114624E-2</v>
      </c>
      <c r="BH97">
        <v>0.11427140235900879</v>
      </c>
      <c r="BI97">
        <v>-1.2468256056308746E-2</v>
      </c>
      <c r="BJ97">
        <v>2.8216075152158737E-3</v>
      </c>
      <c r="BK97">
        <v>5.2002333104610443E-3</v>
      </c>
      <c r="BL97">
        <v>-1.4119556173682213E-2</v>
      </c>
      <c r="BM97">
        <v>0.51311379671096802</v>
      </c>
      <c r="BN97">
        <v>0.53483983874320984</v>
      </c>
      <c r="BO97">
        <v>0.52250352501869202</v>
      </c>
      <c r="BP97">
        <v>1.1913478374481201E-5</v>
      </c>
      <c r="BQ97">
        <v>9.163685142993927E-3</v>
      </c>
      <c r="BR97">
        <v>1.3715112581849098E-2</v>
      </c>
      <c r="BS97">
        <v>-1.0554390028119087E-2</v>
      </c>
      <c r="BT97">
        <v>0.41778326034545898</v>
      </c>
      <c r="BU97">
        <v>0.4391343891620636</v>
      </c>
      <c r="BV97">
        <v>0.40823212265968323</v>
      </c>
      <c r="BW97">
        <v>1.2480169534683228E-2</v>
      </c>
      <c r="BX97">
        <v>6.3420776277780533E-3</v>
      </c>
      <c r="BY97">
        <v>8.5148792713880539E-3</v>
      </c>
      <c r="BZ97">
        <v>3.5651661455631256E-3</v>
      </c>
      <c r="CA97">
        <v>5.9707537628894934E-2</v>
      </c>
      <c r="CB97">
        <v>3.5226043200000001E-2</v>
      </c>
      <c r="CC97">
        <v>3.1929398099999999E-2</v>
      </c>
      <c r="CD97">
        <v>2.4585397200000001E-2</v>
      </c>
      <c r="CE97">
        <v>2.1880164800000001E-2</v>
      </c>
      <c r="CF97">
        <v>1.4980145599999998E-2</v>
      </c>
      <c r="CG97">
        <v>7.5217900000000004E-3</v>
      </c>
      <c r="CH97">
        <v>2.4481494428894933E-2</v>
      </c>
    </row>
    <row r="98" spans="1:86">
      <c r="A98">
        <v>2009</v>
      </c>
      <c r="B98">
        <v>1</v>
      </c>
      <c r="C98">
        <v>1</v>
      </c>
      <c r="D98">
        <v>0.87660455703735352</v>
      </c>
      <c r="E98">
        <v>7.7844619750976562E-2</v>
      </c>
      <c r="F98">
        <v>2.2141247987747192E-2</v>
      </c>
      <c r="G98">
        <v>2.2760070860385895E-2</v>
      </c>
      <c r="H98">
        <v>6.4952060347422957E-4</v>
      </c>
      <c r="I98">
        <v>0.91058343648910522</v>
      </c>
      <c r="J98">
        <v>0.91119414567947388</v>
      </c>
      <c r="K98">
        <v>0.76558423042297363</v>
      </c>
      <c r="L98">
        <v>8.9425653219223022E-2</v>
      </c>
      <c r="M98">
        <v>1.9574010744690895E-2</v>
      </c>
      <c r="N98">
        <v>1.8226742744445801E-2</v>
      </c>
      <c r="O98">
        <v>1.8383525311946869E-2</v>
      </c>
      <c r="P98">
        <v>0.47089305520057678</v>
      </c>
      <c r="Q98">
        <v>0.45993539690971375</v>
      </c>
      <c r="R98">
        <v>0.34330129623413086</v>
      </c>
      <c r="S98">
        <v>7.6562404632568359E-2</v>
      </c>
      <c r="T98">
        <v>1.4193207956850529E-2</v>
      </c>
      <c r="U98">
        <v>1.1107067577540874E-2</v>
      </c>
      <c r="V98">
        <v>1.4771417714655399E-2</v>
      </c>
      <c r="W98">
        <v>0.34686258435249329</v>
      </c>
      <c r="X98">
        <v>0.33307003974914551</v>
      </c>
      <c r="Y98">
        <v>0.2273055762052536</v>
      </c>
      <c r="Z98">
        <v>7.0774435997009277E-2</v>
      </c>
      <c r="AA98">
        <v>1.250107679516077E-2</v>
      </c>
      <c r="AB98">
        <v>9.4370376318693161E-3</v>
      </c>
      <c r="AC98">
        <v>1.3051917776465416E-2</v>
      </c>
      <c r="AD98">
        <v>0.18476937711238861</v>
      </c>
      <c r="AE98">
        <v>0.16896866261959076</v>
      </c>
      <c r="AF98">
        <v>8.9898779988288879E-2</v>
      </c>
      <c r="AG98">
        <v>5.4112318903207779E-2</v>
      </c>
      <c r="AH98">
        <v>9.3235373497009277E-3</v>
      </c>
      <c r="AI98">
        <v>6.5853889100253582E-3</v>
      </c>
      <c r="AJ98">
        <v>9.0486351400613785E-3</v>
      </c>
      <c r="AK98">
        <v>0.14462108910083771</v>
      </c>
      <c r="AL98">
        <v>0.12920179963111877</v>
      </c>
      <c r="AM98">
        <v>6.1834875494241714E-2</v>
      </c>
      <c r="AN98">
        <v>4.5870311558246613E-2</v>
      </c>
      <c r="AO98">
        <v>8.075416088104248E-3</v>
      </c>
      <c r="AP98">
        <v>5.6723970919847488E-3</v>
      </c>
      <c r="AQ98">
        <v>7.7487993985414505E-3</v>
      </c>
      <c r="AR98">
        <v>8.4530308842658997E-2</v>
      </c>
      <c r="AS98">
        <v>7.139664888381958E-2</v>
      </c>
      <c r="AT98">
        <v>2.7658496052026749E-2</v>
      </c>
      <c r="AU98">
        <v>2.8675217181444168E-2</v>
      </c>
      <c r="AV98">
        <v>5.8310418389737606E-3</v>
      </c>
      <c r="AW98">
        <v>3.9252480491995811E-3</v>
      </c>
      <c r="AX98">
        <v>5.3066476248204708E-3</v>
      </c>
      <c r="AY98">
        <v>3.9564698934555054E-2</v>
      </c>
      <c r="AZ98">
        <v>3.081098385155201E-2</v>
      </c>
      <c r="BA98">
        <v>9.5736850053071976E-3</v>
      </c>
      <c r="BB98">
        <v>1.2757210060954094E-2</v>
      </c>
      <c r="BC98">
        <v>3.4682173281908035E-3</v>
      </c>
      <c r="BD98">
        <v>2.1535402629524469E-3</v>
      </c>
      <c r="BE98">
        <v>2.8583316598087549E-3</v>
      </c>
      <c r="BF98">
        <v>8.9416563510894775E-2</v>
      </c>
      <c r="BG98">
        <v>8.8805854320526123E-2</v>
      </c>
      <c r="BH98">
        <v>0.11102032661437988</v>
      </c>
      <c r="BI98">
        <v>-1.158103346824646E-2</v>
      </c>
      <c r="BJ98">
        <v>2.5672372430562973E-3</v>
      </c>
      <c r="BK98">
        <v>4.533328115940094E-3</v>
      </c>
      <c r="BL98">
        <v>-1.7734004708472639E-2</v>
      </c>
      <c r="BM98">
        <v>0.52910694479942322</v>
      </c>
      <c r="BN98">
        <v>0.54006460309028625</v>
      </c>
      <c r="BO98">
        <v>0.53330326080322266</v>
      </c>
      <c r="BP98">
        <v>1.2822151184082031E-3</v>
      </c>
      <c r="BQ98">
        <v>7.9480400308966637E-3</v>
      </c>
      <c r="BR98">
        <v>1.165300328284502E-2</v>
      </c>
      <c r="BS98">
        <v>-1.412189711118117E-2</v>
      </c>
      <c r="BT98">
        <v>0.43969038128852844</v>
      </c>
      <c r="BU98">
        <v>0.45125874876976013</v>
      </c>
      <c r="BV98">
        <v>0.42228293418884277</v>
      </c>
      <c r="BW98">
        <v>1.2863248586654663E-2</v>
      </c>
      <c r="BX98">
        <v>5.3808027878403664E-3</v>
      </c>
      <c r="BY98">
        <v>7.1196751669049263E-3</v>
      </c>
      <c r="BZ98">
        <v>3.6121075972914696E-3</v>
      </c>
      <c r="CA98">
        <v>3.1988157833937304E-2</v>
      </c>
      <c r="CB98">
        <v>1.7782534799999999E-2</v>
      </c>
      <c r="CC98">
        <v>1.6157939999999999E-2</v>
      </c>
      <c r="CD98">
        <v>1.25542833E-2</v>
      </c>
      <c r="CE98">
        <v>1.1197119899999998E-2</v>
      </c>
      <c r="CF98">
        <v>7.8210329000000002E-3</v>
      </c>
      <c r="CG98">
        <v>4.1546075E-3</v>
      </c>
      <c r="CH98">
        <v>1.4205623033937305E-2</v>
      </c>
    </row>
    <row r="99" spans="1:86">
      <c r="A99">
        <v>2010</v>
      </c>
      <c r="B99">
        <v>1</v>
      </c>
      <c r="C99">
        <v>1</v>
      </c>
      <c r="D99">
        <v>0.87327885627746582</v>
      </c>
      <c r="E99">
        <v>8.4680117666721344E-2</v>
      </c>
      <c r="F99">
        <v>2.394406870007515E-2</v>
      </c>
      <c r="G99">
        <v>1.8209774047136307E-2</v>
      </c>
      <c r="H99">
        <v>-1.1282636114628986E-4</v>
      </c>
      <c r="I99">
        <v>0.91261553764343262</v>
      </c>
      <c r="J99">
        <v>0.91272985935211182</v>
      </c>
      <c r="K99">
        <v>0.76505494117736816</v>
      </c>
      <c r="L99">
        <v>9.1266065835952759E-2</v>
      </c>
      <c r="M99">
        <v>2.1549835801124573E-2</v>
      </c>
      <c r="N99">
        <v>1.4801374636590481E-2</v>
      </c>
      <c r="O99">
        <v>2.0057624205946922E-2</v>
      </c>
      <c r="P99">
        <v>0.48601406812667847</v>
      </c>
      <c r="Q99">
        <v>0.46872252225875854</v>
      </c>
      <c r="R99">
        <v>0.34930580854415894</v>
      </c>
      <c r="S99">
        <v>7.7455073595046997E-2</v>
      </c>
      <c r="T99">
        <v>1.610337570309639E-2</v>
      </c>
      <c r="U99">
        <v>9.7238579764962196E-3</v>
      </c>
      <c r="V99">
        <v>1.6134388744831085E-2</v>
      </c>
      <c r="W99">
        <v>0.36400881409645081</v>
      </c>
      <c r="X99">
        <v>0.34231102466583252</v>
      </c>
      <c r="Y99">
        <v>0.23431865870952606</v>
      </c>
      <c r="Z99">
        <v>7.0855453610420227E-2</v>
      </c>
      <c r="AA99">
        <v>1.4488808810710907E-2</v>
      </c>
      <c r="AB99">
        <v>8.4599507972598076E-3</v>
      </c>
      <c r="AC99">
        <v>1.4188154600560665E-2</v>
      </c>
      <c r="AD99">
        <v>0.20241764187812805</v>
      </c>
      <c r="AE99">
        <v>0.17724531888961792</v>
      </c>
      <c r="AF99">
        <v>9.5682360231876373E-2</v>
      </c>
      <c r="AG99">
        <v>5.4253861308097839E-2</v>
      </c>
      <c r="AH99">
        <v>1.1195524595677853E-2</v>
      </c>
      <c r="AI99">
        <v>6.3114562071859837E-3</v>
      </c>
      <c r="AJ99">
        <v>9.8021142184734344E-3</v>
      </c>
      <c r="AK99">
        <v>0.1614750474691391</v>
      </c>
      <c r="AL99">
        <v>0.13662369549274445</v>
      </c>
      <c r="AM99">
        <v>6.6770732402801514E-2</v>
      </c>
      <c r="AN99">
        <v>4.6050373464822769E-2</v>
      </c>
      <c r="AO99">
        <v>9.8752686753869057E-3</v>
      </c>
      <c r="AP99">
        <v>5.536666139960289E-3</v>
      </c>
      <c r="AQ99">
        <v>8.3906492218375206E-3</v>
      </c>
      <c r="AR99">
        <v>9.8245382308959961E-2</v>
      </c>
      <c r="AS99">
        <v>7.6171256601810455E-2</v>
      </c>
      <c r="AT99">
        <v>3.0603526160120964E-2</v>
      </c>
      <c r="AU99">
        <v>2.8536133468151093E-2</v>
      </c>
      <c r="AV99">
        <v>7.417930755764246E-3</v>
      </c>
      <c r="AW99">
        <v>3.9494074881076813E-3</v>
      </c>
      <c r="AX99">
        <v>5.6642559356987476E-3</v>
      </c>
      <c r="AY99">
        <v>4.8426870256662369E-2</v>
      </c>
      <c r="AZ99">
        <v>3.3147115260362625E-2</v>
      </c>
      <c r="BA99">
        <v>1.0470491833984852E-2</v>
      </c>
      <c r="BB99">
        <v>1.2531040236353874E-2</v>
      </c>
      <c r="BC99">
        <v>4.6264072880148888E-3</v>
      </c>
      <c r="BD99">
        <v>2.3389148991554976E-3</v>
      </c>
      <c r="BE99">
        <v>3.1802600715309381E-3</v>
      </c>
      <c r="BF99">
        <v>8.7384462356567383E-2</v>
      </c>
      <c r="BG99">
        <v>8.7270140647888184E-2</v>
      </c>
      <c r="BH99">
        <v>0.10822391510009766</v>
      </c>
      <c r="BI99">
        <v>-6.5859481692314148E-3</v>
      </c>
      <c r="BJ99">
        <v>2.3942328989505768E-3</v>
      </c>
      <c r="BK99">
        <v>3.408399410545826E-3</v>
      </c>
      <c r="BL99">
        <v>-2.0170450567093212E-2</v>
      </c>
      <c r="BM99">
        <v>0.51398593187332153</v>
      </c>
      <c r="BN99">
        <v>0.53127747774124146</v>
      </c>
      <c r="BO99">
        <v>0.52397304773330688</v>
      </c>
      <c r="BP99">
        <v>7.2250440716743469E-3</v>
      </c>
      <c r="BQ99">
        <v>7.8406929969787598E-3</v>
      </c>
      <c r="BR99">
        <v>8.4859160706400871E-3</v>
      </c>
      <c r="BS99">
        <v>-1.6247215105977375E-2</v>
      </c>
      <c r="BT99">
        <v>0.42660146951675415</v>
      </c>
      <c r="BU99">
        <v>0.44400733709335327</v>
      </c>
      <c r="BV99">
        <v>0.41574913263320923</v>
      </c>
      <c r="BW99">
        <v>1.3810992240905762E-2</v>
      </c>
      <c r="BX99">
        <v>5.446460098028183E-3</v>
      </c>
      <c r="BY99">
        <v>5.0775166600942612E-3</v>
      </c>
      <c r="BZ99">
        <v>3.9232354611158371E-3</v>
      </c>
      <c r="CA99">
        <v>4.741023074122272E-2</v>
      </c>
      <c r="CB99">
        <v>2.7797294399999999E-2</v>
      </c>
      <c r="CC99">
        <v>2.54777796E-2</v>
      </c>
      <c r="CD99">
        <v>2.0075630399999999E-2</v>
      </c>
      <c r="CE99">
        <v>1.8079251499999997E-2</v>
      </c>
      <c r="CF99">
        <v>1.2729849200000002E-2</v>
      </c>
      <c r="CG99">
        <v>6.4793249999999985E-3</v>
      </c>
      <c r="CH99">
        <v>1.9612936341222721E-2</v>
      </c>
    </row>
    <row r="100" spans="1:86">
      <c r="A100">
        <v>2011</v>
      </c>
      <c r="B100">
        <v>1</v>
      </c>
      <c r="C100">
        <v>1</v>
      </c>
      <c r="D100">
        <v>0.87440663576126099</v>
      </c>
      <c r="E100">
        <v>8.7794683873653412E-2</v>
      </c>
      <c r="F100">
        <v>2.4478133767843246E-2</v>
      </c>
      <c r="G100">
        <v>1.5103789977729321E-2</v>
      </c>
      <c r="H100">
        <v>-1.7832238227128983E-3</v>
      </c>
      <c r="I100">
        <v>0.91349434852600098</v>
      </c>
      <c r="J100">
        <v>0.914009690284729</v>
      </c>
      <c r="K100">
        <v>0.76806050539016724</v>
      </c>
      <c r="L100">
        <v>9.2328011989593506E-2</v>
      </c>
      <c r="M100">
        <v>2.1646769717335701E-2</v>
      </c>
      <c r="N100">
        <v>1.2299779802560806E-2</v>
      </c>
      <c r="O100">
        <v>1.9674632698297501E-2</v>
      </c>
      <c r="P100">
        <v>0.48779323697090149</v>
      </c>
      <c r="Q100">
        <v>0.47131681442260742</v>
      </c>
      <c r="R100">
        <v>0.35394567251205444</v>
      </c>
      <c r="S100">
        <v>7.7933140099048615E-2</v>
      </c>
      <c r="T100">
        <v>1.5524099580943584E-2</v>
      </c>
      <c r="U100">
        <v>8.1754410639405251E-3</v>
      </c>
      <c r="V100">
        <v>1.5738466754555702E-2</v>
      </c>
      <c r="W100">
        <v>0.36499592661857605</v>
      </c>
      <c r="X100">
        <v>0.34427890181541443</v>
      </c>
      <c r="Y100">
        <v>0.23782621324062347</v>
      </c>
      <c r="Z100">
        <v>7.1774035692214966E-2</v>
      </c>
      <c r="AA100">
        <v>1.376862358301878E-2</v>
      </c>
      <c r="AB100">
        <v>7.1520940400660038E-3</v>
      </c>
      <c r="AC100">
        <v>1.3757931068539619E-2</v>
      </c>
      <c r="AD100">
        <v>0.20060992240905762</v>
      </c>
      <c r="AE100">
        <v>0.17649814486503601</v>
      </c>
      <c r="AF100">
        <v>9.7543828189373016E-2</v>
      </c>
      <c r="AG100">
        <v>5.4209306836128235E-2</v>
      </c>
      <c r="AH100">
        <v>1.015150360763073E-2</v>
      </c>
      <c r="AI100">
        <v>5.3285430185496807E-3</v>
      </c>
      <c r="AJ100">
        <v>9.2649692669510841E-3</v>
      </c>
      <c r="AK100">
        <v>0.15863619744777679</v>
      </c>
      <c r="AL100">
        <v>0.13481135666370392</v>
      </c>
      <c r="AM100">
        <v>6.8106837570667267E-2</v>
      </c>
      <c r="AN100">
        <v>4.5438315719366074E-2</v>
      </c>
      <c r="AO100">
        <v>8.7969023734331131E-3</v>
      </c>
      <c r="AP100">
        <v>4.6057160943746567E-3</v>
      </c>
      <c r="AQ100">
        <v>7.8635802492499352E-3</v>
      </c>
      <c r="AR100">
        <v>9.4330035150051117E-2</v>
      </c>
      <c r="AS100">
        <v>7.3488309979438782E-2</v>
      </c>
      <c r="AT100">
        <v>3.0906427651643753E-2</v>
      </c>
      <c r="AU100">
        <v>2.7949064970016479E-2</v>
      </c>
      <c r="AV100">
        <v>6.1573167331516743E-3</v>
      </c>
      <c r="AW100">
        <v>3.2424014061689377E-3</v>
      </c>
      <c r="AX100">
        <v>5.233097355812788E-3</v>
      </c>
      <c r="AY100">
        <v>4.3789912015199661E-2</v>
      </c>
      <c r="AZ100">
        <v>3.0190844088792801E-2</v>
      </c>
      <c r="BA100">
        <v>1.016551349312067E-2</v>
      </c>
      <c r="BB100">
        <v>1.2129779905080795E-2</v>
      </c>
      <c r="BC100">
        <v>3.466353751718998E-3</v>
      </c>
      <c r="BD100">
        <v>1.7923784907907248E-3</v>
      </c>
      <c r="BE100">
        <v>2.6368193794041872E-3</v>
      </c>
      <c r="BF100">
        <v>8.6505651473999023E-2</v>
      </c>
      <c r="BG100">
        <v>8.5990309715270996E-2</v>
      </c>
      <c r="BH100">
        <v>0.10634613037109375</v>
      </c>
      <c r="BI100">
        <v>-4.533328115940094E-3</v>
      </c>
      <c r="BJ100">
        <v>2.8313640505075455E-3</v>
      </c>
      <c r="BK100">
        <v>2.8040101751685143E-3</v>
      </c>
      <c r="BL100">
        <v>-2.1457856521010399E-2</v>
      </c>
      <c r="BM100">
        <v>0.51220676302909851</v>
      </c>
      <c r="BN100">
        <v>0.52868318557739258</v>
      </c>
      <c r="BO100">
        <v>0.52046096324920654</v>
      </c>
      <c r="BP100">
        <v>9.8615437746047974E-3</v>
      </c>
      <c r="BQ100">
        <v>8.954034186899662E-3</v>
      </c>
      <c r="BR100">
        <v>6.9283489137887955E-3</v>
      </c>
      <c r="BS100">
        <v>-1.75216905772686E-2</v>
      </c>
      <c r="BT100">
        <v>0.42570111155509949</v>
      </c>
      <c r="BU100">
        <v>0.44269287586212158</v>
      </c>
      <c r="BV100">
        <v>0.41411483287811279</v>
      </c>
      <c r="BW100">
        <v>1.4394871890544891E-2</v>
      </c>
      <c r="BX100">
        <v>6.1226701363921165E-3</v>
      </c>
      <c r="BY100">
        <v>4.1243387386202812E-3</v>
      </c>
      <c r="BZ100">
        <v>3.9361659437417984E-3</v>
      </c>
      <c r="CA100">
        <v>4.7088626401453192E-2</v>
      </c>
      <c r="CB100">
        <v>2.8295084000000002E-2</v>
      </c>
      <c r="CC100">
        <v>2.5836110799999996E-2</v>
      </c>
      <c r="CD100">
        <v>2.0067836299999999E-2</v>
      </c>
      <c r="CE100">
        <v>1.79879719E-2</v>
      </c>
      <c r="CF100">
        <v>1.2277918099999998E-2</v>
      </c>
      <c r="CG100">
        <v>6.1451521999999993E-3</v>
      </c>
      <c r="CH100">
        <v>1.879354240145319E-2</v>
      </c>
    </row>
    <row r="101" spans="1:86">
      <c r="A101">
        <v>2012</v>
      </c>
      <c r="B101">
        <v>1</v>
      </c>
      <c r="C101">
        <v>1</v>
      </c>
      <c r="D101">
        <v>0.85853058099746704</v>
      </c>
      <c r="E101">
        <v>9.8577149212360382E-2</v>
      </c>
      <c r="F101">
        <v>3.081812895834446E-2</v>
      </c>
      <c r="G101">
        <v>1.3224190101027489E-2</v>
      </c>
      <c r="H101">
        <v>-1.1500602122396231E-3</v>
      </c>
      <c r="I101">
        <v>0.91834670305252075</v>
      </c>
      <c r="J101">
        <v>0.91704058647155762</v>
      </c>
      <c r="K101">
        <v>0.7560393214225769</v>
      </c>
      <c r="L101">
        <v>0.10089948028326035</v>
      </c>
      <c r="M101">
        <v>2.8080817312002182E-2</v>
      </c>
      <c r="N101">
        <v>1.1078553274273872E-2</v>
      </c>
      <c r="O101">
        <v>2.0942416042089462E-2</v>
      </c>
      <c r="P101">
        <v>0.51329189538955688</v>
      </c>
      <c r="Q101">
        <v>0.48646712303161621</v>
      </c>
      <c r="R101">
        <v>0.35333499312400818</v>
      </c>
      <c r="S101">
        <v>8.6390472948551178E-2</v>
      </c>
      <c r="T101">
        <v>2.1971128880977631E-2</v>
      </c>
      <c r="U101">
        <v>7.8409779816865921E-3</v>
      </c>
      <c r="V101">
        <v>1.6929537057876587E-2</v>
      </c>
      <c r="W101">
        <v>0.39508914947509766</v>
      </c>
      <c r="X101">
        <v>0.36172708868980408</v>
      </c>
      <c r="Y101">
        <v>0.23996573686599731</v>
      </c>
      <c r="Z101">
        <v>7.9899117350578308E-2</v>
      </c>
      <c r="AA101">
        <v>1.9988037645816803E-2</v>
      </c>
      <c r="AB101">
        <v>6.9815167225897312E-3</v>
      </c>
      <c r="AC101">
        <v>1.4892660081386566E-2</v>
      </c>
      <c r="AD101">
        <v>0.23300030827522278</v>
      </c>
      <c r="AE101">
        <v>0.19437907636165619</v>
      </c>
      <c r="AF101">
        <v>0.10183058679103851</v>
      </c>
      <c r="AG101">
        <v>6.0891248285770416E-2</v>
      </c>
      <c r="AH101">
        <v>1.5927830711007118E-2</v>
      </c>
      <c r="AI101">
        <v>5.3621348924934864E-3</v>
      </c>
      <c r="AJ101">
        <v>1.0367277078330517E-2</v>
      </c>
      <c r="AK101">
        <v>0.18952612578868866</v>
      </c>
      <c r="AL101">
        <v>0.15152987837791443</v>
      </c>
      <c r="AM101">
        <v>7.2264224290847778E-2</v>
      </c>
      <c r="AN101">
        <v>5.1357153803110123E-2</v>
      </c>
      <c r="AO101">
        <v>1.4269590377807617E-2</v>
      </c>
      <c r="AP101">
        <v>4.7129690647125244E-3</v>
      </c>
      <c r="AQ101">
        <v>8.9259371161460876E-3</v>
      </c>
      <c r="AR101">
        <v>0.1191423237323761</v>
      </c>
      <c r="AS101">
        <v>8.6229503154754639E-2</v>
      </c>
      <c r="AT101">
        <v>3.4396857023239136E-2</v>
      </c>
      <c r="AU101">
        <v>3.1611174345016479E-2</v>
      </c>
      <c r="AV101">
        <v>1.077395211905241E-2</v>
      </c>
      <c r="AW101">
        <v>3.4052608534693718E-3</v>
      </c>
      <c r="AX101">
        <v>6.042256485670805E-3</v>
      </c>
      <c r="AY101">
        <v>5.8895770460367203E-2</v>
      </c>
      <c r="AZ101">
        <v>3.7747278809547424E-2</v>
      </c>
      <c r="BA101">
        <v>1.2328998185694218E-2</v>
      </c>
      <c r="BB101">
        <v>1.3671116903424263E-2</v>
      </c>
      <c r="BC101">
        <v>6.6067175939679146E-3</v>
      </c>
      <c r="BD101">
        <v>1.9385874038562179E-3</v>
      </c>
      <c r="BE101">
        <v>3.2018590718507767E-3</v>
      </c>
      <c r="BF101">
        <v>8.1653296947479248E-2</v>
      </c>
      <c r="BG101">
        <v>8.2959413528442383E-2</v>
      </c>
      <c r="BH101">
        <v>0.10249125957489014</v>
      </c>
      <c r="BI101">
        <v>-2.3223310708999634E-3</v>
      </c>
      <c r="BJ101">
        <v>2.7373116463422775E-3</v>
      </c>
      <c r="BK101">
        <v>2.1456368267536163E-3</v>
      </c>
      <c r="BL101">
        <v>-2.2092476254329085E-2</v>
      </c>
      <c r="BM101">
        <v>0.48670810461044312</v>
      </c>
      <c r="BN101">
        <v>0.51353287696838379</v>
      </c>
      <c r="BO101">
        <v>0.50519558787345886</v>
      </c>
      <c r="BP101">
        <v>1.2186676263809204E-2</v>
      </c>
      <c r="BQ101">
        <v>8.8470000773668289E-3</v>
      </c>
      <c r="BR101">
        <v>5.3832121193408966E-3</v>
      </c>
      <c r="BS101">
        <v>-1.807959727011621E-2</v>
      </c>
      <c r="BT101">
        <v>0.40505480766296387</v>
      </c>
      <c r="BU101">
        <v>0.43057346343994141</v>
      </c>
      <c r="BV101">
        <v>0.40270432829856873</v>
      </c>
      <c r="BW101">
        <v>1.4509007334709167E-2</v>
      </c>
      <c r="BX101">
        <v>6.1096884310245514E-3</v>
      </c>
      <c r="BY101">
        <v>3.2375752925872803E-3</v>
      </c>
      <c r="BZ101">
        <v>4.0128789842128754E-3</v>
      </c>
      <c r="CA101">
        <v>7.3024089349003549E-2</v>
      </c>
      <c r="CB101">
        <v>4.5380601800000003E-2</v>
      </c>
      <c r="CC101">
        <v>4.14667388E-2</v>
      </c>
      <c r="CD101">
        <v>3.2280025000000004E-2</v>
      </c>
      <c r="CE101">
        <v>2.8341045400000001E-2</v>
      </c>
      <c r="CF101">
        <v>1.9198745599999997E-2</v>
      </c>
      <c r="CG101">
        <v>9.0873495000000012E-3</v>
      </c>
      <c r="CH101">
        <v>2.7643487549003545E-2</v>
      </c>
    </row>
    <row r="102" spans="1:86">
      <c r="A102">
        <v>2013</v>
      </c>
      <c r="B102">
        <v>1</v>
      </c>
      <c r="C102">
        <v>1</v>
      </c>
      <c r="D102">
        <v>0.86777383089065552</v>
      </c>
      <c r="E102">
        <v>9.6312001347541809E-2</v>
      </c>
      <c r="F102">
        <v>2.5088068097829819E-2</v>
      </c>
      <c r="G102">
        <v>1.1747026816010475E-2</v>
      </c>
      <c r="H102">
        <v>-9.2091556871309876E-4</v>
      </c>
      <c r="I102">
        <v>0.91502737998962402</v>
      </c>
      <c r="J102">
        <v>0.91506904363632202</v>
      </c>
      <c r="K102">
        <v>0.76245027780532837</v>
      </c>
      <c r="L102">
        <v>9.9148139357566833E-2</v>
      </c>
      <c r="M102">
        <v>2.2556254640221596E-2</v>
      </c>
      <c r="N102">
        <v>9.7351465374231339E-3</v>
      </c>
      <c r="O102">
        <v>2.1187778562307358E-2</v>
      </c>
      <c r="P102">
        <v>0.49390742182731628</v>
      </c>
      <c r="Q102">
        <v>0.4759242832660675</v>
      </c>
      <c r="R102">
        <v>0.35110056400299072</v>
      </c>
      <c r="S102">
        <v>8.4374710917472839E-2</v>
      </c>
      <c r="T102">
        <v>1.649719662964344E-2</v>
      </c>
      <c r="U102">
        <v>6.9986726157367229E-3</v>
      </c>
      <c r="V102">
        <v>1.6953151673078537E-2</v>
      </c>
      <c r="W102">
        <v>0.37126773595809937</v>
      </c>
      <c r="X102">
        <v>0.34904026985168457</v>
      </c>
      <c r="Y102">
        <v>0.23591770231723785</v>
      </c>
      <c r="Z102">
        <v>7.7549315989017487E-2</v>
      </c>
      <c r="AA102">
        <v>1.4366787858307362E-2</v>
      </c>
      <c r="AB102">
        <v>6.2530464492738247E-3</v>
      </c>
      <c r="AC102">
        <v>1.4953410252928734E-2</v>
      </c>
      <c r="AD102">
        <v>0.20444609224796295</v>
      </c>
      <c r="AE102">
        <v>0.17967462539672852</v>
      </c>
      <c r="AF102">
        <v>9.594910591840744E-2</v>
      </c>
      <c r="AG102">
        <v>5.8128282427787781E-2</v>
      </c>
      <c r="AH102">
        <v>1.0366368107497692E-2</v>
      </c>
      <c r="AI102">
        <v>4.743476863950491E-3</v>
      </c>
      <c r="AJ102">
        <v>1.0487399995326996E-2</v>
      </c>
      <c r="AK102">
        <v>0.16130904853343964</v>
      </c>
      <c r="AL102">
        <v>0.13730597496032715</v>
      </c>
      <c r="AM102">
        <v>6.6135875880718231E-2</v>
      </c>
      <c r="AN102">
        <v>4.8940021544694901E-2</v>
      </c>
      <c r="AO102">
        <v>8.8959680870175362E-3</v>
      </c>
      <c r="AP102">
        <v>4.2272275313735008E-3</v>
      </c>
      <c r="AQ102">
        <v>9.1068865731358528E-3</v>
      </c>
      <c r="AR102">
        <v>9.5947809517383575E-2</v>
      </c>
      <c r="AS102">
        <v>7.5319834053516388E-2</v>
      </c>
      <c r="AT102">
        <v>3.0139455571770668E-2</v>
      </c>
      <c r="AU102">
        <v>2.9869712889194489E-2</v>
      </c>
      <c r="AV102">
        <v>6.203772034496069E-3</v>
      </c>
      <c r="AW102">
        <v>3.0559862498193979E-3</v>
      </c>
      <c r="AX102">
        <v>6.0509075410664082E-3</v>
      </c>
      <c r="AY102">
        <v>4.4994581490755081E-2</v>
      </c>
      <c r="AZ102">
        <v>3.159886971116066E-2</v>
      </c>
      <c r="BA102">
        <v>1.0290514677762985E-2</v>
      </c>
      <c r="BB102">
        <v>1.2976597994565964E-2</v>
      </c>
      <c r="BC102">
        <v>3.4984378144145012E-3</v>
      </c>
      <c r="BD102">
        <v>1.7348108813166618E-3</v>
      </c>
      <c r="BE102">
        <v>3.0985078774392605E-3</v>
      </c>
      <c r="BF102">
        <v>8.4972620010375977E-2</v>
      </c>
      <c r="BG102">
        <v>8.4930956363677979E-2</v>
      </c>
      <c r="BH102">
        <v>0.10532355308532715</v>
      </c>
      <c r="BI102">
        <v>-2.8361380100250244E-3</v>
      </c>
      <c r="BJ102">
        <v>2.531813457608223E-3</v>
      </c>
      <c r="BK102">
        <v>2.0118802785873413E-3</v>
      </c>
      <c r="BL102">
        <v>-2.2108694131020457E-2</v>
      </c>
      <c r="BM102">
        <v>0.50609257817268372</v>
      </c>
      <c r="BN102">
        <v>0.5240757167339325</v>
      </c>
      <c r="BO102">
        <v>0.51667326688766479</v>
      </c>
      <c r="BP102">
        <v>1.193729043006897E-2</v>
      </c>
      <c r="BQ102">
        <v>8.5908714681863785E-3</v>
      </c>
      <c r="BR102">
        <v>4.7483542002737522E-3</v>
      </c>
      <c r="BS102">
        <v>-1.7874067241791636E-2</v>
      </c>
      <c r="BT102">
        <v>0.42111995816230774</v>
      </c>
      <c r="BU102">
        <v>0.43914476037025452</v>
      </c>
      <c r="BV102">
        <v>0.41134971380233765</v>
      </c>
      <c r="BW102">
        <v>1.4773428440093994E-2</v>
      </c>
      <c r="BX102">
        <v>6.0590580105781555E-3</v>
      </c>
      <c r="BY102">
        <v>2.7364739216864109E-3</v>
      </c>
      <c r="BZ102">
        <v>4.2346268892288208E-3</v>
      </c>
      <c r="CA102">
        <v>5.5986808130122169E-2</v>
      </c>
      <c r="CB102">
        <v>3.3225627000000001E-2</v>
      </c>
      <c r="CC102">
        <v>2.9695077300000001E-2</v>
      </c>
      <c r="CD102">
        <v>2.2239527500000002E-2</v>
      </c>
      <c r="CE102">
        <v>1.9398411599999998E-2</v>
      </c>
      <c r="CF102">
        <v>1.3163953400000003E-2</v>
      </c>
      <c r="CG102">
        <v>6.3996064000000005E-3</v>
      </c>
      <c r="CH102">
        <v>2.2761181130122168E-2</v>
      </c>
    </row>
    <row r="103" spans="1:86">
      <c r="A103">
        <v>2014</v>
      </c>
      <c r="B103">
        <v>1</v>
      </c>
      <c r="C103">
        <v>1</v>
      </c>
      <c r="D103">
        <v>0.86228036880493164</v>
      </c>
      <c r="E103">
        <v>9.8500698804855347E-2</v>
      </c>
      <c r="F103">
        <v>2.8131540864706039E-2</v>
      </c>
      <c r="G103">
        <v>1.0366833768785E-2</v>
      </c>
      <c r="H103">
        <v>7.2054215706884861E-4</v>
      </c>
      <c r="I103">
        <v>0.91521942615509033</v>
      </c>
      <c r="J103">
        <v>0.91446411609649658</v>
      </c>
      <c r="K103">
        <v>0.75733113288879395</v>
      </c>
      <c r="L103">
        <v>0.10070309042930603</v>
      </c>
      <c r="M103">
        <v>2.5383312255144119E-2</v>
      </c>
      <c r="N103">
        <v>8.6715351790189743E-3</v>
      </c>
      <c r="O103">
        <v>2.2375019267201424E-2</v>
      </c>
      <c r="P103">
        <v>0.50572949647903442</v>
      </c>
      <c r="Q103">
        <v>0.48115241527557373</v>
      </c>
      <c r="R103">
        <v>0.35197538137435913</v>
      </c>
      <c r="S103">
        <v>8.6104780435562134E-2</v>
      </c>
      <c r="T103">
        <v>1.8823560327291489E-2</v>
      </c>
      <c r="U103">
        <v>6.32432010024786E-3</v>
      </c>
      <c r="V103">
        <v>1.792437769472599E-2</v>
      </c>
      <c r="W103">
        <v>0.3854992687702179</v>
      </c>
      <c r="X103">
        <v>0.35520482063293457</v>
      </c>
      <c r="Y103">
        <v>0.23812477290630341</v>
      </c>
      <c r="Z103">
        <v>7.9083047807216644E-2</v>
      </c>
      <c r="AA103">
        <v>1.660669781267643E-2</v>
      </c>
      <c r="AB103">
        <v>5.6701162829995155E-3</v>
      </c>
      <c r="AC103">
        <v>1.5720179304480553E-2</v>
      </c>
      <c r="AD103">
        <v>0.21956728398799896</v>
      </c>
      <c r="AE103">
        <v>0.18575525283813477</v>
      </c>
      <c r="AF103">
        <v>9.8573274910449982E-2</v>
      </c>
      <c r="AG103">
        <v>5.9505976736545563E-2</v>
      </c>
      <c r="AH103">
        <v>1.2016769498586655E-2</v>
      </c>
      <c r="AI103">
        <v>4.3104123324155807E-3</v>
      </c>
      <c r="AJ103">
        <v>1.1348824948072433E-2</v>
      </c>
      <c r="AK103">
        <v>0.17552101612091064</v>
      </c>
      <c r="AL103">
        <v>0.14264465868473053</v>
      </c>
      <c r="AM103">
        <v>6.8459399044513702E-2</v>
      </c>
      <c r="AN103">
        <v>5.022638663649559E-2</v>
      </c>
      <c r="AO103">
        <v>1.0242282412946224E-2</v>
      </c>
      <c r="AP103">
        <v>3.8344515487551689E-3</v>
      </c>
      <c r="AQ103">
        <v>9.8821371793746948E-3</v>
      </c>
      <c r="AR103">
        <v>0.10729281604290009</v>
      </c>
      <c r="AS103">
        <v>7.9061038792133331E-2</v>
      </c>
      <c r="AT103">
        <v>3.1763169914484024E-2</v>
      </c>
      <c r="AU103">
        <v>3.0794419348239899E-2</v>
      </c>
      <c r="AV103">
        <v>7.2145070880651474E-3</v>
      </c>
      <c r="AW103">
        <v>2.7678615879267454E-3</v>
      </c>
      <c r="AX103">
        <v>6.5210829488933086E-3</v>
      </c>
      <c r="AY103">
        <v>5.1550742238759995E-2</v>
      </c>
      <c r="AZ103">
        <v>3.3343862742185593E-2</v>
      </c>
      <c r="BA103">
        <v>1.1108493432402611E-2</v>
      </c>
      <c r="BB103">
        <v>1.3153590261936188E-2</v>
      </c>
      <c r="BC103">
        <v>4.1029201820492744E-3</v>
      </c>
      <c r="BD103">
        <v>1.5643946826457977E-3</v>
      </c>
      <c r="BE103">
        <v>3.41446278616786E-3</v>
      </c>
      <c r="BF103">
        <v>8.4780573844909668E-2</v>
      </c>
      <c r="BG103">
        <v>8.5535883903503418E-2</v>
      </c>
      <c r="BH103">
        <v>0.1049492359161377</v>
      </c>
      <c r="BI103">
        <v>-2.2023916244506836E-3</v>
      </c>
      <c r="BJ103">
        <v>2.7482286095619202E-3</v>
      </c>
      <c r="BK103">
        <v>1.6952985897660255E-3</v>
      </c>
      <c r="BL103">
        <v>-2.1654477110132575E-2</v>
      </c>
      <c r="BM103">
        <v>0.49427050352096558</v>
      </c>
      <c r="BN103">
        <v>0.51884758472442627</v>
      </c>
      <c r="BO103">
        <v>0.51030498743057251</v>
      </c>
      <c r="BP103">
        <v>1.2395918369293213E-2</v>
      </c>
      <c r="BQ103">
        <v>9.3079805374145508E-3</v>
      </c>
      <c r="BR103">
        <v>4.0425136685371399E-3</v>
      </c>
      <c r="BS103">
        <v>-1.7203835537657142E-2</v>
      </c>
      <c r="BT103">
        <v>0.40948992967605591</v>
      </c>
      <c r="BU103">
        <v>0.43331170082092285</v>
      </c>
      <c r="BV103">
        <v>0.40535575151443481</v>
      </c>
      <c r="BW103">
        <v>1.4598309993743896E-2</v>
      </c>
      <c r="BX103">
        <v>6.5597519278526306E-3</v>
      </c>
      <c r="BY103">
        <v>2.3472150787711143E-3</v>
      </c>
      <c r="BZ103">
        <v>4.4506415724754333E-3</v>
      </c>
      <c r="CA103">
        <v>7.6047378985863834E-2</v>
      </c>
      <c r="CB103">
        <v>4.54870842E-2</v>
      </c>
      <c r="CC103">
        <v>4.0571946099999999E-2</v>
      </c>
      <c r="CD103">
        <v>3.0011569500000002E-2</v>
      </c>
      <c r="CE103">
        <v>2.5961917799999998E-2</v>
      </c>
      <c r="CF103">
        <v>1.74559005E-2</v>
      </c>
      <c r="CG103">
        <v>8.4235361999999998E-3</v>
      </c>
      <c r="CH103">
        <v>3.0560294785863834E-2</v>
      </c>
    </row>
    <row r="104" spans="1:86">
      <c r="A104">
        <v>2015</v>
      </c>
      <c r="B104">
        <v>1</v>
      </c>
      <c r="C104">
        <v>1</v>
      </c>
      <c r="P104">
        <v>0.50473999999999997</v>
      </c>
      <c r="Q104">
        <v>0.47806999999999999</v>
      </c>
      <c r="R104">
        <v>0.35362837899999999</v>
      </c>
      <c r="S104">
        <v>8.6769705000000003E-2</v>
      </c>
      <c r="T104">
        <v>2.2660518000000001E-2</v>
      </c>
      <c r="U104">
        <v>7.8881550000000009E-3</v>
      </c>
      <c r="V104">
        <v>7.17105E-3</v>
      </c>
      <c r="W104">
        <v>0.38540999999999997</v>
      </c>
      <c r="X104">
        <v>0.35295000000000004</v>
      </c>
      <c r="Y104">
        <v>0.23915892000000005</v>
      </c>
      <c r="Z104">
        <v>7.9837290000000019E-2</v>
      </c>
      <c r="AA104">
        <v>2.0471100000000002E-2</v>
      </c>
      <c r="AB104">
        <v>7.2001800000000013E-3</v>
      </c>
      <c r="AC104">
        <v>6.2825100000000007E-3</v>
      </c>
      <c r="AD104">
        <v>0.22027999999999998</v>
      </c>
      <c r="AE104">
        <v>0.18390000000000001</v>
      </c>
      <c r="AF104">
        <v>9.869913000000001E-2</v>
      </c>
      <c r="AG104">
        <v>5.9399699999999993E-2</v>
      </c>
      <c r="AH104">
        <v>1.579701E-2</v>
      </c>
      <c r="AI104">
        <v>5.90319E-3</v>
      </c>
      <c r="AJ104">
        <v>4.1009700000000007E-3</v>
      </c>
      <c r="AK104">
        <v>0.17712</v>
      </c>
      <c r="AL104">
        <v>0.14154999999999998</v>
      </c>
      <c r="AM104">
        <v>6.8864074999999983E-2</v>
      </c>
      <c r="AN104">
        <v>4.9825599999999998E-2</v>
      </c>
      <c r="AO104">
        <v>1.4112534999999999E-2</v>
      </c>
      <c r="AP104">
        <v>5.4496749999999993E-3</v>
      </c>
      <c r="AQ104">
        <v>3.3122699999999991E-3</v>
      </c>
      <c r="AR104">
        <v>0.10897</v>
      </c>
      <c r="AS104">
        <v>7.8600000000000003E-2</v>
      </c>
      <c r="AT104">
        <v>3.1078439999999999E-2</v>
      </c>
      <c r="AU104">
        <v>3.0198120000000005E-2</v>
      </c>
      <c r="AV104">
        <v>1.099614E-2</v>
      </c>
      <c r="AW104">
        <v>4.5116399999999999E-3</v>
      </c>
      <c r="AX104">
        <v>1.8235199999999999E-3</v>
      </c>
      <c r="AY104">
        <v>5.1060000000000001E-2</v>
      </c>
      <c r="AZ104">
        <v>3.2930000000000001E-2</v>
      </c>
      <c r="BA104">
        <v>1.0300504E-2</v>
      </c>
      <c r="BB104">
        <v>1.1943711000000001E-2</v>
      </c>
      <c r="BC104">
        <v>7.2446000000000003E-3</v>
      </c>
      <c r="BD104">
        <v>3.0888340000000004E-3</v>
      </c>
      <c r="BE104">
        <v>3.5235100000000004E-4</v>
      </c>
      <c r="BM104">
        <v>0.49526000000000003</v>
      </c>
      <c r="BN104">
        <v>0.52193000000000001</v>
      </c>
      <c r="CB104">
        <v>4.4723448500000006E-2</v>
      </c>
      <c r="CC104">
        <v>4.0243359000000006E-2</v>
      </c>
      <c r="CD104">
        <v>2.9892945000000001E-2</v>
      </c>
      <c r="CE104">
        <v>2.5753606999999994E-2</v>
      </c>
      <c r="CF104">
        <v>1.7097858000000001E-2</v>
      </c>
      <c r="CG104">
        <v>7.5874013000000002E-3</v>
      </c>
    </row>
    <row r="105" spans="1:86">
      <c r="A105">
        <v>2016</v>
      </c>
      <c r="B105">
        <v>1</v>
      </c>
      <c r="C105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BN105"/>
  <sheetViews>
    <sheetView workbookViewId="0">
      <pane xSplit="1" ySplit="1" topLeftCell="AB65" activePane="bottomRight" state="frozen"/>
      <selection activeCell="D32" sqref="D32"/>
      <selection pane="topRight" activeCell="D32" sqref="D32"/>
      <selection pane="bottomLeft" activeCell="D32" sqref="D32"/>
      <selection pane="bottomRight" activeCell="AW1" sqref="AW1"/>
    </sheetView>
  </sheetViews>
  <sheetFormatPr baseColWidth="10" defaultColWidth="8.83203125" defaultRowHeight="15" x14ac:dyDescent="0"/>
  <sheetData>
    <row r="1" spans="1:66">
      <c r="A1" t="s">
        <v>1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622</v>
      </c>
      <c r="H1" t="s">
        <v>621</v>
      </c>
      <c r="I1" t="s">
        <v>623</v>
      </c>
      <c r="J1" t="s">
        <v>624</v>
      </c>
      <c r="K1" t="s">
        <v>625</v>
      </c>
      <c r="L1" t="s">
        <v>626</v>
      </c>
      <c r="M1" t="s">
        <v>628</v>
      </c>
      <c r="N1" t="s">
        <v>627</v>
      </c>
      <c r="O1" t="s">
        <v>629</v>
      </c>
      <c r="P1" t="s">
        <v>630</v>
      </c>
      <c r="Q1" t="s">
        <v>631</v>
      </c>
      <c r="R1" t="s">
        <v>632</v>
      </c>
      <c r="S1" t="s">
        <v>634</v>
      </c>
      <c r="T1" t="s">
        <v>633</v>
      </c>
      <c r="U1" t="s">
        <v>635</v>
      </c>
      <c r="V1" t="s">
        <v>636</v>
      </c>
      <c r="W1" t="s">
        <v>637</v>
      </c>
      <c r="X1" t="s">
        <v>638</v>
      </c>
      <c r="Y1" t="s">
        <v>640</v>
      </c>
      <c r="Z1" t="s">
        <v>639</v>
      </c>
      <c r="AA1" t="s">
        <v>641</v>
      </c>
      <c r="AB1" t="s">
        <v>642</v>
      </c>
      <c r="AC1" t="s">
        <v>643</v>
      </c>
      <c r="AD1" t="s">
        <v>644</v>
      </c>
      <c r="AE1" t="s">
        <v>646</v>
      </c>
      <c r="AF1" t="s">
        <v>645</v>
      </c>
      <c r="AG1" t="s">
        <v>647</v>
      </c>
      <c r="AH1" t="s">
        <v>648</v>
      </c>
      <c r="AI1" t="s">
        <v>649</v>
      </c>
      <c r="AJ1" t="s">
        <v>650</v>
      </c>
      <c r="AK1" t="s">
        <v>652</v>
      </c>
      <c r="AL1" t="s">
        <v>651</v>
      </c>
      <c r="AM1" t="s">
        <v>653</v>
      </c>
      <c r="AN1" t="s">
        <v>654</v>
      </c>
      <c r="AO1" t="s">
        <v>655</v>
      </c>
      <c r="AP1" t="s">
        <v>656</v>
      </c>
      <c r="AQ1" t="s">
        <v>658</v>
      </c>
      <c r="AR1" t="s">
        <v>657</v>
      </c>
      <c r="AS1" t="s">
        <v>659</v>
      </c>
      <c r="AT1" t="s">
        <v>660</v>
      </c>
      <c r="AU1" t="s">
        <v>661</v>
      </c>
      <c r="AV1" t="s">
        <v>662</v>
      </c>
      <c r="AW1" t="s">
        <v>664</v>
      </c>
      <c r="AX1" t="s">
        <v>663</v>
      </c>
      <c r="AY1" t="s">
        <v>665</v>
      </c>
      <c r="AZ1" t="s">
        <v>666</v>
      </c>
      <c r="BA1" t="s">
        <v>667</v>
      </c>
      <c r="BB1" t="s">
        <v>668</v>
      </c>
      <c r="BC1" t="s">
        <v>670</v>
      </c>
      <c r="BD1" t="s">
        <v>669</v>
      </c>
      <c r="BE1" t="s">
        <v>671</v>
      </c>
      <c r="BF1" t="s">
        <v>672</v>
      </c>
      <c r="BG1" t="s">
        <v>673</v>
      </c>
      <c r="BH1" t="s">
        <v>674</v>
      </c>
      <c r="BI1" t="s">
        <v>676</v>
      </c>
      <c r="BJ1" t="s">
        <v>675</v>
      </c>
      <c r="BK1" t="s">
        <v>677</v>
      </c>
      <c r="BL1" t="s">
        <v>678</v>
      </c>
      <c r="BM1" t="s">
        <v>679</v>
      </c>
      <c r="BN1" t="s">
        <v>680</v>
      </c>
    </row>
    <row r="2" spans="1:66">
      <c r="A2">
        <v>1913</v>
      </c>
      <c r="F2">
        <v>14327.427263947111</v>
      </c>
      <c r="R2">
        <v>58356.400990580747</v>
      </c>
      <c r="X2">
        <v>88441.583912616072</v>
      </c>
      <c r="AD2">
        <v>257321.19343335446</v>
      </c>
      <c r="AJ2">
        <v>421984.48108306126</v>
      </c>
      <c r="AP2">
        <v>1234538.2683846541</v>
      </c>
      <c r="AV2">
        <v>3947229.4294591467</v>
      </c>
      <c r="BH2">
        <v>9435.3190720989296</v>
      </c>
    </row>
    <row r="3" spans="1:66">
      <c r="A3">
        <v>1914</v>
      </c>
      <c r="F3">
        <v>14002.887193000804</v>
      </c>
      <c r="R3">
        <v>57311.647406194534</v>
      </c>
      <c r="X3">
        <v>86992.466881491884</v>
      </c>
      <c r="AD3">
        <v>254263.60030936371</v>
      </c>
      <c r="AJ3">
        <v>422334.42205974966</v>
      </c>
      <c r="AP3">
        <v>1204716.1198529107</v>
      </c>
      <c r="AV3">
        <v>3821679.8382765315</v>
      </c>
      <c r="BH3">
        <v>9190.8027248681665</v>
      </c>
    </row>
    <row r="4" spans="1:66">
      <c r="A4">
        <v>1915</v>
      </c>
      <c r="F4">
        <v>13951.404465584614</v>
      </c>
      <c r="R4">
        <v>56291.449664045096</v>
      </c>
      <c r="X4">
        <v>85053.658331590457</v>
      </c>
      <c r="AD4">
        <v>245233.91081385344</v>
      </c>
      <c r="AJ4">
        <v>406771.59959029785</v>
      </c>
      <c r="AP4">
        <v>1286233.5908472498</v>
      </c>
      <c r="AV4">
        <v>6082884.0436327327</v>
      </c>
      <c r="BH4">
        <v>9246.9549990890046</v>
      </c>
    </row>
    <row r="5" spans="1:66">
      <c r="A5">
        <v>1916</v>
      </c>
      <c r="F5">
        <v>15224.074974769541</v>
      </c>
      <c r="R5">
        <v>64064.833550042451</v>
      </c>
      <c r="X5">
        <v>98089.162578617732</v>
      </c>
      <c r="AD5">
        <v>293988.39394520206</v>
      </c>
      <c r="AJ5">
        <v>498493.90316702658</v>
      </c>
      <c r="AP5">
        <v>1600760.1165244239</v>
      </c>
      <c r="AV5">
        <v>7278986.7983127171</v>
      </c>
      <c r="BH5">
        <v>9797.3240219614418</v>
      </c>
    </row>
    <row r="6" spans="1:66">
      <c r="A6">
        <v>1917</v>
      </c>
      <c r="F6">
        <v>15101.644594010944</v>
      </c>
      <c r="R6">
        <v>61173.224614719962</v>
      </c>
      <c r="X6">
        <v>92547.527228607942</v>
      </c>
      <c r="AD6">
        <v>267860.1067217419</v>
      </c>
      <c r="AJ6">
        <v>433193.39426424977</v>
      </c>
      <c r="AP6">
        <v>1268770.2537714809</v>
      </c>
      <c r="AV6">
        <v>5082009.9946463192</v>
      </c>
      <c r="BH6">
        <v>9982.5801472654966</v>
      </c>
    </row>
    <row r="7" spans="1:66">
      <c r="A7">
        <v>1918</v>
      </c>
      <c r="F7">
        <v>14265.177690357223</v>
      </c>
      <c r="R7">
        <v>57213.412993279599</v>
      </c>
      <c r="X7">
        <v>84145.697522436545</v>
      </c>
      <c r="AD7">
        <v>227693.24371760644</v>
      </c>
      <c r="AJ7">
        <v>354618.56613535061</v>
      </c>
      <c r="AP7">
        <v>958118.12691629992</v>
      </c>
      <c r="AV7">
        <v>3500998.5355870249</v>
      </c>
      <c r="BH7">
        <v>9493.1515455880708</v>
      </c>
    </row>
    <row r="8" spans="1:66">
      <c r="A8">
        <v>1919</v>
      </c>
      <c r="F8">
        <v>14245.35277487187</v>
      </c>
      <c r="R8">
        <v>57431.048397340041</v>
      </c>
      <c r="X8">
        <v>85949.903406678728</v>
      </c>
      <c r="AD8">
        <v>233777.32659290431</v>
      </c>
      <c r="AJ8">
        <v>360073.88631875505</v>
      </c>
      <c r="AP8">
        <v>944426.62814842979</v>
      </c>
      <c r="AV8">
        <v>3257242.2355221482</v>
      </c>
      <c r="BH8">
        <v>9446.9421501531851</v>
      </c>
    </row>
    <row r="9" spans="1:66">
      <c r="A9">
        <v>1920</v>
      </c>
      <c r="F9">
        <v>12748.926729905272</v>
      </c>
      <c r="R9">
        <v>49738.807623331893</v>
      </c>
      <c r="X9">
        <v>72220.170209000076</v>
      </c>
      <c r="AD9">
        <v>189064.28051894423</v>
      </c>
      <c r="AJ9">
        <v>284122.44829895766</v>
      </c>
      <c r="AP9">
        <v>682988.67574788234</v>
      </c>
      <c r="AV9">
        <v>2120016.6755635617</v>
      </c>
      <c r="BH9">
        <v>8638.9399639689782</v>
      </c>
    </row>
    <row r="10" spans="1:66">
      <c r="A10">
        <v>1921</v>
      </c>
      <c r="F10">
        <v>11429.592934805652</v>
      </c>
      <c r="R10">
        <v>49354.190016201959</v>
      </c>
      <c r="X10">
        <v>70415.720123695661</v>
      </c>
      <c r="AD10">
        <v>178735.0129100848</v>
      </c>
      <c r="AJ10">
        <v>267409.03556786961</v>
      </c>
      <c r="AP10">
        <v>640280.39048932353</v>
      </c>
      <c r="AV10">
        <v>1929769.5326311123</v>
      </c>
      <c r="BH10">
        <v>7215.7488146505029</v>
      </c>
    </row>
    <row r="11" spans="1:66">
      <c r="A11">
        <v>1922</v>
      </c>
      <c r="F11">
        <v>13154.292600877294</v>
      </c>
      <c r="R11">
        <v>57512.511010232432</v>
      </c>
      <c r="X11">
        <v>84042.735402488164</v>
      </c>
      <c r="AD11">
        <v>224381.03527511001</v>
      </c>
      <c r="AJ11">
        <v>343532.33562227309</v>
      </c>
      <c r="AP11">
        <v>872846.40098105837</v>
      </c>
      <c r="AV11">
        <v>2991497.5798206883</v>
      </c>
      <c r="BH11">
        <v>8225.6016665045008</v>
      </c>
    </row>
    <row r="12" spans="1:66">
      <c r="A12">
        <v>1923</v>
      </c>
      <c r="F12">
        <v>14486.275558359792</v>
      </c>
      <c r="R12">
        <v>60061.910089373632</v>
      </c>
      <c r="X12">
        <v>86271.14533673384</v>
      </c>
      <c r="AD12">
        <v>226601.465332616</v>
      </c>
      <c r="AJ12">
        <v>345001.17342468188</v>
      </c>
      <c r="AP12">
        <v>855618.91055174777</v>
      </c>
      <c r="AV12">
        <v>2894309.6500223624</v>
      </c>
      <c r="BH12">
        <v>9422.3161660249207</v>
      </c>
    </row>
    <row r="13" spans="1:66">
      <c r="A13">
        <v>1924</v>
      </c>
      <c r="F13">
        <v>14436.996932099417</v>
      </c>
      <c r="R13">
        <v>64110.433991428152</v>
      </c>
      <c r="X13">
        <v>92720.387890631246</v>
      </c>
      <c r="AD13">
        <v>251536.95637463478</v>
      </c>
      <c r="AJ13">
        <v>386930.36538249144</v>
      </c>
      <c r="AP13">
        <v>979842.19088551262</v>
      </c>
      <c r="AV13">
        <v>3356529.8966983077</v>
      </c>
      <c r="BH13">
        <v>8917.7261477295615</v>
      </c>
    </row>
    <row r="14" spans="1:66">
      <c r="A14">
        <v>1925</v>
      </c>
      <c r="F14">
        <v>15101.439738984194</v>
      </c>
      <c r="R14">
        <v>70001.329924585996</v>
      </c>
      <c r="X14">
        <v>105738.840907148</v>
      </c>
      <c r="AD14">
        <v>305721.17010847136</v>
      </c>
      <c r="AJ14">
        <v>479037.33464222256</v>
      </c>
      <c r="AP14">
        <v>1287232.2520592592</v>
      </c>
      <c r="AV14">
        <v>4999857.8847638993</v>
      </c>
      <c r="BH14">
        <v>9001.4519405839947</v>
      </c>
    </row>
    <row r="15" spans="1:66">
      <c r="A15">
        <v>1926</v>
      </c>
      <c r="F15">
        <v>15155.145256522155</v>
      </c>
      <c r="R15">
        <v>69274.829380656374</v>
      </c>
      <c r="X15">
        <v>104915.39091068441</v>
      </c>
      <c r="AD15">
        <v>301724.56573194679</v>
      </c>
      <c r="AJ15">
        <v>471256.89889113005</v>
      </c>
      <c r="AP15">
        <v>1281974.4579439112</v>
      </c>
      <c r="AV15">
        <v>5098217.584433699</v>
      </c>
      <c r="BH15">
        <v>9141.8470205072445</v>
      </c>
    </row>
    <row r="16" spans="1:66">
      <c r="A16">
        <v>1927</v>
      </c>
      <c r="F16">
        <v>15384.610499815186</v>
      </c>
      <c r="R16">
        <v>71797.601986213122</v>
      </c>
      <c r="X16">
        <v>109818.51386546643</v>
      </c>
      <c r="AD16">
        <v>323461.95700067194</v>
      </c>
      <c r="AJ16">
        <v>510674.37711946247</v>
      </c>
      <c r="AP16">
        <v>1423682.9020312815</v>
      </c>
      <c r="AV16">
        <v>5775712.0377570475</v>
      </c>
      <c r="BH16">
        <v>9116.5003346598569</v>
      </c>
    </row>
    <row r="17" spans="1:60">
      <c r="A17">
        <v>1928</v>
      </c>
      <c r="F17">
        <v>16108.729273156776</v>
      </c>
      <c r="R17">
        <v>79397.851136679776</v>
      </c>
      <c r="X17">
        <v>124242.38557525196</v>
      </c>
      <c r="AD17">
        <v>385646.99801426684</v>
      </c>
      <c r="AJ17">
        <v>624986.85645126458</v>
      </c>
      <c r="AP17">
        <v>1859092.269154571</v>
      </c>
      <c r="AV17">
        <v>8093855.6870143404</v>
      </c>
      <c r="BH17">
        <v>9076.6046216542218</v>
      </c>
    </row>
    <row r="18" spans="1:60">
      <c r="A18">
        <v>1929</v>
      </c>
      <c r="F18">
        <v>16564.792563642663</v>
      </c>
      <c r="R18">
        <v>77373.463423059395</v>
      </c>
      <c r="X18">
        <v>120866.76912910635</v>
      </c>
      <c r="AD18">
        <v>370270.87977743277</v>
      </c>
      <c r="AJ18">
        <v>598535.61059730151</v>
      </c>
      <c r="AP18">
        <v>1807829.2772703632</v>
      </c>
      <c r="AV18">
        <v>8266268.147754008</v>
      </c>
      <c r="BH18">
        <v>9808.2735792630228</v>
      </c>
    </row>
    <row r="19" spans="1:60">
      <c r="A19">
        <v>1930</v>
      </c>
      <c r="F19">
        <v>14489.473519475378</v>
      </c>
      <c r="R19">
        <v>63558.734841670535</v>
      </c>
      <c r="X19">
        <v>92915.425737342477</v>
      </c>
      <c r="AD19">
        <v>249556.16008621102</v>
      </c>
      <c r="AJ19">
        <v>382644.04617265647</v>
      </c>
      <c r="AP19">
        <v>1025022.4509719701</v>
      </c>
      <c r="AV19">
        <v>4121606.4771717032</v>
      </c>
      <c r="BH19">
        <v>9037.3333725648044</v>
      </c>
    </row>
    <row r="20" spans="1:60">
      <c r="A20">
        <v>1931</v>
      </c>
      <c r="F20">
        <v>13162.414141138283</v>
      </c>
      <c r="R20">
        <v>58629.604573518547</v>
      </c>
      <c r="X20">
        <v>82214.72113405884</v>
      </c>
      <c r="AD20">
        <v>203997.13270489502</v>
      </c>
      <c r="AJ20">
        <v>304467.1357728272</v>
      </c>
      <c r="AP20">
        <v>775713.29675927456</v>
      </c>
      <c r="AV20">
        <v>2961413.3849322777</v>
      </c>
      <c r="BH20">
        <v>8110.5040930960286</v>
      </c>
    </row>
    <row r="21" spans="1:60">
      <c r="A21">
        <v>1932</v>
      </c>
      <c r="F21">
        <v>11145.377644840661</v>
      </c>
      <c r="R21">
        <v>51681.35217288175</v>
      </c>
      <c r="X21">
        <v>72819.714251002064</v>
      </c>
      <c r="AD21">
        <v>173376.71498269023</v>
      </c>
      <c r="AJ21">
        <v>259085.59614822353</v>
      </c>
      <c r="AP21">
        <v>665324.33196864114</v>
      </c>
      <c r="AV21">
        <v>2217337.7473289785</v>
      </c>
      <c r="BH21">
        <v>6641.3804750583176</v>
      </c>
    </row>
    <row r="22" spans="1:60">
      <c r="A22">
        <v>1933</v>
      </c>
      <c r="F22">
        <v>10742.092212676545</v>
      </c>
      <c r="R22">
        <v>48985.889567845836</v>
      </c>
      <c r="X22">
        <v>71298.983672693095</v>
      </c>
      <c r="AD22">
        <v>176815.77614262735</v>
      </c>
      <c r="AJ22">
        <v>267793.04307399847</v>
      </c>
      <c r="AP22">
        <v>709930.57518396981</v>
      </c>
      <c r="AV22">
        <v>2518227.7826203546</v>
      </c>
      <c r="BH22">
        <v>6492.7813954355124</v>
      </c>
    </row>
    <row r="23" spans="1:60">
      <c r="A23">
        <v>1934</v>
      </c>
      <c r="F23">
        <v>11589.12830988556</v>
      </c>
      <c r="R23">
        <v>53059.134239620362</v>
      </c>
      <c r="X23">
        <v>78141.961685820686</v>
      </c>
      <c r="AD23">
        <v>190026.81022163481</v>
      </c>
      <c r="AJ23">
        <v>284977.99042791873</v>
      </c>
      <c r="AP23">
        <v>710310.96096229006</v>
      </c>
      <c r="AV23">
        <v>2402708.3223867347</v>
      </c>
      <c r="BH23">
        <v>6981.3498732483613</v>
      </c>
    </row>
    <row r="24" spans="1:60">
      <c r="A24">
        <v>1935</v>
      </c>
      <c r="F24">
        <v>12702.843696142021</v>
      </c>
      <c r="R24">
        <v>56520.010781484045</v>
      </c>
      <c r="X24">
        <v>82021.674461433606</v>
      </c>
      <c r="AD24">
        <v>211836.24386333511</v>
      </c>
      <c r="AJ24">
        <v>320978.8546701161</v>
      </c>
      <c r="AP24">
        <v>812002.30324596982</v>
      </c>
      <c r="AV24">
        <v>2779316.0531435246</v>
      </c>
      <c r="BH24">
        <v>7834.2695755484619</v>
      </c>
    </row>
    <row r="25" spans="1:60">
      <c r="A25">
        <v>1936</v>
      </c>
      <c r="F25">
        <v>14149.714419778618</v>
      </c>
      <c r="R25">
        <v>65928.861132623249</v>
      </c>
      <c r="X25">
        <v>98025.59548253339</v>
      </c>
      <c r="AD25">
        <v>272923.14680895035</v>
      </c>
      <c r="AJ25">
        <v>420480.4139903321</v>
      </c>
      <c r="AP25">
        <v>1070458.8016379513</v>
      </c>
      <c r="AV25">
        <v>3589666.267398892</v>
      </c>
      <c r="BH25">
        <v>8396.4758961292137</v>
      </c>
    </row>
    <row r="26" spans="1:60">
      <c r="A26">
        <v>1937</v>
      </c>
      <c r="F26">
        <v>14543.556856737379</v>
      </c>
      <c r="R26">
        <v>64328.205179376011</v>
      </c>
      <c r="X26">
        <v>93860.348439267604</v>
      </c>
      <c r="AD26">
        <v>249412.42465987062</v>
      </c>
      <c r="AJ26">
        <v>378820.34453698358</v>
      </c>
      <c r="AP26">
        <v>944525.65221750457</v>
      </c>
      <c r="AV26">
        <v>3162325.0327260322</v>
      </c>
      <c r="BH26">
        <v>9011.9292653330867</v>
      </c>
    </row>
    <row r="27" spans="1:60">
      <c r="A27">
        <v>1938</v>
      </c>
      <c r="F27">
        <v>13484.219835147987</v>
      </c>
      <c r="R27">
        <v>59431.479900272774</v>
      </c>
      <c r="X27">
        <v>84531.806754182806</v>
      </c>
      <c r="AD27">
        <v>212442.84764694649</v>
      </c>
      <c r="AJ27">
        <v>317577.06345891807</v>
      </c>
      <c r="AP27">
        <v>793393.03182394011</v>
      </c>
      <c r="AV27">
        <v>2959128.4363241782</v>
      </c>
      <c r="BH27">
        <v>8378.9687168007895</v>
      </c>
    </row>
    <row r="28" spans="1:60">
      <c r="A28">
        <v>1939</v>
      </c>
      <c r="F28">
        <v>14312.039374640359</v>
      </c>
      <c r="R28">
        <v>65145.377155518312</v>
      </c>
      <c r="X28">
        <v>92394.842990791454</v>
      </c>
      <c r="AD28">
        <v>231503.78349120254</v>
      </c>
      <c r="AJ28">
        <v>345142.39856654266</v>
      </c>
      <c r="AP28">
        <v>840350.22823143553</v>
      </c>
      <c r="AV28">
        <v>2810084.6972117149</v>
      </c>
      <c r="BH28">
        <v>8663.8907323205876</v>
      </c>
    </row>
    <row r="29" spans="1:60">
      <c r="A29">
        <v>1940</v>
      </c>
      <c r="F29">
        <v>14996.08796689311</v>
      </c>
      <c r="R29">
        <v>67921.979820173947</v>
      </c>
      <c r="X29">
        <v>96641.512838010647</v>
      </c>
      <c r="AD29">
        <v>247106.64317124733</v>
      </c>
      <c r="AJ29">
        <v>369903.07462781656</v>
      </c>
      <c r="AP29">
        <v>900541.56842329144</v>
      </c>
      <c r="AV29">
        <v>3064621.1418120735</v>
      </c>
      <c r="BH29">
        <v>9115.4333165285716</v>
      </c>
    </row>
    <row r="30" spans="1:60">
      <c r="A30">
        <v>1941</v>
      </c>
      <c r="F30">
        <v>17293.739368912738</v>
      </c>
      <c r="R30">
        <v>72513.236395355721</v>
      </c>
      <c r="X30">
        <v>103734.53427108837</v>
      </c>
      <c r="AD30">
        <v>272991.48190776521</v>
      </c>
      <c r="AJ30">
        <v>410272.88841265917</v>
      </c>
      <c r="AP30">
        <v>1004161.1468504432</v>
      </c>
      <c r="AV30">
        <v>3419280.6443528542</v>
      </c>
      <c r="BH30">
        <v>11158.239699307964</v>
      </c>
    </row>
    <row r="31" spans="1:60">
      <c r="A31">
        <v>1942</v>
      </c>
      <c r="F31">
        <v>20473.263605067717</v>
      </c>
      <c r="R31">
        <v>73965.525586966149</v>
      </c>
      <c r="X31">
        <v>105654.13890914785</v>
      </c>
      <c r="AD31">
        <v>274928.66639866511</v>
      </c>
      <c r="AJ31">
        <v>412199.13957248052</v>
      </c>
      <c r="AP31">
        <v>985090.11348378635</v>
      </c>
      <c r="AV31">
        <v>3164698.6052857372</v>
      </c>
      <c r="BH31">
        <v>14529.678940412336</v>
      </c>
    </row>
    <row r="32" spans="1:60">
      <c r="A32">
        <v>1943</v>
      </c>
      <c r="F32">
        <v>24126.444975305923</v>
      </c>
      <c r="R32">
        <v>81281.756959949984</v>
      </c>
      <c r="X32">
        <v>116205.49726800931</v>
      </c>
      <c r="AD32">
        <v>296983.85367158754</v>
      </c>
      <c r="AJ32">
        <v>441409.14046269178</v>
      </c>
      <c r="AP32">
        <v>1028479.6899515153</v>
      </c>
      <c r="AV32">
        <v>2979917.0849030782</v>
      </c>
      <c r="BH32">
        <v>17775.854754789918</v>
      </c>
    </row>
    <row r="33" spans="1:60">
      <c r="A33">
        <v>1944</v>
      </c>
      <c r="F33">
        <v>23688.985719194457</v>
      </c>
      <c r="R33">
        <v>77018.888220930501</v>
      </c>
      <c r="X33">
        <v>107856.43613618094</v>
      </c>
      <c r="AD33">
        <v>267233.8924128185</v>
      </c>
      <c r="AJ33">
        <v>391223.31170272105</v>
      </c>
      <c r="AP33">
        <v>889665.58021934517</v>
      </c>
      <c r="AV33">
        <v>2757959.5665470338</v>
      </c>
      <c r="BH33">
        <v>17763.440996779336</v>
      </c>
    </row>
    <row r="34" spans="1:60">
      <c r="A34">
        <v>1945</v>
      </c>
      <c r="F34">
        <v>23502.036017578859</v>
      </c>
      <c r="R34">
        <v>80901.788185846061</v>
      </c>
      <c r="X34">
        <v>116544.63525734395</v>
      </c>
      <c r="AD34">
        <v>294146.573072389</v>
      </c>
      <c r="AJ34">
        <v>429526.16590757424</v>
      </c>
      <c r="AP34">
        <v>977492.24122202711</v>
      </c>
      <c r="AV34">
        <v>2969227.1755469684</v>
      </c>
      <c r="BH34">
        <v>17124.285776660276</v>
      </c>
    </row>
    <row r="35" spans="1:60">
      <c r="A35">
        <v>1946</v>
      </c>
      <c r="F35">
        <v>22986.450223137595</v>
      </c>
      <c r="R35">
        <v>84359.240749848192</v>
      </c>
      <c r="X35">
        <v>123048.24444962155</v>
      </c>
      <c r="AD35">
        <v>305192.30716769776</v>
      </c>
      <c r="AJ35">
        <v>441911.37871162669</v>
      </c>
      <c r="AP35">
        <v>1009505.206866339</v>
      </c>
      <c r="AV35">
        <v>3385530.4109916682</v>
      </c>
      <c r="BH35">
        <v>16167.251275725303</v>
      </c>
    </row>
    <row r="36" spans="1:60">
      <c r="A36">
        <v>1947</v>
      </c>
      <c r="F36">
        <v>22542.424068373533</v>
      </c>
      <c r="R36">
        <v>77428.449132422873</v>
      </c>
      <c r="X36">
        <v>111261.63214309511</v>
      </c>
      <c r="AD36">
        <v>269495.92415060039</v>
      </c>
      <c r="AJ36">
        <v>388345.59481265576</v>
      </c>
      <c r="AP36">
        <v>883259.64392899279</v>
      </c>
      <c r="AV36">
        <v>2938441.515834094</v>
      </c>
      <c r="BH36">
        <v>16443.976839034713</v>
      </c>
    </row>
    <row r="37" spans="1:60">
      <c r="A37">
        <v>1948</v>
      </c>
      <c r="F37">
        <v>23399.389083386995</v>
      </c>
      <c r="R37">
        <v>81929.470465897684</v>
      </c>
      <c r="X37">
        <v>117255.36073395998</v>
      </c>
      <c r="AD37">
        <v>286469.36119106947</v>
      </c>
      <c r="AJ37">
        <v>416523.44004355912</v>
      </c>
      <c r="AP37">
        <v>948878.64525313396</v>
      </c>
      <c r="AV37">
        <v>3054788.4493814674</v>
      </c>
      <c r="BH37">
        <v>16896.046707552476</v>
      </c>
    </row>
    <row r="38" spans="1:60">
      <c r="A38">
        <v>1949</v>
      </c>
      <c r="F38">
        <v>22794.975482975766</v>
      </c>
      <c r="R38">
        <v>79214.810736485466</v>
      </c>
      <c r="X38">
        <v>111720.04514954599</v>
      </c>
      <c r="AD38">
        <v>267315.76752899867</v>
      </c>
      <c r="AJ38">
        <v>386427.80001811503</v>
      </c>
      <c r="AP38">
        <v>873359.75103927753</v>
      </c>
      <c r="AV38">
        <v>2832276.0221870421</v>
      </c>
      <c r="BH38">
        <v>16526.104899252467</v>
      </c>
    </row>
    <row r="39" spans="1:60">
      <c r="A39">
        <v>1950</v>
      </c>
      <c r="F39">
        <v>24942.164036965893</v>
      </c>
      <c r="R39">
        <v>88702.733244686358</v>
      </c>
      <c r="X39">
        <v>127371.86566706392</v>
      </c>
      <c r="AD39">
        <v>319746.94584477786</v>
      </c>
      <c r="AJ39">
        <v>467412.72195021564</v>
      </c>
      <c r="AP39">
        <v>1095072.4933150134</v>
      </c>
      <c r="AV39">
        <v>3042410.6409057095</v>
      </c>
      <c r="BH39">
        <v>17857.65634721917</v>
      </c>
    </row>
    <row r="40" spans="1:60">
      <c r="A40">
        <v>1951</v>
      </c>
      <c r="F40">
        <v>25965.238262121344</v>
      </c>
      <c r="R40">
        <v>88846.687711295177</v>
      </c>
      <c r="X40">
        <v>125676.79260242141</v>
      </c>
      <c r="AD40">
        <v>306054.99350857863</v>
      </c>
      <c r="AJ40">
        <v>442918.36606729642</v>
      </c>
      <c r="AP40">
        <v>1010153.1742017803</v>
      </c>
      <c r="AV40">
        <v>3326328.1577908159</v>
      </c>
      <c r="BH40">
        <v>18978.410545546471</v>
      </c>
    </row>
    <row r="41" spans="1:60">
      <c r="A41">
        <v>1952</v>
      </c>
      <c r="F41">
        <v>26636.521187947194</v>
      </c>
      <c r="R41">
        <v>88463.906394132558</v>
      </c>
      <c r="X41">
        <v>122895.81118708565</v>
      </c>
      <c r="AD41">
        <v>287431.39682370296</v>
      </c>
      <c r="AJ41">
        <v>412139.97015343764</v>
      </c>
      <c r="AP41">
        <v>913144.86649439135</v>
      </c>
      <c r="AV41">
        <v>2899303.5023876</v>
      </c>
      <c r="BH41">
        <v>19766.811720593261</v>
      </c>
    </row>
    <row r="42" spans="1:60">
      <c r="A42">
        <v>1953</v>
      </c>
      <c r="F42">
        <v>27532.296128349652</v>
      </c>
      <c r="R42">
        <v>88948.454364538615</v>
      </c>
      <c r="X42">
        <v>121213.95603147906</v>
      </c>
      <c r="AD42">
        <v>272621.63102174306</v>
      </c>
      <c r="AJ42">
        <v>386676.87443643709</v>
      </c>
      <c r="AP42">
        <v>841154.30064229376</v>
      </c>
      <c r="AV42">
        <v>2661701.3294731886</v>
      </c>
      <c r="BH42">
        <v>20708.278546550871</v>
      </c>
    </row>
    <row r="43" spans="1:60">
      <c r="A43">
        <v>1954</v>
      </c>
      <c r="F43">
        <v>27329.258415016266</v>
      </c>
      <c r="R43">
        <v>91924.995839927826</v>
      </c>
      <c r="X43">
        <v>127341.67329790624</v>
      </c>
      <c r="AD43">
        <v>294433.45459605777</v>
      </c>
      <c r="AJ43">
        <v>421572.50129931956</v>
      </c>
      <c r="AP43">
        <v>954045.58177033893</v>
      </c>
      <c r="AV43">
        <v>3194102.7978859483</v>
      </c>
      <c r="BH43">
        <v>20151.954256692759</v>
      </c>
    </row>
    <row r="44" spans="1:60">
      <c r="A44">
        <v>1955</v>
      </c>
      <c r="F44">
        <v>28944.593352320357</v>
      </c>
      <c r="R44">
        <v>98231.577470694465</v>
      </c>
      <c r="X44">
        <v>136595.85645383722</v>
      </c>
      <c r="AD44">
        <v>320056.15855498746</v>
      </c>
      <c r="AJ44">
        <v>460937.56765637489</v>
      </c>
      <c r="AP44">
        <v>1075282.5970941633</v>
      </c>
      <c r="AV44">
        <v>3810667.8013487826</v>
      </c>
      <c r="BH44">
        <v>21246.039561389902</v>
      </c>
    </row>
    <row r="45" spans="1:60">
      <c r="A45">
        <v>1956</v>
      </c>
      <c r="F45">
        <v>29839.50828526495</v>
      </c>
      <c r="R45">
        <v>99849.379688429981</v>
      </c>
      <c r="X45">
        <v>138019.08647860948</v>
      </c>
      <c r="AD45">
        <v>318449.67070494953</v>
      </c>
      <c r="AJ45">
        <v>459771.49967791338</v>
      </c>
      <c r="AP45">
        <v>1040297.6050990033</v>
      </c>
      <c r="AV45">
        <v>3573597.7106809611</v>
      </c>
      <c r="BH45">
        <v>22060.633684913279</v>
      </c>
    </row>
    <row r="46" spans="1:60">
      <c r="A46">
        <v>1957</v>
      </c>
      <c r="F46">
        <v>29778.18631361979</v>
      </c>
      <c r="R46">
        <v>98234.037027698228</v>
      </c>
      <c r="X46">
        <v>134624.1025187934</v>
      </c>
      <c r="AD46">
        <v>302575.2432843491</v>
      </c>
      <c r="AJ46">
        <v>430530.06095445424</v>
      </c>
      <c r="AP46">
        <v>947932.64787331596</v>
      </c>
      <c r="AV46">
        <v>3135247.9068382899</v>
      </c>
      <c r="BH46">
        <v>22171.980678722182</v>
      </c>
    </row>
    <row r="47" spans="1:60">
      <c r="A47">
        <v>1958</v>
      </c>
      <c r="F47">
        <v>29097.270100065809</v>
      </c>
      <c r="R47">
        <v>97654.906364235081</v>
      </c>
      <c r="X47">
        <v>133420.74918707417</v>
      </c>
      <c r="AD47">
        <v>296959.33203537809</v>
      </c>
      <c r="AJ47">
        <v>422973.3196753395</v>
      </c>
      <c r="AP47">
        <v>936480.90237862954</v>
      </c>
      <c r="AV47">
        <v>3146764.2968167714</v>
      </c>
      <c r="BH47">
        <v>21479.754959602549</v>
      </c>
    </row>
    <row r="48" spans="1:60">
      <c r="A48">
        <v>1959</v>
      </c>
      <c r="F48">
        <v>30964.660566395774</v>
      </c>
      <c r="R48">
        <v>105291.0738176</v>
      </c>
      <c r="X48">
        <v>144851.47987442525</v>
      </c>
      <c r="AD48">
        <v>329694.50814266043</v>
      </c>
      <c r="AJ48">
        <v>477830.6508094687</v>
      </c>
      <c r="AP48">
        <v>1068221.8761657658</v>
      </c>
      <c r="AV48">
        <v>3697567.3363894387</v>
      </c>
      <c r="BH48">
        <v>22706.170205150858</v>
      </c>
    </row>
    <row r="49" spans="1:66">
      <c r="A49">
        <v>1960</v>
      </c>
      <c r="F49">
        <v>31157.228972213205</v>
      </c>
      <c r="R49">
        <v>104299.12314271177</v>
      </c>
      <c r="X49">
        <v>140670.60325906728</v>
      </c>
      <c r="AD49">
        <v>312649.70535886928</v>
      </c>
      <c r="AJ49">
        <v>444255.67790536699</v>
      </c>
      <c r="AP49">
        <v>1012312.5731490726</v>
      </c>
      <c r="AV49">
        <v>3660737.515521979</v>
      </c>
      <c r="BH49">
        <v>23030.351842157805</v>
      </c>
    </row>
    <row r="50" spans="1:66">
      <c r="A50">
        <v>1961</v>
      </c>
      <c r="F50">
        <v>31839.185950479306</v>
      </c>
      <c r="R50">
        <v>109064.40810463646</v>
      </c>
      <c r="X50">
        <v>149652.87752738112</v>
      </c>
      <c r="AD50">
        <v>338789.82989684952</v>
      </c>
      <c r="AJ50">
        <v>487543.34169717797</v>
      </c>
      <c r="AP50">
        <v>1162538.4043956331</v>
      </c>
      <c r="AV50">
        <v>4401108.1369208563</v>
      </c>
      <c r="BH50">
        <v>23258.605711128512</v>
      </c>
    </row>
    <row r="51" spans="1:66">
      <c r="A51">
        <v>1962</v>
      </c>
      <c r="B51">
        <v>20070.663531524031</v>
      </c>
      <c r="C51">
        <v>21810.727150319806</v>
      </c>
      <c r="D51">
        <v>30522.878099233887</v>
      </c>
      <c r="E51">
        <v>10233.831784585556</v>
      </c>
      <c r="F51">
        <v>31987.861900751355</v>
      </c>
      <c r="G51">
        <v>32776.049447387712</v>
      </c>
      <c r="H51">
        <v>37575.406457973477</v>
      </c>
      <c r="I51">
        <v>39787.404816641763</v>
      </c>
      <c r="J51">
        <v>51223.399620198783</v>
      </c>
      <c r="K51">
        <v>20137.598836502333</v>
      </c>
      <c r="L51">
        <v>54592.786748888568</v>
      </c>
      <c r="M51">
        <v>63882.985768073879</v>
      </c>
      <c r="N51">
        <v>79154.545905623425</v>
      </c>
      <c r="O51">
        <v>79646.837277069208</v>
      </c>
      <c r="P51">
        <v>97620.3751082776</v>
      </c>
      <c r="Q51">
        <v>48025.128014592789</v>
      </c>
      <c r="R51">
        <v>109588.34233993475</v>
      </c>
      <c r="S51">
        <v>86779.607083657189</v>
      </c>
      <c r="T51">
        <v>105323.86827343148</v>
      </c>
      <c r="U51">
        <v>104635.00208451229</v>
      </c>
      <c r="V51">
        <v>130221.96234197903</v>
      </c>
      <c r="W51">
        <v>64587.07864911668</v>
      </c>
      <c r="X51">
        <v>148171.53330625041</v>
      </c>
      <c r="Y51">
        <v>189832.8859124817</v>
      </c>
      <c r="Z51">
        <v>221010.2331430277</v>
      </c>
      <c r="AA51">
        <v>212287.71608973265</v>
      </c>
      <c r="AB51">
        <v>266884.6293304803</v>
      </c>
      <c r="AC51">
        <v>144977.43739699986</v>
      </c>
      <c r="AD51">
        <v>321985.53989135264</v>
      </c>
      <c r="AE51">
        <v>267434.94823790778</v>
      </c>
      <c r="AF51">
        <v>306853.72875323915</v>
      </c>
      <c r="AG51">
        <v>290065.02617905533</v>
      </c>
      <c r="AH51">
        <v>361295.72713655088</v>
      </c>
      <c r="AI51">
        <v>215344.20507400509</v>
      </c>
      <c r="AJ51">
        <v>452843.39634092507</v>
      </c>
      <c r="AK51">
        <v>614601.05230839108</v>
      </c>
      <c r="AL51">
        <v>668115.87697721331</v>
      </c>
      <c r="AM51">
        <v>606174.07280734647</v>
      </c>
      <c r="AN51">
        <v>741292.77575941465</v>
      </c>
      <c r="AO51">
        <v>551178.63828417694</v>
      </c>
      <c r="AP51">
        <v>1027185.4791145623</v>
      </c>
      <c r="AQ51">
        <v>2284874.2581763105</v>
      </c>
      <c r="AR51">
        <v>2332101.3797419942</v>
      </c>
      <c r="AS51">
        <v>2038688.9208786206</v>
      </c>
      <c r="AT51">
        <v>2400066.7892735219</v>
      </c>
      <c r="AU51">
        <v>2246305.5815622057</v>
      </c>
      <c r="AV51">
        <v>3776356.2011368815</v>
      </c>
      <c r="AW51">
        <v>7365.2776156603513</v>
      </c>
      <c r="AX51">
        <v>2565.9206050745852</v>
      </c>
      <c r="AY51">
        <v>3834.0494839978505</v>
      </c>
      <c r="AZ51">
        <v>9822.356578268993</v>
      </c>
      <c r="BA51">
        <v>330.06473266878027</v>
      </c>
      <c r="BB51">
        <v>9382.9370526141392</v>
      </c>
      <c r="BC51">
        <v>15202.627727462936</v>
      </c>
      <c r="BD51">
        <v>13505.787712179654</v>
      </c>
      <c r="BE51">
        <v>15384.492691792093</v>
      </c>
      <c r="BF51">
        <v>23067.600653784582</v>
      </c>
      <c r="BG51">
        <v>6034.7988701403101</v>
      </c>
      <c r="BH51">
        <v>23365.586296397647</v>
      </c>
      <c r="BI51">
        <v>24999.315367216164</v>
      </c>
      <c r="BJ51">
        <v>27180.621596060984</v>
      </c>
      <c r="BK51">
        <v>29822.546701534902</v>
      </c>
      <c r="BL51">
        <v>39624.155748179073</v>
      </c>
      <c r="BM51">
        <v>13165.716541979722</v>
      </c>
      <c r="BN51">
        <v>40843.897851127032</v>
      </c>
    </row>
    <row r="52" spans="1:66">
      <c r="A52">
        <v>1963</v>
      </c>
      <c r="B52">
        <v>20947.256780494798</v>
      </c>
      <c r="C52">
        <v>22762.240656016926</v>
      </c>
      <c r="D52">
        <v>31825.952130497288</v>
      </c>
      <c r="E52">
        <v>10665.78465319249</v>
      </c>
      <c r="F52">
        <v>33391.826665138935</v>
      </c>
      <c r="G52">
        <v>34122.176675979077</v>
      </c>
      <c r="H52">
        <v>39108.143885240148</v>
      </c>
      <c r="I52">
        <v>41372.90819193521</v>
      </c>
      <c r="J52">
        <v>53249.111137099462</v>
      </c>
      <c r="K52">
        <v>20952.849537118709</v>
      </c>
      <c r="L52">
        <v>56879.120334141553</v>
      </c>
      <c r="M52">
        <v>66700.407868418319</v>
      </c>
      <c r="N52">
        <v>82517.574319881562</v>
      </c>
      <c r="O52">
        <v>82978.725896046933</v>
      </c>
      <c r="P52">
        <v>101820.98231782825</v>
      </c>
      <c r="Q52">
        <v>49898.699034138852</v>
      </c>
      <c r="R52">
        <v>112813.66154935764</v>
      </c>
      <c r="S52">
        <v>90700.418676286659</v>
      </c>
      <c r="T52">
        <v>109968.49055967043</v>
      </c>
      <c r="U52">
        <v>109138.55070821989</v>
      </c>
      <c r="V52">
        <v>135866.67581076824</v>
      </c>
      <c r="W52">
        <v>67314.05740477427</v>
      </c>
      <c r="X52">
        <v>152559.77139972561</v>
      </c>
      <c r="Y52">
        <v>198359.62532677627</v>
      </c>
      <c r="Z52">
        <v>230839.88220334169</v>
      </c>
      <c r="AA52">
        <v>221258.53011210973</v>
      </c>
      <c r="AB52">
        <v>278265.97645212559</v>
      </c>
      <c r="AC52">
        <v>151636.77923587753</v>
      </c>
      <c r="AD52">
        <v>331130.39292521199</v>
      </c>
      <c r="AE52">
        <v>279964.28087735065</v>
      </c>
      <c r="AF52">
        <v>320984.26859559765</v>
      </c>
      <c r="AG52">
        <v>302584.1365419256</v>
      </c>
      <c r="AH52">
        <v>377262.98989156622</v>
      </c>
      <c r="AI52">
        <v>225696.02535441332</v>
      </c>
      <c r="AJ52">
        <v>467337.26143622509</v>
      </c>
      <c r="AK52">
        <v>650558.734280237</v>
      </c>
      <c r="AL52">
        <v>704140.48954504658</v>
      </c>
      <c r="AM52">
        <v>637793.60539117013</v>
      </c>
      <c r="AN52">
        <v>780720.61162045039</v>
      </c>
      <c r="AO52">
        <v>582455.38975975954</v>
      </c>
      <c r="AP52">
        <v>1050474.2367951369</v>
      </c>
      <c r="AQ52">
        <v>2456846.0504377354</v>
      </c>
      <c r="AR52">
        <v>2502663.5025036549</v>
      </c>
      <c r="AS52">
        <v>2180050.4089942425</v>
      </c>
      <c r="AT52">
        <v>2574491.178879756</v>
      </c>
      <c r="AU52">
        <v>2413375.9156985059</v>
      </c>
      <c r="AV52">
        <v>3827704.5701722316</v>
      </c>
      <c r="AW52">
        <v>7772.3368850105098</v>
      </c>
      <c r="AX52">
        <v>2786.3696757494495</v>
      </c>
      <c r="AY52">
        <v>4151.5731200986438</v>
      </c>
      <c r="AZ52">
        <v>10402.793123895111</v>
      </c>
      <c r="BA52">
        <v>378.71976926627201</v>
      </c>
      <c r="BB52">
        <v>9686.259278880254</v>
      </c>
      <c r="BC52">
        <v>15863.573326281072</v>
      </c>
      <c r="BD52">
        <v>14106.110387229599</v>
      </c>
      <c r="BE52">
        <v>16071.520073791373</v>
      </c>
      <c r="BF52">
        <v>24048.726554127177</v>
      </c>
      <c r="BG52">
        <v>6306.5719441984493</v>
      </c>
      <c r="BH52">
        <v>24567.178344670192</v>
      </c>
      <c r="BI52">
        <v>25977.618877869274</v>
      </c>
      <c r="BJ52">
        <v>28255.786276579784</v>
      </c>
      <c r="BK52">
        <v>30971.453765907288</v>
      </c>
      <c r="BL52">
        <v>41106.143341917261</v>
      </c>
      <c r="BM52">
        <v>13716.38716286367</v>
      </c>
      <c r="BN52">
        <v>42525.947187246027</v>
      </c>
    </row>
    <row r="53" spans="1:66">
      <c r="A53">
        <v>1964</v>
      </c>
      <c r="B53">
        <v>21823.850029465561</v>
      </c>
      <c r="C53">
        <v>23713.754161714049</v>
      </c>
      <c r="D53">
        <v>33129.026161760688</v>
      </c>
      <c r="E53">
        <v>11097.737521799423</v>
      </c>
      <c r="F53">
        <v>34577.517712270455</v>
      </c>
      <c r="G53">
        <v>35468.30390457045</v>
      </c>
      <c r="H53">
        <v>40640.881312506812</v>
      </c>
      <c r="I53">
        <v>42958.411567228657</v>
      </c>
      <c r="J53">
        <v>55274.822654000141</v>
      </c>
      <c r="K53">
        <v>21768.100237735081</v>
      </c>
      <c r="L53">
        <v>59165.453919394546</v>
      </c>
      <c r="M53">
        <v>69517.829968762744</v>
      </c>
      <c r="N53">
        <v>85880.602734139713</v>
      </c>
      <c r="O53">
        <v>86310.614515024645</v>
      </c>
      <c r="P53">
        <v>106021.58952737891</v>
      </c>
      <c r="Q53">
        <v>51772.270053684915</v>
      </c>
      <c r="R53">
        <v>118995.28350351259</v>
      </c>
      <c r="S53">
        <v>94621.23026891613</v>
      </c>
      <c r="T53">
        <v>114613.11284590939</v>
      </c>
      <c r="U53">
        <v>113642.09933192749</v>
      </c>
      <c r="V53">
        <v>141511.38927955745</v>
      </c>
      <c r="W53">
        <v>70041.036160431846</v>
      </c>
      <c r="X53">
        <v>161318.02630621081</v>
      </c>
      <c r="Y53">
        <v>206886.36474107084</v>
      </c>
      <c r="Z53">
        <v>240669.53126365572</v>
      </c>
      <c r="AA53">
        <v>230229.34413448678</v>
      </c>
      <c r="AB53">
        <v>289647.32357377082</v>
      </c>
      <c r="AC53">
        <v>158296.12107475521</v>
      </c>
      <c r="AD53">
        <v>352471.51453903946</v>
      </c>
      <c r="AE53">
        <v>292493.61351679353</v>
      </c>
      <c r="AF53">
        <v>335114.80843795615</v>
      </c>
      <c r="AG53">
        <v>315103.24690479581</v>
      </c>
      <c r="AH53">
        <v>393230.25264658162</v>
      </c>
      <c r="AI53">
        <v>236047.84563482151</v>
      </c>
      <c r="AJ53">
        <v>496304.59827053663</v>
      </c>
      <c r="AK53">
        <v>686516.4162520828</v>
      </c>
      <c r="AL53">
        <v>740165.10211287986</v>
      </c>
      <c r="AM53">
        <v>669413.13797499368</v>
      </c>
      <c r="AN53">
        <v>820148.44748148613</v>
      </c>
      <c r="AO53">
        <v>613732.14123534213</v>
      </c>
      <c r="AP53">
        <v>1143043.317943166</v>
      </c>
      <c r="AQ53">
        <v>2628817.8426991603</v>
      </c>
      <c r="AR53">
        <v>2673225.6252653156</v>
      </c>
      <c r="AS53">
        <v>2321411.8971098647</v>
      </c>
      <c r="AT53">
        <v>2748915.5684859902</v>
      </c>
      <c r="AU53">
        <v>2580446.2498348067</v>
      </c>
      <c r="AV53">
        <v>4322788.7509438973</v>
      </c>
      <c r="AW53">
        <v>8179.3961543606683</v>
      </c>
      <c r="AX53">
        <v>3006.8187464243138</v>
      </c>
      <c r="AY53">
        <v>4469.0967561994376</v>
      </c>
      <c r="AZ53">
        <v>10983.22966952123</v>
      </c>
      <c r="BA53">
        <v>427.37480586376381</v>
      </c>
      <c r="BB53">
        <v>9989.5815051463705</v>
      </c>
      <c r="BC53">
        <v>16524.518925099208</v>
      </c>
      <c r="BD53">
        <v>14706.433062279544</v>
      </c>
      <c r="BE53">
        <v>16758.547455790653</v>
      </c>
      <c r="BF53">
        <v>25029.852454469772</v>
      </c>
      <c r="BG53">
        <v>6578.3450182565884</v>
      </c>
      <c r="BH53">
        <v>25197.765957688</v>
      </c>
      <c r="BI53">
        <v>26955.92238852238</v>
      </c>
      <c r="BJ53">
        <v>29330.950957098587</v>
      </c>
      <c r="BK53">
        <v>32120.360830279671</v>
      </c>
      <c r="BL53">
        <v>42588.130935655448</v>
      </c>
      <c r="BM53">
        <v>14267.057783747619</v>
      </c>
      <c r="BN53">
        <v>44207.996523365029</v>
      </c>
    </row>
    <row r="54" spans="1:66">
      <c r="A54">
        <v>1965</v>
      </c>
      <c r="B54">
        <v>22842.743878533292</v>
      </c>
      <c r="C54">
        <v>24827.393731318087</v>
      </c>
      <c r="D54">
        <v>34686.027061381756</v>
      </c>
      <c r="E54">
        <v>11593.46468205129</v>
      </c>
      <c r="F54">
        <v>36664.420128851336</v>
      </c>
      <c r="G54">
        <v>36929.664326856459</v>
      </c>
      <c r="H54">
        <v>42429.237019433342</v>
      </c>
      <c r="I54">
        <v>44856.330994400647</v>
      </c>
      <c r="J54">
        <v>57635.578312695972</v>
      </c>
      <c r="K54">
        <v>22704.991745884588</v>
      </c>
      <c r="L54">
        <v>61601.895536880242</v>
      </c>
      <c r="M54">
        <v>72506.055020543805</v>
      </c>
      <c r="N54">
        <v>89357.561876936714</v>
      </c>
      <c r="O54">
        <v>89753.714022578817</v>
      </c>
      <c r="P54">
        <v>110102.29079155944</v>
      </c>
      <c r="Q54">
        <v>53990.380795382298</v>
      </c>
      <c r="R54">
        <v>127522.60811757791</v>
      </c>
      <c r="S54">
        <v>98967.483620529354</v>
      </c>
      <c r="T54">
        <v>119327.97434657966</v>
      </c>
      <c r="U54">
        <v>118325.05694229119</v>
      </c>
      <c r="V54">
        <v>147302.07640821184</v>
      </c>
      <c r="W54">
        <v>73333.874574827409</v>
      </c>
      <c r="X54">
        <v>175082.78237317855</v>
      </c>
      <c r="Y54">
        <v>217792.2122460386</v>
      </c>
      <c r="Z54">
        <v>251990.74479984859</v>
      </c>
      <c r="AA54">
        <v>241447.84530487016</v>
      </c>
      <c r="AB54">
        <v>303400.63752286253</v>
      </c>
      <c r="AC54">
        <v>166565.69208796934</v>
      </c>
      <c r="AD54">
        <v>399345.66519118921</v>
      </c>
      <c r="AE54">
        <v>309124.74382557929</v>
      </c>
      <c r="AF54">
        <v>352528.13930778147</v>
      </c>
      <c r="AG54">
        <v>332614.0996263331</v>
      </c>
      <c r="AH54">
        <v>412976.74490380421</v>
      </c>
      <c r="AI54">
        <v>248687.40264269034</v>
      </c>
      <c r="AJ54">
        <v>566468.20429748134</v>
      </c>
      <c r="AK54">
        <v>730046.84505915898</v>
      </c>
      <c r="AL54">
        <v>786661.98340630066</v>
      </c>
      <c r="AM54">
        <v>714887.0905642563</v>
      </c>
      <c r="AN54">
        <v>870749.38377232361</v>
      </c>
      <c r="AO54">
        <v>655721.71997606906</v>
      </c>
      <c r="AP54">
        <v>1340137.2300068452</v>
      </c>
      <c r="AQ54">
        <v>2801707.7367776558</v>
      </c>
      <c r="AR54">
        <v>2851747.1209921176</v>
      </c>
      <c r="AS54">
        <v>2492317.9479277958</v>
      </c>
      <c r="AT54">
        <v>2927953.9722342985</v>
      </c>
      <c r="AU54">
        <v>2755124.8043969991</v>
      </c>
      <c r="AV54">
        <v>5460620.7710634926</v>
      </c>
      <c r="AW54">
        <v>8755.8234302101264</v>
      </c>
      <c r="AX54">
        <v>3256.2507376332464</v>
      </c>
      <c r="AY54">
        <v>4798.4564682355285</v>
      </c>
      <c r="AZ54">
        <v>11736.475810067539</v>
      </c>
      <c r="BA54">
        <v>481.93761821799171</v>
      </c>
      <c r="BB54">
        <v>10603.090845974806</v>
      </c>
      <c r="BC54">
        <v>17324.598196087682</v>
      </c>
      <c r="BD54">
        <v>15452.208545377358</v>
      </c>
      <c r="BE54">
        <v>17613.358143400226</v>
      </c>
      <c r="BF54">
        <v>26306.442202473125</v>
      </c>
      <c r="BG54">
        <v>6882.6962250145098</v>
      </c>
      <c r="BH54">
        <v>26569.065907881715</v>
      </c>
      <c r="BI54">
        <v>28035.566653434624</v>
      </c>
      <c r="BJ54">
        <v>30697.155805057497</v>
      </c>
      <c r="BK54">
        <v>33631.985237356101</v>
      </c>
      <c r="BL54">
        <v>44518.900192980109</v>
      </c>
      <c r="BM54">
        <v>14883.644483510157</v>
      </c>
      <c r="BN54">
        <v>46025.212753146305</v>
      </c>
    </row>
    <row r="55" spans="1:66">
      <c r="A55">
        <v>1966</v>
      </c>
      <c r="B55">
        <v>23861.637727601028</v>
      </c>
      <c r="C55">
        <v>25941.033300922125</v>
      </c>
      <c r="D55">
        <v>36243.02796100283</v>
      </c>
      <c r="E55">
        <v>12089.191842303157</v>
      </c>
      <c r="F55">
        <v>37627.468670584582</v>
      </c>
      <c r="G55">
        <v>38391.024749142467</v>
      </c>
      <c r="H55">
        <v>44217.592726359871</v>
      </c>
      <c r="I55">
        <v>46754.250421572629</v>
      </c>
      <c r="J55">
        <v>59996.333971391803</v>
      </c>
      <c r="K55">
        <v>23641.883254034092</v>
      </c>
      <c r="L55">
        <v>64038.33715436593</v>
      </c>
      <c r="M55">
        <v>75494.280072324851</v>
      </c>
      <c r="N55">
        <v>92834.521019733715</v>
      </c>
      <c r="O55">
        <v>93196.813530132975</v>
      </c>
      <c r="P55">
        <v>114182.99205573996</v>
      </c>
      <c r="Q55">
        <v>56208.491537079673</v>
      </c>
      <c r="R55">
        <v>128821.9698401193</v>
      </c>
      <c r="S55">
        <v>103313.73697214259</v>
      </c>
      <c r="T55">
        <v>124042.83584724992</v>
      </c>
      <c r="U55">
        <v>123008.0145526549</v>
      </c>
      <c r="V55">
        <v>153092.76353686626</v>
      </c>
      <c r="W55">
        <v>76626.712989222971</v>
      </c>
      <c r="X55">
        <v>175472.17492050832</v>
      </c>
      <c r="Y55">
        <v>228698.05975100634</v>
      </c>
      <c r="Z55">
        <v>263311.95833604148</v>
      </c>
      <c r="AA55">
        <v>252666.34647525355</v>
      </c>
      <c r="AB55">
        <v>317153.95147195429</v>
      </c>
      <c r="AC55">
        <v>174835.26310118343</v>
      </c>
      <c r="AD55">
        <v>388714.73130147601</v>
      </c>
      <c r="AE55">
        <v>325755.87413436512</v>
      </c>
      <c r="AF55">
        <v>369941.4701776068</v>
      </c>
      <c r="AG55">
        <v>350124.95234787045</v>
      </c>
      <c r="AH55">
        <v>432723.2371610268</v>
      </c>
      <c r="AI55">
        <v>261326.95965055921</v>
      </c>
      <c r="AJ55">
        <v>550650.2358762197</v>
      </c>
      <c r="AK55">
        <v>773577.27386623516</v>
      </c>
      <c r="AL55">
        <v>833158.86469972145</v>
      </c>
      <c r="AM55">
        <v>760361.04315351881</v>
      </c>
      <c r="AN55">
        <v>921350.32006316108</v>
      </c>
      <c r="AO55">
        <v>697711.29871679598</v>
      </c>
      <c r="AP55">
        <v>1286726.6010408157</v>
      </c>
      <c r="AQ55">
        <v>2974597.6308561508</v>
      </c>
      <c r="AR55">
        <v>3030268.6167189199</v>
      </c>
      <c r="AS55">
        <v>2663223.9987457269</v>
      </c>
      <c r="AT55">
        <v>3106992.3759826072</v>
      </c>
      <c r="AU55">
        <v>2929803.3589591919</v>
      </c>
      <c r="AV55">
        <v>4892918.0929755168</v>
      </c>
      <c r="AW55">
        <v>9332.2507060595835</v>
      </c>
      <c r="AX55">
        <v>3505.6827288421791</v>
      </c>
      <c r="AY55">
        <v>5127.8161802716204</v>
      </c>
      <c r="AZ55">
        <v>12489.721950613848</v>
      </c>
      <c r="BA55">
        <v>536.50043057221956</v>
      </c>
      <c r="BB55">
        <v>11216.600186803244</v>
      </c>
      <c r="BC55">
        <v>18124.677467076155</v>
      </c>
      <c r="BD55">
        <v>16197.984028475172</v>
      </c>
      <c r="BE55">
        <v>18468.168831009803</v>
      </c>
      <c r="BF55">
        <v>27583.031950476481</v>
      </c>
      <c r="BG55">
        <v>7187.0474317724311</v>
      </c>
      <c r="BH55">
        <v>27494.746318414065</v>
      </c>
      <c r="BI55">
        <v>29115.210918346864</v>
      </c>
      <c r="BJ55">
        <v>32063.360653016407</v>
      </c>
      <c r="BK55">
        <v>35143.609644432538</v>
      </c>
      <c r="BL55">
        <v>46449.669450304769</v>
      </c>
      <c r="BM55">
        <v>15500.231183272695</v>
      </c>
      <c r="BN55">
        <v>47842.428982927588</v>
      </c>
    </row>
    <row r="56" spans="1:66">
      <c r="A56">
        <v>1967</v>
      </c>
      <c r="B56">
        <v>24913.119197220785</v>
      </c>
      <c r="C56">
        <v>27121.950033760673</v>
      </c>
      <c r="D56">
        <v>37059.763082783211</v>
      </c>
      <c r="E56">
        <v>13194.041680108121</v>
      </c>
      <c r="F56">
        <v>39262.08058322531</v>
      </c>
      <c r="G56">
        <v>40016.814723620344</v>
      </c>
      <c r="H56">
        <v>45776.512062372043</v>
      </c>
      <c r="I56">
        <v>48430.9643936395</v>
      </c>
      <c r="J56">
        <v>61225.672388432438</v>
      </c>
      <c r="K56">
        <v>25547.248298323586</v>
      </c>
      <c r="L56">
        <v>66626.864861447189</v>
      </c>
      <c r="M56">
        <v>80224.428710799737</v>
      </c>
      <c r="N56">
        <v>97387.384127029276</v>
      </c>
      <c r="O56">
        <v>98192.327614330134</v>
      </c>
      <c r="P56">
        <v>119594.8987562933</v>
      </c>
      <c r="Q56">
        <v>60241.341494585613</v>
      </c>
      <c r="R56">
        <v>136609.86893116927</v>
      </c>
      <c r="S56">
        <v>110936.08861627053</v>
      </c>
      <c r="T56">
        <v>131800.57588044772</v>
      </c>
      <c r="U56">
        <v>131325.28450526367</v>
      </c>
      <c r="V56">
        <v>162159.54684762293</v>
      </c>
      <c r="W56">
        <v>83050.58456989663</v>
      </c>
      <c r="X56">
        <v>187974.70447119846</v>
      </c>
      <c r="Y56">
        <v>251403.41474766133</v>
      </c>
      <c r="Z56">
        <v>287211.34901003848</v>
      </c>
      <c r="AA56">
        <v>277975.01914451981</v>
      </c>
      <c r="AB56">
        <v>343611.79359873093</v>
      </c>
      <c r="AC56">
        <v>195379.77111914317</v>
      </c>
      <c r="AD56">
        <v>425672.84994472278</v>
      </c>
      <c r="AE56">
        <v>361588.70498197107</v>
      </c>
      <c r="AF56">
        <v>406687.0957787006</v>
      </c>
      <c r="AG56">
        <v>388899.81239979144</v>
      </c>
      <c r="AH56">
        <v>474256.35875769437</v>
      </c>
      <c r="AI56">
        <v>294706.0694511098</v>
      </c>
      <c r="AJ56">
        <v>608867.84027064219</v>
      </c>
      <c r="AK56">
        <v>878259.53391521703</v>
      </c>
      <c r="AL56">
        <v>935970.79923900135</v>
      </c>
      <c r="AM56">
        <v>871195.06579428783</v>
      </c>
      <c r="AN56">
        <v>1036183.1789809751</v>
      </c>
      <c r="AO56">
        <v>789475.33835246088</v>
      </c>
      <c r="AP56">
        <v>1456258.0204235716</v>
      </c>
      <c r="AQ56">
        <v>3415147.9966678792</v>
      </c>
      <c r="AR56">
        <v>3467571.225110726</v>
      </c>
      <c r="AS56">
        <v>3180896.1191423922</v>
      </c>
      <c r="AT56">
        <v>3633699.9045049073</v>
      </c>
      <c r="AU56">
        <v>3285907.0068118554</v>
      </c>
      <c r="AV56">
        <v>5641661.8687161896</v>
      </c>
      <c r="AW56">
        <v>9809.4236708212284</v>
      </c>
      <c r="AX56">
        <v>4049.7263320695233</v>
      </c>
      <c r="AY56">
        <v>5812.9356738818487</v>
      </c>
      <c r="AZ56">
        <v>12893.853777133974</v>
      </c>
      <c r="BA56">
        <v>840.83506189265256</v>
      </c>
      <c r="BB56">
        <v>11897.29630500344</v>
      </c>
      <c r="BC56">
        <v>18767.41814015646</v>
      </c>
      <c r="BD56">
        <v>16860.423093908732</v>
      </c>
      <c r="BE56">
        <v>19225.241413697393</v>
      </c>
      <c r="BF56">
        <v>27889.192452393196</v>
      </c>
      <c r="BG56">
        <v>7966.5639229439548</v>
      </c>
      <c r="BH56">
        <v>28445.659655675976</v>
      </c>
      <c r="BI56">
        <v>29964.911226825498</v>
      </c>
      <c r="BJ56">
        <v>32873.794046207746</v>
      </c>
      <c r="BK56">
        <v>35990.623588466828</v>
      </c>
      <c r="BL56">
        <v>46633.365796467217</v>
      </c>
      <c r="BM56">
        <v>16873.724999258076</v>
      </c>
      <c r="BN56">
        <v>49131.113844016661</v>
      </c>
    </row>
    <row r="57" spans="1:66">
      <c r="A57">
        <v>1968</v>
      </c>
      <c r="B57">
        <v>25902.072305459529</v>
      </c>
      <c r="C57">
        <v>28064.530149904698</v>
      </c>
      <c r="D57">
        <v>38143.886100890311</v>
      </c>
      <c r="E57">
        <v>14071.738307520185</v>
      </c>
      <c r="F57">
        <v>41061.540186085105</v>
      </c>
      <c r="G57">
        <v>41573.224094388686</v>
      </c>
      <c r="H57">
        <v>47360.313182831582</v>
      </c>
      <c r="I57">
        <v>49868.738509819443</v>
      </c>
      <c r="J57">
        <v>63069.312174242907</v>
      </c>
      <c r="K57">
        <v>27079.089799576555</v>
      </c>
      <c r="L57">
        <v>69480.246971662375</v>
      </c>
      <c r="M57">
        <v>83496.961053269551</v>
      </c>
      <c r="N57">
        <v>101051.76583089533</v>
      </c>
      <c r="O57">
        <v>101636.18481680493</v>
      </c>
      <c r="P57">
        <v>124017.57168296896</v>
      </c>
      <c r="Q57">
        <v>63117.037707892167</v>
      </c>
      <c r="R57">
        <v>142772.448212794</v>
      </c>
      <c r="S57">
        <v>115647.07414585364</v>
      </c>
      <c r="T57">
        <v>137270.18984996469</v>
      </c>
      <c r="U57">
        <v>136480.69382566446</v>
      </c>
      <c r="V57">
        <v>168722.67661515519</v>
      </c>
      <c r="W57">
        <v>87112.163271288329</v>
      </c>
      <c r="X57">
        <v>196852.40098208905</v>
      </c>
      <c r="Y57">
        <v>265171.14151080506</v>
      </c>
      <c r="Z57">
        <v>302090.36816764693</v>
      </c>
      <c r="AA57">
        <v>291901.68172766769</v>
      </c>
      <c r="AB57">
        <v>359876.36067425023</v>
      </c>
      <c r="AC57">
        <v>207461.67953060332</v>
      </c>
      <c r="AD57">
        <v>449955.25578511984</v>
      </c>
      <c r="AE57">
        <v>384042.37602142675</v>
      </c>
      <c r="AF57">
        <v>430324.85276926303</v>
      </c>
      <c r="AG57">
        <v>411273.69421474595</v>
      </c>
      <c r="AH57">
        <v>499520.2336269145</v>
      </c>
      <c r="AI57">
        <v>315714.30222648213</v>
      </c>
      <c r="AJ57">
        <v>648382.35081203713</v>
      </c>
      <c r="AK57">
        <v>952942.78350604163</v>
      </c>
      <c r="AL57">
        <v>1010477.7127274625</v>
      </c>
      <c r="AM57">
        <v>945276.85254596511</v>
      </c>
      <c r="AN57">
        <v>1111237.9231069253</v>
      </c>
      <c r="AO57">
        <v>866062.92385732115</v>
      </c>
      <c r="AP57">
        <v>1582136.221235584</v>
      </c>
      <c r="AQ57">
        <v>3825903.4514835197</v>
      </c>
      <c r="AR57">
        <v>3877165.5958264987</v>
      </c>
      <c r="AS57">
        <v>3597783.0668515735</v>
      </c>
      <c r="AT57">
        <v>4048744.4805133897</v>
      </c>
      <c r="AU57">
        <v>3703511.899278346</v>
      </c>
      <c r="AV57">
        <v>6354215.0344742043</v>
      </c>
      <c r="AW57">
        <v>10230.920516530374</v>
      </c>
      <c r="AX57">
        <v>4443.831428087482</v>
      </c>
      <c r="AY57">
        <v>6260.3217899899573</v>
      </c>
      <c r="AZ57">
        <v>13218.460027537709</v>
      </c>
      <c r="BA57">
        <v>1064.3868154638178</v>
      </c>
      <c r="BB57">
        <v>12642.833400507843</v>
      </c>
      <c r="BC57">
        <v>19502.64022236953</v>
      </c>
      <c r="BD57">
        <v>17552.106358188885</v>
      </c>
      <c r="BE57">
        <v>19889.901853582451</v>
      </c>
      <c r="BF57">
        <v>28602.365480659344</v>
      </c>
      <c r="BG57">
        <v>8622.2605963677433</v>
      </c>
      <c r="BH57">
        <v>29760.328183117454</v>
      </c>
      <c r="BI57">
        <v>31092.28985466847</v>
      </c>
      <c r="BJ57">
        <v>33937.450020815639</v>
      </c>
      <c r="BK57">
        <v>36926.876933073072</v>
      </c>
      <c r="BL57">
        <v>47832.247297061374</v>
      </c>
      <c r="BM57">
        <v>18069.602822497651</v>
      </c>
      <c r="BN57">
        <v>51157.196661379465</v>
      </c>
    </row>
    <row r="58" spans="1:66">
      <c r="A58">
        <v>1969</v>
      </c>
      <c r="B58">
        <v>26175.93425722879</v>
      </c>
      <c r="C58">
        <v>28426.730542610661</v>
      </c>
      <c r="D58">
        <v>38491.208322271013</v>
      </c>
      <c r="E58">
        <v>14213.219236597306</v>
      </c>
      <c r="F58">
        <v>41645.835256056649</v>
      </c>
      <c r="G58">
        <v>41893.442527739993</v>
      </c>
      <c r="H58">
        <v>47701.443074141614</v>
      </c>
      <c r="I58">
        <v>50358.793370322463</v>
      </c>
      <c r="J58">
        <v>63610.083762138798</v>
      </c>
      <c r="K58">
        <v>27270.151330334236</v>
      </c>
      <c r="L58">
        <v>70189.880727267548</v>
      </c>
      <c r="M58">
        <v>82163.879523210169</v>
      </c>
      <c r="N58">
        <v>100558.77690877534</v>
      </c>
      <c r="O58">
        <v>101499.19856126426</v>
      </c>
      <c r="P58">
        <v>123475.68254154752</v>
      </c>
      <c r="Q58">
        <v>61921.519669296467</v>
      </c>
      <c r="R58">
        <v>141198.86306023633</v>
      </c>
      <c r="S58">
        <v>112013.17163575726</v>
      </c>
      <c r="T58">
        <v>135024.83920638857</v>
      </c>
      <c r="U58">
        <v>134742.15208317174</v>
      </c>
      <c r="V58">
        <v>165892.14290659133</v>
      </c>
      <c r="W58">
        <v>84115.369268856841</v>
      </c>
      <c r="X58">
        <v>191855.24630642039</v>
      </c>
      <c r="Y58">
        <v>248526.44521910316</v>
      </c>
      <c r="Z58">
        <v>287818.25759148359</v>
      </c>
      <c r="AA58">
        <v>278983.28161775833</v>
      </c>
      <c r="AB58">
        <v>343891.12413085712</v>
      </c>
      <c r="AC58">
        <v>192163.93414120079</v>
      </c>
      <c r="AD58">
        <v>424301.05648916977</v>
      </c>
      <c r="AE58">
        <v>355544.92199159908</v>
      </c>
      <c r="AF58">
        <v>405504.83192415879</v>
      </c>
      <c r="AG58">
        <v>388408.27437832131</v>
      </c>
      <c r="AH58">
        <v>471591.53698903718</v>
      </c>
      <c r="AI58">
        <v>289039.79695872852</v>
      </c>
      <c r="AJ58">
        <v>604517.29231137491</v>
      </c>
      <c r="AK58">
        <v>870315.11716423347</v>
      </c>
      <c r="AL58">
        <v>932904.11747421033</v>
      </c>
      <c r="AM58">
        <v>871253.29075057374</v>
      </c>
      <c r="AN58">
        <v>1029500.6859880486</v>
      </c>
      <c r="AO58">
        <v>786603.96246512851</v>
      </c>
      <c r="AP58">
        <v>1452642.8865236063</v>
      </c>
      <c r="AQ58">
        <v>3513932.6569652683</v>
      </c>
      <c r="AR58">
        <v>3569260.3224017234</v>
      </c>
      <c r="AS58">
        <v>3293703.5359870228</v>
      </c>
      <c r="AT58">
        <v>3727891.8521106183</v>
      </c>
      <c r="AU58">
        <v>3395164.915335306</v>
      </c>
      <c r="AV58">
        <v>5841715.0285047553</v>
      </c>
      <c r="AW58">
        <v>10458.42598671759</v>
      </c>
      <c r="AX58">
        <v>4650.4254403159666</v>
      </c>
      <c r="AY58">
        <v>6494.6677148988556</v>
      </c>
      <c r="AZ58">
        <v>13372.332882403231</v>
      </c>
      <c r="BA58">
        <v>1156.2871428603753</v>
      </c>
      <c r="BB58">
        <v>13101.789784845758</v>
      </c>
      <c r="BC58">
        <v>19955.051449897524</v>
      </c>
      <c r="BD58">
        <v>17911.173962612502</v>
      </c>
      <c r="BE58">
        <v>20307.56742942693</v>
      </c>
      <c r="BF58">
        <v>29048.488964573629</v>
      </c>
      <c r="BG58">
        <v>8912.2969662973992</v>
      </c>
      <c r="BH58">
        <v>30584.387722258904</v>
      </c>
      <c r="BI58">
        <v>31825.833278872436</v>
      </c>
      <c r="BJ58">
        <v>34487.109615483168</v>
      </c>
      <c r="BK58">
        <v>37573.692072587022</v>
      </c>
      <c r="BL58">
        <v>48643.684067286616</v>
      </c>
      <c r="BM58">
        <v>18607.309245593678</v>
      </c>
      <c r="BN58">
        <v>52437.635144025342</v>
      </c>
    </row>
    <row r="59" spans="1:66">
      <c r="A59">
        <v>1970</v>
      </c>
      <c r="B59">
        <v>25452.178485920966</v>
      </c>
      <c r="C59">
        <v>27756.0410742891</v>
      </c>
      <c r="D59">
        <v>37596.259560380473</v>
      </c>
      <c r="E59">
        <v>13705.201839333728</v>
      </c>
      <c r="F59">
        <v>40591.051686453007</v>
      </c>
      <c r="G59">
        <v>40898.350796896615</v>
      </c>
      <c r="H59">
        <v>46533.124882559656</v>
      </c>
      <c r="I59">
        <v>49348.594846576503</v>
      </c>
      <c r="J59">
        <v>62397.067311859413</v>
      </c>
      <c r="K59">
        <v>26405.764170513386</v>
      </c>
      <c r="L59">
        <v>68521.758279882415</v>
      </c>
      <c r="M59">
        <v>78707.928290657321</v>
      </c>
      <c r="N59">
        <v>97172.22409274352</v>
      </c>
      <c r="O59">
        <v>98537.228348918477</v>
      </c>
      <c r="P59">
        <v>120103.17544288134</v>
      </c>
      <c r="Q59">
        <v>58971.695300266423</v>
      </c>
      <c r="R59">
        <v>135886.33496605235</v>
      </c>
      <c r="S59">
        <v>105570.54989228754</v>
      </c>
      <c r="T59">
        <v>129099.60392310834</v>
      </c>
      <c r="U59">
        <v>129508.16743631574</v>
      </c>
      <c r="V59">
        <v>159642.18892502171</v>
      </c>
      <c r="W59">
        <v>78537.378206325258</v>
      </c>
      <c r="X59">
        <v>181858.60621093662</v>
      </c>
      <c r="Y59">
        <v>224120.3318303609</v>
      </c>
      <c r="Z59">
        <v>264805.73648931982</v>
      </c>
      <c r="AA59">
        <v>258375.46849858901</v>
      </c>
      <c r="AB59">
        <v>320539.94487312285</v>
      </c>
      <c r="AC59">
        <v>168856.76292762873</v>
      </c>
      <c r="AD59">
        <v>385429.97156341973</v>
      </c>
      <c r="AE59">
        <v>314122.00599898078</v>
      </c>
      <c r="AF59">
        <v>365935.40471704846</v>
      </c>
      <c r="AG59">
        <v>352644.45673882746</v>
      </c>
      <c r="AH59">
        <v>431943.7913206676</v>
      </c>
      <c r="AI59">
        <v>247205.59911927962</v>
      </c>
      <c r="AJ59">
        <v>538260.09145710256</v>
      </c>
      <c r="AK59">
        <v>728598.67511944904</v>
      </c>
      <c r="AL59">
        <v>796321.85396889283</v>
      </c>
      <c r="AM59">
        <v>743962.50366519333</v>
      </c>
      <c r="AN59">
        <v>894135.41303574224</v>
      </c>
      <c r="AO59">
        <v>638964.910081423</v>
      </c>
      <c r="AP59">
        <v>1225072.038003196</v>
      </c>
      <c r="AQ59">
        <v>2749613.075721357</v>
      </c>
      <c r="AR59">
        <v>2808603.3272998356</v>
      </c>
      <c r="AS59">
        <v>2573475.0825829701</v>
      </c>
      <c r="AT59">
        <v>2992715.1335092667</v>
      </c>
      <c r="AU59">
        <v>2601274.6191034382</v>
      </c>
      <c r="AV59">
        <v>4576146.0237199645</v>
      </c>
      <c r="AW59">
        <v>10006.00617494532</v>
      </c>
      <c r="AX59">
        <v>4371.232089282279</v>
      </c>
      <c r="AY59">
        <v>6163.4873020016985</v>
      </c>
      <c r="AZ59">
        <v>12795.451808901524</v>
      </c>
      <c r="BA59">
        <v>1004.6395081540718</v>
      </c>
      <c r="BB59">
        <v>12660.345093023603</v>
      </c>
      <c r="BC59">
        <v>19534.872952061371</v>
      </c>
      <c r="BD59">
        <v>17483.28452960735</v>
      </c>
      <c r="BE59">
        <v>19891.464710441385</v>
      </c>
      <c r="BF59">
        <v>28428.824462324817</v>
      </c>
      <c r="BG59">
        <v>8675.5914547856501</v>
      </c>
      <c r="BH59">
        <v>30002.686877608638</v>
      </c>
      <c r="BI59">
        <v>31445.956423456435</v>
      </c>
      <c r="BJ59">
        <v>33873.350080013683</v>
      </c>
      <c r="BK59">
        <v>37051.436470990993</v>
      </c>
      <c r="BL59">
        <v>47970.540279103931</v>
      </c>
      <c r="BM59">
        <v>18264.281388075124</v>
      </c>
      <c r="BN59">
        <v>51680.614108339927</v>
      </c>
    </row>
    <row r="60" spans="1:66">
      <c r="A60">
        <v>1971</v>
      </c>
      <c r="B60">
        <v>25356.503232984844</v>
      </c>
      <c r="C60">
        <v>27653.016156700996</v>
      </c>
      <c r="D60">
        <v>37491.951640375679</v>
      </c>
      <c r="E60">
        <v>13585.141384965109</v>
      </c>
      <c r="F60">
        <v>40447.567562304983</v>
      </c>
      <c r="G60">
        <v>41019.561968681875</v>
      </c>
      <c r="H60">
        <v>46524.616114959506</v>
      </c>
      <c r="I60">
        <v>49325.486911374501</v>
      </c>
      <c r="J60">
        <v>62518.818207561773</v>
      </c>
      <c r="K60">
        <v>26272.699865213555</v>
      </c>
      <c r="L60">
        <v>68610.032324663422</v>
      </c>
      <c r="M60">
        <v>79211.66463416499</v>
      </c>
      <c r="N60">
        <v>97519.120443882319</v>
      </c>
      <c r="O60">
        <v>98850.387923761271</v>
      </c>
      <c r="P60">
        <v>120543.2126571835</v>
      </c>
      <c r="Q60">
        <v>59172.063971674223</v>
      </c>
      <c r="R60">
        <v>136687.277336064</v>
      </c>
      <c r="S60">
        <v>106234.93690094934</v>
      </c>
      <c r="T60">
        <v>129493.98365335648</v>
      </c>
      <c r="U60">
        <v>129851.90314141638</v>
      </c>
      <c r="V60">
        <v>160240.39431275424</v>
      </c>
      <c r="W60">
        <v>78990.072307843482</v>
      </c>
      <c r="X60">
        <v>182831.17684912661</v>
      </c>
      <c r="Y60">
        <v>225195.65943920979</v>
      </c>
      <c r="Z60">
        <v>265567.57947130251</v>
      </c>
      <c r="AA60">
        <v>259261.08539046152</v>
      </c>
      <c r="AB60">
        <v>322161.62409094675</v>
      </c>
      <c r="AC60">
        <v>169565.39644043127</v>
      </c>
      <c r="AD60">
        <v>386802.78591224505</v>
      </c>
      <c r="AE60">
        <v>315372.62012226641</v>
      </c>
      <c r="AF60">
        <v>366682.8949827812</v>
      </c>
      <c r="AG60">
        <v>353666.20165049389</v>
      </c>
      <c r="AH60">
        <v>434461.20867110702</v>
      </c>
      <c r="AI60">
        <v>247388.66812458803</v>
      </c>
      <c r="AJ60">
        <v>539953.07378661819</v>
      </c>
      <c r="AK60">
        <v>730286.56283509277</v>
      </c>
      <c r="AL60">
        <v>797596.53714454453</v>
      </c>
      <c r="AM60">
        <v>745773.75296522153</v>
      </c>
      <c r="AN60">
        <v>899716.068115631</v>
      </c>
      <c r="AO60">
        <v>632082.93784293346</v>
      </c>
      <c r="AP60">
        <v>1228212.4285666829</v>
      </c>
      <c r="AQ60">
        <v>2746767.8160136086</v>
      </c>
      <c r="AR60">
        <v>2808661.9492823384</v>
      </c>
      <c r="AS60">
        <v>2574884.6257305252</v>
      </c>
      <c r="AT60">
        <v>3008134.338752897</v>
      </c>
      <c r="AU60">
        <v>2570494.5639510951</v>
      </c>
      <c r="AV60">
        <v>4577079.2914428711</v>
      </c>
      <c r="AW60">
        <v>9693.4444972878173</v>
      </c>
      <c r="AX60">
        <v>4188.3903510101864</v>
      </c>
      <c r="AY60">
        <v>5980.545402027491</v>
      </c>
      <c r="AZ60">
        <v>12465.085073189583</v>
      </c>
      <c r="BA60">
        <v>897.58290471666476</v>
      </c>
      <c r="BB60">
        <v>12285.102799946544</v>
      </c>
      <c r="BC60">
        <v>19372.596410631493</v>
      </c>
      <c r="BD60">
        <v>17338.434653996235</v>
      </c>
      <c r="BE60">
        <v>19742.197071472077</v>
      </c>
      <c r="BF60">
        <v>28264.033749619255</v>
      </c>
      <c r="BG60">
        <v>8519.9277642196503</v>
      </c>
      <c r="BH60">
        <v>29754.266476331759</v>
      </c>
      <c r="BI60">
        <v>31471.536302311095</v>
      </c>
      <c r="BJ60">
        <v>33775.990032728805</v>
      </c>
      <c r="BK60">
        <v>36944.261658277806</v>
      </c>
      <c r="BL60">
        <v>48012.719595156348</v>
      </c>
      <c r="BM60">
        <v>18047.858838598382</v>
      </c>
      <c r="BN60">
        <v>51590.721071813285</v>
      </c>
    </row>
    <row r="61" spans="1:66">
      <c r="A61">
        <v>1972</v>
      </c>
      <c r="B61">
        <v>26450.132347581712</v>
      </c>
      <c r="C61">
        <v>28777.479570570657</v>
      </c>
      <c r="D61">
        <v>38822.106248335054</v>
      </c>
      <c r="E61">
        <v>14563.99992824877</v>
      </c>
      <c r="F61">
        <v>42086.616317172622</v>
      </c>
      <c r="G61">
        <v>42854.414667901256</v>
      </c>
      <c r="H61">
        <v>48425.650047241739</v>
      </c>
      <c r="I61">
        <v>51193.763808506606</v>
      </c>
      <c r="J61">
        <v>64852.475926259875</v>
      </c>
      <c r="K61">
        <v>28021.866228358358</v>
      </c>
      <c r="L61">
        <v>71340.783828404485</v>
      </c>
      <c r="M61">
        <v>82859.201256868546</v>
      </c>
      <c r="N61">
        <v>101552.09735830924</v>
      </c>
      <c r="O61">
        <v>102695.76681912933</v>
      </c>
      <c r="P61">
        <v>125096.91556232038</v>
      </c>
      <c r="Q61">
        <v>62646.773733316455</v>
      </c>
      <c r="R61">
        <v>142340.21599872221</v>
      </c>
      <c r="S61">
        <v>111105.27926138007</v>
      </c>
      <c r="T61">
        <v>134756.06952084121</v>
      </c>
      <c r="U61">
        <v>134827.57002045223</v>
      </c>
      <c r="V61">
        <v>166290.1040090255</v>
      </c>
      <c r="W61">
        <v>83618.214984834209</v>
      </c>
      <c r="X61">
        <v>190494.09561338267</v>
      </c>
      <c r="Y61">
        <v>234505.00829145446</v>
      </c>
      <c r="Z61">
        <v>276318.02291687595</v>
      </c>
      <c r="AA61">
        <v>269176.03326575964</v>
      </c>
      <c r="AB61">
        <v>334579.32983863371</v>
      </c>
      <c r="AC61">
        <v>178771.95907079524</v>
      </c>
      <c r="AD61">
        <v>401527.50780105835</v>
      </c>
      <c r="AE61">
        <v>327553.14273896225</v>
      </c>
      <c r="AF61">
        <v>380990.1396612167</v>
      </c>
      <c r="AG61">
        <v>366781.38155238493</v>
      </c>
      <c r="AH61">
        <v>450860.66170561162</v>
      </c>
      <c r="AI61">
        <v>260233.66369769114</v>
      </c>
      <c r="AJ61">
        <v>559517.28158703621</v>
      </c>
      <c r="AK61">
        <v>751526.38328227203</v>
      </c>
      <c r="AL61">
        <v>823100.34469035477</v>
      </c>
      <c r="AM61">
        <v>767491.05438972614</v>
      </c>
      <c r="AN61">
        <v>927825.84837344824</v>
      </c>
      <c r="AO61">
        <v>656366.84294449631</v>
      </c>
      <c r="AP61">
        <v>1264036.7229135032</v>
      </c>
      <c r="AQ61">
        <v>2781243.8178735035</v>
      </c>
      <c r="AR61">
        <v>2855430.6768315826</v>
      </c>
      <c r="AS61">
        <v>2594343.4168223725</v>
      </c>
      <c r="AT61">
        <v>3034850.3088664874</v>
      </c>
      <c r="AU61">
        <v>2653929.9188831532</v>
      </c>
      <c r="AV61">
        <v>4630438.3840224603</v>
      </c>
      <c r="AW61">
        <v>10045.850027262159</v>
      </c>
      <c r="AX61">
        <v>4474.6146479216804</v>
      </c>
      <c r="AY61">
        <v>6361.1953326347138</v>
      </c>
      <c r="AZ61">
        <v>12791.736570410232</v>
      </c>
      <c r="BA61">
        <v>1106.1336281391782</v>
      </c>
      <c r="BB61">
        <v>12832.448805940761</v>
      </c>
      <c r="BC61">
        <v>20182.458024327614</v>
      </c>
      <c r="BD61">
        <v>18105.469568611981</v>
      </c>
      <c r="BE61">
        <v>20564.33654295302</v>
      </c>
      <c r="BF61">
        <v>29236.016324558899</v>
      </c>
      <c r="BG61">
        <v>9221.4695054634703</v>
      </c>
      <c r="BH61">
        <v>30947.327463667116</v>
      </c>
      <c r="BI61">
        <v>32853.218020659435</v>
      </c>
      <c r="BJ61">
        <v>35144.038219474853</v>
      </c>
      <c r="BK61">
        <v>38318.263055850904</v>
      </c>
      <c r="BL61">
        <v>49791.366017244734</v>
      </c>
      <c r="BM61">
        <v>19365.639352118837</v>
      </c>
      <c r="BN61">
        <v>53590.925785825049</v>
      </c>
    </row>
    <row r="62" spans="1:66">
      <c r="A62">
        <v>1973</v>
      </c>
      <c r="B62">
        <v>27164.309523090949</v>
      </c>
      <c r="C62">
        <v>29646.751666917069</v>
      </c>
      <c r="D62">
        <v>39940.821537587792</v>
      </c>
      <c r="E62">
        <v>14908.210521264837</v>
      </c>
      <c r="F62">
        <v>43105.135811427484</v>
      </c>
      <c r="G62">
        <v>43970.887364124312</v>
      </c>
      <c r="H62">
        <v>49570.754156944269</v>
      </c>
      <c r="I62">
        <v>52486.247058961744</v>
      </c>
      <c r="J62">
        <v>66617.194337762237</v>
      </c>
      <c r="K62">
        <v>28585.961008637583</v>
      </c>
      <c r="L62">
        <v>73008.11428055109</v>
      </c>
      <c r="M62">
        <v>84617.76628777021</v>
      </c>
      <c r="N62">
        <v>103709.15333376706</v>
      </c>
      <c r="O62">
        <v>105067.13069139066</v>
      </c>
      <c r="P62">
        <v>128376.02613680733</v>
      </c>
      <c r="Q62">
        <v>62983.872966450028</v>
      </c>
      <c r="R62">
        <v>145241.74965628231</v>
      </c>
      <c r="S62">
        <v>113043.91530797203</v>
      </c>
      <c r="T62">
        <v>137355.23803191731</v>
      </c>
      <c r="U62">
        <v>137803.66262358453</v>
      </c>
      <c r="V62">
        <v>170452.47688029372</v>
      </c>
      <c r="W62">
        <v>83578.343438697062</v>
      </c>
      <c r="X62">
        <v>193739.62646736761</v>
      </c>
      <c r="Y62">
        <v>233928.23702807567</v>
      </c>
      <c r="Z62">
        <v>278395.47686647921</v>
      </c>
      <c r="AA62">
        <v>272133.39988222433</v>
      </c>
      <c r="AB62">
        <v>338971.20320170181</v>
      </c>
      <c r="AC62">
        <v>175288.14075623124</v>
      </c>
      <c r="AD62">
        <v>400676.9679994405</v>
      </c>
      <c r="AE62">
        <v>324066.44756414311</v>
      </c>
      <c r="AF62">
        <v>380653.85448757169</v>
      </c>
      <c r="AG62">
        <v>367522.91696496209</v>
      </c>
      <c r="AH62">
        <v>453958.07446732628</v>
      </c>
      <c r="AI62">
        <v>252712.6931049308</v>
      </c>
      <c r="AJ62">
        <v>553037.29103389522</v>
      </c>
      <c r="AK62">
        <v>720038.73947166419</v>
      </c>
      <c r="AL62">
        <v>799264.62035213329</v>
      </c>
      <c r="AM62">
        <v>746938.8088974721</v>
      </c>
      <c r="AN62">
        <v>910917.8966400224</v>
      </c>
      <c r="AO62">
        <v>617865.89245762746</v>
      </c>
      <c r="AP62">
        <v>1212104.8124183002</v>
      </c>
      <c r="AQ62">
        <v>2500044.2756011933</v>
      </c>
      <c r="AR62">
        <v>2593441.3973384849</v>
      </c>
      <c r="AS62">
        <v>2346073.360480655</v>
      </c>
      <c r="AT62">
        <v>2778401.7464657212</v>
      </c>
      <c r="AU62">
        <v>2367087.7192565082</v>
      </c>
      <c r="AV62">
        <v>4146151.6197665012</v>
      </c>
      <c r="AW62">
        <v>10357.731682057592</v>
      </c>
      <c r="AX62">
        <v>4757.8648892376314</v>
      </c>
      <c r="AY62">
        <v>6807.2562748723958</v>
      </c>
      <c r="AZ62">
        <v>13264.448737413335</v>
      </c>
      <c r="BA62">
        <v>1230.4600338920893</v>
      </c>
      <c r="BB62">
        <v>13202.157342303877</v>
      </c>
      <c r="BC62">
        <v>20780.592104793257</v>
      </c>
      <c r="BD62">
        <v>18659.326877460273</v>
      </c>
      <c r="BE62">
        <v>21266.709553086668</v>
      </c>
      <c r="BF62">
        <v>30114.687693230058</v>
      </c>
      <c r="BG62">
        <v>9566.4702495775909</v>
      </c>
      <c r="BH62">
        <v>31756.623161999174</v>
      </c>
      <c r="BI62">
        <v>33809.167633212834</v>
      </c>
      <c r="BJ62">
        <v>36036.154362738576</v>
      </c>
      <c r="BK62">
        <v>39341.026150854508</v>
      </c>
      <c r="BL62">
        <v>51177.486388000958</v>
      </c>
      <c r="BM62">
        <v>19986.48301918447</v>
      </c>
      <c r="BN62">
        <v>54949.7054366183</v>
      </c>
    </row>
    <row r="63" spans="1:66">
      <c r="A63">
        <v>1974</v>
      </c>
      <c r="B63">
        <v>26829.374838815755</v>
      </c>
      <c r="C63">
        <v>29355.793456956802</v>
      </c>
      <c r="D63">
        <v>39617.659183408468</v>
      </c>
      <c r="E63">
        <v>14631.136738255638</v>
      </c>
      <c r="F63">
        <v>42421.174505187017</v>
      </c>
      <c r="G63">
        <v>43500.709202545775</v>
      </c>
      <c r="H63">
        <v>48900.255157638472</v>
      </c>
      <c r="I63">
        <v>51955.810071154207</v>
      </c>
      <c r="J63">
        <v>66247.911384254228</v>
      </c>
      <c r="K63">
        <v>28011.427731917087</v>
      </c>
      <c r="L63">
        <v>71885.770527413319</v>
      </c>
      <c r="M63">
        <v>83329.720725453517</v>
      </c>
      <c r="N63">
        <v>102259.27612152054</v>
      </c>
      <c r="O63">
        <v>104117.23543975718</v>
      </c>
      <c r="P63">
        <v>127677.39841500593</v>
      </c>
      <c r="Q63">
        <v>60885.839899319399</v>
      </c>
      <c r="R63">
        <v>142862.42888769219</v>
      </c>
      <c r="S63">
        <v>110744.99773598897</v>
      </c>
      <c r="T63">
        <v>135042.30028771833</v>
      </c>
      <c r="U63">
        <v>136261.0764480971</v>
      </c>
      <c r="V63">
        <v>169291.19151886215</v>
      </c>
      <c r="W63">
        <v>80286.119945843937</v>
      </c>
      <c r="X63">
        <v>189651.32252496775</v>
      </c>
      <c r="Y63">
        <v>226982.64352426471</v>
      </c>
      <c r="Z63">
        <v>272055.87620070839</v>
      </c>
      <c r="AA63">
        <v>268024.13871834578</v>
      </c>
      <c r="AB63">
        <v>337226.47772560595</v>
      </c>
      <c r="AC63">
        <v>164589.8693907361</v>
      </c>
      <c r="AD63">
        <v>388902.36450227583</v>
      </c>
      <c r="AE63">
        <v>313008.12971469562</v>
      </c>
      <c r="AF63">
        <v>371540.67561290588</v>
      </c>
      <c r="AG63">
        <v>361208.35718180961</v>
      </c>
      <c r="AH63">
        <v>450956.47555904929</v>
      </c>
      <c r="AI63">
        <v>234745.22691240927</v>
      </c>
      <c r="AJ63">
        <v>534909.87885709328</v>
      </c>
      <c r="AK63">
        <v>683103.70183779963</v>
      </c>
      <c r="AL63">
        <v>769819.42751916533</v>
      </c>
      <c r="AM63">
        <v>723395.10749557242</v>
      </c>
      <c r="AN63">
        <v>895339.55140873126</v>
      </c>
      <c r="AO63">
        <v>563820.35434218682</v>
      </c>
      <c r="AP63">
        <v>1148919.8869824195</v>
      </c>
      <c r="AQ63">
        <v>2279288.0085311066</v>
      </c>
      <c r="AR63">
        <v>2398441.7017997913</v>
      </c>
      <c r="AS63">
        <v>2167653.3890377893</v>
      </c>
      <c r="AT63">
        <v>2625520.5820201235</v>
      </c>
      <c r="AU63">
        <v>2098722.0193080758</v>
      </c>
      <c r="AV63">
        <v>3762804.6387340925</v>
      </c>
      <c r="AW63">
        <v>10158.040475085732</v>
      </c>
      <c r="AX63">
        <v>4758.494519993038</v>
      </c>
      <c r="AY63">
        <v>6755.7768427593983</v>
      </c>
      <c r="AZ63">
        <v>12987.40698256271</v>
      </c>
      <c r="BA63">
        <v>1250.8457445941872</v>
      </c>
      <c r="BB63">
        <v>12956.578482960713</v>
      </c>
      <c r="BC63">
        <v>20551.558629189334</v>
      </c>
      <c r="BD63">
        <v>18448.274696293</v>
      </c>
      <c r="BE63">
        <v>21048.966569978984</v>
      </c>
      <c r="BF63">
        <v>29833.243713230979</v>
      </c>
      <c r="BG63">
        <v>9491.7252759152198</v>
      </c>
      <c r="BH63">
        <v>31261.035129353102</v>
      </c>
      <c r="BI63">
        <v>33543.456321818841</v>
      </c>
      <c r="BJ63">
        <v>35560.499916667948</v>
      </c>
      <c r="BK63">
        <v>38915.453729003471</v>
      </c>
      <c r="BL63">
        <v>50890.539626566308</v>
      </c>
      <c r="BM63">
        <v>19792.824690066504</v>
      </c>
      <c r="BN63">
        <v>54141.6059373436</v>
      </c>
    </row>
    <row r="64" spans="1:66">
      <c r="A64">
        <v>1975</v>
      </c>
      <c r="B64">
        <v>25516.248938218247</v>
      </c>
      <c r="C64">
        <v>27701.414143498521</v>
      </c>
      <c r="D64">
        <v>37075.958894478848</v>
      </c>
      <c r="E64">
        <v>14505.045823507862</v>
      </c>
      <c r="F64">
        <v>40264.797179308356</v>
      </c>
      <c r="G64">
        <v>41559.08824670098</v>
      </c>
      <c r="H64">
        <v>46452.280687950501</v>
      </c>
      <c r="I64">
        <v>49182.713291821303</v>
      </c>
      <c r="J64">
        <v>62496.706327575121</v>
      </c>
      <c r="K64">
        <v>27637.168209977772</v>
      </c>
      <c r="L64">
        <v>68352.670813195087</v>
      </c>
      <c r="M64">
        <v>79283.511318043253</v>
      </c>
      <c r="N64">
        <v>97176.41972668175</v>
      </c>
      <c r="O64">
        <v>98691.072024485533</v>
      </c>
      <c r="P64">
        <v>120667.76902197384</v>
      </c>
      <c r="Q64">
        <v>59096.550662185335</v>
      </c>
      <c r="R64">
        <v>135939.69923017771</v>
      </c>
      <c r="S64">
        <v>104712.17590171566</v>
      </c>
      <c r="T64">
        <v>127837.6992729238</v>
      </c>
      <c r="U64">
        <v>128611.49214614747</v>
      </c>
      <c r="V64">
        <v>159532.47363383471</v>
      </c>
      <c r="W64">
        <v>77247.41816251367</v>
      </c>
      <c r="X64">
        <v>179519.78529578986</v>
      </c>
      <c r="Y64">
        <v>212388.79078738144</v>
      </c>
      <c r="Z64">
        <v>255431.77831452407</v>
      </c>
      <c r="AA64">
        <v>251042.3361595755</v>
      </c>
      <c r="AB64">
        <v>317169.42190644459</v>
      </c>
      <c r="AC64">
        <v>154588.09102577757</v>
      </c>
      <c r="AD64">
        <v>363648.05418317753</v>
      </c>
      <c r="AE64">
        <v>290841.03123586962</v>
      </c>
      <c r="AF64">
        <v>348219.96624622447</v>
      </c>
      <c r="AG64">
        <v>338125.40971896844</v>
      </c>
      <c r="AH64">
        <v>423529.9044463918</v>
      </c>
      <c r="AI64">
        <v>217846.81420103167</v>
      </c>
      <c r="AJ64">
        <v>497075.15977162734</v>
      </c>
      <c r="AK64">
        <v>626214.28477805213</v>
      </c>
      <c r="AL64">
        <v>714940.87563298526</v>
      </c>
      <c r="AM64">
        <v>671058.60560651426</v>
      </c>
      <c r="AN64">
        <v>837783.85763101897</v>
      </c>
      <c r="AO64">
        <v>513121.75849625701</v>
      </c>
      <c r="AP64">
        <v>1053421.8581065955</v>
      </c>
      <c r="AQ64">
        <v>2098369.4258719371</v>
      </c>
      <c r="AR64">
        <v>2227385.9401279222</v>
      </c>
      <c r="AS64">
        <v>1997573.9320233809</v>
      </c>
      <c r="AT64">
        <v>2479972.7225898672</v>
      </c>
      <c r="AU64">
        <v>1905224.8142406214</v>
      </c>
      <c r="AV64">
        <v>3464966.8256379394</v>
      </c>
      <c r="AW64">
        <v>9473.4096297355172</v>
      </c>
      <c r="AX64">
        <v>4580.2171884859899</v>
      </c>
      <c r="AY64">
        <v>6220.1149951757388</v>
      </c>
      <c r="AZ64">
        <v>11655.211461382582</v>
      </c>
      <c r="BA64">
        <v>1372.9234370379552</v>
      </c>
      <c r="BB64">
        <v>12176.923545421629</v>
      </c>
      <c r="BC64">
        <v>19542.108673793249</v>
      </c>
      <c r="BD64">
        <v>17554.007739500081</v>
      </c>
      <c r="BE64">
        <v>19813.674378944408</v>
      </c>
      <c r="BF64">
        <v>27787.97999142385</v>
      </c>
      <c r="BG64">
        <v>9550.43417476592</v>
      </c>
      <c r="BH64">
        <v>29634.252506989538</v>
      </c>
      <c r="BI64">
        <v>32127.982478865419</v>
      </c>
      <c r="BJ64">
        <v>33771.245928267701</v>
      </c>
      <c r="BK64">
        <v>36805.623608655238</v>
      </c>
      <c r="BL64">
        <v>47953.940653975435</v>
      </c>
      <c r="BM64">
        <v>19772.322596925875</v>
      </c>
      <c r="BN64">
        <v>51455.913708949425</v>
      </c>
    </row>
    <row r="65" spans="1:66">
      <c r="A65">
        <v>1976</v>
      </c>
      <c r="B65">
        <v>26469.83352687793</v>
      </c>
      <c r="C65">
        <v>28818.116250389765</v>
      </c>
      <c r="D65">
        <v>38132.590830244888</v>
      </c>
      <c r="E65">
        <v>15347.321017124901</v>
      </c>
      <c r="F65">
        <v>41614.027353745572</v>
      </c>
      <c r="G65">
        <v>43101.913473616733</v>
      </c>
      <c r="H65">
        <v>47987.375367350563</v>
      </c>
      <c r="I65">
        <v>50982.131483794969</v>
      </c>
      <c r="J65">
        <v>64411.662879956391</v>
      </c>
      <c r="K65">
        <v>29001.173910825815</v>
      </c>
      <c r="L65">
        <v>70558.838837015879</v>
      </c>
      <c r="M65">
        <v>82136.033822883677</v>
      </c>
      <c r="N65">
        <v>100502.64253542801</v>
      </c>
      <c r="O65">
        <v>102480.33646845192</v>
      </c>
      <c r="P65">
        <v>124834.42619018926</v>
      </c>
      <c r="Q65">
        <v>61200.530083436279</v>
      </c>
      <c r="R65">
        <v>140464.4003038964</v>
      </c>
      <c r="S65">
        <v>108403.53962352712</v>
      </c>
      <c r="T65">
        <v>132268.42034805534</v>
      </c>
      <c r="U65">
        <v>133588.51457510912</v>
      </c>
      <c r="V65">
        <v>164921.11159527994</v>
      </c>
      <c r="W65">
        <v>79902.205480282588</v>
      </c>
      <c r="X65">
        <v>185359.86196207575</v>
      </c>
      <c r="Y65">
        <v>219821.99893489608</v>
      </c>
      <c r="Z65">
        <v>263850.5961813546</v>
      </c>
      <c r="AA65">
        <v>260219.96988386483</v>
      </c>
      <c r="AB65">
        <v>328064.02148878603</v>
      </c>
      <c r="AC65">
        <v>159630.65358137985</v>
      </c>
      <c r="AD65">
        <v>374874.19549258531</v>
      </c>
      <c r="AE65">
        <v>301491.07257730217</v>
      </c>
      <c r="AF65">
        <v>360157.07550359238</v>
      </c>
      <c r="AG65">
        <v>350847.63305075304</v>
      </c>
      <c r="AH65">
        <v>439596.43294664798</v>
      </c>
      <c r="AI65">
        <v>224474.72390038107</v>
      </c>
      <c r="AJ65">
        <v>512635.22563656588</v>
      </c>
      <c r="AK65">
        <v>652261.09853647219</v>
      </c>
      <c r="AL65">
        <v>743322.9482054814</v>
      </c>
      <c r="AM65">
        <v>700642.83544135152</v>
      </c>
      <c r="AN65">
        <v>877613.30814229324</v>
      </c>
      <c r="AO65">
        <v>526558.89311531896</v>
      </c>
      <c r="AP65">
        <v>1094242.0326590859</v>
      </c>
      <c r="AQ65">
        <v>2201717.437225624</v>
      </c>
      <c r="AR65">
        <v>2334423.9336913247</v>
      </c>
      <c r="AS65">
        <v>2096450.1522918069</v>
      </c>
      <c r="AT65">
        <v>2632770.3853225596</v>
      </c>
      <c r="AU65">
        <v>1955240.4292499251</v>
      </c>
      <c r="AV65">
        <v>3631252.3822459579</v>
      </c>
      <c r="AW65">
        <v>9837.7535801391241</v>
      </c>
      <c r="AX65">
        <v>4952.2916864052977</v>
      </c>
      <c r="AY65">
        <v>6654.1010169845604</v>
      </c>
      <c r="AZ65">
        <v>11853.51878053339</v>
      </c>
      <c r="BA65">
        <v>1693.4681234239858</v>
      </c>
      <c r="BB65">
        <v>12669.21587047526</v>
      </c>
      <c r="BC65">
        <v>20284.700160655069</v>
      </c>
      <c r="BD65">
        <v>18243.965859261254</v>
      </c>
      <c r="BE65">
        <v>20633.425115049526</v>
      </c>
      <c r="BF65">
        <v>28499.053568028838</v>
      </c>
      <c r="BG65">
        <v>10252.520009756972</v>
      </c>
      <c r="BH65">
        <v>30630.652581506591</v>
      </c>
      <c r="BI65">
        <v>33343.383386299996</v>
      </c>
      <c r="BJ65">
        <v>34858.558575331197</v>
      </c>
      <c r="BK65">
        <v>38107.580237630733</v>
      </c>
      <c r="BL65">
        <v>49305.97205239816</v>
      </c>
      <c r="BM65">
        <v>20951.334867673202</v>
      </c>
      <c r="BN65">
        <v>53082.448470295742</v>
      </c>
    </row>
    <row r="66" spans="1:66">
      <c r="A66">
        <v>1977</v>
      </c>
      <c r="B66">
        <v>27060.398017654588</v>
      </c>
      <c r="C66">
        <v>29432.100239347947</v>
      </c>
      <c r="D66">
        <v>38802.979496795495</v>
      </c>
      <c r="E66">
        <v>15928.790251998935</v>
      </c>
      <c r="F66">
        <v>42355.521937540732</v>
      </c>
      <c r="G66">
        <v>44041.599973318713</v>
      </c>
      <c r="H66">
        <v>48866.843377050915</v>
      </c>
      <c r="I66">
        <v>51870.758960865387</v>
      </c>
      <c r="J66">
        <v>65528.565763432227</v>
      </c>
      <c r="K66">
        <v>29879.372867238813</v>
      </c>
      <c r="L66">
        <v>71743.981467926773</v>
      </c>
      <c r="M66">
        <v>83958.205326860101</v>
      </c>
      <c r="N66">
        <v>102364.02606171921</v>
      </c>
      <c r="O66">
        <v>104349.14368182454</v>
      </c>
      <c r="P66">
        <v>127344.23282452773</v>
      </c>
      <c r="Q66">
        <v>62614.736877644253</v>
      </c>
      <c r="R66">
        <v>143157.98192693893</v>
      </c>
      <c r="S66">
        <v>110945.98211556287</v>
      </c>
      <c r="T66">
        <v>134873.84929252291</v>
      </c>
      <c r="U66">
        <v>136232.44347193939</v>
      </c>
      <c r="V66">
        <v>168608.82979186805</v>
      </c>
      <c r="W66">
        <v>81665.687741963586</v>
      </c>
      <c r="X66">
        <v>189021.11187305496</v>
      </c>
      <c r="Y66">
        <v>225872.80365744565</v>
      </c>
      <c r="Z66">
        <v>270206.60177242174</v>
      </c>
      <c r="AA66">
        <v>266480.80438510713</v>
      </c>
      <c r="AB66">
        <v>337174.29165683233</v>
      </c>
      <c r="AC66">
        <v>163244.10776133774</v>
      </c>
      <c r="AD66">
        <v>383655.09265942586</v>
      </c>
      <c r="AE66">
        <v>310512.08062105248</v>
      </c>
      <c r="AF66">
        <v>370016.4509721775</v>
      </c>
      <c r="AG66">
        <v>360526.01590389543</v>
      </c>
      <c r="AH66">
        <v>453097.53079736431</v>
      </c>
      <c r="AI66">
        <v>229905.26919639218</v>
      </c>
      <c r="AJ66">
        <v>525998.60058123339</v>
      </c>
      <c r="AK66">
        <v>674742.36838712054</v>
      </c>
      <c r="AL66">
        <v>769578.51371400745</v>
      </c>
      <c r="AM66">
        <v>725607.15243309515</v>
      </c>
      <c r="AN66">
        <v>911855.45236439002</v>
      </c>
      <c r="AO66">
        <v>541928.21364776616</v>
      </c>
      <c r="AP66">
        <v>1129528.3407943901</v>
      </c>
      <c r="AQ66">
        <v>2279936.2104199431</v>
      </c>
      <c r="AR66">
        <v>2418491.9473163183</v>
      </c>
      <c r="AS66">
        <v>2177295.4688679352</v>
      </c>
      <c r="AT66">
        <v>2730084.9306724328</v>
      </c>
      <c r="AU66">
        <v>2024513.2538543281</v>
      </c>
      <c r="AV66">
        <v>3751554.0869392189</v>
      </c>
      <c r="AW66">
        <v>10079.196061990466</v>
      </c>
      <c r="AX66">
        <v>5253.9526582582594</v>
      </c>
      <c r="AY66">
        <v>6993.4415178305089</v>
      </c>
      <c r="AZ66">
        <v>12077.393230158759</v>
      </c>
      <c r="BA66">
        <v>1978.2076367590519</v>
      </c>
      <c r="BB66">
        <v>12967.062407154701</v>
      </c>
      <c r="BC66">
        <v>20738.419427742869</v>
      </c>
      <c r="BD66">
        <v>18693.328234980741</v>
      </c>
      <c r="BE66">
        <v>21107.984301294993</v>
      </c>
      <c r="BF66">
        <v>28965.062460380806</v>
      </c>
      <c r="BG66">
        <v>10741.462849149453</v>
      </c>
      <c r="BH66">
        <v>31155.248605385372</v>
      </c>
      <c r="BI66">
        <v>34062.448634933367</v>
      </c>
      <c r="BJ66">
        <v>35492.547705883851</v>
      </c>
      <c r="BK66">
        <v>38751.162780625593</v>
      </c>
      <c r="BL66">
        <v>50074.648998158365</v>
      </c>
      <c r="BM66">
        <v>21695.531864637454</v>
      </c>
      <c r="BN66">
        <v>53890.481353173716</v>
      </c>
    </row>
    <row r="67" spans="1:66">
      <c r="A67">
        <v>1978</v>
      </c>
      <c r="B67">
        <v>27813.574077256191</v>
      </c>
      <c r="C67">
        <v>30380.160782198484</v>
      </c>
      <c r="D67">
        <v>39742.559522988413</v>
      </c>
      <c r="E67">
        <v>16497.687202281555</v>
      </c>
      <c r="F67">
        <v>43359.200438370528</v>
      </c>
      <c r="G67">
        <v>45239.446793666808</v>
      </c>
      <c r="H67">
        <v>50002.843302965921</v>
      </c>
      <c r="I67">
        <v>53229.41442663443</v>
      </c>
      <c r="J67">
        <v>67047.870564450772</v>
      </c>
      <c r="K67">
        <v>30725.906608035682</v>
      </c>
      <c r="L67">
        <v>73389.645723615118</v>
      </c>
      <c r="M67">
        <v>86789.1396330547</v>
      </c>
      <c r="N67">
        <v>104955.74230538578</v>
      </c>
      <c r="O67">
        <v>107232.10311555507</v>
      </c>
      <c r="P67">
        <v>131034.55800988557</v>
      </c>
      <c r="Q67">
        <v>64333.656094943857</v>
      </c>
      <c r="R67">
        <v>147437.51412606597</v>
      </c>
      <c r="S67">
        <v>115287.79773972332</v>
      </c>
      <c r="T67">
        <v>138874.3310352205</v>
      </c>
      <c r="U67">
        <v>140542.10551940827</v>
      </c>
      <c r="V67">
        <v>174513.24771550749</v>
      </c>
      <c r="W67">
        <v>84295.670502282606</v>
      </c>
      <c r="X67">
        <v>195533.60912505008</v>
      </c>
      <c r="Y67">
        <v>238663.81342631779</v>
      </c>
      <c r="Z67">
        <v>283737.39917918784</v>
      </c>
      <c r="AA67">
        <v>279892.20124650659</v>
      </c>
      <c r="AB67">
        <v>356101.68740642502</v>
      </c>
      <c r="AC67">
        <v>171481.86329372111</v>
      </c>
      <c r="AD67">
        <v>403606.27555134136</v>
      </c>
      <c r="AE67">
        <v>331915.13612551452</v>
      </c>
      <c r="AF67">
        <v>392701.35201279557</v>
      </c>
      <c r="AG67">
        <v>382378.28337383328</v>
      </c>
      <c r="AH67">
        <v>483176.46585155849</v>
      </c>
      <c r="AI67">
        <v>244176.73586330691</v>
      </c>
      <c r="AJ67">
        <v>559418.4906929282</v>
      </c>
      <c r="AK67">
        <v>744185.91948412452</v>
      </c>
      <c r="AL67">
        <v>841731.23333954543</v>
      </c>
      <c r="AM67">
        <v>790455.25415212836</v>
      </c>
      <c r="AN67">
        <v>999510.49558673915</v>
      </c>
      <c r="AO67">
        <v>594872.23851212149</v>
      </c>
      <c r="AP67">
        <v>1239562.5630456565</v>
      </c>
      <c r="AQ67">
        <v>2629117.986114989</v>
      </c>
      <c r="AR67">
        <v>2776425.7928007147</v>
      </c>
      <c r="AS67">
        <v>2468755.9972187765</v>
      </c>
      <c r="AT67">
        <v>3122007.7937864549</v>
      </c>
      <c r="AU67">
        <v>2336346.885721691</v>
      </c>
      <c r="AV67">
        <v>4307445.9611378098</v>
      </c>
      <c r="AW67">
        <v>10387.701360845578</v>
      </c>
      <c r="AX67">
        <v>5624.3048515464625</v>
      </c>
      <c r="AY67">
        <v>7530.9071377625323</v>
      </c>
      <c r="AZ67">
        <v>12437.24848152604</v>
      </c>
      <c r="BA67">
        <v>2269.4677965274295</v>
      </c>
      <c r="BB67">
        <v>13328.755153125932</v>
      </c>
      <c r="BC67">
        <v>21260.733459945248</v>
      </c>
      <c r="BD67">
        <v>19242.222051908459</v>
      </c>
      <c r="BE67">
        <v>21841.056078492195</v>
      </c>
      <c r="BF67">
        <v>29599.004135555391</v>
      </c>
      <c r="BG67">
        <v>11182.579547541302</v>
      </c>
      <c r="BH67">
        <v>31794.943361959919</v>
      </c>
      <c r="BI67">
        <v>34852.023583819835</v>
      </c>
      <c r="BJ67">
        <v>36264.618552360953</v>
      </c>
      <c r="BK67">
        <v>39728.742254404264</v>
      </c>
      <c r="BL67">
        <v>51051.198703092072</v>
      </c>
      <c r="BM67">
        <v>22323.96923630864</v>
      </c>
      <c r="BN67">
        <v>54877.678623002394</v>
      </c>
    </row>
    <row r="68" spans="1:66">
      <c r="A68">
        <v>1979</v>
      </c>
      <c r="B68">
        <v>28616.752476259971</v>
      </c>
      <c r="C68">
        <v>31070.847913179827</v>
      </c>
      <c r="D68">
        <v>39911.353146681526</v>
      </c>
      <c r="E68">
        <v>17527.689986232319</v>
      </c>
      <c r="F68">
        <v>44436.779129413662</v>
      </c>
      <c r="G68">
        <v>46551.578659288236</v>
      </c>
      <c r="H68">
        <v>51277.135183826584</v>
      </c>
      <c r="I68">
        <v>54172.756537713889</v>
      </c>
      <c r="J68">
        <v>67533.279391630262</v>
      </c>
      <c r="K68">
        <v>32467.328728355118</v>
      </c>
      <c r="L68">
        <v>75106.931561898615</v>
      </c>
      <c r="M68">
        <v>90924.991149920621</v>
      </c>
      <c r="N68">
        <v>108808.79839850127</v>
      </c>
      <c r="O68">
        <v>110126.24587513943</v>
      </c>
      <c r="P68">
        <v>134353.24976832466</v>
      </c>
      <c r="Q68">
        <v>68380.742696146073</v>
      </c>
      <c r="R68">
        <v>153329.04332725797</v>
      </c>
      <c r="S68">
        <v>122653.05089887598</v>
      </c>
      <c r="T68">
        <v>145802.73676014235</v>
      </c>
      <c r="U68">
        <v>145827.42576073244</v>
      </c>
      <c r="V68">
        <v>180802.07309049941</v>
      </c>
      <c r="W68">
        <v>91032.260973486831</v>
      </c>
      <c r="X68">
        <v>206035.54440481419</v>
      </c>
      <c r="Y68">
        <v>266190.4504274131</v>
      </c>
      <c r="Z68">
        <v>310743.47136603674</v>
      </c>
      <c r="AA68">
        <v>301239.49299160816</v>
      </c>
      <c r="AB68">
        <v>384268.92114027846</v>
      </c>
      <c r="AC68">
        <v>196873.75361732743</v>
      </c>
      <c r="AD68">
        <v>446100.172992106</v>
      </c>
      <c r="AE68">
        <v>380963.73597981833</v>
      </c>
      <c r="AF68">
        <v>441359.19700445485</v>
      </c>
      <c r="AG68">
        <v>421023.08855552931</v>
      </c>
      <c r="AH68">
        <v>534119.76605247986</v>
      </c>
      <c r="AI68">
        <v>288779.86216805287</v>
      </c>
      <c r="AJ68">
        <v>635212.49373732309</v>
      </c>
      <c r="AK68">
        <v>928184.04511289729</v>
      </c>
      <c r="AL68">
        <v>1024038.1431722059</v>
      </c>
      <c r="AM68">
        <v>934614.5757587722</v>
      </c>
      <c r="AN68">
        <v>1189990.2064190756</v>
      </c>
      <c r="AO68">
        <v>768111.5189215272</v>
      </c>
      <c r="AP68">
        <v>1530924.4376666008</v>
      </c>
      <c r="AQ68">
        <v>3740933.4974510362</v>
      </c>
      <c r="AR68">
        <v>3888424.3633524245</v>
      </c>
      <c r="AS68">
        <v>3307095.1163758892</v>
      </c>
      <c r="AT68">
        <v>4208039.7952297302</v>
      </c>
      <c r="AU68">
        <v>3470893.6351109594</v>
      </c>
      <c r="AV68">
        <v>6073633.3525084779</v>
      </c>
      <c r="AW68">
        <v>10681.926293231701</v>
      </c>
      <c r="AX68">
        <v>5956.3697686933574</v>
      </c>
      <c r="AY68">
        <v>7968.9392886457608</v>
      </c>
      <c r="AZ68">
        <v>12289.426901732799</v>
      </c>
      <c r="BA68">
        <v>2588.0512441095207</v>
      </c>
      <c r="BB68">
        <v>13766.626696928715</v>
      </c>
      <c r="BC68">
        <v>21693.614845853223</v>
      </c>
      <c r="BD68">
        <v>19706.525151566482</v>
      </c>
      <c r="BE68">
        <v>22286.914806295423</v>
      </c>
      <c r="BF68">
        <v>29417.809077610069</v>
      </c>
      <c r="BG68">
        <v>11877.350796241901</v>
      </c>
      <c r="BH68">
        <v>32337.638662986519</v>
      </c>
      <c r="BI68">
        <v>35458.22553663014</v>
      </c>
      <c r="BJ68">
        <v>36894.219380157898</v>
      </c>
      <c r="BK68">
        <v>40184.384203357498</v>
      </c>
      <c r="BL68">
        <v>50828.286797456654</v>
      </c>
      <c r="BM68">
        <v>23488.975236407376</v>
      </c>
      <c r="BN68">
        <v>55551.403620558769</v>
      </c>
    </row>
    <row r="69" spans="1:66">
      <c r="A69">
        <v>1980</v>
      </c>
      <c r="B69">
        <v>28352.90064628885</v>
      </c>
      <c r="C69">
        <v>30663.358316667152</v>
      </c>
      <c r="D69">
        <v>39320.269953137657</v>
      </c>
      <c r="E69">
        <v>17777.498171103274</v>
      </c>
      <c r="F69">
        <v>43950.935732598206</v>
      </c>
      <c r="G69">
        <v>46583.900449357185</v>
      </c>
      <c r="H69">
        <v>50997.040131751797</v>
      </c>
      <c r="I69">
        <v>53755.397279615216</v>
      </c>
      <c r="J69">
        <v>67082.455869852769</v>
      </c>
      <c r="K69">
        <v>33031.942271719985</v>
      </c>
      <c r="L69">
        <v>74799.327572138107</v>
      </c>
      <c r="M69">
        <v>91362.222471083529</v>
      </c>
      <c r="N69">
        <v>108717.54178202586</v>
      </c>
      <c r="O69">
        <v>109985.54811916649</v>
      </c>
      <c r="P69">
        <v>134773.27709864802</v>
      </c>
      <c r="Q69">
        <v>69405.555533269711</v>
      </c>
      <c r="R69">
        <v>153464.11073986234</v>
      </c>
      <c r="S69">
        <v>123081.80124791623</v>
      </c>
      <c r="T69">
        <v>145647.92351894168</v>
      </c>
      <c r="U69">
        <v>145790.95949411782</v>
      </c>
      <c r="V69">
        <v>182044.77574989287</v>
      </c>
      <c r="W69">
        <v>91880.74135420924</v>
      </c>
      <c r="X69">
        <v>205945.19318827061</v>
      </c>
      <c r="Y69">
        <v>266255.98842657212</v>
      </c>
      <c r="Z69">
        <v>310707.80253325071</v>
      </c>
      <c r="AA69">
        <v>303042.83901350299</v>
      </c>
      <c r="AB69">
        <v>388471.77166904655</v>
      </c>
      <c r="AC69">
        <v>194248.33646106362</v>
      </c>
      <c r="AD69">
        <v>444485.9370577957</v>
      </c>
      <c r="AE69">
        <v>380076.15853646747</v>
      </c>
      <c r="AF69">
        <v>440589.48042771302</v>
      </c>
      <c r="AG69">
        <v>424812.58694518241</v>
      </c>
      <c r="AH69">
        <v>541394.08915540122</v>
      </c>
      <c r="AI69">
        <v>283381.6939338058</v>
      </c>
      <c r="AJ69">
        <v>632162.62210132438</v>
      </c>
      <c r="AK69">
        <v>910219.14305345959</v>
      </c>
      <c r="AL69">
        <v>1007277.8220533249</v>
      </c>
      <c r="AM69">
        <v>943937.55801453569</v>
      </c>
      <c r="AN69">
        <v>1201310.5363627947</v>
      </c>
      <c r="AO69">
        <v>729482.55523003277</v>
      </c>
      <c r="AP69">
        <v>1499393.2814381777</v>
      </c>
      <c r="AQ69">
        <v>3419785.6368790143</v>
      </c>
      <c r="AR69">
        <v>3575303.5703318487</v>
      </c>
      <c r="AS69">
        <v>3251819.7228521886</v>
      </c>
      <c r="AT69">
        <v>4091166.1777038542</v>
      </c>
      <c r="AU69">
        <v>2955714.4017440602</v>
      </c>
      <c r="AV69">
        <v>5587476.8075162256</v>
      </c>
      <c r="AW69">
        <v>10121.900843220519</v>
      </c>
      <c r="AX69">
        <v>5708.7611608259085</v>
      </c>
      <c r="AY69">
        <v>7571.3193537190882</v>
      </c>
      <c r="AZ69">
        <v>11558.084036422544</v>
      </c>
      <c r="BA69">
        <v>2523.0540704865634</v>
      </c>
      <c r="BB69">
        <v>13102.543893058299</v>
      </c>
      <c r="BC69">
        <v>21351.864887978329</v>
      </c>
      <c r="BD69">
        <v>19423.496075651405</v>
      </c>
      <c r="BE69">
        <v>21849.781671944995</v>
      </c>
      <c r="BF69">
        <v>28714.380270303169</v>
      </c>
      <c r="BG69">
        <v>12041.047353084781</v>
      </c>
      <c r="BH69">
        <v>31782.805176235521</v>
      </c>
      <c r="BI69">
        <v>35389.319943925591</v>
      </c>
      <c r="BJ69">
        <v>36566.914719183274</v>
      </c>
      <c r="BK69">
        <v>39697.859569727385</v>
      </c>
      <c r="BL69">
        <v>50159.750562653957</v>
      </c>
      <c r="BM69">
        <v>23938.538956332559</v>
      </c>
      <c r="BN69">
        <v>55133.131780207063</v>
      </c>
    </row>
    <row r="70" spans="1:66">
      <c r="A70">
        <v>1981</v>
      </c>
      <c r="B70">
        <v>28084.96010282612</v>
      </c>
      <c r="C70">
        <v>30192.05601715151</v>
      </c>
      <c r="D70">
        <v>38653.159898226753</v>
      </c>
      <c r="E70">
        <v>17903.687071292243</v>
      </c>
      <c r="F70">
        <v>43492.896095098302</v>
      </c>
      <c r="G70">
        <v>46373.268318874041</v>
      </c>
      <c r="H70">
        <v>50633.770715530554</v>
      </c>
      <c r="I70">
        <v>53206.409798009627</v>
      </c>
      <c r="J70">
        <v>66272.591698635966</v>
      </c>
      <c r="K70">
        <v>33349.259542455569</v>
      </c>
      <c r="L70">
        <v>74165.095574215986</v>
      </c>
      <c r="M70">
        <v>90558.559427894084</v>
      </c>
      <c r="N70">
        <v>108001.7617814347</v>
      </c>
      <c r="O70">
        <v>109030.46612483189</v>
      </c>
      <c r="P70">
        <v>133209.99444303257</v>
      </c>
      <c r="Q70">
        <v>70277.539252801929</v>
      </c>
      <c r="R70">
        <v>151594.22655522896</v>
      </c>
      <c r="S70">
        <v>121344.4152197394</v>
      </c>
      <c r="T70">
        <v>144558.10949332544</v>
      </c>
      <c r="U70">
        <v>144339.00648079315</v>
      </c>
      <c r="V70">
        <v>178966.06542708399</v>
      </c>
      <c r="W70">
        <v>92986.831221931483</v>
      </c>
      <c r="X70">
        <v>202267.5292508472</v>
      </c>
      <c r="Y70">
        <v>261809.8059050935</v>
      </c>
      <c r="Z70">
        <v>305937.69157245231</v>
      </c>
      <c r="AA70">
        <v>297582.7957209053</v>
      </c>
      <c r="AB70">
        <v>380314.39417245518</v>
      </c>
      <c r="AC70">
        <v>197715.71598619586</v>
      </c>
      <c r="AD70">
        <v>434747.69535678602</v>
      </c>
      <c r="AE70">
        <v>376269.21324757149</v>
      </c>
      <c r="AF70">
        <v>435656.6638882446</v>
      </c>
      <c r="AG70">
        <v>418458.94730689825</v>
      </c>
      <c r="AH70">
        <v>533553.09485410026</v>
      </c>
      <c r="AI70">
        <v>287323.7193147873</v>
      </c>
      <c r="AJ70">
        <v>622354.79854354495</v>
      </c>
      <c r="AK70">
        <v>920991.57095864287</v>
      </c>
      <c r="AL70">
        <v>1016760.2486065106</v>
      </c>
      <c r="AM70">
        <v>950189.91478133644</v>
      </c>
      <c r="AN70">
        <v>1206476.848182149</v>
      </c>
      <c r="AO70">
        <v>749223.82806541072</v>
      </c>
      <c r="AP70">
        <v>1513003.0590753974</v>
      </c>
      <c r="AQ70">
        <v>3532527.1547548566</v>
      </c>
      <c r="AR70">
        <v>3686037.6422475064</v>
      </c>
      <c r="AS70">
        <v>3361604.7553308331</v>
      </c>
      <c r="AT70">
        <v>4203410.0628140746</v>
      </c>
      <c r="AU70">
        <v>3072972.7305340022</v>
      </c>
      <c r="AV70">
        <v>5769804.4412975525</v>
      </c>
      <c r="AW70">
        <v>9796.6518867781997</v>
      </c>
      <c r="AX70">
        <v>5536.1494901216865</v>
      </c>
      <c r="AY70">
        <v>7177.7022362933922</v>
      </c>
      <c r="AZ70">
        <v>11033.728097817546</v>
      </c>
      <c r="BA70">
        <v>2458.114600128913</v>
      </c>
      <c r="BB70">
        <v>12820.696615980618</v>
      </c>
      <c r="BC70">
        <v>21143.449066707461</v>
      </c>
      <c r="BD70">
        <v>19205.31547186961</v>
      </c>
      <c r="BE70">
        <v>21432.232671853682</v>
      </c>
      <c r="BF70">
        <v>28146.844948803879</v>
      </c>
      <c r="BG70">
        <v>12084.370162235606</v>
      </c>
      <c r="BH70">
        <v>31481.637155083783</v>
      </c>
      <c r="BI70">
        <v>35326.945541619025</v>
      </c>
      <c r="BJ70">
        <v>36291.77294905451</v>
      </c>
      <c r="BK70">
        <v>39250.395716304054</v>
      </c>
      <c r="BL70">
        <v>49538.241012536804</v>
      </c>
      <c r="BM70">
        <v>24117.18961486897</v>
      </c>
      <c r="BN70">
        <v>54807.812828962735</v>
      </c>
    </row>
    <row r="71" spans="1:66">
      <c r="A71">
        <v>1982</v>
      </c>
      <c r="B71">
        <v>27556.349226957089</v>
      </c>
      <c r="C71">
        <v>29471.106988259377</v>
      </c>
      <c r="D71">
        <v>37624.14367045871</v>
      </c>
      <c r="E71">
        <v>18063.571295269201</v>
      </c>
      <c r="F71">
        <v>42634.508973529119</v>
      </c>
      <c r="G71">
        <v>46108.824488895785</v>
      </c>
      <c r="H71">
        <v>50125.961898548136</v>
      </c>
      <c r="I71">
        <v>52538.059931714852</v>
      </c>
      <c r="J71">
        <v>65508.448810458016</v>
      </c>
      <c r="K71">
        <v>33897.820600372674</v>
      </c>
      <c r="L71">
        <v>73469.120988960014</v>
      </c>
      <c r="M71">
        <v>92055.671895794469</v>
      </c>
      <c r="N71">
        <v>109401.84765342325</v>
      </c>
      <c r="O71">
        <v>110038.60603710882</v>
      </c>
      <c r="P71">
        <v>135499.57822673765</v>
      </c>
      <c r="Q71">
        <v>72528.94547638412</v>
      </c>
      <c r="R71">
        <v>153592.27814924964</v>
      </c>
      <c r="S71">
        <v>124937.86377921616</v>
      </c>
      <c r="T71">
        <v>148188.7206829116</v>
      </c>
      <c r="U71">
        <v>147205.49368275897</v>
      </c>
      <c r="V71">
        <v>184261.57415602007</v>
      </c>
      <c r="W71">
        <v>96907.696645714561</v>
      </c>
      <c r="X71">
        <v>207238.80839711372</v>
      </c>
      <c r="Y71">
        <v>282510.51582058676</v>
      </c>
      <c r="Z71">
        <v>325920.48712736793</v>
      </c>
      <c r="AA71">
        <v>314993.03731506644</v>
      </c>
      <c r="AB71">
        <v>407942.38029860036</v>
      </c>
      <c r="AC71">
        <v>213944.64631554452</v>
      </c>
      <c r="AD71">
        <v>464875.88374313264</v>
      </c>
      <c r="AE71">
        <v>415898.74632183096</v>
      </c>
      <c r="AF71">
        <v>475865.18592176522</v>
      </c>
      <c r="AG71">
        <v>454734.84571415361</v>
      </c>
      <c r="AH71">
        <v>585677.61641916994</v>
      </c>
      <c r="AI71">
        <v>318211.60039490333</v>
      </c>
      <c r="AJ71">
        <v>683196.63112695049</v>
      </c>
      <c r="AK71">
        <v>1092081.7181563627</v>
      </c>
      <c r="AL71">
        <v>1184914.3312910346</v>
      </c>
      <c r="AM71">
        <v>1105236.7107811961</v>
      </c>
      <c r="AN71">
        <v>1411939.4103516103</v>
      </c>
      <c r="AO71">
        <v>887737.34138749144</v>
      </c>
      <c r="AP71">
        <v>1775350.4457465762</v>
      </c>
      <c r="AQ71">
        <v>4501996.7279522531</v>
      </c>
      <c r="AR71">
        <v>4638948.2711201981</v>
      </c>
      <c r="AS71">
        <v>4265983.6595287044</v>
      </c>
      <c r="AT71">
        <v>5320329.1939542769</v>
      </c>
      <c r="AU71">
        <v>3879511.3306381642</v>
      </c>
      <c r="AV71">
        <v>7328552.8704877365</v>
      </c>
      <c r="AW71">
        <v>9003.8739650183961</v>
      </c>
      <c r="AX71">
        <v>4986.7365553660484</v>
      </c>
      <c r="AY71">
        <v>6404.154044803905</v>
      </c>
      <c r="AZ71">
        <v>9739.8385304594103</v>
      </c>
      <c r="BA71">
        <v>2229.3219901657326</v>
      </c>
      <c r="BB71">
        <v>11799.896958098225</v>
      </c>
      <c r="BC71">
        <v>20389.757819308492</v>
      </c>
      <c r="BD71">
        <v>18462.404957349736</v>
      </c>
      <c r="BE71">
        <v>20519.162649498325</v>
      </c>
      <c r="BF71">
        <v>26749.095386427718</v>
      </c>
      <c r="BG71">
        <v>12011.863052923103</v>
      </c>
      <c r="BH71">
        <v>30305.867954004618</v>
      </c>
      <c r="BI71">
        <v>34622.112637171107</v>
      </c>
      <c r="BJ71">
        <v>35306.990459829343</v>
      </c>
      <c r="BK71">
        <v>38162.923405366353</v>
      </c>
      <c r="BL71">
        <v>48010.666456388113</v>
      </c>
      <c r="BM71">
        <v>24240.039381369814</v>
      </c>
      <c r="BN71">
        <v>53438.331698887589</v>
      </c>
    </row>
    <row r="72" spans="1:66">
      <c r="A72">
        <v>1983</v>
      </c>
      <c r="B72">
        <v>27701.952519333416</v>
      </c>
      <c r="C72">
        <v>29594.712391395216</v>
      </c>
      <c r="D72">
        <v>37393.79095672589</v>
      </c>
      <c r="E72">
        <v>18533.532058047156</v>
      </c>
      <c r="F72">
        <v>42769.566523539739</v>
      </c>
      <c r="G72">
        <v>46754.660049537313</v>
      </c>
      <c r="H72">
        <v>50522.265320356957</v>
      </c>
      <c r="I72">
        <v>53009.418565995606</v>
      </c>
      <c r="J72">
        <v>65700.318985830992</v>
      </c>
      <c r="K72">
        <v>34676.144432178568</v>
      </c>
      <c r="L72">
        <v>74244.778415757726</v>
      </c>
      <c r="M72">
        <v>95437.347538902395</v>
      </c>
      <c r="N72">
        <v>112205.81188831701</v>
      </c>
      <c r="O72">
        <v>113166.13363747853</v>
      </c>
      <c r="P72">
        <v>138931.76908478054</v>
      </c>
      <c r="Q72">
        <v>75246.872605745157</v>
      </c>
      <c r="R72">
        <v>158626.14245079146</v>
      </c>
      <c r="S72">
        <v>130538.27627479607</v>
      </c>
      <c r="T72">
        <v>153206.23772879003</v>
      </c>
      <c r="U72">
        <v>152769.23012921581</v>
      </c>
      <c r="V72">
        <v>190673.76094850086</v>
      </c>
      <c r="W72">
        <v>101414.84012948636</v>
      </c>
      <c r="X72">
        <v>216261.29810057921</v>
      </c>
      <c r="Y72">
        <v>302580.3071569684</v>
      </c>
      <c r="Z72">
        <v>345833.52478655824</v>
      </c>
      <c r="AA72">
        <v>335693.66303794063</v>
      </c>
      <c r="AB72">
        <v>432605.7599678564</v>
      </c>
      <c r="AC72">
        <v>228512.79066723082</v>
      </c>
      <c r="AD72">
        <v>496292.59587884659</v>
      </c>
      <c r="AE72">
        <v>451358.88391365123</v>
      </c>
      <c r="AF72">
        <v>509461.07002258697</v>
      </c>
      <c r="AG72">
        <v>489358.5507798348</v>
      </c>
      <c r="AH72">
        <v>629085.26294437773</v>
      </c>
      <c r="AI72">
        <v>344356.47967793222</v>
      </c>
      <c r="AJ72">
        <v>738560.57593602722</v>
      </c>
      <c r="AK72">
        <v>1204725.5128672614</v>
      </c>
      <c r="AL72">
        <v>1293824.7519484046</v>
      </c>
      <c r="AM72">
        <v>1218539.6926289222</v>
      </c>
      <c r="AN72">
        <v>1559151.758313796</v>
      </c>
      <c r="AO72">
        <v>960724.99816203723</v>
      </c>
      <c r="AP72">
        <v>1959909.6865498507</v>
      </c>
      <c r="AQ72">
        <v>4880789.6779079754</v>
      </c>
      <c r="AR72">
        <v>5020151.1031761914</v>
      </c>
      <c r="AS72">
        <v>4720132.7955930289</v>
      </c>
      <c r="AT72">
        <v>5919576.0371764209</v>
      </c>
      <c r="AU72">
        <v>4046336.0839919886</v>
      </c>
      <c r="AV72">
        <v>7959997.3454672303</v>
      </c>
      <c r="AW72">
        <v>8649.24498912952</v>
      </c>
      <c r="AX72">
        <v>4881.6397183098734</v>
      </c>
      <c r="AY72">
        <v>6180.0062167948281</v>
      </c>
      <c r="AZ72">
        <v>9087.2629276207845</v>
      </c>
      <c r="BA72">
        <v>2390.9196839157421</v>
      </c>
      <c r="BB72">
        <v>11294.354631321747</v>
      </c>
      <c r="BC72">
        <v>20175.797517159081</v>
      </c>
      <c r="BD72">
        <v>18312.634811668569</v>
      </c>
      <c r="BE72">
        <v>20308.998919608184</v>
      </c>
      <c r="BF72">
        <v>26111.793386942034</v>
      </c>
      <c r="BG72">
        <v>12232.049774969601</v>
      </c>
      <c r="BH72">
        <v>29896.613642733988</v>
      </c>
      <c r="BI72">
        <v>34583.988177196035</v>
      </c>
      <c r="BJ72">
        <v>35101.378678366942</v>
      </c>
      <c r="BK72">
        <v>37970.23979812488</v>
      </c>
      <c r="BL72">
        <v>47392.4564610936</v>
      </c>
      <c r="BM72">
        <v>24533.462388786924</v>
      </c>
      <c r="BN72">
        <v>53149.437406999285</v>
      </c>
    </row>
    <row r="73" spans="1:66">
      <c r="A73">
        <v>1984</v>
      </c>
      <c r="B73">
        <v>28759.125018728861</v>
      </c>
      <c r="C73">
        <v>30673.328397594698</v>
      </c>
      <c r="D73">
        <v>38593.806602658668</v>
      </c>
      <c r="E73">
        <v>19384.074392427061</v>
      </c>
      <c r="F73">
        <v>44332.265666426349</v>
      </c>
      <c r="G73">
        <v>48459.936531049992</v>
      </c>
      <c r="H73">
        <v>52329.359530642221</v>
      </c>
      <c r="I73">
        <v>54837.786080593789</v>
      </c>
      <c r="J73">
        <v>67587.519935590302</v>
      </c>
      <c r="K73">
        <v>36226.537328891543</v>
      </c>
      <c r="L73">
        <v>76828.864569558733</v>
      </c>
      <c r="M73">
        <v>99714.858218958689</v>
      </c>
      <c r="N73">
        <v>116535.42995990063</v>
      </c>
      <c r="O73">
        <v>117269.54291923404</v>
      </c>
      <c r="P73">
        <v>143470.04805071553</v>
      </c>
      <c r="Q73">
        <v>79198.608726490769</v>
      </c>
      <c r="R73">
        <v>165484.34829417642</v>
      </c>
      <c r="S73">
        <v>137384.95290885409</v>
      </c>
      <c r="T73">
        <v>160305.91357783851</v>
      </c>
      <c r="U73">
        <v>159332.38768903443</v>
      </c>
      <c r="V73">
        <v>198385.99061007655</v>
      </c>
      <c r="W73">
        <v>107986.72545833545</v>
      </c>
      <c r="X73">
        <v>227334.95027888444</v>
      </c>
      <c r="Y73">
        <v>326630.1455537767</v>
      </c>
      <c r="Z73">
        <v>372233.32911551557</v>
      </c>
      <c r="AA73">
        <v>359603.5340143097</v>
      </c>
      <c r="AB73">
        <v>459829.12346102583</v>
      </c>
      <c r="AC73">
        <v>253481.49280038569</v>
      </c>
      <c r="AD73">
        <v>533092.79303986928</v>
      </c>
      <c r="AE73">
        <v>493979.82418147643</v>
      </c>
      <c r="AF73">
        <v>556090.42926565639</v>
      </c>
      <c r="AG73">
        <v>531985.43851455045</v>
      </c>
      <c r="AH73">
        <v>678562.31921760901</v>
      </c>
      <c r="AI73">
        <v>389309.62746075809</v>
      </c>
      <c r="AJ73">
        <v>802708.08331100724</v>
      </c>
      <c r="AK73">
        <v>1375920.8339598211</v>
      </c>
      <c r="AL73">
        <v>1469060.4503897463</v>
      </c>
      <c r="AM73">
        <v>1386281.4844147435</v>
      </c>
      <c r="AN73">
        <v>1749479.3626619477</v>
      </c>
      <c r="AO73">
        <v>1136385.3960246122</v>
      </c>
      <c r="AP73">
        <v>2203572.6978961965</v>
      </c>
      <c r="AQ73">
        <v>5835880.1011818154</v>
      </c>
      <c r="AR73">
        <v>6009870.7174485838</v>
      </c>
      <c r="AS73">
        <v>5617247.7590452731</v>
      </c>
      <c r="AT73">
        <v>6946974.7476387657</v>
      </c>
      <c r="AU73">
        <v>4959365.5051357644</v>
      </c>
      <c r="AV73">
        <v>9500931.656434875</v>
      </c>
      <c r="AW73">
        <v>9058.3135064077287</v>
      </c>
      <c r="AX73">
        <v>5188.8905068154982</v>
      </c>
      <c r="AY73">
        <v>6508.8707145956059</v>
      </c>
      <c r="AZ73">
        <v>9600.0932697270255</v>
      </c>
      <c r="BA73">
        <v>2541.6114559625757</v>
      </c>
      <c r="BB73">
        <v>11835.666763293957</v>
      </c>
      <c r="BC73">
        <v>20875.154663147765</v>
      </c>
      <c r="BD73">
        <v>19006.202247487545</v>
      </c>
      <c r="BE73">
        <v>21051.526784079208</v>
      </c>
      <c r="BF73">
        <v>26940.890886207904</v>
      </c>
      <c r="BG73">
        <v>12738.015021975532</v>
      </c>
      <c r="BH73">
        <v>30870.923152231895</v>
      </c>
      <c r="BI73">
        <v>35646.206109072809</v>
      </c>
      <c r="BJ73">
        <v>36277.841923327607</v>
      </c>
      <c r="BK73">
        <v>39229.84687093371</v>
      </c>
      <c r="BL73">
        <v>48616.887906809003</v>
      </c>
      <c r="BM73">
        <v>25483.519479491726</v>
      </c>
      <c r="BN73">
        <v>54664.993638404303</v>
      </c>
    </row>
    <row r="74" spans="1:66">
      <c r="A74">
        <v>1985</v>
      </c>
      <c r="B74">
        <v>29626.601769901961</v>
      </c>
      <c r="C74">
        <v>31491.970490148422</v>
      </c>
      <c r="D74">
        <v>39696.291763229514</v>
      </c>
      <c r="E74">
        <v>20025.104696084611</v>
      </c>
      <c r="F74">
        <v>45557.560049581851</v>
      </c>
      <c r="G74">
        <v>50016.162314223744</v>
      </c>
      <c r="H74">
        <v>53883.679343718919</v>
      </c>
      <c r="I74">
        <v>56329.289190837088</v>
      </c>
      <c r="J74">
        <v>69495.190541725548</v>
      </c>
      <c r="K74">
        <v>37403.785689813041</v>
      </c>
      <c r="L74">
        <v>79083.566026540051</v>
      </c>
      <c r="M74">
        <v>104789.44410609777</v>
      </c>
      <c r="N74">
        <v>121586.74464514601</v>
      </c>
      <c r="O74">
        <v>121738.99105732657</v>
      </c>
      <c r="P74">
        <v>149754.0303149065</v>
      </c>
      <c r="Q74">
        <v>83211.838600310337</v>
      </c>
      <c r="R74">
        <v>173467.19871147725</v>
      </c>
      <c r="S74">
        <v>145736.98805884502</v>
      </c>
      <c r="T74">
        <v>168551.68527396224</v>
      </c>
      <c r="U74">
        <v>166368.17180420816</v>
      </c>
      <c r="V74">
        <v>208979.60510055054</v>
      </c>
      <c r="W74">
        <v>114228.30567207548</v>
      </c>
      <c r="X74">
        <v>240756.01894734005</v>
      </c>
      <c r="Y74">
        <v>355362.24836057419</v>
      </c>
      <c r="Z74">
        <v>399797.20830870193</v>
      </c>
      <c r="AA74">
        <v>381244.06713942008</v>
      </c>
      <c r="AB74">
        <v>494668.26596589229</v>
      </c>
      <c r="AC74">
        <v>274340.34258758207</v>
      </c>
      <c r="AD74">
        <v>577980.78260001424</v>
      </c>
      <c r="AE74">
        <v>542826.98283209652</v>
      </c>
      <c r="AF74">
        <v>601635.39221135515</v>
      </c>
      <c r="AG74">
        <v>566115.45740110474</v>
      </c>
      <c r="AH74">
        <v>734789.20155280374</v>
      </c>
      <c r="AI74">
        <v>425274.71657785686</v>
      </c>
      <c r="AJ74">
        <v>875931.11481504561</v>
      </c>
      <c r="AK74">
        <v>1494020.9603858667</v>
      </c>
      <c r="AL74">
        <v>1586560.4073842573</v>
      </c>
      <c r="AM74">
        <v>1465509.7075167242</v>
      </c>
      <c r="AN74">
        <v>1884049.9295224333</v>
      </c>
      <c r="AO74">
        <v>1223470.4605266403</v>
      </c>
      <c r="AP74">
        <v>2411175.0200512218</v>
      </c>
      <c r="AQ74">
        <v>6230181.723664593</v>
      </c>
      <c r="AR74">
        <v>6399863.2209295547</v>
      </c>
      <c r="AS74">
        <v>5960115.2661910905</v>
      </c>
      <c r="AT74">
        <v>7289780.8600941952</v>
      </c>
      <c r="AU74">
        <v>5413168.2136508357</v>
      </c>
      <c r="AV74">
        <v>10112565.507268013</v>
      </c>
      <c r="AW74">
        <v>9237.0412255801766</v>
      </c>
      <c r="AX74">
        <v>5369.5241960850017</v>
      </c>
      <c r="AY74">
        <v>6654.6517894597537</v>
      </c>
      <c r="AZ74">
        <v>9897.3929847334894</v>
      </c>
      <c r="BA74">
        <v>2646.4237023561841</v>
      </c>
      <c r="BB74">
        <v>12031.554072623656</v>
      </c>
      <c r="BC74">
        <v>21275.17484365798</v>
      </c>
      <c r="BD74">
        <v>19408.808117097065</v>
      </c>
      <c r="BE74">
        <v>21464.523760461958</v>
      </c>
      <c r="BF74">
        <v>27467.654146376513</v>
      </c>
      <c r="BG74">
        <v>13004.356484503976</v>
      </c>
      <c r="BH74">
        <v>31345.377976037926</v>
      </c>
      <c r="BI74">
        <v>36322.841866255236</v>
      </c>
      <c r="BJ74">
        <v>36957.913018362153</v>
      </c>
      <c r="BK74">
        <v>39976.863724214709</v>
      </c>
      <c r="BL74">
        <v>49430.480598430309</v>
      </c>
      <c r="BM74">
        <v>25951.772462188717</v>
      </c>
      <c r="BN74">
        <v>55487.657855305748</v>
      </c>
    </row>
    <row r="75" spans="1:66">
      <c r="A75">
        <v>1986</v>
      </c>
      <c r="B75">
        <v>31511.023705769672</v>
      </c>
      <c r="C75">
        <v>33460.686600520086</v>
      </c>
      <c r="D75">
        <v>41820.869441535615</v>
      </c>
      <c r="E75">
        <v>21788.724759087163</v>
      </c>
      <c r="F75">
        <v>48262.893602410935</v>
      </c>
      <c r="G75">
        <v>53870.313648992968</v>
      </c>
      <c r="H75">
        <v>57536.64927694849</v>
      </c>
      <c r="I75">
        <v>60042.070653887247</v>
      </c>
      <c r="J75">
        <v>73832.379788478444</v>
      </c>
      <c r="K75">
        <v>40707.481409426975</v>
      </c>
      <c r="L75">
        <v>84735.150413560288</v>
      </c>
      <c r="M75">
        <v>119895.13119268679</v>
      </c>
      <c r="N75">
        <v>136173.98939024663</v>
      </c>
      <c r="O75">
        <v>135917.80479817529</v>
      </c>
      <c r="P75">
        <v>167134.3409368963</v>
      </c>
      <c r="Q75">
        <v>95619.594687008692</v>
      </c>
      <c r="R75">
        <v>196445.35541540408</v>
      </c>
      <c r="S75">
        <v>172984.39021199077</v>
      </c>
      <c r="T75">
        <v>194839.89717688778</v>
      </c>
      <c r="U75">
        <v>191888.81317615657</v>
      </c>
      <c r="V75">
        <v>239640.51743933195</v>
      </c>
      <c r="W75">
        <v>136572.37629001346</v>
      </c>
      <c r="X75">
        <v>282311.02014192939</v>
      </c>
      <c r="Y75">
        <v>459111.03798605606</v>
      </c>
      <c r="Z75">
        <v>500175.13746424695</v>
      </c>
      <c r="AA75">
        <v>479658.76020894415</v>
      </c>
      <c r="AB75">
        <v>604477.5256078461</v>
      </c>
      <c r="AC75">
        <v>365505.34042794217</v>
      </c>
      <c r="AD75">
        <v>738608.66799112211</v>
      </c>
      <c r="AE75">
        <v>722817.74111712223</v>
      </c>
      <c r="AF75">
        <v>774443.11903533083</v>
      </c>
      <c r="AG75">
        <v>737040.76386565017</v>
      </c>
      <c r="AH75">
        <v>927326.57993549423</v>
      </c>
      <c r="AI75">
        <v>589089.81748299627</v>
      </c>
      <c r="AJ75">
        <v>1155881.4919887492</v>
      </c>
      <c r="AK75">
        <v>2137776.9502315591</v>
      </c>
      <c r="AL75">
        <v>2222162.2800932359</v>
      </c>
      <c r="AM75">
        <v>2105293.687150633</v>
      </c>
      <c r="AN75">
        <v>2596035.3109432659</v>
      </c>
      <c r="AO75">
        <v>1828671.3519603091</v>
      </c>
      <c r="AP75">
        <v>3422045.9491865872</v>
      </c>
      <c r="AQ75">
        <v>9828605.9770925473</v>
      </c>
      <c r="AR75">
        <v>9970359.2682123985</v>
      </c>
      <c r="AS75">
        <v>9505477.0294694938</v>
      </c>
      <c r="AT75">
        <v>11381439.884328432</v>
      </c>
      <c r="AU75">
        <v>8493981.0560899824</v>
      </c>
      <c r="AV75">
        <v>15970043.632762663</v>
      </c>
      <c r="AW75">
        <v>9151.7337625463788</v>
      </c>
      <c r="AX75">
        <v>5485.3981345908551</v>
      </c>
      <c r="AY75">
        <v>6879.3025471529199</v>
      </c>
      <c r="AZ75">
        <v>9809.3590945927863</v>
      </c>
      <c r="BA75">
        <v>2869.9681087473559</v>
      </c>
      <c r="BB75">
        <v>11790.636791261581</v>
      </c>
      <c r="BC75">
        <v>21690.567318334433</v>
      </c>
      <c r="BD75">
        <v>19881.805296383343</v>
      </c>
      <c r="BE75">
        <v>22076.562356336173</v>
      </c>
      <c r="BF75">
        <v>27897.150386495538</v>
      </c>
      <c r="BG75">
        <v>13585.294767095882</v>
      </c>
      <c r="BH75">
        <v>31798.175623189476</v>
      </c>
      <c r="BI75">
        <v>37364.109263069506</v>
      </c>
      <c r="BJ75">
        <v>37877.314248623945</v>
      </c>
      <c r="BK75">
        <v>41073.137117815233</v>
      </c>
      <c r="BL75">
        <v>50506.889501373975</v>
      </c>
      <c r="BM75">
        <v>26979.45309003154</v>
      </c>
      <c r="BN75">
        <v>56807.599163099352</v>
      </c>
    </row>
    <row r="76" spans="1:66">
      <c r="A76">
        <v>1987</v>
      </c>
      <c r="B76">
        <v>30739.050329163234</v>
      </c>
      <c r="C76">
        <v>33072.700609573352</v>
      </c>
      <c r="D76">
        <v>41123.388509073731</v>
      </c>
      <c r="E76">
        <v>20954.086329121794</v>
      </c>
      <c r="F76">
        <v>46811.333246010203</v>
      </c>
      <c r="G76">
        <v>52177.782402415934</v>
      </c>
      <c r="H76">
        <v>55651.230215421645</v>
      </c>
      <c r="I76">
        <v>58812.731649889625</v>
      </c>
      <c r="J76">
        <v>72195.092335857407</v>
      </c>
      <c r="K76">
        <v>38635.707828843493</v>
      </c>
      <c r="L76">
        <v>81599.850573193791</v>
      </c>
      <c r="M76">
        <v>109980.91631470251</v>
      </c>
      <c r="N76">
        <v>126014.71485278009</v>
      </c>
      <c r="O76">
        <v>128502.57314851019</v>
      </c>
      <c r="P76">
        <v>159742.30611203678</v>
      </c>
      <c r="Q76">
        <v>83019.016189414295</v>
      </c>
      <c r="R76">
        <v>180740.85683227057</v>
      </c>
      <c r="S76">
        <v>153634.64279480724</v>
      </c>
      <c r="T76">
        <v>175610.95778748349</v>
      </c>
      <c r="U76">
        <v>177766.16791891737</v>
      </c>
      <c r="V76">
        <v>226272.39799707007</v>
      </c>
      <c r="W76">
        <v>111748.38852842354</v>
      </c>
      <c r="X76">
        <v>251654.87258100742</v>
      </c>
      <c r="Y76">
        <v>369470.97403008677</v>
      </c>
      <c r="Z76">
        <v>417781.40880192944</v>
      </c>
      <c r="AA76">
        <v>416626.7351013053</v>
      </c>
      <c r="AB76">
        <v>545016.73993055278</v>
      </c>
      <c r="AC76">
        <v>252391.90211561348</v>
      </c>
      <c r="AD76">
        <v>602036.72045617818</v>
      </c>
      <c r="AE76">
        <v>552104.99616965698</v>
      </c>
      <c r="AF76">
        <v>622103.45539052028</v>
      </c>
      <c r="AG76">
        <v>616822.27062687732</v>
      </c>
      <c r="AH76">
        <v>804244.31625164754</v>
      </c>
      <c r="AI76">
        <v>378975.47598612541</v>
      </c>
      <c r="AJ76">
        <v>897265.61144701065</v>
      </c>
      <c r="AK76">
        <v>1431745.2021684006</v>
      </c>
      <c r="AL76">
        <v>1579452.5952332474</v>
      </c>
      <c r="AM76">
        <v>1546173.0781882047</v>
      </c>
      <c r="AN76">
        <v>1993519.5695810833</v>
      </c>
      <c r="AO76">
        <v>1034399.932496671</v>
      </c>
      <c r="AP76">
        <v>2322500.850874987</v>
      </c>
      <c r="AQ76">
        <v>5591240.9383001337</v>
      </c>
      <c r="AR76">
        <v>5931299.4428079911</v>
      </c>
      <c r="AS76">
        <v>5735817.4238321763</v>
      </c>
      <c r="AT76">
        <v>7257030.5947125191</v>
      </c>
      <c r="AU76">
        <v>4343122.0960178934</v>
      </c>
      <c r="AV76">
        <v>9029338.6511079501</v>
      </c>
      <c r="AW76">
        <v>9300.3182559105353</v>
      </c>
      <c r="AX76">
        <v>5826.8704429048257</v>
      </c>
      <c r="AY76">
        <v>7332.6695692570911</v>
      </c>
      <c r="AZ76">
        <v>10051.684682290057</v>
      </c>
      <c r="BA76">
        <v>3272.4648294000908</v>
      </c>
      <c r="BB76">
        <v>12022.815918826611</v>
      </c>
      <c r="BC76">
        <v>21934.398552992199</v>
      </c>
      <c r="BD76">
        <v>20152.865382094693</v>
      </c>
      <c r="BE76">
        <v>22469.381438580367</v>
      </c>
      <c r="BF76">
        <v>27943.508775411166</v>
      </c>
      <c r="BG76">
        <v>14057.983011311517</v>
      </c>
      <c r="BH76">
        <v>31930.275069759045</v>
      </c>
      <c r="BI76">
        <v>37726.998924344283</v>
      </c>
      <c r="BJ76">
        <v>38060.35905608203</v>
      </c>
      <c r="BK76">
        <v>41390.271275234467</v>
      </c>
      <c r="BL76">
        <v>50308.288891812546</v>
      </c>
      <c r="BM76">
        <v>27539.880738700802</v>
      </c>
      <c r="BN76">
        <v>56814.599008424593</v>
      </c>
    </row>
    <row r="77" spans="1:66">
      <c r="A77">
        <v>1988</v>
      </c>
      <c r="B77">
        <v>32481.96369419646</v>
      </c>
      <c r="C77">
        <v>34939.137788773471</v>
      </c>
      <c r="D77">
        <v>43189.865448439632</v>
      </c>
      <c r="E77">
        <v>22354.684915895297</v>
      </c>
      <c r="F77">
        <v>49152.389542291217</v>
      </c>
      <c r="G77">
        <v>55466.538000877037</v>
      </c>
      <c r="H77">
        <v>58843.995316622037</v>
      </c>
      <c r="I77">
        <v>62093.24366518396</v>
      </c>
      <c r="J77">
        <v>76159.632259115038</v>
      </c>
      <c r="K77">
        <v>41108.954137899585</v>
      </c>
      <c r="L77">
        <v>86104.186298750676</v>
      </c>
      <c r="M77">
        <v>124006.16526149772</v>
      </c>
      <c r="N77">
        <v>139572.11875480405</v>
      </c>
      <c r="O77">
        <v>142179.27020965616</v>
      </c>
      <c r="P77">
        <v>178741.66125515601</v>
      </c>
      <c r="Q77">
        <v>92072.241377087703</v>
      </c>
      <c r="R77">
        <v>201648.89791160446</v>
      </c>
      <c r="S77">
        <v>179919.9600299412</v>
      </c>
      <c r="T77">
        <v>201719.98114192323</v>
      </c>
      <c r="U77">
        <v>203957.09522192719</v>
      </c>
      <c r="V77">
        <v>262737.99460519629</v>
      </c>
      <c r="W77">
        <v>128122.84728084203</v>
      </c>
      <c r="X77">
        <v>291351.73284753627</v>
      </c>
      <c r="Y77">
        <v>480211.9256371223</v>
      </c>
      <c r="Z77">
        <v>527938.61685433984</v>
      </c>
      <c r="AA77">
        <v>524642.03114353796</v>
      </c>
      <c r="AB77">
        <v>695467.45828202204</v>
      </c>
      <c r="AC77">
        <v>322725.36909986177</v>
      </c>
      <c r="AD77">
        <v>771807.53274112858</v>
      </c>
      <c r="AE77">
        <v>748993.81055065931</v>
      </c>
      <c r="AF77">
        <v>821002.95940858324</v>
      </c>
      <c r="AG77">
        <v>811458.73327881878</v>
      </c>
      <c r="AH77">
        <v>1068579.1221366292</v>
      </c>
      <c r="AI77">
        <v>508209.57004658686</v>
      </c>
      <c r="AJ77">
        <v>1203312.9056305226</v>
      </c>
      <c r="AK77">
        <v>2101887.2565542771</v>
      </c>
      <c r="AL77">
        <v>2262498.305621027</v>
      </c>
      <c r="AM77">
        <v>2206363.4628810189</v>
      </c>
      <c r="AN77">
        <v>2857057.9620702928</v>
      </c>
      <c r="AO77">
        <v>1518462.4301768765</v>
      </c>
      <c r="AP77">
        <v>3375339.49436564</v>
      </c>
      <c r="AQ77">
        <v>8834737.8829822857</v>
      </c>
      <c r="AR77">
        <v>9308994.8021418657</v>
      </c>
      <c r="AS77">
        <v>8957251.3676873185</v>
      </c>
      <c r="AT77">
        <v>11343012.476427568</v>
      </c>
      <c r="AU77">
        <v>6900921.1912537813</v>
      </c>
      <c r="AV77">
        <v>14183981.124200786</v>
      </c>
      <c r="AW77">
        <v>9497.389387515881</v>
      </c>
      <c r="AX77">
        <v>6119.9320717708833</v>
      </c>
      <c r="AY77">
        <v>7785.0319123629843</v>
      </c>
      <c r="AZ77">
        <v>10220.098637764222</v>
      </c>
      <c r="BA77">
        <v>3600.4156938910087</v>
      </c>
      <c r="BB77">
        <v>12200.592785831752</v>
      </c>
      <c r="BC77">
        <v>22312.607964496321</v>
      </c>
      <c r="BD77">
        <v>20583.05757635117</v>
      </c>
      <c r="BE77">
        <v>23023.567519786506</v>
      </c>
      <c r="BF77">
        <v>28128.554803248924</v>
      </c>
      <c r="BG77">
        <v>14608.289753540581</v>
      </c>
      <c r="BH77">
        <v>32208.333056811967</v>
      </c>
      <c r="BI77">
        <v>38331.631185721868</v>
      </c>
      <c r="BJ77">
        <v>38661.96445707653</v>
      </c>
      <c r="BK77">
        <v>42071.737029065902</v>
      </c>
      <c r="BL77">
        <v>50514.125010104792</v>
      </c>
      <c r="BM77">
        <v>28368.132328102551</v>
      </c>
      <c r="BN77">
        <v>57218.008395537232</v>
      </c>
    </row>
    <row r="78" spans="1:66">
      <c r="A78">
        <v>1989</v>
      </c>
      <c r="B78">
        <v>32539.298549798314</v>
      </c>
      <c r="C78">
        <v>34987.832652498393</v>
      </c>
      <c r="D78">
        <v>42834.876270864937</v>
      </c>
      <c r="E78">
        <v>22755.375239243185</v>
      </c>
      <c r="F78">
        <v>48848.557467726052</v>
      </c>
      <c r="G78">
        <v>55409.780638581047</v>
      </c>
      <c r="H78">
        <v>58664.49870365073</v>
      </c>
      <c r="I78">
        <v>61899.967711813362</v>
      </c>
      <c r="J78">
        <v>75251.38366079524</v>
      </c>
      <c r="K78">
        <v>41634.034236243533</v>
      </c>
      <c r="L78">
        <v>85378.166400530739</v>
      </c>
      <c r="M78">
        <v>122132.62975762815</v>
      </c>
      <c r="N78">
        <v>137389.82860270815</v>
      </c>
      <c r="O78">
        <v>140229.67601676201</v>
      </c>
      <c r="P78">
        <v>174392.07560998239</v>
      </c>
      <c r="Q78">
        <v>92716.713218352656</v>
      </c>
      <c r="R78">
        <v>197956.42703027607</v>
      </c>
      <c r="S78">
        <v>175023.03959074238</v>
      </c>
      <c r="T78">
        <v>196536.53965433364</v>
      </c>
      <c r="U78">
        <v>199142.39446803555</v>
      </c>
      <c r="V78">
        <v>253443.06838746901</v>
      </c>
      <c r="W78">
        <v>127857.65654551327</v>
      </c>
      <c r="X78">
        <v>282787.87048047077</v>
      </c>
      <c r="Y78">
        <v>448604.75904261391</v>
      </c>
      <c r="Z78">
        <v>496499.23770109622</v>
      </c>
      <c r="AA78">
        <v>494290.35754771053</v>
      </c>
      <c r="AB78">
        <v>645314.40912339196</v>
      </c>
      <c r="AC78">
        <v>309292.35571678838</v>
      </c>
      <c r="AD78">
        <v>719738.28364670929</v>
      </c>
      <c r="AE78">
        <v>686174.12147835281</v>
      </c>
      <c r="AF78">
        <v>756225.61439028545</v>
      </c>
      <c r="AG78">
        <v>747303.64417147555</v>
      </c>
      <c r="AH78">
        <v>972145.64336149115</v>
      </c>
      <c r="AI78">
        <v>476022.66972551087</v>
      </c>
      <c r="AJ78">
        <v>1100337.951199498</v>
      </c>
      <c r="AK78">
        <v>1864467.1834563918</v>
      </c>
      <c r="AL78">
        <v>2010417.5719684632</v>
      </c>
      <c r="AM78">
        <v>1955371.477498529</v>
      </c>
      <c r="AN78">
        <v>2517254.6034577326</v>
      </c>
      <c r="AO78">
        <v>1363143.7155660503</v>
      </c>
      <c r="AP78">
        <v>2977025.6800791561</v>
      </c>
      <c r="AQ78">
        <v>7665794.6619926998</v>
      </c>
      <c r="AR78">
        <v>8025101.559999547</v>
      </c>
      <c r="AS78">
        <v>7657085.931827358</v>
      </c>
      <c r="AT78">
        <v>9713567.8149693683</v>
      </c>
      <c r="AU78">
        <v>6018401.0331581561</v>
      </c>
      <c r="AV78">
        <v>12197518.762933556</v>
      </c>
      <c r="AW78">
        <v>9668.81646101558</v>
      </c>
      <c r="AX78">
        <v>6414.0983959459072</v>
      </c>
      <c r="AY78">
        <v>8075.6975931834249</v>
      </c>
      <c r="AZ78">
        <v>10418.368880934629</v>
      </c>
      <c r="BA78">
        <v>3876.7162422428341</v>
      </c>
      <c r="BB78">
        <v>12318.948534921366</v>
      </c>
      <c r="BC78">
        <v>22584.483971150556</v>
      </c>
      <c r="BD78">
        <v>20889.239655030553</v>
      </c>
      <c r="BE78">
        <v>23294.294500913544</v>
      </c>
      <c r="BF78">
        <v>28217.409677629668</v>
      </c>
      <c r="BG78">
        <v>14981.89324156435</v>
      </c>
      <c r="BH78">
        <v>32281.016405220482</v>
      </c>
      <c r="BI78">
        <v>38729.068358819277</v>
      </c>
      <c r="BJ78">
        <v>38983.166228886359</v>
      </c>
      <c r="BK78">
        <v>42317.540635576202</v>
      </c>
      <c r="BL78">
        <v>50466.210673498463</v>
      </c>
      <c r="BM78">
        <v>28863.364490716245</v>
      </c>
      <c r="BN78">
        <v>57233.601243094374</v>
      </c>
    </row>
    <row r="79" spans="1:66">
      <c r="A79">
        <v>1990</v>
      </c>
      <c r="B79">
        <v>32347.064772520906</v>
      </c>
      <c r="C79">
        <v>34877.955286889548</v>
      </c>
      <c r="D79">
        <v>42232.01563109424</v>
      </c>
      <c r="E79">
        <v>22950.938215686911</v>
      </c>
      <c r="F79">
        <v>48264.929532935996</v>
      </c>
      <c r="G79">
        <v>55080.845255016728</v>
      </c>
      <c r="H79">
        <v>58283.917300193702</v>
      </c>
      <c r="I79">
        <v>61673.80469658396</v>
      </c>
      <c r="J79">
        <v>74422.873914502052</v>
      </c>
      <c r="K79">
        <v>41867.167939797393</v>
      </c>
      <c r="L79">
        <v>84470.657616004915</v>
      </c>
      <c r="M79">
        <v>120995.57153506261</v>
      </c>
      <c r="N79">
        <v>136096.60921829505</v>
      </c>
      <c r="O79">
        <v>139739.40950506562</v>
      </c>
      <c r="P79">
        <v>173755.62295689955</v>
      </c>
      <c r="Q79">
        <v>91177.758589844962</v>
      </c>
      <c r="R79">
        <v>195342.7318148826</v>
      </c>
      <c r="S79">
        <v>172844.16200252145</v>
      </c>
      <c r="T79">
        <v>194206.46541916221</v>
      </c>
      <c r="U79">
        <v>198285.6392619492</v>
      </c>
      <c r="V79">
        <v>252709.78503945857</v>
      </c>
      <c r="W79">
        <v>124727.65300165684</v>
      </c>
      <c r="X79">
        <v>278440.75503895048</v>
      </c>
      <c r="Y79">
        <v>440321.61816624925</v>
      </c>
      <c r="Z79">
        <v>488813.44132613449</v>
      </c>
      <c r="AA79">
        <v>492556.37102165725</v>
      </c>
      <c r="AB79">
        <v>644982.33844743739</v>
      </c>
      <c r="AC79">
        <v>292905.64558498346</v>
      </c>
      <c r="AD79">
        <v>704274.62843293056</v>
      </c>
      <c r="AE79">
        <v>671136.36473936017</v>
      </c>
      <c r="AF79">
        <v>744449.03960722615</v>
      </c>
      <c r="AG79">
        <v>745300.57427212142</v>
      </c>
      <c r="AH79">
        <v>971252.93115052942</v>
      </c>
      <c r="AI79">
        <v>448175.04731722246</v>
      </c>
      <c r="AJ79">
        <v>1074927.0814639858</v>
      </c>
      <c r="AK79">
        <v>1794412.2159483198</v>
      </c>
      <c r="AL79">
        <v>1954202.6004560923</v>
      </c>
      <c r="AM79">
        <v>1927361.487303836</v>
      </c>
      <c r="AN79">
        <v>2475458.1897700531</v>
      </c>
      <c r="AO79">
        <v>1268184.4328506268</v>
      </c>
      <c r="AP79">
        <v>2854793.7669123607</v>
      </c>
      <c r="AQ79">
        <v>7219355.8825129559</v>
      </c>
      <c r="AR79">
        <v>7629987.6368121216</v>
      </c>
      <c r="AS79">
        <v>7392727.6016531978</v>
      </c>
      <c r="AT79">
        <v>9374944.8339743894</v>
      </c>
      <c r="AU79">
        <v>5519001.9294369966</v>
      </c>
      <c r="AV79">
        <v>11453535.913626479</v>
      </c>
      <c r="AW79">
        <v>9613.2842900250798</v>
      </c>
      <c r="AX79">
        <v>6410.2122448481086</v>
      </c>
      <c r="AY79">
        <v>8082.1058771951321</v>
      </c>
      <c r="AZ79">
        <v>10041.157347686429</v>
      </c>
      <c r="BA79">
        <v>4034.7084915764308</v>
      </c>
      <c r="BB79">
        <v>12059.201449867074</v>
      </c>
      <c r="BC79">
        <v>22497.23068779405</v>
      </c>
      <c r="BD79">
        <v>20819.337611879331</v>
      </c>
      <c r="BE79">
        <v>23226.682595981096</v>
      </c>
      <c r="BF79">
        <v>27618.281483782546</v>
      </c>
      <c r="BG79">
        <v>15370.180396336014</v>
      </c>
      <c r="BH79">
        <v>31922.951501608593</v>
      </c>
      <c r="BI79">
        <v>38602.16368500526</v>
      </c>
      <c r="BJ79">
        <v>38830.74432066836</v>
      </c>
      <c r="BK79">
        <v>42157.403494463542</v>
      </c>
      <c r="BL79">
        <v>49589.686653902689</v>
      </c>
      <c r="BM79">
        <v>29539.520277285497</v>
      </c>
      <c r="BN79">
        <v>56752.63906628549</v>
      </c>
    </row>
    <row r="80" spans="1:66">
      <c r="A80">
        <v>1991</v>
      </c>
      <c r="B80">
        <v>31320.614933915782</v>
      </c>
      <c r="C80">
        <v>33861.723389860934</v>
      </c>
      <c r="D80">
        <v>40609.119188937868</v>
      </c>
      <c r="E80">
        <v>22491.697024356199</v>
      </c>
      <c r="F80">
        <v>46831.694367124117</v>
      </c>
      <c r="G80">
        <v>53488.197163802208</v>
      </c>
      <c r="H80">
        <v>56467.330447536682</v>
      </c>
      <c r="I80">
        <v>59964.914962674535</v>
      </c>
      <c r="J80">
        <v>71803.061365163478</v>
      </c>
      <c r="K80">
        <v>40983.902451462367</v>
      </c>
      <c r="L80">
        <v>82055.218130680718</v>
      </c>
      <c r="M80">
        <v>115917.21052186075</v>
      </c>
      <c r="N80">
        <v>130489.99518494892</v>
      </c>
      <c r="O80">
        <v>134503.4034915613</v>
      </c>
      <c r="P80">
        <v>166598.1281045466</v>
      </c>
      <c r="Q80">
        <v>87796.737956798766</v>
      </c>
      <c r="R80">
        <v>187752.9831087015</v>
      </c>
      <c r="S80">
        <v>163226.8971356737</v>
      </c>
      <c r="T80">
        <v>184471.17438499682</v>
      </c>
      <c r="U80">
        <v>189166.54545136166</v>
      </c>
      <c r="V80">
        <v>239776.15244118252</v>
      </c>
      <c r="W80">
        <v>118188.12994660572</v>
      </c>
      <c r="X80">
        <v>264228.18053251388</v>
      </c>
      <c r="Y80">
        <v>396507.16869816388</v>
      </c>
      <c r="Z80">
        <v>445493.84104024438</v>
      </c>
      <c r="AA80">
        <v>451264.07147492125</v>
      </c>
      <c r="AB80">
        <v>584868.77646787721</v>
      </c>
      <c r="AC80">
        <v>264641.16351110942</v>
      </c>
      <c r="AD80">
        <v>638906.64021992218</v>
      </c>
      <c r="AE80">
        <v>591768.30255959427</v>
      </c>
      <c r="AF80">
        <v>664382.48746415786</v>
      </c>
      <c r="AG80">
        <v>668341.27303964039</v>
      </c>
      <c r="AH80">
        <v>862821.26955607859</v>
      </c>
      <c r="AI80">
        <v>395945.09396775847</v>
      </c>
      <c r="AJ80">
        <v>952678.86072621064</v>
      </c>
      <c r="AK80">
        <v>1520947.8763549463</v>
      </c>
      <c r="AL80">
        <v>1672764.7710857564</v>
      </c>
      <c r="AM80">
        <v>1656933.1094770501</v>
      </c>
      <c r="AN80">
        <v>2129645.7902905396</v>
      </c>
      <c r="AO80">
        <v>1068845.169123335</v>
      </c>
      <c r="AP80">
        <v>2435251.6465685451</v>
      </c>
      <c r="AQ80">
        <v>5896991.3978410559</v>
      </c>
      <c r="AR80">
        <v>6276986.0550979888</v>
      </c>
      <c r="AS80">
        <v>6138071.0651765522</v>
      </c>
      <c r="AT80">
        <v>7793457.4255112763</v>
      </c>
      <c r="AU80">
        <v>4414661.8038976919</v>
      </c>
      <c r="AV80">
        <v>9384632.7133909669</v>
      </c>
      <c r="AW80">
        <v>9153.0327040293505</v>
      </c>
      <c r="AX80">
        <v>6173.8994202948779</v>
      </c>
      <c r="AY80">
        <v>7758.5318170473347</v>
      </c>
      <c r="AZ80">
        <v>9415.1770127122618</v>
      </c>
      <c r="BA80">
        <v>3999.4915972500316</v>
      </c>
      <c r="BB80">
        <v>11608.170603567516</v>
      </c>
      <c r="BC80">
        <v>21920.99320192189</v>
      </c>
      <c r="BD80">
        <v>20301.794906023209</v>
      </c>
      <c r="BE80">
        <v>22679.314489672004</v>
      </c>
      <c r="BF80">
        <v>26610.340420536886</v>
      </c>
      <c r="BG80">
        <v>15235.581365195914</v>
      </c>
      <c r="BH80">
        <v>31173.773395837736</v>
      </c>
      <c r="BI80">
        <v>37880.943824287569</v>
      </c>
      <c r="BJ80">
        <v>37961.664263183615</v>
      </c>
      <c r="BK80">
        <v>41330.292830452832</v>
      </c>
      <c r="BL80">
        <v>48104.294680317682</v>
      </c>
      <c r="BM80">
        <v>29280.693575128273</v>
      </c>
      <c r="BN80">
        <v>55630.776886175503</v>
      </c>
    </row>
    <row r="81" spans="1:66">
      <c r="A81">
        <v>1992</v>
      </c>
      <c r="B81">
        <v>31612.281754820666</v>
      </c>
      <c r="C81">
        <v>34334.392900093597</v>
      </c>
      <c r="D81">
        <v>41223.503830555084</v>
      </c>
      <c r="E81">
        <v>22567.864229347888</v>
      </c>
      <c r="F81">
        <v>47290.071493901109</v>
      </c>
      <c r="G81">
        <v>54511.447494835345</v>
      </c>
      <c r="H81">
        <v>57459.482337972026</v>
      </c>
      <c r="I81">
        <v>61260.171216431641</v>
      </c>
      <c r="J81">
        <v>73545.902120445811</v>
      </c>
      <c r="K81">
        <v>41464.901478904867</v>
      </c>
      <c r="L81">
        <v>83434.54909441674</v>
      </c>
      <c r="M81">
        <v>121528.18484100535</v>
      </c>
      <c r="N81">
        <v>136117.37499967872</v>
      </c>
      <c r="O81">
        <v>140952.97325792295</v>
      </c>
      <c r="P81">
        <v>175310.14682308421</v>
      </c>
      <c r="Q81">
        <v>91376.189217643318</v>
      </c>
      <c r="R81">
        <v>196200.91379305447</v>
      </c>
      <c r="S81">
        <v>173949.36706975268</v>
      </c>
      <c r="T81">
        <v>195075.98035731722</v>
      </c>
      <c r="U81">
        <v>201266.79870981097</v>
      </c>
      <c r="V81">
        <v>257256.463796147</v>
      </c>
      <c r="W81">
        <v>124259.25056926919</v>
      </c>
      <c r="X81">
        <v>280486.55201078486</v>
      </c>
      <c r="Y81">
        <v>442386.86709318816</v>
      </c>
      <c r="Z81">
        <v>492691.38021719921</v>
      </c>
      <c r="AA81">
        <v>503110.71831898676</v>
      </c>
      <c r="AB81">
        <v>662610.45738383068</v>
      </c>
      <c r="AC81">
        <v>284437.2488708811</v>
      </c>
      <c r="AD81">
        <v>709583.29165991244</v>
      </c>
      <c r="AE81">
        <v>673868.90410533547</v>
      </c>
      <c r="AF81">
        <v>750853.95634894772</v>
      </c>
      <c r="AG81">
        <v>762120.54263158701</v>
      </c>
      <c r="AH81">
        <v>1003191.1621610009</v>
      </c>
      <c r="AI81">
        <v>431032.6535919329</v>
      </c>
      <c r="AJ81">
        <v>1081608.9757087443</v>
      </c>
      <c r="AK81">
        <v>1815852.9672275104</v>
      </c>
      <c r="AL81">
        <v>1992350.7955710299</v>
      </c>
      <c r="AM81">
        <v>1998478.653589332</v>
      </c>
      <c r="AN81">
        <v>2633701.584848125</v>
      </c>
      <c r="AO81">
        <v>1186647.6190090671</v>
      </c>
      <c r="AP81">
        <v>2900904.782749603</v>
      </c>
      <c r="AQ81">
        <v>7438927.7732961262</v>
      </c>
      <c r="AR81">
        <v>7999624.2532609943</v>
      </c>
      <c r="AS81">
        <v>7926511.5709287934</v>
      </c>
      <c r="AT81">
        <v>10428436.872842886</v>
      </c>
      <c r="AU81">
        <v>5073562.2778591197</v>
      </c>
      <c r="AV81">
        <v>11829726.8951315</v>
      </c>
      <c r="AW81">
        <v>8713.116014805988</v>
      </c>
      <c r="AX81">
        <v>5765.0811716693033</v>
      </c>
      <c r="AY81">
        <v>7408.614583755555</v>
      </c>
      <c r="AZ81">
        <v>8901.1055406643682</v>
      </c>
      <c r="BA81">
        <v>3670.8269797909088</v>
      </c>
      <c r="BB81">
        <v>11145.593893385474</v>
      </c>
      <c r="BC81">
        <v>21621.625856355702</v>
      </c>
      <c r="BD81">
        <v>20000.604727614216</v>
      </c>
      <c r="BE81">
        <v>22487.883971445895</v>
      </c>
      <c r="BF81">
        <v>26324.987942496296</v>
      </c>
      <c r="BG81">
        <v>14922.494786203952</v>
      </c>
      <c r="BH81">
        <v>30744.422349550743</v>
      </c>
      <c r="BI81">
        <v>37757.263158292852</v>
      </c>
      <c r="BJ81">
        <v>37795.00917254536</v>
      </c>
      <c r="BK81">
        <v>41336.970706058826</v>
      </c>
      <c r="BL81">
        <v>48104.840944786214</v>
      </c>
      <c r="BM81">
        <v>28987.079544220251</v>
      </c>
      <c r="BN81">
        <v>55242.957919757318</v>
      </c>
    </row>
    <row r="82" spans="1:66">
      <c r="A82">
        <v>1993</v>
      </c>
      <c r="B82">
        <v>31272.779442720424</v>
      </c>
      <c r="C82">
        <v>34152.803717267219</v>
      </c>
      <c r="D82">
        <v>41173.999392159327</v>
      </c>
      <c r="E82">
        <v>22061.05192541319</v>
      </c>
      <c r="F82">
        <v>46778.779141340812</v>
      </c>
      <c r="G82">
        <v>53989.595401058825</v>
      </c>
      <c r="H82">
        <v>56925.560288279485</v>
      </c>
      <c r="I82">
        <v>60816.535697032465</v>
      </c>
      <c r="J82">
        <v>73364.06411179126</v>
      </c>
      <c r="K82">
        <v>40676.197966763408</v>
      </c>
      <c r="L82">
        <v>82622.623398552052</v>
      </c>
      <c r="M82">
        <v>119726.10917977532</v>
      </c>
      <c r="N82">
        <v>135542.01542937182</v>
      </c>
      <c r="O82">
        <v>140642.0488022663</v>
      </c>
      <c r="P82">
        <v>175369.67649965719</v>
      </c>
      <c r="Q82">
        <v>89800.7508946343</v>
      </c>
      <c r="R82">
        <v>193703.82431287828</v>
      </c>
      <c r="S82">
        <v>170426.06564550666</v>
      </c>
      <c r="T82">
        <v>193691.52476431057</v>
      </c>
      <c r="U82">
        <v>200083.08109173906</v>
      </c>
      <c r="V82">
        <v>254421.82950290627</v>
      </c>
      <c r="W82">
        <v>122029.485430399</v>
      </c>
      <c r="X82">
        <v>275693.40461327694</v>
      </c>
      <c r="Y82">
        <v>423051.07140858372</v>
      </c>
      <c r="Z82">
        <v>475788.280534591</v>
      </c>
      <c r="AA82">
        <v>485250.90320956113</v>
      </c>
      <c r="AB82">
        <v>632019.07311755896</v>
      </c>
      <c r="AC82">
        <v>279944.66196723137</v>
      </c>
      <c r="AD82">
        <v>683023.49037276418</v>
      </c>
      <c r="AE82">
        <v>640205.03379919368</v>
      </c>
      <c r="AF82">
        <v>717219.66922374757</v>
      </c>
      <c r="AG82">
        <v>726302.32717743912</v>
      </c>
      <c r="AH82">
        <v>946083.96269537602</v>
      </c>
      <c r="AI82">
        <v>422489.70821054035</v>
      </c>
      <c r="AJ82">
        <v>1032341.4849807875</v>
      </c>
      <c r="AK82">
        <v>1713188.7643923888</v>
      </c>
      <c r="AL82">
        <v>1873830.9816647102</v>
      </c>
      <c r="AM82">
        <v>1869577.9293375812</v>
      </c>
      <c r="AN82">
        <v>2442286.840042498</v>
      </c>
      <c r="AO82">
        <v>1166090.4811610209</v>
      </c>
      <c r="AP82">
        <v>2736946.2876818227</v>
      </c>
      <c r="AQ82">
        <v>6978554.283949838</v>
      </c>
      <c r="AR82">
        <v>7433234.1062328359</v>
      </c>
      <c r="AS82">
        <v>7300560.1845282726</v>
      </c>
      <c r="AT82">
        <v>9521654.6719044521</v>
      </c>
      <c r="AU82">
        <v>4958130.7109928699</v>
      </c>
      <c r="AV82">
        <v>11086396.72794768</v>
      </c>
      <c r="AW82">
        <v>8555.9634843820277</v>
      </c>
      <c r="AX82">
        <v>5619.9985971613623</v>
      </c>
      <c r="AY82">
        <v>7489.0717375019713</v>
      </c>
      <c r="AZ82">
        <v>8983.9346725273899</v>
      </c>
      <c r="BA82">
        <v>3445.9058840629727</v>
      </c>
      <c r="BB82">
        <v>10934.934884129563</v>
      </c>
      <c r="BC82">
        <v>21444.631694158768</v>
      </c>
      <c r="BD82">
        <v>19687.308777536935</v>
      </c>
      <c r="BE82">
        <v>22320.665374489537</v>
      </c>
      <c r="BF82">
        <v>26263.368602437338</v>
      </c>
      <c r="BG82">
        <v>14534.418706610846</v>
      </c>
      <c r="BH82">
        <v>30453.774122281091</v>
      </c>
      <c r="BI82">
        <v>37555.4669563797</v>
      </c>
      <c r="BJ82">
        <v>37271.446503006402</v>
      </c>
      <c r="BK82">
        <v>40860.157420723997</v>
      </c>
      <c r="BL82">
        <v>47862.661014824786</v>
      </c>
      <c r="BM82">
        <v>28395.059734795683</v>
      </c>
      <c r="BN82">
        <v>54852.323169970514</v>
      </c>
    </row>
    <row r="83" spans="1:66">
      <c r="A83">
        <v>1994</v>
      </c>
      <c r="B83">
        <v>31732.134437430719</v>
      </c>
      <c r="C83">
        <v>34718.882066283652</v>
      </c>
      <c r="D83">
        <v>41502.174846949805</v>
      </c>
      <c r="E83">
        <v>22597.258168843469</v>
      </c>
      <c r="F83">
        <v>47455.065565126955</v>
      </c>
      <c r="G83">
        <v>54717.653256871956</v>
      </c>
      <c r="H83">
        <v>57625.642657779892</v>
      </c>
      <c r="I83">
        <v>61588.01639530377</v>
      </c>
      <c r="J83">
        <v>73805.535932905797</v>
      </c>
      <c r="K83">
        <v>41552.949809885678</v>
      </c>
      <c r="L83">
        <v>83722.708808664058</v>
      </c>
      <c r="M83">
        <v>121473.15860633863</v>
      </c>
      <c r="N83">
        <v>137611.94806507297</v>
      </c>
      <c r="O83">
        <v>142799.94272549392</v>
      </c>
      <c r="P83">
        <v>176786.17846077195</v>
      </c>
      <c r="Q83">
        <v>92271.046083557987</v>
      </c>
      <c r="R83">
        <v>196602.45902158905</v>
      </c>
      <c r="S83">
        <v>173017.24964851586</v>
      </c>
      <c r="T83">
        <v>197156.37945785091</v>
      </c>
      <c r="U83">
        <v>203524.48678692244</v>
      </c>
      <c r="V83">
        <v>255841.81910630848</v>
      </c>
      <c r="W83">
        <v>126611.84320241654</v>
      </c>
      <c r="X83">
        <v>279990.70118585398</v>
      </c>
      <c r="Y83">
        <v>429860.19790161803</v>
      </c>
      <c r="Z83">
        <v>482404.98165038938</v>
      </c>
      <c r="AA83">
        <v>491250.12881307444</v>
      </c>
      <c r="AB83">
        <v>631242.68581675808</v>
      </c>
      <c r="AC83">
        <v>295080.43659293849</v>
      </c>
      <c r="AD83">
        <v>693627.52400590654</v>
      </c>
      <c r="AE83">
        <v>650290.0118953638</v>
      </c>
      <c r="AF83">
        <v>726787.78503478214</v>
      </c>
      <c r="AG83">
        <v>735231.56700170133</v>
      </c>
      <c r="AH83">
        <v>941007.3363611548</v>
      </c>
      <c r="AI83">
        <v>447063.83054579241</v>
      </c>
      <c r="AJ83">
        <v>1046024.6517760981</v>
      </c>
      <c r="AK83">
        <v>1741488.0475305251</v>
      </c>
      <c r="AL83">
        <v>1889557.5351093414</v>
      </c>
      <c r="AM83">
        <v>1880870.2371902333</v>
      </c>
      <c r="AN83">
        <v>2396096.0529409023</v>
      </c>
      <c r="AO83">
        <v>1252238.6957734493</v>
      </c>
      <c r="AP83">
        <v>2775834.9145354745</v>
      </c>
      <c r="AQ83">
        <v>7083427.6184366941</v>
      </c>
      <c r="AR83">
        <v>7458443.8678996349</v>
      </c>
      <c r="AS83">
        <v>7320414.7320727911</v>
      </c>
      <c r="AT83">
        <v>9211797.4021686185</v>
      </c>
      <c r="AU83">
        <v>5389108.8212441495</v>
      </c>
      <c r="AV83">
        <v>11240010.226943381</v>
      </c>
      <c r="AW83">
        <v>8746.6156179894879</v>
      </c>
      <c r="AX83">
        <v>5838.626217081548</v>
      </c>
      <c r="AY83">
        <v>7849.7477372635312</v>
      </c>
      <c r="AZ83">
        <v>9198.8137609938221</v>
      </c>
      <c r="BA83">
        <v>3641.5665278012557</v>
      </c>
      <c r="BB83">
        <v>11187.422321589858</v>
      </c>
      <c r="BC83">
        <v>21760.909529774282</v>
      </c>
      <c r="BD83">
        <v>19967.710701026026</v>
      </c>
      <c r="BE83">
        <v>22709.875326371395</v>
      </c>
      <c r="BF83">
        <v>26470.618889858455</v>
      </c>
      <c r="BG83">
        <v>14855.72617831963</v>
      </c>
      <c r="BH83">
        <v>30883.132958853392</v>
      </c>
      <c r="BI83">
        <v>38028.776919505282</v>
      </c>
      <c r="BJ83">
        <v>37629.066305956629</v>
      </c>
      <c r="BK83">
        <v>41285.034812756217</v>
      </c>
      <c r="BL83">
        <v>48060.375300939253</v>
      </c>
      <c r="BM83">
        <v>28873.425741467592</v>
      </c>
      <c r="BN83">
        <v>55502.77125543281</v>
      </c>
    </row>
    <row r="84" spans="1:66">
      <c r="A84">
        <v>1995</v>
      </c>
      <c r="B84">
        <v>32868.110739336298</v>
      </c>
      <c r="C84">
        <v>35804.880854607865</v>
      </c>
      <c r="D84">
        <v>42947.587012199896</v>
      </c>
      <c r="E84">
        <v>23509.986739499433</v>
      </c>
      <c r="F84">
        <v>49201.515429714244</v>
      </c>
      <c r="G84">
        <v>56763.724793527363</v>
      </c>
      <c r="H84">
        <v>59559.764497880562</v>
      </c>
      <c r="I84">
        <v>63429.938192976682</v>
      </c>
      <c r="J84">
        <v>76155.599711782081</v>
      </c>
      <c r="K84">
        <v>43152.975873036085</v>
      </c>
      <c r="L84">
        <v>86871.038572261066</v>
      </c>
      <c r="M84">
        <v>128445.73583506815</v>
      </c>
      <c r="N84">
        <v>143360.19597627851</v>
      </c>
      <c r="O84">
        <v>148582.985821649</v>
      </c>
      <c r="P84">
        <v>184447.23346873769</v>
      </c>
      <c r="Q84">
        <v>97143.529336676947</v>
      </c>
      <c r="R84">
        <v>207946.0892279424</v>
      </c>
      <c r="S84">
        <v>184779.44775668392</v>
      </c>
      <c r="T84">
        <v>207059.82958507736</v>
      </c>
      <c r="U84">
        <v>213689.49366598239</v>
      </c>
      <c r="V84">
        <v>270992.58519425633</v>
      </c>
      <c r="W84">
        <v>134130.32159977479</v>
      </c>
      <c r="X84">
        <v>298872.29282226349</v>
      </c>
      <c r="Y84">
        <v>469269.55052961886</v>
      </c>
      <c r="Z84">
        <v>524058.84160812839</v>
      </c>
      <c r="AA84">
        <v>534313.90146184887</v>
      </c>
      <c r="AB84">
        <v>690305.67211873049</v>
      </c>
      <c r="AC84">
        <v>319322.59236336453</v>
      </c>
      <c r="AD84">
        <v>756850.15555458539</v>
      </c>
      <c r="AE84">
        <v>716420.08340664394</v>
      </c>
      <c r="AF84">
        <v>795856.41789181752</v>
      </c>
      <c r="AG84">
        <v>805671.581159377</v>
      </c>
      <c r="AH84">
        <v>1037401.9017882147</v>
      </c>
      <c r="AI84">
        <v>487529.49825068319</v>
      </c>
      <c r="AJ84">
        <v>1151275.4176314054</v>
      </c>
      <c r="AK84">
        <v>1942041.8419276485</v>
      </c>
      <c r="AL84">
        <v>2100320.5631611724</v>
      </c>
      <c r="AM84">
        <v>2094489.6037284206</v>
      </c>
      <c r="AN84">
        <v>2692279.4770202134</v>
      </c>
      <c r="AO84">
        <v>1374532.1372356778</v>
      </c>
      <c r="AP84">
        <v>3099767.7381585287</v>
      </c>
      <c r="AQ84">
        <v>7815406.5873455368</v>
      </c>
      <c r="AR84">
        <v>8272615.2079744926</v>
      </c>
      <c r="AS84">
        <v>8104288.6643221593</v>
      </c>
      <c r="AT84">
        <v>10302262.023091815</v>
      </c>
      <c r="AU84">
        <v>5864992.3201506045</v>
      </c>
      <c r="AV84">
        <v>12450452.251598516</v>
      </c>
      <c r="AW84">
        <v>8972.4966851452318</v>
      </c>
      <c r="AX84">
        <v>6176.4569807920398</v>
      </c>
      <c r="AY84">
        <v>8179.8235162390502</v>
      </c>
      <c r="AZ84">
        <v>9739.5743126177204</v>
      </c>
      <c r="BA84">
        <v>3866.9976059627802</v>
      </c>
      <c r="BB84">
        <v>11531.992287167423</v>
      </c>
      <c r="BC84">
        <v>22248.374617588317</v>
      </c>
      <c r="BD84">
        <v>20591.212379676057</v>
      </c>
      <c r="BE84">
        <v>23273.980302714404</v>
      </c>
      <c r="BF84">
        <v>27225.404072584581</v>
      </c>
      <c r="BG84">
        <v>15328.482006479706</v>
      </c>
      <c r="BH84">
        <v>31563.229452133332</v>
      </c>
      <c r="BI84">
        <v>38843.222033142178</v>
      </c>
      <c r="BJ84">
        <v>38609.656628281082</v>
      </c>
      <c r="BK84">
        <v>42141.676285808593</v>
      </c>
      <c r="BL84">
        <v>49082.691272543168</v>
      </c>
      <c r="BM84">
        <v>29655.337507125863</v>
      </c>
      <c r="BN84">
        <v>56602.275908340736</v>
      </c>
    </row>
    <row r="85" spans="1:66">
      <c r="A85">
        <v>1996</v>
      </c>
      <c r="B85">
        <v>34447.623317497884</v>
      </c>
      <c r="C85">
        <v>37319.994893351985</v>
      </c>
      <c r="D85">
        <v>44679.890055487995</v>
      </c>
      <c r="E85">
        <v>24960.927048417303</v>
      </c>
      <c r="F85">
        <v>51467.053057159923</v>
      </c>
      <c r="G85">
        <v>59646.253797058824</v>
      </c>
      <c r="H85">
        <v>62436.350114778528</v>
      </c>
      <c r="I85">
        <v>66139.206338199074</v>
      </c>
      <c r="J85">
        <v>79389.057184772595</v>
      </c>
      <c r="K85">
        <v>45738.26198123215</v>
      </c>
      <c r="L85">
        <v>91017.782317840349</v>
      </c>
      <c r="M85">
        <v>139395.19349041532</v>
      </c>
      <c r="N85">
        <v>154079.50246573129</v>
      </c>
      <c r="O85">
        <v>158809.49322115141</v>
      </c>
      <c r="P85">
        <v>197629.21669978986</v>
      </c>
      <c r="Q85">
        <v>105961.41621731666</v>
      </c>
      <c r="R85">
        <v>224112.61663096515</v>
      </c>
      <c r="S85">
        <v>204249.64241139728</v>
      </c>
      <c r="T85">
        <v>226194.3048584596</v>
      </c>
      <c r="U85">
        <v>232002.54379468272</v>
      </c>
      <c r="V85">
        <v>294251.11783435411</v>
      </c>
      <c r="W85">
        <v>149508.09179055371</v>
      </c>
      <c r="X85">
        <v>327936.64924785704</v>
      </c>
      <c r="Y85">
        <v>539865.09468321479</v>
      </c>
      <c r="Z85">
        <v>594616.08125374117</v>
      </c>
      <c r="AA85">
        <v>602292.51821755758</v>
      </c>
      <c r="AB85">
        <v>777470.54415563331</v>
      </c>
      <c r="AC85">
        <v>375296.47596523067</v>
      </c>
      <c r="AD85">
        <v>865516.31906707387</v>
      </c>
      <c r="AE85">
        <v>838062.44417094719</v>
      </c>
      <c r="AF85">
        <v>918927.13206348859</v>
      </c>
      <c r="AG85">
        <v>925556.65679001424</v>
      </c>
      <c r="AH85">
        <v>1190682.5680677672</v>
      </c>
      <c r="AI85">
        <v>585766.03043375036</v>
      </c>
      <c r="AJ85">
        <v>1341234.7803029264</v>
      </c>
      <c r="AK85">
        <v>2376134.464126904</v>
      </c>
      <c r="AL85">
        <v>2540788.2672955957</v>
      </c>
      <c r="AM85">
        <v>2520544.5324538806</v>
      </c>
      <c r="AN85">
        <v>3233754.9577824683</v>
      </c>
      <c r="AO85">
        <v>1723725.5038549958</v>
      </c>
      <c r="AP85">
        <v>3779385.3144395472</v>
      </c>
      <c r="AQ85">
        <v>10193508.401621254</v>
      </c>
      <c r="AR85">
        <v>10691198.620300498</v>
      </c>
      <c r="AS85">
        <v>10385779.564524572</v>
      </c>
      <c r="AT85">
        <v>13204371.025935724</v>
      </c>
      <c r="AU85">
        <v>7798901.8761422476</v>
      </c>
      <c r="AV85">
        <v>16178954.65062906</v>
      </c>
      <c r="AW85">
        <v>9248.9928379369467</v>
      </c>
      <c r="AX85">
        <v>6458.896520217234</v>
      </c>
      <c r="AY85">
        <v>8500.7834485048897</v>
      </c>
      <c r="AZ85">
        <v>9970.7229262033943</v>
      </c>
      <c r="BA85">
        <v>4183.5921156024533</v>
      </c>
      <c r="BB85">
        <v>11916.323796479495</v>
      </c>
      <c r="BC85">
        <v>22786.782187173729</v>
      </c>
      <c r="BD85">
        <v>21155.192301027506</v>
      </c>
      <c r="BE85">
        <v>23821.161745818714</v>
      </c>
      <c r="BF85">
        <v>27685.520428343349</v>
      </c>
      <c r="BG85">
        <v>15960.872696317372</v>
      </c>
      <c r="BH85">
        <v>32284.212660070451</v>
      </c>
      <c r="BI85">
        <v>39709.018873719695</v>
      </c>
      <c r="BJ85">
        <v>39525.562027040338</v>
      </c>
      <c r="BK85">
        <v>42971.634617460993</v>
      </c>
      <c r="BL85">
        <v>49829.017306018301</v>
      </c>
      <c r="BM85">
        <v>30682.47342221102</v>
      </c>
      <c r="BN85">
        <v>57744.073739559128</v>
      </c>
    </row>
    <row r="86" spans="1:66">
      <c r="A86">
        <v>1997</v>
      </c>
      <c r="B86">
        <v>36533.191140147821</v>
      </c>
      <c r="C86">
        <v>39422.170575806973</v>
      </c>
      <c r="D86">
        <v>47161.840094770341</v>
      </c>
      <c r="E86">
        <v>26712.661199276525</v>
      </c>
      <c r="F86">
        <v>54549.418226305257</v>
      </c>
      <c r="G86">
        <v>63394.102198992907</v>
      </c>
      <c r="H86">
        <v>66181.502848994802</v>
      </c>
      <c r="I86">
        <v>69845.176979476382</v>
      </c>
      <c r="J86">
        <v>83853.830263382886</v>
      </c>
      <c r="K86">
        <v>48850.492954541907</v>
      </c>
      <c r="L86">
        <v>96581.270109762627</v>
      </c>
      <c r="M86">
        <v>152435.41777226908</v>
      </c>
      <c r="N86">
        <v>166711.34546212654</v>
      </c>
      <c r="O86">
        <v>171413.20140942076</v>
      </c>
      <c r="P86">
        <v>213144.85056883225</v>
      </c>
      <c r="Q86">
        <v>116164.41160326028</v>
      </c>
      <c r="R86">
        <v>243819.78710031806</v>
      </c>
      <c r="S86">
        <v>226945.19419774474</v>
      </c>
      <c r="T86">
        <v>248145.84391247106</v>
      </c>
      <c r="U86">
        <v>253879.5279826941</v>
      </c>
      <c r="V86">
        <v>321798.01190796378</v>
      </c>
      <c r="W86">
        <v>167065.92076492662</v>
      </c>
      <c r="X86">
        <v>362535.34400151018</v>
      </c>
      <c r="Y86">
        <v>620192.6923760185</v>
      </c>
      <c r="Z86">
        <v>674552.50771454931</v>
      </c>
      <c r="AA86">
        <v>682376.07522074063</v>
      </c>
      <c r="AB86">
        <v>879911.8905959581</v>
      </c>
      <c r="AC86">
        <v>438155.44362772215</v>
      </c>
      <c r="AD86">
        <v>988819.59827111056</v>
      </c>
      <c r="AE86">
        <v>977620.79089915461</v>
      </c>
      <c r="AF86">
        <v>1058024.1333262052</v>
      </c>
      <c r="AG86">
        <v>1063861.0263066643</v>
      </c>
      <c r="AH86">
        <v>1370212.8807071706</v>
      </c>
      <c r="AI86">
        <v>692239.42478173098</v>
      </c>
      <c r="AJ86">
        <v>1556146.40255457</v>
      </c>
      <c r="AK86">
        <v>2841858.6727498323</v>
      </c>
      <c r="AL86">
        <v>3017619.4499179292</v>
      </c>
      <c r="AM86">
        <v>2997941.1655558283</v>
      </c>
      <c r="AN86">
        <v>3849800.5787038552</v>
      </c>
      <c r="AO86">
        <v>2068907.5446868457</v>
      </c>
      <c r="AP86">
        <v>4509152.2914079558</v>
      </c>
      <c r="AQ86">
        <v>12318099.834441554</v>
      </c>
      <c r="AR86">
        <v>12946153.637981981</v>
      </c>
      <c r="AS86">
        <v>12683648.978455851</v>
      </c>
      <c r="AT86">
        <v>16094329.427873693</v>
      </c>
      <c r="AU86">
        <v>9390444.5073462632</v>
      </c>
      <c r="AV86">
        <v>19591032.570732374</v>
      </c>
      <c r="AW86">
        <v>9672.2800813027443</v>
      </c>
      <c r="AX86">
        <v>6884.8794313008493</v>
      </c>
      <c r="AY86">
        <v>8999.164172137569</v>
      </c>
      <c r="AZ86">
        <v>10469.8499261578</v>
      </c>
      <c r="BA86">
        <v>4574.8294440111431</v>
      </c>
      <c r="BB86">
        <v>12517.566342847887</v>
      </c>
      <c r="BC86">
        <v>23655.165958801015</v>
      </c>
      <c r="BD86">
        <v>22068.951771039079</v>
      </c>
      <c r="BE86">
        <v>24756.500483183212</v>
      </c>
      <c r="BF86">
        <v>28719.283375430132</v>
      </c>
      <c r="BG86">
        <v>16773.577821056104</v>
      </c>
      <c r="BH86">
        <v>33519.377240303831</v>
      </c>
      <c r="BI86">
        <v>41133.773305673851</v>
      </c>
      <c r="BJ86">
        <v>41049.04219571186</v>
      </c>
      <c r="BK86">
        <v>44453.17087199026</v>
      </c>
      <c r="BL86">
        <v>51531.075187020535</v>
      </c>
      <c r="BM86">
        <v>32022.013292362306</v>
      </c>
      <c r="BN86">
        <v>59771.640862123764</v>
      </c>
    </row>
    <row r="87" spans="1:66">
      <c r="A87">
        <v>1998</v>
      </c>
      <c r="B87">
        <v>38800.896163561098</v>
      </c>
      <c r="C87">
        <v>41688.539140889814</v>
      </c>
      <c r="D87">
        <v>49923.080913352234</v>
      </c>
      <c r="E87">
        <v>28514.430182485456</v>
      </c>
      <c r="F87">
        <v>57889.795692682317</v>
      </c>
      <c r="G87">
        <v>67375.166910843982</v>
      </c>
      <c r="H87">
        <v>70281.258105833564</v>
      </c>
      <c r="I87">
        <v>73928.102539698666</v>
      </c>
      <c r="J87">
        <v>88845.341787037716</v>
      </c>
      <c r="K87">
        <v>52116.535012617038</v>
      </c>
      <c r="L87">
        <v>102508.59990785134</v>
      </c>
      <c r="M87">
        <v>165529.65675673282</v>
      </c>
      <c r="N87">
        <v>180552.35070128494</v>
      </c>
      <c r="O87">
        <v>185252.30626403118</v>
      </c>
      <c r="P87">
        <v>230517.44595647848</v>
      </c>
      <c r="Q87">
        <v>126914.3662412829</v>
      </c>
      <c r="R87">
        <v>263802.21756567265</v>
      </c>
      <c r="S87">
        <v>249360.94677259034</v>
      </c>
      <c r="T87">
        <v>271720.97911568702</v>
      </c>
      <c r="U87">
        <v>277335.89042973192</v>
      </c>
      <c r="V87">
        <v>351755.60612885305</v>
      </c>
      <c r="W87">
        <v>184748.62609243888</v>
      </c>
      <c r="X87">
        <v>396698.75267161842</v>
      </c>
      <c r="Y87">
        <v>701777.10978352395</v>
      </c>
      <c r="Z87">
        <v>759262.38238302479</v>
      </c>
      <c r="AA87">
        <v>765592.94596435991</v>
      </c>
      <c r="AB87">
        <v>988031.31912330736</v>
      </c>
      <c r="AC87">
        <v>500079.21153287991</v>
      </c>
      <c r="AD87">
        <v>1112430.5593052115</v>
      </c>
      <c r="AE87">
        <v>1118445.7738080132</v>
      </c>
      <c r="AF87">
        <v>1203346.4163534029</v>
      </c>
      <c r="AG87">
        <v>1207518.4471116785</v>
      </c>
      <c r="AH87">
        <v>1555433.587685969</v>
      </c>
      <c r="AI87">
        <v>800031.57826954068</v>
      </c>
      <c r="AJ87">
        <v>1771149.9497642468</v>
      </c>
      <c r="AK87">
        <v>3325825.3031164985</v>
      </c>
      <c r="AL87">
        <v>3521431.7312863329</v>
      </c>
      <c r="AM87">
        <v>3498831.5274487212</v>
      </c>
      <c r="AN87">
        <v>4501982.0858960729</v>
      </c>
      <c r="AO87">
        <v>2430170.3834515926</v>
      </c>
      <c r="AP87">
        <v>5262958.5861644652</v>
      </c>
      <c r="AQ87">
        <v>14572265.501090785</v>
      </c>
      <c r="AR87">
        <v>15367243.467012122</v>
      </c>
      <c r="AS87">
        <v>15022178.303633042</v>
      </c>
      <c r="AT87">
        <v>19157499.457056697</v>
      </c>
      <c r="AU87">
        <v>11093006.436045911</v>
      </c>
      <c r="AV87">
        <v>23173543.348428819</v>
      </c>
      <c r="AW87">
        <v>10226.62541627821</v>
      </c>
      <c r="AX87">
        <v>7320.5342212886308</v>
      </c>
      <c r="AY87">
        <v>9448.9757420809656</v>
      </c>
      <c r="AZ87">
        <v>11000.820039666745</v>
      </c>
      <c r="BA87">
        <v>4912.3253523538697</v>
      </c>
      <c r="BB87">
        <v>13270.991477513289</v>
      </c>
      <c r="BC87">
        <v>24719.922764319792</v>
      </c>
      <c r="BD87">
        <v>23050.734548258442</v>
      </c>
      <c r="BE87">
        <v>25737.009460540768</v>
      </c>
      <c r="BF87">
        <v>29857.040353004872</v>
      </c>
      <c r="BG87">
        <v>17581.103953730184</v>
      </c>
      <c r="BH87">
        <v>35010.637706794492</v>
      </c>
      <c r="BI87">
        <v>42836.544449371773</v>
      </c>
      <c r="BJ87">
        <v>42713.4849569707</v>
      </c>
      <c r="BK87">
        <v>46097.051608615518</v>
      </c>
      <c r="BL87">
        <v>53427.315744677529</v>
      </c>
      <c r="BM87">
        <v>33417.07720545058</v>
      </c>
      <c r="BN87">
        <v>62185.195493396008</v>
      </c>
    </row>
    <row r="88" spans="1:66">
      <c r="A88">
        <v>1999</v>
      </c>
      <c r="B88">
        <v>40713.697271471035</v>
      </c>
      <c r="C88">
        <v>43827.815258064598</v>
      </c>
      <c r="D88">
        <v>52842.997268386411</v>
      </c>
      <c r="E88">
        <v>29558.87687719478</v>
      </c>
      <c r="F88">
        <v>60844.502305565504</v>
      </c>
      <c r="G88">
        <v>70886.57275127816</v>
      </c>
      <c r="H88">
        <v>73758.204354187328</v>
      </c>
      <c r="I88">
        <v>77751.972737859556</v>
      </c>
      <c r="J88">
        <v>94005.168408788842</v>
      </c>
      <c r="K88">
        <v>54042.801133289562</v>
      </c>
      <c r="L88">
        <v>107922.08414517819</v>
      </c>
      <c r="M88">
        <v>177950.20085655118</v>
      </c>
      <c r="N88">
        <v>193346.83963225954</v>
      </c>
      <c r="O88">
        <v>199145.22127430892</v>
      </c>
      <c r="P88">
        <v>249591.56727391601</v>
      </c>
      <c r="Q88">
        <v>133339.79165484451</v>
      </c>
      <c r="R88">
        <v>283299.50005029823</v>
      </c>
      <c r="S88">
        <v>270765.82486951118</v>
      </c>
      <c r="T88">
        <v>294054.40539098141</v>
      </c>
      <c r="U88">
        <v>301608.13292273128</v>
      </c>
      <c r="V88">
        <v>384725.32799847523</v>
      </c>
      <c r="W88">
        <v>196314.85782400548</v>
      </c>
      <c r="X88">
        <v>430332.49757005955</v>
      </c>
      <c r="Y88">
        <v>778031.23744474002</v>
      </c>
      <c r="Z88">
        <v>839803.77678708523</v>
      </c>
      <c r="AA88">
        <v>855067.98190019885</v>
      </c>
      <c r="AB88">
        <v>1106838.3454220335</v>
      </c>
      <c r="AC88">
        <v>542056.25687992771</v>
      </c>
      <c r="AD88">
        <v>1232229.2854872998</v>
      </c>
      <c r="AE88">
        <v>1250482.1670394936</v>
      </c>
      <c r="AF88">
        <v>1340358.2499641778</v>
      </c>
      <c r="AG88">
        <v>1360452.3903661289</v>
      </c>
      <c r="AH88">
        <v>1761688.7344777214</v>
      </c>
      <c r="AI88">
        <v>869662.33712654084</v>
      </c>
      <c r="AJ88">
        <v>1977158.8431640728</v>
      </c>
      <c r="AK88">
        <v>3777634.0842793621</v>
      </c>
      <c r="AL88">
        <v>4000994.7493778346</v>
      </c>
      <c r="AM88">
        <v>4041671.1995551144</v>
      </c>
      <c r="AN88">
        <v>5214193.6545618409</v>
      </c>
      <c r="AO88">
        <v>2672359.7438898478</v>
      </c>
      <c r="AP88">
        <v>5974366.2378296442</v>
      </c>
      <c r="AQ88">
        <v>16827120.634594452</v>
      </c>
      <c r="AR88">
        <v>17830724.800738201</v>
      </c>
      <c r="AS88">
        <v>17865817.253670964</v>
      </c>
      <c r="AT88">
        <v>22729359.854206521</v>
      </c>
      <c r="AU88">
        <v>12332292.431192622</v>
      </c>
      <c r="AV88">
        <v>26745213.112089127</v>
      </c>
      <c r="AW88">
        <v>10540.821791663913</v>
      </c>
      <c r="AX88">
        <v>7669.1901887547383</v>
      </c>
      <c r="AY88">
        <v>9903.6577782696331</v>
      </c>
      <c r="AZ88">
        <v>11680.826127983972</v>
      </c>
      <c r="BA88">
        <v>5074.9526210999938</v>
      </c>
      <c r="BB88">
        <v>13766.92046595282</v>
      </c>
      <c r="BC88">
        <v>25465.196873128793</v>
      </c>
      <c r="BD88">
        <v>23754.459231383426</v>
      </c>
      <c r="BE88">
        <v>26570.325700704121</v>
      </c>
      <c r="BF88">
        <v>30982.045045549785</v>
      </c>
      <c r="BG88">
        <v>18027.664124122588</v>
      </c>
      <c r="BH88">
        <v>36127.280333928531</v>
      </c>
      <c r="BI88">
        <v>44120.665724959894</v>
      </c>
      <c r="BJ88">
        <v>43861.045534669283</v>
      </c>
      <c r="BK88">
        <v>47403.66060374723</v>
      </c>
      <c r="BL88">
        <v>55108.568692507055</v>
      </c>
      <c r="BM88">
        <v>34218.553502900832</v>
      </c>
      <c r="BN88">
        <v>64077.730168898168</v>
      </c>
    </row>
    <row r="89" spans="1:66">
      <c r="A89">
        <v>2000</v>
      </c>
      <c r="B89">
        <v>42574.161297587598</v>
      </c>
      <c r="C89">
        <v>45745.955893785118</v>
      </c>
      <c r="D89">
        <v>54991.50529698874</v>
      </c>
      <c r="E89">
        <v>31130.674862638782</v>
      </c>
      <c r="F89">
        <v>63389.16670846675</v>
      </c>
      <c r="G89">
        <v>74402.247287537321</v>
      </c>
      <c r="H89">
        <v>77287.934850826117</v>
      </c>
      <c r="I89">
        <v>81396.061726446045</v>
      </c>
      <c r="J89">
        <v>98160.582446389046</v>
      </c>
      <c r="K89">
        <v>56999.904779780867</v>
      </c>
      <c r="L89">
        <v>112765.29514278263</v>
      </c>
      <c r="M89">
        <v>191181.19114660923</v>
      </c>
      <c r="N89">
        <v>206419.40816668709</v>
      </c>
      <c r="O89">
        <v>212930.06811298203</v>
      </c>
      <c r="P89">
        <v>266735.17804881569</v>
      </c>
      <c r="Q89">
        <v>142995.91286933786</v>
      </c>
      <c r="R89">
        <v>302435.27776028187</v>
      </c>
      <c r="S89">
        <v>294204.93225640041</v>
      </c>
      <c r="T89">
        <v>317670.18218537199</v>
      </c>
      <c r="U89">
        <v>326595.90745420498</v>
      </c>
      <c r="V89">
        <v>416337.17175510112</v>
      </c>
      <c r="W89">
        <v>212947.75586206745</v>
      </c>
      <c r="X89">
        <v>464793.03103886725</v>
      </c>
      <c r="Y89">
        <v>870494.05585629703</v>
      </c>
      <c r="Z89">
        <v>934484.27476298658</v>
      </c>
      <c r="AA89">
        <v>955844.8339850948</v>
      </c>
      <c r="AB89">
        <v>1235557.0433774749</v>
      </c>
      <c r="AC89">
        <v>603763.33419779164</v>
      </c>
      <c r="AD89">
        <v>1369857.3189445366</v>
      </c>
      <c r="AE89">
        <v>1417981.2178716483</v>
      </c>
      <c r="AF89">
        <v>1513688.6136464362</v>
      </c>
      <c r="AG89">
        <v>1545897.4221410058</v>
      </c>
      <c r="AH89">
        <v>1997485.7277960174</v>
      </c>
      <c r="AI89">
        <v>982154.6730094041</v>
      </c>
      <c r="AJ89">
        <v>2230261.7046961524</v>
      </c>
      <c r="AK89">
        <v>4412332.0478532063</v>
      </c>
      <c r="AL89">
        <v>4669980.1855290886</v>
      </c>
      <c r="AM89">
        <v>4760370.2593438812</v>
      </c>
      <c r="AN89">
        <v>6109256.905921937</v>
      </c>
      <c r="AO89">
        <v>3108244.7709197178</v>
      </c>
      <c r="AP89">
        <v>6941351.6847554604</v>
      </c>
      <c r="AQ89">
        <v>20395936.220885824</v>
      </c>
      <c r="AR89">
        <v>21649546.356886461</v>
      </c>
      <c r="AS89">
        <v>21905710.336364742</v>
      </c>
      <c r="AT89">
        <v>27523966.283926018</v>
      </c>
      <c r="AU89">
        <v>15029428.473651202</v>
      </c>
      <c r="AV89">
        <v>32375006.404354256</v>
      </c>
      <c r="AW89">
        <v>10746.075307637882</v>
      </c>
      <c r="AX89">
        <v>7860.3877443490801</v>
      </c>
      <c r="AY89">
        <v>10095.850061124194</v>
      </c>
      <c r="AZ89">
        <v>11822.428147588429</v>
      </c>
      <c r="BA89">
        <v>5261.4449454966916</v>
      </c>
      <c r="BB89">
        <v>14013.038274150857</v>
      </c>
      <c r="BC89">
        <v>26062.269092140748</v>
      </c>
      <c r="BD89">
        <v>24369.133867687655</v>
      </c>
      <c r="BE89">
        <v>27169.943424985453</v>
      </c>
      <c r="BF89">
        <v>31464.430546785734</v>
      </c>
      <c r="BG89">
        <v>18701.203973005551</v>
      </c>
      <c r="BH89">
        <v>36828.487702709514</v>
      </c>
      <c r="BI89">
        <v>45207.511322769336</v>
      </c>
      <c r="BJ89">
        <v>45005.06652186087</v>
      </c>
      <c r="BK89">
        <v>48512.560129812024</v>
      </c>
      <c r="BL89">
        <v>56016.933545782384</v>
      </c>
      <c r="BM89">
        <v>35500.902757391617</v>
      </c>
      <c r="BN89">
        <v>65347.799488407843</v>
      </c>
    </row>
    <row r="90" spans="1:66">
      <c r="A90">
        <v>2001</v>
      </c>
      <c r="B90">
        <v>39892.389947754127</v>
      </c>
      <c r="C90">
        <v>43122.814431386163</v>
      </c>
      <c r="D90">
        <v>51369.749065832097</v>
      </c>
      <c r="E90">
        <v>29299.748524314233</v>
      </c>
      <c r="F90">
        <v>58957.329331265617</v>
      </c>
      <c r="G90">
        <v>69358.916626434497</v>
      </c>
      <c r="H90">
        <v>72291.260815127578</v>
      </c>
      <c r="I90">
        <v>76538.851231684559</v>
      </c>
      <c r="J90">
        <v>91492.285828889188</v>
      </c>
      <c r="K90">
        <v>53622.652085099828</v>
      </c>
      <c r="L90">
        <v>104491.53694453716</v>
      </c>
      <c r="M90">
        <v>168178.23716933926</v>
      </c>
      <c r="N90">
        <v>183885.23845508453</v>
      </c>
      <c r="O90">
        <v>190069.22921536388</v>
      </c>
      <c r="P90">
        <v>237037.75160100067</v>
      </c>
      <c r="Q90">
        <v>127189.9295206336</v>
      </c>
      <c r="R90">
        <v>266378.43187699252</v>
      </c>
      <c r="S90">
        <v>250358.05855301482</v>
      </c>
      <c r="T90">
        <v>274764.05449855409</v>
      </c>
      <c r="U90">
        <v>282485.72868608049</v>
      </c>
      <c r="V90">
        <v>359947.02792518615</v>
      </c>
      <c r="W90">
        <v>182639.36081928981</v>
      </c>
      <c r="X90">
        <v>396030.3678079932</v>
      </c>
      <c r="Y90">
        <v>687840.02332650719</v>
      </c>
      <c r="Z90">
        <v>754742.91099761846</v>
      </c>
      <c r="AA90">
        <v>767179.999678666</v>
      </c>
      <c r="AB90">
        <v>1002118.0649709504</v>
      </c>
      <c r="AC90">
        <v>473489.02593414806</v>
      </c>
      <c r="AD90">
        <v>1084688.9680724523</v>
      </c>
      <c r="AE90">
        <v>1087825.9307704633</v>
      </c>
      <c r="AF90">
        <v>1185502.0590867049</v>
      </c>
      <c r="AG90">
        <v>1198260.1963712615</v>
      </c>
      <c r="AH90">
        <v>1573511.366357029</v>
      </c>
      <c r="AI90">
        <v>744442.85141337896</v>
      </c>
      <c r="AJ90">
        <v>1713153.1103874592</v>
      </c>
      <c r="AK90">
        <v>3182396.9056891296</v>
      </c>
      <c r="AL90">
        <v>3428683.5294830259</v>
      </c>
      <c r="AM90">
        <v>3425586.6381727699</v>
      </c>
      <c r="AN90">
        <v>4510019.5849878071</v>
      </c>
      <c r="AO90">
        <v>2199037.9249266307</v>
      </c>
      <c r="AP90">
        <v>5002586.4013912957</v>
      </c>
      <c r="AQ90">
        <v>14060807.499120217</v>
      </c>
      <c r="AR90">
        <v>15073915.1037577</v>
      </c>
      <c r="AS90">
        <v>14812947.140882064</v>
      </c>
      <c r="AT90">
        <v>19373352.1874923</v>
      </c>
      <c r="AU90">
        <v>10123137.331958232</v>
      </c>
      <c r="AV90">
        <v>22125344.478044</v>
      </c>
      <c r="AW90">
        <v>10425.863269073752</v>
      </c>
      <c r="AX90">
        <v>7493.5190803806636</v>
      </c>
      <c r="AY90">
        <v>9706.7776310877689</v>
      </c>
      <c r="AZ90">
        <v>11247.212302775</v>
      </c>
      <c r="BA90">
        <v>4976.8449635286343</v>
      </c>
      <c r="BB90">
        <v>13423.121717994085</v>
      </c>
      <c r="BC90">
        <v>25638.406923133556</v>
      </c>
      <c r="BD90">
        <v>23893.184558050751</v>
      </c>
      <c r="BE90">
        <v>26795.435010944191</v>
      </c>
      <c r="BF90">
        <v>30739.971006368927</v>
      </c>
      <c r="BG90">
        <v>18423.061746945412</v>
      </c>
      <c r="BH90">
        <v>35910.540159518183</v>
      </c>
      <c r="BI90">
        <v>44654.086490708301</v>
      </c>
      <c r="BJ90">
        <v>44392.766405138347</v>
      </c>
      <c r="BK90">
        <v>48156.256735764735</v>
      </c>
      <c r="BL90">
        <v>55105.919385861329</v>
      </c>
      <c r="BM90">
        <v>35230.83272621638</v>
      </c>
      <c r="BN90">
        <v>64019.813211423301</v>
      </c>
    </row>
    <row r="91" spans="1:66">
      <c r="A91">
        <v>2002</v>
      </c>
      <c r="B91">
        <v>37993.878746167866</v>
      </c>
      <c r="C91">
        <v>41233.788988914588</v>
      </c>
      <c r="D91">
        <v>48703.755783805507</v>
      </c>
      <c r="E91">
        <v>28164.769285440787</v>
      </c>
      <c r="F91">
        <v>55792.932782248368</v>
      </c>
      <c r="G91">
        <v>66179.47987413271</v>
      </c>
      <c r="H91">
        <v>69065.831589483656</v>
      </c>
      <c r="I91">
        <v>73348.596066027152</v>
      </c>
      <c r="J91">
        <v>86931.8944408565</v>
      </c>
      <c r="K91">
        <v>51780.747670807905</v>
      </c>
      <c r="L91">
        <v>99132.645562763821</v>
      </c>
      <c r="M91">
        <v>156466.53654341915</v>
      </c>
      <c r="N91">
        <v>172053.25838284742</v>
      </c>
      <c r="O91">
        <v>177895.6043636947</v>
      </c>
      <c r="P91">
        <v>220655.58181389899</v>
      </c>
      <c r="Q91">
        <v>120396.93772651721</v>
      </c>
      <c r="R91">
        <v>247297.85165003603</v>
      </c>
      <c r="S91">
        <v>229151.84031190025</v>
      </c>
      <c r="T91">
        <v>253280.62066589831</v>
      </c>
      <c r="U91">
        <v>260285.74678906551</v>
      </c>
      <c r="V91">
        <v>330718.8903758591</v>
      </c>
      <c r="W91">
        <v>169891.13578955276</v>
      </c>
      <c r="X91">
        <v>362238.36004010972</v>
      </c>
      <c r="Y91">
        <v>604999.43698865618</v>
      </c>
      <c r="Z91">
        <v>669904.39569286024</v>
      </c>
      <c r="AA91">
        <v>679098.57554387418</v>
      </c>
      <c r="AB91">
        <v>890628.16712426883</v>
      </c>
      <c r="AC91">
        <v>418182.55693314312</v>
      </c>
      <c r="AD91">
        <v>954391.39110191423</v>
      </c>
      <c r="AE91">
        <v>938677.56432287535</v>
      </c>
      <c r="AF91">
        <v>1034966.7001426829</v>
      </c>
      <c r="AG91">
        <v>1041417.4905000927</v>
      </c>
      <c r="AH91">
        <v>1373562.6380459734</v>
      </c>
      <c r="AI91">
        <v>641826.65561496827</v>
      </c>
      <c r="AJ91">
        <v>1480619.188255904</v>
      </c>
      <c r="AK91">
        <v>2655902.5696113394</v>
      </c>
      <c r="AL91">
        <v>2877186.2658654358</v>
      </c>
      <c r="AM91">
        <v>2849851.7377026337</v>
      </c>
      <c r="AN91">
        <v>3788152.0402849531</v>
      </c>
      <c r="AO91">
        <v>1824894.3230147667</v>
      </c>
      <c r="AP91">
        <v>4163788.3131892607</v>
      </c>
      <c r="AQ91">
        <v>11392329.163327757</v>
      </c>
      <c r="AR91">
        <v>12226819.447330236</v>
      </c>
      <c r="AS91">
        <v>11844173.211749539</v>
      </c>
      <c r="AT91">
        <v>15804950.167397959</v>
      </c>
      <c r="AU91">
        <v>8101897.1244135154</v>
      </c>
      <c r="AV91">
        <v>17857892.078853458</v>
      </c>
      <c r="AW91">
        <v>9808.2776182030211</v>
      </c>
      <c r="AX91">
        <v>6921.9259028520792</v>
      </c>
      <c r="AY91">
        <v>9118.9819118020187</v>
      </c>
      <c r="AZ91">
        <v>10475.617126754496</v>
      </c>
      <c r="BA91">
        <v>4548.790900073669</v>
      </c>
      <c r="BB91">
        <v>12453.220001732912</v>
      </c>
      <c r="BC91">
        <v>24830.250102028833</v>
      </c>
      <c r="BD91">
        <v>23098.392119870136</v>
      </c>
      <c r="BE91">
        <v>26049.142836161242</v>
      </c>
      <c r="BF91">
        <v>29597.997336017346</v>
      </c>
      <c r="BG91">
        <v>17916.750569765631</v>
      </c>
      <c r="BH91">
        <v>34514.608463605298</v>
      </c>
      <c r="BI91">
        <v>43607.715706811097</v>
      </c>
      <c r="BJ91">
        <v>43318.974891142701</v>
      </c>
      <c r="BK91">
        <v>47211.84399161028</v>
      </c>
      <c r="BL91">
        <v>53500.972597595901</v>
      </c>
      <c r="BM91">
        <v>34626.700156880579</v>
      </c>
      <c r="BN91">
        <v>62091.344040945769</v>
      </c>
    </row>
    <row r="92" spans="1:66">
      <c r="A92">
        <v>2003</v>
      </c>
      <c r="B92">
        <v>37893.41361076825</v>
      </c>
      <c r="C92">
        <v>41055.904944370486</v>
      </c>
      <c r="D92">
        <v>48199.037903354423</v>
      </c>
      <c r="E92">
        <v>28384.999968771986</v>
      </c>
      <c r="F92">
        <v>55494.223975918198</v>
      </c>
      <c r="G92">
        <v>66295.662314257817</v>
      </c>
      <c r="H92">
        <v>69162.388517084153</v>
      </c>
      <c r="I92">
        <v>73360.375679112447</v>
      </c>
      <c r="J92">
        <v>86531.08380649233</v>
      </c>
      <c r="K92">
        <v>52354.148018578759</v>
      </c>
      <c r="L92">
        <v>99010.873340167018</v>
      </c>
      <c r="M92">
        <v>158481.91628845388</v>
      </c>
      <c r="N92">
        <v>174069.70444300253</v>
      </c>
      <c r="O92">
        <v>179526.96054007005</v>
      </c>
      <c r="P92">
        <v>221980.90381320316</v>
      </c>
      <c r="Q92">
        <v>123464.32011402512</v>
      </c>
      <c r="R92">
        <v>250125.40884886755</v>
      </c>
      <c r="S92">
        <v>233362.2856405061</v>
      </c>
      <c r="T92">
        <v>257439.00842237676</v>
      </c>
      <c r="U92">
        <v>263822.70012583543</v>
      </c>
      <c r="V92">
        <v>333768.82592799678</v>
      </c>
      <c r="W92">
        <v>175131.04632303116</v>
      </c>
      <c r="X92">
        <v>368387.72718892299</v>
      </c>
      <c r="Y92">
        <v>628140.29263035953</v>
      </c>
      <c r="Z92">
        <v>691847.64699678554</v>
      </c>
      <c r="AA92">
        <v>698443.79249596852</v>
      </c>
      <c r="AB92">
        <v>910844.72498782864</v>
      </c>
      <c r="AC92">
        <v>442207.71834778209</v>
      </c>
      <c r="AD92">
        <v>987371.08777889283</v>
      </c>
      <c r="AE92">
        <v>984087.4353088754</v>
      </c>
      <c r="AF92">
        <v>1077361.5823749043</v>
      </c>
      <c r="AG92">
        <v>1079377.5838395606</v>
      </c>
      <c r="AH92">
        <v>1413537.0238253046</v>
      </c>
      <c r="AI92">
        <v>688258.78154017869</v>
      </c>
      <c r="AJ92">
        <v>1542879.3269348543</v>
      </c>
      <c r="AK92">
        <v>2838677.487418158</v>
      </c>
      <c r="AL92">
        <v>3053079.0130981267</v>
      </c>
      <c r="AM92">
        <v>3011629.1609270293</v>
      </c>
      <c r="AN92">
        <v>3965273.9852884482</v>
      </c>
      <c r="AO92">
        <v>2009512.2546946532</v>
      </c>
      <c r="AP92">
        <v>4433338.7502654241</v>
      </c>
      <c r="AQ92">
        <v>12622095.565352902</v>
      </c>
      <c r="AR92">
        <v>13414892.161924632</v>
      </c>
      <c r="AS92">
        <v>12997246.42140238</v>
      </c>
      <c r="AT92">
        <v>17008371.686459385</v>
      </c>
      <c r="AU92">
        <v>9279639.070330264</v>
      </c>
      <c r="AV92">
        <v>19695066.852722172</v>
      </c>
      <c r="AW92">
        <v>9491.1649072786695</v>
      </c>
      <c r="AX92">
        <v>6624.4387044523464</v>
      </c>
      <c r="AY92">
        <v>8751.43420962852</v>
      </c>
      <c r="AZ92">
        <v>9866.9920002165218</v>
      </c>
      <c r="BA92">
        <v>4415.851918965217</v>
      </c>
      <c r="BB92">
        <v>11977.574611669379</v>
      </c>
      <c r="BC92">
        <v>24494.691091025397</v>
      </c>
      <c r="BD92">
        <v>22762.714629408874</v>
      </c>
      <c r="BE92">
        <v>25670.232100403868</v>
      </c>
      <c r="BF92">
        <v>28889.941691149004</v>
      </c>
      <c r="BG92">
        <v>17820.631063743858</v>
      </c>
      <c r="BH92">
        <v>33868.536767812708</v>
      </c>
      <c r="BI92">
        <v>43249.098820708816</v>
      </c>
      <c r="BJ92">
        <v>42935.559535604552</v>
      </c>
      <c r="BK92">
        <v>46818.729463873067</v>
      </c>
      <c r="BL92">
        <v>52668.628804814609</v>
      </c>
      <c r="BM92">
        <v>34576.604994717156</v>
      </c>
      <c r="BN92">
        <v>61232.239462991885</v>
      </c>
    </row>
    <row r="93" spans="1:66">
      <c r="A93">
        <v>2004</v>
      </c>
      <c r="B93">
        <v>39918.129280842855</v>
      </c>
      <c r="C93">
        <v>42908.999047497462</v>
      </c>
      <c r="D93">
        <v>50669.444291811225</v>
      </c>
      <c r="E93">
        <v>30017.555191471103</v>
      </c>
      <c r="F93">
        <v>58277.963038972339</v>
      </c>
      <c r="G93">
        <v>70148.971628511033</v>
      </c>
      <c r="H93">
        <v>73016.025739926103</v>
      </c>
      <c r="I93">
        <v>76852.98956525937</v>
      </c>
      <c r="J93">
        <v>91286.752342704247</v>
      </c>
      <c r="K93">
        <v>55401.280409843996</v>
      </c>
      <c r="L93">
        <v>104409.72805563193</v>
      </c>
      <c r="M93">
        <v>174623.43546548727</v>
      </c>
      <c r="N93">
        <v>190089.28081461258</v>
      </c>
      <c r="O93">
        <v>194298.83000036801</v>
      </c>
      <c r="P93">
        <v>242289.69461418033</v>
      </c>
      <c r="Q93">
        <v>135736.92310000761</v>
      </c>
      <c r="R93">
        <v>273608.31803662912</v>
      </c>
      <c r="S93">
        <v>263549.19700412353</v>
      </c>
      <c r="T93">
        <v>287235.85360239283</v>
      </c>
      <c r="U93">
        <v>291487.84266548953</v>
      </c>
      <c r="V93">
        <v>372448.72145085077</v>
      </c>
      <c r="W93">
        <v>197744.54453299858</v>
      </c>
      <c r="X93">
        <v>412547.95636465529</v>
      </c>
      <c r="Y93">
        <v>749162.53651034017</v>
      </c>
      <c r="Z93">
        <v>812761.26467659057</v>
      </c>
      <c r="AA93">
        <v>811505.96456382924</v>
      </c>
      <c r="AB93">
        <v>1066856.3002620712</v>
      </c>
      <c r="AC93">
        <v>531755.1638409833</v>
      </c>
      <c r="AD93">
        <v>1166449.5713838225</v>
      </c>
      <c r="AE93">
        <v>1197360.3625599933</v>
      </c>
      <c r="AF93">
        <v>1291756.4696055427</v>
      </c>
      <c r="AG93">
        <v>1281085.2931495367</v>
      </c>
      <c r="AH93">
        <v>1690154.0938432913</v>
      </c>
      <c r="AI93">
        <v>845620.60762649751</v>
      </c>
      <c r="AJ93">
        <v>1862800.8670079659</v>
      </c>
      <c r="AK93">
        <v>3595604.7207761067</v>
      </c>
      <c r="AL93">
        <v>3819943.8247331423</v>
      </c>
      <c r="AM93">
        <v>3739767.3533616015</v>
      </c>
      <c r="AN93">
        <v>4950160.0667730607</v>
      </c>
      <c r="AO93">
        <v>2574538.4956493969</v>
      </c>
      <c r="AP93">
        <v>5584028.2495906819</v>
      </c>
      <c r="AQ93">
        <v>16454405.319321062</v>
      </c>
      <c r="AR93">
        <v>17344662.778535925</v>
      </c>
      <c r="AS93">
        <v>16748116.276232876</v>
      </c>
      <c r="AT93">
        <v>22079820.04881442</v>
      </c>
      <c r="AU93">
        <v>12095490.332332004</v>
      </c>
      <c r="AV93">
        <v>25579934.440747086</v>
      </c>
      <c r="AW93">
        <v>9687.286933174666</v>
      </c>
      <c r="AX93">
        <v>6820.2328217596068</v>
      </c>
      <c r="AY93">
        <v>8965.008529735549</v>
      </c>
      <c r="AZ93">
        <v>10052.136240918215</v>
      </c>
      <c r="BA93">
        <v>4633.8299730982135</v>
      </c>
      <c r="BB93">
        <v>12146.198022312748</v>
      </c>
      <c r="BC93">
        <v>24950.873038104579</v>
      </c>
      <c r="BD93">
        <v>23232.445777090656</v>
      </c>
      <c r="BE93">
        <v>26087.906719400737</v>
      </c>
      <c r="BF93">
        <v>29378.305367103545</v>
      </c>
      <c r="BG93">
        <v>18270.958757189266</v>
      </c>
      <c r="BH93">
        <v>34352.368039232693</v>
      </c>
      <c r="BI93">
        <v>44030.355669266974</v>
      </c>
      <c r="BJ93">
        <v>43747.711971254474</v>
      </c>
      <c r="BK93">
        <v>47491.529456482225</v>
      </c>
      <c r="BL93">
        <v>53536.016774835211</v>
      </c>
      <c r="BM93">
        <v>35317.369737303081</v>
      </c>
      <c r="BN93">
        <v>62110.080560382623</v>
      </c>
    </row>
    <row r="94" spans="1:66">
      <c r="A94">
        <v>2005</v>
      </c>
      <c r="B94">
        <v>41876.053730762025</v>
      </c>
      <c r="C94">
        <v>44641.414455664577</v>
      </c>
      <c r="D94">
        <v>53068.757754512342</v>
      </c>
      <c r="E94">
        <v>31569.566824821417</v>
      </c>
      <c r="F94">
        <v>61030.2065933466</v>
      </c>
      <c r="G94">
        <v>73788.740181144225</v>
      </c>
      <c r="H94">
        <v>76591.516770447692</v>
      </c>
      <c r="I94">
        <v>80057.025214057896</v>
      </c>
      <c r="J94">
        <v>95721.571829221328</v>
      </c>
      <c r="K94">
        <v>58222.729453681291</v>
      </c>
      <c r="L94">
        <v>109648.48333103803</v>
      </c>
      <c r="M94">
        <v>191409.59012352661</v>
      </c>
      <c r="N94">
        <v>206455.29753077452</v>
      </c>
      <c r="O94">
        <v>209808.51418328108</v>
      </c>
      <c r="P94">
        <v>263493.87118543871</v>
      </c>
      <c r="Q94">
        <v>147791.07982503693</v>
      </c>
      <c r="R94">
        <v>298403.87527154048</v>
      </c>
      <c r="S94">
        <v>295272.82218962366</v>
      </c>
      <c r="T94">
        <v>318508.00445207051</v>
      </c>
      <c r="U94">
        <v>321163.63470607443</v>
      </c>
      <c r="V94">
        <v>412420.07363922097</v>
      </c>
      <c r="W94">
        <v>220630.2891370334</v>
      </c>
      <c r="X94">
        <v>459098.46551261039</v>
      </c>
      <c r="Y94">
        <v>876119.53129463247</v>
      </c>
      <c r="Z94">
        <v>938622.23747520742</v>
      </c>
      <c r="AA94">
        <v>930358.05885560124</v>
      </c>
      <c r="AB94">
        <v>1228114.7953289393</v>
      </c>
      <c r="AC94">
        <v>626685.79667915497</v>
      </c>
      <c r="AD94">
        <v>1355718.6388654534</v>
      </c>
      <c r="AE94">
        <v>1422324.9287450383</v>
      </c>
      <c r="AF94">
        <v>1515994.4669684602</v>
      </c>
      <c r="AG94">
        <v>1492674.5191081127</v>
      </c>
      <c r="AH94">
        <v>1975077.9940042486</v>
      </c>
      <c r="AI94">
        <v>1013374.5642342155</v>
      </c>
      <c r="AJ94">
        <v>2198124.6283118683</v>
      </c>
      <c r="AK94">
        <v>4390888.0705989925</v>
      </c>
      <c r="AL94">
        <v>4617822.5589638762</v>
      </c>
      <c r="AM94">
        <v>4489987.2065779185</v>
      </c>
      <c r="AN94">
        <v>5978131.4839633396</v>
      </c>
      <c r="AO94">
        <v>3158945.208408094</v>
      </c>
      <c r="AP94">
        <v>6787253.1552868979</v>
      </c>
      <c r="AQ94">
        <v>20400073.642489359</v>
      </c>
      <c r="AR94">
        <v>21326001.873202071</v>
      </c>
      <c r="AS94">
        <v>20448917.776476301</v>
      </c>
      <c r="AT94">
        <v>27264474.529048558</v>
      </c>
      <c r="AU94">
        <v>14879174.289570449</v>
      </c>
      <c r="AV94">
        <v>31642610.661066826</v>
      </c>
      <c r="AW94">
        <v>9963.3672803798218</v>
      </c>
      <c r="AX94">
        <v>7160.5906910763524</v>
      </c>
      <c r="AY94">
        <v>9225.8036972712671</v>
      </c>
      <c r="AZ94">
        <v>10415.943679803357</v>
      </c>
      <c r="BA94">
        <v>4916.4041959615415</v>
      </c>
      <c r="BB94">
        <v>12411.929855655164</v>
      </c>
      <c r="BC94">
        <v>25261.216353788175</v>
      </c>
      <c r="BD94">
        <v>23589.471086316193</v>
      </c>
      <c r="BE94">
        <v>26289.514485929409</v>
      </c>
      <c r="BF94">
        <v>29688.189595520511</v>
      </c>
      <c r="BG94">
        <v>18656.065380353026</v>
      </c>
      <c r="BH94">
        <v>34655.35451799172</v>
      </c>
      <c r="BI94">
        <v>44383.527695548619</v>
      </c>
      <c r="BJ94">
        <v>44125.571580365977</v>
      </c>
      <c r="BK94">
        <v>47619.152971752097</v>
      </c>
      <c r="BL94">
        <v>53778.496990166961</v>
      </c>
      <c r="BM94">
        <v>35830.641860842385</v>
      </c>
      <c r="BN94">
        <v>62459.635345912408</v>
      </c>
    </row>
    <row r="95" spans="1:66">
      <c r="A95">
        <v>2006</v>
      </c>
      <c r="B95">
        <v>43316.813458117373</v>
      </c>
      <c r="C95">
        <v>45839.661006587456</v>
      </c>
      <c r="D95">
        <v>54691.456837462254</v>
      </c>
      <c r="E95">
        <v>32846.594955250403</v>
      </c>
      <c r="F95">
        <v>62850.493021196817</v>
      </c>
      <c r="G95">
        <v>76508.17264082162</v>
      </c>
      <c r="H95">
        <v>79276.359453438694</v>
      </c>
      <c r="I95">
        <v>82334.752694204362</v>
      </c>
      <c r="J95">
        <v>98766.58351201113</v>
      </c>
      <c r="K95">
        <v>60594.06299692233</v>
      </c>
      <c r="L95">
        <v>113170.59396310039</v>
      </c>
      <c r="M95">
        <v>201605.03907813018</v>
      </c>
      <c r="N95">
        <v>216557.17697623631</v>
      </c>
      <c r="O95">
        <v>218606.72555433182</v>
      </c>
      <c r="P95">
        <v>275589.75738219608</v>
      </c>
      <c r="Q95">
        <v>156205.44628575543</v>
      </c>
      <c r="R95">
        <v>312566.96447986341</v>
      </c>
      <c r="S95">
        <v>313021.874418299</v>
      </c>
      <c r="T95">
        <v>336407.20476109802</v>
      </c>
      <c r="U95">
        <v>336760.96755150019</v>
      </c>
      <c r="V95">
        <v>433904.63778353302</v>
      </c>
      <c r="W95">
        <v>235372.59136522084</v>
      </c>
      <c r="X95">
        <v>484290.92301452206</v>
      </c>
      <c r="Y95">
        <v>943193.65442606644</v>
      </c>
      <c r="Z95">
        <v>1005709.7624660679</v>
      </c>
      <c r="AA95">
        <v>988555.40985405596</v>
      </c>
      <c r="AB95">
        <v>1307184.6185536934</v>
      </c>
      <c r="AC95">
        <v>681032.25169883913</v>
      </c>
      <c r="AD95">
        <v>1451866.3761654105</v>
      </c>
      <c r="AE95">
        <v>1538964.8347261229</v>
      </c>
      <c r="AF95">
        <v>1631978.5998869266</v>
      </c>
      <c r="AG95">
        <v>1592123.4173711718</v>
      </c>
      <c r="AH95">
        <v>2110722.0726127638</v>
      </c>
      <c r="AI95">
        <v>1111158.2784887278</v>
      </c>
      <c r="AJ95">
        <v>2367650.835237009</v>
      </c>
      <c r="AK95">
        <v>4787201.1408555573</v>
      </c>
      <c r="AL95">
        <v>5016603.083869352</v>
      </c>
      <c r="AM95">
        <v>4823356.5975455688</v>
      </c>
      <c r="AN95">
        <v>6419761.4759356109</v>
      </c>
      <c r="AO95">
        <v>3509430.0387436934</v>
      </c>
      <c r="AP95">
        <v>7359568.9224244058</v>
      </c>
      <c r="AQ95">
        <v>22381745.857554104</v>
      </c>
      <c r="AR95">
        <v>23275840.741323091</v>
      </c>
      <c r="AS95">
        <v>21942738.276470345</v>
      </c>
      <c r="AT95">
        <v>29261229.491045263</v>
      </c>
      <c r="AU95">
        <v>16807931.448420864</v>
      </c>
      <c r="AV95">
        <v>34581784.033813722</v>
      </c>
      <c r="AW95">
        <v>10125.454275413131</v>
      </c>
      <c r="AX95">
        <v>7357.2674627960532</v>
      </c>
      <c r="AY95">
        <v>9344.5693189705435</v>
      </c>
      <c r="AZ95">
        <v>10616.330162913375</v>
      </c>
      <c r="BA95">
        <v>5099.1269135784742</v>
      </c>
      <c r="BB95">
        <v>12530.392079293253</v>
      </c>
      <c r="BC95">
        <v>25729.232833671496</v>
      </c>
      <c r="BD95">
        <v>24067.884178326371</v>
      </c>
      <c r="BE95">
        <v>26643.320501282527</v>
      </c>
      <c r="BF95">
        <v>30147.201221380703</v>
      </c>
      <c r="BG95">
        <v>19140.055918527622</v>
      </c>
      <c r="BH95">
        <v>35104.218414678311</v>
      </c>
      <c r="BI95">
        <v>45233.956031494461</v>
      </c>
      <c r="BJ95">
        <v>44956.155072739268</v>
      </c>
      <c r="BK95">
        <v>48266.759479172506</v>
      </c>
      <c r="BL95">
        <v>54560.790044464855</v>
      </c>
      <c r="BM95">
        <v>36691.217174714053</v>
      </c>
      <c r="BN95">
        <v>63321.501333909633</v>
      </c>
    </row>
    <row r="96" spans="1:66">
      <c r="A96">
        <v>2007</v>
      </c>
      <c r="B96">
        <v>44758.028134037711</v>
      </c>
      <c r="C96">
        <v>46856.374156753402</v>
      </c>
      <c r="D96">
        <v>56178.649617723779</v>
      </c>
      <c r="E96">
        <v>34187.464382782156</v>
      </c>
      <c r="F96">
        <v>65063.201703880011</v>
      </c>
      <c r="G96">
        <v>79213.027966714377</v>
      </c>
      <c r="H96">
        <v>82002.636131188759</v>
      </c>
      <c r="I96">
        <v>84475.154166739783</v>
      </c>
      <c r="J96">
        <v>101718.64587262156</v>
      </c>
      <c r="K96">
        <v>63020.980348609548</v>
      </c>
      <c r="L96">
        <v>117230.66823337181</v>
      </c>
      <c r="M96">
        <v>211181.62206094075</v>
      </c>
      <c r="N96">
        <v>226167.93865978753</v>
      </c>
      <c r="O96">
        <v>226507.49100782213</v>
      </c>
      <c r="P96">
        <v>287301.62356869853</v>
      </c>
      <c r="Q96">
        <v>163802.77503519834</v>
      </c>
      <c r="R96">
        <v>327129.50993779895</v>
      </c>
      <c r="S96">
        <v>330185.96957606729</v>
      </c>
      <c r="T96">
        <v>353572.74527908635</v>
      </c>
      <c r="U96">
        <v>351068.58805422316</v>
      </c>
      <c r="V96">
        <v>455225.10343748773</v>
      </c>
      <c r="W96">
        <v>248386.30648652246</v>
      </c>
      <c r="X96">
        <v>510400.42058533768</v>
      </c>
      <c r="Y96">
        <v>1009714.9224840432</v>
      </c>
      <c r="Z96">
        <v>1074468.1668439598</v>
      </c>
      <c r="AA96">
        <v>1047218.869067604</v>
      </c>
      <c r="AB96">
        <v>1392684.0948826412</v>
      </c>
      <c r="AC96">
        <v>731980.52157867432</v>
      </c>
      <c r="AD96">
        <v>1553730.2250976299</v>
      </c>
      <c r="AE96">
        <v>1659780.3625447522</v>
      </c>
      <c r="AF96">
        <v>1755712.3596581658</v>
      </c>
      <c r="AG96">
        <v>1697495.0406771663</v>
      </c>
      <c r="AH96">
        <v>2266494.7045962424</v>
      </c>
      <c r="AI96">
        <v>1203437.762314677</v>
      </c>
      <c r="AJ96">
        <v>2550023.5121098734</v>
      </c>
      <c r="AK96">
        <v>5264266.1406748155</v>
      </c>
      <c r="AL96">
        <v>5509085.5609126836</v>
      </c>
      <c r="AM96">
        <v>5240206.8280613646</v>
      </c>
      <c r="AN96">
        <v>7048698.1949127326</v>
      </c>
      <c r="AO96">
        <v>3864420.0564166564</v>
      </c>
      <c r="AP96">
        <v>8089303.445758855</v>
      </c>
      <c r="AQ96">
        <v>25661183.631934877</v>
      </c>
      <c r="AR96">
        <v>26646408.809120011</v>
      </c>
      <c r="AS96">
        <v>24866889.585917499</v>
      </c>
      <c r="AT96">
        <v>33625347.284958132</v>
      </c>
      <c r="AU96">
        <v>19214857.011439607</v>
      </c>
      <c r="AV96">
        <v>39617216.405620508</v>
      </c>
      <c r="AW96">
        <v>10303.028301361057</v>
      </c>
      <c r="AX96">
        <v>7513.4201368866634</v>
      </c>
      <c r="AY96">
        <v>9237.5941467670273</v>
      </c>
      <c r="AZ96">
        <v>10638.653362825988</v>
      </c>
      <c r="BA96">
        <v>5353.9484169547641</v>
      </c>
      <c r="BB96">
        <v>12895.735174388219</v>
      </c>
      <c r="BC96">
        <v>26266.51769771515</v>
      </c>
      <c r="BD96">
        <v>24601.371408954394</v>
      </c>
      <c r="BE96">
        <v>26895.138951079094</v>
      </c>
      <c r="BF96">
        <v>30498.319178726579</v>
      </c>
      <c r="BG96">
        <v>19785.763199180361</v>
      </c>
      <c r="BH96">
        <v>35944.723011222341</v>
      </c>
      <c r="BI96">
        <v>46220.879443157777</v>
      </c>
      <c r="BJ96">
        <v>45961.310499039071</v>
      </c>
      <c r="BK96">
        <v>48967.069956469189</v>
      </c>
      <c r="BL96">
        <v>55322.901448602322</v>
      </c>
      <c r="BM96">
        <v>37825.531676962353</v>
      </c>
      <c r="BN96">
        <v>64755.957807265004</v>
      </c>
    </row>
    <row r="97" spans="1:66">
      <c r="A97">
        <v>2008</v>
      </c>
      <c r="B97">
        <v>41527.449987396256</v>
      </c>
      <c r="C97">
        <v>44157.185972751147</v>
      </c>
      <c r="D97">
        <v>52519.459131664669</v>
      </c>
      <c r="E97">
        <v>31329.351088877269</v>
      </c>
      <c r="F97">
        <v>59973.308127433011</v>
      </c>
      <c r="G97">
        <v>73732.752278551852</v>
      </c>
      <c r="H97">
        <v>76483.508813801396</v>
      </c>
      <c r="I97">
        <v>79888.646078598977</v>
      </c>
      <c r="J97">
        <v>95587.916436541826</v>
      </c>
      <c r="K97">
        <v>58128.058660657014</v>
      </c>
      <c r="L97">
        <v>108512.04099206177</v>
      </c>
      <c r="M97">
        <v>188045.31810870659</v>
      </c>
      <c r="N97">
        <v>203892.99592478792</v>
      </c>
      <c r="O97">
        <v>207431.98122547235</v>
      </c>
      <c r="P97">
        <v>261896.21044447573</v>
      </c>
      <c r="Q97">
        <v>143859.85018777999</v>
      </c>
      <c r="R97">
        <v>292001.76292849099</v>
      </c>
      <c r="S97">
        <v>285989.63083086931</v>
      </c>
      <c r="T97">
        <v>311166.19886672829</v>
      </c>
      <c r="U97">
        <v>314156.52797420463</v>
      </c>
      <c r="V97">
        <v>406475.18904105434</v>
      </c>
      <c r="W97">
        <v>210869.23323429175</v>
      </c>
      <c r="X97">
        <v>443753.40540001378</v>
      </c>
      <c r="Y97">
        <v>827194.76755428093</v>
      </c>
      <c r="Z97">
        <v>897382.97718960443</v>
      </c>
      <c r="AA97">
        <v>889626.94105348783</v>
      </c>
      <c r="AB97">
        <v>1188790.3721254608</v>
      </c>
      <c r="AC97">
        <v>574514.91015087231</v>
      </c>
      <c r="AD97">
        <v>1275260.9098667745</v>
      </c>
      <c r="AE97">
        <v>1336400.9618203407</v>
      </c>
      <c r="AF97">
        <v>1440943.3684729207</v>
      </c>
      <c r="AG97">
        <v>1416589.4003491304</v>
      </c>
      <c r="AH97">
        <v>1903255.7140106189</v>
      </c>
      <c r="AI97">
        <v>923080.91897898423</v>
      </c>
      <c r="AJ97">
        <v>2055382.5284869038</v>
      </c>
      <c r="AK97">
        <v>4127071.3676112229</v>
      </c>
      <c r="AL97">
        <v>4382125.1420471175</v>
      </c>
      <c r="AM97">
        <v>4234468.1449691067</v>
      </c>
      <c r="AN97">
        <v>5746784.1658474831</v>
      </c>
      <c r="AO97">
        <v>2877504.4203390791</v>
      </c>
      <c r="AP97">
        <v>6321354.8964313064</v>
      </c>
      <c r="AQ97">
        <v>19867533.096657567</v>
      </c>
      <c r="AR97">
        <v>20885498.830133796</v>
      </c>
      <c r="AS97">
        <v>19781591.183790997</v>
      </c>
      <c r="AT97">
        <v>26981006.274879847</v>
      </c>
      <c r="AU97">
        <v>14183281.479603346</v>
      </c>
      <c r="AV97">
        <v>30485097.796297934</v>
      </c>
      <c r="AW97">
        <v>9322.1476962406687</v>
      </c>
      <c r="AX97">
        <v>6571.3911609911202</v>
      </c>
      <c r="AY97">
        <v>8425.7258669033272</v>
      </c>
      <c r="AZ97">
        <v>9451.0018267875203</v>
      </c>
      <c r="BA97">
        <v>4530.6435170975283</v>
      </c>
      <c r="BB97">
        <v>11434.575262804263</v>
      </c>
      <c r="BC97">
        <v>25247.686862806215</v>
      </c>
      <c r="BD97">
        <v>23486.833772130514</v>
      </c>
      <c r="BE97">
        <v>26015.542055782123</v>
      </c>
      <c r="BF97">
        <v>29255.375652463441</v>
      </c>
      <c r="BG97">
        <v>18825.962300110295</v>
      </c>
      <c r="BH97">
        <v>34192.368705093235</v>
      </c>
      <c r="BI97">
        <v>45154.610821013142</v>
      </c>
      <c r="BJ97">
        <v>44631.137036054744</v>
      </c>
      <c r="BK97">
        <v>48002.812291880626</v>
      </c>
      <c r="BL97">
        <v>54010.842934558343</v>
      </c>
      <c r="BM97">
        <v>36695.110778876253</v>
      </c>
      <c r="BN97">
        <v>62639.610507954443</v>
      </c>
    </row>
    <row r="98" spans="1:66">
      <c r="A98">
        <v>2009</v>
      </c>
      <c r="B98">
        <v>37303.977398528375</v>
      </c>
      <c r="C98">
        <v>40131.782386933337</v>
      </c>
      <c r="D98">
        <v>46551.634334317787</v>
      </c>
      <c r="E98">
        <v>28718.050503644012</v>
      </c>
      <c r="F98">
        <v>54055.219842068844</v>
      </c>
      <c r="G98">
        <v>66806.981307284485</v>
      </c>
      <c r="H98">
        <v>69364.840103387425</v>
      </c>
      <c r="I98">
        <v>73207.834278815179</v>
      </c>
      <c r="J98">
        <v>85815.103001933676</v>
      </c>
      <c r="K98">
        <v>53643.795778225329</v>
      </c>
      <c r="L98">
        <v>98443.575687930235</v>
      </c>
      <c r="M98">
        <v>162376.10621865606</v>
      </c>
      <c r="N98">
        <v>177967.39823257973</v>
      </c>
      <c r="O98">
        <v>182906.15513020323</v>
      </c>
      <c r="P98">
        <v>226566.05438312839</v>
      </c>
      <c r="Q98">
        <v>127496.275037445</v>
      </c>
      <c r="R98">
        <v>254542.27620970635</v>
      </c>
      <c r="S98">
        <v>238871.455210727</v>
      </c>
      <c r="T98">
        <v>263555.1550220428</v>
      </c>
      <c r="U98">
        <v>268943.01283047115</v>
      </c>
      <c r="V98">
        <v>341991.72774133331</v>
      </c>
      <c r="W98">
        <v>180299.94556619858</v>
      </c>
      <c r="X98">
        <v>374994.6650432435</v>
      </c>
      <c r="Y98">
        <v>640488.61631880933</v>
      </c>
      <c r="Z98">
        <v>707443.0239283737</v>
      </c>
      <c r="AA98">
        <v>709130.07372799481</v>
      </c>
      <c r="AB98">
        <v>938868.64346791361</v>
      </c>
      <c r="AC98">
        <v>445844.34758402623</v>
      </c>
      <c r="AD98">
        <v>998774.92998922884</v>
      </c>
      <c r="AE98">
        <v>1005703.6832786285</v>
      </c>
      <c r="AF98">
        <v>1104377.0697212105</v>
      </c>
      <c r="AG98">
        <v>1096738.7898019622</v>
      </c>
      <c r="AH98">
        <v>1462794.4796928968</v>
      </c>
      <c r="AI98">
        <v>688904.28791632282</v>
      </c>
      <c r="AJ98">
        <v>1563504.9530290416</v>
      </c>
      <c r="AK98">
        <v>2962583.2293481333</v>
      </c>
      <c r="AL98">
        <v>3185871.1302912557</v>
      </c>
      <c r="AM98">
        <v>3095081.4088660805</v>
      </c>
      <c r="AN98">
        <v>4204769.6836806722</v>
      </c>
      <c r="AO98">
        <v>2024672.2383117138</v>
      </c>
      <c r="AP98">
        <v>4569304.4278079076</v>
      </c>
      <c r="AQ98">
        <v>13916718.917100236</v>
      </c>
      <c r="AR98">
        <v>14746285.090211114</v>
      </c>
      <c r="AS98">
        <v>13910819.611826142</v>
      </c>
      <c r="AT98">
        <v>19118528.734517571</v>
      </c>
      <c r="AU98">
        <v>9772497.3593501989</v>
      </c>
      <c r="AV98">
        <v>21386784.988926403</v>
      </c>
      <c r="AW98">
        <v>7800.9734897722774</v>
      </c>
      <c r="AX98">
        <v>5243.1146936693331</v>
      </c>
      <c r="AY98">
        <v>7055.7304950514826</v>
      </c>
      <c r="AZ98">
        <v>7288.1656667019033</v>
      </c>
      <c r="BA98">
        <v>3792.3052290626906</v>
      </c>
      <c r="BB98">
        <v>9666.8639962074558</v>
      </c>
      <c r="BC98">
        <v>23407.07419629196</v>
      </c>
      <c r="BD98">
        <v>21674.708416967107</v>
      </c>
      <c r="BE98">
        <v>24267.963193236676</v>
      </c>
      <c r="BF98">
        <v>26550.032106672166</v>
      </c>
      <c r="BG98">
        <v>17742.692222110567</v>
      </c>
      <c r="BH98">
        <v>31778.880245664674</v>
      </c>
      <c r="BI98">
        <v>42914.70007944158</v>
      </c>
      <c r="BJ98">
        <v>42214.200571089328</v>
      </c>
      <c r="BK98">
        <v>45783.254065968162</v>
      </c>
      <c r="BL98">
        <v>50627.365156634994</v>
      </c>
      <c r="BM98">
        <v>35180.675963420414</v>
      </c>
      <c r="BN98">
        <v>59418.900557486195</v>
      </c>
    </row>
    <row r="99" spans="1:66">
      <c r="A99">
        <v>2010</v>
      </c>
      <c r="B99">
        <v>38309.232799925776</v>
      </c>
      <c r="C99">
        <v>40861.317447433517</v>
      </c>
      <c r="D99">
        <v>47601.040421203666</v>
      </c>
      <c r="E99">
        <v>29616.465172003642</v>
      </c>
      <c r="F99">
        <v>55198.135410709336</v>
      </c>
      <c r="G99">
        <v>68793.732571698129</v>
      </c>
      <c r="H99">
        <v>71295.904991577292</v>
      </c>
      <c r="I99">
        <v>74758.277481350888</v>
      </c>
      <c r="J99">
        <v>87881.846094234133</v>
      </c>
      <c r="K99">
        <v>55373.744723856849</v>
      </c>
      <c r="L99">
        <v>100749.352049519</v>
      </c>
      <c r="M99">
        <v>172561.4971061176</v>
      </c>
      <c r="N99">
        <v>187916.19571284432</v>
      </c>
      <c r="O99">
        <v>192035.06403979362</v>
      </c>
      <c r="P99">
        <v>238559.14544988633</v>
      </c>
      <c r="Q99">
        <v>135483.4598389098</v>
      </c>
      <c r="R99">
        <v>268270.70343966113</v>
      </c>
      <c r="S99">
        <v>258476.39799534448</v>
      </c>
      <c r="T99">
        <v>282905.00691089843</v>
      </c>
      <c r="U99">
        <v>287035.11315688223</v>
      </c>
      <c r="V99">
        <v>365476.57661414862</v>
      </c>
      <c r="W99">
        <v>195438.36806397716</v>
      </c>
      <c r="X99">
        <v>401852.15622375236</v>
      </c>
      <c r="Y99">
        <v>723431.55917189387</v>
      </c>
      <c r="Z99">
        <v>790650.07345445745</v>
      </c>
      <c r="AA99">
        <v>789164.98066638154</v>
      </c>
      <c r="AB99">
        <v>1040195.7417310792</v>
      </c>
      <c r="AC99">
        <v>511204.19990974676</v>
      </c>
      <c r="AD99">
        <v>1117307.6405905383</v>
      </c>
      <c r="AE99">
        <v>1157491.1340293298</v>
      </c>
      <c r="AF99">
        <v>1257694.9641590666</v>
      </c>
      <c r="AG99">
        <v>1245331.3167509274</v>
      </c>
      <c r="AH99">
        <v>1650816.9887666979</v>
      </c>
      <c r="AI99">
        <v>808655.72228494671</v>
      </c>
      <c r="AJ99">
        <v>1782624.3071304518</v>
      </c>
      <c r="AK99">
        <v>3547105.9715814348</v>
      </c>
      <c r="AL99">
        <v>3781437.314293073</v>
      </c>
      <c r="AM99">
        <v>3683746.6565055423</v>
      </c>
      <c r="AN99">
        <v>4916863.9225485511</v>
      </c>
      <c r="AO99">
        <v>2500259.1494353777</v>
      </c>
      <c r="AP99">
        <v>5422961.9161668802</v>
      </c>
      <c r="AQ99">
        <v>17475438.245444439</v>
      </c>
      <c r="AR99">
        <v>18320160.852504756</v>
      </c>
      <c r="AS99">
        <v>17503438.891019609</v>
      </c>
      <c r="AT99">
        <v>23284303.688304264</v>
      </c>
      <c r="AU99">
        <v>12774864.326050619</v>
      </c>
      <c r="AV99">
        <v>26730729.419441018</v>
      </c>
      <c r="AW99">
        <v>7824.7330281534214</v>
      </c>
      <c r="AX99">
        <v>5322.5606082742561</v>
      </c>
      <c r="AY99">
        <v>6964.3574135161443</v>
      </c>
      <c r="AZ99">
        <v>7320.2347481731986</v>
      </c>
      <c r="BA99">
        <v>3859.1856201504365</v>
      </c>
      <c r="BB99">
        <v>9646.9187718996782</v>
      </c>
      <c r="BC99">
        <v>23392.314543682227</v>
      </c>
      <c r="BD99">
        <v>21686.236920712596</v>
      </c>
      <c r="BE99">
        <v>24064.234492726842</v>
      </c>
      <c r="BF99">
        <v>26383.473195794479</v>
      </c>
      <c r="BG99">
        <v>17853.465764569628</v>
      </c>
      <c r="BH99">
        <v>31523.405629714696</v>
      </c>
      <c r="BI99">
        <v>42851.791438093242</v>
      </c>
      <c r="BJ99">
        <v>42140.832311260529</v>
      </c>
      <c r="BK99">
        <v>45439.0808417402</v>
      </c>
      <c r="BL99">
        <v>50212.521255321073</v>
      </c>
      <c r="BM99">
        <v>35346.315945093622</v>
      </c>
      <c r="BN99">
        <v>58869.014201983475</v>
      </c>
    </row>
    <row r="100" spans="1:66">
      <c r="A100">
        <v>2011</v>
      </c>
      <c r="B100">
        <v>38509.334353516962</v>
      </c>
      <c r="C100">
        <v>40937.776087801947</v>
      </c>
      <c r="D100">
        <v>48222.988197404673</v>
      </c>
      <c r="E100">
        <v>29492.575475436668</v>
      </c>
      <c r="F100">
        <v>55264.702980924099</v>
      </c>
      <c r="G100">
        <v>69229.444133223311</v>
      </c>
      <c r="H100">
        <v>71713.809362523956</v>
      </c>
      <c r="I100">
        <v>74957.12048828011</v>
      </c>
      <c r="J100">
        <v>88934.922312303461</v>
      </c>
      <c r="K100">
        <v>55239.453993344519</v>
      </c>
      <c r="L100">
        <v>100967.9876920844</v>
      </c>
      <c r="M100">
        <v>173829.16581909047</v>
      </c>
      <c r="N100">
        <v>189512.37636033201</v>
      </c>
      <c r="O100">
        <v>193117.76947602478</v>
      </c>
      <c r="P100">
        <v>241314.41838428041</v>
      </c>
      <c r="Q100">
        <v>135914.34561242163</v>
      </c>
      <c r="R100">
        <v>269577.4835730039</v>
      </c>
      <c r="S100">
        <v>259754.54533479924</v>
      </c>
      <c r="T100">
        <v>284923.35481148382</v>
      </c>
      <c r="U100">
        <v>288106.58370748261</v>
      </c>
      <c r="V100">
        <v>368718.30381797306</v>
      </c>
      <c r="W100">
        <v>196221.43848949147</v>
      </c>
      <c r="X100">
        <v>403427.8294764554</v>
      </c>
      <c r="Y100">
        <v>718091.94311873999</v>
      </c>
      <c r="Z100">
        <v>787629.75405869249</v>
      </c>
      <c r="AA100">
        <v>781351.70609151933</v>
      </c>
      <c r="AB100">
        <v>1035259.7390598163</v>
      </c>
      <c r="AC100">
        <v>509613.34743754682</v>
      </c>
      <c r="AD100">
        <v>1108664.7776962798</v>
      </c>
      <c r="AE100">
        <v>1138665.0631720158</v>
      </c>
      <c r="AF100">
        <v>1241813.8690512988</v>
      </c>
      <c r="AG100">
        <v>1221117.8528229075</v>
      </c>
      <c r="AH100">
        <v>1627446.6930526022</v>
      </c>
      <c r="AI100">
        <v>800753.37094538973</v>
      </c>
      <c r="AJ100">
        <v>1753396.4667949225</v>
      </c>
      <c r="AK100">
        <v>3406891.144150015</v>
      </c>
      <c r="AL100">
        <v>3645259.6956990431</v>
      </c>
      <c r="AM100">
        <v>3517463.031573867</v>
      </c>
      <c r="AN100">
        <v>4726369.0184170436</v>
      </c>
      <c r="AO100">
        <v>2422477.0420419192</v>
      </c>
      <c r="AP100">
        <v>5213121.3747477047</v>
      </c>
      <c r="AQ100">
        <v>15801986.964643627</v>
      </c>
      <c r="AR100">
        <v>16640406.9203727</v>
      </c>
      <c r="AS100">
        <v>15693076.760439103</v>
      </c>
      <c r="AT100">
        <v>20990549.856713112</v>
      </c>
      <c r="AU100">
        <v>11739521.507106775</v>
      </c>
      <c r="AV100">
        <v>24200364.810808081</v>
      </c>
      <c r="AW100">
        <v>7789.2245738106085</v>
      </c>
      <c r="AX100">
        <v>5304.8593445099605</v>
      </c>
      <c r="AY100">
        <v>6918.4316873237676</v>
      </c>
      <c r="AZ100">
        <v>7511.0540825058679</v>
      </c>
      <c r="BA100">
        <v>3745.6969575288172</v>
      </c>
      <c r="BB100">
        <v>9561.4182697637898</v>
      </c>
      <c r="BC100">
        <v>23473.797524008791</v>
      </c>
      <c r="BD100">
        <v>21731.218574981958</v>
      </c>
      <c r="BE100">
        <v>24028.887933554957</v>
      </c>
      <c r="BF100">
        <v>26768.384843307362</v>
      </c>
      <c r="BG100">
        <v>17667.934349105002</v>
      </c>
      <c r="BH100">
        <v>31452.171804026333</v>
      </c>
      <c r="BI100">
        <v>43079.513711756517</v>
      </c>
      <c r="BJ100">
        <v>42264.16761307195</v>
      </c>
      <c r="BK100">
        <v>45416.958241343935</v>
      </c>
      <c r="BL100">
        <v>50840.048294309221</v>
      </c>
      <c r="BM100">
        <v>35070.73108857523</v>
      </c>
      <c r="BN100">
        <v>58815.613721854512</v>
      </c>
    </row>
    <row r="101" spans="1:66">
      <c r="A101">
        <v>2012</v>
      </c>
      <c r="B101">
        <v>40789.870689715142</v>
      </c>
      <c r="C101">
        <v>43014.381358297505</v>
      </c>
      <c r="D101">
        <v>51191.150328863339</v>
      </c>
      <c r="E101">
        <v>31166.908880901716</v>
      </c>
      <c r="F101">
        <v>58282.125501474722</v>
      </c>
      <c r="G101">
        <v>73703.043293958544</v>
      </c>
      <c r="H101">
        <v>76149.77675957304</v>
      </c>
      <c r="I101">
        <v>78922.207697852995</v>
      </c>
      <c r="J101">
        <v>94699.223352291359</v>
      </c>
      <c r="K101">
        <v>58484.455911166588</v>
      </c>
      <c r="L101">
        <v>107046.3956023451</v>
      </c>
      <c r="M101">
        <v>194993.99270537749</v>
      </c>
      <c r="N101">
        <v>210509.68645492624</v>
      </c>
      <c r="O101">
        <v>211755.90398473616</v>
      </c>
      <c r="P101">
        <v>268028.06649811368</v>
      </c>
      <c r="Q101">
        <v>151685.17449832059</v>
      </c>
      <c r="R101">
        <v>299157.42665983981</v>
      </c>
      <c r="S101">
        <v>300268.41977848019</v>
      </c>
      <c r="T101">
        <v>324907.5719853823</v>
      </c>
      <c r="U101">
        <v>323543.8474334153</v>
      </c>
      <c r="V101">
        <v>419533.3996688156</v>
      </c>
      <c r="W101">
        <v>226366.20698185774</v>
      </c>
      <c r="X101">
        <v>460532.70787957089</v>
      </c>
      <c r="Y101">
        <v>890630.87410006975</v>
      </c>
      <c r="Z101">
        <v>958854.0753572504</v>
      </c>
      <c r="AA101">
        <v>932354.26092678087</v>
      </c>
      <c r="AB101">
        <v>1251176.0674142817</v>
      </c>
      <c r="AC101">
        <v>640596.94005361339</v>
      </c>
      <c r="AD101">
        <v>1357975.3208778834</v>
      </c>
      <c r="AE101">
        <v>1451811.0157782682</v>
      </c>
      <c r="AF101">
        <v>1552663.9307968281</v>
      </c>
      <c r="AG101">
        <v>1493898.5363198936</v>
      </c>
      <c r="AH101">
        <v>2018755.1641547726</v>
      </c>
      <c r="AI101">
        <v>1040615.4521355414</v>
      </c>
      <c r="AJ101">
        <v>2209197.0898049274</v>
      </c>
      <c r="AK101">
        <v>4580907.052935509</v>
      </c>
      <c r="AL101">
        <v>4818175.493393369</v>
      </c>
      <c r="AM101">
        <v>4542583.3650502935</v>
      </c>
      <c r="AN101">
        <v>6205287.1241455907</v>
      </c>
      <c r="AO101">
        <v>3323896.3341369545</v>
      </c>
      <c r="AP101">
        <v>6943867.8643076718</v>
      </c>
      <c r="AQ101">
        <v>22576346.298399784</v>
      </c>
      <c r="AR101">
        <v>23443979.951306511</v>
      </c>
      <c r="AS101">
        <v>21581691.874526151</v>
      </c>
      <c r="AT101">
        <v>29806031.211201753</v>
      </c>
      <c r="AU101">
        <v>16669517.457992336</v>
      </c>
      <c r="AV101">
        <v>34325706.854771689</v>
      </c>
      <c r="AW101">
        <v>7876.6980854717503</v>
      </c>
      <c r="AX101">
        <v>5429.9646198572455</v>
      </c>
      <c r="AY101">
        <v>7106.5550187420204</v>
      </c>
      <c r="AZ101">
        <v>7683.0773054353267</v>
      </c>
      <c r="BA101">
        <v>3849.3618506368434</v>
      </c>
      <c r="BB101">
        <v>9517.8554006043378</v>
      </c>
      <c r="BC101">
        <v>23656.079354641555</v>
      </c>
      <c r="BD101">
        <v>21932.11338246947</v>
      </c>
      <c r="BE101">
        <v>24265.323288693216</v>
      </c>
      <c r="BF101">
        <v>27098.159643391078</v>
      </c>
      <c r="BG101">
        <v>17775.990478966283</v>
      </c>
      <c r="BH101">
        <v>31518.203150545258</v>
      </c>
      <c r="BI101">
        <v>43380.30594110379</v>
      </c>
      <c r="BJ101">
        <v>42559.799335734737</v>
      </c>
      <c r="BK101">
        <v>45713.783626132208</v>
      </c>
      <c r="BL101">
        <v>51367.012565835765</v>
      </c>
      <c r="BM101">
        <v>35184.276264378081</v>
      </c>
      <c r="BN101">
        <v>59018.637837971408</v>
      </c>
    </row>
    <row r="102" spans="1:66">
      <c r="A102">
        <v>2013</v>
      </c>
      <c r="B102">
        <v>39678.093187541082</v>
      </c>
      <c r="C102">
        <v>42097.10053767624</v>
      </c>
      <c r="D102">
        <v>49736.003089809026</v>
      </c>
      <c r="E102">
        <v>30377.587585317506</v>
      </c>
      <c r="F102">
        <v>56414.757095193221</v>
      </c>
      <c r="G102">
        <v>71318.222894003236</v>
      </c>
      <c r="H102">
        <v>73810.940930895697</v>
      </c>
      <c r="I102">
        <v>76870.875286361799</v>
      </c>
      <c r="J102">
        <v>91529.846527511123</v>
      </c>
      <c r="K102">
        <v>56860.393803747509</v>
      </c>
      <c r="L102">
        <v>103242.09475513142</v>
      </c>
      <c r="M102">
        <v>181096.69711082071</v>
      </c>
      <c r="N102">
        <v>196717.05201806739</v>
      </c>
      <c r="O102">
        <v>199649.58455050553</v>
      </c>
      <c r="P102">
        <v>249725.44524440693</v>
      </c>
      <c r="Q102">
        <v>142085.98234248286</v>
      </c>
      <c r="R102">
        <v>278636.67229901184</v>
      </c>
      <c r="S102">
        <v>271788.15173453098</v>
      </c>
      <c r="T102">
        <v>296819.77044383128</v>
      </c>
      <c r="U102">
        <v>298967.18944887578</v>
      </c>
      <c r="V102">
        <v>382757.15006212448</v>
      </c>
      <c r="W102">
        <v>206548.6221900096</v>
      </c>
      <c r="X102">
        <v>418899.5828271702</v>
      </c>
      <c r="Y102">
        <v>752442.8265509241</v>
      </c>
      <c r="Z102">
        <v>821697.02288829233</v>
      </c>
      <c r="AA102">
        <v>811444.47553301393</v>
      </c>
      <c r="AB102">
        <v>1074251.8931306354</v>
      </c>
      <c r="AC102">
        <v>542407.91087760287</v>
      </c>
      <c r="AD102">
        <v>1153377.6633230296</v>
      </c>
      <c r="AE102">
        <v>1191063.5762647344</v>
      </c>
      <c r="AF102">
        <v>1293806.8038580162</v>
      </c>
      <c r="AG102">
        <v>1264852.2881818928</v>
      </c>
      <c r="AH102">
        <v>1688522.0875440594</v>
      </c>
      <c r="AI102">
        <v>850206.07193025423</v>
      </c>
      <c r="AJ102">
        <v>1820042.1580541465</v>
      </c>
      <c r="AK102">
        <v>3561668.1597475065</v>
      </c>
      <c r="AL102">
        <v>3800467.3946656063</v>
      </c>
      <c r="AM102">
        <v>3637391.5700097489</v>
      </c>
      <c r="AN102">
        <v>4926604.2153749866</v>
      </c>
      <c r="AO102">
        <v>2545524.9157797354</v>
      </c>
      <c r="AP102">
        <v>5412872.3677390628</v>
      </c>
      <c r="AQ102">
        <v>16703018.770397441</v>
      </c>
      <c r="AR102">
        <v>17564590.734770894</v>
      </c>
      <c r="AS102">
        <v>16341047.782871304</v>
      </c>
      <c r="AT102">
        <v>22307289.963378984</v>
      </c>
      <c r="AU102">
        <v>12295664.583851347</v>
      </c>
      <c r="AV102">
        <v>25383583.85400825</v>
      </c>
      <c r="AW102">
        <v>8037.9634810789385</v>
      </c>
      <c r="AX102">
        <v>5545.245444186462</v>
      </c>
      <c r="AY102">
        <v>7323.3257889906918</v>
      </c>
      <c r="AZ102">
        <v>7942.1596521069196</v>
      </c>
      <c r="BA102">
        <v>3894.7813668875028</v>
      </c>
      <c r="BB102">
        <v>9587.4194352550312</v>
      </c>
      <c r="BC102">
        <v>23964.914973843348</v>
      </c>
      <c r="BD102">
        <v>22229.319984149275</v>
      </c>
      <c r="BE102">
        <v>24591.268980695204</v>
      </c>
      <c r="BF102">
        <v>27514.953961520368</v>
      </c>
      <c r="BG102">
        <v>17965.543723410243</v>
      </c>
      <c r="BH102">
        <v>31723.43318365782</v>
      </c>
      <c r="BI102">
        <v>43873.604339798869</v>
      </c>
      <c r="BJ102">
        <v>43084.413159102798</v>
      </c>
      <c r="BK102">
        <v>46176.197970325848</v>
      </c>
      <c r="BL102">
        <v>51980.946848287174</v>
      </c>
      <c r="BM102">
        <v>35553.996669063672</v>
      </c>
      <c r="BN102">
        <v>59393.450369161306</v>
      </c>
    </row>
    <row r="103" spans="1:66">
      <c r="A103">
        <v>2014</v>
      </c>
      <c r="B103">
        <v>41583.051772909042</v>
      </c>
      <c r="C103">
        <v>44028.532050327332</v>
      </c>
      <c r="D103">
        <v>52159.77921149657</v>
      </c>
      <c r="E103">
        <v>31830.11279294447</v>
      </c>
      <c r="F103">
        <v>58963.678411505229</v>
      </c>
      <c r="G103">
        <v>74771.555901379077</v>
      </c>
      <c r="H103">
        <v>77267.612316027167</v>
      </c>
      <c r="I103">
        <v>80205.232728602845</v>
      </c>
      <c r="J103">
        <v>95896.712835433384</v>
      </c>
      <c r="K103">
        <v>59500.777598457775</v>
      </c>
      <c r="L103">
        <v>107929.40783954221</v>
      </c>
      <c r="M103">
        <v>194893.51428105819</v>
      </c>
      <c r="N103">
        <v>210419.30610192072</v>
      </c>
      <c r="O103">
        <v>212620.92970993015</v>
      </c>
      <c r="P103">
        <v>266967.23828688305</v>
      </c>
      <c r="Q103">
        <v>152698.52740609486</v>
      </c>
      <c r="R103">
        <v>298196.71393602254</v>
      </c>
      <c r="S103">
        <v>296757.17142020277</v>
      </c>
      <c r="T103">
        <v>321618.86648523278</v>
      </c>
      <c r="U103">
        <v>322329.79082737479</v>
      </c>
      <c r="V103">
        <v>414290.15136197238</v>
      </c>
      <c r="W103">
        <v>225610.53606930963</v>
      </c>
      <c r="X103">
        <v>454609.09823275101</v>
      </c>
      <c r="Y103">
        <v>848563.03829622932</v>
      </c>
      <c r="Z103">
        <v>919053.97936601855</v>
      </c>
      <c r="AA103">
        <v>903826.58907562133</v>
      </c>
      <c r="AB103">
        <v>1196950.1688793621</v>
      </c>
      <c r="AC103">
        <v>615258.93835050869</v>
      </c>
      <c r="AD103">
        <v>1294649.4722756012</v>
      </c>
      <c r="AE103">
        <v>1361788.7470781179</v>
      </c>
      <c r="AF103">
        <v>1466075.9235916063</v>
      </c>
      <c r="AG103">
        <v>1428725.0535980121</v>
      </c>
      <c r="AH103">
        <v>1905545.1861877388</v>
      </c>
      <c r="AI103">
        <v>981480.75891230314</v>
      </c>
      <c r="AJ103">
        <v>2069872.9498028001</v>
      </c>
      <c r="AK103">
        <v>4183576.4639842906</v>
      </c>
      <c r="AL103">
        <v>4429839.8521372573</v>
      </c>
      <c r="AM103">
        <v>4236707.2081248472</v>
      </c>
      <c r="AN103">
        <v>5720738.6929931985</v>
      </c>
      <c r="AO103">
        <v>3021960.3718324192</v>
      </c>
      <c r="AP103">
        <v>6326379.1010183487</v>
      </c>
      <c r="AQ103">
        <v>20057772.121431768</v>
      </c>
      <c r="AR103">
        <v>20981312.88331712</v>
      </c>
      <c r="AS103">
        <v>19622174.609612059</v>
      </c>
      <c r="AT103">
        <v>26577343.84323512</v>
      </c>
      <c r="AU103">
        <v>14881924.085209519</v>
      </c>
      <c r="AV103">
        <v>30396213.872406431</v>
      </c>
      <c r="AW103">
        <v>8394.5476444390042</v>
      </c>
      <c r="AX103">
        <v>5898.4912297909223</v>
      </c>
      <c r="AY103">
        <v>7851.8313720518154</v>
      </c>
      <c r="AZ103">
        <v>8422.8455875597629</v>
      </c>
      <c r="BA103">
        <v>4159.4479874311646</v>
      </c>
      <c r="BB103">
        <v>9997.9489834682499</v>
      </c>
      <c r="BC103">
        <v>24548.555938670248</v>
      </c>
      <c r="BD103">
        <v>22823.467958574412</v>
      </c>
      <c r="BE103">
        <v>25296.043421482576</v>
      </c>
      <c r="BF103">
        <v>28292.28375867584</v>
      </c>
      <c r="BG103">
        <v>18400.288947038869</v>
      </c>
      <c r="BH103">
        <v>32382.230019892195</v>
      </c>
      <c r="BI103">
        <v>44741.066306459303</v>
      </c>
      <c r="BJ103">
        <v>43979.688869553771</v>
      </c>
      <c r="BK103">
        <v>47101.30848327103</v>
      </c>
      <c r="BL103">
        <v>53129.081472570935</v>
      </c>
      <c r="BM103">
        <v>36201.340146548493</v>
      </c>
      <c r="BN103">
        <v>60362.581315422132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:G105"/>
  <sheetViews>
    <sheetView workbookViewId="0">
      <selection activeCell="D32" sqref="D32"/>
    </sheetView>
  </sheetViews>
  <sheetFormatPr baseColWidth="10" defaultColWidth="8.83203125" defaultRowHeight="15" x14ac:dyDescent="0"/>
  <sheetData>
    <row r="1" spans="1:7">
      <c r="A1" t="s">
        <v>1</v>
      </c>
      <c r="B1" t="s">
        <v>682</v>
      </c>
      <c r="C1" t="s">
        <v>681</v>
      </c>
      <c r="D1" t="s">
        <v>683</v>
      </c>
      <c r="E1" t="s">
        <v>684</v>
      </c>
      <c r="F1" t="s">
        <v>685</v>
      </c>
      <c r="G1" t="s">
        <v>686</v>
      </c>
    </row>
    <row r="2" spans="1:7">
      <c r="A2">
        <v>1913</v>
      </c>
    </row>
    <row r="3" spans="1:7">
      <c r="A3">
        <v>1914</v>
      </c>
    </row>
    <row r="4" spans="1:7">
      <c r="A4">
        <v>1915</v>
      </c>
    </row>
    <row r="5" spans="1:7">
      <c r="A5">
        <v>1916</v>
      </c>
    </row>
    <row r="6" spans="1:7">
      <c r="A6">
        <v>1917</v>
      </c>
    </row>
    <row r="7" spans="1:7">
      <c r="A7">
        <v>1918</v>
      </c>
    </row>
    <row r="8" spans="1:7">
      <c r="A8">
        <v>1919</v>
      </c>
    </row>
    <row r="9" spans="1:7">
      <c r="A9">
        <v>1920</v>
      </c>
    </row>
    <row r="10" spans="1:7">
      <c r="A10">
        <v>1921</v>
      </c>
    </row>
    <row r="11" spans="1:7">
      <c r="A11">
        <v>1922</v>
      </c>
    </row>
    <row r="12" spans="1:7">
      <c r="A12">
        <v>1923</v>
      </c>
    </row>
    <row r="13" spans="1:7">
      <c r="A13">
        <v>1924</v>
      </c>
    </row>
    <row r="14" spans="1:7">
      <c r="A14">
        <v>1925</v>
      </c>
    </row>
    <row r="15" spans="1:7">
      <c r="A15">
        <v>1926</v>
      </c>
    </row>
    <row r="16" spans="1:7">
      <c r="A16">
        <v>1927</v>
      </c>
    </row>
    <row r="17" spans="1:1">
      <c r="A17">
        <v>1928</v>
      </c>
    </row>
    <row r="18" spans="1:1">
      <c r="A18">
        <v>1929</v>
      </c>
    </row>
    <row r="19" spans="1:1">
      <c r="A19">
        <v>1930</v>
      </c>
    </row>
    <row r="20" spans="1:1">
      <c r="A20">
        <v>1931</v>
      </c>
    </row>
    <row r="21" spans="1:1">
      <c r="A21">
        <v>1932</v>
      </c>
    </row>
    <row r="22" spans="1:1">
      <c r="A22">
        <v>1933</v>
      </c>
    </row>
    <row r="23" spans="1:1">
      <c r="A23">
        <v>1934</v>
      </c>
    </row>
    <row r="24" spans="1:1">
      <c r="A24">
        <v>1935</v>
      </c>
    </row>
    <row r="25" spans="1:1">
      <c r="A25">
        <v>1936</v>
      </c>
    </row>
    <row r="26" spans="1:1">
      <c r="A26">
        <v>1937</v>
      </c>
    </row>
    <row r="27" spans="1:1">
      <c r="A27">
        <v>1938</v>
      </c>
    </row>
    <row r="28" spans="1:1">
      <c r="A28">
        <v>1939</v>
      </c>
    </row>
    <row r="29" spans="1:1">
      <c r="A29">
        <v>1940</v>
      </c>
    </row>
    <row r="30" spans="1:1">
      <c r="A30">
        <v>1941</v>
      </c>
    </row>
    <row r="31" spans="1:1">
      <c r="A31">
        <v>1942</v>
      </c>
    </row>
    <row r="32" spans="1:1">
      <c r="A32">
        <v>1943</v>
      </c>
    </row>
    <row r="33" spans="1:1">
      <c r="A33">
        <v>1944</v>
      </c>
    </row>
    <row r="34" spans="1:1">
      <c r="A34">
        <v>1945</v>
      </c>
    </row>
    <row r="35" spans="1:1">
      <c r="A35">
        <v>1946</v>
      </c>
    </row>
    <row r="36" spans="1:1">
      <c r="A36">
        <v>1947</v>
      </c>
    </row>
    <row r="37" spans="1:1">
      <c r="A37">
        <v>1948</v>
      </c>
    </row>
    <row r="38" spans="1:1">
      <c r="A38">
        <v>1949</v>
      </c>
    </row>
    <row r="39" spans="1:1">
      <c r="A39">
        <v>1950</v>
      </c>
    </row>
    <row r="40" spans="1:1">
      <c r="A40">
        <v>1951</v>
      </c>
    </row>
    <row r="41" spans="1:1">
      <c r="A41">
        <v>1952</v>
      </c>
    </row>
    <row r="42" spans="1:1">
      <c r="A42">
        <v>1953</v>
      </c>
    </row>
    <row r="43" spans="1:1">
      <c r="A43">
        <v>1954</v>
      </c>
    </row>
    <row r="44" spans="1:1">
      <c r="A44">
        <v>1955</v>
      </c>
    </row>
    <row r="45" spans="1:1">
      <c r="A45">
        <v>1956</v>
      </c>
    </row>
    <row r="46" spans="1:1">
      <c r="A46">
        <v>1957</v>
      </c>
    </row>
    <row r="47" spans="1:1">
      <c r="A47">
        <v>1958</v>
      </c>
    </row>
    <row r="48" spans="1:1">
      <c r="A48">
        <v>1959</v>
      </c>
    </row>
    <row r="49" spans="1:7">
      <c r="A49">
        <v>1960</v>
      </c>
    </row>
    <row r="50" spans="1:7">
      <c r="A50">
        <v>1961</v>
      </c>
    </row>
    <row r="51" spans="1:7">
      <c r="A51">
        <v>1962</v>
      </c>
      <c r="B51">
        <v>17143.63671875</v>
      </c>
      <c r="C51">
        <v>11429.0908203125</v>
      </c>
      <c r="D51">
        <v>14921.3125</v>
      </c>
      <c r="E51">
        <v>26032.9296875</v>
      </c>
      <c r="F51">
        <v>3619.212158203125</v>
      </c>
      <c r="G51">
        <v>24763.029296875</v>
      </c>
    </row>
    <row r="52" spans="1:7">
      <c r="A52">
        <v>1963</v>
      </c>
      <c r="B52">
        <v>17829.4375</v>
      </c>
      <c r="C52">
        <v>12194.87890625</v>
      </c>
      <c r="D52">
        <v>15638.220703125</v>
      </c>
      <c r="E52">
        <v>27057.1875</v>
      </c>
      <c r="F52">
        <v>3969.71728515625</v>
      </c>
      <c r="G52">
        <v>25650.76953125</v>
      </c>
    </row>
    <row r="53" spans="1:7">
      <c r="A53">
        <v>1964</v>
      </c>
      <c r="B53">
        <v>18515.23828125</v>
      </c>
      <c r="C53">
        <v>12960.6669921875</v>
      </c>
      <c r="D53">
        <v>16355.1279296875</v>
      </c>
      <c r="E53">
        <v>28081.4453125</v>
      </c>
      <c r="F53">
        <v>4320.22216796875</v>
      </c>
      <c r="G53">
        <v>26538.509765625</v>
      </c>
    </row>
    <row r="54" spans="1:7">
      <c r="A54">
        <v>1965</v>
      </c>
      <c r="B54">
        <v>19409.958984375</v>
      </c>
      <c r="C54">
        <v>13689.966796875</v>
      </c>
      <c r="D54">
        <v>17152.8203125</v>
      </c>
      <c r="E54">
        <v>29784.20703125</v>
      </c>
      <c r="F54">
        <v>4661.412109375</v>
      </c>
      <c r="G54">
        <v>27835.65625</v>
      </c>
    </row>
    <row r="55" spans="1:7">
      <c r="A55">
        <v>1966</v>
      </c>
      <c r="B55">
        <v>20304.6796875</v>
      </c>
      <c r="C55">
        <v>14419.265625</v>
      </c>
      <c r="D55">
        <v>17950.513671875</v>
      </c>
      <c r="E55">
        <v>31486.966796875</v>
      </c>
      <c r="F55">
        <v>5002.60205078125</v>
      </c>
      <c r="G55">
        <v>29132.80078125</v>
      </c>
    </row>
    <row r="56" spans="1:7">
      <c r="A56">
        <v>1967</v>
      </c>
      <c r="B56">
        <v>20865.23828125</v>
      </c>
      <c r="C56">
        <v>15434.560546875</v>
      </c>
      <c r="D56">
        <v>19721.9375</v>
      </c>
      <c r="E56">
        <v>31726.595703125</v>
      </c>
      <c r="F56">
        <v>6288.154296875</v>
      </c>
      <c r="G56">
        <v>30011.64453125</v>
      </c>
    </row>
    <row r="57" spans="1:7">
      <c r="A57">
        <v>1968</v>
      </c>
      <c r="B57">
        <v>21645.525390625</v>
      </c>
      <c r="C57">
        <v>16165.6455078125</v>
      </c>
      <c r="D57">
        <v>20001.560546875</v>
      </c>
      <c r="E57">
        <v>31783.302734375</v>
      </c>
      <c r="F57">
        <v>6849.849609375</v>
      </c>
      <c r="G57">
        <v>31235.314453125</v>
      </c>
    </row>
    <row r="58" spans="1:7">
      <c r="A58">
        <v>1969</v>
      </c>
      <c r="B58">
        <v>22190.791015625</v>
      </c>
      <c r="C58">
        <v>16708.361328125</v>
      </c>
      <c r="D58">
        <v>20624.3828125</v>
      </c>
      <c r="E58">
        <v>32633.517578125</v>
      </c>
      <c r="F58">
        <v>7309.90771484375</v>
      </c>
      <c r="G58">
        <v>32111.380859375</v>
      </c>
    </row>
    <row r="59" spans="1:7">
      <c r="A59">
        <v>1970</v>
      </c>
      <c r="B59">
        <v>21813.68359375</v>
      </c>
      <c r="C59">
        <v>16360.26171875</v>
      </c>
      <c r="D59">
        <v>20078.50390625</v>
      </c>
      <c r="E59">
        <v>31976.875</v>
      </c>
      <c r="F59">
        <v>7188.60009765625</v>
      </c>
      <c r="G59">
        <v>31728.9921875</v>
      </c>
    </row>
    <row r="60" spans="1:7">
      <c r="A60">
        <v>1971</v>
      </c>
      <c r="B60">
        <v>21468.201171875</v>
      </c>
      <c r="C60">
        <v>15806.2587890625</v>
      </c>
      <c r="D60">
        <v>19816.802734375</v>
      </c>
      <c r="E60">
        <v>31612.517578125</v>
      </c>
      <c r="F60">
        <v>6369.6865234375</v>
      </c>
      <c r="G60">
        <v>31140.689453125</v>
      </c>
    </row>
    <row r="61" spans="1:7">
      <c r="A61">
        <v>1972</v>
      </c>
      <c r="B61">
        <v>22380.197265625</v>
      </c>
      <c r="C61">
        <v>16954.6953125</v>
      </c>
      <c r="D61">
        <v>20571.697265625</v>
      </c>
      <c r="E61">
        <v>32326.951171875</v>
      </c>
      <c r="F61">
        <v>7234.0029296875</v>
      </c>
      <c r="G61">
        <v>31874.826171875</v>
      </c>
    </row>
    <row r="62" spans="1:7">
      <c r="A62">
        <v>1973</v>
      </c>
      <c r="B62">
        <v>23148.51171875</v>
      </c>
      <c r="C62">
        <v>17361.384765625</v>
      </c>
      <c r="D62">
        <v>21433.80859375</v>
      </c>
      <c r="E62">
        <v>33008.0625</v>
      </c>
      <c r="F62">
        <v>7930.5087890625</v>
      </c>
      <c r="G62">
        <v>32579.38671875</v>
      </c>
    </row>
    <row r="63" spans="1:7">
      <c r="A63">
        <v>1974</v>
      </c>
      <c r="B63">
        <v>22885.859375</v>
      </c>
      <c r="C63">
        <v>17756.26953125</v>
      </c>
      <c r="D63">
        <v>21307.5234375</v>
      </c>
      <c r="E63">
        <v>32750.453125</v>
      </c>
      <c r="F63">
        <v>8286.2587890625</v>
      </c>
      <c r="G63">
        <v>32158.578125</v>
      </c>
    </row>
    <row r="64" spans="1:7">
      <c r="A64">
        <v>1975</v>
      </c>
      <c r="B64">
        <v>21370.3515625</v>
      </c>
      <c r="C64">
        <v>16661.62890625</v>
      </c>
      <c r="D64">
        <v>19559.3046875</v>
      </c>
      <c r="E64">
        <v>29882.271484375</v>
      </c>
      <c r="F64">
        <v>8330.814453125</v>
      </c>
      <c r="G64">
        <v>29701.166015625</v>
      </c>
    </row>
    <row r="65" spans="1:7">
      <c r="A65">
        <v>1976</v>
      </c>
      <c r="B65">
        <v>22154.603515625</v>
      </c>
      <c r="C65">
        <v>17517.59375</v>
      </c>
      <c r="D65">
        <v>20437.19140625</v>
      </c>
      <c r="E65">
        <v>30398.17578125</v>
      </c>
      <c r="F65">
        <v>9445.7607421875</v>
      </c>
      <c r="G65">
        <v>30569.91796875</v>
      </c>
    </row>
    <row r="66" spans="1:7">
      <c r="A66">
        <v>1977</v>
      </c>
      <c r="B66">
        <v>22670.130859375</v>
      </c>
      <c r="C66">
        <v>17812.24609375</v>
      </c>
      <c r="D66">
        <v>20888.90625</v>
      </c>
      <c r="E66">
        <v>30928.537109375</v>
      </c>
      <c r="F66">
        <v>9877.7001953125</v>
      </c>
      <c r="G66">
        <v>30928.537109375</v>
      </c>
    </row>
    <row r="67" spans="1:7">
      <c r="A67">
        <v>1978</v>
      </c>
      <c r="B67">
        <v>23175.9296875</v>
      </c>
      <c r="C67">
        <v>18480.15234375</v>
      </c>
      <c r="D67">
        <v>21661.162109375</v>
      </c>
      <c r="E67">
        <v>31810.09765625</v>
      </c>
      <c r="F67">
        <v>10603.3662109375</v>
      </c>
      <c r="G67">
        <v>31507.14453125</v>
      </c>
    </row>
    <row r="68" spans="1:7">
      <c r="A68">
        <v>1979</v>
      </c>
      <c r="B68">
        <v>23662.986328125</v>
      </c>
      <c r="C68">
        <v>19182.419921875</v>
      </c>
      <c r="D68">
        <v>22402.828125</v>
      </c>
      <c r="E68">
        <v>31363.958984375</v>
      </c>
      <c r="F68">
        <v>11621.466796875</v>
      </c>
      <c r="G68">
        <v>31924.029296875</v>
      </c>
    </row>
    <row r="69" spans="1:7">
      <c r="A69">
        <v>1980</v>
      </c>
      <c r="B69">
        <v>23271.640625</v>
      </c>
      <c r="C69">
        <v>18900.171875</v>
      </c>
      <c r="D69">
        <v>21985.916015625</v>
      </c>
      <c r="E69">
        <v>30085.990234375</v>
      </c>
      <c r="F69">
        <v>11700.107421875</v>
      </c>
      <c r="G69">
        <v>31371.71484375</v>
      </c>
    </row>
    <row r="70" spans="1:7">
      <c r="A70">
        <v>1981</v>
      </c>
      <c r="B70">
        <v>22923.998046875</v>
      </c>
      <c r="C70">
        <v>18574.31640625</v>
      </c>
      <c r="D70">
        <v>21395.732421875</v>
      </c>
      <c r="E70">
        <v>29389.7421875</v>
      </c>
      <c r="F70">
        <v>11873.4560546875</v>
      </c>
      <c r="G70">
        <v>31035.56640625</v>
      </c>
    </row>
    <row r="71" spans="1:7">
      <c r="A71">
        <v>1982</v>
      </c>
      <c r="B71">
        <v>21824.556640625</v>
      </c>
      <c r="C71">
        <v>17947.09765625</v>
      </c>
      <c r="D71">
        <v>20605.92578125</v>
      </c>
      <c r="E71">
        <v>27253</v>
      </c>
      <c r="F71">
        <v>11853.947265625</v>
      </c>
      <c r="G71">
        <v>29468.69140625</v>
      </c>
    </row>
    <row r="72" spans="1:7">
      <c r="A72">
        <v>1983</v>
      </c>
      <c r="B72">
        <v>21432.21875</v>
      </c>
      <c r="C72">
        <v>17400.416015625</v>
      </c>
      <c r="D72">
        <v>20052.91796875</v>
      </c>
      <c r="E72">
        <v>26312.822265625</v>
      </c>
      <c r="F72">
        <v>11989.310546875</v>
      </c>
      <c r="G72">
        <v>28859.224609375</v>
      </c>
    </row>
    <row r="73" spans="1:7">
      <c r="A73">
        <v>1984</v>
      </c>
      <c r="B73">
        <v>22263.17578125</v>
      </c>
      <c r="C73">
        <v>18178.189453125</v>
      </c>
      <c r="D73">
        <v>20833.4296875</v>
      </c>
      <c r="E73">
        <v>27165.16015625</v>
      </c>
      <c r="F73">
        <v>12561.3330078125</v>
      </c>
      <c r="G73">
        <v>30024.650390625</v>
      </c>
    </row>
    <row r="74" spans="1:7">
      <c r="A74">
        <v>1985</v>
      </c>
      <c r="B74">
        <v>22694.708984375</v>
      </c>
      <c r="C74">
        <v>18649.130859375</v>
      </c>
      <c r="D74">
        <v>21313.291015625</v>
      </c>
      <c r="E74">
        <v>27628.341796875</v>
      </c>
      <c r="F74">
        <v>12827.4443359375</v>
      </c>
      <c r="G74">
        <v>30588.51953125</v>
      </c>
    </row>
    <row r="75" spans="1:7">
      <c r="A75">
        <v>1986</v>
      </c>
      <c r="B75">
        <v>23012.306640625</v>
      </c>
      <c r="C75">
        <v>18757.9296875</v>
      </c>
      <c r="D75">
        <v>21852.021484375</v>
      </c>
      <c r="E75">
        <v>27653.443359375</v>
      </c>
      <c r="F75">
        <v>13246.580078125</v>
      </c>
      <c r="G75">
        <v>30747.53515625</v>
      </c>
    </row>
    <row r="76" spans="1:7">
      <c r="A76">
        <v>1987</v>
      </c>
      <c r="B76">
        <v>23370.431640625</v>
      </c>
      <c r="C76">
        <v>19412.53515625</v>
      </c>
      <c r="D76">
        <v>22428.07421875</v>
      </c>
      <c r="E76">
        <v>28082.2109375</v>
      </c>
      <c r="F76">
        <v>13946.8701171875</v>
      </c>
      <c r="G76">
        <v>30909.279296875</v>
      </c>
    </row>
    <row r="77" spans="1:7">
      <c r="A77">
        <v>1988</v>
      </c>
      <c r="B77">
        <v>23832.0703125</v>
      </c>
      <c r="C77">
        <v>20011.662109375</v>
      </c>
      <c r="D77">
        <v>23104.373046875</v>
      </c>
      <c r="E77">
        <v>28198.251953125</v>
      </c>
      <c r="F77">
        <v>14462.974609375</v>
      </c>
      <c r="G77">
        <v>31290.962890625</v>
      </c>
    </row>
    <row r="78" spans="1:7">
      <c r="A78">
        <v>1989</v>
      </c>
      <c r="B78">
        <v>23935.654296875</v>
      </c>
      <c r="C78">
        <v>20441.3984375</v>
      </c>
      <c r="D78">
        <v>23411.515625</v>
      </c>
      <c r="E78">
        <v>28303.474609375</v>
      </c>
      <c r="F78">
        <v>15025.3017578125</v>
      </c>
      <c r="G78">
        <v>31098.880859375</v>
      </c>
    </row>
    <row r="79" spans="1:7">
      <c r="A79">
        <v>1990</v>
      </c>
      <c r="B79">
        <v>23854.490234375</v>
      </c>
      <c r="C79">
        <v>20494.703125</v>
      </c>
      <c r="D79">
        <v>23518.51171875</v>
      </c>
      <c r="E79">
        <v>27718.24609375</v>
      </c>
      <c r="F79">
        <v>15287.0322265625</v>
      </c>
      <c r="G79">
        <v>30910.04296875</v>
      </c>
    </row>
    <row r="80" spans="1:7">
      <c r="A80">
        <v>1991</v>
      </c>
      <c r="B80">
        <v>23030.482421875</v>
      </c>
      <c r="C80">
        <v>19786.751953125</v>
      </c>
      <c r="D80">
        <v>22706.109375</v>
      </c>
      <c r="E80">
        <v>26274.212890625</v>
      </c>
      <c r="F80">
        <v>15245.5302734375</v>
      </c>
      <c r="G80">
        <v>30004.501953125</v>
      </c>
    </row>
    <row r="81" spans="1:7">
      <c r="A81">
        <v>1992</v>
      </c>
      <c r="B81">
        <v>22603.306640625</v>
      </c>
      <c r="C81">
        <v>19283.939453125</v>
      </c>
      <c r="D81">
        <v>22129.111328125</v>
      </c>
      <c r="E81">
        <v>25606.54296875</v>
      </c>
      <c r="F81">
        <v>14700.0517578125</v>
      </c>
      <c r="G81">
        <v>29400.103515625</v>
      </c>
    </row>
    <row r="82" spans="1:7">
      <c r="A82">
        <v>1993</v>
      </c>
      <c r="B82">
        <v>22353.970703125</v>
      </c>
      <c r="C82">
        <v>18962.333984375</v>
      </c>
      <c r="D82">
        <v>22199.8046875</v>
      </c>
      <c r="E82">
        <v>25745.607421875</v>
      </c>
      <c r="F82">
        <v>14337.3740234375</v>
      </c>
      <c r="G82">
        <v>29137.244140625</v>
      </c>
    </row>
    <row r="83" spans="1:7">
      <c r="A83">
        <v>1994</v>
      </c>
      <c r="B83">
        <v>22628.40234375</v>
      </c>
      <c r="C83">
        <v>19309.5703125</v>
      </c>
      <c r="D83">
        <v>22628.40234375</v>
      </c>
      <c r="E83">
        <v>25947.234375</v>
      </c>
      <c r="F83">
        <v>14557.60546875</v>
      </c>
      <c r="G83">
        <v>29416.923828125</v>
      </c>
    </row>
    <row r="84" spans="1:7">
      <c r="A84">
        <v>1995</v>
      </c>
      <c r="B84">
        <v>23057.357421875</v>
      </c>
      <c r="C84">
        <v>19953.482421875</v>
      </c>
      <c r="D84">
        <v>23057.357421875</v>
      </c>
      <c r="E84">
        <v>27048.0546875</v>
      </c>
      <c r="F84">
        <v>15075.96484375</v>
      </c>
      <c r="G84">
        <v>30151.9296875</v>
      </c>
    </row>
    <row r="85" spans="1:7">
      <c r="A85">
        <v>1996</v>
      </c>
      <c r="B85">
        <v>23602.6015625</v>
      </c>
      <c r="C85">
        <v>20561.775390625</v>
      </c>
      <c r="D85">
        <v>23602.6015625</v>
      </c>
      <c r="E85">
        <v>27367.43359375</v>
      </c>
      <c r="F85">
        <v>15783.3349609375</v>
      </c>
      <c r="G85">
        <v>30697.86328125</v>
      </c>
    </row>
    <row r="86" spans="1:7">
      <c r="A86">
        <v>1997</v>
      </c>
      <c r="B86">
        <v>24572.619140625</v>
      </c>
      <c r="C86">
        <v>21447.77734375</v>
      </c>
      <c r="D86">
        <v>24572.619140625</v>
      </c>
      <c r="E86">
        <v>28833.767578125</v>
      </c>
      <c r="F86">
        <v>16618.4765625</v>
      </c>
      <c r="G86">
        <v>31816.572265625</v>
      </c>
    </row>
    <row r="87" spans="1:7">
      <c r="A87">
        <v>1998</v>
      </c>
      <c r="B87">
        <v>25519.486328125</v>
      </c>
      <c r="C87">
        <v>22434.712890625</v>
      </c>
      <c r="D87">
        <v>25519.486328125</v>
      </c>
      <c r="E87">
        <v>29725.99609375</v>
      </c>
      <c r="F87">
        <v>17527.119140625</v>
      </c>
      <c r="G87">
        <v>33091.203125</v>
      </c>
    </row>
    <row r="88" spans="1:7">
      <c r="A88">
        <v>1999</v>
      </c>
      <c r="B88">
        <v>26226.572265625</v>
      </c>
      <c r="C88">
        <v>23189.810546875</v>
      </c>
      <c r="D88">
        <v>26502.640625</v>
      </c>
      <c r="E88">
        <v>31057.78125</v>
      </c>
      <c r="F88">
        <v>17944.49609375</v>
      </c>
      <c r="G88">
        <v>33956.5078125</v>
      </c>
    </row>
    <row r="89" spans="1:7">
      <c r="A89">
        <v>2000</v>
      </c>
      <c r="B89">
        <v>26971.27734375</v>
      </c>
      <c r="C89">
        <v>23869.580078125</v>
      </c>
      <c r="D89">
        <v>27240.990234375</v>
      </c>
      <c r="E89">
        <v>31556.39453125</v>
      </c>
      <c r="F89">
        <v>18610.181640625</v>
      </c>
      <c r="G89">
        <v>34658.09375</v>
      </c>
    </row>
    <row r="90" spans="1:7">
      <c r="A90">
        <v>2001</v>
      </c>
      <c r="B90">
        <v>26573.435546875</v>
      </c>
      <c r="C90">
        <v>23416.1953125</v>
      </c>
      <c r="D90">
        <v>26968.08984375</v>
      </c>
      <c r="E90">
        <v>30783.087890625</v>
      </c>
      <c r="F90">
        <v>18548.783203125</v>
      </c>
      <c r="G90">
        <v>34203.4296875</v>
      </c>
    </row>
    <row r="91" spans="1:7">
      <c r="A91">
        <v>2002</v>
      </c>
      <c r="B91">
        <v>25463.23046875</v>
      </c>
      <c r="C91">
        <v>22619.62109375</v>
      </c>
      <c r="D91">
        <v>26238.759765625</v>
      </c>
      <c r="E91">
        <v>29470.134765625</v>
      </c>
      <c r="F91">
        <v>17837.185546875</v>
      </c>
      <c r="G91">
        <v>32572.25390625</v>
      </c>
    </row>
    <row r="92" spans="1:7">
      <c r="A92">
        <v>2003</v>
      </c>
      <c r="B92">
        <v>24913.720703125</v>
      </c>
      <c r="C92">
        <v>22131.478515625</v>
      </c>
      <c r="D92">
        <v>25672.513671875</v>
      </c>
      <c r="E92">
        <v>28581.22265625</v>
      </c>
      <c r="F92">
        <v>17578.716796875</v>
      </c>
      <c r="G92">
        <v>31742.86328125</v>
      </c>
    </row>
    <row r="93" spans="1:7">
      <c r="A93">
        <v>2004</v>
      </c>
      <c r="B93">
        <v>25342.91796875</v>
      </c>
      <c r="C93">
        <v>22636.392578125</v>
      </c>
      <c r="D93">
        <v>26081.060546875</v>
      </c>
      <c r="E93">
        <v>29279.681640625</v>
      </c>
      <c r="F93">
        <v>18084.509765625</v>
      </c>
      <c r="G93">
        <v>32109.23046875</v>
      </c>
    </row>
    <row r="94" spans="1:7">
      <c r="A94">
        <v>2005</v>
      </c>
      <c r="B94">
        <v>25547.625</v>
      </c>
      <c r="C94">
        <v>23040.615234375</v>
      </c>
      <c r="D94">
        <v>26025.150390625</v>
      </c>
      <c r="E94">
        <v>29367.83203125</v>
      </c>
      <c r="F94">
        <v>18384.740234375</v>
      </c>
      <c r="G94">
        <v>31994.22265625</v>
      </c>
    </row>
    <row r="95" spans="1:7">
      <c r="A95">
        <v>2006</v>
      </c>
      <c r="B95">
        <v>26087.021484375</v>
      </c>
      <c r="C95">
        <v>23304.40625</v>
      </c>
      <c r="D95">
        <v>26434.849609375</v>
      </c>
      <c r="E95">
        <v>29681.234375</v>
      </c>
      <c r="F95">
        <v>18898.59765625</v>
      </c>
      <c r="G95">
        <v>32463.849609375</v>
      </c>
    </row>
    <row r="96" spans="1:7">
      <c r="A96">
        <v>2007</v>
      </c>
      <c r="B96">
        <v>26970.154296875</v>
      </c>
      <c r="C96">
        <v>24149.009765625</v>
      </c>
      <c r="D96">
        <v>27083</v>
      </c>
      <c r="E96">
        <v>30355.529296875</v>
      </c>
      <c r="F96">
        <v>19522.330078125</v>
      </c>
      <c r="G96">
        <v>33515.21484375</v>
      </c>
    </row>
    <row r="97" spans="1:7">
      <c r="A97">
        <v>2008</v>
      </c>
      <c r="B97">
        <v>25661.71875</v>
      </c>
      <c r="C97">
        <v>22896.447265625</v>
      </c>
      <c r="D97">
        <v>25882.94140625</v>
      </c>
      <c r="E97">
        <v>28758.822265625</v>
      </c>
      <c r="F97">
        <v>18803.845703125</v>
      </c>
      <c r="G97">
        <v>31745.31640625</v>
      </c>
    </row>
    <row r="98" spans="1:7">
      <c r="A98">
        <v>2009</v>
      </c>
      <c r="B98">
        <v>23510.46484375</v>
      </c>
      <c r="C98">
        <v>20776.689453125</v>
      </c>
      <c r="D98">
        <v>23729.16796875</v>
      </c>
      <c r="E98">
        <v>25697.484375</v>
      </c>
      <c r="F98">
        <v>17386.80859375</v>
      </c>
      <c r="G98">
        <v>29524.76953125</v>
      </c>
    </row>
    <row r="99" spans="1:7">
      <c r="A99">
        <v>2010</v>
      </c>
      <c r="B99">
        <v>23355.25</v>
      </c>
      <c r="C99">
        <v>20664.552734375</v>
      </c>
      <c r="D99">
        <v>23355.25</v>
      </c>
      <c r="E99">
        <v>25184.923828125</v>
      </c>
      <c r="F99">
        <v>17328.087890625</v>
      </c>
      <c r="G99">
        <v>29059.52734375</v>
      </c>
    </row>
    <row r="100" spans="1:7">
      <c r="A100">
        <v>2011</v>
      </c>
      <c r="B100">
        <v>23387.658203125</v>
      </c>
      <c r="C100">
        <v>20753.9140625</v>
      </c>
      <c r="D100">
        <v>23282.30859375</v>
      </c>
      <c r="E100">
        <v>25705.35546875</v>
      </c>
      <c r="F100">
        <v>17172.01953125</v>
      </c>
      <c r="G100">
        <v>28865.849609375</v>
      </c>
    </row>
    <row r="101" spans="1:7">
      <c r="A101">
        <v>2012</v>
      </c>
      <c r="B101">
        <v>23260.890625</v>
      </c>
      <c r="C101">
        <v>20676.34765625</v>
      </c>
      <c r="D101">
        <v>23157.509765625</v>
      </c>
      <c r="E101">
        <v>25742.052734375</v>
      </c>
      <c r="F101">
        <v>17057.986328125</v>
      </c>
      <c r="G101">
        <v>28533.359375</v>
      </c>
    </row>
    <row r="102" spans="1:7">
      <c r="A102">
        <v>2013</v>
      </c>
      <c r="B102">
        <v>23804.0234375</v>
      </c>
      <c r="C102">
        <v>21057.404296875</v>
      </c>
      <c r="D102">
        <v>23600.568359375</v>
      </c>
      <c r="E102">
        <v>26448.9140625</v>
      </c>
      <c r="F102">
        <v>17191.794921875</v>
      </c>
      <c r="G102">
        <v>28788.625</v>
      </c>
    </row>
    <row r="103" spans="1:7">
      <c r="A103">
        <v>2014</v>
      </c>
      <c r="B103">
        <v>24200</v>
      </c>
      <c r="C103">
        <v>21600</v>
      </c>
      <c r="D103">
        <v>24200</v>
      </c>
      <c r="E103">
        <v>27200</v>
      </c>
      <c r="F103">
        <v>17800</v>
      </c>
      <c r="G103">
        <v>29200</v>
      </c>
    </row>
    <row r="104" spans="1:7">
      <c r="A104">
        <v>2015</v>
      </c>
    </row>
    <row r="105" spans="1:7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BZ105"/>
  <sheetViews>
    <sheetView workbookViewId="0">
      <pane xSplit="1" ySplit="1" topLeftCell="B2" activePane="bottomRight" state="frozen"/>
      <selection activeCell="D32" sqref="D32"/>
      <selection pane="topRight" activeCell="D32" sqref="D32"/>
      <selection pane="bottomLeft" activeCell="D32" sqref="D32"/>
      <selection pane="bottomRight" activeCell="D32" sqref="D32"/>
    </sheetView>
  </sheetViews>
  <sheetFormatPr baseColWidth="10" defaultColWidth="8.83203125" defaultRowHeight="15" x14ac:dyDescent="0"/>
  <sheetData>
    <row r="1" spans="1:78">
      <c r="A1" t="s">
        <v>1</v>
      </c>
      <c r="B1" t="s">
        <v>878</v>
      </c>
      <c r="C1" t="s">
        <v>879</v>
      </c>
      <c r="D1" t="s">
        <v>880</v>
      </c>
      <c r="E1" t="s">
        <v>881</v>
      </c>
      <c r="F1" t="s">
        <v>882</v>
      </c>
      <c r="G1" t="s">
        <v>883</v>
      </c>
      <c r="H1" t="s">
        <v>884</v>
      </c>
      <c r="I1" t="s">
        <v>885</v>
      </c>
      <c r="J1" t="s">
        <v>886</v>
      </c>
      <c r="K1" t="s">
        <v>887</v>
      </c>
      <c r="L1" t="s">
        <v>888</v>
      </c>
      <c r="M1" t="s">
        <v>889</v>
      </c>
      <c r="N1" t="s">
        <v>890</v>
      </c>
      <c r="O1" t="s">
        <v>891</v>
      </c>
      <c r="P1" t="s">
        <v>892</v>
      </c>
      <c r="Q1" t="s">
        <v>893</v>
      </c>
      <c r="R1" t="s">
        <v>894</v>
      </c>
      <c r="S1" t="s">
        <v>895</v>
      </c>
      <c r="T1" t="s">
        <v>896</v>
      </c>
      <c r="U1" t="s">
        <v>897</v>
      </c>
      <c r="V1" t="s">
        <v>898</v>
      </c>
      <c r="W1" t="s">
        <v>899</v>
      </c>
      <c r="X1" t="s">
        <v>900</v>
      </c>
      <c r="Y1" t="s">
        <v>901</v>
      </c>
      <c r="Z1" t="s">
        <v>902</v>
      </c>
      <c r="AA1" t="s">
        <v>903</v>
      </c>
      <c r="AB1" t="s">
        <v>904</v>
      </c>
      <c r="AC1" t="s">
        <v>905</v>
      </c>
      <c r="AD1" t="s">
        <v>906</v>
      </c>
      <c r="AE1" t="s">
        <v>907</v>
      </c>
      <c r="AF1" t="s">
        <v>908</v>
      </c>
      <c r="AG1" t="s">
        <v>909</v>
      </c>
      <c r="AH1" t="s">
        <v>910</v>
      </c>
      <c r="AI1" t="s">
        <v>911</v>
      </c>
      <c r="AJ1" t="s">
        <v>912</v>
      </c>
      <c r="AK1" t="s">
        <v>913</v>
      </c>
      <c r="AL1" t="s">
        <v>914</v>
      </c>
      <c r="AM1" t="s">
        <v>915</v>
      </c>
      <c r="AN1" t="s">
        <v>916</v>
      </c>
      <c r="AO1" t="s">
        <v>917</v>
      </c>
      <c r="AP1" t="s">
        <v>918</v>
      </c>
      <c r="AQ1" t="s">
        <v>919</v>
      </c>
      <c r="AR1" t="s">
        <v>920</v>
      </c>
      <c r="AS1" t="s">
        <v>921</v>
      </c>
      <c r="AT1" t="s">
        <v>922</v>
      </c>
      <c r="AU1" t="s">
        <v>923</v>
      </c>
      <c r="AV1" t="s">
        <v>924</v>
      </c>
      <c r="AW1" t="s">
        <v>925</v>
      </c>
      <c r="AX1" t="s">
        <v>926</v>
      </c>
      <c r="AY1" t="s">
        <v>927</v>
      </c>
      <c r="AZ1" t="s">
        <v>928</v>
      </c>
      <c r="BA1" t="s">
        <v>929</v>
      </c>
      <c r="BB1" t="s">
        <v>930</v>
      </c>
      <c r="BC1" t="s">
        <v>931</v>
      </c>
      <c r="BD1" t="s">
        <v>932</v>
      </c>
      <c r="BE1" t="s">
        <v>933</v>
      </c>
      <c r="BF1" t="s">
        <v>934</v>
      </c>
      <c r="BG1" t="s">
        <v>935</v>
      </c>
      <c r="BH1" t="s">
        <v>936</v>
      </c>
      <c r="BI1" t="s">
        <v>937</v>
      </c>
      <c r="BJ1" t="s">
        <v>938</v>
      </c>
      <c r="BK1" t="s">
        <v>939</v>
      </c>
      <c r="BL1" t="s">
        <v>940</v>
      </c>
      <c r="BM1" t="s">
        <v>941</v>
      </c>
      <c r="BN1" t="s">
        <v>942</v>
      </c>
      <c r="BO1" t="s">
        <v>943</v>
      </c>
      <c r="BP1" t="s">
        <v>944</v>
      </c>
      <c r="BQ1" t="s">
        <v>945</v>
      </c>
      <c r="BR1" t="s">
        <v>946</v>
      </c>
      <c r="BS1" t="s">
        <v>947</v>
      </c>
      <c r="BT1" t="s">
        <v>948</v>
      </c>
      <c r="BU1" t="s">
        <v>949</v>
      </c>
      <c r="BV1" t="s">
        <v>950</v>
      </c>
      <c r="BW1" t="s">
        <v>951</v>
      </c>
      <c r="BX1" t="s">
        <v>952</v>
      </c>
      <c r="BY1" t="s">
        <v>953</v>
      </c>
      <c r="BZ1" t="s">
        <v>954</v>
      </c>
    </row>
    <row r="2" spans="1:78">
      <c r="A2">
        <v>1913</v>
      </c>
      <c r="C2">
        <v>0.99999999999999989</v>
      </c>
      <c r="D2">
        <v>0.24349899999999999</v>
      </c>
      <c r="E2">
        <v>0.16225800000000001</v>
      </c>
      <c r="F2">
        <v>0.17908400000000002</v>
      </c>
      <c r="G2">
        <v>0.39025599999999999</v>
      </c>
      <c r="H2">
        <v>2.4903000000000002E-2</v>
      </c>
      <c r="Q2">
        <v>0.78443655062732842</v>
      </c>
      <c r="R2">
        <v>0.23132404999999998</v>
      </c>
      <c r="S2">
        <v>0.14802506244901734</v>
      </c>
      <c r="T2">
        <v>0.10390997703439038</v>
      </c>
      <c r="U2">
        <v>0.28538469623485091</v>
      </c>
      <c r="V2">
        <v>1.5792764909069806E-2</v>
      </c>
      <c r="X2">
        <v>0.66226858016252776</v>
      </c>
      <c r="Y2">
        <v>0.23132404999999998</v>
      </c>
      <c r="Z2">
        <v>0.11905078253999782</v>
      </c>
      <c r="AA2">
        <v>7.8802687404210231E-2</v>
      </c>
      <c r="AB2">
        <v>0.22088535579595645</v>
      </c>
      <c r="AC2">
        <v>1.2205704422363373E-2</v>
      </c>
      <c r="AE2">
        <v>0.45115955230864097</v>
      </c>
      <c r="AF2">
        <v>0.23132404999999998</v>
      </c>
      <c r="AG2">
        <v>7.5388668362325537E-2</v>
      </c>
      <c r="AH2">
        <v>3.8749559697790953E-2</v>
      </c>
      <c r="AI2">
        <v>0.10108300952961266</v>
      </c>
      <c r="AJ2">
        <v>4.6142647189118327E-3</v>
      </c>
      <c r="AL2">
        <v>0.40670080648992291</v>
      </c>
      <c r="AM2">
        <v>0.23132404999999998</v>
      </c>
      <c r="AN2">
        <v>6.1380961241847963E-2</v>
      </c>
      <c r="AO2">
        <v>2.8131071439715792E-2</v>
      </c>
      <c r="AP2">
        <v>8.3285502018589599E-2</v>
      </c>
      <c r="AQ2">
        <v>2.5792217897695241E-3</v>
      </c>
      <c r="AS2">
        <v>0.27178895100994904</v>
      </c>
      <c r="AT2">
        <v>0.17769196795897543</v>
      </c>
      <c r="AU2">
        <v>3.387807041010267E-2</v>
      </c>
      <c r="AV2">
        <v>1.2446212791568313E-2</v>
      </c>
      <c r="AW2">
        <v>4.6961257194394833E-2</v>
      </c>
      <c r="AX2">
        <v>8.1144265490784714E-4</v>
      </c>
      <c r="AZ2">
        <v>8.6910762320490123E-2</v>
      </c>
      <c r="BA2">
        <v>5.959715049344684E-2</v>
      </c>
      <c r="BB2">
        <v>1.0106595192572228E-2</v>
      </c>
      <c r="BC2">
        <v>2.848956483191317E-3</v>
      </c>
      <c r="BD2">
        <v>1.4224417863022976E-2</v>
      </c>
      <c r="BE2">
        <v>1.3364228825676975E-4</v>
      </c>
      <c r="BN2">
        <v>0.21556344937267147</v>
      </c>
      <c r="BO2">
        <v>1.2174950000000018E-2</v>
      </c>
      <c r="BP2">
        <v>1.4232937550982656E-2</v>
      </c>
      <c r="BQ2">
        <v>7.5174022965609627E-2</v>
      </c>
      <c r="BR2">
        <v>0.10487130376514908</v>
      </c>
      <c r="BS2">
        <v>9.1102350909301952E-3</v>
      </c>
    </row>
    <row r="3" spans="1:78">
      <c r="A3">
        <v>1914</v>
      </c>
      <c r="C3">
        <v>1</v>
      </c>
      <c r="D3">
        <v>0.226801</v>
      </c>
      <c r="E3">
        <v>0.174618</v>
      </c>
      <c r="F3">
        <v>0.19346799999999997</v>
      </c>
      <c r="G3">
        <v>0.378411</v>
      </c>
      <c r="H3">
        <v>2.6702E-2</v>
      </c>
      <c r="Q3">
        <v>0.78329371932034619</v>
      </c>
      <c r="R3">
        <v>0.21546094999999998</v>
      </c>
      <c r="S3">
        <v>0.16178437316483055</v>
      </c>
      <c r="T3">
        <v>0.11182230634973128</v>
      </c>
      <c r="U3">
        <v>0.27738830217338351</v>
      </c>
      <c r="V3">
        <v>1.6837787632400819E-2</v>
      </c>
      <c r="X3">
        <v>0.65953605754436451</v>
      </c>
      <c r="Y3">
        <v>0.21546094999999998</v>
      </c>
      <c r="Z3">
        <v>0.13099149709279209</v>
      </c>
      <c r="AA3">
        <v>8.4671420265220024E-2</v>
      </c>
      <c r="AB3">
        <v>0.21535977132003242</v>
      </c>
      <c r="AC3">
        <v>1.305241886632004E-2</v>
      </c>
      <c r="AE3">
        <v>0.44587685785406733</v>
      </c>
      <c r="AF3">
        <v>0.21546094999999998</v>
      </c>
      <c r="AG3">
        <v>8.4411938071018849E-2</v>
      </c>
      <c r="AH3">
        <v>4.1582712397025781E-2</v>
      </c>
      <c r="AI3">
        <v>9.9478741236955756E-2</v>
      </c>
      <c r="AJ3">
        <v>4.9425161490669403E-3</v>
      </c>
      <c r="AL3">
        <v>0.40148793327951982</v>
      </c>
      <c r="AM3">
        <v>0.21546094999999998</v>
      </c>
      <c r="AN3">
        <v>6.9621014842687484E-2</v>
      </c>
      <c r="AO3">
        <v>3.0420700299345731E-2</v>
      </c>
      <c r="AP3">
        <v>8.3200036911361575E-2</v>
      </c>
      <c r="AQ3">
        <v>2.7852312261251247E-3</v>
      </c>
      <c r="AS3">
        <v>0.28749316708802924</v>
      </c>
      <c r="AT3">
        <v>0.19008256580443572</v>
      </c>
      <c r="AU3">
        <v>3.787819239066352E-2</v>
      </c>
      <c r="AV3">
        <v>1.3212817130107688E-2</v>
      </c>
      <c r="AW3">
        <v>4.5459404904995129E-2</v>
      </c>
      <c r="AX3">
        <v>8.6018685782719012E-4</v>
      </c>
      <c r="AZ3">
        <v>9.2444778648073794E-2</v>
      </c>
      <c r="BA3">
        <v>6.4395844073765848E-2</v>
      </c>
      <c r="BB3">
        <v>1.1252445775979834E-2</v>
      </c>
      <c r="BC3">
        <v>2.9917957063821448E-3</v>
      </c>
      <c r="BD3">
        <v>1.3664075692382489E-2</v>
      </c>
      <c r="BE3">
        <v>1.4061739956347183E-4</v>
      </c>
      <c r="BN3">
        <v>0.21670628067965381</v>
      </c>
      <c r="BO3">
        <v>1.1340050000000018E-2</v>
      </c>
      <c r="BP3">
        <v>1.2833626835169455E-2</v>
      </c>
      <c r="BQ3">
        <v>8.1645693650268705E-2</v>
      </c>
      <c r="BR3">
        <v>0.10102269782661649</v>
      </c>
      <c r="BS3">
        <v>9.8642123675991809E-3</v>
      </c>
    </row>
    <row r="4" spans="1:78">
      <c r="A4">
        <v>1915</v>
      </c>
      <c r="C4">
        <v>1</v>
      </c>
      <c r="D4">
        <v>0.243336</v>
      </c>
      <c r="E4">
        <v>0.17711799999999997</v>
      </c>
      <c r="F4">
        <v>0.19262599999999996</v>
      </c>
      <c r="G4">
        <v>0.36049500000000001</v>
      </c>
      <c r="H4">
        <v>2.6425000000000001E-2</v>
      </c>
      <c r="Q4">
        <v>0.77967494492095302</v>
      </c>
      <c r="R4">
        <v>0.23116919999999999</v>
      </c>
      <c r="S4">
        <v>0.15854642625940946</v>
      </c>
      <c r="T4">
        <v>0.11101408144362537</v>
      </c>
      <c r="U4">
        <v>0.26239580484002634</v>
      </c>
      <c r="V4">
        <v>1.6549432377891762E-2</v>
      </c>
      <c r="X4">
        <v>0.65655756100840723</v>
      </c>
      <c r="Y4">
        <v>0.23116919999999999</v>
      </c>
      <c r="Z4">
        <v>0.12686015766545281</v>
      </c>
      <c r="AA4">
        <v>8.3816062260703525E-2</v>
      </c>
      <c r="AB4">
        <v>0.20187071821751243</v>
      </c>
      <c r="AC4">
        <v>1.2841422864738447E-2</v>
      </c>
      <c r="AE4">
        <v>0.44641729337342795</v>
      </c>
      <c r="AF4">
        <v>0.23116919999999999</v>
      </c>
      <c r="AG4">
        <v>7.9085396940931724E-2</v>
      </c>
      <c r="AH4">
        <v>4.0658904854893409E-2</v>
      </c>
      <c r="AI4">
        <v>9.0680130197456008E-2</v>
      </c>
      <c r="AJ4">
        <v>4.8236613801468367E-3</v>
      </c>
      <c r="AL4">
        <v>0.40421653703029947</v>
      </c>
      <c r="AM4">
        <v>0.23116919999999999</v>
      </c>
      <c r="AN4">
        <v>6.4729976152789914E-2</v>
      </c>
      <c r="AO4">
        <v>2.9665241734819714E-2</v>
      </c>
      <c r="AP4">
        <v>7.5948794486165497E-2</v>
      </c>
      <c r="AQ4">
        <v>2.7033246565243891E-3</v>
      </c>
      <c r="AS4">
        <v>0.31656650983406948</v>
      </c>
      <c r="AT4">
        <v>0.21700844816675247</v>
      </c>
      <c r="AU4">
        <v>3.8015920324294863E-2</v>
      </c>
      <c r="AV4">
        <v>1.3870433227055671E-2</v>
      </c>
      <c r="AW4">
        <v>4.676958236558499E-2</v>
      </c>
      <c r="AX4">
        <v>9.0212575038151868E-4</v>
      </c>
      <c r="AZ4">
        <v>0.15808752668482304</v>
      </c>
      <c r="BA4">
        <v>0.1161217600061442</v>
      </c>
      <c r="BB4">
        <v>1.6366208797891742E-2</v>
      </c>
      <c r="BC4">
        <v>4.599152214341198E-3</v>
      </c>
      <c r="BD4">
        <v>2.0790543987325168E-2</v>
      </c>
      <c r="BE4">
        <v>2.0986167912073501E-4</v>
      </c>
      <c r="BN4">
        <v>0.22032505507904698</v>
      </c>
      <c r="BO4">
        <v>1.2166800000000005E-2</v>
      </c>
      <c r="BP4">
        <v>1.857157374059052E-2</v>
      </c>
      <c r="BQ4">
        <v>8.1611918556374619E-2</v>
      </c>
      <c r="BR4">
        <v>9.8099195159973673E-2</v>
      </c>
      <c r="BS4">
        <v>9.8755676221082382E-3</v>
      </c>
    </row>
    <row r="5" spans="1:78">
      <c r="A5">
        <v>1916</v>
      </c>
      <c r="C5">
        <v>1.0000000000000002</v>
      </c>
      <c r="D5">
        <v>0.26295000000000002</v>
      </c>
      <c r="E5">
        <v>0.17552099999999998</v>
      </c>
      <c r="F5">
        <v>0.185806</v>
      </c>
      <c r="G5">
        <v>0.35036099999999998</v>
      </c>
      <c r="H5">
        <v>2.5361999999999999E-2</v>
      </c>
      <c r="Q5">
        <v>0.78218139836912171</v>
      </c>
      <c r="R5">
        <v>0.23848359794394222</v>
      </c>
      <c r="S5">
        <v>0.15937707134120974</v>
      </c>
      <c r="T5">
        <v>0.10983489414753975</v>
      </c>
      <c r="U5">
        <v>0.25798443162894569</v>
      </c>
      <c r="V5">
        <v>1.6501403307484296E-2</v>
      </c>
      <c r="X5">
        <v>0.67413354121769165</v>
      </c>
      <c r="Y5">
        <v>0.24642605583437793</v>
      </c>
      <c r="Z5">
        <v>0.12887111451866448</v>
      </c>
      <c r="AA5">
        <v>8.4687830098172046E-2</v>
      </c>
      <c r="AB5">
        <v>0.20150374155986464</v>
      </c>
      <c r="AC5">
        <v>1.264479920661251E-2</v>
      </c>
      <c r="AE5">
        <v>0.43302390827082915</v>
      </c>
      <c r="AF5">
        <v>0.20682399647371474</v>
      </c>
      <c r="AG5">
        <v>8.3158301031237211E-2</v>
      </c>
      <c r="AH5">
        <v>4.339513401194442E-2</v>
      </c>
      <c r="AI5">
        <v>9.4813780942289358E-2</v>
      </c>
      <c r="AJ5">
        <v>4.8326958116433946E-3</v>
      </c>
      <c r="AL5">
        <v>0.37462381914848364</v>
      </c>
      <c r="AM5">
        <v>0.19021061493448438</v>
      </c>
      <c r="AN5">
        <v>6.9106799536743563E-2</v>
      </c>
      <c r="AO5">
        <v>3.2261002455523081E-2</v>
      </c>
      <c r="AP5">
        <v>8.0275220565924524E-2</v>
      </c>
      <c r="AQ5">
        <v>2.7701816558080837E-3</v>
      </c>
      <c r="AS5">
        <v>0.25294510093225364</v>
      </c>
      <c r="AT5">
        <v>0.14658080521328581</v>
      </c>
      <c r="AU5">
        <v>4.1073838471608726E-2</v>
      </c>
      <c r="AV5">
        <v>1.5398261980561297E-2</v>
      </c>
      <c r="AW5">
        <v>4.8955402466649089E-2</v>
      </c>
      <c r="AX5">
        <v>9.3679280014869219E-4</v>
      </c>
      <c r="AZ5">
        <v>0.11443368335794615</v>
      </c>
      <c r="BA5">
        <v>7.194225337334699E-2</v>
      </c>
      <c r="BB5">
        <v>1.6898019147503551E-2</v>
      </c>
      <c r="BC5">
        <v>4.9894541307143932E-3</v>
      </c>
      <c r="BD5">
        <v>2.0395120525796295E-2</v>
      </c>
      <c r="BE5">
        <v>2.0883618058491627E-4</v>
      </c>
      <c r="BN5">
        <v>0.21781860163087852</v>
      </c>
      <c r="BO5">
        <v>2.4466402056057795E-2</v>
      </c>
      <c r="BP5">
        <v>1.614392865879025E-2</v>
      </c>
      <c r="BQ5">
        <v>7.5971105852460225E-2</v>
      </c>
      <c r="BR5">
        <v>9.2376568371054291E-2</v>
      </c>
      <c r="BS5">
        <v>8.8605966925157029E-3</v>
      </c>
    </row>
    <row r="6" spans="1:78">
      <c r="A6">
        <v>1917</v>
      </c>
      <c r="C6">
        <v>1.0000019999999998</v>
      </c>
      <c r="D6">
        <v>0.231437</v>
      </c>
      <c r="E6">
        <v>0.18643500000000002</v>
      </c>
      <c r="F6">
        <v>0.19417400000000001</v>
      </c>
      <c r="G6">
        <v>0.36156300000000002</v>
      </c>
      <c r="H6">
        <v>2.6393E-2</v>
      </c>
      <c r="Q6">
        <v>0.78306176266180338</v>
      </c>
      <c r="R6">
        <v>0.21442422839920516</v>
      </c>
      <c r="S6">
        <v>0.17388601047005717</v>
      </c>
      <c r="T6">
        <v>0.11481851640055757</v>
      </c>
      <c r="U6">
        <v>0.26324215089945124</v>
      </c>
      <c r="V6">
        <v>1.6690856492532231E-2</v>
      </c>
      <c r="X6">
        <v>0.66832918665691388</v>
      </c>
      <c r="Y6">
        <v>0.21986514999999998</v>
      </c>
      <c r="Z6">
        <v>0.14135833142362586</v>
      </c>
      <c r="AA6">
        <v>9.1614777879123366E-2</v>
      </c>
      <c r="AB6">
        <v>0.20259134102885265</v>
      </c>
      <c r="AC6">
        <v>1.2899586325311919E-2</v>
      </c>
      <c r="AE6">
        <v>0.40531978095314025</v>
      </c>
      <c r="AF6">
        <v>0.20188390743004267</v>
      </c>
      <c r="AG6">
        <v>0.10621058195680058</v>
      </c>
      <c r="AH6">
        <v>4.0577057456724991E-2</v>
      </c>
      <c r="AI6">
        <v>5.119081295456019E-2</v>
      </c>
      <c r="AJ6">
        <v>5.4574211550117331E-3</v>
      </c>
      <c r="AL6">
        <v>0.34127965712942621</v>
      </c>
      <c r="AM6">
        <v>0.1841848826552554</v>
      </c>
      <c r="AN6">
        <v>8.9045123393505385E-2</v>
      </c>
      <c r="AO6">
        <v>2.8358086292565574E-2</v>
      </c>
      <c r="AP6">
        <v>3.6453692653521635E-2</v>
      </c>
      <c r="AQ6">
        <v>3.2378721345781357E-3</v>
      </c>
      <c r="AS6">
        <v>0.21290396983408266</v>
      </c>
      <c r="AT6">
        <v>0.1249729401207916</v>
      </c>
      <c r="AU6">
        <v>5.3650796950743339E-2</v>
      </c>
      <c r="AV6">
        <v>1.1641842519903228E-2</v>
      </c>
      <c r="AW6">
        <v>2.1463930637544773E-2</v>
      </c>
      <c r="AX6">
        <v>1.1744596050997215E-3</v>
      </c>
      <c r="AZ6">
        <v>8.5828273072564909E-2</v>
      </c>
      <c r="BA6">
        <v>5.0946972859695773E-2</v>
      </c>
      <c r="BB6">
        <v>2.2706288440521753E-2</v>
      </c>
      <c r="BC6">
        <v>2.8677849755649148E-3</v>
      </c>
      <c r="BD6">
        <v>9.0692834295140017E-3</v>
      </c>
      <c r="BE6">
        <v>2.3794336726847248E-4</v>
      </c>
      <c r="BN6">
        <v>0.21694023733819645</v>
      </c>
      <c r="BO6">
        <v>1.701277160079484E-2</v>
      </c>
      <c r="BP6">
        <v>1.2548989529942836E-2</v>
      </c>
      <c r="BQ6">
        <v>7.9355483599442445E-2</v>
      </c>
      <c r="BR6">
        <v>9.8320849100548779E-2</v>
      </c>
      <c r="BS6">
        <v>9.7021435074677691E-3</v>
      </c>
    </row>
    <row r="7" spans="1:78">
      <c r="A7">
        <v>1918</v>
      </c>
      <c r="C7">
        <v>0.99999900000000008</v>
      </c>
      <c r="D7">
        <v>0.20685100000000001</v>
      </c>
      <c r="E7">
        <v>0.20150399999999999</v>
      </c>
      <c r="F7">
        <v>0.19692100000000001</v>
      </c>
      <c r="G7">
        <v>0.36805300000000002</v>
      </c>
      <c r="H7">
        <v>2.6669999999999999E-2</v>
      </c>
      <c r="Q7">
        <v>0.7856952910239634</v>
      </c>
      <c r="R7">
        <v>0.19650845</v>
      </c>
      <c r="S7">
        <v>0.18949983032346862</v>
      </c>
      <c r="T7">
        <v>0.11638501223077261</v>
      </c>
      <c r="U7">
        <v>0.26673133319517395</v>
      </c>
      <c r="V7">
        <v>1.6570665274548251E-2</v>
      </c>
      <c r="X7">
        <v>0.64573300052900195</v>
      </c>
      <c r="Y7">
        <v>0.18710500571516142</v>
      </c>
      <c r="Z7">
        <v>0.17085185878406156</v>
      </c>
      <c r="AA7">
        <v>9.0849630205838833E-2</v>
      </c>
      <c r="AB7">
        <v>0.18307446512630909</v>
      </c>
      <c r="AC7">
        <v>1.3852040697631044E-2</v>
      </c>
      <c r="AE7">
        <v>0.37048515159729251</v>
      </c>
      <c r="AF7">
        <v>0.15280538025615154</v>
      </c>
      <c r="AG7">
        <v>0.11197366403602353</v>
      </c>
      <c r="AH7">
        <v>4.0704579293063869E-2</v>
      </c>
      <c r="AI7">
        <v>5.9468414955139638E-2</v>
      </c>
      <c r="AJ7">
        <v>5.533113056913919E-3</v>
      </c>
      <c r="AL7">
        <v>0.29450114306120584</v>
      </c>
      <c r="AM7">
        <v>0.13068693578171506</v>
      </c>
      <c r="AN7">
        <v>9.0082830714943496E-2</v>
      </c>
      <c r="AO7">
        <v>2.7325597546321571E-2</v>
      </c>
      <c r="AP7">
        <v>4.3099806092750062E-2</v>
      </c>
      <c r="AQ7">
        <v>3.3059729254756431E-3</v>
      </c>
      <c r="AS7">
        <v>0.16730274040752849</v>
      </c>
      <c r="AT7">
        <v>7.8540529971537404E-2</v>
      </c>
      <c r="AU7">
        <v>5.1617144122402141E-2</v>
      </c>
      <c r="AV7">
        <v>1.0405318922632259E-2</v>
      </c>
      <c r="AW7">
        <v>2.5564459237462513E-2</v>
      </c>
      <c r="AX7">
        <v>1.1752881534942031E-3</v>
      </c>
      <c r="AZ7">
        <v>6.09901147132643E-2</v>
      </c>
      <c r="BA7">
        <v>2.6336726162714645E-2</v>
      </c>
      <c r="BB7">
        <v>2.0517570528173219E-2</v>
      </c>
      <c r="BC7">
        <v>2.3611787016278129E-3</v>
      </c>
      <c r="BD7">
        <v>1.1561260411318648E-2</v>
      </c>
      <c r="BE7">
        <v>2.1337890942997438E-4</v>
      </c>
      <c r="BN7">
        <v>0.21430370897603668</v>
      </c>
      <c r="BO7">
        <v>1.0342550000000006E-2</v>
      </c>
      <c r="BP7">
        <v>1.2004169676531371E-2</v>
      </c>
      <c r="BQ7">
        <v>8.0535987769227407E-2</v>
      </c>
      <c r="BR7">
        <v>0.10132166680482607</v>
      </c>
      <c r="BS7">
        <v>1.0099334725451749E-2</v>
      </c>
    </row>
    <row r="8" spans="1:78">
      <c r="A8">
        <v>1919</v>
      </c>
      <c r="C8">
        <v>1</v>
      </c>
      <c r="D8">
        <v>0.21940699999999999</v>
      </c>
      <c r="E8">
        <v>0.20444399999999999</v>
      </c>
      <c r="F8">
        <v>0.18476800000000002</v>
      </c>
      <c r="G8">
        <v>0.36643500000000001</v>
      </c>
      <c r="H8">
        <v>2.4945999999999999E-2</v>
      </c>
      <c r="Q8">
        <v>0.80078314648385773</v>
      </c>
      <c r="R8">
        <v>0.20843664999999997</v>
      </c>
      <c r="S8">
        <v>0.19117035222434486</v>
      </c>
      <c r="T8">
        <v>0.10915571814854476</v>
      </c>
      <c r="U8">
        <v>0.27664077682376631</v>
      </c>
      <c r="V8">
        <v>1.5379649287201863E-2</v>
      </c>
      <c r="X8">
        <v>0.67614261745415505</v>
      </c>
      <c r="Y8">
        <v>0.19958247767255874</v>
      </c>
      <c r="Z8">
        <v>0.17658530378299669</v>
      </c>
      <c r="AA8">
        <v>8.6272961262228984E-2</v>
      </c>
      <c r="AB8">
        <v>0.20075229982462453</v>
      </c>
      <c r="AC8">
        <v>1.2949574911745988E-2</v>
      </c>
      <c r="AE8">
        <v>0.40008204858115165</v>
      </c>
      <c r="AF8">
        <v>0.15958848285862284</v>
      </c>
      <c r="AG8">
        <v>0.119772824397814</v>
      </c>
      <c r="AH8">
        <v>3.8876577452611305E-2</v>
      </c>
      <c r="AI8">
        <v>7.6659010149952925E-2</v>
      </c>
      <c r="AJ8">
        <v>5.1851537221505655E-3</v>
      </c>
      <c r="AL8">
        <v>0.31777578950700769</v>
      </c>
      <c r="AM8">
        <v>0.13248839406955679</v>
      </c>
      <c r="AN8">
        <v>9.6953387124702445E-2</v>
      </c>
      <c r="AO8">
        <v>2.698425760045596E-2</v>
      </c>
      <c r="AP8">
        <v>5.8334632497186054E-2</v>
      </c>
      <c r="AQ8">
        <v>3.0151182151064888E-3</v>
      </c>
      <c r="AS8">
        <v>0.1746434468663092</v>
      </c>
      <c r="AT8">
        <v>7.447068169848374E-2</v>
      </c>
      <c r="AU8">
        <v>5.3560395746500018E-2</v>
      </c>
      <c r="AV8">
        <v>1.0746199045488665E-2</v>
      </c>
      <c r="AW8">
        <v>3.4844028948032214E-2</v>
      </c>
      <c r="AX8">
        <v>1.0221414278045334E-3</v>
      </c>
      <c r="AZ8">
        <v>5.9201490111969991E-2</v>
      </c>
      <c r="BA8">
        <v>2.2868840837072604E-2</v>
      </c>
      <c r="BB8">
        <v>1.9635203497363762E-2</v>
      </c>
      <c r="BC8">
        <v>2.42504330234525E-3</v>
      </c>
      <c r="BD8">
        <v>1.4096960528989431E-2</v>
      </c>
      <c r="BE8">
        <v>1.7544194619894738E-4</v>
      </c>
      <c r="BN8">
        <v>0.19921685351614227</v>
      </c>
      <c r="BO8">
        <v>1.0970350000000018E-2</v>
      </c>
      <c r="BP8">
        <v>1.327364777565513E-2</v>
      </c>
      <c r="BQ8">
        <v>7.5612281851455243E-2</v>
      </c>
      <c r="BR8">
        <v>8.9794223176233701E-2</v>
      </c>
      <c r="BS8">
        <v>9.566350712798136E-3</v>
      </c>
    </row>
    <row r="9" spans="1:78">
      <c r="A9">
        <v>1920</v>
      </c>
      <c r="C9">
        <v>1</v>
      </c>
      <c r="D9">
        <v>0.20994299999999999</v>
      </c>
      <c r="E9">
        <v>0.21426000000000001</v>
      </c>
      <c r="F9">
        <v>0.19203500000000001</v>
      </c>
      <c r="G9">
        <v>0.35790499999999997</v>
      </c>
      <c r="H9">
        <v>2.5857000000000002E-2</v>
      </c>
      <c r="Q9">
        <v>0.78098062411595981</v>
      </c>
      <c r="R9">
        <v>0.19944584999999998</v>
      </c>
      <c r="S9">
        <v>0.20036936065393321</v>
      </c>
      <c r="T9">
        <v>0.11340691827961988</v>
      </c>
      <c r="U9">
        <v>0.25148446097332106</v>
      </c>
      <c r="V9">
        <v>1.6274034209085707E-2</v>
      </c>
      <c r="X9">
        <v>0.6348519422625355</v>
      </c>
      <c r="Y9">
        <v>0.18669829867864743</v>
      </c>
      <c r="Z9">
        <v>0.17584113953490188</v>
      </c>
      <c r="AA9">
        <v>8.7719455933556956E-2</v>
      </c>
      <c r="AB9">
        <v>0.17094187588474405</v>
      </c>
      <c r="AC9">
        <v>1.3651172230685219E-2</v>
      </c>
      <c r="AE9">
        <v>0.35674407684045567</v>
      </c>
      <c r="AF9">
        <v>0.14278351331290748</v>
      </c>
      <c r="AG9">
        <v>0.10861164194485992</v>
      </c>
      <c r="AH9">
        <v>4.0229156236200742E-2</v>
      </c>
      <c r="AI9">
        <v>5.9758099970219615E-2</v>
      </c>
      <c r="AJ9">
        <v>5.3616653762678726E-3</v>
      </c>
      <c r="AL9">
        <v>0.27516772871288758</v>
      </c>
      <c r="AM9">
        <v>0.11296446102734387</v>
      </c>
      <c r="AN9">
        <v>8.5235855613284631E-2</v>
      </c>
      <c r="AO9">
        <v>2.7912956942968834E-2</v>
      </c>
      <c r="AP9">
        <v>4.5997551096872008E-2</v>
      </c>
      <c r="AQ9">
        <v>3.0569040324182452E-3</v>
      </c>
      <c r="AS9">
        <v>0.13686561720720825</v>
      </c>
      <c r="AT9">
        <v>5.6714336423915102E-2</v>
      </c>
      <c r="AU9">
        <v>4.2386316536532527E-2</v>
      </c>
      <c r="AV9">
        <v>1.1382687460682011E-2</v>
      </c>
      <c r="AW9">
        <v>2.540600724136095E-2</v>
      </c>
      <c r="AX9">
        <v>9.7626954471770084E-4</v>
      </c>
      <c r="AZ9">
        <v>3.9399315220200917E-2</v>
      </c>
      <c r="BA9">
        <v>1.4224894997220695E-2</v>
      </c>
      <c r="BB9">
        <v>1.3078017848876458E-2</v>
      </c>
      <c r="BC9">
        <v>2.5960112980307807E-3</v>
      </c>
      <c r="BD9">
        <v>9.3420400011600818E-3</v>
      </c>
      <c r="BE9">
        <v>1.5835107491289909E-4</v>
      </c>
      <c r="BN9">
        <v>0.21901937588404019</v>
      </c>
      <c r="BO9">
        <v>1.0497150000000011E-2</v>
      </c>
      <c r="BP9">
        <v>1.38906393460668E-2</v>
      </c>
      <c r="BQ9">
        <v>7.8628081720380133E-2</v>
      </c>
      <c r="BR9">
        <v>0.10642053902667892</v>
      </c>
      <c r="BS9">
        <v>9.5829657909142947E-3</v>
      </c>
    </row>
    <row r="10" spans="1:78">
      <c r="A10">
        <v>1921</v>
      </c>
      <c r="C10">
        <v>1</v>
      </c>
      <c r="D10">
        <v>0.20637900000000001</v>
      </c>
      <c r="E10">
        <v>0.23183599999999999</v>
      </c>
      <c r="F10">
        <v>0.211202</v>
      </c>
      <c r="G10">
        <v>0.32221300000000003</v>
      </c>
      <c r="H10">
        <v>2.8369999999999999E-2</v>
      </c>
      <c r="Q10">
        <v>0.77989838268579814</v>
      </c>
      <c r="R10">
        <v>0.19606004999999999</v>
      </c>
      <c r="S10">
        <v>0.21499255451704122</v>
      </c>
      <c r="T10">
        <v>0.12375347635240817</v>
      </c>
      <c r="U10">
        <v>0.22413799886410932</v>
      </c>
      <c r="V10">
        <v>2.0954302952239559E-2</v>
      </c>
      <c r="X10">
        <v>0.64153418370371551</v>
      </c>
      <c r="Y10">
        <v>0.19206956110844653</v>
      </c>
      <c r="Z10">
        <v>0.18598948180801983</v>
      </c>
      <c r="AA10">
        <v>9.3853945919361956E-2</v>
      </c>
      <c r="AB10">
        <v>0.15321247382601227</v>
      </c>
      <c r="AC10">
        <v>1.6408721041874984E-2</v>
      </c>
      <c r="AE10">
        <v>0.36797410784044965</v>
      </c>
      <c r="AF10">
        <v>0.15321415527324744</v>
      </c>
      <c r="AG10">
        <v>0.11170231952094797</v>
      </c>
      <c r="AH10">
        <v>4.2612991760144436E-2</v>
      </c>
      <c r="AI10">
        <v>5.3968597751642387E-2</v>
      </c>
      <c r="AJ10">
        <v>6.4760435344673939E-3</v>
      </c>
      <c r="AL10">
        <v>0.28773010253576159</v>
      </c>
      <c r="AM10">
        <v>0.12649016239246058</v>
      </c>
      <c r="AN10">
        <v>8.6512439184034229E-2</v>
      </c>
      <c r="AO10">
        <v>2.9654908505879249E-2</v>
      </c>
      <c r="AP10">
        <v>4.1350313056616121E-2</v>
      </c>
      <c r="AQ10">
        <v>3.7222793967714497E-3</v>
      </c>
      <c r="AS10">
        <v>0.14577197774035974</v>
      </c>
      <c r="AT10">
        <v>6.9281890915851338E-2</v>
      </c>
      <c r="AU10">
        <v>4.123235202619855E-2</v>
      </c>
      <c r="AV10">
        <v>1.1687587630339565E-2</v>
      </c>
      <c r="AW10">
        <v>2.2380379033800753E-2</v>
      </c>
      <c r="AX10">
        <v>1.1897681341695441E-3</v>
      </c>
      <c r="AZ10">
        <v>4.1001427416860546E-2</v>
      </c>
      <c r="BA10">
        <v>1.927068805898596E-2</v>
      </c>
      <c r="BB10">
        <v>1.1157972699585477E-2</v>
      </c>
      <c r="BC10">
        <v>2.4583856635343767E-3</v>
      </c>
      <c r="BD10">
        <v>7.9144709840638407E-3</v>
      </c>
      <c r="BE10">
        <v>1.9991001069089953E-4</v>
      </c>
      <c r="BN10">
        <v>0.22010161731420186</v>
      </c>
      <c r="BO10">
        <v>1.0318950000000021E-2</v>
      </c>
      <c r="BP10">
        <v>1.6843445482958758E-2</v>
      </c>
      <c r="BQ10">
        <v>8.7448523647591841E-2</v>
      </c>
      <c r="BR10">
        <v>9.807500113589071E-2</v>
      </c>
      <c r="BS10">
        <v>7.4156970477604403E-3</v>
      </c>
    </row>
    <row r="11" spans="1:78">
      <c r="A11">
        <v>1922</v>
      </c>
      <c r="C11">
        <v>0.99999900000000008</v>
      </c>
      <c r="D11">
        <v>0.234399</v>
      </c>
      <c r="E11">
        <v>0.23405800000000002</v>
      </c>
      <c r="F11">
        <v>0.21191000000000002</v>
      </c>
      <c r="G11">
        <v>0.29122700000000001</v>
      </c>
      <c r="H11">
        <v>2.8405E-2</v>
      </c>
      <c r="Q11">
        <v>0.79238395352867086</v>
      </c>
      <c r="R11">
        <v>0.22267904999999999</v>
      </c>
      <c r="S11">
        <v>0.21782313876914999</v>
      </c>
      <c r="T11">
        <v>0.12506739652720819</v>
      </c>
      <c r="U11">
        <v>0.20654869640564238</v>
      </c>
      <c r="V11">
        <v>2.0265671826670335E-2</v>
      </c>
      <c r="X11">
        <v>0.66159586373333523</v>
      </c>
      <c r="Y11">
        <v>0.21316556267594469</v>
      </c>
      <c r="Z11">
        <v>0.19241921241677865</v>
      </c>
      <c r="AA11">
        <v>9.8060705480243149E-2</v>
      </c>
      <c r="AB11">
        <v>0.14179750666854785</v>
      </c>
      <c r="AC11">
        <v>1.6152876491820945E-2</v>
      </c>
      <c r="AE11">
        <v>0.39974697617865268</v>
      </c>
      <c r="AF11">
        <v>0.17402591173725934</v>
      </c>
      <c r="AG11">
        <v>0.12039561749504313</v>
      </c>
      <c r="AH11">
        <v>5.0457208857283421E-2</v>
      </c>
      <c r="AI11">
        <v>4.8522441846826928E-2</v>
      </c>
      <c r="AJ11">
        <v>6.3457962422399155E-3</v>
      </c>
      <c r="AL11">
        <v>0.31809278631992582</v>
      </c>
      <c r="AM11">
        <v>0.1467644964515829</v>
      </c>
      <c r="AN11">
        <v>9.4000401551443458E-2</v>
      </c>
      <c r="AO11">
        <v>3.6932000963046378E-2</v>
      </c>
      <c r="AP11">
        <v>3.6766657167333995E-2</v>
      </c>
      <c r="AQ11">
        <v>3.6292301865191077E-3</v>
      </c>
      <c r="AS11">
        <v>0.16869785929594894</v>
      </c>
      <c r="AT11">
        <v>8.5634766484942129E-2</v>
      </c>
      <c r="AU11">
        <v>4.5853264006939072E-2</v>
      </c>
      <c r="AV11">
        <v>1.6403908987432495E-2</v>
      </c>
      <c r="AW11">
        <v>1.9642768515269908E-2</v>
      </c>
      <c r="AX11">
        <v>1.1631513013653232E-3</v>
      </c>
      <c r="AZ11">
        <v>5.4325335210970042E-2</v>
      </c>
      <c r="BA11">
        <v>2.917929027011994E-2</v>
      </c>
      <c r="BB11">
        <v>1.3382069776786841E-2</v>
      </c>
      <c r="BC11">
        <v>4.621204043640091E-3</v>
      </c>
      <c r="BD11">
        <v>6.9430263802510231E-3</v>
      </c>
      <c r="BE11">
        <v>1.9974474017214506E-4</v>
      </c>
      <c r="BN11">
        <v>0.20761504647132922</v>
      </c>
      <c r="BO11">
        <v>1.1719950000000007E-2</v>
      </c>
      <c r="BP11">
        <v>1.6234861230849988E-2</v>
      </c>
      <c r="BQ11">
        <v>8.6842603472791838E-2</v>
      </c>
      <c r="BR11">
        <v>8.4678303594357629E-2</v>
      </c>
      <c r="BS11">
        <v>8.1393281733296644E-3</v>
      </c>
    </row>
    <row r="12" spans="1:78">
      <c r="A12">
        <v>1923</v>
      </c>
      <c r="C12">
        <v>1</v>
      </c>
      <c r="D12">
        <v>0.24587300000000001</v>
      </c>
      <c r="E12">
        <v>0.23150600000000005</v>
      </c>
      <c r="F12">
        <v>0.21627199999999999</v>
      </c>
      <c r="G12">
        <v>0.276279</v>
      </c>
      <c r="H12">
        <v>3.007E-2</v>
      </c>
      <c r="Q12">
        <v>0.79670310411995149</v>
      </c>
      <c r="R12">
        <v>0.23357934999999999</v>
      </c>
      <c r="S12">
        <v>0.21519263717251824</v>
      </c>
      <c r="T12">
        <v>0.12681589642061328</v>
      </c>
      <c r="U12">
        <v>0.2022857098156671</v>
      </c>
      <c r="V12">
        <v>1.8829510711153026E-2</v>
      </c>
      <c r="X12">
        <v>0.64046378077615196</v>
      </c>
      <c r="Y12">
        <v>0.21717966397885202</v>
      </c>
      <c r="Z12">
        <v>0.1809556562505428</v>
      </c>
      <c r="AA12">
        <v>9.494101948124109E-2</v>
      </c>
      <c r="AB12">
        <v>0.13155623947229764</v>
      </c>
      <c r="AC12">
        <v>1.5831201593218436E-2</v>
      </c>
      <c r="AE12">
        <v>0.35384183341940784</v>
      </c>
      <c r="AF12">
        <v>0.17200086477514684</v>
      </c>
      <c r="AG12">
        <v>0.10249250466803281</v>
      </c>
      <c r="AH12">
        <v>4.3006086388180424E-2</v>
      </c>
      <c r="AI12">
        <v>2.9741699911560462E-2</v>
      </c>
      <c r="AJ12">
        <v>6.6006776764873064E-3</v>
      </c>
      <c r="AL12">
        <v>0.27863313751016233</v>
      </c>
      <c r="AM12">
        <v>0.14300313774223597</v>
      </c>
      <c r="AN12">
        <v>7.8338891836376767E-2</v>
      </c>
      <c r="AO12">
        <v>3.0426244323901931E-2</v>
      </c>
      <c r="AP12">
        <v>2.3127175424522205E-2</v>
      </c>
      <c r="AQ12">
        <v>3.7376881831254652E-3</v>
      </c>
      <c r="AS12">
        <v>0.1434168253160561</v>
      </c>
      <c r="AT12">
        <v>8.125914047578213E-2</v>
      </c>
      <c r="AU12">
        <v>3.6519442487618993E-2</v>
      </c>
      <c r="AV12">
        <v>1.262402896462436E-2</v>
      </c>
      <c r="AW12">
        <v>1.1841072446373835E-2</v>
      </c>
      <c r="AX12">
        <v>1.1731409416567756E-3</v>
      </c>
      <c r="AZ12">
        <v>4.44454229943088E-2</v>
      </c>
      <c r="BA12">
        <v>2.6937691705592837E-2</v>
      </c>
      <c r="BB12">
        <v>1.0400475842899302E-2</v>
      </c>
      <c r="BC12">
        <v>3.1097974479614206E-3</v>
      </c>
      <c r="BD12">
        <v>3.7863902339037403E-3</v>
      </c>
      <c r="BE12">
        <v>2.1106776395149809E-4</v>
      </c>
      <c r="BN12">
        <v>0.20329689588004851</v>
      </c>
      <c r="BO12">
        <v>1.2293650000000017E-2</v>
      </c>
      <c r="BP12">
        <v>1.6313362827481772E-2</v>
      </c>
      <c r="BQ12">
        <v>8.9456103579386714E-2</v>
      </c>
      <c r="BR12">
        <v>7.3993290184332899E-2</v>
      </c>
      <c r="BS12">
        <v>1.1240489288846973E-2</v>
      </c>
    </row>
    <row r="13" spans="1:78">
      <c r="A13">
        <v>1924</v>
      </c>
      <c r="C13">
        <v>1</v>
      </c>
      <c r="D13">
        <v>0.25510500000000003</v>
      </c>
      <c r="E13">
        <v>0.22680699999999998</v>
      </c>
      <c r="F13">
        <v>0.224383</v>
      </c>
      <c r="G13">
        <v>0.26046999999999998</v>
      </c>
      <c r="H13">
        <v>3.3235000000000001E-2</v>
      </c>
      <c r="Q13">
        <v>0.8113684414326483</v>
      </c>
      <c r="R13">
        <v>0.24202629095327774</v>
      </c>
      <c r="S13">
        <v>0.21719087634429374</v>
      </c>
      <c r="T13">
        <v>0.13335053648566911</v>
      </c>
      <c r="U13">
        <v>0.19724451223887585</v>
      </c>
      <c r="V13">
        <v>2.1556225410531968E-2</v>
      </c>
      <c r="X13">
        <v>0.65638132707127705</v>
      </c>
      <c r="Y13">
        <v>0.22335551596481887</v>
      </c>
      <c r="Z13">
        <v>0.18520057469996473</v>
      </c>
      <c r="AA13">
        <v>0.10028817001200963</v>
      </c>
      <c r="AB13">
        <v>0.12942760116919502</v>
      </c>
      <c r="AC13">
        <v>1.8109465225288925E-2</v>
      </c>
      <c r="AE13">
        <v>0.37462214354104811</v>
      </c>
      <c r="AF13">
        <v>0.18222341747767357</v>
      </c>
      <c r="AG13">
        <v>0.10620098051174062</v>
      </c>
      <c r="AH13">
        <v>4.3727988031165108E-2</v>
      </c>
      <c r="AI13">
        <v>3.4833844208827139E-2</v>
      </c>
      <c r="AJ13">
        <v>7.6359133116417144E-3</v>
      </c>
      <c r="AL13">
        <v>0.29813316410231211</v>
      </c>
      <c r="AM13">
        <v>0.15463797298754842</v>
      </c>
      <c r="AN13">
        <v>8.2859636070249931E-2</v>
      </c>
      <c r="AO13">
        <v>3.0916988012967682E-2</v>
      </c>
      <c r="AP13">
        <v>2.5315144222219931E-2</v>
      </c>
      <c r="AQ13">
        <v>4.4034228093262299E-3</v>
      </c>
      <c r="AS13">
        <v>0.15633515063901882</v>
      </c>
      <c r="AT13">
        <v>9.0660886814191766E-2</v>
      </c>
      <c r="AU13">
        <v>3.9450837017337925E-2</v>
      </c>
      <c r="AV13">
        <v>1.2728327791426996E-2</v>
      </c>
      <c r="AW13">
        <v>1.2061546643307559E-2</v>
      </c>
      <c r="AX13">
        <v>1.4335523727545718E-3</v>
      </c>
      <c r="AZ13">
        <v>4.891591444661967E-2</v>
      </c>
      <c r="BA13">
        <v>3.0090600383903886E-2</v>
      </c>
      <c r="BB13">
        <v>1.1376705668841976E-2</v>
      </c>
      <c r="BC13">
        <v>3.175508139956621E-3</v>
      </c>
      <c r="BD13">
        <v>4.0011245748879818E-3</v>
      </c>
      <c r="BE13">
        <v>2.7197567902920763E-4</v>
      </c>
      <c r="BN13">
        <v>0.1886315585673517</v>
      </c>
      <c r="BO13">
        <v>1.3078709046722287E-2</v>
      </c>
      <c r="BP13">
        <v>9.6161236557062678E-3</v>
      </c>
      <c r="BQ13">
        <v>9.1032463514330891E-2</v>
      </c>
      <c r="BR13">
        <v>6.3225487761124133E-2</v>
      </c>
      <c r="BS13">
        <v>1.1678774589468033E-2</v>
      </c>
    </row>
    <row r="14" spans="1:78">
      <c r="A14">
        <v>1925</v>
      </c>
      <c r="C14">
        <v>0.99999900000000008</v>
      </c>
      <c r="D14">
        <v>0.28324500000000002</v>
      </c>
      <c r="E14">
        <v>0.215616</v>
      </c>
      <c r="F14">
        <v>0.22120599999999999</v>
      </c>
      <c r="G14">
        <v>0.245444</v>
      </c>
      <c r="H14">
        <v>3.4487999999999998E-2</v>
      </c>
      <c r="Q14">
        <v>0.82219273367651446</v>
      </c>
      <c r="R14">
        <v>0.26298346659826605</v>
      </c>
      <c r="S14">
        <v>0.20953150491623396</v>
      </c>
      <c r="T14">
        <v>0.131970964679516</v>
      </c>
      <c r="U14">
        <v>0.19561788247852024</v>
      </c>
      <c r="V14">
        <v>2.2088915003978266E-2</v>
      </c>
      <c r="X14">
        <v>0.6804510396718807</v>
      </c>
      <c r="Y14">
        <v>0.24301698360340401</v>
      </c>
      <c r="Z14">
        <v>0.1825241805013105</v>
      </c>
      <c r="AA14">
        <v>0.10191539246104045</v>
      </c>
      <c r="AB14">
        <v>0.13390701802324642</v>
      </c>
      <c r="AC14">
        <v>1.9087465082879233E-2</v>
      </c>
      <c r="AE14">
        <v>0.40917686322521868</v>
      </c>
      <c r="AF14">
        <v>0.1985552533507304</v>
      </c>
      <c r="AG14">
        <v>0.11106627768098692</v>
      </c>
      <c r="AH14">
        <v>4.7381079186649244E-2</v>
      </c>
      <c r="AI14">
        <v>4.421534935976109E-2</v>
      </c>
      <c r="AJ14">
        <v>7.9589036470910784E-3</v>
      </c>
      <c r="AL14">
        <v>0.32546623571165478</v>
      </c>
      <c r="AM14">
        <v>0.16809603814841045</v>
      </c>
      <c r="AN14">
        <v>8.6626052847894916E-2</v>
      </c>
      <c r="AO14">
        <v>3.3723511475593666E-2</v>
      </c>
      <c r="AP14">
        <v>3.2443952278523591E-2</v>
      </c>
      <c r="AQ14">
        <v>4.5766809612321664E-3</v>
      </c>
      <c r="AS14">
        <v>0.17376720398737772</v>
      </c>
      <c r="AT14">
        <v>0.10065255787534354</v>
      </c>
      <c r="AU14">
        <v>4.1033779817306111E-2</v>
      </c>
      <c r="AV14">
        <v>1.3900909279703205E-2</v>
      </c>
      <c r="AW14">
        <v>1.668389210201187E-2</v>
      </c>
      <c r="AX14">
        <v>1.4960649130130214E-3</v>
      </c>
      <c r="AZ14">
        <v>6.0451896792480739E-2</v>
      </c>
      <c r="BA14">
        <v>3.826150448254572E-2</v>
      </c>
      <c r="BB14">
        <v>1.2206368448192945E-2</v>
      </c>
      <c r="BC14">
        <v>3.1427746086939586E-3</v>
      </c>
      <c r="BD14">
        <v>6.5601786179322235E-3</v>
      </c>
      <c r="BE14">
        <v>2.8107063511588899E-4</v>
      </c>
      <c r="BN14">
        <v>0.17780626632348562</v>
      </c>
      <c r="BO14">
        <v>2.0261533401733978E-2</v>
      </c>
      <c r="BP14">
        <v>6.0844950837660658E-3</v>
      </c>
      <c r="BQ14">
        <v>8.9235035320484019E-2</v>
      </c>
      <c r="BR14">
        <v>4.9826117521479751E-2</v>
      </c>
      <c r="BS14">
        <v>1.2399084996021732E-2</v>
      </c>
    </row>
    <row r="15" spans="1:78">
      <c r="A15">
        <v>1926</v>
      </c>
      <c r="C15">
        <v>1.0000010000000001</v>
      </c>
      <c r="D15">
        <v>0.30849100000000002</v>
      </c>
      <c r="E15">
        <v>0.21108200000000002</v>
      </c>
      <c r="F15">
        <v>0.20927399999999999</v>
      </c>
      <c r="G15">
        <v>0.23466100000000001</v>
      </c>
      <c r="H15">
        <v>3.6492999999999998E-2</v>
      </c>
      <c r="Q15">
        <v>0.83162446571498405</v>
      </c>
      <c r="R15">
        <v>0.28917745824658875</v>
      </c>
      <c r="S15">
        <v>0.20819892561417039</v>
      </c>
      <c r="T15">
        <v>0.1262758897213872</v>
      </c>
      <c r="U15">
        <v>0.18464250621426032</v>
      </c>
      <c r="V15">
        <v>2.3329685918577429E-2</v>
      </c>
      <c r="X15">
        <v>0.69440499718151427</v>
      </c>
      <c r="Y15">
        <v>0.26700495042339989</v>
      </c>
      <c r="Z15">
        <v>0.18210200789790787</v>
      </c>
      <c r="AA15">
        <v>9.7630983643581956E-2</v>
      </c>
      <c r="AB15">
        <v>0.12742236154723927</v>
      </c>
      <c r="AC15">
        <v>2.0244693669385361E-2</v>
      </c>
      <c r="AE15">
        <v>0.42581875282826831</v>
      </c>
      <c r="AF15">
        <v>0.2182403007428701</v>
      </c>
      <c r="AG15">
        <v>0.11246309988948731</v>
      </c>
      <c r="AH15">
        <v>4.5769232801456332E-2</v>
      </c>
      <c r="AI15">
        <v>4.0874474907851191E-2</v>
      </c>
      <c r="AJ15">
        <v>8.4716444866034368E-3</v>
      </c>
      <c r="AL15">
        <v>0.33951495764085243</v>
      </c>
      <c r="AM15">
        <v>0.18542882212519624</v>
      </c>
      <c r="AN15">
        <v>8.7493882025714925E-2</v>
      </c>
      <c r="AO15">
        <v>3.2753519801987832E-2</v>
      </c>
      <c r="AP15">
        <v>2.8941968753348788E-2</v>
      </c>
      <c r="AQ15">
        <v>4.8967649346046702E-3</v>
      </c>
      <c r="AS15">
        <v>0.18718193085712903</v>
      </c>
      <c r="AT15">
        <v>0.11601582640301977</v>
      </c>
      <c r="AU15">
        <v>4.2013666319982261E-2</v>
      </c>
      <c r="AV15">
        <v>1.3566792011403235E-2</v>
      </c>
      <c r="AW15">
        <v>1.3981335461246891E-2</v>
      </c>
      <c r="AX15">
        <v>1.6043106614769015E-3</v>
      </c>
      <c r="AZ15">
        <v>6.7639916251614002E-2</v>
      </c>
      <c r="BA15">
        <v>4.7230347350607091E-2</v>
      </c>
      <c r="BB15">
        <v>1.2067060387386247E-2</v>
      </c>
      <c r="BC15">
        <v>3.0040270868393628E-3</v>
      </c>
      <c r="BD15">
        <v>5.0014055658179233E-3</v>
      </c>
      <c r="BE15">
        <v>3.370758609633805E-4</v>
      </c>
      <c r="BN15">
        <v>0.16837653428501609</v>
      </c>
      <c r="BO15">
        <v>1.9313541753411267E-2</v>
      </c>
      <c r="BP15">
        <v>2.8830743858296037E-3</v>
      </c>
      <c r="BQ15">
        <v>8.2998110278612813E-2</v>
      </c>
      <c r="BR15">
        <v>5.0018493785739693E-2</v>
      </c>
      <c r="BS15">
        <v>1.3163314081422569E-2</v>
      </c>
    </row>
    <row r="16" spans="1:78">
      <c r="A16">
        <v>1927</v>
      </c>
      <c r="C16">
        <v>1</v>
      </c>
      <c r="D16">
        <v>0.345078</v>
      </c>
      <c r="E16">
        <v>0.20521900000000001</v>
      </c>
      <c r="F16">
        <v>0.18726199999999998</v>
      </c>
      <c r="G16">
        <v>0.224721</v>
      </c>
      <c r="H16">
        <v>3.7719999999999997E-2</v>
      </c>
      <c r="Q16">
        <v>0.84176299873331029</v>
      </c>
      <c r="R16">
        <v>0.32200864883953961</v>
      </c>
      <c r="S16">
        <v>0.20485177960463249</v>
      </c>
      <c r="T16">
        <v>0.11498762118151709</v>
      </c>
      <c r="U16">
        <v>0.17517327257512941</v>
      </c>
      <c r="V16">
        <v>2.4741676532491676E-2</v>
      </c>
      <c r="X16">
        <v>0.70959076482940386</v>
      </c>
      <c r="Y16">
        <v>0.29753231724908719</v>
      </c>
      <c r="Z16">
        <v>0.18064828295459098</v>
      </c>
      <c r="AA16">
        <v>8.9661384535889274E-2</v>
      </c>
      <c r="AB16">
        <v>0.12043703407254472</v>
      </c>
      <c r="AC16">
        <v>2.1311746017291602E-2</v>
      </c>
      <c r="AE16">
        <v>0.44919394855536032</v>
      </c>
      <c r="AF16">
        <v>0.24333624483725658</v>
      </c>
      <c r="AG16">
        <v>0.11221775051693506</v>
      </c>
      <c r="AH16">
        <v>4.4002844201523478E-2</v>
      </c>
      <c r="AI16">
        <v>4.0716200407064362E-2</v>
      </c>
      <c r="AJ16">
        <v>8.920908592580901E-3</v>
      </c>
      <c r="AL16">
        <v>0.36160264045113794</v>
      </c>
      <c r="AM16">
        <v>0.20787276634670901</v>
      </c>
      <c r="AN16">
        <v>8.7348823247475352E-2</v>
      </c>
      <c r="AO16">
        <v>3.1673680056650173E-2</v>
      </c>
      <c r="AP16">
        <v>2.9543760216392479E-2</v>
      </c>
      <c r="AQ16">
        <v>5.1636105839109056E-3</v>
      </c>
      <c r="AS16">
        <v>0.20344395268038024</v>
      </c>
      <c r="AT16">
        <v>0.13145236960042336</v>
      </c>
      <c r="AU16">
        <v>4.1653691594071986E-2</v>
      </c>
      <c r="AV16">
        <v>1.3234432301591286E-2</v>
      </c>
      <c r="AW16">
        <v>1.540983359062493E-2</v>
      </c>
      <c r="AX16">
        <v>1.693625593668714E-3</v>
      </c>
      <c r="AZ16">
        <v>7.5058559748189549E-2</v>
      </c>
      <c r="BA16">
        <v>5.2861911629630873E-2</v>
      </c>
      <c r="BB16">
        <v>1.2473864565470468E-2</v>
      </c>
      <c r="BC16">
        <v>2.8707170944611044E-3</v>
      </c>
      <c r="BD16">
        <v>6.5109335476260487E-3</v>
      </c>
      <c r="BE16">
        <v>3.4113291100104366E-4</v>
      </c>
      <c r="BN16">
        <v>0.15823700126668971</v>
      </c>
      <c r="BO16">
        <v>2.3069351160460383E-2</v>
      </c>
      <c r="BP16">
        <v>3.6722039536750406E-4</v>
      </c>
      <c r="BQ16">
        <v>7.2274378818482907E-2</v>
      </c>
      <c r="BR16">
        <v>4.9547727424870597E-2</v>
      </c>
      <c r="BS16">
        <v>1.297832346750832E-2</v>
      </c>
    </row>
    <row r="17" spans="1:71">
      <c r="A17">
        <v>1928</v>
      </c>
      <c r="C17">
        <v>1.0000009999999999</v>
      </c>
      <c r="D17">
        <v>0.39465</v>
      </c>
      <c r="E17">
        <v>0.188502</v>
      </c>
      <c r="F17">
        <v>0.17068800000000001</v>
      </c>
      <c r="G17">
        <v>0.21025099999999999</v>
      </c>
      <c r="H17">
        <v>3.5909999999999997E-2</v>
      </c>
      <c r="Q17">
        <v>0.84457980485883011</v>
      </c>
      <c r="R17">
        <v>0.36414655754492958</v>
      </c>
      <c r="S17">
        <v>0.18918659001165822</v>
      </c>
      <c r="T17">
        <v>0.10569579507840121</v>
      </c>
      <c r="U17">
        <v>0.16080598528367465</v>
      </c>
      <c r="V17">
        <v>2.4744876940166402E-2</v>
      </c>
      <c r="X17">
        <v>0.72057270410216612</v>
      </c>
      <c r="Y17">
        <v>0.33789136822075611</v>
      </c>
      <c r="Z17">
        <v>0.16738619819846934</v>
      </c>
      <c r="AA17">
        <v>8.3423184157195032E-2</v>
      </c>
      <c r="AB17">
        <v>0.11090444287678243</v>
      </c>
      <c r="AC17">
        <v>2.0967510648963062E-2</v>
      </c>
      <c r="AE17">
        <v>0.47822189084829764</v>
      </c>
      <c r="AF17">
        <v>0.27731480552236393</v>
      </c>
      <c r="AG17">
        <v>0.10666107051078265</v>
      </c>
      <c r="AH17">
        <v>4.2457912960260809E-2</v>
      </c>
      <c r="AI17">
        <v>4.3110105523932282E-2</v>
      </c>
      <c r="AJ17">
        <v>8.6779963309579714E-3</v>
      </c>
      <c r="AL17">
        <v>0.39180393385925466</v>
      </c>
      <c r="AM17">
        <v>0.23941734575658599</v>
      </c>
      <c r="AN17">
        <v>8.4175577071312749E-2</v>
      </c>
      <c r="AO17">
        <v>3.0690475587045633E-2</v>
      </c>
      <c r="AP17">
        <v>3.2481661917285846E-2</v>
      </c>
      <c r="AQ17">
        <v>5.0388735270243991E-3</v>
      </c>
      <c r="AS17">
        <v>0.23097076550333201</v>
      </c>
      <c r="AT17">
        <v>0.15494373486434318</v>
      </c>
      <c r="AU17">
        <v>4.1727468567004114E-2</v>
      </c>
      <c r="AV17">
        <v>1.2608563640240147E-2</v>
      </c>
      <c r="AW17">
        <v>2.0022236861455333E-2</v>
      </c>
      <c r="AX17">
        <v>1.6687615702892359E-3</v>
      </c>
      <c r="AZ17">
        <v>8.9834207872826186E-2</v>
      </c>
      <c r="BA17">
        <v>6.2168604082428885E-2</v>
      </c>
      <c r="BB17">
        <v>1.419431591509668E-2</v>
      </c>
      <c r="BC17">
        <v>2.5348304251648058E-3</v>
      </c>
      <c r="BD17">
        <v>1.0589533944993451E-2</v>
      </c>
      <c r="BE17">
        <v>3.4692350514237E-4</v>
      </c>
      <c r="BN17">
        <v>0.15542119514116981</v>
      </c>
      <c r="BO17">
        <v>3.0503442455070418E-2</v>
      </c>
      <c r="BP17">
        <v>-6.8459001165822875E-4</v>
      </c>
      <c r="BQ17">
        <v>6.4992204921598795E-2</v>
      </c>
      <c r="BR17">
        <v>4.9445014716325342E-2</v>
      </c>
      <c r="BS17">
        <v>1.1165123059833595E-2</v>
      </c>
    </row>
    <row r="18" spans="1:71">
      <c r="A18">
        <v>1929</v>
      </c>
      <c r="C18">
        <v>1</v>
      </c>
      <c r="D18">
        <v>0.41021299999999999</v>
      </c>
      <c r="E18">
        <v>0.18362899999999999</v>
      </c>
      <c r="F18">
        <v>0.17053800000000002</v>
      </c>
      <c r="G18">
        <v>0.19872600000000001</v>
      </c>
      <c r="H18">
        <v>3.6894000000000003E-2</v>
      </c>
      <c r="Q18">
        <v>0.84398510338056643</v>
      </c>
      <c r="R18">
        <v>0.37941250265776472</v>
      </c>
      <c r="S18">
        <v>0.18666519545929069</v>
      </c>
      <c r="T18">
        <v>0.10615829946822299</v>
      </c>
      <c r="U18">
        <v>0.1475639054906186</v>
      </c>
      <c r="V18">
        <v>2.4185200304669457E-2</v>
      </c>
      <c r="X18">
        <v>0.72131404290292123</v>
      </c>
      <c r="Y18">
        <v>0.35175832907557131</v>
      </c>
      <c r="Z18">
        <v>0.16546180706036637</v>
      </c>
      <c r="AA18">
        <v>8.3461212316138123E-2</v>
      </c>
      <c r="AB18">
        <v>9.9777067710665995E-2</v>
      </c>
      <c r="AC18">
        <v>2.0855626740179375E-2</v>
      </c>
      <c r="AE18">
        <v>0.47986960912475585</v>
      </c>
      <c r="AF18">
        <v>0.28732000646407019</v>
      </c>
      <c r="AG18">
        <v>0.1056795367954543</v>
      </c>
      <c r="AH18">
        <v>4.2310657837993336E-2</v>
      </c>
      <c r="AI18">
        <v>3.6072839707222901E-2</v>
      </c>
      <c r="AJ18">
        <v>8.4865683200151115E-3</v>
      </c>
      <c r="AL18">
        <v>0.39445169341788705</v>
      </c>
      <c r="AM18">
        <v>0.24815151997855783</v>
      </c>
      <c r="AN18">
        <v>8.3907696936171353E-2</v>
      </c>
      <c r="AO18">
        <v>3.0992628092580559E-2</v>
      </c>
      <c r="AP18">
        <v>2.6556313658354123E-2</v>
      </c>
      <c r="AQ18">
        <v>4.8435347522231848E-3</v>
      </c>
      <c r="AS18">
        <v>0.23999640419245927</v>
      </c>
      <c r="AT18">
        <v>0.16674981588546683</v>
      </c>
      <c r="AU18">
        <v>4.2977058590742939E-2</v>
      </c>
      <c r="AV18">
        <v>1.3113326353819942E-2</v>
      </c>
      <c r="AW18">
        <v>1.5608947861732149E-2</v>
      </c>
      <c r="AX18">
        <v>1.5472555006974269E-3</v>
      </c>
      <c r="AZ18">
        <v>0.10031188323380774</v>
      </c>
      <c r="BA18">
        <v>7.3643309552525654E-2</v>
      </c>
      <c r="BB18">
        <v>1.5372293627295829E-2</v>
      </c>
      <c r="BC18">
        <v>2.7837719585453672E-3</v>
      </c>
      <c r="BD18">
        <v>8.1987652269620119E-3</v>
      </c>
      <c r="BE18">
        <v>3.137428684788606E-4</v>
      </c>
      <c r="BN18">
        <v>0.15601489661943357</v>
      </c>
      <c r="BO18">
        <v>3.0800497342235278E-2</v>
      </c>
      <c r="BP18">
        <v>-3.0361954592906977E-3</v>
      </c>
      <c r="BQ18">
        <v>6.4379700531777023E-2</v>
      </c>
      <c r="BR18">
        <v>5.1162094509381417E-2</v>
      </c>
      <c r="BS18">
        <v>1.2708799695330546E-2</v>
      </c>
    </row>
    <row r="19" spans="1:71">
      <c r="A19">
        <v>1930</v>
      </c>
      <c r="C19">
        <v>1.0000000000000002</v>
      </c>
      <c r="D19">
        <v>0.375388</v>
      </c>
      <c r="E19">
        <v>0.20210600000000001</v>
      </c>
      <c r="F19">
        <v>0.18153799999999998</v>
      </c>
      <c r="G19">
        <v>0.196911</v>
      </c>
      <c r="H19">
        <v>4.4056999999999999E-2</v>
      </c>
      <c r="Q19">
        <v>0.84590846131714681</v>
      </c>
      <c r="R19">
        <v>0.35661860000000001</v>
      </c>
      <c r="S19">
        <v>0.20637240519116712</v>
      </c>
      <c r="T19">
        <v>0.11374531487892198</v>
      </c>
      <c r="U19">
        <v>0.13958554697058909</v>
      </c>
      <c r="V19">
        <v>2.9586594276468647E-2</v>
      </c>
      <c r="X19">
        <v>0.7082733424175397</v>
      </c>
      <c r="Y19">
        <v>0.33163410977453484</v>
      </c>
      <c r="Z19">
        <v>0.17722568637869496</v>
      </c>
      <c r="AA19">
        <v>8.8610437525489041E-2</v>
      </c>
      <c r="AB19">
        <v>8.585878031030858E-2</v>
      </c>
      <c r="AC19">
        <v>2.4944328428512141E-2</v>
      </c>
      <c r="AE19">
        <v>0.4337132616159412</v>
      </c>
      <c r="AF19">
        <v>0.25270602391710306</v>
      </c>
      <c r="AG19">
        <v>0.10276694435838449</v>
      </c>
      <c r="AH19">
        <v>4.2942810956803766E-2</v>
      </c>
      <c r="AI19">
        <v>2.5247442666194258E-2</v>
      </c>
      <c r="AJ19">
        <v>1.0050039717455571E-2</v>
      </c>
      <c r="AL19">
        <v>0.34424924220616443</v>
      </c>
      <c r="AM19">
        <v>0.21032596803469297</v>
      </c>
      <c r="AN19">
        <v>7.9574539110680478E-2</v>
      </c>
      <c r="AO19">
        <v>3.1243081056014175E-2</v>
      </c>
      <c r="AP19">
        <v>1.7440887542702573E-2</v>
      </c>
      <c r="AQ19">
        <v>5.6647664620742416E-3</v>
      </c>
      <c r="AS19">
        <v>0.19083054318744466</v>
      </c>
      <c r="AT19">
        <v>0.12968292230348927</v>
      </c>
      <c r="AU19">
        <v>3.7877150185855787E-2</v>
      </c>
      <c r="AV19">
        <v>1.3451594564608099E-2</v>
      </c>
      <c r="AW19">
        <v>8.0092198928328698E-3</v>
      </c>
      <c r="AX19">
        <v>1.8096562406586252E-3</v>
      </c>
      <c r="AZ19">
        <v>7.1068101065647163E-2</v>
      </c>
      <c r="BA19">
        <v>5.4733118813254843E-2</v>
      </c>
      <c r="BB19">
        <v>1.0751559512517142E-2</v>
      </c>
      <c r="BC19">
        <v>2.6898115814238004E-3</v>
      </c>
      <c r="BD19">
        <v>2.4974169532983054E-3</v>
      </c>
      <c r="BE19">
        <v>3.961942051530753E-4</v>
      </c>
      <c r="BN19">
        <v>0.15409153868285341</v>
      </c>
      <c r="BO19">
        <v>1.8769399999999992E-2</v>
      </c>
      <c r="BP19">
        <v>-4.2664051911671524E-3</v>
      </c>
      <c r="BQ19">
        <v>6.7792685121078028E-2</v>
      </c>
      <c r="BR19">
        <v>5.7325453029410917E-2</v>
      </c>
      <c r="BS19">
        <v>1.4470405723531352E-2</v>
      </c>
    </row>
    <row r="20" spans="1:71">
      <c r="A20">
        <v>1931</v>
      </c>
      <c r="C20">
        <v>0.99999899999999997</v>
      </c>
      <c r="D20">
        <v>0.30166999999999999</v>
      </c>
      <c r="E20">
        <v>0.24639</v>
      </c>
      <c r="F20">
        <v>0.192686</v>
      </c>
      <c r="G20">
        <v>0.20009099999999999</v>
      </c>
      <c r="H20">
        <v>5.9161999999999999E-2</v>
      </c>
      <c r="Q20">
        <v>0.84357943841275917</v>
      </c>
      <c r="R20">
        <v>0.28658649999999997</v>
      </c>
      <c r="S20">
        <v>0.24936947353233088</v>
      </c>
      <c r="T20">
        <v>0.12230878274586979</v>
      </c>
      <c r="U20">
        <v>0.14377137831573908</v>
      </c>
      <c r="V20">
        <v>4.1543303818819481E-2</v>
      </c>
      <c r="X20">
        <v>0.6935443813021841</v>
      </c>
      <c r="Y20">
        <v>0.26691605496749776</v>
      </c>
      <c r="Z20">
        <v>0.21225014010516732</v>
      </c>
      <c r="AA20">
        <v>9.3836776152738138E-2</v>
      </c>
      <c r="AB20">
        <v>8.6419242476214908E-2</v>
      </c>
      <c r="AC20">
        <v>3.4122167600565939E-2</v>
      </c>
      <c r="AE20">
        <v>0.38623882874418369</v>
      </c>
      <c r="AF20">
        <v>0.18970900218012759</v>
      </c>
      <c r="AG20">
        <v>0.11569712535470808</v>
      </c>
      <c r="AH20">
        <v>4.2903348689300874E-2</v>
      </c>
      <c r="AI20">
        <v>2.4097572328838995E-2</v>
      </c>
      <c r="AJ20">
        <v>1.3831780191208108E-2</v>
      </c>
      <c r="AL20">
        <v>0.29850960706288487</v>
      </c>
      <c r="AM20">
        <v>0.15420481524135277</v>
      </c>
      <c r="AN20">
        <v>8.8552233946692205E-2</v>
      </c>
      <c r="AO20">
        <v>3.1156562520242018E-2</v>
      </c>
      <c r="AP20">
        <v>1.68754291148785E-2</v>
      </c>
      <c r="AQ20">
        <v>7.720566239719462E-3</v>
      </c>
      <c r="AS20">
        <v>0.15614182148177477</v>
      </c>
      <c r="AT20">
        <v>9.1265436348439047E-2</v>
      </c>
      <c r="AU20">
        <v>4.1132468405309826E-2</v>
      </c>
      <c r="AV20">
        <v>1.3616057208997643E-2</v>
      </c>
      <c r="AW20">
        <v>7.7064088072211932E-3</v>
      </c>
      <c r="AX20">
        <v>2.4214507118070273E-3</v>
      </c>
      <c r="AZ20">
        <v>5.424569423241233E-2</v>
      </c>
      <c r="BA20">
        <v>3.737393023938855E-2</v>
      </c>
      <c r="BB20">
        <v>1.130398473062226E-2</v>
      </c>
      <c r="BC20">
        <v>2.683432647487985E-3</v>
      </c>
      <c r="BD20">
        <v>2.399831419822748E-3</v>
      </c>
      <c r="BE20">
        <v>4.8451519509078687E-4</v>
      </c>
      <c r="BN20">
        <v>0.1564195615872408</v>
      </c>
      <c r="BO20">
        <v>1.5083500000000027E-2</v>
      </c>
      <c r="BP20">
        <v>-2.9794735323308841E-3</v>
      </c>
      <c r="BQ20">
        <v>7.0377217254130209E-2</v>
      </c>
      <c r="BR20">
        <v>5.6319621684260912E-2</v>
      </c>
      <c r="BS20">
        <v>1.7618696181180518E-2</v>
      </c>
    </row>
    <row r="21" spans="1:71">
      <c r="A21">
        <v>1932</v>
      </c>
      <c r="C21">
        <v>1</v>
      </c>
      <c r="D21">
        <v>0.232685</v>
      </c>
      <c r="E21">
        <v>0.29808199999999996</v>
      </c>
      <c r="F21">
        <v>0.19491900000000001</v>
      </c>
      <c r="G21">
        <v>0.19647100000000001</v>
      </c>
      <c r="H21">
        <v>7.7842999999999996E-2</v>
      </c>
      <c r="Q21">
        <v>0.84800623394128105</v>
      </c>
      <c r="R21">
        <v>0.22105074999999999</v>
      </c>
      <c r="S21">
        <v>0.29797284144977065</v>
      </c>
      <c r="T21">
        <v>0.1259445854929683</v>
      </c>
      <c r="U21">
        <v>0.14341351404557404</v>
      </c>
      <c r="V21">
        <v>5.962454295296804E-2</v>
      </c>
      <c r="X21">
        <v>0.70837380493041335</v>
      </c>
      <c r="Y21">
        <v>0.20892648770395342</v>
      </c>
      <c r="Z21">
        <v>0.2629003896761356</v>
      </c>
      <c r="AA21">
        <v>9.9378630609418123E-2</v>
      </c>
      <c r="AB21">
        <v>8.9305230459386334E-2</v>
      </c>
      <c r="AC21">
        <v>4.7863066481519854E-2</v>
      </c>
      <c r="AE21">
        <v>0.38096437862408222</v>
      </c>
      <c r="AF21">
        <v>0.14899814335597369</v>
      </c>
      <c r="AG21">
        <v>0.14047548369251178</v>
      </c>
      <c r="AH21">
        <v>4.5465452198440864E-2</v>
      </c>
      <c r="AI21">
        <v>2.6316161017703281E-2</v>
      </c>
      <c r="AJ21">
        <v>1.9709138359452524E-2</v>
      </c>
      <c r="AL21">
        <v>0.30093667405556784</v>
      </c>
      <c r="AM21">
        <v>0.12292949931098794</v>
      </c>
      <c r="AN21">
        <v>0.11185132359176542</v>
      </c>
      <c r="AO21">
        <v>3.4319933531670579E-2</v>
      </c>
      <c r="AP21">
        <v>2.0701056846812321E-2</v>
      </c>
      <c r="AQ21">
        <v>1.1134860774331489E-2</v>
      </c>
      <c r="AS21">
        <v>0.16128756830299304</v>
      </c>
      <c r="AT21">
        <v>7.60463458098221E-2</v>
      </c>
      <c r="AU21">
        <v>5.5196838171441921E-2</v>
      </c>
      <c r="AV21">
        <v>1.5990966324535758E-2</v>
      </c>
      <c r="AW21">
        <v>1.0422558307444218E-2</v>
      </c>
      <c r="AX21">
        <v>3.630859689749038E-3</v>
      </c>
      <c r="AZ21">
        <v>4.8126260843355285E-2</v>
      </c>
      <c r="BA21">
        <v>2.8545207254669455E-2</v>
      </c>
      <c r="BB21">
        <v>1.3070905496333461E-2</v>
      </c>
      <c r="BC21">
        <v>2.9931017564321502E-3</v>
      </c>
      <c r="BD21">
        <v>2.8335801563124036E-3</v>
      </c>
      <c r="BE21">
        <v>6.83466179607812E-4</v>
      </c>
      <c r="BN21">
        <v>0.15199376605871895</v>
      </c>
      <c r="BO21">
        <v>1.1634250000000013E-2</v>
      </c>
      <c r="BP21">
        <v>1.091585502292769E-4</v>
      </c>
      <c r="BQ21">
        <v>6.8974414507031692E-2</v>
      </c>
      <c r="BR21">
        <v>5.305748595442597E-2</v>
      </c>
      <c r="BS21">
        <v>1.8218457047031955E-2</v>
      </c>
    </row>
    <row r="22" spans="1:71">
      <c r="A22">
        <v>1933</v>
      </c>
      <c r="C22">
        <v>0.99999899999999997</v>
      </c>
      <c r="D22">
        <v>0.238507</v>
      </c>
      <c r="E22">
        <v>0.29355799999999999</v>
      </c>
      <c r="F22">
        <v>0.19772999999999999</v>
      </c>
      <c r="G22">
        <v>0.191388</v>
      </c>
      <c r="H22">
        <v>7.8815999999999997E-2</v>
      </c>
      <c r="Q22">
        <v>0.84558985745949733</v>
      </c>
      <c r="R22">
        <v>0.22658165</v>
      </c>
      <c r="S22">
        <v>0.28477121222205182</v>
      </c>
      <c r="T22">
        <v>0.12595061952538986</v>
      </c>
      <c r="U22">
        <v>0.14922873628963726</v>
      </c>
      <c r="V22">
        <v>5.9057639422418359E-2</v>
      </c>
      <c r="X22">
        <v>0.71794588134466697</v>
      </c>
      <c r="Y22">
        <v>0.21468562235243474</v>
      </c>
      <c r="Z22">
        <v>0.25297722450614141</v>
      </c>
      <c r="AA22">
        <v>0.10288723922462444</v>
      </c>
      <c r="AB22">
        <v>9.9170248428915711E-2</v>
      </c>
      <c r="AC22">
        <v>4.8225546832550606E-2</v>
      </c>
      <c r="AE22">
        <v>0.40337144876905046</v>
      </c>
      <c r="AF22">
        <v>0.16256278877645006</v>
      </c>
      <c r="AG22">
        <v>0.14007692499450439</v>
      </c>
      <c r="AH22">
        <v>4.7419827829355672E-2</v>
      </c>
      <c r="AI22">
        <v>3.3043441623297046E-2</v>
      </c>
      <c r="AJ22">
        <v>2.0268465545443332E-2</v>
      </c>
      <c r="AL22">
        <v>0.32199145987559447</v>
      </c>
      <c r="AM22">
        <v>0.13799617463905473</v>
      </c>
      <c r="AN22">
        <v>0.10990758255980682</v>
      </c>
      <c r="AO22">
        <v>3.5090106738844731E-2</v>
      </c>
      <c r="AP22">
        <v>2.741123540611835E-2</v>
      </c>
      <c r="AQ22">
        <v>1.1586360531769839E-2</v>
      </c>
      <c r="AS22">
        <v>0.1803224138208965</v>
      </c>
      <c r="AT22">
        <v>9.0599759490925844E-2</v>
      </c>
      <c r="AU22">
        <v>5.4461743401352111E-2</v>
      </c>
      <c r="AV22">
        <v>1.6046605847261596E-2</v>
      </c>
      <c r="AW22">
        <v>1.5338560035138596E-2</v>
      </c>
      <c r="AX22">
        <v>3.8757450462183463E-3</v>
      </c>
      <c r="AZ22">
        <v>6.1222858175035429E-2</v>
      </c>
      <c r="BA22">
        <v>3.8050745706317786E-2</v>
      </c>
      <c r="BB22">
        <v>1.418771945304415E-2</v>
      </c>
      <c r="BC22">
        <v>2.9812622627560974E-3</v>
      </c>
      <c r="BD22">
        <v>5.2833473495127181E-3</v>
      </c>
      <c r="BE22">
        <v>7.1978340340467174E-4</v>
      </c>
      <c r="BN22">
        <v>0.15440914254050264</v>
      </c>
      <c r="BO22">
        <v>1.1925350000000001E-2</v>
      </c>
      <c r="BP22">
        <v>8.7867877779481962E-3</v>
      </c>
      <c r="BQ22">
        <v>7.1779380474610133E-2</v>
      </c>
      <c r="BR22">
        <v>4.2159263710362743E-2</v>
      </c>
      <c r="BS22">
        <v>1.9758360577581638E-2</v>
      </c>
    </row>
    <row r="23" spans="1:71">
      <c r="A23">
        <v>1934</v>
      </c>
      <c r="C23">
        <v>1.0000009999999997</v>
      </c>
      <c r="D23">
        <v>0.24874499999999999</v>
      </c>
      <c r="E23">
        <v>0.27568700000000002</v>
      </c>
      <c r="F23">
        <v>0.20454700000000001</v>
      </c>
      <c r="G23">
        <v>0.19361400000000001</v>
      </c>
      <c r="H23">
        <v>7.7408000000000005E-2</v>
      </c>
      <c r="Q23">
        <v>0.83025886394551385</v>
      </c>
      <c r="R23">
        <v>0.23630774999999998</v>
      </c>
      <c r="S23">
        <v>0.2620393770740409</v>
      </c>
      <c r="T23">
        <v>0.12825619321973314</v>
      </c>
      <c r="U23">
        <v>0.14441237447195496</v>
      </c>
      <c r="V23">
        <v>5.9243169179784741E-2</v>
      </c>
      <c r="X23">
        <v>0.72550709766416843</v>
      </c>
      <c r="Y23">
        <v>0.23294871784517837</v>
      </c>
      <c r="Z23">
        <v>0.24037331662986422</v>
      </c>
      <c r="AA23">
        <v>0.10632627275467699</v>
      </c>
      <c r="AB23">
        <v>9.8394775039077384E-2</v>
      </c>
      <c r="AC23">
        <v>4.7464015395371449E-2</v>
      </c>
      <c r="AE23">
        <v>0.40985220161364844</v>
      </c>
      <c r="AF23">
        <v>0.18051177652635941</v>
      </c>
      <c r="AG23">
        <v>0.12929749131064946</v>
      </c>
      <c r="AH23">
        <v>4.8995546152926048E-2</v>
      </c>
      <c r="AI23">
        <v>3.1483830038856533E-2</v>
      </c>
      <c r="AJ23">
        <v>1.9563557584857075E-2</v>
      </c>
      <c r="AL23">
        <v>0.33108159201574167</v>
      </c>
      <c r="AM23">
        <v>0.15437214768559193</v>
      </c>
      <c r="AN23">
        <v>0.10551871692599628</v>
      </c>
      <c r="AO23">
        <v>3.6120258413378611E-2</v>
      </c>
      <c r="AP23">
        <v>2.400239624650877E-2</v>
      </c>
      <c r="AQ23">
        <v>1.1068072744266086E-2</v>
      </c>
      <c r="AS23">
        <v>0.1784604036849336</v>
      </c>
      <c r="AT23">
        <v>9.9254865407115686E-2</v>
      </c>
      <c r="AU23">
        <v>4.9175833075599876E-2</v>
      </c>
      <c r="AV23">
        <v>1.5890465774324174E-2</v>
      </c>
      <c r="AW23">
        <v>1.0558352526646761E-2</v>
      </c>
      <c r="AX23">
        <v>3.5808869012470819E-3</v>
      </c>
      <c r="AZ23">
        <v>5.7584694742269134E-2</v>
      </c>
      <c r="BA23">
        <v>3.9403329430522688E-2</v>
      </c>
      <c r="BB23">
        <v>1.1560380060026859E-2</v>
      </c>
      <c r="BC23">
        <v>3.0059687115454132E-3</v>
      </c>
      <c r="BD23">
        <v>2.9432945865024594E-3</v>
      </c>
      <c r="BE23">
        <v>6.7172195367172505E-4</v>
      </c>
      <c r="BN23">
        <v>0.16974213605448585</v>
      </c>
      <c r="BO23">
        <v>1.2437250000000011E-2</v>
      </c>
      <c r="BP23">
        <v>1.3647622925959099E-2</v>
      </c>
      <c r="BQ23">
        <v>7.6290806780266868E-2</v>
      </c>
      <c r="BR23">
        <v>4.9201625528045051E-2</v>
      </c>
      <c r="BS23">
        <v>1.8164830820215264E-2</v>
      </c>
    </row>
    <row r="24" spans="1:71">
      <c r="A24">
        <v>1935</v>
      </c>
      <c r="C24">
        <v>0.99999899999999986</v>
      </c>
      <c r="D24">
        <v>0.26622699999999999</v>
      </c>
      <c r="E24">
        <v>0.25853999999999999</v>
      </c>
      <c r="F24">
        <v>0.19966</v>
      </c>
      <c r="G24">
        <v>0.19863</v>
      </c>
      <c r="H24">
        <v>7.6941999999999997E-2</v>
      </c>
      <c r="Q24">
        <v>0.81681194738759377</v>
      </c>
      <c r="R24">
        <v>0.25291564999999999</v>
      </c>
      <c r="S24">
        <v>0.24297899857198313</v>
      </c>
      <c r="T24">
        <v>0.12451426168187885</v>
      </c>
      <c r="U24">
        <v>0.13882900126267006</v>
      </c>
      <c r="V24">
        <v>5.7574035871061767E-2</v>
      </c>
      <c r="X24">
        <v>0.69754856232978613</v>
      </c>
      <c r="Y24">
        <v>0.24254086140169343</v>
      </c>
      <c r="Z24">
        <v>0.21638881254967959</v>
      </c>
      <c r="AA24">
        <v>0.10214674037561781</v>
      </c>
      <c r="AB24">
        <v>9.0694360452509531E-2</v>
      </c>
      <c r="AC24">
        <v>4.5777787550285734E-2</v>
      </c>
      <c r="AE24">
        <v>0.40484510103869725</v>
      </c>
      <c r="AF24">
        <v>0.19141747037719423</v>
      </c>
      <c r="AG24">
        <v>0.11714738990677245</v>
      </c>
      <c r="AH24">
        <v>4.8115189010639735E-2</v>
      </c>
      <c r="AI24">
        <v>2.9006248721902588E-2</v>
      </c>
      <c r="AJ24">
        <v>1.9158803022188257E-2</v>
      </c>
      <c r="AL24">
        <v>0.32867135294277383</v>
      </c>
      <c r="AM24">
        <v>0.16458406569517886</v>
      </c>
      <c r="AN24">
        <v>9.6240869481219668E-2</v>
      </c>
      <c r="AO24">
        <v>3.5637227830162065E-2</v>
      </c>
      <c r="AP24">
        <v>2.1319416166750576E-2</v>
      </c>
      <c r="AQ24">
        <v>1.0889773769462648E-2</v>
      </c>
      <c r="AS24">
        <v>0.17753938672758385</v>
      </c>
      <c r="AT24">
        <v>0.10373868470597659</v>
      </c>
      <c r="AU24">
        <v>4.4324701962192549E-2</v>
      </c>
      <c r="AV24">
        <v>1.5699954352589595E-2</v>
      </c>
      <c r="AW24">
        <v>1.0275784017927812E-2</v>
      </c>
      <c r="AX24">
        <v>3.5002616888973092E-3</v>
      </c>
      <c r="AZ24">
        <v>5.7257760910729524E-2</v>
      </c>
      <c r="BA24">
        <v>4.0008893268311717E-2</v>
      </c>
      <c r="BB24">
        <v>1.0154559589244631E-2</v>
      </c>
      <c r="BC24">
        <v>3.1262237082184149E-3</v>
      </c>
      <c r="BD24">
        <v>3.3402443625101638E-3</v>
      </c>
      <c r="BE24">
        <v>6.2783998244459577E-4</v>
      </c>
      <c r="BN24">
        <v>0.18318705261240609</v>
      </c>
      <c r="BO24">
        <v>1.331135E-2</v>
      </c>
      <c r="BP24">
        <v>1.556100142801687E-2</v>
      </c>
      <c r="BQ24">
        <v>7.5145738318121158E-2</v>
      </c>
      <c r="BR24">
        <v>5.9800998737329941E-2</v>
      </c>
      <c r="BS24">
        <v>1.936796412893823E-2</v>
      </c>
    </row>
    <row r="25" spans="1:71">
      <c r="A25">
        <v>1936</v>
      </c>
      <c r="C25">
        <v>1</v>
      </c>
      <c r="D25">
        <v>0.30564999999999998</v>
      </c>
      <c r="E25">
        <v>0.23059399999999997</v>
      </c>
      <c r="F25">
        <v>0.19248999999999999</v>
      </c>
      <c r="G25">
        <v>0.20114699999999999</v>
      </c>
      <c r="H25">
        <v>7.0119000000000001E-2</v>
      </c>
      <c r="Q25">
        <v>0.82176710289627408</v>
      </c>
      <c r="R25">
        <v>0.29016690677400619</v>
      </c>
      <c r="S25">
        <v>0.21248821636844162</v>
      </c>
      <c r="T25">
        <v>0.11867770488831844</v>
      </c>
      <c r="U25">
        <v>0.14843253804324513</v>
      </c>
      <c r="V25">
        <v>5.2001736822262723E-2</v>
      </c>
      <c r="X25">
        <v>0.70473992082609405</v>
      </c>
      <c r="Y25">
        <v>0.27933809541409382</v>
      </c>
      <c r="Z25">
        <v>0.18521337918093644</v>
      </c>
      <c r="AA25">
        <v>9.6706458511947105E-2</v>
      </c>
      <c r="AB25">
        <v>0.10213340710450225</v>
      </c>
      <c r="AC25">
        <v>4.1348580614614411E-2</v>
      </c>
      <c r="AE25">
        <v>0.42988059508654525</v>
      </c>
      <c r="AF25">
        <v>0.22859696286975825</v>
      </c>
      <c r="AG25">
        <v>0.10013405847232304</v>
      </c>
      <c r="AH25">
        <v>4.5775756602934217E-2</v>
      </c>
      <c r="AI25">
        <v>3.7978326273735416E-2</v>
      </c>
      <c r="AJ25">
        <v>1.7395490867794284E-2</v>
      </c>
      <c r="AL25">
        <v>0.34894356385397962</v>
      </c>
      <c r="AM25">
        <v>0.1954611279745129</v>
      </c>
      <c r="AN25">
        <v>8.2799154663940874E-2</v>
      </c>
      <c r="AO25">
        <v>3.3568934811991288E-2</v>
      </c>
      <c r="AP25">
        <v>2.7175835341664418E-2</v>
      </c>
      <c r="AQ25">
        <v>9.9385110618701172E-3</v>
      </c>
      <c r="AS25">
        <v>0.18365572591652499</v>
      </c>
      <c r="AT25">
        <v>0.11724789246095293</v>
      </c>
      <c r="AU25">
        <v>3.6507741723268768E-2</v>
      </c>
      <c r="AV25">
        <v>1.4511641218195025E-2</v>
      </c>
      <c r="AW25">
        <v>1.2255640029051112E-2</v>
      </c>
      <c r="AX25">
        <v>3.1328104850571635E-3</v>
      </c>
      <c r="AZ25">
        <v>5.5415428331825854E-2</v>
      </c>
      <c r="BA25">
        <v>3.9844805946652004E-2</v>
      </c>
      <c r="BB25">
        <v>8.2600520225010604E-3</v>
      </c>
      <c r="BC25">
        <v>2.9105999076406135E-3</v>
      </c>
      <c r="BD25">
        <v>3.886754011059217E-3</v>
      </c>
      <c r="BE25">
        <v>5.1321644397296661E-4</v>
      </c>
      <c r="BN25">
        <v>0.17823289710372592</v>
      </c>
      <c r="BO25">
        <v>1.5483093225993783E-2</v>
      </c>
      <c r="BP25">
        <v>1.8105783631558365E-2</v>
      </c>
      <c r="BQ25">
        <v>7.3812295111681553E-2</v>
      </c>
      <c r="BR25">
        <v>5.271446195675486E-2</v>
      </c>
      <c r="BS25">
        <v>1.8117263177737278E-2</v>
      </c>
    </row>
    <row r="26" spans="1:71">
      <c r="A26">
        <v>1937</v>
      </c>
      <c r="C26">
        <v>1</v>
      </c>
      <c r="D26">
        <v>0.28495500000000001</v>
      </c>
      <c r="E26">
        <v>0.22634600000000002</v>
      </c>
      <c r="F26">
        <v>0.21510599999999999</v>
      </c>
      <c r="G26">
        <v>0.19884299999999999</v>
      </c>
      <c r="H26">
        <v>7.4749999999999997E-2</v>
      </c>
      <c r="Q26">
        <v>0.80291582689654162</v>
      </c>
      <c r="R26">
        <v>0.27070725000000001</v>
      </c>
      <c r="S26">
        <v>0.20819749305117877</v>
      </c>
      <c r="T26">
        <v>0.12948837437648678</v>
      </c>
      <c r="U26">
        <v>0.13855292974972488</v>
      </c>
      <c r="V26">
        <v>5.5969779719151055E-2</v>
      </c>
      <c r="X26">
        <v>0.67281294026839478</v>
      </c>
      <c r="Y26">
        <v>0.26296995845121179</v>
      </c>
      <c r="Z26">
        <v>0.17785097921790902</v>
      </c>
      <c r="AA26">
        <v>9.7453983709537728E-2</v>
      </c>
      <c r="AB26">
        <v>8.895697590948945E-2</v>
      </c>
      <c r="AC26">
        <v>4.5581042980246754E-2</v>
      </c>
      <c r="AE26">
        <v>0.43663302502055157</v>
      </c>
      <c r="AF26">
        <v>0.22475189610927487</v>
      </c>
      <c r="AG26">
        <v>0.11257143804803192</v>
      </c>
      <c r="AH26">
        <v>5.0214254838486572E-2</v>
      </c>
      <c r="AI26">
        <v>3.1382013004843771E-2</v>
      </c>
      <c r="AJ26">
        <v>1.7713423019914493E-2</v>
      </c>
      <c r="AL26">
        <v>0.34855894910083346</v>
      </c>
      <c r="AM26">
        <v>0.19326531866891847</v>
      </c>
      <c r="AN26">
        <v>8.6394712364867357E-2</v>
      </c>
      <c r="AO26">
        <v>3.6781869906061013E-2</v>
      </c>
      <c r="AP26">
        <v>2.1925180887056174E-2</v>
      </c>
      <c r="AQ26">
        <v>1.0191867273930445E-2</v>
      </c>
      <c r="AS26">
        <v>0.18441253430358182</v>
      </c>
      <c r="AT26">
        <v>0.11854626365285904</v>
      </c>
      <c r="AU26">
        <v>3.774831421513257E-2</v>
      </c>
      <c r="AV26">
        <v>1.6014676544860999E-2</v>
      </c>
      <c r="AW26">
        <v>8.8244577872080548E-3</v>
      </c>
      <c r="AX26">
        <v>3.2788221035211472E-3</v>
      </c>
      <c r="AZ26">
        <v>5.8015125461085212E-2</v>
      </c>
      <c r="BA26">
        <v>4.3371388156356008E-2</v>
      </c>
      <c r="BB26">
        <v>8.5506521244659364E-3</v>
      </c>
      <c r="BC26">
        <v>3.35672133205098E-3</v>
      </c>
      <c r="BD26">
        <v>2.1730348468687434E-3</v>
      </c>
      <c r="BE26">
        <v>5.6332900134353054E-4</v>
      </c>
      <c r="BN26">
        <v>0.19708417310345838</v>
      </c>
      <c r="BO26">
        <v>1.4247750000000003E-2</v>
      </c>
      <c r="BP26">
        <v>1.8148506948821214E-2</v>
      </c>
      <c r="BQ26">
        <v>8.5617625623513216E-2</v>
      </c>
      <c r="BR26">
        <v>6.0290070250275107E-2</v>
      </c>
      <c r="BS26">
        <v>1.8780220280848942E-2</v>
      </c>
    </row>
    <row r="27" spans="1:71">
      <c r="A27">
        <v>1938</v>
      </c>
      <c r="C27">
        <v>1.0000009999999999</v>
      </c>
      <c r="D27">
        <v>0.25405699999999998</v>
      </c>
      <c r="E27">
        <v>0.23042900000000002</v>
      </c>
      <c r="F27">
        <v>0.235073</v>
      </c>
      <c r="G27">
        <v>0.19664200000000001</v>
      </c>
      <c r="H27">
        <v>8.3799999999999999E-2</v>
      </c>
      <c r="Q27">
        <v>0.79947371460188832</v>
      </c>
      <c r="R27">
        <v>0.24135414999999996</v>
      </c>
      <c r="S27">
        <v>0.21244916409179007</v>
      </c>
      <c r="T27">
        <v>0.14115862924030809</v>
      </c>
      <c r="U27">
        <v>0.14088086110405013</v>
      </c>
      <c r="V27">
        <v>6.3630910165740115E-2</v>
      </c>
      <c r="X27">
        <v>0.65300183422437308</v>
      </c>
      <c r="Y27">
        <v>0.22818309911997292</v>
      </c>
      <c r="Z27">
        <v>0.17917962278744928</v>
      </c>
      <c r="AA27">
        <v>0.10506335711854173</v>
      </c>
      <c r="AB27">
        <v>8.920493124981374E-2</v>
      </c>
      <c r="AC27">
        <v>5.1370823948595358E-2</v>
      </c>
      <c r="AE27">
        <v>0.39761154943932209</v>
      </c>
      <c r="AF27">
        <v>0.18640300121993286</v>
      </c>
      <c r="AG27">
        <v>0.10882748734483366</v>
      </c>
      <c r="AH27">
        <v>5.1496216148133565E-2</v>
      </c>
      <c r="AI27">
        <v>3.0867261391288453E-2</v>
      </c>
      <c r="AJ27">
        <v>2.0017583335133468E-2</v>
      </c>
      <c r="AL27">
        <v>0.3104976172607754</v>
      </c>
      <c r="AM27">
        <v>0.1577150203263922</v>
      </c>
      <c r="AN27">
        <v>8.2416199981731136E-2</v>
      </c>
      <c r="AO27">
        <v>3.6859318443807999E-2</v>
      </c>
      <c r="AP27">
        <v>2.1973676745828341E-2</v>
      </c>
      <c r="AQ27">
        <v>1.1533401763015684E-2</v>
      </c>
      <c r="AS27">
        <v>0.16288689077836194</v>
      </c>
      <c r="AT27">
        <v>9.9176968559954587E-2</v>
      </c>
      <c r="AU27">
        <v>3.5155009803984304E-2</v>
      </c>
      <c r="AV27">
        <v>1.5215251443644386E-2</v>
      </c>
      <c r="AW27">
        <v>9.4935667589304985E-3</v>
      </c>
      <c r="AX27">
        <v>3.8460942118481241E-3</v>
      </c>
      <c r="AZ27">
        <v>5.908640721657947E-2</v>
      </c>
      <c r="BA27">
        <v>4.5083447716699705E-2</v>
      </c>
      <c r="BB27">
        <v>7.7602147447088585E-3</v>
      </c>
      <c r="BC27">
        <v>3.1037982750079136E-3</v>
      </c>
      <c r="BD27">
        <v>2.3844232015909563E-3</v>
      </c>
      <c r="BE27">
        <v>7.5452327857204152E-4</v>
      </c>
      <c r="BN27">
        <v>0.2005272853981116</v>
      </c>
      <c r="BO27">
        <v>1.2702850000000016E-2</v>
      </c>
      <c r="BP27">
        <v>1.7979835908209913E-2</v>
      </c>
      <c r="BQ27">
        <v>9.3914370759691918E-2</v>
      </c>
      <c r="BR27">
        <v>5.5761138895949885E-2</v>
      </c>
      <c r="BS27">
        <v>2.0169089834259885E-2</v>
      </c>
    </row>
    <row r="28" spans="1:71">
      <c r="A28">
        <v>1939</v>
      </c>
      <c r="C28">
        <v>1.0000009999999999</v>
      </c>
      <c r="D28">
        <v>0.260631</v>
      </c>
      <c r="E28">
        <v>0.22435299999999997</v>
      </c>
      <c r="F28">
        <v>0.23170399999999999</v>
      </c>
      <c r="G28">
        <v>0.197237</v>
      </c>
      <c r="H28">
        <v>8.6076E-2</v>
      </c>
      <c r="Q28">
        <v>0.80275661832552536</v>
      </c>
      <c r="R28">
        <v>0.24759945</v>
      </c>
      <c r="S28">
        <v>0.20514712533105303</v>
      </c>
      <c r="T28">
        <v>0.13795293658117316</v>
      </c>
      <c r="U28">
        <v>0.1450611348399958</v>
      </c>
      <c r="V28">
        <v>6.6995971573303198E-2</v>
      </c>
      <c r="X28">
        <v>0.66476566133596671</v>
      </c>
      <c r="Y28">
        <v>0.23517350726541852</v>
      </c>
      <c r="Z28">
        <v>0.17548919211721853</v>
      </c>
      <c r="AA28">
        <v>0.10389937124746843</v>
      </c>
      <c r="AB28">
        <v>9.7120328391573904E-2</v>
      </c>
      <c r="AC28">
        <v>5.308326231428738E-2</v>
      </c>
      <c r="AE28">
        <v>0.40815852139653852</v>
      </c>
      <c r="AF28">
        <v>0.19139108394247342</v>
      </c>
      <c r="AG28">
        <v>0.10814351714345495</v>
      </c>
      <c r="AH28">
        <v>5.1810876308617922E-2</v>
      </c>
      <c r="AI28">
        <v>3.6442097191244721E-2</v>
      </c>
      <c r="AJ28">
        <v>2.0370946810747609E-2</v>
      </c>
      <c r="AL28">
        <v>0.3180224709072243</v>
      </c>
      <c r="AM28">
        <v>0.16135137957047851</v>
      </c>
      <c r="AN28">
        <v>8.2157886643227304E-2</v>
      </c>
      <c r="AO28">
        <v>3.7334205682458058E-2</v>
      </c>
      <c r="AP28">
        <v>2.5512548960377773E-2</v>
      </c>
      <c r="AQ28">
        <v>1.1666450050682727E-2</v>
      </c>
      <c r="AS28">
        <v>0.16301411335810867</v>
      </c>
      <c r="AT28">
        <v>9.8250730265491942E-2</v>
      </c>
      <c r="AU28">
        <v>3.5084323697738479E-2</v>
      </c>
      <c r="AV28">
        <v>1.5820057466432398E-2</v>
      </c>
      <c r="AW28">
        <v>1.0031826181541538E-2</v>
      </c>
      <c r="AX28">
        <v>3.8271757469043668E-3</v>
      </c>
      <c r="AZ28">
        <v>5.1459341218044338E-2</v>
      </c>
      <c r="BA28">
        <v>3.7749260242404284E-2</v>
      </c>
      <c r="BB28">
        <v>7.6001759056941046E-3</v>
      </c>
      <c r="BC28">
        <v>3.2453797110785008E-3</v>
      </c>
      <c r="BD28">
        <v>2.1548347409810972E-3</v>
      </c>
      <c r="BE28">
        <v>7.096906178863518E-4</v>
      </c>
      <c r="BN28">
        <v>0.19724438167447456</v>
      </c>
      <c r="BO28">
        <v>1.3031550000000003E-2</v>
      </c>
      <c r="BP28">
        <v>1.9205874668946958E-2</v>
      </c>
      <c r="BQ28">
        <v>9.375106341882683E-2</v>
      </c>
      <c r="BR28">
        <v>5.2175865160004192E-2</v>
      </c>
      <c r="BS28">
        <v>1.9080028426696802E-2</v>
      </c>
    </row>
    <row r="29" spans="1:71">
      <c r="A29">
        <v>1940</v>
      </c>
      <c r="C29">
        <v>1.0000009999999999</v>
      </c>
      <c r="D29">
        <v>0.23561599999999999</v>
      </c>
      <c r="E29">
        <v>0.230182</v>
      </c>
      <c r="F29">
        <v>0.25147700000000001</v>
      </c>
      <c r="G29">
        <v>0.19159499999999999</v>
      </c>
      <c r="H29">
        <v>9.1131000000000004E-2</v>
      </c>
      <c r="Q29">
        <v>0.7712533786538166</v>
      </c>
      <c r="R29">
        <v>0.22383519999999998</v>
      </c>
      <c r="S29">
        <v>0.19313885796553379</v>
      </c>
      <c r="T29">
        <v>0.14282616002926765</v>
      </c>
      <c r="U29">
        <v>0.13897508262121414</v>
      </c>
      <c r="V29">
        <v>7.2478078037801014E-2</v>
      </c>
      <c r="X29">
        <v>0.63409248947098784</v>
      </c>
      <c r="Y29">
        <v>0.212492082880817</v>
      </c>
      <c r="Z29">
        <v>0.16193301785430841</v>
      </c>
      <c r="AA29">
        <v>0.10613368875239645</v>
      </c>
      <c r="AB29">
        <v>9.747628923018975E-2</v>
      </c>
      <c r="AC29">
        <v>5.6057410753276055E-2</v>
      </c>
      <c r="AE29">
        <v>0.37668416604443311</v>
      </c>
      <c r="AF29">
        <v>0.17290754294569702</v>
      </c>
      <c r="AG29">
        <v>9.3357890541090754E-2</v>
      </c>
      <c r="AH29">
        <v>5.0283205322770204E-2</v>
      </c>
      <c r="AI29">
        <v>3.8116081632337692E-2</v>
      </c>
      <c r="AJ29">
        <v>2.2019445602537463E-2</v>
      </c>
      <c r="AL29">
        <v>0.29091791931972616</v>
      </c>
      <c r="AM29">
        <v>0.14550955100541091</v>
      </c>
      <c r="AN29">
        <v>6.9897362907114083E-2</v>
      </c>
      <c r="AO29">
        <v>3.5853704533423E-2</v>
      </c>
      <c r="AP29">
        <v>2.6834810266622496E-2</v>
      </c>
      <c r="AQ29">
        <v>1.2822490607155674E-2</v>
      </c>
      <c r="AS29">
        <v>0.1475004766103919</v>
      </c>
      <c r="AT29">
        <v>8.8518788707124985E-2</v>
      </c>
      <c r="AU29">
        <v>2.9128220202184248E-2</v>
      </c>
      <c r="AV29">
        <v>1.4892539141085183E-2</v>
      </c>
      <c r="AW29">
        <v>1.068911734909911E-2</v>
      </c>
      <c r="AX29">
        <v>4.2718112108983495E-3</v>
      </c>
      <c r="AZ29">
        <v>4.804081671806576E-2</v>
      </c>
      <c r="BA29">
        <v>3.53735146220839E-2</v>
      </c>
      <c r="BB29">
        <v>6.5075884796359602E-3</v>
      </c>
      <c r="BC29">
        <v>2.9621777129195705E-3</v>
      </c>
      <c r="BD29">
        <v>2.4223069762424067E-3</v>
      </c>
      <c r="BE29">
        <v>7.752289271839327E-4</v>
      </c>
      <c r="BN29">
        <v>0.22874762134618332</v>
      </c>
      <c r="BO29">
        <v>1.1780800000000008E-2</v>
      </c>
      <c r="BP29">
        <v>3.7043142034466216E-2</v>
      </c>
      <c r="BQ29">
        <v>0.10865083997073233</v>
      </c>
      <c r="BR29">
        <v>5.2619917378785852E-2</v>
      </c>
      <c r="BS29">
        <v>1.865292196219899E-2</v>
      </c>
    </row>
    <row r="30" spans="1:71">
      <c r="A30">
        <v>1941</v>
      </c>
      <c r="C30">
        <v>1</v>
      </c>
      <c r="D30">
        <v>0.19794999999999999</v>
      </c>
      <c r="E30">
        <v>0.25022800000000001</v>
      </c>
      <c r="F30">
        <v>0.26407999999999998</v>
      </c>
      <c r="G30">
        <v>0.189805</v>
      </c>
      <c r="H30">
        <v>9.7936999999999996E-2</v>
      </c>
      <c r="Q30">
        <v>0.74628234058078913</v>
      </c>
      <c r="R30">
        <v>0.18534349723474311</v>
      </c>
      <c r="S30">
        <v>0.19831001995795419</v>
      </c>
      <c r="T30">
        <v>0.14542118417317307</v>
      </c>
      <c r="U30">
        <v>0.14591964563370285</v>
      </c>
      <c r="V30">
        <v>7.1287993581215917E-2</v>
      </c>
      <c r="X30">
        <v>0.61144382374805928</v>
      </c>
      <c r="Y30">
        <v>0.17542642911601722</v>
      </c>
      <c r="Z30">
        <v>0.16564024704660793</v>
      </c>
      <c r="AA30">
        <v>0.10661970134892969</v>
      </c>
      <c r="AB30">
        <v>0.10762271293911882</v>
      </c>
      <c r="AC30">
        <v>5.6134733297385775E-2</v>
      </c>
      <c r="AE30">
        <v>0.34566941124554068</v>
      </c>
      <c r="AF30">
        <v>0.13763148016165491</v>
      </c>
      <c r="AG30">
        <v>9.0039583624077504E-2</v>
      </c>
      <c r="AH30">
        <v>4.6737020285400714E-2</v>
      </c>
      <c r="AI30">
        <v>4.8722972446401454E-2</v>
      </c>
      <c r="AJ30">
        <v>2.2538354728006062E-2</v>
      </c>
      <c r="AL30">
        <v>0.26032576892658893</v>
      </c>
      <c r="AM30">
        <v>0.1130121771876189</v>
      </c>
      <c r="AN30">
        <v>6.5744109370245316E-2</v>
      </c>
      <c r="AO30">
        <v>3.2687030167996525E-2</v>
      </c>
      <c r="AP30">
        <v>3.5665093455852941E-2</v>
      </c>
      <c r="AQ30">
        <v>1.3217358744875236E-2</v>
      </c>
      <c r="AS30">
        <v>0.12727288447957485</v>
      </c>
      <c r="AT30">
        <v>6.7024322651257226E-2</v>
      </c>
      <c r="AU30">
        <v>2.6508510852409344E-2</v>
      </c>
      <c r="AV30">
        <v>1.3204295984919255E-2</v>
      </c>
      <c r="AW30">
        <v>1.6061349132066312E-2</v>
      </c>
      <c r="AX30">
        <v>4.4744058589227262E-3</v>
      </c>
      <c r="AZ30">
        <v>4.0868904429657744E-2</v>
      </c>
      <c r="BA30">
        <v>2.6975013940301672E-2</v>
      </c>
      <c r="BB30">
        <v>6.0955762669798168E-3</v>
      </c>
      <c r="BC30">
        <v>2.5951355380720411E-3</v>
      </c>
      <c r="BD30">
        <v>4.4173083822705086E-3</v>
      </c>
      <c r="BE30">
        <v>7.858703020336967E-4</v>
      </c>
      <c r="BN30">
        <v>0.25371765941921087</v>
      </c>
      <c r="BO30">
        <v>1.2606502765256877E-2</v>
      </c>
      <c r="BP30">
        <v>5.19179800420458E-2</v>
      </c>
      <c r="BQ30">
        <v>0.11865881582682694</v>
      </c>
      <c r="BR30">
        <v>4.3885354366297147E-2</v>
      </c>
      <c r="BS30">
        <v>2.664900641878408E-2</v>
      </c>
    </row>
    <row r="31" spans="1:71">
      <c r="A31">
        <v>1942</v>
      </c>
      <c r="C31">
        <v>1.0000000000000002</v>
      </c>
      <c r="D31">
        <v>0.18037600000000001</v>
      </c>
      <c r="E31">
        <v>0.27255800000000002</v>
      </c>
      <c r="F31">
        <v>0.24724399999999999</v>
      </c>
      <c r="G31">
        <v>0.19913900000000001</v>
      </c>
      <c r="H31">
        <v>0.10068299999999999</v>
      </c>
      <c r="Q31">
        <v>0.72875994016322387</v>
      </c>
      <c r="R31">
        <v>0.16942837657307236</v>
      </c>
      <c r="S31">
        <v>0.20836862008310167</v>
      </c>
      <c r="T31">
        <v>0.13651037515951897</v>
      </c>
      <c r="U31">
        <v>0.15034900082797895</v>
      </c>
      <c r="V31">
        <v>6.4103567519551985E-2</v>
      </c>
      <c r="X31">
        <v>0.59330884354957214</v>
      </c>
      <c r="Y31">
        <v>0.15932164212986877</v>
      </c>
      <c r="Z31">
        <v>0.17371042864251171</v>
      </c>
      <c r="AA31">
        <v>9.7560391949581368E-2</v>
      </c>
      <c r="AB31">
        <v>0.10944714647133111</v>
      </c>
      <c r="AC31">
        <v>5.3269234356279144E-2</v>
      </c>
      <c r="AE31">
        <v>0.34112288989005563</v>
      </c>
      <c r="AF31">
        <v>0.12693946471265921</v>
      </c>
      <c r="AG31">
        <v>9.8497084818431085E-2</v>
      </c>
      <c r="AH31">
        <v>4.2016097631118167E-2</v>
      </c>
      <c r="AI31">
        <v>5.3496434918282813E-2</v>
      </c>
      <c r="AJ31">
        <v>2.0173807809564348E-2</v>
      </c>
      <c r="AL31">
        <v>0.25668703531060511</v>
      </c>
      <c r="AM31">
        <v>0.10329786105741087</v>
      </c>
      <c r="AN31">
        <v>7.2121622553025122E-2</v>
      </c>
      <c r="AO31">
        <v>2.8939573919660278E-2</v>
      </c>
      <c r="AP31">
        <v>4.0926966520756815E-2</v>
      </c>
      <c r="AQ31">
        <v>1.1401011259752061E-2</v>
      </c>
      <c r="AS31">
        <v>0.12163417218360252</v>
      </c>
      <c r="AT31">
        <v>5.7126477852616403E-2</v>
      </c>
      <c r="AU31">
        <v>2.8634817581104137E-2</v>
      </c>
      <c r="AV31">
        <v>1.1035738285266444E-2</v>
      </c>
      <c r="AW31">
        <v>2.1217174114361591E-2</v>
      </c>
      <c r="AX31">
        <v>3.6199643502539385E-3</v>
      </c>
      <c r="AZ31">
        <v>3.5251256645215973E-2</v>
      </c>
      <c r="BA31">
        <v>1.9134127532164924E-2</v>
      </c>
      <c r="BB31">
        <v>6.1448170860386401E-3</v>
      </c>
      <c r="BC31">
        <v>1.8940496926181907E-3</v>
      </c>
      <c r="BD31">
        <v>7.5386564869419342E-3</v>
      </c>
      <c r="BE31">
        <v>5.3960584745228225E-4</v>
      </c>
      <c r="BN31">
        <v>0.27124005983677635</v>
      </c>
      <c r="BO31">
        <v>1.094762342692765E-2</v>
      </c>
      <c r="BP31">
        <v>6.4189379916898326E-2</v>
      </c>
      <c r="BQ31">
        <v>0.11073362484048106</v>
      </c>
      <c r="BR31">
        <v>4.8789999172021065E-2</v>
      </c>
      <c r="BS31">
        <v>3.657943248044801E-2</v>
      </c>
    </row>
    <row r="32" spans="1:71">
      <c r="A32">
        <v>1943</v>
      </c>
      <c r="C32">
        <v>1</v>
      </c>
      <c r="D32">
        <v>0.18373700000000001</v>
      </c>
      <c r="E32">
        <v>0.284802</v>
      </c>
      <c r="F32">
        <v>0.23204900000000001</v>
      </c>
      <c r="G32">
        <v>0.20446900000000001</v>
      </c>
      <c r="H32">
        <v>9.4943E-2</v>
      </c>
      <c r="Q32">
        <v>0.73340488561392714</v>
      </c>
      <c r="R32">
        <v>0.17104112292709175</v>
      </c>
      <c r="S32">
        <v>0.21887850328411385</v>
      </c>
      <c r="T32">
        <v>0.12920051099350549</v>
      </c>
      <c r="U32">
        <v>0.15984863980687572</v>
      </c>
      <c r="V32">
        <v>5.4436108602340376E-2</v>
      </c>
      <c r="X32">
        <v>0.6030199349277332</v>
      </c>
      <c r="Y32">
        <v>0.15942711534669202</v>
      </c>
      <c r="Z32">
        <v>0.18415875657050129</v>
      </c>
      <c r="AA32">
        <v>9.2172523149258917E-2</v>
      </c>
      <c r="AB32">
        <v>0.12096114753457789</v>
      </c>
      <c r="AC32">
        <v>4.6300392326703077E-2</v>
      </c>
      <c r="AE32">
        <v>0.3437997737303593</v>
      </c>
      <c r="AF32">
        <v>0.12142785294221949</v>
      </c>
      <c r="AG32">
        <v>0.10652958452736164</v>
      </c>
      <c r="AH32">
        <v>3.8859538267085006E-2</v>
      </c>
      <c r="AI32">
        <v>6.0673355057062991E-2</v>
      </c>
      <c r="AJ32">
        <v>1.6309442936630093E-2</v>
      </c>
      <c r="AL32">
        <v>0.25420781004934684</v>
      </c>
      <c r="AM32">
        <v>9.5390568894897235E-2</v>
      </c>
      <c r="AN32">
        <v>7.8303935885185152E-2</v>
      </c>
      <c r="AO32">
        <v>2.627606087349238E-2</v>
      </c>
      <c r="AP32">
        <v>4.5547480783096159E-2</v>
      </c>
      <c r="AQ32">
        <v>8.6897636126759218E-3</v>
      </c>
      <c r="AS32">
        <v>0.11662974309858652</v>
      </c>
      <c r="AT32">
        <v>5.0356890404112863E-2</v>
      </c>
      <c r="AU32">
        <v>3.2230826312813834E-2</v>
      </c>
      <c r="AV32">
        <v>1.0018581868318992E-2</v>
      </c>
      <c r="AW32">
        <v>2.144379229780596E-2</v>
      </c>
      <c r="AX32">
        <v>2.5796522155348877E-3</v>
      </c>
      <c r="AZ32">
        <v>3.0116793182710856E-2</v>
      </c>
      <c r="BA32">
        <v>1.4805914461530369E-2</v>
      </c>
      <c r="BB32">
        <v>7.4262301745825106E-3</v>
      </c>
      <c r="BC32">
        <v>1.6177229532261515E-3</v>
      </c>
      <c r="BD32">
        <v>5.9183213771275634E-3</v>
      </c>
      <c r="BE32">
        <v>3.4860421624426064E-4</v>
      </c>
      <c r="BN32">
        <v>0.26659511438607286</v>
      </c>
      <c r="BO32">
        <v>1.2695877072908257E-2</v>
      </c>
      <c r="BP32">
        <v>6.5923496715886154E-2</v>
      </c>
      <c r="BQ32">
        <v>0.10284848900649451</v>
      </c>
      <c r="BR32">
        <v>4.4620360193124292E-2</v>
      </c>
      <c r="BS32">
        <v>4.0506891397659624E-2</v>
      </c>
    </row>
    <row r="33" spans="1:71">
      <c r="A33">
        <v>1944</v>
      </c>
      <c r="C33">
        <v>0.99999999999999989</v>
      </c>
      <c r="D33">
        <v>0.186059</v>
      </c>
      <c r="E33">
        <v>0.28839599999999999</v>
      </c>
      <c r="F33">
        <v>0.23830700000000002</v>
      </c>
      <c r="G33">
        <v>0.20027800000000001</v>
      </c>
      <c r="H33">
        <v>8.6959999999999996E-2</v>
      </c>
      <c r="Q33">
        <v>0.71073595826619418</v>
      </c>
      <c r="R33">
        <v>0.1664935722456066</v>
      </c>
      <c r="S33">
        <v>0.22836679752959965</v>
      </c>
      <c r="T33">
        <v>0.1277779642425329</v>
      </c>
      <c r="U33">
        <v>0.13587636862134952</v>
      </c>
      <c r="V33">
        <v>5.2221255627105591E-2</v>
      </c>
      <c r="X33">
        <v>0.57855363329571319</v>
      </c>
      <c r="Y33">
        <v>0.15279257410291394</v>
      </c>
      <c r="Z33">
        <v>0.19402295373494366</v>
      </c>
      <c r="AA33">
        <v>9.1825096643878043E-2</v>
      </c>
      <c r="AB33">
        <v>9.7444586256906593E-2</v>
      </c>
      <c r="AC33">
        <v>4.2468422557071096E-2</v>
      </c>
      <c r="AE33">
        <v>0.31838033187307496</v>
      </c>
      <c r="AF33">
        <v>0.11072292472067358</v>
      </c>
      <c r="AG33">
        <v>0.11249265959268551</v>
      </c>
      <c r="AH33">
        <v>3.827087968201448E-2</v>
      </c>
      <c r="AI33">
        <v>4.2123014168423699E-2</v>
      </c>
      <c r="AJ33">
        <v>1.4770853709277732E-2</v>
      </c>
      <c r="AL33">
        <v>0.232820539260812</v>
      </c>
      <c r="AM33">
        <v>8.5091443532786512E-2</v>
      </c>
      <c r="AN33">
        <v>8.2755946733358024E-2</v>
      </c>
      <c r="AO33">
        <v>2.6049170021637209E-2</v>
      </c>
      <c r="AP33">
        <v>3.1155421051403905E-2</v>
      </c>
      <c r="AQ33">
        <v>7.7685579216263288E-3</v>
      </c>
      <c r="AS33">
        <v>0.10491730563676088</v>
      </c>
      <c r="AT33">
        <v>4.3500752043127373E-2</v>
      </c>
      <c r="AU33">
        <v>3.4892294805224419E-2</v>
      </c>
      <c r="AV33">
        <v>9.849229595236323E-3</v>
      </c>
      <c r="AW33">
        <v>1.4402186480694031E-2</v>
      </c>
      <c r="AX33">
        <v>2.2728427124787376E-3</v>
      </c>
      <c r="AZ33">
        <v>3.0266334014801867E-2</v>
      </c>
      <c r="BA33">
        <v>1.5022878052660504E-2</v>
      </c>
      <c r="BB33">
        <v>9.0665964201486621E-3</v>
      </c>
      <c r="BC33">
        <v>1.7372762624812757E-3</v>
      </c>
      <c r="BD33">
        <v>4.102764341863371E-3</v>
      </c>
      <c r="BE33">
        <v>3.3681893764805172E-4</v>
      </c>
      <c r="BN33">
        <v>0.28926404173380571</v>
      </c>
      <c r="BO33">
        <v>1.9565427754393405E-2</v>
      </c>
      <c r="BP33">
        <v>6.0029202470400361E-2</v>
      </c>
      <c r="BQ33">
        <v>0.11052903575746709</v>
      </c>
      <c r="BR33">
        <v>6.4401631378650487E-2</v>
      </c>
      <c r="BS33">
        <v>3.4738744372894405E-2</v>
      </c>
    </row>
    <row r="34" spans="1:71">
      <c r="A34">
        <v>1945</v>
      </c>
      <c r="C34">
        <v>1.0000009999999999</v>
      </c>
      <c r="D34">
        <v>0.19820199999999999</v>
      </c>
      <c r="E34">
        <v>0.28223199999999998</v>
      </c>
      <c r="F34">
        <v>0.24387200000000001</v>
      </c>
      <c r="G34">
        <v>0.19686899999999999</v>
      </c>
      <c r="H34">
        <v>7.8825999999999993E-2</v>
      </c>
      <c r="Q34">
        <v>0.71766972695540865</v>
      </c>
      <c r="R34">
        <v>0.17488105569207932</v>
      </c>
      <c r="S34">
        <v>0.22383069924165713</v>
      </c>
      <c r="T34">
        <v>0.13017224181682638</v>
      </c>
      <c r="U34">
        <v>0.14215603031965171</v>
      </c>
      <c r="V34">
        <v>4.6629699885194026E-2</v>
      </c>
      <c r="X34">
        <v>0.59029193932986945</v>
      </c>
      <c r="Y34">
        <v>0.15891236421510999</v>
      </c>
      <c r="Z34">
        <v>0.19263390600099786</v>
      </c>
      <c r="AA34">
        <v>9.4160968786434582E-2</v>
      </c>
      <c r="AB34">
        <v>0.1064130821807245</v>
      </c>
      <c r="AC34">
        <v>3.8171618146602408E-2</v>
      </c>
      <c r="AE34">
        <v>0.32099926563075976</v>
      </c>
      <c r="AF34">
        <v>0.10956990051057873</v>
      </c>
      <c r="AG34">
        <v>0.11319119264156192</v>
      </c>
      <c r="AH34">
        <v>3.9434338355736516E-2</v>
      </c>
      <c r="AI34">
        <v>4.5305118838047075E-2</v>
      </c>
      <c r="AJ34">
        <v>1.3498715284835566E-2</v>
      </c>
      <c r="AL34">
        <v>0.23217155597190078</v>
      </c>
      <c r="AM34">
        <v>8.2164255223270866E-2</v>
      </c>
      <c r="AN34">
        <v>8.3810655563952743E-2</v>
      </c>
      <c r="AO34">
        <v>2.691146158628208E-2</v>
      </c>
      <c r="AP34">
        <v>3.2190343024655899E-2</v>
      </c>
      <c r="AQ34">
        <v>7.0948405737391801E-3</v>
      </c>
      <c r="AS34">
        <v>0.10316277662607604</v>
      </c>
      <c r="AT34">
        <v>4.0756596816835668E-2</v>
      </c>
      <c r="AU34">
        <v>3.6545869902868268E-2</v>
      </c>
      <c r="AV34">
        <v>1.0166372047942357E-2</v>
      </c>
      <c r="AW34">
        <v>1.3649733644387273E-2</v>
      </c>
      <c r="AX34">
        <v>2.0442042140424721E-3</v>
      </c>
      <c r="AZ34">
        <v>2.7929312682798448E-2</v>
      </c>
      <c r="BA34">
        <v>1.2834369551814422E-2</v>
      </c>
      <c r="BB34">
        <v>9.8503801918524408E-3</v>
      </c>
      <c r="BC34">
        <v>1.7583895162505121E-3</v>
      </c>
      <c r="BD34">
        <v>3.1849155927548825E-3</v>
      </c>
      <c r="BE34">
        <v>3.012578301261933E-4</v>
      </c>
      <c r="BN34">
        <v>0.28233127304459127</v>
      </c>
      <c r="BO34">
        <v>2.3320944307920671E-2</v>
      </c>
      <c r="BP34">
        <v>5.840130075834285E-2</v>
      </c>
      <c r="BQ34">
        <v>0.11369975818317363</v>
      </c>
      <c r="BR34">
        <v>5.4712969680348278E-2</v>
      </c>
      <c r="BS34">
        <v>3.2196300114805967E-2</v>
      </c>
    </row>
    <row r="35" spans="1:71">
      <c r="A35">
        <v>1946</v>
      </c>
      <c r="C35">
        <v>1</v>
      </c>
      <c r="D35">
        <v>0.189801</v>
      </c>
      <c r="E35">
        <v>0.27068599999999998</v>
      </c>
      <c r="F35">
        <v>0.25555800000000006</v>
      </c>
      <c r="G35">
        <v>0.20585000000000001</v>
      </c>
      <c r="H35">
        <v>7.8104999999999994E-2</v>
      </c>
      <c r="Q35">
        <v>0.714942537363222</v>
      </c>
      <c r="R35">
        <v>0.16971616517901861</v>
      </c>
      <c r="S35">
        <v>0.20501613485747347</v>
      </c>
      <c r="T35">
        <v>0.13900874819623082</v>
      </c>
      <c r="U35">
        <v>0.15452800360087976</v>
      </c>
      <c r="V35">
        <v>4.667348552961921E-2</v>
      </c>
      <c r="X35">
        <v>0.58086971728834524</v>
      </c>
      <c r="Y35">
        <v>0.15282435325221827</v>
      </c>
      <c r="Z35">
        <v>0.17266915743970998</v>
      </c>
      <c r="AA35">
        <v>0.10142535050230894</v>
      </c>
      <c r="AB35">
        <v>0.11535846690934834</v>
      </c>
      <c r="AC35">
        <v>3.8592389184759678E-2</v>
      </c>
      <c r="AE35">
        <v>0.29928776132010665</v>
      </c>
      <c r="AF35">
        <v>0.10224389698470633</v>
      </c>
      <c r="AG35">
        <v>9.6455985701810035E-2</v>
      </c>
      <c r="AH35">
        <v>4.3019513742140421E-2</v>
      </c>
      <c r="AI35">
        <v>4.3282257207552847E-2</v>
      </c>
      <c r="AJ35">
        <v>1.4286107683897018E-2</v>
      </c>
      <c r="AL35">
        <v>0.21390040953667164</v>
      </c>
      <c r="AM35">
        <v>7.5729238419420697E-2</v>
      </c>
      <c r="AN35">
        <v>7.1185426132756718E-2</v>
      </c>
      <c r="AO35">
        <v>2.9473888292052761E-2</v>
      </c>
      <c r="AP35">
        <v>2.9859530639439132E-2</v>
      </c>
      <c r="AQ35">
        <v>7.6523260530022875E-3</v>
      </c>
      <c r="AS35">
        <v>9.5688644463353525E-2</v>
      </c>
      <c r="AT35">
        <v>3.8864124995516405E-2</v>
      </c>
      <c r="AU35">
        <v>3.1662477216702199E-2</v>
      </c>
      <c r="AV35">
        <v>1.147217628510575E-2</v>
      </c>
      <c r="AW35">
        <v>1.1435551103190176E-2</v>
      </c>
      <c r="AX35">
        <v>2.254314862839008E-3</v>
      </c>
      <c r="AZ35">
        <v>2.9389187718124592E-2</v>
      </c>
      <c r="BA35">
        <v>1.4913546294749589E-2</v>
      </c>
      <c r="BB35">
        <v>9.5440058997679818E-3</v>
      </c>
      <c r="BC35">
        <v>2.184187388009364E-3</v>
      </c>
      <c r="BD35">
        <v>2.3917381068384921E-3</v>
      </c>
      <c r="BE35">
        <v>3.5571002875916239E-4</v>
      </c>
      <c r="BN35">
        <v>0.285057462636778</v>
      </c>
      <c r="BO35">
        <v>2.008483482098139E-2</v>
      </c>
      <c r="BP35">
        <v>6.566986514252654E-2</v>
      </c>
      <c r="BQ35">
        <v>0.11654925180376915</v>
      </c>
      <c r="BR35">
        <v>5.1321996399120245E-2</v>
      </c>
      <c r="BS35">
        <v>3.1431514470380784E-2</v>
      </c>
    </row>
    <row r="36" spans="1:71">
      <c r="A36">
        <v>1947</v>
      </c>
      <c r="C36">
        <v>1</v>
      </c>
      <c r="D36">
        <v>0.16780700000000001</v>
      </c>
      <c r="E36">
        <v>0.25394600000000001</v>
      </c>
      <c r="F36">
        <v>0.28267500000000001</v>
      </c>
      <c r="G36">
        <v>0.217636</v>
      </c>
      <c r="H36">
        <v>7.7936000000000005E-2</v>
      </c>
      <c r="Q36">
        <v>0.70119983976082079</v>
      </c>
      <c r="R36">
        <v>0.15123729072536535</v>
      </c>
      <c r="S36">
        <v>0.19108951714658431</v>
      </c>
      <c r="T36">
        <v>0.15171040816835396</v>
      </c>
      <c r="U36">
        <v>0.16158377728501275</v>
      </c>
      <c r="V36">
        <v>4.5578846435504319E-2</v>
      </c>
      <c r="X36">
        <v>0.56542293007172428</v>
      </c>
      <c r="Y36">
        <v>0.13835958403301404</v>
      </c>
      <c r="Z36">
        <v>0.1594989689949835</v>
      </c>
      <c r="AA36">
        <v>0.11078504666639238</v>
      </c>
      <c r="AB36">
        <v>0.11871610019921271</v>
      </c>
      <c r="AC36">
        <v>3.8063230178121479E-2</v>
      </c>
      <c r="AE36">
        <v>0.28684010791068704</v>
      </c>
      <c r="AF36">
        <v>9.7323735058639047E-2</v>
      </c>
      <c r="AG36">
        <v>8.7318279494853546E-2</v>
      </c>
      <c r="AH36">
        <v>4.7446594509952818E-2</v>
      </c>
      <c r="AI36">
        <v>4.0585566937902939E-2</v>
      </c>
      <c r="AJ36">
        <v>1.4165931909338653E-2</v>
      </c>
      <c r="AL36">
        <v>0.20652730785031903</v>
      </c>
      <c r="AM36">
        <v>7.4947620844239754E-2</v>
      </c>
      <c r="AN36">
        <v>6.3811680484798197E-2</v>
      </c>
      <c r="AO36">
        <v>3.2856516013742093E-2</v>
      </c>
      <c r="AP36">
        <v>2.734406527817132E-2</v>
      </c>
      <c r="AQ36">
        <v>7.5674252293676395E-3</v>
      </c>
      <c r="AS36">
        <v>9.482997979397205E-2</v>
      </c>
      <c r="AT36">
        <v>4.1580424660132113E-2</v>
      </c>
      <c r="AU36">
        <v>2.7922243103883825E-2</v>
      </c>
      <c r="AV36">
        <v>1.3216814473569838E-2</v>
      </c>
      <c r="AW36">
        <v>9.8853086631525804E-3</v>
      </c>
      <c r="AX36">
        <v>2.2251888932336905E-3</v>
      </c>
      <c r="AZ36">
        <v>2.9856045191402694E-2</v>
      </c>
      <c r="BA36">
        <v>1.6772280402384248E-2</v>
      </c>
      <c r="BB36">
        <v>8.053353964035859E-3</v>
      </c>
      <c r="BC36">
        <v>2.7068681934237964E-3</v>
      </c>
      <c r="BD36">
        <v>1.9824268257324523E-3</v>
      </c>
      <c r="BE36">
        <v>3.4111580582633997E-4</v>
      </c>
      <c r="BN36">
        <v>0.29880016023917921</v>
      </c>
      <c r="BO36">
        <v>1.6569709274634664E-2</v>
      </c>
      <c r="BP36">
        <v>6.2856482853415663E-2</v>
      </c>
      <c r="BQ36">
        <v>0.13096459183164599</v>
      </c>
      <c r="BR36">
        <v>5.6052222714987249E-2</v>
      </c>
      <c r="BS36">
        <v>3.2357153564495686E-2</v>
      </c>
    </row>
    <row r="37" spans="1:71">
      <c r="A37">
        <v>1948</v>
      </c>
      <c r="C37">
        <v>0.99999900000000008</v>
      </c>
      <c r="D37">
        <v>0.15459400000000001</v>
      </c>
      <c r="E37">
        <v>0.23679500000000003</v>
      </c>
      <c r="F37">
        <v>0.30669299999999999</v>
      </c>
      <c r="G37">
        <v>0.22293499999999999</v>
      </c>
      <c r="H37">
        <v>7.8981999999999997E-2</v>
      </c>
      <c r="Q37">
        <v>0.68680177781249097</v>
      </c>
      <c r="R37">
        <v>0.1401189177128771</v>
      </c>
      <c r="S37">
        <v>0.18051397447067744</v>
      </c>
      <c r="T37">
        <v>0.16020030060640816</v>
      </c>
      <c r="U37">
        <v>0.15706192798678062</v>
      </c>
      <c r="V37">
        <v>4.8906657035747543E-2</v>
      </c>
      <c r="X37">
        <v>0.54709844256045714</v>
      </c>
      <c r="Y37">
        <v>0.12917087687393797</v>
      </c>
      <c r="Z37">
        <v>0.14959895258434755</v>
      </c>
      <c r="AA37">
        <v>0.11574779418884941</v>
      </c>
      <c r="AB37">
        <v>0.11252997656425118</v>
      </c>
      <c r="AC37">
        <v>4.0050842349070956E-2</v>
      </c>
      <c r="AE37">
        <v>0.28068916567097085</v>
      </c>
      <c r="AF37">
        <v>9.3615341995766599E-2</v>
      </c>
      <c r="AG37">
        <v>8.2860272705710142E-2</v>
      </c>
      <c r="AH37">
        <v>4.985821318124662E-2</v>
      </c>
      <c r="AI37">
        <v>3.9587498152532256E-2</v>
      </c>
      <c r="AJ37">
        <v>1.4767839635715286E-2</v>
      </c>
      <c r="AL37">
        <v>0.20467809549196922</v>
      </c>
      <c r="AM37">
        <v>7.407288521536369E-2</v>
      </c>
      <c r="AN37">
        <v>6.1001160951329798E-2</v>
      </c>
      <c r="AO37">
        <v>3.4767533756006781E-2</v>
      </c>
      <c r="AP37">
        <v>2.685308977922422E-2</v>
      </c>
      <c r="AQ37">
        <v>7.9834257900447594E-3</v>
      </c>
      <c r="AS37">
        <v>9.3651023766377503E-2</v>
      </c>
      <c r="AT37">
        <v>4.1235530992887799E-2</v>
      </c>
      <c r="AU37">
        <v>2.6077964399359832E-2</v>
      </c>
      <c r="AV37">
        <v>1.3992256467453622E-2</v>
      </c>
      <c r="AW37">
        <v>9.9445049405509946E-3</v>
      </c>
      <c r="AX37">
        <v>2.4007669661252466E-3</v>
      </c>
      <c r="AZ37">
        <v>2.796384097525385E-2</v>
      </c>
      <c r="BA37">
        <v>1.5517059110283581E-2</v>
      </c>
      <c r="BB37">
        <v>7.1279927735552386E-3</v>
      </c>
      <c r="BC37">
        <v>2.8263577438531291E-3</v>
      </c>
      <c r="BD37">
        <v>2.1169584099269105E-3</v>
      </c>
      <c r="BE37">
        <v>3.7547293763499537E-4</v>
      </c>
      <c r="BN37">
        <v>0.31319722218750912</v>
      </c>
      <c r="BO37">
        <v>1.4475082287122909E-2</v>
      </c>
      <c r="BP37">
        <v>5.628102552932257E-2</v>
      </c>
      <c r="BQ37">
        <v>0.14649269939359183</v>
      </c>
      <c r="BR37">
        <v>6.5873072013219375E-2</v>
      </c>
      <c r="BS37">
        <v>3.0075342964252454E-2</v>
      </c>
    </row>
    <row r="38" spans="1:71">
      <c r="A38">
        <v>1949</v>
      </c>
      <c r="C38">
        <v>1</v>
      </c>
      <c r="D38">
        <v>0.15303600000000001</v>
      </c>
      <c r="E38">
        <v>0.22675400000000001</v>
      </c>
      <c r="F38">
        <v>0.316413</v>
      </c>
      <c r="G38">
        <v>0.22143699999999999</v>
      </c>
      <c r="H38">
        <v>8.2360000000000003E-2</v>
      </c>
      <c r="Q38">
        <v>0.67864322967450774</v>
      </c>
      <c r="R38">
        <v>0.13900208220502705</v>
      </c>
      <c r="S38">
        <v>0.17384742947091777</v>
      </c>
      <c r="T38">
        <v>0.16285987127060936</v>
      </c>
      <c r="U38">
        <v>0.15021927551202749</v>
      </c>
      <c r="V38">
        <v>5.2714571215925994E-2</v>
      </c>
      <c r="X38">
        <v>0.53227639678405247</v>
      </c>
      <c r="Y38">
        <v>0.12826666613035065</v>
      </c>
      <c r="Z38">
        <v>0.14106811426634405</v>
      </c>
      <c r="AA38">
        <v>0.11642827119853204</v>
      </c>
      <c r="AB38">
        <v>0.10362583767165498</v>
      </c>
      <c r="AC38">
        <v>4.288750751717086E-2</v>
      </c>
      <c r="AE38">
        <v>0.27191803334313425</v>
      </c>
      <c r="AF38">
        <v>9.5106334092336653E-2</v>
      </c>
      <c r="AG38">
        <v>7.7012455313423808E-2</v>
      </c>
      <c r="AH38">
        <v>4.9150589732364684E-2</v>
      </c>
      <c r="AI38">
        <v>3.5000060882505651E-2</v>
      </c>
      <c r="AJ38">
        <v>1.5648593322503433E-2</v>
      </c>
      <c r="AL38">
        <v>0.19810795323796335</v>
      </c>
      <c r="AM38">
        <v>7.5652514909980137E-2</v>
      </c>
      <c r="AN38">
        <v>5.6248677168902243E-2</v>
      </c>
      <c r="AO38">
        <v>3.4010375732049521E-2</v>
      </c>
      <c r="AP38">
        <v>2.3749326802777949E-2</v>
      </c>
      <c r="AQ38">
        <v>8.4470586242535051E-3</v>
      </c>
      <c r="AS38">
        <v>9.0752013893688185E-2</v>
      </c>
      <c r="AT38">
        <v>4.2514184946557287E-2</v>
      </c>
      <c r="AU38">
        <v>2.3764402776536461E-2</v>
      </c>
      <c r="AV38">
        <v>1.3481706101550644E-2</v>
      </c>
      <c r="AW38">
        <v>8.424277678667446E-3</v>
      </c>
      <c r="AX38">
        <v>2.567442390376352E-3</v>
      </c>
      <c r="AZ38">
        <v>2.7299793620064607E-2</v>
      </c>
      <c r="BA38">
        <v>1.6328728554277853E-2</v>
      </c>
      <c r="BB38">
        <v>6.0942760876366124E-3</v>
      </c>
      <c r="BC38">
        <v>2.6642261660035451E-3</v>
      </c>
      <c r="BD38">
        <v>1.7954036156388575E-3</v>
      </c>
      <c r="BE38">
        <v>4.1715919650773896E-4</v>
      </c>
      <c r="BN38">
        <v>0.32135677032549226</v>
      </c>
      <c r="BO38">
        <v>1.4033917794972955E-2</v>
      </c>
      <c r="BP38">
        <v>5.2906570529082229E-2</v>
      </c>
      <c r="BQ38">
        <v>0.15355312872939064</v>
      </c>
      <c r="BR38">
        <v>7.1217724487972506E-2</v>
      </c>
      <c r="BS38">
        <v>2.9645428784074009E-2</v>
      </c>
    </row>
    <row r="39" spans="1:71">
      <c r="A39">
        <v>1950</v>
      </c>
      <c r="C39">
        <v>1</v>
      </c>
      <c r="D39">
        <v>0.16120499999999999</v>
      </c>
      <c r="E39">
        <v>0.21540600000000001</v>
      </c>
      <c r="F39">
        <v>0.32330799999999998</v>
      </c>
      <c r="G39">
        <v>0.21568200000000001</v>
      </c>
      <c r="H39">
        <v>8.4399000000000002E-2</v>
      </c>
      <c r="Q39">
        <v>0.68267514104172999</v>
      </c>
      <c r="R39">
        <v>0.14457578223121631</v>
      </c>
      <c r="S39">
        <v>0.17004550020272433</v>
      </c>
      <c r="T39">
        <v>0.16555176702717175</v>
      </c>
      <c r="U39">
        <v>0.14843820598298033</v>
      </c>
      <c r="V39">
        <v>5.4063885597637348E-2</v>
      </c>
      <c r="X39">
        <v>0.54104714156962375</v>
      </c>
      <c r="Y39">
        <v>0.13160218413439184</v>
      </c>
      <c r="Z39">
        <v>0.14087624635277521</v>
      </c>
      <c r="AA39">
        <v>0.11853083543211365</v>
      </c>
      <c r="AB39">
        <v>0.10596209565601181</v>
      </c>
      <c r="AC39">
        <v>4.4075779994331238E-2</v>
      </c>
      <c r="AE39">
        <v>0.28529444742756932</v>
      </c>
      <c r="AF39">
        <v>9.9131059288250903E-2</v>
      </c>
      <c r="AG39">
        <v>7.917029798539589E-2</v>
      </c>
      <c r="AH39">
        <v>5.0982286907295712E-2</v>
      </c>
      <c r="AI39">
        <v>4.006854977892664E-2</v>
      </c>
      <c r="AJ39">
        <v>1.5942253467700195E-2</v>
      </c>
      <c r="AL39">
        <v>0.20757453760347291</v>
      </c>
      <c r="AM39">
        <v>7.7460142539523713E-2</v>
      </c>
      <c r="AN39">
        <v>5.8269275558895099E-2</v>
      </c>
      <c r="AO39">
        <v>3.5494332311062159E-2</v>
      </c>
      <c r="AP39">
        <v>2.775861913080024E-2</v>
      </c>
      <c r="AQ39">
        <v>8.5921680631917043E-3</v>
      </c>
      <c r="AS39">
        <v>9.6328033142293115E-2</v>
      </c>
      <c r="AT39">
        <v>4.4253045150210731E-2</v>
      </c>
      <c r="AU39">
        <v>2.4959709874725827E-2</v>
      </c>
      <c r="AV39">
        <v>1.439565509068641E-2</v>
      </c>
      <c r="AW39">
        <v>1.0195909074930034E-2</v>
      </c>
      <c r="AX39">
        <v>2.5237139517401154E-3</v>
      </c>
      <c r="AZ39">
        <v>2.3368581394558628E-2</v>
      </c>
      <c r="BA39">
        <v>1.3292188987034692E-2</v>
      </c>
      <c r="BB39">
        <v>5.4829591330885184E-3</v>
      </c>
      <c r="BC39">
        <v>2.5767209948188235E-3</v>
      </c>
      <c r="BD39">
        <v>1.7304435576018023E-3</v>
      </c>
      <c r="BE39">
        <v>2.8626872201479095E-4</v>
      </c>
      <c r="BN39">
        <v>0.31732485895827001</v>
      </c>
      <c r="BO39">
        <v>1.6629217768783677E-2</v>
      </c>
      <c r="BP39">
        <v>4.5360499797275675E-2</v>
      </c>
      <c r="BQ39">
        <v>0.15775623297282823</v>
      </c>
      <c r="BR39">
        <v>6.7243794017019687E-2</v>
      </c>
      <c r="BS39">
        <v>3.0335114402362653E-2</v>
      </c>
    </row>
    <row r="40" spans="1:71">
      <c r="A40">
        <v>1951</v>
      </c>
      <c r="C40">
        <v>1</v>
      </c>
      <c r="D40">
        <v>0.169293</v>
      </c>
      <c r="E40">
        <v>0.20469299999999999</v>
      </c>
      <c r="F40">
        <v>0.32570300000000002</v>
      </c>
      <c r="G40">
        <v>0.216088</v>
      </c>
      <c r="H40">
        <v>8.4223000000000006E-2</v>
      </c>
      <c r="Q40">
        <v>0.68270254338982983</v>
      </c>
      <c r="R40">
        <v>0.15204505471585733</v>
      </c>
      <c r="S40">
        <v>0.16183662694464934</v>
      </c>
      <c r="T40">
        <v>0.16586280951706459</v>
      </c>
      <c r="U40">
        <v>0.15054686380798854</v>
      </c>
      <c r="V40">
        <v>5.2411188404270045E-2</v>
      </c>
      <c r="X40">
        <v>0.54260851671340038</v>
      </c>
      <c r="Y40">
        <v>0.13999236421206682</v>
      </c>
      <c r="Z40">
        <v>0.13377035899573017</v>
      </c>
      <c r="AA40">
        <v>0.11814554845259399</v>
      </c>
      <c r="AB40">
        <v>0.10792687684860711</v>
      </c>
      <c r="AC40">
        <v>4.2773368204402348E-2</v>
      </c>
      <c r="AE40">
        <v>0.28101525357559842</v>
      </c>
      <c r="AF40">
        <v>0.10330537328402821</v>
      </c>
      <c r="AG40">
        <v>7.2369122557338128E-2</v>
      </c>
      <c r="AH40">
        <v>4.9888626797701272E-2</v>
      </c>
      <c r="AI40">
        <v>4.0105715622112244E-2</v>
      </c>
      <c r="AJ40">
        <v>1.5346415314418545E-2</v>
      </c>
      <c r="AL40">
        <v>0.20264160436786266</v>
      </c>
      <c r="AM40">
        <v>8.0312108381054653E-2</v>
      </c>
      <c r="AN40">
        <v>5.2371928075329879E-2</v>
      </c>
      <c r="AO40">
        <v>3.4325061134689028E-2</v>
      </c>
      <c r="AP40">
        <v>2.7513300178086602E-2</v>
      </c>
      <c r="AQ40">
        <v>8.119206598702482E-3</v>
      </c>
      <c r="AS40">
        <v>9.087745427749766E-2</v>
      </c>
      <c r="AT40">
        <v>4.4004603909315501E-2</v>
      </c>
      <c r="AU40">
        <v>2.1217037795770215E-2</v>
      </c>
      <c r="AV40">
        <v>1.3525025676401878E-2</v>
      </c>
      <c r="AW40">
        <v>9.7362069826099438E-3</v>
      </c>
      <c r="AX40">
        <v>2.3945799134001211E-3</v>
      </c>
      <c r="AZ40">
        <v>2.7055913599927726E-2</v>
      </c>
      <c r="BA40">
        <v>1.6855475864973476E-2</v>
      </c>
      <c r="BB40">
        <v>5.1199133386400329E-3</v>
      </c>
      <c r="BC40">
        <v>2.7516913187218359E-3</v>
      </c>
      <c r="BD40">
        <v>1.9734570684290425E-3</v>
      </c>
      <c r="BE40">
        <v>3.5537600916333667E-4</v>
      </c>
      <c r="BN40">
        <v>0.31729745661017017</v>
      </c>
      <c r="BO40">
        <v>1.7247945284142668E-2</v>
      </c>
      <c r="BP40">
        <v>4.2856373055350658E-2</v>
      </c>
      <c r="BQ40">
        <v>0.15984019048293543</v>
      </c>
      <c r="BR40">
        <v>6.5541136192011462E-2</v>
      </c>
      <c r="BS40">
        <v>3.1811811595729961E-2</v>
      </c>
    </row>
    <row r="41" spans="1:71">
      <c r="A41">
        <v>1952</v>
      </c>
      <c r="C41">
        <v>0.99999900000000008</v>
      </c>
      <c r="D41">
        <v>0.16695099999999999</v>
      </c>
      <c r="E41">
        <v>0.20313599999999998</v>
      </c>
      <c r="F41">
        <v>0.32856199999999997</v>
      </c>
      <c r="G41">
        <v>0.214306</v>
      </c>
      <c r="H41">
        <v>8.7043999999999996E-2</v>
      </c>
      <c r="Q41">
        <v>0.67955979387317589</v>
      </c>
      <c r="R41">
        <v>0.15025241889657734</v>
      </c>
      <c r="S41">
        <v>0.1603561379448781</v>
      </c>
      <c r="T41">
        <v>0.16540669672785124</v>
      </c>
      <c r="U41">
        <v>0.14991867619054425</v>
      </c>
      <c r="V41">
        <v>5.3625864113324942E-2</v>
      </c>
      <c r="X41">
        <v>0.53646489178792467</v>
      </c>
      <c r="Y41">
        <v>0.13745577228678171</v>
      </c>
      <c r="Z41">
        <v>0.13190924309301114</v>
      </c>
      <c r="AA41">
        <v>0.11684450965266081</v>
      </c>
      <c r="AB41">
        <v>0.10626788548641147</v>
      </c>
      <c r="AC41">
        <v>4.3987481269059596E-2</v>
      </c>
      <c r="AE41">
        <v>0.27767801997673108</v>
      </c>
      <c r="AF41">
        <v>0.10215089781560792</v>
      </c>
      <c r="AG41">
        <v>7.1374911640156219E-2</v>
      </c>
      <c r="AH41">
        <v>4.9311607301783175E-2</v>
      </c>
      <c r="AI41">
        <v>3.9557692334182826E-2</v>
      </c>
      <c r="AJ41">
        <v>1.5282910885000948E-2</v>
      </c>
      <c r="AL41">
        <v>0.19906902889384326</v>
      </c>
      <c r="AM41">
        <v>8.0273883167972945E-2</v>
      </c>
      <c r="AN41">
        <v>5.0947315670062852E-2</v>
      </c>
      <c r="AO41">
        <v>3.3712131849177006E-2</v>
      </c>
      <c r="AP41">
        <v>2.613306205779431E-2</v>
      </c>
      <c r="AQ41">
        <v>8.0026361488361383E-3</v>
      </c>
      <c r="AS41">
        <v>8.9597325276442277E-2</v>
      </c>
      <c r="AT41">
        <v>4.5560558522987717E-2</v>
      </c>
      <c r="AU41">
        <v>2.0427451044585099E-2</v>
      </c>
      <c r="AV41">
        <v>1.3367515132578278E-2</v>
      </c>
      <c r="AW41">
        <v>7.9670643739292793E-3</v>
      </c>
      <c r="AX41">
        <v>2.2747362023618862E-3</v>
      </c>
      <c r="AZ41">
        <v>2.6411901905994791E-2</v>
      </c>
      <c r="BA41">
        <v>1.6940609897280176E-2</v>
      </c>
      <c r="BB41">
        <v>5.0531106040125453E-3</v>
      </c>
      <c r="BC41">
        <v>2.6960215088343087E-3</v>
      </c>
      <c r="BD41">
        <v>1.3854515378549088E-3</v>
      </c>
      <c r="BE41">
        <v>3.367083580128524E-4</v>
      </c>
      <c r="BN41">
        <v>0.32043920612682419</v>
      </c>
      <c r="BO41">
        <v>1.6698581103422649E-2</v>
      </c>
      <c r="BP41">
        <v>4.2779862055121888E-2</v>
      </c>
      <c r="BQ41">
        <v>0.16315530327214878</v>
      </c>
      <c r="BR41">
        <v>6.4387323809455749E-2</v>
      </c>
      <c r="BS41">
        <v>3.3418135886675054E-2</v>
      </c>
    </row>
    <row r="42" spans="1:71">
      <c r="A42">
        <v>1953</v>
      </c>
      <c r="C42">
        <v>1.0000009999999999</v>
      </c>
      <c r="D42">
        <v>0.15894</v>
      </c>
      <c r="E42">
        <v>0.207367</v>
      </c>
      <c r="F42">
        <v>0.33413000000000004</v>
      </c>
      <c r="G42">
        <v>0.20690800000000001</v>
      </c>
      <c r="H42">
        <v>9.2656000000000002E-2</v>
      </c>
      <c r="Q42">
        <v>0.67280158117943079</v>
      </c>
      <c r="R42">
        <v>0.14283434985806548</v>
      </c>
      <c r="S42">
        <v>0.16426812469649477</v>
      </c>
      <c r="T42">
        <v>0.16671055725593459</v>
      </c>
      <c r="U42">
        <v>0.14182030984521438</v>
      </c>
      <c r="V42">
        <v>5.716823952372159E-2</v>
      </c>
      <c r="X42">
        <v>0.52700796991789578</v>
      </c>
      <c r="Y42">
        <v>0.13078513683704976</v>
      </c>
      <c r="Z42">
        <v>0.13321931447828667</v>
      </c>
      <c r="AA42">
        <v>0.11720517861562027</v>
      </c>
      <c r="AB42">
        <v>9.9164627683837797E-2</v>
      </c>
      <c r="AC42">
        <v>4.6633712303101225E-2</v>
      </c>
      <c r="AE42">
        <v>0.26544081847778195</v>
      </c>
      <c r="AF42">
        <v>9.6036589627534433E-2</v>
      </c>
      <c r="AG42">
        <v>7.0391531795115064E-2</v>
      </c>
      <c r="AH42">
        <v>4.8109041038431964E-2</v>
      </c>
      <c r="AI42">
        <v>3.4740050592450292E-2</v>
      </c>
      <c r="AJ42">
        <v>1.6163605424250167E-2</v>
      </c>
      <c r="AL42">
        <v>0.18953773996997603</v>
      </c>
      <c r="AM42">
        <v>7.5516490835923628E-2</v>
      </c>
      <c r="AN42">
        <v>5.0375809386589573E-2</v>
      </c>
      <c r="AO42">
        <v>3.2776668667307565E-2</v>
      </c>
      <c r="AP42">
        <v>2.2452117651197246E-2</v>
      </c>
      <c r="AQ42">
        <v>8.4166534289579955E-3</v>
      </c>
      <c r="AS42">
        <v>8.430788608860787E-2</v>
      </c>
      <c r="AT42">
        <v>4.1789481116200719E-2</v>
      </c>
      <c r="AU42">
        <v>2.0132214461350453E-2</v>
      </c>
      <c r="AV42">
        <v>1.2823879633394764E-2</v>
      </c>
      <c r="AW42">
        <v>7.1951642618993108E-3</v>
      </c>
      <c r="AX42">
        <v>2.3671466157626215E-3</v>
      </c>
      <c r="AZ42">
        <v>2.5399131343790602E-2</v>
      </c>
      <c r="BA42">
        <v>1.6192669628848324E-2</v>
      </c>
      <c r="BB42">
        <v>4.9447161064833812E-3</v>
      </c>
      <c r="BC42">
        <v>2.6632668625877097E-3</v>
      </c>
      <c r="BD42">
        <v>1.2576930796113195E-3</v>
      </c>
      <c r="BE42">
        <v>3.4078566625987103E-4</v>
      </c>
      <c r="BN42">
        <v>0.32719941882056913</v>
      </c>
      <c r="BO42">
        <v>1.6105650141934519E-2</v>
      </c>
      <c r="BP42">
        <v>4.3098875303505244E-2</v>
      </c>
      <c r="BQ42">
        <v>0.16741944274406539</v>
      </c>
      <c r="BR42">
        <v>6.5087690154785632E-2</v>
      </c>
      <c r="BS42">
        <v>3.5487760476278413E-2</v>
      </c>
    </row>
    <row r="43" spans="1:71">
      <c r="A43">
        <v>1954</v>
      </c>
      <c r="C43">
        <v>1</v>
      </c>
      <c r="D43">
        <v>0.16958599999999999</v>
      </c>
      <c r="E43">
        <v>0.206349</v>
      </c>
      <c r="F43">
        <v>0.331127</v>
      </c>
      <c r="G43">
        <v>0.197434</v>
      </c>
      <c r="H43">
        <v>9.5504000000000006E-2</v>
      </c>
      <c r="Q43">
        <v>0.6774825301417442</v>
      </c>
      <c r="R43">
        <v>0.150579584966123</v>
      </c>
      <c r="S43">
        <v>0.16068811162651273</v>
      </c>
      <c r="T43">
        <v>0.17047593008085266</v>
      </c>
      <c r="U43">
        <v>0.13633307538620162</v>
      </c>
      <c r="V43">
        <v>5.9405828082054281E-2</v>
      </c>
      <c r="X43">
        <v>0.52723469441682524</v>
      </c>
      <c r="Y43">
        <v>0.13821600619244315</v>
      </c>
      <c r="Z43">
        <v>0.12676778222707488</v>
      </c>
      <c r="AA43">
        <v>0.12159032136054967</v>
      </c>
      <c r="AB43">
        <v>9.1854319696461947E-2</v>
      </c>
      <c r="AC43">
        <v>4.8806264940295545E-2</v>
      </c>
      <c r="AE43">
        <v>0.27236170314705321</v>
      </c>
      <c r="AF43">
        <v>9.9581071706650093E-2</v>
      </c>
      <c r="AG43">
        <v>7.1059547732629458E-2</v>
      </c>
      <c r="AH43">
        <v>5.1809005317012692E-2</v>
      </c>
      <c r="AI43">
        <v>3.3143731863631572E-2</v>
      </c>
      <c r="AJ43">
        <v>1.6768346527129406E-2</v>
      </c>
      <c r="AL43">
        <v>0.19399457323228003</v>
      </c>
      <c r="AM43">
        <v>7.7189836602079648E-2</v>
      </c>
      <c r="AN43">
        <v>5.0987146312398139E-2</v>
      </c>
      <c r="AO43">
        <v>3.5719248457745989E-2</v>
      </c>
      <c r="AP43">
        <v>2.1377263009110095E-2</v>
      </c>
      <c r="AQ43">
        <v>8.7210788509461887E-3</v>
      </c>
      <c r="AS43">
        <v>8.6900993988867775E-2</v>
      </c>
      <c r="AT43">
        <v>4.4204670827676575E-2</v>
      </c>
      <c r="AU43">
        <v>1.9874008899194159E-2</v>
      </c>
      <c r="AV43">
        <v>1.4266730843512748E-2</v>
      </c>
      <c r="AW43">
        <v>6.1069146059022196E-3</v>
      </c>
      <c r="AX43">
        <v>2.4486688125820782E-3</v>
      </c>
      <c r="AZ43">
        <v>2.5621892918065804E-2</v>
      </c>
      <c r="BA43">
        <v>1.5925744329447142E-2</v>
      </c>
      <c r="BB43">
        <v>4.8277041116396354E-3</v>
      </c>
      <c r="BC43">
        <v>3.2535855078870989E-3</v>
      </c>
      <c r="BD43">
        <v>1.2311693805426586E-3</v>
      </c>
      <c r="BE43">
        <v>3.8368958854927598E-4</v>
      </c>
      <c r="BN43">
        <v>0.3225174698582558</v>
      </c>
      <c r="BO43">
        <v>1.9006415033876983E-2</v>
      </c>
      <c r="BP43">
        <v>4.5660888373487279E-2</v>
      </c>
      <c r="BQ43">
        <v>0.16065106991914732</v>
      </c>
      <c r="BR43">
        <v>6.1100924613798374E-2</v>
      </c>
      <c r="BS43">
        <v>3.6098171917945725E-2</v>
      </c>
    </row>
    <row r="44" spans="1:71">
      <c r="A44">
        <v>1955</v>
      </c>
      <c r="C44">
        <v>1</v>
      </c>
      <c r="D44">
        <v>0.19294500000000001</v>
      </c>
      <c r="E44">
        <v>0.19975399999999999</v>
      </c>
      <c r="F44">
        <v>0.32295099999999999</v>
      </c>
      <c r="G44">
        <v>0.187469</v>
      </c>
      <c r="H44">
        <v>9.6880999999999995E-2</v>
      </c>
      <c r="Q44">
        <v>0.68136129564183878</v>
      </c>
      <c r="R44">
        <v>0.17220283527310232</v>
      </c>
      <c r="S44">
        <v>0.15682860622018729</v>
      </c>
      <c r="T44">
        <v>0.16293673567887773</v>
      </c>
      <c r="U44">
        <v>0.12933067324460257</v>
      </c>
      <c r="V44">
        <v>6.0062445225068845E-2</v>
      </c>
      <c r="X44">
        <v>0.52612039122808163</v>
      </c>
      <c r="Y44">
        <v>0.15463072377143275</v>
      </c>
      <c r="Z44">
        <v>0.12235914312599044</v>
      </c>
      <c r="AA44">
        <v>0.11344427469972125</v>
      </c>
      <c r="AB44">
        <v>8.5814144646786286E-2</v>
      </c>
      <c r="AC44">
        <v>4.9872104984150796E-2</v>
      </c>
      <c r="AE44">
        <v>0.2754045879935379</v>
      </c>
      <c r="AF44">
        <v>0.11426716094393058</v>
      </c>
      <c r="AG44">
        <v>6.8732226359910761E-2</v>
      </c>
      <c r="AH44">
        <v>4.4124698449033377E-2</v>
      </c>
      <c r="AI44">
        <v>3.1520839463122848E-2</v>
      </c>
      <c r="AJ44">
        <v>1.6759662777540294E-2</v>
      </c>
      <c r="AL44">
        <v>0.19465650636134318</v>
      </c>
      <c r="AM44">
        <v>8.9443013672054358E-2</v>
      </c>
      <c r="AN44">
        <v>4.8840008390561143E-2</v>
      </c>
      <c r="AO44">
        <v>2.8243326442170074E-2</v>
      </c>
      <c r="AP44">
        <v>1.9394246133934E-2</v>
      </c>
      <c r="AQ44">
        <v>8.7359117226235988E-3</v>
      </c>
      <c r="AS44">
        <v>9.0841935178384139E-2</v>
      </c>
      <c r="AT44">
        <v>5.3086992683631741E-2</v>
      </c>
      <c r="AU44">
        <v>1.8282603352360073E-2</v>
      </c>
      <c r="AV44">
        <v>1.2460262876753909E-2</v>
      </c>
      <c r="AW44">
        <v>4.6261764655249537E-3</v>
      </c>
      <c r="AX44">
        <v>2.3858998001134706E-3</v>
      </c>
      <c r="AZ44">
        <v>2.8072567138538618E-2</v>
      </c>
      <c r="BA44">
        <v>1.9839625847995878E-2</v>
      </c>
      <c r="BB44">
        <v>4.4170910363336745E-3</v>
      </c>
      <c r="BC44">
        <v>2.4640660749250705E-3</v>
      </c>
      <c r="BD44">
        <v>9.7684995035871155E-4</v>
      </c>
      <c r="BE44">
        <v>3.7493422892528612E-4</v>
      </c>
      <c r="BN44">
        <v>0.31863870435816122</v>
      </c>
      <c r="BO44">
        <v>2.0742164726897688E-2</v>
      </c>
      <c r="BP44">
        <v>4.2925393779812707E-2</v>
      </c>
      <c r="BQ44">
        <v>0.16001426432112226</v>
      </c>
      <c r="BR44">
        <v>5.8138326755397429E-2</v>
      </c>
      <c r="BS44">
        <v>3.681855477493115E-2</v>
      </c>
    </row>
    <row r="45" spans="1:71">
      <c r="A45">
        <v>1956</v>
      </c>
      <c r="C45">
        <v>0.99999900000000008</v>
      </c>
      <c r="D45">
        <v>0.20458899999999999</v>
      </c>
      <c r="E45">
        <v>0.19600100000000001</v>
      </c>
      <c r="F45">
        <v>0.31680200000000003</v>
      </c>
      <c r="G45">
        <v>0.183923</v>
      </c>
      <c r="H45">
        <v>9.8683999999999994E-2</v>
      </c>
      <c r="Q45">
        <v>0.68531605006488205</v>
      </c>
      <c r="R45">
        <v>0.17987224615411138</v>
      </c>
      <c r="S45">
        <v>0.15573865335891202</v>
      </c>
      <c r="T45">
        <v>0.1612349223413736</v>
      </c>
      <c r="U45">
        <v>0.12750805064118245</v>
      </c>
      <c r="V45">
        <v>6.0962177569302702E-2</v>
      </c>
      <c r="X45">
        <v>0.53536208877558467</v>
      </c>
      <c r="Y45">
        <v>0.16168226294910473</v>
      </c>
      <c r="Z45">
        <v>0.12504682483135895</v>
      </c>
      <c r="AA45">
        <v>0.11262503941423499</v>
      </c>
      <c r="AB45">
        <v>8.5706329068328188E-2</v>
      </c>
      <c r="AC45">
        <v>5.0301632512557801E-2</v>
      </c>
      <c r="AE45">
        <v>0.27896922289359888</v>
      </c>
      <c r="AF45">
        <v>0.11952875363899851</v>
      </c>
      <c r="AG45">
        <v>6.7736857490730995E-2</v>
      </c>
      <c r="AH45">
        <v>4.6425236059697665E-2</v>
      </c>
      <c r="AI45">
        <v>2.8228708183815617E-2</v>
      </c>
      <c r="AJ45">
        <v>1.7049667520356158E-2</v>
      </c>
      <c r="AL45">
        <v>0.20209967648664309</v>
      </c>
      <c r="AM45">
        <v>9.8891465364454451E-2</v>
      </c>
      <c r="AN45">
        <v>4.7470781378332758E-2</v>
      </c>
      <c r="AO45">
        <v>3.1268078872091293E-2</v>
      </c>
      <c r="AP45">
        <v>1.5735931610568871E-2</v>
      </c>
      <c r="AQ45">
        <v>8.7334192611956945E-3</v>
      </c>
      <c r="AS45">
        <v>9.1901978826186184E-2</v>
      </c>
      <c r="AT45">
        <v>5.6249300305457328E-2</v>
      </c>
      <c r="AU45">
        <v>1.7998304273526406E-2</v>
      </c>
      <c r="AV45">
        <v>1.1745320953625802E-2</v>
      </c>
      <c r="AW45">
        <v>3.5103161251457135E-3</v>
      </c>
      <c r="AX45">
        <v>2.3987371684309274E-3</v>
      </c>
      <c r="AZ45">
        <v>2.7894622522036928E-2</v>
      </c>
      <c r="BA45">
        <v>2.0140511735500417E-2</v>
      </c>
      <c r="BB45">
        <v>4.3860962978543982E-3</v>
      </c>
      <c r="BC45">
        <v>2.338557153850352E-3</v>
      </c>
      <c r="BD45">
        <v>6.523351445017376E-4</v>
      </c>
      <c r="BE45">
        <v>3.7712219033002412E-4</v>
      </c>
      <c r="BN45">
        <v>0.31468294993511803</v>
      </c>
      <c r="BO45">
        <v>2.4716753845888617E-2</v>
      </c>
      <c r="BP45">
        <v>4.0262346641088007E-2</v>
      </c>
      <c r="BQ45">
        <v>0.15556707765862637</v>
      </c>
      <c r="BR45">
        <v>5.6414949358817551E-2</v>
      </c>
      <c r="BS45">
        <v>3.7721822430697292E-2</v>
      </c>
    </row>
    <row r="46" spans="1:71">
      <c r="A46">
        <v>1957</v>
      </c>
      <c r="C46">
        <v>0.99999999999999989</v>
      </c>
      <c r="D46">
        <v>0.19670199999999999</v>
      </c>
      <c r="E46">
        <v>0.19911099999999998</v>
      </c>
      <c r="F46">
        <v>0.31583100000000003</v>
      </c>
      <c r="G46">
        <v>0.186672</v>
      </c>
      <c r="H46">
        <v>0.101684</v>
      </c>
      <c r="Q46">
        <v>0.68929426967105467</v>
      </c>
      <c r="R46">
        <v>0.175296059739357</v>
      </c>
      <c r="S46">
        <v>0.16440994615663318</v>
      </c>
      <c r="T46">
        <v>0.15764667331955309</v>
      </c>
      <c r="U46">
        <v>0.1290362803744968</v>
      </c>
      <c r="V46">
        <v>6.2905310081014576E-2</v>
      </c>
      <c r="X46">
        <v>0.54673616334203956</v>
      </c>
      <c r="Y46">
        <v>0.16021268245342943</v>
      </c>
      <c r="Z46">
        <v>0.13367148770570006</v>
      </c>
      <c r="AA46">
        <v>0.11106783942820679</v>
      </c>
      <c r="AB46">
        <v>9.0728545399478194E-2</v>
      </c>
      <c r="AC46">
        <v>5.1055608355225067E-2</v>
      </c>
      <c r="AE46">
        <v>0.27529954276278396</v>
      </c>
      <c r="AF46">
        <v>0.11453100758516231</v>
      </c>
      <c r="AG46">
        <v>6.7477006363856812E-2</v>
      </c>
      <c r="AH46">
        <v>4.5322780595739284E-2</v>
      </c>
      <c r="AI46">
        <v>3.0390883291355929E-2</v>
      </c>
      <c r="AJ46">
        <v>1.7577864926669629E-2</v>
      </c>
      <c r="AL46">
        <v>0.19861439590227911</v>
      </c>
      <c r="AM46">
        <v>9.3966412517121373E-2</v>
      </c>
      <c r="AN46">
        <v>4.7839719368006919E-2</v>
      </c>
      <c r="AO46">
        <v>3.0152972998531251E-2</v>
      </c>
      <c r="AP46">
        <v>1.7732858223093534E-2</v>
      </c>
      <c r="AQ46">
        <v>8.9224327955260158E-3</v>
      </c>
      <c r="AS46">
        <v>8.9490634503367333E-2</v>
      </c>
      <c r="AT46">
        <v>5.2725441867527902E-2</v>
      </c>
      <c r="AU46">
        <v>1.8466607710108746E-2</v>
      </c>
      <c r="AV46">
        <v>1.145895440484548E-2</v>
      </c>
      <c r="AW46">
        <v>4.438401778807389E-3</v>
      </c>
      <c r="AX46">
        <v>2.4012287420778411E-3</v>
      </c>
      <c r="AZ46">
        <v>2.6480672399526749E-2</v>
      </c>
      <c r="BA46">
        <v>1.8279566884243013E-2</v>
      </c>
      <c r="BB46">
        <v>4.5365524352101814E-3</v>
      </c>
      <c r="BC46">
        <v>2.5440041340590715E-3</v>
      </c>
      <c r="BD46">
        <v>7.4387311609208401E-4</v>
      </c>
      <c r="BE46">
        <v>3.7667582992239853E-4</v>
      </c>
      <c r="BN46">
        <v>0.31070573032894522</v>
      </c>
      <c r="BO46">
        <v>2.1405940260642992E-2</v>
      </c>
      <c r="BP46">
        <v>3.4701053843366803E-2</v>
      </c>
      <c r="BQ46">
        <v>0.15818432668044691</v>
      </c>
      <c r="BR46">
        <v>5.7635719625503207E-2</v>
      </c>
      <c r="BS46">
        <v>3.8778689918985421E-2</v>
      </c>
    </row>
    <row r="47" spans="1:71">
      <c r="A47">
        <v>1958</v>
      </c>
      <c r="C47">
        <v>1.0000019999999998</v>
      </c>
      <c r="D47">
        <v>0.20227700000000001</v>
      </c>
      <c r="E47">
        <v>0.19970300000000002</v>
      </c>
      <c r="F47">
        <v>0.30806899999999998</v>
      </c>
      <c r="G47">
        <v>0.185777</v>
      </c>
      <c r="H47">
        <v>0.104176</v>
      </c>
      <c r="Q47">
        <v>0.68817161579505737</v>
      </c>
      <c r="R47">
        <v>0.1784432576317419</v>
      </c>
      <c r="S47">
        <v>0.16467218172976891</v>
      </c>
      <c r="T47">
        <v>0.15340038263975764</v>
      </c>
      <c r="U47">
        <v>0.12577510925075544</v>
      </c>
      <c r="V47">
        <v>6.5880684543033557E-2</v>
      </c>
      <c r="X47">
        <v>0.5437299152622983</v>
      </c>
      <c r="Y47">
        <v>0.16312341991567708</v>
      </c>
      <c r="Z47">
        <v>0.13323568180492915</v>
      </c>
      <c r="AA47">
        <v>0.10796521446247417</v>
      </c>
      <c r="AB47">
        <v>8.6530120979841946E-2</v>
      </c>
      <c r="AC47">
        <v>5.2875478099376025E-2</v>
      </c>
      <c r="AE47">
        <v>0.27115770043055504</v>
      </c>
      <c r="AF47">
        <v>0.11410740271284089</v>
      </c>
      <c r="AG47">
        <v>6.6869175415889229E-2</v>
      </c>
      <c r="AH47">
        <v>4.4149857797416522E-2</v>
      </c>
      <c r="AI47">
        <v>2.7996458667763374E-2</v>
      </c>
      <c r="AJ47">
        <v>1.8034805836645029E-2</v>
      </c>
      <c r="AL47">
        <v>0.19494960143979378</v>
      </c>
      <c r="AM47">
        <v>9.3321754152026024E-2</v>
      </c>
      <c r="AN47">
        <v>4.7079015345032275E-2</v>
      </c>
      <c r="AO47">
        <v>2.945925214401603E-2</v>
      </c>
      <c r="AP47">
        <v>1.5961295145641638E-2</v>
      </c>
      <c r="AQ47">
        <v>9.1282846530778127E-3</v>
      </c>
      <c r="AS47">
        <v>8.7289129485196001E-2</v>
      </c>
      <c r="AT47">
        <v>5.1362099793259841E-2</v>
      </c>
      <c r="AU47">
        <v>1.8365601378291532E-2</v>
      </c>
      <c r="AV47">
        <v>1.1268213283226176E-2</v>
      </c>
      <c r="AW47">
        <v>3.8137420920696186E-3</v>
      </c>
      <c r="AX47">
        <v>2.479472938348823E-3</v>
      </c>
      <c r="AZ47">
        <v>2.5825616577395374E-2</v>
      </c>
      <c r="BA47">
        <v>1.7677804187161566E-2</v>
      </c>
      <c r="BB47">
        <v>4.5538335529009275E-3</v>
      </c>
      <c r="BC47">
        <v>2.4972247619074466E-3</v>
      </c>
      <c r="BD47">
        <v>7.1104877350120312E-4</v>
      </c>
      <c r="BE47">
        <v>3.8570530192422739E-4</v>
      </c>
      <c r="BN47">
        <v>0.31183038420494247</v>
      </c>
      <c r="BO47">
        <v>2.383374236825811E-2</v>
      </c>
      <c r="BP47">
        <v>3.50308182702311E-2</v>
      </c>
      <c r="BQ47">
        <v>0.15466861736024234</v>
      </c>
      <c r="BR47">
        <v>6.0001890749244557E-2</v>
      </c>
      <c r="BS47">
        <v>3.8295315456966447E-2</v>
      </c>
    </row>
    <row r="48" spans="1:71">
      <c r="A48">
        <v>1959</v>
      </c>
      <c r="C48">
        <v>1.0000020000000001</v>
      </c>
      <c r="D48">
        <v>0.221354</v>
      </c>
      <c r="E48">
        <v>0.19694300000000001</v>
      </c>
      <c r="F48">
        <v>0.29589699999999997</v>
      </c>
      <c r="G48">
        <v>0.17935400000000001</v>
      </c>
      <c r="H48">
        <v>0.10645399999999999</v>
      </c>
      <c r="Q48">
        <v>0.69568071880083959</v>
      </c>
      <c r="R48">
        <v>0.19543765383334921</v>
      </c>
      <c r="S48">
        <v>0.16223250507120515</v>
      </c>
      <c r="T48">
        <v>0.14706471643269459</v>
      </c>
      <c r="U48">
        <v>0.12431685518313199</v>
      </c>
      <c r="V48">
        <v>6.6628988280458629E-2</v>
      </c>
      <c r="X48">
        <v>0.5546922871904757</v>
      </c>
      <c r="Y48">
        <v>0.17969672409512874</v>
      </c>
      <c r="Z48">
        <v>0.13050415151393516</v>
      </c>
      <c r="AA48">
        <v>0.10314649034077381</v>
      </c>
      <c r="AB48">
        <v>8.8106671901164682E-2</v>
      </c>
      <c r="AC48">
        <v>5.3238249339473291E-2</v>
      </c>
      <c r="AE48">
        <v>0.27765629178760037</v>
      </c>
      <c r="AF48">
        <v>0.12366425629708265</v>
      </c>
      <c r="AG48">
        <v>6.4540808340940503E-2</v>
      </c>
      <c r="AH48">
        <v>4.1716698906923859E-2</v>
      </c>
      <c r="AI48">
        <v>2.9488790541043641E-2</v>
      </c>
      <c r="AJ48">
        <v>1.8245737701609751E-2</v>
      </c>
      <c r="AL48">
        <v>0.20097612877588322</v>
      </c>
      <c r="AM48">
        <v>0.10077977816501515</v>
      </c>
      <c r="AN48">
        <v>4.5543716766730351E-2</v>
      </c>
      <c r="AO48">
        <v>2.8042740469110459E-2</v>
      </c>
      <c r="AP48">
        <v>1.7438407440864532E-2</v>
      </c>
      <c r="AQ48">
        <v>9.1714859341626848E-3</v>
      </c>
      <c r="AS48">
        <v>8.945273862967594E-2</v>
      </c>
      <c r="AT48">
        <v>5.5424652139832054E-2</v>
      </c>
      <c r="AU48">
        <v>1.7294412005744827E-2</v>
      </c>
      <c r="AV48">
        <v>1.0260605138512201E-2</v>
      </c>
      <c r="AW48">
        <v>4.0780112991235708E-3</v>
      </c>
      <c r="AX48">
        <v>2.395058046463284E-3</v>
      </c>
      <c r="AZ48">
        <v>2.6338510808327373E-2</v>
      </c>
      <c r="BA48">
        <v>1.8832533952688878E-2</v>
      </c>
      <c r="BB48">
        <v>4.1461164620843214E-3</v>
      </c>
      <c r="BC48">
        <v>2.1884550390813997E-3</v>
      </c>
      <c r="BD48">
        <v>7.9616259062519458E-4</v>
      </c>
      <c r="BE48">
        <v>3.7524276384757685E-4</v>
      </c>
      <c r="BN48">
        <v>0.30432128119916046</v>
      </c>
      <c r="BO48">
        <v>2.5916346166650783E-2</v>
      </c>
      <c r="BP48">
        <v>3.4710494928794848E-2</v>
      </c>
      <c r="BQ48">
        <v>0.14883228356730538</v>
      </c>
      <c r="BR48">
        <v>5.5037144816868028E-2</v>
      </c>
      <c r="BS48">
        <v>3.9825011719541364E-2</v>
      </c>
    </row>
    <row r="49" spans="1:78">
      <c r="A49">
        <v>1960</v>
      </c>
      <c r="C49">
        <v>0.99999999999999989</v>
      </c>
      <c r="D49">
        <v>0.22276399999999999</v>
      </c>
      <c r="E49">
        <v>0.19881500000000002</v>
      </c>
      <c r="F49">
        <v>0.29407499999999998</v>
      </c>
      <c r="G49">
        <v>0.173902</v>
      </c>
      <c r="H49">
        <v>0.110444</v>
      </c>
      <c r="Q49">
        <v>0.69851887146645697</v>
      </c>
      <c r="R49">
        <v>0.19788886086271762</v>
      </c>
      <c r="S49">
        <v>0.16388637374028764</v>
      </c>
      <c r="T49">
        <v>0.14869635354612135</v>
      </c>
      <c r="U49">
        <v>0.11890074562775893</v>
      </c>
      <c r="V49">
        <v>6.9146537689571422E-2</v>
      </c>
      <c r="X49">
        <v>0.55628565371701311</v>
      </c>
      <c r="Y49">
        <v>0.18112578533433651</v>
      </c>
      <c r="Z49">
        <v>0.13089376292197463</v>
      </c>
      <c r="AA49">
        <v>0.10599808550565441</v>
      </c>
      <c r="AB49">
        <v>8.3224878736963992E-2</v>
      </c>
      <c r="AC49">
        <v>5.5043141218083576E-2</v>
      </c>
      <c r="AE49">
        <v>0.27765945093684907</v>
      </c>
      <c r="AF49">
        <v>0.12478490937456302</v>
      </c>
      <c r="AG49">
        <v>6.3099857206242269E-2</v>
      </c>
      <c r="AH49">
        <v>4.4650621553275253E-2</v>
      </c>
      <c r="AI49">
        <v>2.6288480199746944E-2</v>
      </c>
      <c r="AJ49">
        <v>1.8835582603021574E-2</v>
      </c>
      <c r="AL49">
        <v>0.20067391484898192</v>
      </c>
      <c r="AM49">
        <v>0.10254669891744336</v>
      </c>
      <c r="AN49">
        <v>4.4228857759505164E-2</v>
      </c>
      <c r="AO49">
        <v>3.0206648457827622E-2</v>
      </c>
      <c r="AP49">
        <v>1.4365634992418379E-2</v>
      </c>
      <c r="AQ49">
        <v>9.3260747217873662E-3</v>
      </c>
      <c r="AS49">
        <v>9.2612502374522676E-2</v>
      </c>
      <c r="AT49">
        <v>5.8322170557948388E-2</v>
      </c>
      <c r="AU49">
        <v>1.6957826089788304E-2</v>
      </c>
      <c r="AV49">
        <v>1.1769073519280306E-2</v>
      </c>
      <c r="AW49">
        <v>3.0898990520226333E-3</v>
      </c>
      <c r="AX49">
        <v>2.4735331554830344E-3</v>
      </c>
      <c r="AZ49">
        <v>3.0046890993467308E-2</v>
      </c>
      <c r="BA49">
        <v>2.2660653642495074E-2</v>
      </c>
      <c r="BB49">
        <v>4.1635010305537653E-3</v>
      </c>
      <c r="BC49">
        <v>2.3409221618333276E-3</v>
      </c>
      <c r="BD49">
        <v>4.99768319135011E-4</v>
      </c>
      <c r="BE49">
        <v>3.8204583945012841E-4</v>
      </c>
      <c r="BN49">
        <v>0.30148112853354292</v>
      </c>
      <c r="BO49">
        <v>2.487513913728237E-2</v>
      </c>
      <c r="BP49">
        <v>3.492862625971236E-2</v>
      </c>
      <c r="BQ49">
        <v>0.14537864645387866</v>
      </c>
      <c r="BR49">
        <v>5.5001254372241071E-2</v>
      </c>
      <c r="BS49">
        <v>4.1297462310428579E-2</v>
      </c>
    </row>
    <row r="50" spans="1:78">
      <c r="A50">
        <v>1961</v>
      </c>
      <c r="C50">
        <v>0.99999999999999989</v>
      </c>
      <c r="D50">
        <v>0.23349300000000001</v>
      </c>
      <c r="E50">
        <v>0.197575</v>
      </c>
      <c r="F50">
        <v>0.28848499999999999</v>
      </c>
      <c r="G50">
        <v>0.16770099999999999</v>
      </c>
      <c r="H50">
        <v>0.112746</v>
      </c>
      <c r="Q50">
        <v>0.7007805443868369</v>
      </c>
      <c r="R50">
        <v>0.20469963749522135</v>
      </c>
      <c r="S50">
        <v>0.16401143362276835</v>
      </c>
      <c r="T50">
        <v>0.14704294010999774</v>
      </c>
      <c r="U50">
        <v>0.1135390763363209</v>
      </c>
      <c r="V50">
        <v>7.1487456822528717E-2</v>
      </c>
      <c r="X50">
        <v>0.55258006579520702</v>
      </c>
      <c r="Y50">
        <v>0.18370679375051682</v>
      </c>
      <c r="Z50">
        <v>0.1297632680105478</v>
      </c>
      <c r="AA50">
        <v>0.10378385132114405</v>
      </c>
      <c r="AB50">
        <v>7.7765428359665198E-2</v>
      </c>
      <c r="AC50">
        <v>5.7560724353333072E-2</v>
      </c>
      <c r="AE50">
        <v>0.27963986193665658</v>
      </c>
      <c r="AF50">
        <v>0.13013883762901227</v>
      </c>
      <c r="AG50">
        <v>6.1953240772121325E-2</v>
      </c>
      <c r="AH50">
        <v>4.2972749227467598E-2</v>
      </c>
      <c r="AI50">
        <v>2.5436651608279182E-2</v>
      </c>
      <c r="AJ50">
        <v>1.9138382699776212E-2</v>
      </c>
      <c r="AL50">
        <v>0.20185442591355759</v>
      </c>
      <c r="AM50">
        <v>0.10773300554346889</v>
      </c>
      <c r="AN50">
        <v>4.2665590303379908E-2</v>
      </c>
      <c r="AO50">
        <v>2.8479072422985245E-2</v>
      </c>
      <c r="AP50">
        <v>1.360692720294142E-2</v>
      </c>
      <c r="AQ50">
        <v>9.3698304407821339E-3</v>
      </c>
      <c r="AS50">
        <v>9.4593339890291853E-2</v>
      </c>
      <c r="AT50">
        <v>6.1966410304982927E-2</v>
      </c>
      <c r="AU50">
        <v>1.6234293519073892E-2</v>
      </c>
      <c r="AV50">
        <v>1.0641087462208879E-2</v>
      </c>
      <c r="AW50">
        <v>3.2854198166124586E-3</v>
      </c>
      <c r="AX50">
        <v>2.4661287874136965E-3</v>
      </c>
      <c r="AZ50">
        <v>3.1666636273820485E-2</v>
      </c>
      <c r="BA50">
        <v>2.4435916319381069E-2</v>
      </c>
      <c r="BB50">
        <v>3.9927349364969377E-3</v>
      </c>
      <c r="BC50">
        <v>2.2050484525196539E-3</v>
      </c>
      <c r="BD50">
        <v>6.6476514580282402E-4</v>
      </c>
      <c r="BE50">
        <v>3.6817141962000599E-4</v>
      </c>
      <c r="BN50">
        <v>0.29921945561316299</v>
      </c>
      <c r="BO50">
        <v>2.8793362504778652E-2</v>
      </c>
      <c r="BP50">
        <v>3.3563566377231638E-2</v>
      </c>
      <c r="BQ50">
        <v>0.14144205989000222</v>
      </c>
      <c r="BR50">
        <v>5.4161923663679085E-2</v>
      </c>
      <c r="BS50">
        <v>4.1258543177471282E-2</v>
      </c>
    </row>
    <row r="51" spans="1:78">
      <c r="A51">
        <v>1962</v>
      </c>
      <c r="B51">
        <v>1</v>
      </c>
      <c r="C51">
        <v>1</v>
      </c>
      <c r="D51">
        <v>0.23951810598373413</v>
      </c>
      <c r="E51">
        <v>0.19856984540820122</v>
      </c>
      <c r="F51">
        <v>0.28274925798177719</v>
      </c>
      <c r="G51">
        <v>0.16465054452419281</v>
      </c>
      <c r="H51">
        <v>0.11451225727796555</v>
      </c>
      <c r="I51">
        <v>0.98910433053970337</v>
      </c>
      <c r="J51">
        <v>0.9840354323387146</v>
      </c>
      <c r="K51">
        <v>0.23403038084506989</v>
      </c>
      <c r="L51">
        <v>0.20604289323091507</v>
      </c>
      <c r="M51">
        <v>0.28017440065741539</v>
      </c>
      <c r="N51">
        <v>0.16316127777099609</v>
      </c>
      <c r="O51">
        <v>0.10062646120786667</v>
      </c>
      <c r="P51">
        <v>0.72616106271743774</v>
      </c>
      <c r="Q51">
        <v>0.70635253190994263</v>
      </c>
      <c r="R51">
        <v>0.20619726181030273</v>
      </c>
      <c r="S51">
        <v>0.16700892616063356</v>
      </c>
      <c r="T51">
        <v>0.14707391150295734</v>
      </c>
      <c r="U51">
        <v>0.1125844344496727</v>
      </c>
      <c r="V51">
        <v>7.3488019406795502E-2</v>
      </c>
      <c r="W51">
        <v>0.58052331209182739</v>
      </c>
      <c r="X51">
        <v>0.55727094411849976</v>
      </c>
      <c r="Y51">
        <v>0.18529337644577026</v>
      </c>
      <c r="Z51">
        <v>0.13122803624719381</v>
      </c>
      <c r="AA51">
        <v>0.10396891133859754</v>
      </c>
      <c r="AB51">
        <v>7.7491417527198792E-2</v>
      </c>
      <c r="AC51">
        <v>5.9289213269948959E-2</v>
      </c>
      <c r="AD51">
        <v>0.303119957447052</v>
      </c>
      <c r="AE51">
        <v>0.2810344398021698</v>
      </c>
      <c r="AF51">
        <v>0.13099247217178345</v>
      </c>
      <c r="AG51">
        <v>6.1002976726740599E-2</v>
      </c>
      <c r="AH51">
        <v>4.3388181715272367E-2</v>
      </c>
      <c r="AI51">
        <v>2.5048475712537766E-2</v>
      </c>
      <c r="AJ51">
        <v>2.0602352917194366E-2</v>
      </c>
      <c r="AK51">
        <v>0.22438517212867737</v>
      </c>
      <c r="AL51">
        <v>0.2031279057264328</v>
      </c>
      <c r="AM51">
        <v>0.10818366706371307</v>
      </c>
      <c r="AN51">
        <v>4.2489962594117969E-2</v>
      </c>
      <c r="AO51">
        <v>2.9415790515486151E-2</v>
      </c>
      <c r="AP51">
        <v>1.3206450268626213E-2</v>
      </c>
      <c r="AQ51">
        <v>9.832039475440979E-3</v>
      </c>
      <c r="AR51">
        <v>0.10908953100442886</v>
      </c>
      <c r="AS51">
        <v>9.3909762799739838E-2</v>
      </c>
      <c r="AT51">
        <v>6.1429474502801895E-2</v>
      </c>
      <c r="AU51">
        <v>1.563223970879335E-2</v>
      </c>
      <c r="AV51">
        <v>1.151739111810457E-2</v>
      </c>
      <c r="AW51">
        <v>2.8518384788185358E-3</v>
      </c>
      <c r="AX51">
        <v>2.4788205046206713E-3</v>
      </c>
      <c r="AY51">
        <v>3.8476310670375824E-2</v>
      </c>
      <c r="AZ51">
        <v>3.0320201069116592E-2</v>
      </c>
      <c r="BA51">
        <v>2.3138493299484253E-2</v>
      </c>
      <c r="BB51">
        <v>3.8194179433048703E-3</v>
      </c>
      <c r="BC51">
        <v>2.5521535226289416E-3</v>
      </c>
      <c r="BD51">
        <v>4.4741001329384744E-4</v>
      </c>
      <c r="BE51">
        <v>3.6272619036026299E-4</v>
      </c>
      <c r="BF51">
        <v>1.0895669460296631E-2</v>
      </c>
      <c r="BG51">
        <v>1.59645676612854E-2</v>
      </c>
      <c r="BH51">
        <v>5.4877251386642456E-3</v>
      </c>
      <c r="BI51">
        <v>-7.4730478227138519E-3</v>
      </c>
      <c r="BJ51">
        <v>2.5748573243618011E-3</v>
      </c>
      <c r="BK51">
        <v>1.4892667531967163E-3</v>
      </c>
      <c r="BL51">
        <v>1.3885796070098877E-2</v>
      </c>
      <c r="BM51">
        <v>0.27383893728256226</v>
      </c>
      <c r="BN51">
        <v>0.29364746809005737</v>
      </c>
      <c r="BO51">
        <v>3.3320844173431396E-2</v>
      </c>
      <c r="BP51">
        <v>3.1560919247567654E-2</v>
      </c>
      <c r="BQ51">
        <v>0.13567534647881985</v>
      </c>
      <c r="BR51">
        <v>5.2066110074520111E-2</v>
      </c>
      <c r="BS51">
        <v>4.1024237871170044E-2</v>
      </c>
      <c r="BT51">
        <v>0.26294326782226562</v>
      </c>
      <c r="BU51">
        <v>0.27768290042877197</v>
      </c>
      <c r="BV51">
        <v>2.7833119034767151E-2</v>
      </c>
      <c r="BW51">
        <v>3.9033967070281506E-2</v>
      </c>
      <c r="BX51">
        <v>0.13310048915445805</v>
      </c>
      <c r="BY51">
        <v>5.0576843321323395E-2</v>
      </c>
      <c r="BZ51">
        <v>2.7138441801071167E-2</v>
      </c>
    </row>
    <row r="52" spans="1:78">
      <c r="A52">
        <v>1963</v>
      </c>
      <c r="B52">
        <v>1</v>
      </c>
      <c r="C52">
        <v>1</v>
      </c>
      <c r="D52">
        <v>0.23785700000000001</v>
      </c>
      <c r="E52">
        <v>0.20366600000000001</v>
      </c>
      <c r="F52">
        <v>0.27626700000000004</v>
      </c>
      <c r="G52">
        <v>0.16400600000000001</v>
      </c>
      <c r="H52">
        <v>0.118205</v>
      </c>
      <c r="I52">
        <v>0.98974773287773132</v>
      </c>
      <c r="J52">
        <v>0.98498165607452393</v>
      </c>
      <c r="K52">
        <v>0.24049928784370422</v>
      </c>
      <c r="L52">
        <v>0.20968229882419109</v>
      </c>
      <c r="M52">
        <v>0.26999304629862309</v>
      </c>
      <c r="N52">
        <v>0.16108282655477524</v>
      </c>
      <c r="O52">
        <v>0.10372417420148849</v>
      </c>
      <c r="P52">
        <v>0.72558650374412537</v>
      </c>
      <c r="Q52">
        <v>0.70526880025863647</v>
      </c>
      <c r="R52">
        <v>0.21099011600017548</v>
      </c>
      <c r="S52">
        <v>0.16494130156934261</v>
      </c>
      <c r="T52">
        <v>0.14225560985505581</v>
      </c>
      <c r="U52">
        <v>0.11220420897006989</v>
      </c>
      <c r="V52">
        <v>7.4877578765153885E-2</v>
      </c>
      <c r="W52">
        <v>0.57901850342750549</v>
      </c>
      <c r="X52">
        <v>0.55383005738258362</v>
      </c>
      <c r="Y52">
        <v>0.18847497552633286</v>
      </c>
      <c r="Z52">
        <v>0.12715673679485917</v>
      </c>
      <c r="AA52">
        <v>0.10058398568071425</v>
      </c>
      <c r="AB52">
        <v>7.7871721237897873E-2</v>
      </c>
      <c r="AC52">
        <v>5.974264070391655E-2</v>
      </c>
      <c r="AD52">
        <v>0.30181728303432465</v>
      </c>
      <c r="AE52">
        <v>0.27616612613201141</v>
      </c>
      <c r="AF52">
        <v>0.13284346461296082</v>
      </c>
      <c r="AG52">
        <v>5.7953250594437122E-2</v>
      </c>
      <c r="AH52">
        <v>4.1102120419964194E-2</v>
      </c>
      <c r="AI52">
        <v>2.5516205467283726E-2</v>
      </c>
      <c r="AJ52">
        <v>1.8751094117760658E-2</v>
      </c>
      <c r="AK52">
        <v>0.22373565286397934</v>
      </c>
      <c r="AL52">
        <v>0.19892407953739166</v>
      </c>
      <c r="AM52">
        <v>0.10943955183029175</v>
      </c>
      <c r="AN52">
        <v>3.9260834775632247E-2</v>
      </c>
      <c r="AO52">
        <v>2.7096959471236914E-2</v>
      </c>
      <c r="AP52">
        <v>1.3650739099830389E-2</v>
      </c>
      <c r="AQ52">
        <v>9.4759957864880562E-3</v>
      </c>
      <c r="AR52">
        <v>0.1096680648624897</v>
      </c>
      <c r="AS52">
        <v>9.1686949133872986E-2</v>
      </c>
      <c r="AT52">
        <v>6.2181824818253517E-2</v>
      </c>
      <c r="AU52">
        <v>1.4596296932722908E-2</v>
      </c>
      <c r="AV52">
        <v>9.6525470289634541E-3</v>
      </c>
      <c r="AW52">
        <v>2.8468904783949256E-3</v>
      </c>
      <c r="AX52">
        <v>2.4093908723443747E-3</v>
      </c>
      <c r="AY52">
        <v>3.9450448006391525E-2</v>
      </c>
      <c r="AZ52">
        <v>3.030816838145256E-2</v>
      </c>
      <c r="BA52">
        <v>2.3899073712527752E-2</v>
      </c>
      <c r="BB52">
        <v>3.4532603121988359E-3</v>
      </c>
      <c r="BC52">
        <v>2.1614982006212813E-3</v>
      </c>
      <c r="BD52">
        <v>4.174002242507413E-4</v>
      </c>
      <c r="BE52">
        <v>3.7693649937864393E-4</v>
      </c>
      <c r="BF52">
        <v>1.0252267122268677E-2</v>
      </c>
      <c r="BG52">
        <v>1.5018343925476074E-2</v>
      </c>
      <c r="BH52">
        <v>5.2168816328048706E-3</v>
      </c>
      <c r="BI52">
        <v>-8.670685812830925E-3</v>
      </c>
      <c r="BJ52">
        <v>2.9665660113096237E-3</v>
      </c>
      <c r="BK52">
        <v>1.3380348682403564E-3</v>
      </c>
      <c r="BL52">
        <v>1.4167565852403641E-2</v>
      </c>
      <c r="BM52">
        <v>0.27441349625587463</v>
      </c>
      <c r="BN52">
        <v>0.29473119974136353</v>
      </c>
      <c r="BO52">
        <v>2.6866883999824537E-2</v>
      </c>
      <c r="BP52">
        <v>3.8724698430657387E-2</v>
      </c>
      <c r="BQ52">
        <v>0.13401139014494423</v>
      </c>
      <c r="BR52">
        <v>5.1801791029930128E-2</v>
      </c>
      <c r="BS52">
        <v>4.332742123484612E-2</v>
      </c>
      <c r="BT52">
        <v>0.26416122913360596</v>
      </c>
      <c r="BU52">
        <v>0.27971285581588745</v>
      </c>
      <c r="BV52">
        <v>2.9509171843528748E-2</v>
      </c>
      <c r="BW52">
        <v>4.474099725484848E-2</v>
      </c>
      <c r="BX52">
        <v>0.12773743644356728</v>
      </c>
      <c r="BY52">
        <v>4.8878617584705353E-2</v>
      </c>
      <c r="BZ52">
        <v>2.884659543633461E-2</v>
      </c>
    </row>
    <row r="53" spans="1:78">
      <c r="A53">
        <v>1964</v>
      </c>
      <c r="B53">
        <v>1</v>
      </c>
      <c r="C53">
        <v>1</v>
      </c>
      <c r="D53">
        <v>0.25191423296928406</v>
      </c>
      <c r="E53">
        <v>0.20345338061451912</v>
      </c>
      <c r="F53">
        <v>0.26316996663808823</v>
      </c>
      <c r="G53">
        <v>0.16019117832183838</v>
      </c>
      <c r="H53">
        <v>0.12127122282981873</v>
      </c>
      <c r="I53">
        <v>0.99039113521575928</v>
      </c>
      <c r="J53">
        <v>0.98592787981033325</v>
      </c>
      <c r="K53">
        <v>0.24696819484233856</v>
      </c>
      <c r="L53">
        <v>0.21332170441746712</v>
      </c>
      <c r="M53">
        <v>0.25981169193983078</v>
      </c>
      <c r="N53">
        <v>0.15900437533855438</v>
      </c>
      <c r="O53">
        <v>0.10682188719511032</v>
      </c>
      <c r="P53">
        <v>0.72501194477081299</v>
      </c>
      <c r="Q53">
        <v>0.70418506860733032</v>
      </c>
      <c r="R53">
        <v>0.21578297019004822</v>
      </c>
      <c r="S53">
        <v>0.16287367697805166</v>
      </c>
      <c r="T53">
        <v>0.13743730820715427</v>
      </c>
      <c r="U53">
        <v>0.11182398349046707</v>
      </c>
      <c r="V53">
        <v>7.6267138123512268E-2</v>
      </c>
      <c r="W53">
        <v>0.57751369476318359</v>
      </c>
      <c r="X53">
        <v>0.55038917064666748</v>
      </c>
      <c r="Y53">
        <v>0.19165657460689545</v>
      </c>
      <c r="Z53">
        <v>0.12308543734252453</v>
      </c>
      <c r="AA53">
        <v>9.7199060022830963E-2</v>
      </c>
      <c r="AB53">
        <v>7.8252024948596954E-2</v>
      </c>
      <c r="AC53">
        <v>6.019606813788414E-2</v>
      </c>
      <c r="AD53">
        <v>0.30051460862159729</v>
      </c>
      <c r="AE53">
        <v>0.27129781246185303</v>
      </c>
      <c r="AF53">
        <v>0.13469445705413818</v>
      </c>
      <c r="AG53">
        <v>5.4903524462133646E-2</v>
      </c>
      <c r="AH53">
        <v>3.8816059124656022E-2</v>
      </c>
      <c r="AI53">
        <v>2.5983935222029686E-2</v>
      </c>
      <c r="AJ53">
        <v>1.689983531832695E-2</v>
      </c>
      <c r="AK53">
        <v>0.22308613359928131</v>
      </c>
      <c r="AL53">
        <v>0.19472025334835052</v>
      </c>
      <c r="AM53">
        <v>0.11069543659687042</v>
      </c>
      <c r="AN53">
        <v>3.6031706957146525E-2</v>
      </c>
      <c r="AO53">
        <v>2.4778128426987678E-2</v>
      </c>
      <c r="AP53">
        <v>1.4095027931034565E-2</v>
      </c>
      <c r="AQ53">
        <v>9.1199520975351334E-3</v>
      </c>
      <c r="AR53">
        <v>0.11024659872055054</v>
      </c>
      <c r="AS53">
        <v>8.9464135468006134E-2</v>
      </c>
      <c r="AT53">
        <v>6.2934175133705139E-2</v>
      </c>
      <c r="AU53">
        <v>1.3560354156652465E-2</v>
      </c>
      <c r="AV53">
        <v>7.7877029398223385E-3</v>
      </c>
      <c r="AW53">
        <v>2.8419424779713154E-3</v>
      </c>
      <c r="AX53">
        <v>2.339961240068078E-3</v>
      </c>
      <c r="AY53">
        <v>4.0424585342407227E-2</v>
      </c>
      <c r="AZ53">
        <v>3.0296135693788528E-2</v>
      </c>
      <c r="BA53">
        <v>2.4659654125571251E-2</v>
      </c>
      <c r="BB53">
        <v>3.0871026810928015E-3</v>
      </c>
      <c r="BC53">
        <v>1.770842878613621E-3</v>
      </c>
      <c r="BD53">
        <v>3.8739043520763516E-4</v>
      </c>
      <c r="BE53">
        <v>3.9114680839702487E-4</v>
      </c>
      <c r="BF53">
        <v>9.6088647842407227E-3</v>
      </c>
      <c r="BG53">
        <v>1.4072120189666748E-2</v>
      </c>
      <c r="BH53">
        <v>4.9460381269454956E-3</v>
      </c>
      <c r="BI53">
        <v>-9.868323802947998E-3</v>
      </c>
      <c r="BJ53">
        <v>3.3582746982574463E-3</v>
      </c>
      <c r="BK53">
        <v>1.1868029832839966E-3</v>
      </c>
      <c r="BL53">
        <v>1.4449335634708405E-2</v>
      </c>
      <c r="BM53">
        <v>0.27498805522918701</v>
      </c>
      <c r="BN53">
        <v>0.29581493139266968</v>
      </c>
      <c r="BO53">
        <v>3.613126277923584E-2</v>
      </c>
      <c r="BP53">
        <v>4.0579703636467457E-2</v>
      </c>
      <c r="BQ53">
        <v>0.12573265843093395</v>
      </c>
      <c r="BR53">
        <v>4.8367194831371307E-2</v>
      </c>
      <c r="BS53">
        <v>4.5004084706306458E-2</v>
      </c>
      <c r="BT53">
        <v>0.26537919044494629</v>
      </c>
      <c r="BU53">
        <v>0.28174281120300293</v>
      </c>
      <c r="BV53">
        <v>3.1185224652290344E-2</v>
      </c>
      <c r="BW53">
        <v>5.0448027439415455E-2</v>
      </c>
      <c r="BX53">
        <v>0.12237438373267651</v>
      </c>
      <c r="BY53">
        <v>4.7180391848087311E-2</v>
      </c>
      <c r="BZ53">
        <v>3.0554749071598053E-2</v>
      </c>
    </row>
    <row r="54" spans="1:78">
      <c r="A54">
        <v>1965</v>
      </c>
      <c r="B54">
        <v>1</v>
      </c>
      <c r="C54">
        <v>1</v>
      </c>
      <c r="D54">
        <v>0.26760899999999999</v>
      </c>
      <c r="E54">
        <v>0.20164700000000002</v>
      </c>
      <c r="F54">
        <v>0.25057200000000002</v>
      </c>
      <c r="G54">
        <v>0.157389</v>
      </c>
      <c r="H54">
        <v>0.122782</v>
      </c>
      <c r="I54">
        <v>0.98989403247833252</v>
      </c>
      <c r="J54">
        <v>0.98564574122428894</v>
      </c>
      <c r="K54">
        <v>0.24953275173902512</v>
      </c>
      <c r="L54">
        <v>0.21491265296936035</v>
      </c>
      <c r="M54">
        <v>0.2532426044344902</v>
      </c>
      <c r="N54">
        <v>0.15898200124502182</v>
      </c>
      <c r="O54">
        <v>0.10897570848464966</v>
      </c>
      <c r="P54">
        <v>0.72080770134925842</v>
      </c>
      <c r="Q54">
        <v>0.69842571020126343</v>
      </c>
      <c r="R54">
        <v>0.21485248953104019</v>
      </c>
      <c r="S54">
        <v>0.16312641836702824</v>
      </c>
      <c r="T54">
        <v>0.13342745508998632</v>
      </c>
      <c r="U54">
        <v>0.1112234853208065</v>
      </c>
      <c r="V54">
        <v>7.5795870274305344E-2</v>
      </c>
      <c r="W54">
        <v>0.57209178805351257</v>
      </c>
      <c r="X54">
        <v>0.54460209608078003</v>
      </c>
      <c r="Y54">
        <v>0.19129787385463715</v>
      </c>
      <c r="Z54">
        <v>0.12307177926413715</v>
      </c>
      <c r="AA54">
        <v>9.545438876375556E-2</v>
      </c>
      <c r="AB54">
        <v>7.8260838985443115E-2</v>
      </c>
      <c r="AC54">
        <v>5.6517224758863449E-2</v>
      </c>
      <c r="AD54">
        <v>0.29803387820720673</v>
      </c>
      <c r="AE54">
        <v>0.26870743930339813</v>
      </c>
      <c r="AF54">
        <v>0.13432259857654572</v>
      </c>
      <c r="AG54">
        <v>5.4645084252115339E-2</v>
      </c>
      <c r="AH54">
        <v>3.7896001478657126E-2</v>
      </c>
      <c r="AI54">
        <v>2.6731043122708797E-2</v>
      </c>
      <c r="AJ54">
        <v>1.5112713910639286E-2</v>
      </c>
      <c r="AK54">
        <v>0.22132439911365509</v>
      </c>
      <c r="AL54">
        <v>0.19391751289367676</v>
      </c>
      <c r="AM54">
        <v>0.11007419973611832</v>
      </c>
      <c r="AN54">
        <v>3.6587674345355481E-2</v>
      </c>
      <c r="AO54">
        <v>2.4767410795902833E-2</v>
      </c>
      <c r="AP54">
        <v>1.4319427777081728E-2</v>
      </c>
      <c r="AQ54">
        <v>8.1688016653060913E-3</v>
      </c>
      <c r="AR54">
        <v>0.1098363995552063</v>
      </c>
      <c r="AS54">
        <v>9.1353852301836014E-2</v>
      </c>
      <c r="AT54">
        <v>6.3202574849128723E-2</v>
      </c>
      <c r="AU54">
        <v>1.416812562092673E-2</v>
      </c>
      <c r="AV54">
        <v>8.609203840023838E-3</v>
      </c>
      <c r="AW54">
        <v>3.2650914508849382E-3</v>
      </c>
      <c r="AX54">
        <v>2.1088550565764308E-3</v>
      </c>
      <c r="AY54">
        <v>4.0157455950975418E-2</v>
      </c>
      <c r="AZ54">
        <v>3.058208990842104E-2</v>
      </c>
      <c r="BA54">
        <v>2.4409446865320206E-2</v>
      </c>
      <c r="BB54">
        <v>3.5323781157785561E-3</v>
      </c>
      <c r="BC54">
        <v>1.8200157346655033E-3</v>
      </c>
      <c r="BD54">
        <v>5.1094236550852656E-4</v>
      </c>
      <c r="BE54">
        <v>3.0930801585782319E-4</v>
      </c>
      <c r="BF54">
        <v>1.010596752166748E-2</v>
      </c>
      <c r="BG54">
        <v>1.435425877571106E-2</v>
      </c>
      <c r="BH54">
        <v>4.7436729073524475E-3</v>
      </c>
      <c r="BI54">
        <v>-1.0032724589109421E-2</v>
      </c>
      <c r="BJ54">
        <v>4.0628723800182343E-3</v>
      </c>
      <c r="BK54">
        <v>1.151546835899353E-3</v>
      </c>
      <c r="BL54">
        <v>1.4428898692131042E-2</v>
      </c>
      <c r="BM54">
        <v>0.27919229865074158</v>
      </c>
      <c r="BN54">
        <v>0.30157428979873657</v>
      </c>
      <c r="BO54">
        <v>5.2756510468959794E-2</v>
      </c>
      <c r="BP54">
        <v>3.8520581632971777E-2</v>
      </c>
      <c r="BQ54">
        <v>0.11714454491001368</v>
      </c>
      <c r="BR54">
        <v>4.6165514679193498E-2</v>
      </c>
      <c r="BS54">
        <v>4.6986129725694659E-2</v>
      </c>
      <c r="BT54">
        <v>0.2690863311290741</v>
      </c>
      <c r="BU54">
        <v>0.28722003102302551</v>
      </c>
      <c r="BV54">
        <v>3.4680262207984924E-2</v>
      </c>
      <c r="BW54">
        <v>5.1786234602332115E-2</v>
      </c>
      <c r="BX54">
        <v>0.11981514934450388</v>
      </c>
      <c r="BY54">
        <v>4.7758515924215317E-2</v>
      </c>
      <c r="BZ54">
        <v>3.3179838210344315E-2</v>
      </c>
    </row>
    <row r="55" spans="1:78">
      <c r="A55">
        <v>1966</v>
      </c>
      <c r="B55">
        <v>1</v>
      </c>
      <c r="C55">
        <v>1</v>
      </c>
      <c r="D55">
        <v>0.25663861632347107</v>
      </c>
      <c r="E55">
        <v>0.20630647614598274</v>
      </c>
      <c r="F55">
        <v>0.25144098699092865</v>
      </c>
      <c r="G55">
        <v>0.16007591784000397</v>
      </c>
      <c r="H55">
        <v>0.12553799152374268</v>
      </c>
      <c r="I55">
        <v>0.98939692974090576</v>
      </c>
      <c r="J55">
        <v>0.98536360263824463</v>
      </c>
      <c r="K55">
        <v>0.25209730863571167</v>
      </c>
      <c r="L55">
        <v>0.21650360152125359</v>
      </c>
      <c r="M55">
        <v>0.24667351692914963</v>
      </c>
      <c r="N55">
        <v>0.15895962715148926</v>
      </c>
      <c r="O55">
        <v>0.111129529774189</v>
      </c>
      <c r="P55">
        <v>0.71660345792770386</v>
      </c>
      <c r="Q55">
        <v>0.69266635179519653</v>
      </c>
      <c r="R55">
        <v>0.21392200887203217</v>
      </c>
      <c r="S55">
        <v>0.16337915975600481</v>
      </c>
      <c r="T55">
        <v>0.12941760197281837</v>
      </c>
      <c r="U55">
        <v>0.11062298715114594</v>
      </c>
      <c r="V55">
        <v>7.5324602425098419E-2</v>
      </c>
      <c r="W55">
        <v>0.56666988134384155</v>
      </c>
      <c r="X55">
        <v>0.53881502151489258</v>
      </c>
      <c r="Y55">
        <v>0.19093917310237885</v>
      </c>
      <c r="Z55">
        <v>0.12305812118574977</v>
      </c>
      <c r="AA55">
        <v>9.3709717504680157E-2</v>
      </c>
      <c r="AB55">
        <v>7.8269653022289276E-2</v>
      </c>
      <c r="AC55">
        <v>5.2838381379842758E-2</v>
      </c>
      <c r="AD55">
        <v>0.29555314779281616</v>
      </c>
      <c r="AE55">
        <v>0.26611706614494324</v>
      </c>
      <c r="AF55">
        <v>0.13395074009895325</v>
      </c>
      <c r="AG55">
        <v>5.4386644042097032E-2</v>
      </c>
      <c r="AH55">
        <v>3.6975943832658231E-2</v>
      </c>
      <c r="AI55">
        <v>2.7478151023387909E-2</v>
      </c>
      <c r="AJ55">
        <v>1.3325592502951622E-2</v>
      </c>
      <c r="AK55">
        <v>0.21956266462802887</v>
      </c>
      <c r="AL55">
        <v>0.19311477243900299</v>
      </c>
      <c r="AM55">
        <v>0.10945296287536621</v>
      </c>
      <c r="AN55">
        <v>3.7143641733564436E-2</v>
      </c>
      <c r="AO55">
        <v>2.4756693164817989E-2</v>
      </c>
      <c r="AP55">
        <v>1.4543827623128891E-2</v>
      </c>
      <c r="AQ55">
        <v>7.2176512330770493E-3</v>
      </c>
      <c r="AR55">
        <v>0.10942620038986206</v>
      </c>
      <c r="AS55">
        <v>9.3243569135665894E-2</v>
      </c>
      <c r="AT55">
        <v>6.3470974564552307E-2</v>
      </c>
      <c r="AU55">
        <v>1.4775897085200995E-2</v>
      </c>
      <c r="AV55">
        <v>9.4307047402253374E-3</v>
      </c>
      <c r="AW55">
        <v>3.6882404237985611E-3</v>
      </c>
      <c r="AX55">
        <v>1.8777488730847836E-3</v>
      </c>
      <c r="AY55">
        <v>3.989032655954361E-2</v>
      </c>
      <c r="AZ55">
        <v>3.0868044123053551E-2</v>
      </c>
      <c r="BA55">
        <v>2.415923960506916E-2</v>
      </c>
      <c r="BB55">
        <v>3.9776535504643107E-3</v>
      </c>
      <c r="BC55">
        <v>1.8691885907173855E-3</v>
      </c>
      <c r="BD55">
        <v>6.3449429580941796E-4</v>
      </c>
      <c r="BE55">
        <v>2.2746922331862152E-4</v>
      </c>
      <c r="BF55">
        <v>1.0603070259094238E-2</v>
      </c>
      <c r="BG55">
        <v>1.4636397361755371E-2</v>
      </c>
      <c r="BH55">
        <v>4.5413076877593994E-3</v>
      </c>
      <c r="BI55">
        <v>-1.0197125375270844E-2</v>
      </c>
      <c r="BJ55">
        <v>4.7674700617790222E-3</v>
      </c>
      <c r="BK55">
        <v>1.1162906885147095E-3</v>
      </c>
      <c r="BL55">
        <v>1.440846174955368E-2</v>
      </c>
      <c r="BM55">
        <v>0.28339654207229614</v>
      </c>
      <c r="BN55">
        <v>0.30733364820480347</v>
      </c>
      <c r="BO55">
        <v>4.2716607451438904E-2</v>
      </c>
      <c r="BP55">
        <v>4.2927316389977932E-2</v>
      </c>
      <c r="BQ55">
        <v>0.12202338501811028</v>
      </c>
      <c r="BR55">
        <v>4.9452930688858032E-2</v>
      </c>
      <c r="BS55">
        <v>5.0213389098644257E-2</v>
      </c>
      <c r="BT55">
        <v>0.2727934718132019</v>
      </c>
      <c r="BU55">
        <v>0.2926972508430481</v>
      </c>
      <c r="BV55">
        <v>3.8175299763679504E-2</v>
      </c>
      <c r="BW55">
        <v>5.3124441765248775E-2</v>
      </c>
      <c r="BX55">
        <v>0.11725591495633125</v>
      </c>
      <c r="BY55">
        <v>4.8336640000343323E-2</v>
      </c>
      <c r="BZ55">
        <v>3.5804927349090576E-2</v>
      </c>
    </row>
    <row r="56" spans="1:78">
      <c r="A56">
        <v>1967</v>
      </c>
      <c r="B56">
        <v>1</v>
      </c>
      <c r="C56">
        <v>1</v>
      </c>
      <c r="D56">
        <v>0.26053450256586075</v>
      </c>
      <c r="E56">
        <v>0.20604954939335585</v>
      </c>
      <c r="F56">
        <v>0.25020564533770084</v>
      </c>
      <c r="G56">
        <v>0.1571534276008606</v>
      </c>
      <c r="H56">
        <v>0.12605686672031879</v>
      </c>
      <c r="I56">
        <v>0.9924466609954834</v>
      </c>
      <c r="J56">
        <v>0.98775283992290497</v>
      </c>
      <c r="K56">
        <v>0.25509501993656158</v>
      </c>
      <c r="L56">
        <v>0.21608504001051188</v>
      </c>
      <c r="M56">
        <v>0.2483549676835537</v>
      </c>
      <c r="N56">
        <v>0.15602004528045654</v>
      </c>
      <c r="O56">
        <v>0.11219776980578899</v>
      </c>
      <c r="P56">
        <v>0.71375511586666107</v>
      </c>
      <c r="Q56">
        <v>0.68818885087966919</v>
      </c>
      <c r="R56">
        <v>0.21593007072806358</v>
      </c>
      <c r="S56">
        <v>0.16408972395583987</v>
      </c>
      <c r="T56">
        <v>0.12357792514376342</v>
      </c>
      <c r="U56">
        <v>0.11032437533140182</v>
      </c>
      <c r="V56">
        <v>7.4266761541366577E-2</v>
      </c>
      <c r="W56">
        <v>0.56681372225284576</v>
      </c>
      <c r="X56">
        <v>0.53434672951698303</v>
      </c>
      <c r="Y56">
        <v>0.19169085100293159</v>
      </c>
      <c r="Z56">
        <v>0.12271748960483819</v>
      </c>
      <c r="AA56">
        <v>8.8684982736594975E-2</v>
      </c>
      <c r="AB56">
        <v>8.0058742314577103E-2</v>
      </c>
      <c r="AC56">
        <v>5.1194680854678154E-2</v>
      </c>
      <c r="AD56">
        <v>0.30058857798576355</v>
      </c>
      <c r="AE56">
        <v>0.26518388092517853</v>
      </c>
      <c r="AF56">
        <v>0.13177353516221046</v>
      </c>
      <c r="AG56">
        <v>5.453976770513691E-2</v>
      </c>
      <c r="AH56">
        <v>3.6429761268664151E-2</v>
      </c>
      <c r="AI56">
        <v>2.8719345107674599E-2</v>
      </c>
      <c r="AJ56">
        <v>1.3721469324082136E-2</v>
      </c>
      <c r="AK56">
        <v>0.22526228055357933</v>
      </c>
      <c r="AL56">
        <v>0.19257455319166183</v>
      </c>
      <c r="AM56">
        <v>0.10742310062050819</v>
      </c>
      <c r="AN56">
        <v>3.7719163083238527E-2</v>
      </c>
      <c r="AO56">
        <v>2.4427806652965955E-2</v>
      </c>
      <c r="AP56">
        <v>1.5377048868685961E-2</v>
      </c>
      <c r="AQ56">
        <v>7.6274333987385035E-3</v>
      </c>
      <c r="AR56">
        <v>0.11286481469869614</v>
      </c>
      <c r="AS56">
        <v>9.0448418632149696E-2</v>
      </c>
      <c r="AT56">
        <v>6.0711711645126343E-2</v>
      </c>
      <c r="AU56">
        <v>1.4965481321269181E-2</v>
      </c>
      <c r="AV56">
        <v>9.0235200696042739E-3</v>
      </c>
      <c r="AW56">
        <v>3.8782753981649876E-3</v>
      </c>
      <c r="AX56">
        <v>1.8694289028644562E-3</v>
      </c>
      <c r="AY56">
        <v>4.0042691864073277E-2</v>
      </c>
      <c r="AZ56">
        <v>2.934029558673501E-2</v>
      </c>
      <c r="BA56">
        <v>2.2016227245330811E-2</v>
      </c>
      <c r="BB56">
        <v>4.1126608630293049E-3</v>
      </c>
      <c r="BC56">
        <v>2.036606748788472E-3</v>
      </c>
      <c r="BD56">
        <v>7.830329705029726E-4</v>
      </c>
      <c r="BE56">
        <v>3.9176826976472512E-4</v>
      </c>
      <c r="BF56">
        <v>7.5533390045166016E-3</v>
      </c>
      <c r="BG56">
        <v>1.2247160077095032E-2</v>
      </c>
      <c r="BH56">
        <v>5.4394826292991638E-3</v>
      </c>
      <c r="BI56">
        <v>-1.0035490617156029E-2</v>
      </c>
      <c r="BJ56">
        <v>1.8506776541471481E-3</v>
      </c>
      <c r="BK56">
        <v>1.1333823204040527E-3</v>
      </c>
      <c r="BL56">
        <v>1.38590969145298E-2</v>
      </c>
      <c r="BM56">
        <v>0.28624488413333893</v>
      </c>
      <c r="BN56">
        <v>0.31181114912033081</v>
      </c>
      <c r="BO56">
        <v>4.4604431837797165E-2</v>
      </c>
      <c r="BP56">
        <v>4.1959825437515974E-2</v>
      </c>
      <c r="BQ56">
        <v>0.12662772019393742</v>
      </c>
      <c r="BR56">
        <v>4.6829052269458771E-2</v>
      </c>
      <c r="BS56">
        <v>5.1790105178952217E-2</v>
      </c>
      <c r="BT56">
        <v>0.27869154512882233</v>
      </c>
      <c r="BU56">
        <v>0.29956398904323578</v>
      </c>
      <c r="BV56">
        <v>3.9164949208498001E-2</v>
      </c>
      <c r="BW56">
        <v>5.1995316054672003E-2</v>
      </c>
      <c r="BX56">
        <v>0.12477704253979027</v>
      </c>
      <c r="BY56">
        <v>4.5695669949054718E-2</v>
      </c>
      <c r="BZ56">
        <v>3.7931008264422417E-2</v>
      </c>
    </row>
    <row r="57" spans="1:78">
      <c r="A57">
        <v>1968</v>
      </c>
      <c r="B57">
        <v>1</v>
      </c>
      <c r="C57">
        <v>1</v>
      </c>
      <c r="D57">
        <v>0.26786481030285358</v>
      </c>
      <c r="E57">
        <v>0.2032366085331887</v>
      </c>
      <c r="F57">
        <v>0.25095119001343846</v>
      </c>
      <c r="G57">
        <v>0.1526486948132515</v>
      </c>
      <c r="H57">
        <v>0.12529869424179196</v>
      </c>
      <c r="I57">
        <v>0.99241504073143005</v>
      </c>
      <c r="J57">
        <v>0.98725281283259392</v>
      </c>
      <c r="K57">
        <v>0.26195346191525459</v>
      </c>
      <c r="L57">
        <v>0.21349587687291205</v>
      </c>
      <c r="M57">
        <v>0.24840463232249022</v>
      </c>
      <c r="N57">
        <v>0.1515357531607151</v>
      </c>
      <c r="O57">
        <v>0.11186332954093814</v>
      </c>
      <c r="P57">
        <v>0.71372237429022789</v>
      </c>
      <c r="Q57">
        <v>0.68873071670532227</v>
      </c>
      <c r="R57">
        <v>0.22375579457730055</v>
      </c>
      <c r="S57">
        <v>0.16188511380460113</v>
      </c>
      <c r="T57">
        <v>0.1233493058825843</v>
      </c>
      <c r="U57">
        <v>0.10874227806925774</v>
      </c>
      <c r="V57">
        <v>7.0998243987560272E-2</v>
      </c>
      <c r="W57">
        <v>0.56692828610539436</v>
      </c>
      <c r="X57">
        <v>0.53487003594636917</v>
      </c>
      <c r="Y57">
        <v>0.19901385251432657</v>
      </c>
      <c r="Z57">
        <v>0.12074327623122372</v>
      </c>
      <c r="AA57">
        <v>8.8041479961248115E-2</v>
      </c>
      <c r="AB57">
        <v>7.9572795890271664E-2</v>
      </c>
      <c r="AC57">
        <v>4.749862989410758E-2</v>
      </c>
      <c r="AD57">
        <v>0.30374540388584137</v>
      </c>
      <c r="AE57">
        <v>0.2683221660554409</v>
      </c>
      <c r="AF57">
        <v>0.13592896331101656</v>
      </c>
      <c r="AG57">
        <v>5.329777848237427E-2</v>
      </c>
      <c r="AH57">
        <v>3.6226033596904017E-2</v>
      </c>
      <c r="AI57">
        <v>2.8366881888359785E-2</v>
      </c>
      <c r="AJ57">
        <v>1.4502497273497283E-2</v>
      </c>
      <c r="AK57">
        <v>0.22852802183479071</v>
      </c>
      <c r="AL57">
        <v>0.19661765359342098</v>
      </c>
      <c r="AM57">
        <v>0.11121057067066431</v>
      </c>
      <c r="AN57">
        <v>3.7457880178408232E-2</v>
      </c>
      <c r="AO57">
        <v>2.4145254963514162E-2</v>
      </c>
      <c r="AP57">
        <v>1.4941415633074939E-2</v>
      </c>
      <c r="AQ57">
        <v>8.8625323842279613E-3</v>
      </c>
      <c r="AR57">
        <v>0.11556853912770748</v>
      </c>
      <c r="AS57">
        <v>9.2344895470887423E-2</v>
      </c>
      <c r="AT57">
        <v>6.2719864770770073E-2</v>
      </c>
      <c r="AU57">
        <v>1.4721545661814162E-2</v>
      </c>
      <c r="AV57">
        <v>9.3047220489097526E-3</v>
      </c>
      <c r="AW57">
        <v>3.6713321460410953E-3</v>
      </c>
      <c r="AX57">
        <v>1.9274318474344909E-3</v>
      </c>
      <c r="AY57">
        <v>4.0638572769239545E-2</v>
      </c>
      <c r="AZ57">
        <v>3.0452107661403716E-2</v>
      </c>
      <c r="BA57">
        <v>2.2463815286755562E-2</v>
      </c>
      <c r="BB57">
        <v>4.2727115992420295E-3</v>
      </c>
      <c r="BC57">
        <v>2.303130834093281E-3</v>
      </c>
      <c r="BD57">
        <v>7.8590888006146997E-4</v>
      </c>
      <c r="BE57">
        <v>6.2654111570736859E-4</v>
      </c>
      <c r="BF57">
        <v>7.5849592685699463E-3</v>
      </c>
      <c r="BG57">
        <v>1.2747187167406082E-2</v>
      </c>
      <c r="BH57">
        <v>5.9113483875989914E-3</v>
      </c>
      <c r="BI57">
        <v>-1.0259268339723349E-2</v>
      </c>
      <c r="BJ57">
        <v>2.5465576909482479E-3</v>
      </c>
      <c r="BK57">
        <v>1.1129416525363922E-3</v>
      </c>
      <c r="BL57">
        <v>1.3435364700853825E-2</v>
      </c>
      <c r="BM57">
        <v>0.28627762570977211</v>
      </c>
      <c r="BN57">
        <v>0.31126928329467773</v>
      </c>
      <c r="BO57">
        <v>4.4109015725553036E-2</v>
      </c>
      <c r="BP57">
        <v>4.1351494728587568E-2</v>
      </c>
      <c r="BQ57">
        <v>0.12760188413085416</v>
      </c>
      <c r="BR57">
        <v>4.3906416743993759E-2</v>
      </c>
      <c r="BS57">
        <v>5.4300450254231691E-2</v>
      </c>
      <c r="BT57">
        <v>0.27869266644120216</v>
      </c>
      <c r="BU57">
        <v>0.29852209612727165</v>
      </c>
      <c r="BV57">
        <v>3.8197667337954044E-2</v>
      </c>
      <c r="BW57">
        <v>5.1610763068310916E-2</v>
      </c>
      <c r="BX57">
        <v>0.12505532643990591</v>
      </c>
      <c r="BY57">
        <v>4.2793475091457367E-2</v>
      </c>
      <c r="BZ57">
        <v>4.0865085553377867E-2</v>
      </c>
    </row>
    <row r="58" spans="1:78">
      <c r="A58">
        <v>1969</v>
      </c>
      <c r="B58">
        <v>1</v>
      </c>
      <c r="C58">
        <v>1</v>
      </c>
      <c r="D58">
        <v>0.25421654479578137</v>
      </c>
      <c r="E58">
        <v>0.20540948834968731</v>
      </c>
      <c r="F58">
        <v>0.26090417348314077</v>
      </c>
      <c r="G58">
        <v>0.15304248221218586</v>
      </c>
      <c r="H58">
        <v>0.12690018501598388</v>
      </c>
      <c r="I58">
        <v>0.99187929183244705</v>
      </c>
      <c r="J58">
        <v>0.98623361717909575</v>
      </c>
      <c r="K58">
        <v>0.24770521465688944</v>
      </c>
      <c r="L58">
        <v>0.21532970672706142</v>
      </c>
      <c r="M58">
        <v>0.25842682342045009</v>
      </c>
      <c r="N58">
        <v>0.15184163395315409</v>
      </c>
      <c r="O58">
        <v>0.11338762927334756</v>
      </c>
      <c r="P58">
        <v>0.70413114782422781</v>
      </c>
      <c r="Q58">
        <v>0.68108212947845459</v>
      </c>
      <c r="R58">
        <v>0.21261425013653934</v>
      </c>
      <c r="S58">
        <v>0.16364699680707417</v>
      </c>
      <c r="T58">
        <v>0.12577061394404154</v>
      </c>
      <c r="U58">
        <v>0.10919815767556429</v>
      </c>
      <c r="V58">
        <v>7.0107337087392807E-2</v>
      </c>
      <c r="W58">
        <v>0.55523401964455843</v>
      </c>
      <c r="X58">
        <v>0.52604079432785511</v>
      </c>
      <c r="Y58">
        <v>0.18793867365457118</v>
      </c>
      <c r="Z58">
        <v>0.12202530066861073</v>
      </c>
      <c r="AA58">
        <v>8.995497314754175E-2</v>
      </c>
      <c r="AB58">
        <v>8.0774347996339202E-2</v>
      </c>
      <c r="AC58">
        <v>4.5402257121168077E-2</v>
      </c>
      <c r="AD58">
        <v>0.29134353622794151</v>
      </c>
      <c r="AE58">
        <v>0.26199769135564566</v>
      </c>
      <c r="AF58">
        <v>0.13003359851427376</v>
      </c>
      <c r="AG58">
        <v>5.4067825638412614E-2</v>
      </c>
      <c r="AH58">
        <v>3.7291945747710997E-2</v>
      </c>
      <c r="AI58">
        <v>2.9226956772617996E-2</v>
      </c>
      <c r="AJ58">
        <v>1.2259039765922353E-2</v>
      </c>
      <c r="AK58">
        <v>0.21709848917089403</v>
      </c>
      <c r="AL58">
        <v>0.19248164212331176</v>
      </c>
      <c r="AM58">
        <v>0.10729237855412066</v>
      </c>
      <c r="AN58">
        <v>3.8419594397055334E-2</v>
      </c>
      <c r="AO58">
        <v>2.4977409043458465E-2</v>
      </c>
      <c r="AP58">
        <v>1.5395332331536338E-2</v>
      </c>
      <c r="AQ58">
        <v>6.9630315265385434E-3</v>
      </c>
      <c r="AR58">
        <v>0.10819633444771171</v>
      </c>
      <c r="AS58">
        <v>9.1731332358904183E-2</v>
      </c>
      <c r="AT58">
        <v>6.1215241905301809E-2</v>
      </c>
      <c r="AU58">
        <v>1.575103393270183E-2</v>
      </c>
      <c r="AV58">
        <v>9.5977143841992074E-3</v>
      </c>
      <c r="AW58">
        <v>3.7455968267749995E-3</v>
      </c>
      <c r="AX58">
        <v>1.6904948133742437E-3</v>
      </c>
      <c r="AY58">
        <v>3.8546729658264667E-2</v>
      </c>
      <c r="AZ58">
        <v>3.06073663814459E-2</v>
      </c>
      <c r="BA58">
        <v>2.2707748226821423E-2</v>
      </c>
      <c r="BB58">
        <v>4.6375480604865515E-3</v>
      </c>
      <c r="BC58">
        <v>2.2277304888973504E-3</v>
      </c>
      <c r="BD58">
        <v>8.084237742878031E-4</v>
      </c>
      <c r="BE58">
        <v>3.1858622469371767E-4</v>
      </c>
      <c r="BF58">
        <v>8.120708167552948E-3</v>
      </c>
      <c r="BG58">
        <v>1.3766382820904255E-2</v>
      </c>
      <c r="BH58">
        <v>6.5113301388919353E-3</v>
      </c>
      <c r="BI58">
        <v>-9.9202183773741126E-3</v>
      </c>
      <c r="BJ58">
        <v>2.4773500626906753E-3</v>
      </c>
      <c r="BK58">
        <v>1.2008482590317726E-3</v>
      </c>
      <c r="BL58">
        <v>1.3512555742636323E-2</v>
      </c>
      <c r="BM58">
        <v>0.29586885217577219</v>
      </c>
      <c r="BN58">
        <v>0.31891787052154541</v>
      </c>
      <c r="BO58">
        <v>4.1602294659242034E-2</v>
      </c>
      <c r="BP58">
        <v>4.1762491542613134E-2</v>
      </c>
      <c r="BQ58">
        <v>0.13513355953909922</v>
      </c>
      <c r="BR58">
        <v>4.3844324536621571E-2</v>
      </c>
      <c r="BS58">
        <v>5.6792847928591073E-2</v>
      </c>
      <c r="BT58">
        <v>0.28774814400821924</v>
      </c>
      <c r="BU58">
        <v>0.30515148770064116</v>
      </c>
      <c r="BV58">
        <v>3.5090964520350099E-2</v>
      </c>
      <c r="BW58">
        <v>5.1682709919987246E-2</v>
      </c>
      <c r="BX58">
        <v>0.13265620947640855</v>
      </c>
      <c r="BY58">
        <v>4.2643476277589798E-2</v>
      </c>
      <c r="BZ58">
        <v>4.328029218595475E-2</v>
      </c>
    </row>
    <row r="59" spans="1:78">
      <c r="A59">
        <v>1970</v>
      </c>
      <c r="B59">
        <v>1</v>
      </c>
      <c r="C59">
        <v>1</v>
      </c>
      <c r="D59">
        <v>0.23314370412845165</v>
      </c>
      <c r="E59">
        <v>0.21091441500175279</v>
      </c>
      <c r="F59">
        <v>0.27099148815614171</v>
      </c>
      <c r="G59">
        <v>0.1553736818023026</v>
      </c>
      <c r="H59">
        <v>0.13064069396932609</v>
      </c>
      <c r="I59">
        <v>0.99115163274109364</v>
      </c>
      <c r="J59">
        <v>0.9865031901281327</v>
      </c>
      <c r="K59">
        <v>0.22771709621883929</v>
      </c>
      <c r="L59">
        <v>0.22166558356548194</v>
      </c>
      <c r="M59">
        <v>0.2670822340878658</v>
      </c>
      <c r="N59">
        <v>0.15434067905880511</v>
      </c>
      <c r="O59">
        <v>0.11672557701240294</v>
      </c>
      <c r="P59">
        <v>0.70403796969912946</v>
      </c>
      <c r="Q59">
        <v>0.68337176740169525</v>
      </c>
      <c r="R59">
        <v>0.19513117073802277</v>
      </c>
      <c r="S59">
        <v>0.16971845944499364</v>
      </c>
      <c r="T59">
        <v>0.13309405101972516</v>
      </c>
      <c r="U59">
        <v>0.1129690941888839</v>
      </c>
      <c r="V59">
        <v>7.3033235035836697E-2</v>
      </c>
      <c r="W59">
        <v>0.553242550464347</v>
      </c>
      <c r="X59">
        <v>0.5269140605814755</v>
      </c>
      <c r="Y59">
        <v>0.17160940874600783</v>
      </c>
      <c r="Z59">
        <v>0.12725052049245278</v>
      </c>
      <c r="AA59">
        <v>9.584721595638257E-2</v>
      </c>
      <c r="AB59">
        <v>8.4660609194543213E-2</v>
      </c>
      <c r="AC59">
        <v>4.7669501596828923E-2</v>
      </c>
      <c r="AD59">
        <v>0.28497695084661245</v>
      </c>
      <c r="AE59">
        <v>0.25857626437209547</v>
      </c>
      <c r="AF59">
        <v>0.11794734961586073</v>
      </c>
      <c r="AG59">
        <v>5.7804997072253173E-2</v>
      </c>
      <c r="AH59">
        <v>4.1087824757596536E-2</v>
      </c>
      <c r="AI59">
        <v>3.2350133609725162E-2</v>
      </c>
      <c r="AJ59">
        <v>1.1369753563485574E-2</v>
      </c>
      <c r="AK59">
        <v>0.21084329852601513</v>
      </c>
      <c r="AL59">
        <v>0.18808563926722854</v>
      </c>
      <c r="AM59">
        <v>9.73178879939951E-2</v>
      </c>
      <c r="AN59">
        <v>4.0748106400769757E-2</v>
      </c>
      <c r="AO59">
        <v>2.7569057971732036E-2</v>
      </c>
      <c r="AP59">
        <v>1.7362319915264379E-2</v>
      </c>
      <c r="AQ59">
        <v>6.361996795021696E-3</v>
      </c>
      <c r="AR59">
        <v>0.10365132836159319</v>
      </c>
      <c r="AS59">
        <v>8.8527578889625147E-2</v>
      </c>
      <c r="AT59">
        <v>5.5567307746969163E-2</v>
      </c>
      <c r="AU59">
        <v>1.6958369021836006E-2</v>
      </c>
      <c r="AV59">
        <v>1.0994727557203987E-2</v>
      </c>
      <c r="AW59">
        <v>4.2052325952681713E-3</v>
      </c>
      <c r="AX59">
        <v>1.4066248513699975E-3</v>
      </c>
      <c r="AY59">
        <v>3.6705647551571019E-2</v>
      </c>
      <c r="AZ59">
        <v>2.9057961750368122E-2</v>
      </c>
      <c r="BA59">
        <v>2.0720737287774682E-2</v>
      </c>
      <c r="BB59">
        <v>4.9330799740516795E-3</v>
      </c>
      <c r="BC59">
        <v>2.402850890597108E-3</v>
      </c>
      <c r="BD59">
        <v>9.8682411316985963E-4</v>
      </c>
      <c r="BE59">
        <v>2.2297682755834103E-4</v>
      </c>
      <c r="BF59">
        <v>8.8483672589063644E-3</v>
      </c>
      <c r="BG59">
        <v>1.3496809871867299E-2</v>
      </c>
      <c r="BH59">
        <v>5.4266079096123576E-3</v>
      </c>
      <c r="BI59">
        <v>-1.0751168563729152E-2</v>
      </c>
      <c r="BJ59">
        <v>3.9092540682759136E-3</v>
      </c>
      <c r="BK59">
        <v>1.0330027434974909E-3</v>
      </c>
      <c r="BL59">
        <v>1.3915116956923157E-2</v>
      </c>
      <c r="BM59">
        <v>0.29596203030087054</v>
      </c>
      <c r="BN59">
        <v>0.31662823259830475</v>
      </c>
      <c r="BO59">
        <v>3.8012533390428871E-2</v>
      </c>
      <c r="BP59">
        <v>4.1195955556759145E-2</v>
      </c>
      <c r="BQ59">
        <v>0.13789743713641656</v>
      </c>
      <c r="BR59">
        <v>4.2404587613418698E-2</v>
      </c>
      <c r="BS59">
        <v>5.7607458933489397E-2</v>
      </c>
      <c r="BT59">
        <v>0.28711366304196417</v>
      </c>
      <c r="BU59">
        <v>0.30313142272643745</v>
      </c>
      <c r="BV59">
        <v>3.2585925480816513E-2</v>
      </c>
      <c r="BW59">
        <v>5.1947124120488297E-2</v>
      </c>
      <c r="BX59">
        <v>0.13398818306814064</v>
      </c>
      <c r="BY59">
        <v>4.1371584869921207E-2</v>
      </c>
      <c r="BZ59">
        <v>4.369234197656624E-2</v>
      </c>
    </row>
    <row r="60" spans="1:78">
      <c r="A60">
        <v>1971</v>
      </c>
      <c r="B60">
        <v>1</v>
      </c>
      <c r="C60">
        <v>1</v>
      </c>
      <c r="D60">
        <v>0.22875877146725543</v>
      </c>
      <c r="E60">
        <v>0.21168907188621233</v>
      </c>
      <c r="F60">
        <v>0.27288137906725751</v>
      </c>
      <c r="G60">
        <v>0.15395232022274286</v>
      </c>
      <c r="H60">
        <v>0.13298445405234816</v>
      </c>
      <c r="I60">
        <v>0.99103532778099179</v>
      </c>
      <c r="J60">
        <v>0.9863786117057316</v>
      </c>
      <c r="K60">
        <v>0.22334453329676762</v>
      </c>
      <c r="L60">
        <v>0.22223496344304294</v>
      </c>
      <c r="M60">
        <v>0.26877569714270066</v>
      </c>
      <c r="N60">
        <v>0.15307294816011563</v>
      </c>
      <c r="O60">
        <v>0.11920745623501716</v>
      </c>
      <c r="P60">
        <v>0.69958724215393886</v>
      </c>
      <c r="Q60">
        <v>0.67701507732272148</v>
      </c>
      <c r="R60">
        <v>0.1883607290656073</v>
      </c>
      <c r="S60">
        <v>0.16917440369979886</v>
      </c>
      <c r="T60">
        <v>0.13218858840536996</v>
      </c>
      <c r="U60">
        <v>0.11253961577313021</v>
      </c>
      <c r="V60">
        <v>7.4895320227369666E-2</v>
      </c>
      <c r="W60">
        <v>0.54831996216671541</v>
      </c>
      <c r="X60">
        <v>0.52100351464468986</v>
      </c>
      <c r="Y60">
        <v>0.16499305692559574</v>
      </c>
      <c r="Z60">
        <v>0.1274259603765131</v>
      </c>
      <c r="AA60">
        <v>9.496502496449466E-2</v>
      </c>
      <c r="AB60">
        <v>8.4522565113729797E-2</v>
      </c>
      <c r="AC60">
        <v>4.9127695521747228E-2</v>
      </c>
      <c r="AD60">
        <v>0.2818022274877876</v>
      </c>
      <c r="AE60">
        <v>0.25421777501469478</v>
      </c>
      <c r="AF60">
        <v>0.11352350244123954</v>
      </c>
      <c r="AG60">
        <v>5.8219852972001718E-2</v>
      </c>
      <c r="AH60">
        <v>4.0446825884146165E-2</v>
      </c>
      <c r="AI60">
        <v>3.2211529432970565E-2</v>
      </c>
      <c r="AJ60">
        <v>1.0312015640010941E-2</v>
      </c>
      <c r="AK60">
        <v>0.2078849160898244</v>
      </c>
      <c r="AL60">
        <v>0.18312426129705273</v>
      </c>
      <c r="AM60">
        <v>9.2543631457374431E-2</v>
      </c>
      <c r="AN60">
        <v>4.0213215448034134E-2</v>
      </c>
      <c r="AO60">
        <v>2.729373136361346E-2</v>
      </c>
      <c r="AP60">
        <v>1.7871979403935256E-2</v>
      </c>
      <c r="AQ60">
        <v>5.5201362220032024E-3</v>
      </c>
      <c r="AR60">
        <v>0.10188915542676114</v>
      </c>
      <c r="AS60">
        <v>8.5111022934142966E-2</v>
      </c>
      <c r="AT60">
        <v>5.2169210830470547E-2</v>
      </c>
      <c r="AU60">
        <v>1.6426405991211368E-2</v>
      </c>
      <c r="AV60">
        <v>1.0860221084243449E-2</v>
      </c>
      <c r="AW60">
        <v>4.6044999307923717E-3</v>
      </c>
      <c r="AX60">
        <v>1.2018531697322032E-3</v>
      </c>
      <c r="AY60">
        <v>3.5871792806574376E-2</v>
      </c>
      <c r="AZ60">
        <v>2.7525156934643746E-2</v>
      </c>
      <c r="BA60">
        <v>1.9254074024502188E-2</v>
      </c>
      <c r="BB60">
        <v>4.7006799355173712E-3</v>
      </c>
      <c r="BC60">
        <v>2.2988203932126083E-3</v>
      </c>
      <c r="BD60">
        <v>1.1368500588559982E-3</v>
      </c>
      <c r="BE60">
        <v>1.8685937143914089E-4</v>
      </c>
      <c r="BF60">
        <v>8.9646722190082073E-3</v>
      </c>
      <c r="BG60">
        <v>1.3621388294268399E-2</v>
      </c>
      <c r="BH60">
        <v>5.4142381704878062E-3</v>
      </c>
      <c r="BI60">
        <v>-1.0545891556830611E-2</v>
      </c>
      <c r="BJ60">
        <v>4.1056819245568477E-3</v>
      </c>
      <c r="BK60">
        <v>8.7937206262722611E-4</v>
      </c>
      <c r="BL60">
        <v>1.3776997817330994E-2</v>
      </c>
      <c r="BM60">
        <v>0.30041275784606114</v>
      </c>
      <c r="BN60">
        <v>0.32298492267727852</v>
      </c>
      <c r="BO60">
        <v>4.0398042401648127E-2</v>
      </c>
      <c r="BP60">
        <v>4.2514668186413473E-2</v>
      </c>
      <c r="BQ60">
        <v>0.14069279066188756</v>
      </c>
      <c r="BR60">
        <v>4.1412704449612647E-2</v>
      </c>
      <c r="BS60">
        <v>5.8089133824978489E-2</v>
      </c>
      <c r="BT60">
        <v>0.29144808562705293</v>
      </c>
      <c r="BU60">
        <v>0.30936353438301012</v>
      </c>
      <c r="BV60">
        <v>3.498380423116032E-2</v>
      </c>
      <c r="BW60">
        <v>5.3060559743244085E-2</v>
      </c>
      <c r="BX60">
        <v>0.13658710873733071</v>
      </c>
      <c r="BY60">
        <v>4.0533332386985421E-2</v>
      </c>
      <c r="BZ60">
        <v>4.4312136007647496E-2</v>
      </c>
    </row>
    <row r="61" spans="1:78">
      <c r="A61">
        <v>1972</v>
      </c>
      <c r="B61">
        <v>1</v>
      </c>
      <c r="C61">
        <v>1</v>
      </c>
      <c r="D61">
        <v>0.22712978453637334</v>
      </c>
      <c r="E61">
        <v>0.20801704148016142</v>
      </c>
      <c r="F61">
        <v>0.27737860700472083</v>
      </c>
      <c r="G61">
        <v>0.15382023647543974</v>
      </c>
      <c r="H61">
        <v>0.13372082502064586</v>
      </c>
      <c r="I61">
        <v>0.99008203682024032</v>
      </c>
      <c r="J61">
        <v>0.98477871755312663</v>
      </c>
      <c r="K61">
        <v>0.22122220661549363</v>
      </c>
      <c r="L61">
        <v>0.21968757337981515</v>
      </c>
      <c r="M61">
        <v>0.27070380265286076</v>
      </c>
      <c r="N61">
        <v>0.15309297911881004</v>
      </c>
      <c r="O61">
        <v>0.12013762432434305</v>
      </c>
      <c r="P61">
        <v>0.70247675884456839</v>
      </c>
      <c r="Q61">
        <v>0.67645289283245802</v>
      </c>
      <c r="R61">
        <v>0.18422935362832504</v>
      </c>
      <c r="S61">
        <v>0.16624710727546699</v>
      </c>
      <c r="T61">
        <v>0.13982891245427709</v>
      </c>
      <c r="U61">
        <v>0.11193237367842812</v>
      </c>
      <c r="V61">
        <v>7.4251045880373567E-2</v>
      </c>
      <c r="W61">
        <v>0.5483110165951075</v>
      </c>
      <c r="X61">
        <v>0.51717110726167448</v>
      </c>
      <c r="Y61">
        <v>0.16094510114999139</v>
      </c>
      <c r="Z61">
        <v>0.12522714203680607</v>
      </c>
      <c r="AA61">
        <v>9.9950859002206016E-2</v>
      </c>
      <c r="AB61">
        <v>8.330928469877108E-2</v>
      </c>
      <c r="AC61">
        <v>4.7746408125021844E-2</v>
      </c>
      <c r="AD61">
        <v>0.27783404052024707</v>
      </c>
      <c r="AE61">
        <v>0.24716145951242652</v>
      </c>
      <c r="AF61">
        <v>0.10885829398830538</v>
      </c>
      <c r="AG61">
        <v>5.5947340937137824E-2</v>
      </c>
      <c r="AH61">
        <v>4.3025552609435636E-2</v>
      </c>
      <c r="AI61">
        <v>3.032813741992868E-2</v>
      </c>
      <c r="AJ61">
        <v>9.1261208249306947E-3</v>
      </c>
      <c r="AK61">
        <v>0.20392255321712582</v>
      </c>
      <c r="AL61">
        <v>0.17636440748901805</v>
      </c>
      <c r="AM61">
        <v>8.7876140987646068E-2</v>
      </c>
      <c r="AN61">
        <v>3.7998901954637176E-2</v>
      </c>
      <c r="AO61">
        <v>2.8831401161298231E-2</v>
      </c>
      <c r="AP61">
        <v>1.7057415974250034E-2</v>
      </c>
      <c r="AQ61">
        <v>4.6801517335097742E-3</v>
      </c>
      <c r="AR61">
        <v>9.9001919756119605E-2</v>
      </c>
      <c r="AS61">
        <v>8.097559050838754E-2</v>
      </c>
      <c r="AT61">
        <v>4.8835245797818061E-2</v>
      </c>
      <c r="AU61">
        <v>1.545118674901147E-2</v>
      </c>
      <c r="AV61">
        <v>1.0997762845896375E-2</v>
      </c>
      <c r="AW61">
        <v>4.6217920385061007E-3</v>
      </c>
      <c r="AX61">
        <v>1.1073942330313002E-3</v>
      </c>
      <c r="AY61">
        <v>3.4604404177116521E-2</v>
      </c>
      <c r="AZ61">
        <v>2.5922390681898833E-2</v>
      </c>
      <c r="BA61">
        <v>1.7877478050650097E-2</v>
      </c>
      <c r="BB61">
        <v>4.4260359885708311E-3</v>
      </c>
      <c r="BC61">
        <v>2.3841880348540734E-3</v>
      </c>
      <c r="BD61">
        <v>1.0823821255030452E-3</v>
      </c>
      <c r="BE61">
        <v>1.6533864337731075E-4</v>
      </c>
      <c r="BF61">
        <v>9.9179631797596812E-3</v>
      </c>
      <c r="BG61">
        <v>1.5221282446873374E-2</v>
      </c>
      <c r="BH61">
        <v>5.907577920879703E-3</v>
      </c>
      <c r="BI61">
        <v>-1.1670531899653724E-2</v>
      </c>
      <c r="BJ61">
        <v>6.6748043518600753E-3</v>
      </c>
      <c r="BK61">
        <v>7.2725735662970692E-4</v>
      </c>
      <c r="BL61">
        <v>1.3583200696302811E-2</v>
      </c>
      <c r="BM61">
        <v>0.29752324115543161</v>
      </c>
      <c r="BN61">
        <v>0.32354710716754198</v>
      </c>
      <c r="BO61">
        <v>4.2900430908048293E-2</v>
      </c>
      <c r="BP61">
        <v>4.1769934204694437E-2</v>
      </c>
      <c r="BQ61">
        <v>0.13754969455044375</v>
      </c>
      <c r="BR61">
        <v>4.1887862797011621E-2</v>
      </c>
      <c r="BS61">
        <v>5.9469779140272294E-2</v>
      </c>
      <c r="BT61">
        <v>0.28760527797567192</v>
      </c>
      <c r="BU61">
        <v>0.30832582472066861</v>
      </c>
      <c r="BV61">
        <v>3.699285298716859E-2</v>
      </c>
      <c r="BW61">
        <v>5.3440466104348161E-2</v>
      </c>
      <c r="BX61">
        <v>0.13087489019858367</v>
      </c>
      <c r="BY61">
        <v>4.1160605440381914E-2</v>
      </c>
      <c r="BZ61">
        <v>4.5886578443969483E-2</v>
      </c>
    </row>
    <row r="62" spans="1:78">
      <c r="A62">
        <v>1973</v>
      </c>
      <c r="B62">
        <v>1</v>
      </c>
      <c r="C62">
        <v>1</v>
      </c>
      <c r="D62">
        <v>0.19803026624322229</v>
      </c>
      <c r="E62">
        <v>0.21230854223063034</v>
      </c>
      <c r="F62">
        <v>0.29330901322509817</v>
      </c>
      <c r="G62">
        <v>0.16167186323582428</v>
      </c>
      <c r="H62">
        <v>0.13469693310662478</v>
      </c>
      <c r="I62">
        <v>0.99150249644299038</v>
      </c>
      <c r="J62">
        <v>0.98555829013275797</v>
      </c>
      <c r="K62">
        <v>0.19146272159196087</v>
      </c>
      <c r="L62">
        <v>0.2247995947839172</v>
      </c>
      <c r="M62">
        <v>0.28736330634546903</v>
      </c>
      <c r="N62">
        <v>0.16095273165046819</v>
      </c>
      <c r="O62">
        <v>0.12099870850170191</v>
      </c>
      <c r="P62">
        <v>0.69324061748557142</v>
      </c>
      <c r="Q62">
        <v>0.66858102823607624</v>
      </c>
      <c r="R62">
        <v>0.15754990517143597</v>
      </c>
      <c r="S62">
        <v>0.16975826099530877</v>
      </c>
      <c r="T62">
        <v>0.14992950286404039</v>
      </c>
      <c r="U62">
        <v>0.11938566506796633</v>
      </c>
      <c r="V62">
        <v>7.1966660543694161E-2</v>
      </c>
      <c r="W62">
        <v>0.53700356722765719</v>
      </c>
      <c r="X62">
        <v>0.50827947073412361</v>
      </c>
      <c r="Y62">
        <v>0.13741022499107203</v>
      </c>
      <c r="Z62">
        <v>0.12841156670006626</v>
      </c>
      <c r="AA62">
        <v>0.10810883521460823</v>
      </c>
      <c r="AB62">
        <v>8.9434085252833029E-2</v>
      </c>
      <c r="AC62">
        <v>4.4916693901086546E-2</v>
      </c>
      <c r="AD62">
        <v>0.26638422474206891</v>
      </c>
      <c r="AE62">
        <v>0.23851282437317423</v>
      </c>
      <c r="AF62">
        <v>9.0374376425643277E-2</v>
      </c>
      <c r="AG62">
        <v>5.801065880940115E-2</v>
      </c>
      <c r="AH62">
        <v>4.8344628672921885E-2</v>
      </c>
      <c r="AI62">
        <v>3.3690653180656227E-2</v>
      </c>
      <c r="AJ62">
        <v>8.1234975067445703E-3</v>
      </c>
      <c r="AK62">
        <v>0.19333200488381408</v>
      </c>
      <c r="AL62">
        <v>0.1678171345465671</v>
      </c>
      <c r="AM62">
        <v>7.2359748163762561E-2</v>
      </c>
      <c r="AN62">
        <v>3.9775474735016303E-2</v>
      </c>
      <c r="AO62">
        <v>3.2279343844020758E-2</v>
      </c>
      <c r="AP62">
        <v>1.9199853516397525E-2</v>
      </c>
      <c r="AQ62">
        <v>4.2226128650213468E-3</v>
      </c>
      <c r="AR62">
        <v>9.1325155901358812E-2</v>
      </c>
      <c r="AS62">
        <v>7.5553791190486663E-2</v>
      </c>
      <c r="AT62">
        <v>4.0004164422498434E-2</v>
      </c>
      <c r="AU62">
        <v>1.6654518292279263E-2</v>
      </c>
      <c r="AV62">
        <v>1.2138605365313637E-2</v>
      </c>
      <c r="AW62">
        <v>5.6486873453422959E-3</v>
      </c>
      <c r="AX62">
        <v>1.117264881884239E-3</v>
      </c>
      <c r="AY62">
        <v>3.1056762686830552E-2</v>
      </c>
      <c r="AZ62">
        <v>2.3369128595390976E-2</v>
      </c>
      <c r="BA62">
        <v>1.4580162449419731E-2</v>
      </c>
      <c r="BB62">
        <v>4.8421022525846347E-3</v>
      </c>
      <c r="BC62">
        <v>2.5379352962605628E-3</v>
      </c>
      <c r="BD62">
        <v>1.2587839056976691E-3</v>
      </c>
      <c r="BE62">
        <v>1.5340270713615212E-4</v>
      </c>
      <c r="BF62">
        <v>8.4975035570096225E-3</v>
      </c>
      <c r="BG62">
        <v>1.4441709867242025E-2</v>
      </c>
      <c r="BH62">
        <v>6.5675446512614144E-3</v>
      </c>
      <c r="BI62">
        <v>-1.2491052553286863E-2</v>
      </c>
      <c r="BJ62">
        <v>5.9457068796291423E-3</v>
      </c>
      <c r="BK62">
        <v>7.191315853560809E-4</v>
      </c>
      <c r="BL62">
        <v>1.3698224604922871E-2</v>
      </c>
      <c r="BM62">
        <v>0.30675938251442858</v>
      </c>
      <c r="BN62">
        <v>0.33141897176392376</v>
      </c>
      <c r="BO62">
        <v>4.0480361071786319E-2</v>
      </c>
      <c r="BP62">
        <v>4.2550281235321563E-2</v>
      </c>
      <c r="BQ62">
        <v>0.14337951036105778</v>
      </c>
      <c r="BR62">
        <v>4.2286198167857947E-2</v>
      </c>
      <c r="BS62">
        <v>6.2730272562930622E-2</v>
      </c>
      <c r="BT62">
        <v>0.29826187895741896</v>
      </c>
      <c r="BU62">
        <v>0.31697726189668174</v>
      </c>
      <c r="BV62">
        <v>3.3912816420524905E-2</v>
      </c>
      <c r="BW62">
        <v>5.5041333788608426E-2</v>
      </c>
      <c r="BX62">
        <v>0.13743380348142864</v>
      </c>
      <c r="BY62">
        <v>4.1567066582501866E-2</v>
      </c>
      <c r="BZ62">
        <v>4.9032047958007752E-2</v>
      </c>
    </row>
    <row r="63" spans="1:78">
      <c r="A63">
        <v>1974</v>
      </c>
      <c r="B63">
        <v>1</v>
      </c>
      <c r="C63">
        <v>1</v>
      </c>
      <c r="D63">
        <v>0.1539215844318278</v>
      </c>
      <c r="E63">
        <v>0.22496324251068245</v>
      </c>
      <c r="F63">
        <v>0.30827383204734815</v>
      </c>
      <c r="G63">
        <v>0.17454371632084076</v>
      </c>
      <c r="H63">
        <v>0.13830177919965081</v>
      </c>
      <c r="I63">
        <v>0.99401594023947837</v>
      </c>
      <c r="J63">
        <v>0.98913975528103038</v>
      </c>
      <c r="K63">
        <v>0.14838813336336898</v>
      </c>
      <c r="L63">
        <v>0.23829280653450269</v>
      </c>
      <c r="M63">
        <v>0.30489672736871398</v>
      </c>
      <c r="N63">
        <v>0.17378082863524469</v>
      </c>
      <c r="O63">
        <v>0.12378646758577361</v>
      </c>
      <c r="P63">
        <v>0.68121064572824253</v>
      </c>
      <c r="Q63">
        <v>0.66298972553340718</v>
      </c>
      <c r="R63">
        <v>0.12071639172495452</v>
      </c>
      <c r="S63">
        <v>0.17909139064144597</v>
      </c>
      <c r="T63">
        <v>0.16123576366264558</v>
      </c>
      <c r="U63">
        <v>0.13237345352990815</v>
      </c>
      <c r="V63">
        <v>6.9574973862472689E-2</v>
      </c>
      <c r="W63">
        <v>0.52106576919777581</v>
      </c>
      <c r="X63">
        <v>0.49992135865795717</v>
      </c>
      <c r="Y63">
        <v>0.10453995727425536</v>
      </c>
      <c r="Z63">
        <v>0.13469931409955649</v>
      </c>
      <c r="AA63">
        <v>0.11819818753605915</v>
      </c>
      <c r="AB63">
        <v>0.1012847437120854</v>
      </c>
      <c r="AC63">
        <v>4.119964335984605E-2</v>
      </c>
      <c r="AD63">
        <v>0.25255310054853908</v>
      </c>
      <c r="AE63">
        <v>0.23420097564576281</v>
      </c>
      <c r="AF63">
        <v>6.8749804931258041E-2</v>
      </c>
      <c r="AG63">
        <v>6.1540679447690039E-2</v>
      </c>
      <c r="AH63">
        <v>5.4461618483035323E-2</v>
      </c>
      <c r="AI63">
        <v>4.1667343908443399E-2</v>
      </c>
      <c r="AJ63">
        <v>7.7892711921947466E-3</v>
      </c>
      <c r="AK63">
        <v>0.180960991317761</v>
      </c>
      <c r="AL63">
        <v>0.16462424494011429</v>
      </c>
      <c r="AM63">
        <v>5.51172411016978E-2</v>
      </c>
      <c r="AN63">
        <v>4.2740429703249205E-2</v>
      </c>
      <c r="AO63">
        <v>3.7140239213267812E-2</v>
      </c>
      <c r="AP63">
        <v>2.5359730174585593E-2</v>
      </c>
      <c r="AQ63">
        <v>4.2715794499343929E-3</v>
      </c>
      <c r="AR63">
        <v>8.3399148535590939E-2</v>
      </c>
      <c r="AS63">
        <v>7.2899932405675827E-2</v>
      </c>
      <c r="AT63">
        <v>3.075605362528222E-2</v>
      </c>
      <c r="AU63">
        <v>1.7876140479840874E-2</v>
      </c>
      <c r="AV63">
        <v>1.4858278093048849E-2</v>
      </c>
      <c r="AW63">
        <v>8.0453315408419712E-3</v>
      </c>
      <c r="AX63">
        <v>1.3664915243083442E-3</v>
      </c>
      <c r="AY63">
        <v>2.7252788426096686E-2</v>
      </c>
      <c r="AZ63">
        <v>2.2220973568806812E-2</v>
      </c>
      <c r="BA63">
        <v>1.1675343202114163E-2</v>
      </c>
      <c r="BB63">
        <v>5.430258792693432E-3</v>
      </c>
      <c r="BC63">
        <v>3.0187103768143098E-3</v>
      </c>
      <c r="BD63">
        <v>1.9462320899883423E-3</v>
      </c>
      <c r="BE63">
        <v>1.5124320548887127E-4</v>
      </c>
      <c r="BF63">
        <v>5.9840597605216317E-3</v>
      </c>
      <c r="BG63">
        <v>1.0860244718969625E-2</v>
      </c>
      <c r="BH63">
        <v>5.5334510684588167E-3</v>
      </c>
      <c r="BI63">
        <v>-1.332956402382024E-2</v>
      </c>
      <c r="BJ63">
        <v>3.3771046786341685E-3</v>
      </c>
      <c r="BK63">
        <v>7.6288768559606979E-4</v>
      </c>
      <c r="BL63">
        <v>1.4515311613877202E-2</v>
      </c>
      <c r="BM63">
        <v>0.31878935427175747</v>
      </c>
      <c r="BN63">
        <v>0.33701027446659282</v>
      </c>
      <c r="BO63">
        <v>3.3205192706873277E-2</v>
      </c>
      <c r="BP63">
        <v>4.587185186923648E-2</v>
      </c>
      <c r="BQ63">
        <v>0.14703806838470257</v>
      </c>
      <c r="BR63">
        <v>4.2170262790932611E-2</v>
      </c>
      <c r="BS63">
        <v>6.8726805337178121E-2</v>
      </c>
      <c r="BT63">
        <v>0.31280529451123584</v>
      </c>
      <c r="BU63">
        <v>0.32615002974762319</v>
      </c>
      <c r="BV63">
        <v>2.767174163841446E-2</v>
      </c>
      <c r="BW63">
        <v>5.9201415893056719E-2</v>
      </c>
      <c r="BX63">
        <v>0.1436609637060684</v>
      </c>
      <c r="BY63">
        <v>4.1407375105336541E-2</v>
      </c>
      <c r="BZ63">
        <v>5.4211493723300919E-2</v>
      </c>
    </row>
    <row r="64" spans="1:78">
      <c r="A64">
        <v>1975</v>
      </c>
      <c r="B64">
        <v>1</v>
      </c>
      <c r="C64">
        <v>1</v>
      </c>
      <c r="D64">
        <v>0.13566949842982012</v>
      </c>
      <c r="E64">
        <v>0.23029929733517918</v>
      </c>
      <c r="F64">
        <v>0.31064460489758972</v>
      </c>
      <c r="G64">
        <v>0.17989538803931282</v>
      </c>
      <c r="H64">
        <v>0.14349224899436308</v>
      </c>
      <c r="I64">
        <v>0.99172212387384207</v>
      </c>
      <c r="J64">
        <v>0.9872356851180939</v>
      </c>
      <c r="K64">
        <v>0.13053435109964084</v>
      </c>
      <c r="L64">
        <v>0.24401662236415689</v>
      </c>
      <c r="M64">
        <v>0.3057371937149469</v>
      </c>
      <c r="N64">
        <v>0.17910529671121367</v>
      </c>
      <c r="O64">
        <v>0.12784457288032058</v>
      </c>
      <c r="P64">
        <v>0.67518471397283975</v>
      </c>
      <c r="Q64">
        <v>0.65878696487925481</v>
      </c>
      <c r="R64">
        <v>0.10479317760035656</v>
      </c>
      <c r="S64">
        <v>0.18139689775417622</v>
      </c>
      <c r="T64">
        <v>0.16499123442200059</v>
      </c>
      <c r="U64">
        <v>0.13789916817154335</v>
      </c>
      <c r="V64">
        <v>6.9707056353763619E-2</v>
      </c>
      <c r="W64">
        <v>0.51324306368883299</v>
      </c>
      <c r="X64">
        <v>0.49471594567921784</v>
      </c>
      <c r="Y64">
        <v>9.0349693876817128E-2</v>
      </c>
      <c r="Z64">
        <v>0.13512165232394047</v>
      </c>
      <c r="AA64">
        <v>0.12150467419495392</v>
      </c>
      <c r="AB64">
        <v>0.10737226564828006</v>
      </c>
      <c r="AC64">
        <v>4.0367778439389213E-2</v>
      </c>
      <c r="AD64">
        <v>0.24382408588189719</v>
      </c>
      <c r="AE64">
        <v>0.22803448298304829</v>
      </c>
      <c r="AF64">
        <v>5.8451357517981251E-2</v>
      </c>
      <c r="AG64">
        <v>5.9221357345898173E-2</v>
      </c>
      <c r="AH64">
        <v>5.7443451821563407E-2</v>
      </c>
      <c r="AI64">
        <v>4.5040219521496283E-2</v>
      </c>
      <c r="AJ64">
        <v>7.8800297941867825E-3</v>
      </c>
      <c r="AK64">
        <v>0.17338472066688837</v>
      </c>
      <c r="AL64">
        <v>0.15975398221905834</v>
      </c>
      <c r="AM64">
        <v>4.6776577596176594E-2</v>
      </c>
      <c r="AN64">
        <v>4.0867297607034114E-2</v>
      </c>
      <c r="AO64">
        <v>3.9757561711978751E-2</v>
      </c>
      <c r="AP64">
        <v>2.8208458547901216E-2</v>
      </c>
      <c r="AQ64">
        <v>4.1453308099725916E-3</v>
      </c>
      <c r="AR64">
        <v>7.8313641685213042E-2</v>
      </c>
      <c r="AS64">
        <v>6.9534006153872951E-2</v>
      </c>
      <c r="AT64">
        <v>2.6049719452544196E-2</v>
      </c>
      <c r="AU64">
        <v>1.6713761734841293E-2</v>
      </c>
      <c r="AV64">
        <v>1.5962124764891228E-2</v>
      </c>
      <c r="AW64">
        <v>9.2691415835517432E-3</v>
      </c>
      <c r="AX64">
        <v>1.5398501655532471E-3</v>
      </c>
      <c r="AY64">
        <v>2.5392381184204282E-2</v>
      </c>
      <c r="AZ64">
        <v>2.1411181122722667E-2</v>
      </c>
      <c r="BA64">
        <v>1.0352641880899682E-2</v>
      </c>
      <c r="BB64">
        <v>5.1979718256005281E-3</v>
      </c>
      <c r="BC64">
        <v>3.3295183357484812E-3</v>
      </c>
      <c r="BD64">
        <v>2.3870956604907789E-3</v>
      </c>
      <c r="BE64">
        <v>1.4415698730252391E-4</v>
      </c>
      <c r="BF64">
        <v>8.2778761261579348E-3</v>
      </c>
      <c r="BG64">
        <v>1.2764314881906103E-2</v>
      </c>
      <c r="BH64">
        <v>5.1351473301792794E-3</v>
      </c>
      <c r="BI64">
        <v>-1.3717325028977712E-2</v>
      </c>
      <c r="BJ64">
        <v>4.9074111826428179E-3</v>
      </c>
      <c r="BK64">
        <v>7.9009132809915172E-4</v>
      </c>
      <c r="BL64">
        <v>1.5647676114042497E-2</v>
      </c>
      <c r="BM64">
        <v>0.32481528602716025</v>
      </c>
      <c r="BN64">
        <v>0.34121303512074519</v>
      </c>
      <c r="BO64">
        <v>3.0876320829463566E-2</v>
      </c>
      <c r="BP64">
        <v>4.8902399581002953E-2</v>
      </c>
      <c r="BQ64">
        <v>0.14565337047558913</v>
      </c>
      <c r="BR64">
        <v>4.1996219867769469E-2</v>
      </c>
      <c r="BS64">
        <v>7.3785192640599462E-2</v>
      </c>
      <c r="BT64">
        <v>0.31653740990100232</v>
      </c>
      <c r="BU64">
        <v>0.32844872023883909</v>
      </c>
      <c r="BV64">
        <v>2.5741173499284287E-2</v>
      </c>
      <c r="BW64">
        <v>6.2619724609980665E-2</v>
      </c>
      <c r="BX64">
        <v>0.14074595929294631</v>
      </c>
      <c r="BY64">
        <v>4.1206128539670317E-2</v>
      </c>
      <c r="BZ64">
        <v>5.8137516526556965E-2</v>
      </c>
    </row>
    <row r="65" spans="1:78">
      <c r="A65">
        <v>1976</v>
      </c>
      <c r="B65">
        <v>1</v>
      </c>
      <c r="C65">
        <v>1</v>
      </c>
      <c r="D65">
        <v>0.13604176759375264</v>
      </c>
      <c r="E65">
        <v>0.22693285988331624</v>
      </c>
      <c r="F65">
        <v>0.31141865641775013</v>
      </c>
      <c r="G65">
        <v>0.1794861410936619</v>
      </c>
      <c r="H65">
        <v>0.14612082698500473</v>
      </c>
      <c r="I65">
        <v>0.99113287455156751</v>
      </c>
      <c r="J65">
        <v>0.98639444011649857</v>
      </c>
      <c r="K65">
        <v>0.13063709816066194</v>
      </c>
      <c r="L65">
        <v>0.24004326276099519</v>
      </c>
      <c r="M65">
        <v>0.30722568837090591</v>
      </c>
      <c r="N65">
        <v>0.17870042472583236</v>
      </c>
      <c r="O65">
        <v>0.12978855540813328</v>
      </c>
      <c r="P65">
        <v>0.66810837069482432</v>
      </c>
      <c r="Q65">
        <v>0.65054206859713304</v>
      </c>
      <c r="R65">
        <v>0.10400240720700538</v>
      </c>
      <c r="S65">
        <v>0.17737217360700264</v>
      </c>
      <c r="T65">
        <v>0.16513194213441817</v>
      </c>
      <c r="U65">
        <v>0.13632423625341517</v>
      </c>
      <c r="V65">
        <v>6.7711449655462275E-2</v>
      </c>
      <c r="W65">
        <v>0.5054197421671347</v>
      </c>
      <c r="X65">
        <v>0.48574707328236855</v>
      </c>
      <c r="Y65">
        <v>8.8741106237549161E-2</v>
      </c>
      <c r="Z65">
        <v>0.13106898938496636</v>
      </c>
      <c r="AA65">
        <v>0.12098542495970976</v>
      </c>
      <c r="AB65">
        <v>0.10621249963627122</v>
      </c>
      <c r="AC65">
        <v>3.8739083346989389E-2</v>
      </c>
      <c r="AD65">
        <v>0.23804858483140379</v>
      </c>
      <c r="AE65">
        <v>0.22144008839808293</v>
      </c>
      <c r="AF65">
        <v>5.6987353422826459E-2</v>
      </c>
      <c r="AG65">
        <v>5.5259679241883686E-2</v>
      </c>
      <c r="AH65">
        <v>5.7182125336430412E-2</v>
      </c>
      <c r="AI65">
        <v>4.4815225401514169E-2</v>
      </c>
      <c r="AJ65">
        <v>7.196184844799447E-3</v>
      </c>
      <c r="AK65">
        <v>0.16886122762751654</v>
      </c>
      <c r="AL65">
        <v>0.15455367515309604</v>
      </c>
      <c r="AM65">
        <v>4.5563080289539926E-2</v>
      </c>
      <c r="AN65">
        <v>3.7950636685017414E-2</v>
      </c>
      <c r="AO65">
        <v>3.923915538015138E-2</v>
      </c>
      <c r="AP65">
        <v>2.8178230331617371E-2</v>
      </c>
      <c r="AQ65">
        <v>3.6228833638558555E-3</v>
      </c>
      <c r="AR65">
        <v>7.6140187789491165E-2</v>
      </c>
      <c r="AS65">
        <v>6.6911921509934302E-2</v>
      </c>
      <c r="AT65">
        <v>2.5583113841634031E-2</v>
      </c>
      <c r="AU65">
        <v>1.5310842753782611E-2</v>
      </c>
      <c r="AV65">
        <v>1.5395370979378903E-2</v>
      </c>
      <c r="AW65">
        <v>9.5294902545486337E-3</v>
      </c>
      <c r="AX65">
        <v>1.0932533828187374E-3</v>
      </c>
      <c r="AY65">
        <v>2.5175022354449794E-2</v>
      </c>
      <c r="AZ65">
        <v>2.0885029032990943E-2</v>
      </c>
      <c r="BA65">
        <v>1.0095881898052994E-2</v>
      </c>
      <c r="BB65">
        <v>4.7891641895830214E-3</v>
      </c>
      <c r="BC65">
        <v>3.3649913114115523E-3</v>
      </c>
      <c r="BD65">
        <v>2.4903294277744958E-3</v>
      </c>
      <c r="BE65">
        <v>1.447128333357528E-4</v>
      </c>
      <c r="BF65">
        <v>8.8671254484324891E-3</v>
      </c>
      <c r="BG65">
        <v>1.3605559883501428E-2</v>
      </c>
      <c r="BH65">
        <v>5.404669433090703E-3</v>
      </c>
      <c r="BI65">
        <v>-1.3110402877678951E-2</v>
      </c>
      <c r="BJ65">
        <v>4.1929680468442143E-3</v>
      </c>
      <c r="BK65">
        <v>7.8571636782953647E-4</v>
      </c>
      <c r="BL65">
        <v>1.6332271576871449E-2</v>
      </c>
      <c r="BM65">
        <v>0.33189162930517568</v>
      </c>
      <c r="BN65">
        <v>0.34945793140286696</v>
      </c>
      <c r="BO65">
        <v>3.2039360386747262E-2</v>
      </c>
      <c r="BP65">
        <v>4.9560686276313604E-2</v>
      </c>
      <c r="BQ65">
        <v>0.14628671428333195</v>
      </c>
      <c r="BR65">
        <v>4.3161904840246734E-2</v>
      </c>
      <c r="BS65">
        <v>7.8409377329542451E-2</v>
      </c>
      <c r="BT65">
        <v>0.32302450385674319</v>
      </c>
      <c r="BU65">
        <v>0.33585237151936553</v>
      </c>
      <c r="BV65">
        <v>2.6634690953656559E-2</v>
      </c>
      <c r="BW65">
        <v>6.2671089153992554E-2</v>
      </c>
      <c r="BX65">
        <v>0.14209374623648774</v>
      </c>
      <c r="BY65">
        <v>4.2376188472417198E-2</v>
      </c>
      <c r="BZ65">
        <v>6.2077105752671002E-2</v>
      </c>
    </row>
    <row r="66" spans="1:78">
      <c r="A66">
        <v>1977</v>
      </c>
      <c r="B66">
        <v>1</v>
      </c>
      <c r="C66">
        <v>1</v>
      </c>
      <c r="D66">
        <v>0.12609306156549138</v>
      </c>
      <c r="E66">
        <v>0.22406265765816169</v>
      </c>
      <c r="F66">
        <v>0.32166324466690988</v>
      </c>
      <c r="G66">
        <v>0.18146897492013636</v>
      </c>
      <c r="H66">
        <v>0.14671211207547863</v>
      </c>
      <c r="I66">
        <v>0.99103910209316837</v>
      </c>
      <c r="J66">
        <v>0.98689667259206715</v>
      </c>
      <c r="K66">
        <v>0.12140538638017517</v>
      </c>
      <c r="L66">
        <v>0.23796086497509439</v>
      </c>
      <c r="M66">
        <v>0.31667165062647129</v>
      </c>
      <c r="N66">
        <v>0.18071950040634022</v>
      </c>
      <c r="O66">
        <v>0.13013941985980004</v>
      </c>
      <c r="P66">
        <v>0.66298627028696444</v>
      </c>
      <c r="Q66">
        <v>0.64704280796559033</v>
      </c>
      <c r="R66">
        <v>9.6405194703219621E-2</v>
      </c>
      <c r="S66">
        <v>0.17525786888218198</v>
      </c>
      <c r="T66">
        <v>0.17199618852419607</v>
      </c>
      <c r="U66">
        <v>0.13794895123926665</v>
      </c>
      <c r="V66">
        <v>6.5434625246268752E-2</v>
      </c>
      <c r="W66">
        <v>0.50012903936210762</v>
      </c>
      <c r="X66">
        <v>0.48287934168914148</v>
      </c>
      <c r="Y66">
        <v>8.2298263273035133E-2</v>
      </c>
      <c r="Z66">
        <v>0.12969057197497469</v>
      </c>
      <c r="AA66">
        <v>0.12604698745386067</v>
      </c>
      <c r="AB66">
        <v>0.1078239891424424</v>
      </c>
      <c r="AC66">
        <v>3.7019531711257159E-2</v>
      </c>
      <c r="AD66">
        <v>0.233619161340755</v>
      </c>
      <c r="AE66">
        <v>0.2186972080784102</v>
      </c>
      <c r="AF66">
        <v>5.2081458458946628E-2</v>
      </c>
      <c r="AG66">
        <v>5.3371510883522016E-2</v>
      </c>
      <c r="AH66">
        <v>5.9699353310031678E-2</v>
      </c>
      <c r="AI66">
        <v>4.6778567569701224E-2</v>
      </c>
      <c r="AJ66">
        <v>6.7664370036442101E-3</v>
      </c>
      <c r="AK66">
        <v>0.16573591962355394</v>
      </c>
      <c r="AL66">
        <v>0.15273903893884011</v>
      </c>
      <c r="AM66">
        <v>4.1689215446158556E-2</v>
      </c>
      <c r="AN66">
        <v>3.6477270153381841E-2</v>
      </c>
      <c r="AO66">
        <v>4.1731021633628559E-2</v>
      </c>
      <c r="AP66">
        <v>2.9449483946283106E-2</v>
      </c>
      <c r="AQ66">
        <v>3.3921242904024762E-3</v>
      </c>
      <c r="AR66">
        <v>7.4685467434299824E-2</v>
      </c>
      <c r="AS66">
        <v>6.6309716703701227E-2</v>
      </c>
      <c r="AT66">
        <v>2.3272921638543664E-2</v>
      </c>
      <c r="AU66">
        <v>1.5117598691821034E-2</v>
      </c>
      <c r="AV66">
        <v>1.6934470833291991E-2</v>
      </c>
      <c r="AW66">
        <v>1.0011570120162627E-2</v>
      </c>
      <c r="AX66">
        <v>9.7319252529692868E-4</v>
      </c>
      <c r="AY66">
        <v>2.4646548652580869E-2</v>
      </c>
      <c r="AZ66">
        <v>2.0525076698552969E-2</v>
      </c>
      <c r="BA66">
        <v>9.1095794094968596E-3</v>
      </c>
      <c r="BB66">
        <v>4.7773994942360686E-3</v>
      </c>
      <c r="BC66">
        <v>3.7569254887471772E-3</v>
      </c>
      <c r="BD66">
        <v>2.7419998920847344E-3</v>
      </c>
      <c r="BE66">
        <v>1.3918553735062927E-4</v>
      </c>
      <c r="BF66">
        <v>8.960897906831633E-3</v>
      </c>
      <c r="BG66">
        <v>1.3103327407932852E-2</v>
      </c>
      <c r="BH66">
        <v>4.6876751853162091E-3</v>
      </c>
      <c r="BI66">
        <v>-1.3898207316932698E-2</v>
      </c>
      <c r="BJ66">
        <v>4.991594040438585E-3</v>
      </c>
      <c r="BK66">
        <v>7.4947451379614449E-4</v>
      </c>
      <c r="BL66">
        <v>1.6572692215678586E-2</v>
      </c>
      <c r="BM66">
        <v>0.33701372971303556</v>
      </c>
      <c r="BN66">
        <v>0.35295719203440967</v>
      </c>
      <c r="BO66">
        <v>2.9687866862271761E-2</v>
      </c>
      <c r="BP66">
        <v>4.8804788775979713E-2</v>
      </c>
      <c r="BQ66">
        <v>0.14966705614271381</v>
      </c>
      <c r="BR66">
        <v>4.3520023680869713E-2</v>
      </c>
      <c r="BS66">
        <v>8.1277486829209877E-2</v>
      </c>
      <c r="BT66">
        <v>0.32805283180620393</v>
      </c>
      <c r="BU66">
        <v>0.33985386462647682</v>
      </c>
      <c r="BV66">
        <v>2.5000191676955552E-2</v>
      </c>
      <c r="BW66">
        <v>6.2702996092912411E-2</v>
      </c>
      <c r="BX66">
        <v>0.14467546210227522</v>
      </c>
      <c r="BY66">
        <v>4.2770549167073568E-2</v>
      </c>
      <c r="BZ66">
        <v>6.4704794613531291E-2</v>
      </c>
    </row>
    <row r="67" spans="1:78">
      <c r="A67">
        <v>1978</v>
      </c>
      <c r="B67">
        <v>1</v>
      </c>
      <c r="C67">
        <v>1</v>
      </c>
      <c r="D67">
        <v>0.11294266067423742</v>
      </c>
      <c r="E67">
        <v>0.21969219360597481</v>
      </c>
      <c r="F67">
        <v>0.33461627155598395</v>
      </c>
      <c r="G67">
        <v>0.18544251009127066</v>
      </c>
      <c r="H67">
        <v>0.14730637586275508</v>
      </c>
      <c r="I67">
        <v>0.99156689763461259</v>
      </c>
      <c r="J67">
        <v>0.98753101595876203</v>
      </c>
      <c r="K67">
        <v>0.10831701779162373</v>
      </c>
      <c r="L67">
        <v>0.23384880162751664</v>
      </c>
      <c r="M67">
        <v>0.33020395686681336</v>
      </c>
      <c r="N67">
        <v>0.18458468979193654</v>
      </c>
      <c r="O67">
        <v>0.13057659427974455</v>
      </c>
      <c r="P67">
        <v>0.65299525650797463</v>
      </c>
      <c r="Q67">
        <v>0.63908535168297931</v>
      </c>
      <c r="R67">
        <v>8.5511632637053303E-2</v>
      </c>
      <c r="S67">
        <v>0.17116527673879334</v>
      </c>
      <c r="T67">
        <v>0.17687512635882435</v>
      </c>
      <c r="U67">
        <v>0.14105448651186592</v>
      </c>
      <c r="V67">
        <v>6.4478827143247486E-2</v>
      </c>
      <c r="W67">
        <v>0.49061294527725252</v>
      </c>
      <c r="X67">
        <v>0.47588053371692496</v>
      </c>
      <c r="Y67">
        <v>7.3223082190104982E-2</v>
      </c>
      <c r="Z67">
        <v>0.12663878763746764</v>
      </c>
      <c r="AA67">
        <v>0.12844229960311518</v>
      </c>
      <c r="AB67">
        <v>0.11092472234106676</v>
      </c>
      <c r="AC67">
        <v>3.6651636358180806E-2</v>
      </c>
      <c r="AD67">
        <v>0.22883723499704445</v>
      </c>
      <c r="AE67">
        <v>0.21655270902109791</v>
      </c>
      <c r="AF67">
        <v>4.6501320833873372E-2</v>
      </c>
      <c r="AG67">
        <v>5.3016917098012935E-2</v>
      </c>
      <c r="AH67">
        <v>6.1603735204491264E-2</v>
      </c>
      <c r="AI67">
        <v>4.8774618764034994E-2</v>
      </c>
      <c r="AJ67">
        <v>6.6561512440149739E-3</v>
      </c>
      <c r="AK67">
        <v>0.16247575093035405</v>
      </c>
      <c r="AL67">
        <v>0.1521149366782506</v>
      </c>
      <c r="AM67">
        <v>3.7350565715294159E-2</v>
      </c>
      <c r="AN67">
        <v>3.6508296025924612E-2</v>
      </c>
      <c r="AO67">
        <v>4.3743917465041346E-2</v>
      </c>
      <c r="AP67">
        <v>3.1218276966442526E-2</v>
      </c>
      <c r="AQ67">
        <v>3.2938986487713318E-3</v>
      </c>
      <c r="AR67">
        <v>7.3238051968905538E-2</v>
      </c>
      <c r="AS67">
        <v>6.6601390988183073E-2</v>
      </c>
      <c r="AT67">
        <v>2.1316648304923191E-2</v>
      </c>
      <c r="AU67">
        <v>1.5830502003543297E-2</v>
      </c>
      <c r="AV67">
        <v>1.7400346930898668E-2</v>
      </c>
      <c r="AW67">
        <v>1.1175512467028414E-2</v>
      </c>
      <c r="AX67">
        <v>8.7838774598564262E-4</v>
      </c>
      <c r="AY67">
        <v>2.4114326132816943E-2</v>
      </c>
      <c r="AZ67">
        <v>2.0962709861817808E-2</v>
      </c>
      <c r="BA67">
        <v>8.4179312482071111E-3</v>
      </c>
      <c r="BB67">
        <v>5.1364007864421503E-3</v>
      </c>
      <c r="BC67">
        <v>4.0118519990677559E-3</v>
      </c>
      <c r="BD67">
        <v>3.2454379753989321E-3</v>
      </c>
      <c r="BE67">
        <v>1.51091390929484E-4</v>
      </c>
      <c r="BF67">
        <v>8.4331023653874126E-3</v>
      </c>
      <c r="BG67">
        <v>1.2468984041237974E-2</v>
      </c>
      <c r="BH67">
        <v>4.6256428826136897E-3</v>
      </c>
      <c r="BI67">
        <v>-1.4156608021541839E-2</v>
      </c>
      <c r="BJ67">
        <v>4.4123146891705822E-3</v>
      </c>
      <c r="BK67">
        <v>8.5782029933412218E-4</v>
      </c>
      <c r="BL67">
        <v>1.6729781583010528E-2</v>
      </c>
      <c r="BM67">
        <v>0.34700474349202537</v>
      </c>
      <c r="BN67">
        <v>0.36091464831702069</v>
      </c>
      <c r="BO67">
        <v>2.7431028037184113E-2</v>
      </c>
      <c r="BP67">
        <v>4.8526916867181469E-2</v>
      </c>
      <c r="BQ67">
        <v>0.15774114519715959</v>
      </c>
      <c r="BR67">
        <v>4.4388023579404745E-2</v>
      </c>
      <c r="BS67">
        <v>8.2827548719507593E-2</v>
      </c>
      <c r="BT67">
        <v>0.33857164112663796</v>
      </c>
      <c r="BU67">
        <v>0.34844566427578272</v>
      </c>
      <c r="BV67">
        <v>2.2805385154570423E-2</v>
      </c>
      <c r="BW67">
        <v>6.2683524888723308E-2</v>
      </c>
      <c r="BX67">
        <v>0.15332883050798901</v>
      </c>
      <c r="BY67">
        <v>4.3530203280070623E-2</v>
      </c>
      <c r="BZ67">
        <v>6.6097767136497065E-2</v>
      </c>
    </row>
    <row r="68" spans="1:78">
      <c r="A68">
        <v>1979</v>
      </c>
      <c r="B68">
        <v>1</v>
      </c>
      <c r="C68">
        <v>1</v>
      </c>
      <c r="D68">
        <v>0.10745353251695633</v>
      </c>
      <c r="E68">
        <v>0.21221669390797615</v>
      </c>
      <c r="F68">
        <v>0.34390579909086227</v>
      </c>
      <c r="G68">
        <v>0.18898028135299683</v>
      </c>
      <c r="H68">
        <v>0.14744369685649872</v>
      </c>
      <c r="I68">
        <v>0.99008148908615112</v>
      </c>
      <c r="J68">
        <v>0.98678100109100342</v>
      </c>
      <c r="K68">
        <v>0.1036195233464241</v>
      </c>
      <c r="L68">
        <v>0.22717649675905704</v>
      </c>
      <c r="M68">
        <v>0.3370269387960434</v>
      </c>
      <c r="N68">
        <v>0.18818153440952301</v>
      </c>
      <c r="O68">
        <v>0.13077650964260101</v>
      </c>
      <c r="P68">
        <v>0.65559101104736328</v>
      </c>
      <c r="Q68">
        <v>0.64490252733230591</v>
      </c>
      <c r="R68">
        <v>8.3532854914665222E-2</v>
      </c>
      <c r="S68">
        <v>0.16500715352594852</v>
      </c>
      <c r="T68">
        <v>0.18514610640704632</v>
      </c>
      <c r="U68">
        <v>0.14680841565132141</v>
      </c>
      <c r="V68">
        <v>6.4408004283905029E-2</v>
      </c>
      <c r="W68">
        <v>0.49400028586387634</v>
      </c>
      <c r="X68">
        <v>0.48266327381134033</v>
      </c>
      <c r="Y68">
        <v>7.207421213388443E-2</v>
      </c>
      <c r="Z68">
        <v>0.1233019856736064</v>
      </c>
      <c r="AA68">
        <v>0.13414250127971172</v>
      </c>
      <c r="AB68">
        <v>0.11621600389480591</v>
      </c>
      <c r="AC68">
        <v>3.6928579211235046E-2</v>
      </c>
      <c r="AD68">
        <v>0.23238413035869598</v>
      </c>
      <c r="AE68">
        <v>0.22401690483093262</v>
      </c>
      <c r="AF68">
        <v>4.7279428690671921E-2</v>
      </c>
      <c r="AG68">
        <v>5.386997212190181E-2</v>
      </c>
      <c r="AH68">
        <v>6.3677032943814993E-2</v>
      </c>
      <c r="AI68">
        <v>5.2269071340560913E-2</v>
      </c>
      <c r="AJ68">
        <v>6.9214063696563244E-3</v>
      </c>
      <c r="AK68">
        <v>0.16555194556713104</v>
      </c>
      <c r="AL68">
        <v>0.15916244685649872</v>
      </c>
      <c r="AM68">
        <v>3.8710344582796097E-2</v>
      </c>
      <c r="AN68">
        <v>3.749102249275893E-2</v>
      </c>
      <c r="AO68">
        <v>4.5259704696945846E-2</v>
      </c>
      <c r="AP68">
        <v>3.4176107496023178E-2</v>
      </c>
      <c r="AQ68">
        <v>3.5252741072326899E-3</v>
      </c>
      <c r="AR68">
        <v>7.5252875685691833E-2</v>
      </c>
      <c r="AS68">
        <v>7.1699574589729309E-2</v>
      </c>
      <c r="AT68">
        <v>2.280564047396183E-2</v>
      </c>
      <c r="AU68">
        <v>1.6353681989130564E-2</v>
      </c>
      <c r="AV68">
        <v>1.8863146571675315E-2</v>
      </c>
      <c r="AW68">
        <v>1.2745066545903683E-2</v>
      </c>
      <c r="AX68">
        <v>9.3203666619956493E-4</v>
      </c>
      <c r="AY68">
        <v>2.4825103580951691E-2</v>
      </c>
      <c r="AZ68">
        <v>2.3617424070835114E-2</v>
      </c>
      <c r="BA68">
        <v>9.5653282478451729E-3</v>
      </c>
      <c r="BB68">
        <v>5.4277188755804673E-3</v>
      </c>
      <c r="BC68">
        <v>4.3593417249212507E-3</v>
      </c>
      <c r="BD68">
        <v>4.0873140096664429E-3</v>
      </c>
      <c r="BE68">
        <v>1.7772093997336924E-4</v>
      </c>
      <c r="BF68">
        <v>9.918510913848877E-3</v>
      </c>
      <c r="BG68">
        <v>1.3218998908996582E-2</v>
      </c>
      <c r="BH68">
        <v>3.8340091705322266E-3</v>
      </c>
      <c r="BI68">
        <v>-1.4959802851080894E-2</v>
      </c>
      <c r="BJ68">
        <v>6.8788602948188782E-3</v>
      </c>
      <c r="BK68">
        <v>7.9874694347381592E-4</v>
      </c>
      <c r="BL68">
        <v>1.6667187213897705E-2</v>
      </c>
      <c r="BM68">
        <v>0.34440898895263672</v>
      </c>
      <c r="BN68">
        <v>0.35509747266769409</v>
      </c>
      <c r="BO68">
        <v>2.3920677602291107E-2</v>
      </c>
      <c r="BP68">
        <v>4.7209540382027626E-2</v>
      </c>
      <c r="BQ68">
        <v>0.15875969268381596</v>
      </c>
      <c r="BR68">
        <v>4.2171865701675415E-2</v>
      </c>
      <c r="BS68">
        <v>8.3035692572593689E-2</v>
      </c>
      <c r="BT68">
        <v>0.33449047803878784</v>
      </c>
      <c r="BU68">
        <v>0.34187847375869751</v>
      </c>
      <c r="BV68">
        <v>2.0086668431758881E-2</v>
      </c>
      <c r="BW68">
        <v>6.2169343233108521E-2</v>
      </c>
      <c r="BX68">
        <v>0.15188083238899708</v>
      </c>
      <c r="BY68">
        <v>4.1373118758201599E-2</v>
      </c>
      <c r="BZ68">
        <v>6.6368505358695984E-2</v>
      </c>
    </row>
    <row r="69" spans="1:78">
      <c r="A69">
        <v>1980</v>
      </c>
      <c r="B69">
        <v>1</v>
      </c>
      <c r="C69">
        <v>1</v>
      </c>
      <c r="D69">
        <v>0.11953900754451752</v>
      </c>
      <c r="E69">
        <v>0.2034880593419075</v>
      </c>
      <c r="F69">
        <v>0.34371563047170639</v>
      </c>
      <c r="G69">
        <v>0.18573856353759766</v>
      </c>
      <c r="H69">
        <v>0.14751872420310974</v>
      </c>
      <c r="I69">
        <v>0.98936659097671509</v>
      </c>
      <c r="J69">
        <v>0.98626518249511719</v>
      </c>
      <c r="K69">
        <v>0.11584850400686264</v>
      </c>
      <c r="L69">
        <v>0.21725822426378727</v>
      </c>
      <c r="M69">
        <v>0.33687041699886322</v>
      </c>
      <c r="N69">
        <v>0.1850808709859848</v>
      </c>
      <c r="O69">
        <v>0.13120713829994202</v>
      </c>
      <c r="P69">
        <v>0.65236979722976685</v>
      </c>
      <c r="Q69">
        <v>0.64208322763442993</v>
      </c>
      <c r="R69">
        <v>9.4403386116027832E-2</v>
      </c>
      <c r="S69">
        <v>0.15596080105751753</v>
      </c>
      <c r="T69">
        <v>0.1836161557585001</v>
      </c>
      <c r="U69">
        <v>0.14505912363529205</v>
      </c>
      <c r="V69">
        <v>6.3043765723705292E-2</v>
      </c>
      <c r="W69">
        <v>0.49185046553611755</v>
      </c>
      <c r="X69">
        <v>0.48008638620376587</v>
      </c>
      <c r="Y69">
        <v>8.1023663282394409E-2</v>
      </c>
      <c r="Z69">
        <v>0.11506428988650441</v>
      </c>
      <c r="AA69">
        <v>0.13407847099006176</v>
      </c>
      <c r="AB69">
        <v>0.11466538906097412</v>
      </c>
      <c r="AC69">
        <v>3.5254582762718201E-2</v>
      </c>
      <c r="AD69">
        <v>0.23422166705131531</v>
      </c>
      <c r="AE69">
        <v>0.22544974088668823</v>
      </c>
      <c r="AF69">
        <v>5.2942536771297455E-2</v>
      </c>
      <c r="AG69">
        <v>4.7523301211185753E-2</v>
      </c>
      <c r="AH69">
        <v>6.3738879049196839E-2</v>
      </c>
      <c r="AI69">
        <v>5.4321065545082092E-2</v>
      </c>
      <c r="AJ69">
        <v>6.9239591248333454E-3</v>
      </c>
      <c r="AK69">
        <v>0.16768454015254974</v>
      </c>
      <c r="AL69">
        <v>0.16039162874221802</v>
      </c>
      <c r="AM69">
        <v>4.2731694877147675E-2</v>
      </c>
      <c r="AN69">
        <v>3.3201638900209218E-2</v>
      </c>
      <c r="AO69">
        <v>4.449090245179832E-2</v>
      </c>
      <c r="AP69">
        <v>3.6303739994764328E-2</v>
      </c>
      <c r="AQ69">
        <v>3.6636516451835632E-3</v>
      </c>
      <c r="AR69">
        <v>7.7284254133701324E-2</v>
      </c>
      <c r="AS69">
        <v>7.285916805267334E-2</v>
      </c>
      <c r="AT69">
        <v>2.4280399084091187E-2</v>
      </c>
      <c r="AU69">
        <v>1.4607065138989128E-2</v>
      </c>
      <c r="AV69">
        <v>1.9129991997033358E-2</v>
      </c>
      <c r="AW69">
        <v>1.3737916946411133E-2</v>
      </c>
      <c r="AX69">
        <v>1.103794202208519E-3</v>
      </c>
      <c r="AY69">
        <v>2.5895277038216591E-2</v>
      </c>
      <c r="AZ69">
        <v>2.3394757881760597E-2</v>
      </c>
      <c r="BA69">
        <v>9.3990163877606392E-3</v>
      </c>
      <c r="BB69">
        <v>4.8160626010940177E-3</v>
      </c>
      <c r="BC69">
        <v>4.5827522044419311E-3</v>
      </c>
      <c r="BD69">
        <v>4.4037485495209694E-3</v>
      </c>
      <c r="BE69">
        <v>1.9317773694638163E-4</v>
      </c>
      <c r="BF69">
        <v>1.0633409023284912E-2</v>
      </c>
      <c r="BG69">
        <v>1.3734817504882812E-2</v>
      </c>
      <c r="BH69">
        <v>3.6905035376548767E-3</v>
      </c>
      <c r="BI69">
        <v>-1.3770164921879768E-2</v>
      </c>
      <c r="BJ69">
        <v>6.8452134728431702E-3</v>
      </c>
      <c r="BK69">
        <v>6.57692551612854E-4</v>
      </c>
      <c r="BL69">
        <v>1.6311585903167725E-2</v>
      </c>
      <c r="BM69">
        <v>0.34763020277023315</v>
      </c>
      <c r="BN69">
        <v>0.35791677236557007</v>
      </c>
      <c r="BO69">
        <v>2.5135621428489685E-2</v>
      </c>
      <c r="BP69">
        <v>4.7527258284389973E-2</v>
      </c>
      <c r="BQ69">
        <v>0.16009947471320629</v>
      </c>
      <c r="BR69">
        <v>4.0679439902305603E-2</v>
      </c>
      <c r="BS69">
        <v>8.4474958479404449E-2</v>
      </c>
      <c r="BT69">
        <v>0.33699679374694824</v>
      </c>
      <c r="BU69">
        <v>0.34418195486068726</v>
      </c>
      <c r="BV69">
        <v>2.1445117890834808E-2</v>
      </c>
      <c r="BW69">
        <v>6.1297423206269741E-2</v>
      </c>
      <c r="BX69">
        <v>0.15325426124036312</v>
      </c>
      <c r="BY69">
        <v>4.0021747350692749E-2</v>
      </c>
      <c r="BZ69">
        <v>6.8163372576236725E-2</v>
      </c>
    </row>
    <row r="70" spans="1:78">
      <c r="A70">
        <v>1981</v>
      </c>
      <c r="B70">
        <v>1</v>
      </c>
      <c r="C70">
        <v>1</v>
      </c>
      <c r="D70">
        <v>0.12051275372505188</v>
      </c>
      <c r="E70">
        <v>0.19870123267173767</v>
      </c>
      <c r="F70">
        <v>0.34802886098623276</v>
      </c>
      <c r="G70">
        <v>0.18185672163963318</v>
      </c>
      <c r="H70">
        <v>0.15090043842792511</v>
      </c>
      <c r="I70">
        <v>0.98737591505050659</v>
      </c>
      <c r="J70">
        <v>0.98476201295852661</v>
      </c>
      <c r="K70">
        <v>0.11721246689558029</v>
      </c>
      <c r="L70">
        <v>0.21135932579636574</v>
      </c>
      <c r="M70">
        <v>0.34101348370313644</v>
      </c>
      <c r="N70">
        <v>0.18123453855514526</v>
      </c>
      <c r="O70">
        <v>0.13394218683242798</v>
      </c>
      <c r="P70">
        <v>0.64508110284805298</v>
      </c>
      <c r="Q70">
        <v>0.63910394906997681</v>
      </c>
      <c r="R70">
        <v>9.7087569534778595E-2</v>
      </c>
      <c r="S70">
        <v>0.14913497306406498</v>
      </c>
      <c r="T70">
        <v>0.18542786501348019</v>
      </c>
      <c r="U70">
        <v>0.14253982901573181</v>
      </c>
      <c r="V70">
        <v>6.491369754076004E-2</v>
      </c>
      <c r="W70">
        <v>0.48712658882141113</v>
      </c>
      <c r="X70">
        <v>0.48185265064239502</v>
      </c>
      <c r="Y70">
        <v>8.4561094641685486E-2</v>
      </c>
      <c r="Z70">
        <v>0.10932378005236387</v>
      </c>
      <c r="AA70">
        <v>0.13597115874290466</v>
      </c>
      <c r="AB70">
        <v>0.11443036049604416</v>
      </c>
      <c r="AC70">
        <v>3.7566263228654861E-2</v>
      </c>
      <c r="AD70">
        <v>0.23471231758594513</v>
      </c>
      <c r="AE70">
        <v>0.23364903032779694</v>
      </c>
      <c r="AF70">
        <v>5.5404804646968842E-2</v>
      </c>
      <c r="AG70">
        <v>4.640460351947695E-2</v>
      </c>
      <c r="AH70">
        <v>6.9360899040475488E-2</v>
      </c>
      <c r="AI70">
        <v>5.5254686623811722E-2</v>
      </c>
      <c r="AJ70">
        <v>7.2240382432937622E-3</v>
      </c>
      <c r="AK70">
        <v>0.16951483488082886</v>
      </c>
      <c r="AL70">
        <v>0.1695903092622757</v>
      </c>
      <c r="AM70">
        <v>4.4552262872457504E-2</v>
      </c>
      <c r="AN70">
        <v>3.1974545912817121E-2</v>
      </c>
      <c r="AO70">
        <v>5.1008009584620595E-2</v>
      </c>
      <c r="AP70">
        <v>3.7906952202320099E-2</v>
      </c>
      <c r="AQ70">
        <v>4.1485377587378025E-3</v>
      </c>
      <c r="AR70">
        <v>8.0069936811923981E-2</v>
      </c>
      <c r="AS70">
        <v>8.0266274511814117E-2</v>
      </c>
      <c r="AT70">
        <v>2.5621956214308739E-2</v>
      </c>
      <c r="AU70">
        <v>1.4431266914471053E-2</v>
      </c>
      <c r="AV70">
        <v>2.3162407538620755E-2</v>
      </c>
      <c r="AW70">
        <v>1.5792069956660271E-2</v>
      </c>
      <c r="AX70">
        <v>1.258573611266911E-3</v>
      </c>
      <c r="AY70">
        <v>2.7646744623780251E-2</v>
      </c>
      <c r="AZ70">
        <v>2.696935273706913E-2</v>
      </c>
      <c r="BA70">
        <v>9.8041882738471031E-3</v>
      </c>
      <c r="BB70">
        <v>4.7919891021592775E-3</v>
      </c>
      <c r="BC70">
        <v>6.7196215059084352E-3</v>
      </c>
      <c r="BD70">
        <v>5.4436833597719669E-3</v>
      </c>
      <c r="BE70">
        <v>2.0987069001421332E-4</v>
      </c>
      <c r="BF70">
        <v>1.2624084949493408E-2</v>
      </c>
      <c r="BG70">
        <v>1.5237987041473389E-2</v>
      </c>
      <c r="BH70">
        <v>3.3002868294715881E-3</v>
      </c>
      <c r="BI70">
        <v>-1.2658093124628067E-2</v>
      </c>
      <c r="BJ70">
        <v>7.0153772830963135E-3</v>
      </c>
      <c r="BK70">
        <v>6.2218308448791504E-4</v>
      </c>
      <c r="BL70">
        <v>1.6958251595497131E-2</v>
      </c>
      <c r="BM70">
        <v>0.35491889715194702</v>
      </c>
      <c r="BN70">
        <v>0.36089605093002319</v>
      </c>
      <c r="BO70">
        <v>2.3425184190273285E-2</v>
      </c>
      <c r="BP70">
        <v>4.9566259607672691E-2</v>
      </c>
      <c r="BQ70">
        <v>0.16260099597275257</v>
      </c>
      <c r="BR70">
        <v>3.9316892623901367E-2</v>
      </c>
      <c r="BS70">
        <v>8.598674088716507E-2</v>
      </c>
      <c r="BT70">
        <v>0.34229481220245361</v>
      </c>
      <c r="BU70">
        <v>0.3456580638885498</v>
      </c>
      <c r="BV70">
        <v>2.0124897360801697E-2</v>
      </c>
      <c r="BW70">
        <v>6.2224352732300758E-2</v>
      </c>
      <c r="BX70">
        <v>0.15558561868965626</v>
      </c>
      <c r="BY70">
        <v>3.8694709539413452E-2</v>
      </c>
      <c r="BZ70">
        <v>6.9028489291667938E-2</v>
      </c>
    </row>
    <row r="71" spans="1:78">
      <c r="A71">
        <v>1982</v>
      </c>
      <c r="B71">
        <v>1</v>
      </c>
      <c r="C71">
        <v>1</v>
      </c>
      <c r="D71">
        <v>0.11405706405639648</v>
      </c>
      <c r="E71">
        <v>0.19987665861845016</v>
      </c>
      <c r="F71">
        <v>0.34909109771251678</v>
      </c>
      <c r="G71">
        <v>0.17502820491790771</v>
      </c>
      <c r="H71">
        <v>0.16194699704647064</v>
      </c>
      <c r="I71">
        <v>0.98335319757461548</v>
      </c>
      <c r="J71">
        <v>0.98122745752334595</v>
      </c>
      <c r="K71">
        <v>0.11110533773899078</v>
      </c>
      <c r="L71">
        <v>0.21174658089876175</v>
      </c>
      <c r="M71">
        <v>0.3399127721786499</v>
      </c>
      <c r="N71">
        <v>0.17423203587532043</v>
      </c>
      <c r="O71">
        <v>0.14423073828220367</v>
      </c>
      <c r="P71">
        <v>0.630637526512146</v>
      </c>
      <c r="Q71">
        <v>0.62862390279769897</v>
      </c>
      <c r="R71">
        <v>9.3507975339889526E-2</v>
      </c>
      <c r="S71">
        <v>0.14621556736528873</v>
      </c>
      <c r="T71">
        <v>0.18122809939086437</v>
      </c>
      <c r="U71">
        <v>0.13643011450767517</v>
      </c>
      <c r="V71">
        <v>7.1242146193981171E-2</v>
      </c>
      <c r="W71">
        <v>0.47702315449714661</v>
      </c>
      <c r="X71">
        <v>0.4771181046962738</v>
      </c>
      <c r="Y71">
        <v>8.3690710365772247E-2</v>
      </c>
      <c r="Z71">
        <v>0.10684032645076513</v>
      </c>
      <c r="AA71">
        <v>0.13187718018889427</v>
      </c>
      <c r="AB71">
        <v>0.11174803227186203</v>
      </c>
      <c r="AC71">
        <v>4.2961839586496353E-2</v>
      </c>
      <c r="AD71">
        <v>0.23483158648014069</v>
      </c>
      <c r="AE71">
        <v>0.23772262036800385</v>
      </c>
      <c r="AF71">
        <v>5.6722920387983322E-2</v>
      </c>
      <c r="AG71">
        <v>4.5831635594367981E-2</v>
      </c>
      <c r="AH71">
        <v>6.8362346151843667E-2</v>
      </c>
      <c r="AI71">
        <v>5.7092532515525818E-2</v>
      </c>
      <c r="AJ71">
        <v>9.7131868824362755E-3</v>
      </c>
      <c r="AK71">
        <v>0.17075009644031525</v>
      </c>
      <c r="AL71">
        <v>0.17441244423389435</v>
      </c>
      <c r="AM71">
        <v>4.6858318150043488E-2</v>
      </c>
      <c r="AN71">
        <v>3.1352736812550575E-2</v>
      </c>
      <c r="AO71">
        <v>5.0469123292714357E-2</v>
      </c>
      <c r="AP71">
        <v>4.0397956967353821E-2</v>
      </c>
      <c r="AQ71">
        <v>5.334305576980114E-3</v>
      </c>
      <c r="AR71">
        <v>8.1743180751800537E-2</v>
      </c>
      <c r="AS71">
        <v>8.491005003452301E-2</v>
      </c>
      <c r="AT71">
        <v>2.7494264766573906E-2</v>
      </c>
      <c r="AU71">
        <v>1.4110292177065276E-2</v>
      </c>
      <c r="AV71">
        <v>2.2657462890492752E-2</v>
      </c>
      <c r="AW71">
        <v>1.8304089084267616E-2</v>
      </c>
      <c r="AX71">
        <v>2.3439405485987663E-3</v>
      </c>
      <c r="AY71">
        <v>2.8134459629654884E-2</v>
      </c>
      <c r="AZ71">
        <v>2.8848439455032349E-2</v>
      </c>
      <c r="BA71">
        <v>1.0859430767595768E-2</v>
      </c>
      <c r="BB71">
        <v>4.8171238604481914E-3</v>
      </c>
      <c r="BC71">
        <v>6.4196189196081832E-3</v>
      </c>
      <c r="BD71">
        <v>6.548276636749506E-3</v>
      </c>
      <c r="BE71">
        <v>2.0398922788444906E-4</v>
      </c>
      <c r="BF71">
        <v>1.6646802425384521E-2</v>
      </c>
      <c r="BG71">
        <v>1.8772542476654053E-2</v>
      </c>
      <c r="BH71">
        <v>2.9517263174057007E-3</v>
      </c>
      <c r="BI71">
        <v>-1.1869922280311584E-2</v>
      </c>
      <c r="BJ71">
        <v>9.1783255338668823E-3</v>
      </c>
      <c r="BK71">
        <v>7.9616904258728027E-4</v>
      </c>
      <c r="BL71">
        <v>1.7716258764266968E-2</v>
      </c>
      <c r="BM71">
        <v>0.369362473487854</v>
      </c>
      <c r="BN71">
        <v>0.37137609720230103</v>
      </c>
      <c r="BO71">
        <v>2.0549088716506958E-2</v>
      </c>
      <c r="BP71">
        <v>5.366109125316143E-2</v>
      </c>
      <c r="BQ71">
        <v>0.16786299832165241</v>
      </c>
      <c r="BR71">
        <v>3.8598090410232544E-2</v>
      </c>
      <c r="BS71">
        <v>9.0704850852489471E-2</v>
      </c>
      <c r="BT71">
        <v>0.35271567106246948</v>
      </c>
      <c r="BU71">
        <v>0.35260355472564697</v>
      </c>
      <c r="BV71">
        <v>1.7597362399101257E-2</v>
      </c>
      <c r="BW71">
        <v>6.5531013533473015E-2</v>
      </c>
      <c r="BX71">
        <v>0.15868467278778553</v>
      </c>
      <c r="BY71">
        <v>3.7801921367645264E-2</v>
      </c>
      <c r="BZ71">
        <v>7.2988592088222504E-2</v>
      </c>
    </row>
    <row r="72" spans="1:78">
      <c r="A72">
        <v>1983</v>
      </c>
      <c r="B72">
        <v>1</v>
      </c>
      <c r="C72">
        <v>1</v>
      </c>
      <c r="D72">
        <v>0.1140531450510025</v>
      </c>
      <c r="E72">
        <v>0.206617821007967</v>
      </c>
      <c r="F72">
        <v>0.33557471632957458</v>
      </c>
      <c r="G72">
        <v>0.16527719795703888</v>
      </c>
      <c r="H72">
        <v>0.17847709357738495</v>
      </c>
      <c r="I72">
        <v>0.98135560750961304</v>
      </c>
      <c r="J72">
        <v>0.97914671897888184</v>
      </c>
      <c r="K72">
        <v>0.11112957447767258</v>
      </c>
      <c r="L72">
        <v>0.21826139651238918</v>
      </c>
      <c r="M72">
        <v>0.3261149525642395</v>
      </c>
      <c r="N72">
        <v>0.16431801021099091</v>
      </c>
      <c r="O72">
        <v>0.15932281315326691</v>
      </c>
      <c r="P72">
        <v>0.62414783239364624</v>
      </c>
      <c r="Q72">
        <v>0.61933428049087524</v>
      </c>
      <c r="R72">
        <v>9.2779166996479034E-2</v>
      </c>
      <c r="S72">
        <v>0.15017438586801291</v>
      </c>
      <c r="T72">
        <v>0.17450769804418087</v>
      </c>
      <c r="U72">
        <v>0.12427499890327454</v>
      </c>
      <c r="V72">
        <v>7.7598035335540771E-2</v>
      </c>
      <c r="W72">
        <v>0.4690590500831604</v>
      </c>
      <c r="X72">
        <v>0.46511942148208618</v>
      </c>
      <c r="Y72">
        <v>8.1291481852531433E-2</v>
      </c>
      <c r="Z72">
        <v>0.11027553305029869</v>
      </c>
      <c r="AA72">
        <v>0.12669806741178036</v>
      </c>
      <c r="AB72">
        <v>0.10004499554634094</v>
      </c>
      <c r="AC72">
        <v>4.6809345483779907E-2</v>
      </c>
      <c r="AD72">
        <v>0.22769279778003693</v>
      </c>
      <c r="AE72">
        <v>0.22698803246021271</v>
      </c>
      <c r="AF72">
        <v>5.402495339512825E-2</v>
      </c>
      <c r="AG72">
        <v>4.6130653354339302E-2</v>
      </c>
      <c r="AH72">
        <v>6.2332970090210438E-2</v>
      </c>
      <c r="AI72">
        <v>5.1045715808868408E-2</v>
      </c>
      <c r="AJ72">
        <v>1.3453745283186436E-2</v>
      </c>
      <c r="AK72">
        <v>0.16557040810585022</v>
      </c>
      <c r="AL72">
        <v>0.16531136631965637</v>
      </c>
      <c r="AM72">
        <v>4.4324062764644623E-2</v>
      </c>
      <c r="AN72">
        <v>3.1605682394001633E-2</v>
      </c>
      <c r="AO72">
        <v>4.5876498217694461E-2</v>
      </c>
      <c r="AP72">
        <v>3.5896029323339462E-2</v>
      </c>
      <c r="AQ72">
        <v>7.6091056689620018E-3</v>
      </c>
      <c r="AR72">
        <v>8.004278689622879E-2</v>
      </c>
      <c r="AS72">
        <v>8.0159939825534821E-2</v>
      </c>
      <c r="AT72">
        <v>2.5861794129014015E-2</v>
      </c>
      <c r="AU72">
        <v>1.4642640860984102E-2</v>
      </c>
      <c r="AV72">
        <v>2.1342744963476434E-2</v>
      </c>
      <c r="AW72">
        <v>1.5735337510704994E-2</v>
      </c>
      <c r="AX72">
        <v>2.5774217210710049E-3</v>
      </c>
      <c r="AY72">
        <v>2.8562998399138451E-2</v>
      </c>
      <c r="AZ72">
        <v>2.7474129572510719E-2</v>
      </c>
      <c r="BA72">
        <v>9.9313640967011452E-3</v>
      </c>
      <c r="BB72">
        <v>5.0891735863842769E-3</v>
      </c>
      <c r="BC72">
        <v>6.2590069355792366E-3</v>
      </c>
      <c r="BD72">
        <v>5.7641668245196342E-3</v>
      </c>
      <c r="BE72">
        <v>4.3041777098551393E-4</v>
      </c>
      <c r="BF72">
        <v>1.8644392490386963E-2</v>
      </c>
      <c r="BG72">
        <v>2.0853281021118164E-2</v>
      </c>
      <c r="BH72">
        <v>2.9235705733299255E-3</v>
      </c>
      <c r="BI72">
        <v>-1.1643575504422188E-2</v>
      </c>
      <c r="BJ72">
        <v>9.459763765335083E-3</v>
      </c>
      <c r="BK72">
        <v>9.5918774604797363E-4</v>
      </c>
      <c r="BL72">
        <v>1.9154280424118042E-2</v>
      </c>
      <c r="BM72">
        <v>0.37585216760635376</v>
      </c>
      <c r="BN72">
        <v>0.38066571950912476</v>
      </c>
      <c r="BO72">
        <v>2.1273978054523468E-2</v>
      </c>
      <c r="BP72">
        <v>5.644343513995409E-2</v>
      </c>
      <c r="BQ72">
        <v>0.16106701828539371</v>
      </c>
      <c r="BR72">
        <v>4.1002199053764343E-2</v>
      </c>
      <c r="BS72">
        <v>0.10087905824184418</v>
      </c>
      <c r="BT72">
        <v>0.3572077751159668</v>
      </c>
      <c r="BU72">
        <v>0.35981243848800659</v>
      </c>
      <c r="BV72">
        <v>1.8350407481193542E-2</v>
      </c>
      <c r="BW72">
        <v>6.8087010644376278E-2</v>
      </c>
      <c r="BX72">
        <v>0.15160725452005863</v>
      </c>
      <c r="BY72">
        <v>4.004301130771637E-2</v>
      </c>
      <c r="BZ72">
        <v>8.1724777817726135E-2</v>
      </c>
    </row>
    <row r="73" spans="1:78">
      <c r="A73">
        <v>1984</v>
      </c>
      <c r="B73">
        <v>1</v>
      </c>
      <c r="C73">
        <v>1</v>
      </c>
      <c r="D73">
        <v>0.10767348855733871</v>
      </c>
      <c r="E73">
        <v>0.21341593749821186</v>
      </c>
      <c r="F73">
        <v>0.33474850654602051</v>
      </c>
      <c r="G73">
        <v>0.15416246652603149</v>
      </c>
      <c r="H73">
        <v>0.18999961018562317</v>
      </c>
      <c r="I73">
        <v>0.97980231046676636</v>
      </c>
      <c r="J73">
        <v>0.97785794734954834</v>
      </c>
      <c r="K73">
        <v>0.10497623682022095</v>
      </c>
      <c r="L73">
        <v>0.22574238479137421</v>
      </c>
      <c r="M73">
        <v>0.32479336857795715</v>
      </c>
      <c r="N73">
        <v>0.15282644331455231</v>
      </c>
      <c r="O73">
        <v>0.16951951384544373</v>
      </c>
      <c r="P73">
        <v>0.61581748723983765</v>
      </c>
      <c r="Q73">
        <v>0.61365437507629395</v>
      </c>
      <c r="R73">
        <v>8.8278055191040039E-2</v>
      </c>
      <c r="S73">
        <v>0.15788186900317669</v>
      </c>
      <c r="T73">
        <v>0.17110601626336575</v>
      </c>
      <c r="U73">
        <v>0.11397791653871536</v>
      </c>
      <c r="V73">
        <v>8.241049200296402E-2</v>
      </c>
      <c r="W73">
        <v>0.46143195033073425</v>
      </c>
      <c r="X73">
        <v>0.46136888861656189</v>
      </c>
      <c r="Y73">
        <v>7.7758796513080597E-2</v>
      </c>
      <c r="Z73">
        <v>0.11648985324427485</v>
      </c>
      <c r="AA73">
        <v>0.12377117108553648</v>
      </c>
      <c r="AB73">
        <v>9.0798832476139069E-2</v>
      </c>
      <c r="AC73">
        <v>5.2550218999385834E-2</v>
      </c>
      <c r="AD73">
        <v>0.22537130117416382</v>
      </c>
      <c r="AE73">
        <v>0.22933799028396606</v>
      </c>
      <c r="AF73">
        <v>5.3873460739850998E-2</v>
      </c>
      <c r="AG73">
        <v>5.1137978443875909E-2</v>
      </c>
      <c r="AH73">
        <v>6.0715058352798223E-2</v>
      </c>
      <c r="AI73">
        <v>4.7218624502420425E-2</v>
      </c>
      <c r="AJ73">
        <v>1.6392869874835014E-2</v>
      </c>
      <c r="AK73">
        <v>0.16493411362171173</v>
      </c>
      <c r="AL73">
        <v>0.16927829384803772</v>
      </c>
      <c r="AM73">
        <v>4.4326025992631912E-2</v>
      </c>
      <c r="AN73">
        <v>3.664054162800312E-2</v>
      </c>
      <c r="AO73">
        <v>4.4921967550180852E-2</v>
      </c>
      <c r="AP73">
        <v>3.2741639763116837E-2</v>
      </c>
      <c r="AQ73">
        <v>1.0648125782608986E-2</v>
      </c>
      <c r="AR73">
        <v>7.989666610956192E-2</v>
      </c>
      <c r="AS73">
        <v>8.4375917911529541E-2</v>
      </c>
      <c r="AT73">
        <v>2.7800813317298889E-2</v>
      </c>
      <c r="AU73">
        <v>1.8159920029575005E-2</v>
      </c>
      <c r="AV73">
        <v>2.0446431008167565E-2</v>
      </c>
      <c r="AW73">
        <v>1.4666695147752762E-2</v>
      </c>
      <c r="AX73">
        <v>3.3020609989762306E-3</v>
      </c>
      <c r="AY73">
        <v>2.8120534494519234E-2</v>
      </c>
      <c r="AZ73">
        <v>2.9252665117383003E-2</v>
      </c>
      <c r="BA73">
        <v>1.1504124850034714E-2</v>
      </c>
      <c r="BB73">
        <v>6.0007885076629464E-3</v>
      </c>
      <c r="BC73">
        <v>5.7368506459170021E-3</v>
      </c>
      <c r="BD73">
        <v>5.4497532546520233E-3</v>
      </c>
      <c r="BE73">
        <v>5.6114746257662773E-4</v>
      </c>
      <c r="BF73">
        <v>2.0197689533233643E-2</v>
      </c>
      <c r="BG73">
        <v>2.214205265045166E-2</v>
      </c>
      <c r="BH73">
        <v>2.6972517371177673E-3</v>
      </c>
      <c r="BI73">
        <v>-1.2326447293162346E-2</v>
      </c>
      <c r="BJ73">
        <v>9.9551379680633545E-3</v>
      </c>
      <c r="BK73">
        <v>1.336023211479187E-3</v>
      </c>
      <c r="BL73">
        <v>2.0480096340179443E-2</v>
      </c>
      <c r="BM73">
        <v>0.38418251276016235</v>
      </c>
      <c r="BN73">
        <v>0.38634562492370605</v>
      </c>
      <c r="BO73">
        <v>1.9395433366298676E-2</v>
      </c>
      <c r="BP73">
        <v>5.5534068495035172E-2</v>
      </c>
      <c r="BQ73">
        <v>0.16364249028265476</v>
      </c>
      <c r="BR73">
        <v>4.0184549987316132E-2</v>
      </c>
      <c r="BS73">
        <v>0.10758911818265915</v>
      </c>
      <c r="BT73">
        <v>0.36398482322692871</v>
      </c>
      <c r="BU73">
        <v>0.36420357227325439</v>
      </c>
      <c r="BV73">
        <v>1.6698181629180908E-2</v>
      </c>
      <c r="BW73">
        <v>6.7860515788197517E-2</v>
      </c>
      <c r="BX73">
        <v>0.15368735231459141</v>
      </c>
      <c r="BY73">
        <v>3.8848526775836945E-2</v>
      </c>
      <c r="BZ73">
        <v>8.7109021842479706E-2</v>
      </c>
    </row>
    <row r="74" spans="1:78">
      <c r="A74">
        <v>1985</v>
      </c>
      <c r="B74">
        <v>1</v>
      </c>
      <c r="C74">
        <v>1</v>
      </c>
      <c r="D74">
        <v>0.10393074154853821</v>
      </c>
      <c r="E74">
        <v>0.21757165715098381</v>
      </c>
      <c r="F74">
        <v>0.33843889087438583</v>
      </c>
      <c r="G74">
        <v>0.1384781152009964</v>
      </c>
      <c r="H74">
        <v>0.20158058404922485</v>
      </c>
      <c r="I74">
        <v>0.97756069898605347</v>
      </c>
      <c r="J74">
        <v>0.976043701171875</v>
      </c>
      <c r="K74">
        <v>0.10166238248348236</v>
      </c>
      <c r="L74">
        <v>0.23090218566358089</v>
      </c>
      <c r="M74">
        <v>0.32610487937927246</v>
      </c>
      <c r="N74">
        <v>0.13692751526832581</v>
      </c>
      <c r="O74">
        <v>0.18044677376747131</v>
      </c>
      <c r="P74">
        <v>0.60988044738769531</v>
      </c>
      <c r="Q74">
        <v>0.60790723562240601</v>
      </c>
      <c r="R74">
        <v>8.57367143034935E-2</v>
      </c>
      <c r="S74">
        <v>0.16429302003234625</v>
      </c>
      <c r="T74">
        <v>0.17419408448040485</v>
      </c>
      <c r="U74">
        <v>9.7495242953300476E-2</v>
      </c>
      <c r="V74">
        <v>8.6188152432441711E-2</v>
      </c>
      <c r="W74">
        <v>0.45860940217971802</v>
      </c>
      <c r="X74">
        <v>0.45861086249351501</v>
      </c>
      <c r="Y74">
        <v>7.5905375182628632E-2</v>
      </c>
      <c r="Z74">
        <v>0.12444479577243328</v>
      </c>
      <c r="AA74">
        <v>0.12539952713996172</v>
      </c>
      <c r="AB74">
        <v>7.918819785118103E-2</v>
      </c>
      <c r="AC74">
        <v>5.3672954440116882E-2</v>
      </c>
      <c r="AD74">
        <v>0.22704236209392548</v>
      </c>
      <c r="AE74">
        <v>0.23141743242740631</v>
      </c>
      <c r="AF74">
        <v>5.2913181483745575E-2</v>
      </c>
      <c r="AG74">
        <v>5.7649244205094874E-2</v>
      </c>
      <c r="AH74">
        <v>6.2704922398552299E-2</v>
      </c>
      <c r="AI74">
        <v>4.1236665099859238E-2</v>
      </c>
      <c r="AJ74">
        <v>1.691342331469059E-2</v>
      </c>
      <c r="AK74">
        <v>0.16808654367923737</v>
      </c>
      <c r="AL74">
        <v>0.17267972230911255</v>
      </c>
      <c r="AM74">
        <v>4.4225912541151047E-2</v>
      </c>
      <c r="AN74">
        <v>4.2316738923545927E-2</v>
      </c>
      <c r="AO74">
        <v>4.5900790137238801E-2</v>
      </c>
      <c r="AP74">
        <v>2.9334980994462967E-2</v>
      </c>
      <c r="AQ74">
        <v>1.0901303961873055E-2</v>
      </c>
      <c r="AR74">
        <v>8.4072031080722809E-2</v>
      </c>
      <c r="AS74">
        <v>8.7636180222034454E-2</v>
      </c>
      <c r="AT74">
        <v>2.7765179052948952E-2</v>
      </c>
      <c r="AU74">
        <v>2.211214997805655E-2</v>
      </c>
      <c r="AV74">
        <v>2.0786039356607944E-2</v>
      </c>
      <c r="AW74">
        <v>1.3107757084071636E-2</v>
      </c>
      <c r="AX74">
        <v>3.8650583010166883E-3</v>
      </c>
      <c r="AY74">
        <v>2.7903288602828979E-2</v>
      </c>
      <c r="AZ74">
        <v>2.9788833111524582E-2</v>
      </c>
      <c r="BA74">
        <v>1.1217701248824596E-2</v>
      </c>
      <c r="BB74">
        <v>7.6303861851556576E-3</v>
      </c>
      <c r="BC74">
        <v>6.0027347062714398E-3</v>
      </c>
      <c r="BD74">
        <v>4.135889932513237E-3</v>
      </c>
      <c r="BE74">
        <v>8.0211961176246405E-4</v>
      </c>
      <c r="BF74">
        <v>2.2439301013946533E-2</v>
      </c>
      <c r="BG74">
        <v>2.3956298828125E-2</v>
      </c>
      <c r="BH74">
        <v>2.2683590650558472E-3</v>
      </c>
      <c r="BI74">
        <v>-1.3330528512597084E-2</v>
      </c>
      <c r="BJ74">
        <v>1.2334011495113373E-2</v>
      </c>
      <c r="BK74">
        <v>1.5505999326705933E-3</v>
      </c>
      <c r="BL74">
        <v>2.113381028175354E-2</v>
      </c>
      <c r="BM74">
        <v>0.39011955261230469</v>
      </c>
      <c r="BN74">
        <v>0.39209276437759399</v>
      </c>
      <c r="BO74">
        <v>1.8194027245044708E-2</v>
      </c>
      <c r="BP74">
        <v>5.3278637118637562E-2</v>
      </c>
      <c r="BQ74">
        <v>0.16424480639398098</v>
      </c>
      <c r="BR74">
        <v>4.0982872247695923E-2</v>
      </c>
      <c r="BS74">
        <v>0.11539243161678314</v>
      </c>
      <c r="BT74">
        <v>0.36768025159835815</v>
      </c>
      <c r="BU74">
        <v>0.36813646554946899</v>
      </c>
      <c r="BV74">
        <v>1.5925668179988861E-2</v>
      </c>
      <c r="BW74">
        <v>6.6609165631234646E-2</v>
      </c>
      <c r="BX74">
        <v>0.15191079489886761</v>
      </c>
      <c r="BY74">
        <v>3.943227231502533E-2</v>
      </c>
      <c r="BZ74">
        <v>9.4258621335029602E-2</v>
      </c>
    </row>
    <row r="75" spans="1:78">
      <c r="A75">
        <v>1986</v>
      </c>
      <c r="B75">
        <v>1</v>
      </c>
      <c r="C75">
        <v>1</v>
      </c>
      <c r="D75">
        <v>0.11090944707393646</v>
      </c>
      <c r="E75">
        <v>0.21995585039258003</v>
      </c>
      <c r="F75">
        <v>0.33139485120773315</v>
      </c>
      <c r="G75">
        <v>0.12619833648204803</v>
      </c>
      <c r="H75">
        <v>0.21154151856899261</v>
      </c>
      <c r="I75">
        <v>0.97779995203018188</v>
      </c>
      <c r="J75">
        <v>0.97638821601867676</v>
      </c>
      <c r="K75">
        <v>0.10863000899553299</v>
      </c>
      <c r="L75">
        <v>0.23336601443588734</v>
      </c>
      <c r="M75">
        <v>0.32029564678668976</v>
      </c>
      <c r="N75">
        <v>0.1244494840502739</v>
      </c>
      <c r="O75">
        <v>0.18964706361293793</v>
      </c>
      <c r="P75">
        <v>0.60724538564682007</v>
      </c>
      <c r="Q75">
        <v>0.60649669170379639</v>
      </c>
      <c r="R75">
        <v>9.1416403651237488E-2</v>
      </c>
      <c r="S75">
        <v>0.16647670138627291</v>
      </c>
      <c r="T75">
        <v>0.17095177806913853</v>
      </c>
      <c r="U75">
        <v>8.6556561291217804E-2</v>
      </c>
      <c r="V75">
        <v>9.1095238924026489E-2</v>
      </c>
      <c r="W75">
        <v>0.45586332678794861</v>
      </c>
      <c r="X75">
        <v>0.45745760202407837</v>
      </c>
      <c r="Y75">
        <v>8.0536499619483948E-2</v>
      </c>
      <c r="Z75">
        <v>0.12609234778210521</v>
      </c>
      <c r="AA75">
        <v>0.12379243783652782</v>
      </c>
      <c r="AB75">
        <v>6.8269163370132446E-2</v>
      </c>
      <c r="AC75">
        <v>5.8767151087522507E-2</v>
      </c>
      <c r="AD75">
        <v>0.22465814650058746</v>
      </c>
      <c r="AE75">
        <v>0.22979703545570374</v>
      </c>
      <c r="AF75">
        <v>5.5006548762321472E-2</v>
      </c>
      <c r="AG75">
        <v>5.8814472518861294E-2</v>
      </c>
      <c r="AH75">
        <v>6.1968002934008837E-2</v>
      </c>
      <c r="AI75">
        <v>3.2662484794855118E-2</v>
      </c>
      <c r="AJ75">
        <v>2.1345533430576324E-2</v>
      </c>
      <c r="AK75">
        <v>0.1647452712059021</v>
      </c>
      <c r="AL75">
        <v>0.17034551501274109</v>
      </c>
      <c r="AM75">
        <v>4.5111112296581268E-2</v>
      </c>
      <c r="AN75">
        <v>4.2705927218776196E-2</v>
      </c>
      <c r="AO75">
        <v>4.5311669004149735E-2</v>
      </c>
      <c r="AP75">
        <v>2.3390719667077065E-2</v>
      </c>
      <c r="AQ75">
        <v>1.3826088979840279E-2</v>
      </c>
      <c r="AR75">
        <v>8.0829553306102753E-2</v>
      </c>
      <c r="AS75">
        <v>8.3800509572029114E-2</v>
      </c>
      <c r="AT75">
        <v>2.7479026466608047E-2</v>
      </c>
      <c r="AU75">
        <v>2.1988237422192469E-2</v>
      </c>
      <c r="AV75">
        <v>1.9212971033994108E-2</v>
      </c>
      <c r="AW75">
        <v>9.9278781563043594E-3</v>
      </c>
      <c r="AX75">
        <v>5.1923971623182297E-3</v>
      </c>
      <c r="AY75">
        <v>2.6542117819190025E-2</v>
      </c>
      <c r="AZ75">
        <v>2.9488751664757729E-2</v>
      </c>
      <c r="BA75">
        <v>1.2473689392209053E-2</v>
      </c>
      <c r="BB75">
        <v>7.7698600325675216E-3</v>
      </c>
      <c r="BC75">
        <v>4.9733420892152935E-3</v>
      </c>
      <c r="BD75">
        <v>3.4238286316394806E-3</v>
      </c>
      <c r="BE75">
        <v>8.4803078789263964E-4</v>
      </c>
      <c r="BF75">
        <v>2.2200047969818115E-2</v>
      </c>
      <c r="BG75">
        <v>2.3611783981323242E-2</v>
      </c>
      <c r="BH75">
        <v>2.2794380784034729E-3</v>
      </c>
      <c r="BI75">
        <v>-1.3410164043307304E-2</v>
      </c>
      <c r="BJ75">
        <v>1.1099204421043396E-2</v>
      </c>
      <c r="BK75">
        <v>1.7488524317741394E-3</v>
      </c>
      <c r="BL75">
        <v>2.1894454956054688E-2</v>
      </c>
      <c r="BM75">
        <v>0.39275461435317993</v>
      </c>
      <c r="BN75">
        <v>0.39350330829620361</v>
      </c>
      <c r="BO75">
        <v>1.9493043422698975E-2</v>
      </c>
      <c r="BP75">
        <v>5.3479149006307125E-2</v>
      </c>
      <c r="BQ75">
        <v>0.16044307313859463</v>
      </c>
      <c r="BR75">
        <v>3.9641775190830231E-2</v>
      </c>
      <c r="BS75">
        <v>0.12044627964496613</v>
      </c>
      <c r="BT75">
        <v>0.37055456638336182</v>
      </c>
      <c r="BU75">
        <v>0.36989152431488037</v>
      </c>
      <c r="BV75">
        <v>1.7213605344295502E-2</v>
      </c>
      <c r="BW75">
        <v>6.6889313049614429E-2</v>
      </c>
      <c r="BX75">
        <v>0.14934386871755123</v>
      </c>
      <c r="BY75">
        <v>3.7892922759056091E-2</v>
      </c>
      <c r="BZ75">
        <v>9.8551824688911438E-2</v>
      </c>
    </row>
    <row r="76" spans="1:78">
      <c r="A76">
        <v>1987</v>
      </c>
      <c r="B76">
        <v>1</v>
      </c>
      <c r="C76">
        <v>1</v>
      </c>
      <c r="D76">
        <v>0.11144831776618958</v>
      </c>
      <c r="E76">
        <v>0.22293073311448097</v>
      </c>
      <c r="F76">
        <v>0.32772332429885864</v>
      </c>
      <c r="G76">
        <v>0.12105522304773331</v>
      </c>
      <c r="H76">
        <v>0.2168423980474472</v>
      </c>
      <c r="I76">
        <v>0.97549456357955933</v>
      </c>
      <c r="J76">
        <v>0.97444343566894531</v>
      </c>
      <c r="K76">
        <v>0.10945498943328857</v>
      </c>
      <c r="L76">
        <v>0.2352332454174757</v>
      </c>
      <c r="M76">
        <v>0.31436793506145477</v>
      </c>
      <c r="N76">
        <v>0.11920987069606781</v>
      </c>
      <c r="O76">
        <v>0.19617737829685211</v>
      </c>
      <c r="P76">
        <v>0.61670511960983276</v>
      </c>
      <c r="Q76">
        <v>0.61578047275543213</v>
      </c>
      <c r="R76">
        <v>9.1763935983181E-2</v>
      </c>
      <c r="S76">
        <v>0.17781690042465925</v>
      </c>
      <c r="T76">
        <v>0.16930016502737999</v>
      </c>
      <c r="U76">
        <v>8.2835175096988678E-2</v>
      </c>
      <c r="V76">
        <v>9.4064280390739441E-2</v>
      </c>
      <c r="W76">
        <v>0.47028243541717529</v>
      </c>
      <c r="X76">
        <v>0.47144526243209839</v>
      </c>
      <c r="Y76">
        <v>8.0528445541858673E-2</v>
      </c>
      <c r="Z76">
        <v>0.14089538995176554</v>
      </c>
      <c r="AA76">
        <v>0.12286358047276735</v>
      </c>
      <c r="AB76">
        <v>6.5039902925491333E-2</v>
      </c>
      <c r="AC76">
        <v>6.2117937952280045E-2</v>
      </c>
      <c r="AD76">
        <v>0.24143315851688385</v>
      </c>
      <c r="AE76">
        <v>0.24608807265758514</v>
      </c>
      <c r="AF76">
        <v>5.2718311548233032E-2</v>
      </c>
      <c r="AG76">
        <v>7.5634869281202555E-2</v>
      </c>
      <c r="AH76">
        <v>6.0279934201389551E-2</v>
      </c>
      <c r="AI76">
        <v>3.141489252448082E-2</v>
      </c>
      <c r="AJ76">
        <v>2.6040073484182358E-2</v>
      </c>
      <c r="AK76">
        <v>0.1802743673324585</v>
      </c>
      <c r="AL76">
        <v>0.18443340063095093</v>
      </c>
      <c r="AM76">
        <v>4.307987168431282E-2</v>
      </c>
      <c r="AN76">
        <v>5.8158372470643371E-2</v>
      </c>
      <c r="AO76">
        <v>4.4332180870696902E-2</v>
      </c>
      <c r="AP76">
        <v>2.0890431478619576E-2</v>
      </c>
      <c r="AQ76">
        <v>1.7972538247704506E-2</v>
      </c>
      <c r="AR76">
        <v>8.9943639934062958E-2</v>
      </c>
      <c r="AS76">
        <v>9.3164928257465363E-2</v>
      </c>
      <c r="AT76">
        <v>2.5448186323046684E-2</v>
      </c>
      <c r="AU76">
        <v>3.2140377938048914E-2</v>
      </c>
      <c r="AV76">
        <v>1.8772998359054327E-2</v>
      </c>
      <c r="AW76">
        <v>9.0919807553291321E-3</v>
      </c>
      <c r="AX76">
        <v>7.7113863080739975E-3</v>
      </c>
      <c r="AY76">
        <v>3.3063605427742004E-2</v>
      </c>
      <c r="AZ76">
        <v>3.412584587931633E-2</v>
      </c>
      <c r="BA76">
        <v>1.0637410916388035E-2</v>
      </c>
      <c r="BB76">
        <v>1.3950405358627904E-2</v>
      </c>
      <c r="BC76">
        <v>5.3959009965183213E-3</v>
      </c>
      <c r="BD76">
        <v>3.2906681299209595E-3</v>
      </c>
      <c r="BE76">
        <v>8.5146137280389667E-4</v>
      </c>
      <c r="BF76">
        <v>2.4505436420440674E-2</v>
      </c>
      <c r="BG76">
        <v>2.5556564331054688E-2</v>
      </c>
      <c r="BH76">
        <v>1.993328332901001E-3</v>
      </c>
      <c r="BI76">
        <v>-1.2302512302994728E-2</v>
      </c>
      <c r="BJ76">
        <v>1.335538923740387E-2</v>
      </c>
      <c r="BK76">
        <v>1.8453523516654968E-3</v>
      </c>
      <c r="BL76">
        <v>2.0665019750595093E-2</v>
      </c>
      <c r="BM76">
        <v>0.38329488039016724</v>
      </c>
      <c r="BN76">
        <v>0.38421952724456787</v>
      </c>
      <c r="BO76">
        <v>1.9684381783008575E-2</v>
      </c>
      <c r="BP76">
        <v>4.511383268982172E-2</v>
      </c>
      <c r="BQ76">
        <v>0.15842315927147865</v>
      </c>
      <c r="BR76">
        <v>3.8220047950744629E-2</v>
      </c>
      <c r="BS76">
        <v>0.12277811765670776</v>
      </c>
      <c r="BT76">
        <v>0.35878944396972656</v>
      </c>
      <c r="BU76">
        <v>0.35866296291351318</v>
      </c>
      <c r="BV76">
        <v>1.7691053450107574E-2</v>
      </c>
      <c r="BW76">
        <v>5.7416344992816448E-2</v>
      </c>
      <c r="BX76">
        <v>0.14506777003407478</v>
      </c>
      <c r="BY76">
        <v>3.6374695599079132E-2</v>
      </c>
      <c r="BZ76">
        <v>0.10211309790611267</v>
      </c>
    </row>
    <row r="77" spans="1:78">
      <c r="A77">
        <v>1988</v>
      </c>
      <c r="B77">
        <v>1</v>
      </c>
      <c r="C77">
        <v>1</v>
      </c>
      <c r="D77">
        <v>0.11221130192279816</v>
      </c>
      <c r="E77">
        <v>0.22549761272966862</v>
      </c>
      <c r="F77">
        <v>0.32365409284830093</v>
      </c>
      <c r="G77">
        <v>0.11861765384674072</v>
      </c>
      <c r="H77">
        <v>0.22001935541629791</v>
      </c>
      <c r="I77">
        <v>0.97649210691452026</v>
      </c>
      <c r="J77">
        <v>0.97556120157241821</v>
      </c>
      <c r="K77">
        <v>0.11041912436485291</v>
      </c>
      <c r="L77">
        <v>0.2377628181129694</v>
      </c>
      <c r="M77">
        <v>0.31068791449069977</v>
      </c>
      <c r="N77">
        <v>0.11677193641662598</v>
      </c>
      <c r="O77">
        <v>0.1999194324016571</v>
      </c>
      <c r="P77">
        <v>0.62677979469299316</v>
      </c>
      <c r="Q77">
        <v>0.6273760199546814</v>
      </c>
      <c r="R77">
        <v>9.5970809459686279E-2</v>
      </c>
      <c r="S77">
        <v>0.18209377862513065</v>
      </c>
      <c r="T77">
        <v>0.17149732820689678</v>
      </c>
      <c r="U77">
        <v>8.1428974866867065E-2</v>
      </c>
      <c r="V77">
        <v>9.6385128796100616E-2</v>
      </c>
      <c r="W77">
        <v>0.48303058743476868</v>
      </c>
      <c r="X77">
        <v>0.4858582615852356</v>
      </c>
      <c r="Y77">
        <v>8.6669683456420898E-2</v>
      </c>
      <c r="Z77">
        <v>0.14544357312843204</v>
      </c>
      <c r="AA77">
        <v>0.12422299943864346</v>
      </c>
      <c r="AB77">
        <v>6.5284810960292816E-2</v>
      </c>
      <c r="AC77">
        <v>6.4237207174301147E-2</v>
      </c>
      <c r="AD77">
        <v>0.25792491436004639</v>
      </c>
      <c r="AE77">
        <v>0.26496446132659912</v>
      </c>
      <c r="AF77">
        <v>6.3666641712188721E-2</v>
      </c>
      <c r="AG77">
        <v>8.1210217671468854E-2</v>
      </c>
      <c r="AH77">
        <v>6.0643251519650221E-2</v>
      </c>
      <c r="AI77">
        <v>3.4023310989141464E-2</v>
      </c>
      <c r="AJ77">
        <v>2.5421041995286942E-2</v>
      </c>
      <c r="AK77">
        <v>0.19704121351242065</v>
      </c>
      <c r="AL77">
        <v>0.20388604700565338</v>
      </c>
      <c r="AM77">
        <v>5.4214447736740112E-2</v>
      </c>
      <c r="AN77">
        <v>6.2810479546897113E-2</v>
      </c>
      <c r="AO77">
        <v>4.4529587030410767E-2</v>
      </c>
      <c r="AP77">
        <v>2.3960206657648087E-2</v>
      </c>
      <c r="AQ77">
        <v>1.8371324986219406E-2</v>
      </c>
      <c r="AR77">
        <v>0.10482162982225418</v>
      </c>
      <c r="AS77">
        <v>0.10920868068933487</v>
      </c>
      <c r="AT77">
        <v>3.5347085446119308E-2</v>
      </c>
      <c r="AU77">
        <v>3.5624182739411481E-2</v>
      </c>
      <c r="AV77">
        <v>1.8814225273672491E-2</v>
      </c>
      <c r="AW77">
        <v>1.1358970776200294E-2</v>
      </c>
      <c r="AX77">
        <v>8.0642169341444969E-3</v>
      </c>
      <c r="AY77">
        <v>4.1312571614980698E-2</v>
      </c>
      <c r="AZ77">
        <v>4.2007662355899811E-2</v>
      </c>
      <c r="BA77">
        <v>1.5708403661847115E-2</v>
      </c>
      <c r="BB77">
        <v>1.4890713255226729E-2</v>
      </c>
      <c r="BC77">
        <v>5.1448149606585503E-3</v>
      </c>
      <c r="BD77">
        <v>4.391426220536232E-3</v>
      </c>
      <c r="BE77">
        <v>1.8723041284829378E-3</v>
      </c>
      <c r="BF77">
        <v>2.3507893085479736E-2</v>
      </c>
      <c r="BG77">
        <v>2.4438798427581787E-2</v>
      </c>
      <c r="BH77">
        <v>1.7921775579452515E-3</v>
      </c>
      <c r="BI77">
        <v>-1.2265205383300781E-2</v>
      </c>
      <c r="BJ77">
        <v>1.2966178357601166E-2</v>
      </c>
      <c r="BK77">
        <v>1.8457174301147461E-3</v>
      </c>
      <c r="BL77">
        <v>2.0099923014640808E-2</v>
      </c>
      <c r="BM77">
        <v>0.37322020530700684</v>
      </c>
      <c r="BN77">
        <v>0.3726239800453186</v>
      </c>
      <c r="BO77">
        <v>1.6240492463111877E-2</v>
      </c>
      <c r="BP77">
        <v>4.3403834104537964E-2</v>
      </c>
      <c r="BQ77">
        <v>0.15215676464140415</v>
      </c>
      <c r="BR77">
        <v>3.7188678979873657E-2</v>
      </c>
      <c r="BS77">
        <v>0.1236342266201973</v>
      </c>
      <c r="BT77">
        <v>0.3497123122215271</v>
      </c>
      <c r="BU77">
        <v>0.34818518161773682</v>
      </c>
      <c r="BV77">
        <v>1.4448314905166626E-2</v>
      </c>
      <c r="BW77">
        <v>5.5669039487838745E-2</v>
      </c>
      <c r="BX77">
        <v>0.13919058628380299</v>
      </c>
      <c r="BY77">
        <v>3.5342961549758911E-2</v>
      </c>
      <c r="BZ77">
        <v>0.10353430360555649</v>
      </c>
    </row>
    <row r="78" spans="1:78">
      <c r="A78">
        <v>1989</v>
      </c>
      <c r="B78">
        <v>1</v>
      </c>
      <c r="C78">
        <v>1</v>
      </c>
      <c r="D78">
        <v>0.12371516227722168</v>
      </c>
      <c r="E78">
        <v>0.21918854862451553</v>
      </c>
      <c r="F78">
        <v>0.31630411744117737</v>
      </c>
      <c r="G78">
        <v>0.11409250646829605</v>
      </c>
      <c r="H78">
        <v>0.22669968008995056</v>
      </c>
      <c r="I78">
        <v>0.97580796480178833</v>
      </c>
      <c r="J78">
        <v>0.9745604395866394</v>
      </c>
      <c r="K78">
        <v>0.12157391011714935</v>
      </c>
      <c r="L78">
        <v>0.23147474601864815</v>
      </c>
      <c r="M78">
        <v>0.30363776162266731</v>
      </c>
      <c r="N78">
        <v>0.11204509437084198</v>
      </c>
      <c r="O78">
        <v>0.20583300292491913</v>
      </c>
      <c r="P78">
        <v>0.62773984670639038</v>
      </c>
      <c r="Q78">
        <v>0.62700736522674561</v>
      </c>
      <c r="R78">
        <v>0.10404182225465775</v>
      </c>
      <c r="S78">
        <v>0.17881259135901928</v>
      </c>
      <c r="T78">
        <v>0.16736735962331295</v>
      </c>
      <c r="U78">
        <v>7.64116570353508E-2</v>
      </c>
      <c r="V78">
        <v>0.10037393122911453</v>
      </c>
      <c r="W78">
        <v>0.4836726188659668</v>
      </c>
      <c r="X78">
        <v>0.48530644178390503</v>
      </c>
      <c r="Y78">
        <v>9.3153625726699829E-2</v>
      </c>
      <c r="Z78">
        <v>0.14327130885794759</v>
      </c>
      <c r="AA78">
        <v>0.1208981778472662</v>
      </c>
      <c r="AB78">
        <v>6.1100151389837265E-2</v>
      </c>
      <c r="AC78">
        <v>6.6883154213428497E-2</v>
      </c>
      <c r="AD78">
        <v>0.25933891534805298</v>
      </c>
      <c r="AE78">
        <v>0.26571738719940186</v>
      </c>
      <c r="AF78">
        <v>6.679709255695343E-2</v>
      </c>
      <c r="AG78">
        <v>8.0106055596843362E-2</v>
      </c>
      <c r="AH78">
        <v>5.8032684028148651E-2</v>
      </c>
      <c r="AI78">
        <v>3.1519845128059387E-2</v>
      </c>
      <c r="AJ78">
        <v>2.9261711984872818E-2</v>
      </c>
      <c r="AK78">
        <v>0.19699323177337646</v>
      </c>
      <c r="AL78">
        <v>0.20313340425491333</v>
      </c>
      <c r="AM78">
        <v>5.6616377085447311E-2</v>
      </c>
      <c r="AN78">
        <v>6.2359159579500556E-2</v>
      </c>
      <c r="AO78">
        <v>4.1726628784090281E-2</v>
      </c>
      <c r="AP78">
        <v>2.1697303280234337E-2</v>
      </c>
      <c r="AQ78">
        <v>2.0733930170536041E-2</v>
      </c>
      <c r="AR78">
        <v>0.10229118913412094</v>
      </c>
      <c r="AS78">
        <v>0.10709183663129807</v>
      </c>
      <c r="AT78">
        <v>3.5583026707172394E-2</v>
      </c>
      <c r="AU78">
        <v>3.5201056423829868E-2</v>
      </c>
      <c r="AV78">
        <v>1.7800318542867899E-2</v>
      </c>
      <c r="AW78">
        <v>9.3276044353842735E-3</v>
      </c>
      <c r="AX78">
        <v>9.1798342764377594E-3</v>
      </c>
      <c r="AY78">
        <v>3.9471767842769623E-2</v>
      </c>
      <c r="AZ78">
        <v>4.0981046855449677E-2</v>
      </c>
      <c r="BA78">
        <v>1.6394687816500664E-2</v>
      </c>
      <c r="BB78">
        <v>1.5103749210538808E-2</v>
      </c>
      <c r="BC78">
        <v>4.7731356316944584E-3</v>
      </c>
      <c r="BD78">
        <v>3.2957259099930525E-3</v>
      </c>
      <c r="BE78">
        <v>1.413749298080802E-3</v>
      </c>
      <c r="BF78">
        <v>2.419203519821167E-2</v>
      </c>
      <c r="BG78">
        <v>2.5439560413360596E-2</v>
      </c>
      <c r="BH78">
        <v>2.1412521600723267E-3</v>
      </c>
      <c r="BI78">
        <v>-1.2286197394132614E-2</v>
      </c>
      <c r="BJ78">
        <v>1.2666355818510056E-2</v>
      </c>
      <c r="BK78">
        <v>2.047412097454071E-3</v>
      </c>
      <c r="BL78">
        <v>2.0866677165031433E-2</v>
      </c>
      <c r="BM78">
        <v>0.37226015329360962</v>
      </c>
      <c r="BN78">
        <v>0.37299263477325439</v>
      </c>
      <c r="BO78">
        <v>1.9673340022563934E-2</v>
      </c>
      <c r="BP78">
        <v>4.0375957265496254E-2</v>
      </c>
      <c r="BQ78">
        <v>0.14893675781786442</v>
      </c>
      <c r="BR78">
        <v>3.7680849432945251E-2</v>
      </c>
      <c r="BS78">
        <v>0.12632574886083603</v>
      </c>
      <c r="BT78">
        <v>0.34806811809539795</v>
      </c>
      <c r="BU78">
        <v>0.3475530743598938</v>
      </c>
      <c r="BV78">
        <v>1.7532087862491608E-2</v>
      </c>
      <c r="BW78">
        <v>5.2662154659628868E-2</v>
      </c>
      <c r="BX78">
        <v>0.13627040199935436</v>
      </c>
      <c r="BY78">
        <v>3.563343733549118E-2</v>
      </c>
      <c r="BZ78">
        <v>0.1054590716958046</v>
      </c>
    </row>
    <row r="79" spans="1:78">
      <c r="A79">
        <v>1990</v>
      </c>
      <c r="B79">
        <v>1</v>
      </c>
      <c r="C79">
        <v>1</v>
      </c>
      <c r="D79">
        <v>0.12398505210876465</v>
      </c>
      <c r="E79">
        <v>0.21790396794676781</v>
      </c>
      <c r="F79">
        <v>0.30977196246385574</v>
      </c>
      <c r="G79">
        <v>0.1107446700334549</v>
      </c>
      <c r="H79">
        <v>0.2375943660736084</v>
      </c>
      <c r="I79">
        <v>0.9774705171585083</v>
      </c>
      <c r="J79">
        <v>0.97640204429626465</v>
      </c>
      <c r="K79">
        <v>0.12205188721418381</v>
      </c>
      <c r="L79">
        <v>0.23067007772624493</v>
      </c>
      <c r="M79">
        <v>0.29863755404949188</v>
      </c>
      <c r="N79">
        <v>0.10851065814495087</v>
      </c>
      <c r="O79">
        <v>0.21653085947036743</v>
      </c>
      <c r="P79">
        <v>0.63015717267990112</v>
      </c>
      <c r="Q79">
        <v>0.62883001565933228</v>
      </c>
      <c r="R79">
        <v>0.10356424748897552</v>
      </c>
      <c r="S79">
        <v>0.1792781981639564</v>
      </c>
      <c r="T79">
        <v>0.16541366279125214</v>
      </c>
      <c r="U79">
        <v>7.4618108570575714E-2</v>
      </c>
      <c r="V79">
        <v>0.10595579445362091</v>
      </c>
      <c r="W79">
        <v>0.48639807105064392</v>
      </c>
      <c r="X79">
        <v>0.48707824945449829</v>
      </c>
      <c r="Y79">
        <v>9.3095757067203522E-2</v>
      </c>
      <c r="Z79">
        <v>0.14321664394810796</v>
      </c>
      <c r="AA79">
        <v>0.11942476406693459</v>
      </c>
      <c r="AB79">
        <v>6.0218743979930878E-2</v>
      </c>
      <c r="AC79">
        <v>7.1122325956821442E-2</v>
      </c>
      <c r="AD79">
        <v>0.26126468181610107</v>
      </c>
      <c r="AE79">
        <v>0.26657256484031677</v>
      </c>
      <c r="AF79">
        <v>6.6381260752677917E-2</v>
      </c>
      <c r="AG79">
        <v>8.0043713096529245E-2</v>
      </c>
      <c r="AH79">
        <v>5.7060655672103167E-2</v>
      </c>
      <c r="AI79">
        <v>3.1646106392145157E-2</v>
      </c>
      <c r="AJ79">
        <v>3.1440842896699905E-2</v>
      </c>
      <c r="AK79">
        <v>0.19899332523345947</v>
      </c>
      <c r="AL79">
        <v>0.20446273684501648</v>
      </c>
      <c r="AM79">
        <v>5.629359558224678E-2</v>
      </c>
      <c r="AN79">
        <v>6.1974036623723805E-2</v>
      </c>
      <c r="AO79">
        <v>4.1285324143245816E-2</v>
      </c>
      <c r="AP79">
        <v>2.1867834031581879E-2</v>
      </c>
      <c r="AQ79">
        <v>2.3041950538754463E-2</v>
      </c>
      <c r="AR79">
        <v>0.10372112691402435</v>
      </c>
      <c r="AS79">
        <v>0.10794426500797272</v>
      </c>
      <c r="AT79">
        <v>3.5990398377180099E-2</v>
      </c>
      <c r="AU79">
        <v>3.4929650675621815E-2</v>
      </c>
      <c r="AV79">
        <v>1.7205440963152796E-2</v>
      </c>
      <c r="AW79">
        <v>9.0945940464735031E-3</v>
      </c>
      <c r="AX79">
        <v>1.072418037801981E-2</v>
      </c>
      <c r="AY79">
        <v>3.992173820734024E-2</v>
      </c>
      <c r="AZ79">
        <v>4.1397109627723694E-2</v>
      </c>
      <c r="BA79">
        <v>1.6890494152903557E-2</v>
      </c>
      <c r="BB79">
        <v>1.5187134580628481E-2</v>
      </c>
      <c r="BC79">
        <v>4.6742405975237489E-3</v>
      </c>
      <c r="BD79">
        <v>3.2131108455359936E-3</v>
      </c>
      <c r="BE79">
        <v>1.432131277397275E-3</v>
      </c>
      <c r="BF79">
        <v>2.2529482841491699E-2</v>
      </c>
      <c r="BG79">
        <v>2.3597955703735352E-2</v>
      </c>
      <c r="BH79">
        <v>1.9331648945808411E-3</v>
      </c>
      <c r="BI79">
        <v>-1.2766109779477119E-2</v>
      </c>
      <c r="BJ79">
        <v>1.1134408414363861E-2</v>
      </c>
      <c r="BK79">
        <v>2.2340118885040283E-3</v>
      </c>
      <c r="BL79">
        <v>2.1063506603240967E-2</v>
      </c>
      <c r="BM79">
        <v>0.36984282732009888</v>
      </c>
      <c r="BN79">
        <v>0.37116998434066772</v>
      </c>
      <c r="BO79">
        <v>2.0420804619789124E-2</v>
      </c>
      <c r="BP79">
        <v>3.8625769782811403E-2</v>
      </c>
      <c r="BQ79">
        <v>0.14435829967260361</v>
      </c>
      <c r="BR79">
        <v>3.6126561462879181E-2</v>
      </c>
      <c r="BS79">
        <v>0.13163857161998749</v>
      </c>
      <c r="BT79">
        <v>0.34731334447860718</v>
      </c>
      <c r="BU79">
        <v>0.34757202863693237</v>
      </c>
      <c r="BV79">
        <v>1.8487639725208282E-2</v>
      </c>
      <c r="BW79">
        <v>5.1391879562288523E-2</v>
      </c>
      <c r="BX79">
        <v>0.13322389125823975</v>
      </c>
      <c r="BY79">
        <v>3.3892549574375153E-2</v>
      </c>
      <c r="BZ79">
        <v>0.11057506501674652</v>
      </c>
    </row>
    <row r="80" spans="1:78">
      <c r="A80">
        <v>1991</v>
      </c>
      <c r="B80">
        <v>1</v>
      </c>
      <c r="C80">
        <v>1</v>
      </c>
      <c r="D80">
        <v>0.13350945711135864</v>
      </c>
      <c r="E80">
        <v>0.21625883691012859</v>
      </c>
      <c r="F80">
        <v>0.29476675763726234</v>
      </c>
      <c r="G80">
        <v>0.10403011739253998</v>
      </c>
      <c r="H80">
        <v>0.25143483281135559</v>
      </c>
      <c r="I80">
        <v>0.97796839475631714</v>
      </c>
      <c r="J80">
        <v>0.97630894184112549</v>
      </c>
      <c r="K80">
        <v>0.1309630274772644</v>
      </c>
      <c r="L80">
        <v>0.22882840968668461</v>
      </c>
      <c r="M80">
        <v>0.28469250351190567</v>
      </c>
      <c r="N80">
        <v>0.10190368443727493</v>
      </c>
      <c r="O80">
        <v>0.22992131114006042</v>
      </c>
      <c r="P80">
        <v>0.63012063503265381</v>
      </c>
      <c r="Q80">
        <v>0.62743532657623291</v>
      </c>
      <c r="R80">
        <v>0.11044975370168686</v>
      </c>
      <c r="S80">
        <v>0.17663222644478083</v>
      </c>
      <c r="T80">
        <v>0.15890336222946644</v>
      </c>
      <c r="U80">
        <v>6.9600187242031097E-2</v>
      </c>
      <c r="V80">
        <v>0.11184980720281601</v>
      </c>
      <c r="W80">
        <v>0.48613128066062927</v>
      </c>
      <c r="X80">
        <v>0.48552268743515015</v>
      </c>
      <c r="Y80">
        <v>9.8388455808162689E-2</v>
      </c>
      <c r="Z80">
        <v>0.14109194511547685</v>
      </c>
      <c r="AA80">
        <v>0.11505824327468872</v>
      </c>
      <c r="AB80">
        <v>5.6277722120285034E-2</v>
      </c>
      <c r="AC80">
        <v>7.4706330895423889E-2</v>
      </c>
      <c r="AD80">
        <v>0.25609782338142395</v>
      </c>
      <c r="AE80">
        <v>0.2599416971206665</v>
      </c>
      <c r="AF80">
        <v>6.7345790565013885E-2</v>
      </c>
      <c r="AG80">
        <v>8.027869276702404E-2</v>
      </c>
      <c r="AH80">
        <v>5.3701172582805157E-2</v>
      </c>
      <c r="AI80">
        <v>2.7338195592164993E-2</v>
      </c>
      <c r="AJ80">
        <v>3.12778539955616E-2</v>
      </c>
      <c r="AK80">
        <v>0.19354039430618286</v>
      </c>
      <c r="AL80">
        <v>0.19743925333023071</v>
      </c>
      <c r="AM80">
        <v>5.6480072438716888E-2</v>
      </c>
      <c r="AN80">
        <v>6.2568768102210015E-2</v>
      </c>
      <c r="AO80">
        <v>3.8679568329825997E-2</v>
      </c>
      <c r="AP80">
        <v>1.8762269988656044E-2</v>
      </c>
      <c r="AQ80">
        <v>2.0948572084307671E-2</v>
      </c>
      <c r="AR80">
        <v>9.986056387424469E-2</v>
      </c>
      <c r="AS80">
        <v>0.10323628783226013</v>
      </c>
      <c r="AT80">
        <v>3.5364694893360138E-2</v>
      </c>
      <c r="AU80">
        <v>3.5842714962200262E-2</v>
      </c>
      <c r="AV80">
        <v>1.6646719654090703E-2</v>
      </c>
      <c r="AW80">
        <v>7.9272417351603508E-3</v>
      </c>
      <c r="AX80">
        <v>7.4549145065248013E-3</v>
      </c>
      <c r="AY80">
        <v>3.8526587188243866E-2</v>
      </c>
      <c r="AZ80">
        <v>3.9648883044719696E-2</v>
      </c>
      <c r="BA80">
        <v>1.5935275703668594E-2</v>
      </c>
      <c r="BB80">
        <v>1.5317881253395171E-2</v>
      </c>
      <c r="BC80">
        <v>4.2727207692223601E-3</v>
      </c>
      <c r="BD80">
        <v>2.9180562123656273E-3</v>
      </c>
      <c r="BE80">
        <v>1.2049488723278046E-3</v>
      </c>
      <c r="BF80">
        <v>2.2031605243682861E-2</v>
      </c>
      <c r="BG80">
        <v>2.3691058158874512E-2</v>
      </c>
      <c r="BH80">
        <v>2.5464296340942383E-3</v>
      </c>
      <c r="BI80">
        <v>-1.2569572776556015E-2</v>
      </c>
      <c r="BJ80">
        <v>1.0074254125356674E-2</v>
      </c>
      <c r="BK80">
        <v>2.1264329552650452E-3</v>
      </c>
      <c r="BL80">
        <v>2.1513521671295166E-2</v>
      </c>
      <c r="BM80">
        <v>0.36987936496734619</v>
      </c>
      <c r="BN80">
        <v>0.37256467342376709</v>
      </c>
      <c r="BO80">
        <v>2.3059703409671783E-2</v>
      </c>
      <c r="BP80">
        <v>3.9626610465347767E-2</v>
      </c>
      <c r="BQ80">
        <v>0.13586339540779591</v>
      </c>
      <c r="BR80">
        <v>3.4429930150508881E-2</v>
      </c>
      <c r="BS80">
        <v>0.13958502560853958</v>
      </c>
      <c r="BT80">
        <v>0.34784775972366333</v>
      </c>
      <c r="BU80">
        <v>0.34887361526489258</v>
      </c>
      <c r="BV80">
        <v>2.0513273775577545E-2</v>
      </c>
      <c r="BW80">
        <v>5.2196183241903782E-2</v>
      </c>
      <c r="BX80">
        <v>0.12578914128243923</v>
      </c>
      <c r="BY80">
        <v>3.2303497195243835E-2</v>
      </c>
      <c r="BZ80">
        <v>0.11807150393724442</v>
      </c>
    </row>
    <row r="81" spans="1:78">
      <c r="A81">
        <v>1992</v>
      </c>
      <c r="B81">
        <v>1</v>
      </c>
      <c r="C81">
        <v>1</v>
      </c>
      <c r="D81">
        <v>0.15192624926567078</v>
      </c>
      <c r="E81">
        <v>0.20579781755805016</v>
      </c>
      <c r="F81">
        <v>0.28211812674999237</v>
      </c>
      <c r="G81">
        <v>9.4814121723175049E-2</v>
      </c>
      <c r="H81">
        <v>0.26534366607666016</v>
      </c>
      <c r="I81">
        <v>0.98055750131607056</v>
      </c>
      <c r="J81">
        <v>0.9785536527633667</v>
      </c>
      <c r="K81">
        <v>0.14909948408603668</v>
      </c>
      <c r="L81">
        <v>0.21817830577492714</v>
      </c>
      <c r="M81">
        <v>0.27345426008105278</v>
      </c>
      <c r="N81">
        <v>9.2708885669708252E-2</v>
      </c>
      <c r="O81">
        <v>0.2451094388961792</v>
      </c>
      <c r="P81">
        <v>0.64641022682189941</v>
      </c>
      <c r="Q81">
        <v>0.64253735542297363</v>
      </c>
      <c r="R81">
        <v>0.12829664349555969</v>
      </c>
      <c r="S81">
        <v>0.17321366397663951</v>
      </c>
      <c r="T81">
        <v>0.155145063996315</v>
      </c>
      <c r="U81">
        <v>6.2215350568294525E-2</v>
      </c>
      <c r="V81">
        <v>0.12366661429405212</v>
      </c>
      <c r="W81">
        <v>0.50335228443145752</v>
      </c>
      <c r="X81">
        <v>0.50181972980499268</v>
      </c>
      <c r="Y81">
        <v>0.11429114639759064</v>
      </c>
      <c r="Z81">
        <v>0.13983237906359136</v>
      </c>
      <c r="AA81">
        <v>0.11192323639988899</v>
      </c>
      <c r="AB81">
        <v>5.056358128786087E-2</v>
      </c>
      <c r="AC81">
        <v>8.5209369659423828E-2</v>
      </c>
      <c r="AD81">
        <v>0.26990514993667603</v>
      </c>
      <c r="AE81">
        <v>0.27566269040107727</v>
      </c>
      <c r="AF81">
        <v>8.1153810024261475E-2</v>
      </c>
      <c r="AG81">
        <v>7.9472714802250266E-2</v>
      </c>
      <c r="AH81">
        <v>5.2482700906693935E-2</v>
      </c>
      <c r="AI81">
        <v>2.5351690128445625E-2</v>
      </c>
      <c r="AJ81">
        <v>3.7201780825853348E-2</v>
      </c>
      <c r="AK81">
        <v>0.20536552369594574</v>
      </c>
      <c r="AL81">
        <v>0.21077144145965576</v>
      </c>
      <c r="AM81">
        <v>6.7275136709213257E-2</v>
      </c>
      <c r="AN81">
        <v>6.1652635864447802E-2</v>
      </c>
      <c r="AO81">
        <v>3.796018217690289E-2</v>
      </c>
      <c r="AP81">
        <v>1.7391525208950043E-2</v>
      </c>
      <c r="AQ81">
        <v>2.6491958647966385E-2</v>
      </c>
      <c r="AR81">
        <v>0.10903140902519226</v>
      </c>
      <c r="AS81">
        <v>0.11380806565284729</v>
      </c>
      <c r="AT81">
        <v>4.3851923197507858E-2</v>
      </c>
      <c r="AU81">
        <v>3.6162102660455275E-2</v>
      </c>
      <c r="AV81">
        <v>1.6562975652050227E-2</v>
      </c>
      <c r="AW81">
        <v>7.7997925691306591E-3</v>
      </c>
      <c r="AX81">
        <v>9.4312736764550209E-3</v>
      </c>
      <c r="AY81">
        <v>4.3885860592126846E-2</v>
      </c>
      <c r="AZ81">
        <v>4.4884409755468369E-2</v>
      </c>
      <c r="BA81">
        <v>2.0282264798879623E-2</v>
      </c>
      <c r="BB81">
        <v>1.5546050230113906E-2</v>
      </c>
      <c r="BC81">
        <v>4.2169639200437814E-3</v>
      </c>
      <c r="BD81">
        <v>3.2701510936021805E-3</v>
      </c>
      <c r="BE81">
        <v>1.5689778374508023E-3</v>
      </c>
      <c r="BF81">
        <v>1.9442498683929443E-2</v>
      </c>
      <c r="BG81">
        <v>2.1446347236633301E-2</v>
      </c>
      <c r="BH81">
        <v>2.8267651796340942E-3</v>
      </c>
      <c r="BI81">
        <v>-1.2380488216876984E-2</v>
      </c>
      <c r="BJ81">
        <v>8.6638666689395905E-3</v>
      </c>
      <c r="BK81">
        <v>2.1052360534667969E-3</v>
      </c>
      <c r="BL81">
        <v>2.0234227180480957E-2</v>
      </c>
      <c r="BM81">
        <v>0.35358977317810059</v>
      </c>
      <c r="BN81">
        <v>0.35746264457702637</v>
      </c>
      <c r="BO81">
        <v>2.3629605770111084E-2</v>
      </c>
      <c r="BP81">
        <v>3.2584153581410646E-2</v>
      </c>
      <c r="BQ81">
        <v>0.12697306275367737</v>
      </c>
      <c r="BR81">
        <v>3.2598771154880524E-2</v>
      </c>
      <c r="BS81">
        <v>0.14167705178260803</v>
      </c>
      <c r="BT81">
        <v>0.33414727449417114</v>
      </c>
      <c r="BU81">
        <v>0.33601629734039307</v>
      </c>
      <c r="BV81">
        <v>2.080284059047699E-2</v>
      </c>
      <c r="BW81">
        <v>4.496464179828763E-2</v>
      </c>
      <c r="BX81">
        <v>0.11830919608473778</v>
      </c>
      <c r="BY81">
        <v>3.0493535101413727E-2</v>
      </c>
      <c r="BZ81">
        <v>0.12144282460212708</v>
      </c>
    </row>
    <row r="82" spans="1:78">
      <c r="A82">
        <v>1993</v>
      </c>
      <c r="B82">
        <v>1</v>
      </c>
      <c r="C82">
        <v>1</v>
      </c>
      <c r="D82">
        <v>0.16109517216682434</v>
      </c>
      <c r="E82">
        <v>0.19553718902170658</v>
      </c>
      <c r="F82">
        <v>0.27600772678852081</v>
      </c>
      <c r="G82">
        <v>8.992912620306015E-2</v>
      </c>
      <c r="H82">
        <v>0.27743080258369446</v>
      </c>
      <c r="I82">
        <v>0.9817844033241272</v>
      </c>
      <c r="J82">
        <v>0.97963851690292358</v>
      </c>
      <c r="K82">
        <v>0.15806837379932404</v>
      </c>
      <c r="L82">
        <v>0.20720570906996727</v>
      </c>
      <c r="M82">
        <v>0.26903429999947548</v>
      </c>
      <c r="N82">
        <v>8.7867192924022675E-2</v>
      </c>
      <c r="O82">
        <v>0.25746458768844604</v>
      </c>
      <c r="P82">
        <v>0.64924609661102295</v>
      </c>
      <c r="Q82">
        <v>0.64571458101272583</v>
      </c>
      <c r="R82">
        <v>0.13588732481002808</v>
      </c>
      <c r="S82">
        <v>0.16896223742514849</v>
      </c>
      <c r="T82">
        <v>0.15286453440785408</v>
      </c>
      <c r="U82">
        <v>5.8372292667627335E-2</v>
      </c>
      <c r="V82">
        <v>0.12962819635868073</v>
      </c>
      <c r="W82">
        <v>0.50529944896697998</v>
      </c>
      <c r="X82">
        <v>0.50476926565170288</v>
      </c>
      <c r="Y82">
        <v>0.12074872851371765</v>
      </c>
      <c r="Z82">
        <v>0.13816875987686217</v>
      </c>
      <c r="AA82">
        <v>0.11103801243007183</v>
      </c>
      <c r="AB82">
        <v>4.6488750725984573E-2</v>
      </c>
      <c r="AC82">
        <v>8.8325046002864838E-2</v>
      </c>
      <c r="AD82">
        <v>0.2695869505405426</v>
      </c>
      <c r="AE82">
        <v>0.2768685519695282</v>
      </c>
      <c r="AF82">
        <v>8.4128528833389282E-2</v>
      </c>
      <c r="AG82">
        <v>8.0686315428465605E-2</v>
      </c>
      <c r="AH82">
        <v>5.1340940874069929E-2</v>
      </c>
      <c r="AI82">
        <v>2.2224597632884979E-2</v>
      </c>
      <c r="AJ82">
        <v>3.8488175719976425E-2</v>
      </c>
      <c r="AK82">
        <v>0.20450949668884277</v>
      </c>
      <c r="AL82">
        <v>0.21269233524799347</v>
      </c>
      <c r="AM82">
        <v>7.0654019713401794E-2</v>
      </c>
      <c r="AN82">
        <v>6.2937671900726855E-2</v>
      </c>
      <c r="AO82">
        <v>3.6725393729284406E-2</v>
      </c>
      <c r="AP82">
        <v>1.5469139441847801E-2</v>
      </c>
      <c r="AQ82">
        <v>2.690611220896244E-2</v>
      </c>
      <c r="AR82">
        <v>0.10802789032459259</v>
      </c>
      <c r="AS82">
        <v>0.11520540714263916</v>
      </c>
      <c r="AT82">
        <v>4.5279823243618011E-2</v>
      </c>
      <c r="AU82">
        <v>3.6849087817245163E-2</v>
      </c>
      <c r="AV82">
        <v>1.5878161590080708E-2</v>
      </c>
      <c r="AW82">
        <v>7.0369602181017399E-3</v>
      </c>
      <c r="AX82">
        <v>1.0161374695599079E-2</v>
      </c>
      <c r="AY82">
        <v>4.3811548501253128E-2</v>
      </c>
      <c r="AZ82">
        <v>4.6578865498304367E-2</v>
      </c>
      <c r="BA82">
        <v>2.1015090867877007E-2</v>
      </c>
      <c r="BB82">
        <v>1.5965133494319161E-2</v>
      </c>
      <c r="BC82">
        <v>4.3113066349178553E-3</v>
      </c>
      <c r="BD82">
        <v>2.8676583897322416E-3</v>
      </c>
      <c r="BE82">
        <v>2.4196766316890717E-3</v>
      </c>
      <c r="BF82">
        <v>1.8215596675872803E-2</v>
      </c>
      <c r="BG82">
        <v>2.0361483097076416E-2</v>
      </c>
      <c r="BH82">
        <v>3.0267983675003052E-3</v>
      </c>
      <c r="BI82">
        <v>-1.1668520048260689E-2</v>
      </c>
      <c r="BJ82">
        <v>6.9734267890453339E-3</v>
      </c>
      <c r="BK82">
        <v>2.0619332790374756E-3</v>
      </c>
      <c r="BL82">
        <v>1.9966214895248413E-2</v>
      </c>
      <c r="BM82">
        <v>0.35075390338897705</v>
      </c>
      <c r="BN82">
        <v>0.35428541898727417</v>
      </c>
      <c r="BO82">
        <v>2.5207847356796265E-2</v>
      </c>
      <c r="BP82">
        <v>2.6574951596558094E-2</v>
      </c>
      <c r="BQ82">
        <v>0.12314319238066673</v>
      </c>
      <c r="BR82">
        <v>3.1556833535432816E-2</v>
      </c>
      <c r="BS82">
        <v>0.14780260622501373</v>
      </c>
      <c r="BT82">
        <v>0.33253830671310425</v>
      </c>
      <c r="BU82">
        <v>0.33392393589019775</v>
      </c>
      <c r="BV82">
        <v>2.2181048989295959E-2</v>
      </c>
      <c r="BW82">
        <v>3.8243471644818783E-2</v>
      </c>
      <c r="BX82">
        <v>0.1161697655916214</v>
      </c>
      <c r="BY82">
        <v>2.949490025639534E-2</v>
      </c>
      <c r="BZ82">
        <v>0.12783639132976532</v>
      </c>
    </row>
    <row r="83" spans="1:78">
      <c r="A83">
        <v>1994</v>
      </c>
      <c r="B83">
        <v>1</v>
      </c>
      <c r="C83">
        <v>1</v>
      </c>
      <c r="D83">
        <v>0.16055333614349365</v>
      </c>
      <c r="E83">
        <v>0.19001257419586182</v>
      </c>
      <c r="F83">
        <v>0.27238171547651291</v>
      </c>
      <c r="G83">
        <v>8.9444607496261597E-2</v>
      </c>
      <c r="H83">
        <v>0.28760775923728943</v>
      </c>
      <c r="I83">
        <v>0.98365521430969238</v>
      </c>
      <c r="J83">
        <v>0.98150783777236938</v>
      </c>
      <c r="K83">
        <v>0.15749929845333099</v>
      </c>
      <c r="L83">
        <v>0.2034301795065403</v>
      </c>
      <c r="M83">
        <v>0.26569079235196114</v>
      </c>
      <c r="N83">
        <v>8.745228499174118E-2</v>
      </c>
      <c r="O83">
        <v>0.26743528246879578</v>
      </c>
      <c r="P83">
        <v>0.64931732416152954</v>
      </c>
      <c r="Q83">
        <v>0.64632618427276611</v>
      </c>
      <c r="R83">
        <v>0.13590390980243683</v>
      </c>
      <c r="S83">
        <v>0.16901467088609934</v>
      </c>
      <c r="T83">
        <v>0.14933544397354126</v>
      </c>
      <c r="U83">
        <v>5.743282288312912E-2</v>
      </c>
      <c r="V83">
        <v>0.13463935256004333</v>
      </c>
      <c r="W83">
        <v>0.50459843873977661</v>
      </c>
      <c r="X83">
        <v>0.50456899404525757</v>
      </c>
      <c r="Y83">
        <v>0.12178077548742294</v>
      </c>
      <c r="Z83">
        <v>0.1392074953764677</v>
      </c>
      <c r="AA83">
        <v>0.1069652009755373</v>
      </c>
      <c r="AB83">
        <v>4.5414179563522339E-2</v>
      </c>
      <c r="AC83">
        <v>9.1201364994049072E-2</v>
      </c>
      <c r="AD83">
        <v>0.26914560794830322</v>
      </c>
      <c r="AE83">
        <v>0.27605798840522766</v>
      </c>
      <c r="AF83">
        <v>8.6171291768550873E-2</v>
      </c>
      <c r="AG83">
        <v>8.183826005551964E-2</v>
      </c>
      <c r="AH83">
        <v>4.8883672337979078E-2</v>
      </c>
      <c r="AI83">
        <v>2.194112166762352E-2</v>
      </c>
      <c r="AJ83">
        <v>3.7223648279905319E-2</v>
      </c>
      <c r="AK83">
        <v>0.20457166433334351</v>
      </c>
      <c r="AL83">
        <v>0.21231438219547272</v>
      </c>
      <c r="AM83">
        <v>7.2643391788005829E-2</v>
      </c>
      <c r="AN83">
        <v>6.4403221127577126E-2</v>
      </c>
      <c r="AO83">
        <v>3.412900771945715E-2</v>
      </c>
      <c r="AP83">
        <v>1.4916524291038513E-2</v>
      </c>
      <c r="AQ83">
        <v>2.6222243905067444E-2</v>
      </c>
      <c r="AR83">
        <v>0.10804998129606247</v>
      </c>
      <c r="AS83">
        <v>0.11425328254699707</v>
      </c>
      <c r="AT83">
        <v>4.6938482671976089E-2</v>
      </c>
      <c r="AU83">
        <v>3.8310422285576351E-2</v>
      </c>
      <c r="AV83">
        <v>1.4037888962775469E-2</v>
      </c>
      <c r="AW83">
        <v>6.4777960069477558E-3</v>
      </c>
      <c r="AX83">
        <v>8.4886960685253143E-3</v>
      </c>
      <c r="AY83">
        <v>4.3594986200332642E-2</v>
      </c>
      <c r="AZ83">
        <v>4.5499570667743683E-2</v>
      </c>
      <c r="BA83">
        <v>2.1241458132863045E-2</v>
      </c>
      <c r="BB83">
        <v>1.7458682739743381E-2</v>
      </c>
      <c r="BC83">
        <v>3.2794417347759008E-3</v>
      </c>
      <c r="BD83">
        <v>2.391153248026967E-3</v>
      </c>
      <c r="BE83">
        <v>1.1288368841633201E-3</v>
      </c>
      <c r="BF83">
        <v>1.6344785690307617E-2</v>
      </c>
      <c r="BG83">
        <v>1.8492162227630615E-2</v>
      </c>
      <c r="BH83">
        <v>3.0540376901626587E-3</v>
      </c>
      <c r="BI83">
        <v>-1.3417605310678482E-2</v>
      </c>
      <c r="BJ83">
        <v>6.6909231245517731E-3</v>
      </c>
      <c r="BK83">
        <v>1.9923225045204163E-3</v>
      </c>
      <c r="BL83">
        <v>2.0172476768493652E-2</v>
      </c>
      <c r="BM83">
        <v>0.35068267583847046</v>
      </c>
      <c r="BN83">
        <v>0.35367381572723389</v>
      </c>
      <c r="BO83">
        <v>2.4649426341056824E-2</v>
      </c>
      <c r="BP83">
        <v>2.0997903309762478E-2</v>
      </c>
      <c r="BQ83">
        <v>0.12304627150297165</v>
      </c>
      <c r="BR83">
        <v>3.2011784613132477E-2</v>
      </c>
      <c r="BS83">
        <v>0.15296840667724609</v>
      </c>
      <c r="BT83">
        <v>0.33433789014816284</v>
      </c>
      <c r="BU83">
        <v>0.33518165349960327</v>
      </c>
      <c r="BV83">
        <v>2.1595388650894165E-2</v>
      </c>
      <c r="BW83">
        <v>3.441550862044096E-2</v>
      </c>
      <c r="BX83">
        <v>0.11635534837841988</v>
      </c>
      <c r="BY83">
        <v>3.0019462108612061E-2</v>
      </c>
      <c r="BZ83">
        <v>0.13279592990875244</v>
      </c>
    </row>
    <row r="84" spans="1:78">
      <c r="A84">
        <v>1995</v>
      </c>
      <c r="B84">
        <v>1</v>
      </c>
      <c r="C84">
        <v>1</v>
      </c>
      <c r="D84">
        <v>0.17192293703556061</v>
      </c>
      <c r="E84">
        <v>0.17700819484889507</v>
      </c>
      <c r="F84">
        <v>0.26275808364152908</v>
      </c>
      <c r="G84">
        <v>8.8094949722290039E-2</v>
      </c>
      <c r="H84">
        <v>0.30021584033966064</v>
      </c>
      <c r="I84">
        <v>0.98575687408447266</v>
      </c>
      <c r="J84">
        <v>0.983387291431427</v>
      </c>
      <c r="K84">
        <v>0.16862006485462189</v>
      </c>
      <c r="L84">
        <v>0.19302749261260033</v>
      </c>
      <c r="M84">
        <v>0.25602345913648605</v>
      </c>
      <c r="N84">
        <v>8.6089737713336945E-2</v>
      </c>
      <c r="O84">
        <v>0.2796265184879303</v>
      </c>
      <c r="P84">
        <v>0.65220904350280762</v>
      </c>
      <c r="Q84">
        <v>0.65004730224609375</v>
      </c>
      <c r="R84">
        <v>0.14600192010402679</v>
      </c>
      <c r="S84">
        <v>0.16266778716817498</v>
      </c>
      <c r="T84">
        <v>0.14333579689264297</v>
      </c>
      <c r="U84">
        <v>5.6002061814069748E-2</v>
      </c>
      <c r="V84">
        <v>0.1420397162437439</v>
      </c>
      <c r="W84">
        <v>0.50626206398010254</v>
      </c>
      <c r="X84">
        <v>0.50688803195953369</v>
      </c>
      <c r="Y84">
        <v>0.13021552562713623</v>
      </c>
      <c r="Z84">
        <v>0.13266897853463888</v>
      </c>
      <c r="AA84">
        <v>0.10307721234858036</v>
      </c>
      <c r="AB84">
        <v>4.5016881078481674E-2</v>
      </c>
      <c r="AC84">
        <v>9.5909416675567627E-2</v>
      </c>
      <c r="AD84">
        <v>0.26981478929519653</v>
      </c>
      <c r="AE84">
        <v>0.27918201684951782</v>
      </c>
      <c r="AF84">
        <v>9.2394702136516571E-2</v>
      </c>
      <c r="AG84">
        <v>7.7874323003925383E-2</v>
      </c>
      <c r="AH84">
        <v>4.6158824115991592E-2</v>
      </c>
      <c r="AI84">
        <v>2.2116454318165779E-2</v>
      </c>
      <c r="AJ84">
        <v>4.063771665096283E-2</v>
      </c>
      <c r="AK84">
        <v>0.20536836981773376</v>
      </c>
      <c r="AL84">
        <v>0.21531835198402405</v>
      </c>
      <c r="AM84">
        <v>7.7982529997825623E-2</v>
      </c>
      <c r="AN84">
        <v>6.1436179908923805E-2</v>
      </c>
      <c r="AO84">
        <v>3.2779939007014036E-2</v>
      </c>
      <c r="AP84">
        <v>1.5744401142001152E-2</v>
      </c>
      <c r="AQ84">
        <v>2.7375299483537674E-2</v>
      </c>
      <c r="AR84">
        <v>0.10949701070785522</v>
      </c>
      <c r="AS84">
        <v>0.11639747768640518</v>
      </c>
      <c r="AT84">
        <v>5.0052054226398468E-2</v>
      </c>
      <c r="AU84">
        <v>3.6955511881387793E-2</v>
      </c>
      <c r="AV84">
        <v>1.3784079812467098E-2</v>
      </c>
      <c r="AW84">
        <v>6.8098125047981739E-3</v>
      </c>
      <c r="AX84">
        <v>8.7960222736001015E-3</v>
      </c>
      <c r="AY84">
        <v>4.4817499816417694E-2</v>
      </c>
      <c r="AZ84">
        <v>4.6721987426280975E-2</v>
      </c>
      <c r="BA84">
        <v>2.3038828745484352E-2</v>
      </c>
      <c r="BB84">
        <v>1.669299053355644E-2</v>
      </c>
      <c r="BC84">
        <v>3.2164240255951881E-3</v>
      </c>
      <c r="BD84">
        <v>2.5038686580955982E-3</v>
      </c>
      <c r="BE84">
        <v>1.269875094294548E-3</v>
      </c>
      <c r="BF84">
        <v>1.4243125915527344E-2</v>
      </c>
      <c r="BG84">
        <v>1.6612708568572998E-2</v>
      </c>
      <c r="BH84">
        <v>3.3028721809387207E-3</v>
      </c>
      <c r="BI84">
        <v>-1.6019297763705254E-2</v>
      </c>
      <c r="BJ84">
        <v>6.7346245050430298E-3</v>
      </c>
      <c r="BK84">
        <v>2.0052120089530945E-3</v>
      </c>
      <c r="BL84">
        <v>2.0589321851730347E-2</v>
      </c>
      <c r="BM84">
        <v>0.34779095649719238</v>
      </c>
      <c r="BN84">
        <v>0.34995269775390625</v>
      </c>
      <c r="BO84">
        <v>2.5921016931533813E-2</v>
      </c>
      <c r="BP84">
        <v>1.4340407680720091E-2</v>
      </c>
      <c r="BQ84">
        <v>0.11942228674888611</v>
      </c>
      <c r="BR84">
        <v>3.2092887908220291E-2</v>
      </c>
      <c r="BS84">
        <v>0.15817612409591675</v>
      </c>
      <c r="BT84">
        <v>0.33354783058166504</v>
      </c>
      <c r="BU84">
        <v>0.33333998918533325</v>
      </c>
      <c r="BV84">
        <v>2.2618144750595093E-2</v>
      </c>
      <c r="BW84">
        <v>3.0359705444425344E-2</v>
      </c>
      <c r="BX84">
        <v>0.11268766224384308</v>
      </c>
      <c r="BY84">
        <v>3.0087675899267197E-2</v>
      </c>
      <c r="BZ84">
        <v>0.1375868022441864</v>
      </c>
    </row>
    <row r="85" spans="1:78">
      <c r="A85">
        <v>1996</v>
      </c>
      <c r="B85">
        <v>1</v>
      </c>
      <c r="C85">
        <v>1</v>
      </c>
      <c r="D85">
        <v>0.18767033517360687</v>
      </c>
      <c r="E85">
        <v>0.1612883135676384</v>
      </c>
      <c r="F85">
        <v>0.24957404658198357</v>
      </c>
      <c r="G85">
        <v>8.4639392793178558E-2</v>
      </c>
      <c r="H85">
        <v>0.3168279230594635</v>
      </c>
      <c r="I85">
        <v>0.98709076642990112</v>
      </c>
      <c r="J85">
        <v>0.98504918813705444</v>
      </c>
      <c r="K85">
        <v>0.18458162248134613</v>
      </c>
      <c r="L85">
        <v>0.17869400978088379</v>
      </c>
      <c r="M85">
        <v>0.24287285655736923</v>
      </c>
      <c r="N85">
        <v>8.2704029977321625E-2</v>
      </c>
      <c r="O85">
        <v>0.29619666934013367</v>
      </c>
      <c r="P85">
        <v>0.65499621629714966</v>
      </c>
      <c r="Q85">
        <v>0.65442448854446411</v>
      </c>
      <c r="R85">
        <v>0.16113604605197906</v>
      </c>
      <c r="S85">
        <v>0.15196427144110203</v>
      </c>
      <c r="T85">
        <v>0.13463174737989902</v>
      </c>
      <c r="U85">
        <v>5.3726717829704285E-2</v>
      </c>
      <c r="V85">
        <v>0.15296567976474762</v>
      </c>
      <c r="W85">
        <v>0.51012730598449707</v>
      </c>
      <c r="X85">
        <v>0.51278644800186157</v>
      </c>
      <c r="Y85">
        <v>0.14456050097942352</v>
      </c>
      <c r="Z85">
        <v>0.12333997525274754</v>
      </c>
      <c r="AA85">
        <v>9.6657378599047661E-2</v>
      </c>
      <c r="AB85">
        <v>4.3231960386037827E-2</v>
      </c>
      <c r="AC85">
        <v>0.10499661415815353</v>
      </c>
      <c r="AD85">
        <v>0.2727140486240387</v>
      </c>
      <c r="AE85">
        <v>0.28577533364295959</v>
      </c>
      <c r="AF85">
        <v>0.10424413532018661</v>
      </c>
      <c r="AG85">
        <v>7.2616938734427094E-2</v>
      </c>
      <c r="AH85">
        <v>4.3344962410628796E-2</v>
      </c>
      <c r="AI85">
        <v>2.158484049141407E-2</v>
      </c>
      <c r="AJ85">
        <v>4.3984442949295044E-2</v>
      </c>
      <c r="AK85">
        <v>0.2074897438287735</v>
      </c>
      <c r="AL85">
        <v>0.22224614024162292</v>
      </c>
      <c r="AM85">
        <v>8.9072786271572113E-2</v>
      </c>
      <c r="AN85">
        <v>5.7808913639746606E-2</v>
      </c>
      <c r="AO85">
        <v>3.0617762822657824E-2</v>
      </c>
      <c r="AP85">
        <v>1.5634449198842049E-2</v>
      </c>
      <c r="AQ85">
        <v>2.9112227261066437E-2</v>
      </c>
      <c r="AR85">
        <v>0.1116652712225914</v>
      </c>
      <c r="AS85">
        <v>0.1225351095199585</v>
      </c>
      <c r="AT85">
        <v>5.8179110288619995E-2</v>
      </c>
      <c r="AU85">
        <v>3.4136516725993715E-2</v>
      </c>
      <c r="AV85">
        <v>1.2645919807255268E-2</v>
      </c>
      <c r="AW85">
        <v>7.4390945956110954E-3</v>
      </c>
      <c r="AX85">
        <v>1.013446319848299E-2</v>
      </c>
      <c r="AY85">
        <v>4.6162459999322891E-2</v>
      </c>
      <c r="AZ85">
        <v>5.0237655639648438E-2</v>
      </c>
      <c r="BA85">
        <v>2.7162281796336174E-2</v>
      </c>
      <c r="BB85">
        <v>1.5411036975820025E-2</v>
      </c>
      <c r="BC85">
        <v>3.099402878433466E-3</v>
      </c>
      <c r="BD85">
        <v>2.9692891985177994E-3</v>
      </c>
      <c r="BE85">
        <v>1.5956443967297673E-3</v>
      </c>
      <c r="BF85">
        <v>1.2909233570098877E-2</v>
      </c>
      <c r="BG85">
        <v>1.4950811862945557E-2</v>
      </c>
      <c r="BH85">
        <v>3.0887126922607422E-3</v>
      </c>
      <c r="BI85">
        <v>-1.7405696213245392E-2</v>
      </c>
      <c r="BJ85">
        <v>6.7011900246143341E-3</v>
      </c>
      <c r="BK85">
        <v>1.9353628158569336E-3</v>
      </c>
      <c r="BL85">
        <v>2.0631253719329834E-2</v>
      </c>
      <c r="BM85">
        <v>0.34500378370285034</v>
      </c>
      <c r="BN85">
        <v>0.34557551145553589</v>
      </c>
      <c r="BO85">
        <v>2.6534289121627808E-2</v>
      </c>
      <c r="BP85">
        <v>9.3240421265363693E-3</v>
      </c>
      <c r="BQ85">
        <v>0.11494229920208454</v>
      </c>
      <c r="BR85">
        <v>3.0912674963474274E-2</v>
      </c>
      <c r="BS85">
        <v>0.16386224329471588</v>
      </c>
      <c r="BT85">
        <v>0.33209455013275146</v>
      </c>
      <c r="BU85">
        <v>0.33062469959259033</v>
      </c>
      <c r="BV85">
        <v>2.3445576429367065E-2</v>
      </c>
      <c r="BW85">
        <v>2.6729738339781761E-2</v>
      </c>
      <c r="BX85">
        <v>0.10824110917747021</v>
      </c>
      <c r="BY85">
        <v>2.897731214761734E-2</v>
      </c>
      <c r="BZ85">
        <v>0.14323098957538605</v>
      </c>
    </row>
    <row r="86" spans="1:78">
      <c r="A86">
        <v>1997</v>
      </c>
      <c r="B86">
        <v>1</v>
      </c>
      <c r="C86">
        <v>1</v>
      </c>
      <c r="D86">
        <v>0.20405781269073486</v>
      </c>
      <c r="E86">
        <v>0.14730480499565601</v>
      </c>
      <c r="F86">
        <v>0.23711292445659637</v>
      </c>
      <c r="G86">
        <v>8.2971811294555664E-2</v>
      </c>
      <c r="H86">
        <v>0.32855263352394104</v>
      </c>
      <c r="I86">
        <v>0.98971211910247803</v>
      </c>
      <c r="J86">
        <v>0.98765748739242554</v>
      </c>
      <c r="K86">
        <v>0.20083250105381012</v>
      </c>
      <c r="L86">
        <v>0.16511934529989958</v>
      </c>
      <c r="M86">
        <v>0.23185710236430168</v>
      </c>
      <c r="N86">
        <v>8.1075385212898254E-2</v>
      </c>
      <c r="O86">
        <v>0.30877318978309631</v>
      </c>
      <c r="P86">
        <v>0.66130924224853516</v>
      </c>
      <c r="Q86">
        <v>0.65985316038131714</v>
      </c>
      <c r="R86">
        <v>0.17487366497516632</v>
      </c>
      <c r="S86">
        <v>0.14205480366945267</v>
      </c>
      <c r="T86">
        <v>0.12837691605091095</v>
      </c>
      <c r="U86">
        <v>5.225653201341629E-2</v>
      </c>
      <c r="V86">
        <v>0.16229124367237091</v>
      </c>
      <c r="W86">
        <v>0.5176050066947937</v>
      </c>
      <c r="X86">
        <v>0.52112782001495361</v>
      </c>
      <c r="Y86">
        <v>0.15723367035388947</v>
      </c>
      <c r="Z86">
        <v>0.11572694405913353</v>
      </c>
      <c r="AA86">
        <v>9.3043766915798187E-2</v>
      </c>
      <c r="AB86">
        <v>4.2162206023931503E-2</v>
      </c>
      <c r="AC86">
        <v>0.11296120285987854</v>
      </c>
      <c r="AD86">
        <v>0.28011316061019897</v>
      </c>
      <c r="AE86">
        <v>0.29462435841560364</v>
      </c>
      <c r="AF86">
        <v>0.11345864087343216</v>
      </c>
      <c r="AG86">
        <v>6.8878418707754463E-2</v>
      </c>
      <c r="AH86">
        <v>4.2061755899339914E-2</v>
      </c>
      <c r="AI86">
        <v>2.1857328712940216E-2</v>
      </c>
      <c r="AJ86">
        <v>4.8368204385042191E-2</v>
      </c>
      <c r="AK86">
        <v>0.2154763787984848</v>
      </c>
      <c r="AL86">
        <v>0.23266568779945374</v>
      </c>
      <c r="AM86">
        <v>9.6969418227672577E-2</v>
      </c>
      <c r="AN86">
        <v>5.4883982200408354E-2</v>
      </c>
      <c r="AO86">
        <v>3.0130680650472641E-2</v>
      </c>
      <c r="AP86">
        <v>1.6019115224480629E-2</v>
      </c>
      <c r="AQ86">
        <v>3.4662485122680664E-2</v>
      </c>
      <c r="AR86">
        <v>0.11673976480960846</v>
      </c>
      <c r="AS86">
        <v>0.12992854416370392</v>
      </c>
      <c r="AT86">
        <v>6.2750242650508881E-2</v>
      </c>
      <c r="AU86">
        <v>3.2949863911198918E-2</v>
      </c>
      <c r="AV86">
        <v>1.2156370561569929E-2</v>
      </c>
      <c r="AW86">
        <v>7.7310712076723576E-3</v>
      </c>
      <c r="AX86">
        <v>1.4340998604893684E-2</v>
      </c>
      <c r="AY86">
        <v>4.7778993844985962E-2</v>
      </c>
      <c r="AZ86">
        <v>5.3000856190919876E-2</v>
      </c>
      <c r="BA86">
        <v>2.9230032116174698E-2</v>
      </c>
      <c r="BB86">
        <v>1.5397049633975257E-2</v>
      </c>
      <c r="BC86">
        <v>2.9258863069117069E-3</v>
      </c>
      <c r="BD86">
        <v>3.1172703020274639E-3</v>
      </c>
      <c r="BE86">
        <v>2.3306175135076046E-3</v>
      </c>
      <c r="BF86">
        <v>1.0287880897521973E-2</v>
      </c>
      <c r="BG86">
        <v>1.2342512607574463E-2</v>
      </c>
      <c r="BH86">
        <v>3.2253116369247437E-3</v>
      </c>
      <c r="BI86">
        <v>-1.7814540304243565E-2</v>
      </c>
      <c r="BJ86">
        <v>5.255822092294693E-3</v>
      </c>
      <c r="BK86">
        <v>1.8964260816574097E-3</v>
      </c>
      <c r="BL86">
        <v>1.9779443740844727E-2</v>
      </c>
      <c r="BM86">
        <v>0.33869075775146484</v>
      </c>
      <c r="BN86">
        <v>0.34014683961868286</v>
      </c>
      <c r="BO86">
        <v>2.9184147715568542E-2</v>
      </c>
      <c r="BP86">
        <v>5.2500013262033463E-3</v>
      </c>
      <c r="BQ86">
        <v>0.10873600840568542</v>
      </c>
      <c r="BR86">
        <v>3.0715279281139374E-2</v>
      </c>
      <c r="BS86">
        <v>0.16626138985157013</v>
      </c>
      <c r="BT86">
        <v>0.32840287685394287</v>
      </c>
      <c r="BU86">
        <v>0.3278043270111084</v>
      </c>
      <c r="BV86">
        <v>2.5958836078643799E-2</v>
      </c>
      <c r="BW86">
        <v>2.3064541630446911E-2</v>
      </c>
      <c r="BX86">
        <v>0.10348018631339073</v>
      </c>
      <c r="BY86">
        <v>2.8818853199481964E-2</v>
      </c>
      <c r="BZ86">
        <v>0.1464819461107254</v>
      </c>
    </row>
    <row r="87" spans="1:78">
      <c r="A87">
        <v>1998</v>
      </c>
      <c r="B87">
        <v>1</v>
      </c>
      <c r="C87">
        <v>1</v>
      </c>
      <c r="D87">
        <v>0.22760695219039917</v>
      </c>
      <c r="E87">
        <v>0.1307915598154068</v>
      </c>
      <c r="F87">
        <v>0.22522901371121407</v>
      </c>
      <c r="G87">
        <v>8.1532180309295654E-2</v>
      </c>
      <c r="H87">
        <v>0.33484029769897461</v>
      </c>
      <c r="I87">
        <v>0.9901803731918335</v>
      </c>
      <c r="J87">
        <v>0.98778098821640015</v>
      </c>
      <c r="K87">
        <v>0.22411046922206879</v>
      </c>
      <c r="L87">
        <v>0.14798906352370977</v>
      </c>
      <c r="M87">
        <v>0.22060923278331757</v>
      </c>
      <c r="N87">
        <v>7.9486683011054993E-2</v>
      </c>
      <c r="O87">
        <v>0.31558555364608765</v>
      </c>
      <c r="P87">
        <v>0.67181825637817383</v>
      </c>
      <c r="Q87">
        <v>0.66791385412216187</v>
      </c>
      <c r="R87">
        <v>0.19676686823368073</v>
      </c>
      <c r="S87">
        <v>0.12818743148818612</v>
      </c>
      <c r="T87">
        <v>0.12307656370103359</v>
      </c>
      <c r="U87">
        <v>5.2271358668804169E-2</v>
      </c>
      <c r="V87">
        <v>0.16761165857315063</v>
      </c>
      <c r="W87">
        <v>0.53148812055587769</v>
      </c>
      <c r="X87">
        <v>0.53208839893341064</v>
      </c>
      <c r="Y87">
        <v>0.17781811952590942</v>
      </c>
      <c r="Z87">
        <v>0.10449387389235198</v>
      </c>
      <c r="AA87">
        <v>8.7659373879432678E-2</v>
      </c>
      <c r="AB87">
        <v>4.1754897683858871E-2</v>
      </c>
      <c r="AC87">
        <v>0.12036211788654327</v>
      </c>
      <c r="AD87">
        <v>0.29332873225212097</v>
      </c>
      <c r="AE87">
        <v>0.30704393982887268</v>
      </c>
      <c r="AF87">
        <v>0.13010600209236145</v>
      </c>
      <c r="AG87">
        <v>6.2968505604658276E-2</v>
      </c>
      <c r="AH87">
        <v>3.862994909286499E-2</v>
      </c>
      <c r="AI87">
        <v>2.0706821233034134E-2</v>
      </c>
      <c r="AJ87">
        <v>5.4632648825645447E-2</v>
      </c>
      <c r="AK87">
        <v>0.22537855803966522</v>
      </c>
      <c r="AL87">
        <v>0.24051523208618164</v>
      </c>
      <c r="AM87">
        <v>0.11089178174734116</v>
      </c>
      <c r="AN87">
        <v>5.0653837359277532E-2</v>
      </c>
      <c r="AO87">
        <v>2.6810992509126663E-2</v>
      </c>
      <c r="AP87">
        <v>1.4942624606192112E-2</v>
      </c>
      <c r="AQ87">
        <v>3.7215996533632278E-2</v>
      </c>
      <c r="AR87">
        <v>0.12283840775489807</v>
      </c>
      <c r="AS87">
        <v>0.13644117116928101</v>
      </c>
      <c r="AT87">
        <v>7.352893054485321E-2</v>
      </c>
      <c r="AU87">
        <v>3.1312277191318572E-2</v>
      </c>
      <c r="AV87">
        <v>1.1352465720847249E-2</v>
      </c>
      <c r="AW87">
        <v>7.3607307858765125E-3</v>
      </c>
      <c r="AX87">
        <v>1.2886767275631428E-2</v>
      </c>
      <c r="AY87">
        <v>5.101843923330307E-2</v>
      </c>
      <c r="AZ87">
        <v>5.5999241769313812E-2</v>
      </c>
      <c r="BA87">
        <v>3.3407371491193771E-2</v>
      </c>
      <c r="BB87">
        <v>1.4607583884753694E-2</v>
      </c>
      <c r="BC87">
        <v>2.90878233499825E-3</v>
      </c>
      <c r="BD87">
        <v>2.8248359449207783E-3</v>
      </c>
      <c r="BE87">
        <v>2.2506702225655317E-3</v>
      </c>
      <c r="BF87">
        <v>9.8196268081665039E-3</v>
      </c>
      <c r="BG87">
        <v>1.2219011783599854E-2</v>
      </c>
      <c r="BH87">
        <v>3.4964829683303833E-3</v>
      </c>
      <c r="BI87">
        <v>-1.7197503708302975E-2</v>
      </c>
      <c r="BJ87">
        <v>4.6197809278964996E-3</v>
      </c>
      <c r="BK87">
        <v>2.0454972982406616E-3</v>
      </c>
      <c r="BL87">
        <v>1.9254744052886963E-2</v>
      </c>
      <c r="BM87">
        <v>0.32818174362182617</v>
      </c>
      <c r="BN87">
        <v>0.33208614587783813</v>
      </c>
      <c r="BO87">
        <v>3.0840083956718445E-2</v>
      </c>
      <c r="BP87">
        <v>2.6041283272206783E-3</v>
      </c>
      <c r="BQ87">
        <v>0.10215245001018047</v>
      </c>
      <c r="BR87">
        <v>2.9260821640491486E-2</v>
      </c>
      <c r="BS87">
        <v>0.16722863912582397</v>
      </c>
      <c r="BT87">
        <v>0.31836211681365967</v>
      </c>
      <c r="BU87">
        <v>0.31986713409423828</v>
      </c>
      <c r="BV87">
        <v>2.7343600988388062E-2</v>
      </c>
      <c r="BW87">
        <v>1.9801632035523653E-2</v>
      </c>
      <c r="BX87">
        <v>9.7532669082283974E-2</v>
      </c>
      <c r="BY87">
        <v>2.7215324342250824E-2</v>
      </c>
      <c r="BZ87">
        <v>0.14797389507293701</v>
      </c>
    </row>
    <row r="88" spans="1:78">
      <c r="A88">
        <v>1999</v>
      </c>
      <c r="B88">
        <v>1</v>
      </c>
      <c r="C88">
        <v>1</v>
      </c>
      <c r="D88">
        <v>0.25184768438339233</v>
      </c>
      <c r="E88">
        <v>0.11669815983623266</v>
      </c>
      <c r="F88">
        <v>0.21668050438165665</v>
      </c>
      <c r="G88">
        <v>7.7112451195716858E-2</v>
      </c>
      <c r="H88">
        <v>0.33766120672225952</v>
      </c>
      <c r="I88">
        <v>0.98904359340667725</v>
      </c>
      <c r="J88">
        <v>0.98564368486404419</v>
      </c>
      <c r="K88">
        <v>0.24723710119724274</v>
      </c>
      <c r="L88">
        <v>0.13379213213920593</v>
      </c>
      <c r="M88">
        <v>0.21055086702108383</v>
      </c>
      <c r="N88">
        <v>7.5033172965049744E-2</v>
      </c>
      <c r="O88">
        <v>0.31903040409088135</v>
      </c>
      <c r="P88">
        <v>0.67537009716033936</v>
      </c>
      <c r="Q88">
        <v>0.67031300067901611</v>
      </c>
      <c r="R88">
        <v>0.21626532077789307</v>
      </c>
      <c r="S88">
        <v>0.11746759107336402</v>
      </c>
      <c r="T88">
        <v>0.11350618489086628</v>
      </c>
      <c r="U88">
        <v>4.9645204097032547E-2</v>
      </c>
      <c r="V88">
        <v>0.17342869937419891</v>
      </c>
      <c r="W88">
        <v>0.53723299503326416</v>
      </c>
      <c r="X88">
        <v>0.53788918256759644</v>
      </c>
      <c r="Y88">
        <v>0.1941530704498291</v>
      </c>
      <c r="Z88">
        <v>9.7231822088360786E-2</v>
      </c>
      <c r="AA88">
        <v>8.1247426569461823E-2</v>
      </c>
      <c r="AB88">
        <v>3.9889797568321228E-2</v>
      </c>
      <c r="AC88">
        <v>0.12536707520484924</v>
      </c>
      <c r="AD88">
        <v>0.30014041066169739</v>
      </c>
      <c r="AE88">
        <v>0.31470489501953125</v>
      </c>
      <c r="AF88">
        <v>0.13996359705924988</v>
      </c>
      <c r="AG88">
        <v>5.8913497778121382E-2</v>
      </c>
      <c r="AH88">
        <v>3.5264851991087198E-2</v>
      </c>
      <c r="AI88">
        <v>2.0438384264707565E-2</v>
      </c>
      <c r="AJ88">
        <v>6.0124576091766357E-2</v>
      </c>
      <c r="AK88">
        <v>0.23164448142051697</v>
      </c>
      <c r="AL88">
        <v>0.24849775433540344</v>
      </c>
      <c r="AM88">
        <v>0.11865536868572235</v>
      </c>
      <c r="AN88">
        <v>4.7371985507197678E-2</v>
      </c>
      <c r="AO88">
        <v>2.4479671381413937E-2</v>
      </c>
      <c r="AP88">
        <v>1.5088359825313091E-2</v>
      </c>
      <c r="AQ88">
        <v>4.2902372777462006E-2</v>
      </c>
      <c r="AR88">
        <v>0.12746109068393707</v>
      </c>
      <c r="AS88">
        <v>0.14153069257736206</v>
      </c>
      <c r="AT88">
        <v>7.756485790014267E-2</v>
      </c>
      <c r="AU88">
        <v>2.9786390688968822E-2</v>
      </c>
      <c r="AV88">
        <v>1.0020810412243009E-2</v>
      </c>
      <c r="AW88">
        <v>7.5932652689516544E-3</v>
      </c>
      <c r="AX88">
        <v>1.6565373167395592E-2</v>
      </c>
      <c r="AY88">
        <v>5.4087251424789429E-2</v>
      </c>
      <c r="AZ88">
        <v>5.850214883685112E-2</v>
      </c>
      <c r="BA88">
        <v>3.4838464111089706E-2</v>
      </c>
      <c r="BB88">
        <v>1.3745404437031539E-2</v>
      </c>
      <c r="BC88">
        <v>2.3135123774409294E-3</v>
      </c>
      <c r="BD88">
        <v>3.1271546613425016E-3</v>
      </c>
      <c r="BE88">
        <v>4.4776154682040215E-3</v>
      </c>
      <c r="BF88">
        <v>1.0956406593322754E-2</v>
      </c>
      <c r="BG88">
        <v>1.4356315135955811E-2</v>
      </c>
      <c r="BH88">
        <v>4.6105831861495972E-3</v>
      </c>
      <c r="BI88">
        <v>-1.709397230297327E-2</v>
      </c>
      <c r="BJ88">
        <v>6.1296373605728149E-3</v>
      </c>
      <c r="BK88">
        <v>2.0792782306671143E-3</v>
      </c>
      <c r="BL88">
        <v>1.8630802631378174E-2</v>
      </c>
      <c r="BM88">
        <v>0.32462990283966064</v>
      </c>
      <c r="BN88">
        <v>0.32968699932098389</v>
      </c>
      <c r="BO88">
        <v>3.5582363605499268E-2</v>
      </c>
      <c r="BP88">
        <v>-7.6943123713135719E-4</v>
      </c>
      <c r="BQ88">
        <v>0.10317431949079037</v>
      </c>
      <c r="BR88">
        <v>2.7467247098684311E-2</v>
      </c>
      <c r="BS88">
        <v>0.16423250734806061</v>
      </c>
      <c r="BT88">
        <v>0.31367349624633789</v>
      </c>
      <c r="BU88">
        <v>0.31533068418502808</v>
      </c>
      <c r="BV88">
        <v>3.097178041934967E-2</v>
      </c>
      <c r="BW88">
        <v>1.6324541065841913E-2</v>
      </c>
      <c r="BX88">
        <v>9.7044682130217552E-2</v>
      </c>
      <c r="BY88">
        <v>2.5387968868017197E-2</v>
      </c>
      <c r="BZ88">
        <v>0.14560170471668243</v>
      </c>
    </row>
    <row r="89" spans="1:78">
      <c r="A89">
        <v>2000</v>
      </c>
      <c r="B89">
        <v>1</v>
      </c>
      <c r="C89">
        <v>1</v>
      </c>
      <c r="D89">
        <v>0.24597561359405518</v>
      </c>
      <c r="E89">
        <v>0.10844856966286898</v>
      </c>
      <c r="F89">
        <v>0.23090353980660439</v>
      </c>
      <c r="G89">
        <v>7.8152753412723541E-2</v>
      </c>
      <c r="H89">
        <v>0.3365195095539093</v>
      </c>
      <c r="I89">
        <v>0.98902791738510132</v>
      </c>
      <c r="J89">
        <v>0.9861912727355957</v>
      </c>
      <c r="K89">
        <v>0.24178116023540497</v>
      </c>
      <c r="L89">
        <v>0.12722083274275064</v>
      </c>
      <c r="M89">
        <v>0.22370045632123947</v>
      </c>
      <c r="N89">
        <v>7.5929082930088043E-2</v>
      </c>
      <c r="O89">
        <v>0.31755974888801575</v>
      </c>
      <c r="P89">
        <v>0.67500931024551392</v>
      </c>
      <c r="Q89">
        <v>0.67375773191452026</v>
      </c>
      <c r="R89">
        <v>0.21426936984062195</v>
      </c>
      <c r="S89">
        <v>0.11329264380037785</v>
      </c>
      <c r="T89">
        <v>0.12086682952940464</v>
      </c>
      <c r="U89">
        <v>5.1489736884832382E-2</v>
      </c>
      <c r="V89">
        <v>0.17383913695812225</v>
      </c>
      <c r="W89">
        <v>0.53738045692443848</v>
      </c>
      <c r="X89">
        <v>0.54337042570114136</v>
      </c>
      <c r="Y89">
        <v>0.19481489062309265</v>
      </c>
      <c r="Z89">
        <v>9.5239396439865232E-2</v>
      </c>
      <c r="AA89">
        <v>8.5099324584007263E-2</v>
      </c>
      <c r="AB89">
        <v>4.1597958654165268E-2</v>
      </c>
      <c r="AC89">
        <v>0.1266188770532608</v>
      </c>
      <c r="AD89">
        <v>0.3021070659160614</v>
      </c>
      <c r="AE89">
        <v>0.32299152016639709</v>
      </c>
      <c r="AF89">
        <v>0.14409559965133667</v>
      </c>
      <c r="AG89">
        <v>5.8884416881483048E-2</v>
      </c>
      <c r="AH89">
        <v>3.6807635799050331E-2</v>
      </c>
      <c r="AI89">
        <v>2.2244466468691826E-2</v>
      </c>
      <c r="AJ89">
        <v>6.0959398746490479E-2</v>
      </c>
      <c r="AK89">
        <v>0.23401445150375366</v>
      </c>
      <c r="AL89">
        <v>0.25661671161651611</v>
      </c>
      <c r="AM89">
        <v>0.12344476580619812</v>
      </c>
      <c r="AN89">
        <v>4.8244647710816935E-2</v>
      </c>
      <c r="AO89">
        <v>2.619072562083602E-2</v>
      </c>
      <c r="AP89">
        <v>1.6189131885766983E-2</v>
      </c>
      <c r="AQ89">
        <v>4.2547445744276047E-2</v>
      </c>
      <c r="AR89">
        <v>0.12937666475772858</v>
      </c>
      <c r="AS89">
        <v>0.14925391972064972</v>
      </c>
      <c r="AT89">
        <v>8.2791097462177277E-2</v>
      </c>
      <c r="AU89">
        <v>3.0816283098829444E-2</v>
      </c>
      <c r="AV89">
        <v>1.0620298562571406E-2</v>
      </c>
      <c r="AW89">
        <v>8.3398930728435516E-3</v>
      </c>
      <c r="AX89">
        <v>1.6686342656612396E-2</v>
      </c>
      <c r="AY89">
        <v>5.4905258119106293E-2</v>
      </c>
      <c r="AZ89">
        <v>6.4168237149715424E-2</v>
      </c>
      <c r="BA89">
        <v>3.9554428309202194E-2</v>
      </c>
      <c r="BB89">
        <v>1.4618607262491423E-2</v>
      </c>
      <c r="BC89">
        <v>2.6054404443129897E-3</v>
      </c>
      <c r="BD89">
        <v>3.3229284454137087E-3</v>
      </c>
      <c r="BE89">
        <v>4.0668328292667866E-3</v>
      </c>
      <c r="BF89">
        <v>1.0972082614898682E-2</v>
      </c>
      <c r="BG89">
        <v>1.3808727264404297E-2</v>
      </c>
      <c r="BH89">
        <v>4.1944533586502075E-3</v>
      </c>
      <c r="BI89">
        <v>-1.8772263079881668E-2</v>
      </c>
      <c r="BJ89">
        <v>7.2030834853649139E-3</v>
      </c>
      <c r="BK89">
        <v>2.223670482635498E-3</v>
      </c>
      <c r="BL89">
        <v>1.8959760665893555E-2</v>
      </c>
      <c r="BM89">
        <v>0.32499068975448608</v>
      </c>
      <c r="BN89">
        <v>0.32624226808547974</v>
      </c>
      <c r="BO89">
        <v>3.1706243753433228E-2</v>
      </c>
      <c r="BP89">
        <v>-4.8440741375088692E-3</v>
      </c>
      <c r="BQ89">
        <v>0.11003671027719975</v>
      </c>
      <c r="BR89">
        <v>2.6663016527891159E-2</v>
      </c>
      <c r="BS89">
        <v>0.16268037259578705</v>
      </c>
      <c r="BT89">
        <v>0.3140186071395874</v>
      </c>
      <c r="BU89">
        <v>0.31243354082107544</v>
      </c>
      <c r="BV89">
        <v>2.751179039478302E-2</v>
      </c>
      <c r="BW89">
        <v>1.3928188942372799E-2</v>
      </c>
      <c r="BX89">
        <v>0.10283362679183483</v>
      </c>
      <c r="BY89">
        <v>2.4439346045255661E-2</v>
      </c>
      <c r="BZ89">
        <v>0.14372061192989349</v>
      </c>
    </row>
    <row r="90" spans="1:78">
      <c r="A90">
        <v>2001</v>
      </c>
      <c r="B90">
        <v>1</v>
      </c>
      <c r="C90">
        <v>1</v>
      </c>
      <c r="D90">
        <v>0.21400700509548187</v>
      </c>
      <c r="E90">
        <v>0.10866922326385975</v>
      </c>
      <c r="F90">
        <v>0.262893196195364</v>
      </c>
      <c r="G90">
        <v>8.3343535661697388E-2</v>
      </c>
      <c r="H90">
        <v>0.33108702301979065</v>
      </c>
      <c r="I90">
        <v>0.98893308639526367</v>
      </c>
      <c r="J90">
        <v>0.98684537410736084</v>
      </c>
      <c r="K90">
        <v>0.21075679361820221</v>
      </c>
      <c r="L90">
        <v>0.12966790795326233</v>
      </c>
      <c r="M90">
        <v>0.25549286231398582</v>
      </c>
      <c r="N90">
        <v>8.0817908048629761E-2</v>
      </c>
      <c r="O90">
        <v>0.31010991334915161</v>
      </c>
      <c r="P90">
        <v>0.66529464721679688</v>
      </c>
      <c r="Q90">
        <v>0.6644740104675293</v>
      </c>
      <c r="R90">
        <v>0.18830147385597229</v>
      </c>
      <c r="S90">
        <v>0.11792401596903801</v>
      </c>
      <c r="T90">
        <v>0.13849451951682568</v>
      </c>
      <c r="U90">
        <v>5.519147589802742E-2</v>
      </c>
      <c r="V90">
        <v>0.16456253826618195</v>
      </c>
      <c r="W90">
        <v>0.52727633714675903</v>
      </c>
      <c r="X90">
        <v>0.5316278338432312</v>
      </c>
      <c r="Y90">
        <v>0.17284117639064789</v>
      </c>
      <c r="Z90">
        <v>9.9672868149355054E-2</v>
      </c>
      <c r="AA90">
        <v>9.8233066499233246E-2</v>
      </c>
      <c r="AB90">
        <v>4.5013654977083206E-2</v>
      </c>
      <c r="AC90">
        <v>0.11586709320545197</v>
      </c>
      <c r="AD90">
        <v>0.29649433493614197</v>
      </c>
      <c r="AE90">
        <v>0.31334158778190613</v>
      </c>
      <c r="AF90">
        <v>0.13108843564987183</v>
      </c>
      <c r="AG90">
        <v>6.1716412485111505E-2</v>
      </c>
      <c r="AH90">
        <v>4.3918609619140625E-2</v>
      </c>
      <c r="AI90">
        <v>2.4740198627114296E-2</v>
      </c>
      <c r="AJ90">
        <v>5.1877949386835098E-2</v>
      </c>
      <c r="AK90">
        <v>0.23091790080070496</v>
      </c>
      <c r="AL90">
        <v>0.24934874475002289</v>
      </c>
      <c r="AM90">
        <v>0.11407098919153214</v>
      </c>
      <c r="AN90">
        <v>5.0670882512349635E-2</v>
      </c>
      <c r="AO90">
        <v>3.1023710966110229E-2</v>
      </c>
      <c r="AP90">
        <v>1.8363321200013161E-2</v>
      </c>
      <c r="AQ90">
        <v>3.5219844430685043E-2</v>
      </c>
      <c r="AR90">
        <v>0.13002413511276245</v>
      </c>
      <c r="AS90">
        <v>0.14715231955051422</v>
      </c>
      <c r="AT90">
        <v>7.9078167676925659E-2</v>
      </c>
      <c r="AU90">
        <v>3.2428184960735962E-2</v>
      </c>
      <c r="AV90">
        <v>1.3600034173578024E-2</v>
      </c>
      <c r="AW90">
        <v>9.1454591602087021E-3</v>
      </c>
      <c r="AX90">
        <v>1.2900475412607193E-2</v>
      </c>
      <c r="AY90">
        <v>5.5966701358556747E-2</v>
      </c>
      <c r="AZ90">
        <v>6.5828949213027954E-2</v>
      </c>
      <c r="BA90">
        <v>4.0639925748109818E-2</v>
      </c>
      <c r="BB90">
        <v>1.5635598108929116E-2</v>
      </c>
      <c r="BC90">
        <v>3.9900821866467595E-3</v>
      </c>
      <c r="BD90">
        <v>3.4719286486506462E-3</v>
      </c>
      <c r="BE90">
        <v>2.0914135966449976E-3</v>
      </c>
      <c r="BF90">
        <v>1.1066913604736328E-2</v>
      </c>
      <c r="BG90">
        <v>1.315462589263916E-2</v>
      </c>
      <c r="BH90">
        <v>3.2502114772796631E-3</v>
      </c>
      <c r="BI90">
        <v>-2.099868468940258E-2</v>
      </c>
      <c r="BJ90">
        <v>7.4003338813781738E-3</v>
      </c>
      <c r="BK90">
        <v>2.525627613067627E-3</v>
      </c>
      <c r="BL90">
        <v>2.0977109670639038E-2</v>
      </c>
      <c r="BM90">
        <v>0.33470535278320312</v>
      </c>
      <c r="BN90">
        <v>0.3355259895324707</v>
      </c>
      <c r="BO90">
        <v>2.5705531239509583E-2</v>
      </c>
      <c r="BP90">
        <v>-9.2547927051782608E-3</v>
      </c>
      <c r="BQ90">
        <v>0.12439867667853832</v>
      </c>
      <c r="BR90">
        <v>2.8152059763669968E-2</v>
      </c>
      <c r="BS90">
        <v>0.1665244847536087</v>
      </c>
      <c r="BT90">
        <v>0.3236384391784668</v>
      </c>
      <c r="BU90">
        <v>0.32237136363983154</v>
      </c>
      <c r="BV90">
        <v>2.2455319762229919E-2</v>
      </c>
      <c r="BW90">
        <v>1.1743891984224319E-2</v>
      </c>
      <c r="BX90">
        <v>0.11699834279716015</v>
      </c>
      <c r="BY90">
        <v>2.5626432150602341E-2</v>
      </c>
      <c r="BZ90">
        <v>0.14554737508296967</v>
      </c>
    </row>
    <row r="91" spans="1:78">
      <c r="A91">
        <v>2002</v>
      </c>
      <c r="B91">
        <v>1</v>
      </c>
      <c r="C91">
        <v>1</v>
      </c>
      <c r="D91">
        <v>0.18231049180030823</v>
      </c>
      <c r="E91">
        <v>0.11468739155679941</v>
      </c>
      <c r="F91">
        <v>0.29286593943834305</v>
      </c>
      <c r="G91">
        <v>8.7383538484573364E-2</v>
      </c>
      <c r="H91">
        <v>0.32275265455245972</v>
      </c>
      <c r="I91">
        <v>0.98960494995117188</v>
      </c>
      <c r="J91">
        <v>0.98748952150344849</v>
      </c>
      <c r="K91">
        <v>0.17917078733444214</v>
      </c>
      <c r="L91">
        <v>0.13602307252585888</v>
      </c>
      <c r="M91">
        <v>0.28708380460739136</v>
      </c>
      <c r="N91">
        <v>8.46133753657341E-2</v>
      </c>
      <c r="O91">
        <v>0.30059847235679626</v>
      </c>
      <c r="P91">
        <v>0.665874183177948</v>
      </c>
      <c r="Q91">
        <v>0.66348350048065186</v>
      </c>
      <c r="R91">
        <v>0.15849845111370087</v>
      </c>
      <c r="S91">
        <v>0.12845071754418314</v>
      </c>
      <c r="T91">
        <v>0.16108647733926773</v>
      </c>
      <c r="U91">
        <v>5.8556143194437027E-2</v>
      </c>
      <c r="V91">
        <v>0.15689170360565186</v>
      </c>
      <c r="W91">
        <v>0.52614271640777588</v>
      </c>
      <c r="X91">
        <v>0.52678751945495605</v>
      </c>
      <c r="Y91">
        <v>0.14411889016628265</v>
      </c>
      <c r="Z91">
        <v>0.10987245128490031</v>
      </c>
      <c r="AA91">
        <v>0.11422568559646606</v>
      </c>
      <c r="AB91">
        <v>4.8207201063632965E-2</v>
      </c>
      <c r="AC91">
        <v>0.11036330461502075</v>
      </c>
      <c r="AD91">
        <v>0.29302087426185608</v>
      </c>
      <c r="AE91">
        <v>0.30158150196075439</v>
      </c>
      <c r="AF91">
        <v>0.10734198987483978</v>
      </c>
      <c r="AG91">
        <v>7.0047952351160347E-2</v>
      </c>
      <c r="AH91">
        <v>5.1457984372973442E-2</v>
      </c>
      <c r="AI91">
        <v>2.5656379759311676E-2</v>
      </c>
      <c r="AJ91">
        <v>4.707719013094902E-2</v>
      </c>
      <c r="AK91">
        <v>0.22697477042675018</v>
      </c>
      <c r="AL91">
        <v>0.23761910200119019</v>
      </c>
      <c r="AM91">
        <v>9.2343047261238098E-2</v>
      </c>
      <c r="AN91">
        <v>5.8485313726123422E-2</v>
      </c>
      <c r="AO91">
        <v>3.6257918458431959E-2</v>
      </c>
      <c r="AP91">
        <v>1.8839603289961815E-2</v>
      </c>
      <c r="AQ91">
        <v>3.1693216413259506E-2</v>
      </c>
      <c r="AR91">
        <v>0.12673822045326233</v>
      </c>
      <c r="AS91">
        <v>0.13571275770664215</v>
      </c>
      <c r="AT91">
        <v>6.2482569366693497E-2</v>
      </c>
      <c r="AU91">
        <v>3.7090072932187468E-2</v>
      </c>
      <c r="AV91">
        <v>1.5647560125216842E-2</v>
      </c>
      <c r="AW91">
        <v>9.1457478702068329E-3</v>
      </c>
      <c r="AX91">
        <v>1.1346803978085518E-2</v>
      </c>
      <c r="AY91">
        <v>5.4524112492799759E-2</v>
      </c>
      <c r="AZ91">
        <v>5.9239238500595093E-2</v>
      </c>
      <c r="BA91">
        <v>3.1824424862861633E-2</v>
      </c>
      <c r="BB91">
        <v>1.788584871974308E-2</v>
      </c>
      <c r="BC91">
        <v>4.5975389657542109E-3</v>
      </c>
      <c r="BD91">
        <v>3.2326532527804375E-3</v>
      </c>
      <c r="BE91">
        <v>1.698771258816123E-3</v>
      </c>
      <c r="BF91">
        <v>1.0395050048828125E-2</v>
      </c>
      <c r="BG91">
        <v>1.2510478496551514E-2</v>
      </c>
      <c r="BH91">
        <v>3.1397044658660889E-3</v>
      </c>
      <c r="BI91">
        <v>-2.1335680969059467E-2</v>
      </c>
      <c r="BJ91">
        <v>5.7821348309516907E-3</v>
      </c>
      <c r="BK91">
        <v>2.7701631188392639E-3</v>
      </c>
      <c r="BL91">
        <v>2.2154182195663452E-2</v>
      </c>
      <c r="BM91">
        <v>0.334125816822052</v>
      </c>
      <c r="BN91">
        <v>0.33651649951934814</v>
      </c>
      <c r="BO91">
        <v>2.3812040686607361E-2</v>
      </c>
      <c r="BP91">
        <v>-1.3763325987383723E-2</v>
      </c>
      <c r="BQ91">
        <v>0.13177946209907532</v>
      </c>
      <c r="BR91">
        <v>2.8827395290136337E-2</v>
      </c>
      <c r="BS91">
        <v>0.16586095094680786</v>
      </c>
      <c r="BT91">
        <v>0.32373076677322388</v>
      </c>
      <c r="BU91">
        <v>0.32400602102279663</v>
      </c>
      <c r="BV91">
        <v>2.0672336220741272E-2</v>
      </c>
      <c r="BW91">
        <v>7.5723549816757441E-3</v>
      </c>
      <c r="BX91">
        <v>0.12599732726812363</v>
      </c>
      <c r="BY91">
        <v>2.6057232171297073E-2</v>
      </c>
      <c r="BZ91">
        <v>0.14370676875114441</v>
      </c>
    </row>
    <row r="92" spans="1:78">
      <c r="A92">
        <v>2003</v>
      </c>
      <c r="B92">
        <v>1</v>
      </c>
      <c r="C92">
        <v>1</v>
      </c>
      <c r="D92">
        <v>0.17125262320041656</v>
      </c>
      <c r="E92">
        <v>0.11625818442553282</v>
      </c>
      <c r="F92">
        <v>0.30212314426898956</v>
      </c>
      <c r="G92">
        <v>8.7281830608844757E-2</v>
      </c>
      <c r="H92">
        <v>0.32308423519134521</v>
      </c>
      <c r="I92">
        <v>0.99134653806686401</v>
      </c>
      <c r="J92">
        <v>0.98897212743759155</v>
      </c>
      <c r="K92">
        <v>0.16793470084667206</v>
      </c>
      <c r="L92">
        <v>0.13695368729531765</v>
      </c>
      <c r="M92">
        <v>0.29869331046938896</v>
      </c>
      <c r="N92">
        <v>8.4307022392749786E-2</v>
      </c>
      <c r="O92">
        <v>0.30108341574668884</v>
      </c>
      <c r="P92">
        <v>0.66961950063705444</v>
      </c>
      <c r="Q92">
        <v>0.66558730602264404</v>
      </c>
      <c r="R92">
        <v>0.14789023995399475</v>
      </c>
      <c r="S92">
        <v>0.13181794923730195</v>
      </c>
      <c r="T92">
        <v>0.17271514981985092</v>
      </c>
      <c r="U92">
        <v>5.7870812714099884E-2</v>
      </c>
      <c r="V92">
        <v>0.15529315173625946</v>
      </c>
      <c r="W92">
        <v>0.53032749891281128</v>
      </c>
      <c r="X92">
        <v>0.52907103300094604</v>
      </c>
      <c r="Y92">
        <v>0.13469111919403076</v>
      </c>
      <c r="Z92">
        <v>0.11518498929217458</v>
      </c>
      <c r="AA92">
        <v>0.12493977881968021</v>
      </c>
      <c r="AB92">
        <v>4.7877945005893707E-2</v>
      </c>
      <c r="AC92">
        <v>0.10637719184160233</v>
      </c>
      <c r="AD92">
        <v>0.2986970841884613</v>
      </c>
      <c r="AE92">
        <v>0.30323013663291931</v>
      </c>
      <c r="AF92">
        <v>0.10130312293767929</v>
      </c>
      <c r="AG92">
        <v>7.5315613998100162E-2</v>
      </c>
      <c r="AH92">
        <v>5.6673084851354361E-2</v>
      </c>
      <c r="AI92">
        <v>2.6124052703380585E-2</v>
      </c>
      <c r="AJ92">
        <v>4.3814267963171005E-2</v>
      </c>
      <c r="AK92">
        <v>0.23288972675800323</v>
      </c>
      <c r="AL92">
        <v>0.23829203844070435</v>
      </c>
      <c r="AM92">
        <v>8.7354548275470734E-2</v>
      </c>
      <c r="AN92">
        <v>6.313634620164521E-2</v>
      </c>
      <c r="AO92">
        <v>3.9855726063251495E-2</v>
      </c>
      <c r="AP92">
        <v>1.9409151747822762E-2</v>
      </c>
      <c r="AQ92">
        <v>2.8536271303892136E-2</v>
      </c>
      <c r="AR92">
        <v>0.13156957924365997</v>
      </c>
      <c r="AS92">
        <v>0.13612611591815948</v>
      </c>
      <c r="AT92">
        <v>5.9159055352210999E-2</v>
      </c>
      <c r="AU92">
        <v>4.0478373135556467E-2</v>
      </c>
      <c r="AV92">
        <v>1.6984557267278433E-2</v>
      </c>
      <c r="AW92">
        <v>9.2940488830208778E-3</v>
      </c>
      <c r="AX92">
        <v>1.0210081934928894E-2</v>
      </c>
      <c r="AY92">
        <v>5.8585245162248611E-2</v>
      </c>
      <c r="AZ92">
        <v>6.093272939324379E-2</v>
      </c>
      <c r="BA92">
        <v>3.1501356512308121E-2</v>
      </c>
      <c r="BB92">
        <v>2.0069286914804252E-2</v>
      </c>
      <c r="BC92">
        <v>4.5465512666851282E-3</v>
      </c>
      <c r="BD92">
        <v>3.2552042976021767E-3</v>
      </c>
      <c r="BE92">
        <v>1.5603312058374286E-3</v>
      </c>
      <c r="BF92">
        <v>8.6534619331359863E-3</v>
      </c>
      <c r="BG92">
        <v>1.1027872562408447E-2</v>
      </c>
      <c r="BH92">
        <v>3.3179223537445068E-3</v>
      </c>
      <c r="BI92">
        <v>-2.0695502869784832E-2</v>
      </c>
      <c r="BJ92">
        <v>3.4298337996006012E-3</v>
      </c>
      <c r="BK92">
        <v>2.9748082160949707E-3</v>
      </c>
      <c r="BL92">
        <v>2.2000819444656372E-2</v>
      </c>
      <c r="BM92">
        <v>0.33038049936294556</v>
      </c>
      <c r="BN92">
        <v>0.33441269397735596</v>
      </c>
      <c r="BO92">
        <v>2.3362383246421814E-2</v>
      </c>
      <c r="BP92">
        <v>-1.5559764811769128E-2</v>
      </c>
      <c r="BQ92">
        <v>0.12940799444913864</v>
      </c>
      <c r="BR92">
        <v>2.9411017894744873E-2</v>
      </c>
      <c r="BS92">
        <v>0.16779108345508575</v>
      </c>
      <c r="BT92">
        <v>0.32172703742980957</v>
      </c>
      <c r="BU92">
        <v>0.32338482141494751</v>
      </c>
      <c r="BV92">
        <v>2.0044460892677307E-2</v>
      </c>
      <c r="BW92">
        <v>5.1357380580157042E-3</v>
      </c>
      <c r="BX92">
        <v>0.12597816064953804</v>
      </c>
      <c r="BY92">
        <v>2.6436209678649902E-2</v>
      </c>
      <c r="BZ92">
        <v>0.14579026401042938</v>
      </c>
    </row>
    <row r="93" spans="1:78">
      <c r="A93">
        <v>2004</v>
      </c>
      <c r="B93">
        <v>1</v>
      </c>
      <c r="C93">
        <v>1</v>
      </c>
      <c r="D93">
        <v>0.1756867915391922</v>
      </c>
      <c r="E93">
        <v>0.12067543528974056</v>
      </c>
      <c r="F93">
        <v>0.29818142950534821</v>
      </c>
      <c r="G93">
        <v>8.7080717086791992E-2</v>
      </c>
      <c r="H93">
        <v>0.31837564706802368</v>
      </c>
      <c r="I93">
        <v>0.99145311117172241</v>
      </c>
      <c r="J93">
        <v>0.98887008428573608</v>
      </c>
      <c r="K93">
        <v>0.17206481099128723</v>
      </c>
      <c r="L93">
        <v>0.13995754392817616</v>
      </c>
      <c r="M93">
        <v>0.29562706500291824</v>
      </c>
      <c r="N93">
        <v>8.4142349660396576E-2</v>
      </c>
      <c r="O93">
        <v>0.29707834124565125</v>
      </c>
      <c r="P93">
        <v>0.67853385210037231</v>
      </c>
      <c r="Q93">
        <v>0.67369800806045532</v>
      </c>
      <c r="R93">
        <v>0.15149077773094177</v>
      </c>
      <c r="S93">
        <v>0.1361780574079603</v>
      </c>
      <c r="T93">
        <v>0.17166099324822426</v>
      </c>
      <c r="U93">
        <v>5.8333568274974823E-2</v>
      </c>
      <c r="V93">
        <v>0.15603458881378174</v>
      </c>
      <c r="W93">
        <v>0.54249286651611328</v>
      </c>
      <c r="X93">
        <v>0.53999316692352295</v>
      </c>
      <c r="Y93">
        <v>0.13853864371776581</v>
      </c>
      <c r="Z93">
        <v>0.12085290066897869</v>
      </c>
      <c r="AA93">
        <v>0.12355120852589607</v>
      </c>
      <c r="AB93">
        <v>4.8627391457557678E-2</v>
      </c>
      <c r="AC93">
        <v>0.10842305421829224</v>
      </c>
      <c r="AD93">
        <v>0.31205877661705017</v>
      </c>
      <c r="AE93">
        <v>0.31475982069969177</v>
      </c>
      <c r="AF93">
        <v>0.10382910817861557</v>
      </c>
      <c r="AG93">
        <v>8.1102197204018012E-2</v>
      </c>
      <c r="AH93">
        <v>5.6128136813640594E-2</v>
      </c>
      <c r="AI93">
        <v>2.7299553155899048E-2</v>
      </c>
      <c r="AJ93">
        <v>4.6400837600231171E-2</v>
      </c>
      <c r="AK93">
        <v>0.24632711708545685</v>
      </c>
      <c r="AL93">
        <v>0.24962717294692993</v>
      </c>
      <c r="AM93">
        <v>9.0535774827003479E-2</v>
      </c>
      <c r="AN93">
        <v>6.8078725220402703E-2</v>
      </c>
      <c r="AO93">
        <v>3.9699029177427292E-2</v>
      </c>
      <c r="AP93">
        <v>2.0720396190881729E-2</v>
      </c>
      <c r="AQ93">
        <v>3.0593249946832657E-2</v>
      </c>
      <c r="AR93">
        <v>0.14355036616325378</v>
      </c>
      <c r="AS93">
        <v>0.14576418697834015</v>
      </c>
      <c r="AT93">
        <v>6.2315084040164948E-2</v>
      </c>
      <c r="AU93">
        <v>4.5421853654261213E-2</v>
      </c>
      <c r="AV93">
        <v>1.7699132207781076E-2</v>
      </c>
      <c r="AW93">
        <v>1.0131411254405975E-2</v>
      </c>
      <c r="AX93">
        <v>1.0196708142757416E-2</v>
      </c>
      <c r="AY93">
        <v>6.7299492657184601E-2</v>
      </c>
      <c r="AZ93">
        <v>6.5321400761604309E-2</v>
      </c>
      <c r="BA93">
        <v>3.187992051243782E-2</v>
      </c>
      <c r="BB93">
        <v>2.3121427997921273E-2</v>
      </c>
      <c r="BC93">
        <v>4.4746429193764925E-3</v>
      </c>
      <c r="BD93">
        <v>3.7791815120726824E-3</v>
      </c>
      <c r="BE93">
        <v>2.0662306342273951E-3</v>
      </c>
      <c r="BF93">
        <v>8.5468888282775879E-3</v>
      </c>
      <c r="BG93">
        <v>1.1129915714263916E-2</v>
      </c>
      <c r="BH93">
        <v>3.6219805479049683E-3</v>
      </c>
      <c r="BI93">
        <v>-1.9282108638435602E-2</v>
      </c>
      <c r="BJ93">
        <v>2.5543645024299622E-3</v>
      </c>
      <c r="BK93">
        <v>2.9383674263954163E-3</v>
      </c>
      <c r="BL93">
        <v>2.1297305822372437E-2</v>
      </c>
      <c r="BM93">
        <v>0.32146614789962769</v>
      </c>
      <c r="BN93">
        <v>0.32630199193954468</v>
      </c>
      <c r="BO93">
        <v>2.4196013808250427E-2</v>
      </c>
      <c r="BP93">
        <v>-1.5502622118219733E-2</v>
      </c>
      <c r="BQ93">
        <v>0.12652043625712395</v>
      </c>
      <c r="BR93">
        <v>2.8747148811817169E-2</v>
      </c>
      <c r="BS93">
        <v>0.16234105825424194</v>
      </c>
      <c r="BT93">
        <v>0.3129192590713501</v>
      </c>
      <c r="BU93">
        <v>0.31517207622528076</v>
      </c>
      <c r="BV93">
        <v>2.0574033260345459E-2</v>
      </c>
      <c r="BW93">
        <v>3.7794865202158689E-3</v>
      </c>
      <c r="BX93">
        <v>0.12396607175469398</v>
      </c>
      <c r="BY93">
        <v>2.5808781385421753E-2</v>
      </c>
      <c r="BZ93">
        <v>0.14104375243186951</v>
      </c>
    </row>
    <row r="94" spans="1:78">
      <c r="A94">
        <v>2005</v>
      </c>
      <c r="B94">
        <v>1</v>
      </c>
      <c r="C94">
        <v>1</v>
      </c>
      <c r="D94">
        <v>0.17094290256500244</v>
      </c>
      <c r="E94">
        <v>0.12494768854230642</v>
      </c>
      <c r="F94">
        <v>0.31114374846220016</v>
      </c>
      <c r="G94">
        <v>8.9200355112552643E-2</v>
      </c>
      <c r="H94">
        <v>0.30376532673835754</v>
      </c>
      <c r="I94">
        <v>0.99107033014297485</v>
      </c>
      <c r="J94">
        <v>0.98874300718307495</v>
      </c>
      <c r="K94">
        <v>0.16754312813282013</v>
      </c>
      <c r="L94">
        <v>0.14398704189807177</v>
      </c>
      <c r="M94">
        <v>0.3076174333691597</v>
      </c>
      <c r="N94">
        <v>8.6296193301677704E-2</v>
      </c>
      <c r="O94">
        <v>0.28329920768737793</v>
      </c>
      <c r="P94">
        <v>0.67865663766860962</v>
      </c>
      <c r="Q94">
        <v>0.67417842149734497</v>
      </c>
      <c r="R94">
        <v>0.14723147451877594</v>
      </c>
      <c r="S94">
        <v>0.1383850957499817</v>
      </c>
      <c r="T94">
        <v>0.17755280435085297</v>
      </c>
      <c r="U94">
        <v>6.1531145125627518E-2</v>
      </c>
      <c r="V94">
        <v>0.14947792887687683</v>
      </c>
      <c r="W94">
        <v>0.54378193616867065</v>
      </c>
      <c r="X94">
        <v>0.54145693778991699</v>
      </c>
      <c r="Y94">
        <v>0.13446125388145447</v>
      </c>
      <c r="Z94">
        <v>0.12232751597184688</v>
      </c>
      <c r="AA94">
        <v>0.12722240947186947</v>
      </c>
      <c r="AB94">
        <v>5.1946915686130524E-2</v>
      </c>
      <c r="AC94">
        <v>0.10549882799386978</v>
      </c>
      <c r="AD94">
        <v>0.3168889582157135</v>
      </c>
      <c r="AE94">
        <v>0.32096618413925171</v>
      </c>
      <c r="AF94">
        <v>0.10232026129961014</v>
      </c>
      <c r="AG94">
        <v>8.5056714422535151E-2</v>
      </c>
      <c r="AH94">
        <v>5.8866805396974087E-2</v>
      </c>
      <c r="AI94">
        <v>3.0753534287214279E-2</v>
      </c>
      <c r="AJ94">
        <v>4.3968863785266876E-2</v>
      </c>
      <c r="AK94">
        <v>0.25178205966949463</v>
      </c>
      <c r="AL94">
        <v>0.25666394829750061</v>
      </c>
      <c r="AM94">
        <v>8.8924936950206757E-2</v>
      </c>
      <c r="AN94">
        <v>7.2505207892390899E-2</v>
      </c>
      <c r="AO94">
        <v>4.1277731768786907E-2</v>
      </c>
      <c r="AP94">
        <v>2.3644095286726952E-2</v>
      </c>
      <c r="AQ94">
        <v>3.0311986804008484E-2</v>
      </c>
      <c r="AR94">
        <v>0.14901985228061676</v>
      </c>
      <c r="AS94">
        <v>0.15242196619510651</v>
      </c>
      <c r="AT94">
        <v>6.1547901481389999E-2</v>
      </c>
      <c r="AU94">
        <v>4.9331185911796638E-2</v>
      </c>
      <c r="AV94">
        <v>1.7809998942539096E-2</v>
      </c>
      <c r="AW94">
        <v>1.2411641888320446E-2</v>
      </c>
      <c r="AX94">
        <v>1.1321230791509151E-2</v>
      </c>
      <c r="AY94">
        <v>6.9971859455108643E-2</v>
      </c>
      <c r="AZ94">
        <v>6.916625052690506E-2</v>
      </c>
      <c r="BA94">
        <v>3.0597707256674767E-2</v>
      </c>
      <c r="BB94">
        <v>2.5864138704491779E-2</v>
      </c>
      <c r="BC94">
        <v>4.4413896976038814E-3</v>
      </c>
      <c r="BD94">
        <v>4.8810993321239948E-3</v>
      </c>
      <c r="BE94">
        <v>3.3819135278463364E-3</v>
      </c>
      <c r="BF94">
        <v>8.9296698570251465E-3</v>
      </c>
      <c r="BG94">
        <v>1.1256992816925049E-2</v>
      </c>
      <c r="BH94">
        <v>3.399774432182312E-3</v>
      </c>
      <c r="BI94">
        <v>-1.9039353355765343E-2</v>
      </c>
      <c r="BJ94">
        <v>3.5263150930404663E-3</v>
      </c>
      <c r="BK94">
        <v>2.904161810874939E-3</v>
      </c>
      <c r="BL94">
        <v>2.0466119050979614E-2</v>
      </c>
      <c r="BM94">
        <v>0.32134336233139038</v>
      </c>
      <c r="BN94">
        <v>0.32582157850265503</v>
      </c>
      <c r="BO94">
        <v>2.3711428046226501E-2</v>
      </c>
      <c r="BP94">
        <v>-1.3437407207675278E-2</v>
      </c>
      <c r="BQ94">
        <v>0.1335909441113472</v>
      </c>
      <c r="BR94">
        <v>2.7669209986925125E-2</v>
      </c>
      <c r="BS94">
        <v>0.15428739786148071</v>
      </c>
      <c r="BT94">
        <v>0.31241369247436523</v>
      </c>
      <c r="BU94">
        <v>0.31456458568572998</v>
      </c>
      <c r="BV94">
        <v>2.0311653614044189E-2</v>
      </c>
      <c r="BW94">
        <v>5.6019461480900645E-3</v>
      </c>
      <c r="BX94">
        <v>0.13006462901830673</v>
      </c>
      <c r="BY94">
        <v>2.4765048176050186E-2</v>
      </c>
      <c r="BZ94">
        <v>0.1338212788105011</v>
      </c>
    </row>
    <row r="95" spans="1:78">
      <c r="A95">
        <v>2006</v>
      </c>
      <c r="B95">
        <v>1</v>
      </c>
      <c r="C95">
        <v>1</v>
      </c>
      <c r="D95">
        <v>0.18035994470119476</v>
      </c>
      <c r="E95">
        <v>0.12173851719126105</v>
      </c>
      <c r="F95">
        <v>0.3028256818652153</v>
      </c>
      <c r="G95">
        <v>9.1734737157821655E-2</v>
      </c>
      <c r="H95">
        <v>0.30334112048149109</v>
      </c>
      <c r="I95">
        <v>0.99324297904968262</v>
      </c>
      <c r="J95">
        <v>0.99117451906204224</v>
      </c>
      <c r="K95">
        <v>0.17712286114692688</v>
      </c>
      <c r="L95">
        <v>0.14130135020241141</v>
      </c>
      <c r="M95">
        <v>0.30095901340246201</v>
      </c>
      <c r="N95">
        <v>8.8860124349594116E-2</v>
      </c>
      <c r="O95">
        <v>0.28293117880821228</v>
      </c>
      <c r="P95">
        <v>0.68200260400772095</v>
      </c>
      <c r="Q95">
        <v>0.67976486682891846</v>
      </c>
      <c r="R95">
        <v>0.15783606469631195</v>
      </c>
      <c r="S95">
        <v>0.133872234611772</v>
      </c>
      <c r="T95">
        <v>0.17276467382907867</v>
      </c>
      <c r="U95">
        <v>6.3731580972671509E-2</v>
      </c>
      <c r="V95">
        <v>0.15156032145023346</v>
      </c>
      <c r="W95">
        <v>0.54750436544418335</v>
      </c>
      <c r="X95">
        <v>0.54905790090560913</v>
      </c>
      <c r="Y95">
        <v>0.1451648622751236</v>
      </c>
      <c r="Z95">
        <v>0.11745829123537987</v>
      </c>
      <c r="AA95">
        <v>0.12356716394424438</v>
      </c>
      <c r="AB95">
        <v>5.4472316056489944E-2</v>
      </c>
      <c r="AC95">
        <v>0.1083952784538269</v>
      </c>
      <c r="AD95">
        <v>0.31970527768135071</v>
      </c>
      <c r="AE95">
        <v>0.32830104231834412</v>
      </c>
      <c r="AF95">
        <v>0.11209793388843536</v>
      </c>
      <c r="AG95">
        <v>8.0719522826257162E-2</v>
      </c>
      <c r="AH95">
        <v>5.62478918582201E-2</v>
      </c>
      <c r="AI95">
        <v>3.2967224717140198E-2</v>
      </c>
      <c r="AJ95">
        <v>4.6268466860055923E-2</v>
      </c>
      <c r="AK95">
        <v>0.25362804532051086</v>
      </c>
      <c r="AL95">
        <v>0.26319563388824463</v>
      </c>
      <c r="AM95">
        <v>9.7835667431354523E-2</v>
      </c>
      <c r="AN95">
        <v>6.8721592702786438E-2</v>
      </c>
      <c r="AO95">
        <v>3.9531514048576355E-2</v>
      </c>
      <c r="AP95">
        <v>2.5562038645148277E-2</v>
      </c>
      <c r="AQ95">
        <v>3.1544812023639679E-2</v>
      </c>
      <c r="AR95">
        <v>0.1490435004234314</v>
      </c>
      <c r="AS95">
        <v>0.15663613379001617</v>
      </c>
      <c r="AT95">
        <v>6.7987166345119476E-2</v>
      </c>
      <c r="AU95">
        <v>4.6872149116097717E-2</v>
      </c>
      <c r="AV95">
        <v>1.71085842885077E-2</v>
      </c>
      <c r="AW95">
        <v>1.3983504846692085E-2</v>
      </c>
      <c r="AX95">
        <v>1.0684726759791374E-2</v>
      </c>
      <c r="AY95">
        <v>6.9325268268585205E-2</v>
      </c>
      <c r="AZ95">
        <v>7.139279693365097E-2</v>
      </c>
      <c r="BA95">
        <v>3.4837916493415833E-2</v>
      </c>
      <c r="BB95">
        <v>2.5222311520337826E-2</v>
      </c>
      <c r="BC95">
        <v>4.1667720070108771E-3</v>
      </c>
      <c r="BD95">
        <v>5.2008349448442459E-3</v>
      </c>
      <c r="BE95">
        <v>1.964963274076581E-3</v>
      </c>
      <c r="BF95">
        <v>6.7570209503173828E-3</v>
      </c>
      <c r="BG95">
        <v>8.8254809379577637E-3</v>
      </c>
      <c r="BH95">
        <v>3.2370835542678833E-3</v>
      </c>
      <c r="BI95">
        <v>-1.956283301115036E-2</v>
      </c>
      <c r="BJ95">
        <v>1.8666684627532959E-3</v>
      </c>
      <c r="BK95">
        <v>2.8746128082275391E-3</v>
      </c>
      <c r="BL95">
        <v>2.0409941673278809E-2</v>
      </c>
      <c r="BM95">
        <v>0.31799739599227905</v>
      </c>
      <c r="BN95">
        <v>0.32023513317108154</v>
      </c>
      <c r="BO95">
        <v>2.2523880004882812E-2</v>
      </c>
      <c r="BP95">
        <v>-1.2133717420510948E-2</v>
      </c>
      <c r="BQ95">
        <v>0.13006100803613663</v>
      </c>
      <c r="BR95">
        <v>2.8003156185150146E-2</v>
      </c>
      <c r="BS95">
        <v>0.15178079903125763</v>
      </c>
      <c r="BT95">
        <v>0.31124037504196167</v>
      </c>
      <c r="BU95">
        <v>0.31140965223312378</v>
      </c>
      <c r="BV95">
        <v>1.9286796450614929E-2</v>
      </c>
      <c r="BW95">
        <v>7.4291155906394124E-3</v>
      </c>
      <c r="BX95">
        <v>0.12819433957338333</v>
      </c>
      <c r="BY95">
        <v>2.5128543376922607E-2</v>
      </c>
      <c r="BZ95">
        <v>0.13137085735797882</v>
      </c>
    </row>
    <row r="96" spans="1:78">
      <c r="A96">
        <v>2007</v>
      </c>
      <c r="B96">
        <v>1</v>
      </c>
      <c r="C96">
        <v>1</v>
      </c>
      <c r="D96">
        <v>0.19262418150901794</v>
      </c>
      <c r="E96">
        <v>0.12821885081939399</v>
      </c>
      <c r="F96">
        <v>0.25680694356560707</v>
      </c>
      <c r="G96">
        <v>0.1011786088347435</v>
      </c>
      <c r="H96">
        <v>0.32117140293121338</v>
      </c>
      <c r="I96">
        <v>0.99847525358200073</v>
      </c>
      <c r="J96">
        <v>0.99667209386825562</v>
      </c>
      <c r="K96">
        <v>0.18949484825134277</v>
      </c>
      <c r="L96">
        <v>0.15045729954726994</v>
      </c>
      <c r="M96">
        <v>0.26013104617595673</v>
      </c>
      <c r="N96">
        <v>9.8012581467628479E-2</v>
      </c>
      <c r="O96">
        <v>0.29857632517814636</v>
      </c>
      <c r="P96">
        <v>0.69019657373428345</v>
      </c>
      <c r="Q96">
        <v>0.69035160541534424</v>
      </c>
      <c r="R96">
        <v>0.17104816436767578</v>
      </c>
      <c r="S96">
        <v>0.14101000677328557</v>
      </c>
      <c r="T96">
        <v>0.14573639258742332</v>
      </c>
      <c r="U96">
        <v>7.1592509746551514E-2</v>
      </c>
      <c r="V96">
        <v>0.16096454858779907</v>
      </c>
      <c r="W96">
        <v>0.55614125728607178</v>
      </c>
      <c r="X96">
        <v>0.56044459342956543</v>
      </c>
      <c r="Y96">
        <v>0.15767340362071991</v>
      </c>
      <c r="Z96">
        <v>0.12287591525819153</v>
      </c>
      <c r="AA96">
        <v>0.10487355105578899</v>
      </c>
      <c r="AB96">
        <v>6.1539482325315475E-2</v>
      </c>
      <c r="AC96">
        <v>0.11348223686218262</v>
      </c>
      <c r="AD96">
        <v>0.3268694281578064</v>
      </c>
      <c r="AE96">
        <v>0.33960363268852234</v>
      </c>
      <c r="AF96">
        <v>0.12248820811510086</v>
      </c>
      <c r="AG96">
        <v>8.4951944532804191E-2</v>
      </c>
      <c r="AH96">
        <v>4.6562568284571171E-2</v>
      </c>
      <c r="AI96">
        <v>3.7405915558338165E-2</v>
      </c>
      <c r="AJ96">
        <v>4.8194989562034607E-2</v>
      </c>
      <c r="AK96">
        <v>0.25982242822647095</v>
      </c>
      <c r="AL96">
        <v>0.2734922468662262</v>
      </c>
      <c r="AM96">
        <v>0.107888363301754</v>
      </c>
      <c r="AN96">
        <v>7.2726161299215164E-2</v>
      </c>
      <c r="AO96">
        <v>3.2001337967813015E-2</v>
      </c>
      <c r="AP96">
        <v>2.9164072126150131E-2</v>
      </c>
      <c r="AQ96">
        <v>3.1712297350168228E-2</v>
      </c>
      <c r="AR96">
        <v>0.15433372557163239</v>
      </c>
      <c r="AS96">
        <v>0.16620415449142456</v>
      </c>
      <c r="AT96">
        <v>7.6308019459247589E-2</v>
      </c>
      <c r="AU96">
        <v>5.0084675322068506E-2</v>
      </c>
      <c r="AV96">
        <v>1.2862201314419508E-2</v>
      </c>
      <c r="AW96">
        <v>1.5968600288033485E-2</v>
      </c>
      <c r="AX96">
        <v>1.0980652645230293E-2</v>
      </c>
      <c r="AY96">
        <v>7.3937900364398956E-2</v>
      </c>
      <c r="AZ96">
        <v>7.9182587563991547E-2</v>
      </c>
      <c r="BA96">
        <v>4.048645868897438E-2</v>
      </c>
      <c r="BB96">
        <v>2.7259563101210915E-2</v>
      </c>
      <c r="BC96">
        <v>2.613343414850533E-3</v>
      </c>
      <c r="BD96">
        <v>6.721988320350647E-3</v>
      </c>
      <c r="BE96">
        <v>2.1012346260249615E-3</v>
      </c>
      <c r="BF96">
        <v>1.5247464179992676E-3</v>
      </c>
      <c r="BG96">
        <v>3.3279061317443848E-3</v>
      </c>
      <c r="BH96">
        <v>3.1293332576751709E-3</v>
      </c>
      <c r="BI96">
        <v>-2.2238448727875948E-2</v>
      </c>
      <c r="BJ96">
        <v>-3.3241026103496552E-3</v>
      </c>
      <c r="BK96">
        <v>3.1660273671150208E-3</v>
      </c>
      <c r="BL96">
        <v>2.2595077753067017E-2</v>
      </c>
      <c r="BM96">
        <v>0.30980342626571655</v>
      </c>
      <c r="BN96">
        <v>0.30964839458465576</v>
      </c>
      <c r="BO96">
        <v>2.1576017141342163E-2</v>
      </c>
      <c r="BP96">
        <v>-1.2791155953891575E-2</v>
      </c>
      <c r="BQ96">
        <v>0.11107055097818375</v>
      </c>
      <c r="BR96">
        <v>2.9586099088191986E-2</v>
      </c>
      <c r="BS96">
        <v>0.16020685434341431</v>
      </c>
      <c r="BT96">
        <v>0.30827867984771729</v>
      </c>
      <c r="BU96">
        <v>0.30632048845291138</v>
      </c>
      <c r="BV96">
        <v>1.8446683883666992E-2</v>
      </c>
      <c r="BW96">
        <v>9.4472927739843726E-3</v>
      </c>
      <c r="BX96">
        <v>0.1143946535885334</v>
      </c>
      <c r="BY96">
        <v>2.6420071721076965E-2</v>
      </c>
      <c r="BZ96">
        <v>0.13761177659034729</v>
      </c>
    </row>
    <row r="97" spans="1:78">
      <c r="A97">
        <v>2008</v>
      </c>
      <c r="B97">
        <v>1</v>
      </c>
      <c r="C97">
        <v>1</v>
      </c>
      <c r="D97">
        <v>0.17686063051223755</v>
      </c>
      <c r="E97">
        <v>0.16185380704700947</v>
      </c>
      <c r="F97">
        <v>0.20909667015075684</v>
      </c>
      <c r="G97">
        <v>0.11664483696222305</v>
      </c>
      <c r="H97">
        <v>0.33554404973983765</v>
      </c>
      <c r="I97">
        <v>1.0117794275283813</v>
      </c>
      <c r="J97">
        <v>1.0101624727249146</v>
      </c>
      <c r="K97">
        <v>0.17412257194519043</v>
      </c>
      <c r="L97">
        <v>0.18773659318685532</v>
      </c>
      <c r="M97">
        <v>0.22419305890798569</v>
      </c>
      <c r="N97">
        <v>0.11385209858417511</v>
      </c>
      <c r="O97">
        <v>0.31025809049606323</v>
      </c>
      <c r="P97">
        <v>0.71939122676849365</v>
      </c>
      <c r="Q97">
        <v>0.71999448537826538</v>
      </c>
      <c r="R97">
        <v>0.15871132910251617</v>
      </c>
      <c r="S97">
        <v>0.17890436400193721</v>
      </c>
      <c r="T97">
        <v>0.13075411692261696</v>
      </c>
      <c r="U97">
        <v>8.5129395127296448E-2</v>
      </c>
      <c r="V97">
        <v>0.16649527847766876</v>
      </c>
      <c r="W97">
        <v>0.58407050371170044</v>
      </c>
      <c r="X97">
        <v>0.58806169033050537</v>
      </c>
      <c r="Y97">
        <v>0.14731025695800781</v>
      </c>
      <c r="Z97">
        <v>0.15631647291593254</v>
      </c>
      <c r="AA97">
        <v>9.3275895342230797E-2</v>
      </c>
      <c r="AB97">
        <v>7.4456632137298584E-2</v>
      </c>
      <c r="AC97">
        <v>0.11670244485139847</v>
      </c>
      <c r="AD97">
        <v>0.34930816292762756</v>
      </c>
      <c r="AE97">
        <v>0.36090961098670959</v>
      </c>
      <c r="AF97">
        <v>0.11590977013111115</v>
      </c>
      <c r="AG97">
        <v>0.1079736337705981</v>
      </c>
      <c r="AH97">
        <v>4.0279208682477474E-2</v>
      </c>
      <c r="AI97">
        <v>4.702390730381012E-2</v>
      </c>
      <c r="AJ97">
        <v>4.9723103642463684E-2</v>
      </c>
      <c r="AK97">
        <v>0.27981054782867432</v>
      </c>
      <c r="AL97">
        <v>0.2920188307762146</v>
      </c>
      <c r="AM97">
        <v>0.10235356539487839</v>
      </c>
      <c r="AN97">
        <v>9.1304412424506154E-2</v>
      </c>
      <c r="AO97">
        <v>2.7481918223202229E-2</v>
      </c>
      <c r="AP97">
        <v>3.7178929895162582E-2</v>
      </c>
      <c r="AQ97">
        <v>3.3700015395879745E-2</v>
      </c>
      <c r="AR97">
        <v>0.16851671040058136</v>
      </c>
      <c r="AS97">
        <v>0.17841573059558868</v>
      </c>
      <c r="AT97">
        <v>7.358705997467041E-2</v>
      </c>
      <c r="AU97">
        <v>6.1908194134957739E-2</v>
      </c>
      <c r="AV97">
        <v>1.040790555998683E-2</v>
      </c>
      <c r="AW97">
        <v>2.085394598543644E-2</v>
      </c>
      <c r="AX97">
        <v>1.1658630333840847E-2</v>
      </c>
      <c r="AY97">
        <v>8.1823058426380157E-2</v>
      </c>
      <c r="AZ97">
        <v>8.639836311340332E-2</v>
      </c>
      <c r="BA97">
        <v>4.0191695094108582E-2</v>
      </c>
      <c r="BB97">
        <v>3.3166054796311073E-2</v>
      </c>
      <c r="BC97">
        <v>1.8211859278380871E-3</v>
      </c>
      <c r="BD97">
        <v>9.2325462028384209E-3</v>
      </c>
      <c r="BE97">
        <v>1.9868812523782253E-3</v>
      </c>
      <c r="BF97">
        <v>-1.1779427528381348E-2</v>
      </c>
      <c r="BG97">
        <v>-1.0162472724914551E-2</v>
      </c>
      <c r="BH97">
        <v>2.7380585670471191E-3</v>
      </c>
      <c r="BI97">
        <v>-2.5882786139845848E-2</v>
      </c>
      <c r="BJ97">
        <v>-1.5096388757228851E-2</v>
      </c>
      <c r="BK97">
        <v>2.7927383780479431E-3</v>
      </c>
      <c r="BL97">
        <v>2.5285959243774414E-2</v>
      </c>
      <c r="BM97">
        <v>0.28060877323150635</v>
      </c>
      <c r="BN97">
        <v>0.28000551462173462</v>
      </c>
      <c r="BO97">
        <v>1.8149301409721375E-2</v>
      </c>
      <c r="BP97">
        <v>-1.7050556954927742E-2</v>
      </c>
      <c r="BQ97">
        <v>7.8342553228139877E-2</v>
      </c>
      <c r="BR97">
        <v>3.1515441834926605E-2</v>
      </c>
      <c r="BS97">
        <v>0.16904877126216888</v>
      </c>
      <c r="BT97">
        <v>0.2923882007598877</v>
      </c>
      <c r="BU97">
        <v>0.29016798734664917</v>
      </c>
      <c r="BV97">
        <v>1.5411242842674255E-2</v>
      </c>
      <c r="BW97">
        <v>8.8322291849181056E-3</v>
      </c>
      <c r="BX97">
        <v>9.3438941985368729E-2</v>
      </c>
      <c r="BY97">
        <v>2.8722703456878662E-2</v>
      </c>
      <c r="BZ97">
        <v>0.14376281201839447</v>
      </c>
    </row>
    <row r="98" spans="1:78">
      <c r="A98">
        <v>2009</v>
      </c>
      <c r="B98">
        <v>1</v>
      </c>
      <c r="C98">
        <v>1</v>
      </c>
      <c r="D98">
        <v>0.16630521416664124</v>
      </c>
      <c r="E98">
        <v>0.19227539421990514</v>
      </c>
      <c r="F98">
        <v>0.17310640215873718</v>
      </c>
      <c r="G98">
        <v>0.11526206880807877</v>
      </c>
      <c r="H98">
        <v>0.35305094718933105</v>
      </c>
      <c r="I98">
        <v>1.0187115669250488</v>
      </c>
      <c r="J98">
        <v>1.016626238822937</v>
      </c>
      <c r="K98">
        <v>0.1631157249212265</v>
      </c>
      <c r="L98">
        <v>0.21941191609948874</v>
      </c>
      <c r="M98">
        <v>0.19659977778792381</v>
      </c>
      <c r="N98">
        <v>0.11247197538614273</v>
      </c>
      <c r="O98">
        <v>0.32502681016921997</v>
      </c>
      <c r="P98">
        <v>0.7284235954284668</v>
      </c>
      <c r="Q98">
        <v>0.727669358253479</v>
      </c>
      <c r="R98">
        <v>0.148153156042099</v>
      </c>
      <c r="S98">
        <v>0.21107206982560456</v>
      </c>
      <c r="T98">
        <v>0.11761016026139259</v>
      </c>
      <c r="U98">
        <v>8.1429198384284973E-2</v>
      </c>
      <c r="V98">
        <v>0.1694047749042511</v>
      </c>
      <c r="W98">
        <v>0.59073549509048462</v>
      </c>
      <c r="X98">
        <v>0.59315109252929688</v>
      </c>
      <c r="Y98">
        <v>0.13705600798130035</v>
      </c>
      <c r="Z98">
        <v>0.1874387797433883</v>
      </c>
      <c r="AA98">
        <v>8.22403933852911E-2</v>
      </c>
      <c r="AB98">
        <v>7.0901498198509216E-2</v>
      </c>
      <c r="AC98">
        <v>0.11551442742347717</v>
      </c>
      <c r="AD98">
        <v>0.35295042395591736</v>
      </c>
      <c r="AE98">
        <v>0.36149084568023682</v>
      </c>
      <c r="AF98">
        <v>0.10689525306224823</v>
      </c>
      <c r="AG98">
        <v>0.12797208936535753</v>
      </c>
      <c r="AH98">
        <v>3.4531494602560997E-2</v>
      </c>
      <c r="AI98">
        <v>4.4722236692905426E-2</v>
      </c>
      <c r="AJ98">
        <v>4.7369785606861115E-2</v>
      </c>
      <c r="AK98">
        <v>0.28310814499855042</v>
      </c>
      <c r="AL98">
        <v>0.29260343313217163</v>
      </c>
      <c r="AM98">
        <v>9.4366267323493958E-2</v>
      </c>
      <c r="AN98">
        <v>0.10816912160953507</v>
      </c>
      <c r="AO98">
        <v>2.3327072616666555E-2</v>
      </c>
      <c r="AP98">
        <v>3.4977611154317856E-2</v>
      </c>
      <c r="AQ98">
        <v>3.1763352453708649E-2</v>
      </c>
      <c r="AR98">
        <v>0.17205230891704559</v>
      </c>
      <c r="AS98">
        <v>0.18012531101703644</v>
      </c>
      <c r="AT98">
        <v>6.7264221608638763E-2</v>
      </c>
      <c r="AU98">
        <v>7.2067799159412971E-2</v>
      </c>
      <c r="AV98">
        <v>8.9843301102519035E-3</v>
      </c>
      <c r="AW98">
        <v>1.9170831888914108E-2</v>
      </c>
      <c r="AX98">
        <v>1.2638130225241184E-2</v>
      </c>
      <c r="AY98">
        <v>8.7518900632858276E-2</v>
      </c>
      <c r="AZ98">
        <v>9.2195078730583191E-2</v>
      </c>
      <c r="BA98">
        <v>3.8842190057039261E-2</v>
      </c>
      <c r="BB98">
        <v>3.9021015935304604E-2</v>
      </c>
      <c r="BC98">
        <v>1.757732592523098E-3</v>
      </c>
      <c r="BD98">
        <v>8.3014257252216339E-3</v>
      </c>
      <c r="BE98">
        <v>4.2727105319499969E-3</v>
      </c>
      <c r="BF98">
        <v>-1.8711566925048828E-2</v>
      </c>
      <c r="BG98">
        <v>-1.6626238822937012E-2</v>
      </c>
      <c r="BH98">
        <v>3.1894892454147339E-3</v>
      </c>
      <c r="BI98">
        <v>-2.7136521879583597E-2</v>
      </c>
      <c r="BJ98">
        <v>-2.349337562918663E-2</v>
      </c>
      <c r="BK98">
        <v>2.7900934219360352E-3</v>
      </c>
      <c r="BL98">
        <v>2.8024137020111084E-2</v>
      </c>
      <c r="BM98">
        <v>0.2715764045715332</v>
      </c>
      <c r="BN98">
        <v>0.272330641746521</v>
      </c>
      <c r="BO98">
        <v>1.8152058124542236E-2</v>
      </c>
      <c r="BP98">
        <v>-1.879667560569942E-2</v>
      </c>
      <c r="BQ98">
        <v>5.5496241897344589E-2</v>
      </c>
      <c r="BR98">
        <v>3.3832870423793793E-2</v>
      </c>
      <c r="BS98">
        <v>0.18364617228507996</v>
      </c>
      <c r="BT98">
        <v>0.29028797149658203</v>
      </c>
      <c r="BU98">
        <v>0.28895688056945801</v>
      </c>
      <c r="BV98">
        <v>1.4962568879127502E-2</v>
      </c>
      <c r="BW98">
        <v>8.3398462738841772E-3</v>
      </c>
      <c r="BX98">
        <v>7.8989617526531219E-2</v>
      </c>
      <c r="BY98">
        <v>3.1042777001857758E-2</v>
      </c>
      <c r="BZ98">
        <v>0.15562203526496887</v>
      </c>
    </row>
    <row r="99" spans="1:78">
      <c r="A99">
        <v>2010</v>
      </c>
      <c r="B99">
        <v>1</v>
      </c>
      <c r="C99">
        <v>1</v>
      </c>
      <c r="D99">
        <v>0.1835571825504303</v>
      </c>
      <c r="E99">
        <v>0.18313458375632763</v>
      </c>
      <c r="F99">
        <v>0.15597840771079063</v>
      </c>
      <c r="G99">
        <v>0.10503064841032028</v>
      </c>
      <c r="H99">
        <v>0.37229916453361511</v>
      </c>
      <c r="I99">
        <v>1.0154203176498413</v>
      </c>
      <c r="J99">
        <v>1.0132536888122559</v>
      </c>
      <c r="K99">
        <v>0.18035444617271423</v>
      </c>
      <c r="L99">
        <v>0.20905937300994992</v>
      </c>
      <c r="M99">
        <v>0.17585166729986668</v>
      </c>
      <c r="N99">
        <v>0.10248531401157379</v>
      </c>
      <c r="O99">
        <v>0.34550291299819946</v>
      </c>
      <c r="P99">
        <v>0.73417216539382935</v>
      </c>
      <c r="Q99">
        <v>0.73251938819885254</v>
      </c>
      <c r="R99">
        <v>0.16424988210201263</v>
      </c>
      <c r="S99">
        <v>0.20541436108760536</v>
      </c>
      <c r="T99">
        <v>0.10424718447029591</v>
      </c>
      <c r="U99">
        <v>7.3281094431877136E-2</v>
      </c>
      <c r="V99">
        <v>0.18532685935497284</v>
      </c>
      <c r="W99">
        <v>0.60102730989456177</v>
      </c>
      <c r="X99">
        <v>0.60269337892532349</v>
      </c>
      <c r="Y99">
        <v>0.15296420454978943</v>
      </c>
      <c r="Z99">
        <v>0.18700595083646476</v>
      </c>
      <c r="AA99">
        <v>7.2094444185495377E-2</v>
      </c>
      <c r="AB99">
        <v>6.2855474650859833E-2</v>
      </c>
      <c r="AC99">
        <v>0.12777328491210938</v>
      </c>
      <c r="AD99">
        <v>0.366426020860672</v>
      </c>
      <c r="AE99">
        <v>0.37569138407707214</v>
      </c>
      <c r="AF99">
        <v>0.12133961170911789</v>
      </c>
      <c r="AG99">
        <v>0.13383031837292947</v>
      </c>
      <c r="AH99">
        <v>2.8990690596401691E-2</v>
      </c>
      <c r="AI99">
        <v>3.9138976484537125E-2</v>
      </c>
      <c r="AJ99">
        <v>5.239177867770195E-2</v>
      </c>
      <c r="AK99">
        <v>0.29745277762413025</v>
      </c>
      <c r="AL99">
        <v>0.30807819962501526</v>
      </c>
      <c r="AM99">
        <v>0.10859330743551254</v>
      </c>
      <c r="AN99">
        <v>0.11403633510053623</v>
      </c>
      <c r="AO99">
        <v>1.9517695531249046E-2</v>
      </c>
      <c r="AP99">
        <v>3.0656037852168083E-2</v>
      </c>
      <c r="AQ99">
        <v>3.527480736374855E-2</v>
      </c>
      <c r="AR99">
        <v>0.18684345483779907</v>
      </c>
      <c r="AS99">
        <v>0.19609668850898743</v>
      </c>
      <c r="AT99">
        <v>7.9865202307701111E-2</v>
      </c>
      <c r="AU99">
        <v>7.937328136904398E-2</v>
      </c>
      <c r="AV99">
        <v>7.1250251494348049E-3</v>
      </c>
      <c r="AW99">
        <v>1.6779595986008644E-2</v>
      </c>
      <c r="AX99">
        <v>1.295358594506979E-2</v>
      </c>
      <c r="AY99">
        <v>9.7903639078140259E-2</v>
      </c>
      <c r="AZ99">
        <v>0.1018153503537178</v>
      </c>
      <c r="BA99">
        <v>4.6065244823694229E-2</v>
      </c>
      <c r="BB99">
        <v>4.4193622056809545E-2</v>
      </c>
      <c r="BC99">
        <v>1.1465126881375909E-3</v>
      </c>
      <c r="BD99">
        <v>7.0834490470588207E-3</v>
      </c>
      <c r="BE99">
        <v>3.3265252131968737E-3</v>
      </c>
      <c r="BF99">
        <v>-1.5420317649841309E-2</v>
      </c>
      <c r="BG99">
        <v>-1.3253688812255859E-2</v>
      </c>
      <c r="BH99">
        <v>3.2027363777160645E-3</v>
      </c>
      <c r="BI99">
        <v>-2.5924789253622293E-2</v>
      </c>
      <c r="BJ99">
        <v>-1.9873259589076042E-2</v>
      </c>
      <c r="BK99">
        <v>2.5453343987464905E-3</v>
      </c>
      <c r="BL99">
        <v>2.6796251535415649E-2</v>
      </c>
      <c r="BM99">
        <v>0.26582783460617065</v>
      </c>
      <c r="BN99">
        <v>0.26748061180114746</v>
      </c>
      <c r="BO99">
        <v>1.9307300448417664E-2</v>
      </c>
      <c r="BP99">
        <v>-2.2279777331277728E-2</v>
      </c>
      <c r="BQ99">
        <v>5.1731223240494728E-2</v>
      </c>
      <c r="BR99">
        <v>3.1749553978443146E-2</v>
      </c>
      <c r="BS99">
        <v>0.18697230517864227</v>
      </c>
      <c r="BT99">
        <v>0.28124815225601196</v>
      </c>
      <c r="BU99">
        <v>0.28073430061340332</v>
      </c>
      <c r="BV99">
        <v>1.6104564070701599E-2</v>
      </c>
      <c r="BW99">
        <v>3.6450119223445654E-3</v>
      </c>
      <c r="BX99">
        <v>7.160448282957077E-2</v>
      </c>
      <c r="BY99">
        <v>2.9204219579696655E-2</v>
      </c>
      <c r="BZ99">
        <v>0.16017605364322662</v>
      </c>
    </row>
    <row r="100" spans="1:78">
      <c r="A100">
        <v>2011</v>
      </c>
      <c r="B100">
        <v>1</v>
      </c>
      <c r="C100">
        <v>1</v>
      </c>
      <c r="D100">
        <v>0.18225535750389099</v>
      </c>
      <c r="E100">
        <v>0.17841744422912598</v>
      </c>
      <c r="F100">
        <v>0.15375829860568047</v>
      </c>
      <c r="G100">
        <v>0.10926474630832672</v>
      </c>
      <c r="H100">
        <v>0.37630417943000793</v>
      </c>
      <c r="I100">
        <v>1.0138241052627563</v>
      </c>
      <c r="J100">
        <v>1.0110504627227783</v>
      </c>
      <c r="K100">
        <v>0.17852957546710968</v>
      </c>
      <c r="L100">
        <v>0.20420703757554293</v>
      </c>
      <c r="M100">
        <v>0.1704363189637661</v>
      </c>
      <c r="N100">
        <v>0.10676877945661545</v>
      </c>
      <c r="O100">
        <v>0.35110872983932495</v>
      </c>
      <c r="P100">
        <v>0.73472654819488525</v>
      </c>
      <c r="Q100">
        <v>0.73266696929931641</v>
      </c>
      <c r="R100">
        <v>0.16263887286186218</v>
      </c>
      <c r="S100">
        <v>0.20257730176672339</v>
      </c>
      <c r="T100">
        <v>0.10273816250264645</v>
      </c>
      <c r="U100">
        <v>7.6708920300006866E-2</v>
      </c>
      <c r="V100">
        <v>0.18800373375415802</v>
      </c>
      <c r="W100">
        <v>0.60060214996337891</v>
      </c>
      <c r="X100">
        <v>0.60200369358062744</v>
      </c>
      <c r="Y100">
        <v>0.14989595115184784</v>
      </c>
      <c r="Z100">
        <v>0.18576291925273836</v>
      </c>
      <c r="AA100">
        <v>7.1968421339988708E-2</v>
      </c>
      <c r="AB100">
        <v>6.5626345574855804E-2</v>
      </c>
      <c r="AC100">
        <v>0.1287500411272049</v>
      </c>
      <c r="AD100">
        <v>0.36377450823783875</v>
      </c>
      <c r="AE100">
        <v>0.37431365251541138</v>
      </c>
      <c r="AF100">
        <v>0.11680558323860168</v>
      </c>
      <c r="AG100">
        <v>0.13500868092523888</v>
      </c>
      <c r="AH100">
        <v>2.9927209950983524E-2</v>
      </c>
      <c r="AI100">
        <v>4.0460895746946335E-2</v>
      </c>
      <c r="AJ100">
        <v>5.2111297845840454E-2</v>
      </c>
      <c r="AK100">
        <v>0.29372480511665344</v>
      </c>
      <c r="AL100">
        <v>0.30565616488456726</v>
      </c>
      <c r="AM100">
        <v>0.10282944142818451</v>
      </c>
      <c r="AN100">
        <v>0.11629310809075832</v>
      </c>
      <c r="AO100">
        <v>2.0273261237889528E-2</v>
      </c>
      <c r="AP100">
        <v>3.1528148800134659E-2</v>
      </c>
      <c r="AQ100">
        <v>3.4732196480035782E-2</v>
      </c>
      <c r="AR100">
        <v>0.18017533421516418</v>
      </c>
      <c r="AS100">
        <v>0.19033379852771759</v>
      </c>
      <c r="AT100">
        <v>7.3023192584514618E-2</v>
      </c>
      <c r="AU100">
        <v>8.0663847711548442E-2</v>
      </c>
      <c r="AV100">
        <v>7.8278777655214071E-3</v>
      </c>
      <c r="AW100">
        <v>1.6785753890872002E-2</v>
      </c>
      <c r="AX100">
        <v>1.2033130973577499E-2</v>
      </c>
      <c r="AY100">
        <v>8.9496627449989319E-2</v>
      </c>
      <c r="AZ100">
        <v>9.4089679419994354E-2</v>
      </c>
      <c r="BA100">
        <v>3.9301920682191849E-2</v>
      </c>
      <c r="BB100">
        <v>4.4263093065637804E-2</v>
      </c>
      <c r="BC100">
        <v>1.5425622696056962E-3</v>
      </c>
      <c r="BD100">
        <v>6.5065794624388218E-3</v>
      </c>
      <c r="BE100">
        <v>2.4755250196903944E-3</v>
      </c>
      <c r="BF100">
        <v>-1.3824105262756348E-2</v>
      </c>
      <c r="BG100">
        <v>-1.105046272277832E-2</v>
      </c>
      <c r="BH100">
        <v>3.725782036781311E-3</v>
      </c>
      <c r="BI100">
        <v>-2.578959334641695E-2</v>
      </c>
      <c r="BJ100">
        <v>-1.6678020358085632E-2</v>
      </c>
      <c r="BK100">
        <v>2.4959668517112732E-3</v>
      </c>
      <c r="BL100">
        <v>2.5195449590682983E-2</v>
      </c>
      <c r="BM100">
        <v>0.26527345180511475</v>
      </c>
      <c r="BN100">
        <v>0.26733303070068359</v>
      </c>
      <c r="BO100">
        <v>1.9616484642028809E-2</v>
      </c>
      <c r="BP100">
        <v>-2.4159857537597418E-2</v>
      </c>
      <c r="BQ100">
        <v>5.1020136103034019E-2</v>
      </c>
      <c r="BR100">
        <v>3.2555826008319855E-2</v>
      </c>
      <c r="BS100">
        <v>0.18830044567584991</v>
      </c>
      <c r="BT100">
        <v>0.27909755706787109</v>
      </c>
      <c r="BU100">
        <v>0.27838349342346191</v>
      </c>
      <c r="BV100">
        <v>1.5890702605247498E-2</v>
      </c>
      <c r="BW100">
        <v>1.6297358088195324E-3</v>
      </c>
      <c r="BX100">
        <v>6.7698156461119652E-2</v>
      </c>
      <c r="BY100">
        <v>3.0059859156608582E-2</v>
      </c>
      <c r="BZ100">
        <v>0.16310499608516693</v>
      </c>
    </row>
    <row r="101" spans="1:78">
      <c r="A101">
        <v>2012</v>
      </c>
      <c r="B101">
        <v>1</v>
      </c>
      <c r="C101">
        <v>1</v>
      </c>
      <c r="D101">
        <v>0.17876727879047394</v>
      </c>
      <c r="E101">
        <v>0.1734837032854557</v>
      </c>
      <c r="F101">
        <v>0.16461652889847755</v>
      </c>
      <c r="G101">
        <v>0.11131280660629272</v>
      </c>
      <c r="H101">
        <v>0.37181967496871948</v>
      </c>
      <c r="I101">
        <v>1.0100146532058716</v>
      </c>
      <c r="J101">
        <v>1.0083708763122559</v>
      </c>
      <c r="K101">
        <v>0.17622977495193481</v>
      </c>
      <c r="L101">
        <v>0.19853045139461756</v>
      </c>
      <c r="M101">
        <v>0.17670998349785805</v>
      </c>
      <c r="N101">
        <v>0.10893494635820389</v>
      </c>
      <c r="O101">
        <v>0.34796568751335144</v>
      </c>
      <c r="P101">
        <v>0.73773235082626343</v>
      </c>
      <c r="Q101">
        <v>0.73744320869445801</v>
      </c>
      <c r="R101">
        <v>0.1612107902765274</v>
      </c>
      <c r="S101">
        <v>0.19822320062667131</v>
      </c>
      <c r="T101">
        <v>0.10739615745842457</v>
      </c>
      <c r="U101">
        <v>8.0240987241268158E-2</v>
      </c>
      <c r="V101">
        <v>0.19037209451198578</v>
      </c>
      <c r="W101">
        <v>0.60978269577026367</v>
      </c>
      <c r="X101">
        <v>0.61183065176010132</v>
      </c>
      <c r="Y101">
        <v>0.15008693933486938</v>
      </c>
      <c r="Z101">
        <v>0.18347358540631831</v>
      </c>
      <c r="AA101">
        <v>7.5235513970255852E-2</v>
      </c>
      <c r="AB101">
        <v>6.9343343377113342E-2</v>
      </c>
      <c r="AC101">
        <v>0.13369126617908478</v>
      </c>
      <c r="AD101">
        <v>0.38132369518280029</v>
      </c>
      <c r="AE101">
        <v>0.38848647475242615</v>
      </c>
      <c r="AF101">
        <v>0.11989414691925049</v>
      </c>
      <c r="AG101">
        <v>0.13823816849617288</v>
      </c>
      <c r="AH101">
        <v>3.103119321167469E-2</v>
      </c>
      <c r="AI101">
        <v>4.3791826814413071E-2</v>
      </c>
      <c r="AJ101">
        <v>5.5531136691570282E-2</v>
      </c>
      <c r="AK101">
        <v>0.31194931268692017</v>
      </c>
      <c r="AL101">
        <v>0.31936544179916382</v>
      </c>
      <c r="AM101">
        <v>0.10641354322433472</v>
      </c>
      <c r="AN101">
        <v>0.1206982928852085</v>
      </c>
      <c r="AO101">
        <v>2.0864339545369148E-2</v>
      </c>
      <c r="AP101">
        <v>3.4687694162130356E-2</v>
      </c>
      <c r="AQ101">
        <v>3.6701582372188568E-2</v>
      </c>
      <c r="AR101">
        <v>0.19814148545265198</v>
      </c>
      <c r="AS101">
        <v>0.20218908786773682</v>
      </c>
      <c r="AT101">
        <v>7.6287001371383667E-2</v>
      </c>
      <c r="AU101">
        <v>8.5705132674775086E-2</v>
      </c>
      <c r="AV101">
        <v>8.1093520857393742E-3</v>
      </c>
      <c r="AW101">
        <v>1.8881255760788918E-2</v>
      </c>
      <c r="AX101">
        <v>1.3206352479755878E-2</v>
      </c>
      <c r="AY101">
        <v>0.10335160791873932</v>
      </c>
      <c r="AZ101">
        <v>0.10248766094446182</v>
      </c>
      <c r="BA101">
        <v>4.1720855981111526E-2</v>
      </c>
      <c r="BB101">
        <v>4.8546734975388972E-2</v>
      </c>
      <c r="BC101">
        <v>1.6735135577619076E-3</v>
      </c>
      <c r="BD101">
        <v>7.6257917098701E-3</v>
      </c>
      <c r="BE101">
        <v>2.9207654297351837E-3</v>
      </c>
      <c r="BF101">
        <v>-1.0014653205871582E-2</v>
      </c>
      <c r="BG101">
        <v>-8.3708763122558594E-3</v>
      </c>
      <c r="BH101">
        <v>2.5375038385391235E-3</v>
      </c>
      <c r="BI101">
        <v>-2.5046748109161854E-2</v>
      </c>
      <c r="BJ101">
        <v>-1.2093454599380493E-2</v>
      </c>
      <c r="BK101">
        <v>2.3778602480888367E-3</v>
      </c>
      <c r="BL101">
        <v>2.3853987455368042E-2</v>
      </c>
      <c r="BM101">
        <v>0.26226764917373657</v>
      </c>
      <c r="BN101">
        <v>0.26255679130554199</v>
      </c>
      <c r="BO101">
        <v>1.7556488513946533E-2</v>
      </c>
      <c r="BP101">
        <v>-2.4739497341215611E-2</v>
      </c>
      <c r="BQ101">
        <v>5.7220371440052986E-2</v>
      </c>
      <c r="BR101">
        <v>3.1071819365024567E-2</v>
      </c>
      <c r="BS101">
        <v>0.1814475804567337</v>
      </c>
      <c r="BT101">
        <v>0.27228230237960815</v>
      </c>
      <c r="BU101">
        <v>0.27092766761779785</v>
      </c>
      <c r="BV101">
        <v>1.501898467540741E-2</v>
      </c>
      <c r="BW101">
        <v>3.0725076794624329E-4</v>
      </c>
      <c r="BX101">
        <v>6.9313826039433479E-2</v>
      </c>
      <c r="BY101">
        <v>2.869395911693573E-2</v>
      </c>
      <c r="BZ101">
        <v>0.15759359300136566</v>
      </c>
    </row>
    <row r="102" spans="1:78">
      <c r="A102">
        <v>2013</v>
      </c>
      <c r="B102">
        <v>1</v>
      </c>
      <c r="C102">
        <v>1</v>
      </c>
      <c r="D102">
        <v>0.19154252111911774</v>
      </c>
      <c r="E102">
        <v>0.15562126692384481</v>
      </c>
      <c r="F102">
        <v>0.1791510209441185</v>
      </c>
      <c r="G102">
        <v>0.10771550983190536</v>
      </c>
      <c r="H102">
        <v>0.36596968770027161</v>
      </c>
      <c r="I102">
        <v>1.0044013261795044</v>
      </c>
      <c r="J102">
        <v>1.0025792121887207</v>
      </c>
      <c r="K102">
        <v>0.18888530135154724</v>
      </c>
      <c r="L102">
        <v>0.17956506181508303</v>
      </c>
      <c r="M102">
        <v>0.18463882803916931</v>
      </c>
      <c r="N102">
        <v>0.10546114295721054</v>
      </c>
      <c r="O102">
        <v>0.34403100609779358</v>
      </c>
      <c r="P102">
        <v>0.72719436883926392</v>
      </c>
      <c r="Q102">
        <v>0.72311288118362427</v>
      </c>
      <c r="R102">
        <v>0.16903392970561981</v>
      </c>
      <c r="S102">
        <v>0.18062273506075144</v>
      </c>
      <c r="T102">
        <v>0.11153113842010498</v>
      </c>
      <c r="U102">
        <v>7.6933450996875763E-2</v>
      </c>
      <c r="V102">
        <v>0.18499164283275604</v>
      </c>
      <c r="W102">
        <v>0.59714770317077637</v>
      </c>
      <c r="X102">
        <v>0.59547293186187744</v>
      </c>
      <c r="Y102">
        <v>0.15458162128925323</v>
      </c>
      <c r="Z102">
        <v>0.16762413643300533</v>
      </c>
      <c r="AA102">
        <v>7.8299343585968018E-2</v>
      </c>
      <c r="AB102">
        <v>6.6077485680580139E-2</v>
      </c>
      <c r="AC102">
        <v>0.12889036536216736</v>
      </c>
      <c r="AD102">
        <v>0.36431312561035156</v>
      </c>
      <c r="AE102">
        <v>0.37031683325767517</v>
      </c>
      <c r="AF102">
        <v>0.11761665344238281</v>
      </c>
      <c r="AG102">
        <v>0.12844985094852746</v>
      </c>
      <c r="AH102">
        <v>3.2323780469596386E-2</v>
      </c>
      <c r="AI102">
        <v>4.044974222779274E-2</v>
      </c>
      <c r="AJ102">
        <v>5.1476802676916122E-2</v>
      </c>
      <c r="AK102">
        <v>0.29425817728042603</v>
      </c>
      <c r="AL102">
        <v>0.30177870392799377</v>
      </c>
      <c r="AM102">
        <v>0.10247768461704254</v>
      </c>
      <c r="AN102">
        <v>0.11241136386524886</v>
      </c>
      <c r="AO102">
        <v>2.186293201521039E-2</v>
      </c>
      <c r="AP102">
        <v>3.1496074050664902E-2</v>
      </c>
      <c r="AQ102">
        <v>3.3530648797750473E-2</v>
      </c>
      <c r="AR102">
        <v>0.1828310638666153</v>
      </c>
      <c r="AS102">
        <v>0.19111768901348114</v>
      </c>
      <c r="AT102">
        <v>7.323814183473587E-2</v>
      </c>
      <c r="AU102">
        <v>8.1050289511040319E-2</v>
      </c>
      <c r="AV102">
        <v>9.0634084772318602E-3</v>
      </c>
      <c r="AW102">
        <v>1.728496141731739E-2</v>
      </c>
      <c r="AX102">
        <v>1.0480891913175583E-2</v>
      </c>
      <c r="AY102">
        <v>9.3907609581947327E-2</v>
      </c>
      <c r="AZ102">
        <v>9.8440557718276978E-2</v>
      </c>
      <c r="BA102">
        <v>4.0251713246107101E-2</v>
      </c>
      <c r="BB102">
        <v>4.7333061489553074E-2</v>
      </c>
      <c r="BC102">
        <v>2.084281062707305E-3</v>
      </c>
      <c r="BD102">
        <v>6.6360831260681152E-3</v>
      </c>
      <c r="BE102">
        <v>2.135418588295579E-3</v>
      </c>
      <c r="BF102">
        <v>-4.4013261795043945E-3</v>
      </c>
      <c r="BG102">
        <v>-2.5792121887207031E-3</v>
      </c>
      <c r="BH102">
        <v>2.6572197675704956E-3</v>
      </c>
      <c r="BI102">
        <v>-2.3943794891238213E-2</v>
      </c>
      <c r="BJ102">
        <v>-5.4878070950508118E-3</v>
      </c>
      <c r="BK102">
        <v>2.2543668746948242E-3</v>
      </c>
      <c r="BL102">
        <v>2.1938681602478027E-2</v>
      </c>
      <c r="BM102">
        <v>0.27280563116073608</v>
      </c>
      <c r="BN102">
        <v>0.27688711881637573</v>
      </c>
      <c r="BO102">
        <v>2.2508591413497925E-2</v>
      </c>
      <c r="BP102">
        <v>-2.5001468136906624E-2</v>
      </c>
      <c r="BQ102">
        <v>6.7619882524013519E-2</v>
      </c>
      <c r="BR102">
        <v>3.0782058835029602E-2</v>
      </c>
      <c r="BS102">
        <v>0.18097804486751556</v>
      </c>
      <c r="BT102">
        <v>0.27720695734024048</v>
      </c>
      <c r="BU102">
        <v>0.27946633100509644</v>
      </c>
      <c r="BV102">
        <v>1.9851371645927429E-2</v>
      </c>
      <c r="BW102">
        <v>-1.0576732456684113E-3</v>
      </c>
      <c r="BX102">
        <v>7.3107689619064331E-2</v>
      </c>
      <c r="BY102">
        <v>2.8527691960334778E-2</v>
      </c>
      <c r="BZ102">
        <v>0.15903936326503754</v>
      </c>
    </row>
    <row r="103" spans="1:78">
      <c r="A103">
        <v>2014</v>
      </c>
      <c r="B103">
        <v>1</v>
      </c>
      <c r="C103">
        <v>1</v>
      </c>
      <c r="D103">
        <v>0.20364841818809509</v>
      </c>
      <c r="E103">
        <v>0.14225027337670326</v>
      </c>
      <c r="F103">
        <v>0.18816895037889481</v>
      </c>
      <c r="G103">
        <v>0.10574139654636383</v>
      </c>
      <c r="H103">
        <v>0.36019095778465271</v>
      </c>
      <c r="I103">
        <v>1.0011571645736694</v>
      </c>
      <c r="J103">
        <v>0.99939858913421631</v>
      </c>
      <c r="K103">
        <v>0.20116110146045685</v>
      </c>
      <c r="L103">
        <v>0.16563430242240429</v>
      </c>
      <c r="M103">
        <v>0.18939001858234406</v>
      </c>
      <c r="N103">
        <v>0.10352958738803864</v>
      </c>
      <c r="O103">
        <v>0.33968356251716614</v>
      </c>
      <c r="P103">
        <v>0.72521328926086426</v>
      </c>
      <c r="Q103">
        <v>0.72183471918106079</v>
      </c>
      <c r="R103">
        <v>0.18138492107391357</v>
      </c>
      <c r="S103">
        <v>0.16735234810039401</v>
      </c>
      <c r="T103">
        <v>0.11339252255856991</v>
      </c>
      <c r="U103">
        <v>7.5773142278194427E-2</v>
      </c>
      <c r="V103">
        <v>0.18393178284168243</v>
      </c>
      <c r="W103">
        <v>0.59672015905380249</v>
      </c>
      <c r="X103">
        <v>0.59545272588729858</v>
      </c>
      <c r="Y103">
        <v>0.16633497178554535</v>
      </c>
      <c r="Z103">
        <v>0.15586615493521094</v>
      </c>
      <c r="AA103">
        <v>7.9492133110761642E-2</v>
      </c>
      <c r="AB103">
        <v>6.5194636583328247E-2</v>
      </c>
      <c r="AC103">
        <v>0.12856486439704895</v>
      </c>
      <c r="AD103">
        <v>0.36574813723564148</v>
      </c>
      <c r="AE103">
        <v>0.37244617938995361</v>
      </c>
      <c r="AF103">
        <v>0.12645538151264191</v>
      </c>
      <c r="AG103">
        <v>0.1206169233773835</v>
      </c>
      <c r="AH103">
        <v>3.3165168482810259E-2</v>
      </c>
      <c r="AI103">
        <v>4.0582481771707535E-2</v>
      </c>
      <c r="AJ103">
        <v>5.1626216620206833E-2</v>
      </c>
      <c r="AK103">
        <v>0.29546976089477539</v>
      </c>
      <c r="AL103">
        <v>0.30392396450042725</v>
      </c>
      <c r="AM103">
        <v>0.11007225513458252</v>
      </c>
      <c r="AN103">
        <v>0.10589491328573786</v>
      </c>
      <c r="AO103">
        <v>2.2654325235635042E-2</v>
      </c>
      <c r="AP103">
        <v>3.186541423201561E-2</v>
      </c>
      <c r="AQ103">
        <v>3.3437062054872513E-2</v>
      </c>
      <c r="AR103">
        <v>0.18300572037696838</v>
      </c>
      <c r="AS103">
        <v>0.19087707996368408</v>
      </c>
      <c r="AT103">
        <v>7.7464602887630463E-2</v>
      </c>
      <c r="AU103">
        <v>7.5945018586935475E-2</v>
      </c>
      <c r="AV103">
        <v>9.3270963989198208E-3</v>
      </c>
      <c r="AW103">
        <v>1.7777919769287109E-2</v>
      </c>
      <c r="AX103">
        <v>1.0362447239458561E-2</v>
      </c>
      <c r="AY103">
        <v>9.3752577900886536E-2</v>
      </c>
      <c r="AZ103">
        <v>9.7061306238174438E-2</v>
      </c>
      <c r="BA103">
        <v>4.1899524629116058E-2</v>
      </c>
      <c r="BB103">
        <v>4.4398226738849189E-2</v>
      </c>
      <c r="BC103">
        <v>1.8739370862022042E-3</v>
      </c>
      <c r="BD103">
        <v>7.1278144605457783E-3</v>
      </c>
      <c r="BE103">
        <v>1.7618051497265697E-3</v>
      </c>
      <c r="BF103">
        <v>-1.1571645736694336E-3</v>
      </c>
      <c r="BG103">
        <v>6.0141086578369141E-4</v>
      </c>
      <c r="BH103">
        <v>2.4873167276382446E-3</v>
      </c>
      <c r="BI103">
        <v>-2.3384029045701027E-2</v>
      </c>
      <c r="BJ103">
        <v>-1.2210682034492493E-3</v>
      </c>
      <c r="BK103">
        <v>2.2118091583251953E-3</v>
      </c>
      <c r="BL103">
        <v>2.0507395267486572E-2</v>
      </c>
      <c r="BM103">
        <v>0.27478671073913574</v>
      </c>
      <c r="BN103">
        <v>0.27816528081893921</v>
      </c>
      <c r="BO103">
        <v>2.2263497114181519E-2</v>
      </c>
      <c r="BP103">
        <v>-2.5102074723690748E-2</v>
      </c>
      <c r="BQ103">
        <v>7.4776427820324898E-2</v>
      </c>
      <c r="BR103">
        <v>2.9968254268169403E-2</v>
      </c>
      <c r="BS103">
        <v>0.17625917494297028</v>
      </c>
      <c r="BT103">
        <v>0.27594387531280518</v>
      </c>
      <c r="BU103">
        <v>0.27756386995315552</v>
      </c>
      <c r="BV103">
        <v>1.9776180386543274E-2</v>
      </c>
      <c r="BW103">
        <v>-1.7180456779897213E-3</v>
      </c>
      <c r="BX103">
        <v>7.5997496023774147E-2</v>
      </c>
      <c r="BY103">
        <v>2.7756445109844208E-2</v>
      </c>
      <c r="BZ103">
        <v>0.1557517796754837</v>
      </c>
    </row>
    <row r="104" spans="1:78">
      <c r="A104">
        <v>2015</v>
      </c>
    </row>
    <row r="105" spans="1:78">
      <c r="A105">
        <v>2016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BN105"/>
  <sheetViews>
    <sheetView workbookViewId="0">
      <pane xSplit="1" ySplit="1" topLeftCell="BD93" activePane="bottomRight" state="frozen"/>
      <selection activeCell="D32" sqref="D32"/>
      <selection pane="topRight" activeCell="D32" sqref="D32"/>
      <selection pane="bottomLeft" activeCell="D32" sqref="D32"/>
      <selection pane="bottomRight" activeCell="BN1" sqref="BN1"/>
    </sheetView>
  </sheetViews>
  <sheetFormatPr baseColWidth="10" defaultColWidth="8.83203125" defaultRowHeight="15" x14ac:dyDescent="0"/>
  <sheetData>
    <row r="1" spans="1:66">
      <c r="A1" t="s">
        <v>1</v>
      </c>
      <c r="B1" t="s">
        <v>955</v>
      </c>
      <c r="C1" t="s">
        <v>956</v>
      </c>
      <c r="D1" t="s">
        <v>957</v>
      </c>
      <c r="E1" t="s">
        <v>958</v>
      </c>
      <c r="F1" t="s">
        <v>959</v>
      </c>
      <c r="G1" t="s">
        <v>961</v>
      </c>
      <c r="H1" t="s">
        <v>960</v>
      </c>
      <c r="I1" t="s">
        <v>962</v>
      </c>
      <c r="J1" t="s">
        <v>963</v>
      </c>
      <c r="K1" t="s">
        <v>964</v>
      </c>
      <c r="L1" t="s">
        <v>965</v>
      </c>
      <c r="M1" t="s">
        <v>967</v>
      </c>
      <c r="N1" t="s">
        <v>966</v>
      </c>
      <c r="O1" t="s">
        <v>968</v>
      </c>
      <c r="P1" t="s">
        <v>969</v>
      </c>
      <c r="Q1" t="s">
        <v>970</v>
      </c>
      <c r="R1" t="s">
        <v>971</v>
      </c>
      <c r="S1" t="s">
        <v>973</v>
      </c>
      <c r="T1" t="s">
        <v>972</v>
      </c>
      <c r="U1" t="s">
        <v>974</v>
      </c>
      <c r="V1" t="s">
        <v>975</v>
      </c>
      <c r="W1" t="s">
        <v>976</v>
      </c>
      <c r="X1" t="s">
        <v>977</v>
      </c>
      <c r="Y1" t="s">
        <v>979</v>
      </c>
      <c r="Z1" t="s">
        <v>978</v>
      </c>
      <c r="AA1" t="s">
        <v>980</v>
      </c>
      <c r="AB1" t="s">
        <v>981</v>
      </c>
      <c r="AC1" t="s">
        <v>982</v>
      </c>
      <c r="AD1" t="s">
        <v>983</v>
      </c>
      <c r="AE1" t="s">
        <v>985</v>
      </c>
      <c r="AF1" t="s">
        <v>984</v>
      </c>
      <c r="AG1" t="s">
        <v>986</v>
      </c>
      <c r="AH1" t="s">
        <v>987</v>
      </c>
      <c r="AI1" t="s">
        <v>988</v>
      </c>
      <c r="AJ1" t="s">
        <v>989</v>
      </c>
      <c r="AK1" t="s">
        <v>991</v>
      </c>
      <c r="AL1" t="s">
        <v>990</v>
      </c>
      <c r="AM1" t="s">
        <v>992</v>
      </c>
      <c r="AN1" t="s">
        <v>993</v>
      </c>
      <c r="AO1" t="s">
        <v>994</v>
      </c>
      <c r="AP1" t="s">
        <v>995</v>
      </c>
      <c r="AQ1" t="s">
        <v>997</v>
      </c>
      <c r="AR1" t="s">
        <v>996</v>
      </c>
      <c r="AS1" t="s">
        <v>998</v>
      </c>
      <c r="AT1" t="s">
        <v>999</v>
      </c>
      <c r="AU1" t="s">
        <v>1000</v>
      </c>
      <c r="AV1" t="s">
        <v>1001</v>
      </c>
      <c r="AW1" t="s">
        <v>1003</v>
      </c>
      <c r="AX1" t="s">
        <v>1002</v>
      </c>
      <c r="AY1" t="s">
        <v>1004</v>
      </c>
      <c r="AZ1" t="s">
        <v>1005</v>
      </c>
      <c r="BA1" t="s">
        <v>1006</v>
      </c>
      <c r="BB1" t="s">
        <v>1007</v>
      </c>
      <c r="BC1" t="s">
        <v>1009</v>
      </c>
      <c r="BD1" t="s">
        <v>1008</v>
      </c>
      <c r="BE1" t="s">
        <v>1010</v>
      </c>
      <c r="BF1" t="s">
        <v>1011</v>
      </c>
      <c r="BG1" t="s">
        <v>1012</v>
      </c>
      <c r="BH1" t="s">
        <v>1013</v>
      </c>
      <c r="BI1" t="s">
        <v>1015</v>
      </c>
      <c r="BJ1" t="s">
        <v>1016</v>
      </c>
      <c r="BK1" t="s">
        <v>1017</v>
      </c>
      <c r="BL1" t="s">
        <v>1018</v>
      </c>
      <c r="BM1" t="s">
        <v>1019</v>
      </c>
      <c r="BN1" t="s">
        <v>1014</v>
      </c>
    </row>
    <row r="2" spans="1:66">
      <c r="A2">
        <v>1913</v>
      </c>
      <c r="B2">
        <v>54675.599777879397</v>
      </c>
      <c r="F2">
        <v>82209.907551753247</v>
      </c>
      <c r="N2">
        <v>428895.38893240038</v>
      </c>
      <c r="R2">
        <v>657104.16091391025</v>
      </c>
      <c r="T2">
        <v>724198.63668861624</v>
      </c>
      <c r="X2">
        <v>1113310.4545424702</v>
      </c>
      <c r="Z2">
        <v>2466741.9117994504</v>
      </c>
      <c r="AD2">
        <v>3809406.1626640311</v>
      </c>
      <c r="AF2">
        <v>4447322.1049967613</v>
      </c>
      <c r="AJ2">
        <v>6817413.049869596</v>
      </c>
      <c r="AL2">
        <v>14860223.909469647</v>
      </c>
      <c r="AP2">
        <v>22476898.166719798</v>
      </c>
      <c r="AR2">
        <v>47518980.570255198</v>
      </c>
      <c r="AV2">
        <v>71700932.700457856</v>
      </c>
      <c r="BD2">
        <v>13095.623205154838</v>
      </c>
      <c r="BH2">
        <v>18332.768289291373</v>
      </c>
    </row>
    <row r="3" spans="1:66">
      <c r="A3">
        <v>1914</v>
      </c>
      <c r="B3">
        <v>54725.227128629849</v>
      </c>
      <c r="F3">
        <v>82395.477378566473</v>
      </c>
      <c r="N3">
        <v>428659.26698235178</v>
      </c>
      <c r="R3">
        <v>657517.90708457504</v>
      </c>
      <c r="T3">
        <v>721865.21097272856</v>
      </c>
      <c r="X3">
        <v>1110709.9868079142</v>
      </c>
      <c r="Z3">
        <v>2440071.2317463635</v>
      </c>
      <c r="AD3">
        <v>3771521.9110386865</v>
      </c>
      <c r="AF3">
        <v>4394303.6676251804</v>
      </c>
      <c r="AJ3">
        <v>6743731.1088110982</v>
      </c>
      <c r="AL3">
        <v>15733128.866821527</v>
      </c>
      <c r="AP3">
        <v>23797839.04306544</v>
      </c>
      <c r="AR3">
        <v>50590615.083717488</v>
      </c>
      <c r="AV3">
        <v>76369248.675797075</v>
      </c>
      <c r="BD3">
        <v>13177.000478216292</v>
      </c>
      <c r="BH3">
        <v>18492.985189009945</v>
      </c>
    </row>
    <row r="4" spans="1:66">
      <c r="A4">
        <v>1915</v>
      </c>
      <c r="B4">
        <v>58430.363803250148</v>
      </c>
      <c r="F4">
        <v>88088.765249482822</v>
      </c>
      <c r="N4">
        <v>455566.90680010314</v>
      </c>
      <c r="R4">
        <v>699406.96730269096</v>
      </c>
      <c r="T4">
        <v>767257.94294991682</v>
      </c>
      <c r="X4">
        <v>1181412.4658482871</v>
      </c>
      <c r="Z4">
        <v>2608432.485987165</v>
      </c>
      <c r="AD4">
        <v>4033675.4218989438</v>
      </c>
      <c r="AF4">
        <v>4723703.8627940677</v>
      </c>
      <c r="AJ4">
        <v>7253337.8410844952</v>
      </c>
      <c r="AL4">
        <v>18497096.337529842</v>
      </c>
      <c r="AP4">
        <v>27989832.496538393</v>
      </c>
      <c r="AR4">
        <v>92371116.96950227</v>
      </c>
      <c r="AV4">
        <v>139403837.88807333</v>
      </c>
      <c r="BD4">
        <v>14304.081248044269</v>
      </c>
      <c r="BH4">
        <v>20164.52057690412</v>
      </c>
    </row>
    <row r="5" spans="1:66">
      <c r="A5">
        <v>1916</v>
      </c>
      <c r="B5">
        <v>59945.515246562463</v>
      </c>
      <c r="F5">
        <v>90487.747731949756</v>
      </c>
      <c r="N5">
        <v>468882.66941513721</v>
      </c>
      <c r="R5">
        <v>721094.6852539588</v>
      </c>
      <c r="T5">
        <v>808225.64946568548</v>
      </c>
      <c r="X5">
        <v>1244318.797602288</v>
      </c>
      <c r="Z5">
        <v>2595784.1295375046</v>
      </c>
      <c r="AD5">
        <v>4016470.0250441716</v>
      </c>
      <c r="AF5">
        <v>4491403.5724981753</v>
      </c>
      <c r="AJ5">
        <v>6908054.1558767967</v>
      </c>
      <c r="AL5">
        <v>15162924.404477688</v>
      </c>
      <c r="AP5">
        <v>23056319.639362227</v>
      </c>
      <c r="AR5">
        <v>68597861.104540601</v>
      </c>
      <c r="AV5">
        <v>103824595.51939976</v>
      </c>
      <c r="BD5">
        <v>14508.053672276375</v>
      </c>
      <c r="BH5">
        <v>20420.310229504299</v>
      </c>
    </row>
    <row r="6" spans="1:66">
      <c r="A6">
        <v>1917</v>
      </c>
      <c r="B6">
        <v>51433.994778048116</v>
      </c>
      <c r="F6">
        <v>77575.713915616987</v>
      </c>
      <c r="N6">
        <v>402759.14059808239</v>
      </c>
      <c r="R6">
        <v>619329.52182994015</v>
      </c>
      <c r="T6">
        <v>687495.42293973127</v>
      </c>
      <c r="X6">
        <v>1058999.3349561526</v>
      </c>
      <c r="Z6">
        <v>2084717.3802635823</v>
      </c>
      <c r="AD6">
        <v>3247331.9939196138</v>
      </c>
      <c r="AF6">
        <v>3510668.1991933943</v>
      </c>
      <c r="AJ6">
        <v>5427790.678447851</v>
      </c>
      <c r="AL6">
        <v>10950479.77171238</v>
      </c>
      <c r="AP6">
        <v>16664451.526465416</v>
      </c>
      <c r="AR6">
        <v>44144821.200589523</v>
      </c>
      <c r="AV6">
        <v>66800067.055740565</v>
      </c>
      <c r="BD6">
        <v>12397.86746471098</v>
      </c>
      <c r="BH6">
        <v>17380.846369581086</v>
      </c>
    </row>
    <row r="7" spans="1:66">
      <c r="A7">
        <v>1918</v>
      </c>
      <c r="B7">
        <v>47003.466883162546</v>
      </c>
      <c r="F7">
        <v>70273.384259796323</v>
      </c>
      <c r="N7">
        <v>369304.39522341138</v>
      </c>
      <c r="R7">
        <v>562795.3102428565</v>
      </c>
      <c r="T7">
        <v>607034.40114900353</v>
      </c>
      <c r="X7">
        <v>931424.2173660394</v>
      </c>
      <c r="Z7">
        <v>1741410.3967910758</v>
      </c>
      <c r="AD7">
        <v>2695918.5980113074</v>
      </c>
      <c r="AF7">
        <v>2768517.7135038935</v>
      </c>
      <c r="AJ7">
        <v>4258982.0502696019</v>
      </c>
      <c r="AL7">
        <v>7863816.6820242852</v>
      </c>
      <c r="AP7">
        <v>11901538.141110757</v>
      </c>
      <c r="AR7">
        <v>28667497.038749065</v>
      </c>
      <c r="AV7">
        <v>43043210.848541602</v>
      </c>
      <c r="BD7">
        <v>11192.252623134891</v>
      </c>
      <c r="BH7">
        <v>15548.725817234068</v>
      </c>
    </row>
    <row r="8" spans="1:66">
      <c r="A8">
        <v>1919</v>
      </c>
      <c r="B8">
        <v>46235.391533667542</v>
      </c>
      <c r="F8">
        <v>69555.814828418588</v>
      </c>
      <c r="N8">
        <v>370245.22311243415</v>
      </c>
      <c r="R8">
        <v>566484.88349574956</v>
      </c>
      <c r="T8">
        <v>625234.37301183294</v>
      </c>
      <c r="X8">
        <v>961971.48741146235</v>
      </c>
      <c r="Z8">
        <v>1849795.0161741343</v>
      </c>
      <c r="AD8">
        <v>2868787.9972750223</v>
      </c>
      <c r="AF8">
        <v>2938497.6095553641</v>
      </c>
      <c r="AJ8">
        <v>4532783.8256743327</v>
      </c>
      <c r="AL8">
        <v>8074708.1446530689</v>
      </c>
      <c r="AP8">
        <v>12297638.132671444</v>
      </c>
      <c r="AR8">
        <v>27372040.747034799</v>
      </c>
      <c r="AV8">
        <v>41382219.515090667</v>
      </c>
      <c r="BD8">
        <v>10234.299136026812</v>
      </c>
      <c r="BH8">
        <v>14341.473865381817</v>
      </c>
    </row>
    <row r="9" spans="1:66">
      <c r="A9">
        <v>1920</v>
      </c>
      <c r="B9">
        <v>40347.23545607923</v>
      </c>
      <c r="F9">
        <v>60764.906351412646</v>
      </c>
      <c r="N9">
        <v>315104.09127842338</v>
      </c>
      <c r="R9">
        <v>484109.7490372663</v>
      </c>
      <c r="T9">
        <v>512290.41588431469</v>
      </c>
      <c r="X9">
        <v>792208.90104620683</v>
      </c>
      <c r="Z9">
        <v>1439363.7265843486</v>
      </c>
      <c r="AD9">
        <v>2244527.4697599709</v>
      </c>
      <c r="AF9">
        <v>2220451.428058682</v>
      </c>
      <c r="AJ9">
        <v>3442646.7423909786</v>
      </c>
      <c r="AL9">
        <v>5522149.2833008394</v>
      </c>
      <c r="AP9">
        <v>8449916.8475507107</v>
      </c>
      <c r="AR9">
        <v>15896534.479977326</v>
      </c>
      <c r="AV9">
        <v>24104615.048504565</v>
      </c>
      <c r="BD9">
        <v>9818.6959202632115</v>
      </c>
      <c r="BH9">
        <v>13726.590497428897</v>
      </c>
    </row>
    <row r="10" spans="1:66">
      <c r="A10">
        <v>1921</v>
      </c>
      <c r="B10">
        <v>44041.096437762593</v>
      </c>
      <c r="F10">
        <v>66172.171512417422</v>
      </c>
      <c r="N10">
        <v>343475.79883520311</v>
      </c>
      <c r="R10">
        <v>525817.81401741726</v>
      </c>
      <c r="T10">
        <v>565077.37705233262</v>
      </c>
      <c r="X10">
        <v>869466.59268065274</v>
      </c>
      <c r="Z10">
        <v>1620598.3170000894</v>
      </c>
      <c r="AD10">
        <v>2510871.4807445789</v>
      </c>
      <c r="AF10">
        <v>2534389.838764959</v>
      </c>
      <c r="AJ10">
        <v>3906663.9117792035</v>
      </c>
      <c r="AL10">
        <v>6419957.7295865659</v>
      </c>
      <c r="AP10">
        <v>9771134.7656096984</v>
      </c>
      <c r="AR10">
        <v>18057478.189518783</v>
      </c>
      <c r="AV10">
        <v>27271155.132138494</v>
      </c>
      <c r="BD10">
        <v>10770.57394915809</v>
      </c>
      <c r="BH10">
        <v>15100.433456306322</v>
      </c>
    </row>
    <row r="11" spans="1:66">
      <c r="A11">
        <v>1922</v>
      </c>
      <c r="B11">
        <v>49452.113520795625</v>
      </c>
      <c r="F11">
        <v>74090.152946653761</v>
      </c>
      <c r="N11">
        <v>391851.00407057081</v>
      </c>
      <c r="R11">
        <v>597070.64481421513</v>
      </c>
      <c r="T11">
        <v>654346.92951152404</v>
      </c>
      <c r="X11">
        <v>1001113.7830375925</v>
      </c>
      <c r="Z11">
        <v>1976835.2613934132</v>
      </c>
      <c r="AD11">
        <v>3038894.979100076</v>
      </c>
      <c r="AF11">
        <v>3146075.2619230933</v>
      </c>
      <c r="AJ11">
        <v>4813940.229262867</v>
      </c>
      <c r="AL11">
        <v>8342474.0310925059</v>
      </c>
      <c r="AP11">
        <v>12639371.132392112</v>
      </c>
      <c r="AR11">
        <v>26865053.304134961</v>
      </c>
      <c r="AV11">
        <v>40429390.827569999</v>
      </c>
      <c r="BD11">
        <v>11407.792348598385</v>
      </c>
      <c r="BH11">
        <v>15981.209405813599</v>
      </c>
    </row>
    <row r="12" spans="1:66">
      <c r="A12">
        <v>1923</v>
      </c>
      <c r="B12">
        <v>49581.69147158711</v>
      </c>
      <c r="F12">
        <v>74243.583946443294</v>
      </c>
      <c r="N12">
        <v>395018.87502931186</v>
      </c>
      <c r="R12">
        <v>600447.59599206294</v>
      </c>
      <c r="T12">
        <v>635105.55154338747</v>
      </c>
      <c r="X12">
        <v>970984.39641010959</v>
      </c>
      <c r="Z12">
        <v>1754407.6614341801</v>
      </c>
      <c r="AD12">
        <v>2705046.3810659605</v>
      </c>
      <c r="AF12">
        <v>2763020.4515578351</v>
      </c>
      <c r="AJ12">
        <v>4238294.8115520701</v>
      </c>
      <c r="AL12">
        <v>7110848.7846551975</v>
      </c>
      <c r="AP12">
        <v>10792788.498811413</v>
      </c>
      <c r="AR12">
        <v>22036792.502280027</v>
      </c>
      <c r="AV12">
        <v>33191518.973505061</v>
      </c>
      <c r="BD12">
        <v>11199.782187395482</v>
      </c>
      <c r="BH12">
        <v>15776.471496929991</v>
      </c>
    </row>
    <row r="13" spans="1:66">
      <c r="A13">
        <v>1924</v>
      </c>
      <c r="B13">
        <v>50589.189923202597</v>
      </c>
      <c r="F13">
        <v>75737.76020914859</v>
      </c>
      <c r="N13">
        <v>410464.72181329119</v>
      </c>
      <c r="R13">
        <v>623189.50437532784</v>
      </c>
      <c r="T13">
        <v>664115.99234505184</v>
      </c>
      <c r="X13">
        <v>1013071.8123770904</v>
      </c>
      <c r="Z13">
        <v>1895183.0769035341</v>
      </c>
      <c r="AD13">
        <v>2910105.8383011669</v>
      </c>
      <c r="AF13">
        <v>3016463.0522354376</v>
      </c>
      <c r="AJ13">
        <v>4613298.8709051954</v>
      </c>
      <c r="AL13">
        <v>7908868.6273498097</v>
      </c>
      <c r="AP13">
        <v>11982673.938013334</v>
      </c>
      <c r="AR13">
        <v>24746164.862071715</v>
      </c>
      <c r="AV13">
        <v>37248179.904930621</v>
      </c>
      <c r="BD13">
        <v>10603.019713192742</v>
      </c>
      <c r="BH13">
        <v>14909.788635128683</v>
      </c>
    </row>
    <row r="14" spans="1:66">
      <c r="A14">
        <v>1925</v>
      </c>
      <c r="B14">
        <v>53321.69572421824</v>
      </c>
      <c r="F14">
        <v>79811.69251537729</v>
      </c>
      <c r="N14">
        <v>438407.54612516909</v>
      </c>
      <c r="R14">
        <v>664488.28780641081</v>
      </c>
      <c r="T14">
        <v>725656.79150903097</v>
      </c>
      <c r="X14">
        <v>1103535.2650274138</v>
      </c>
      <c r="Z14">
        <v>2181802.6016311185</v>
      </c>
      <c r="AD14">
        <v>3333817.4297568551</v>
      </c>
      <c r="AF14">
        <v>3470885.7887104978</v>
      </c>
      <c r="AJ14">
        <v>5288703.0778622748</v>
      </c>
      <c r="AL14">
        <v>9265571.2434343603</v>
      </c>
      <c r="AP14">
        <v>14024928.347854415</v>
      </c>
      <c r="AR14">
        <v>32234008.701213725</v>
      </c>
      <c r="AV14">
        <v>48494962.316737004</v>
      </c>
      <c r="BD14">
        <v>10534.379013001471</v>
      </c>
      <c r="BH14">
        <v>14847.626371929096</v>
      </c>
    </row>
    <row r="15" spans="1:66">
      <c r="A15">
        <v>1926</v>
      </c>
      <c r="B15">
        <v>55033.469856318683</v>
      </c>
      <c r="F15">
        <v>82477.514645340998</v>
      </c>
      <c r="N15">
        <v>457671.34198568499</v>
      </c>
      <c r="R15">
        <v>694276.98562187597</v>
      </c>
      <c r="T15">
        <v>764309.5652997531</v>
      </c>
      <c r="X15">
        <v>1162643.0809651562</v>
      </c>
      <c r="Z15">
        <v>2343426.0063769654</v>
      </c>
      <c r="AD15">
        <v>3578751.237802505</v>
      </c>
      <c r="AF15">
        <v>3736933.5004859329</v>
      </c>
      <c r="AJ15">
        <v>5692759.6712095663</v>
      </c>
      <c r="AL15">
        <v>10301260.848212488</v>
      </c>
      <c r="AP15">
        <v>15604449.863508329</v>
      </c>
      <c r="AR15">
        <v>37224555.69661548</v>
      </c>
      <c r="AV15">
        <v>56070710.283126362</v>
      </c>
      <c r="BD15">
        <v>10295.928508611314</v>
      </c>
      <c r="BH15">
        <v>14499.795647948225</v>
      </c>
    </row>
    <row r="16" spans="1:66">
      <c r="A16">
        <v>1927</v>
      </c>
      <c r="B16">
        <v>58807.080971125601</v>
      </c>
      <c r="F16">
        <v>88248.205346419127</v>
      </c>
      <c r="N16">
        <v>495016.24825007276</v>
      </c>
      <c r="R16">
        <v>751579.54192370723</v>
      </c>
      <c r="T16">
        <v>834579.23127371399</v>
      </c>
      <c r="X16">
        <v>1270158.9331204193</v>
      </c>
      <c r="Z16">
        <v>2641578.4904434709</v>
      </c>
      <c r="AD16">
        <v>4030202.1511229989</v>
      </c>
      <c r="AF16">
        <v>4252959.1512765773</v>
      </c>
      <c r="AJ16">
        <v>6473714.230776797</v>
      </c>
      <c r="AL16">
        <v>11963944.998360969</v>
      </c>
      <c r="AP16">
        <v>18144003.355593372</v>
      </c>
      <c r="AR16">
        <v>44139748.006878525</v>
      </c>
      <c r="AV16">
        <v>66601999.885577023</v>
      </c>
      <c r="BD16">
        <v>10339.395717909252</v>
      </c>
      <c r="BH16">
        <v>14544.723504498221</v>
      </c>
    </row>
    <row r="17" spans="1:60">
      <c r="A17">
        <v>1928</v>
      </c>
      <c r="B17">
        <v>67004.48555009457</v>
      </c>
      <c r="F17">
        <v>100803.40418747015</v>
      </c>
      <c r="N17">
        <v>565905.78739986441</v>
      </c>
      <c r="R17">
        <v>861358.614443311</v>
      </c>
      <c r="T17">
        <v>965631.101165022</v>
      </c>
      <c r="X17">
        <v>1472141.3198723241</v>
      </c>
      <c r="Z17">
        <v>3204297.9732103925</v>
      </c>
      <c r="AD17">
        <v>4888589.7980115088</v>
      </c>
      <c r="AF17">
        <v>5250518.9544295724</v>
      </c>
      <c r="AJ17">
        <v>7993923.1282783011</v>
      </c>
      <c r="AL17">
        <v>15476061.843600448</v>
      </c>
      <c r="AP17">
        <v>23516070.817646466</v>
      </c>
      <c r="AR17">
        <v>60192888.640301101</v>
      </c>
      <c r="AV17">
        <v>91075399.279817015</v>
      </c>
      <c r="BD17">
        <v>11571.007566786813</v>
      </c>
      <c r="BH17">
        <v>16297.269714598971</v>
      </c>
    </row>
    <row r="18" spans="1:60">
      <c r="A18">
        <v>1929</v>
      </c>
      <c r="B18">
        <v>69505.709843037577</v>
      </c>
      <c r="F18">
        <v>104944.63008836099</v>
      </c>
      <c r="N18">
        <v>586617.83707415708</v>
      </c>
      <c r="R18">
        <v>896324.81952991686</v>
      </c>
      <c r="T18">
        <v>1002708.8914343757</v>
      </c>
      <c r="X18">
        <v>1534089.5687049658</v>
      </c>
      <c r="Z18">
        <v>3335367.7814317136</v>
      </c>
      <c r="AD18">
        <v>5104115.5043431818</v>
      </c>
      <c r="AF18">
        <v>5483328.9899596935</v>
      </c>
      <c r="AJ18">
        <v>8374881.658049332</v>
      </c>
      <c r="AL18">
        <v>16681120.433173439</v>
      </c>
      <c r="AP18">
        <v>25429728.860228177</v>
      </c>
      <c r="AR18">
        <v>69722486.498577058</v>
      </c>
      <c r="AV18">
        <v>105821545.33606511</v>
      </c>
      <c r="BD18">
        <v>12048.806817357614</v>
      </c>
      <c r="BH18">
        <v>17013.497928188146</v>
      </c>
    </row>
    <row r="19" spans="1:60">
      <c r="A19">
        <v>1930</v>
      </c>
      <c r="B19">
        <v>63574.009019760291</v>
      </c>
      <c r="F19">
        <v>96485.53871431158</v>
      </c>
      <c r="N19">
        <v>537777.92149667838</v>
      </c>
      <c r="R19">
        <v>825497.2954388957</v>
      </c>
      <c r="T19">
        <v>900555.51718616858</v>
      </c>
      <c r="X19">
        <v>1386758.7673136943</v>
      </c>
      <c r="Z19">
        <v>2757289.0805961494</v>
      </c>
      <c r="AD19">
        <v>4249145.8923539706</v>
      </c>
      <c r="AF19">
        <v>4377060.8858120665</v>
      </c>
      <c r="AJ19">
        <v>6733710.2689205948</v>
      </c>
      <c r="AL19">
        <v>12131862.673844362</v>
      </c>
      <c r="AP19">
        <v>18636392.790526621</v>
      </c>
      <c r="AR19">
        <v>45180840.981646888</v>
      </c>
      <c r="AV19">
        <v>69012337.918194056</v>
      </c>
      <c r="BD19">
        <v>10884.685411213846</v>
      </c>
      <c r="BH19">
        <v>15484.232411580002</v>
      </c>
    </row>
    <row r="20" spans="1:60">
      <c r="A20">
        <v>1931</v>
      </c>
      <c r="B20">
        <v>54943.133605449933</v>
      </c>
      <c r="F20">
        <v>83424.019992262954</v>
      </c>
      <c r="N20">
        <v>463489.44140466786</v>
      </c>
      <c r="R20">
        <v>711937.9431610055</v>
      </c>
      <c r="T20">
        <v>762110.79417469434</v>
      </c>
      <c r="X20">
        <v>1174596.5073818923</v>
      </c>
      <c r="Z20">
        <v>2122119.279249697</v>
      </c>
      <c r="AD20">
        <v>3276756.8052095543</v>
      </c>
      <c r="AF20">
        <v>3280213.9248872134</v>
      </c>
      <c r="AJ20">
        <v>5059369.7070339238</v>
      </c>
      <c r="AL20">
        <v>8578929.538000999</v>
      </c>
      <c r="AP20">
        <v>13194744.595015364</v>
      </c>
      <c r="AR20">
        <v>29804314.061632205</v>
      </c>
      <c r="AV20">
        <v>45493113.617617123</v>
      </c>
      <c r="BD20">
        <v>9549.099405536821</v>
      </c>
      <c r="BH20">
        <v>13589.139640180449</v>
      </c>
    </row>
    <row r="21" spans="1:60">
      <c r="A21">
        <v>1932</v>
      </c>
      <c r="B21">
        <v>49070.351007201061</v>
      </c>
      <c r="F21">
        <v>74572.687702572526</v>
      </c>
      <c r="N21">
        <v>416119.63555793319</v>
      </c>
      <c r="R21">
        <v>639522.64078756212</v>
      </c>
      <c r="T21">
        <v>695203.02504483913</v>
      </c>
      <c r="X21">
        <v>1071313.068136439</v>
      </c>
      <c r="Z21">
        <v>1869405.5780323958</v>
      </c>
      <c r="AD21">
        <v>2885249.4519291981</v>
      </c>
      <c r="AF21">
        <v>2953413.6453692741</v>
      </c>
      <c r="AJ21">
        <v>4553991.2560658623</v>
      </c>
      <c r="AL21">
        <v>7914437.589725784</v>
      </c>
      <c r="AP21">
        <v>12145632.452882951</v>
      </c>
      <c r="AR21">
        <v>23615725.122475598</v>
      </c>
      <c r="AV21">
        <v>35966068.729231678</v>
      </c>
      <c r="BD21">
        <v>8287.0971682308264</v>
      </c>
      <c r="BH21">
        <v>11800.470693129226</v>
      </c>
    </row>
    <row r="22" spans="1:60">
      <c r="A22">
        <v>1933</v>
      </c>
      <c r="B22">
        <v>51705.722614345919</v>
      </c>
      <c r="F22">
        <v>78685.965878940857</v>
      </c>
      <c r="N22">
        <v>437218.78337183403</v>
      </c>
      <c r="R22">
        <v>672033.81837430445</v>
      </c>
      <c r="T22">
        <v>742438.95429734327</v>
      </c>
      <c r="X22">
        <v>1143874.3160819865</v>
      </c>
      <c r="Z22">
        <v>2085663.3097232466</v>
      </c>
      <c r="AD22">
        <v>3217975.5908654365</v>
      </c>
      <c r="AF22">
        <v>3329763.5514667071</v>
      </c>
      <c r="AJ22">
        <v>5133733.6271328544</v>
      </c>
      <c r="AL22">
        <v>9323710.0338826049</v>
      </c>
      <c r="AP22">
        <v>14307566.009213852</v>
      </c>
      <c r="AR22">
        <v>31655752.880311098</v>
      </c>
      <c r="AV22">
        <v>48265114.182583496</v>
      </c>
      <c r="BD22">
        <v>8870.9380857361175</v>
      </c>
      <c r="BH22">
        <v>12758.426712789338</v>
      </c>
    </row>
    <row r="23" spans="1:60">
      <c r="A23">
        <v>1934</v>
      </c>
      <c r="B23">
        <v>52912.026114574692</v>
      </c>
      <c r="F23">
        <v>80649.715181122214</v>
      </c>
      <c r="N23">
        <v>439306.34760307404</v>
      </c>
      <c r="R23">
        <v>677201.00432018924</v>
      </c>
      <c r="T23">
        <v>767760.24219807354</v>
      </c>
      <c r="X23">
        <v>1185544.4608790476</v>
      </c>
      <c r="Z23">
        <v>2168608.8708808599</v>
      </c>
      <c r="AD23">
        <v>3353060.9412882677</v>
      </c>
      <c r="AF23">
        <v>3503636.0649223137</v>
      </c>
      <c r="AJ23">
        <v>5412883.4134199815</v>
      </c>
      <c r="AL23">
        <v>9442692.0975026526</v>
      </c>
      <c r="AP23">
        <v>14519730.351799039</v>
      </c>
      <c r="AR23">
        <v>30469198.250829324</v>
      </c>
      <c r="AV23">
        <v>46573718.548518114</v>
      </c>
      <c r="BD23">
        <v>9979.3237269636611</v>
      </c>
      <c r="BH23">
        <v>14366.238610114748</v>
      </c>
    </row>
    <row r="24" spans="1:60">
      <c r="A24">
        <v>1935</v>
      </c>
      <c r="B24">
        <v>55376.675000835741</v>
      </c>
      <c r="F24">
        <v>84464.876329195424</v>
      </c>
      <c r="N24">
        <v>452323.74979657511</v>
      </c>
      <c r="R24">
        <v>698916.04059949005</v>
      </c>
      <c r="T24">
        <v>772559.1732279089</v>
      </c>
      <c r="X24">
        <v>1196185.6650817834</v>
      </c>
      <c r="Z24">
        <v>2241899.8004898452</v>
      </c>
      <c r="AD24">
        <v>3472120.8468175065</v>
      </c>
      <c r="AF24">
        <v>3640148.978948372</v>
      </c>
      <c r="AJ24">
        <v>5631537.4725376936</v>
      </c>
      <c r="AL24">
        <v>9831550.7502118517</v>
      </c>
      <c r="AP24">
        <v>15142055.038548177</v>
      </c>
      <c r="AR24">
        <v>31707475.879766136</v>
      </c>
      <c r="AV24">
        <v>48554325.577430516</v>
      </c>
      <c r="BD24">
        <v>11271.444467975813</v>
      </c>
      <c r="BH24">
        <v>16192.524743607109</v>
      </c>
    </row>
    <row r="25" spans="1:60">
      <c r="A25">
        <v>1936</v>
      </c>
      <c r="B25">
        <v>63668.379228657672</v>
      </c>
      <c r="F25">
        <v>97146.188320139656</v>
      </c>
      <c r="N25">
        <v>523205.79544835328</v>
      </c>
      <c r="R25">
        <v>807959.05314488674</v>
      </c>
      <c r="T25">
        <v>897392.9707345987</v>
      </c>
      <c r="X25">
        <v>1388331.8503916827</v>
      </c>
      <c r="Z25">
        <v>2736980.0751011199</v>
      </c>
      <c r="AD25">
        <v>4235849.7690547276</v>
      </c>
      <c r="AF25">
        <v>4443334.2305709003</v>
      </c>
      <c r="AJ25">
        <v>6870745.6924118167</v>
      </c>
      <c r="AL25">
        <v>11693062.405167725</v>
      </c>
      <c r="AP25">
        <v>18032486.548519846</v>
      </c>
      <c r="AR25">
        <v>35282105.061491884</v>
      </c>
      <c r="AV25">
        <v>54174663.617044546</v>
      </c>
      <c r="BD25">
        <v>12608.666315358156</v>
      </c>
      <c r="BH25">
        <v>18166.981117389958</v>
      </c>
    </row>
    <row r="26" spans="1:60">
      <c r="A26">
        <v>1937</v>
      </c>
      <c r="B26">
        <v>61036.894805097574</v>
      </c>
      <c r="F26">
        <v>93130.534811804377</v>
      </c>
      <c r="N26">
        <v>490074.88863632147</v>
      </c>
      <c r="R26">
        <v>757951.56680823769</v>
      </c>
      <c r="T26">
        <v>821328.25317340821</v>
      </c>
      <c r="X26">
        <v>1273404.9672127219</v>
      </c>
      <c r="Z26">
        <v>2665072.4016610943</v>
      </c>
      <c r="AD26">
        <v>4126253.3613176462</v>
      </c>
      <c r="AF26">
        <v>4254991.1819285853</v>
      </c>
      <c r="AJ26">
        <v>6583865.3388244184</v>
      </c>
      <c r="AL26">
        <v>11255968.457029171</v>
      </c>
      <c r="AP26">
        <v>17341520.997309957</v>
      </c>
      <c r="AR26">
        <v>35410631.098727964</v>
      </c>
      <c r="AV26">
        <v>54309392.28064853</v>
      </c>
      <c r="BD26">
        <v>13366.006601628253</v>
      </c>
      <c r="BH26">
        <v>19261.531256645128</v>
      </c>
    </row>
    <row r="27" spans="1:60">
      <c r="A27">
        <v>1938</v>
      </c>
      <c r="B27">
        <v>58437.613076683905</v>
      </c>
      <c r="F27">
        <v>89061.870502327845</v>
      </c>
      <c r="N27">
        <v>467192.88879595493</v>
      </c>
      <c r="R27">
        <v>721576.06313238747</v>
      </c>
      <c r="T27">
        <v>763196.60733876878</v>
      </c>
      <c r="X27">
        <v>1182365.4913364749</v>
      </c>
      <c r="Z27">
        <v>2323544.6645509233</v>
      </c>
      <c r="AD27">
        <v>3596906.6232876414</v>
      </c>
      <c r="AF27">
        <v>3628944.2947992026</v>
      </c>
      <c r="AJ27">
        <v>5619150.926714086</v>
      </c>
      <c r="AL27">
        <v>9518711.5798584055</v>
      </c>
      <c r="AP27">
        <v>14655719.814783679</v>
      </c>
      <c r="AR27">
        <v>34528651.501487046</v>
      </c>
      <c r="AV27">
        <v>52819371.363096267</v>
      </c>
      <c r="BD27">
        <v>13020.360218987129</v>
      </c>
      <c r="BH27">
        <v>18782.515765654556</v>
      </c>
    </row>
    <row r="28" spans="1:60">
      <c r="A28">
        <v>1939</v>
      </c>
      <c r="B28">
        <v>60312.305826855161</v>
      </c>
      <c r="F28">
        <v>91772.26777584129</v>
      </c>
      <c r="N28">
        <v>484160.54252926866</v>
      </c>
      <c r="R28">
        <v>746129.11962386</v>
      </c>
      <c r="T28">
        <v>801870.19552353327</v>
      </c>
      <c r="X28">
        <v>1239000.2596907315</v>
      </c>
      <c r="Z28">
        <v>2461695.6951348083</v>
      </c>
      <c r="AD28">
        <v>3800958.0055406517</v>
      </c>
      <c r="AF28">
        <v>3836129.8689038637</v>
      </c>
      <c r="AJ28">
        <v>5926905.404306137</v>
      </c>
      <c r="AL28">
        <v>9831747.2272006571</v>
      </c>
      <c r="AP28">
        <v>15121377.196929298</v>
      </c>
      <c r="AR28">
        <v>31036284.215627622</v>
      </c>
      <c r="AV28">
        <v>47465376.912482396</v>
      </c>
      <c r="BD28">
        <v>13218.057304364756</v>
      </c>
      <c r="BH28">
        <v>19065.950903839232</v>
      </c>
    </row>
    <row r="29" spans="1:60">
      <c r="A29">
        <v>1940</v>
      </c>
      <c r="B29">
        <v>59979.069701786451</v>
      </c>
      <c r="F29">
        <v>91186.248452167056</v>
      </c>
      <c r="N29">
        <v>462590.13897001673</v>
      </c>
      <c r="R29">
        <v>712532.69622158923</v>
      </c>
      <c r="T29">
        <v>760644.79182240181</v>
      </c>
      <c r="X29">
        <v>1174045.7626565117</v>
      </c>
      <c r="Z29">
        <v>2259314.32575951</v>
      </c>
      <c r="AD29">
        <v>3487463.0449658083</v>
      </c>
      <c r="AF29">
        <v>3489793.7422815664</v>
      </c>
      <c r="AJ29">
        <v>5394577.0544833457</v>
      </c>
      <c r="AL29">
        <v>8846932.5207288992</v>
      </c>
      <c r="AP29">
        <v>13594874.613092111</v>
      </c>
      <c r="AR29">
        <v>28814406.130230017</v>
      </c>
      <c r="AV29">
        <v>43995163.681339972</v>
      </c>
      <c r="BD29">
        <v>15244.506449760867</v>
      </c>
      <c r="BH29">
        <v>22147.754255564611</v>
      </c>
    </row>
    <row r="30" spans="1:60">
      <c r="A30">
        <v>1941</v>
      </c>
      <c r="B30">
        <v>56359.555424228281</v>
      </c>
      <c r="F30">
        <v>86586.825348837476</v>
      </c>
      <c r="N30">
        <v>420601.4093608578</v>
      </c>
      <c r="R30">
        <v>654844.24555932952</v>
      </c>
      <c r="T30">
        <v>689214.04146661609</v>
      </c>
      <c r="X30">
        <v>1074096.9701683819</v>
      </c>
      <c r="Z30">
        <v>1948177.434155341</v>
      </c>
      <c r="AD30">
        <v>3038615.8356174664</v>
      </c>
      <c r="AF30">
        <v>2934368.9204345867</v>
      </c>
      <c r="AJ30">
        <v>4590716.1525943885</v>
      </c>
      <c r="AL30">
        <v>7173043.1868280033</v>
      </c>
      <c r="AP30">
        <v>11143082.374083119</v>
      </c>
      <c r="AR30">
        <v>23033532.843307842</v>
      </c>
      <c r="AV30">
        <v>35501133.66436936</v>
      </c>
      <c r="BD30">
        <v>15888.238320158323</v>
      </c>
      <c r="BH30">
        <v>23447.111992116133</v>
      </c>
    </row>
    <row r="31" spans="1:60">
      <c r="A31">
        <v>1942</v>
      </c>
      <c r="B31">
        <v>54126.477990429557</v>
      </c>
      <c r="F31">
        <v>83960.914660227092</v>
      </c>
      <c r="N31">
        <v>394452.08861551486</v>
      </c>
      <c r="R31">
        <v>620683.75483602658</v>
      </c>
      <c r="T31">
        <v>642274.36123826227</v>
      </c>
      <c r="X31">
        <v>1011994.2928002125</v>
      </c>
      <c r="Z31">
        <v>1846378.0591665816</v>
      </c>
      <c r="AD31">
        <v>2908797.7234156332</v>
      </c>
      <c r="AF31">
        <v>2778713.0334336152</v>
      </c>
      <c r="AJ31">
        <v>4390835.5884772325</v>
      </c>
      <c r="AL31">
        <v>6583629.343579879</v>
      </c>
      <c r="AP31">
        <v>10329989.919478007</v>
      </c>
      <c r="AR31">
        <v>19080263.669422653</v>
      </c>
      <c r="AV31">
        <v>29686346.230274852</v>
      </c>
      <c r="BD31">
        <v>16312.521254308964</v>
      </c>
      <c r="BH31">
        <v>24325.043529582694</v>
      </c>
    </row>
    <row r="32" spans="1:60">
      <c r="A32">
        <v>1943</v>
      </c>
      <c r="B32">
        <v>58065.096750760895</v>
      </c>
      <c r="F32">
        <v>90710.141445879664</v>
      </c>
      <c r="N32">
        <v>425852.25640653406</v>
      </c>
      <c r="R32">
        <v>674423.93437429192</v>
      </c>
      <c r="T32">
        <v>700288.21728432726</v>
      </c>
      <c r="X32">
        <v>1110181.7428600402</v>
      </c>
      <c r="Z32">
        <v>1996276.7124543013</v>
      </c>
      <c r="AD32">
        <v>3166377.6284003635</v>
      </c>
      <c r="AF32">
        <v>2952120.2170628742</v>
      </c>
      <c r="AJ32">
        <v>4698216.7528299708</v>
      </c>
      <c r="AL32">
        <v>6772117.3170358138</v>
      </c>
      <c r="AP32">
        <v>10716428.1168573</v>
      </c>
      <c r="AR32">
        <v>17487345.099767622</v>
      </c>
      <c r="AV32">
        <v>27431794.577260703</v>
      </c>
      <c r="BD32">
        <v>17199.856789008318</v>
      </c>
      <c r="BH32">
        <v>25853.053342722738</v>
      </c>
    </row>
    <row r="33" spans="1:60">
      <c r="A33">
        <v>1944</v>
      </c>
      <c r="B33">
        <v>65360.568008038113</v>
      </c>
      <c r="F33">
        <v>102934.87162968032</v>
      </c>
      <c r="N33">
        <v>464541.05936015729</v>
      </c>
      <c r="R33">
        <v>744883.38710381009</v>
      </c>
      <c r="T33">
        <v>756291.88190644037</v>
      </c>
      <c r="X33">
        <v>1213528.6881227521</v>
      </c>
      <c r="Z33">
        <v>2080951.9333811866</v>
      </c>
      <c r="AD33">
        <v>3340116.2028974686</v>
      </c>
      <c r="AF33">
        <v>3043456.5380048826</v>
      </c>
      <c r="AJ33">
        <v>4898038.4623951158</v>
      </c>
      <c r="AL33">
        <v>6857454.690291631</v>
      </c>
      <c r="AP33">
        <v>10961543.638628758</v>
      </c>
      <c r="AR33">
        <v>19782247.827284552</v>
      </c>
      <c r="AV33">
        <v>31285866.814899016</v>
      </c>
      <c r="BD33">
        <v>21007.180080024871</v>
      </c>
      <c r="BH33">
        <v>31607.258799221443</v>
      </c>
    </row>
    <row r="34" spans="1:60">
      <c r="A34">
        <v>1945</v>
      </c>
      <c r="B34">
        <v>73752.159558763276</v>
      </c>
      <c r="F34">
        <v>117130.63535734772</v>
      </c>
      <c r="N34">
        <v>529296.39283270098</v>
      </c>
      <c r="R34">
        <v>854724.45538064302</v>
      </c>
      <c r="T34">
        <v>870705.23520893184</v>
      </c>
      <c r="X34">
        <v>1406473.2764344555</v>
      </c>
      <c r="Z34">
        <v>2367436.538268025</v>
      </c>
      <c r="AD34">
        <v>3831060.5235825181</v>
      </c>
      <c r="AF34">
        <v>3424627.3035818902</v>
      </c>
      <c r="AJ34">
        <v>5557868.7957031513</v>
      </c>
      <c r="AL34">
        <v>7608469.9537814613</v>
      </c>
      <c r="AP34">
        <v>12279244.272738989</v>
      </c>
      <c r="AR34">
        <v>20598450.655032769</v>
      </c>
      <c r="AV34">
        <v>32907398.895782672</v>
      </c>
      <c r="BD34">
        <v>23136.13363943687</v>
      </c>
      <c r="BH34">
        <v>35175.766465870453</v>
      </c>
    </row>
    <row r="35" spans="1:60">
      <c r="A35">
        <v>1946</v>
      </c>
      <c r="B35">
        <v>70855.228335667707</v>
      </c>
      <c r="F35">
        <v>113437.43176872258</v>
      </c>
      <c r="N35">
        <v>506574.16731752729</v>
      </c>
      <c r="R35">
        <v>823990.20156346518</v>
      </c>
      <c r="T35">
        <v>823153.12903480884</v>
      </c>
      <c r="X35">
        <v>1340332.4337482227</v>
      </c>
      <c r="Z35">
        <v>2120610.2666406976</v>
      </c>
      <c r="AD35">
        <v>3470163.1390099134</v>
      </c>
      <c r="AF35">
        <v>3031192.471762741</v>
      </c>
      <c r="AJ35">
        <v>4976218.4714891026</v>
      </c>
      <c r="AL35">
        <v>6780040.752581439</v>
      </c>
      <c r="AP35">
        <v>11041849.411754308</v>
      </c>
      <c r="AR35">
        <v>20823776.063675191</v>
      </c>
      <c r="AV35">
        <v>33514141.57986261</v>
      </c>
      <c r="BD35">
        <v>22442.012893238854</v>
      </c>
      <c r="BH35">
        <v>34487.124013751149</v>
      </c>
    </row>
    <row r="36" spans="1:60">
      <c r="A36">
        <v>1947</v>
      </c>
      <c r="B36">
        <v>69330.009304645529</v>
      </c>
      <c r="F36">
        <v>110921.32614106791</v>
      </c>
      <c r="N36">
        <v>486141.91415033647</v>
      </c>
      <c r="R36">
        <v>791334.35896336311</v>
      </c>
      <c r="T36">
        <v>784015.54005865159</v>
      </c>
      <c r="X36">
        <v>1278060.9846683627</v>
      </c>
      <c r="Z36">
        <v>1988662.7350393457</v>
      </c>
      <c r="AD36">
        <v>3263290.8213871219</v>
      </c>
      <c r="AF36">
        <v>2863708.0349852014</v>
      </c>
      <c r="AJ36">
        <v>4712535.0174538493</v>
      </c>
      <c r="AL36">
        <v>6574563.3814754281</v>
      </c>
      <c r="AP36">
        <v>10686138.696635325</v>
      </c>
      <c r="AR36">
        <v>20699198.90919866</v>
      </c>
      <c r="AV36">
        <v>33245137.360998806</v>
      </c>
      <c r="BD36">
        <v>23017.575432902078</v>
      </c>
      <c r="BH36">
        <v>35319.878049701758</v>
      </c>
    </row>
    <row r="37" spans="1:60">
      <c r="A37">
        <v>1948</v>
      </c>
      <c r="B37">
        <v>69661.626790125156</v>
      </c>
      <c r="F37">
        <v>111724.30771278731</v>
      </c>
      <c r="N37">
        <v>478437.76968545152</v>
      </c>
      <c r="R37">
        <v>782546.43292237108</v>
      </c>
      <c r="T37">
        <v>762236.11269821809</v>
      </c>
      <c r="X37">
        <v>1248729.1534664067</v>
      </c>
      <c r="Z37">
        <v>1955328.3456286234</v>
      </c>
      <c r="AD37">
        <v>3221953.4988125539</v>
      </c>
      <c r="AF37">
        <v>2851644.6716997027</v>
      </c>
      <c r="AJ37">
        <v>4709917.4664456649</v>
      </c>
      <c r="AL37">
        <v>6523889.1900157183</v>
      </c>
      <c r="AP37">
        <v>10624496.482237481</v>
      </c>
      <c r="AR37">
        <v>19480086.016451441</v>
      </c>
      <c r="AV37">
        <v>31353288.915605813</v>
      </c>
      <c r="BD37">
        <v>24242.055357311092</v>
      </c>
      <c r="BH37">
        <v>37188.516022833552</v>
      </c>
    </row>
    <row r="38" spans="1:60">
      <c r="A38">
        <v>1949</v>
      </c>
      <c r="B38">
        <v>71530.580572912339</v>
      </c>
      <c r="F38">
        <v>115008.97301565757</v>
      </c>
      <c r="N38">
        <v>485437.44220493833</v>
      </c>
      <c r="R38">
        <v>796971.73708180687</v>
      </c>
      <c r="T38">
        <v>761480.7937444225</v>
      </c>
      <c r="X38">
        <v>1252559.2563550733</v>
      </c>
      <c r="Z38">
        <v>1945045.4793278929</v>
      </c>
      <c r="AD38">
        <v>3216343.808514026</v>
      </c>
      <c r="AF38">
        <v>2834155.3822445776</v>
      </c>
      <c r="AJ38">
        <v>4697859.5622264352</v>
      </c>
      <c r="AL38">
        <v>6491544.241976521</v>
      </c>
      <c r="AP38">
        <v>10601912.534671903</v>
      </c>
      <c r="AR38">
        <v>19527700.871639092</v>
      </c>
      <c r="AV38">
        <v>31506831.297225632</v>
      </c>
      <c r="BD38">
        <v>25540.929280465007</v>
      </c>
      <c r="BH38">
        <v>39235.332563863187</v>
      </c>
    </row>
    <row r="39" spans="1:60">
      <c r="A39">
        <v>1950</v>
      </c>
      <c r="B39">
        <v>73744.789470218035</v>
      </c>
      <c r="F39">
        <v>118358.22598506122</v>
      </c>
      <c r="N39">
        <v>503437.34552673774</v>
      </c>
      <c r="R39">
        <v>824762.02724651003</v>
      </c>
      <c r="T39">
        <v>797988.15097030299</v>
      </c>
      <c r="X39">
        <v>1308665.399339935</v>
      </c>
      <c r="Z39">
        <v>2103897.8962568287</v>
      </c>
      <c r="AD39">
        <v>3462683.8679838576</v>
      </c>
      <c r="AF39">
        <v>3061508.1149891932</v>
      </c>
      <c r="AJ39">
        <v>5053275.7647242257</v>
      </c>
      <c r="AL39">
        <v>7103690.5241585905</v>
      </c>
      <c r="AP39">
        <v>11575599.558171593</v>
      </c>
      <c r="AR39">
        <v>17233111.151593804</v>
      </c>
      <c r="AV39">
        <v>27803511.014041722</v>
      </c>
      <c r="BD39">
        <v>26001.172130604726</v>
      </c>
      <c r="BH39">
        <v>39868.914733789126</v>
      </c>
    </row>
    <row r="40" spans="1:60">
      <c r="A40">
        <v>1951</v>
      </c>
      <c r="B40">
        <v>73992.653238215629</v>
      </c>
      <c r="F40">
        <v>119040.63838127896</v>
      </c>
      <c r="N40">
        <v>505149.72557891539</v>
      </c>
      <c r="R40">
        <v>829506.87711878738</v>
      </c>
      <c r="T40">
        <v>802980.87642554322</v>
      </c>
      <c r="X40">
        <v>1319772.2829593979</v>
      </c>
      <c r="Z40">
        <v>2079306.4212468488</v>
      </c>
      <c r="AD40">
        <v>3431893.5778487902</v>
      </c>
      <c r="AF40">
        <v>2998797.9927253886</v>
      </c>
      <c r="AJ40">
        <v>4965402.443120026</v>
      </c>
      <c r="AL40">
        <v>6724263.9615266798</v>
      </c>
      <c r="AP40">
        <v>11003665.451837081</v>
      </c>
      <c r="AR40">
        <v>20019388.330425743</v>
      </c>
      <c r="AV40">
        <v>32378351.181910548</v>
      </c>
      <c r="BD40">
        <v>26086.311867026765</v>
      </c>
      <c r="BH40">
        <v>40099.945188222482</v>
      </c>
    </row>
    <row r="41" spans="1:60">
      <c r="A41">
        <v>1952</v>
      </c>
      <c r="B41">
        <v>76035.821234635645</v>
      </c>
      <c r="F41">
        <v>122530.81135019343</v>
      </c>
      <c r="N41">
        <v>516709.38676125318</v>
      </c>
      <c r="R41">
        <v>849936.38859835151</v>
      </c>
      <c r="T41">
        <v>815811.78802468383</v>
      </c>
      <c r="X41">
        <v>1343413.8798503501</v>
      </c>
      <c r="Z41">
        <v>2111349.7401235704</v>
      </c>
      <c r="AD41">
        <v>3490092.2380855945</v>
      </c>
      <c r="AF41">
        <v>3027278.4461434027</v>
      </c>
      <c r="AJ41">
        <v>5022311.5336871073</v>
      </c>
      <c r="AL41">
        <v>6812613.0204340862</v>
      </c>
      <c r="AP41">
        <v>11168705.315788394</v>
      </c>
      <c r="AR41">
        <v>20082526.600436121</v>
      </c>
      <c r="AV41">
        <v>32534682.297805492</v>
      </c>
      <c r="BD41">
        <v>27072.091731678134</v>
      </c>
      <c r="BH41">
        <v>41707.969433731399</v>
      </c>
    </row>
    <row r="42" spans="1:60">
      <c r="A42">
        <v>1953</v>
      </c>
      <c r="B42">
        <v>76713.202919510019</v>
      </c>
      <c r="F42">
        <v>123665.17305390058</v>
      </c>
      <c r="N42">
        <v>516127.12608872261</v>
      </c>
      <c r="R42">
        <v>849653.414435321</v>
      </c>
      <c r="T42">
        <v>808568.57816163346</v>
      </c>
      <c r="X42">
        <v>1332157.4502325461</v>
      </c>
      <c r="Z42">
        <v>2036279.50082119</v>
      </c>
      <c r="AD42">
        <v>3367989.6780155059</v>
      </c>
      <c r="AF42">
        <v>2908006.5134379058</v>
      </c>
      <c r="AJ42">
        <v>4829735.1761664683</v>
      </c>
      <c r="AL42">
        <v>6467521.5057088062</v>
      </c>
      <c r="AP42">
        <v>10611907.9098577</v>
      </c>
      <c r="AR42">
        <v>19484467.683087274</v>
      </c>
      <c r="AV42">
        <v>31551405.454102576</v>
      </c>
      <c r="BD42">
        <v>27889.433678486392</v>
      </c>
      <c r="BH42">
        <v>42999.81290040943</v>
      </c>
    </row>
    <row r="43" spans="1:60">
      <c r="A43">
        <v>1954</v>
      </c>
      <c r="B43">
        <v>78867.004175272814</v>
      </c>
      <c r="F43">
        <v>127083.88642541843</v>
      </c>
      <c r="N43">
        <v>534310.17533363332</v>
      </c>
      <c r="R43">
        <v>878544.5798677773</v>
      </c>
      <c r="T43">
        <v>831628.41691840882</v>
      </c>
      <c r="X43">
        <v>1368524.4351303256</v>
      </c>
      <c r="Z43">
        <v>2148035.1579283061</v>
      </c>
      <c r="AD43">
        <v>3543085.1143692201</v>
      </c>
      <c r="AF43">
        <v>3059954.1634180997</v>
      </c>
      <c r="AJ43">
        <v>5068435.2341005662</v>
      </c>
      <c r="AL43">
        <v>6853621.0557553926</v>
      </c>
      <c r="AP43">
        <v>11242309.134268446</v>
      </c>
      <c r="AR43">
        <v>20207219.357474886</v>
      </c>
      <c r="AV43">
        <v>32733142.802440312</v>
      </c>
      <c r="BD43">
        <v>28262.207379899432</v>
      </c>
      <c r="BH43">
        <v>43588.253820711878</v>
      </c>
    </row>
    <row r="44" spans="1:60">
      <c r="A44">
        <v>1955</v>
      </c>
      <c r="B44">
        <v>82766.205904918897</v>
      </c>
      <c r="F44">
        <v>133259.53501619404</v>
      </c>
      <c r="N44">
        <v>563936.89290734741</v>
      </c>
      <c r="R44">
        <v>925905.47214638768</v>
      </c>
      <c r="T44">
        <v>870899.77262319764</v>
      </c>
      <c r="X44">
        <v>1431050.116520612</v>
      </c>
      <c r="Z44">
        <v>2279419.2837032513</v>
      </c>
      <c r="AD44">
        <v>3750076.6747436128</v>
      </c>
      <c r="AF44">
        <v>3222196.0972470171</v>
      </c>
      <c r="AJ44">
        <v>5327392.3338899249</v>
      </c>
      <c r="AL44">
        <v>7518642.3117754348</v>
      </c>
      <c r="AP44">
        <v>12325993.471340487</v>
      </c>
      <c r="AR44">
        <v>23234598.720679469</v>
      </c>
      <c r="AV44">
        <v>37645289.76475253</v>
      </c>
      <c r="BD44">
        <v>29302.796237982384</v>
      </c>
      <c r="BH44">
        <v>45187.764223950282</v>
      </c>
    </row>
    <row r="45" spans="1:60">
      <c r="A45">
        <v>1956</v>
      </c>
      <c r="B45">
        <v>85003.457181750506</v>
      </c>
      <c r="F45">
        <v>136872.53929923504</v>
      </c>
      <c r="N45">
        <v>582542.91771948338</v>
      </c>
      <c r="R45">
        <v>956288.34875124204</v>
      </c>
      <c r="T45">
        <v>910153.4779528362</v>
      </c>
      <c r="X45">
        <v>1494433.2531072241</v>
      </c>
      <c r="Z45">
        <v>2371337.2106634346</v>
      </c>
      <c r="AD45">
        <v>3898324.6556339953</v>
      </c>
      <c r="AF45">
        <v>3435837.6751732733</v>
      </c>
      <c r="AJ45">
        <v>5671588.8250140054</v>
      </c>
      <c r="AL45">
        <v>7811993.7340635918</v>
      </c>
      <c r="AP45">
        <v>12815219.387740022</v>
      </c>
      <c r="AR45">
        <v>23711417.22294781</v>
      </c>
      <c r="AV45">
        <v>38456212.107488275</v>
      </c>
      <c r="BD45">
        <v>29721.294899780158</v>
      </c>
      <c r="BH45">
        <v>45826.338249011991</v>
      </c>
    </row>
    <row r="46" spans="1:60">
      <c r="A46">
        <v>1957</v>
      </c>
      <c r="B46">
        <v>84906.091915310972</v>
      </c>
      <c r="F46">
        <v>136652.30094986971</v>
      </c>
      <c r="N46">
        <v>585252.82617387711</v>
      </c>
      <c r="R46">
        <v>960376.7961966116</v>
      </c>
      <c r="T46">
        <v>928424.61876287381</v>
      </c>
      <c r="X46">
        <v>1522705.4287462691</v>
      </c>
      <c r="Z46">
        <v>2337460.8282060018</v>
      </c>
      <c r="AD46">
        <v>3840692.9155553184</v>
      </c>
      <c r="AF46">
        <v>3372714.4308365746</v>
      </c>
      <c r="AJ46">
        <v>5566013.8711436605</v>
      </c>
      <c r="AL46">
        <v>7598300.038702406</v>
      </c>
      <c r="AP46">
        <v>12463419.152320484</v>
      </c>
      <c r="AR46">
        <v>22483704.047334567</v>
      </c>
      <c r="AV46">
        <v>36440966.627692625</v>
      </c>
      <c r="BD46">
        <v>29312.010331025835</v>
      </c>
      <c r="BH46">
        <v>45127.357033565037</v>
      </c>
    </row>
    <row r="47" spans="1:60">
      <c r="A47">
        <v>1958</v>
      </c>
      <c r="B47">
        <v>86808.75753365655</v>
      </c>
      <c r="F47">
        <v>139711.90050460133</v>
      </c>
      <c r="N47">
        <v>597392.03458690888</v>
      </c>
      <c r="R47">
        <v>980680.35610160488</v>
      </c>
      <c r="T47">
        <v>944008.4795390506</v>
      </c>
      <c r="X47">
        <v>1548913.3322366329</v>
      </c>
      <c r="Z47">
        <v>2353881.5992427953</v>
      </c>
      <c r="AD47">
        <v>3867612.3694149354</v>
      </c>
      <c r="AF47">
        <v>3384659.7672144743</v>
      </c>
      <c r="AJ47">
        <v>5585917.4573485749</v>
      </c>
      <c r="AL47">
        <v>7577445.7219128869</v>
      </c>
      <c r="AP47">
        <v>12445200.622149406</v>
      </c>
      <c r="AR47">
        <v>22418852.038538884</v>
      </c>
      <c r="AV47">
        <v>36360988.254693873</v>
      </c>
      <c r="BD47">
        <v>30077.282305517405</v>
      </c>
      <c r="BH47">
        <v>46270.960993823173</v>
      </c>
    </row>
    <row r="48" spans="1:60">
      <c r="A48">
        <v>1959</v>
      </c>
      <c r="B48">
        <v>90278.758779024822</v>
      </c>
      <c r="F48">
        <v>146025.99831093644</v>
      </c>
      <c r="N48">
        <v>628050.6618970721</v>
      </c>
      <c r="R48">
        <v>1035014.1710835202</v>
      </c>
      <c r="T48">
        <v>1001536.6207638488</v>
      </c>
      <c r="X48">
        <v>1648612.3894636603</v>
      </c>
      <c r="Z48">
        <v>2506641.5256940788</v>
      </c>
      <c r="AD48">
        <v>4130053.1274458561</v>
      </c>
      <c r="AF48">
        <v>3628767.8324843724</v>
      </c>
      <c r="AJ48">
        <v>6005543.3040989079</v>
      </c>
      <c r="AL48">
        <v>8075666.0615395447</v>
      </c>
      <c r="AP48">
        <v>13339771.369679306</v>
      </c>
      <c r="AR48">
        <v>23778033.082571078</v>
      </c>
      <c r="AV48">
        <v>38810914.926458582</v>
      </c>
      <c r="BD48">
        <v>30526.325099241789</v>
      </c>
      <c r="BH48">
        <v>47249.534669538247</v>
      </c>
    </row>
    <row r="49" spans="1:66">
      <c r="A49">
        <v>1960</v>
      </c>
      <c r="B49">
        <v>91663.935784435904</v>
      </c>
      <c r="F49">
        <v>148563.34863948837</v>
      </c>
      <c r="N49">
        <v>640289.8897831795</v>
      </c>
      <c r="R49">
        <v>1057042.9198784861</v>
      </c>
      <c r="T49">
        <v>1019826.6488023847</v>
      </c>
      <c r="X49">
        <v>1681404.7926163452</v>
      </c>
      <c r="Z49">
        <v>2545135.8080617064</v>
      </c>
      <c r="AD49">
        <v>4197871.5857110769</v>
      </c>
      <c r="AF49">
        <v>3678912.1688656877</v>
      </c>
      <c r="AJ49">
        <v>6096252.5320964949</v>
      </c>
      <c r="AL49">
        <v>8489226.470494166</v>
      </c>
      <c r="AP49">
        <v>14038387.137687348</v>
      </c>
      <c r="AR49">
        <v>27542162.865471333</v>
      </c>
      <c r="AV49">
        <v>44976576.512626112</v>
      </c>
      <c r="BD49">
        <v>30705.496451242165</v>
      </c>
      <c r="BH49">
        <v>47621.174057377473</v>
      </c>
    </row>
    <row r="50" spans="1:66">
      <c r="A50">
        <v>1961</v>
      </c>
      <c r="B50">
        <v>95125.518919700844</v>
      </c>
      <c r="F50">
        <v>152818.90084604136</v>
      </c>
      <c r="N50">
        <v>666621.12933628308</v>
      </c>
      <c r="R50">
        <v>1090648.4994397233</v>
      </c>
      <c r="T50">
        <v>1051289.3100690299</v>
      </c>
      <c r="X50">
        <v>1717840.309196417</v>
      </c>
      <c r="Z50">
        <v>2660088.6977357962</v>
      </c>
      <c r="AD50">
        <v>4343026.882719662</v>
      </c>
      <c r="AF50">
        <v>3840301.4022530951</v>
      </c>
      <c r="AJ50">
        <v>6301968.5027968977</v>
      </c>
      <c r="AL50">
        <v>8998240.5434116498</v>
      </c>
      <c r="AP50">
        <v>14746249.309577849</v>
      </c>
      <c r="AR50">
        <v>30123052.079885952</v>
      </c>
      <c r="AV50">
        <v>48761832.090853177</v>
      </c>
      <c r="BD50">
        <v>31626.006651191696</v>
      </c>
      <c r="BH50">
        <v>48615.612113410047</v>
      </c>
    </row>
    <row r="51" spans="1:66">
      <c r="A51">
        <v>1962</v>
      </c>
      <c r="B51">
        <v>97969.443485005322</v>
      </c>
      <c r="C51">
        <v>83148.61142947273</v>
      </c>
      <c r="D51">
        <v>95843.350650908644</v>
      </c>
      <c r="E51">
        <v>99974.436638515879</v>
      </c>
      <c r="F51">
        <v>156080.14549123278</v>
      </c>
      <c r="G51">
        <v>192810.80735150093</v>
      </c>
      <c r="H51">
        <v>192810.80735150093</v>
      </c>
      <c r="I51">
        <v>164368.13226408613</v>
      </c>
      <c r="J51">
        <v>188818.07581181801</v>
      </c>
      <c r="K51">
        <v>196569.35124094744</v>
      </c>
      <c r="L51">
        <v>308532.72479564912</v>
      </c>
      <c r="M51">
        <v>692009.64455441537</v>
      </c>
      <c r="N51">
        <v>692009.64455441537</v>
      </c>
      <c r="O51">
        <v>569374.47281338018</v>
      </c>
      <c r="P51">
        <v>670310.76286960475</v>
      </c>
      <c r="Q51">
        <v>712485.47211912507</v>
      </c>
      <c r="R51">
        <v>1122367.6900080643</v>
      </c>
      <c r="S51">
        <v>1091910.4853130581</v>
      </c>
      <c r="T51">
        <v>1091910.4853130581</v>
      </c>
      <c r="U51">
        <v>897984.12557446223</v>
      </c>
      <c r="V51">
        <v>1054322.9036079398</v>
      </c>
      <c r="W51">
        <v>1127077.0389093549</v>
      </c>
      <c r="X51">
        <v>1766580.6886952631</v>
      </c>
      <c r="Y51">
        <v>2753278.7667538803</v>
      </c>
      <c r="Z51">
        <v>2753278.7667538803</v>
      </c>
      <c r="AA51">
        <v>2294747.9453251641</v>
      </c>
      <c r="AB51">
        <v>2645457.9691869402</v>
      </c>
      <c r="AC51">
        <v>2847893.2779794056</v>
      </c>
      <c r="AD51">
        <v>4444034.7805685485</v>
      </c>
      <c r="AE51">
        <v>3980065.5760586495</v>
      </c>
      <c r="AF51">
        <v>3980065.5760586495</v>
      </c>
      <c r="AG51">
        <v>3356917.0181204318</v>
      </c>
      <c r="AH51">
        <v>3845317.5500677847</v>
      </c>
      <c r="AI51">
        <v>4094792.5746930153</v>
      </c>
      <c r="AJ51">
        <v>6462197.9664199017</v>
      </c>
      <c r="AK51">
        <v>9200287.1992993671</v>
      </c>
      <c r="AL51">
        <v>9200287.1992993671</v>
      </c>
      <c r="AM51">
        <v>7663388.5052906545</v>
      </c>
      <c r="AN51">
        <v>8991876.4529481456</v>
      </c>
      <c r="AO51">
        <v>9357921.2599659991</v>
      </c>
      <c r="AP51">
        <v>14877283.385768224</v>
      </c>
      <c r="AQ51">
        <v>29704532.250948157</v>
      </c>
      <c r="AR51">
        <v>29704532.250948157</v>
      </c>
      <c r="AS51">
        <v>23510214.933435835</v>
      </c>
      <c r="AT51">
        <v>28872035.973803151</v>
      </c>
      <c r="AU51">
        <v>30416769.642293584</v>
      </c>
      <c r="AV51">
        <v>47450901.341136046</v>
      </c>
      <c r="AW51">
        <v>3128.079618509687</v>
      </c>
      <c r="AX51">
        <v>3128.079618509687</v>
      </c>
      <c r="AY51">
        <v>1929.0905948593395</v>
      </c>
      <c r="AZ51">
        <v>2868.6254899992655</v>
      </c>
      <c r="BA51">
        <v>3379.5220360843118</v>
      </c>
      <c r="BB51">
        <v>3627.5661868164048</v>
      </c>
      <c r="BC51">
        <v>31964.976699515311</v>
      </c>
      <c r="BD51">
        <v>31964.976699515311</v>
      </c>
      <c r="BE51">
        <v>29123.515720149688</v>
      </c>
      <c r="BF51">
        <v>32013.638182164628</v>
      </c>
      <c r="BG51">
        <v>31917.654918448185</v>
      </c>
      <c r="BH51">
        <v>48714.862767140359</v>
      </c>
      <c r="BI51">
        <v>68011.098050772329</v>
      </c>
      <c r="BJ51">
        <v>63116.547126762634</v>
      </c>
      <c r="BK51">
        <v>68444.904047371339</v>
      </c>
      <c r="BL51">
        <v>67590.321021403026</v>
      </c>
      <c r="BM51">
        <v>105073.9834925453</v>
      </c>
      <c r="BN51">
        <v>68011.098050772329</v>
      </c>
    </row>
    <row r="52" spans="1:66">
      <c r="A52">
        <v>1963</v>
      </c>
      <c r="B52">
        <v>99306.599329775912</v>
      </c>
      <c r="C52">
        <v>84515.782061510676</v>
      </c>
      <c r="D52">
        <v>97913.842822761013</v>
      </c>
      <c r="E52">
        <v>102426.116451497</v>
      </c>
      <c r="F52">
        <v>157694.95587225948</v>
      </c>
      <c r="G52">
        <v>197452.79566757957</v>
      </c>
      <c r="H52">
        <v>195630.35733394377</v>
      </c>
      <c r="I52">
        <v>167158.23101263365</v>
      </c>
      <c r="J52">
        <v>193094.63309936438</v>
      </c>
      <c r="K52">
        <v>201567.60481861734</v>
      </c>
      <c r="L52">
        <v>312083.28965702775</v>
      </c>
      <c r="M52">
        <v>706863.18788122409</v>
      </c>
      <c r="N52">
        <v>700378.4616707617</v>
      </c>
      <c r="O52">
        <v>578260.9996696685</v>
      </c>
      <c r="P52">
        <v>685117.44539082656</v>
      </c>
      <c r="Q52">
        <v>727338.17479951703</v>
      </c>
      <c r="R52">
        <v>1131266.7987339564</v>
      </c>
      <c r="S52">
        <v>1110047.1140121752</v>
      </c>
      <c r="T52">
        <v>1099979.5921055805</v>
      </c>
      <c r="U52">
        <v>910478.35225221619</v>
      </c>
      <c r="V52">
        <v>1072558.323515668</v>
      </c>
      <c r="W52">
        <v>1144598.9777120969</v>
      </c>
      <c r="X52">
        <v>1775531.2939661425</v>
      </c>
      <c r="Y52">
        <v>2766900.1196709746</v>
      </c>
      <c r="Z52">
        <v>2742511.8836248014</v>
      </c>
      <c r="AA52">
        <v>2316363.2416948536</v>
      </c>
      <c r="AB52">
        <v>2676013.4097030209</v>
      </c>
      <c r="AC52">
        <v>2846430.3705409737</v>
      </c>
      <c r="AD52">
        <v>4428360.8641708558</v>
      </c>
      <c r="AE52">
        <v>3985713.6255185939</v>
      </c>
      <c r="AF52">
        <v>3950894.7727328455</v>
      </c>
      <c r="AG52">
        <v>3372338.8027464733</v>
      </c>
      <c r="AH52">
        <v>3878382.0563205937</v>
      </c>
      <c r="AI52">
        <v>4080012.3136838195</v>
      </c>
      <c r="AJ52">
        <v>6411674.6029727785</v>
      </c>
      <c r="AK52">
        <v>9184717.0512011312</v>
      </c>
      <c r="AL52">
        <v>9105119.1214070674</v>
      </c>
      <c r="AM52">
        <v>7678221.516411623</v>
      </c>
      <c r="AN52">
        <v>8954181.6222948916</v>
      </c>
      <c r="AO52">
        <v>9402486.0395927131</v>
      </c>
      <c r="AP52">
        <v>14836499.710867627</v>
      </c>
      <c r="AQ52">
        <v>30377466.101951152</v>
      </c>
      <c r="AR52">
        <v>30098011.33876292</v>
      </c>
      <c r="AS52">
        <v>24527349.842133213</v>
      </c>
      <c r="AT52">
        <v>29504417.656856336</v>
      </c>
      <c r="AU52">
        <v>31142090.287171759</v>
      </c>
      <c r="AV52">
        <v>48406492.329376183</v>
      </c>
      <c r="AW52">
        <v>3006.2863204651103</v>
      </c>
      <c r="AX52">
        <v>3006.2863204651103</v>
      </c>
      <c r="AY52">
        <v>1873.3331103877067</v>
      </c>
      <c r="AZ52">
        <v>2733.0525461576422</v>
      </c>
      <c r="BA52">
        <v>3284.6280843766549</v>
      </c>
      <c r="BB52">
        <v>3333.4794101948246</v>
      </c>
      <c r="BC52">
        <v>32825.802450999938</v>
      </c>
      <c r="BD52">
        <v>32520.836847444152</v>
      </c>
      <c r="BE52">
        <v>29655.202327270927</v>
      </c>
      <c r="BF52">
        <v>32668.998092975937</v>
      </c>
      <c r="BG52">
        <v>32991.443301716994</v>
      </c>
      <c r="BH52">
        <v>49520.306665404241</v>
      </c>
      <c r="BI52">
        <v>70100.197614168472</v>
      </c>
      <c r="BJ52">
        <v>64382.538848374956</v>
      </c>
      <c r="BK52">
        <v>70088.930026498798</v>
      </c>
      <c r="BL52">
        <v>70124.962323392407</v>
      </c>
      <c r="BM52">
        <v>108370.42366399808</v>
      </c>
      <c r="BN52">
        <v>70100.197614168472</v>
      </c>
    </row>
    <row r="53" spans="1:66">
      <c r="A53">
        <v>1964</v>
      </c>
      <c r="B53">
        <v>102489.63850303939</v>
      </c>
      <c r="C53">
        <v>85882.952693548621</v>
      </c>
      <c r="D53">
        <v>99984.334994613382</v>
      </c>
      <c r="E53">
        <v>104877.79626447812</v>
      </c>
      <c r="F53">
        <v>162432.26542149999</v>
      </c>
      <c r="G53">
        <v>202094.78398365824</v>
      </c>
      <c r="H53">
        <v>202094.78398365824</v>
      </c>
      <c r="I53">
        <v>169948.32976118117</v>
      </c>
      <c r="J53">
        <v>197371.19038691075</v>
      </c>
      <c r="K53">
        <v>206565.85839628725</v>
      </c>
      <c r="L53">
        <v>321825.13820942672</v>
      </c>
      <c r="M53">
        <v>721716.7312080327</v>
      </c>
      <c r="N53">
        <v>721716.7312080327</v>
      </c>
      <c r="O53">
        <v>587147.52652595669</v>
      </c>
      <c r="P53">
        <v>699924.12791204848</v>
      </c>
      <c r="Q53">
        <v>742190.8774799091</v>
      </c>
      <c r="R53">
        <v>1162458.23570533</v>
      </c>
      <c r="S53">
        <v>1128183.7427112921</v>
      </c>
      <c r="T53">
        <v>1128183.7427112921</v>
      </c>
      <c r="U53">
        <v>922972.57892997016</v>
      </c>
      <c r="V53">
        <v>1090793.7434233965</v>
      </c>
      <c r="W53">
        <v>1162120.9165148388</v>
      </c>
      <c r="X53">
        <v>1819268.5576969264</v>
      </c>
      <c r="Y53">
        <v>2780521.4725880688</v>
      </c>
      <c r="Z53">
        <v>2780521.4725880688</v>
      </c>
      <c r="AA53">
        <v>2337978.5380645427</v>
      </c>
      <c r="AB53">
        <v>2706568.8502191021</v>
      </c>
      <c r="AC53">
        <v>2844967.4631025423</v>
      </c>
      <c r="AD53">
        <v>4497923.7222007168</v>
      </c>
      <c r="AE53">
        <v>3991361.674978538</v>
      </c>
      <c r="AF53">
        <v>3991361.674978538</v>
      </c>
      <c r="AG53">
        <v>3387760.5873725149</v>
      </c>
      <c r="AH53">
        <v>3911446.5625734027</v>
      </c>
      <c r="AI53">
        <v>4065232.0526746237</v>
      </c>
      <c r="AJ53">
        <v>6483445.931991769</v>
      </c>
      <c r="AK53">
        <v>9169146.9031028934</v>
      </c>
      <c r="AL53">
        <v>9169146.9031028934</v>
      </c>
      <c r="AM53">
        <v>7693054.5275325924</v>
      </c>
      <c r="AN53">
        <v>8916486.7916416395</v>
      </c>
      <c r="AO53">
        <v>9447050.8192194253</v>
      </c>
      <c r="AP53">
        <v>15081758.602458913</v>
      </c>
      <c r="AQ53">
        <v>31050399.952954143</v>
      </c>
      <c r="AR53">
        <v>31050399.952954143</v>
      </c>
      <c r="AS53">
        <v>25544484.750830591</v>
      </c>
      <c r="AT53">
        <v>30136799.339909516</v>
      </c>
      <c r="AU53">
        <v>31867410.932049934</v>
      </c>
      <c r="AV53">
        <v>50339029.850103542</v>
      </c>
      <c r="AW53">
        <v>2884.4930224205341</v>
      </c>
      <c r="AX53">
        <v>2884.4930224205341</v>
      </c>
      <c r="AY53">
        <v>1817.5756259160739</v>
      </c>
      <c r="AZ53">
        <v>2597.4796023160188</v>
      </c>
      <c r="BA53">
        <v>3189.734132668998</v>
      </c>
      <c r="BB53">
        <v>3039.3926335732444</v>
      </c>
      <c r="BC53">
        <v>33686.628202484571</v>
      </c>
      <c r="BD53">
        <v>33686.628202484571</v>
      </c>
      <c r="BE53">
        <v>30186.888934392166</v>
      </c>
      <c r="BF53">
        <v>33324.358003787245</v>
      </c>
      <c r="BG53">
        <v>34065.231684985796</v>
      </c>
      <c r="BH53">
        <v>51318.268723296635</v>
      </c>
      <c r="BI53">
        <v>72189.297177564615</v>
      </c>
      <c r="BJ53">
        <v>65648.530569987284</v>
      </c>
      <c r="BK53">
        <v>71732.956005626271</v>
      </c>
      <c r="BL53">
        <v>72659.603625381787</v>
      </c>
      <c r="BM53">
        <v>111666.86383545087</v>
      </c>
      <c r="BN53">
        <v>72189.297177564615</v>
      </c>
    </row>
    <row r="54" spans="1:66">
      <c r="A54">
        <v>1965</v>
      </c>
      <c r="B54">
        <v>107109.15112351342</v>
      </c>
      <c r="C54">
        <v>87600.437697782007</v>
      </c>
      <c r="D54">
        <v>102337.92369774134</v>
      </c>
      <c r="E54">
        <v>107884.14469386128</v>
      </c>
      <c r="F54">
        <v>169433.22564566627</v>
      </c>
      <c r="G54">
        <v>207335.62501185181</v>
      </c>
      <c r="H54">
        <v>211143.35730207956</v>
      </c>
      <c r="I54">
        <v>173208.99589311209</v>
      </c>
      <c r="J54">
        <v>202050.26184773422</v>
      </c>
      <c r="K54">
        <v>212342.51058922577</v>
      </c>
      <c r="L54">
        <v>335803.68092731899</v>
      </c>
      <c r="M54">
        <v>734437.63323485921</v>
      </c>
      <c r="N54">
        <v>748077.8494249431</v>
      </c>
      <c r="O54">
        <v>596336.59112755838</v>
      </c>
      <c r="P54">
        <v>711546.48821270186</v>
      </c>
      <c r="Q54">
        <v>755847.51408263692</v>
      </c>
      <c r="R54">
        <v>1203468.4879648807</v>
      </c>
      <c r="S54">
        <v>1145295.5651812316</v>
      </c>
      <c r="T54">
        <v>1166637.364225969</v>
      </c>
      <c r="U54">
        <v>937262.76011193288</v>
      </c>
      <c r="V54">
        <v>1108757.2527628117</v>
      </c>
      <c r="W54">
        <v>1178716.3384657854</v>
      </c>
      <c r="X54">
        <v>1874683.4388991531</v>
      </c>
      <c r="Y54">
        <v>2825523.4485196043</v>
      </c>
      <c r="Z54">
        <v>2878102.5724359979</v>
      </c>
      <c r="AA54">
        <v>2388412.3515752363</v>
      </c>
      <c r="AB54">
        <v>2765505.4540704796</v>
      </c>
      <c r="AC54">
        <v>2872883.1303947922</v>
      </c>
      <c r="AD54">
        <v>4667250.6384913884</v>
      </c>
      <c r="AE54">
        <v>4078752.2922952799</v>
      </c>
      <c r="AF54">
        <v>4154068.0388049367</v>
      </c>
      <c r="AG54">
        <v>3476801.0128250886</v>
      </c>
      <c r="AH54">
        <v>4015158.0607235804</v>
      </c>
      <c r="AI54">
        <v>4147080.666994595</v>
      </c>
      <c r="AJ54">
        <v>6765585.9336270466</v>
      </c>
      <c r="AK54">
        <v>9613526.3057948127</v>
      </c>
      <c r="AL54">
        <v>9784833.5719124768</v>
      </c>
      <c r="AM54">
        <v>8177338.600918266</v>
      </c>
      <c r="AN54">
        <v>9368936.9268190302</v>
      </c>
      <c r="AO54">
        <v>9874509.4760600887</v>
      </c>
      <c r="AP54">
        <v>15940949.500160972</v>
      </c>
      <c r="AQ54">
        <v>32173419.262429193</v>
      </c>
      <c r="AR54">
        <v>32756216.896739438</v>
      </c>
      <c r="AS54">
        <v>26740416.615603417</v>
      </c>
      <c r="AT54">
        <v>30756848.243245941</v>
      </c>
      <c r="AU54">
        <v>33423153.627427764</v>
      </c>
      <c r="AV54">
        <v>52689821.49543535</v>
      </c>
      <c r="AW54">
        <v>3021.0310423160236</v>
      </c>
      <c r="AX54">
        <v>3021.0310423160236</v>
      </c>
      <c r="AY54">
        <v>1991.8795024519388</v>
      </c>
      <c r="AZ54">
        <v>2625.5855477484361</v>
      </c>
      <c r="BA54">
        <v>3425.7787984967672</v>
      </c>
      <c r="BB54">
        <v>3004.824335663965</v>
      </c>
      <c r="BC54">
        <v>35260.627448442217</v>
      </c>
      <c r="BD54">
        <v>35890.406867799007</v>
      </c>
      <c r="BE54">
        <v>31074.198427806856</v>
      </c>
      <c r="BF54">
        <v>34648.083196079053</v>
      </c>
      <c r="BG54">
        <v>35888.214761775082</v>
      </c>
      <c r="BH54">
        <v>54540.418721309106</v>
      </c>
      <c r="BI54">
        <v>75560.122956099949</v>
      </c>
      <c r="BJ54">
        <v>67427.097084500507</v>
      </c>
      <c r="BK54">
        <v>74676.205256492307</v>
      </c>
      <c r="BL54">
        <v>76466.259715872962</v>
      </c>
      <c r="BM54">
        <v>116748.6411034936</v>
      </c>
      <c r="BN54">
        <v>75560.122956099949</v>
      </c>
    </row>
    <row r="55" spans="1:66">
      <c r="A55">
        <v>1966</v>
      </c>
      <c r="B55">
        <v>107867.01755112843</v>
      </c>
      <c r="C55">
        <v>89317.922702015392</v>
      </c>
      <c r="D55">
        <v>104691.51240086929</v>
      </c>
      <c r="E55">
        <v>110890.49312324442</v>
      </c>
      <c r="F55">
        <v>170184.37322620655</v>
      </c>
      <c r="G55">
        <v>212576.46604004537</v>
      </c>
      <c r="H55">
        <v>212576.46604004537</v>
      </c>
      <c r="I55">
        <v>176469.66202504298</v>
      </c>
      <c r="J55">
        <v>206729.33330855772</v>
      </c>
      <c r="K55">
        <v>218119.16278216429</v>
      </c>
      <c r="L55">
        <v>337398.49041465839</v>
      </c>
      <c r="M55">
        <v>747158.53526168573</v>
      </c>
      <c r="N55">
        <v>747158.53526168573</v>
      </c>
      <c r="O55">
        <v>605525.65572915995</v>
      </c>
      <c r="P55">
        <v>723168.84851335536</v>
      </c>
      <c r="Q55">
        <v>769504.15068536473</v>
      </c>
      <c r="R55">
        <v>1199670.7785871467</v>
      </c>
      <c r="S55">
        <v>1162407.3876511713</v>
      </c>
      <c r="T55">
        <v>1162407.3876511713</v>
      </c>
      <c r="U55">
        <v>951552.94129389559</v>
      </c>
      <c r="V55">
        <v>1126720.7621022272</v>
      </c>
      <c r="W55">
        <v>1195311.7604167319</v>
      </c>
      <c r="X55">
        <v>1859895.20002231</v>
      </c>
      <c r="Y55">
        <v>2870525.4244511398</v>
      </c>
      <c r="Z55">
        <v>2870525.4244511398</v>
      </c>
      <c r="AA55">
        <v>2438846.1650859299</v>
      </c>
      <c r="AB55">
        <v>2824442.0579218576</v>
      </c>
      <c r="AC55">
        <v>2900798.797687042</v>
      </c>
      <c r="AD55">
        <v>4663295.6903567147</v>
      </c>
      <c r="AE55">
        <v>4166142.9096120219</v>
      </c>
      <c r="AF55">
        <v>4166142.9096120219</v>
      </c>
      <c r="AG55">
        <v>3565841.4382776623</v>
      </c>
      <c r="AH55">
        <v>4118869.5588737577</v>
      </c>
      <c r="AI55">
        <v>4228929.2813145658</v>
      </c>
      <c r="AJ55">
        <v>6798290.0796235027</v>
      </c>
      <c r="AK55">
        <v>10057905.708486732</v>
      </c>
      <c r="AL55">
        <v>10057905.708486732</v>
      </c>
      <c r="AM55">
        <v>8661622.6743039396</v>
      </c>
      <c r="AN55">
        <v>9821387.0619964208</v>
      </c>
      <c r="AO55">
        <v>10301968.132900752</v>
      </c>
      <c r="AP55">
        <v>16221705.187574223</v>
      </c>
      <c r="AQ55">
        <v>33296438.571904242</v>
      </c>
      <c r="AR55">
        <v>33296438.571904242</v>
      </c>
      <c r="AS55">
        <v>27936348.48037624</v>
      </c>
      <c r="AT55">
        <v>31376897.146582365</v>
      </c>
      <c r="AU55">
        <v>34978896.322805598</v>
      </c>
      <c r="AV55">
        <v>53105355.498735733</v>
      </c>
      <c r="AW55">
        <v>3157.569062211513</v>
      </c>
      <c r="AX55">
        <v>3157.569062211513</v>
      </c>
      <c r="AY55">
        <v>2166.1833789878037</v>
      </c>
      <c r="AZ55">
        <v>2653.6914931808533</v>
      </c>
      <c r="BA55">
        <v>3661.823464324536</v>
      </c>
      <c r="BB55">
        <v>2970.2560377546852</v>
      </c>
      <c r="BC55">
        <v>36834.626694399856</v>
      </c>
      <c r="BD55">
        <v>36834.626694399856</v>
      </c>
      <c r="BE55">
        <v>31961.50792122155</v>
      </c>
      <c r="BF55">
        <v>35971.808388370853</v>
      </c>
      <c r="BG55">
        <v>37711.197838564367</v>
      </c>
      <c r="BH55">
        <v>55796.994852768759</v>
      </c>
      <c r="BI55">
        <v>78930.948734635283</v>
      </c>
      <c r="BJ55">
        <v>69205.663599013715</v>
      </c>
      <c r="BK55">
        <v>77619.454507358358</v>
      </c>
      <c r="BL55">
        <v>80272.915806364152</v>
      </c>
      <c r="BM55">
        <v>121830.41837153633</v>
      </c>
      <c r="BN55">
        <v>78930.948734635283</v>
      </c>
    </row>
    <row r="56" spans="1:66">
      <c r="A56">
        <v>1967</v>
      </c>
      <c r="B56">
        <v>110417.77334818618</v>
      </c>
      <c r="C56">
        <v>95394.008532743566</v>
      </c>
      <c r="D56">
        <v>107621.33590039884</v>
      </c>
      <c r="E56">
        <v>113136.55151111656</v>
      </c>
      <c r="F56">
        <v>174011.11769566391</v>
      </c>
      <c r="G56">
        <v>218130.93840526909</v>
      </c>
      <c r="H56">
        <v>218130.93840526909</v>
      </c>
      <c r="I56">
        <v>188552.88663488874</v>
      </c>
      <c r="J56">
        <v>212807.86523635915</v>
      </c>
      <c r="K56">
        <v>223300.35824438132</v>
      </c>
      <c r="L56">
        <v>345890.42609503138</v>
      </c>
      <c r="M56">
        <v>759882.80557179998</v>
      </c>
      <c r="N56">
        <v>759882.80557179998</v>
      </c>
      <c r="O56">
        <v>642772.20507900766</v>
      </c>
      <c r="P56">
        <v>735258.73207880754</v>
      </c>
      <c r="Q56">
        <v>783343.00594217819</v>
      </c>
      <c r="R56">
        <v>1218633.8389058572</v>
      </c>
      <c r="S56">
        <v>1180027.5213830154</v>
      </c>
      <c r="T56">
        <v>1180027.5213830154</v>
      </c>
      <c r="U56">
        <v>1011617.4568125821</v>
      </c>
      <c r="V56">
        <v>1141844.5217668666</v>
      </c>
      <c r="W56">
        <v>1215813.5517335271</v>
      </c>
      <c r="X56">
        <v>1892989.2790142961</v>
      </c>
      <c r="Y56">
        <v>2928101.365958875</v>
      </c>
      <c r="Z56">
        <v>2928101.365958875</v>
      </c>
      <c r="AA56">
        <v>2576754.743583472</v>
      </c>
      <c r="AB56">
        <v>2866914.118936439</v>
      </c>
      <c r="AC56">
        <v>2983755.7086919402</v>
      </c>
      <c r="AD56">
        <v>4751946.143881917</v>
      </c>
      <c r="AE56">
        <v>4252730.6733890269</v>
      </c>
      <c r="AF56">
        <v>4252730.6733890269</v>
      </c>
      <c r="AG56">
        <v>3760531.8230093233</v>
      </c>
      <c r="AH56">
        <v>4188511.6600486822</v>
      </c>
      <c r="AI56">
        <v>4319007.4259406049</v>
      </c>
      <c r="AJ56">
        <v>6904875.5378972022</v>
      </c>
      <c r="AK56">
        <v>9987112.9882265646</v>
      </c>
      <c r="AL56">
        <v>9987112.9882265646</v>
      </c>
      <c r="AM56">
        <v>8876105.1670125034</v>
      </c>
      <c r="AN56">
        <v>9729586.6951211467</v>
      </c>
      <c r="AO56">
        <v>10193018.325728893</v>
      </c>
      <c r="AP56">
        <v>16108289.299384344</v>
      </c>
      <c r="AQ56">
        <v>32396901.080648925</v>
      </c>
      <c r="AR56">
        <v>32396901.080648925</v>
      </c>
      <c r="AS56">
        <v>28756887.928976133</v>
      </c>
      <c r="AT56">
        <v>31482655.169742193</v>
      </c>
      <c r="AU56">
        <v>33038395.055340912</v>
      </c>
      <c r="AV56">
        <v>51740358.136570513</v>
      </c>
      <c r="AW56">
        <v>2704.6082911032672</v>
      </c>
      <c r="AX56">
        <v>2704.6082911032672</v>
      </c>
      <c r="AY56">
        <v>2235.1304305983867</v>
      </c>
      <c r="AZ56">
        <v>2434.806564438541</v>
      </c>
      <c r="BA56">
        <v>2972.7447778518076</v>
      </c>
      <c r="BB56">
        <v>2131.8092962964256</v>
      </c>
      <c r="BC56">
        <v>38254.991990006849</v>
      </c>
      <c r="BD56">
        <v>38254.991990006849</v>
      </c>
      <c r="BE56">
        <v>34574.208916491996</v>
      </c>
      <c r="BF56">
        <v>37883.847436131196</v>
      </c>
      <c r="BG56">
        <v>38669.167685443041</v>
      </c>
      <c r="BH56">
        <v>57941.926450086852</v>
      </c>
      <c r="BI56">
        <v>82692.971613636328</v>
      </c>
      <c r="BJ56">
        <v>74998.057023859001</v>
      </c>
      <c r="BK56">
        <v>82195.148525747005</v>
      </c>
      <c r="BL56">
        <v>83289.696319932074</v>
      </c>
      <c r="BM56">
        <v>127704.57289232488</v>
      </c>
      <c r="BN56">
        <v>82692.971613636328</v>
      </c>
    </row>
    <row r="57" spans="1:66">
      <c r="A57">
        <v>1968</v>
      </c>
      <c r="B57">
        <v>115634.23492336707</v>
      </c>
      <c r="C57">
        <v>99944.063387760543</v>
      </c>
      <c r="D57">
        <v>112686.35048109668</v>
      </c>
      <c r="E57">
        <v>118506.90958766964</v>
      </c>
      <c r="F57">
        <v>183354.09747177194</v>
      </c>
      <c r="G57">
        <v>228320.47839119696</v>
      </c>
      <c r="H57">
        <v>228320.44737567822</v>
      </c>
      <c r="I57">
        <v>197332.28330636531</v>
      </c>
      <c r="J57">
        <v>222678.81841228838</v>
      </c>
      <c r="K57">
        <v>233813.85311128097</v>
      </c>
      <c r="L57">
        <v>364307.76452848583</v>
      </c>
      <c r="M57">
        <v>796408.49494442227</v>
      </c>
      <c r="N57">
        <v>796408.49494442227</v>
      </c>
      <c r="O57">
        <v>679193.92871107312</v>
      </c>
      <c r="P57">
        <v>771304.34959780611</v>
      </c>
      <c r="Q57">
        <v>819909.94285798515</v>
      </c>
      <c r="R57">
        <v>1283080.8806808926</v>
      </c>
      <c r="S57">
        <v>1236985.747801845</v>
      </c>
      <c r="T57">
        <v>1236985.747801845</v>
      </c>
      <c r="U57">
        <v>1070111.6472995984</v>
      </c>
      <c r="V57">
        <v>1198288.0703867481</v>
      </c>
      <c r="W57">
        <v>1272168.6855021939</v>
      </c>
      <c r="X57">
        <v>1994629.1574366321</v>
      </c>
      <c r="Y57">
        <v>3102722.8384801564</v>
      </c>
      <c r="Z57">
        <v>3102722.8384801564</v>
      </c>
      <c r="AA57">
        <v>2758064.6485090847</v>
      </c>
      <c r="AB57">
        <v>3031494.4241286893</v>
      </c>
      <c r="AC57">
        <v>3169638.6016452946</v>
      </c>
      <c r="AD57">
        <v>5054987.5393621298</v>
      </c>
      <c r="AE57">
        <v>4547146.3891405705</v>
      </c>
      <c r="AF57">
        <v>4547146.3891405705</v>
      </c>
      <c r="AG57">
        <v>4063426.3374746055</v>
      </c>
      <c r="AH57">
        <v>4448449.2422489356</v>
      </c>
      <c r="AI57">
        <v>4647666.7929591341</v>
      </c>
      <c r="AJ57">
        <v>7388067.4119362785</v>
      </c>
      <c r="AK57">
        <v>10678231.336854372</v>
      </c>
      <c r="AL57">
        <v>10678231.336854372</v>
      </c>
      <c r="AM57">
        <v>9750911.29898463</v>
      </c>
      <c r="AN57">
        <v>10460854.317301216</v>
      </c>
      <c r="AO57">
        <v>10904207.293425359</v>
      </c>
      <c r="AP57">
        <v>17427687.365001261</v>
      </c>
      <c r="AQ57">
        <v>35213061.712304235</v>
      </c>
      <c r="AR57">
        <v>35213061.712304235</v>
      </c>
      <c r="AS57">
        <v>32377169.837837692</v>
      </c>
      <c r="AT57">
        <v>34344763.860584877</v>
      </c>
      <c r="AU57">
        <v>35893272.647321515</v>
      </c>
      <c r="AV57">
        <v>56847897.429324746</v>
      </c>
      <c r="AW57">
        <v>2947.9914555371956</v>
      </c>
      <c r="AX57">
        <v>2948.0224710559301</v>
      </c>
      <c r="AY57">
        <v>2555.8434691557768</v>
      </c>
      <c r="AZ57">
        <v>2693.8825499049908</v>
      </c>
      <c r="BA57">
        <v>3199.9660640582888</v>
      </c>
      <c r="BB57">
        <v>2400.4304150580106</v>
      </c>
      <c r="BC57">
        <v>39992.650476583185</v>
      </c>
      <c r="BD57">
        <v>39992.650476583185</v>
      </c>
      <c r="BE57">
        <v>35582.967240725804</v>
      </c>
      <c r="BF57">
        <v>39506.572801462316</v>
      </c>
      <c r="BG57">
        <v>40573.239224301251</v>
      </c>
      <c r="BH57">
        <v>61162.232670758516</v>
      </c>
      <c r="BI57">
        <v>86298.474252890679</v>
      </c>
      <c r="BJ57">
        <v>76866.871955188326</v>
      </c>
      <c r="BK57">
        <v>85522.435615908966</v>
      </c>
      <c r="BL57">
        <v>87289.830674604978</v>
      </c>
      <c r="BM57">
        <v>134614.4854903841</v>
      </c>
      <c r="BN57">
        <v>86298.435483492256</v>
      </c>
    </row>
    <row r="58" spans="1:66">
      <c r="A58">
        <v>1969</v>
      </c>
      <c r="B58">
        <v>115078.17141921275</v>
      </c>
      <c r="C58">
        <v>98777.472298084031</v>
      </c>
      <c r="D58">
        <v>112034.135480991</v>
      </c>
      <c r="E58">
        <v>118053.46637704538</v>
      </c>
      <c r="F58">
        <v>183123.32690646732</v>
      </c>
      <c r="G58">
        <v>226987.99196358694</v>
      </c>
      <c r="H58">
        <v>226987.92251425245</v>
      </c>
      <c r="I58">
        <v>194700.47721894429</v>
      </c>
      <c r="J58">
        <v>221183.30414470076</v>
      </c>
      <c r="K58">
        <v>232667.48421472407</v>
      </c>
      <c r="L58">
        <v>363685.36654559505</v>
      </c>
      <c r="M58">
        <v>783776.86046684044</v>
      </c>
      <c r="N58">
        <v>783776.86046684044</v>
      </c>
      <c r="O58">
        <v>662891.25558402308</v>
      </c>
      <c r="P58">
        <v>759680.68783004547</v>
      </c>
      <c r="Q58">
        <v>806677.86502704094</v>
      </c>
      <c r="R58">
        <v>1265109.6460588523</v>
      </c>
      <c r="S58">
        <v>1210716.2540631949</v>
      </c>
      <c r="T58">
        <v>1210716.2540631949</v>
      </c>
      <c r="U58">
        <v>1041817.8238699649</v>
      </c>
      <c r="V58">
        <v>1173905.2479287011</v>
      </c>
      <c r="W58">
        <v>1244226.8787531357</v>
      </c>
      <c r="X58">
        <v>1957459.3330028362</v>
      </c>
      <c r="Y58">
        <v>3015021.5237262985</v>
      </c>
      <c r="Z58">
        <v>3015021.5237262985</v>
      </c>
      <c r="AA58">
        <v>2682429.0868872982</v>
      </c>
      <c r="AB58">
        <v>2952841.4239095775</v>
      </c>
      <c r="AC58">
        <v>3077729.5614380836</v>
      </c>
      <c r="AD58">
        <v>4952543.254706719</v>
      </c>
      <c r="AE58">
        <v>4430087.081463607</v>
      </c>
      <c r="AF58">
        <v>4430087.081463607</v>
      </c>
      <c r="AG58">
        <v>3931166.349955101</v>
      </c>
      <c r="AH58">
        <v>4331644.0580803426</v>
      </c>
      <c r="AI58">
        <v>4532278.1410844289</v>
      </c>
      <c r="AJ58">
        <v>7227366.6964632496</v>
      </c>
      <c r="AK58">
        <v>10556273.989710754</v>
      </c>
      <c r="AL58">
        <v>10556273.989710754</v>
      </c>
      <c r="AM58">
        <v>9453148.0578079522</v>
      </c>
      <c r="AN58">
        <v>10343318.466841375</v>
      </c>
      <c r="AO58">
        <v>10742487.104723694</v>
      </c>
      <c r="AP58">
        <v>17189967.977847707</v>
      </c>
      <c r="AQ58">
        <v>35222397.551346809</v>
      </c>
      <c r="AR58">
        <v>35222397.551346809</v>
      </c>
      <c r="AS58">
        <v>32206877.204581738</v>
      </c>
      <c r="AT58">
        <v>34605899.617903359</v>
      </c>
      <c r="AU58">
        <v>35781268.440993808</v>
      </c>
      <c r="AV58">
        <v>57378469.633732356</v>
      </c>
      <c r="AW58">
        <v>3168.3508748385716</v>
      </c>
      <c r="AX58">
        <v>3168.4203241730506</v>
      </c>
      <c r="AY58">
        <v>2854.4673772237766</v>
      </c>
      <c r="AZ58">
        <v>2884.9668172812258</v>
      </c>
      <c r="BA58">
        <v>3439.4485393666691</v>
      </c>
      <c r="BB58">
        <v>2561.2872673396655</v>
      </c>
      <c r="BC58">
        <v>40778.317080587447</v>
      </c>
      <c r="BD58">
        <v>40778.317080587447</v>
      </c>
      <c r="BE58">
        <v>36098.16304409079</v>
      </c>
      <c r="BF58">
        <v>40073.407442207157</v>
      </c>
      <c r="BG58">
        <v>41539.644304823632</v>
      </c>
      <c r="BH58">
        <v>62902.624778424579</v>
      </c>
      <c r="BI58">
        <v>87790.774837773541</v>
      </c>
      <c r="BJ58">
        <v>77652.782627674562</v>
      </c>
      <c r="BK58">
        <v>86558.958223364563</v>
      </c>
      <c r="BL58">
        <v>89164.889011644831</v>
      </c>
      <c r="BM58">
        <v>138329.29666728069</v>
      </c>
      <c r="BN58">
        <v>87790.688026105432</v>
      </c>
    </row>
    <row r="59" spans="1:66">
      <c r="A59">
        <v>1970</v>
      </c>
      <c r="B59">
        <v>109705.23203057135</v>
      </c>
      <c r="C59">
        <v>91509.192827499646</v>
      </c>
      <c r="D59">
        <v>106797.0060308996</v>
      </c>
      <c r="E59">
        <v>112529.69362421412</v>
      </c>
      <c r="F59">
        <v>175055.35838085247</v>
      </c>
      <c r="G59">
        <v>216449.13929550667</v>
      </c>
      <c r="H59">
        <v>216449.12274381128</v>
      </c>
      <c r="I59">
        <v>180401.62886529719</v>
      </c>
      <c r="J59">
        <v>210946.91965152862</v>
      </c>
      <c r="K59">
        <v>221786.25861855681</v>
      </c>
      <c r="L59">
        <v>347489.28892993851</v>
      </c>
      <c r="M59">
        <v>749694.58305944607</v>
      </c>
      <c r="N59">
        <v>749694.58305944607</v>
      </c>
      <c r="O59">
        <v>612401.99684702174</v>
      </c>
      <c r="P59">
        <v>727942.80265256809</v>
      </c>
      <c r="Q59">
        <v>770748.71022640518</v>
      </c>
      <c r="R59">
        <v>1213717.7647727407</v>
      </c>
      <c r="S59">
        <v>1156104.5855252258</v>
      </c>
      <c r="T59">
        <v>1156104.5855252258</v>
      </c>
      <c r="U59">
        <v>957622.94385805493</v>
      </c>
      <c r="V59">
        <v>1122774.3360156724</v>
      </c>
      <c r="W59">
        <v>1186469.6242827915</v>
      </c>
      <c r="X59">
        <v>1875022.610207641</v>
      </c>
      <c r="Y59">
        <v>2836716.9080539094</v>
      </c>
      <c r="Z59">
        <v>2836716.9080539094</v>
      </c>
      <c r="AA59">
        <v>2426835.4255188163</v>
      </c>
      <c r="AB59">
        <v>2785634.9919570144</v>
      </c>
      <c r="AC59">
        <v>2887338.5912825577</v>
      </c>
      <c r="AD59">
        <v>4667155.3168239677</v>
      </c>
      <c r="AE59">
        <v>4126795.7394859293</v>
      </c>
      <c r="AF59">
        <v>4126795.7394859293</v>
      </c>
      <c r="AG59">
        <v>3518578.7415422071</v>
      </c>
      <c r="AH59">
        <v>4045753.76811929</v>
      </c>
      <c r="AI59">
        <v>4203138.9295284329</v>
      </c>
      <c r="AJ59">
        <v>6744195.2924775528</v>
      </c>
      <c r="AK59">
        <v>9711938.5831910353</v>
      </c>
      <c r="AL59">
        <v>9711938.5831910353</v>
      </c>
      <c r="AM59">
        <v>8319571.0246933596</v>
      </c>
      <c r="AN59">
        <v>9577348.7147947624</v>
      </c>
      <c r="AO59">
        <v>9855551.4155223668</v>
      </c>
      <c r="AP59">
        <v>15850819.353506105</v>
      </c>
      <c r="AQ59">
        <v>31878104.361596014</v>
      </c>
      <c r="AR59">
        <v>31878104.361596014</v>
      </c>
      <c r="AS59">
        <v>27810521.643749855</v>
      </c>
      <c r="AT59">
        <v>31516367.564303368</v>
      </c>
      <c r="AU59">
        <v>32162789.471225373</v>
      </c>
      <c r="AV59">
        <v>52089747.529683009</v>
      </c>
      <c r="AW59">
        <v>2961.324765636035</v>
      </c>
      <c r="AX59">
        <v>2961.3413173314161</v>
      </c>
      <c r="AY59">
        <v>2616.7567897021113</v>
      </c>
      <c r="AZ59">
        <v>2647.0924102706294</v>
      </c>
      <c r="BA59">
        <v>3273.128629871459</v>
      </c>
      <c r="BB59">
        <v>2621.4278317663784</v>
      </c>
      <c r="BC59">
        <v>38595.304138474152</v>
      </c>
      <c r="BD59">
        <v>38595.304138474152</v>
      </c>
      <c r="BE59">
        <v>33632.214603108303</v>
      </c>
      <c r="BF59">
        <v>37780.806406269781</v>
      </c>
      <c r="BG59">
        <v>39394.247335081782</v>
      </c>
      <c r="BH59">
        <v>59648.42433730929</v>
      </c>
      <c r="BI59">
        <v>83137.778354521797</v>
      </c>
      <c r="BJ59">
        <v>72401.536869866046</v>
      </c>
      <c r="BK59">
        <v>81697.948901268726</v>
      </c>
      <c r="BL59">
        <v>84545.645716594678</v>
      </c>
      <c r="BM59">
        <v>130932.16996923793</v>
      </c>
      <c r="BN59">
        <v>83137.757664902572</v>
      </c>
    </row>
    <row r="60" spans="1:66">
      <c r="A60">
        <v>1971</v>
      </c>
      <c r="B60">
        <v>109994.94960371147</v>
      </c>
      <c r="C60">
        <v>95049.84179167758</v>
      </c>
      <c r="D60">
        <v>107282.29781404586</v>
      </c>
      <c r="E60">
        <v>112640.97298715218</v>
      </c>
      <c r="F60">
        <v>175458.23126396225</v>
      </c>
      <c r="G60">
        <v>216993.33551835324</v>
      </c>
      <c r="H60">
        <v>216993.33136950168</v>
      </c>
      <c r="I60">
        <v>187304.3091180739</v>
      </c>
      <c r="J60">
        <v>211806.81896113633</v>
      </c>
      <c r="K60">
        <v>222048.78553357843</v>
      </c>
      <c r="L60">
        <v>348203.90131578903</v>
      </c>
      <c r="M60">
        <v>744682.39311065571</v>
      </c>
      <c r="N60">
        <v>744682.39311065571</v>
      </c>
      <c r="O60">
        <v>628514.31581670081</v>
      </c>
      <c r="P60">
        <v>723432.27147990116</v>
      </c>
      <c r="Q60">
        <v>765352.73393482016</v>
      </c>
      <c r="R60">
        <v>1207758.903062416</v>
      </c>
      <c r="S60">
        <v>1146155.1067339843</v>
      </c>
      <c r="T60">
        <v>1146155.1067339843</v>
      </c>
      <c r="U60">
        <v>977362.26058353926</v>
      </c>
      <c r="V60">
        <v>1114787.4392557705</v>
      </c>
      <c r="W60">
        <v>1176048.2059229303</v>
      </c>
      <c r="X60">
        <v>1861946.6919405507</v>
      </c>
      <c r="Y60">
        <v>2796267.1351109012</v>
      </c>
      <c r="Z60">
        <v>2796267.1351109012</v>
      </c>
      <c r="AA60">
        <v>2442103.6295335004</v>
      </c>
      <c r="AB60">
        <v>2741919.1343902182</v>
      </c>
      <c r="AC60">
        <v>2845055.9165011318</v>
      </c>
      <c r="AD60">
        <v>4584128.3365968065</v>
      </c>
      <c r="AE60">
        <v>4028548.7785172402</v>
      </c>
      <c r="AF60">
        <v>4028548.7785172402</v>
      </c>
      <c r="AG60">
        <v>3526117.5573768951</v>
      </c>
      <c r="AH60">
        <v>3955065.9107448198</v>
      </c>
      <c r="AI60">
        <v>4104923.0687364074</v>
      </c>
      <c r="AJ60">
        <v>6609329.6674050009</v>
      </c>
      <c r="AK60">
        <v>9361782.6783613861</v>
      </c>
      <c r="AL60">
        <v>9361782.6783613861</v>
      </c>
      <c r="AM60">
        <v>8270190.318805784</v>
      </c>
      <c r="AN60">
        <v>9187676.4437348023</v>
      </c>
      <c r="AO60">
        <v>9533783.7004004586</v>
      </c>
      <c r="AP60">
        <v>15294532.556341451</v>
      </c>
      <c r="AQ60">
        <v>30276282.498603877</v>
      </c>
      <c r="AR60">
        <v>30276282.498603877</v>
      </c>
      <c r="AS60">
        <v>27151626.745675545</v>
      </c>
      <c r="AT60">
        <v>29714323.499549687</v>
      </c>
      <c r="AU60">
        <v>30771979.376903202</v>
      </c>
      <c r="AV60">
        <v>49384316.831979834</v>
      </c>
      <c r="AW60">
        <v>2996.5636890696996</v>
      </c>
      <c r="AX60">
        <v>2996.5678379212759</v>
      </c>
      <c r="AY60">
        <v>2795.3744652812447</v>
      </c>
      <c r="AZ60">
        <v>2757.7766669553284</v>
      </c>
      <c r="BA60">
        <v>3233.1604407259597</v>
      </c>
      <c r="BB60">
        <v>2712.5612121354357</v>
      </c>
      <c r="BC60">
        <v>39474.12254738433</v>
      </c>
      <c r="BD60">
        <v>39474.12254738433</v>
      </c>
      <c r="BE60">
        <v>35776.011344452774</v>
      </c>
      <c r="BF60">
        <v>38821.189628950793</v>
      </c>
      <c r="BG60">
        <v>40117.443992966859</v>
      </c>
      <c r="BH60">
        <v>60758.156619689602</v>
      </c>
      <c r="BI60">
        <v>85071.071120277615</v>
      </c>
      <c r="BJ60">
        <v>77001.807443417201</v>
      </c>
      <c r="BK60">
        <v>83900.455831445099</v>
      </c>
      <c r="BL60">
        <v>86222.798433267977</v>
      </c>
      <c r="BM60">
        <v>133315.15087913233</v>
      </c>
      <c r="BN60">
        <v>85071.065934213155</v>
      </c>
    </row>
    <row r="61" spans="1:66">
      <c r="A61">
        <v>1972</v>
      </c>
      <c r="B61">
        <v>116767.92336156956</v>
      </c>
      <c r="C61">
        <v>99779.037143872003</v>
      </c>
      <c r="D61">
        <v>114059.145247263</v>
      </c>
      <c r="E61">
        <v>119384.08949137696</v>
      </c>
      <c r="F61">
        <v>186054.70516645143</v>
      </c>
      <c r="G61">
        <v>229981.19189901612</v>
      </c>
      <c r="H61">
        <v>229981.13163869648</v>
      </c>
      <c r="I61">
        <v>196274.28624999334</v>
      </c>
      <c r="J61">
        <v>224733.41607619653</v>
      </c>
      <c r="K61">
        <v>235047.00906686022</v>
      </c>
      <c r="L61">
        <v>368627.0487224682</v>
      </c>
      <c r="M61">
        <v>789879.9954797246</v>
      </c>
      <c r="N61">
        <v>789879.9954797246</v>
      </c>
      <c r="O61">
        <v>662084.29249098105</v>
      </c>
      <c r="P61">
        <v>767558.17080565111</v>
      </c>
      <c r="Q61">
        <v>811402.6609116029</v>
      </c>
      <c r="R61">
        <v>1281978.6662148992</v>
      </c>
      <c r="S61">
        <v>1207779.9243509851</v>
      </c>
      <c r="T61">
        <v>1207779.9243509851</v>
      </c>
      <c r="U61">
        <v>1024773.8520428124</v>
      </c>
      <c r="V61">
        <v>1176936.0785801159</v>
      </c>
      <c r="W61">
        <v>1237013.5585570142</v>
      </c>
      <c r="X61">
        <v>1959540.4420838011</v>
      </c>
      <c r="Y61">
        <v>2886053.0362280691</v>
      </c>
      <c r="Z61">
        <v>2886053.0362280691</v>
      </c>
      <c r="AA61">
        <v>2513936.1900126734</v>
      </c>
      <c r="AB61">
        <v>2842114.3744388819</v>
      </c>
      <c r="AC61">
        <v>2923520.4972670246</v>
      </c>
      <c r="AD61">
        <v>4731020.4828569088</v>
      </c>
      <c r="AE61">
        <v>4118741.1234772564</v>
      </c>
      <c r="AF61">
        <v>4118741.1234772564</v>
      </c>
      <c r="AG61">
        <v>3599517.0051010274</v>
      </c>
      <c r="AH61">
        <v>4084408.2974106921</v>
      </c>
      <c r="AI61">
        <v>4159192.1193435965</v>
      </c>
      <c r="AJ61">
        <v>6758277.547330955</v>
      </c>
      <c r="AK61">
        <v>9455351.5466412343</v>
      </c>
      <c r="AL61">
        <v>9455351.5466412343</v>
      </c>
      <c r="AM61">
        <v>8357262.368681469</v>
      </c>
      <c r="AN61">
        <v>9333700.2629363462</v>
      </c>
      <c r="AO61">
        <v>9592941.4265671726</v>
      </c>
      <c r="AP61">
        <v>15349436.760474691</v>
      </c>
      <c r="AQ61">
        <v>30269037.284926269</v>
      </c>
      <c r="AR61">
        <v>30269037.284926269</v>
      </c>
      <c r="AS61">
        <v>26912142.967222322</v>
      </c>
      <c r="AT61">
        <v>29421301.941155057</v>
      </c>
      <c r="AU61">
        <v>30959493.369328871</v>
      </c>
      <c r="AV61">
        <v>49164008.903418653</v>
      </c>
      <c r="AW61">
        <v>3554.6548241229812</v>
      </c>
      <c r="AX61">
        <v>3554.7150844426283</v>
      </c>
      <c r="AY61">
        <v>3283.7880377506845</v>
      </c>
      <c r="AZ61">
        <v>3384.8744183294489</v>
      </c>
      <c r="BA61">
        <v>3721.1699158936858</v>
      </c>
      <c r="BB61">
        <v>3482.3616104346584</v>
      </c>
      <c r="BC61">
        <v>41977.693126218968</v>
      </c>
      <c r="BD61">
        <v>41977.693126218968</v>
      </c>
      <c r="BE61">
        <v>37300.675438637663</v>
      </c>
      <c r="BF61">
        <v>41448.142407442072</v>
      </c>
      <c r="BG61">
        <v>42493.137111351847</v>
      </c>
      <c r="BH61">
        <v>64285.376161068336</v>
      </c>
      <c r="BI61">
        <v>90006.49100383895</v>
      </c>
      <c r="BJ61">
        <v>79821.784689746375</v>
      </c>
      <c r="BK61">
        <v>89027.227393832873</v>
      </c>
      <c r="BL61">
        <v>90958.096105674544</v>
      </c>
      <c r="BM61">
        <v>140289.1443493604</v>
      </c>
      <c r="BN61">
        <v>90006.415678439371</v>
      </c>
    </row>
    <row r="62" spans="1:66">
      <c r="A62">
        <v>1973</v>
      </c>
      <c r="B62">
        <v>117990.43815432175</v>
      </c>
      <c r="C62">
        <v>100773.56879401438</v>
      </c>
      <c r="D62">
        <v>115227.54377577864</v>
      </c>
      <c r="E62">
        <v>120652.66102383028</v>
      </c>
      <c r="F62">
        <v>187562.02054111785</v>
      </c>
      <c r="G62">
        <v>232573.04373881061</v>
      </c>
      <c r="H62">
        <v>232572.90895877656</v>
      </c>
      <c r="I62">
        <v>198498.32423611038</v>
      </c>
      <c r="J62">
        <v>227060.69405190015</v>
      </c>
      <c r="K62">
        <v>237881.06705213821</v>
      </c>
      <c r="L62">
        <v>372073.43372940982</v>
      </c>
      <c r="M62">
        <v>788861.68463241612</v>
      </c>
      <c r="N62">
        <v>788861.68463241612</v>
      </c>
      <c r="O62">
        <v>661374.1133305605</v>
      </c>
      <c r="P62">
        <v>765506.76236236747</v>
      </c>
      <c r="Q62">
        <v>811101.28217828472</v>
      </c>
      <c r="R62">
        <v>1280895.8670640225</v>
      </c>
      <c r="S62">
        <v>1199442.3491353199</v>
      </c>
      <c r="T62">
        <v>1199442.3491353199</v>
      </c>
      <c r="U62">
        <v>1018823.475249806</v>
      </c>
      <c r="V62">
        <v>1167801.9637840565</v>
      </c>
      <c r="W62">
        <v>1228603.8985928514</v>
      </c>
      <c r="X62">
        <v>1948145.0282147655</v>
      </c>
      <c r="Y62">
        <v>2814223.2653215621</v>
      </c>
      <c r="Z62">
        <v>2814223.2653215621</v>
      </c>
      <c r="AA62">
        <v>2445660.1999532874</v>
      </c>
      <c r="AB62">
        <v>2777635.3034828287</v>
      </c>
      <c r="AC62">
        <v>2852862.4849981219</v>
      </c>
      <c r="AD62">
        <v>4591468.9177450323</v>
      </c>
      <c r="AE62">
        <v>3960163.4469904439</v>
      </c>
      <c r="AF62">
        <v>3960163.4469904439</v>
      </c>
      <c r="AG62">
        <v>3474694.0334198894</v>
      </c>
      <c r="AH62">
        <v>3944513.7167414119</v>
      </c>
      <c r="AI62">
        <v>3995735.5138514182</v>
      </c>
      <c r="AJ62">
        <v>6500214.7892018072</v>
      </c>
      <c r="AK62">
        <v>8914624.9267856572</v>
      </c>
      <c r="AL62">
        <v>8914624.9267856572</v>
      </c>
      <c r="AM62">
        <v>7842841.5636594146</v>
      </c>
      <c r="AN62">
        <v>8785325.0995244328</v>
      </c>
      <c r="AO62">
        <v>9037318.8834876642</v>
      </c>
      <c r="AP62">
        <v>14462537.669212529</v>
      </c>
      <c r="AQ62">
        <v>27573337.222548712</v>
      </c>
      <c r="AR62">
        <v>27573337.222548712</v>
      </c>
      <c r="AS62">
        <v>24118801.436918743</v>
      </c>
      <c r="AT62">
        <v>26621808.908751767</v>
      </c>
      <c r="AU62">
        <v>28440136.909776118</v>
      </c>
      <c r="AV62">
        <v>44411418.773074895</v>
      </c>
      <c r="AW62">
        <v>3407.8325698329086</v>
      </c>
      <c r="AX62">
        <v>3407.9673498669567</v>
      </c>
      <c r="AY62">
        <v>3048.8133519184166</v>
      </c>
      <c r="AZ62">
        <v>3394.3934996571561</v>
      </c>
      <c r="BA62">
        <v>3424.2549955223699</v>
      </c>
      <c r="BB62">
        <v>3050.6073528259012</v>
      </c>
      <c r="BC62">
        <v>43449.188545644611</v>
      </c>
      <c r="BD62">
        <v>43449.188545644611</v>
      </c>
      <c r="BE62">
        <v>38484.619401064796</v>
      </c>
      <c r="BF62">
        <v>42974.297266157657</v>
      </c>
      <c r="BG62">
        <v>43936.147562224229</v>
      </c>
      <c r="BH62">
        <v>66080.482038572896</v>
      </c>
      <c r="BI62">
        <v>93500.883515409252</v>
      </c>
      <c r="BJ62">
        <v>82779.376962497758</v>
      </c>
      <c r="BK62">
        <v>92449.176974283269</v>
      </c>
      <c r="BL62">
        <v>94576.013270601528</v>
      </c>
      <c r="BM62">
        <v>144867.82539575666</v>
      </c>
      <c r="BN62">
        <v>93500.715040366689</v>
      </c>
    </row>
    <row r="63" spans="1:66">
      <c r="A63">
        <v>1974</v>
      </c>
      <c r="B63">
        <v>107617.13380387667</v>
      </c>
      <c r="C63">
        <v>92088.981732899294</v>
      </c>
      <c r="D63">
        <v>105690.54838724624</v>
      </c>
      <c r="E63">
        <v>109462.6936290563</v>
      </c>
      <c r="F63">
        <v>170429.6050829525</v>
      </c>
      <c r="G63">
        <v>212896.87208157819</v>
      </c>
      <c r="H63">
        <v>212896.77078962495</v>
      </c>
      <c r="I63">
        <v>182388.02440565117</v>
      </c>
      <c r="J63">
        <v>209153.23144679589</v>
      </c>
      <c r="K63">
        <v>216478.11290671153</v>
      </c>
      <c r="L63">
        <v>339227.58881644724</v>
      </c>
      <c r="M63">
        <v>713490.5400332415</v>
      </c>
      <c r="N63">
        <v>713490.5400332415</v>
      </c>
      <c r="O63">
        <v>600850.45423980558</v>
      </c>
      <c r="P63">
        <v>697275.2037879104</v>
      </c>
      <c r="Q63">
        <v>728477.08056816889</v>
      </c>
      <c r="R63">
        <v>1154453.1707187984</v>
      </c>
      <c r="S63">
        <v>1076002.074922184</v>
      </c>
      <c r="T63">
        <v>1076002.074922184</v>
      </c>
      <c r="U63">
        <v>917790.50848285796</v>
      </c>
      <c r="V63">
        <v>1055705.8630736847</v>
      </c>
      <c r="W63">
        <v>1094182.2947381227</v>
      </c>
      <c r="X63">
        <v>1748538.7049285029</v>
      </c>
      <c r="Y63">
        <v>2520403.7733068517</v>
      </c>
      <c r="Z63">
        <v>2520403.7733068517</v>
      </c>
      <c r="AA63">
        <v>2181864.1491836202</v>
      </c>
      <c r="AB63">
        <v>2495234.4462097897</v>
      </c>
      <c r="AC63">
        <v>2545006.0527621498</v>
      </c>
      <c r="AD63">
        <v>4112961.0340020931</v>
      </c>
      <c r="AE63">
        <v>3543277.8790164893</v>
      </c>
      <c r="AF63">
        <v>3543277.8790164893</v>
      </c>
      <c r="AG63">
        <v>3094894.7514125956</v>
      </c>
      <c r="AH63">
        <v>3522580.9159311634</v>
      </c>
      <c r="AI63">
        <v>3571978.3599346974</v>
      </c>
      <c r="AJ63">
        <v>5826623.3849634724</v>
      </c>
      <c r="AK63">
        <v>7845281.7799951797</v>
      </c>
      <c r="AL63">
        <v>7845281.7799951797</v>
      </c>
      <c r="AM63">
        <v>6785477.0427800454</v>
      </c>
      <c r="AN63">
        <v>7750555.1621040823</v>
      </c>
      <c r="AO63">
        <v>7933325.8014868489</v>
      </c>
      <c r="AP63">
        <v>12731521.891197078</v>
      </c>
      <c r="AQ63">
        <v>23913574.858066894</v>
      </c>
      <c r="AR63">
        <v>23913574.858066894</v>
      </c>
      <c r="AS63">
        <v>20788660.602268476</v>
      </c>
      <c r="AT63">
        <v>23114583.709107228</v>
      </c>
      <c r="AU63">
        <v>24630316.440605793</v>
      </c>
      <c r="AV63">
        <v>38258730.974418961</v>
      </c>
      <c r="AW63">
        <v>2337.3955261751762</v>
      </c>
      <c r="AX63">
        <v>2337.4968181283984</v>
      </c>
      <c r="AY63">
        <v>1789.939060147419</v>
      </c>
      <c r="AZ63">
        <v>2227.8653276966115</v>
      </c>
      <c r="BA63">
        <v>2447.274351401104</v>
      </c>
      <c r="BB63">
        <v>1631.621349457773</v>
      </c>
      <c r="BC63">
        <v>40297.86644505836</v>
      </c>
      <c r="BD63">
        <v>40297.86644505836</v>
      </c>
      <c r="BE63">
        <v>35559.92923213193</v>
      </c>
      <c r="BF63">
        <v>39958.920009394664</v>
      </c>
      <c r="BG63">
        <v>40683.317302488242</v>
      </c>
      <c r="BH63">
        <v>61093.653345636303</v>
      </c>
      <c r="BI63">
        <v>87748.455093662327</v>
      </c>
      <c r="BJ63">
        <v>77772.416947112579</v>
      </c>
      <c r="BK63">
        <v>87122.738361517229</v>
      </c>
      <c r="BL63">
        <v>88478.370991347154</v>
      </c>
      <c r="BM63">
        <v>135421.19334085949</v>
      </c>
      <c r="BN63">
        <v>87748.32847872081</v>
      </c>
    </row>
    <row r="64" spans="1:66">
      <c r="A64">
        <v>1975</v>
      </c>
      <c r="B64">
        <v>103394.66527200943</v>
      </c>
      <c r="C64">
        <v>87244.312150168305</v>
      </c>
      <c r="D64">
        <v>101119.12801956748</v>
      </c>
      <c r="E64">
        <v>105565.09462485251</v>
      </c>
      <c r="F64">
        <v>163360.96151744865</v>
      </c>
      <c r="G64">
        <v>204149.96632580186</v>
      </c>
      <c r="H64">
        <v>204149.80641473643</v>
      </c>
      <c r="I64">
        <v>172627.34331080678</v>
      </c>
      <c r="J64">
        <v>199809.59156563136</v>
      </c>
      <c r="K64">
        <v>208275.52050270539</v>
      </c>
      <c r="L64">
        <v>324518.8325389286</v>
      </c>
      <c r="M64">
        <v>681150.57719253586</v>
      </c>
      <c r="N64">
        <v>681150.57719253586</v>
      </c>
      <c r="O64">
        <v>569588.40667872201</v>
      </c>
      <c r="P64">
        <v>665242.9227722293</v>
      </c>
      <c r="Q64">
        <v>695801.21109257254</v>
      </c>
      <c r="R64">
        <v>1101141.5619247879</v>
      </c>
      <c r="S64">
        <v>1023019.7921645665</v>
      </c>
      <c r="T64">
        <v>1023019.7921645665</v>
      </c>
      <c r="U64">
        <v>865329.02964235132</v>
      </c>
      <c r="V64">
        <v>1003101.6395364128</v>
      </c>
      <c r="W64">
        <v>1041171.518384485</v>
      </c>
      <c r="X64">
        <v>1660765.3433884289</v>
      </c>
      <c r="Y64">
        <v>2357754.9038508004</v>
      </c>
      <c r="Z64">
        <v>2357754.9038508004</v>
      </c>
      <c r="AA64">
        <v>2023030.7940264216</v>
      </c>
      <c r="AB64">
        <v>2327645.4740804019</v>
      </c>
      <c r="AC64">
        <v>2386851.5151835009</v>
      </c>
      <c r="AD64">
        <v>3861430.8471489088</v>
      </c>
      <c r="AE64">
        <v>3303541.9034820162</v>
      </c>
      <c r="AF64">
        <v>3303541.9034820162</v>
      </c>
      <c r="AG64">
        <v>2839755.0863484945</v>
      </c>
      <c r="AH64">
        <v>3269786.9926451491</v>
      </c>
      <c r="AI64">
        <v>3337264.8713049255</v>
      </c>
      <c r="AJ64">
        <v>5430885.554239912</v>
      </c>
      <c r="AK64">
        <v>7189445.2913015373</v>
      </c>
      <c r="AL64">
        <v>7189445.2913015373</v>
      </c>
      <c r="AM64">
        <v>6098335.2135317633</v>
      </c>
      <c r="AN64">
        <v>7105154.7873501303</v>
      </c>
      <c r="AO64">
        <v>7274918.9924512869</v>
      </c>
      <c r="AP64">
        <v>11665544.563875969</v>
      </c>
      <c r="AQ64">
        <v>22138019.052622773</v>
      </c>
      <c r="AR64">
        <v>22138019.052622773</v>
      </c>
      <c r="AS64">
        <v>18968595.839752939</v>
      </c>
      <c r="AT64">
        <v>21593946.542116512</v>
      </c>
      <c r="AU64">
        <v>22627589.479221255</v>
      </c>
      <c r="AV64">
        <v>35448634.76396621</v>
      </c>
      <c r="AW64">
        <v>2639.3642182170174</v>
      </c>
      <c r="AX64">
        <v>2639.5241292824203</v>
      </c>
      <c r="AY64">
        <v>1861.2809895298253</v>
      </c>
      <c r="AZ64">
        <v>2428.6644735036048</v>
      </c>
      <c r="BA64">
        <v>2854.66874699963</v>
      </c>
      <c r="BB64">
        <v>2203.0904959687441</v>
      </c>
      <c r="BC64">
        <v>39199.563947506496</v>
      </c>
      <c r="BD64">
        <v>39199.563947506496</v>
      </c>
      <c r="BE64">
        <v>33650.52386921789</v>
      </c>
      <c r="BF64">
        <v>38438.706380382813</v>
      </c>
      <c r="BG64">
        <v>39983.303906216963</v>
      </c>
      <c r="BH64">
        <v>59163.117027744302</v>
      </c>
      <c r="BI64">
        <v>84899.813609118341</v>
      </c>
      <c r="BJ64">
        <v>73387.077468827978</v>
      </c>
      <c r="BK64">
        <v>83451.258763981808</v>
      </c>
      <c r="BL64">
        <v>86394.097855238637</v>
      </c>
      <c r="BM64">
        <v>130363.15019246376</v>
      </c>
      <c r="BN64">
        <v>84899.613720286579</v>
      </c>
    </row>
    <row r="65" spans="1:66">
      <c r="A65">
        <v>1976</v>
      </c>
      <c r="B65">
        <v>109514.66003743153</v>
      </c>
      <c r="C65">
        <v>93445.355649191726</v>
      </c>
      <c r="D65">
        <v>107285.76531811566</v>
      </c>
      <c r="E65">
        <v>111642.40088920717</v>
      </c>
      <c r="F65">
        <v>172373.94127561655</v>
      </c>
      <c r="G65">
        <v>216049.34588841719</v>
      </c>
      <c r="H65">
        <v>216049.30354434191</v>
      </c>
      <c r="I65">
        <v>184796.94606918655</v>
      </c>
      <c r="J65">
        <v>211801.7870875714</v>
      </c>
      <c r="K65">
        <v>220092.60623286371</v>
      </c>
      <c r="L65">
        <v>342152.95534355193</v>
      </c>
      <c r="M65">
        <v>712438.9348246248</v>
      </c>
      <c r="N65">
        <v>712438.9348246248</v>
      </c>
      <c r="O65">
        <v>604271.14050583076</v>
      </c>
      <c r="P65">
        <v>698450.32007725432</v>
      </c>
      <c r="Q65">
        <v>725533.32096575375</v>
      </c>
      <c r="R65">
        <v>1149745.1576419256</v>
      </c>
      <c r="S65">
        <v>1063928.5118939185</v>
      </c>
      <c r="T65">
        <v>1063928.5118939185</v>
      </c>
      <c r="U65">
        <v>913597.98846634384</v>
      </c>
      <c r="V65">
        <v>1047376.96872945</v>
      </c>
      <c r="W65">
        <v>1078784.6693641327</v>
      </c>
      <c r="X65">
        <v>1727104.7440650119</v>
      </c>
      <c r="Y65">
        <v>2425093.5999574838</v>
      </c>
      <c r="Z65">
        <v>2425093.5999574838</v>
      </c>
      <c r="AA65">
        <v>2118957.0820418955</v>
      </c>
      <c r="AB65">
        <v>2405474.9491064772</v>
      </c>
      <c r="AC65">
        <v>2442327.9035925982</v>
      </c>
      <c r="AD65">
        <v>3969915.5405121907</v>
      </c>
      <c r="AE65">
        <v>3385178.6383853881</v>
      </c>
      <c r="AF65">
        <v>3385178.6383853881</v>
      </c>
      <c r="AG65">
        <v>2958361.3540354297</v>
      </c>
      <c r="AH65">
        <v>3367337.3585506654</v>
      </c>
      <c r="AI65">
        <v>3400579.6423469419</v>
      </c>
      <c r="AJ65">
        <v>5546354.0206106361</v>
      </c>
      <c r="AK65">
        <v>7327836.3366117571</v>
      </c>
      <c r="AL65">
        <v>7327836.3366117571</v>
      </c>
      <c r="AM65">
        <v>6350803.6199760372</v>
      </c>
      <c r="AN65">
        <v>7269824.2711895406</v>
      </c>
      <c r="AO65">
        <v>7379631.84978568</v>
      </c>
      <c r="AP65">
        <v>11913058.27746892</v>
      </c>
      <c r="AQ65">
        <v>22872168.5441989</v>
      </c>
      <c r="AR65">
        <v>22872168.5441989</v>
      </c>
      <c r="AS65">
        <v>19546071.701793745</v>
      </c>
      <c r="AT65">
        <v>22550390.973449118</v>
      </c>
      <c r="AU65">
        <v>23145605.681966048</v>
      </c>
      <c r="AV65">
        <v>36617318.98866646</v>
      </c>
      <c r="AW65">
        <v>2979.9741864458597</v>
      </c>
      <c r="AX65">
        <v>2980.0165305211508</v>
      </c>
      <c r="AY65">
        <v>2093.765229196903</v>
      </c>
      <c r="AZ65">
        <v>2769.743548659937</v>
      </c>
      <c r="BA65">
        <v>3192.1955455506372</v>
      </c>
      <c r="BB65">
        <v>2594.9272076811426</v>
      </c>
      <c r="BC65">
        <v>42523.073949965605</v>
      </c>
      <c r="BD65">
        <v>42523.073949965605</v>
      </c>
      <c r="BE65">
        <v>36686.935109565158</v>
      </c>
      <c r="BF65">
        <v>41600.814789322474</v>
      </c>
      <c r="BG65">
        <v>43432.298658479762</v>
      </c>
      <c r="BH65">
        <v>63777.13945713776</v>
      </c>
      <c r="BI65">
        <v>91951.948654365275</v>
      </c>
      <c r="BJ65">
        <v>79928.397460025473</v>
      </c>
      <c r="BK65">
        <v>90139.653840150655</v>
      </c>
      <c r="BL65">
        <v>93732.427549641172</v>
      </c>
      <c r="BM65">
        <v>140254.90476895854</v>
      </c>
      <c r="BN65">
        <v>91951.895724271162</v>
      </c>
    </row>
    <row r="66" spans="1:66">
      <c r="A66">
        <v>1977</v>
      </c>
      <c r="B66">
        <v>112494.88031501195</v>
      </c>
      <c r="C66">
        <v>95400.924227389405</v>
      </c>
      <c r="D66">
        <v>111222.44891040755</v>
      </c>
      <c r="E66">
        <v>113704.10818249294</v>
      </c>
      <c r="F66">
        <v>176375.08792099982</v>
      </c>
      <c r="G66">
        <v>222041.65700715221</v>
      </c>
      <c r="H66">
        <v>222041.64613305623</v>
      </c>
      <c r="I66">
        <v>188804.60471321305</v>
      </c>
      <c r="J66">
        <v>219561.43808238173</v>
      </c>
      <c r="K66">
        <v>224384.60066516034</v>
      </c>
      <c r="L66">
        <v>350201.04168308765</v>
      </c>
      <c r="M66">
        <v>727890.03240778344</v>
      </c>
      <c r="N66">
        <v>727890.03240778344</v>
      </c>
      <c r="O66">
        <v>614934.87768173928</v>
      </c>
      <c r="P66">
        <v>719414.37240940565</v>
      </c>
      <c r="Q66">
        <v>735784.41662590834</v>
      </c>
      <c r="R66">
        <v>1171615.5489840424</v>
      </c>
      <c r="S66">
        <v>1086429.0749982346</v>
      </c>
      <c r="T66">
        <v>1086429.0749982346</v>
      </c>
      <c r="U66">
        <v>927437.1385877534</v>
      </c>
      <c r="V66">
        <v>1078092.3638797773</v>
      </c>
      <c r="W66">
        <v>1093877.4481024719</v>
      </c>
      <c r="X66">
        <v>1758661.5626470435</v>
      </c>
      <c r="Y66">
        <v>2460231.6248008017</v>
      </c>
      <c r="Z66">
        <v>2460231.6248008017</v>
      </c>
      <c r="AA66">
        <v>2140392.8052958222</v>
      </c>
      <c r="AB66">
        <v>2454557.5317642763</v>
      </c>
      <c r="AC66">
        <v>2463358.1319577661</v>
      </c>
      <c r="AD66">
        <v>4035183.7461116216</v>
      </c>
      <c r="AE66">
        <v>3436471.9809709541</v>
      </c>
      <c r="AF66">
        <v>3436471.9809709541</v>
      </c>
      <c r="AG66">
        <v>2991747.2781077093</v>
      </c>
      <c r="AH66">
        <v>3435566.6559577086</v>
      </c>
      <c r="AI66">
        <v>3435487.0440142076</v>
      </c>
      <c r="AJ66">
        <v>5629661.0333541939</v>
      </c>
      <c r="AK66">
        <v>7459503.644305218</v>
      </c>
      <c r="AL66">
        <v>7459503.644305218</v>
      </c>
      <c r="AM66">
        <v>6453970.6447108611</v>
      </c>
      <c r="AN66">
        <v>7427665.9720270876</v>
      </c>
      <c r="AO66">
        <v>7486957.0929084131</v>
      </c>
      <c r="AP66">
        <v>12092326.698043356</v>
      </c>
      <c r="AQ66">
        <v>23089660.466601569</v>
      </c>
      <c r="AR66">
        <v>23089660.466601569</v>
      </c>
      <c r="AS66">
        <v>19798040.410397962</v>
      </c>
      <c r="AT66">
        <v>22847044.776211813</v>
      </c>
      <c r="AU66">
        <v>23291388.476231791</v>
      </c>
      <c r="AV66">
        <v>36974556.245164104</v>
      </c>
      <c r="AW66">
        <v>2948.1036228717007</v>
      </c>
      <c r="AX66">
        <v>2948.1144969676438</v>
      </c>
      <c r="AY66">
        <v>1997.2437415657635</v>
      </c>
      <c r="AZ66">
        <v>2883.4597384333324</v>
      </c>
      <c r="BA66">
        <v>3023.6156998255387</v>
      </c>
      <c r="BB66">
        <v>2549.1341589119879</v>
      </c>
      <c r="BC66">
        <v>44117.641193592899</v>
      </c>
      <c r="BD66">
        <v>44117.641193592899</v>
      </c>
      <c r="BE66">
        <v>37674.92939912829</v>
      </c>
      <c r="BF66">
        <v>43645.568521629975</v>
      </c>
      <c r="BG66">
        <v>44584.073911002321</v>
      </c>
      <c r="BH66">
        <v>65792.814469550605</v>
      </c>
      <c r="BI66">
        <v>95579.56315699438</v>
      </c>
      <c r="BJ66">
        <v>82272.036471081461</v>
      </c>
      <c r="BK66">
        <v>94598.204500625798</v>
      </c>
      <c r="BL66">
        <v>96534.646674973294</v>
      </c>
      <c r="BM66">
        <v>144847.41485784887</v>
      </c>
      <c r="BN66">
        <v>95579.549564374465</v>
      </c>
    </row>
    <row r="67" spans="1:66">
      <c r="A67">
        <v>1978</v>
      </c>
      <c r="B67">
        <v>114857.71462433186</v>
      </c>
      <c r="C67">
        <v>98812.663747069586</v>
      </c>
      <c r="D67">
        <v>114401.11520788193</v>
      </c>
      <c r="E67">
        <v>115296.94592946912</v>
      </c>
      <c r="F67">
        <v>179425.57220369918</v>
      </c>
      <c r="G67">
        <v>226851.11400295963</v>
      </c>
      <c r="H67">
        <v>226851.11122733599</v>
      </c>
      <c r="I67">
        <v>195838.70845133741</v>
      </c>
      <c r="J67">
        <v>226013.66324748981</v>
      </c>
      <c r="K67">
        <v>227652.12436808742</v>
      </c>
      <c r="L67">
        <v>356656.12104020722</v>
      </c>
      <c r="M67">
        <v>734038.82944194402</v>
      </c>
      <c r="N67">
        <v>734038.82944194402</v>
      </c>
      <c r="O67">
        <v>630713.18146675627</v>
      </c>
      <c r="P67">
        <v>729793.71826965851</v>
      </c>
      <c r="Q67">
        <v>737954.38845912088</v>
      </c>
      <c r="R67">
        <v>1180037.6597894086</v>
      </c>
      <c r="S67">
        <v>1093171.0107386662</v>
      </c>
      <c r="T67">
        <v>1093171.0107386662</v>
      </c>
      <c r="U67">
        <v>947074.30564435257</v>
      </c>
      <c r="V67">
        <v>1089780.0976338813</v>
      </c>
      <c r="W67">
        <v>1095953.4579802458</v>
      </c>
      <c r="X67">
        <v>1769020.6844593643</v>
      </c>
      <c r="Y67">
        <v>2487274.9253871236</v>
      </c>
      <c r="Z67">
        <v>2487274.9253871236</v>
      </c>
      <c r="AA67">
        <v>2181974.2336397325</v>
      </c>
      <c r="AB67">
        <v>2488811.8572581769</v>
      </c>
      <c r="AC67">
        <v>2484701.781955333</v>
      </c>
      <c r="AD67">
        <v>4072625.7850804492</v>
      </c>
      <c r="AE67">
        <v>3494314.7974177636</v>
      </c>
      <c r="AF67">
        <v>3494314.7974177636</v>
      </c>
      <c r="AG67">
        <v>3063942.1278190492</v>
      </c>
      <c r="AH67">
        <v>3502629.000429655</v>
      </c>
      <c r="AI67">
        <v>3483792.6692546681</v>
      </c>
      <c r="AJ67">
        <v>5702835.3148550093</v>
      </c>
      <c r="AK67">
        <v>7649683.5597042786</v>
      </c>
      <c r="AL67">
        <v>7649683.5597042786</v>
      </c>
      <c r="AM67">
        <v>6680757.2887726687</v>
      </c>
      <c r="AN67">
        <v>7667214.5038162237</v>
      </c>
      <c r="AO67">
        <v>7647101.2359538479</v>
      </c>
      <c r="AP67">
        <v>12393734.254445827</v>
      </c>
      <c r="AQ67">
        <v>24077289.470613364</v>
      </c>
      <c r="AR67">
        <v>24077289.470613364</v>
      </c>
      <c r="AS67">
        <v>20659859.18203282</v>
      </c>
      <c r="AT67">
        <v>23886890.52580566</v>
      </c>
      <c r="AU67">
        <v>24258947.849321909</v>
      </c>
      <c r="AV67">
        <v>38599362.55884143</v>
      </c>
      <c r="AW67">
        <v>2864.3152457040519</v>
      </c>
      <c r="AX67">
        <v>2864.3180213277187</v>
      </c>
      <c r="AY67">
        <v>1786.6190428017751</v>
      </c>
      <c r="AZ67">
        <v>2788.567168274059</v>
      </c>
      <c r="BA67">
        <v>2941.7674908508366</v>
      </c>
      <c r="BB67">
        <v>2195.0233671911856</v>
      </c>
      <c r="BC67">
        <v>46059.812977930509</v>
      </c>
      <c r="BD67">
        <v>46059.812977930509</v>
      </c>
      <c r="BE67">
        <v>39712.606222659946</v>
      </c>
      <c r="BF67">
        <v>46024.159312128977</v>
      </c>
      <c r="BG67">
        <v>46112.78564839669</v>
      </c>
      <c r="BH67">
        <v>68246.451360842591</v>
      </c>
      <c r="BI67">
        <v>100054.18514321357</v>
      </c>
      <c r="BJ67">
        <v>87120.090197482627</v>
      </c>
      <c r="BK67">
        <v>100068.64949194761</v>
      </c>
      <c r="BL67">
        <v>100076.55834532902</v>
      </c>
      <c r="BM67">
        <v>150810.73635290685</v>
      </c>
      <c r="BN67">
        <v>100054.181673684</v>
      </c>
    </row>
    <row r="68" spans="1:66">
      <c r="A68">
        <v>1979</v>
      </c>
      <c r="B68">
        <v>119160.08972561265</v>
      </c>
      <c r="C68">
        <v>102348.31685766828</v>
      </c>
      <c r="D68">
        <v>117165.06322413901</v>
      </c>
      <c r="E68">
        <v>121129.95214473955</v>
      </c>
      <c r="F68">
        <v>185448.72769461159</v>
      </c>
      <c r="G68">
        <v>235169.8252590677</v>
      </c>
      <c r="H68">
        <v>235169.8252590677</v>
      </c>
      <c r="I68">
        <v>202762.63670140237</v>
      </c>
      <c r="J68">
        <v>231453.26208311348</v>
      </c>
      <c r="K68">
        <v>238826.65816274413</v>
      </c>
      <c r="L68">
        <v>368479.33924233145</v>
      </c>
      <c r="M68">
        <v>768466.43021191924</v>
      </c>
      <c r="N68">
        <v>768466.43021191924</v>
      </c>
      <c r="O68">
        <v>660980.38269022608</v>
      </c>
      <c r="P68">
        <v>757717.49389149295</v>
      </c>
      <c r="Q68">
        <v>778819.64400825836</v>
      </c>
      <c r="R68">
        <v>1233848.113081268</v>
      </c>
      <c r="S68">
        <v>1150283.9802923452</v>
      </c>
      <c r="T68">
        <v>1150283.9802923452</v>
      </c>
      <c r="U68">
        <v>997780.49690345395</v>
      </c>
      <c r="V68">
        <v>1138100.1350779594</v>
      </c>
      <c r="W68">
        <v>1162123.5722390907</v>
      </c>
      <c r="X68">
        <v>1860425.3035158191</v>
      </c>
      <c r="Y68">
        <v>2669387.4479707964</v>
      </c>
      <c r="Z68">
        <v>2669387.4479707964</v>
      </c>
      <c r="AA68">
        <v>2334987.8639181713</v>
      </c>
      <c r="AB68">
        <v>2654414.6019801227</v>
      </c>
      <c r="AC68">
        <v>2686382.4916468086</v>
      </c>
      <c r="AD68">
        <v>4364044.4573067771</v>
      </c>
      <c r="AE68">
        <v>3793162.2896736884</v>
      </c>
      <c r="AF68">
        <v>3793162.2896736884</v>
      </c>
      <c r="AG68">
        <v>3294381.1865546075</v>
      </c>
      <c r="AH68">
        <v>3771539.7823958942</v>
      </c>
      <c r="AI68">
        <v>3813508.6640129704</v>
      </c>
      <c r="AJ68">
        <v>6172150.6692588571</v>
      </c>
      <c r="AK68">
        <v>8543727.7414004002</v>
      </c>
      <c r="AL68">
        <v>8543727.7414004002</v>
      </c>
      <c r="AM68">
        <v>7385806.5451184977</v>
      </c>
      <c r="AN68">
        <v>8509037.6192530841</v>
      </c>
      <c r="AO68">
        <v>8600892.5583856907</v>
      </c>
      <c r="AP68">
        <v>13815151.602970943</v>
      </c>
      <c r="AQ68">
        <v>28142543.713685557</v>
      </c>
      <c r="AR68">
        <v>28142543.713685557</v>
      </c>
      <c r="AS68">
        <v>23299050.749491379</v>
      </c>
      <c r="AT68">
        <v>27564805.25202797</v>
      </c>
      <c r="AU68">
        <v>28751188.264379237</v>
      </c>
      <c r="AV68">
        <v>45237328.832527071</v>
      </c>
      <c r="AW68">
        <v>3150.354192157617</v>
      </c>
      <c r="AX68">
        <v>3150.354192157617</v>
      </c>
      <c r="AY68">
        <v>1933.9970139342079</v>
      </c>
      <c r="AZ68">
        <v>2876.8643651645316</v>
      </c>
      <c r="BA68">
        <v>3433.2461267349918</v>
      </c>
      <c r="BB68">
        <v>2418.1161468917344</v>
      </c>
      <c r="BC68">
        <v>47014.940782689671</v>
      </c>
      <c r="BD68">
        <v>47014.940782689671</v>
      </c>
      <c r="BE68">
        <v>40278.087320717408</v>
      </c>
      <c r="BF68">
        <v>45992.570927766355</v>
      </c>
      <c r="BG68">
        <v>48053.319715459686</v>
      </c>
      <c r="BH68">
        <v>68959.907096094219</v>
      </c>
      <c r="BI68">
        <v>101845.67402085476</v>
      </c>
      <c r="BJ68">
        <v>88208.200204196415</v>
      </c>
      <c r="BK68">
        <v>99887.204131018647</v>
      </c>
      <c r="BL68">
        <v>103828.41170136556</v>
      </c>
      <c r="BM68">
        <v>152137.1457825973</v>
      </c>
      <c r="BN68">
        <v>101845.67402085476</v>
      </c>
    </row>
    <row r="69" spans="1:66">
      <c r="A69">
        <v>1980</v>
      </c>
      <c r="B69">
        <v>123945.21847238268</v>
      </c>
      <c r="C69">
        <v>106287.4547785371</v>
      </c>
      <c r="D69">
        <v>122675.11275871359</v>
      </c>
      <c r="E69">
        <v>125189.06942476706</v>
      </c>
      <c r="F69">
        <v>192609.47895248202</v>
      </c>
      <c r="G69">
        <v>244485.70703212335</v>
      </c>
      <c r="H69">
        <v>244485.70703212335</v>
      </c>
      <c r="I69">
        <v>210315.50133811895</v>
      </c>
      <c r="J69">
        <v>242052.3619138728</v>
      </c>
      <c r="K69">
        <v>246876.66992769594</v>
      </c>
      <c r="L69">
        <v>382479.5534603775</v>
      </c>
      <c r="M69">
        <v>795831.45926602045</v>
      </c>
      <c r="N69">
        <v>795831.45926602045</v>
      </c>
      <c r="O69">
        <v>685585.62699164648</v>
      </c>
      <c r="P69">
        <v>790783.00058389455</v>
      </c>
      <c r="Q69">
        <v>800413.58916420082</v>
      </c>
      <c r="R69">
        <v>1275674.7292797279</v>
      </c>
      <c r="S69">
        <v>1190088.240472849</v>
      </c>
      <c r="T69">
        <v>1190088.240472849</v>
      </c>
      <c r="U69">
        <v>1034083.8631716113</v>
      </c>
      <c r="V69">
        <v>1187662.0336508928</v>
      </c>
      <c r="W69">
        <v>1192920.3248865753</v>
      </c>
      <c r="X69">
        <v>1920759.1774032298</v>
      </c>
      <c r="Y69">
        <v>2794341.7388742645</v>
      </c>
      <c r="Z69">
        <v>2794341.7388742645</v>
      </c>
      <c r="AA69">
        <v>2451176.93809852</v>
      </c>
      <c r="AB69">
        <v>2811582.5647597886</v>
      </c>
      <c r="AC69">
        <v>2781519.5517701674</v>
      </c>
      <c r="AD69">
        <v>4539360.7785971342</v>
      </c>
      <c r="AE69">
        <v>3975955.0931191016</v>
      </c>
      <c r="AF69">
        <v>3975955.0931191016</v>
      </c>
      <c r="AG69">
        <v>3476323.1389746908</v>
      </c>
      <c r="AH69">
        <v>3994224.1888788319</v>
      </c>
      <c r="AI69">
        <v>3955076.9592672838</v>
      </c>
      <c r="AJ69">
        <v>6458364.7796511939</v>
      </c>
      <c r="AK69">
        <v>9030545.502004642</v>
      </c>
      <c r="AL69">
        <v>9030545.502004642</v>
      </c>
      <c r="AM69">
        <v>7842966.0098092472</v>
      </c>
      <c r="AN69">
        <v>9075302.8889485523</v>
      </c>
      <c r="AO69">
        <v>8967978.092040401</v>
      </c>
      <c r="AP69">
        <v>14637617.721429162</v>
      </c>
      <c r="AQ69">
        <v>28996683.76763314</v>
      </c>
      <c r="AR69">
        <v>28996683.76763314</v>
      </c>
      <c r="AS69">
        <v>25304724.043206912</v>
      </c>
      <c r="AT69">
        <v>29585200.760463078</v>
      </c>
      <c r="AU69">
        <v>28417799.49463962</v>
      </c>
      <c r="AV69">
        <v>46480216.863565974</v>
      </c>
      <c r="AW69">
        <v>3404.7299126420121</v>
      </c>
      <c r="AX69">
        <v>3404.7299126420121</v>
      </c>
      <c r="AY69">
        <v>2259.4082189552055</v>
      </c>
      <c r="AZ69">
        <v>3297.8636035543418</v>
      </c>
      <c r="BA69">
        <v>3501.4689218381886</v>
      </c>
      <c r="BB69">
        <v>2739.4044445865466</v>
      </c>
      <c r="BC69">
        <v>49291.19171753405</v>
      </c>
      <c r="BD69">
        <v>49291.19171753405</v>
      </c>
      <c r="BE69">
        <v>41920.991199302676</v>
      </c>
      <c r="BF69">
        <v>48440.903000360129</v>
      </c>
      <c r="BG69">
        <v>50164.122787052183</v>
      </c>
      <c r="BH69">
        <v>72268.895582788027</v>
      </c>
      <c r="BI69">
        <v>106649.26897364909</v>
      </c>
      <c r="BJ69">
        <v>91497.969924737001</v>
      </c>
      <c r="BK69">
        <v>104869.70224636735</v>
      </c>
      <c r="BL69">
        <v>108492.44011856968</v>
      </c>
      <c r="BM69">
        <v>159180.75950553993</v>
      </c>
      <c r="BN69">
        <v>106649.26897364909</v>
      </c>
    </row>
    <row r="70" spans="1:66">
      <c r="A70">
        <v>1981</v>
      </c>
      <c r="B70">
        <v>124156.38601319502</v>
      </c>
      <c r="C70">
        <v>106190.67909353308</v>
      </c>
      <c r="D70">
        <v>122667.65316115091</v>
      </c>
      <c r="E70">
        <v>125606.88089143683</v>
      </c>
      <c r="F70">
        <v>192789.61973478014</v>
      </c>
      <c r="G70">
        <v>244528.98522401956</v>
      </c>
      <c r="H70">
        <v>244528.98522401956</v>
      </c>
      <c r="I70">
        <v>209942.58487778972</v>
      </c>
      <c r="J70">
        <v>241776.99067600217</v>
      </c>
      <c r="K70">
        <v>247212.38909086984</v>
      </c>
      <c r="L70">
        <v>382463.9257850725</v>
      </c>
      <c r="M70">
        <v>793488.36603289365</v>
      </c>
      <c r="N70">
        <v>793488.36603289365</v>
      </c>
      <c r="O70">
        <v>688708.27289146907</v>
      </c>
      <c r="P70">
        <v>788303.1995636489</v>
      </c>
      <c r="Q70">
        <v>798464.36199209397</v>
      </c>
      <c r="R70">
        <v>1270425.2284531619</v>
      </c>
      <c r="S70">
        <v>1196501.6738927681</v>
      </c>
      <c r="T70">
        <v>1196501.6738927681</v>
      </c>
      <c r="U70">
        <v>1049042.5978223283</v>
      </c>
      <c r="V70">
        <v>1193993.3320073136</v>
      </c>
      <c r="W70">
        <v>1199205.8784905425</v>
      </c>
      <c r="X70">
        <v>1931659.0142704316</v>
      </c>
      <c r="Y70">
        <v>2900901.9200986661</v>
      </c>
      <c r="Z70">
        <v>2900901.9200986661</v>
      </c>
      <c r="AA70">
        <v>2557198.1861281204</v>
      </c>
      <c r="AB70">
        <v>2915483.9014494335</v>
      </c>
      <c r="AC70">
        <v>2886641.876071333</v>
      </c>
      <c r="AD70">
        <v>4698067.366653814</v>
      </c>
      <c r="AE70">
        <v>4211143.9801728446</v>
      </c>
      <c r="AF70">
        <v>4211143.9801728446</v>
      </c>
      <c r="AG70">
        <v>3699544.4130972656</v>
      </c>
      <c r="AH70">
        <v>4241569.6811632356</v>
      </c>
      <c r="AI70">
        <v>4190554.9905739632</v>
      </c>
      <c r="AJ70">
        <v>6843292.667173367</v>
      </c>
      <c r="AK70">
        <v>9965570.5621298682</v>
      </c>
      <c r="AL70">
        <v>9965570.5621298682</v>
      </c>
      <c r="AM70">
        <v>8683200.9056975693</v>
      </c>
      <c r="AN70">
        <v>9939031.7767939959</v>
      </c>
      <c r="AO70">
        <v>10000299.385359067</v>
      </c>
      <c r="AP70">
        <v>16065302.329291437</v>
      </c>
      <c r="AQ70">
        <v>33484173.68949572</v>
      </c>
      <c r="AR70">
        <v>33484173.68949572</v>
      </c>
      <c r="AS70">
        <v>29389196.336231779</v>
      </c>
      <c r="AT70">
        <v>33550515.210152149</v>
      </c>
      <c r="AU70">
        <v>33480550.59790783</v>
      </c>
      <c r="AV70">
        <v>53798253.799279861</v>
      </c>
      <c r="AW70">
        <v>3783.7868023704673</v>
      </c>
      <c r="AX70">
        <v>3783.7868023704673</v>
      </c>
      <c r="AY70">
        <v>2438.7733092764634</v>
      </c>
      <c r="AZ70">
        <v>3558.3156462996521</v>
      </c>
      <c r="BA70">
        <v>4001.3726920038166</v>
      </c>
      <c r="BB70">
        <v>3115.3136844877336</v>
      </c>
      <c r="BC70">
        <v>49786.166011006273</v>
      </c>
      <c r="BD70">
        <v>49786.166011006273</v>
      </c>
      <c r="BE70">
        <v>41466.502004873524</v>
      </c>
      <c r="BF70">
        <v>48708.14800531778</v>
      </c>
      <c r="BG70">
        <v>50844.938546919366</v>
      </c>
      <c r="BH70">
        <v>73052.329877182143</v>
      </c>
      <c r="BI70">
        <v>107289.14002180104</v>
      </c>
      <c r="BJ70">
        <v>90251.162874369838</v>
      </c>
      <c r="BK70">
        <v>105145.43845409046</v>
      </c>
      <c r="BL70">
        <v>109399.39586556378</v>
      </c>
      <c r="BM70">
        <v>160473.60011805012</v>
      </c>
      <c r="BN70">
        <v>107289.14002180104</v>
      </c>
    </row>
    <row r="71" spans="1:66">
      <c r="A71">
        <v>1982</v>
      </c>
      <c r="B71">
        <v>124225.51988043977</v>
      </c>
      <c r="C71">
        <v>105573.54293148661</v>
      </c>
      <c r="D71">
        <v>123238.90412611773</v>
      </c>
      <c r="E71">
        <v>125178.14656641014</v>
      </c>
      <c r="F71">
        <v>192587.94127211539</v>
      </c>
      <c r="G71">
        <v>243786.98206359957</v>
      </c>
      <c r="H71">
        <v>243786.98206359957</v>
      </c>
      <c r="I71">
        <v>207865.70336732833</v>
      </c>
      <c r="J71">
        <v>242040.89229463987</v>
      </c>
      <c r="K71">
        <v>245467.91537137842</v>
      </c>
      <c r="L71">
        <v>380822.55065203598</v>
      </c>
      <c r="M71">
        <v>780911.31134315184</v>
      </c>
      <c r="N71">
        <v>780911.31134315184</v>
      </c>
      <c r="O71">
        <v>676119.99796335993</v>
      </c>
      <c r="P71">
        <v>782946.18941185251</v>
      </c>
      <c r="Q71">
        <v>779120.34134497633</v>
      </c>
      <c r="R71">
        <v>1248929.2447722252</v>
      </c>
      <c r="S71">
        <v>1185404.8920052939</v>
      </c>
      <c r="T71">
        <v>1185404.8920052939</v>
      </c>
      <c r="U71">
        <v>1034383.2921593267</v>
      </c>
      <c r="V71">
        <v>1193660.6835249225</v>
      </c>
      <c r="W71">
        <v>1178264.9958160396</v>
      </c>
      <c r="X71">
        <v>1904007.8481651475</v>
      </c>
      <c r="Y71">
        <v>2953121.6102555692</v>
      </c>
      <c r="Z71">
        <v>2953121.6102555692</v>
      </c>
      <c r="AA71">
        <v>2627083.0862664897</v>
      </c>
      <c r="AB71">
        <v>3003747.1580835478</v>
      </c>
      <c r="AC71">
        <v>2908742.704201146</v>
      </c>
      <c r="AD71">
        <v>4759075.0154543212</v>
      </c>
      <c r="AE71">
        <v>4333295.3117147461</v>
      </c>
      <c r="AF71">
        <v>4333295.3117147461</v>
      </c>
      <c r="AG71">
        <v>3861226.9583738525</v>
      </c>
      <c r="AH71">
        <v>4444423.0654143281</v>
      </c>
      <c r="AI71">
        <v>4242229.562854616</v>
      </c>
      <c r="AJ71">
        <v>7012264.5799570233</v>
      </c>
      <c r="AK71">
        <v>10547995.108612772</v>
      </c>
      <c r="AL71">
        <v>10547995.108612772</v>
      </c>
      <c r="AM71">
        <v>9419483.7337860391</v>
      </c>
      <c r="AN71">
        <v>10812185.841772163</v>
      </c>
      <c r="AO71">
        <v>10293622.728976596</v>
      </c>
      <c r="AP71">
        <v>17154486.585188206</v>
      </c>
      <c r="AQ71">
        <v>35837123.890407838</v>
      </c>
      <c r="AR71">
        <v>35837123.890407838</v>
      </c>
      <c r="AS71">
        <v>32397845.118586443</v>
      </c>
      <c r="AT71">
        <v>37330443.857346907</v>
      </c>
      <c r="AU71">
        <v>34570656.980436407</v>
      </c>
      <c r="AV71">
        <v>58101777.269389041</v>
      </c>
      <c r="AW71">
        <v>4664.0576972799754</v>
      </c>
      <c r="AX71">
        <v>4664.0576972799754</v>
      </c>
      <c r="AY71">
        <v>3281.3824956448825</v>
      </c>
      <c r="AZ71">
        <v>4436.91595759559</v>
      </c>
      <c r="BA71">
        <v>4888.3777614418759</v>
      </c>
      <c r="BB71">
        <v>4353.3318921948421</v>
      </c>
      <c r="BC71">
        <v>51260.431940138413</v>
      </c>
      <c r="BD71">
        <v>51260.431940138413</v>
      </c>
      <c r="BE71">
        <v>42179.492372389563</v>
      </c>
      <c r="BF71">
        <v>49938.094649924977</v>
      </c>
      <c r="BG71">
        <v>52517.902702125</v>
      </c>
      <c r="BH71">
        <v>75216.685327658735</v>
      </c>
      <c r="BI71">
        <v>109505.89974371146</v>
      </c>
      <c r="BJ71">
        <v>90802.129718320401</v>
      </c>
      <c r="BK71">
        <v>106814.56801533671</v>
      </c>
      <c r="BL71">
        <v>112054.8088779789</v>
      </c>
      <c r="BM71">
        <v>163795.8771219886</v>
      </c>
      <c r="BN71">
        <v>109505.89974371146</v>
      </c>
    </row>
    <row r="72" spans="1:66">
      <c r="A72">
        <v>1983</v>
      </c>
      <c r="B72">
        <v>126442.21719473079</v>
      </c>
      <c r="C72">
        <v>106701.19771181117</v>
      </c>
      <c r="D72">
        <v>124573.6833946321</v>
      </c>
      <c r="E72">
        <v>128237.84424683453</v>
      </c>
      <c r="F72">
        <v>195591.44246345773</v>
      </c>
      <c r="G72">
        <v>247610.96421327165</v>
      </c>
      <c r="H72">
        <v>247610.96421327165</v>
      </c>
      <c r="I72">
        <v>209679.70379994315</v>
      </c>
      <c r="J72">
        <v>244021.22768300862</v>
      </c>
      <c r="K72">
        <v>251041.22578111026</v>
      </c>
      <c r="L72">
        <v>386106.78465797246</v>
      </c>
      <c r="M72">
        <v>783099.9960996958</v>
      </c>
      <c r="N72">
        <v>783099.9960996958</v>
      </c>
      <c r="O72">
        <v>675056.99674979632</v>
      </c>
      <c r="P72">
        <v>777847.22535827174</v>
      </c>
      <c r="Q72">
        <v>787704.7028834942</v>
      </c>
      <c r="R72">
        <v>1249195.4469169725</v>
      </c>
      <c r="S72">
        <v>1176214.6182505095</v>
      </c>
      <c r="T72">
        <v>1176214.6182505095</v>
      </c>
      <c r="U72">
        <v>1027805.5247340357</v>
      </c>
      <c r="V72">
        <v>1174685.4063453944</v>
      </c>
      <c r="W72">
        <v>1177121.8998233934</v>
      </c>
      <c r="X72">
        <v>1889129.1343101994</v>
      </c>
      <c r="Y72">
        <v>2870087.0100938822</v>
      </c>
      <c r="Z72">
        <v>2870087.0100938822</v>
      </c>
      <c r="AA72">
        <v>2561624.1696386989</v>
      </c>
      <c r="AB72">
        <v>2927706.2146229316</v>
      </c>
      <c r="AC72">
        <v>2820055.9702205174</v>
      </c>
      <c r="AD72">
        <v>4628299.399936405</v>
      </c>
      <c r="AE72">
        <v>4180467.136989539</v>
      </c>
      <c r="AF72">
        <v>4180467.136989539</v>
      </c>
      <c r="AG72">
        <v>3750110.0570920161</v>
      </c>
      <c r="AH72">
        <v>4290003.4917221861</v>
      </c>
      <c r="AI72">
        <v>4082808.5828216146</v>
      </c>
      <c r="AJ72">
        <v>6777455.6769102747</v>
      </c>
      <c r="AK72">
        <v>10135600.521736825</v>
      </c>
      <c r="AL72">
        <v>10135600.521736825</v>
      </c>
      <c r="AM72">
        <v>9054204.5276089292</v>
      </c>
      <c r="AN72">
        <v>10506707.170752292</v>
      </c>
      <c r="AO72">
        <v>9784509.7469407283</v>
      </c>
      <c r="AP72">
        <v>16389030.427793495</v>
      </c>
      <c r="AQ72">
        <v>34738898.586435772</v>
      </c>
      <c r="AR72">
        <v>34738898.586435772</v>
      </c>
      <c r="AS72">
        <v>31622102.138705201</v>
      </c>
      <c r="AT72">
        <v>36843328.714767814</v>
      </c>
      <c r="AU72">
        <v>33167741.072962217</v>
      </c>
      <c r="AV72">
        <v>55802131.673604473</v>
      </c>
      <c r="AW72">
        <v>5273.4701761899614</v>
      </c>
      <c r="AX72">
        <v>5273.4701761899614</v>
      </c>
      <c r="AY72">
        <v>3722.6916236792013</v>
      </c>
      <c r="AZ72">
        <v>5126.139106255604</v>
      </c>
      <c r="BA72">
        <v>5434.4627125588186</v>
      </c>
      <c r="BB72">
        <v>5076.1002689430052</v>
      </c>
      <c r="BC72">
        <v>53480.241760845805</v>
      </c>
      <c r="BD72">
        <v>53480.241760845805</v>
      </c>
      <c r="BE72">
        <v>43550.553374257266</v>
      </c>
      <c r="BF72">
        <v>51987.734287561034</v>
      </c>
      <c r="BG72">
        <v>54963.748842761219</v>
      </c>
      <c r="BH72">
        <v>78524.33085751161</v>
      </c>
      <c r="BI72">
        <v>113738.70624166561</v>
      </c>
      <c r="BJ72">
        <v>93335.380562479855</v>
      </c>
      <c r="BK72">
        <v>110564.72826419283</v>
      </c>
      <c r="BL72">
        <v>116875.35650551422</v>
      </c>
      <c r="BM72">
        <v>170334.61909322237</v>
      </c>
      <c r="BN72">
        <v>113738.70624166561</v>
      </c>
    </row>
    <row r="73" spans="1:66">
      <c r="A73">
        <v>1984</v>
      </c>
      <c r="B73">
        <v>129377.65101096462</v>
      </c>
      <c r="C73">
        <v>108487.14282311554</v>
      </c>
      <c r="D73">
        <v>127028.1746036702</v>
      </c>
      <c r="E73">
        <v>131641.33197727808</v>
      </c>
      <c r="F73">
        <v>199779.82042013088</v>
      </c>
      <c r="G73">
        <v>253025.92850097612</v>
      </c>
      <c r="H73">
        <v>253025.92850097612</v>
      </c>
      <c r="I73">
        <v>213015.26300884414</v>
      </c>
      <c r="J73">
        <v>248436.96516049368</v>
      </c>
      <c r="K73">
        <v>257426.08011659101</v>
      </c>
      <c r="L73">
        <v>394141.87468457647</v>
      </c>
      <c r="M73">
        <v>793931.61579972331</v>
      </c>
      <c r="N73">
        <v>793931.61579972331</v>
      </c>
      <c r="O73">
        <v>682282.73882410466</v>
      </c>
      <c r="P73">
        <v>785058.98321579315</v>
      </c>
      <c r="Q73">
        <v>802842.9183020558</v>
      </c>
      <c r="R73">
        <v>1264829.8927613262</v>
      </c>
      <c r="S73">
        <v>1193816.4611750029</v>
      </c>
      <c r="T73">
        <v>1193816.4611750029</v>
      </c>
      <c r="U73">
        <v>1042535.7669939862</v>
      </c>
      <c r="V73">
        <v>1185473.837437602</v>
      </c>
      <c r="W73">
        <v>1201935.5483753525</v>
      </c>
      <c r="X73">
        <v>1913011.8032743151</v>
      </c>
      <c r="Y73">
        <v>2967121.0470514959</v>
      </c>
      <c r="Z73">
        <v>2967121.0470514959</v>
      </c>
      <c r="AA73">
        <v>2656234.7476430526</v>
      </c>
      <c r="AB73">
        <v>2970186.5986992191</v>
      </c>
      <c r="AC73">
        <v>2965390.804464845</v>
      </c>
      <c r="AD73">
        <v>4743270.8896048199</v>
      </c>
      <c r="AE73">
        <v>4380165.6050405884</v>
      </c>
      <c r="AF73">
        <v>4380165.6050405884</v>
      </c>
      <c r="AG73">
        <v>3954799.1099933856</v>
      </c>
      <c r="AH73">
        <v>4386964.2562686969</v>
      </c>
      <c r="AI73">
        <v>4373889.5245996797</v>
      </c>
      <c r="AJ73">
        <v>7011901.9807397425</v>
      </c>
      <c r="AK73">
        <v>10916358.061287668</v>
      </c>
      <c r="AL73">
        <v>10916358.061287668</v>
      </c>
      <c r="AM73">
        <v>9874871.5887211021</v>
      </c>
      <c r="AN73">
        <v>11047526.973962629</v>
      </c>
      <c r="AO73">
        <v>10828720.632327285</v>
      </c>
      <c r="AP73">
        <v>17340465.363862749</v>
      </c>
      <c r="AQ73">
        <v>37846410.986973964</v>
      </c>
      <c r="AR73">
        <v>37846410.986973964</v>
      </c>
      <c r="AS73">
        <v>34746736.362801775</v>
      </c>
      <c r="AT73">
        <v>40128926.955714211</v>
      </c>
      <c r="AU73">
        <v>35846822.101819105</v>
      </c>
      <c r="AV73">
        <v>61227219.058957539</v>
      </c>
      <c r="AW73">
        <v>5729.3735209530778</v>
      </c>
      <c r="AX73">
        <v>5729.3735209530778</v>
      </c>
      <c r="AY73">
        <v>3959.02263738692</v>
      </c>
      <c r="AZ73">
        <v>5619.384046846706</v>
      </c>
      <c r="BA73">
        <v>5856.5838379651332</v>
      </c>
      <c r="BB73">
        <v>5417.7661556852718</v>
      </c>
      <c r="BC73">
        <v>55538.321589991407</v>
      </c>
      <c r="BD73">
        <v>55538.321589991407</v>
      </c>
      <c r="BE73">
        <v>44732.076600783395</v>
      </c>
      <c r="BF73">
        <v>53913.640313434305</v>
      </c>
      <c r="BG73">
        <v>57063.377941191648</v>
      </c>
      <c r="BH73">
        <v>81440.923493331371</v>
      </c>
      <c r="BI73">
        <v>117799.50667628933</v>
      </c>
      <c r="BJ73">
        <v>95698.394055028984</v>
      </c>
      <c r="BK73">
        <v>114281.4606466688</v>
      </c>
      <c r="BL73">
        <v>121071.87057022477</v>
      </c>
      <c r="BM73">
        <v>176469.87016538897</v>
      </c>
      <c r="BN73">
        <v>117799.50667628933</v>
      </c>
    </row>
    <row r="74" spans="1:66">
      <c r="A74">
        <v>1985</v>
      </c>
      <c r="B74">
        <v>136299.05517264007</v>
      </c>
      <c r="C74">
        <v>112045.71406328399</v>
      </c>
      <c r="D74">
        <v>135452.29274046936</v>
      </c>
      <c r="E74">
        <v>137139.46893169722</v>
      </c>
      <c r="F74">
        <v>209953.31916571729</v>
      </c>
      <c r="G74">
        <v>266067.66855386645</v>
      </c>
      <c r="H74">
        <v>266067.66855386645</v>
      </c>
      <c r="I74">
        <v>219616.49272508925</v>
      </c>
      <c r="J74">
        <v>264612.14962235384</v>
      </c>
      <c r="K74">
        <v>267502.21413593984</v>
      </c>
      <c r="L74">
        <v>413725.84734657838</v>
      </c>
      <c r="M74">
        <v>828571.81847945438</v>
      </c>
      <c r="N74">
        <v>828571.81847945438</v>
      </c>
      <c r="O74">
        <v>695202.95732344373</v>
      </c>
      <c r="P74">
        <v>834578.50473421463</v>
      </c>
      <c r="Q74">
        <v>822911.33192414849</v>
      </c>
      <c r="R74">
        <v>1315834.572901319</v>
      </c>
      <c r="S74">
        <v>1250164.544995513</v>
      </c>
      <c r="T74">
        <v>1250164.544995513</v>
      </c>
      <c r="U74">
        <v>1059752.7480828208</v>
      </c>
      <c r="V74">
        <v>1270730.6608538551</v>
      </c>
      <c r="W74">
        <v>1230923.0033771605</v>
      </c>
      <c r="X74">
        <v>1998466.6782764706</v>
      </c>
      <c r="Y74">
        <v>3154197.7390333763</v>
      </c>
      <c r="Z74">
        <v>3154197.7390333763</v>
      </c>
      <c r="AA74">
        <v>2704426.1748902048</v>
      </c>
      <c r="AB74">
        <v>3283699.8284542062</v>
      </c>
      <c r="AC74">
        <v>3036601.6619780092</v>
      </c>
      <c r="AD74">
        <v>5035053.9022693904</v>
      </c>
      <c r="AE74">
        <v>4707216.5996411797</v>
      </c>
      <c r="AF74">
        <v>4707216.5996411797</v>
      </c>
      <c r="AG74">
        <v>4019717.3077966892</v>
      </c>
      <c r="AH74">
        <v>4943448.3882737579</v>
      </c>
      <c r="AI74">
        <v>4492127.5090344101</v>
      </c>
      <c r="AJ74">
        <v>7539197.3949544178</v>
      </c>
      <c r="AK74">
        <v>11944728.563202504</v>
      </c>
      <c r="AL74">
        <v>11944728.563202504</v>
      </c>
      <c r="AM74">
        <v>9929921.8990933057</v>
      </c>
      <c r="AN74">
        <v>12803508.586740237</v>
      </c>
      <c r="AO74">
        <v>11198640.219194725</v>
      </c>
      <c r="AP74">
        <v>19103151.389614105</v>
      </c>
      <c r="AQ74">
        <v>40601898.077962562</v>
      </c>
      <c r="AR74">
        <v>40601898.077962562</v>
      </c>
      <c r="AS74">
        <v>34926990.741023451</v>
      </c>
      <c r="AT74">
        <v>44093559.19968503</v>
      </c>
      <c r="AU74">
        <v>40886101.11003653</v>
      </c>
      <c r="AV74">
        <v>71042874.644652128</v>
      </c>
      <c r="AW74">
        <v>6530.4417914137248</v>
      </c>
      <c r="AX74">
        <v>6530.4417914137248</v>
      </c>
      <c r="AY74">
        <v>4474.9354014787368</v>
      </c>
      <c r="AZ74">
        <v>6292.4358585848395</v>
      </c>
      <c r="BA74">
        <v>6776.7237274546578</v>
      </c>
      <c r="BB74">
        <v>6180.7909848561731</v>
      </c>
      <c r="BC74">
        <v>59379.859249660723</v>
      </c>
      <c r="BD74">
        <v>59379.859249660723</v>
      </c>
      <c r="BE74">
        <v>47250.464812155122</v>
      </c>
      <c r="BF74">
        <v>57771.60251894212</v>
      </c>
      <c r="BG74">
        <v>60942.595265869306</v>
      </c>
      <c r="BH74">
        <v>87077.624306205966</v>
      </c>
      <c r="BI74">
        <v>125441.63107246948</v>
      </c>
      <c r="BJ74">
        <v>100719.87657550059</v>
      </c>
      <c r="BK74">
        <v>122120.56084438872</v>
      </c>
      <c r="BL74">
        <v>128649.93468888759</v>
      </c>
      <c r="BM74">
        <v>188198.66595789319</v>
      </c>
      <c r="BN74">
        <v>125441.63107246948</v>
      </c>
    </row>
    <row r="75" spans="1:66">
      <c r="A75">
        <v>1986</v>
      </c>
      <c r="B75">
        <v>147198.89606599597</v>
      </c>
      <c r="C75">
        <v>122688.36741973965</v>
      </c>
      <c r="D75">
        <v>146631.86921129187</v>
      </c>
      <c r="E75">
        <v>147800.5473682486</v>
      </c>
      <c r="F75">
        <v>225839.85885856784</v>
      </c>
      <c r="G75">
        <v>287446.5350595928</v>
      </c>
      <c r="H75">
        <v>287446.5350595928</v>
      </c>
      <c r="I75">
        <v>240559.59379748144</v>
      </c>
      <c r="J75">
        <v>286419.88796148379</v>
      </c>
      <c r="K75">
        <v>288541.37144145434</v>
      </c>
      <c r="L75">
        <v>444982.1802781811</v>
      </c>
      <c r="M75">
        <v>892756.43486477504</v>
      </c>
      <c r="N75">
        <v>892756.43486477504</v>
      </c>
      <c r="O75">
        <v>764957.46640178352</v>
      </c>
      <c r="P75">
        <v>900260.62534952059</v>
      </c>
      <c r="Q75">
        <v>885252.77746742277</v>
      </c>
      <c r="R75">
        <v>1412503.0419196181</v>
      </c>
      <c r="S75">
        <v>1346745.0802988408</v>
      </c>
      <c r="T75">
        <v>1346745.0802988408</v>
      </c>
      <c r="U75">
        <v>1169718.9651020083</v>
      </c>
      <c r="V75">
        <v>1370886.8179269899</v>
      </c>
      <c r="W75">
        <v>1324938.9182682524</v>
      </c>
      <c r="X75">
        <v>2145977.6670799581</v>
      </c>
      <c r="Y75">
        <v>3382586.9938318119</v>
      </c>
      <c r="Z75">
        <v>3382586.9938318119</v>
      </c>
      <c r="AA75">
        <v>3023585.8911174978</v>
      </c>
      <c r="AB75">
        <v>3495633.9642268633</v>
      </c>
      <c r="AC75">
        <v>3284738.6477832389</v>
      </c>
      <c r="AD75">
        <v>5403343.1356138699</v>
      </c>
      <c r="AE75">
        <v>5014934.3519338053</v>
      </c>
      <c r="AF75">
        <v>5014934.3519338053</v>
      </c>
      <c r="AG75">
        <v>4506698.7203531442</v>
      </c>
      <c r="AH75">
        <v>5193536.6725589456</v>
      </c>
      <c r="AI75">
        <v>4857938.2066841228</v>
      </c>
      <c r="AJ75">
        <v>8042250.6084120823</v>
      </c>
      <c r="AK75">
        <v>12335342.498770609</v>
      </c>
      <c r="AL75">
        <v>12335342.498770609</v>
      </c>
      <c r="AM75">
        <v>11401191.533609238</v>
      </c>
      <c r="AN75">
        <v>12988408.112495171</v>
      </c>
      <c r="AO75">
        <v>11741902.665753078</v>
      </c>
      <c r="AP75">
        <v>19725268.908435907</v>
      </c>
      <c r="AQ75">
        <v>43407116.914166369</v>
      </c>
      <c r="AR75">
        <v>43407116.914166369</v>
      </c>
      <c r="AS75">
        <v>41763662.822209708</v>
      </c>
      <c r="AT75">
        <v>47263427.205304854</v>
      </c>
      <c r="AU75">
        <v>39871073.938154556</v>
      </c>
      <c r="AV75">
        <v>69584347.174011484</v>
      </c>
      <c r="AW75">
        <v>6951.2570723990957</v>
      </c>
      <c r="AX75">
        <v>6951.2570723990957</v>
      </c>
      <c r="AY75">
        <v>4817.1410419978483</v>
      </c>
      <c r="AZ75">
        <v>6843.8504610999744</v>
      </c>
      <c r="BA75">
        <v>7059.7232950428697</v>
      </c>
      <c r="BB75">
        <v>6697.5374389545614</v>
      </c>
      <c r="BC75">
        <v>64359.169532798252</v>
      </c>
      <c r="BD75">
        <v>64359.169532798252</v>
      </c>
      <c r="BE75">
        <v>51325.134199512555</v>
      </c>
      <c r="BF75">
        <v>62895.340751488679</v>
      </c>
      <c r="BG75">
        <v>65861.410690562567</v>
      </c>
      <c r="BH75">
        <v>93988.394074006661</v>
      </c>
      <c r="BI75">
        <v>136119.06010829721</v>
      </c>
      <c r="BJ75">
        <v>109460.12564640591</v>
      </c>
      <c r="BK75">
        <v>132959.70361447459</v>
      </c>
      <c r="BL75">
        <v>139363.51993496218</v>
      </c>
      <c r="BM75">
        <v>203101.96486782178</v>
      </c>
      <c r="BN75">
        <v>136119.06010829721</v>
      </c>
    </row>
    <row r="76" spans="1:66">
      <c r="A76">
        <v>1987</v>
      </c>
      <c r="B76">
        <v>153732.68604069229</v>
      </c>
      <c r="C76">
        <v>129042.26439192522</v>
      </c>
      <c r="D76">
        <v>151927.57606366169</v>
      </c>
      <c r="E76">
        <v>155454.00409424238</v>
      </c>
      <c r="F76">
        <v>234542.09598588874</v>
      </c>
      <c r="G76">
        <v>299607.61352021503</v>
      </c>
      <c r="H76">
        <v>299607.61352021503</v>
      </c>
      <c r="I76">
        <v>252506.04368021071</v>
      </c>
      <c r="J76">
        <v>296202.16612997005</v>
      </c>
      <c r="K76">
        <v>302845.44065847673</v>
      </c>
      <c r="L76">
        <v>461692.30552702688</v>
      </c>
      <c r="M76">
        <v>946655.86088099913</v>
      </c>
      <c r="N76">
        <v>946655.86088099913</v>
      </c>
      <c r="O76">
        <v>813480.35608915798</v>
      </c>
      <c r="P76">
        <v>942205.01363683247</v>
      </c>
      <c r="Q76">
        <v>951036.37520271435</v>
      </c>
      <c r="R76">
        <v>1490194.05441826</v>
      </c>
      <c r="S76">
        <v>1449530.9302969112</v>
      </c>
      <c r="T76">
        <v>1449530.9302969112</v>
      </c>
      <c r="U76">
        <v>1256886.7192944994</v>
      </c>
      <c r="V76">
        <v>1450566.6668721531</v>
      </c>
      <c r="W76">
        <v>1448404.5393670946</v>
      </c>
      <c r="X76">
        <v>2292549.3549699183</v>
      </c>
      <c r="Y76">
        <v>3783178.0412227609</v>
      </c>
      <c r="Z76">
        <v>3783178.0412227609</v>
      </c>
      <c r="AA76">
        <v>3335649.1106613786</v>
      </c>
      <c r="AB76">
        <v>3833785.9170286697</v>
      </c>
      <c r="AC76">
        <v>3731983.5052104169</v>
      </c>
      <c r="AD76">
        <v>5997132.1632818738</v>
      </c>
      <c r="AE76">
        <v>5670688.4149230393</v>
      </c>
      <c r="AF76">
        <v>5670688.4149230393</v>
      </c>
      <c r="AG76">
        <v>5038234.8080934221</v>
      </c>
      <c r="AH76">
        <v>5787731.0122390864</v>
      </c>
      <c r="AI76">
        <v>5558153.3044363223</v>
      </c>
      <c r="AJ76">
        <v>9011915.3753911201</v>
      </c>
      <c r="AK76">
        <v>14322494.665808545</v>
      </c>
      <c r="AL76">
        <v>14322494.665808545</v>
      </c>
      <c r="AM76">
        <v>12823811.216470629</v>
      </c>
      <c r="AN76">
        <v>14873612.533127958</v>
      </c>
      <c r="AO76">
        <v>13796246.864304442</v>
      </c>
      <c r="AP76">
        <v>22914270.068316344</v>
      </c>
      <c r="AQ76">
        <v>52462579.504379898</v>
      </c>
      <c r="AR76">
        <v>52462579.504379898</v>
      </c>
      <c r="AS76">
        <v>47409573.744894721</v>
      </c>
      <c r="AT76">
        <v>54811237.843698755</v>
      </c>
      <c r="AU76">
        <v>50435732.332891114</v>
      </c>
      <c r="AV76">
        <v>83914932.601099342</v>
      </c>
      <c r="AW76">
        <v>7857.7585611695704</v>
      </c>
      <c r="AX76">
        <v>7857.7585611695704</v>
      </c>
      <c r="AY76">
        <v>5578.4851036397067</v>
      </c>
      <c r="AZ76">
        <v>7652.9859973533721</v>
      </c>
      <c r="BA76">
        <v>8062.5675300080138</v>
      </c>
      <c r="BB76">
        <v>7391.8864447506076</v>
      </c>
      <c r="BC76">
        <v>65630.111058435956</v>
      </c>
      <c r="BD76">
        <v>65630.111058435956</v>
      </c>
      <c r="BE76">
        <v>52993.587536677122</v>
      </c>
      <c r="BF76">
        <v>64118.971888864929</v>
      </c>
      <c r="BG76">
        <v>67055.962859967709</v>
      </c>
      <c r="BH76">
        <v>95025.211715625221</v>
      </c>
      <c r="BI76">
        <v>137845.55168001895</v>
      </c>
      <c r="BJ76">
        <v>112262.4655779739</v>
      </c>
      <c r="BK76">
        <v>134701.45425325434</v>
      </c>
      <c r="BL76">
        <v>140797.70702241737</v>
      </c>
      <c r="BM76">
        <v>204566.86830421851</v>
      </c>
      <c r="BN76">
        <v>137845.55168001895</v>
      </c>
    </row>
    <row r="77" spans="1:66">
      <c r="A77">
        <v>1988</v>
      </c>
      <c r="B77">
        <v>158676.26035520778</v>
      </c>
      <c r="C77">
        <v>133009.58230811974</v>
      </c>
      <c r="D77">
        <v>157160.79488312438</v>
      </c>
      <c r="E77">
        <v>160124.39076985724</v>
      </c>
      <c r="F77">
        <v>240440.29716995766</v>
      </c>
      <c r="G77">
        <v>309596.80642628873</v>
      </c>
      <c r="H77">
        <v>309596.80642628873</v>
      </c>
      <c r="I77">
        <v>260385.88984736733</v>
      </c>
      <c r="J77">
        <v>306734.77973611746</v>
      </c>
      <c r="K77">
        <v>312303.42497584817</v>
      </c>
      <c r="L77">
        <v>473609.70259668212</v>
      </c>
      <c r="M77">
        <v>995496.8068294304</v>
      </c>
      <c r="N77">
        <v>995496.8068294304</v>
      </c>
      <c r="O77">
        <v>858710.37696571532</v>
      </c>
      <c r="P77">
        <v>997237.64378209691</v>
      </c>
      <c r="Q77">
        <v>993854.00813668629</v>
      </c>
      <c r="R77">
        <v>1559946.8691346585</v>
      </c>
      <c r="S77">
        <v>1541883.4402205497</v>
      </c>
      <c r="T77">
        <v>1541883.4402205497</v>
      </c>
      <c r="U77">
        <v>1344294.7955152113</v>
      </c>
      <c r="V77">
        <v>1555275.5970289856</v>
      </c>
      <c r="W77">
        <v>1529481.2346191725</v>
      </c>
      <c r="X77">
        <v>2427951.4104200834</v>
      </c>
      <c r="Y77">
        <v>4204356.9850336816</v>
      </c>
      <c r="Z77">
        <v>4204356.9850336816</v>
      </c>
      <c r="AA77">
        <v>3732124.1782969744</v>
      </c>
      <c r="AB77">
        <v>4306871.5055919504</v>
      </c>
      <c r="AC77">
        <v>4112843.408141417</v>
      </c>
      <c r="AD77">
        <v>6629774.0147151211</v>
      </c>
      <c r="AE77">
        <v>6470375.0954926359</v>
      </c>
      <c r="AF77">
        <v>6470375.0954926359</v>
      </c>
      <c r="AG77">
        <v>5803670.6945648519</v>
      </c>
      <c r="AH77">
        <v>6671651.8839628315</v>
      </c>
      <c r="AI77">
        <v>6299252.7830977309</v>
      </c>
      <c r="AJ77">
        <v>10206682.645311676</v>
      </c>
      <c r="AK77">
        <v>17328825.050109647</v>
      </c>
      <c r="AL77">
        <v>17328825.050109647</v>
      </c>
      <c r="AM77">
        <v>15854294.376291294</v>
      </c>
      <c r="AN77">
        <v>18114157.594924089</v>
      </c>
      <c r="AO77">
        <v>16610418.6793752</v>
      </c>
      <c r="AP77">
        <v>27576279.763640087</v>
      </c>
      <c r="AQ77">
        <v>66656187.6889842</v>
      </c>
      <c r="AR77">
        <v>66656187.6889842</v>
      </c>
      <c r="AS77">
        <v>61833265.391296893</v>
      </c>
      <c r="AT77">
        <v>69453831.938031211</v>
      </c>
      <c r="AU77">
        <v>63956082.31068854</v>
      </c>
      <c r="AV77">
        <v>106134230.48096634</v>
      </c>
      <c r="AW77">
        <v>7755.7142841268196</v>
      </c>
      <c r="AX77">
        <v>7755.7142841268196</v>
      </c>
      <c r="AY77">
        <v>5633.2747688721556</v>
      </c>
      <c r="AZ77">
        <v>7586.8100301313107</v>
      </c>
      <c r="BA77">
        <v>7945.356563866304</v>
      </c>
      <c r="BB77">
        <v>7270.8917432332264</v>
      </c>
      <c r="BC77">
        <v>65696.199635849684</v>
      </c>
      <c r="BD77">
        <v>65696.199635849684</v>
      </c>
      <c r="BE77">
        <v>52376.160679497996</v>
      </c>
      <c r="BF77">
        <v>63818.9227832385</v>
      </c>
      <c r="BG77">
        <v>67487.766617987319</v>
      </c>
      <c r="BH77">
        <v>93828.455840546449</v>
      </c>
      <c r="BI77">
        <v>138121.80632550325</v>
      </c>
      <c r="BJ77">
        <v>110804.76806778031</v>
      </c>
      <c r="BK77">
        <v>134109.06372462245</v>
      </c>
      <c r="BL77">
        <v>141915.77918563862</v>
      </c>
      <c r="BM77">
        <v>202025.41096218795</v>
      </c>
      <c r="BN77">
        <v>138121.80632550325</v>
      </c>
    </row>
    <row r="78" spans="1:66">
      <c r="A78">
        <v>1989</v>
      </c>
      <c r="B78">
        <v>165147.30980603394</v>
      </c>
      <c r="C78">
        <v>137674.26112948303</v>
      </c>
      <c r="D78">
        <v>162908.87405639639</v>
      </c>
      <c r="E78">
        <v>167290.11736403778</v>
      </c>
      <c r="F78">
        <v>248322.83190585198</v>
      </c>
      <c r="G78">
        <v>321893.27059494058</v>
      </c>
      <c r="H78">
        <v>321892.06968223868</v>
      </c>
      <c r="I78">
        <v>269213.67672503268</v>
      </c>
      <c r="J78">
        <v>317835.49465816002</v>
      </c>
      <c r="K78">
        <v>325770.19928009942</v>
      </c>
      <c r="L78">
        <v>488849.37272086611</v>
      </c>
      <c r="M78">
        <v>1035485.7959576641</v>
      </c>
      <c r="N78">
        <v>1035485.7959576641</v>
      </c>
      <c r="O78">
        <v>887010.93321054731</v>
      </c>
      <c r="P78">
        <v>1031228.8628308581</v>
      </c>
      <c r="Q78">
        <v>1039193.7825017108</v>
      </c>
      <c r="R78">
        <v>1612124.8074135336</v>
      </c>
      <c r="S78">
        <v>1602941.0658430106</v>
      </c>
      <c r="T78">
        <v>1602941.0658430106</v>
      </c>
      <c r="U78">
        <v>1385080.097345582</v>
      </c>
      <c r="V78">
        <v>1606883.8007775724</v>
      </c>
      <c r="W78">
        <v>1599481.936396552</v>
      </c>
      <c r="X78">
        <v>2508410.4674300808</v>
      </c>
      <c r="Y78">
        <v>4388251.1664669495</v>
      </c>
      <c r="Z78">
        <v>4388251.1664669495</v>
      </c>
      <c r="AA78">
        <v>3841241.9194624745</v>
      </c>
      <c r="AB78">
        <v>4466620.0898843789</v>
      </c>
      <c r="AC78">
        <v>4318282.7770493031</v>
      </c>
      <c r="AD78">
        <v>6843593.9025334781</v>
      </c>
      <c r="AE78">
        <v>6709387.0488881003</v>
      </c>
      <c r="AF78">
        <v>6709387.0488881003</v>
      </c>
      <c r="AG78">
        <v>5944151.9517072849</v>
      </c>
      <c r="AH78">
        <v>6890541.5885434523</v>
      </c>
      <c r="AI78">
        <v>6548865.6547119264</v>
      </c>
      <c r="AJ78">
        <v>10507686.312686132</v>
      </c>
      <c r="AK78">
        <v>17685928.721846152</v>
      </c>
      <c r="AL78">
        <v>17685928.721846152</v>
      </c>
      <c r="AM78">
        <v>15863016.24407687</v>
      </c>
      <c r="AN78">
        <v>18454657.121055573</v>
      </c>
      <c r="AO78">
        <v>16946388.370972194</v>
      </c>
      <c r="AP78">
        <v>28082053.451365151</v>
      </c>
      <c r="AQ78">
        <v>67679096.412125394</v>
      </c>
      <c r="AR78">
        <v>67679096.412125394</v>
      </c>
      <c r="AS78">
        <v>61311845.776180342</v>
      </c>
      <c r="AT78">
        <v>70976654.575722158</v>
      </c>
      <c r="AU78">
        <v>64574069.12607497</v>
      </c>
      <c r="AV78">
        <v>106735371.79541574</v>
      </c>
      <c r="AW78">
        <v>8401.3490171272933</v>
      </c>
      <c r="AX78">
        <v>8402.5499298291579</v>
      </c>
      <c r="AY78">
        <v>6134.8455339333841</v>
      </c>
      <c r="AZ78">
        <v>7982.2534546327897</v>
      </c>
      <c r="BA78">
        <v>8810.0354479761463</v>
      </c>
      <c r="BB78">
        <v>7796.2910908378581</v>
      </c>
      <c r="BC78">
        <v>68443.033566963888</v>
      </c>
      <c r="BD78">
        <v>68443.033566963888</v>
      </c>
      <c r="BE78">
        <v>54414.630898253636</v>
      </c>
      <c r="BF78">
        <v>66428.875303678433</v>
      </c>
      <c r="BG78">
        <v>70411.932348740767</v>
      </c>
      <c r="BH78">
        <v>96789.279071665092</v>
      </c>
      <c r="BI78">
        <v>143495.13925425964</v>
      </c>
      <c r="BJ78">
        <v>114764.36260365395</v>
      </c>
      <c r="BK78">
        <v>139487.15261498548</v>
      </c>
      <c r="BL78">
        <v>147414.30347469656</v>
      </c>
      <c r="BM78">
        <v>208030.51404769911</v>
      </c>
      <c r="BN78">
        <v>143493.6381133823</v>
      </c>
    </row>
    <row r="79" spans="1:66">
      <c r="A79">
        <v>1990</v>
      </c>
      <c r="B79">
        <v>165292.64333437287</v>
      </c>
      <c r="C79">
        <v>137528.58225904306</v>
      </c>
      <c r="D79">
        <v>163628.96178307774</v>
      </c>
      <c r="E79">
        <v>166894.5717195514</v>
      </c>
      <c r="F79">
        <v>246985.68287630746</v>
      </c>
      <c r="G79">
        <v>322784.42557949014</v>
      </c>
      <c r="H79">
        <v>322784.14971763</v>
      </c>
      <c r="I79">
        <v>269641.1441053797</v>
      </c>
      <c r="J79">
        <v>319972.88651021087</v>
      </c>
      <c r="K79">
        <v>325491.37160932081</v>
      </c>
      <c r="L79">
        <v>487051.09842695773</v>
      </c>
      <c r="M79">
        <v>1039409.754963261</v>
      </c>
      <c r="N79">
        <v>1039409.754963261</v>
      </c>
      <c r="O79">
        <v>892785.43273138953</v>
      </c>
      <c r="P79">
        <v>1041929.653237687</v>
      </c>
      <c r="Q79">
        <v>1036685.3140792616</v>
      </c>
      <c r="R79">
        <v>1610310.1377722323</v>
      </c>
      <c r="S79">
        <v>1610209.0272602614</v>
      </c>
      <c r="T79">
        <v>1610209.0272602614</v>
      </c>
      <c r="U79">
        <v>1398725.4462490038</v>
      </c>
      <c r="V79">
        <v>1623901.7083727238</v>
      </c>
      <c r="W79">
        <v>1598142.614981788</v>
      </c>
      <c r="X79">
        <v>2504705.2873077355</v>
      </c>
      <c r="Y79">
        <v>4406248.3882879466</v>
      </c>
      <c r="Z79">
        <v>4406248.3882879466</v>
      </c>
      <c r="AA79">
        <v>3903718.4381667594</v>
      </c>
      <c r="AB79">
        <v>4504641.372977755</v>
      </c>
      <c r="AC79">
        <v>4313303.2235273384</v>
      </c>
      <c r="AD79">
        <v>6839330.8504843209</v>
      </c>
      <c r="AE79">
        <v>6759237.2472986085</v>
      </c>
      <c r="AF79">
        <v>6759237.2472986085</v>
      </c>
      <c r="AG79">
        <v>6065142.8780931281</v>
      </c>
      <c r="AH79">
        <v>6966965.9082307294</v>
      </c>
      <c r="AI79">
        <v>6571659.975678022</v>
      </c>
      <c r="AJ79">
        <v>10546925.688781822</v>
      </c>
      <c r="AK79">
        <v>17842392.89595386</v>
      </c>
      <c r="AL79">
        <v>17842392.89595386</v>
      </c>
      <c r="AM79">
        <v>16337967.021040352</v>
      </c>
      <c r="AN79">
        <v>18674277.58348478</v>
      </c>
      <c r="AO79">
        <v>17049587.105019093</v>
      </c>
      <c r="AP79">
        <v>28136176.91288802</v>
      </c>
      <c r="AQ79">
        <v>68426376.767692655</v>
      </c>
      <c r="AR79">
        <v>68426376.767692655</v>
      </c>
      <c r="AS79">
        <v>62592147.861208946</v>
      </c>
      <c r="AT79">
        <v>72559241.581814066</v>
      </c>
      <c r="AU79">
        <v>64467771.664716922</v>
      </c>
      <c r="AV79">
        <v>106636124.18795654</v>
      </c>
      <c r="AW79">
        <v>7800.861089255598</v>
      </c>
      <c r="AX79">
        <v>7801.1369511157154</v>
      </c>
      <c r="AY79">
        <v>5416.0204127064062</v>
      </c>
      <c r="AZ79">
        <v>7285.0370559446228</v>
      </c>
      <c r="BA79">
        <v>8297.7718297820265</v>
      </c>
      <c r="BB79">
        <v>6920.2673256571034</v>
      </c>
      <c r="BC79">
        <v>68168.519820051952</v>
      </c>
      <c r="BD79">
        <v>68168.519820051952</v>
      </c>
      <c r="BE79">
        <v>53611.154428782334</v>
      </c>
      <c r="BF79">
        <v>66039.996065898915</v>
      </c>
      <c r="BG79">
        <v>70251.155901805832</v>
      </c>
      <c r="BH79">
        <v>95505.187887871361</v>
      </c>
      <c r="BI79">
        <v>143628.09323354738</v>
      </c>
      <c r="BJ79">
        <v>113855.07194887724</v>
      </c>
      <c r="BK79">
        <v>139483.69482834177</v>
      </c>
      <c r="BL79">
        <v>147692.88599183556</v>
      </c>
      <c r="BM79">
        <v>206236.33859063918</v>
      </c>
      <c r="BN79">
        <v>143627.74840622221</v>
      </c>
    </row>
    <row r="80" spans="1:66">
      <c r="A80">
        <v>1991</v>
      </c>
      <c r="B80">
        <v>165245.2222859764</v>
      </c>
      <c r="C80">
        <v>136338.12872956338</v>
      </c>
      <c r="D80">
        <v>163710.14831747246</v>
      </c>
      <c r="E80">
        <v>166727.42818008407</v>
      </c>
      <c r="F80">
        <v>247551.88164046328</v>
      </c>
      <c r="G80">
        <v>322660.77622864634</v>
      </c>
      <c r="H80">
        <v>322660.77622864634</v>
      </c>
      <c r="I80">
        <v>267363.71911224618</v>
      </c>
      <c r="J80">
        <v>320015.57414083311</v>
      </c>
      <c r="K80">
        <v>325226.17774546635</v>
      </c>
      <c r="L80">
        <v>488073.76009249088</v>
      </c>
      <c r="M80">
        <v>1036806.9001016379</v>
      </c>
      <c r="N80">
        <v>1036806.9001016379</v>
      </c>
      <c r="O80">
        <v>881771.97362854762</v>
      </c>
      <c r="P80">
        <v>1038219.4557827691</v>
      </c>
      <c r="Q80">
        <v>1035002.8250808297</v>
      </c>
      <c r="R80">
        <v>1607021.8395697691</v>
      </c>
      <c r="S80">
        <v>1604606.0882021205</v>
      </c>
      <c r="T80">
        <v>1604606.0882021205</v>
      </c>
      <c r="U80">
        <v>1379301.81133263</v>
      </c>
      <c r="V80">
        <v>1618797.086852489</v>
      </c>
      <c r="W80">
        <v>1591374.6376544882</v>
      </c>
      <c r="X80">
        <v>2497447.6564684385</v>
      </c>
      <c r="Y80">
        <v>4295412.3522098484</v>
      </c>
      <c r="Z80">
        <v>4295412.3522098484</v>
      </c>
      <c r="AA80">
        <v>3744357.3577753389</v>
      </c>
      <c r="AB80">
        <v>4409011.5115793962</v>
      </c>
      <c r="AC80">
        <v>4185360.0085280477</v>
      </c>
      <c r="AD80">
        <v>6708005.7712240489</v>
      </c>
      <c r="AE80">
        <v>6525178.6609062357</v>
      </c>
      <c r="AF80">
        <v>6525178.6609062357</v>
      </c>
      <c r="AG80">
        <v>5743311.8520978875</v>
      </c>
      <c r="AH80">
        <v>6759227.9298291774</v>
      </c>
      <c r="AI80">
        <v>6314018.7170603918</v>
      </c>
      <c r="AJ80">
        <v>10218146.910174146</v>
      </c>
      <c r="AK80">
        <v>17059303.330820866</v>
      </c>
      <c r="AL80">
        <v>17059303.330820866</v>
      </c>
      <c r="AM80">
        <v>15210106.727999717</v>
      </c>
      <c r="AN80">
        <v>17968645.178432059</v>
      </c>
      <c r="AO80">
        <v>16216416.811383525</v>
      </c>
      <c r="AP80">
        <v>26907793.821014687</v>
      </c>
      <c r="AQ80">
        <v>65517884.921153858</v>
      </c>
      <c r="AR80">
        <v>65517884.921153858</v>
      </c>
      <c r="AS80">
        <v>59371204.184126154</v>
      </c>
      <c r="AT80">
        <v>70771155.382268041</v>
      </c>
      <c r="AU80">
        <v>60384683.396167435</v>
      </c>
      <c r="AV80">
        <v>102454856.80342487</v>
      </c>
      <c r="AW80">
        <v>7829.6683433064263</v>
      </c>
      <c r="AX80">
        <v>7829.6683433064263</v>
      </c>
      <c r="AY80">
        <v>5312.5383468805885</v>
      </c>
      <c r="AZ80">
        <v>7404.7224941117738</v>
      </c>
      <c r="BA80">
        <v>8228.6786147018574</v>
      </c>
      <c r="BB80">
        <v>7030.0031884356777</v>
      </c>
      <c r="BC80">
        <v>68405.035862013989</v>
      </c>
      <c r="BD80">
        <v>68405.035862013989</v>
      </c>
      <c r="BE80">
        <v>53512.145963009549</v>
      </c>
      <c r="BF80">
        <v>66542.447487995014</v>
      </c>
      <c r="BG80">
        <v>70252.38408000124</v>
      </c>
      <c r="BH80">
        <v>96499.664092762643</v>
      </c>
      <c r="BI80">
        <v>144124.24526039843</v>
      </c>
      <c r="BJ80">
        <v>113761.65548317076</v>
      </c>
      <c r="BK80">
        <v>140464.60373034907</v>
      </c>
      <c r="BL80">
        <v>147782.01591162547</v>
      </c>
      <c r="BM80">
        <v>208336.74022317133</v>
      </c>
      <c r="BN80">
        <v>144124.24526039843</v>
      </c>
    </row>
    <row r="81" spans="1:66">
      <c r="A81">
        <v>1992</v>
      </c>
      <c r="B81">
        <v>168548.23373857915</v>
      </c>
      <c r="C81">
        <v>138758.61374396333</v>
      </c>
      <c r="D81">
        <v>167996.98217841072</v>
      </c>
      <c r="E81">
        <v>169103.711637231</v>
      </c>
      <c r="F81">
        <v>252792.24484018233</v>
      </c>
      <c r="G81">
        <v>329866.13569776231</v>
      </c>
      <c r="H81">
        <v>329866.97958340065</v>
      </c>
      <c r="I81">
        <v>272616.78515009047</v>
      </c>
      <c r="J81">
        <v>328723.49200412864</v>
      </c>
      <c r="K81">
        <v>331015.59153408959</v>
      </c>
      <c r="L81">
        <v>499126.12598520314</v>
      </c>
      <c r="M81">
        <v>1082985.3636759983</v>
      </c>
      <c r="N81">
        <v>1082985.3636759983</v>
      </c>
      <c r="O81">
        <v>917980.97209184524</v>
      </c>
      <c r="P81">
        <v>1087581.6853073877</v>
      </c>
      <c r="Q81">
        <v>1078627.0269280022</v>
      </c>
      <c r="R81">
        <v>1678227.0207805322</v>
      </c>
      <c r="S81">
        <v>1691616.5822760502</v>
      </c>
      <c r="T81">
        <v>1691616.5822760502</v>
      </c>
      <c r="U81">
        <v>1455795.2230300261</v>
      </c>
      <c r="V81">
        <v>1711431.8356460598</v>
      </c>
      <c r="W81">
        <v>1673431.403125782</v>
      </c>
      <c r="X81">
        <v>2630975.2137065651</v>
      </c>
      <c r="Y81">
        <v>4646245.9574726345</v>
      </c>
      <c r="Z81">
        <v>4646245.9574726345</v>
      </c>
      <c r="AA81">
        <v>4087967.2742861481</v>
      </c>
      <c r="AB81">
        <v>4778107.0645684265</v>
      </c>
      <c r="AC81">
        <v>4528905.7589869611</v>
      </c>
      <c r="AD81">
        <v>7235324.6238770382</v>
      </c>
      <c r="AE81">
        <v>7105030.8361118613</v>
      </c>
      <c r="AF81">
        <v>7105030.8361118613</v>
      </c>
      <c r="AG81">
        <v>6344520.3109866651</v>
      </c>
      <c r="AH81">
        <v>7365858.1503263544</v>
      </c>
      <c r="AI81">
        <v>6865420.2610426489</v>
      </c>
      <c r="AJ81">
        <v>11155703.059505908</v>
      </c>
      <c r="AK81">
        <v>19182148.45099166</v>
      </c>
      <c r="AL81">
        <v>19182148.45099166</v>
      </c>
      <c r="AM81">
        <v>17165501.692946024</v>
      </c>
      <c r="AN81">
        <v>20185027.317823868</v>
      </c>
      <c r="AO81">
        <v>18295509.954229333</v>
      </c>
      <c r="AP81">
        <v>30047279.534381241</v>
      </c>
      <c r="AQ81">
        <v>75651879.866828442</v>
      </c>
      <c r="AR81">
        <v>75651879.866828442</v>
      </c>
      <c r="AS81">
        <v>68626333.951705158</v>
      </c>
      <c r="AT81">
        <v>81509392.139554799</v>
      </c>
      <c r="AU81">
        <v>70360287.430239484</v>
      </c>
      <c r="AV81">
        <v>118236562.25705682</v>
      </c>
      <c r="AW81">
        <v>7230.3317793959595</v>
      </c>
      <c r="AX81">
        <v>7229.4878937576004</v>
      </c>
      <c r="AY81">
        <v>4900.4423378361598</v>
      </c>
      <c r="AZ81">
        <v>7270.4723526928392</v>
      </c>
      <c r="BA81">
        <v>7191.831740372395</v>
      </c>
      <c r="BB81">
        <v>6458.3636951614026</v>
      </c>
      <c r="BC81">
        <v>66944.108189976978</v>
      </c>
      <c r="BD81">
        <v>66944.108189976978</v>
      </c>
      <c r="BE81">
        <v>52178.351705309768</v>
      </c>
      <c r="BF81">
        <v>65820.904052968835</v>
      </c>
      <c r="BG81">
        <v>68045.565493811926</v>
      </c>
      <c r="BH81">
        <v>94410.60306903231</v>
      </c>
      <c r="BI81">
        <v>141586.32870320321</v>
      </c>
      <c r="BJ81">
        <v>111275.73841465177</v>
      </c>
      <c r="BK81">
        <v>139008.94367831384</v>
      </c>
      <c r="BL81">
        <v>144112.73268561132</v>
      </c>
      <c r="BM81">
        <v>204350.90228637095</v>
      </c>
      <c r="BN81">
        <v>141587.38356025118</v>
      </c>
    </row>
    <row r="82" spans="1:66">
      <c r="A82">
        <v>1993</v>
      </c>
      <c r="B82">
        <v>171031.2532811854</v>
      </c>
      <c r="C82">
        <v>141622.11032125357</v>
      </c>
      <c r="D82">
        <v>171767.59412938802</v>
      </c>
      <c r="E82">
        <v>170384.08450110743</v>
      </c>
      <c r="F82">
        <v>256503.57902785743</v>
      </c>
      <c r="G82">
        <v>335097.44350874395</v>
      </c>
      <c r="H82">
        <v>335097.60661685752</v>
      </c>
      <c r="I82">
        <v>278068.57910733676</v>
      </c>
      <c r="J82">
        <v>336233.0960918463</v>
      </c>
      <c r="K82">
        <v>334096.38947328943</v>
      </c>
      <c r="L82">
        <v>506741.58717087819</v>
      </c>
      <c r="M82">
        <v>1104373.7405254203</v>
      </c>
      <c r="N82">
        <v>1104373.7405254203</v>
      </c>
      <c r="O82">
        <v>937831.64577867079</v>
      </c>
      <c r="P82">
        <v>1113357.1155334944</v>
      </c>
      <c r="Q82">
        <v>1096010.804571185</v>
      </c>
      <c r="R82">
        <v>1711358.4822966405</v>
      </c>
      <c r="S82">
        <v>1726626.4024446872</v>
      </c>
      <c r="T82">
        <v>1726626.4024446872</v>
      </c>
      <c r="U82">
        <v>1488113.5349089385</v>
      </c>
      <c r="V82">
        <v>1750840.413876862</v>
      </c>
      <c r="W82">
        <v>1703683.9713216717</v>
      </c>
      <c r="X82">
        <v>2684484.7748916354</v>
      </c>
      <c r="Y82">
        <v>4735317.5437495429</v>
      </c>
      <c r="Z82">
        <v>4735317.5437495429</v>
      </c>
      <c r="AA82">
        <v>4202258.3418840133</v>
      </c>
      <c r="AB82">
        <v>4900869.0225879466</v>
      </c>
      <c r="AC82">
        <v>4589006.3371057417</v>
      </c>
      <c r="AD82">
        <v>7389312.1560914824</v>
      </c>
      <c r="AE82">
        <v>7275407.3321532747</v>
      </c>
      <c r="AF82">
        <v>7275407.3321532747</v>
      </c>
      <c r="AG82">
        <v>6516441.5757413283</v>
      </c>
      <c r="AH82">
        <v>7617007.4576868862</v>
      </c>
      <c r="AI82">
        <v>6968825.3488492025</v>
      </c>
      <c r="AJ82">
        <v>11399942.540802492</v>
      </c>
      <c r="AK82">
        <v>19703725.168374807</v>
      </c>
      <c r="AL82">
        <v>19703725.168374807</v>
      </c>
      <c r="AM82">
        <v>17912611.734923452</v>
      </c>
      <c r="AN82">
        <v>21083249.037487816</v>
      </c>
      <c r="AO82">
        <v>18455240.518551148</v>
      </c>
      <c r="AP82">
        <v>30948246.750592109</v>
      </c>
      <c r="AQ82">
        <v>79664417.425907612</v>
      </c>
      <c r="AR82">
        <v>79664417.425907612</v>
      </c>
      <c r="AS82">
        <v>72267109.067540661</v>
      </c>
      <c r="AT82">
        <v>87773277.92624563</v>
      </c>
      <c r="AU82">
        <v>72194998.089200988</v>
      </c>
      <c r="AV82">
        <v>124345423.42478046</v>
      </c>
      <c r="AW82">
        <v>6965.06305362686</v>
      </c>
      <c r="AX82">
        <v>6964.8999455133035</v>
      </c>
      <c r="AY82">
        <v>5175.6415351703554</v>
      </c>
      <c r="AZ82">
        <v>7302.0921669297741</v>
      </c>
      <c r="BA82">
        <v>6671.7795289254491</v>
      </c>
      <c r="BB82">
        <v>6265.5708848366448</v>
      </c>
      <c r="BC82">
        <v>67326.532476270426</v>
      </c>
      <c r="BD82">
        <v>67326.532476270426</v>
      </c>
      <c r="BE82">
        <v>53154.38415931831</v>
      </c>
      <c r="BF82">
        <v>67146.536195598441</v>
      </c>
      <c r="BG82">
        <v>67536.671159987673</v>
      </c>
      <c r="BH82">
        <v>94853.034220214831</v>
      </c>
      <c r="BI82">
        <v>142778.36925457488</v>
      </c>
      <c r="BJ82">
        <v>113127.81243950326</v>
      </c>
      <c r="BK82">
        <v>141952.09123143429</v>
      </c>
      <c r="BL82">
        <v>143617.78569881545</v>
      </c>
      <c r="BM82">
        <v>205587.36338943758</v>
      </c>
      <c r="BN82">
        <v>142778.57313971684</v>
      </c>
    </row>
    <row r="83" spans="1:66">
      <c r="A83">
        <v>1994</v>
      </c>
      <c r="B83">
        <v>173461.95762135816</v>
      </c>
      <c r="C83">
        <v>143486.17983614217</v>
      </c>
      <c r="D83">
        <v>174449.18588076206</v>
      </c>
      <c r="E83">
        <v>172578.91889001027</v>
      </c>
      <c r="F83">
        <v>260359.08925032915</v>
      </c>
      <c r="G83">
        <v>340508.54192140326</v>
      </c>
      <c r="H83">
        <v>340508.54192140326</v>
      </c>
      <c r="I83">
        <v>282360.76765707578</v>
      </c>
      <c r="J83">
        <v>342115.24762321566</v>
      </c>
      <c r="K83">
        <v>339058.62154214538</v>
      </c>
      <c r="L83">
        <v>515136.79748287413</v>
      </c>
      <c r="M83">
        <v>1121130.0518589667</v>
      </c>
      <c r="N83">
        <v>1121130.0518589667</v>
      </c>
      <c r="O83">
        <v>951278.57359152718</v>
      </c>
      <c r="P83">
        <v>1133924.3342318132</v>
      </c>
      <c r="Q83">
        <v>1109103.0852866804</v>
      </c>
      <c r="R83">
        <v>1739365.5234877046</v>
      </c>
      <c r="S83">
        <v>1750470.5092425954</v>
      </c>
      <c r="T83">
        <v>1750470.5092425954</v>
      </c>
      <c r="U83">
        <v>1508723.893408482</v>
      </c>
      <c r="V83">
        <v>1781573.3129935972</v>
      </c>
      <c r="W83">
        <v>1722236.1686872956</v>
      </c>
      <c r="X83">
        <v>2730376.3255683598</v>
      </c>
      <c r="Y83">
        <v>4788555.9085784974</v>
      </c>
      <c r="Z83">
        <v>4788555.9085784974</v>
      </c>
      <c r="AA83">
        <v>4230089.3632102031</v>
      </c>
      <c r="AB83">
        <v>4961326.5648685927</v>
      </c>
      <c r="AC83">
        <v>4634213.3482862115</v>
      </c>
      <c r="AD83">
        <v>7486277.3453047397</v>
      </c>
      <c r="AE83">
        <v>7365693.6733591836</v>
      </c>
      <c r="AF83">
        <v>7365693.6733591836</v>
      </c>
      <c r="AG83">
        <v>6536904.9083369728</v>
      </c>
      <c r="AH83">
        <v>7689160.9918189012</v>
      </c>
      <c r="AI83">
        <v>7065153.9795106631</v>
      </c>
      <c r="AJ83">
        <v>11537019.59387693</v>
      </c>
      <c r="AK83">
        <v>19818598.055268265</v>
      </c>
      <c r="AL83">
        <v>19818598.055268265</v>
      </c>
      <c r="AM83">
        <v>17818436.558508039</v>
      </c>
      <c r="AN83">
        <v>21023400.889403805</v>
      </c>
      <c r="AO83">
        <v>18720391.022976637</v>
      </c>
      <c r="AP83">
        <v>31121025.766951092</v>
      </c>
      <c r="AQ83">
        <v>78924445.989581436</v>
      </c>
      <c r="AR83">
        <v>78924445.989581436</v>
      </c>
      <c r="AS83">
        <v>71456281.786829144</v>
      </c>
      <c r="AT83">
        <v>85764997.826030567</v>
      </c>
      <c r="AU83">
        <v>72537269.256393045</v>
      </c>
      <c r="AV83">
        <v>123483593.3480422</v>
      </c>
      <c r="AW83">
        <v>6415.3733213130836</v>
      </c>
      <c r="AX83">
        <v>6415.3733213130836</v>
      </c>
      <c r="AY83">
        <v>4611.5920152085309</v>
      </c>
      <c r="AZ83">
        <v>6783.1241383084543</v>
      </c>
      <c r="BA83">
        <v>6099.2162378751827</v>
      </c>
      <c r="BB83">
        <v>5581.3810177842006</v>
      </c>
      <c r="BC83">
        <v>68165.502706068291</v>
      </c>
      <c r="BD83">
        <v>68165.502706068291</v>
      </c>
      <c r="BE83">
        <v>53731.469418877168</v>
      </c>
      <c r="BF83">
        <v>67840.836063978626</v>
      </c>
      <c r="BG83">
        <v>68520.678179269162</v>
      </c>
      <c r="BH83">
        <v>96025.041001731879</v>
      </c>
      <c r="BI83">
        <v>145353.16443701234</v>
      </c>
      <c r="BJ83">
        <v>115131.31617346295</v>
      </c>
      <c r="BK83">
        <v>144162.97597106636</v>
      </c>
      <c r="BL83">
        <v>146547.50560601163</v>
      </c>
      <c r="BM83">
        <v>209079.61598166649</v>
      </c>
      <c r="BN83">
        <v>145353.16443701234</v>
      </c>
    </row>
    <row r="84" spans="1:66">
      <c r="A84">
        <v>1995</v>
      </c>
      <c r="B84">
        <v>179871.63129383669</v>
      </c>
      <c r="C84">
        <v>148338.54520351745</v>
      </c>
      <c r="D84">
        <v>180839.00446202242</v>
      </c>
      <c r="E84">
        <v>179013.64546235205</v>
      </c>
      <c r="F84">
        <v>270185.5899812514</v>
      </c>
      <c r="G84">
        <v>353766.95260679669</v>
      </c>
      <c r="H84">
        <v>353766.95260679669</v>
      </c>
      <c r="I84">
        <v>292866.30787825194</v>
      </c>
      <c r="J84">
        <v>355367.23389154021</v>
      </c>
      <c r="K84">
        <v>352371.21400535514</v>
      </c>
      <c r="L84">
        <v>535424.15999203571</v>
      </c>
      <c r="M84">
        <v>1169250.686731626</v>
      </c>
      <c r="N84">
        <v>1169250.686731626</v>
      </c>
      <c r="O84">
        <v>992940.67984031455</v>
      </c>
      <c r="P84">
        <v>1181733.407002216</v>
      </c>
      <c r="Q84">
        <v>1158050.6003993878</v>
      </c>
      <c r="R84">
        <v>1812516.8034466864</v>
      </c>
      <c r="S84">
        <v>1823495.5438376751</v>
      </c>
      <c r="T84">
        <v>1823495.5438376751</v>
      </c>
      <c r="U84">
        <v>1575501.3990194371</v>
      </c>
      <c r="V84">
        <v>1856486.8885051189</v>
      </c>
      <c r="W84">
        <v>1794063.073066449</v>
      </c>
      <c r="X84">
        <v>2845996.7533797431</v>
      </c>
      <c r="Y84">
        <v>5021692.4798626164</v>
      </c>
      <c r="Z84">
        <v>5021692.4798626164</v>
      </c>
      <c r="AA84">
        <v>4436790.7851767512</v>
      </c>
      <c r="AB84">
        <v>5199373.8887918154</v>
      </c>
      <c r="AC84">
        <v>4858123.9106895532</v>
      </c>
      <c r="AD84">
        <v>7853676.6958946967</v>
      </c>
      <c r="AE84">
        <v>7745932.6437733835</v>
      </c>
      <c r="AF84">
        <v>7745932.6437733835</v>
      </c>
      <c r="AG84">
        <v>6878972.4619890163</v>
      </c>
      <c r="AH84">
        <v>8088787.39948209</v>
      </c>
      <c r="AI84">
        <v>7440292.9927813848</v>
      </c>
      <c r="AJ84">
        <v>12129888.993312616</v>
      </c>
      <c r="AK84">
        <v>20936604.18994166</v>
      </c>
      <c r="AL84">
        <v>20936604.18994166</v>
      </c>
      <c r="AM84">
        <v>18766561.014501877</v>
      </c>
      <c r="AN84">
        <v>22330774.960954629</v>
      </c>
      <c r="AO84">
        <v>19685063.987714637</v>
      </c>
      <c r="AP84">
        <v>32914448.870715834</v>
      </c>
      <c r="AQ84">
        <v>84039600.956552863</v>
      </c>
      <c r="AR84">
        <v>84039600.956552863</v>
      </c>
      <c r="AS84">
        <v>76570448.478885934</v>
      </c>
      <c r="AT84">
        <v>91977578.930784568</v>
      </c>
      <c r="AU84">
        <v>76661343.255530864</v>
      </c>
      <c r="AV84">
        <v>131054757.90778728</v>
      </c>
      <c r="AW84">
        <v>5976.3099808766474</v>
      </c>
      <c r="AX84">
        <v>5976.3099808766474</v>
      </c>
      <c r="AY84">
        <v>3810.7825287829323</v>
      </c>
      <c r="AZ84">
        <v>6310.7750325046272</v>
      </c>
      <c r="BA84">
        <v>5656.0769193489605</v>
      </c>
      <c r="BB84">
        <v>4947.0199704670831</v>
      </c>
      <c r="BC84">
        <v>69940.625134082322</v>
      </c>
      <c r="BD84">
        <v>69940.625134082322</v>
      </c>
      <c r="BE84">
        <v>54493.863577206619</v>
      </c>
      <c r="BF84">
        <v>69628.515290889773</v>
      </c>
      <c r="BG84">
        <v>70231.761580459148</v>
      </c>
      <c r="BH84">
        <v>98815.455151758608</v>
      </c>
      <c r="BI84">
        <v>149896.01907558943</v>
      </c>
      <c r="BJ84">
        <v>117847.71488773625</v>
      </c>
      <c r="BK84">
        <v>148775.69061387118</v>
      </c>
      <c r="BL84">
        <v>150951.36740684693</v>
      </c>
      <c r="BM84">
        <v>216150.99912837308</v>
      </c>
      <c r="BN84">
        <v>149896.01907558943</v>
      </c>
    </row>
    <row r="85" spans="1:66">
      <c r="A85">
        <v>1996</v>
      </c>
      <c r="B85">
        <v>189296.59961733111</v>
      </c>
      <c r="C85">
        <v>157264.28931414196</v>
      </c>
      <c r="D85">
        <v>190940.14343680532</v>
      </c>
      <c r="E85">
        <v>187841.84734319066</v>
      </c>
      <c r="F85">
        <v>284034.06281702407</v>
      </c>
      <c r="G85">
        <v>372932.92354031414</v>
      </c>
      <c r="H85">
        <v>372932.92354031414</v>
      </c>
      <c r="I85">
        <v>310989.14415792923</v>
      </c>
      <c r="J85">
        <v>375724.38240334589</v>
      </c>
      <c r="K85">
        <v>370480.62239226158</v>
      </c>
      <c r="L85">
        <v>563807.825508954</v>
      </c>
      <c r="M85">
        <v>1238803.3038777814</v>
      </c>
      <c r="N85">
        <v>1238803.3038777814</v>
      </c>
      <c r="O85">
        <v>1060828.8701312651</v>
      </c>
      <c r="P85">
        <v>1256281.996790637</v>
      </c>
      <c r="Q85">
        <v>1221964.1213765729</v>
      </c>
      <c r="R85">
        <v>1915100.4845720099</v>
      </c>
      <c r="S85">
        <v>1941374.6187320356</v>
      </c>
      <c r="T85">
        <v>1941374.6187320356</v>
      </c>
      <c r="U85">
        <v>1693995.8358165573</v>
      </c>
      <c r="V85">
        <v>1986724.2322850791</v>
      </c>
      <c r="W85">
        <v>1900221.9460767787</v>
      </c>
      <c r="X85">
        <v>3019054.7009639861</v>
      </c>
      <c r="Y85">
        <v>5409629.8913120544</v>
      </c>
      <c r="Z85">
        <v>5409629.8913120544</v>
      </c>
      <c r="AA85">
        <v>4870582.0633454891</v>
      </c>
      <c r="AB85">
        <v>5663125.0891852677</v>
      </c>
      <c r="AC85">
        <v>5182622.5699598575</v>
      </c>
      <c r="AD85">
        <v>8452736.0741354618</v>
      </c>
      <c r="AE85">
        <v>8414087.7251631431</v>
      </c>
      <c r="AF85">
        <v>8414087.7251631431</v>
      </c>
      <c r="AG85">
        <v>7616979.3033794826</v>
      </c>
      <c r="AH85">
        <v>8872068.2041408233</v>
      </c>
      <c r="AI85">
        <v>8002136.1581504773</v>
      </c>
      <c r="AJ85">
        <v>13168444.412210068</v>
      </c>
      <c r="AK85">
        <v>23195479.565865405</v>
      </c>
      <c r="AL85">
        <v>23195479.565865405</v>
      </c>
      <c r="AM85">
        <v>21293035.581706364</v>
      </c>
      <c r="AN85">
        <v>24986602.730573501</v>
      </c>
      <c r="AO85">
        <v>21598982.493040051</v>
      </c>
      <c r="AP85">
        <v>36498926.55016797</v>
      </c>
      <c r="AQ85">
        <v>95098173.853318885</v>
      </c>
      <c r="AR85">
        <v>95098173.853318885</v>
      </c>
      <c r="AS85">
        <v>87978704.413226292</v>
      </c>
      <c r="AT85">
        <v>105075763.89474641</v>
      </c>
      <c r="AU85">
        <v>86255446.237508699</v>
      </c>
      <c r="AV85">
        <v>149140134.67954496</v>
      </c>
      <c r="AW85">
        <v>5660.275694348099</v>
      </c>
      <c r="AX85">
        <v>5660.275694348099</v>
      </c>
      <c r="AY85">
        <v>3539.4344703546626</v>
      </c>
      <c r="AZ85">
        <v>6155.9044702647452</v>
      </c>
      <c r="BA85">
        <v>5203.0722941197791</v>
      </c>
      <c r="BB85">
        <v>4260.3001250941497</v>
      </c>
      <c r="BC85">
        <v>72684.74358839223</v>
      </c>
      <c r="BD85">
        <v>72684.74358839223</v>
      </c>
      <c r="BE85">
        <v>56868.224778906027</v>
      </c>
      <c r="BF85">
        <v>72568.826397490702</v>
      </c>
      <c r="BG85">
        <v>72939.372450592622</v>
      </c>
      <c r="BH85">
        <v>102804.46039980343</v>
      </c>
      <c r="BI85">
        <v>156465.32845594737</v>
      </c>
      <c r="BJ85">
        <v>123529.21266459522</v>
      </c>
      <c r="BK85">
        <v>155584.97880652317</v>
      </c>
      <c r="BL85">
        <v>157609.74764618368</v>
      </c>
      <c r="BM85">
        <v>225984.66074319</v>
      </c>
      <c r="BN85">
        <v>156465.32845594737</v>
      </c>
    </row>
    <row r="86" spans="1:66">
      <c r="A86">
        <v>1997</v>
      </c>
      <c r="B86">
        <v>201397.3886150808</v>
      </c>
      <c r="C86">
        <v>169326.7893667107</v>
      </c>
      <c r="D86">
        <v>204207.97315230177</v>
      </c>
      <c r="E86">
        <v>198870.21430430943</v>
      </c>
      <c r="F86">
        <v>301700.7657394479</v>
      </c>
      <c r="G86">
        <v>397823.27761393314</v>
      </c>
      <c r="H86">
        <v>397823.27761393314</v>
      </c>
      <c r="I86">
        <v>335475.79007121146</v>
      </c>
      <c r="J86">
        <v>402691.66149138077</v>
      </c>
      <c r="K86">
        <v>393443.87425064354</v>
      </c>
      <c r="L86">
        <v>600212.49932443316</v>
      </c>
      <c r="M86">
        <v>1328927.0337020534</v>
      </c>
      <c r="N86">
        <v>1328927.0337020534</v>
      </c>
      <c r="O86">
        <v>1157348.569017417</v>
      </c>
      <c r="P86">
        <v>1353569.5338533798</v>
      </c>
      <c r="Q86">
        <v>1306712.4751459754</v>
      </c>
      <c r="R86">
        <v>2051421.9093144147</v>
      </c>
      <c r="S86">
        <v>2099075.6417136295</v>
      </c>
      <c r="T86">
        <v>2099075.6417136295</v>
      </c>
      <c r="U86">
        <v>1861741.2078119412</v>
      </c>
      <c r="V86">
        <v>2153195.0385584002</v>
      </c>
      <c r="W86">
        <v>2049808.6218742109</v>
      </c>
      <c r="X86">
        <v>3253814.9322715723</v>
      </c>
      <c r="Y86">
        <v>5933657.6407296173</v>
      </c>
      <c r="Z86">
        <v>5933657.6407296173</v>
      </c>
      <c r="AA86">
        <v>5407749.9139441429</v>
      </c>
      <c r="AB86">
        <v>6192095.2462845147</v>
      </c>
      <c r="AC86">
        <v>5690665.9318980835</v>
      </c>
      <c r="AD86">
        <v>9269222.9749152642</v>
      </c>
      <c r="AE86">
        <v>9371652.3886283282</v>
      </c>
      <c r="AF86">
        <v>9371652.3886283282</v>
      </c>
      <c r="AG86">
        <v>8577936.5662362799</v>
      </c>
      <c r="AH86">
        <v>9862799.8138930835</v>
      </c>
      <c r="AI86">
        <v>8921601.378498856</v>
      </c>
      <c r="AJ86">
        <v>14538977.34359365</v>
      </c>
      <c r="AK86">
        <v>26167269.501129165</v>
      </c>
      <c r="AL86">
        <v>26167269.501129165</v>
      </c>
      <c r="AM86">
        <v>24317850.779583108</v>
      </c>
      <c r="AN86">
        <v>28159456.785235524</v>
      </c>
      <c r="AO86">
        <v>24391960.919948142</v>
      </c>
      <c r="AP86">
        <v>41185894.154365331</v>
      </c>
      <c r="AQ86">
        <v>106742340.31214701</v>
      </c>
      <c r="AR86">
        <v>106742340.31214701</v>
      </c>
      <c r="AS86">
        <v>99149006.866509661</v>
      </c>
      <c r="AT86">
        <v>118062954.20426615</v>
      </c>
      <c r="AU86">
        <v>96635230.979237735</v>
      </c>
      <c r="AV86">
        <v>167671148.51549816</v>
      </c>
      <c r="AW86">
        <v>4971.499616228416</v>
      </c>
      <c r="AX86">
        <v>4971.499616228416</v>
      </c>
      <c r="AY86">
        <v>3177.7886622099363</v>
      </c>
      <c r="AZ86">
        <v>5724.2848132227537</v>
      </c>
      <c r="BA86">
        <v>4296.5543579752866</v>
      </c>
      <c r="BB86">
        <v>3189.0321544627373</v>
      </c>
      <c r="BC86">
        <v>76116.316938750475</v>
      </c>
      <c r="BD86">
        <v>76116.316938750475</v>
      </c>
      <c r="BE86">
        <v>59546.591627743313</v>
      </c>
      <c r="BF86">
        <v>76501.133074404221</v>
      </c>
      <c r="BG86">
        <v>75776.629766346494</v>
      </c>
      <c r="BH86">
        <v>107287.30534222937</v>
      </c>
      <c r="BI86">
        <v>165047.33859190304</v>
      </c>
      <c r="BJ86">
        <v>130007.59533466001</v>
      </c>
      <c r="BK86">
        <v>164972.19340088105</v>
      </c>
      <c r="BL86">
        <v>165126.72402681047</v>
      </c>
      <c r="BM86">
        <v>237410.14682693768</v>
      </c>
      <c r="BN86">
        <v>165047.33859190304</v>
      </c>
    </row>
    <row r="87" spans="1:66">
      <c r="A87">
        <v>1998</v>
      </c>
      <c r="B87">
        <v>220839.58597436137</v>
      </c>
      <c r="C87">
        <v>189203.34654297872</v>
      </c>
      <c r="D87">
        <v>225437.10813056785</v>
      </c>
      <c r="E87">
        <v>216752.1962514515</v>
      </c>
      <c r="F87">
        <v>330807.53651527932</v>
      </c>
      <c r="G87">
        <v>436282.28894211072</v>
      </c>
      <c r="H87">
        <v>436282.28894211072</v>
      </c>
      <c r="I87">
        <v>374805.25050447782</v>
      </c>
      <c r="J87">
        <v>444603.09691946208</v>
      </c>
      <c r="K87">
        <v>428850.2494245501</v>
      </c>
      <c r="L87">
        <v>658392.22699906863</v>
      </c>
      <c r="M87">
        <v>1475018.1901087821</v>
      </c>
      <c r="N87">
        <v>1475018.1901087821</v>
      </c>
      <c r="O87">
        <v>1308349.1602320047</v>
      </c>
      <c r="P87">
        <v>1515945.4757516591</v>
      </c>
      <c r="Q87">
        <v>1438638.3049737001</v>
      </c>
      <c r="R87">
        <v>2270506.2242759643</v>
      </c>
      <c r="S87">
        <v>2350123.6344443043</v>
      </c>
      <c r="T87">
        <v>2350123.6344443043</v>
      </c>
      <c r="U87">
        <v>2129464.4383644918</v>
      </c>
      <c r="V87">
        <v>2437027.5473925062</v>
      </c>
      <c r="W87">
        <v>2273542.009143074</v>
      </c>
      <c r="X87">
        <v>3633533.6190025806</v>
      </c>
      <c r="Y87">
        <v>6780745.6547744954</v>
      </c>
      <c r="Z87">
        <v>6780745.6547744954</v>
      </c>
      <c r="AA87">
        <v>6354579.937808332</v>
      </c>
      <c r="AB87">
        <v>7191721.9091594405</v>
      </c>
      <c r="AC87">
        <v>6416597.1021502241</v>
      </c>
      <c r="AD87">
        <v>10555634.762407646</v>
      </c>
      <c r="AE87">
        <v>10623056.854887957</v>
      </c>
      <c r="AF87">
        <v>10623056.854887957</v>
      </c>
      <c r="AG87">
        <v>10021040.814551393</v>
      </c>
      <c r="AH87">
        <v>11370129.407965576</v>
      </c>
      <c r="AI87">
        <v>9958608.129721459</v>
      </c>
      <c r="AJ87">
        <v>16619662.906214042</v>
      </c>
      <c r="AK87">
        <v>30131611.750880986</v>
      </c>
      <c r="AL87">
        <v>30131611.750880986</v>
      </c>
      <c r="AM87">
        <v>28591688.015764885</v>
      </c>
      <c r="AN87">
        <v>32770268.879586112</v>
      </c>
      <c r="AO87">
        <v>27819588.098077666</v>
      </c>
      <c r="AP87">
        <v>47452168.264157206</v>
      </c>
      <c r="AQ87">
        <v>123668493.67213424</v>
      </c>
      <c r="AR87">
        <v>123668493.67213424</v>
      </c>
      <c r="AS87">
        <v>116528698.92479771</v>
      </c>
      <c r="AT87">
        <v>137664879.47999603</v>
      </c>
      <c r="AU87">
        <v>111071645.58543994</v>
      </c>
      <c r="AV87">
        <v>193808452.01737064</v>
      </c>
      <c r="AW87">
        <v>5396.883006612069</v>
      </c>
      <c r="AX87">
        <v>5396.883006612069</v>
      </c>
      <c r="AY87">
        <v>3601.4425814796105</v>
      </c>
      <c r="AZ87">
        <v>6271.1193416735769</v>
      </c>
      <c r="BA87">
        <v>4654.1430783528831</v>
      </c>
      <c r="BB87">
        <v>3222.8460314899698</v>
      </c>
      <c r="BC87">
        <v>81486.407737203481</v>
      </c>
      <c r="BD87">
        <v>81486.407737203481</v>
      </c>
      <c r="BE87">
        <v>64853.811688642476</v>
      </c>
      <c r="BF87">
        <v>82047.289506002155</v>
      </c>
      <c r="BG87">
        <v>80987.073060090537</v>
      </c>
      <c r="BH87">
        <v>115285.46009742537</v>
      </c>
      <c r="BI87">
        <v>176598.31365044275</v>
      </c>
      <c r="BJ87">
        <v>141419.27307259606</v>
      </c>
      <c r="BK87">
        <v>176767.50221141285</v>
      </c>
      <c r="BL87">
        <v>176403.23553726258</v>
      </c>
      <c r="BM87">
        <v>255363.7276798446</v>
      </c>
      <c r="BN87">
        <v>176598.31365044275</v>
      </c>
    </row>
    <row r="88" spans="1:66">
      <c r="A88">
        <v>1999</v>
      </c>
      <c r="B88">
        <v>242886.6664906315</v>
      </c>
      <c r="C88">
        <v>213493.53858768466</v>
      </c>
      <c r="D88">
        <v>251601.93705486495</v>
      </c>
      <c r="E88">
        <v>235157.75015904874</v>
      </c>
      <c r="F88">
        <v>364927.06008742767</v>
      </c>
      <c r="G88">
        <v>478799.41792834044</v>
      </c>
      <c r="H88">
        <v>478799.41792834044</v>
      </c>
      <c r="I88">
        <v>422167.87436272245</v>
      </c>
      <c r="J88">
        <v>494650.16246305453</v>
      </c>
      <c r="K88">
        <v>464643.33601184981</v>
      </c>
      <c r="L88">
        <v>724642.30026551476</v>
      </c>
      <c r="M88">
        <v>1628100.9024025861</v>
      </c>
      <c r="N88">
        <v>1628100.9024025861</v>
      </c>
      <c r="O88">
        <v>1486280.4984769518</v>
      </c>
      <c r="P88">
        <v>1695931.3311829255</v>
      </c>
      <c r="Q88">
        <v>1567574.0954464609</v>
      </c>
      <c r="R88">
        <v>2513785.875155753</v>
      </c>
      <c r="S88">
        <v>2612922.2099042833</v>
      </c>
      <c r="T88">
        <v>2612922.2099042833</v>
      </c>
      <c r="U88">
        <v>2435755.9909486468</v>
      </c>
      <c r="V88">
        <v>2748762.4999261876</v>
      </c>
      <c r="W88">
        <v>2494583.4569519865</v>
      </c>
      <c r="X88">
        <v>4044112.2389174933</v>
      </c>
      <c r="Y88">
        <v>7643762.2879578071</v>
      </c>
      <c r="Z88">
        <v>7643762.2879578071</v>
      </c>
      <c r="AA88">
        <v>7369548.0804993398</v>
      </c>
      <c r="AB88">
        <v>8226278.7551805535</v>
      </c>
      <c r="AC88">
        <v>7138673.2571015386</v>
      </c>
      <c r="AD88">
        <v>11975985.814041322</v>
      </c>
      <c r="AE88">
        <v>12071358.236186801</v>
      </c>
      <c r="AF88">
        <v>12071358.236186801</v>
      </c>
      <c r="AG88">
        <v>11649899.80877983</v>
      </c>
      <c r="AH88">
        <v>13082727.365837628</v>
      </c>
      <c r="AI88">
        <v>11163382.647252612</v>
      </c>
      <c r="AJ88">
        <v>18952974.10953743</v>
      </c>
      <c r="AK88">
        <v>34375918.126225829</v>
      </c>
      <c r="AL88">
        <v>34375918.126225829</v>
      </c>
      <c r="AM88">
        <v>33139628.768917158</v>
      </c>
      <c r="AN88">
        <v>37779801.556122057</v>
      </c>
      <c r="AO88">
        <v>31378544.292892996</v>
      </c>
      <c r="AP88">
        <v>54067317.899789676</v>
      </c>
      <c r="AQ88">
        <v>142093919.13521543</v>
      </c>
      <c r="AR88">
        <v>142093919.13521543</v>
      </c>
      <c r="AS88">
        <v>137053302.03827092</v>
      </c>
      <c r="AT88">
        <v>157740586.32711598</v>
      </c>
      <c r="AU88">
        <v>127935622.5839716</v>
      </c>
      <c r="AV88">
        <v>225188914.83514038</v>
      </c>
      <c r="AW88">
        <v>6973.9150529226081</v>
      </c>
      <c r="AX88">
        <v>6973.9150529226081</v>
      </c>
      <c r="AY88">
        <v>4819.2028126468622</v>
      </c>
      <c r="AZ88">
        <v>8553.7116466753723</v>
      </c>
      <c r="BA88">
        <v>5672.1643062476805</v>
      </c>
      <c r="BB88">
        <v>5211.819909340581</v>
      </c>
      <c r="BC88">
        <v>88973.973611525405</v>
      </c>
      <c r="BD88">
        <v>88973.973611525405</v>
      </c>
      <c r="BE88">
        <v>72072.765266655013</v>
      </c>
      <c r="BF88">
        <v>91120.893262858182</v>
      </c>
      <c r="BG88">
        <v>87111.489571558544</v>
      </c>
      <c r="BH88">
        <v>126164.9695242804</v>
      </c>
      <c r="BI88">
        <v>191474.0468097789</v>
      </c>
      <c r="BJ88">
        <v>156139.71833416517</v>
      </c>
      <c r="BK88">
        <v>194329.8702830867</v>
      </c>
      <c r="BL88">
        <v>188910.6461531971</v>
      </c>
      <c r="BM88">
        <v>277356.40654295514</v>
      </c>
      <c r="BN88">
        <v>191474.0468097789</v>
      </c>
    </row>
    <row r="89" spans="1:66">
      <c r="A89">
        <v>2000</v>
      </c>
      <c r="B89">
        <v>249459.29844339273</v>
      </c>
      <c r="C89">
        <v>219548.42987213028</v>
      </c>
      <c r="D89">
        <v>257808.27848526102</v>
      </c>
      <c r="E89">
        <v>241987.22143773589</v>
      </c>
      <c r="F89">
        <v>373213.01047793776</v>
      </c>
      <c r="G89">
        <v>492029.16605523654</v>
      </c>
      <c r="H89">
        <v>492029.16605523654</v>
      </c>
      <c r="I89">
        <v>434766.60819933581</v>
      </c>
      <c r="J89">
        <v>507738.47575443186</v>
      </c>
      <c r="K89">
        <v>477941.51095380919</v>
      </c>
      <c r="L89">
        <v>741413.60722490679</v>
      </c>
      <c r="M89">
        <v>1680751.3112420766</v>
      </c>
      <c r="N89">
        <v>1680751.3112420766</v>
      </c>
      <c r="O89">
        <v>1539771.3913213478</v>
      </c>
      <c r="P89">
        <v>1753482.0658036345</v>
      </c>
      <c r="Q89">
        <v>1615728.1702624164</v>
      </c>
      <c r="R89">
        <v>2587914.3795775464</v>
      </c>
      <c r="S89">
        <v>2710976.1038058866</v>
      </c>
      <c r="T89">
        <v>2710976.1038058866</v>
      </c>
      <c r="U89">
        <v>2530409.1182524986</v>
      </c>
      <c r="V89">
        <v>2857124.0056126909</v>
      </c>
      <c r="W89">
        <v>2580444.3772547971</v>
      </c>
      <c r="X89">
        <v>4188564.3250384796</v>
      </c>
      <c r="Y89">
        <v>8057323.802387435</v>
      </c>
      <c r="Z89">
        <v>8057323.802387435</v>
      </c>
      <c r="AA89">
        <v>7777408.9879145045</v>
      </c>
      <c r="AB89">
        <v>8659100.6862805933</v>
      </c>
      <c r="AC89">
        <v>7524868.6943767006</v>
      </c>
      <c r="AD89">
        <v>12562889.555041866</v>
      </c>
      <c r="AE89">
        <v>12803084.969741307</v>
      </c>
      <c r="AF89">
        <v>12803084.969741307</v>
      </c>
      <c r="AG89">
        <v>12415996.886275472</v>
      </c>
      <c r="AH89">
        <v>13883241.422327233</v>
      </c>
      <c r="AI89">
        <v>11849586.994540242</v>
      </c>
      <c r="AJ89">
        <v>20069280.198081758</v>
      </c>
      <c r="AK89">
        <v>37232778.103439733</v>
      </c>
      <c r="AL89">
        <v>37232778.103439733</v>
      </c>
      <c r="AM89">
        <v>36249431.6309525</v>
      </c>
      <c r="AN89">
        <v>41072561.928476192</v>
      </c>
      <c r="AO89">
        <v>33800053.844344437</v>
      </c>
      <c r="AP89">
        <v>58487701.647748202</v>
      </c>
      <c r="AQ89">
        <v>160073634.21717259</v>
      </c>
      <c r="AR89">
        <v>160073634.21717259</v>
      </c>
      <c r="AS89">
        <v>157475924.93000495</v>
      </c>
      <c r="AT89">
        <v>179458631.33644238</v>
      </c>
      <c r="AU89">
        <v>142754604.6133543</v>
      </c>
      <c r="AV89">
        <v>252446510.56400222</v>
      </c>
      <c r="AW89">
        <v>6889.4308315488915</v>
      </c>
      <c r="AX89">
        <v>6889.4308315488915</v>
      </c>
      <c r="AY89">
        <v>4330.2515449248058</v>
      </c>
      <c r="AZ89">
        <v>7878.0812160902669</v>
      </c>
      <c r="BA89">
        <v>6032.9319216625809</v>
      </c>
      <c r="BB89">
        <v>5012.413730968754</v>
      </c>
      <c r="BC89">
        <v>90426.852576872247</v>
      </c>
      <c r="BD89">
        <v>90426.852576872247</v>
      </c>
      <c r="BE89">
        <v>72856.989711106085</v>
      </c>
      <c r="BF89">
        <v>91622.302116552863</v>
      </c>
      <c r="BG89">
        <v>89349.338234993615</v>
      </c>
      <c r="BH89">
        <v>127135.08057798122</v>
      </c>
      <c r="BI89">
        <v>194848.62975852643</v>
      </c>
      <c r="BJ89">
        <v>158515.41241883262</v>
      </c>
      <c r="BK89">
        <v>196302.57824213113</v>
      </c>
      <c r="BL89">
        <v>193494.84612665739</v>
      </c>
      <c r="BM89">
        <v>279788.4141367469</v>
      </c>
      <c r="BN89">
        <v>194848.62975852643</v>
      </c>
    </row>
    <row r="90" spans="1:66">
      <c r="A90">
        <v>2001</v>
      </c>
      <c r="B90">
        <v>239728.44100274052</v>
      </c>
      <c r="C90">
        <v>204084.61930763288</v>
      </c>
      <c r="D90">
        <v>244775.98228376592</v>
      </c>
      <c r="E90">
        <v>235193.86834535573</v>
      </c>
      <c r="F90">
        <v>355380.24206698878</v>
      </c>
      <c r="G90">
        <v>473149.80609104771</v>
      </c>
      <c r="H90">
        <v>473149.80609104771</v>
      </c>
      <c r="I90">
        <v>404693.41060174245</v>
      </c>
      <c r="J90">
        <v>482489.56752023433</v>
      </c>
      <c r="K90">
        <v>464763.96513864759</v>
      </c>
      <c r="L90">
        <v>706808.23212893622</v>
      </c>
      <c r="M90">
        <v>1592933.1861621949</v>
      </c>
      <c r="N90">
        <v>1592933.1861621949</v>
      </c>
      <c r="O90">
        <v>1404576.7987960759</v>
      </c>
      <c r="P90">
        <v>1639473.2480129367</v>
      </c>
      <c r="Q90">
        <v>1550566.5453533609</v>
      </c>
      <c r="R90">
        <v>2436777.8260363266</v>
      </c>
      <c r="S90">
        <v>2548926.236018036</v>
      </c>
      <c r="T90">
        <v>2548926.236018036</v>
      </c>
      <c r="U90">
        <v>2280161.2224349785</v>
      </c>
      <c r="V90">
        <v>2645903.1200528871</v>
      </c>
      <c r="W90">
        <v>2462835.8881913861</v>
      </c>
      <c r="X90">
        <v>3912403.4474890032</v>
      </c>
      <c r="Y90">
        <v>7511689.0340279732</v>
      </c>
      <c r="Z90">
        <v>7511689.0340279732</v>
      </c>
      <c r="AA90">
        <v>6888080.4777374668</v>
      </c>
      <c r="AB90">
        <v>7927784.2105895607</v>
      </c>
      <c r="AC90">
        <v>7131095.1523847906</v>
      </c>
      <c r="AD90">
        <v>11591465.227682855</v>
      </c>
      <c r="AE90">
        <v>11955197.168982653</v>
      </c>
      <c r="AF90">
        <v>11955197.168982653</v>
      </c>
      <c r="AG90">
        <v>11006452.108302964</v>
      </c>
      <c r="AH90">
        <v>12729641.1015196</v>
      </c>
      <c r="AI90">
        <v>11264871.838122662</v>
      </c>
      <c r="AJ90">
        <v>18507396.008985978</v>
      </c>
      <c r="AK90">
        <v>35276596.155781873</v>
      </c>
      <c r="AL90">
        <v>35276596.155781873</v>
      </c>
      <c r="AM90">
        <v>32410837.477913968</v>
      </c>
      <c r="AN90">
        <v>37928448.36423514</v>
      </c>
      <c r="AO90">
        <v>32908706.238974132</v>
      </c>
      <c r="AP90">
        <v>54663235.87649864</v>
      </c>
      <c r="AQ90">
        <v>157810713.67687777</v>
      </c>
      <c r="AR90">
        <v>157810713.67687777</v>
      </c>
      <c r="AS90">
        <v>144742338.34062141</v>
      </c>
      <c r="AT90">
        <v>171326523.0596762</v>
      </c>
      <c r="AU90">
        <v>145797732.82180524</v>
      </c>
      <c r="AV90">
        <v>243392896.75060695</v>
      </c>
      <c r="AW90">
        <v>6307.0759144333406</v>
      </c>
      <c r="AX90">
        <v>6307.0759144333406</v>
      </c>
      <c r="AY90">
        <v>3475.8280135233376</v>
      </c>
      <c r="AZ90">
        <v>7062.3970472975179</v>
      </c>
      <c r="BA90">
        <v>5623.7715520638349</v>
      </c>
      <c r="BB90">
        <v>3952.2520050414414</v>
      </c>
      <c r="BC90">
        <v>89372.358207245619</v>
      </c>
      <c r="BD90">
        <v>89372.358207245619</v>
      </c>
      <c r="BE90">
        <v>70696.599364472553</v>
      </c>
      <c r="BF90">
        <v>89809.619424969133</v>
      </c>
      <c r="BG90">
        <v>89041.348677799586</v>
      </c>
      <c r="BH90">
        <v>124113.84384817346</v>
      </c>
      <c r="BI90">
        <v>193203.96107326093</v>
      </c>
      <c r="BJ90">
        <v>154722.56355315907</v>
      </c>
      <c r="BK90">
        <v>193243.64739705864</v>
      </c>
      <c r="BL90">
        <v>193313.32008496922</v>
      </c>
      <c r="BM90">
        <v>274315.83365208848</v>
      </c>
      <c r="BN90">
        <v>193203.96107326093</v>
      </c>
    </row>
    <row r="91" spans="1:66">
      <c r="A91">
        <v>2002</v>
      </c>
      <c r="B91">
        <v>227930.41980889058</v>
      </c>
      <c r="C91">
        <v>191317.82400556488</v>
      </c>
      <c r="D91">
        <v>232231.11535079937</v>
      </c>
      <c r="E91">
        <v>224072.95074605645</v>
      </c>
      <c r="F91">
        <v>335605.16755881452</v>
      </c>
      <c r="G91">
        <v>450157.80238632299</v>
      </c>
      <c r="H91">
        <v>450157.80238632299</v>
      </c>
      <c r="I91">
        <v>379961.30951248243</v>
      </c>
      <c r="J91">
        <v>458016.42236787261</v>
      </c>
      <c r="K91">
        <v>443096.04915176943</v>
      </c>
      <c r="L91">
        <v>667861.18368168967</v>
      </c>
      <c r="M91">
        <v>1512280.7280082724</v>
      </c>
      <c r="N91">
        <v>1512280.7280082724</v>
      </c>
      <c r="O91">
        <v>1309686.7344339287</v>
      </c>
      <c r="P91">
        <v>1551462.8393308455</v>
      </c>
      <c r="Q91">
        <v>1476912.363685498</v>
      </c>
      <c r="R91">
        <v>2302306.7857285924</v>
      </c>
      <c r="S91">
        <v>2401418.0091890451</v>
      </c>
      <c r="T91">
        <v>2401418.0091890451</v>
      </c>
      <c r="U91">
        <v>2111204.1040799515</v>
      </c>
      <c r="V91">
        <v>2487081.1233727699</v>
      </c>
      <c r="W91">
        <v>2325846.0309373564</v>
      </c>
      <c r="X91">
        <v>3673553.4710141066</v>
      </c>
      <c r="Y91">
        <v>6873959.8348510498</v>
      </c>
      <c r="Z91">
        <v>6873959.8348510498</v>
      </c>
      <c r="AA91">
        <v>6173271.14202308</v>
      </c>
      <c r="AB91">
        <v>7251876.6428190414</v>
      </c>
      <c r="AC91">
        <v>6535035.5306794671</v>
      </c>
      <c r="AD91">
        <v>10596074.543873187</v>
      </c>
      <c r="AE91">
        <v>10832124.334748572</v>
      </c>
      <c r="AF91">
        <v>10832124.334748572</v>
      </c>
      <c r="AG91">
        <v>9734328.6806473415</v>
      </c>
      <c r="AH91">
        <v>11546399.513297932</v>
      </c>
      <c r="AI91">
        <v>10179423.442838466</v>
      </c>
      <c r="AJ91">
        <v>16667116.800701961</v>
      </c>
      <c r="AK91">
        <v>30933065.837497197</v>
      </c>
      <c r="AL91">
        <v>30933065.837497197</v>
      </c>
      <c r="AM91">
        <v>27712137.618624397</v>
      </c>
      <c r="AN91">
        <v>33609776.903950311</v>
      </c>
      <c r="AO91">
        <v>28522017.5309011</v>
      </c>
      <c r="AP91">
        <v>47828225.771575734</v>
      </c>
      <c r="AQ91">
        <v>135024245.00599632</v>
      </c>
      <c r="AR91">
        <v>135024245.00599632</v>
      </c>
      <c r="AS91">
        <v>120646062.94728218</v>
      </c>
      <c r="AT91">
        <v>151255999.28923982</v>
      </c>
      <c r="AU91">
        <v>120347791.66469845</v>
      </c>
      <c r="AV91">
        <v>206829545.08168602</v>
      </c>
      <c r="AW91">
        <v>5703.03723145817</v>
      </c>
      <c r="AX91">
        <v>5703.03723145817</v>
      </c>
      <c r="AY91">
        <v>2674.3384986474102</v>
      </c>
      <c r="AZ91">
        <v>6445.8083337261296</v>
      </c>
      <c r="BA91">
        <v>5049.8523403434638</v>
      </c>
      <c r="BB91">
        <v>3349.1514359393395</v>
      </c>
      <c r="BC91">
        <v>85224.830008959281</v>
      </c>
      <c r="BD91">
        <v>85224.830008959281</v>
      </c>
      <c r="BE91">
        <v>67054.611735746701</v>
      </c>
      <c r="BF91">
        <v>85649.812686349818</v>
      </c>
      <c r="BG91">
        <v>84868.571530562971</v>
      </c>
      <c r="BH91">
        <v>117082.76553995027</v>
      </c>
      <c r="BI91">
        <v>184627.07098083565</v>
      </c>
      <c r="BJ91">
        <v>147529.95328212084</v>
      </c>
      <c r="BK91">
        <v>184654.81812712943</v>
      </c>
      <c r="BL91">
        <v>184641.97051833727</v>
      </c>
      <c r="BM91">
        <v>259249.78316996389</v>
      </c>
      <c r="BN91">
        <v>184627.07098083565</v>
      </c>
    </row>
    <row r="92" spans="1:66">
      <c r="A92">
        <v>2003</v>
      </c>
      <c r="B92">
        <v>232840.69748694313</v>
      </c>
      <c r="C92">
        <v>196235.68355287294</v>
      </c>
      <c r="D92">
        <v>236894.31969631783</v>
      </c>
      <c r="E92">
        <v>229193.2087731674</v>
      </c>
      <c r="F92">
        <v>341631.42377322383</v>
      </c>
      <c r="G92">
        <v>460545.91989542969</v>
      </c>
      <c r="H92">
        <v>460545.91989542969</v>
      </c>
      <c r="I92">
        <v>390550.11198828946</v>
      </c>
      <c r="J92">
        <v>468088.30263466324</v>
      </c>
      <c r="K92">
        <v>453755.83229751297</v>
      </c>
      <c r="L92">
        <v>680426.81948221487</v>
      </c>
      <c r="M92">
        <v>1549758.1257276789</v>
      </c>
      <c r="N92">
        <v>1549758.1257276789</v>
      </c>
      <c r="O92">
        <v>1348049.8171065683</v>
      </c>
      <c r="P92">
        <v>1592856.2232142447</v>
      </c>
      <c r="Q92">
        <v>1510393.1998976166</v>
      </c>
      <c r="R92">
        <v>2351464.1479660417</v>
      </c>
      <c r="S92">
        <v>2463785.3668815554</v>
      </c>
      <c r="T92">
        <v>2463785.3668815554</v>
      </c>
      <c r="U92">
        <v>2164461.6292403005</v>
      </c>
      <c r="V92">
        <v>2558579.4293563906</v>
      </c>
      <c r="W92">
        <v>2377745.0010804432</v>
      </c>
      <c r="X92">
        <v>3753460.1825185358</v>
      </c>
      <c r="Y92">
        <v>7060431.6512669995</v>
      </c>
      <c r="Z92">
        <v>7060431.6512669995</v>
      </c>
      <c r="AA92">
        <v>6331285.8222324476</v>
      </c>
      <c r="AB92">
        <v>7512868.1455995282</v>
      </c>
      <c r="AC92">
        <v>6656325.0259059584</v>
      </c>
      <c r="AD92">
        <v>10872564.172266204</v>
      </c>
      <c r="AE92">
        <v>11096816.887223814</v>
      </c>
      <c r="AF92">
        <v>11096816.887223814</v>
      </c>
      <c r="AG92">
        <v>9963366.800216388</v>
      </c>
      <c r="AH92">
        <v>11932377.523387196</v>
      </c>
      <c r="AI92">
        <v>10344115.83300502</v>
      </c>
      <c r="AJ92">
        <v>17075898.236910637</v>
      </c>
      <c r="AK92">
        <v>31695699.776572727</v>
      </c>
      <c r="AL92">
        <v>31695699.776572727</v>
      </c>
      <c r="AM92">
        <v>28739843.682171084</v>
      </c>
      <c r="AN92">
        <v>34692223.582213745</v>
      </c>
      <c r="AO92">
        <v>28992094.381372686</v>
      </c>
      <c r="AP92">
        <v>49208230.751533002</v>
      </c>
      <c r="AQ92">
        <v>141876192.11706045</v>
      </c>
      <c r="AR92">
        <v>141876192.11706045</v>
      </c>
      <c r="AS92">
        <v>128581455.93374434</v>
      </c>
      <c r="AT92">
        <v>160646977.89097133</v>
      </c>
      <c r="AU92">
        <v>124984979.0525765</v>
      </c>
      <c r="AV92">
        <v>217497626.79982027</v>
      </c>
      <c r="AW92">
        <v>5135.4750784566113</v>
      </c>
      <c r="AX92">
        <v>5135.4750784566113</v>
      </c>
      <c r="AY92">
        <v>1921.2551174564337</v>
      </c>
      <c r="AZ92">
        <v>5700.3367579725045</v>
      </c>
      <c r="BA92">
        <v>4630.585248821817</v>
      </c>
      <c r="BB92">
        <v>2836.0280642328412</v>
      </c>
      <c r="BC92">
        <v>86516.538793528016</v>
      </c>
      <c r="BD92">
        <v>86516.538793528016</v>
      </c>
      <c r="BE92">
        <v>68256.335380240082</v>
      </c>
      <c r="BF92">
        <v>86231.885972103788</v>
      </c>
      <c r="BG92">
        <v>86837.654203784143</v>
      </c>
      <c r="BH92">
        <v>118316.67664068853</v>
      </c>
      <c r="BI92">
        <v>188242.86843736729</v>
      </c>
      <c r="BJ92">
        <v>151175.18570871965</v>
      </c>
      <c r="BK92">
        <v>186896.32248976789</v>
      </c>
      <c r="BL92">
        <v>189596.49039748704</v>
      </c>
      <c r="BM92">
        <v>262667.48736125813</v>
      </c>
      <c r="BN92">
        <v>188242.86843736729</v>
      </c>
    </row>
    <row r="93" spans="1:66">
      <c r="A93">
        <v>2004</v>
      </c>
      <c r="B93">
        <v>257750.5078350718</v>
      </c>
      <c r="C93">
        <v>217524.854709757</v>
      </c>
      <c r="D93">
        <v>264261.83978798811</v>
      </c>
      <c r="E93">
        <v>251840.45057038445</v>
      </c>
      <c r="F93">
        <v>376880.52422300016</v>
      </c>
      <c r="G93">
        <v>509763.53281511745</v>
      </c>
      <c r="H93">
        <v>509763.53281511745</v>
      </c>
      <c r="I93">
        <v>432925.06339845218</v>
      </c>
      <c r="J93">
        <v>521962.34784662363</v>
      </c>
      <c r="K93">
        <v>498669.86049379903</v>
      </c>
      <c r="L93">
        <v>750420.10622070101</v>
      </c>
      <c r="M93">
        <v>1736460.0370505864</v>
      </c>
      <c r="N93">
        <v>1736460.0370505864</v>
      </c>
      <c r="O93">
        <v>1511781.75315715</v>
      </c>
      <c r="P93">
        <v>1799064.5944585167</v>
      </c>
      <c r="Q93">
        <v>1679899.0262123155</v>
      </c>
      <c r="R93">
        <v>2624668.169103506</v>
      </c>
      <c r="S93">
        <v>2783670.2600401342</v>
      </c>
      <c r="T93">
        <v>2783670.2600401342</v>
      </c>
      <c r="U93">
        <v>2451893.0827728435</v>
      </c>
      <c r="V93">
        <v>2915468.904931325</v>
      </c>
      <c r="W93">
        <v>2665220.6962974598</v>
      </c>
      <c r="X93">
        <v>4223106.6432775818</v>
      </c>
      <c r="Y93">
        <v>8112950.36314217</v>
      </c>
      <c r="Z93">
        <v>8112950.36314217</v>
      </c>
      <c r="AA93">
        <v>7331354.7209364092</v>
      </c>
      <c r="AB93">
        <v>8735740.8373235539</v>
      </c>
      <c r="AC93">
        <v>7550648.5860859537</v>
      </c>
      <c r="AD93">
        <v>12462538.44015532</v>
      </c>
      <c r="AE93">
        <v>12868306.119300898</v>
      </c>
      <c r="AF93">
        <v>12868306.119300898</v>
      </c>
      <c r="AG93">
        <v>11668937.760216821</v>
      </c>
      <c r="AH93">
        <v>14030239.561818575</v>
      </c>
      <c r="AI93">
        <v>11833292.589910472</v>
      </c>
      <c r="AJ93">
        <v>19795790.073924169</v>
      </c>
      <c r="AK93">
        <v>37570793.217833534</v>
      </c>
      <c r="AL93">
        <v>37570793.217833534</v>
      </c>
      <c r="AM93">
        <v>34234975.132091388</v>
      </c>
      <c r="AN93">
        <v>41741061.492941372</v>
      </c>
      <c r="AO93">
        <v>33775305.450087629</v>
      </c>
      <c r="AP93">
        <v>57790707.855472222</v>
      </c>
      <c r="AQ93">
        <v>168366242.18801755</v>
      </c>
      <c r="AR93">
        <v>168366242.18801755</v>
      </c>
      <c r="AS93">
        <v>155201015.32613546</v>
      </c>
      <c r="AT93">
        <v>192848871.02027401</v>
      </c>
      <c r="AU93">
        <v>146535975.32719851</v>
      </c>
      <c r="AV93">
        <v>259659689.53194463</v>
      </c>
      <c r="AW93">
        <v>5737.48285502614</v>
      </c>
      <c r="AX93">
        <v>5737.48285502614</v>
      </c>
      <c r="AY93">
        <v>2124.6460210617647</v>
      </c>
      <c r="AZ93">
        <v>6561.3317293526416</v>
      </c>
      <c r="BA93">
        <v>5011.0406469698892</v>
      </c>
      <c r="BB93">
        <v>3340.9422252993586</v>
      </c>
      <c r="BC93">
        <v>93449.449033347933</v>
      </c>
      <c r="BD93">
        <v>93449.449033347933</v>
      </c>
      <c r="BE93">
        <v>73718.532660046621</v>
      </c>
      <c r="BF93">
        <v>93728.20038015164</v>
      </c>
      <c r="BG93">
        <v>93167.275499058727</v>
      </c>
      <c r="BH93">
        <v>127126.34145849958</v>
      </c>
      <c r="BI93">
        <v>203089.40675625019</v>
      </c>
      <c r="BJ93">
        <v>163210.89095877769</v>
      </c>
      <c r="BK93">
        <v>202686.78619365042</v>
      </c>
      <c r="BL93">
        <v>203362.56906416977</v>
      </c>
      <c r="BM93">
        <v>281858.09049999987</v>
      </c>
      <c r="BN93">
        <v>203089.40675625019</v>
      </c>
    </row>
    <row r="94" spans="1:66">
      <c r="A94">
        <v>2005</v>
      </c>
      <c r="B94">
        <v>279870.83907344152</v>
      </c>
      <c r="C94">
        <v>237813.39407363016</v>
      </c>
      <c r="D94">
        <v>286963.19510074757</v>
      </c>
      <c r="E94">
        <v>273425.53805455734</v>
      </c>
      <c r="F94">
        <v>408459.64809368458</v>
      </c>
      <c r="G94">
        <v>553440.6700966499</v>
      </c>
      <c r="H94">
        <v>553440.6700966499</v>
      </c>
      <c r="I94">
        <v>473227.06758466555</v>
      </c>
      <c r="J94">
        <v>567014.88102183887</v>
      </c>
      <c r="K94">
        <v>541106.92924483982</v>
      </c>
      <c r="L94">
        <v>813272.52845215518</v>
      </c>
      <c r="M94">
        <v>1886828.8050967022</v>
      </c>
      <c r="N94">
        <v>1886828.8050967022</v>
      </c>
      <c r="O94">
        <v>1660576.6590015444</v>
      </c>
      <c r="P94">
        <v>1957830.8880772658</v>
      </c>
      <c r="Q94">
        <v>1821745.7618760839</v>
      </c>
      <c r="R94">
        <v>2853908.9963093232</v>
      </c>
      <c r="S94">
        <v>3030760.1500280057</v>
      </c>
      <c r="T94">
        <v>3030760.1500280057</v>
      </c>
      <c r="U94">
        <v>2696697.1487082015</v>
      </c>
      <c r="V94">
        <v>3177333.8604352316</v>
      </c>
      <c r="W94">
        <v>2899140.8493650965</v>
      </c>
      <c r="X94">
        <v>4602030.9399357028</v>
      </c>
      <c r="Y94">
        <v>8982907.5269253105</v>
      </c>
      <c r="Z94">
        <v>8982907.5269253105</v>
      </c>
      <c r="AA94">
        <v>8143041.8499672264</v>
      </c>
      <c r="AB94">
        <v>9674718.380985897</v>
      </c>
      <c r="AC94">
        <v>8359353.1860138718</v>
      </c>
      <c r="AD94">
        <v>13736308.154430369</v>
      </c>
      <c r="AE94">
        <v>14366550.913984779</v>
      </c>
      <c r="AF94">
        <v>14366550.913984779</v>
      </c>
      <c r="AG94">
        <v>13059798.695178479</v>
      </c>
      <c r="AH94">
        <v>15651955.938770654</v>
      </c>
      <c r="AI94">
        <v>13213021.681990458</v>
      </c>
      <c r="AJ94">
        <v>22041192.993857317</v>
      </c>
      <c r="AK94">
        <v>42658463.572248183</v>
      </c>
      <c r="AL94">
        <v>42658463.572248183</v>
      </c>
      <c r="AM94">
        <v>38908615.539034642</v>
      </c>
      <c r="AN94">
        <v>47629508.506231532</v>
      </c>
      <c r="AO94">
        <v>38197720.459468856</v>
      </c>
      <c r="AP94">
        <v>65545935.567525685</v>
      </c>
      <c r="AQ94">
        <v>193576165.70528781</v>
      </c>
      <c r="AR94">
        <v>193576165.70528781</v>
      </c>
      <c r="AS94">
        <v>176409969.31066793</v>
      </c>
      <c r="AT94">
        <v>226415398.52218649</v>
      </c>
      <c r="AU94">
        <v>163514918.52201217</v>
      </c>
      <c r="AV94">
        <v>296630828.64550924</v>
      </c>
      <c r="AW94">
        <v>6301.0080502330338</v>
      </c>
      <c r="AX94">
        <v>6301.0080502330338</v>
      </c>
      <c r="AY94">
        <v>2399.7205625947545</v>
      </c>
      <c r="AZ94">
        <v>6911.509179656201</v>
      </c>
      <c r="BA94">
        <v>5744.1468642747286</v>
      </c>
      <c r="BB94">
        <v>3646.7677352139517</v>
      </c>
      <c r="BC94">
        <v>101319.95395974584</v>
      </c>
      <c r="BD94">
        <v>101319.95395974584</v>
      </c>
      <c r="BE94">
        <v>79728.586859417439</v>
      </c>
      <c r="BF94">
        <v>101311.22921446769</v>
      </c>
      <c r="BG94">
        <v>101389.95762994324</v>
      </c>
      <c r="BH94">
        <v>136743.05384750245</v>
      </c>
      <c r="BI94">
        <v>220093.63634663681</v>
      </c>
      <c r="BJ94">
        <v>176389.66973044584</v>
      </c>
      <c r="BK94">
        <v>219310.87925798204</v>
      </c>
      <c r="BL94">
        <v>220947.22108702891</v>
      </c>
      <c r="BM94">
        <v>303113.41148786305</v>
      </c>
      <c r="BN94">
        <v>220093.63634663681</v>
      </c>
    </row>
    <row r="95" spans="1:66">
      <c r="A95">
        <v>2006</v>
      </c>
      <c r="B95">
        <v>293304.20354458975</v>
      </c>
      <c r="C95">
        <v>248983.47479825921</v>
      </c>
      <c r="D95">
        <v>300725.6488013381</v>
      </c>
      <c r="E95">
        <v>286559.84845002845</v>
      </c>
      <c r="F95">
        <v>425895.39035689301</v>
      </c>
      <c r="G95">
        <v>581431.30577436811</v>
      </c>
      <c r="H95">
        <v>581431.30577436811</v>
      </c>
      <c r="I95">
        <v>496939.31782792136</v>
      </c>
      <c r="J95">
        <v>595688.51469411666</v>
      </c>
      <c r="K95">
        <v>568460.39544740284</v>
      </c>
      <c r="L95">
        <v>849849.16108295158</v>
      </c>
      <c r="M95">
        <v>1993778.9286285001</v>
      </c>
      <c r="N95">
        <v>1993778.9286285001</v>
      </c>
      <c r="O95">
        <v>1757737.8899841434</v>
      </c>
      <c r="P95">
        <v>2071950.3879543042</v>
      </c>
      <c r="Q95">
        <v>1922878.2798029415</v>
      </c>
      <c r="R95">
        <v>2999084.0760570043</v>
      </c>
      <c r="S95">
        <v>3220819.8064996791</v>
      </c>
      <c r="T95">
        <v>3220819.8064996791</v>
      </c>
      <c r="U95">
        <v>2869916.8437896324</v>
      </c>
      <c r="V95">
        <v>3382706.5686896495</v>
      </c>
      <c r="W95">
        <v>3075110.6093004993</v>
      </c>
      <c r="X95">
        <v>4870666.8762220191</v>
      </c>
      <c r="Y95">
        <v>9629207.5740040578</v>
      </c>
      <c r="Z95">
        <v>9629207.5740040578</v>
      </c>
      <c r="AA95">
        <v>8743741.0398880728</v>
      </c>
      <c r="AB95">
        <v>10390454.116483685</v>
      </c>
      <c r="AC95">
        <v>8948023.7191389073</v>
      </c>
      <c r="AD95">
        <v>14700638.196718119</v>
      </c>
      <c r="AE95">
        <v>15439277.154801004</v>
      </c>
      <c r="AF95">
        <v>15439277.154801004</v>
      </c>
      <c r="AG95">
        <v>14039334.596265562</v>
      </c>
      <c r="AH95">
        <v>16844342.571604662</v>
      </c>
      <c r="AI95">
        <v>14175673.759770626</v>
      </c>
      <c r="AJ95">
        <v>23613548.419338945</v>
      </c>
      <c r="AK95">
        <v>45942036.467584491</v>
      </c>
      <c r="AL95">
        <v>45942036.467584491</v>
      </c>
      <c r="AM95">
        <v>41838039.46825745</v>
      </c>
      <c r="AN95">
        <v>51124198.3441737</v>
      </c>
      <c r="AO95">
        <v>41125079.55039981</v>
      </c>
      <c r="AP95">
        <v>70278822.483749673</v>
      </c>
      <c r="AQ95">
        <v>209398074.43445125</v>
      </c>
      <c r="AR95">
        <v>209398074.43445125</v>
      </c>
      <c r="AS95">
        <v>191756833.17320931</v>
      </c>
      <c r="AT95">
        <v>240723057.08824086</v>
      </c>
      <c r="AU95">
        <v>180108417.56131017</v>
      </c>
      <c r="AV95">
        <v>319750378.54643244</v>
      </c>
      <c r="AW95">
        <v>5177.1013148113216</v>
      </c>
      <c r="AX95">
        <v>5177.1013148113216</v>
      </c>
      <c r="AY95">
        <v>1027.6317685970041</v>
      </c>
      <c r="AZ95">
        <v>5762.7829085595777</v>
      </c>
      <c r="BA95">
        <v>4659.3014526541174</v>
      </c>
      <c r="BB95">
        <v>1941.619630834497</v>
      </c>
      <c r="BC95">
        <v>104362.56742415522</v>
      </c>
      <c r="BD95">
        <v>104362.56742415522</v>
      </c>
      <c r="BE95">
        <v>81344.095333160949</v>
      </c>
      <c r="BF95">
        <v>103922.90000656409</v>
      </c>
      <c r="BG95">
        <v>104746.68941081593</v>
      </c>
      <c r="BH95">
        <v>139985.53639021402</v>
      </c>
      <c r="BI95">
        <v>228344.40006083509</v>
      </c>
      <c r="BJ95">
        <v>181739.67478886584</v>
      </c>
      <c r="BK95">
        <v>226623.04637906968</v>
      </c>
      <c r="BL95">
        <v>229855.92435851815</v>
      </c>
      <c r="BM95">
        <v>312540.43233943841</v>
      </c>
      <c r="BN95">
        <v>228344.40006083509</v>
      </c>
    </row>
    <row r="96" spans="1:66">
      <c r="A96">
        <v>2007</v>
      </c>
      <c r="B96">
        <v>290613.41228298849</v>
      </c>
      <c r="C96">
        <v>242556.08846255954</v>
      </c>
      <c r="D96">
        <v>297808.27141226956</v>
      </c>
      <c r="E96">
        <v>284028.36304415693</v>
      </c>
      <c r="F96">
        <v>423085.70951303374</v>
      </c>
      <c r="G96">
        <v>579292.55625256966</v>
      </c>
      <c r="H96">
        <v>579292.55625256966</v>
      </c>
      <c r="I96">
        <v>488942.85659901984</v>
      </c>
      <c r="J96">
        <v>593472.2768782815</v>
      </c>
      <c r="K96">
        <v>566304.74219122052</v>
      </c>
      <c r="L96">
        <v>848119.25910072867</v>
      </c>
      <c r="M96">
        <v>2006254.3572479244</v>
      </c>
      <c r="N96">
        <v>2006254.3572479244</v>
      </c>
      <c r="O96">
        <v>1758971.7023118874</v>
      </c>
      <c r="P96">
        <v>2088365.1273916105</v>
      </c>
      <c r="Q96">
        <v>1931210.1036026967</v>
      </c>
      <c r="R96">
        <v>3024266.027943226</v>
      </c>
      <c r="S96">
        <v>3257454.3138423632</v>
      </c>
      <c r="T96">
        <v>3257454.3138423632</v>
      </c>
      <c r="U96">
        <v>2888291.6712481505</v>
      </c>
      <c r="V96">
        <v>3423268.9078014386</v>
      </c>
      <c r="W96">
        <v>3106933.7307003406</v>
      </c>
      <c r="X96">
        <v>4933860.0499424087</v>
      </c>
      <c r="Y96">
        <v>9869337.0519310124</v>
      </c>
      <c r="Z96">
        <v>9869337.0519310124</v>
      </c>
      <c r="AA96">
        <v>8937036.6580898818</v>
      </c>
      <c r="AB96">
        <v>10642952.744979553</v>
      </c>
      <c r="AC96">
        <v>9168398.4513822179</v>
      </c>
      <c r="AD96">
        <v>15075826.078326095</v>
      </c>
      <c r="AE96">
        <v>15896103.018947091</v>
      </c>
      <c r="AF96">
        <v>15896103.018947091</v>
      </c>
      <c r="AG96">
        <v>14415625.459924318</v>
      </c>
      <c r="AH96">
        <v>17342648.055790383</v>
      </c>
      <c r="AI96">
        <v>14587785.896689773</v>
      </c>
      <c r="AJ96">
        <v>24316840.433779061</v>
      </c>
      <c r="AK96">
        <v>48301156.472361878</v>
      </c>
      <c r="AL96">
        <v>48301156.472361878</v>
      </c>
      <c r="AM96">
        <v>43800151.221420288</v>
      </c>
      <c r="AN96">
        <v>54015671.016651593</v>
      </c>
      <c r="AO96">
        <v>43095538.371835694</v>
      </c>
      <c r="AP96">
        <v>73696869.345477685</v>
      </c>
      <c r="AQ96">
        <v>230115219.65368113</v>
      </c>
      <c r="AR96">
        <v>230115219.65368113</v>
      </c>
      <c r="AS96">
        <v>209500844.0971106</v>
      </c>
      <c r="AT96">
        <v>266913149.18900269</v>
      </c>
      <c r="AU96">
        <v>195887964.54548937</v>
      </c>
      <c r="AV96">
        <v>351638067.74988627</v>
      </c>
      <c r="AW96">
        <v>1934.2683134074327</v>
      </c>
      <c r="AX96">
        <v>1934.2683134074327</v>
      </c>
      <c r="AY96">
        <v>-3830.6796739007927</v>
      </c>
      <c r="AZ96">
        <v>2144.2659462577249</v>
      </c>
      <c r="BA96">
        <v>1751.9838970933949</v>
      </c>
      <c r="BB96">
        <v>-1947.8400746611878</v>
      </c>
      <c r="BC96">
        <v>99986.640620217848</v>
      </c>
      <c r="BD96">
        <v>99986.640620217848</v>
      </c>
      <c r="BE96">
        <v>74065.464701523102</v>
      </c>
      <c r="BF96">
        <v>98857.509636787217</v>
      </c>
      <c r="BG96">
        <v>101008.16964876365</v>
      </c>
      <c r="BH96">
        <v>134065.67413190124</v>
      </c>
      <c r="BI96">
        <v>222552.10600373091</v>
      </c>
      <c r="BJ96">
        <v>171435.64517080301</v>
      </c>
      <c r="BK96">
        <v>219749.06424994912</v>
      </c>
      <c r="BL96">
        <v>225078.40183835145</v>
      </c>
      <c r="BM96">
        <v>304082.56689010427</v>
      </c>
      <c r="BN96">
        <v>222552.10600373091</v>
      </c>
    </row>
    <row r="97" spans="1:66">
      <c r="A97">
        <v>2008</v>
      </c>
      <c r="B97">
        <v>250572.63925683746</v>
      </c>
      <c r="C97">
        <v>203986.6834109601</v>
      </c>
      <c r="D97">
        <v>255811.2839892898</v>
      </c>
      <c r="E97">
        <v>245748.62865993721</v>
      </c>
      <c r="F97">
        <v>362657.3379864638</v>
      </c>
      <c r="G97">
        <v>506238.15373778983</v>
      </c>
      <c r="H97">
        <v>506238.15373778983</v>
      </c>
      <c r="I97">
        <v>417978.94703818159</v>
      </c>
      <c r="J97">
        <v>516554.02452684869</v>
      </c>
      <c r="K97">
        <v>496730.31539054104</v>
      </c>
      <c r="L97">
        <v>735175.35915021133</v>
      </c>
      <c r="M97">
        <v>1804109.1845160038</v>
      </c>
      <c r="N97">
        <v>1804109.1845160038</v>
      </c>
      <c r="O97">
        <v>1550077.8626728994</v>
      </c>
      <c r="P97">
        <v>1866604.5409046276</v>
      </c>
      <c r="Q97">
        <v>1746537.3778577552</v>
      </c>
      <c r="R97">
        <v>2697547.5254456755</v>
      </c>
      <c r="S97">
        <v>2947043.395839035</v>
      </c>
      <c r="T97">
        <v>2947043.395839035</v>
      </c>
      <c r="U97">
        <v>2573606.6355217053</v>
      </c>
      <c r="V97">
        <v>3079361.0027065305</v>
      </c>
      <c r="W97">
        <v>2825942.6453106431</v>
      </c>
      <c r="X97">
        <v>4427970.8666174551</v>
      </c>
      <c r="Y97">
        <v>9043407.3758098315</v>
      </c>
      <c r="Z97">
        <v>9043407.3758098315</v>
      </c>
      <c r="AA97">
        <v>8098809.8789680321</v>
      </c>
      <c r="AB97">
        <v>9678968.7759429533</v>
      </c>
      <c r="AC97">
        <v>8463726.5822847635</v>
      </c>
      <c r="AD97">
        <v>13684637.060811667</v>
      </c>
      <c r="AE97">
        <v>14634385.828058375</v>
      </c>
      <c r="AF97">
        <v>14634385.828058375</v>
      </c>
      <c r="AG97">
        <v>13155618.859080736</v>
      </c>
      <c r="AH97">
        <v>15814727.851867201</v>
      </c>
      <c r="AI97">
        <v>13558887.878420889</v>
      </c>
      <c r="AJ97">
        <v>22216306.871941205</v>
      </c>
      <c r="AK97">
        <v>44706100.500273533</v>
      </c>
      <c r="AL97">
        <v>44706100.500273533</v>
      </c>
      <c r="AM97">
        <v>40288891.647931308</v>
      </c>
      <c r="AN97">
        <v>49495708.801008351</v>
      </c>
      <c r="AO97">
        <v>40299706.049857557</v>
      </c>
      <c r="AP97">
        <v>67846452.299160853</v>
      </c>
      <c r="AQ97">
        <v>216490658.72796059</v>
      </c>
      <c r="AR97">
        <v>216490658.72796059</v>
      </c>
      <c r="AS97">
        <v>197396786.27022165</v>
      </c>
      <c r="AT97">
        <v>248335543.40703097</v>
      </c>
      <c r="AU97">
        <v>187407184.21451694</v>
      </c>
      <c r="AV97">
        <v>326365960.08373439</v>
      </c>
      <c r="AW97">
        <v>-5092.8752241149268</v>
      </c>
      <c r="AX97">
        <v>-5092.8752241149268</v>
      </c>
      <c r="AY97">
        <v>-10005.580216261375</v>
      </c>
      <c r="AZ97">
        <v>-4931.4565482690696</v>
      </c>
      <c r="BA97">
        <v>-5233.0580706665714</v>
      </c>
      <c r="BB97">
        <v>-9860.6831772837722</v>
      </c>
      <c r="BC97">
        <v>77957.467561374477</v>
      </c>
      <c r="BD97">
        <v>77957.467561374477</v>
      </c>
      <c r="BE97">
        <v>54420.996826300165</v>
      </c>
      <c r="BF97">
        <v>76834.25544314117</v>
      </c>
      <c r="BG97">
        <v>78994.323193513002</v>
      </c>
      <c r="BH97">
        <v>103225.09493544025</v>
      </c>
      <c r="BI97">
        <v>181770.39604323619</v>
      </c>
      <c r="BJ97">
        <v>134954.21812950209</v>
      </c>
      <c r="BK97">
        <v>179041.39543240398</v>
      </c>
      <c r="BL97">
        <v>184278.5497737375</v>
      </c>
      <c r="BM97">
        <v>244582.31757634526</v>
      </c>
      <c r="BN97">
        <v>181770.39604323619</v>
      </c>
    </row>
    <row r="98" spans="1:66">
      <c r="A98">
        <v>2009</v>
      </c>
      <c r="B98">
        <v>222315.13185573983</v>
      </c>
      <c r="C98">
        <v>175355.24266460605</v>
      </c>
      <c r="D98">
        <v>225028.10329507952</v>
      </c>
      <c r="E98">
        <v>219813.53328158599</v>
      </c>
      <c r="F98">
        <v>322981.55498006486</v>
      </c>
      <c r="G98">
        <v>452022.79266385222</v>
      </c>
      <c r="H98">
        <v>452022.79266385222</v>
      </c>
      <c r="I98">
        <v>362877.39398973138</v>
      </c>
      <c r="J98">
        <v>457641.78437701036</v>
      </c>
      <c r="K98">
        <v>446847.2318655834</v>
      </c>
      <c r="L98">
        <v>658204.62513097329</v>
      </c>
      <c r="M98">
        <v>1617719.0932750376</v>
      </c>
      <c r="N98">
        <v>1617719.0932750376</v>
      </c>
      <c r="O98">
        <v>1348044.0162487952</v>
      </c>
      <c r="P98">
        <v>1657534.0794467623</v>
      </c>
      <c r="Q98">
        <v>1581154.6923177906</v>
      </c>
      <c r="R98">
        <v>2427326.0591349113</v>
      </c>
      <c r="S98">
        <v>2637329.2669205354</v>
      </c>
      <c r="T98">
        <v>2637329.2669205354</v>
      </c>
      <c r="U98">
        <v>2230830.8618554897</v>
      </c>
      <c r="V98">
        <v>2724997.2563505955</v>
      </c>
      <c r="W98">
        <v>2556423.9444246697</v>
      </c>
      <c r="X98">
        <v>3972801.9520963347</v>
      </c>
      <c r="Y98">
        <v>8036488.5022044741</v>
      </c>
      <c r="Z98">
        <v>8036488.5022044741</v>
      </c>
      <c r="AA98">
        <v>6972992.305443109</v>
      </c>
      <c r="AB98">
        <v>8493852.1088256873</v>
      </c>
      <c r="AC98">
        <v>7619410.9915971728</v>
      </c>
      <c r="AD98">
        <v>12183929.053492321</v>
      </c>
      <c r="AE98">
        <v>13010034.163644176</v>
      </c>
      <c r="AF98">
        <v>13010034.163644176</v>
      </c>
      <c r="AG98">
        <v>11343478.330528751</v>
      </c>
      <c r="AH98">
        <v>13870368.015851069</v>
      </c>
      <c r="AI98">
        <v>12226897.006789902</v>
      </c>
      <c r="AJ98">
        <v>19721820.93723435</v>
      </c>
      <c r="AK98">
        <v>40044582.269308604</v>
      </c>
      <c r="AL98">
        <v>40044582.269308604</v>
      </c>
      <c r="AM98">
        <v>35037942.022274695</v>
      </c>
      <c r="AN98">
        <v>43713395.051794454</v>
      </c>
      <c r="AO98">
        <v>36691435.965246029</v>
      </c>
      <c r="AP98">
        <v>60683108.17330458</v>
      </c>
      <c r="AQ98">
        <v>204963610.84439918</v>
      </c>
      <c r="AR98">
        <v>204963610.84439918</v>
      </c>
      <c r="AS98">
        <v>180212377.51555818</v>
      </c>
      <c r="AT98">
        <v>230136868.19772369</v>
      </c>
      <c r="AU98">
        <v>181763921.65154752</v>
      </c>
      <c r="AV98">
        <v>309367870.60671049</v>
      </c>
      <c r="AW98">
        <v>-7392.5289523725251</v>
      </c>
      <c r="AX98">
        <v>-7392.5289523725251</v>
      </c>
      <c r="AY98">
        <v>-12166.908660519224</v>
      </c>
      <c r="AZ98">
        <v>-7585.5777868513487</v>
      </c>
      <c r="BA98">
        <v>-7220.1653024114139</v>
      </c>
      <c r="BB98">
        <v>-12241.515170843593</v>
      </c>
      <c r="BC98">
        <v>67270.247253595619</v>
      </c>
      <c r="BD98">
        <v>67270.247253595619</v>
      </c>
      <c r="BE98">
        <v>45056.490044140606</v>
      </c>
      <c r="BF98">
        <v>65860.772611559209</v>
      </c>
      <c r="BG98">
        <v>68553.404499785494</v>
      </c>
      <c r="BH98">
        <v>89165.498962859638</v>
      </c>
      <c r="BI98">
        <v>160598.71751105582</v>
      </c>
      <c r="BJ98">
        <v>116585.7384249654</v>
      </c>
      <c r="BK98">
        <v>157668.71060957242</v>
      </c>
      <c r="BL98">
        <v>163270.36675253161</v>
      </c>
      <c r="BM98">
        <v>215924.26662998871</v>
      </c>
      <c r="BN98">
        <v>160598.71751105582</v>
      </c>
    </row>
    <row r="99" spans="1:66">
      <c r="A99">
        <v>2010</v>
      </c>
      <c r="B99">
        <v>231321.09541479731</v>
      </c>
      <c r="C99">
        <v>185613.0561170459</v>
      </c>
      <c r="D99">
        <v>236360.54763779894</v>
      </c>
      <c r="E99">
        <v>226654.71082321581</v>
      </c>
      <c r="F99">
        <v>334155.47942069732</v>
      </c>
      <c r="G99">
        <v>468773.90645827039</v>
      </c>
      <c r="H99">
        <v>468773.90645827039</v>
      </c>
      <c r="I99">
        <v>381896.70863051573</v>
      </c>
      <c r="J99">
        <v>479027.55206546863</v>
      </c>
      <c r="K99">
        <v>459279.83095032547</v>
      </c>
      <c r="L99">
        <v>678654.22839304723</v>
      </c>
      <c r="M99">
        <v>1694471.8729073571</v>
      </c>
      <c r="N99">
        <v>1694471.8729073571</v>
      </c>
      <c r="O99">
        <v>1430334.3536657055</v>
      </c>
      <c r="P99">
        <v>1755838.8933481546</v>
      </c>
      <c r="Q99">
        <v>1637484.7333158816</v>
      </c>
      <c r="R99">
        <v>2527555.4988473416</v>
      </c>
      <c r="S99">
        <v>2788313.8522450267</v>
      </c>
      <c r="T99">
        <v>2788313.8522450267</v>
      </c>
      <c r="U99">
        <v>2390541.2531587849</v>
      </c>
      <c r="V99">
        <v>2917074.6986342445</v>
      </c>
      <c r="W99">
        <v>2669369.1236600559</v>
      </c>
      <c r="X99">
        <v>4168647.1635237173</v>
      </c>
      <c r="Y99">
        <v>8690534.2502609678</v>
      </c>
      <c r="Z99">
        <v>8690534.2502609678</v>
      </c>
      <c r="AA99">
        <v>7707901.3585161576</v>
      </c>
      <c r="AB99">
        <v>9352690.494588891</v>
      </c>
      <c r="AC99">
        <v>8087194.2580422033</v>
      </c>
      <c r="AD99">
        <v>13109602.096099863</v>
      </c>
      <c r="AE99">
        <v>14252997.322135428</v>
      </c>
      <c r="AF99">
        <v>14252997.322135428</v>
      </c>
      <c r="AG99">
        <v>12719836.029399294</v>
      </c>
      <c r="AH99">
        <v>15503842.213665945</v>
      </c>
      <c r="AI99">
        <v>13104014.147184081</v>
      </c>
      <c r="AJ99">
        <v>21514461.463986911</v>
      </c>
      <c r="AK99">
        <v>45361300.793113276</v>
      </c>
      <c r="AL99">
        <v>45361300.793113276</v>
      </c>
      <c r="AM99">
        <v>40876487.426531531</v>
      </c>
      <c r="AN99">
        <v>50559986.43409925</v>
      </c>
      <c r="AO99">
        <v>40541606.112038381</v>
      </c>
      <c r="AP99">
        <v>68573526.149036065</v>
      </c>
      <c r="AQ99">
        <v>235520383.73863375</v>
      </c>
      <c r="AR99">
        <v>235520383.73863375</v>
      </c>
      <c r="AS99">
        <v>216633208.19541889</v>
      </c>
      <c r="AT99">
        <v>271526755.86545312</v>
      </c>
      <c r="AU99">
        <v>202046205.18518654</v>
      </c>
      <c r="AV99">
        <v>355793357.29504216</v>
      </c>
      <c r="AW99">
        <v>-6131.7156286757381</v>
      </c>
      <c r="AX99">
        <v>-6131.7156286757381</v>
      </c>
      <c r="AY99">
        <v>-10670.596396423934</v>
      </c>
      <c r="AZ99">
        <v>-6306.4567898707528</v>
      </c>
      <c r="BA99">
        <v>-5970.4093038939172</v>
      </c>
      <c r="BB99">
        <v>-10343.269551652547</v>
      </c>
      <c r="BC99">
        <v>68748.786804512871</v>
      </c>
      <c r="BD99">
        <v>68748.786804512871</v>
      </c>
      <c r="BE99">
        <v>47310.68972275038</v>
      </c>
      <c r="BF99">
        <v>67529.620336648324</v>
      </c>
      <c r="BG99">
        <v>69895.819435141791</v>
      </c>
      <c r="BH99">
        <v>90444.366151070222</v>
      </c>
      <c r="BI99">
        <v>162349.41484599866</v>
      </c>
      <c r="BJ99">
        <v>119787.29737171829</v>
      </c>
      <c r="BK99">
        <v>159824.71674479716</v>
      </c>
      <c r="BL99">
        <v>164728.60535893642</v>
      </c>
      <c r="BM99">
        <v>216428.91077947366</v>
      </c>
      <c r="BN99">
        <v>162349.41484599866</v>
      </c>
    </row>
    <row r="100" spans="1:66">
      <c r="A100">
        <v>2011</v>
      </c>
      <c r="B100">
        <v>234217.89201110872</v>
      </c>
      <c r="C100">
        <v>186097.61102667311</v>
      </c>
      <c r="D100">
        <v>240966.48144243911</v>
      </c>
      <c r="E100">
        <v>228003.97587090213</v>
      </c>
      <c r="F100">
        <v>336977.58474622126</v>
      </c>
      <c r="G100">
        <v>473612.10450777638</v>
      </c>
      <c r="H100">
        <v>473612.21619157039</v>
      </c>
      <c r="I100">
        <v>381883.35305342014</v>
      </c>
      <c r="J100">
        <v>486945.73889585974</v>
      </c>
      <c r="K100">
        <v>461331.5486490808</v>
      </c>
      <c r="L100">
        <v>682887.85272844625</v>
      </c>
      <c r="M100">
        <v>1716037.1309545359</v>
      </c>
      <c r="N100">
        <v>1716037.1309545359</v>
      </c>
      <c r="O100">
        <v>1433198.1328341386</v>
      </c>
      <c r="P100">
        <v>1785976.422271607</v>
      </c>
      <c r="Q100">
        <v>1651797.8459180403</v>
      </c>
      <c r="R100">
        <v>2546235.8478972036</v>
      </c>
      <c r="S100">
        <v>2820000.7218671194</v>
      </c>
      <c r="T100">
        <v>2820000.7218671194</v>
      </c>
      <c r="U100">
        <v>2391481.289154869</v>
      </c>
      <c r="V100">
        <v>2962250.554950404</v>
      </c>
      <c r="W100">
        <v>2689172.4639613614</v>
      </c>
      <c r="X100">
        <v>4208732.4191348981</v>
      </c>
      <c r="Y100">
        <v>8767095.4643138293</v>
      </c>
      <c r="Z100">
        <v>8767095.4643138293</v>
      </c>
      <c r="AA100">
        <v>7662405.2245733915</v>
      </c>
      <c r="AB100">
        <v>9441905.0287565831</v>
      </c>
      <c r="AC100">
        <v>8148634.3177391812</v>
      </c>
      <c r="AD100">
        <v>13216858.394994894</v>
      </c>
      <c r="AE100">
        <v>14318028.523892641</v>
      </c>
      <c r="AF100">
        <v>14318028.523892641</v>
      </c>
      <c r="AG100">
        <v>12585050.017898623</v>
      </c>
      <c r="AH100">
        <v>15563231.690470019</v>
      </c>
      <c r="AI100">
        <v>13181659.730405327</v>
      </c>
      <c r="AJ100">
        <v>21560931.698581316</v>
      </c>
      <c r="AK100">
        <v>44579581.069629081</v>
      </c>
      <c r="AL100">
        <v>44579581.069629081</v>
      </c>
      <c r="AM100">
        <v>39490065.259179324</v>
      </c>
      <c r="AN100">
        <v>49477738.091583952</v>
      </c>
      <c r="AO100">
        <v>40055848.581202917</v>
      </c>
      <c r="AP100">
        <v>67237803.691513941</v>
      </c>
      <c r="AQ100">
        <v>220374863.73752072</v>
      </c>
      <c r="AR100">
        <v>220374863.73752072</v>
      </c>
      <c r="AS100">
        <v>199129529.34096339</v>
      </c>
      <c r="AT100">
        <v>252981533.11078203</v>
      </c>
      <c r="AU100">
        <v>190776416.87429154</v>
      </c>
      <c r="AV100">
        <v>332800558.64930165</v>
      </c>
      <c r="AW100">
        <v>-5176.3204855589238</v>
      </c>
      <c r="AX100">
        <v>-5176.43216935295</v>
      </c>
      <c r="AY100">
        <v>-9688.1310000739522</v>
      </c>
      <c r="AZ100">
        <v>-5012.7760109815399</v>
      </c>
      <c r="BA100">
        <v>-5323.5969072765338</v>
      </c>
      <c r="BB100">
        <v>-8932.6832360037224</v>
      </c>
      <c r="BC100">
        <v>69571.309906283481</v>
      </c>
      <c r="BD100">
        <v>69571.309906283481</v>
      </c>
      <c r="BE100">
        <v>47530.886381399127</v>
      </c>
      <c r="BF100">
        <v>69298.710239198204</v>
      </c>
      <c r="BG100">
        <v>69804.656976775645</v>
      </c>
      <c r="BH100">
        <v>91504.444396112129</v>
      </c>
      <c r="BI100">
        <v>163005.84789608646</v>
      </c>
      <c r="BJ100">
        <v>119054.65810824046</v>
      </c>
      <c r="BK100">
        <v>162188.06805192292</v>
      </c>
      <c r="BL100">
        <v>163714.97433184084</v>
      </c>
      <c r="BM100">
        <v>217050.85393625693</v>
      </c>
      <c r="BN100">
        <v>163005.98750082898</v>
      </c>
    </row>
    <row r="101" spans="1:66">
      <c r="A101">
        <v>2012</v>
      </c>
      <c r="B101">
        <v>241794.26738546515</v>
      </c>
      <c r="C101">
        <v>192554.91011639545</v>
      </c>
      <c r="D101">
        <v>250253.69630182013</v>
      </c>
      <c r="E101">
        <v>234015.92018315758</v>
      </c>
      <c r="F101">
        <v>346376.12997152662</v>
      </c>
      <c r="G101">
        <v>487636.5945815228</v>
      </c>
      <c r="H101">
        <v>487636.5945815228</v>
      </c>
      <c r="I101">
        <v>393756.45603358885</v>
      </c>
      <c r="J101">
        <v>504563.54882579268</v>
      </c>
      <c r="K101">
        <v>472072.33628644247</v>
      </c>
      <c r="L101">
        <v>700344.10466881283</v>
      </c>
      <c r="M101">
        <v>1783095.4038466313</v>
      </c>
      <c r="N101">
        <v>1783095.4038466313</v>
      </c>
      <c r="O101">
        <v>1491503.5020362337</v>
      </c>
      <c r="P101">
        <v>1869856.2203583065</v>
      </c>
      <c r="Q101">
        <v>1703536.2449007367</v>
      </c>
      <c r="R101">
        <v>2639074.964562708</v>
      </c>
      <c r="S101">
        <v>2958742.8841261072</v>
      </c>
      <c r="T101">
        <v>2958742.8841261072</v>
      </c>
      <c r="U101">
        <v>2510648.4152151435</v>
      </c>
      <c r="V101">
        <v>3133471.1746818847</v>
      </c>
      <c r="W101">
        <v>2798858.9792439458</v>
      </c>
      <c r="X101">
        <v>4397000.172610525</v>
      </c>
      <c r="Y101">
        <v>9393380.2551924866</v>
      </c>
      <c r="Z101">
        <v>9393380.2551924866</v>
      </c>
      <c r="AA101">
        <v>8185366.3734795051</v>
      </c>
      <c r="AB101">
        <v>10222356.165868932</v>
      </c>
      <c r="AC101">
        <v>8637571.5479645692</v>
      </c>
      <c r="AD101">
        <v>14085157.793516772</v>
      </c>
      <c r="AE101">
        <v>15444146.605612844</v>
      </c>
      <c r="AF101">
        <v>15444146.605612844</v>
      </c>
      <c r="AG101">
        <v>13472496.017771341</v>
      </c>
      <c r="AH101">
        <v>16988101.478998877</v>
      </c>
      <c r="AI101">
        <v>14031652.056619868</v>
      </c>
      <c r="AJ101">
        <v>23179479.257300425</v>
      </c>
      <c r="AK101">
        <v>48888162.37431486</v>
      </c>
      <c r="AL101">
        <v>48888162.37431486</v>
      </c>
      <c r="AM101">
        <v>42793819.09334857</v>
      </c>
      <c r="AN101">
        <v>55019881.975901254</v>
      </c>
      <c r="AO101">
        <v>43261506.303115003</v>
      </c>
      <c r="AP101">
        <v>73457658.147033483</v>
      </c>
      <c r="AQ101">
        <v>247809288.94116095</v>
      </c>
      <c r="AR101">
        <v>247809288.94116095</v>
      </c>
      <c r="AS101">
        <v>218626185.98902929</v>
      </c>
      <c r="AT101">
        <v>289239800.76227528</v>
      </c>
      <c r="AU101">
        <v>209032398.16229805</v>
      </c>
      <c r="AV101">
        <v>372020988.36634815</v>
      </c>
      <c r="AW101">
        <v>-4048.0598105924996</v>
      </c>
      <c r="AX101">
        <v>-4048.0598105924996</v>
      </c>
      <c r="AY101">
        <v>-8646.6358007979707</v>
      </c>
      <c r="AZ101">
        <v>-4056.1562221524555</v>
      </c>
      <c r="BA101">
        <v>-4040.4959201273136</v>
      </c>
      <c r="BB101">
        <v>-7591.8447257594953</v>
      </c>
      <c r="BC101">
        <v>70538.585556446662</v>
      </c>
      <c r="BD101">
        <v>70538.585556446662</v>
      </c>
      <c r="BE101">
        <v>48227.288791968953</v>
      </c>
      <c r="BF101">
        <v>70297.86029554384</v>
      </c>
      <c r="BG101">
        <v>70735.884103426579</v>
      </c>
      <c r="BH101">
        <v>91631.815016950917</v>
      </c>
      <c r="BI101">
        <v>163771.89226524558</v>
      </c>
      <c r="BJ101">
        <v>119319.69453292761</v>
      </c>
      <c r="BK101">
        <v>163240.38094266423</v>
      </c>
      <c r="BL101">
        <v>164206.35913286891</v>
      </c>
      <c r="BM101">
        <v>215661.3896953389</v>
      </c>
      <c r="BN101">
        <v>163771.89226524558</v>
      </c>
    </row>
    <row r="102" spans="1:66">
      <c r="A102">
        <v>2013</v>
      </c>
      <c r="B102">
        <v>268061.54381569085</v>
      </c>
      <c r="C102">
        <v>214702.52876979733</v>
      </c>
      <c r="D102">
        <v>275709.39904759865</v>
      </c>
      <c r="E102">
        <v>261030.38412822734</v>
      </c>
      <c r="F102">
        <v>382143.9796349777</v>
      </c>
      <c r="G102">
        <v>537505.99065535993</v>
      </c>
      <c r="H102">
        <v>537505.86283365509</v>
      </c>
      <c r="I102">
        <v>435737.24277530622</v>
      </c>
      <c r="J102">
        <v>552444.1291086073</v>
      </c>
      <c r="K102">
        <v>523768.13150033832</v>
      </c>
      <c r="L102">
        <v>768962.86553604947</v>
      </c>
      <c r="M102">
        <v>1938387.5528309455</v>
      </c>
      <c r="N102">
        <v>1938387.5528309455</v>
      </c>
      <c r="O102">
        <v>1628170.272150595</v>
      </c>
      <c r="P102">
        <v>2015636.5604661349</v>
      </c>
      <c r="Q102">
        <v>1867619.3492537164</v>
      </c>
      <c r="R102">
        <v>2865742.5481655546</v>
      </c>
      <c r="S102">
        <v>3192467.8683070107</v>
      </c>
      <c r="T102">
        <v>3192467.8683070107</v>
      </c>
      <c r="U102">
        <v>2719573.6256829714</v>
      </c>
      <c r="V102">
        <v>3350203.7858698298</v>
      </c>
      <c r="W102">
        <v>3048281.0424014283</v>
      </c>
      <c r="X102">
        <v>4737604.724938266</v>
      </c>
      <c r="Y102">
        <v>9926770.2023990173</v>
      </c>
      <c r="Z102">
        <v>9926770.2023990173</v>
      </c>
      <c r="AA102">
        <v>8708402.796645198</v>
      </c>
      <c r="AB102">
        <v>10685657.719066391</v>
      </c>
      <c r="AC102">
        <v>9235272.0151234679</v>
      </c>
      <c r="AD102">
        <v>14848423.234692112</v>
      </c>
      <c r="AE102">
        <v>16179053.053127259</v>
      </c>
      <c r="AF102">
        <v>16179053.053127259</v>
      </c>
      <c r="AG102">
        <v>14258975.903200386</v>
      </c>
      <c r="AH102">
        <v>17579839.564269464</v>
      </c>
      <c r="AI102">
        <v>14885570.874614935</v>
      </c>
      <c r="AJ102">
        <v>24237711.832001504</v>
      </c>
      <c r="AK102">
        <v>51231302.767440856</v>
      </c>
      <c r="AL102">
        <v>51231302.767440856</v>
      </c>
      <c r="AM102">
        <v>45280654.039457865</v>
      </c>
      <c r="AN102">
        <v>56793480.380875126</v>
      </c>
      <c r="AO102">
        <v>46066254.057800665</v>
      </c>
      <c r="AP102">
        <v>76447866.649391621</v>
      </c>
      <c r="AQ102">
        <v>263881278.76038948</v>
      </c>
      <c r="AR102">
        <v>263881278.76038948</v>
      </c>
      <c r="AS102">
        <v>236786128.87627405</v>
      </c>
      <c r="AT102">
        <v>301646704.14621097</v>
      </c>
      <c r="AU102">
        <v>228721524.46746507</v>
      </c>
      <c r="AV102">
        <v>393830032.52662057</v>
      </c>
      <c r="AW102">
        <v>-1382.9030239782139</v>
      </c>
      <c r="AX102">
        <v>-1382.7752022734373</v>
      </c>
      <c r="AY102">
        <v>-6332.1852357116368</v>
      </c>
      <c r="AZ102">
        <v>-1025.3310134099863</v>
      </c>
      <c r="BA102">
        <v>-1707.3632438836496</v>
      </c>
      <c r="BB102">
        <v>-4674.9062660941381</v>
      </c>
      <c r="BC102">
        <v>82469.765036218101</v>
      </c>
      <c r="BD102">
        <v>82469.765036218101</v>
      </c>
      <c r="BE102">
        <v>57650.557283041984</v>
      </c>
      <c r="BF102">
        <v>82384.158889983475</v>
      </c>
      <c r="BG102">
        <v>82520.499114284088</v>
      </c>
      <c r="BH102">
        <v>106188.58313158012</v>
      </c>
      <c r="BI102">
        <v>187285.60011146351</v>
      </c>
      <c r="BJ102">
        <v>137628.985431484</v>
      </c>
      <c r="BK102">
        <v>186646.02126922525</v>
      </c>
      <c r="BL102">
        <v>187805.32706199374</v>
      </c>
      <c r="BM102">
        <v>244767.94487867295</v>
      </c>
      <c r="BN102">
        <v>187285.44033433255</v>
      </c>
    </row>
    <row r="103" spans="1:66">
      <c r="A103">
        <v>2014</v>
      </c>
      <c r="B103">
        <v>290061.35336875432</v>
      </c>
      <c r="C103">
        <v>236363.58545647646</v>
      </c>
      <c r="D103">
        <v>301060.10423622449</v>
      </c>
      <c r="E103">
        <v>279985.13977500598</v>
      </c>
      <c r="F103">
        <v>412371.21658887988</v>
      </c>
      <c r="G103">
        <v>579773.81463818881</v>
      </c>
      <c r="H103">
        <v>579773.81463818881</v>
      </c>
      <c r="I103">
        <v>477498.16315948084</v>
      </c>
      <c r="J103">
        <v>601300.60180991772</v>
      </c>
      <c r="K103">
        <v>560041.25627689785</v>
      </c>
      <c r="L103">
        <v>827447.28030054166</v>
      </c>
      <c r="M103">
        <v>2093763.5555421321</v>
      </c>
      <c r="N103">
        <v>2093763.5555421321</v>
      </c>
      <c r="O103">
        <v>1785416.6105198425</v>
      </c>
      <c r="P103">
        <v>2198480.0520620747</v>
      </c>
      <c r="Q103">
        <v>1998054.9086853808</v>
      </c>
      <c r="R103">
        <v>3087971.9463741411</v>
      </c>
      <c r="S103">
        <v>3454356.4707596744</v>
      </c>
      <c r="T103">
        <v>3454356.4707596744</v>
      </c>
      <c r="U103">
        <v>2986423.2506675045</v>
      </c>
      <c r="V103">
        <v>3663994.2279967447</v>
      </c>
      <c r="W103">
        <v>3263355.0622953936</v>
      </c>
      <c r="X103">
        <v>5120218.8796931542</v>
      </c>
      <c r="Y103">
        <v>10803224.285087179</v>
      </c>
      <c r="Z103">
        <v>10803224.285087179</v>
      </c>
      <c r="AA103">
        <v>9592416.2003719285</v>
      </c>
      <c r="AB103">
        <v>11775812.834234525</v>
      </c>
      <c r="AC103">
        <v>9919500.2216558177</v>
      </c>
      <c r="AD103">
        <v>16126359.447850011</v>
      </c>
      <c r="AE103">
        <v>17631319.292838234</v>
      </c>
      <c r="AF103">
        <v>17631319.292838234</v>
      </c>
      <c r="AG103">
        <v>15739281.540073382</v>
      </c>
      <c r="AH103">
        <v>19411815.202593599</v>
      </c>
      <c r="AI103">
        <v>16010674.683107732</v>
      </c>
      <c r="AJ103">
        <v>26366257.741924617</v>
      </c>
      <c r="AK103">
        <v>55366064.141342148</v>
      </c>
      <c r="AL103">
        <v>55366064.141342148</v>
      </c>
      <c r="AM103">
        <v>49532682.984911226</v>
      </c>
      <c r="AN103">
        <v>62469066.998633288</v>
      </c>
      <c r="AO103">
        <v>48892047.598428197</v>
      </c>
      <c r="AP103">
        <v>82899573.007269159</v>
      </c>
      <c r="AQ103">
        <v>281537338.4718399</v>
      </c>
      <c r="AR103">
        <v>281537338.4718399</v>
      </c>
      <c r="AS103">
        <v>254467365.20689851</v>
      </c>
      <c r="AT103">
        <v>328812003.75354964</v>
      </c>
      <c r="AU103">
        <v>237058325.11553967</v>
      </c>
      <c r="AV103">
        <v>420026800.77740246</v>
      </c>
      <c r="AW103">
        <v>348.8920993197836</v>
      </c>
      <c r="AX103">
        <v>348.8920993197836</v>
      </c>
      <c r="AY103">
        <v>-4770.9922465279351</v>
      </c>
      <c r="AZ103">
        <v>819.60666253129591</v>
      </c>
      <c r="BA103">
        <v>-70.976726885779343</v>
      </c>
      <c r="BB103">
        <v>-2704.8471227819109</v>
      </c>
      <c r="BC103">
        <v>89649.997571712331</v>
      </c>
      <c r="BD103">
        <v>89649.997571712331</v>
      </c>
      <c r="BE103">
        <v>64246.582671658012</v>
      </c>
      <c r="BF103">
        <v>90235.665588907752</v>
      </c>
      <c r="BG103">
        <v>89088.498784964366</v>
      </c>
      <c r="BH103">
        <v>115082.24661273968</v>
      </c>
      <c r="BI103">
        <v>201276.37941220304</v>
      </c>
      <c r="BJ103">
        <v>150518.55131939045</v>
      </c>
      <c r="BK103">
        <v>202005.73924687831</v>
      </c>
      <c r="BL103">
        <v>200537.84317477705</v>
      </c>
      <c r="BM103">
        <v>262316.11378214165</v>
      </c>
      <c r="BN103">
        <v>201276.37941220304</v>
      </c>
    </row>
    <row r="104" spans="1:66">
      <c r="A104">
        <v>2015</v>
      </c>
    </row>
    <row r="105" spans="1:66">
      <c r="A105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39997558519241921"/>
  </sheetPr>
  <dimension ref="A1:I58"/>
  <sheetViews>
    <sheetView topLeftCell="A29" workbookViewId="0">
      <selection activeCell="A53" sqref="A53:I55"/>
    </sheetView>
  </sheetViews>
  <sheetFormatPr baseColWidth="10" defaultColWidth="8.83203125" defaultRowHeight="14" x14ac:dyDescent="0"/>
  <cols>
    <col min="1" max="16384" width="8.83203125" style="1"/>
  </cols>
  <sheetData>
    <row r="1" spans="1:9" ht="15">
      <c r="A1" t="s">
        <v>1274</v>
      </c>
      <c r="B1" t="s">
        <v>879</v>
      </c>
      <c r="C1" t="s">
        <v>886</v>
      </c>
      <c r="D1" t="s">
        <v>893</v>
      </c>
      <c r="E1" t="s">
        <v>900</v>
      </c>
      <c r="F1" t="s">
        <v>907</v>
      </c>
      <c r="G1" t="s">
        <v>914</v>
      </c>
      <c r="H1" t="s">
        <v>921</v>
      </c>
      <c r="I1" t="s">
        <v>928</v>
      </c>
    </row>
    <row r="2" spans="1:9" ht="15">
      <c r="A2">
        <v>1962</v>
      </c>
      <c r="B2">
        <v>1</v>
      </c>
      <c r="C2">
        <v>0.87672364711761475</v>
      </c>
      <c r="D2">
        <v>0.5633431077003479</v>
      </c>
      <c r="E2">
        <v>0.46431282162666321</v>
      </c>
      <c r="F2">
        <v>0.2622036337852478</v>
      </c>
      <c r="G2">
        <v>0.1988389641046524</v>
      </c>
      <c r="H2">
        <v>0.10549189150333405</v>
      </c>
      <c r="I2">
        <v>4.1959855705499649E-2</v>
      </c>
    </row>
    <row r="3" spans="1:9" ht="15">
      <c r="A3">
        <v>1964</v>
      </c>
      <c r="B3">
        <v>1</v>
      </c>
      <c r="C3">
        <v>0.88444006443023682</v>
      </c>
      <c r="D3">
        <v>0.57609343528747559</v>
      </c>
      <c r="E3">
        <v>0.47084671258926392</v>
      </c>
      <c r="F3">
        <v>0.2612680196762085</v>
      </c>
      <c r="G3">
        <v>0.19801986217498779</v>
      </c>
      <c r="H3">
        <v>0.10832525044679642</v>
      </c>
      <c r="I3">
        <v>4.426882416009903E-2</v>
      </c>
    </row>
    <row r="4" spans="1:9" ht="15">
      <c r="A4">
        <v>1966</v>
      </c>
      <c r="B4">
        <v>1</v>
      </c>
      <c r="C4">
        <v>0.88070356845855713</v>
      </c>
      <c r="D4">
        <v>0.55816811323165894</v>
      </c>
      <c r="E4">
        <v>0.4571678638458252</v>
      </c>
      <c r="F4">
        <v>0.25612524151802063</v>
      </c>
      <c r="G4">
        <v>0.19540219008922577</v>
      </c>
      <c r="H4">
        <v>0.10733810067176819</v>
      </c>
      <c r="I4">
        <v>4.3487027287483215E-2</v>
      </c>
    </row>
    <row r="5" spans="1:9" ht="15">
      <c r="A5">
        <v>1967</v>
      </c>
      <c r="B5">
        <v>1</v>
      </c>
      <c r="C5">
        <v>0.87568432092666626</v>
      </c>
      <c r="D5">
        <v>0.5474320650100708</v>
      </c>
      <c r="E5">
        <v>0.44702407717704773</v>
      </c>
      <c r="F5">
        <v>0.25098145008087158</v>
      </c>
      <c r="G5">
        <v>0.19011686742305756</v>
      </c>
      <c r="H5">
        <v>0.10115446150302887</v>
      </c>
      <c r="I5">
        <v>4.0796481072902679E-2</v>
      </c>
    </row>
    <row r="6" spans="1:9" ht="15">
      <c r="A6">
        <v>1968</v>
      </c>
      <c r="B6">
        <v>1</v>
      </c>
      <c r="C6">
        <v>0.88250869512557983</v>
      </c>
      <c r="D6">
        <v>0.56078726053237915</v>
      </c>
      <c r="E6">
        <v>0.4612162709236145</v>
      </c>
      <c r="F6">
        <v>0.26889011263847351</v>
      </c>
      <c r="G6">
        <v>0.20741665363311768</v>
      </c>
      <c r="H6">
        <v>0.11231949925422668</v>
      </c>
      <c r="I6">
        <v>4.6586468815803528E-2</v>
      </c>
    </row>
    <row r="7" spans="1:9" ht="15">
      <c r="A7">
        <v>1969</v>
      </c>
      <c r="B7">
        <v>1</v>
      </c>
      <c r="C7">
        <v>0.87224215269088745</v>
      </c>
      <c r="D7">
        <v>0.53045469522476196</v>
      </c>
      <c r="E7">
        <v>0.43135198950767517</v>
      </c>
      <c r="F7">
        <v>0.25117844343185425</v>
      </c>
      <c r="G7">
        <v>0.19454386830329895</v>
      </c>
      <c r="H7">
        <v>0.11151514947414398</v>
      </c>
      <c r="I7">
        <v>4.9276720732450485E-2</v>
      </c>
    </row>
    <row r="8" spans="1:9" ht="15">
      <c r="A8">
        <v>1970</v>
      </c>
      <c r="B8">
        <v>1</v>
      </c>
      <c r="C8">
        <v>0.88013589382171631</v>
      </c>
      <c r="D8">
        <v>0.54116016626358032</v>
      </c>
      <c r="E8">
        <v>0.43152227997779846</v>
      </c>
      <c r="F8">
        <v>0.23869948089122772</v>
      </c>
      <c r="G8">
        <v>0.18128320574760437</v>
      </c>
      <c r="H8">
        <v>9.6399247646331787E-2</v>
      </c>
      <c r="I8">
        <v>3.9223428815603256E-2</v>
      </c>
    </row>
    <row r="9" spans="1:9" ht="15">
      <c r="A9">
        <v>1971</v>
      </c>
      <c r="B9">
        <v>1</v>
      </c>
      <c r="C9">
        <v>0.87954211235046387</v>
      </c>
      <c r="D9">
        <v>0.53426361083984375</v>
      </c>
      <c r="E9">
        <v>0.42843690514564514</v>
      </c>
      <c r="F9">
        <v>0.23577748239040375</v>
      </c>
      <c r="G9">
        <v>0.17731110751628876</v>
      </c>
      <c r="H9">
        <v>9.4579480588436127E-2</v>
      </c>
      <c r="I9">
        <v>3.8259144872426987E-2</v>
      </c>
    </row>
    <row r="10" spans="1:9" ht="15">
      <c r="A10">
        <v>1972</v>
      </c>
      <c r="B10">
        <v>1</v>
      </c>
      <c r="C10">
        <v>0.88450998067855835</v>
      </c>
      <c r="D10">
        <v>0.54130822420120239</v>
      </c>
      <c r="E10">
        <v>0.43367010354995728</v>
      </c>
      <c r="F10">
        <v>0.23313777148723602</v>
      </c>
      <c r="G10">
        <v>0.17566291987895966</v>
      </c>
      <c r="H10">
        <v>9.4022162258625031E-2</v>
      </c>
      <c r="I10">
        <v>3.8381744176149368E-2</v>
      </c>
    </row>
    <row r="11" spans="1:9" ht="15">
      <c r="A11">
        <v>1973</v>
      </c>
      <c r="B11">
        <v>1</v>
      </c>
      <c r="C11">
        <v>0.88377553224563599</v>
      </c>
      <c r="D11">
        <v>0.54048776626586914</v>
      </c>
      <c r="E11">
        <v>0.42570656538009644</v>
      </c>
      <c r="F11">
        <v>0.21621060371398926</v>
      </c>
      <c r="G11">
        <v>0.15941973030567169</v>
      </c>
      <c r="H11">
        <v>8.1413097679615021E-2</v>
      </c>
      <c r="I11">
        <v>3.1149206683039665E-2</v>
      </c>
    </row>
    <row r="12" spans="1:9" ht="15">
      <c r="A12">
        <v>1974</v>
      </c>
      <c r="B12">
        <v>1</v>
      </c>
      <c r="C12">
        <v>0.87851816415786743</v>
      </c>
      <c r="D12">
        <v>0.50796467065811157</v>
      </c>
      <c r="E12">
        <v>0.39609360694885254</v>
      </c>
      <c r="F12">
        <v>0.20010086894035339</v>
      </c>
      <c r="G12">
        <v>0.1442897617816925</v>
      </c>
      <c r="H12">
        <v>7.1371600031852722E-2</v>
      </c>
      <c r="I12">
        <v>2.5517931208014488E-2</v>
      </c>
    </row>
    <row r="13" spans="1:9" ht="15">
      <c r="A13">
        <v>1975</v>
      </c>
      <c r="B13">
        <v>1</v>
      </c>
      <c r="C13">
        <v>0.87945735454559326</v>
      </c>
      <c r="D13">
        <v>0.51389461755752563</v>
      </c>
      <c r="E13">
        <v>0.39744135737419128</v>
      </c>
      <c r="F13">
        <v>0.19412985444068909</v>
      </c>
      <c r="G13">
        <v>0.13713376224040985</v>
      </c>
      <c r="H13">
        <v>6.4730912446975708E-2</v>
      </c>
      <c r="I13">
        <v>2.3186327889561653E-2</v>
      </c>
    </row>
    <row r="14" spans="1:9" ht="15">
      <c r="A14">
        <v>1976</v>
      </c>
      <c r="B14">
        <v>1</v>
      </c>
      <c r="C14">
        <v>0.88044470548629761</v>
      </c>
      <c r="D14">
        <v>0.50428414344787598</v>
      </c>
      <c r="E14">
        <v>0.38540557026863098</v>
      </c>
      <c r="F14">
        <v>0.18688516318798065</v>
      </c>
      <c r="G14">
        <v>0.13221235573291779</v>
      </c>
      <c r="H14">
        <v>6.3292272388935089E-2</v>
      </c>
      <c r="I14">
        <v>2.3398447781801224E-2</v>
      </c>
    </row>
    <row r="15" spans="1:9" ht="15">
      <c r="A15">
        <v>1977</v>
      </c>
      <c r="B15">
        <v>1</v>
      </c>
      <c r="C15">
        <v>0.88222873210906982</v>
      </c>
      <c r="D15">
        <v>0.51742130517959595</v>
      </c>
      <c r="E15">
        <v>0.39672714471817017</v>
      </c>
      <c r="F15">
        <v>0.18998642265796661</v>
      </c>
      <c r="G15">
        <v>0.13485322892665863</v>
      </c>
      <c r="H15">
        <v>6.4539402723312378E-2</v>
      </c>
      <c r="I15">
        <v>2.3656278848648071E-2</v>
      </c>
    </row>
    <row r="16" spans="1:9" ht="15">
      <c r="A16">
        <v>1978</v>
      </c>
      <c r="B16">
        <v>1</v>
      </c>
      <c r="C16">
        <v>0.87932419776916504</v>
      </c>
      <c r="D16">
        <v>0.49762585759162903</v>
      </c>
      <c r="E16">
        <v>0.37597033381462097</v>
      </c>
      <c r="F16">
        <v>0.17569199204444885</v>
      </c>
      <c r="G16">
        <v>0.12652876973152161</v>
      </c>
      <c r="H16">
        <v>5.9576332569122314E-2</v>
      </c>
      <c r="I16">
        <v>2.0983412861824036E-2</v>
      </c>
    </row>
    <row r="17" spans="1:9" ht="15">
      <c r="A17">
        <v>1979</v>
      </c>
      <c r="B17">
        <v>1</v>
      </c>
      <c r="C17">
        <v>0.8778722882270813</v>
      </c>
      <c r="D17">
        <v>0.50967586040496826</v>
      </c>
      <c r="E17">
        <v>0.39135926961898804</v>
      </c>
      <c r="F17">
        <v>0.18955898284912109</v>
      </c>
      <c r="G17">
        <v>0.13701032102108002</v>
      </c>
      <c r="H17">
        <v>6.7490227520465851E-2</v>
      </c>
      <c r="I17">
        <v>2.6178466156125069E-2</v>
      </c>
    </row>
    <row r="18" spans="1:9" ht="15">
      <c r="A18">
        <v>1980</v>
      </c>
      <c r="B18">
        <v>1</v>
      </c>
      <c r="C18">
        <v>0.87930929660797119</v>
      </c>
      <c r="D18">
        <v>0.50314086675643921</v>
      </c>
      <c r="E18">
        <v>0.38461869955062866</v>
      </c>
      <c r="F18">
        <v>0.19120329618453979</v>
      </c>
      <c r="G18">
        <v>0.13873329758644104</v>
      </c>
      <c r="H18">
        <v>6.8872883915901184E-2</v>
      </c>
      <c r="I18">
        <v>2.6066238060593605E-2</v>
      </c>
    </row>
    <row r="19" spans="1:9" ht="15">
      <c r="A19">
        <v>1981</v>
      </c>
      <c r="B19">
        <v>1</v>
      </c>
      <c r="C19">
        <v>0.87949079275131226</v>
      </c>
      <c r="D19">
        <v>0.50858008861541748</v>
      </c>
      <c r="E19">
        <v>0.39255309104919434</v>
      </c>
      <c r="F19">
        <v>0.20093218982219696</v>
      </c>
      <c r="G19">
        <v>0.14953431487083435</v>
      </c>
      <c r="H19">
        <v>7.6345458626747131E-2</v>
      </c>
      <c r="I19">
        <v>2.9730666428804398E-2</v>
      </c>
    </row>
    <row r="20" spans="1:9" ht="15">
      <c r="A20">
        <v>1982</v>
      </c>
      <c r="B20">
        <v>1</v>
      </c>
      <c r="C20">
        <v>0.87600481510162354</v>
      </c>
      <c r="D20">
        <v>0.50037920475006104</v>
      </c>
      <c r="E20">
        <v>0.38720262050628662</v>
      </c>
      <c r="F20">
        <v>0.20335176587104797</v>
      </c>
      <c r="G20">
        <v>0.15232470631599426</v>
      </c>
      <c r="H20">
        <v>8.1466160714626312E-2</v>
      </c>
      <c r="I20">
        <v>3.2193724066019058E-2</v>
      </c>
    </row>
    <row r="21" spans="1:9" ht="15">
      <c r="A21">
        <v>1983</v>
      </c>
      <c r="B21">
        <v>1</v>
      </c>
      <c r="C21">
        <v>0.87937766313552856</v>
      </c>
      <c r="D21">
        <v>0.49408012628555298</v>
      </c>
      <c r="E21">
        <v>0.380135178565979</v>
      </c>
      <c r="F21">
        <v>0.19786088168621063</v>
      </c>
      <c r="G21">
        <v>0.14712952077388763</v>
      </c>
      <c r="H21">
        <v>7.8009262681007385E-2</v>
      </c>
      <c r="I21">
        <v>3.020080178976059E-2</v>
      </c>
    </row>
    <row r="22" spans="1:9" ht="15">
      <c r="A22">
        <v>1984</v>
      </c>
      <c r="B22">
        <v>1</v>
      </c>
      <c r="C22">
        <v>0.88428002595901489</v>
      </c>
      <c r="D22">
        <v>0.50371676683425903</v>
      </c>
      <c r="E22">
        <v>0.38892027735710144</v>
      </c>
      <c r="F22">
        <v>0.2012728750705719</v>
      </c>
      <c r="G22">
        <v>0.15099504590034485</v>
      </c>
      <c r="H22">
        <v>8.2474507391452789E-2</v>
      </c>
      <c r="I22">
        <v>3.2335754483938217E-2</v>
      </c>
    </row>
    <row r="23" spans="1:9" ht="15">
      <c r="A23">
        <v>1985</v>
      </c>
      <c r="B23">
        <v>1</v>
      </c>
      <c r="C23">
        <v>0.88336920738220215</v>
      </c>
      <c r="D23">
        <v>0.49928352236747742</v>
      </c>
      <c r="E23">
        <v>0.38459324836730957</v>
      </c>
      <c r="F23">
        <v>0.20366910099983215</v>
      </c>
      <c r="G23">
        <v>0.1557663232088089</v>
      </c>
      <c r="H23">
        <v>8.5141703486442566E-2</v>
      </c>
      <c r="I23">
        <v>3.0112389475107193E-2</v>
      </c>
    </row>
    <row r="24" spans="1:9" ht="15">
      <c r="A24">
        <v>1986</v>
      </c>
      <c r="B24">
        <v>1</v>
      </c>
      <c r="C24">
        <v>0.88450026512145996</v>
      </c>
      <c r="D24">
        <v>0.4961688220500946</v>
      </c>
      <c r="E24">
        <v>0.38535061478614807</v>
      </c>
      <c r="F24">
        <v>0.20167866349220276</v>
      </c>
      <c r="G24">
        <v>0.15410605072975159</v>
      </c>
      <c r="H24">
        <v>8.0083116888999939E-2</v>
      </c>
      <c r="I24">
        <v>3.1803242862224579E-2</v>
      </c>
    </row>
    <row r="25" spans="1:9" ht="15">
      <c r="A25">
        <v>1987</v>
      </c>
      <c r="B25">
        <v>1</v>
      </c>
      <c r="C25">
        <v>0.88358491659164429</v>
      </c>
      <c r="D25">
        <v>0.509959876537323</v>
      </c>
      <c r="E25">
        <v>0.4006141722202301</v>
      </c>
      <c r="F25">
        <v>0.21590906381607056</v>
      </c>
      <c r="G25">
        <v>0.16250884532928467</v>
      </c>
      <c r="H25">
        <v>8.5871405899524689E-2</v>
      </c>
      <c r="I25">
        <v>3.3442839980125427E-2</v>
      </c>
    </row>
    <row r="26" spans="1:9" ht="15">
      <c r="A26">
        <v>1988</v>
      </c>
      <c r="B26">
        <v>1</v>
      </c>
      <c r="C26">
        <v>0.88665533065795898</v>
      </c>
      <c r="D26">
        <v>0.5250929594039917</v>
      </c>
      <c r="E26">
        <v>0.41680797934532166</v>
      </c>
      <c r="F26">
        <v>0.23396722972393036</v>
      </c>
      <c r="G26">
        <v>0.18146267533302307</v>
      </c>
      <c r="H26">
        <v>0.10204148292541504</v>
      </c>
      <c r="I26">
        <v>4.1850544512271881E-2</v>
      </c>
    </row>
    <row r="27" spans="1:9" ht="15">
      <c r="A27">
        <v>1989</v>
      </c>
      <c r="B27">
        <v>1</v>
      </c>
      <c r="C27">
        <v>0.88638186454772949</v>
      </c>
      <c r="D27">
        <v>0.52408033609390259</v>
      </c>
      <c r="E27">
        <v>0.41672214865684509</v>
      </c>
      <c r="F27">
        <v>0.23595860600471497</v>
      </c>
      <c r="G27">
        <v>0.18297553062438965</v>
      </c>
      <c r="H27">
        <v>0.10004023462533951</v>
      </c>
      <c r="I27">
        <v>4.1235335171222687E-2</v>
      </c>
    </row>
    <row r="28" spans="1:9" ht="15">
      <c r="A28">
        <v>1990</v>
      </c>
      <c r="B28">
        <v>1</v>
      </c>
      <c r="C28">
        <v>0.89018875360488892</v>
      </c>
      <c r="D28">
        <v>0.52616697549819946</v>
      </c>
      <c r="E28">
        <v>0.41794291138648987</v>
      </c>
      <c r="F28">
        <v>0.23686589300632477</v>
      </c>
      <c r="G28">
        <v>0.18410035967826843</v>
      </c>
      <c r="H28">
        <v>0.10074967890977859</v>
      </c>
      <c r="I28">
        <v>4.1531562805175781E-2</v>
      </c>
    </row>
    <row r="29" spans="1:9" ht="15">
      <c r="A29">
        <v>1991</v>
      </c>
      <c r="B29">
        <v>1</v>
      </c>
      <c r="C29">
        <v>0.89566868543624878</v>
      </c>
      <c r="D29">
        <v>0.52786600589752197</v>
      </c>
      <c r="E29">
        <v>0.41761913895606995</v>
      </c>
      <c r="F29">
        <v>0.23170383274555206</v>
      </c>
      <c r="G29">
        <v>0.17788229882717133</v>
      </c>
      <c r="H29">
        <v>9.7460091114044189E-2</v>
      </c>
      <c r="I29">
        <v>4.0421251207590103E-2</v>
      </c>
    </row>
    <row r="30" spans="1:9" ht="15">
      <c r="A30">
        <v>1992</v>
      </c>
      <c r="B30">
        <v>1</v>
      </c>
      <c r="C30">
        <v>0.90474021434783936</v>
      </c>
      <c r="D30">
        <v>0.54279762506484985</v>
      </c>
      <c r="E30">
        <v>0.43623644113540649</v>
      </c>
      <c r="F30">
        <v>0.24750269949436188</v>
      </c>
      <c r="G30">
        <v>0.192342609167099</v>
      </c>
      <c r="H30">
        <v>0.10790344327688217</v>
      </c>
      <c r="I30">
        <v>4.6334493905305862E-2</v>
      </c>
    </row>
    <row r="31" spans="1:9" ht="15">
      <c r="A31">
        <v>1993</v>
      </c>
      <c r="B31">
        <v>1</v>
      </c>
      <c r="C31">
        <v>0.90756714344024658</v>
      </c>
      <c r="D31">
        <v>0.54443633556365967</v>
      </c>
      <c r="E31">
        <v>0.4354168176651001</v>
      </c>
      <c r="F31">
        <v>0.24864709377288818</v>
      </c>
      <c r="G31">
        <v>0.19489599764347076</v>
      </c>
      <c r="H31">
        <v>0.11020510643720627</v>
      </c>
      <c r="I31">
        <v>4.930032417178154E-2</v>
      </c>
    </row>
    <row r="32" spans="1:9" ht="15">
      <c r="A32">
        <v>1994</v>
      </c>
      <c r="B32">
        <v>1</v>
      </c>
      <c r="C32">
        <v>0.91247522830963135</v>
      </c>
      <c r="D32">
        <v>0.55190694332122803</v>
      </c>
      <c r="E32">
        <v>0.43661820888519287</v>
      </c>
      <c r="F32">
        <v>0.25050336122512817</v>
      </c>
      <c r="G32">
        <v>0.19565814733505249</v>
      </c>
      <c r="H32">
        <v>0.11228451132774353</v>
      </c>
      <c r="I32">
        <v>5.0076551735401154E-2</v>
      </c>
    </row>
    <row r="33" spans="1:9" ht="15">
      <c r="A33">
        <v>1995</v>
      </c>
      <c r="B33">
        <v>1</v>
      </c>
      <c r="C33">
        <v>0.91822177171707153</v>
      </c>
      <c r="D33">
        <v>0.55907744169235229</v>
      </c>
      <c r="E33">
        <v>0.44631841778755188</v>
      </c>
      <c r="F33">
        <v>0.25516155362129211</v>
      </c>
      <c r="G33">
        <v>0.19974216818809509</v>
      </c>
      <c r="H33">
        <v>0.11477041989564896</v>
      </c>
      <c r="I33">
        <v>5.0634033977985382E-2</v>
      </c>
    </row>
    <row r="34" spans="1:9" ht="15">
      <c r="A34">
        <v>1996</v>
      </c>
      <c r="B34">
        <v>1</v>
      </c>
      <c r="C34">
        <v>0.92145967483520508</v>
      </c>
      <c r="D34">
        <v>0.5695376992225647</v>
      </c>
      <c r="E34">
        <v>0.45474478602409363</v>
      </c>
      <c r="F34">
        <v>0.26366671919822693</v>
      </c>
      <c r="G34">
        <v>0.20723892748355865</v>
      </c>
      <c r="H34">
        <v>0.12242048233747482</v>
      </c>
      <c r="I34">
        <v>5.5637627840042114E-2</v>
      </c>
    </row>
    <row r="35" spans="1:9" ht="15">
      <c r="A35">
        <v>1997</v>
      </c>
      <c r="B35">
        <v>1</v>
      </c>
      <c r="C35">
        <v>0.92693406343460083</v>
      </c>
      <c r="D35">
        <v>0.57724827527999878</v>
      </c>
      <c r="E35">
        <v>0.46527531743049622</v>
      </c>
      <c r="F35">
        <v>0.27283358573913574</v>
      </c>
      <c r="G35">
        <v>0.217823326587677</v>
      </c>
      <c r="H35">
        <v>0.12966400384902954</v>
      </c>
      <c r="I35">
        <v>5.7713352143764496E-2</v>
      </c>
    </row>
    <row r="36" spans="1:9" ht="15">
      <c r="A36">
        <v>1998</v>
      </c>
      <c r="B36">
        <v>1</v>
      </c>
      <c r="C36">
        <v>0.92683702707290649</v>
      </c>
      <c r="D36">
        <v>0.58742803335189819</v>
      </c>
      <c r="E36">
        <v>0.47708225250244141</v>
      </c>
      <c r="F36">
        <v>0.28742450475692749</v>
      </c>
      <c r="G36">
        <v>0.22944940626621246</v>
      </c>
      <c r="H36">
        <v>0.13788850605487823</v>
      </c>
      <c r="I36">
        <v>6.2295049428939819E-2</v>
      </c>
    </row>
    <row r="37" spans="1:9" ht="15">
      <c r="A37">
        <v>1999</v>
      </c>
      <c r="B37">
        <v>1</v>
      </c>
      <c r="C37">
        <v>0.92185872793197632</v>
      </c>
      <c r="D37">
        <v>0.59479284286499023</v>
      </c>
      <c r="E37">
        <v>0.48785516619682312</v>
      </c>
      <c r="F37">
        <v>0.29785904288291931</v>
      </c>
      <c r="G37">
        <v>0.24029260873794556</v>
      </c>
      <c r="H37">
        <v>0.14498847723007202</v>
      </c>
      <c r="I37">
        <v>6.5576896071434021E-2</v>
      </c>
    </row>
    <row r="38" spans="1:9" ht="15">
      <c r="A38">
        <v>2000</v>
      </c>
      <c r="B38">
        <v>1</v>
      </c>
      <c r="C38">
        <v>0.92066174745559692</v>
      </c>
      <c r="D38">
        <v>0.59520643949508667</v>
      </c>
      <c r="E38">
        <v>0.48864260315895081</v>
      </c>
      <c r="F38">
        <v>0.3029886782169342</v>
      </c>
      <c r="G38">
        <v>0.24408391118049622</v>
      </c>
      <c r="H38">
        <v>0.14907462894916534</v>
      </c>
      <c r="I38">
        <v>6.8625204265117645E-2</v>
      </c>
    </row>
    <row r="39" spans="1:9" ht="15">
      <c r="A39">
        <v>2001</v>
      </c>
      <c r="B39">
        <v>1</v>
      </c>
      <c r="C39">
        <v>0.91876721382141113</v>
      </c>
      <c r="D39">
        <v>0.58076280355453491</v>
      </c>
      <c r="E39">
        <v>0.47452542185783386</v>
      </c>
      <c r="F39">
        <v>0.28974318504333496</v>
      </c>
      <c r="G39">
        <v>0.23488861322402954</v>
      </c>
      <c r="H39">
        <v>0.14553633332252502</v>
      </c>
      <c r="I39">
        <v>6.9562502205371857E-2</v>
      </c>
    </row>
    <row r="40" spans="1:9" ht="15">
      <c r="A40">
        <v>2002</v>
      </c>
      <c r="B40">
        <v>1</v>
      </c>
      <c r="C40">
        <v>0.91971886157989502</v>
      </c>
      <c r="D40">
        <v>0.57843226194381714</v>
      </c>
      <c r="E40">
        <v>0.46983277797698975</v>
      </c>
      <c r="F40">
        <v>0.2827451229095459</v>
      </c>
      <c r="G40">
        <v>0.22480715811252594</v>
      </c>
      <c r="H40">
        <v>0.13604041934013367</v>
      </c>
      <c r="I40">
        <v>6.4507536590099335E-2</v>
      </c>
    </row>
    <row r="41" spans="1:9" ht="15">
      <c r="A41">
        <v>2003</v>
      </c>
      <c r="B41">
        <v>1</v>
      </c>
      <c r="C41">
        <v>0.92208689451217651</v>
      </c>
      <c r="D41">
        <v>0.58034056425094604</v>
      </c>
      <c r="E41">
        <v>0.47017809748649597</v>
      </c>
      <c r="F41">
        <v>0.28133717179298401</v>
      </c>
      <c r="G41">
        <v>0.22459134459495544</v>
      </c>
      <c r="H41">
        <v>0.13558636605739594</v>
      </c>
      <c r="I41">
        <v>6.4864672720432281E-2</v>
      </c>
    </row>
    <row r="42" spans="1:9" ht="15">
      <c r="A42">
        <v>2004</v>
      </c>
      <c r="B42">
        <v>1</v>
      </c>
      <c r="C42">
        <v>0.92319923639297485</v>
      </c>
      <c r="D42">
        <v>0.59111654758453369</v>
      </c>
      <c r="E42">
        <v>0.48114752769470215</v>
      </c>
      <c r="F42">
        <v>0.29284262657165527</v>
      </c>
      <c r="G42">
        <v>0.23669742047786713</v>
      </c>
      <c r="H42">
        <v>0.14328683912754059</v>
      </c>
      <c r="I42">
        <v>6.8824678659439087E-2</v>
      </c>
    </row>
    <row r="43" spans="1:9" ht="15">
      <c r="A43">
        <v>2005</v>
      </c>
      <c r="B43">
        <v>1</v>
      </c>
      <c r="C43">
        <v>0.923492431640625</v>
      </c>
      <c r="D43">
        <v>0.59616696834564209</v>
      </c>
      <c r="E43">
        <v>0.48643571138381958</v>
      </c>
      <c r="F43">
        <v>0.29809433221817017</v>
      </c>
      <c r="G43">
        <v>0.24111491441726685</v>
      </c>
      <c r="H43">
        <v>0.14941367506980896</v>
      </c>
      <c r="I43">
        <v>7.1293950080871582E-2</v>
      </c>
    </row>
    <row r="44" spans="1:9" ht="15">
      <c r="A44">
        <v>2006</v>
      </c>
      <c r="B44">
        <v>1</v>
      </c>
      <c r="C44">
        <v>0.9234158992767334</v>
      </c>
      <c r="D44">
        <v>0.60390883684158325</v>
      </c>
      <c r="E44">
        <v>0.49408164620399475</v>
      </c>
      <c r="F44">
        <v>0.30541133880615234</v>
      </c>
      <c r="G44">
        <v>0.24794967472553253</v>
      </c>
      <c r="H44">
        <v>0.15310236811637878</v>
      </c>
      <c r="I44">
        <v>7.2733648121356964E-2</v>
      </c>
    </row>
    <row r="45" spans="1:9" ht="15">
      <c r="A45">
        <v>2007</v>
      </c>
      <c r="B45">
        <v>1</v>
      </c>
      <c r="C45">
        <v>0.92184722423553467</v>
      </c>
      <c r="D45">
        <v>0.61257290840148926</v>
      </c>
      <c r="E45">
        <v>0.50598299503326416</v>
      </c>
      <c r="F45">
        <v>0.31574651598930359</v>
      </c>
      <c r="G45">
        <v>0.25761815905570984</v>
      </c>
      <c r="H45">
        <v>0.16154868900775909</v>
      </c>
      <c r="I45">
        <v>8.0249004065990448E-2</v>
      </c>
    </row>
    <row r="46" spans="1:9" ht="15">
      <c r="A46">
        <v>2008</v>
      </c>
      <c r="B46">
        <v>1</v>
      </c>
      <c r="C46">
        <v>0.93915790319442749</v>
      </c>
      <c r="D46">
        <v>0.6320527195930481</v>
      </c>
      <c r="E46">
        <v>0.5268934965133667</v>
      </c>
      <c r="F46">
        <v>0.33603653311729431</v>
      </c>
      <c r="G46">
        <v>0.27632451057434082</v>
      </c>
      <c r="H46">
        <v>0.17520512640476227</v>
      </c>
      <c r="I46">
        <v>8.8466830551624298E-2</v>
      </c>
    </row>
    <row r="47" spans="1:9" ht="15">
      <c r="A47">
        <v>2009</v>
      </c>
      <c r="B47">
        <v>1</v>
      </c>
      <c r="C47">
        <v>0.94979864358901978</v>
      </c>
      <c r="D47">
        <v>0.63569796085357666</v>
      </c>
      <c r="E47">
        <v>0.52691996097564697</v>
      </c>
      <c r="F47">
        <v>0.33569645881652832</v>
      </c>
      <c r="G47">
        <v>0.27603468298912048</v>
      </c>
      <c r="H47">
        <v>0.17701876163482666</v>
      </c>
      <c r="I47">
        <v>9.4726681709289551E-2</v>
      </c>
    </row>
    <row r="48" spans="1:9" ht="15">
      <c r="A48">
        <v>2010</v>
      </c>
      <c r="B48">
        <v>1</v>
      </c>
      <c r="C48">
        <v>0.95538276433944702</v>
      </c>
      <c r="D48">
        <v>0.65266191959381104</v>
      </c>
      <c r="E48">
        <v>0.5442737340927124</v>
      </c>
      <c r="F48">
        <v>0.3542349636554718</v>
      </c>
      <c r="G48">
        <v>0.29567006230354309</v>
      </c>
      <c r="H48">
        <v>0.19660080969333649</v>
      </c>
      <c r="I48">
        <v>0.10832764953374863</v>
      </c>
    </row>
    <row r="49" spans="1:9" ht="15">
      <c r="A49">
        <v>2011</v>
      </c>
      <c r="B49">
        <v>1</v>
      </c>
      <c r="C49">
        <v>0.95565402507781982</v>
      </c>
      <c r="D49">
        <v>0.65248012542724609</v>
      </c>
      <c r="E49">
        <v>0.54258841276168823</v>
      </c>
      <c r="F49">
        <v>0.35204136371612549</v>
      </c>
      <c r="G49">
        <v>0.2920880913734436</v>
      </c>
      <c r="H49">
        <v>0.19046038389205933</v>
      </c>
      <c r="I49">
        <v>9.9206827580928802E-2</v>
      </c>
    </row>
    <row r="50" spans="1:9" ht="15">
      <c r="A50">
        <v>2012</v>
      </c>
      <c r="B50">
        <v>1</v>
      </c>
      <c r="C50">
        <v>0.95594310760498047</v>
      </c>
      <c r="D50">
        <v>0.66307014226913452</v>
      </c>
      <c r="E50">
        <v>0.55563199520111084</v>
      </c>
      <c r="F50">
        <v>0.36616802215576172</v>
      </c>
      <c r="G50">
        <v>0.30551433563232422</v>
      </c>
      <c r="H50">
        <v>0.201202392578125</v>
      </c>
      <c r="I50">
        <v>0.10646453499794006</v>
      </c>
    </row>
    <row r="51" spans="1:9" ht="15">
      <c r="A51">
        <v>2013</v>
      </c>
      <c r="B51">
        <v>1</v>
      </c>
      <c r="C51">
        <v>0.95350706577301025</v>
      </c>
      <c r="D51">
        <v>0.65282326936721802</v>
      </c>
      <c r="E51">
        <v>0.54319214820861816</v>
      </c>
      <c r="F51">
        <v>0.34642148017883301</v>
      </c>
      <c r="G51">
        <v>0.28748545050621033</v>
      </c>
      <c r="H51">
        <v>0.18713612854480743</v>
      </c>
      <c r="I51">
        <v>9.9850952625274658E-2</v>
      </c>
    </row>
    <row r="52" spans="1:9" ht="15">
      <c r="A52">
        <v>2014</v>
      </c>
      <c r="B52">
        <v>1</v>
      </c>
      <c r="C52">
        <v>0.95217615365982056</v>
      </c>
      <c r="D52">
        <v>0.65560245513916016</v>
      </c>
      <c r="E52">
        <v>0.54679155349731445</v>
      </c>
      <c r="F52">
        <v>0.35116559267044067</v>
      </c>
      <c r="G52">
        <v>0.29044768214225769</v>
      </c>
      <c r="H52">
        <v>0.18947167694568634</v>
      </c>
      <c r="I52">
        <v>9.9879913032054901E-2</v>
      </c>
    </row>
    <row r="53" spans="1:9" ht="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ht="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ht="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8" spans="1:9">
      <c r="A58" s="1" t="s">
        <v>1022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5"/>
  <sheetViews>
    <sheetView workbookViewId="0">
      <pane xSplit="1" ySplit="1" topLeftCell="AY2" activePane="bottomRight" state="frozen"/>
      <selection pane="topRight" activeCell="B1" sqref="B1"/>
      <selection pane="bottomLeft" activeCell="A2" sqref="A2"/>
      <selection pane="bottomRight" activeCell="BS21" sqref="BN21:BS21"/>
    </sheetView>
  </sheetViews>
  <sheetFormatPr baseColWidth="10" defaultColWidth="8.83203125" defaultRowHeight="12" x14ac:dyDescent="0"/>
  <cols>
    <col min="1" max="16384" width="8.83203125" style="1036"/>
  </cols>
  <sheetData>
    <row r="1" spans="1:120" ht="15">
      <c r="A1" t="s">
        <v>1</v>
      </c>
      <c r="B1" t="s">
        <v>1210</v>
      </c>
      <c r="C1" t="s">
        <v>1209</v>
      </c>
      <c r="D1" t="s">
        <v>1208</v>
      </c>
      <c r="E1" t="s">
        <v>1207</v>
      </c>
      <c r="F1" t="s">
        <v>1206</v>
      </c>
      <c r="G1" t="s">
        <v>1205</v>
      </c>
      <c r="H1" t="s">
        <v>1204</v>
      </c>
      <c r="I1" t="s">
        <v>1203</v>
      </c>
      <c r="J1" t="s">
        <v>1202</v>
      </c>
      <c r="K1" t="s">
        <v>1201</v>
      </c>
      <c r="L1" t="s">
        <v>1200</v>
      </c>
      <c r="M1" t="s">
        <v>1199</v>
      </c>
      <c r="N1" t="s">
        <v>1198</v>
      </c>
      <c r="O1" t="s">
        <v>1197</v>
      </c>
      <c r="P1" t="s">
        <v>1196</v>
      </c>
      <c r="Q1" t="s">
        <v>1195</v>
      </c>
      <c r="R1" t="s">
        <v>1194</v>
      </c>
      <c r="S1" t="s">
        <v>1193</v>
      </c>
      <c r="T1" t="s">
        <v>1192</v>
      </c>
      <c r="U1" t="s">
        <v>1191</v>
      </c>
      <c r="V1" t="s">
        <v>1190</v>
      </c>
      <c r="W1" t="s">
        <v>1189</v>
      </c>
      <c r="X1" t="s">
        <v>1188</v>
      </c>
      <c r="Y1" t="s">
        <v>1187</v>
      </c>
      <c r="Z1" t="s">
        <v>1186</v>
      </c>
      <c r="AA1" t="s">
        <v>1185</v>
      </c>
      <c r="AB1" t="s">
        <v>1184</v>
      </c>
      <c r="AC1" t="s">
        <v>1183</v>
      </c>
      <c r="AD1" t="s">
        <v>1182</v>
      </c>
      <c r="AE1" t="s">
        <v>1181</v>
      </c>
      <c r="AF1" t="s">
        <v>1180</v>
      </c>
      <c r="AG1" t="s">
        <v>1179</v>
      </c>
      <c r="AH1" t="s">
        <v>1178</v>
      </c>
      <c r="AI1" t="s">
        <v>1177</v>
      </c>
      <c r="AJ1" t="s">
        <v>1176</v>
      </c>
      <c r="AK1" t="s">
        <v>1175</v>
      </c>
      <c r="AL1" t="s">
        <v>1174</v>
      </c>
      <c r="AM1" t="s">
        <v>1173</v>
      </c>
      <c r="AN1" t="s">
        <v>1172</v>
      </c>
      <c r="AO1" t="s">
        <v>1171</v>
      </c>
      <c r="AP1" t="s">
        <v>1170</v>
      </c>
      <c r="AQ1" t="s">
        <v>1169</v>
      </c>
      <c r="AR1" t="s">
        <v>1168</v>
      </c>
      <c r="AS1" t="s">
        <v>1167</v>
      </c>
      <c r="AT1" t="s">
        <v>1166</v>
      </c>
      <c r="AU1" t="s">
        <v>1165</v>
      </c>
      <c r="AV1" t="s">
        <v>1164</v>
      </c>
      <c r="AW1" t="s">
        <v>1163</v>
      </c>
      <c r="AX1" t="s">
        <v>1162</v>
      </c>
      <c r="AY1" t="s">
        <v>1161</v>
      </c>
      <c r="AZ1" t="s">
        <v>1160</v>
      </c>
      <c r="BA1" t="s">
        <v>1159</v>
      </c>
      <c r="BB1" t="s">
        <v>1158</v>
      </c>
      <c r="BC1" t="s">
        <v>1157</v>
      </c>
      <c r="BD1" t="s">
        <v>1156</v>
      </c>
      <c r="BE1" t="s">
        <v>1155</v>
      </c>
      <c r="BF1" t="s">
        <v>1154</v>
      </c>
      <c r="BG1" t="s">
        <v>1153</v>
      </c>
      <c r="BH1" t="s">
        <v>1152</v>
      </c>
      <c r="BI1" t="s">
        <v>1151</v>
      </c>
      <c r="BJ1" t="s">
        <v>1150</v>
      </c>
      <c r="BK1" t="s">
        <v>1149</v>
      </c>
      <c r="BL1" t="s">
        <v>1148</v>
      </c>
      <c r="BM1" t="s">
        <v>1147</v>
      </c>
      <c r="BN1" t="s">
        <v>1146</v>
      </c>
      <c r="BO1" t="s">
        <v>1145</v>
      </c>
      <c r="BP1" t="s">
        <v>1144</v>
      </c>
      <c r="BQ1" t="s">
        <v>1143</v>
      </c>
      <c r="BR1" t="s">
        <v>1142</v>
      </c>
      <c r="BS1" t="s">
        <v>1141</v>
      </c>
      <c r="BT1" t="s">
        <v>1140</v>
      </c>
      <c r="BU1" t="s">
        <v>1139</v>
      </c>
      <c r="BV1" t="s">
        <v>1138</v>
      </c>
      <c r="BW1" t="s">
        <v>1137</v>
      </c>
      <c r="BX1" t="s">
        <v>1136</v>
      </c>
      <c r="BY1" t="s">
        <v>1135</v>
      </c>
      <c r="BZ1" t="s">
        <v>1134</v>
      </c>
      <c r="CA1" t="s">
        <v>1133</v>
      </c>
      <c r="CB1" t="s">
        <v>1132</v>
      </c>
      <c r="CC1" t="s">
        <v>1131</v>
      </c>
      <c r="CD1" t="s">
        <v>1130</v>
      </c>
      <c r="CE1" t="s">
        <v>1129</v>
      </c>
      <c r="CF1" t="s">
        <v>1128</v>
      </c>
      <c r="CG1" t="s">
        <v>1127</v>
      </c>
      <c r="CH1" t="s">
        <v>1126</v>
      </c>
      <c r="CI1" t="s">
        <v>1125</v>
      </c>
      <c r="CJ1" t="s">
        <v>1124</v>
      </c>
      <c r="CK1" t="s">
        <v>1123</v>
      </c>
      <c r="CL1" t="s">
        <v>1122</v>
      </c>
      <c r="CM1" t="s">
        <v>1121</v>
      </c>
      <c r="CN1" t="s">
        <v>1120</v>
      </c>
      <c r="CO1" t="s">
        <v>1119</v>
      </c>
      <c r="CP1" t="s">
        <v>1118</v>
      </c>
      <c r="CQ1" t="s">
        <v>1117</v>
      </c>
      <c r="CR1" t="s">
        <v>1116</v>
      </c>
      <c r="CS1" t="s">
        <v>1115</v>
      </c>
      <c r="CT1" t="s">
        <v>1114</v>
      </c>
      <c r="CU1" t="s">
        <v>1113</v>
      </c>
      <c r="CV1" t="s">
        <v>1112</v>
      </c>
      <c r="CW1" t="s">
        <v>1111</v>
      </c>
      <c r="CX1" t="s">
        <v>1110</v>
      </c>
      <c r="CY1" t="s">
        <v>1109</v>
      </c>
      <c r="CZ1" t="s">
        <v>1108</v>
      </c>
      <c r="DA1" t="s">
        <v>1107</v>
      </c>
      <c r="DB1" t="s">
        <v>1106</v>
      </c>
      <c r="DC1" t="s">
        <v>1105</v>
      </c>
      <c r="DD1" t="s">
        <v>1104</v>
      </c>
      <c r="DE1" t="s">
        <v>1103</v>
      </c>
      <c r="DF1" t="s">
        <v>1102</v>
      </c>
      <c r="DG1" t="s">
        <v>1101</v>
      </c>
      <c r="DH1" t="s">
        <v>1100</v>
      </c>
      <c r="DI1" t="s">
        <v>1099</v>
      </c>
      <c r="DJ1" t="s">
        <v>1098</v>
      </c>
      <c r="DK1" t="s">
        <v>1097</v>
      </c>
      <c r="DL1" t="s">
        <v>1096</v>
      </c>
      <c r="DM1" t="s">
        <v>1095</v>
      </c>
      <c r="DN1" t="s">
        <v>1094</v>
      </c>
      <c r="DO1" t="s">
        <v>1093</v>
      </c>
      <c r="DP1" t="s">
        <v>1092</v>
      </c>
    </row>
    <row r="2" spans="1:120" ht="15">
      <c r="A2">
        <v>1913</v>
      </c>
      <c r="B2">
        <v>7.9163090763812852E-2</v>
      </c>
      <c r="C2">
        <v>2.5657719511112426E-2</v>
      </c>
      <c r="D2">
        <v>2.0685981474357077E-2</v>
      </c>
      <c r="E2">
        <v>0</v>
      </c>
      <c r="F2">
        <v>6.3626409398952382E-3</v>
      </c>
      <c r="G2">
        <v>2.6456748838448108E-2</v>
      </c>
      <c r="H2">
        <v>0</v>
      </c>
      <c r="I2">
        <v>6.2741874134435729E-2</v>
      </c>
      <c r="J2">
        <v>2.9844364330655435E-2</v>
      </c>
      <c r="K2">
        <v>1.938231862053422E-2</v>
      </c>
      <c r="L2">
        <v>0</v>
      </c>
      <c r="M2">
        <v>0</v>
      </c>
      <c r="N2">
        <v>1.3515191183246069E-2</v>
      </c>
      <c r="O2">
        <v>0</v>
      </c>
      <c r="P2"/>
      <c r="Q2"/>
      <c r="R2"/>
      <c r="S2"/>
      <c r="T2"/>
      <c r="U2"/>
      <c r="V2"/>
      <c r="W2"/>
      <c r="X2"/>
      <c r="Y2"/>
      <c r="Z2"/>
      <c r="AA2"/>
      <c r="AB2"/>
      <c r="AC2"/>
      <c r="AD2">
        <v>9.9212578702916582E-2</v>
      </c>
      <c r="AE2">
        <v>1.9760667839431097E-2</v>
      </c>
      <c r="AF2">
        <v>2.3335985508671452E-2</v>
      </c>
      <c r="AG2">
        <v>0</v>
      </c>
      <c r="AH2">
        <v>1.5038177863616092E-2</v>
      </c>
      <c r="AI2">
        <v>4.1077747491197948E-2</v>
      </c>
      <c r="AJ2">
        <v>0</v>
      </c>
      <c r="AK2">
        <v>0.11410028000039063</v>
      </c>
      <c r="AL2">
        <v>1.8356486838099078E-2</v>
      </c>
      <c r="AM2">
        <v>2.3160030702598904E-2</v>
      </c>
      <c r="AN2">
        <v>0</v>
      </c>
      <c r="AO2">
        <v>2.0139338226352207E-2</v>
      </c>
      <c r="AP2">
        <v>5.2444424233340448E-2</v>
      </c>
      <c r="AQ2">
        <v>0</v>
      </c>
      <c r="AR2">
        <v>0.13558515798694282</v>
      </c>
      <c r="AS2">
        <v>1.4224450674877829E-2</v>
      </c>
      <c r="AT2">
        <v>1.8887266371237575E-2</v>
      </c>
      <c r="AU2">
        <v>0</v>
      </c>
      <c r="AV2">
        <v>3.3772190487068254E-2</v>
      </c>
      <c r="AW2">
        <v>6.8701250453759147E-2</v>
      </c>
      <c r="AX2">
        <v>0</v>
      </c>
      <c r="AY2">
        <v>0.14546289050157826</v>
      </c>
      <c r="AZ2">
        <v>1.2201672139494434E-2</v>
      </c>
      <c r="BA2">
        <v>1.6136338080038608E-2</v>
      </c>
      <c r="BB2">
        <v>0</v>
      </c>
      <c r="BC2">
        <v>3.9540733306102312E-2</v>
      </c>
      <c r="BD2">
        <v>7.7584146975942903E-2</v>
      </c>
      <c r="BE2">
        <v>0</v>
      </c>
      <c r="BF2">
        <v>0.1768323253449452</v>
      </c>
      <c r="BG2">
        <v>1.0128248848191166E-2</v>
      </c>
      <c r="BH2">
        <v>1.1882196852068651E-2</v>
      </c>
      <c r="BI2">
        <v>0</v>
      </c>
      <c r="BJ2">
        <v>6.0615097704374885E-2</v>
      </c>
      <c r="BK2">
        <v>9.4206781940310486E-2</v>
      </c>
      <c r="BL2">
        <v>0</v>
      </c>
      <c r="BM2">
        <v>0.26914446006605897</v>
      </c>
      <c r="BN2">
        <v>1.2418292488779684E-2</v>
      </c>
      <c r="BO2">
        <v>8.5475457543369125E-3</v>
      </c>
      <c r="BP2">
        <v>0</v>
      </c>
      <c r="BQ2">
        <v>0.14360823835293093</v>
      </c>
      <c r="BR2">
        <v>0.10457038347001141</v>
      </c>
      <c r="BS2">
        <v>0</v>
      </c>
      <c r="BT2"/>
      <c r="BU2"/>
      <c r="BV2"/>
      <c r="BW2"/>
      <c r="BX2"/>
      <c r="BY2"/>
      <c r="BZ2"/>
      <c r="CA2">
        <v>6.4024227012951962E-2</v>
      </c>
      <c r="CB2">
        <v>2.3900191595177561E-2</v>
      </c>
      <c r="CC2">
        <v>2.3185286513539689E-2</v>
      </c>
      <c r="CD2">
        <v>0</v>
      </c>
      <c r="CE2">
        <v>0</v>
      </c>
      <c r="CF2">
        <v>1.6938748904234711E-2</v>
      </c>
      <c r="CG2">
        <v>0</v>
      </c>
      <c r="CH2">
        <v>7.9152190160088204E-2</v>
      </c>
      <c r="CI2">
        <v>2.4456859903181846E-2</v>
      </c>
      <c r="CJ2">
        <v>2.879856603397982E-2</v>
      </c>
      <c r="CK2">
        <v>0</v>
      </c>
      <c r="CL2">
        <v>1.2345907093817487E-5</v>
      </c>
      <c r="CM2">
        <v>2.588441831583272E-2</v>
      </c>
      <c r="CN2">
        <v>0</v>
      </c>
      <c r="CO2">
        <v>7.8077630796108993E-2</v>
      </c>
      <c r="CP2">
        <v>2.4896060636352968E-2</v>
      </c>
      <c r="CQ2">
        <v>3.2960039218871091E-2</v>
      </c>
      <c r="CR2">
        <v>0</v>
      </c>
      <c r="CS2">
        <v>3.3363877718300722E-3</v>
      </c>
      <c r="CT2">
        <v>1.6885143169054866E-2</v>
      </c>
      <c r="CU2">
        <v>0</v>
      </c>
      <c r="CV2"/>
      <c r="CW2">
        <v>1.5185329722790205E-2</v>
      </c>
      <c r="CX2">
        <v>2.2084127451245151E-2</v>
      </c>
      <c r="CY2">
        <v>0</v>
      </c>
      <c r="CZ2">
        <v>9.2057900523569974E-3</v>
      </c>
      <c r="DA2">
        <v>5.1170294522286643E-2</v>
      </c>
      <c r="DB2"/>
      <c r="DC2">
        <v>0.13490323069279248</v>
      </c>
      <c r="DD2">
        <v>9.0721651712562662E-3</v>
      </c>
      <c r="DE2">
        <v>1.338812074984199E-2</v>
      </c>
      <c r="DF2">
        <v>0</v>
      </c>
      <c r="DG2">
        <v>2.2337018465453592E-2</v>
      </c>
      <c r="DH2">
        <v>9.0105926306240633E-2</v>
      </c>
      <c r="DI2">
        <v>0</v>
      </c>
      <c r="DJ2"/>
      <c r="DK2"/>
      <c r="DL2"/>
      <c r="DM2"/>
      <c r="DN2"/>
      <c r="DO2"/>
      <c r="DP2"/>
    </row>
    <row r="3" spans="1:120" ht="15">
      <c r="A3">
        <v>1914</v>
      </c>
      <c r="B3">
        <v>8.0058654536529633E-2</v>
      </c>
      <c r="C3">
        <v>1.6972187378170505E-2</v>
      </c>
      <c r="D3">
        <v>2.4558298302727648E-2</v>
      </c>
      <c r="E3">
        <v>0</v>
      </c>
      <c r="F3">
        <v>7.2692795102033822E-3</v>
      </c>
      <c r="G3">
        <v>3.1258889345428108E-2</v>
      </c>
      <c r="H3">
        <v>0</v>
      </c>
      <c r="I3">
        <v>5.9171154002631357E-2</v>
      </c>
      <c r="J3">
        <v>1.9963271657622763E-2</v>
      </c>
      <c r="K3">
        <v>2.3313706736645297E-2</v>
      </c>
      <c r="L3">
        <v>0</v>
      </c>
      <c r="M3">
        <v>0</v>
      </c>
      <c r="N3">
        <v>1.5894175608363301E-2</v>
      </c>
      <c r="O3">
        <v>0</v>
      </c>
      <c r="P3"/>
      <c r="Q3"/>
      <c r="R3"/>
      <c r="S3"/>
      <c r="T3"/>
      <c r="U3"/>
      <c r="V3"/>
      <c r="W3"/>
      <c r="X3"/>
      <c r="Y3"/>
      <c r="Z3"/>
      <c r="AA3"/>
      <c r="AB3"/>
      <c r="AC3"/>
      <c r="AD3">
        <v>0.10575812663246312</v>
      </c>
      <c r="AE3">
        <v>1.2875467180585486E-2</v>
      </c>
      <c r="AF3">
        <v>2.7214766941815439E-2</v>
      </c>
      <c r="AG3">
        <v>0</v>
      </c>
      <c r="AH3">
        <v>1.6923523277569952E-2</v>
      </c>
      <c r="AI3">
        <v>4.874436923249225E-2</v>
      </c>
      <c r="AJ3">
        <v>0</v>
      </c>
      <c r="AK3">
        <v>0.12241646965979433</v>
      </c>
      <c r="AL3">
        <v>1.1889863022306794E-2</v>
      </c>
      <c r="AM3">
        <v>2.6806167167021559E-2</v>
      </c>
      <c r="AN3">
        <v>0</v>
      </c>
      <c r="AO3">
        <v>2.2530284076506722E-2</v>
      </c>
      <c r="AP3">
        <v>6.1190155393959257E-2</v>
      </c>
      <c r="AQ3">
        <v>0</v>
      </c>
      <c r="AR3">
        <v>0.14763993078761392</v>
      </c>
      <c r="AS3">
        <v>9.1696842923807281E-3</v>
      </c>
      <c r="AT3">
        <v>2.1732532704091669E-2</v>
      </c>
      <c r="AU3">
        <v>0</v>
      </c>
      <c r="AV3">
        <v>3.7602117121011809E-2</v>
      </c>
      <c r="AW3">
        <v>7.9135596670129718E-2</v>
      </c>
      <c r="AX3">
        <v>0</v>
      </c>
      <c r="AY3">
        <v>0.15877081821182548</v>
      </c>
      <c r="AZ3">
        <v>7.8064806952775692E-3</v>
      </c>
      <c r="BA3">
        <v>1.8588906123166517E-2</v>
      </c>
      <c r="BB3">
        <v>0</v>
      </c>
      <c r="BC3">
        <v>4.3693299931414777E-2</v>
      </c>
      <c r="BD3">
        <v>8.8682131461966629E-2</v>
      </c>
      <c r="BE3">
        <v>0</v>
      </c>
      <c r="BF3">
        <v>0.19708719304940014</v>
      </c>
      <c r="BG3">
        <v>6.2974633077270302E-3</v>
      </c>
      <c r="BH3">
        <v>1.3025429588619446E-2</v>
      </c>
      <c r="BI3">
        <v>0</v>
      </c>
      <c r="BJ3">
        <v>6.5094797432861978E-2</v>
      </c>
      <c r="BK3">
        <v>0.1126695027201917</v>
      </c>
      <c r="BL3">
        <v>0</v>
      </c>
      <c r="BM3">
        <v>0.29536488212134437</v>
      </c>
      <c r="BN3">
        <v>7.697801006448313E-3</v>
      </c>
      <c r="BO3">
        <v>9.2254920522500429E-3</v>
      </c>
      <c r="BP3">
        <v>0</v>
      </c>
      <c r="BQ3">
        <v>0.15375113770965268</v>
      </c>
      <c r="BR3">
        <v>0.12469045135299335</v>
      </c>
      <c r="BS3">
        <v>0</v>
      </c>
      <c r="BT3"/>
      <c r="BU3"/>
      <c r="BV3"/>
      <c r="BW3"/>
      <c r="BX3"/>
      <c r="BY3"/>
      <c r="BZ3"/>
      <c r="CA3">
        <v>6.4115528288506043E-2</v>
      </c>
      <c r="CB3">
        <v>1.5850434827867715E-2</v>
      </c>
      <c r="CC3">
        <v>2.7656861718020641E-2</v>
      </c>
      <c r="CD3">
        <v>0</v>
      </c>
      <c r="CE3">
        <v>0</v>
      </c>
      <c r="CF3">
        <v>2.0608231742617687E-2</v>
      </c>
      <c r="CG3">
        <v>0</v>
      </c>
      <c r="CH3">
        <v>8.0719494224270175E-2</v>
      </c>
      <c r="CI3">
        <v>1.5953640822204133E-2</v>
      </c>
      <c r="CJ3">
        <v>3.3612713240135733E-2</v>
      </c>
      <c r="CK3">
        <v>0</v>
      </c>
      <c r="CL3">
        <v>1.3909653347108415E-5</v>
      </c>
      <c r="CM3">
        <v>3.1139230508583211E-2</v>
      </c>
      <c r="CN3">
        <v>0</v>
      </c>
      <c r="CO3">
        <v>7.9540865967376556E-2</v>
      </c>
      <c r="CP3">
        <v>1.6718377085059511E-2</v>
      </c>
      <c r="CQ3">
        <v>3.8627680643277505E-2</v>
      </c>
      <c r="CR3">
        <v>0</v>
      </c>
      <c r="CS3">
        <v>3.8696723309130394E-3</v>
      </c>
      <c r="CT3">
        <v>2.0325135908126499E-2</v>
      </c>
      <c r="CU3">
        <v>0</v>
      </c>
      <c r="CV3"/>
      <c r="CW3">
        <v>1.0138220447455173E-2</v>
      </c>
      <c r="CX3">
        <v>2.6976240181275733E-2</v>
      </c>
      <c r="CY3">
        <v>0</v>
      </c>
      <c r="CZ3">
        <v>1.0615311873580707E-2</v>
      </c>
      <c r="DA3">
        <v>4.8159810684971181E-2</v>
      </c>
      <c r="DB3"/>
      <c r="DC3">
        <v>0.15237029803652147</v>
      </c>
      <c r="DD3">
        <v>5.6487896270785562E-3</v>
      </c>
      <c r="DE3">
        <v>1.475122216187014E-2</v>
      </c>
      <c r="DF3">
        <v>0</v>
      </c>
      <c r="DG3">
        <v>2.4021705788677145E-2</v>
      </c>
      <c r="DH3">
        <v>0.10794858045889562</v>
      </c>
      <c r="DI3">
        <v>0</v>
      </c>
      <c r="DJ3"/>
      <c r="DK3"/>
      <c r="DL3"/>
      <c r="DM3"/>
      <c r="DN3"/>
      <c r="DO3"/>
      <c r="DP3"/>
    </row>
    <row r="4" spans="1:120" ht="15">
      <c r="A4">
        <v>1915</v>
      </c>
      <c r="B4">
        <v>8.0341470876615917E-2</v>
      </c>
      <c r="C4">
        <v>1.5021265944832265E-2</v>
      </c>
      <c r="D4">
        <v>2.5402302269549957E-2</v>
      </c>
      <c r="E4">
        <v>0</v>
      </c>
      <c r="F4">
        <v>7.5849956751133218E-3</v>
      </c>
      <c r="G4">
        <v>3.233290698712038E-2</v>
      </c>
      <c r="H4">
        <v>0</v>
      </c>
      <c r="I4">
        <v>5.7717988286544959E-2</v>
      </c>
      <c r="J4">
        <v>1.743554222496228E-2</v>
      </c>
      <c r="K4">
        <v>2.3829157465875651E-2</v>
      </c>
      <c r="L4">
        <v>0</v>
      </c>
      <c r="M4">
        <v>0</v>
      </c>
      <c r="N4">
        <v>1.6453288595707029E-2</v>
      </c>
      <c r="O4">
        <v>0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>
        <v>0.10864323612102264</v>
      </c>
      <c r="AE4">
        <v>1.1602222630319469E-2</v>
      </c>
      <c r="AF4">
        <v>2.860555936150987E-2</v>
      </c>
      <c r="AG4">
        <v>0</v>
      </c>
      <c r="AH4">
        <v>1.7978946232413615E-2</v>
      </c>
      <c r="AI4">
        <v>5.0456507896779683E-2</v>
      </c>
      <c r="AJ4">
        <v>0</v>
      </c>
      <c r="AK4">
        <v>0.1274874174030734</v>
      </c>
      <c r="AL4">
        <v>1.0787445374637614E-2</v>
      </c>
      <c r="AM4">
        <v>2.8277442620437705E-2</v>
      </c>
      <c r="AN4">
        <v>0</v>
      </c>
      <c r="AO4">
        <v>2.4099258371380366E-2</v>
      </c>
      <c r="AP4">
        <v>6.4323271036617696E-2</v>
      </c>
      <c r="AQ4">
        <v>0</v>
      </c>
      <c r="AR4">
        <v>0.1565054660341148</v>
      </c>
      <c r="AS4">
        <v>8.3867437316591121E-3</v>
      </c>
      <c r="AT4">
        <v>2.2797936753933011E-2</v>
      </c>
      <c r="AU4">
        <v>0</v>
      </c>
      <c r="AV4">
        <v>4.0545862119137778E-2</v>
      </c>
      <c r="AW4">
        <v>8.4774923429384905E-2</v>
      </c>
      <c r="AX4">
        <v>0</v>
      </c>
      <c r="AY4">
        <v>0.16875724743725079</v>
      </c>
      <c r="AZ4">
        <v>7.1190452011653292E-3</v>
      </c>
      <c r="BA4">
        <v>1.9383509755161794E-2</v>
      </c>
      <c r="BB4">
        <v>0</v>
      </c>
      <c r="BC4">
        <v>4.6976056726147963E-2</v>
      </c>
      <c r="BD4">
        <v>9.5278635754775687E-2</v>
      </c>
      <c r="BE4">
        <v>0</v>
      </c>
      <c r="BF4">
        <v>0.20205678618646467</v>
      </c>
      <c r="BG4">
        <v>5.2161410491303861E-3</v>
      </c>
      <c r="BH4">
        <v>1.3418102303542456E-2</v>
      </c>
      <c r="BI4">
        <v>0</v>
      </c>
      <c r="BJ4">
        <v>6.3566048175343379E-2</v>
      </c>
      <c r="BK4">
        <v>0.11985649465844846</v>
      </c>
      <c r="BL4">
        <v>0</v>
      </c>
      <c r="BM4">
        <v>0.24728412250655135</v>
      </c>
      <c r="BN4">
        <v>4.2674529551658177E-3</v>
      </c>
      <c r="BO4">
        <v>9.7331414945947652E-3</v>
      </c>
      <c r="BP4">
        <v>0</v>
      </c>
      <c r="BQ4">
        <v>0.10048833539249132</v>
      </c>
      <c r="BR4">
        <v>0.13279519266429946</v>
      </c>
      <c r="BS4">
        <v>0</v>
      </c>
      <c r="BT4"/>
      <c r="BU4"/>
      <c r="BV4"/>
      <c r="BW4"/>
      <c r="BX4"/>
      <c r="BY4"/>
      <c r="BZ4"/>
      <c r="CA4">
        <v>6.3675649287460875E-2</v>
      </c>
      <c r="CB4">
        <v>1.3995707123747887E-2</v>
      </c>
      <c r="CC4">
        <v>2.8748211765336901E-2</v>
      </c>
      <c r="CD4">
        <v>0</v>
      </c>
      <c r="CE4">
        <v>0</v>
      </c>
      <c r="CF4">
        <v>2.0931730398376088E-2</v>
      </c>
      <c r="CG4">
        <v>0</v>
      </c>
      <c r="CH4">
        <v>8.1064893046224315E-2</v>
      </c>
      <c r="CI4">
        <v>1.4303055768365623E-2</v>
      </c>
      <c r="CJ4">
        <v>3.5507740410108096E-2</v>
      </c>
      <c r="CK4">
        <v>0</v>
      </c>
      <c r="CL4">
        <v>1.4702140899489271E-5</v>
      </c>
      <c r="CM4">
        <v>3.1239394726851104E-2</v>
      </c>
      <c r="CN4">
        <v>0</v>
      </c>
      <c r="CO4">
        <v>8.0287620528431386E-2</v>
      </c>
      <c r="CP4">
        <v>1.5543491110037104E-2</v>
      </c>
      <c r="CQ4">
        <v>4.1540476853348482E-2</v>
      </c>
      <c r="CR4">
        <v>0</v>
      </c>
      <c r="CS4">
        <v>4.2415432204898178E-3</v>
      </c>
      <c r="CT4">
        <v>1.8962109344555989E-2</v>
      </c>
      <c r="CU4">
        <v>0</v>
      </c>
      <c r="CV4"/>
      <c r="CW4">
        <v>1.0955457737782696E-2</v>
      </c>
      <c r="CX4">
        <v>3.1154581744895209E-2</v>
      </c>
      <c r="CY4">
        <v>0</v>
      </c>
      <c r="CZ4">
        <v>1.3523739840722471E-2</v>
      </c>
      <c r="DA4">
        <v>4.0536734058105969E-2</v>
      </c>
      <c r="DB4"/>
      <c r="DC4">
        <v>0.16200633397391764</v>
      </c>
      <c r="DD4">
        <v>6.0678533532370869E-3</v>
      </c>
      <c r="DE4">
        <v>1.6665445977015407E-2</v>
      </c>
      <c r="DF4">
        <v>0</v>
      </c>
      <c r="DG4">
        <v>3.0421370183130025E-2</v>
      </c>
      <c r="DH4">
        <v>0.10885166446053512</v>
      </c>
      <c r="DI4">
        <v>0</v>
      </c>
      <c r="DJ4"/>
      <c r="DK4"/>
      <c r="DL4"/>
      <c r="DM4"/>
      <c r="DN4"/>
      <c r="DO4"/>
      <c r="DP4"/>
    </row>
    <row r="5" spans="1:120" ht="15">
      <c r="A5">
        <v>1916</v>
      </c>
      <c r="B5">
        <v>8.1905882352941176E-2</v>
      </c>
      <c r="C5">
        <v>2.2847058823529411E-2</v>
      </c>
      <c r="D5">
        <v>2.1929411764705881E-2</v>
      </c>
      <c r="E5">
        <v>0</v>
      </c>
      <c r="F5">
        <v>7.9764705882352949E-3</v>
      </c>
      <c r="G5">
        <v>2.915294117647059E-2</v>
      </c>
      <c r="H5">
        <v>0</v>
      </c>
      <c r="I5">
        <v>6.4072486488110106E-2</v>
      </c>
      <c r="J5">
        <v>2.7568309890789931E-2</v>
      </c>
      <c r="K5">
        <v>2.0916649750326938E-2</v>
      </c>
      <c r="L5">
        <v>0</v>
      </c>
      <c r="M5">
        <v>0</v>
      </c>
      <c r="N5">
        <v>1.5587526846993233E-2</v>
      </c>
      <c r="O5">
        <v>0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>
        <v>0.10160891439142464</v>
      </c>
      <c r="AE5">
        <v>1.6772075702188052E-2</v>
      </c>
      <c r="AF5">
        <v>2.4205814183363466E-2</v>
      </c>
      <c r="AG5">
        <v>0</v>
      </c>
      <c r="AH5">
        <v>1.7969728638094602E-2</v>
      </c>
      <c r="AI5">
        <v>4.2661295867778525E-2</v>
      </c>
      <c r="AJ5">
        <v>0</v>
      </c>
      <c r="AK5">
        <v>0.11803360103282741</v>
      </c>
      <c r="AL5">
        <v>1.52104435034366E-2</v>
      </c>
      <c r="AM5">
        <v>2.3911775617322922E-2</v>
      </c>
      <c r="AN5">
        <v>0</v>
      </c>
      <c r="AO5">
        <v>2.3494089106900606E-2</v>
      </c>
      <c r="AP5">
        <v>5.5417292805167287E-2</v>
      </c>
      <c r="AQ5">
        <v>0</v>
      </c>
      <c r="AR5">
        <v>0.13564553503552398</v>
      </c>
      <c r="AS5">
        <v>1.1561009968188705E-2</v>
      </c>
      <c r="AT5">
        <v>2.0014223642132494E-2</v>
      </c>
      <c r="AU5">
        <v>0</v>
      </c>
      <c r="AV5">
        <v>3.8643869607423068E-2</v>
      </c>
      <c r="AW5">
        <v>6.5426431817779712E-2</v>
      </c>
      <c r="AX5">
        <v>0</v>
      </c>
      <c r="AY5">
        <v>0.1427777491404692</v>
      </c>
      <c r="AZ5">
        <v>9.8622617043678685E-3</v>
      </c>
      <c r="BA5">
        <v>1.7471744083278045E-2</v>
      </c>
      <c r="BB5">
        <v>0</v>
      </c>
      <c r="BC5">
        <v>4.4994869509653701E-2</v>
      </c>
      <c r="BD5">
        <v>7.0448873843169571E-2</v>
      </c>
      <c r="BE5">
        <v>0</v>
      </c>
      <c r="BF5">
        <v>0.16603615069477928</v>
      </c>
      <c r="BG5">
        <v>7.6175068983859165E-3</v>
      </c>
      <c r="BH5">
        <v>1.3049100579587008E-2</v>
      </c>
      <c r="BI5">
        <v>0</v>
      </c>
      <c r="BJ5">
        <v>6.41830584550801E-2</v>
      </c>
      <c r="BK5">
        <v>8.1186484761726269E-2</v>
      </c>
      <c r="BL5">
        <v>0</v>
      </c>
      <c r="BM5">
        <v>0.21243148584652666</v>
      </c>
      <c r="BN5">
        <v>6.6190596379741822E-3</v>
      </c>
      <c r="BO5">
        <v>9.7491055869725878E-3</v>
      </c>
      <c r="BP5">
        <v>0</v>
      </c>
      <c r="BQ5">
        <v>0.10776428954646784</v>
      </c>
      <c r="BR5">
        <v>8.8299031075112056E-2</v>
      </c>
      <c r="BS5">
        <v>0</v>
      </c>
      <c r="BT5"/>
      <c r="BU5"/>
      <c r="BV5"/>
      <c r="BW5"/>
      <c r="BX5"/>
      <c r="BY5"/>
      <c r="BZ5"/>
      <c r="CA5">
        <v>6.0410848631663606E-2</v>
      </c>
      <c r="CB5">
        <v>2.1851787164543425E-2</v>
      </c>
      <c r="CC5">
        <v>2.4400271256533542E-2</v>
      </c>
      <c r="CD5">
        <v>0</v>
      </c>
      <c r="CE5">
        <v>0</v>
      </c>
      <c r="CF5">
        <v>1.4158790210586641E-2</v>
      </c>
      <c r="CG5">
        <v>0</v>
      </c>
      <c r="CH5">
        <v>8.6694345788330546E-2</v>
      </c>
      <c r="CI5">
        <v>2.0866368370034333E-2</v>
      </c>
      <c r="CJ5">
        <v>2.9164752554415811E-2</v>
      </c>
      <c r="CK5">
        <v>0</v>
      </c>
      <c r="CL5">
        <v>1.4829628944616048E-5</v>
      </c>
      <c r="CM5">
        <v>3.6648395234935793E-2</v>
      </c>
      <c r="CN5">
        <v>0</v>
      </c>
      <c r="CO5">
        <v>9.1918499849354546E-2</v>
      </c>
      <c r="CP5">
        <v>2.0844670585482221E-2</v>
      </c>
      <c r="CQ5">
        <v>3.3391962907216202E-2</v>
      </c>
      <c r="CR5">
        <v>0</v>
      </c>
      <c r="CS5">
        <v>3.9328015268449363E-3</v>
      </c>
      <c r="CT5">
        <v>3.374906482981118E-2</v>
      </c>
      <c r="CU5">
        <v>0</v>
      </c>
      <c r="CV5"/>
      <c r="CW5">
        <v>1.3752145728381406E-2</v>
      </c>
      <c r="CX5">
        <v>2.4899057812347768E-2</v>
      </c>
      <c r="CY5">
        <v>0</v>
      </c>
      <c r="CZ5">
        <v>1.1737305578746651E-2</v>
      </c>
      <c r="DA5">
        <v>4.9356502302434699E-2</v>
      </c>
      <c r="DB5"/>
      <c r="DC5">
        <v>0.12910116295264046</v>
      </c>
      <c r="DD5">
        <v>8.4194359321976293E-3</v>
      </c>
      <c r="DE5">
        <v>1.5640972075134783E-2</v>
      </c>
      <c r="DF5">
        <v>0</v>
      </c>
      <c r="DG5">
        <v>2.9184909911002917E-2</v>
      </c>
      <c r="DH5">
        <v>7.5855845034305119E-2</v>
      </c>
      <c r="DI5">
        <v>0</v>
      </c>
      <c r="DJ5"/>
      <c r="DK5"/>
      <c r="DL5"/>
      <c r="DM5"/>
      <c r="DN5"/>
      <c r="DO5"/>
      <c r="DP5"/>
    </row>
    <row r="6" spans="1:120" ht="15">
      <c r="A6">
        <v>1917</v>
      </c>
      <c r="B6">
        <v>8.9065991342060266E-2</v>
      </c>
      <c r="C6">
        <v>2.7450670891204253E-2</v>
      </c>
      <c r="D6">
        <v>1.9888545379359232E-2</v>
      </c>
      <c r="E6">
        <v>0</v>
      </c>
      <c r="F6">
        <v>9.7672401449335079E-3</v>
      </c>
      <c r="G6">
        <v>3.0896166039816476E-2</v>
      </c>
      <c r="H6">
        <v>1.063368886746793E-3</v>
      </c>
      <c r="I6">
        <v>6.9018501990393902E-2</v>
      </c>
      <c r="J6">
        <v>3.3433201259225442E-2</v>
      </c>
      <c r="K6">
        <v>1.9127941427438018E-2</v>
      </c>
      <c r="L6">
        <v>0</v>
      </c>
      <c r="M6">
        <v>0</v>
      </c>
      <c r="N6">
        <v>1.6457359303730441E-2</v>
      </c>
      <c r="O6">
        <v>0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>
        <v>0.11121023691141951</v>
      </c>
      <c r="AE6">
        <v>1.9921092760241024E-2</v>
      </c>
      <c r="AF6">
        <v>2.1732119364372089E-2</v>
      </c>
      <c r="AG6">
        <v>0</v>
      </c>
      <c r="AH6">
        <v>2.1752355735708082E-2</v>
      </c>
      <c r="AI6">
        <v>4.5436469031484926E-2</v>
      </c>
      <c r="AJ6">
        <v>2.3682000196133804E-3</v>
      </c>
      <c r="AK6">
        <v>0.12812984615896778</v>
      </c>
      <c r="AL6">
        <v>1.7937502449869049E-2</v>
      </c>
      <c r="AM6">
        <v>2.2174447820176302E-2</v>
      </c>
      <c r="AN6">
        <v>0</v>
      </c>
      <c r="AO6">
        <v>2.8236908211581705E-2</v>
      </c>
      <c r="AP6">
        <v>5.6706808154305621E-2</v>
      </c>
      <c r="AQ6">
        <v>3.0741795230351055E-3</v>
      </c>
      <c r="AR6">
        <v>0.15126188835099863</v>
      </c>
      <c r="AS6">
        <v>1.4235154702949263E-2</v>
      </c>
      <c r="AT6">
        <v>1.6433358369984177E-2</v>
      </c>
      <c r="AU6">
        <v>0</v>
      </c>
      <c r="AV6">
        <v>4.849371526125941E-2</v>
      </c>
      <c r="AW6">
        <v>6.6818795025266595E-2</v>
      </c>
      <c r="AX6">
        <v>5.2808649915391742E-3</v>
      </c>
      <c r="AY6">
        <v>0.1640144594685132</v>
      </c>
      <c r="AZ6">
        <v>1.2557617669373881E-2</v>
      </c>
      <c r="BA6">
        <v>1.3824896257240196E-2</v>
      </c>
      <c r="BB6">
        <v>0</v>
      </c>
      <c r="BC6">
        <v>5.8389151561254293E-2</v>
      </c>
      <c r="BD6">
        <v>7.2868865712941058E-2</v>
      </c>
      <c r="BE6">
        <v>6.373928267703775E-3</v>
      </c>
      <c r="BF6">
        <v>0.19997906507769622</v>
      </c>
      <c r="BG6">
        <v>1.0265580410250826E-2</v>
      </c>
      <c r="BH6">
        <v>9.185841732590105E-3</v>
      </c>
      <c r="BI6">
        <v>0</v>
      </c>
      <c r="BJ6">
        <v>8.8151457166234501E-2</v>
      </c>
      <c r="BK6">
        <v>8.3180487919972415E-2</v>
      </c>
      <c r="BL6">
        <v>9.195697848648373E-3</v>
      </c>
      <c r="BM6">
        <v>0.28064028960347676</v>
      </c>
      <c r="BN6">
        <v>9.7583760667040772E-3</v>
      </c>
      <c r="BO6">
        <v>5.5786227105431201E-3</v>
      </c>
      <c r="BP6">
        <v>0</v>
      </c>
      <c r="BQ6">
        <v>0.16191778766428691</v>
      </c>
      <c r="BR6">
        <v>9.0257261753511994E-2</v>
      </c>
      <c r="BS6">
        <v>1.3128241408430658E-2</v>
      </c>
      <c r="BT6"/>
      <c r="BU6"/>
      <c r="BV6"/>
      <c r="BW6"/>
      <c r="BX6"/>
      <c r="BY6"/>
      <c r="BZ6"/>
      <c r="CA6">
        <v>6.5329427576349158E-2</v>
      </c>
      <c r="CB6">
        <v>2.6575034432217468E-2</v>
      </c>
      <c r="CC6">
        <v>1.9689772111958867E-2</v>
      </c>
      <c r="CD6">
        <v>0</v>
      </c>
      <c r="CE6">
        <v>0</v>
      </c>
      <c r="CF6">
        <v>1.9064621032172831E-2</v>
      </c>
      <c r="CG6">
        <v>0</v>
      </c>
      <c r="CH6">
        <v>9.2761539763096507E-2</v>
      </c>
      <c r="CI6">
        <v>2.3095321973833974E-2</v>
      </c>
      <c r="CJ6">
        <v>2.9465764853490103E-2</v>
      </c>
      <c r="CK6">
        <v>0</v>
      </c>
      <c r="CL6">
        <v>1.672807127025933E-5</v>
      </c>
      <c r="CM6">
        <v>4.0183724864502168E-2</v>
      </c>
      <c r="CN6">
        <v>0</v>
      </c>
      <c r="CO6">
        <v>9.0767914019041593E-2</v>
      </c>
      <c r="CP6">
        <v>2.174644460356635E-2</v>
      </c>
      <c r="CQ6">
        <v>2.7763863973712961E-2</v>
      </c>
      <c r="CR6">
        <v>0</v>
      </c>
      <c r="CS6">
        <v>4.1815153068608052E-3</v>
      </c>
      <c r="CT6">
        <v>3.6690010677603066E-2</v>
      </c>
      <c r="CU6">
        <v>3.8607945729841881E-4</v>
      </c>
      <c r="CV6"/>
      <c r="CW6">
        <v>1.5982690519017979E-2</v>
      </c>
      <c r="CX6">
        <v>2.0618246965906369E-2</v>
      </c>
      <c r="CY6">
        <v>0</v>
      </c>
      <c r="CZ6">
        <v>1.3902287650325019E-2</v>
      </c>
      <c r="DA6">
        <v>5.5579736245933174E-2</v>
      </c>
      <c r="DB6"/>
      <c r="DC6">
        <v>0.14494914441546233</v>
      </c>
      <c r="DD6">
        <v>1.061402496186745E-2</v>
      </c>
      <c r="DE6">
        <v>1.1635631783779618E-2</v>
      </c>
      <c r="DF6">
        <v>0</v>
      </c>
      <c r="DG6">
        <v>3.7496773517679598E-2</v>
      </c>
      <c r="DH6">
        <v>7.8707459020509699E-2</v>
      </c>
      <c r="DI6">
        <v>6.4952551316259646E-3</v>
      </c>
      <c r="DJ6"/>
      <c r="DK6"/>
      <c r="DL6"/>
      <c r="DM6"/>
      <c r="DN6"/>
      <c r="DO6"/>
      <c r="DP6"/>
    </row>
    <row r="7" spans="1:120" ht="15">
      <c r="A7">
        <v>1918</v>
      </c>
      <c r="B7">
        <v>0.10619513793108028</v>
      </c>
      <c r="C7">
        <v>3.3165302765990855E-2</v>
      </c>
      <c r="D7">
        <v>1.734011836584938E-2</v>
      </c>
      <c r="E7">
        <v>0</v>
      </c>
      <c r="F7">
        <v>1.9047316740064012E-2</v>
      </c>
      <c r="G7">
        <v>3.4520714023641264E-2</v>
      </c>
      <c r="H7">
        <v>2.1216860355347685E-3</v>
      </c>
      <c r="I7">
        <v>7.3531501605720501E-2</v>
      </c>
      <c r="J7">
        <v>3.9487072514648794E-2</v>
      </c>
      <c r="K7">
        <v>1.6299517236959465E-2</v>
      </c>
      <c r="L7">
        <v>0</v>
      </c>
      <c r="M7">
        <v>0</v>
      </c>
      <c r="N7">
        <v>1.7744911854112245E-2</v>
      </c>
      <c r="O7">
        <v>0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>
        <v>0.14584489042278526</v>
      </c>
      <c r="AE7">
        <v>2.4765404506657505E-2</v>
      </c>
      <c r="AF7">
        <v>1.9501680804087096E-2</v>
      </c>
      <c r="AG7">
        <v>0</v>
      </c>
      <c r="AH7">
        <v>4.364851773136242E-2</v>
      </c>
      <c r="AI7">
        <v>5.3067266561355637E-2</v>
      </c>
      <c r="AJ7">
        <v>4.8620208193226157E-3</v>
      </c>
      <c r="AK7">
        <v>0.16508254052460605</v>
      </c>
      <c r="AL7">
        <v>2.2143106963017686E-2</v>
      </c>
      <c r="AM7">
        <v>1.9267914636110495E-2</v>
      </c>
      <c r="AN7">
        <v>0</v>
      </c>
      <c r="AO7">
        <v>5.6263230067661707E-2</v>
      </c>
      <c r="AP7">
        <v>6.1141111639224019E-2</v>
      </c>
      <c r="AQ7">
        <v>6.2671772185921345E-3</v>
      </c>
      <c r="AR7">
        <v>0.211578319452912</v>
      </c>
      <c r="AS7">
        <v>1.8273404608592132E-2</v>
      </c>
      <c r="AT7">
        <v>1.505069463512446E-2</v>
      </c>
      <c r="AU7">
        <v>0</v>
      </c>
      <c r="AV7">
        <v>9.6087847660884504E-2</v>
      </c>
      <c r="AW7">
        <v>7.097125883147147E-2</v>
      </c>
      <c r="AX7">
        <v>1.1195113716839461E-2</v>
      </c>
      <c r="AY7">
        <v>0.2355126802866814</v>
      </c>
      <c r="AZ7">
        <v>1.6703600209510495E-2</v>
      </c>
      <c r="BA7">
        <v>1.2526145445093145E-2</v>
      </c>
      <c r="BB7">
        <v>0</v>
      </c>
      <c r="BC7">
        <v>0.11618134257577419</v>
      </c>
      <c r="BD7">
        <v>7.6100040376941971E-2</v>
      </c>
      <c r="BE7">
        <v>1.4001551679361594E-2</v>
      </c>
      <c r="BF7">
        <v>0.30190909882523875</v>
      </c>
      <c r="BG7">
        <v>1.4625970899042797E-2</v>
      </c>
      <c r="BH7">
        <v>8.1430217511388285E-3</v>
      </c>
      <c r="BI7">
        <v>0</v>
      </c>
      <c r="BJ7">
        <v>0.17084959760811422</v>
      </c>
      <c r="BK7">
        <v>8.665375721557364E-2</v>
      </c>
      <c r="BL7">
        <v>2.1636751351369294E-2</v>
      </c>
      <c r="BM7">
        <v>0.43498847932830903</v>
      </c>
      <c r="BN7">
        <v>1.5120239135642871E-2</v>
      </c>
      <c r="BO7">
        <v>4.884621623288384E-3</v>
      </c>
      <c r="BP7">
        <v>0</v>
      </c>
      <c r="BQ7">
        <v>0.28574277844522672</v>
      </c>
      <c r="BR7">
        <v>9.5647450371535311E-2</v>
      </c>
      <c r="BS7">
        <v>3.3593389752615742E-2</v>
      </c>
      <c r="BT7"/>
      <c r="BU7"/>
      <c r="BV7"/>
      <c r="BW7"/>
      <c r="BX7"/>
      <c r="BY7"/>
      <c r="BZ7"/>
      <c r="CA7">
        <v>8.7165537673268428E-2</v>
      </c>
      <c r="CB7">
        <v>3.3838903436086656E-2</v>
      </c>
      <c r="CC7">
        <v>1.9710144476167729E-2</v>
      </c>
      <c r="CD7">
        <v>0</v>
      </c>
      <c r="CE7">
        <v>0</v>
      </c>
      <c r="CF7">
        <v>3.361648976101405E-2</v>
      </c>
      <c r="CG7">
        <v>0</v>
      </c>
      <c r="CH7">
        <v>0.10491485749437468</v>
      </c>
      <c r="CI7">
        <v>2.7064461021047811E-2</v>
      </c>
      <c r="CJ7">
        <v>2.4071192717532826E-2</v>
      </c>
      <c r="CK7">
        <v>0</v>
      </c>
      <c r="CL7">
        <v>5.6156748063148848E-3</v>
      </c>
      <c r="CM7">
        <v>4.8163528949479159E-2</v>
      </c>
      <c r="CN7">
        <v>0</v>
      </c>
      <c r="CO7">
        <v>0.12018314454751183</v>
      </c>
      <c r="CP7">
        <v>2.4138726302506169E-2</v>
      </c>
      <c r="CQ7">
        <v>2.4185716606156666E-2</v>
      </c>
      <c r="CR7">
        <v>0</v>
      </c>
      <c r="CS7">
        <v>2.1000441398123095E-2</v>
      </c>
      <c r="CT7">
        <v>5.0150528053865183E-2</v>
      </c>
      <c r="CU7">
        <v>7.0773218686071406E-4</v>
      </c>
      <c r="CV7"/>
      <c r="CW7">
        <v>1.9340023614018285E-2</v>
      </c>
      <c r="CX7">
        <v>1.7983296283432603E-2</v>
      </c>
      <c r="CY7">
        <v>0</v>
      </c>
      <c r="CZ7">
        <v>4.6780243942872016E-2</v>
      </c>
      <c r="DA7">
        <v>6.1526716586601624E-2</v>
      </c>
      <c r="DB7"/>
      <c r="DC7">
        <v>0.22256799590740522</v>
      </c>
      <c r="DD7">
        <v>1.4330427727037336E-2</v>
      </c>
      <c r="DE7">
        <v>1.0073445673147658E-2</v>
      </c>
      <c r="DF7">
        <v>0</v>
      </c>
      <c r="DG7">
        <v>0.10210261834696477</v>
      </c>
      <c r="DH7">
        <v>8.1579074468488416E-2</v>
      </c>
      <c r="DI7">
        <v>1.4482429691767044E-2</v>
      </c>
      <c r="DJ7"/>
      <c r="DK7"/>
      <c r="DL7"/>
      <c r="DM7"/>
      <c r="DN7"/>
      <c r="DO7"/>
      <c r="DP7"/>
    </row>
    <row r="8" spans="1:120" ht="15">
      <c r="A8">
        <v>1919</v>
      </c>
      <c r="B8">
        <v>0.10867366461144846</v>
      </c>
      <c r="C8">
        <v>3.4307351968285715E-2</v>
      </c>
      <c r="D8">
        <v>1.6835746697881442E-2</v>
      </c>
      <c r="E8">
        <v>0</v>
      </c>
      <c r="F8">
        <v>2.2674067075922615E-2</v>
      </c>
      <c r="G8">
        <v>3.2732159889014123E-2</v>
      </c>
      <c r="H8">
        <v>2.1243389803445663E-3</v>
      </c>
      <c r="I8">
        <v>7.5370229674124101E-2</v>
      </c>
      <c r="J8">
        <v>4.2190628860449809E-2</v>
      </c>
      <c r="K8">
        <v>1.6343128764864979E-2</v>
      </c>
      <c r="L8">
        <v>0</v>
      </c>
      <c r="M8">
        <v>1.2265073167981209E-4</v>
      </c>
      <c r="N8">
        <v>1.6713821317129507E-2</v>
      </c>
      <c r="O8">
        <v>0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>
        <v>0.14778247530807917</v>
      </c>
      <c r="AE8">
        <v>2.460511769032506E-2</v>
      </c>
      <c r="AF8">
        <v>1.8190061187685888E-2</v>
      </c>
      <c r="AG8">
        <v>0</v>
      </c>
      <c r="AH8">
        <v>4.9757454394214105E-2</v>
      </c>
      <c r="AI8">
        <v>5.0554253303051182E-2</v>
      </c>
      <c r="AJ8">
        <v>4.6755887328029395E-3</v>
      </c>
      <c r="AK8">
        <v>0.16250107594289576</v>
      </c>
      <c r="AL8">
        <v>2.1321197416726667E-2</v>
      </c>
      <c r="AM8">
        <v>1.7670131453042914E-2</v>
      </c>
      <c r="AN8">
        <v>0</v>
      </c>
      <c r="AO8">
        <v>5.9720241458822307E-2</v>
      </c>
      <c r="AP8">
        <v>5.7948542314246787E-2</v>
      </c>
      <c r="AQ8">
        <v>5.8409633000570619E-3</v>
      </c>
      <c r="AR8">
        <v>0.19947106942674647</v>
      </c>
      <c r="AS8">
        <v>1.7053038989092575E-2</v>
      </c>
      <c r="AT8">
        <v>1.346245112264087E-2</v>
      </c>
      <c r="AU8">
        <v>0</v>
      </c>
      <c r="AV8">
        <v>9.2800707184535869E-2</v>
      </c>
      <c r="AW8">
        <v>6.6042564047175428E-2</v>
      </c>
      <c r="AX8">
        <v>1.011230808330171E-2</v>
      </c>
      <c r="AY8">
        <v>0.22137059893574865</v>
      </c>
      <c r="AZ8">
        <v>1.563624662457256E-2</v>
      </c>
      <c r="BA8">
        <v>1.1681546555165487E-2</v>
      </c>
      <c r="BB8">
        <v>0</v>
      </c>
      <c r="BC8">
        <v>0.11120911464621951</v>
      </c>
      <c r="BD8">
        <v>7.0118907002854489E-2</v>
      </c>
      <c r="BE8">
        <v>1.27247841069366E-2</v>
      </c>
      <c r="BF8">
        <v>0.28550865485780708</v>
      </c>
      <c r="BG8">
        <v>1.4007495332896483E-2</v>
      </c>
      <c r="BH8">
        <v>8.2087865079611515E-3</v>
      </c>
      <c r="BI8">
        <v>0</v>
      </c>
      <c r="BJ8">
        <v>0.16457334862481446</v>
      </c>
      <c r="BK8">
        <v>7.7969462573291418E-2</v>
      </c>
      <c r="BL8">
        <v>2.074956181884359E-2</v>
      </c>
      <c r="BM8">
        <v>0.42427356810197597</v>
      </c>
      <c r="BN8">
        <v>1.5317226638172711E-2</v>
      </c>
      <c r="BO8">
        <v>5.177007624100987E-3</v>
      </c>
      <c r="BP8">
        <v>0</v>
      </c>
      <c r="BQ8">
        <v>0.28386275459796395</v>
      </c>
      <c r="BR8">
        <v>8.5099334964940487E-2</v>
      </c>
      <c r="BS8">
        <v>3.4817244276797818E-2</v>
      </c>
      <c r="BT8"/>
      <c r="BU8"/>
      <c r="BV8"/>
      <c r="BW8"/>
      <c r="BX8"/>
      <c r="BY8"/>
      <c r="BZ8"/>
      <c r="CA8">
        <v>9.4615948697796493E-2</v>
      </c>
      <c r="CB8">
        <v>3.7780520197388298E-2</v>
      </c>
      <c r="CC8">
        <v>1.9697407422164411E-2</v>
      </c>
      <c r="CD8">
        <v>0</v>
      </c>
      <c r="CE8">
        <v>9.7858467622111995E-3</v>
      </c>
      <c r="CF8">
        <v>2.7352174316032585E-2</v>
      </c>
      <c r="CG8">
        <v>0</v>
      </c>
      <c r="CH8">
        <v>0.10870635166546855</v>
      </c>
      <c r="CI8">
        <v>2.7157805455279259E-2</v>
      </c>
      <c r="CJ8">
        <v>2.2874072539835647E-2</v>
      </c>
      <c r="CK8">
        <v>0</v>
      </c>
      <c r="CL8">
        <v>1.4483484405014282E-2</v>
      </c>
      <c r="CM8">
        <v>4.4190989265339368E-2</v>
      </c>
      <c r="CN8">
        <v>0</v>
      </c>
      <c r="CO8">
        <v>0.11627602805965602</v>
      </c>
      <c r="CP8">
        <v>2.2270249798573165E-2</v>
      </c>
      <c r="CQ8">
        <v>1.9768516653315481E-2</v>
      </c>
      <c r="CR8">
        <v>0</v>
      </c>
      <c r="CS8">
        <v>2.5002821061800511E-2</v>
      </c>
      <c r="CT8">
        <v>4.8743842125352911E-2</v>
      </c>
      <c r="CU8">
        <v>4.9059842061396203E-4</v>
      </c>
      <c r="CV8"/>
      <c r="CW8">
        <v>1.7599969492362109E-2</v>
      </c>
      <c r="CX8">
        <v>1.5765546057470714E-2</v>
      </c>
      <c r="CY8">
        <v>0</v>
      </c>
      <c r="CZ8">
        <v>4.6836589298010732E-2</v>
      </c>
      <c r="DA8">
        <v>5.9650946709927023E-2</v>
      </c>
      <c r="DB8"/>
      <c r="DC8">
        <v>0.20980656737559561</v>
      </c>
      <c r="DD8">
        <v>1.3290232351557631E-2</v>
      </c>
      <c r="DE8">
        <v>9.8489923421722723E-3</v>
      </c>
      <c r="DF8">
        <v>0</v>
      </c>
      <c r="DG8">
        <v>9.922822485584562E-2</v>
      </c>
      <c r="DH8">
        <v>7.4395642258997405E-2</v>
      </c>
      <c r="DI8">
        <v>1.3043475567022678E-2</v>
      </c>
      <c r="DJ8"/>
      <c r="DK8"/>
      <c r="DL8"/>
      <c r="DM8"/>
      <c r="DN8"/>
      <c r="DO8"/>
      <c r="DP8"/>
    </row>
    <row r="9" spans="1:120" ht="15">
      <c r="A9">
        <v>1920</v>
      </c>
      <c r="B9">
        <v>0.10776493569916978</v>
      </c>
      <c r="C9">
        <v>3.717802627130317E-2</v>
      </c>
      <c r="D9">
        <v>1.5564933194755756E-2</v>
      </c>
      <c r="E9">
        <v>0</v>
      </c>
      <c r="F9">
        <v>2.2276762794425174E-2</v>
      </c>
      <c r="G9">
        <v>3.0616461513417396E-2</v>
      </c>
      <c r="H9">
        <v>2.1287519252682855E-3</v>
      </c>
      <c r="I9">
        <v>7.5140240879924172E-2</v>
      </c>
      <c r="J9">
        <v>4.4107399277899105E-2</v>
      </c>
      <c r="K9">
        <v>1.4574012829960273E-2</v>
      </c>
      <c r="L9">
        <v>0</v>
      </c>
      <c r="M9">
        <v>3.9607266762893708E-4</v>
      </c>
      <c r="N9">
        <v>1.6062756104435857E-2</v>
      </c>
      <c r="O9">
        <v>0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>
        <v>0.14705107467749987</v>
      </c>
      <c r="AE9">
        <v>2.7889226781962595E-2</v>
      </c>
      <c r="AF9">
        <v>1.7593481529964736E-2</v>
      </c>
      <c r="AG9">
        <v>0</v>
      </c>
      <c r="AH9">
        <v>5.0767632091145036E-2</v>
      </c>
      <c r="AI9">
        <v>4.5900132260496565E-2</v>
      </c>
      <c r="AJ9">
        <v>4.9006020139309063E-3</v>
      </c>
      <c r="AK9">
        <v>0.16465459792348655</v>
      </c>
      <c r="AL9">
        <v>2.495036281099933E-2</v>
      </c>
      <c r="AM9">
        <v>1.7212068722288986E-2</v>
      </c>
      <c r="AN9">
        <v>0</v>
      </c>
      <c r="AO9">
        <v>6.3582779697104685E-2</v>
      </c>
      <c r="AP9">
        <v>5.2588880590747969E-2</v>
      </c>
      <c r="AQ9">
        <v>6.3205061023455912E-3</v>
      </c>
      <c r="AR9">
        <v>0.21351198620300568</v>
      </c>
      <c r="AS9">
        <v>2.1095761334843637E-2</v>
      </c>
      <c r="AT9">
        <v>1.4148203147231152E-2</v>
      </c>
      <c r="AU9">
        <v>0</v>
      </c>
      <c r="AV9">
        <v>0.10543325273694593</v>
      </c>
      <c r="AW9">
        <v>6.1276836069789321E-2</v>
      </c>
      <c r="AX9">
        <v>1.1557932914195653E-2</v>
      </c>
      <c r="AY9">
        <v>0.24261457432001513</v>
      </c>
      <c r="AZ9">
        <v>1.9876649392111232E-2</v>
      </c>
      <c r="BA9">
        <v>1.2609586370784836E-2</v>
      </c>
      <c r="BB9">
        <v>0</v>
      </c>
      <c r="BC9">
        <v>0.12982246724039498</v>
      </c>
      <c r="BD9">
        <v>6.542298180121614E-2</v>
      </c>
      <c r="BE9">
        <v>1.4882889515507963E-2</v>
      </c>
      <c r="BF9">
        <v>0.33865569339284241</v>
      </c>
      <c r="BG9">
        <v>1.9517015590257709E-2</v>
      </c>
      <c r="BH9">
        <v>9.9850983850051315E-3</v>
      </c>
      <c r="BI9">
        <v>0</v>
      </c>
      <c r="BJ9">
        <v>0.20983269146984024</v>
      </c>
      <c r="BK9">
        <v>7.3514509397095626E-2</v>
      </c>
      <c r="BL9">
        <v>2.580637855064373E-2</v>
      </c>
      <c r="BM9">
        <v>0.55014638480793776</v>
      </c>
      <c r="BN9">
        <v>2.4122581756342555E-2</v>
      </c>
      <c r="BO9">
        <v>7.2077296413557285E-3</v>
      </c>
      <c r="BP9">
        <v>0</v>
      </c>
      <c r="BQ9">
        <v>0.38806785194563298</v>
      </c>
      <c r="BR9">
        <v>8.1609921517821732E-2</v>
      </c>
      <c r="BS9">
        <v>4.9138299946784814E-2</v>
      </c>
      <c r="BT9"/>
      <c r="BU9"/>
      <c r="BV9"/>
      <c r="BW9"/>
      <c r="BX9"/>
      <c r="BY9"/>
      <c r="BZ9"/>
      <c r="CA9">
        <v>9.5014992232243869E-2</v>
      </c>
      <c r="CB9">
        <v>3.8032324007184794E-2</v>
      </c>
      <c r="CC9">
        <v>1.833654333556196E-2</v>
      </c>
      <c r="CD9">
        <v>0</v>
      </c>
      <c r="CE9">
        <v>6.5379276491318366E-3</v>
      </c>
      <c r="CF9">
        <v>3.2108197240365288E-2</v>
      </c>
      <c r="CG9">
        <v>0</v>
      </c>
      <c r="CH9">
        <v>0.10597002067503868</v>
      </c>
      <c r="CI9">
        <v>2.9593452583869657E-2</v>
      </c>
      <c r="CJ9">
        <v>2.0422818863532328E-2</v>
      </c>
      <c r="CK9">
        <v>0</v>
      </c>
      <c r="CL9">
        <v>1.3171495121501202E-2</v>
      </c>
      <c r="CM9">
        <v>4.2770527672892314E-2</v>
      </c>
      <c r="CN9">
        <v>1.1726433243181071E-5</v>
      </c>
      <c r="CO9">
        <v>0.11754869104057708</v>
      </c>
      <c r="CP9">
        <v>2.5071175290562252E-2</v>
      </c>
      <c r="CQ9">
        <v>1.8926028809879678E-2</v>
      </c>
      <c r="CR9">
        <v>0</v>
      </c>
      <c r="CS9">
        <v>2.5883893211164567E-2</v>
      </c>
      <c r="CT9">
        <v>4.695454341843603E-2</v>
      </c>
      <c r="CU9">
        <v>7.1305031053456628E-4</v>
      </c>
      <c r="CV9"/>
      <c r="CW9">
        <v>2.0233424508513689E-2</v>
      </c>
      <c r="CX9">
        <v>1.5119416040400365E-2</v>
      </c>
      <c r="CY9">
        <v>0</v>
      </c>
      <c r="CZ9">
        <v>5.0188140903602012E-2</v>
      </c>
      <c r="DA9">
        <v>5.7007117293868204E-2</v>
      </c>
      <c r="DB9"/>
      <c r="DC9">
        <v>0.24244587627928302</v>
      </c>
      <c r="DD9">
        <v>1.7417787818252529E-2</v>
      </c>
      <c r="DE9">
        <v>1.1227087576129976E-2</v>
      </c>
      <c r="DF9">
        <v>0</v>
      </c>
      <c r="DG9">
        <v>0.12858304802516954</v>
      </c>
      <c r="DH9">
        <v>7.0047580634971601E-2</v>
      </c>
      <c r="DI9">
        <v>1.5170372224759355E-2</v>
      </c>
      <c r="DJ9"/>
      <c r="DK9"/>
      <c r="DL9"/>
      <c r="DM9"/>
      <c r="DN9"/>
      <c r="DO9"/>
      <c r="DP9"/>
    </row>
    <row r="10" spans="1:120" ht="15">
      <c r="A10">
        <v>1921</v>
      </c>
      <c r="B10">
        <v>0.10571281040229076</v>
      </c>
      <c r="C10">
        <v>2.5692781924298611E-2</v>
      </c>
      <c r="D10">
        <v>2.0654367929399616E-2</v>
      </c>
      <c r="E10">
        <v>0</v>
      </c>
      <c r="F10">
        <v>2.3189222175280477E-2</v>
      </c>
      <c r="G10">
        <v>3.4048412586646641E-2</v>
      </c>
      <c r="H10">
        <v>2.1280257866654151E-3</v>
      </c>
      <c r="I10">
        <v>7.292324209183737E-2</v>
      </c>
      <c r="J10">
        <v>3.2242646885514523E-2</v>
      </c>
      <c r="K10">
        <v>2.0586140840481028E-2</v>
      </c>
      <c r="L10">
        <v>0</v>
      </c>
      <c r="M10">
        <v>1.6540612780085507E-3</v>
      </c>
      <c r="N10">
        <v>1.8440393087833268E-2</v>
      </c>
      <c r="O10">
        <v>0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>
        <v>0.14122864268213589</v>
      </c>
      <c r="AE10">
        <v>1.7993757639987153E-2</v>
      </c>
      <c r="AF10">
        <v>2.1609909654682478E-2</v>
      </c>
      <c r="AG10">
        <v>0</v>
      </c>
      <c r="AH10">
        <v>4.7938296644215041E-2</v>
      </c>
      <c r="AI10">
        <v>4.9113039992873642E-2</v>
      </c>
      <c r="AJ10">
        <v>4.5736387503775748E-3</v>
      </c>
      <c r="AK10">
        <v>0.16521074272899047</v>
      </c>
      <c r="AL10">
        <v>1.668886570717466E-2</v>
      </c>
      <c r="AM10">
        <v>2.142626244670795E-2</v>
      </c>
      <c r="AN10">
        <v>0</v>
      </c>
      <c r="AO10">
        <v>6.1618094547758108E-2</v>
      </c>
      <c r="AP10">
        <v>5.9362064087798212E-2</v>
      </c>
      <c r="AQ10">
        <v>6.1154559395515439E-3</v>
      </c>
      <c r="AR10">
        <v>0.22253267676290509</v>
      </c>
      <c r="AS10">
        <v>1.4823258381583805E-2</v>
      </c>
      <c r="AT10">
        <v>1.8303939427714647E-2</v>
      </c>
      <c r="AU10">
        <v>0</v>
      </c>
      <c r="AV10">
        <v>0.10378943839437292</v>
      </c>
      <c r="AW10">
        <v>7.3878158993431253E-2</v>
      </c>
      <c r="AX10">
        <v>1.1737881565802454E-2</v>
      </c>
      <c r="AY10">
        <v>0.2522341249522036</v>
      </c>
      <c r="AZ10">
        <v>1.4080333776124464E-2</v>
      </c>
      <c r="BA10">
        <v>1.6495099561491377E-2</v>
      </c>
      <c r="BB10">
        <v>0</v>
      </c>
      <c r="BC10">
        <v>0.12600306959383734</v>
      </c>
      <c r="BD10">
        <v>8.0435477743876341E-2</v>
      </c>
      <c r="BE10">
        <v>1.5220144276874072E-2</v>
      </c>
      <c r="BF10">
        <v>0.3425656289820761</v>
      </c>
      <c r="BG10">
        <v>1.4139626602060007E-2</v>
      </c>
      <c r="BH10">
        <v>1.2819678860376679E-2</v>
      </c>
      <c r="BI10">
        <v>0</v>
      </c>
      <c r="BJ10">
        <v>0.1949272571091627</v>
      </c>
      <c r="BK10">
        <v>9.3671680923768583E-2</v>
      </c>
      <c r="BL10">
        <v>2.7007385486708089E-2</v>
      </c>
      <c r="BM10">
        <v>0.55410160980118428</v>
      </c>
      <c r="BN10">
        <v>1.8490665742076039E-2</v>
      </c>
      <c r="BO10">
        <v>8.884268228690595E-3</v>
      </c>
      <c r="BP10">
        <v>0</v>
      </c>
      <c r="BQ10">
        <v>0.36414443464689172</v>
      </c>
      <c r="BR10">
        <v>0.10680082686089566</v>
      </c>
      <c r="BS10">
        <v>5.5781414322630278E-2</v>
      </c>
      <c r="BT10"/>
      <c r="BU10"/>
      <c r="BV10"/>
      <c r="BW10"/>
      <c r="BX10"/>
      <c r="BY10"/>
      <c r="BZ10"/>
      <c r="CA10">
        <v>7.6833518809647006E-2</v>
      </c>
      <c r="CB10">
        <v>2.1864591622070655E-2</v>
      </c>
      <c r="CC10">
        <v>2.1477403539414078E-2</v>
      </c>
      <c r="CD10">
        <v>0</v>
      </c>
      <c r="CE10">
        <v>7.3586129902154743E-3</v>
      </c>
      <c r="CF10">
        <v>2.61329106579468E-2</v>
      </c>
      <c r="CG10">
        <v>0</v>
      </c>
      <c r="CH10">
        <v>0.10181150231252852</v>
      </c>
      <c r="CI10">
        <v>1.871095208421069E-2</v>
      </c>
      <c r="CJ10">
        <v>2.4280134169479307E-2</v>
      </c>
      <c r="CK10">
        <v>0</v>
      </c>
      <c r="CL10">
        <v>1.5909632494585484E-2</v>
      </c>
      <c r="CM10">
        <v>4.2889333765909726E-2</v>
      </c>
      <c r="CN10">
        <v>2.1449798343303968E-5</v>
      </c>
      <c r="CO10">
        <v>0.12705361311321792</v>
      </c>
      <c r="CP10">
        <v>1.7164548114218466E-2</v>
      </c>
      <c r="CQ10">
        <v>2.3724306209299429E-2</v>
      </c>
      <c r="CR10">
        <v>0</v>
      </c>
      <c r="CS10">
        <v>3.3765531253722905E-2</v>
      </c>
      <c r="CT10">
        <v>5.1638463512546827E-2</v>
      </c>
      <c r="CU10">
        <v>7.6076402343026883E-4</v>
      </c>
      <c r="CV10"/>
      <c r="CW10">
        <v>1.4023068049209789E-2</v>
      </c>
      <c r="CX10">
        <v>1.9870218572874663E-2</v>
      </c>
      <c r="CY10">
        <v>0</v>
      </c>
      <c r="CZ10">
        <v>6.0377120894387536E-2</v>
      </c>
      <c r="DA10">
        <v>6.7211066492830679E-2</v>
      </c>
      <c r="DB10"/>
      <c r="DC10">
        <v>0.2539880246241874</v>
      </c>
      <c r="DD10">
        <v>1.2310905443485854E-2</v>
      </c>
      <c r="DE10">
        <v>1.4447071006209926E-2</v>
      </c>
      <c r="DF10">
        <v>0</v>
      </c>
      <c r="DG10">
        <v>0.12379922909428893</v>
      </c>
      <c r="DH10">
        <v>8.8518186377596161E-2</v>
      </c>
      <c r="DI10">
        <v>1.4912632702606503E-2</v>
      </c>
      <c r="DJ10"/>
      <c r="DK10"/>
      <c r="DL10"/>
      <c r="DM10"/>
      <c r="DN10"/>
      <c r="DO10"/>
      <c r="DP10"/>
    </row>
    <row r="11" spans="1:120" ht="15">
      <c r="A11">
        <v>1922</v>
      </c>
      <c r="B11">
        <v>9.9401692399504221E-2</v>
      </c>
      <c r="C11">
        <v>2.4054719897170663E-2</v>
      </c>
      <c r="D11">
        <v>2.1392174565041087E-2</v>
      </c>
      <c r="E11">
        <v>0</v>
      </c>
      <c r="F11">
        <v>1.7367752597511898E-2</v>
      </c>
      <c r="G11">
        <v>3.4460069471010393E-2</v>
      </c>
      <c r="H11">
        <v>2.1269758687701796E-3</v>
      </c>
      <c r="I11">
        <v>6.8921856111113275E-2</v>
      </c>
      <c r="J11">
        <v>2.9637449383377649E-2</v>
      </c>
      <c r="K11">
        <v>2.0796559955993804E-2</v>
      </c>
      <c r="L11">
        <v>0</v>
      </c>
      <c r="M11">
        <v>9.7442872736184507E-4</v>
      </c>
      <c r="N11">
        <v>1.7513418044379978E-2</v>
      </c>
      <c r="O11">
        <v>0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>
        <v>0.13542238676882609</v>
      </c>
      <c r="AE11">
        <v>1.7213359998704013E-2</v>
      </c>
      <c r="AF11">
        <v>2.3074068008970852E-2</v>
      </c>
      <c r="AG11">
        <v>0</v>
      </c>
      <c r="AH11">
        <v>3.697476878022346E-2</v>
      </c>
      <c r="AI11">
        <v>5.34892730170176E-2</v>
      </c>
      <c r="AJ11">
        <v>4.6709169639101598E-3</v>
      </c>
      <c r="AK11">
        <v>0.1581574089011385</v>
      </c>
      <c r="AL11">
        <v>1.5960395369849726E-2</v>
      </c>
      <c r="AM11">
        <v>2.3767405603312974E-2</v>
      </c>
      <c r="AN11">
        <v>0</v>
      </c>
      <c r="AO11">
        <v>4.7792275179819606E-2</v>
      </c>
      <c r="AP11">
        <v>6.4393630702938243E-2</v>
      </c>
      <c r="AQ11">
        <v>6.2437020452179521E-3</v>
      </c>
      <c r="AR11">
        <v>0.21745273776433288</v>
      </c>
      <c r="AS11">
        <v>1.4250153446714032E-2</v>
      </c>
      <c r="AT11">
        <v>2.3470656523315144E-2</v>
      </c>
      <c r="AU11">
        <v>0</v>
      </c>
      <c r="AV11">
        <v>8.4321304612539172E-2</v>
      </c>
      <c r="AW11">
        <v>8.3374244955935525E-2</v>
      </c>
      <c r="AX11">
        <v>1.2036378225829023E-2</v>
      </c>
      <c r="AY11">
        <v>0.24684199427667866</v>
      </c>
      <c r="AZ11">
        <v>1.3543640374546057E-2</v>
      </c>
      <c r="BA11">
        <v>2.2436980027058916E-2</v>
      </c>
      <c r="BB11">
        <v>0</v>
      </c>
      <c r="BC11">
        <v>0.10355552752227844</v>
      </c>
      <c r="BD11">
        <v>9.1707781732490251E-2</v>
      </c>
      <c r="BE11">
        <v>1.5598064620305002E-2</v>
      </c>
      <c r="BF11">
        <v>0.33145615260632832</v>
      </c>
      <c r="BG11">
        <v>1.3546112054153176E-2</v>
      </c>
      <c r="BH11">
        <v>2.0020422602374396E-2</v>
      </c>
      <c r="BI11">
        <v>0</v>
      </c>
      <c r="BJ11">
        <v>0.1607401154176924</v>
      </c>
      <c r="BK11">
        <v>0.10956539950992764</v>
      </c>
      <c r="BL11">
        <v>2.7584103022180739E-2</v>
      </c>
      <c r="BM11">
        <v>0.50241403355850911</v>
      </c>
      <c r="BN11">
        <v>1.6661739530846001E-2</v>
      </c>
      <c r="BO11">
        <v>1.8212242614698015E-2</v>
      </c>
      <c r="BP11">
        <v>0</v>
      </c>
      <c r="BQ11">
        <v>0.2842778682318246</v>
      </c>
      <c r="BR11">
        <v>0.12835454946370842</v>
      </c>
      <c r="BS11">
        <v>5.4907633717432174E-2</v>
      </c>
      <c r="BT11"/>
      <c r="BU11"/>
      <c r="BV11"/>
      <c r="BW11"/>
      <c r="BX11"/>
      <c r="BY11"/>
      <c r="BZ11"/>
      <c r="CA11">
        <v>7.1312297304216551E-2</v>
      </c>
      <c r="CB11">
        <v>2.0934470748639366E-2</v>
      </c>
      <c r="CC11">
        <v>2.0399285333177711E-2</v>
      </c>
      <c r="CD11">
        <v>0</v>
      </c>
      <c r="CE11">
        <v>4.8485267719600676E-3</v>
      </c>
      <c r="CF11">
        <v>2.51300144504394E-2</v>
      </c>
      <c r="CG11">
        <v>0</v>
      </c>
      <c r="CH11">
        <v>9.1551627026804236E-2</v>
      </c>
      <c r="CI11">
        <v>1.7794156131661083E-2</v>
      </c>
      <c r="CJ11">
        <v>2.3423605031917046E-2</v>
      </c>
      <c r="CK11">
        <v>0</v>
      </c>
      <c r="CL11">
        <v>8.6250369347455318E-3</v>
      </c>
      <c r="CM11">
        <v>4.1676163189618372E-2</v>
      </c>
      <c r="CN11">
        <v>3.2665738862188527E-5</v>
      </c>
      <c r="CO11">
        <v>0.12199514772704596</v>
      </c>
      <c r="CP11">
        <v>1.6471448454024002E-2</v>
      </c>
      <c r="CQ11">
        <v>2.630354724758124E-2</v>
      </c>
      <c r="CR11">
        <v>0</v>
      </c>
      <c r="CS11">
        <v>2.3832029390947883E-2</v>
      </c>
      <c r="CT11">
        <v>5.455281187988277E-2</v>
      </c>
      <c r="CU11">
        <v>8.3531075461007942E-4</v>
      </c>
      <c r="CV11"/>
      <c r="CW11">
        <v>1.3540486031394648E-2</v>
      </c>
      <c r="CX11">
        <v>2.4536649729882086E-2</v>
      </c>
      <c r="CY11">
        <v>0</v>
      </c>
      <c r="CZ11">
        <v>4.8677635094082565E-2</v>
      </c>
      <c r="DA11">
        <v>7.3560372760792789E-2</v>
      </c>
      <c r="DB11"/>
      <c r="DC11">
        <v>0.25336607102420389</v>
      </c>
      <c r="DD11">
        <v>1.2115939246870542E-2</v>
      </c>
      <c r="DE11">
        <v>2.0785719595906173E-2</v>
      </c>
      <c r="DF11">
        <v>0</v>
      </c>
      <c r="DG11">
        <v>0.10402545752338553</v>
      </c>
      <c r="DH11">
        <v>0.10139874741302696</v>
      </c>
      <c r="DI11">
        <v>1.5040207245014673E-2</v>
      </c>
      <c r="DJ11"/>
      <c r="DK11"/>
      <c r="DL11"/>
      <c r="DM11"/>
      <c r="DN11"/>
      <c r="DO11"/>
      <c r="DP11"/>
    </row>
    <row r="12" spans="1:120" ht="15">
      <c r="A12">
        <v>1923</v>
      </c>
      <c r="B12">
        <v>0.10411047717842324</v>
      </c>
      <c r="C12">
        <v>2.7346991701244813E-2</v>
      </c>
      <c r="D12">
        <v>1.9929979253112032E-2</v>
      </c>
      <c r="E12">
        <v>0</v>
      </c>
      <c r="F12">
        <v>1.7531120331950208E-2</v>
      </c>
      <c r="G12">
        <v>3.7175829875518672E-2</v>
      </c>
      <c r="H12">
        <v>2.1265560165975102E-3</v>
      </c>
      <c r="I12">
        <v>6.9245265606832931E-2</v>
      </c>
      <c r="J12">
        <v>3.2252542573584078E-2</v>
      </c>
      <c r="K12">
        <v>1.8707007435369311E-2</v>
      </c>
      <c r="L12">
        <v>0</v>
      </c>
      <c r="M12">
        <v>7.4854306121576245E-4</v>
      </c>
      <c r="N12">
        <v>1.7537172536663787E-2</v>
      </c>
      <c r="O12">
        <v>0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>
        <v>0.15071752302689673</v>
      </c>
      <c r="AE12">
        <v>2.0674261907229673E-2</v>
      </c>
      <c r="AF12">
        <v>2.2445085612954847E-2</v>
      </c>
      <c r="AG12">
        <v>0</v>
      </c>
      <c r="AH12">
        <v>3.9684723596870836E-2</v>
      </c>
      <c r="AI12">
        <v>6.2979765763446494E-2</v>
      </c>
      <c r="AJ12">
        <v>4.933686146394882E-3</v>
      </c>
      <c r="AK12">
        <v>0.16892270449521582</v>
      </c>
      <c r="AL12">
        <v>1.9077348718839277E-2</v>
      </c>
      <c r="AM12">
        <v>2.1804797759309207E-2</v>
      </c>
      <c r="AN12">
        <v>0</v>
      </c>
      <c r="AO12">
        <v>5.1327238598786358E-2</v>
      </c>
      <c r="AP12">
        <v>7.0150030044510703E-2</v>
      </c>
      <c r="AQ12">
        <v>6.5632893737702768E-3</v>
      </c>
      <c r="AR12">
        <v>0.22108235548684585</v>
      </c>
      <c r="AS12">
        <v>1.691180538365886E-2</v>
      </c>
      <c r="AT12">
        <v>1.8541237527093222E-2</v>
      </c>
      <c r="AU12">
        <v>0</v>
      </c>
      <c r="AV12">
        <v>9.0227407875490412E-2</v>
      </c>
      <c r="AW12">
        <v>8.2850142682182493E-2</v>
      </c>
      <c r="AX12">
        <v>1.255176201842088E-2</v>
      </c>
      <c r="AY12">
        <v>0.24898999901454386</v>
      </c>
      <c r="AZ12">
        <v>1.5890949903904574E-2</v>
      </c>
      <c r="BA12">
        <v>1.6840614408950055E-2</v>
      </c>
      <c r="BB12">
        <v>0</v>
      </c>
      <c r="BC12">
        <v>0.1100275792682322</v>
      </c>
      <c r="BD12">
        <v>9.0168049392053307E-2</v>
      </c>
      <c r="BE12">
        <v>1.606280604140373E-2</v>
      </c>
      <c r="BF12">
        <v>0.33443290419007621</v>
      </c>
      <c r="BG12">
        <v>1.5541048599626087E-2</v>
      </c>
      <c r="BH12">
        <v>1.3540976177451659E-2</v>
      </c>
      <c r="BI12">
        <v>0</v>
      </c>
      <c r="BJ12">
        <v>0.17353172733011729</v>
      </c>
      <c r="BK12">
        <v>0.1040263838337588</v>
      </c>
      <c r="BL12">
        <v>2.7792768249122329E-2</v>
      </c>
      <c r="BM12">
        <v>0.49457507317671945</v>
      </c>
      <c r="BN12">
        <v>1.835922302965181E-2</v>
      </c>
      <c r="BO12">
        <v>1.0223085789164216E-2</v>
      </c>
      <c r="BP12">
        <v>0</v>
      </c>
      <c r="BQ12">
        <v>0.2956253095389918</v>
      </c>
      <c r="BR12">
        <v>0.11595147455065485</v>
      </c>
      <c r="BS12">
        <v>5.4415980268256781E-2</v>
      </c>
      <c r="BT12"/>
      <c r="BU12"/>
      <c r="BV12"/>
      <c r="BW12"/>
      <c r="BX12"/>
      <c r="BY12"/>
      <c r="BZ12"/>
      <c r="CA12">
        <v>9.3008481865180834E-2</v>
      </c>
      <c r="CB12">
        <v>2.5508988349216215E-2</v>
      </c>
      <c r="CC12">
        <v>2.3626168315287431E-2</v>
      </c>
      <c r="CD12">
        <v>0</v>
      </c>
      <c r="CE12">
        <v>4.4365637937893668E-3</v>
      </c>
      <c r="CF12">
        <v>3.9436761406887823E-2</v>
      </c>
      <c r="CG12">
        <v>0</v>
      </c>
      <c r="CH12">
        <v>0.11073869541918344</v>
      </c>
      <c r="CI12">
        <v>2.1434073535466974E-2</v>
      </c>
      <c r="CJ12">
        <v>2.4835921875821142E-2</v>
      </c>
      <c r="CK12">
        <v>0</v>
      </c>
      <c r="CL12">
        <v>8.9928593835766173E-3</v>
      </c>
      <c r="CM12">
        <v>5.542970211576001E-2</v>
      </c>
      <c r="CN12">
        <v>4.6138508558699606E-5</v>
      </c>
      <c r="CO12">
        <v>0.12735758376375475</v>
      </c>
      <c r="CP12">
        <v>2.0279971783981388E-2</v>
      </c>
      <c r="CQ12">
        <v>2.3880956374852557E-2</v>
      </c>
      <c r="CR12">
        <v>0</v>
      </c>
      <c r="CS12">
        <v>2.4885201449987196E-2</v>
      </c>
      <c r="CT12">
        <v>5.7346428370668424E-2</v>
      </c>
      <c r="CU12">
        <v>9.6502578426517786E-4</v>
      </c>
      <c r="CV12"/>
      <c r="CW12">
        <v>1.6241069360685985E-2</v>
      </c>
      <c r="CX12">
        <v>2.002044879947398E-2</v>
      </c>
      <c r="CY12">
        <v>0</v>
      </c>
      <c r="CZ12">
        <v>4.6313525844560138E-2</v>
      </c>
      <c r="DA12">
        <v>7.5547425820075689E-2</v>
      </c>
      <c r="DB12"/>
      <c r="DC12">
        <v>0.2567200367576114</v>
      </c>
      <c r="DD12">
        <v>1.416819894000771E-2</v>
      </c>
      <c r="DE12">
        <v>1.5122829001306062E-2</v>
      </c>
      <c r="DF12">
        <v>0</v>
      </c>
      <c r="DG12">
        <v>0.11404609832397691</v>
      </c>
      <c r="DH12">
        <v>9.8561327824539607E-2</v>
      </c>
      <c r="DI12">
        <v>1.4821582667781122E-2</v>
      </c>
      <c r="DJ12"/>
      <c r="DK12"/>
      <c r="DL12"/>
      <c r="DM12"/>
      <c r="DN12"/>
      <c r="DO12"/>
      <c r="DP12"/>
    </row>
    <row r="13" spans="1:120" ht="15">
      <c r="A13">
        <v>1924</v>
      </c>
      <c r="B13">
        <v>0.10013307234038686</v>
      </c>
      <c r="C13">
        <v>2.3764563141209456E-2</v>
      </c>
      <c r="D13">
        <v>2.1529686817562881E-2</v>
      </c>
      <c r="E13">
        <v>0</v>
      </c>
      <c r="F13">
        <v>1.4875331955416514E-2</v>
      </c>
      <c r="G13">
        <v>3.784394830819824E-2</v>
      </c>
      <c r="H13">
        <v>2.1195421179997622E-3</v>
      </c>
      <c r="I13">
        <v>6.8000675399272875E-2</v>
      </c>
      <c r="J13">
        <v>2.9132885702556864E-2</v>
      </c>
      <c r="K13">
        <v>2.0884969518984553E-2</v>
      </c>
      <c r="L13">
        <v>0</v>
      </c>
      <c r="M13">
        <v>7.965377699259426E-4</v>
      </c>
      <c r="N13">
        <v>1.7186282407805523E-2</v>
      </c>
      <c r="O13">
        <v>0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>
        <v>0.14263364603651049</v>
      </c>
      <c r="AE13">
        <v>1.710853914677727E-2</v>
      </c>
      <c r="AF13">
        <v>2.3272147809073353E-2</v>
      </c>
      <c r="AG13">
        <v>0</v>
      </c>
      <c r="AH13">
        <v>3.1900983951408321E-2</v>
      </c>
      <c r="AI13">
        <v>6.5669242297729469E-2</v>
      </c>
      <c r="AJ13">
        <v>4.6827328315220667E-3</v>
      </c>
      <c r="AK13">
        <v>0.15879687514852994</v>
      </c>
      <c r="AL13">
        <v>1.588120217880545E-2</v>
      </c>
      <c r="AM13">
        <v>2.2847704822910903E-2</v>
      </c>
      <c r="AN13">
        <v>0</v>
      </c>
      <c r="AO13">
        <v>4.1504682502200969E-2</v>
      </c>
      <c r="AP13">
        <v>7.2296687346246308E-2</v>
      </c>
      <c r="AQ13">
        <v>6.2665982983663108E-3</v>
      </c>
      <c r="AR13">
        <v>0.20519657585939796</v>
      </c>
      <c r="AS13">
        <v>1.4095106699735353E-2</v>
      </c>
      <c r="AT13">
        <v>1.8604122219878651E-2</v>
      </c>
      <c r="AU13">
        <v>0</v>
      </c>
      <c r="AV13">
        <v>7.2046762051090715E-2</v>
      </c>
      <c r="AW13">
        <v>8.846218671698905E-2</v>
      </c>
      <c r="AX13">
        <v>1.1988398171704181E-2</v>
      </c>
      <c r="AY13">
        <v>0.22967619429965513</v>
      </c>
      <c r="AZ13">
        <v>1.3262746107827973E-2</v>
      </c>
      <c r="BA13">
        <v>1.6900706393925932E-2</v>
      </c>
      <c r="BB13">
        <v>0</v>
      </c>
      <c r="BC13">
        <v>8.7245411276879278E-2</v>
      </c>
      <c r="BD13">
        <v>9.6921886334889434E-2</v>
      </c>
      <c r="BE13">
        <v>1.5345444186132524E-2</v>
      </c>
      <c r="BF13">
        <v>0.30052722030292151</v>
      </c>
      <c r="BG13">
        <v>1.3025583877063252E-2</v>
      </c>
      <c r="BH13">
        <v>1.3509464551696807E-2</v>
      </c>
      <c r="BI13">
        <v>0</v>
      </c>
      <c r="BJ13">
        <v>0.13409785133276975</v>
      </c>
      <c r="BK13">
        <v>0.11321375159450969</v>
      </c>
      <c r="BL13">
        <v>2.6680568946882026E-2</v>
      </c>
      <c r="BM13">
        <v>0.42481200085600584</v>
      </c>
      <c r="BN13">
        <v>1.5451621186321022E-2</v>
      </c>
      <c r="BO13">
        <v>1.0397875334388297E-2</v>
      </c>
      <c r="BP13">
        <v>0</v>
      </c>
      <c r="BQ13">
        <v>0.21942582081359072</v>
      </c>
      <c r="BR13">
        <v>0.125841958433067</v>
      </c>
      <c r="BS13">
        <v>5.3694725088638796E-2</v>
      </c>
      <c r="BT13"/>
      <c r="BU13"/>
      <c r="BV13"/>
      <c r="BW13"/>
      <c r="BX13"/>
      <c r="BY13"/>
      <c r="BZ13"/>
      <c r="CA13">
        <v>8.517592077184391E-2</v>
      </c>
      <c r="CB13">
        <v>2.0737196337237206E-2</v>
      </c>
      <c r="CC13">
        <v>2.3747273664332103E-2</v>
      </c>
      <c r="CD13">
        <v>0</v>
      </c>
      <c r="CE13">
        <v>3.5074395189757398E-3</v>
      </c>
      <c r="CF13">
        <v>3.7184011251298853E-2</v>
      </c>
      <c r="CG13">
        <v>0</v>
      </c>
      <c r="CH13">
        <v>0.10496452954907541</v>
      </c>
      <c r="CI13">
        <v>1.7820194044733385E-2</v>
      </c>
      <c r="CJ13">
        <v>2.6901763628764619E-2</v>
      </c>
      <c r="CK13">
        <v>0</v>
      </c>
      <c r="CL13">
        <v>8.3481103411421689E-3</v>
      </c>
      <c r="CM13">
        <v>5.1839466152228592E-2</v>
      </c>
      <c r="CN13">
        <v>5.4995382206639328E-5</v>
      </c>
      <c r="CO13">
        <v>0.12215572735943281</v>
      </c>
      <c r="CP13">
        <v>1.6824977374583758E-2</v>
      </c>
      <c r="CQ13">
        <v>2.3935868668907602E-2</v>
      </c>
      <c r="CR13">
        <v>0</v>
      </c>
      <c r="CS13">
        <v>2.2188930869856197E-2</v>
      </c>
      <c r="CT13">
        <v>5.8230046277532886E-2</v>
      </c>
      <c r="CU13">
        <v>9.75904168552364E-4</v>
      </c>
      <c r="CV13"/>
      <c r="CW13">
        <v>1.3497912835558717E-2</v>
      </c>
      <c r="CX13">
        <v>2.0149703985522641E-2</v>
      </c>
      <c r="CY13">
        <v>0</v>
      </c>
      <c r="CZ13">
        <v>4.0633117835942249E-2</v>
      </c>
      <c r="DA13">
        <v>7.9705783225202095E-2</v>
      </c>
      <c r="DB13"/>
      <c r="DC13">
        <v>0.24078355382046984</v>
      </c>
      <c r="DD13">
        <v>1.1851023180254907E-2</v>
      </c>
      <c r="DE13">
        <v>1.4982370549287832E-2</v>
      </c>
      <c r="DF13">
        <v>0</v>
      </c>
      <c r="DG13">
        <v>9.2780537417868791E-2</v>
      </c>
      <c r="DH13">
        <v>0.10756978652980866</v>
      </c>
      <c r="DI13">
        <v>1.3599836143249673E-2</v>
      </c>
      <c r="DJ13"/>
      <c r="DK13"/>
      <c r="DL13"/>
      <c r="DM13"/>
      <c r="DN13"/>
      <c r="DO13"/>
      <c r="DP13"/>
    </row>
    <row r="14" spans="1:120" ht="15">
      <c r="A14">
        <v>1925</v>
      </c>
      <c r="B14">
        <v>0.10268140444173975</v>
      </c>
      <c r="C14">
        <v>2.2444252801618551E-2</v>
      </c>
      <c r="D14">
        <v>2.2103352057415104E-2</v>
      </c>
      <c r="E14">
        <v>0</v>
      </c>
      <c r="F14">
        <v>1.4950650481859912E-2</v>
      </c>
      <c r="G14">
        <v>4.1063007956719348E-2</v>
      </c>
      <c r="H14">
        <v>2.1201411441268336E-3</v>
      </c>
      <c r="I14">
        <v>6.949155863418946E-2</v>
      </c>
      <c r="J14">
        <v>2.8461025806236294E-2</v>
      </c>
      <c r="K14">
        <v>2.2214021169650839E-2</v>
      </c>
      <c r="L14">
        <v>0</v>
      </c>
      <c r="M14">
        <v>4.2430854867491966E-4</v>
      </c>
      <c r="N14">
        <v>1.8392203109627411E-2</v>
      </c>
      <c r="O14">
        <v>0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>
        <v>0.14554287468862612</v>
      </c>
      <c r="AE14">
        <v>1.5533197770787949E-2</v>
      </c>
      <c r="AF14">
        <v>2.2919337028009648E-2</v>
      </c>
      <c r="AG14">
        <v>0</v>
      </c>
      <c r="AH14">
        <v>3.1276503261482271E-2</v>
      </c>
      <c r="AI14">
        <v>7.1310911448843189E-2</v>
      </c>
      <c r="AJ14">
        <v>4.502925179503064E-3</v>
      </c>
      <c r="AK14">
        <v>0.15933585548922904</v>
      </c>
      <c r="AL14">
        <v>1.3947519942107181E-2</v>
      </c>
      <c r="AM14">
        <v>2.2430126730651156E-2</v>
      </c>
      <c r="AN14">
        <v>0</v>
      </c>
      <c r="AO14">
        <v>3.9751014158005707E-2</v>
      </c>
      <c r="AP14">
        <v>7.7378210441005138E-2</v>
      </c>
      <c r="AQ14">
        <v>5.8289842174598623E-3</v>
      </c>
      <c r="AR14">
        <v>0.20322176239212322</v>
      </c>
      <c r="AS14">
        <v>1.1749063416380231E-2</v>
      </c>
      <c r="AT14">
        <v>1.8627212011623113E-2</v>
      </c>
      <c r="AU14">
        <v>0</v>
      </c>
      <c r="AV14">
        <v>6.8722591096240487E-2</v>
      </c>
      <c r="AW14">
        <v>9.3530106754058914E-2</v>
      </c>
      <c r="AX14">
        <v>1.059278911382046E-2</v>
      </c>
      <c r="AY14">
        <v>0.228682381452322</v>
      </c>
      <c r="AZ14">
        <v>1.1002347057803072E-2</v>
      </c>
      <c r="BA14">
        <v>1.6981062412038107E-2</v>
      </c>
      <c r="BB14">
        <v>0</v>
      </c>
      <c r="BC14">
        <v>8.6034890926196345E-2</v>
      </c>
      <c r="BD14">
        <v>0.10112764303442362</v>
      </c>
      <c r="BE14">
        <v>1.3536438021860858E-2</v>
      </c>
      <c r="BF14">
        <v>0.29866206284619151</v>
      </c>
      <c r="BG14">
        <v>1.0441280181480207E-2</v>
      </c>
      <c r="BH14">
        <v>1.3163652158223052E-2</v>
      </c>
      <c r="BI14">
        <v>0</v>
      </c>
      <c r="BJ14">
        <v>0.13687542800883043</v>
      </c>
      <c r="BK14">
        <v>0.11521849087978148</v>
      </c>
      <c r="BL14">
        <v>2.2963211617876334E-2</v>
      </c>
      <c r="BM14">
        <v>0.39029477892132119</v>
      </c>
      <c r="BN14">
        <v>1.1187973011514933E-2</v>
      </c>
      <c r="BO14">
        <v>8.1534327790084866E-3</v>
      </c>
      <c r="BP14">
        <v>0</v>
      </c>
      <c r="BQ14">
        <v>0.20364971655118586</v>
      </c>
      <c r="BR14">
        <v>0.12647882781814446</v>
      </c>
      <c r="BS14">
        <v>4.0824828761467459E-2</v>
      </c>
      <c r="BT14"/>
      <c r="BU14"/>
      <c r="BV14"/>
      <c r="BW14"/>
      <c r="BX14"/>
      <c r="BY14"/>
      <c r="BZ14"/>
      <c r="CA14">
        <v>8.4575781240636458E-2</v>
      </c>
      <c r="CB14">
        <v>2.09177243918744E-2</v>
      </c>
      <c r="CC14">
        <v>2.3848916473789238E-2</v>
      </c>
      <c r="CD14">
        <v>0</v>
      </c>
      <c r="CE14">
        <v>2.4994372277362918E-3</v>
      </c>
      <c r="CF14">
        <v>3.7309703147236528E-2</v>
      </c>
      <c r="CG14">
        <v>0</v>
      </c>
      <c r="CH14">
        <v>9.9805721779978956E-2</v>
      </c>
      <c r="CI14">
        <v>1.6617496072105768E-2</v>
      </c>
      <c r="CJ14">
        <v>2.6428795248619394E-2</v>
      </c>
      <c r="CK14">
        <v>0</v>
      </c>
      <c r="CL14">
        <v>4.5657000839225068E-3</v>
      </c>
      <c r="CM14">
        <v>5.2150277674621368E-2</v>
      </c>
      <c r="CN14">
        <v>4.3452700709926907E-5</v>
      </c>
      <c r="CO14">
        <v>0.11386810994860376</v>
      </c>
      <c r="CP14">
        <v>1.4249297526010681E-2</v>
      </c>
      <c r="CQ14">
        <v>2.3833719137160952E-2</v>
      </c>
      <c r="CR14">
        <v>0</v>
      </c>
      <c r="CS14">
        <v>1.0743655609372765E-2</v>
      </c>
      <c r="CT14">
        <v>6.4306936127242226E-2</v>
      </c>
      <c r="CU14">
        <v>7.3450154881714389E-4</v>
      </c>
      <c r="CV14"/>
      <c r="CW14">
        <v>1.160011893763062E-2</v>
      </c>
      <c r="CX14">
        <v>2.0904362475912742E-2</v>
      </c>
      <c r="CY14">
        <v>0</v>
      </c>
      <c r="CZ14">
        <v>3.1807630936643787E-2</v>
      </c>
      <c r="DA14">
        <v>8.4771278451850215E-2</v>
      </c>
      <c r="DB14"/>
      <c r="DC14">
        <v>0.24731390479972587</v>
      </c>
      <c r="DD14">
        <v>1.0019255895703631E-2</v>
      </c>
      <c r="DE14">
        <v>1.5961308644518616E-2</v>
      </c>
      <c r="DF14">
        <v>0</v>
      </c>
      <c r="DG14">
        <v>9.9122364227266807E-2</v>
      </c>
      <c r="DH14">
        <v>0.10934642343393407</v>
      </c>
      <c r="DI14">
        <v>1.286455259830277E-2</v>
      </c>
      <c r="DJ14"/>
      <c r="DK14"/>
      <c r="DL14"/>
      <c r="DM14"/>
      <c r="DN14"/>
      <c r="DO14"/>
      <c r="DP14"/>
    </row>
    <row r="15" spans="1:120" ht="15">
      <c r="A15">
        <v>1926</v>
      </c>
      <c r="B15">
        <v>0.1063101022158715</v>
      </c>
      <c r="C15">
        <v>2.7470840897702659E-2</v>
      </c>
      <c r="D15">
        <v>1.9869132290184919E-2</v>
      </c>
      <c r="E15">
        <v>0</v>
      </c>
      <c r="F15">
        <v>1.4736842983647448E-2</v>
      </c>
      <c r="G15">
        <v>4.2105263157894729E-2</v>
      </c>
      <c r="H15">
        <v>2.1280228864417549E-3</v>
      </c>
      <c r="I15">
        <v>7.3682242710394405E-2</v>
      </c>
      <c r="J15">
        <v>3.5072933193283647E-2</v>
      </c>
      <c r="K15">
        <v>2.0119143055517617E-2</v>
      </c>
      <c r="L15">
        <v>0</v>
      </c>
      <c r="M15">
        <v>0</v>
      </c>
      <c r="N15">
        <v>1.8490166461593141E-2</v>
      </c>
      <c r="O15">
        <v>0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>
        <v>0.14895131218052138</v>
      </c>
      <c r="AE15">
        <v>1.8868698263864891E-2</v>
      </c>
      <c r="AF15">
        <v>2.0427641341252575E-2</v>
      </c>
      <c r="AG15">
        <v>0</v>
      </c>
      <c r="AH15">
        <v>3.1063377809224354E-2</v>
      </c>
      <c r="AI15">
        <v>7.4105995036198885E-2</v>
      </c>
      <c r="AJ15">
        <v>4.4855997299806591E-3</v>
      </c>
      <c r="AK15">
        <v>0.16065452597470806</v>
      </c>
      <c r="AL15">
        <v>1.6634997107339951E-2</v>
      </c>
      <c r="AM15">
        <v>1.9631195679699204E-2</v>
      </c>
      <c r="AN15">
        <v>0</v>
      </c>
      <c r="AO15">
        <v>3.9218134962035786E-2</v>
      </c>
      <c r="AP15">
        <v>7.9469036820829925E-2</v>
      </c>
      <c r="AQ15">
        <v>5.701161404803182E-3</v>
      </c>
      <c r="AR15">
        <v>0.2004660175689856</v>
      </c>
      <c r="AS15">
        <v>1.3521537714954525E-2</v>
      </c>
      <c r="AT15">
        <v>1.585924644353072E-2</v>
      </c>
      <c r="AU15">
        <v>0</v>
      </c>
      <c r="AV15">
        <v>6.7177674307157528E-2</v>
      </c>
      <c r="AW15">
        <v>9.3901928813985319E-2</v>
      </c>
      <c r="AX15">
        <v>1.0005630289357508E-2</v>
      </c>
      <c r="AY15">
        <v>0.22406749700338327</v>
      </c>
      <c r="AZ15">
        <v>1.2554519843249607E-2</v>
      </c>
      <c r="BA15">
        <v>1.441972611742399E-2</v>
      </c>
      <c r="BB15">
        <v>0</v>
      </c>
      <c r="BC15">
        <v>8.3869822910337247E-2</v>
      </c>
      <c r="BD15">
        <v>0.10050648587339328</v>
      </c>
      <c r="BE15">
        <v>1.2716942258979165E-2</v>
      </c>
      <c r="BF15">
        <v>0.28193371585696042</v>
      </c>
      <c r="BG15">
        <v>1.1439604133807716E-2</v>
      </c>
      <c r="BH15">
        <v>1.0792317596811823E-2</v>
      </c>
      <c r="BI15">
        <v>0</v>
      </c>
      <c r="BJ15">
        <v>0.12580444956724221</v>
      </c>
      <c r="BK15">
        <v>0.11298569939133682</v>
      </c>
      <c r="BL15">
        <v>2.0911645167761863E-2</v>
      </c>
      <c r="BM15">
        <v>0.33715844606527234</v>
      </c>
      <c r="BN15">
        <v>1.1651904527720513E-2</v>
      </c>
      <c r="BO15">
        <v>6.2012306250021102E-3</v>
      </c>
      <c r="BP15">
        <v>0</v>
      </c>
      <c r="BQ15">
        <v>0.16365108238424228</v>
      </c>
      <c r="BR15">
        <v>0.12108814035594966</v>
      </c>
      <c r="BS15">
        <v>3.456608817235781E-2</v>
      </c>
      <c r="BT15"/>
      <c r="BU15"/>
      <c r="BV15"/>
      <c r="BW15"/>
      <c r="BX15"/>
      <c r="BY15"/>
      <c r="BZ15"/>
      <c r="CA15">
        <v>8.8523187669135028E-2</v>
      </c>
      <c r="CB15">
        <v>2.711139236813586E-2</v>
      </c>
      <c r="CC15">
        <v>2.2674369986037578E-2</v>
      </c>
      <c r="CD15">
        <v>0</v>
      </c>
      <c r="CE15">
        <v>9.7113548178379171E-4</v>
      </c>
      <c r="CF15">
        <v>3.7766289833177792E-2</v>
      </c>
      <c r="CG15">
        <v>0</v>
      </c>
      <c r="CH15">
        <v>0.10055663794586289</v>
      </c>
      <c r="CI15">
        <v>2.0734577823693829E-2</v>
      </c>
      <c r="CJ15">
        <v>2.4029976134512021E-2</v>
      </c>
      <c r="CK15">
        <v>0</v>
      </c>
      <c r="CL15">
        <v>2.4030263967952615E-3</v>
      </c>
      <c r="CM15">
        <v>5.3355710928801002E-2</v>
      </c>
      <c r="CN15">
        <v>3.3346662060778666E-5</v>
      </c>
      <c r="CO15">
        <v>0.11377421349898587</v>
      </c>
      <c r="CP15">
        <v>1.6883806317860607E-2</v>
      </c>
      <c r="CQ15">
        <v>2.0597088379878784E-2</v>
      </c>
      <c r="CR15">
        <v>0</v>
      </c>
      <c r="CS15">
        <v>9.1293276891664301E-3</v>
      </c>
      <c r="CT15">
        <v>6.6587175575313753E-2</v>
      </c>
      <c r="CU15">
        <v>5.76815536766272E-4</v>
      </c>
      <c r="CV15"/>
      <c r="CW15">
        <v>1.3849607216763407E-2</v>
      </c>
      <c r="CX15">
        <v>1.850213959366722E-2</v>
      </c>
      <c r="CY15">
        <v>0</v>
      </c>
      <c r="CZ15">
        <v>3.5128413823841242E-2</v>
      </c>
      <c r="DA15">
        <v>8.440407189264984E-2</v>
      </c>
      <c r="DB15"/>
      <c r="DC15">
        <v>0.2485839022685975</v>
      </c>
      <c r="DD15">
        <v>1.1309670293662363E-2</v>
      </c>
      <c r="DE15">
        <v>1.3576133229976528E-2</v>
      </c>
      <c r="DF15">
        <v>0</v>
      </c>
      <c r="DG15">
        <v>0.10261239911410121</v>
      </c>
      <c r="DH15">
        <v>0.10854136504005876</v>
      </c>
      <c r="DI15">
        <v>1.2544334590798656E-2</v>
      </c>
      <c r="DJ15"/>
      <c r="DK15"/>
      <c r="DL15"/>
      <c r="DM15"/>
      <c r="DN15"/>
      <c r="DO15"/>
      <c r="DP15"/>
    </row>
    <row r="16" spans="1:120" ht="15">
      <c r="A16">
        <v>1927</v>
      </c>
      <c r="B16">
        <v>0.10322118970671558</v>
      </c>
      <c r="C16">
        <v>2.6213623530771193E-2</v>
      </c>
      <c r="D16">
        <v>2.0431104415343609E-2</v>
      </c>
      <c r="E16">
        <v>0</v>
      </c>
      <c r="F16">
        <v>1.4856704406033892E-2</v>
      </c>
      <c r="G16">
        <v>3.9599026538416966E-2</v>
      </c>
      <c r="H16">
        <v>2.1207308161499236E-3</v>
      </c>
      <c r="I16">
        <v>7.0478565999148368E-2</v>
      </c>
      <c r="J16">
        <v>3.3038595051766532E-2</v>
      </c>
      <c r="K16">
        <v>2.0414623232419552E-2</v>
      </c>
      <c r="L16">
        <v>0</v>
      </c>
      <c r="M16">
        <v>0</v>
      </c>
      <c r="N16">
        <v>1.7025347714962287E-2</v>
      </c>
      <c r="O16">
        <v>0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>
        <v>0.14705789635404007</v>
      </c>
      <c r="AE16">
        <v>1.8267626239368718E-2</v>
      </c>
      <c r="AF16">
        <v>2.1323369261986247E-2</v>
      </c>
      <c r="AG16">
        <v>0</v>
      </c>
      <c r="AH16">
        <v>3.1772528536424476E-2</v>
      </c>
      <c r="AI16">
        <v>7.1158980177285863E-2</v>
      </c>
      <c r="AJ16">
        <v>4.5353921389747883E-3</v>
      </c>
      <c r="AK16">
        <v>0.16108111809156608</v>
      </c>
      <c r="AL16">
        <v>1.6241876262089425E-2</v>
      </c>
      <c r="AM16">
        <v>2.0833095287816895E-2</v>
      </c>
      <c r="AN16">
        <v>0</v>
      </c>
      <c r="AO16">
        <v>4.0449344996556273E-2</v>
      </c>
      <c r="AP16">
        <v>7.7743391554739388E-2</v>
      </c>
      <c r="AQ16">
        <v>5.8134099903640931E-3</v>
      </c>
      <c r="AR16">
        <v>0.20854686857477953</v>
      </c>
      <c r="AS16">
        <v>1.3465156111417537E-2</v>
      </c>
      <c r="AT16">
        <v>1.8035950162248404E-2</v>
      </c>
      <c r="AU16">
        <v>0</v>
      </c>
      <c r="AV16">
        <v>7.0595658200004685E-2</v>
      </c>
      <c r="AW16">
        <v>9.6035322412212798E-2</v>
      </c>
      <c r="AX16">
        <v>1.0414781688896107E-2</v>
      </c>
      <c r="AY16">
        <v>0.23577299328324819</v>
      </c>
      <c r="AZ16">
        <v>1.2599002302310302E-2</v>
      </c>
      <c r="BA16">
        <v>1.6634560478844991E-2</v>
      </c>
      <c r="BB16">
        <v>0</v>
      </c>
      <c r="BC16">
        <v>8.8883720651341674E-2</v>
      </c>
      <c r="BD16">
        <v>0.10427482188608284</v>
      </c>
      <c r="BE16">
        <v>1.3380887964668376E-2</v>
      </c>
      <c r="BF16">
        <v>0.30587447647036864</v>
      </c>
      <c r="BG16">
        <v>1.168230812022498E-2</v>
      </c>
      <c r="BH16">
        <v>1.2806613628211823E-2</v>
      </c>
      <c r="BI16">
        <v>0</v>
      </c>
      <c r="BJ16">
        <v>0.13788541491807449</v>
      </c>
      <c r="BK16">
        <v>0.12089871754880283</v>
      </c>
      <c r="BL16">
        <v>2.2601422255054539E-2</v>
      </c>
      <c r="BM16">
        <v>0.37777790577382309</v>
      </c>
      <c r="BN16">
        <v>1.2015922924924094E-2</v>
      </c>
      <c r="BO16">
        <v>7.2585331553029599E-3</v>
      </c>
      <c r="BP16">
        <v>0</v>
      </c>
      <c r="BQ16">
        <v>0.18921628874789367</v>
      </c>
      <c r="BR16">
        <v>0.13238368112622384</v>
      </c>
      <c r="BS16">
        <v>3.690347981947853E-2</v>
      </c>
      <c r="BT16"/>
      <c r="BU16"/>
      <c r="BV16"/>
      <c r="BW16"/>
      <c r="BX16"/>
      <c r="BY16"/>
      <c r="BZ16"/>
      <c r="CA16">
        <v>8.1279725459543761E-2</v>
      </c>
      <c r="CB16">
        <v>2.5456558758973496E-2</v>
      </c>
      <c r="CC16">
        <v>2.2390699480755838E-2</v>
      </c>
      <c r="CD16">
        <v>0</v>
      </c>
      <c r="CE16">
        <v>9.8049764121492045E-4</v>
      </c>
      <c r="CF16">
        <v>3.2451969578599513E-2</v>
      </c>
      <c r="CG16">
        <v>0</v>
      </c>
      <c r="CH16">
        <v>9.3249422470045348E-2</v>
      </c>
      <c r="CI16">
        <v>1.9736671871952563E-2</v>
      </c>
      <c r="CJ16">
        <v>2.3749140449804258E-2</v>
      </c>
      <c r="CK16">
        <v>0</v>
      </c>
      <c r="CL16">
        <v>2.5070413431309353E-3</v>
      </c>
      <c r="CM16">
        <v>4.7234468718254874E-2</v>
      </c>
      <c r="CN16">
        <v>2.210008690272099E-5</v>
      </c>
      <c r="CO16">
        <v>0.11195344657754772</v>
      </c>
      <c r="CP16">
        <v>1.6375721499074014E-2</v>
      </c>
      <c r="CQ16">
        <v>2.2426680207125557E-2</v>
      </c>
      <c r="CR16">
        <v>0</v>
      </c>
      <c r="CS16">
        <v>9.1290367711160721E-3</v>
      </c>
      <c r="CT16">
        <v>6.3576381539489871E-2</v>
      </c>
      <c r="CU16">
        <v>4.4562656074220697E-4</v>
      </c>
      <c r="CV16"/>
      <c r="CW16">
        <v>1.3624620839669461E-2</v>
      </c>
      <c r="CX16">
        <v>2.0759214374973637E-2</v>
      </c>
      <c r="CY16">
        <v>0</v>
      </c>
      <c r="CZ16">
        <v>3.4017416895437538E-2</v>
      </c>
      <c r="DA16">
        <v>8.3869750523602751E-2</v>
      </c>
      <c r="DB16"/>
      <c r="DC16">
        <v>0.26305087409184275</v>
      </c>
      <c r="DD16">
        <v>1.1481222683365972E-2</v>
      </c>
      <c r="DE16">
        <v>1.6117383857338949E-2</v>
      </c>
      <c r="DF16">
        <v>0</v>
      </c>
      <c r="DG16">
        <v>0.10692059650331937</v>
      </c>
      <c r="DH16">
        <v>0.11455781700654517</v>
      </c>
      <c r="DI16">
        <v>1.3973854041273288E-2</v>
      </c>
      <c r="DJ16"/>
      <c r="DK16"/>
      <c r="DL16"/>
      <c r="DM16"/>
      <c r="DN16"/>
      <c r="DO16"/>
      <c r="DP16"/>
    </row>
    <row r="17" spans="1:120" ht="15">
      <c r="A17">
        <v>1928</v>
      </c>
      <c r="B17">
        <v>0.10267664082753493</v>
      </c>
      <c r="C17">
        <v>2.2284310472710487E-2</v>
      </c>
      <c r="D17">
        <v>2.2170984632509116E-2</v>
      </c>
      <c r="E17">
        <v>0</v>
      </c>
      <c r="F17">
        <v>1.5798917363680064E-2</v>
      </c>
      <c r="G17">
        <v>4.0298490510318821E-2</v>
      </c>
      <c r="H17">
        <v>2.1239378483164425E-3</v>
      </c>
      <c r="I17">
        <v>6.9451789355972585E-2</v>
      </c>
      <c r="J17">
        <v>2.8732576368802363E-2</v>
      </c>
      <c r="K17">
        <v>2.2599387182405863E-2</v>
      </c>
      <c r="L17">
        <v>0</v>
      </c>
      <c r="M17">
        <v>0</v>
      </c>
      <c r="N17">
        <v>1.8119825804764355E-2</v>
      </c>
      <c r="O17">
        <v>0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>
        <v>0.14457473106702312</v>
      </c>
      <c r="AE17">
        <v>1.5141572646023754E-2</v>
      </c>
      <c r="AF17">
        <v>2.2647684006668993E-2</v>
      </c>
      <c r="AG17">
        <v>0</v>
      </c>
      <c r="AH17">
        <v>3.2943773858936348E-2</v>
      </c>
      <c r="AI17">
        <v>6.9412882646248716E-2</v>
      </c>
      <c r="AJ17">
        <v>4.4288179091452875E-3</v>
      </c>
      <c r="AK17">
        <v>0.16088356977636314</v>
      </c>
      <c r="AL17">
        <v>1.3434590242254695E-2</v>
      </c>
      <c r="AM17">
        <v>2.2378026102460521E-2</v>
      </c>
      <c r="AN17">
        <v>0</v>
      </c>
      <c r="AO17">
        <v>4.1935528758702989E-2</v>
      </c>
      <c r="AP17">
        <v>7.7470380581432352E-2</v>
      </c>
      <c r="AQ17">
        <v>5.6650440915125728E-3</v>
      </c>
      <c r="AR17">
        <v>0.21037782133858268</v>
      </c>
      <c r="AS17">
        <v>1.0879119105298353E-2</v>
      </c>
      <c r="AT17">
        <v>1.9688407276610531E-2</v>
      </c>
      <c r="AU17">
        <v>0</v>
      </c>
      <c r="AV17">
        <v>7.1740764083838893E-2</v>
      </c>
      <c r="AW17">
        <v>9.8147911155623907E-2</v>
      </c>
      <c r="AX17">
        <v>9.9216197172109933E-3</v>
      </c>
      <c r="AY17">
        <v>0.23714128596301889</v>
      </c>
      <c r="AZ17">
        <v>1.0060490907589953E-2</v>
      </c>
      <c r="BA17">
        <v>1.8035455647884498E-2</v>
      </c>
      <c r="BB17">
        <v>0</v>
      </c>
      <c r="BC17">
        <v>8.9483237323455561E-2</v>
      </c>
      <c r="BD17">
        <v>0.10692471224870267</v>
      </c>
      <c r="BE17">
        <v>1.2637389835386205E-2</v>
      </c>
      <c r="BF17">
        <v>0.29927262168110419</v>
      </c>
      <c r="BG17">
        <v>8.897301970665952E-3</v>
      </c>
      <c r="BH17">
        <v>1.300283474511724E-2</v>
      </c>
      <c r="BI17">
        <v>0</v>
      </c>
      <c r="BJ17">
        <v>0.13375974815001837</v>
      </c>
      <c r="BK17">
        <v>0.1230656852483534</v>
      </c>
      <c r="BL17">
        <v>2.054705156694921E-2</v>
      </c>
      <c r="BM17">
        <v>0.34212086103070066</v>
      </c>
      <c r="BN17">
        <v>8.453566859943789E-3</v>
      </c>
      <c r="BO17">
        <v>6.2362710638048215E-3</v>
      </c>
      <c r="BP17">
        <v>0</v>
      </c>
      <c r="BQ17">
        <v>0.16778718095546732</v>
      </c>
      <c r="BR17">
        <v>0.12932563477571363</v>
      </c>
      <c r="BS17">
        <v>3.0318207375771119E-2</v>
      </c>
      <c r="BT17"/>
      <c r="BU17"/>
      <c r="BV17"/>
      <c r="BW17"/>
      <c r="BX17"/>
      <c r="BY17"/>
      <c r="BZ17"/>
      <c r="CA17">
        <v>7.351785219288931E-2</v>
      </c>
      <c r="CB17">
        <v>2.1256897906897238E-2</v>
      </c>
      <c r="CC17">
        <v>2.2935045485288481E-2</v>
      </c>
      <c r="CD17">
        <v>0</v>
      </c>
      <c r="CE17">
        <v>7.3053836632322694E-4</v>
      </c>
      <c r="CF17">
        <v>2.859537043438036E-2</v>
      </c>
      <c r="CG17">
        <v>0</v>
      </c>
      <c r="CH17">
        <v>8.6226448038554435E-2</v>
      </c>
      <c r="CI17">
        <v>1.6828984445268251E-2</v>
      </c>
      <c r="CJ17">
        <v>2.5253737859159995E-2</v>
      </c>
      <c r="CK17">
        <v>0</v>
      </c>
      <c r="CL17">
        <v>2.3456936325983173E-3</v>
      </c>
      <c r="CM17">
        <v>4.1786931868699716E-2</v>
      </c>
      <c r="CN17">
        <v>1.1100232828141699E-5</v>
      </c>
      <c r="CO17">
        <v>0.10954220394445152</v>
      </c>
      <c r="CP17">
        <v>1.3777621672165776E-2</v>
      </c>
      <c r="CQ17">
        <v>2.5154718016534908E-2</v>
      </c>
      <c r="CR17">
        <v>0</v>
      </c>
      <c r="CS17">
        <v>8.909384026554109E-3</v>
      </c>
      <c r="CT17">
        <v>6.1396211043605903E-2</v>
      </c>
      <c r="CU17">
        <v>3.0426918559083081E-4</v>
      </c>
      <c r="CV17"/>
      <c r="CW17">
        <v>1.1503696543121261E-2</v>
      </c>
      <c r="CX17">
        <v>2.4087389881589944E-2</v>
      </c>
      <c r="CY17">
        <v>0</v>
      </c>
      <c r="CZ17">
        <v>3.4522656421370757E-2</v>
      </c>
      <c r="DA17">
        <v>8.4568707238932464E-2</v>
      </c>
      <c r="DB17"/>
      <c r="DC17">
        <v>0.27044909982458032</v>
      </c>
      <c r="DD17">
        <v>9.2023940501501766E-3</v>
      </c>
      <c r="DE17">
        <v>1.761540219456258E-2</v>
      </c>
      <c r="DF17">
        <v>0</v>
      </c>
      <c r="DG17">
        <v>0.1103741279170545</v>
      </c>
      <c r="DH17">
        <v>0.11942542760667224</v>
      </c>
      <c r="DI17">
        <v>1.3831748056140821E-2</v>
      </c>
      <c r="DJ17"/>
      <c r="DK17"/>
      <c r="DL17"/>
      <c r="DM17"/>
      <c r="DN17"/>
      <c r="DO17"/>
      <c r="DP17"/>
    </row>
    <row r="18" spans="1:120" ht="15">
      <c r="A18">
        <v>1929</v>
      </c>
      <c r="B18">
        <v>0.10934182590233546</v>
      </c>
      <c r="C18">
        <v>2.4416135881104035E-2</v>
      </c>
      <c r="D18">
        <v>2.1231422505307854E-2</v>
      </c>
      <c r="E18">
        <v>1.0615711252653928E-3</v>
      </c>
      <c r="F18">
        <v>1.9108280254777069E-2</v>
      </c>
      <c r="G18">
        <v>4.1401273885350316E-2</v>
      </c>
      <c r="H18">
        <v>2.1231422505307855E-3</v>
      </c>
      <c r="I18">
        <v>7.1700270858186269E-2</v>
      </c>
      <c r="J18">
        <v>3.0727752846716354E-2</v>
      </c>
      <c r="K18">
        <v>2.1091322602451064E-2</v>
      </c>
      <c r="L18">
        <v>1.6698929942465482E-3</v>
      </c>
      <c r="M18">
        <v>0</v>
      </c>
      <c r="N18">
        <v>1.8211302414772305E-2</v>
      </c>
      <c r="O18">
        <v>0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>
        <v>0.15829382853278257</v>
      </c>
      <c r="AE18">
        <v>1.7044076217721964E-2</v>
      </c>
      <c r="AF18">
        <v>2.2327671416316683E-2</v>
      </c>
      <c r="AG18">
        <v>3.0627711356380564E-4</v>
      </c>
      <c r="AH18">
        <v>4.0934771765365641E-2</v>
      </c>
      <c r="AI18">
        <v>7.3132724045884959E-2</v>
      </c>
      <c r="AJ18">
        <v>4.5483079739295157E-3</v>
      </c>
      <c r="AK18">
        <v>0.17562997021955787</v>
      </c>
      <c r="AL18">
        <v>1.4986903308987106E-2</v>
      </c>
      <c r="AM18">
        <v>2.1758617417584499E-2</v>
      </c>
      <c r="AN18">
        <v>1.6760390886891199E-4</v>
      </c>
      <c r="AO18">
        <v>5.1677089105980921E-2</v>
      </c>
      <c r="AP18">
        <v>8.1274079186740122E-2</v>
      </c>
      <c r="AQ18">
        <v>5.7656772913962798E-3</v>
      </c>
      <c r="AR18">
        <v>0.23155610955367462</v>
      </c>
      <c r="AS18">
        <v>1.204721148335729E-2</v>
      </c>
      <c r="AT18">
        <v>1.891452066220365E-2</v>
      </c>
      <c r="AU18">
        <v>5.0946673302469141E-5</v>
      </c>
      <c r="AV18">
        <v>8.8032495640794919E-2</v>
      </c>
      <c r="AW18">
        <v>0.10247863346254234</v>
      </c>
      <c r="AX18">
        <v>1.0032301631473957E-2</v>
      </c>
      <c r="AY18">
        <v>0.26223503145221849</v>
      </c>
      <c r="AZ18">
        <v>1.1082367987866418E-2</v>
      </c>
      <c r="BA18">
        <v>1.7491502448829393E-2</v>
      </c>
      <c r="BB18">
        <v>3.2958146825853435E-5</v>
      </c>
      <c r="BC18">
        <v>0.10957919392564212</v>
      </c>
      <c r="BD18">
        <v>0.1112984571697449</v>
      </c>
      <c r="BE18">
        <v>1.2750551773309807E-2</v>
      </c>
      <c r="BF18">
        <v>0.33299592462595096</v>
      </c>
      <c r="BG18">
        <v>9.5661353196005577E-3</v>
      </c>
      <c r="BH18">
        <v>1.2728275879426838E-2</v>
      </c>
      <c r="BI18">
        <v>1.2958351775622449E-5</v>
      </c>
      <c r="BJ18">
        <v>0.16142026752406363</v>
      </c>
      <c r="BK18">
        <v>0.12885027962407325</v>
      </c>
      <c r="BL18">
        <v>2.0418007927011123E-2</v>
      </c>
      <c r="BM18">
        <v>0.37619523820056555</v>
      </c>
      <c r="BN18">
        <v>8.657666682044228E-3</v>
      </c>
      <c r="BO18">
        <v>6.1974537671746766E-3</v>
      </c>
      <c r="BP18">
        <v>3.5512671768205142E-6</v>
      </c>
      <c r="BQ18">
        <v>0.19587223066685253</v>
      </c>
      <c r="BR18">
        <v>0.13738679411067423</v>
      </c>
      <c r="BS18">
        <v>2.8077541706643071E-2</v>
      </c>
      <c r="BT18"/>
      <c r="BU18"/>
      <c r="BV18"/>
      <c r="BW18"/>
      <c r="BX18"/>
      <c r="BY18"/>
      <c r="BZ18"/>
      <c r="CA18">
        <v>8.0317124207651913E-2</v>
      </c>
      <c r="CB18">
        <v>2.4730049872095716E-2</v>
      </c>
      <c r="CC18">
        <v>2.37350752887713E-2</v>
      </c>
      <c r="CD18">
        <v>8.2434081143238495E-4</v>
      </c>
      <c r="CE18">
        <v>7.9956635335998746E-4</v>
      </c>
      <c r="CF18">
        <v>3.0228091881992526E-2</v>
      </c>
      <c r="CG18">
        <v>0</v>
      </c>
      <c r="CH18">
        <v>9.0542359662029726E-2</v>
      </c>
      <c r="CI18">
        <v>1.8959439680353574E-2</v>
      </c>
      <c r="CJ18">
        <v>2.4921715446516605E-2</v>
      </c>
      <c r="CK18">
        <v>3.2525025882255499E-4</v>
      </c>
      <c r="CL18">
        <v>2.5484278577209188E-3</v>
      </c>
      <c r="CM18">
        <v>4.3787526418616073E-2</v>
      </c>
      <c r="CN18">
        <v>0</v>
      </c>
      <c r="CO18">
        <v>0.11380610811592048</v>
      </c>
      <c r="CP18">
        <v>1.55466458392306E-2</v>
      </c>
      <c r="CQ18">
        <v>2.3712025613633513E-2</v>
      </c>
      <c r="CR18">
        <v>1.1619034976306947E-4</v>
      </c>
      <c r="CS18">
        <v>9.8711141822892985E-3</v>
      </c>
      <c r="CT18">
        <v>6.4388375415828605E-2</v>
      </c>
      <c r="CU18">
        <v>1.717567151753973E-4</v>
      </c>
      <c r="CV18"/>
      <c r="CW18">
        <v>1.3070555158200967E-2</v>
      </c>
      <c r="CX18">
        <v>2.3542936399652378E-2</v>
      </c>
      <c r="CY18">
        <v>5.9186754481011296E-5</v>
      </c>
      <c r="CZ18">
        <v>4.1575838877240312E-2</v>
      </c>
      <c r="DA18">
        <v>8.5572642850656383E-2</v>
      </c>
      <c r="DB18"/>
      <c r="DC18">
        <v>0.30133105022510503</v>
      </c>
      <c r="DD18">
        <v>1.0244984046023397E-2</v>
      </c>
      <c r="DE18">
        <v>1.756696045363804E-2</v>
      </c>
      <c r="DF18">
        <v>1.9982270674249859E-5</v>
      </c>
      <c r="DG18">
        <v>0.13568176520779823</v>
      </c>
      <c r="DH18">
        <v>0.1231216636497255</v>
      </c>
      <c r="DI18">
        <v>1.4695694597245642E-2</v>
      </c>
      <c r="DJ18"/>
      <c r="DK18"/>
      <c r="DL18"/>
      <c r="DM18"/>
      <c r="DN18"/>
      <c r="DO18"/>
      <c r="DP18"/>
    </row>
    <row r="19" spans="1:120" ht="15">
      <c r="A19">
        <v>1930</v>
      </c>
      <c r="B19">
        <v>0.11432009626955476</v>
      </c>
      <c r="C19">
        <v>2.7677496991576414E-2</v>
      </c>
      <c r="D19">
        <v>2.5270758122743681E-2</v>
      </c>
      <c r="E19">
        <v>1.2033694344163659E-3</v>
      </c>
      <c r="F19">
        <v>1.8050541516245487E-2</v>
      </c>
      <c r="G19">
        <v>3.9711191335740074E-2</v>
      </c>
      <c r="H19">
        <v>2.4067388688327317E-3</v>
      </c>
      <c r="I19">
        <v>7.6761203835720881E-2</v>
      </c>
      <c r="J19">
        <v>3.3979922361055147E-2</v>
      </c>
      <c r="K19">
        <v>2.4528266394348908E-2</v>
      </c>
      <c r="L19">
        <v>1.846631433766928E-3</v>
      </c>
      <c r="M19">
        <v>0</v>
      </c>
      <c r="N19">
        <v>1.6406383646549904E-2</v>
      </c>
      <c r="O19">
        <v>0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>
        <v>0.16701272075542178</v>
      </c>
      <c r="AE19">
        <v>1.9890569813392246E-2</v>
      </c>
      <c r="AF19">
        <v>2.7301283663832158E-2</v>
      </c>
      <c r="AG19">
        <v>3.5742777911605553E-4</v>
      </c>
      <c r="AH19">
        <v>3.9809331464758589E-2</v>
      </c>
      <c r="AI19">
        <v>7.4346197172354953E-2</v>
      </c>
      <c r="AJ19">
        <v>5.3079108619678121E-3</v>
      </c>
      <c r="AK19">
        <v>0.18873274392365263</v>
      </c>
      <c r="AL19">
        <v>1.8320268242017736E-2</v>
      </c>
      <c r="AM19">
        <v>2.7556514591008829E-2</v>
      </c>
      <c r="AN19">
        <v>2.0488212311664587E-4</v>
      </c>
      <c r="AO19">
        <v>5.2779339831748456E-2</v>
      </c>
      <c r="AP19">
        <v>8.2823668403767356E-2</v>
      </c>
      <c r="AQ19">
        <v>7.0480707319936038E-3</v>
      </c>
      <c r="AR19">
        <v>0.25638988595353973</v>
      </c>
      <c r="AS19">
        <v>1.5978268421856227E-2</v>
      </c>
      <c r="AT19">
        <v>2.4701177464458969E-2</v>
      </c>
      <c r="AU19">
        <v>6.7570791992157652E-5</v>
      </c>
      <c r="AV19">
        <v>9.8768498379439518E-2</v>
      </c>
      <c r="AW19">
        <v>0.10356848607936352</v>
      </c>
      <c r="AX19">
        <v>1.330588481642935E-2</v>
      </c>
      <c r="AY19">
        <v>0.29749784943380375</v>
      </c>
      <c r="AZ19">
        <v>1.5211915616032889E-2</v>
      </c>
      <c r="BA19">
        <v>2.3449582131056669E-2</v>
      </c>
      <c r="BB19">
        <v>4.5239117571679374E-5</v>
      </c>
      <c r="BC19">
        <v>0.12854325601958866</v>
      </c>
      <c r="BD19">
        <v>0.11277512231260023</v>
      </c>
      <c r="BE19">
        <v>1.7472734236953613E-2</v>
      </c>
      <c r="BF19">
        <v>0.41292393590651633</v>
      </c>
      <c r="BG19">
        <v>1.4493777506498143E-2</v>
      </c>
      <c r="BH19">
        <v>1.9187837604831975E-2</v>
      </c>
      <c r="BI19">
        <v>1.9633369298255899E-5</v>
      </c>
      <c r="BJ19">
        <v>0.21612295565657486</v>
      </c>
      <c r="BK19">
        <v>0.13286873627765131</v>
      </c>
      <c r="BL19">
        <v>3.0230995491661743E-2</v>
      </c>
      <c r="BM19">
        <v>0.55098289945449697</v>
      </c>
      <c r="BN19">
        <v>1.5365070343783241E-2</v>
      </c>
      <c r="BO19">
        <v>1.0199369621089216E-2</v>
      </c>
      <c r="BP19">
        <v>6.3025607228080356E-6</v>
      </c>
      <c r="BQ19">
        <v>0.32365378925380706</v>
      </c>
      <c r="BR19">
        <v>0.15291197101380927</v>
      </c>
      <c r="BS19">
        <v>4.8846396661285311E-2</v>
      </c>
      <c r="BT19"/>
      <c r="BU19"/>
      <c r="BV19"/>
      <c r="BW19"/>
      <c r="BX19"/>
      <c r="BY19"/>
      <c r="BZ19"/>
      <c r="CA19">
        <v>8.3847255054146266E-2</v>
      </c>
      <c r="CB19">
        <v>2.4680381844172417E-2</v>
      </c>
      <c r="CC19">
        <v>2.5730673207219633E-2</v>
      </c>
      <c r="CD19">
        <v>8.2268519882131887E-4</v>
      </c>
      <c r="CE19">
        <v>2.4765125549221608E-4</v>
      </c>
      <c r="CF19">
        <v>3.2365863548440676E-2</v>
      </c>
      <c r="CG19">
        <v>0</v>
      </c>
      <c r="CH19">
        <v>0.10468961211726399</v>
      </c>
      <c r="CI19">
        <v>2.0958024788498623E-2</v>
      </c>
      <c r="CJ19">
        <v>3.0021413424274137E-2</v>
      </c>
      <c r="CK19">
        <v>3.5953609926206312E-4</v>
      </c>
      <c r="CL19">
        <v>9.8252420643710962E-4</v>
      </c>
      <c r="CM19">
        <v>5.2368113598792052E-2</v>
      </c>
      <c r="CN19">
        <v>0</v>
      </c>
      <c r="CO19">
        <v>0.12324484331082258</v>
      </c>
      <c r="CP19">
        <v>1.8370804556206315E-2</v>
      </c>
      <c r="CQ19">
        <v>2.8214930798394919E-2</v>
      </c>
      <c r="CR19">
        <v>1.3729715263908256E-4</v>
      </c>
      <c r="CS19">
        <v>5.7862888324431271E-3</v>
      </c>
      <c r="CT19">
        <v>7.0442097932812933E-2</v>
      </c>
      <c r="CU19">
        <v>2.9342403832619809E-4</v>
      </c>
      <c r="CV19"/>
      <c r="CW19">
        <v>1.597070541995357E-2</v>
      </c>
      <c r="CX19">
        <v>2.7737201677390889E-2</v>
      </c>
      <c r="CY19">
        <v>7.2319362807344846E-5</v>
      </c>
      <c r="CZ19">
        <v>3.5893389266996763E-2</v>
      </c>
      <c r="DA19">
        <v>8.9823371589613857E-2</v>
      </c>
      <c r="DB19"/>
      <c r="DC19">
        <v>0.33404294609567026</v>
      </c>
      <c r="DD19">
        <v>1.3993021246684728E-2</v>
      </c>
      <c r="DE19">
        <v>2.4304297278443472E-2</v>
      </c>
      <c r="DF19">
        <v>2.7292608445819429E-5</v>
      </c>
      <c r="DG19">
        <v>0.15429728631979844</v>
      </c>
      <c r="DH19">
        <v>0.12189311941342949</v>
      </c>
      <c r="DI19">
        <v>1.9527929228868326E-2</v>
      </c>
      <c r="DJ19"/>
      <c r="DK19"/>
      <c r="DL19"/>
      <c r="DM19"/>
      <c r="DN19"/>
      <c r="DO19"/>
      <c r="DP19"/>
    </row>
    <row r="20" spans="1:120" ht="15">
      <c r="A20">
        <v>1931</v>
      </c>
      <c r="B20">
        <v>0.1240768094534712</v>
      </c>
      <c r="C20">
        <v>3.2496307237813882E-2</v>
      </c>
      <c r="D20">
        <v>3.10192023633678E-2</v>
      </c>
      <c r="E20">
        <v>1.4771048744460858E-3</v>
      </c>
      <c r="F20">
        <v>1.4771048744460856E-2</v>
      </c>
      <c r="G20">
        <v>4.1358936484490398E-2</v>
      </c>
      <c r="H20">
        <v>2.9542097488921715E-3</v>
      </c>
      <c r="I20">
        <v>8.8444130189563722E-2</v>
      </c>
      <c r="J20">
        <v>3.9644684443997352E-2</v>
      </c>
      <c r="K20">
        <v>3.0071707539490514E-2</v>
      </c>
      <c r="L20">
        <v>2.2524126734951673E-3</v>
      </c>
      <c r="M20">
        <v>0</v>
      </c>
      <c r="N20">
        <v>1.647532553258069E-2</v>
      </c>
      <c r="O20">
        <v>0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>
        <v>0.17664792154575421</v>
      </c>
      <c r="AE20">
        <v>2.3533477687959759E-2</v>
      </c>
      <c r="AF20">
        <v>3.3534616748996139E-2</v>
      </c>
      <c r="AG20">
        <v>4.4211204127790193E-4</v>
      </c>
      <c r="AH20">
        <v>3.2827489121148773E-2</v>
      </c>
      <c r="AI20">
        <v>7.9744728122141881E-2</v>
      </c>
      <c r="AJ20">
        <v>6.5654978242297582E-3</v>
      </c>
      <c r="AK20">
        <v>0.20444776837524856</v>
      </c>
      <c r="AL20">
        <v>2.2958018013119086E-2</v>
      </c>
      <c r="AM20">
        <v>3.5168275666513503E-2</v>
      </c>
      <c r="AN20">
        <v>2.6841809214609206E-4</v>
      </c>
      <c r="AO20">
        <v>4.5975003764479216E-2</v>
      </c>
      <c r="AP20">
        <v>9.0844305792571411E-2</v>
      </c>
      <c r="AQ20">
        <v>9.2337470464192491E-3</v>
      </c>
      <c r="AR20">
        <v>0.28568261589880717</v>
      </c>
      <c r="AS20">
        <v>2.2572886878453626E-2</v>
      </c>
      <c r="AT20">
        <v>3.3233804717307872E-2</v>
      </c>
      <c r="AU20">
        <v>9.9797935443830815E-5</v>
      </c>
      <c r="AV20">
        <v>9.4886586514162624E-2</v>
      </c>
      <c r="AW20">
        <v>0.11523756013286435</v>
      </c>
      <c r="AX20">
        <v>1.9651979720574867E-2</v>
      </c>
      <c r="AY20">
        <v>0.33763362988835721</v>
      </c>
      <c r="AZ20">
        <v>2.2426103738239011E-2</v>
      </c>
      <c r="BA20">
        <v>3.2820543899057149E-2</v>
      </c>
      <c r="BB20">
        <v>6.9725108603949185E-5</v>
      </c>
      <c r="BC20">
        <v>0.12731862698616253</v>
      </c>
      <c r="BD20">
        <v>0.1281133043885882</v>
      </c>
      <c r="BE20">
        <v>2.6885325767706383E-2</v>
      </c>
      <c r="BF20">
        <v>0.50890497354569375</v>
      </c>
      <c r="BG20">
        <v>2.4005151862664765E-2</v>
      </c>
      <c r="BH20">
        <v>3.0634082741903296E-2</v>
      </c>
      <c r="BI20">
        <v>3.3995611569703275E-5</v>
      </c>
      <c r="BJ20">
        <v>0.24082835866127947</v>
      </c>
      <c r="BK20">
        <v>0.16227777506256916</v>
      </c>
      <c r="BL20">
        <v>5.1125609605707355E-2</v>
      </c>
      <c r="BM20">
        <v>0.61068596825483246</v>
      </c>
      <c r="BN20">
        <v>2.8806182235197715E-2</v>
      </c>
      <c r="BO20">
        <v>3.6760899290283956E-2</v>
      </c>
      <c r="BP20">
        <v>4.0794733883643928E-5</v>
      </c>
      <c r="BQ20">
        <v>0.28899403039353533</v>
      </c>
      <c r="BR20">
        <v>0.19473333007508298</v>
      </c>
      <c r="BS20">
        <v>6.135073152684882E-2</v>
      </c>
      <c r="BT20"/>
      <c r="BU20"/>
      <c r="BV20"/>
      <c r="BW20"/>
      <c r="BX20"/>
      <c r="BY20"/>
      <c r="BZ20"/>
      <c r="CA20">
        <v>8.8959289066384228E-2</v>
      </c>
      <c r="CB20">
        <v>2.4949464987352368E-2</v>
      </c>
      <c r="CC20">
        <v>2.8625077379365212E-2</v>
      </c>
      <c r="CD20">
        <v>8.6945718657987689E-4</v>
      </c>
      <c r="CE20">
        <v>4.7669592425874188E-4</v>
      </c>
      <c r="CF20">
        <v>3.4038593588828034E-2</v>
      </c>
      <c r="CG20">
        <v>0</v>
      </c>
      <c r="CH20">
        <v>0.1257640989858444</v>
      </c>
      <c r="CI20">
        <v>2.3299363950225308E-2</v>
      </c>
      <c r="CJ20">
        <v>3.6087357762382595E-2</v>
      </c>
      <c r="CK20">
        <v>4.1787017325699798E-4</v>
      </c>
      <c r="CL20">
        <v>2.6243514152616224E-3</v>
      </c>
      <c r="CM20">
        <v>6.3335155684717856E-2</v>
      </c>
      <c r="CN20">
        <v>0</v>
      </c>
      <c r="CO20">
        <v>0.14480295197935952</v>
      </c>
      <c r="CP20">
        <v>2.2960657663563897E-2</v>
      </c>
      <c r="CQ20">
        <v>3.3922911651408469E-2</v>
      </c>
      <c r="CR20">
        <v>1.794001626491593E-4</v>
      </c>
      <c r="CS20">
        <v>9.0223865379681027E-3</v>
      </c>
      <c r="CT20">
        <v>7.8215983054809257E-2</v>
      </c>
      <c r="CU20">
        <v>5.016129089606431E-4</v>
      </c>
      <c r="CV20"/>
      <c r="CW20">
        <v>2.1092822954513764E-2</v>
      </c>
      <c r="CX20">
        <v>3.4413836022978803E-2</v>
      </c>
      <c r="CY20">
        <v>9.9855123782313323E-5</v>
      </c>
      <c r="CZ20">
        <v>3.1563467202424707E-2</v>
      </c>
      <c r="DA20">
        <v>9.8145037616824846E-2</v>
      </c>
      <c r="DB20"/>
      <c r="DC20">
        <v>0.3782650782557625</v>
      </c>
      <c r="DD20">
        <v>2.130226722560875E-2</v>
      </c>
      <c r="DE20">
        <v>3.5836197913207739E-2</v>
      </c>
      <c r="DF20">
        <v>4.3437471265748564E-5</v>
      </c>
      <c r="DG20">
        <v>0.15059485211225696</v>
      </c>
      <c r="DH20">
        <v>0.1402745952718274</v>
      </c>
      <c r="DI20">
        <v>3.0213728261595893E-2</v>
      </c>
      <c r="DJ20"/>
      <c r="DK20"/>
      <c r="DL20"/>
      <c r="DM20"/>
      <c r="DN20"/>
      <c r="DO20"/>
      <c r="DP20"/>
    </row>
    <row r="21" spans="1:120" ht="15">
      <c r="A21">
        <v>1932</v>
      </c>
      <c r="B21">
        <v>0.15399488187500796</v>
      </c>
      <c r="C21">
        <v>4.2884151854370112E-2</v>
      </c>
      <c r="D21">
        <v>3.8986354775828458E-2</v>
      </c>
      <c r="E21">
        <v>1.949279629744096E-3</v>
      </c>
      <c r="F21">
        <v>1.3644957408208673E-2</v>
      </c>
      <c r="G21">
        <v>5.2631578947368418E-2</v>
      </c>
      <c r="H21">
        <v>3.898559259488192E-3</v>
      </c>
      <c r="I21">
        <v>0.11677380344842968</v>
      </c>
      <c r="J21">
        <v>5.394198880526499E-2</v>
      </c>
      <c r="K21">
        <v>3.9238905760450693E-2</v>
      </c>
      <c r="L21">
        <v>3.0647139943854366E-3</v>
      </c>
      <c r="M21">
        <v>0</v>
      </c>
      <c r="N21">
        <v>2.0528194888328567E-2</v>
      </c>
      <c r="O21">
        <v>0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>
        <v>0.20972252741396596</v>
      </c>
      <c r="AE21">
        <v>2.995234760775646E-2</v>
      </c>
      <c r="AF21">
        <v>4.0263219059212221E-2</v>
      </c>
      <c r="AG21">
        <v>5.62700239952446E-4</v>
      </c>
      <c r="AH21">
        <v>2.9246941943675615E-2</v>
      </c>
      <c r="AI21">
        <v>0.10134104943660475</v>
      </c>
      <c r="AJ21">
        <v>8.3562691267644595E-3</v>
      </c>
      <c r="AK21">
        <v>0.2439442701682735</v>
      </c>
      <c r="AL21">
        <v>2.9399223419679384E-2</v>
      </c>
      <c r="AM21">
        <v>4.3758412878340036E-2</v>
      </c>
      <c r="AN21">
        <v>3.4372668652745493E-4</v>
      </c>
      <c r="AO21">
        <v>4.1307735156178346E-2</v>
      </c>
      <c r="AP21">
        <v>0.11731076313199995</v>
      </c>
      <c r="AQ21">
        <v>1.1824408895548326E-2</v>
      </c>
      <c r="AR21">
        <v>0.35774707793808985</v>
      </c>
      <c r="AS21">
        <v>3.21863905560607E-2</v>
      </c>
      <c r="AT21">
        <v>4.5950614485620038E-2</v>
      </c>
      <c r="AU21">
        <v>1.4230059912937997E-4</v>
      </c>
      <c r="AV21">
        <v>9.4627237517754648E-2</v>
      </c>
      <c r="AW21">
        <v>0.15681902836379191</v>
      </c>
      <c r="AX21">
        <v>2.8021506415733158E-2</v>
      </c>
      <c r="AY21">
        <v>0.42117798860859634</v>
      </c>
      <c r="AZ21">
        <v>3.1857316053468025E-2</v>
      </c>
      <c r="BA21">
        <v>4.7205435189165444E-2</v>
      </c>
      <c r="BB21">
        <v>9.9047736851002986E-5</v>
      </c>
      <c r="BC21">
        <v>0.12624241594196955</v>
      </c>
      <c r="BD21">
        <v>0.17764535269275381</v>
      </c>
      <c r="BE21">
        <v>3.8128420994388484E-2</v>
      </c>
      <c r="BF21">
        <v>0.67355585954587005</v>
      </c>
      <c r="BG21">
        <v>3.6707851028387348E-2</v>
      </c>
      <c r="BH21">
        <v>5.1020776398921865E-2</v>
      </c>
      <c r="BI21">
        <v>5.1984917748446245E-5</v>
      </c>
      <c r="BJ21">
        <v>0.26240583577222437</v>
      </c>
      <c r="BK21">
        <v>0.24705551152829103</v>
      </c>
      <c r="BL21">
        <v>7.6313899900296925E-2</v>
      </c>
      <c r="BM21">
        <v>0.80826703145504408</v>
      </c>
      <c r="BN21">
        <v>4.4049421234064814E-2</v>
      </c>
      <c r="BO21">
        <v>6.1224931678706233E-2</v>
      </c>
      <c r="BP21">
        <v>6.2381901298135488E-5</v>
      </c>
      <c r="BQ21">
        <v>0.31488700292666921</v>
      </c>
      <c r="BR21">
        <v>0.29646661383394923</v>
      </c>
      <c r="BS21">
        <v>9.157667988035631E-2</v>
      </c>
      <c r="BT21"/>
      <c r="BU21"/>
      <c r="BV21"/>
      <c r="BW21"/>
      <c r="BX21"/>
      <c r="BY21"/>
      <c r="BZ21"/>
      <c r="CA21">
        <v>0.10072418193678459</v>
      </c>
      <c r="CB21">
        <v>3.1285079314193859E-2</v>
      </c>
      <c r="CC21">
        <v>3.0988678451866196E-2</v>
      </c>
      <c r="CD21">
        <v>1.0902453041071747E-3</v>
      </c>
      <c r="CE21">
        <v>1.8720367330380289E-4</v>
      </c>
      <c r="CF21">
        <v>3.717297519331355E-2</v>
      </c>
      <c r="CG21">
        <v>0</v>
      </c>
      <c r="CH21">
        <v>0.15153413185880443</v>
      </c>
      <c r="CI21">
        <v>2.7364502623399265E-2</v>
      </c>
      <c r="CJ21">
        <v>4.1215101294624475E-2</v>
      </c>
      <c r="CK21">
        <v>4.9077775156264932E-4</v>
      </c>
      <c r="CL21">
        <v>2.3827612684346601E-3</v>
      </c>
      <c r="CM21">
        <v>8.0080988920783372E-2</v>
      </c>
      <c r="CN21">
        <v>0</v>
      </c>
      <c r="CO21">
        <v>0.18307888176127929</v>
      </c>
      <c r="CP21">
        <v>3.3068478552423695E-2</v>
      </c>
      <c r="CQ21">
        <v>4.2061844570390909E-2</v>
      </c>
      <c r="CR21">
        <v>2.5837632866584968E-4</v>
      </c>
      <c r="CS21">
        <v>9.7662610414651803E-3</v>
      </c>
      <c r="CT21">
        <v>9.7031239773297903E-2</v>
      </c>
      <c r="CU21">
        <v>8.9268149503575467E-4</v>
      </c>
      <c r="CV21"/>
      <c r="CW21">
        <v>2.8269388321833233E-2</v>
      </c>
      <c r="CX21">
        <v>4.4018455025757131E-2</v>
      </c>
      <c r="CY21">
        <v>1.33829562605932E-4</v>
      </c>
      <c r="CZ21">
        <v>2.5568551386163062E-2</v>
      </c>
      <c r="DA21">
        <v>0.12464544803900121</v>
      </c>
      <c r="DB21"/>
      <c r="DC21">
        <v>0.46463375188938494</v>
      </c>
      <c r="DD21">
        <v>2.9377561867325968E-2</v>
      </c>
      <c r="DE21">
        <v>5.4520093149086749E-2</v>
      </c>
      <c r="DF21">
        <v>5.9903811456071701E-5</v>
      </c>
      <c r="DG21">
        <v>0.13120925259616964</v>
      </c>
      <c r="DH21">
        <v>0.20899388136855832</v>
      </c>
      <c r="DI21">
        <v>4.0473059096788215E-2</v>
      </c>
      <c r="DJ21"/>
      <c r="DK21"/>
      <c r="DL21"/>
      <c r="DM21"/>
      <c r="DN21"/>
      <c r="DO21"/>
      <c r="DP21"/>
    </row>
    <row r="22" spans="1:120" ht="15">
      <c r="A22">
        <v>1933</v>
      </c>
      <c r="B22">
        <v>0.16938775510204079</v>
      </c>
      <c r="C22">
        <v>5.9183673469387757E-2</v>
      </c>
      <c r="D22">
        <v>3.4693877551020408E-2</v>
      </c>
      <c r="E22">
        <v>2.0408163265306124E-3</v>
      </c>
      <c r="F22">
        <v>1.6326530612244899E-2</v>
      </c>
      <c r="G22">
        <v>5.3061224489795916E-2</v>
      </c>
      <c r="H22">
        <v>4.0816326530612249E-3</v>
      </c>
      <c r="I22">
        <v>0.13412577375261481</v>
      </c>
      <c r="J22">
        <v>7.4752573714779946E-2</v>
      </c>
      <c r="K22">
        <v>3.4903470975975452E-2</v>
      </c>
      <c r="L22">
        <v>3.2219131526619181E-3</v>
      </c>
      <c r="M22">
        <v>0</v>
      </c>
      <c r="N22">
        <v>2.1247815909197471E-2</v>
      </c>
      <c r="O22">
        <v>0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>
        <v>0.22138120790465649</v>
      </c>
      <c r="AE22">
        <v>4.1144483877487599E-2</v>
      </c>
      <c r="AF22">
        <v>3.5890206614539837E-2</v>
      </c>
      <c r="AG22">
        <v>5.8638457139453782E-4</v>
      </c>
      <c r="AH22">
        <v>3.4831954511121498E-2</v>
      </c>
      <c r="AI22">
        <v>0.10022018970233262</v>
      </c>
      <c r="AJ22">
        <v>8.7079886277803727E-3</v>
      </c>
      <c r="AK22">
        <v>0.25194867031587476</v>
      </c>
      <c r="AL22">
        <v>3.8982250547722745E-2</v>
      </c>
      <c r="AM22">
        <v>3.9233616821815025E-2</v>
      </c>
      <c r="AN22">
        <v>3.4575541005149926E-4</v>
      </c>
      <c r="AO22">
        <v>4.6627102267985353E-2</v>
      </c>
      <c r="AP22">
        <v>0.11486574703888695</v>
      </c>
      <c r="AQ22">
        <v>1.1894198229413162E-2</v>
      </c>
      <c r="AR22">
        <v>0.3586214350093519</v>
      </c>
      <c r="AS22">
        <v>4.0774478849393968E-2</v>
      </c>
      <c r="AT22">
        <v>3.9746123153757605E-2</v>
      </c>
      <c r="AU22">
        <v>1.3675636655929618E-4</v>
      </c>
      <c r="AV22">
        <v>9.6334912373760531E-2</v>
      </c>
      <c r="AW22">
        <v>0.15469941536545945</v>
      </c>
      <c r="AX22">
        <v>2.6929748900421022E-2</v>
      </c>
      <c r="AY22">
        <v>0.41637147447240985</v>
      </c>
      <c r="AZ22">
        <v>4.0128513200731665E-2</v>
      </c>
      <c r="BA22">
        <v>3.9727820625999201E-2</v>
      </c>
      <c r="BB22">
        <v>9.4648366830680529E-5</v>
      </c>
      <c r="BC22">
        <v>0.12396466739073031</v>
      </c>
      <c r="BD22">
        <v>0.17608154987084851</v>
      </c>
      <c r="BE22">
        <v>3.6374275017269489E-2</v>
      </c>
      <c r="BF22">
        <v>0.62159151041298766</v>
      </c>
      <c r="BG22">
        <v>4.4228516703497908E-2</v>
      </c>
      <c r="BH22">
        <v>4.0242048352350838E-2</v>
      </c>
      <c r="BI22">
        <v>4.7516611004117815E-5</v>
      </c>
      <c r="BJ22">
        <v>0.22535414515231356</v>
      </c>
      <c r="BK22">
        <v>0.24367012467100624</v>
      </c>
      <c r="BL22">
        <v>6.8049158922814892E-2</v>
      </c>
      <c r="BM22">
        <v>0.74590981249558519</v>
      </c>
      <c r="BN22">
        <v>5.3074220044197491E-2</v>
      </c>
      <c r="BO22">
        <v>4.8290458022821003E-2</v>
      </c>
      <c r="BP22">
        <v>5.7019933204941373E-5</v>
      </c>
      <c r="BQ22">
        <v>0.27042497418277628</v>
      </c>
      <c r="BR22">
        <v>0.2924041496052075</v>
      </c>
      <c r="BS22">
        <v>8.1658990707377865E-2</v>
      </c>
      <c r="BT22"/>
      <c r="BU22"/>
      <c r="BV22"/>
      <c r="BW22"/>
      <c r="BX22"/>
      <c r="BY22"/>
      <c r="BZ22"/>
      <c r="CA22">
        <v>0.1127565738264785</v>
      </c>
      <c r="CB22">
        <v>4.7053939981757636E-2</v>
      </c>
      <c r="CC22">
        <v>2.6111096589282588E-2</v>
      </c>
      <c r="CD22">
        <v>1.2439635112693832E-3</v>
      </c>
      <c r="CE22">
        <v>2.5955277308103855E-3</v>
      </c>
      <c r="CF22">
        <v>3.5752046013358491E-2</v>
      </c>
      <c r="CG22">
        <v>0</v>
      </c>
      <c r="CH22">
        <v>0.15737882589672714</v>
      </c>
      <c r="CI22">
        <v>3.7564472278908509E-2</v>
      </c>
      <c r="CJ22">
        <v>3.7874871722566768E-2</v>
      </c>
      <c r="CK22">
        <v>5.1109223500343489E-4</v>
      </c>
      <c r="CL22">
        <v>7.3046617478547196E-3</v>
      </c>
      <c r="CM22">
        <v>7.4123727912393703E-2</v>
      </c>
      <c r="CN22">
        <v>0</v>
      </c>
      <c r="CO22">
        <v>0.19481297558829347</v>
      </c>
      <c r="CP22">
        <v>4.2543850132287009E-2</v>
      </c>
      <c r="CQ22">
        <v>3.9259080012360607E-2</v>
      </c>
      <c r="CR22">
        <v>2.5217381114935852E-4</v>
      </c>
      <c r="CS22">
        <v>2.0587445621581751E-2</v>
      </c>
      <c r="CT22">
        <v>9.1133014106846946E-2</v>
      </c>
      <c r="CU22">
        <v>1.0374119040677757E-3</v>
      </c>
      <c r="CV22"/>
      <c r="CW22">
        <v>3.6847065678733651E-2</v>
      </c>
      <c r="CX22">
        <v>3.8987316146571326E-2</v>
      </c>
      <c r="CY22">
        <v>1.3233150093621906E-4</v>
      </c>
      <c r="CZ22">
        <v>4.2870007150671074E-2</v>
      </c>
      <c r="DA22">
        <v>0.11976047961630874</v>
      </c>
      <c r="DB22"/>
      <c r="DC22">
        <v>0.4311999410780884</v>
      </c>
      <c r="DD22">
        <v>3.6794862299462598E-2</v>
      </c>
      <c r="DE22">
        <v>4.4779295369551962E-2</v>
      </c>
      <c r="DF22">
        <v>5.6918123173635116E-5</v>
      </c>
      <c r="DG22">
        <v>0.11024065974776873</v>
      </c>
      <c r="DH22">
        <v>0.20200699557039856</v>
      </c>
      <c r="DI22">
        <v>3.7321209967732923E-2</v>
      </c>
      <c r="DJ22"/>
      <c r="DK22"/>
      <c r="DL22"/>
      <c r="DM22"/>
      <c r="DN22"/>
      <c r="DO22"/>
      <c r="DP22"/>
    </row>
    <row r="23" spans="1:120" ht="15">
      <c r="A23">
        <v>1934</v>
      </c>
      <c r="B23">
        <v>0.15437248520358801</v>
      </c>
      <c r="C23">
        <v>6.3463747622312355E-2</v>
      </c>
      <c r="D23">
        <v>2.9159519725557463E-2</v>
      </c>
      <c r="E23">
        <v>1.7152364222246584E-3</v>
      </c>
      <c r="F23">
        <v>1.5437127800021927E-2</v>
      </c>
      <c r="G23">
        <v>4.1166380789022301E-2</v>
      </c>
      <c r="H23">
        <v>3.4304728444493168E-3</v>
      </c>
      <c r="I23">
        <v>0.1327383957974286</v>
      </c>
      <c r="J23">
        <v>8.1936067374335869E-2</v>
      </c>
      <c r="K23">
        <v>2.9821482157333424E-2</v>
      </c>
      <c r="L23">
        <v>2.7679552801438538E-3</v>
      </c>
      <c r="M23">
        <v>0</v>
      </c>
      <c r="N23">
        <v>1.8212890985615467E-2</v>
      </c>
      <c r="O23">
        <v>0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>
        <v>0.18426511093640011</v>
      </c>
      <c r="AE23">
        <v>4.3059623905608753E-2</v>
      </c>
      <c r="AF23">
        <v>2.9663247738043529E-2</v>
      </c>
      <c r="AG23">
        <v>4.8099152267109179E-4</v>
      </c>
      <c r="AH23">
        <v>3.2142914585609479E-2</v>
      </c>
      <c r="AI23">
        <v>7.1775463276554041E-2</v>
      </c>
      <c r="AJ23">
        <v>7.1428699079132164E-3</v>
      </c>
      <c r="AK23">
        <v>0.20741720795083921</v>
      </c>
      <c r="AL23">
        <v>3.9251129398810945E-2</v>
      </c>
      <c r="AM23">
        <v>3.1794350942803987E-2</v>
      </c>
      <c r="AN23">
        <v>2.7286668020112012E-4</v>
      </c>
      <c r="AO23">
        <v>4.184399681490765E-2</v>
      </c>
      <c r="AP23">
        <v>8.4868082909359835E-2</v>
      </c>
      <c r="AQ23">
        <v>9.3867812047556901E-3</v>
      </c>
      <c r="AR23">
        <v>0.28059460741254866</v>
      </c>
      <c r="AS23">
        <v>3.8637288106973165E-2</v>
      </c>
      <c r="AT23">
        <v>3.0360225664047964E-2</v>
      </c>
      <c r="AU23">
        <v>1.0156920306675094E-4</v>
      </c>
      <c r="AV23">
        <v>8.3504988613868208E-2</v>
      </c>
      <c r="AW23">
        <v>0.10798976216103154</v>
      </c>
      <c r="AX23">
        <v>2.0000773663561077E-2</v>
      </c>
      <c r="AY23">
        <v>0.31791617734928668</v>
      </c>
      <c r="AZ23">
        <v>3.679208894098758E-2</v>
      </c>
      <c r="BA23">
        <v>2.925812160885613E-2</v>
      </c>
      <c r="BB23">
        <v>6.8015951165814316E-5</v>
      </c>
      <c r="BC23">
        <v>0.10515196210345028</v>
      </c>
      <c r="BD23">
        <v>0.12055036093850695</v>
      </c>
      <c r="BE23">
        <v>2.6095627806319889E-2</v>
      </c>
      <c r="BF23">
        <v>0.45536345159221597</v>
      </c>
      <c r="BG23">
        <v>3.8951607551978677E-2</v>
      </c>
      <c r="BH23">
        <v>2.7268871515794768E-2</v>
      </c>
      <c r="BI23">
        <v>3.2799312700719846E-5</v>
      </c>
      <c r="BJ23">
        <v>0.18929519320452201</v>
      </c>
      <c r="BK23">
        <v>0.15401974890455841</v>
      </c>
      <c r="BL23">
        <v>4.5795231102661413E-2</v>
      </c>
      <c r="BM23">
        <v>0.54643614191065915</v>
      </c>
      <c r="BN23">
        <v>4.6741929062374413E-2</v>
      </c>
      <c r="BO23">
        <v>3.2722645818953719E-2</v>
      </c>
      <c r="BP23">
        <v>3.9359175240863813E-5</v>
      </c>
      <c r="BQ23">
        <v>0.22715423184542641</v>
      </c>
      <c r="BR23">
        <v>0.18482369868547008</v>
      </c>
      <c r="BS23">
        <v>5.4954277323193697E-2</v>
      </c>
      <c r="BT23"/>
      <c r="BU23"/>
      <c r="BV23"/>
      <c r="BW23"/>
      <c r="BX23"/>
      <c r="BY23"/>
      <c r="BZ23"/>
      <c r="CA23">
        <v>9.9512471246262488E-2</v>
      </c>
      <c r="CB23">
        <v>5.5182933990721737E-2</v>
      </c>
      <c r="CC23">
        <v>2.235063058194809E-2</v>
      </c>
      <c r="CD23">
        <v>1.1434382306888091E-3</v>
      </c>
      <c r="CE23">
        <v>1.2622071229962618E-3</v>
      </c>
      <c r="CF23">
        <v>1.9573261319907581E-2</v>
      </c>
      <c r="CG23">
        <v>0</v>
      </c>
      <c r="CH23">
        <v>0.13424460313650013</v>
      </c>
      <c r="CI23">
        <v>3.9794000057629189E-2</v>
      </c>
      <c r="CJ23">
        <v>3.2214770976584629E-2</v>
      </c>
      <c r="CK23">
        <v>4.2436138757041424E-4</v>
      </c>
      <c r="CL23">
        <v>4.9999330653110047E-3</v>
      </c>
      <c r="CM23">
        <v>5.6811537649404879E-2</v>
      </c>
      <c r="CN23">
        <v>0</v>
      </c>
      <c r="CO23">
        <v>0.15963811528867924</v>
      </c>
      <c r="CP23">
        <v>4.4392835329215632E-2</v>
      </c>
      <c r="CQ23">
        <v>3.3322833622065708E-2</v>
      </c>
      <c r="CR23">
        <v>2.0623973865480837E-4</v>
      </c>
      <c r="CS23">
        <v>1.5964689352182548E-2</v>
      </c>
      <c r="CT23">
        <v>6.4767178973210771E-2</v>
      </c>
      <c r="CU23">
        <v>9.8433827334977204E-4</v>
      </c>
      <c r="CV23"/>
      <c r="CW23">
        <v>3.4930814946985488E-2</v>
      </c>
      <c r="CX23">
        <v>3.0715404340554076E-2</v>
      </c>
      <c r="CY23">
        <v>9.83253094155675E-5</v>
      </c>
      <c r="CZ23">
        <v>3.2708139964679327E-2</v>
      </c>
      <c r="DA23">
        <v>9.0271843577991215E-2</v>
      </c>
      <c r="DB23"/>
      <c r="DC23">
        <v>0.31953992177059654</v>
      </c>
      <c r="DD23">
        <v>3.321190330052759E-2</v>
      </c>
      <c r="DE23">
        <v>3.0957886938806585E-2</v>
      </c>
      <c r="DF23">
        <v>4.0267385068417208E-5</v>
      </c>
      <c r="DG23">
        <v>9.50323946526756E-2</v>
      </c>
      <c r="DH23">
        <v>0.13469684490389486</v>
      </c>
      <c r="DI23">
        <v>2.5600624589623557E-2</v>
      </c>
      <c r="DJ23"/>
      <c r="DK23"/>
      <c r="DL23"/>
      <c r="DM23"/>
      <c r="DN23"/>
      <c r="DO23"/>
      <c r="DP23"/>
    </row>
    <row r="24" spans="1:120" ht="15">
      <c r="A24">
        <v>1935</v>
      </c>
      <c r="B24">
        <v>0.15060113282585558</v>
      </c>
      <c r="C24">
        <v>6.0240051846351235E-2</v>
      </c>
      <c r="D24">
        <v>2.710843373493976E-2</v>
      </c>
      <c r="E24">
        <v>1.506001296158781E-3</v>
      </c>
      <c r="F24">
        <v>1.6566014257746592E-2</v>
      </c>
      <c r="G24">
        <v>3.9156626506024098E-2</v>
      </c>
      <c r="H24">
        <v>6.0240051846351238E-3</v>
      </c>
      <c r="I24">
        <v>0.12430138035447216</v>
      </c>
      <c r="J24">
        <v>7.6357390690941648E-2</v>
      </c>
      <c r="K24">
        <v>2.7196896948333205E-2</v>
      </c>
      <c r="L24">
        <v>2.3860347561257215E-3</v>
      </c>
      <c r="M24">
        <v>0</v>
      </c>
      <c r="N24">
        <v>1.836105795907159E-2</v>
      </c>
      <c r="O24">
        <v>0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>
        <v>0.18374415240751241</v>
      </c>
      <c r="AE24">
        <v>4.1710022208084764E-2</v>
      </c>
      <c r="AF24">
        <v>2.8172804782418709E-2</v>
      </c>
      <c r="AG24">
        <v>4.3097228627108719E-4</v>
      </c>
      <c r="AH24">
        <v>3.5200379971570508E-2</v>
      </c>
      <c r="AI24">
        <v>6.5429834987687174E-2</v>
      </c>
      <c r="AJ24">
        <v>1.2800138171480183E-2</v>
      </c>
      <c r="AK24">
        <v>0.21114511896617028</v>
      </c>
      <c r="AL24">
        <v>3.877525228281109E-2</v>
      </c>
      <c r="AM24">
        <v>3.0452057936257465E-2</v>
      </c>
      <c r="AN24">
        <v>2.4934158422815163E-4</v>
      </c>
      <c r="AO24">
        <v>4.6673116268791011E-2</v>
      </c>
      <c r="AP24">
        <v>7.7840343953171257E-2</v>
      </c>
      <c r="AQ24">
        <v>1.7155006940911318E-2</v>
      </c>
      <c r="AR24">
        <v>0.28807811863810229</v>
      </c>
      <c r="AS24">
        <v>3.6231944294215501E-2</v>
      </c>
      <c r="AT24">
        <v>2.8310399560927391E-2</v>
      </c>
      <c r="AU24">
        <v>8.8102611395333644E-5</v>
      </c>
      <c r="AV24">
        <v>8.9796056380839956E-2</v>
      </c>
      <c r="AW24">
        <v>9.8979807800576566E-2</v>
      </c>
      <c r="AX24">
        <v>3.4671807990147498E-2</v>
      </c>
      <c r="AY24">
        <v>0.33041053724119729</v>
      </c>
      <c r="AZ24">
        <v>3.431483039532212E-2</v>
      </c>
      <c r="BA24">
        <v>2.7283212025712194E-2</v>
      </c>
      <c r="BB24">
        <v>5.8678623678091244E-5</v>
      </c>
      <c r="BC24">
        <v>0.11314815903285716</v>
      </c>
      <c r="BD24">
        <v>0.11065493636117266</v>
      </c>
      <c r="BE24">
        <v>4.4950720802455109E-2</v>
      </c>
      <c r="BF24">
        <v>0.47112083673249705</v>
      </c>
      <c r="BG24">
        <v>3.5216113492788116E-2</v>
      </c>
      <c r="BH24">
        <v>2.4698176013289195E-2</v>
      </c>
      <c r="BI24">
        <v>2.7429792037124076E-5</v>
      </c>
      <c r="BJ24">
        <v>0.19696139767553389</v>
      </c>
      <c r="BK24">
        <v>0.13754895672139925</v>
      </c>
      <c r="BL24">
        <v>7.6668763037449517E-2</v>
      </c>
      <c r="BM24">
        <v>0.56534500407899646</v>
      </c>
      <c r="BN24">
        <v>4.2259336191345739E-2</v>
      </c>
      <c r="BO24">
        <v>2.9637811215947031E-2</v>
      </c>
      <c r="BP24">
        <v>3.2915750444548889E-5</v>
      </c>
      <c r="BQ24">
        <v>0.23635367721064066</v>
      </c>
      <c r="BR24">
        <v>0.16505874806567908</v>
      </c>
      <c r="BS24">
        <v>9.2002515644939414E-2</v>
      </c>
      <c r="BT24"/>
      <c r="BU24"/>
      <c r="BV24"/>
      <c r="BW24"/>
      <c r="BX24"/>
      <c r="BY24"/>
      <c r="BZ24"/>
      <c r="CA24">
        <v>9.7764004333062288E-2</v>
      </c>
      <c r="CB24">
        <v>5.0336126452768318E-2</v>
      </c>
      <c r="CC24">
        <v>2.0945196123016829E-2</v>
      </c>
      <c r="CD24">
        <v>9.647825635189487E-4</v>
      </c>
      <c r="CE24">
        <v>1.4789023371109655E-3</v>
      </c>
      <c r="CF24">
        <v>2.4038996856647211E-2</v>
      </c>
      <c r="CG24">
        <v>0</v>
      </c>
      <c r="CH24">
        <v>0.12972948969709266</v>
      </c>
      <c r="CI24">
        <v>4.1262325120610878E-2</v>
      </c>
      <c r="CJ24">
        <v>3.1702481337509213E-2</v>
      </c>
      <c r="CK24">
        <v>4.0701807316217444E-4</v>
      </c>
      <c r="CL24">
        <v>4.5037202793727594E-3</v>
      </c>
      <c r="CM24">
        <v>5.1828403561594211E-2</v>
      </c>
      <c r="CN24">
        <v>2.5541324843419482E-5</v>
      </c>
      <c r="CO24">
        <v>0.14904053408887441</v>
      </c>
      <c r="CP24">
        <v>4.2348411402488871E-2</v>
      </c>
      <c r="CQ24">
        <v>3.1132322412982649E-2</v>
      </c>
      <c r="CR24">
        <v>1.819861435449157E-4</v>
      </c>
      <c r="CS24">
        <v>1.5273350466402821E-2</v>
      </c>
      <c r="CT24">
        <v>5.8235371901756976E-2</v>
      </c>
      <c r="CU24">
        <v>1.8690917616981538E-3</v>
      </c>
      <c r="CV24"/>
      <c r="CW24">
        <v>3.3490020011863436E-2</v>
      </c>
      <c r="CX24">
        <v>2.939409249063759E-2</v>
      </c>
      <c r="CY24">
        <v>8.719944957261529E-5</v>
      </c>
      <c r="CZ24">
        <v>3.6626312118846809E-2</v>
      </c>
      <c r="DA24">
        <v>8.4739866279535905E-2</v>
      </c>
      <c r="DB24"/>
      <c r="DC24">
        <v>0.33479196126145766</v>
      </c>
      <c r="DD24">
        <v>3.0862754255122984E-2</v>
      </c>
      <c r="DE24">
        <v>2.8417088508857772E-2</v>
      </c>
      <c r="DF24">
        <v>3.4612747686308754E-5</v>
      </c>
      <c r="DG24">
        <v>0.10695238272805548</v>
      </c>
      <c r="DH24">
        <v>0.12375382169021548</v>
      </c>
      <c r="DI24">
        <v>4.4771301331519638E-2</v>
      </c>
      <c r="DJ24"/>
      <c r="DK24"/>
      <c r="DL24"/>
      <c r="DM24"/>
      <c r="DN24"/>
      <c r="DO24"/>
      <c r="DP24"/>
    </row>
    <row r="25" spans="1:120" ht="15">
      <c r="A25">
        <v>1936</v>
      </c>
      <c r="B25">
        <v>0.15558626044576471</v>
      </c>
      <c r="C25">
        <v>5.8511419509604382E-2</v>
      </c>
      <c r="D25">
        <v>2.3936170212765957E-2</v>
      </c>
      <c r="E25">
        <v>3.9894149665639349E-3</v>
      </c>
      <c r="F25">
        <v>1.7287464855110384E-2</v>
      </c>
      <c r="G25">
        <v>4.5212765957446811E-2</v>
      </c>
      <c r="H25">
        <v>6.6490249442732246E-3</v>
      </c>
      <c r="I25">
        <v>0.12729773542088588</v>
      </c>
      <c r="J25">
        <v>7.513151073029907E-2</v>
      </c>
      <c r="K25">
        <v>2.4245199264190068E-2</v>
      </c>
      <c r="L25">
        <v>6.4028949651554114E-3</v>
      </c>
      <c r="M25">
        <v>0</v>
      </c>
      <c r="N25">
        <v>2.151813046124133E-2</v>
      </c>
      <c r="O25">
        <v>0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>
        <v>0.19019028673796465</v>
      </c>
      <c r="AE25">
        <v>3.9938352350433755E-2</v>
      </c>
      <c r="AF25">
        <v>2.4634951113192631E-2</v>
      </c>
      <c r="AG25">
        <v>1.1254537079294603E-3</v>
      </c>
      <c r="AH25">
        <v>3.621221219596072E-2</v>
      </c>
      <c r="AI25">
        <v>7.4351543448924723E-2</v>
      </c>
      <c r="AJ25">
        <v>1.3927773921523359E-2</v>
      </c>
      <c r="AK25">
        <v>0.21769563611990028</v>
      </c>
      <c r="AL25">
        <v>3.6742183665719574E-2</v>
      </c>
      <c r="AM25">
        <v>2.6191789337792329E-2</v>
      </c>
      <c r="AN25">
        <v>6.4436748210569051E-4</v>
      </c>
      <c r="AO25">
        <v>4.7355118699588437E-2</v>
      </c>
      <c r="AP25">
        <v>8.8289979677266539E-2</v>
      </c>
      <c r="AQ25">
        <v>1.8472197257427717E-2</v>
      </c>
      <c r="AR25">
        <v>0.28364976739208847</v>
      </c>
      <c r="AS25">
        <v>3.1749705814912682E-2</v>
      </c>
      <c r="AT25">
        <v>2.2676328795399305E-2</v>
      </c>
      <c r="AU25">
        <v>2.1055493090042497E-4</v>
      </c>
      <c r="AV25">
        <v>8.453712151640301E-2</v>
      </c>
      <c r="AW25">
        <v>0.10997641361243714</v>
      </c>
      <c r="AX25">
        <v>3.4499642722035907E-2</v>
      </c>
      <c r="AY25">
        <v>0.32121103298985637</v>
      </c>
      <c r="AZ25">
        <v>2.9683780121471454E-2</v>
      </c>
      <c r="BA25">
        <v>2.1342385442466152E-2</v>
      </c>
      <c r="BB25">
        <v>1.3843497851231289E-4</v>
      </c>
      <c r="BC25">
        <v>0.10516426297318056</v>
      </c>
      <c r="BD25">
        <v>0.12076985148364087</v>
      </c>
      <c r="BE25">
        <v>4.4112317990585015E-2</v>
      </c>
      <c r="BF25">
        <v>0.44628526696084148</v>
      </c>
      <c r="BG25">
        <v>2.9992393059474574E-2</v>
      </c>
      <c r="BH25">
        <v>1.8624607260703408E-2</v>
      </c>
      <c r="BI25">
        <v>6.3711932567372866E-5</v>
      </c>
      <c r="BJ25">
        <v>0.18044823560553491</v>
      </c>
      <c r="BK25">
        <v>0.14288595976560761</v>
      </c>
      <c r="BL25">
        <v>7.4270359336953598E-2</v>
      </c>
      <c r="BM25">
        <v>0.53554232035300975</v>
      </c>
      <c r="BN25">
        <v>3.5990871671369488E-2</v>
      </c>
      <c r="BO25">
        <v>2.234952871284409E-2</v>
      </c>
      <c r="BP25">
        <v>7.6454319080847434E-5</v>
      </c>
      <c r="BQ25">
        <v>0.2165378827266419</v>
      </c>
      <c r="BR25">
        <v>0.17146315171872914</v>
      </c>
      <c r="BS25">
        <v>8.9124431204344309E-2</v>
      </c>
      <c r="BT25"/>
      <c r="BU25"/>
      <c r="BV25"/>
      <c r="BW25"/>
      <c r="BX25"/>
      <c r="BY25"/>
      <c r="BZ25"/>
      <c r="CA25">
        <v>0.10032690130818027</v>
      </c>
      <c r="CB25">
        <v>4.9734008660558451E-2</v>
      </c>
      <c r="CC25">
        <v>1.9347157512027473E-2</v>
      </c>
      <c r="CD25">
        <v>2.5997506120433145E-3</v>
      </c>
      <c r="CE25">
        <v>2.0613703531607778E-3</v>
      </c>
      <c r="CF25">
        <v>2.6584614170390267E-2</v>
      </c>
      <c r="CG25">
        <v>0</v>
      </c>
      <c r="CH25">
        <v>0.13395057594483328</v>
      </c>
      <c r="CI25">
        <v>4.2477579559623085E-2</v>
      </c>
      <c r="CJ25">
        <v>2.944244574540537E-2</v>
      </c>
      <c r="CK25">
        <v>1.1427423663605608E-3</v>
      </c>
      <c r="CL25">
        <v>4.640179130414597E-3</v>
      </c>
      <c r="CM25">
        <v>5.6187871039077859E-2</v>
      </c>
      <c r="CN25">
        <v>5.9758103951814637E-5</v>
      </c>
      <c r="CO25">
        <v>0.15171170905807815</v>
      </c>
      <c r="CP25">
        <v>3.8716064638986213E-2</v>
      </c>
      <c r="CQ25">
        <v>2.6781838788727419E-2</v>
      </c>
      <c r="CR25">
        <v>4.5375453058503989E-4</v>
      </c>
      <c r="CS25">
        <v>1.4967697926436733E-2</v>
      </c>
      <c r="CT25">
        <v>6.87135031719944E-2</v>
      </c>
      <c r="CU25">
        <v>2.0788500013483586E-3</v>
      </c>
      <c r="CV25"/>
      <c r="CW25">
        <v>2.9391728436203052E-2</v>
      </c>
      <c r="CX25">
        <v>2.3702757404798141E-2</v>
      </c>
      <c r="CY25">
        <v>2.0871421673871794E-4</v>
      </c>
      <c r="CZ25">
        <v>3.4334567573453524E-2</v>
      </c>
      <c r="DA25">
        <v>9.8501249232063368E-2</v>
      </c>
      <c r="DB25"/>
      <c r="DC25">
        <v>0.32951143861051635</v>
      </c>
      <c r="DD25">
        <v>2.6501118669662295E-2</v>
      </c>
      <c r="DE25">
        <v>2.1564441411405386E-2</v>
      </c>
      <c r="DF25">
        <v>8.1057680518141601E-5</v>
      </c>
      <c r="DG25">
        <v>0.10228178562919944</v>
      </c>
      <c r="DH25">
        <v>0.13465492016019265</v>
      </c>
      <c r="DI25">
        <v>4.4428115059538406E-2</v>
      </c>
      <c r="DJ25"/>
      <c r="DK25"/>
      <c r="DL25"/>
      <c r="DM25"/>
      <c r="DN25"/>
      <c r="DO25"/>
      <c r="DP25"/>
    </row>
    <row r="26" spans="1:120" ht="15">
      <c r="A26">
        <v>1937</v>
      </c>
      <c r="B26">
        <v>0.16606929510155316</v>
      </c>
      <c r="C26">
        <v>5.6152927120669056E-2</v>
      </c>
      <c r="D26">
        <v>2.1505376344086023E-2</v>
      </c>
      <c r="E26">
        <v>1.6726403823178016E-2</v>
      </c>
      <c r="F26">
        <v>2.2700119474313024E-2</v>
      </c>
      <c r="G26">
        <v>4.3010752688172046E-2</v>
      </c>
      <c r="H26">
        <v>5.9737156511350063E-3</v>
      </c>
      <c r="I26">
        <v>0.13897184281206992</v>
      </c>
      <c r="J26">
        <v>7.0455411518010463E-2</v>
      </c>
      <c r="K26">
        <v>2.1491489632522533E-2</v>
      </c>
      <c r="L26">
        <v>2.6231927982971703E-2</v>
      </c>
      <c r="M26">
        <v>1.5834344676322243E-7</v>
      </c>
      <c r="N26">
        <v>2.0792855335118456E-2</v>
      </c>
      <c r="O26">
        <v>0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>
        <v>0.19828752246695744</v>
      </c>
      <c r="AE26">
        <v>3.9334382297775694E-2</v>
      </c>
      <c r="AF26">
        <v>2.2417117140216172E-2</v>
      </c>
      <c r="AG26">
        <v>4.8425200342370077E-3</v>
      </c>
      <c r="AH26">
        <v>4.879785069559784E-2</v>
      </c>
      <c r="AI26">
        <v>7.0054064735928054E-2</v>
      </c>
      <c r="AJ26">
        <v>1.2841587563202658E-2</v>
      </c>
      <c r="AK26">
        <v>0.22493029564919512</v>
      </c>
      <c r="AL26">
        <v>3.6271467502069367E-2</v>
      </c>
      <c r="AM26">
        <v>2.1839017667822584E-2</v>
      </c>
      <c r="AN26">
        <v>2.7790437152939349E-3</v>
      </c>
      <c r="AO26">
        <v>6.3919605889582787E-2</v>
      </c>
      <c r="AP26">
        <v>8.3049587879584927E-2</v>
      </c>
      <c r="AQ26">
        <v>1.7071572994841484E-2</v>
      </c>
      <c r="AR26">
        <v>0.30552097526418825</v>
      </c>
      <c r="AS26">
        <v>3.0792797081484382E-2</v>
      </c>
      <c r="AT26">
        <v>2.0504513933407457E-2</v>
      </c>
      <c r="AU26">
        <v>8.9214706373334101E-4</v>
      </c>
      <c r="AV26">
        <v>0.11189356908910685</v>
      </c>
      <c r="AW26">
        <v>0.11013744493567248</v>
      </c>
      <c r="AX26">
        <v>3.1300503160783741E-2</v>
      </c>
      <c r="AY26">
        <v>0.35003624196848021</v>
      </c>
      <c r="AZ26">
        <v>2.9174643048196884E-2</v>
      </c>
      <c r="BA26">
        <v>1.953759783341083E-2</v>
      </c>
      <c r="BB26">
        <v>5.9442050500921003E-4</v>
      </c>
      <c r="BC26">
        <v>0.14019385964170841</v>
      </c>
      <c r="BD26">
        <v>0.12001582220711371</v>
      </c>
      <c r="BE26">
        <v>4.0519898733041126E-2</v>
      </c>
      <c r="BF26">
        <v>0.49282540454159696</v>
      </c>
      <c r="BG26">
        <v>2.9491944977441276E-2</v>
      </c>
      <c r="BH26">
        <v>1.7201886364571709E-2</v>
      </c>
      <c r="BI26">
        <v>2.7369992232821426E-4</v>
      </c>
      <c r="BJ26">
        <v>0.2346609097085999</v>
      </c>
      <c r="BK26">
        <v>0.14276290462845662</v>
      </c>
      <c r="BL26">
        <v>6.8434058940199258E-2</v>
      </c>
      <c r="BM26">
        <v>0.59139048544991635</v>
      </c>
      <c r="BN26">
        <v>3.5390333972929532E-2</v>
      </c>
      <c r="BO26">
        <v>2.0642263637486051E-2</v>
      </c>
      <c r="BP26">
        <v>3.284399067938571E-4</v>
      </c>
      <c r="BQ26">
        <v>0.28159309165031987</v>
      </c>
      <c r="BR26">
        <v>0.17131548555414794</v>
      </c>
      <c r="BS26">
        <v>8.2120870728239106E-2</v>
      </c>
      <c r="BT26"/>
      <c r="BU26"/>
      <c r="BV26"/>
      <c r="BW26"/>
      <c r="BX26"/>
      <c r="BY26"/>
      <c r="BZ26"/>
      <c r="CA26">
        <v>0.11487260393996132</v>
      </c>
      <c r="CB26">
        <v>4.8632942538326986E-2</v>
      </c>
      <c r="CC26">
        <v>2.342902962821081E-2</v>
      </c>
      <c r="CD26">
        <v>1.1106324806751774E-2</v>
      </c>
      <c r="CE26">
        <v>2.8905191997449196E-3</v>
      </c>
      <c r="CF26">
        <v>2.8813787766926814E-2</v>
      </c>
      <c r="CG26">
        <v>0</v>
      </c>
      <c r="CH26">
        <v>0.1221713564760375</v>
      </c>
      <c r="CI26">
        <v>4.2812099803328507E-2</v>
      </c>
      <c r="CJ26">
        <v>2.2859300851643293E-2</v>
      </c>
      <c r="CK26">
        <v>5.0317226602295297E-3</v>
      </c>
      <c r="CL26">
        <v>6.6466039336346453E-3</v>
      </c>
      <c r="CM26">
        <v>4.4737052737855006E-2</v>
      </c>
      <c r="CN26">
        <v>8.4576489346504654E-5</v>
      </c>
      <c r="CO26">
        <v>0.15823482780485976</v>
      </c>
      <c r="CP26">
        <v>3.5947167774948469E-2</v>
      </c>
      <c r="CQ26">
        <v>2.3245878366078693E-2</v>
      </c>
      <c r="CR26">
        <v>1.8405857113167005E-3</v>
      </c>
      <c r="CS26">
        <v>2.172454283885529E-2</v>
      </c>
      <c r="CT26">
        <v>7.3550545237659901E-2</v>
      </c>
      <c r="CU26">
        <v>1.9261078760007197E-3</v>
      </c>
      <c r="CV26"/>
      <c r="CW26">
        <v>2.887472091210054E-2</v>
      </c>
      <c r="CX26">
        <v>2.1553866883094314E-2</v>
      </c>
      <c r="CY26">
        <v>8.9579018742505306E-4</v>
      </c>
      <c r="CZ26">
        <v>5.1397824836462276E-2</v>
      </c>
      <c r="DA26">
        <v>9.7114921111764382E-2</v>
      </c>
      <c r="DB26"/>
      <c r="DC26">
        <v>0.36412296145121636</v>
      </c>
      <c r="DD26">
        <v>2.6225418725315142E-2</v>
      </c>
      <c r="DE26">
        <v>1.9787787004237455E-2</v>
      </c>
      <c r="DF26">
        <v>3.5044026160929817E-4</v>
      </c>
      <c r="DG26">
        <v>0.14313272271900596</v>
      </c>
      <c r="DH26">
        <v>0.13277989458150344</v>
      </c>
      <c r="DI26">
        <v>4.1846698159545115E-2</v>
      </c>
      <c r="DJ26"/>
      <c r="DK26"/>
      <c r="DL26"/>
      <c r="DM26"/>
      <c r="DN26"/>
      <c r="DO26"/>
      <c r="DP26"/>
    </row>
    <row r="27" spans="1:120" ht="15">
      <c r="A27">
        <v>1938</v>
      </c>
      <c r="B27">
        <v>0.17250181003927817</v>
      </c>
      <c r="C27">
        <v>5.9662000379233068E-2</v>
      </c>
      <c r="D27">
        <v>2.464332036316472E-2</v>
      </c>
      <c r="E27">
        <v>2.0752000131907151E-2</v>
      </c>
      <c r="F27">
        <v>2.3346000148395548E-2</v>
      </c>
      <c r="G27">
        <v>3.7613488975356678E-2</v>
      </c>
      <c r="H27">
        <v>6.4850000412209853E-3</v>
      </c>
      <c r="I27">
        <v>0.14977196347476762</v>
      </c>
      <c r="J27">
        <v>7.4777581327894235E-2</v>
      </c>
      <c r="K27">
        <v>2.4592939125271329E-2</v>
      </c>
      <c r="L27">
        <v>3.2510170153752994E-2</v>
      </c>
      <c r="M27">
        <v>1.038893017265048E-4</v>
      </c>
      <c r="N27">
        <v>1.7787383566122549E-2</v>
      </c>
      <c r="O27">
        <v>0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>
        <v>0.20022152094281531</v>
      </c>
      <c r="AE27">
        <v>4.1843179796866338E-2</v>
      </c>
      <c r="AF27">
        <v>2.573071787392749E-2</v>
      </c>
      <c r="AG27">
        <v>6.0152785832723512E-3</v>
      </c>
      <c r="AH27">
        <v>5.0127685864574716E-2</v>
      </c>
      <c r="AI27">
        <v>6.2547047841511702E-2</v>
      </c>
      <c r="AJ27">
        <v>1.3957610982662745E-2</v>
      </c>
      <c r="AK27">
        <v>0.22894517242026888</v>
      </c>
      <c r="AL27">
        <v>3.9954274982927168E-2</v>
      </c>
      <c r="AM27">
        <v>2.5632194225685932E-2</v>
      </c>
      <c r="AN27">
        <v>3.5745837682939238E-3</v>
      </c>
      <c r="AO27">
        <v>6.7487412029804836E-2</v>
      </c>
      <c r="AP27">
        <v>7.3082976997253718E-2</v>
      </c>
      <c r="AQ27">
        <v>1.9213730416303299E-2</v>
      </c>
      <c r="AR27">
        <v>0.3221502702749609</v>
      </c>
      <c r="AS27">
        <v>3.6234783452638974E-2</v>
      </c>
      <c r="AT27">
        <v>2.4321386557022064E-2</v>
      </c>
      <c r="AU27">
        <v>1.2258715154440779E-3</v>
      </c>
      <c r="AV27">
        <v>0.12528400294908637</v>
      </c>
      <c r="AW27">
        <v>9.7479701733734256E-2</v>
      </c>
      <c r="AX27">
        <v>3.7604524067035149E-2</v>
      </c>
      <c r="AY27">
        <v>0.37597182050232042</v>
      </c>
      <c r="AZ27">
        <v>3.5140432820122018E-2</v>
      </c>
      <c r="BA27">
        <v>2.3103519553221992E-2</v>
      </c>
      <c r="BB27">
        <v>8.3604048930888478E-4</v>
      </c>
      <c r="BC27">
        <v>0.16006699524274851</v>
      </c>
      <c r="BD27">
        <v>0.10704241261140698</v>
      </c>
      <c r="BE27">
        <v>4.978241978551208E-2</v>
      </c>
      <c r="BF27">
        <v>0.55117750098375873</v>
      </c>
      <c r="BG27">
        <v>3.6633778375399169E-2</v>
      </c>
      <c r="BH27">
        <v>1.9706008014985749E-2</v>
      </c>
      <c r="BI27">
        <v>3.9699491692194474E-4</v>
      </c>
      <c r="BJ27">
        <v>0.27494747724283325</v>
      </c>
      <c r="BK27">
        <v>0.1325571935415322</v>
      </c>
      <c r="BL27">
        <v>8.6936048892086365E-2</v>
      </c>
      <c r="BM27">
        <v>0.6614130011805105</v>
      </c>
      <c r="BN27">
        <v>4.3960534050478998E-2</v>
      </c>
      <c r="BO27">
        <v>2.36472096179829E-2</v>
      </c>
      <c r="BP27">
        <v>4.7639390030633369E-4</v>
      </c>
      <c r="BQ27">
        <v>0.32993697269139988</v>
      </c>
      <c r="BR27">
        <v>0.15906863224983864</v>
      </c>
      <c r="BS27">
        <v>0.10432325867050364</v>
      </c>
      <c r="BT27"/>
      <c r="BU27"/>
      <c r="BV27"/>
      <c r="BW27"/>
      <c r="BX27"/>
      <c r="BY27"/>
      <c r="BZ27"/>
      <c r="CA27">
        <v>0.11791048658623311</v>
      </c>
      <c r="CB27">
        <v>4.6859180981874006E-2</v>
      </c>
      <c r="CC27">
        <v>2.5174665415842099E-2</v>
      </c>
      <c r="CD27">
        <v>1.2495869753094524E-2</v>
      </c>
      <c r="CE27">
        <v>4.0289798441126004E-3</v>
      </c>
      <c r="CF27">
        <v>2.9351790591309875E-2</v>
      </c>
      <c r="CG27">
        <v>0</v>
      </c>
      <c r="CH27">
        <v>0.12791346513953533</v>
      </c>
      <c r="CI27">
        <v>4.3816357019646875E-2</v>
      </c>
      <c r="CJ27">
        <v>2.6393907084636518E-2</v>
      </c>
      <c r="CK27">
        <v>6.0133766404792174E-3</v>
      </c>
      <c r="CL27">
        <v>7.4751800294969306E-3</v>
      </c>
      <c r="CM27">
        <v>4.4096721464313544E-2</v>
      </c>
      <c r="CN27">
        <v>1.1792290096224121E-4</v>
      </c>
      <c r="CO27">
        <v>0.1623988524782895</v>
      </c>
      <c r="CP27">
        <v>3.9406762667276739E-2</v>
      </c>
      <c r="CQ27">
        <v>2.7493737988315031E-2</v>
      </c>
      <c r="CR27">
        <v>2.3561020606964575E-3</v>
      </c>
      <c r="CS27">
        <v>2.4419593444917478E-2</v>
      </c>
      <c r="CT27">
        <v>6.6431835288511348E-2</v>
      </c>
      <c r="CU27">
        <v>2.2908210285724237E-3</v>
      </c>
      <c r="CV27"/>
      <c r="CW27">
        <v>3.3815088628168385E-2</v>
      </c>
      <c r="CX27">
        <v>2.5926974610578888E-2</v>
      </c>
      <c r="CY27">
        <v>1.2249856714820753E-3</v>
      </c>
      <c r="CZ27">
        <v>5.8260871033649964E-2</v>
      </c>
      <c r="DA27">
        <v>8.327651450463211E-2</v>
      </c>
      <c r="DB27"/>
      <c r="DC27">
        <v>0.39518533471987943</v>
      </c>
      <c r="DD27">
        <v>3.3215604902883611E-2</v>
      </c>
      <c r="DE27">
        <v>2.3322285408355389E-2</v>
      </c>
      <c r="DF27">
        <v>5.1828149642535438E-4</v>
      </c>
      <c r="DG27">
        <v>0.16856515274961723</v>
      </c>
      <c r="DH27">
        <v>0.11452202155259454</v>
      </c>
      <c r="DI27">
        <v>5.5041988610003319E-2</v>
      </c>
      <c r="DJ27"/>
      <c r="DK27"/>
      <c r="DL27"/>
      <c r="DM27"/>
      <c r="DN27"/>
      <c r="DO27"/>
      <c r="DP27"/>
    </row>
    <row r="28" spans="1:120" ht="15">
      <c r="A28">
        <v>1939</v>
      </c>
      <c r="B28">
        <v>0.16242424242424244</v>
      </c>
      <c r="C28">
        <v>5.8181818181818182E-2</v>
      </c>
      <c r="D28">
        <v>2.181818181818182E-2</v>
      </c>
      <c r="E28">
        <v>2.0606060606060607E-2</v>
      </c>
      <c r="F28">
        <v>1.8181818181818181E-2</v>
      </c>
      <c r="G28">
        <v>3.7575757575757575E-2</v>
      </c>
      <c r="H28">
        <v>6.0606060606060606E-3</v>
      </c>
      <c r="I28">
        <v>0.14861985299169586</v>
      </c>
      <c r="J28">
        <v>7.4890750960690908E-2</v>
      </c>
      <c r="K28">
        <v>2.2510812065338101E-2</v>
      </c>
      <c r="L28">
        <v>3.3152901796075093E-2</v>
      </c>
      <c r="M28">
        <v>5.0157464591833084E-5</v>
      </c>
      <c r="N28">
        <v>1.8015230704999944E-2</v>
      </c>
      <c r="O28">
        <v>0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>
        <v>0.17926099529055084</v>
      </c>
      <c r="AE28">
        <v>3.9606633044103959E-2</v>
      </c>
      <c r="AF28">
        <v>2.1907943828967318E-2</v>
      </c>
      <c r="AG28">
        <v>5.7975502638018817E-3</v>
      </c>
      <c r="AH28">
        <v>3.7928629886437124E-2</v>
      </c>
      <c r="AI28">
        <v>6.1359153157246715E-2</v>
      </c>
      <c r="AJ28">
        <v>1.266108510999386E-2</v>
      </c>
      <c r="AK28">
        <v>0.20130781790194396</v>
      </c>
      <c r="AL28">
        <v>3.7240013151800817E-2</v>
      </c>
      <c r="AM28">
        <v>2.1788176011568024E-2</v>
      </c>
      <c r="AN28">
        <v>3.3924822448560907E-3</v>
      </c>
      <c r="AO28">
        <v>4.994029381722298E-2</v>
      </c>
      <c r="AP28">
        <v>7.1784577597470409E-2</v>
      </c>
      <c r="AQ28">
        <v>1.7162275079025631E-2</v>
      </c>
      <c r="AR28">
        <v>0.26994564013387057</v>
      </c>
      <c r="AS28">
        <v>3.2873559652901049E-2</v>
      </c>
      <c r="AT28">
        <v>2.0516601651262952E-2</v>
      </c>
      <c r="AU28">
        <v>1.1324304797621012E-3</v>
      </c>
      <c r="AV28">
        <v>8.9711373660411084E-2</v>
      </c>
      <c r="AW28">
        <v>9.3041630073332493E-2</v>
      </c>
      <c r="AX28">
        <v>3.2670044616200905E-2</v>
      </c>
      <c r="AY28">
        <v>0.30908233752113684</v>
      </c>
      <c r="AZ28">
        <v>3.1653622731374224E-2</v>
      </c>
      <c r="BA28">
        <v>1.9501438863014194E-2</v>
      </c>
      <c r="BB28">
        <v>7.6681245672736824E-4</v>
      </c>
      <c r="BC28">
        <v>0.11339277881669672</v>
      </c>
      <c r="BD28">
        <v>0.10086605989754355</v>
      </c>
      <c r="BE28">
        <v>4.2901624755780805E-2</v>
      </c>
      <c r="BF28">
        <v>0.43833322745596748</v>
      </c>
      <c r="BG28">
        <v>3.2740310691646665E-2</v>
      </c>
      <c r="BH28">
        <v>1.7019654364610212E-2</v>
      </c>
      <c r="BI28">
        <v>3.6126971943947354E-4</v>
      </c>
      <c r="BJ28">
        <v>0.19334943286484119</v>
      </c>
      <c r="BK28">
        <v>0.12033335909637828</v>
      </c>
      <c r="BL28">
        <v>7.4529200719051655E-2</v>
      </c>
      <c r="BM28">
        <v>0.525999872947161</v>
      </c>
      <c r="BN28">
        <v>3.9288372829976E-2</v>
      </c>
      <c r="BO28">
        <v>2.0423585237532255E-2</v>
      </c>
      <c r="BP28">
        <v>4.3352366332736824E-4</v>
      </c>
      <c r="BQ28">
        <v>0.2320193194378094</v>
      </c>
      <c r="BR28">
        <v>0.14440003091565393</v>
      </c>
      <c r="BS28">
        <v>8.9435040862861984E-2</v>
      </c>
      <c r="BT28"/>
      <c r="BU28"/>
      <c r="BV28"/>
      <c r="BW28"/>
      <c r="BX28"/>
      <c r="BY28"/>
      <c r="BZ28"/>
      <c r="CA28">
        <v>0.11119330388487567</v>
      </c>
      <c r="CB28">
        <v>4.6263553312655283E-2</v>
      </c>
      <c r="CC28">
        <v>2.1586992971738106E-2</v>
      </c>
      <c r="CD28">
        <v>1.2561928447058959E-2</v>
      </c>
      <c r="CE28">
        <v>4.1418534147396784E-3</v>
      </c>
      <c r="CF28">
        <v>2.6638975738683648E-2</v>
      </c>
      <c r="CG28">
        <v>0</v>
      </c>
      <c r="CH28">
        <v>0.12084841188684751</v>
      </c>
      <c r="CI28">
        <v>4.2034164833383604E-2</v>
      </c>
      <c r="CJ28">
        <v>2.2651915827203894E-2</v>
      </c>
      <c r="CK28">
        <v>5.8739479732571025E-3</v>
      </c>
      <c r="CL28">
        <v>6.2736279623693521E-3</v>
      </c>
      <c r="CM28">
        <v>4.387923918330066E-2</v>
      </c>
      <c r="CN28">
        <v>1.3551610733291097E-4</v>
      </c>
      <c r="CO28">
        <v>0.1494035343629066</v>
      </c>
      <c r="CP28">
        <v>3.6510905530047127E-2</v>
      </c>
      <c r="CQ28">
        <v>2.3228851782011919E-2</v>
      </c>
      <c r="CR28">
        <v>2.2227543975837632E-3</v>
      </c>
      <c r="CS28">
        <v>1.9077339940600475E-2</v>
      </c>
      <c r="CT28">
        <v>6.6211158987498242E-2</v>
      </c>
      <c r="CU28">
        <v>2.1525237251650542E-3</v>
      </c>
      <c r="CV28"/>
      <c r="CW28">
        <v>3.0674395076314798E-2</v>
      </c>
      <c r="CX28">
        <v>2.1568839791542706E-2</v>
      </c>
      <c r="CY28">
        <v>1.1314673300822488E-3</v>
      </c>
      <c r="CZ28">
        <v>4.1473278552316653E-2</v>
      </c>
      <c r="DA28">
        <v>8.2344909435957847E-2</v>
      </c>
      <c r="DB28"/>
      <c r="DC28">
        <v>0.31484566446777207</v>
      </c>
      <c r="DD28">
        <v>2.8958202839116796E-2</v>
      </c>
      <c r="DE28">
        <v>1.9608674335952973E-2</v>
      </c>
      <c r="DF28">
        <v>4.6008775714391682E-4</v>
      </c>
      <c r="DG28">
        <v>0.10909893361286253</v>
      </c>
      <c r="DH28">
        <v>0.10998931678847375</v>
      </c>
      <c r="DI28">
        <v>4.6730449134222057E-2</v>
      </c>
      <c r="DJ28"/>
      <c r="DK28"/>
      <c r="DL28"/>
      <c r="DM28"/>
      <c r="DN28"/>
      <c r="DO28"/>
      <c r="DP28"/>
    </row>
    <row r="29" spans="1:120" ht="15">
      <c r="A29">
        <v>1940</v>
      </c>
      <c r="B29">
        <v>0.1735807922079057</v>
      </c>
      <c r="C29">
        <v>5.8951968579313327E-2</v>
      </c>
      <c r="D29">
        <v>2.0742358078602623E-2</v>
      </c>
      <c r="E29">
        <v>2.074235931494358E-2</v>
      </c>
      <c r="F29">
        <v>1.8558953071265309E-2</v>
      </c>
      <c r="G29">
        <v>4.9126637554585149E-2</v>
      </c>
      <c r="H29">
        <v>5.458515609195678E-3</v>
      </c>
      <c r="I29">
        <v>0.15684229819352033</v>
      </c>
      <c r="J29">
        <v>7.5688451717354915E-2</v>
      </c>
      <c r="K29">
        <v>2.2019939158602744E-2</v>
      </c>
      <c r="L29">
        <v>3.3287037115516963E-2</v>
      </c>
      <c r="M29">
        <v>3.4371345278306678E-4</v>
      </c>
      <c r="N29">
        <v>2.5503156749262644E-2</v>
      </c>
      <c r="O29">
        <v>0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>
        <v>0.19030794750787175</v>
      </c>
      <c r="AE29">
        <v>4.0243029223753231E-2</v>
      </c>
      <c r="AF29">
        <v>1.9962160941817766E-2</v>
      </c>
      <c r="AG29">
        <v>5.8522034942371896E-3</v>
      </c>
      <c r="AH29">
        <v>3.8503108208998743E-2</v>
      </c>
      <c r="AI29">
        <v>7.4312314614565694E-2</v>
      </c>
      <c r="AJ29">
        <v>1.1435131024499152E-2</v>
      </c>
      <c r="AK29">
        <v>0.21333699317254851</v>
      </c>
      <c r="AL29">
        <v>3.7348121182670634E-2</v>
      </c>
      <c r="AM29">
        <v>1.9310465700740118E-2</v>
      </c>
      <c r="AN29">
        <v>3.3800931904540174E-3</v>
      </c>
      <c r="AO29">
        <v>4.9860825136651986E-2</v>
      </c>
      <c r="AP29">
        <v>8.8137845927142119E-2</v>
      </c>
      <c r="AQ29">
        <v>1.5299642034889659E-2</v>
      </c>
      <c r="AR29">
        <v>0.27191445520894186</v>
      </c>
      <c r="AS29">
        <v>3.1886486939824862E-2</v>
      </c>
      <c r="AT29">
        <v>1.6637841795702352E-2</v>
      </c>
      <c r="AU29">
        <v>1.0912484697334047E-3</v>
      </c>
      <c r="AV29">
        <v>8.5367377574465761E-2</v>
      </c>
      <c r="AW29">
        <v>0.10876786742996554</v>
      </c>
      <c r="AX29">
        <v>2.8163632999249934E-2</v>
      </c>
      <c r="AY29">
        <v>0.30475753222653046</v>
      </c>
      <c r="AZ29">
        <v>3.0285634528541095E-2</v>
      </c>
      <c r="BA29">
        <v>1.540458561068981E-2</v>
      </c>
      <c r="BB29">
        <v>7.2887754656700049E-4</v>
      </c>
      <c r="BC29">
        <v>0.10616143293069097</v>
      </c>
      <c r="BD29">
        <v>0.11586314656931639</v>
      </c>
      <c r="BE29">
        <v>3.6313855040725179E-2</v>
      </c>
      <c r="BF29">
        <v>0.40704066479754902</v>
      </c>
      <c r="BG29">
        <v>3.0126073967599074E-2</v>
      </c>
      <c r="BH29">
        <v>1.2606931071882162E-2</v>
      </c>
      <c r="BI29">
        <v>3.3025048238351489E-4</v>
      </c>
      <c r="BJ29">
        <v>0.17171700423866929</v>
      </c>
      <c r="BK29">
        <v>0.13284127865116335</v>
      </c>
      <c r="BL29">
        <v>5.9419126385851638E-2</v>
      </c>
      <c r="BM29">
        <v>0.48844879775705879</v>
      </c>
      <c r="BN29">
        <v>3.6151288761118887E-2</v>
      </c>
      <c r="BO29">
        <v>1.5128317286258594E-2</v>
      </c>
      <c r="BP29">
        <v>3.9630057886021788E-4</v>
      </c>
      <c r="BQ29">
        <v>0.20606040508640314</v>
      </c>
      <c r="BR29">
        <v>0.15940953438139602</v>
      </c>
      <c r="BS29">
        <v>7.130295166302196E-2</v>
      </c>
      <c r="BT29"/>
      <c r="BU29"/>
      <c r="BV29"/>
      <c r="BW29"/>
      <c r="BX29"/>
      <c r="BY29"/>
      <c r="BZ29"/>
      <c r="CA29">
        <v>0.1240595639363162</v>
      </c>
      <c r="CB29">
        <v>4.8809114645698225E-2</v>
      </c>
      <c r="CC29">
        <v>2.1347787916506655E-2</v>
      </c>
      <c r="CD29">
        <v>1.3166502210309544E-2</v>
      </c>
      <c r="CE29">
        <v>4.8954976063412502E-3</v>
      </c>
      <c r="CF29">
        <v>3.5840661557460511E-2</v>
      </c>
      <c r="CG29">
        <v>0</v>
      </c>
      <c r="CH29">
        <v>0.14023256110076152</v>
      </c>
      <c r="CI29">
        <v>4.378835695647889E-2</v>
      </c>
      <c r="CJ29">
        <v>2.204306694475305E-2</v>
      </c>
      <c r="CK29">
        <v>6.0790886896547073E-3</v>
      </c>
      <c r="CL29">
        <v>7.9923212640129557E-3</v>
      </c>
      <c r="CM29">
        <v>6.0199005270226348E-2</v>
      </c>
      <c r="CN29">
        <v>1.3072197563555971E-4</v>
      </c>
      <c r="CO29">
        <v>0.16470314060475494</v>
      </c>
      <c r="CP29">
        <v>3.6933390400651363E-2</v>
      </c>
      <c r="CQ29">
        <v>2.03020558575671E-2</v>
      </c>
      <c r="CR29">
        <v>2.2337790201816029E-3</v>
      </c>
      <c r="CS29">
        <v>1.9793773648210743E-2</v>
      </c>
      <c r="CT29">
        <v>8.2978057650616749E-2</v>
      </c>
      <c r="CU29">
        <v>2.4620840275273712E-3</v>
      </c>
      <c r="CV29"/>
      <c r="CW29">
        <v>3.0438653098836217E-2</v>
      </c>
      <c r="CX29">
        <v>1.8001674082651801E-2</v>
      </c>
      <c r="CY29">
        <v>1.1154332855245368E-3</v>
      </c>
      <c r="CZ29">
        <v>4.2571064928955099E-2</v>
      </c>
      <c r="DA29">
        <v>9.8362779199190245E-2</v>
      </c>
      <c r="DB29"/>
      <c r="DC29">
        <v>0.31133116652901072</v>
      </c>
      <c r="DD29">
        <v>2.7715624875729549E-2</v>
      </c>
      <c r="DE29">
        <v>1.5261780519504262E-2</v>
      </c>
      <c r="DF29">
        <v>4.3746760936013253E-4</v>
      </c>
      <c r="DG29">
        <v>0.10566640186335834</v>
      </c>
      <c r="DH29">
        <v>0.12319877177530583</v>
      </c>
      <c r="DI29">
        <v>3.9051119885752633E-2</v>
      </c>
      <c r="DJ29"/>
      <c r="DK29"/>
      <c r="DL29"/>
      <c r="DM29"/>
      <c r="DN29"/>
      <c r="DO29"/>
      <c r="DP29"/>
    </row>
    <row r="30" spans="1:120" ht="15">
      <c r="A30">
        <v>1941</v>
      </c>
      <c r="B30">
        <v>0.19846678023850084</v>
      </c>
      <c r="C30">
        <v>5.7069846678023853E-2</v>
      </c>
      <c r="D30">
        <v>1.6183986371379896E-2</v>
      </c>
      <c r="E30">
        <v>1.9591141396933562E-2</v>
      </c>
      <c r="F30">
        <v>1.9591141396933562E-2</v>
      </c>
      <c r="G30">
        <v>8.1771720613287899E-2</v>
      </c>
      <c r="H30">
        <v>4.2589437819420782E-3</v>
      </c>
      <c r="I30">
        <v>0.16345131930902573</v>
      </c>
      <c r="J30">
        <v>7.0641143682708643E-2</v>
      </c>
      <c r="K30">
        <v>1.6915944495640645E-2</v>
      </c>
      <c r="L30">
        <v>3.031073257681385E-2</v>
      </c>
      <c r="M30">
        <v>1.8004344162249764E-3</v>
      </c>
      <c r="N30">
        <v>4.378306413763762E-2</v>
      </c>
      <c r="O30">
        <v>0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>
        <v>0.23157429856238096</v>
      </c>
      <c r="AE30">
        <v>4.0614357464674275E-2</v>
      </c>
      <c r="AF30">
        <v>1.5715446997290581E-2</v>
      </c>
      <c r="AG30">
        <v>5.7623752199962991E-3</v>
      </c>
      <c r="AH30">
        <v>4.0654844938819927E-2</v>
      </c>
      <c r="AI30">
        <v>0.11952585886710802</v>
      </c>
      <c r="AJ30">
        <v>9.3014150744918714E-3</v>
      </c>
      <c r="AK30">
        <v>0.26367789624599852</v>
      </c>
      <c r="AL30">
        <v>3.7044156866957431E-2</v>
      </c>
      <c r="AM30">
        <v>1.4712322049239897E-2</v>
      </c>
      <c r="AN30">
        <v>3.2709418363787127E-3</v>
      </c>
      <c r="AO30">
        <v>5.2342696468711508E-2</v>
      </c>
      <c r="AP30">
        <v>0.14407708272908448</v>
      </c>
      <c r="AQ30">
        <v>1.2230696295626483E-2</v>
      </c>
      <c r="AR30">
        <v>0.31633269395551578</v>
      </c>
      <c r="AS30">
        <v>3.0581418926215943E-2</v>
      </c>
      <c r="AT30">
        <v>1.1222332165413396E-2</v>
      </c>
      <c r="AU30">
        <v>1.0210988757373681E-3</v>
      </c>
      <c r="AV30">
        <v>8.6022611985062045E-2</v>
      </c>
      <c r="AW30">
        <v>0.16571865630268121</v>
      </c>
      <c r="AX30">
        <v>2.1766575700405848E-2</v>
      </c>
      <c r="AY30">
        <v>0.34697155677129193</v>
      </c>
      <c r="AZ30">
        <v>2.9000509657111265E-2</v>
      </c>
      <c r="BA30">
        <v>1.0130583973981849E-2</v>
      </c>
      <c r="BB30">
        <v>6.8095234069002694E-4</v>
      </c>
      <c r="BC30">
        <v>0.10684572932722655</v>
      </c>
      <c r="BD30">
        <v>0.17242122567765897</v>
      </c>
      <c r="BE30">
        <v>2.789255579462329E-2</v>
      </c>
      <c r="BF30">
        <v>0.44239812377360294</v>
      </c>
      <c r="BG30">
        <v>2.8633711437579069E-2</v>
      </c>
      <c r="BH30">
        <v>7.9284791693931891E-3</v>
      </c>
      <c r="BI30">
        <v>3.0624694053509759E-4</v>
      </c>
      <c r="BJ30">
        <v>0.16950126462906476</v>
      </c>
      <c r="BK30">
        <v>0.1916898854544494</v>
      </c>
      <c r="BL30">
        <v>4.4338536142581431E-2</v>
      </c>
      <c r="BM30">
        <v>0.59103903578931827</v>
      </c>
      <c r="BN30">
        <v>3.2969833665417489E-2</v>
      </c>
      <c r="BO30">
        <v>4.4294793884088442E-3</v>
      </c>
      <c r="BP30">
        <v>1.067775891947222E-4</v>
      </c>
      <c r="BQ30">
        <v>0.25958891707876358</v>
      </c>
      <c r="BR30">
        <v>0.22026117228322911</v>
      </c>
      <c r="BS30">
        <v>7.3682855784304543E-2</v>
      </c>
      <c r="BT30"/>
      <c r="BU30"/>
      <c r="BV30"/>
      <c r="BW30"/>
      <c r="BX30"/>
      <c r="BY30"/>
      <c r="BZ30"/>
      <c r="CA30">
        <v>0.15026395834947348</v>
      </c>
      <c r="CB30">
        <v>5.1950920473117564E-2</v>
      </c>
      <c r="CC30">
        <v>1.8489617853719643E-2</v>
      </c>
      <c r="CD30">
        <v>1.3672751649982755E-2</v>
      </c>
      <c r="CE30">
        <v>3.5421370075384108E-3</v>
      </c>
      <c r="CF30">
        <v>6.2608531365115086E-2</v>
      </c>
      <c r="CG30">
        <v>0</v>
      </c>
      <c r="CH30">
        <v>0.19376421405545888</v>
      </c>
      <c r="CI30">
        <v>4.5256498333549423E-2</v>
      </c>
      <c r="CJ30">
        <v>1.8866335469267442E-2</v>
      </c>
      <c r="CK30">
        <v>6.1299081882716759E-3</v>
      </c>
      <c r="CL30">
        <v>9.5449137318088881E-3</v>
      </c>
      <c r="CM30">
        <v>0.11385330617876856</v>
      </c>
      <c r="CN30">
        <v>1.13252153792906E-4</v>
      </c>
      <c r="CO30">
        <v>0.21536855329701951</v>
      </c>
      <c r="CP30">
        <v>3.5598185672525165E-2</v>
      </c>
      <c r="CQ30">
        <v>1.4571011840527202E-2</v>
      </c>
      <c r="CR30">
        <v>2.1005938375637133E-3</v>
      </c>
      <c r="CS30">
        <v>1.9926587587640422E-2</v>
      </c>
      <c r="CT30">
        <v>0.14085047442369858</v>
      </c>
      <c r="CU30">
        <v>2.3216999350644456E-3</v>
      </c>
      <c r="CV30"/>
      <c r="CW30">
        <v>2.935989278956638E-2</v>
      </c>
      <c r="CX30">
        <v>1.2238673977760305E-2</v>
      </c>
      <c r="CY30">
        <v>1.0497015210893411E-3</v>
      </c>
      <c r="CZ30">
        <v>4.5167044476544828E-2</v>
      </c>
      <c r="DA30">
        <v>0.15246860642778351</v>
      </c>
      <c r="DB30"/>
      <c r="DC30">
        <v>0.36759562440700572</v>
      </c>
      <c r="DD30">
        <v>2.6438830137980335E-2</v>
      </c>
      <c r="DE30">
        <v>9.6855519292931135E-3</v>
      </c>
      <c r="DF30">
        <v>4.0715207741536316E-4</v>
      </c>
      <c r="DG30">
        <v>0.12389236209852536</v>
      </c>
      <c r="DH30">
        <v>0.17768941457747695</v>
      </c>
      <c r="DI30">
        <v>2.9482313586314583E-2</v>
      </c>
      <c r="DJ30"/>
      <c r="DK30"/>
      <c r="DL30"/>
      <c r="DM30"/>
      <c r="DN30"/>
      <c r="DO30"/>
      <c r="DP30"/>
    </row>
    <row r="31" spans="1:120" ht="15">
      <c r="A31">
        <v>1942</v>
      </c>
      <c r="B31">
        <v>0.20210040437392163</v>
      </c>
      <c r="C31">
        <v>4.6588231965438223E-2</v>
      </c>
      <c r="D31">
        <v>1.3123359580052493E-2</v>
      </c>
      <c r="E31">
        <v>1.9028996154897303E-2</v>
      </c>
      <c r="F31">
        <v>3.2152441778964411E-2</v>
      </c>
      <c r="G31">
        <v>8.727034120734907E-2</v>
      </c>
      <c r="H31">
        <v>3.9370336872201319E-3</v>
      </c>
      <c r="I31">
        <v>0.14689091149093916</v>
      </c>
      <c r="J31">
        <v>5.3047794640651923E-2</v>
      </c>
      <c r="K31">
        <v>1.2638843810735448E-2</v>
      </c>
      <c r="L31">
        <v>2.7082743749550244E-2</v>
      </c>
      <c r="M31">
        <v>7.0756170362030841E-3</v>
      </c>
      <c r="N31">
        <v>4.7045912253798457E-2</v>
      </c>
      <c r="O31">
        <v>0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>
        <v>0.26109099350505033</v>
      </c>
      <c r="AE31">
        <v>3.6966631624252011E-2</v>
      </c>
      <c r="AF31">
        <v>1.4171283096779872E-2</v>
      </c>
      <c r="AG31">
        <v>6.2404864258928348E-3</v>
      </c>
      <c r="AH31">
        <v>6.813905264621653E-2</v>
      </c>
      <c r="AI31">
        <v>0.12598666574472983</v>
      </c>
      <c r="AJ31">
        <v>9.5868739671792474E-3</v>
      </c>
      <c r="AK31">
        <v>0.29805482139040584</v>
      </c>
      <c r="AL31">
        <v>3.3103301718618694E-2</v>
      </c>
      <c r="AM31">
        <v>1.2631843527588905E-2</v>
      </c>
      <c r="AN31">
        <v>3.4778515084833328E-3</v>
      </c>
      <c r="AO31">
        <v>7.9782860843979495E-2</v>
      </c>
      <c r="AP31">
        <v>0.15668238873164636</v>
      </c>
      <c r="AQ31">
        <v>1.2376575060089037E-2</v>
      </c>
      <c r="AR31">
        <v>0.35194280086731816</v>
      </c>
      <c r="AS31">
        <v>2.6304955170082776E-2</v>
      </c>
      <c r="AT31">
        <v>9.0833360670229228E-3</v>
      </c>
      <c r="AU31">
        <v>1.0450434505345225E-3</v>
      </c>
      <c r="AV31">
        <v>0.11312619698294107</v>
      </c>
      <c r="AW31">
        <v>0.18118505605012605</v>
      </c>
      <c r="AX31">
        <v>2.1198213146610821E-2</v>
      </c>
      <c r="AY31">
        <v>0.37761309886190836</v>
      </c>
      <c r="AZ31">
        <v>2.4609347293467854E-2</v>
      </c>
      <c r="BA31">
        <v>7.9369899102582978E-3</v>
      </c>
      <c r="BB31">
        <v>6.8753972771365846E-4</v>
      </c>
      <c r="BC31">
        <v>0.13137175315337396</v>
      </c>
      <c r="BD31">
        <v>0.18633282750091798</v>
      </c>
      <c r="BE31">
        <v>2.6674641276176626E-2</v>
      </c>
      <c r="BF31">
        <v>0.44647305751194893</v>
      </c>
      <c r="BG31">
        <v>2.4015170066690489E-2</v>
      </c>
      <c r="BH31">
        <v>5.7021565400001651E-3</v>
      </c>
      <c r="BI31">
        <v>3.0560918107680918E-4</v>
      </c>
      <c r="BJ31">
        <v>0.17604157360567971</v>
      </c>
      <c r="BK31">
        <v>0.1994182737582868</v>
      </c>
      <c r="BL31">
        <v>4.0990274360214948E-2</v>
      </c>
      <c r="BM31">
        <v>0.53372101158311591</v>
      </c>
      <c r="BN31">
        <v>2.8137449122972221E-2</v>
      </c>
      <c r="BO31">
        <v>2.6879624733989666E-3</v>
      </c>
      <c r="BP31">
        <v>1.0842631392627389E-4</v>
      </c>
      <c r="BQ31">
        <v>0.21829514443171957</v>
      </c>
      <c r="BR31">
        <v>0.21563973825232091</v>
      </c>
      <c r="BS31">
        <v>6.8852290988778028E-2</v>
      </c>
      <c r="BT31"/>
      <c r="BU31"/>
      <c r="BV31"/>
      <c r="BW31"/>
      <c r="BX31"/>
      <c r="BY31"/>
      <c r="BZ31"/>
      <c r="CA31">
        <v>0.18966528175894903</v>
      </c>
      <c r="CB31">
        <v>5.02430774254067E-2</v>
      </c>
      <c r="CC31">
        <v>1.9005124740319537E-2</v>
      </c>
      <c r="CD31">
        <v>1.5733506606267073E-2</v>
      </c>
      <c r="CE31">
        <v>2.8124829626527636E-2</v>
      </c>
      <c r="CF31">
        <v>7.6558743360428075E-2</v>
      </c>
      <c r="CG31">
        <v>0</v>
      </c>
      <c r="CH31">
        <v>0.22556752947058006</v>
      </c>
      <c r="CI31">
        <v>4.254475546468979E-2</v>
      </c>
      <c r="CJ31">
        <v>1.7335991881413639E-2</v>
      </c>
      <c r="CK31">
        <v>6.8565503510587484E-3</v>
      </c>
      <c r="CL31">
        <v>3.3476092141613213E-2</v>
      </c>
      <c r="CM31">
        <v>0.12522893476293104</v>
      </c>
      <c r="CN31">
        <v>1.2520486887362939E-4</v>
      </c>
      <c r="CO31">
        <v>0.2620993526136623</v>
      </c>
      <c r="CP31">
        <v>3.2006327854284082E-2</v>
      </c>
      <c r="CQ31">
        <v>1.2850376402740123E-2</v>
      </c>
      <c r="CR31">
        <v>2.2471739338418084E-3</v>
      </c>
      <c r="CS31">
        <v>5.1764096353866293E-2</v>
      </c>
      <c r="CT31">
        <v>0.16045108163778099</v>
      </c>
      <c r="CU31">
        <v>2.7802964311490312E-3</v>
      </c>
      <c r="CV31"/>
      <c r="CW31">
        <v>2.5206638914806376E-2</v>
      </c>
      <c r="CX31">
        <v>1.0149160434431165E-2</v>
      </c>
      <c r="CY31">
        <v>1.0722916328275212E-3</v>
      </c>
      <c r="CZ31">
        <v>8.6358301183646152E-2</v>
      </c>
      <c r="DA31">
        <v>0.17239602828039149</v>
      </c>
      <c r="DB31"/>
      <c r="DC31">
        <v>0.40395471658482829</v>
      </c>
      <c r="DD31">
        <v>2.1982266261826588E-2</v>
      </c>
      <c r="DE31">
        <v>7.1817021722794692E-3</v>
      </c>
      <c r="DF31">
        <v>4.0278519616459115E-4</v>
      </c>
      <c r="DG31">
        <v>0.15520098255359341</v>
      </c>
      <c r="DH31">
        <v>0.19193899771197678</v>
      </c>
      <c r="DI31">
        <v>2.7247982688987399E-2</v>
      </c>
      <c r="DJ31"/>
      <c r="DK31"/>
      <c r="DL31"/>
      <c r="DM31"/>
      <c r="DN31"/>
      <c r="DO31"/>
      <c r="DP31"/>
    </row>
    <row r="32" spans="1:120" ht="15">
      <c r="A32">
        <v>1943</v>
      </c>
      <c r="B32">
        <v>0.2514690569721752</v>
      </c>
      <c r="C32">
        <v>4.2178547294437041E-2</v>
      </c>
      <c r="D32">
        <v>1.1211959423384944E-2</v>
      </c>
      <c r="E32">
        <v>2.0288415154286171E-2</v>
      </c>
      <c r="F32">
        <v>8.9696151208423072E-2</v>
      </c>
      <c r="G32">
        <v>8.4890549919914571E-2</v>
      </c>
      <c r="H32">
        <v>3.2034339717293952E-3</v>
      </c>
      <c r="I32">
        <v>0.18215249319622787</v>
      </c>
      <c r="J32">
        <v>4.569299067489032E-2</v>
      </c>
      <c r="K32">
        <v>1.0178534709231484E-2</v>
      </c>
      <c r="L32">
        <v>2.7472094217467009E-2</v>
      </c>
      <c r="M32">
        <v>5.4764580913976291E-2</v>
      </c>
      <c r="N32">
        <v>4.4044292680662768E-2</v>
      </c>
      <c r="O32">
        <v>0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>
        <v>0.34147476741897981</v>
      </c>
      <c r="AE32">
        <v>3.611445877147914E-2</v>
      </c>
      <c r="AF32">
        <v>1.3257944532051227E-2</v>
      </c>
      <c r="AG32">
        <v>7.1797038372895519E-3</v>
      </c>
      <c r="AH32">
        <v>0.14655248444401073</v>
      </c>
      <c r="AI32">
        <v>0.12995274597095127</v>
      </c>
      <c r="AJ32">
        <v>8.4174298631978992E-3</v>
      </c>
      <c r="AK32">
        <v>0.38336181623287158</v>
      </c>
      <c r="AL32">
        <v>3.2082633977390182E-2</v>
      </c>
      <c r="AM32">
        <v>1.1704360203920048E-2</v>
      </c>
      <c r="AN32">
        <v>3.969415814061736E-3</v>
      </c>
      <c r="AO32">
        <v>0.16049437309076733</v>
      </c>
      <c r="AP32">
        <v>0.16433074320426166</v>
      </c>
      <c r="AQ32">
        <v>1.0780289942470603E-2</v>
      </c>
      <c r="AR32">
        <v>0.44002324385956793</v>
      </c>
      <c r="AS32">
        <v>2.563181877425413E-2</v>
      </c>
      <c r="AT32">
        <v>8.2566241316093889E-3</v>
      </c>
      <c r="AU32">
        <v>1.1992039815204108E-3</v>
      </c>
      <c r="AV32">
        <v>0.19818324692424602</v>
      </c>
      <c r="AW32">
        <v>0.18819124331017859</v>
      </c>
      <c r="AX32">
        <v>1.8561106737759347E-2</v>
      </c>
      <c r="AY32">
        <v>0.46659362638693336</v>
      </c>
      <c r="AZ32">
        <v>2.4273006319225368E-2</v>
      </c>
      <c r="BA32">
        <v>7.1433036340542285E-3</v>
      </c>
      <c r="BB32">
        <v>7.9861622221311167E-4</v>
      </c>
      <c r="BC32">
        <v>0.21869507154684667</v>
      </c>
      <c r="BD32">
        <v>0.19215148977012778</v>
      </c>
      <c r="BE32">
        <v>2.3532138894466235E-2</v>
      </c>
      <c r="BF32">
        <v>0.53040680893306935</v>
      </c>
      <c r="BG32">
        <v>2.4403008233577727E-2</v>
      </c>
      <c r="BH32">
        <v>5.278376980462884E-3</v>
      </c>
      <c r="BI32">
        <v>3.6571346714094234E-4</v>
      </c>
      <c r="BJ32">
        <v>0.25871904178238209</v>
      </c>
      <c r="BK32">
        <v>0.20522911271181171</v>
      </c>
      <c r="BL32">
        <v>3.6411555757693947E-2</v>
      </c>
      <c r="BM32">
        <v>0.63167840771419603</v>
      </c>
      <c r="BN32">
        <v>3.167536450861147E-2</v>
      </c>
      <c r="BO32">
        <v>2.5228343845840689E-3</v>
      </c>
      <c r="BP32">
        <v>1.4374357716608825E-4</v>
      </c>
      <c r="BQ32">
        <v>0.30388862317429755</v>
      </c>
      <c r="BR32">
        <v>0.22617126080397601</v>
      </c>
      <c r="BS32">
        <v>6.7276581265560881E-2</v>
      </c>
      <c r="BT32"/>
      <c r="BU32"/>
      <c r="BV32"/>
      <c r="BW32"/>
      <c r="BX32"/>
      <c r="BY32"/>
      <c r="BZ32"/>
      <c r="CA32">
        <v>0.2589538193718634</v>
      </c>
      <c r="CB32">
        <v>5.0477413425877533E-2</v>
      </c>
      <c r="CC32">
        <v>1.831777249941284E-2</v>
      </c>
      <c r="CD32">
        <v>1.8615008684450943E-2</v>
      </c>
      <c r="CE32">
        <v>9.6886035349525529E-2</v>
      </c>
      <c r="CF32">
        <v>7.4657589412596551E-2</v>
      </c>
      <c r="CG32">
        <v>0</v>
      </c>
      <c r="CH32">
        <v>0.30766645986451391</v>
      </c>
      <c r="CI32">
        <v>4.0927142620878564E-2</v>
      </c>
      <c r="CJ32">
        <v>1.6217268911350106E-2</v>
      </c>
      <c r="CK32">
        <v>7.7676190620528671E-3</v>
      </c>
      <c r="CL32">
        <v>0.10882036817421777</v>
      </c>
      <c r="CM32">
        <v>0.13382179925942414</v>
      </c>
      <c r="CN32">
        <v>1.1226183659045493E-4</v>
      </c>
      <c r="CO32">
        <v>0.35192429684037052</v>
      </c>
      <c r="CP32">
        <v>2.9968980319993364E-2</v>
      </c>
      <c r="CQ32">
        <v>1.1731103269271516E-2</v>
      </c>
      <c r="CR32">
        <v>2.4779335834269954E-3</v>
      </c>
      <c r="CS32">
        <v>0.13269549983983062</v>
      </c>
      <c r="CT32">
        <v>0.17236060132863376</v>
      </c>
      <c r="CU32">
        <v>2.6901784992142959E-3</v>
      </c>
      <c r="CV32"/>
      <c r="CW32">
        <v>2.4148104986362297E-2</v>
      </c>
      <c r="CX32">
        <v>8.8832050607829081E-3</v>
      </c>
      <c r="CY32">
        <v>1.209756288958614E-3</v>
      </c>
      <c r="CZ32">
        <v>0.1806709933474335</v>
      </c>
      <c r="DA32">
        <v>0.17934549805249297</v>
      </c>
      <c r="DB32"/>
      <c r="DC32">
        <v>0.4879149293009219</v>
      </c>
      <c r="DD32">
        <v>2.1313904134226149E-2</v>
      </c>
      <c r="DE32">
        <v>6.4435450421179317E-3</v>
      </c>
      <c r="DF32">
        <v>4.5991852253524524E-4</v>
      </c>
      <c r="DG32">
        <v>0.23953030762493702</v>
      </c>
      <c r="DH32">
        <v>0.19686763662978651</v>
      </c>
      <c r="DI32">
        <v>2.3299617347319061E-2</v>
      </c>
      <c r="DJ32"/>
      <c r="DK32"/>
      <c r="DL32"/>
      <c r="DM32"/>
      <c r="DN32"/>
      <c r="DO32"/>
      <c r="DP32"/>
    </row>
    <row r="33" spans="1:120" ht="15">
      <c r="A33">
        <v>1944</v>
      </c>
      <c r="B33">
        <v>0.2402985168926757</v>
      </c>
      <c r="C33">
        <v>4.5273634539314919E-2</v>
      </c>
      <c r="D33">
        <v>1.0447761194029851E-2</v>
      </c>
      <c r="E33">
        <v>2.1393036100994967E-2</v>
      </c>
      <c r="F33">
        <v>8.8059706741304852E-2</v>
      </c>
      <c r="G33">
        <v>7.1641791044776124E-2</v>
      </c>
      <c r="H33">
        <v>3.4825872722549943E-3</v>
      </c>
      <c r="I33">
        <v>0.18222758009534162</v>
      </c>
      <c r="J33">
        <v>4.7614636673046946E-2</v>
      </c>
      <c r="K33">
        <v>9.3666133300490621E-3</v>
      </c>
      <c r="L33">
        <v>2.8122454043542331E-2</v>
      </c>
      <c r="M33">
        <v>5.8613736418900948E-2</v>
      </c>
      <c r="N33">
        <v>3.8510139629802334E-2</v>
      </c>
      <c r="O33">
        <v>0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>
        <v>0.31434717234802312</v>
      </c>
      <c r="AE33">
        <v>4.0758186815248405E-2</v>
      </c>
      <c r="AF33">
        <v>1.2639484587782485E-2</v>
      </c>
      <c r="AG33">
        <v>7.9599590363101103E-3</v>
      </c>
      <c r="AH33">
        <v>0.13996600215513708</v>
      </c>
      <c r="AI33">
        <v>0.10340197427257426</v>
      </c>
      <c r="AJ33">
        <v>9.6215654809707549E-3</v>
      </c>
      <c r="AK33">
        <v>0.36251913221845211</v>
      </c>
      <c r="AL33">
        <v>3.7704696909506293E-2</v>
      </c>
      <c r="AM33">
        <v>1.1736147417112156E-2</v>
      </c>
      <c r="AN33">
        <v>4.5827122752274884E-3</v>
      </c>
      <c r="AO33">
        <v>0.15509277905848942</v>
      </c>
      <c r="AP33">
        <v>0.1405709733420363</v>
      </c>
      <c r="AQ33">
        <v>1.2831823216080462E-2</v>
      </c>
      <c r="AR33">
        <v>0.42817017938747975</v>
      </c>
      <c r="AS33">
        <v>3.1864385526663284E-2</v>
      </c>
      <c r="AT33">
        <v>8.6565657003040367E-3</v>
      </c>
      <c r="AU33">
        <v>1.4645012403545511E-3</v>
      </c>
      <c r="AV33">
        <v>0.19564321330793707</v>
      </c>
      <c r="AW33">
        <v>0.16717499731426086</v>
      </c>
      <c r="AX33">
        <v>2.3366516297960018E-2</v>
      </c>
      <c r="AY33">
        <v>0.45469108202776476</v>
      </c>
      <c r="AZ33">
        <v>3.0603464687141844E-2</v>
      </c>
      <c r="BA33">
        <v>7.6552164845685756E-3</v>
      </c>
      <c r="BB33">
        <v>9.8913532801336293E-4</v>
      </c>
      <c r="BC33">
        <v>0.21350119613445745</v>
      </c>
      <c r="BD33">
        <v>0.17203740874743811</v>
      </c>
      <c r="BE33">
        <v>2.990466064614539E-2</v>
      </c>
      <c r="BF33">
        <v>0.51583700065688154</v>
      </c>
      <c r="BG33">
        <v>3.1052020644899463E-2</v>
      </c>
      <c r="BH33">
        <v>5.6463770581248029E-3</v>
      </c>
      <c r="BI33">
        <v>4.571492492997588E-4</v>
      </c>
      <c r="BJ33">
        <v>0.24805172132463066</v>
      </c>
      <c r="BK33">
        <v>0.18502132615622949</v>
      </c>
      <c r="BL33">
        <v>4.5608406223697377E-2</v>
      </c>
      <c r="BM33">
        <v>0.56982751029889145</v>
      </c>
      <c r="BN33">
        <v>3.6235821227648839E-2</v>
      </c>
      <c r="BO33">
        <v>2.7357283263481111E-3</v>
      </c>
      <c r="BP33">
        <v>1.6153829452238743E-4</v>
      </c>
      <c r="BQ33">
        <v>0.25147601572484007</v>
      </c>
      <c r="BR33">
        <v>0.20403108625750357</v>
      </c>
      <c r="BS33">
        <v>7.5187320468028451E-2</v>
      </c>
      <c r="BT33"/>
      <c r="BU33"/>
      <c r="BV33"/>
      <c r="BW33"/>
      <c r="BX33"/>
      <c r="BY33"/>
      <c r="BZ33"/>
      <c r="CA33">
        <v>0.23955946369699763</v>
      </c>
      <c r="CB33">
        <v>4.9909919270271191E-2</v>
      </c>
      <c r="CC33">
        <v>1.5018246063879175E-2</v>
      </c>
      <c r="CD33">
        <v>1.8081047033064419E-2</v>
      </c>
      <c r="CE33">
        <v>9.4629058364028421E-2</v>
      </c>
      <c r="CF33">
        <v>6.1921192965754407E-2</v>
      </c>
      <c r="CG33">
        <v>0</v>
      </c>
      <c r="CH33">
        <v>0.29104776752274791</v>
      </c>
      <c r="CI33">
        <v>4.474713144357554E-2</v>
      </c>
      <c r="CJ33">
        <v>1.5263249432701425E-2</v>
      </c>
      <c r="CK33">
        <v>8.3428080509822672E-3</v>
      </c>
      <c r="CL33">
        <v>0.10619578951978842</v>
      </c>
      <c r="CM33">
        <v>0.1163700302522066</v>
      </c>
      <c r="CN33">
        <v>1.2875882349368121E-4</v>
      </c>
      <c r="CO33">
        <v>0.3476073360553586</v>
      </c>
      <c r="CP33">
        <v>3.5662688877966107E-2</v>
      </c>
      <c r="CQ33">
        <v>1.1604055044323621E-2</v>
      </c>
      <c r="CR33">
        <v>2.8966921199627691E-3</v>
      </c>
      <c r="CS33">
        <v>0.14183070362896028</v>
      </c>
      <c r="CT33">
        <v>0.15194845488556419</v>
      </c>
      <c r="CU33">
        <v>3.6647414985816348E-3</v>
      </c>
      <c r="CV33"/>
      <c r="CW33">
        <v>3.0183129728250924E-2</v>
      </c>
      <c r="CX33">
        <v>9.4981373872252261E-3</v>
      </c>
      <c r="CY33">
        <v>1.4854213488898177E-3</v>
      </c>
      <c r="CZ33">
        <v>0.18125875644938055</v>
      </c>
      <c r="DA33">
        <v>0.16004131575169681</v>
      </c>
      <c r="DB33"/>
      <c r="DC33">
        <v>0.48919179768714788</v>
      </c>
      <c r="DD33">
        <v>2.8480185797394152E-2</v>
      </c>
      <c r="DE33">
        <v>7.084399141592904E-3</v>
      </c>
      <c r="DF33">
        <v>6.0371402972195568E-4</v>
      </c>
      <c r="DG33">
        <v>0.24635255974681405</v>
      </c>
      <c r="DH33">
        <v>0.17573982059865309</v>
      </c>
      <c r="DI33">
        <v>3.0931118372971765E-2</v>
      </c>
      <c r="DJ33"/>
      <c r="DK33"/>
      <c r="DL33"/>
      <c r="DM33"/>
      <c r="DN33"/>
      <c r="DO33"/>
      <c r="DP33"/>
    </row>
    <row r="34" spans="1:120" ht="15">
      <c r="A34">
        <v>1945</v>
      </c>
      <c r="B34">
        <v>0.24975262459920894</v>
      </c>
      <c r="C34">
        <v>5.2135312540739359E-2</v>
      </c>
      <c r="D34">
        <v>1.0923535253227409E-2</v>
      </c>
      <c r="E34">
        <v>2.6812446449523099E-2</v>
      </c>
      <c r="F34">
        <v>9.6326196503842249E-2</v>
      </c>
      <c r="G34">
        <v>5.9582919563058591E-2</v>
      </c>
      <c r="H34">
        <v>3.9722142888182366E-3</v>
      </c>
      <c r="I34">
        <v>0.19064145403744082</v>
      </c>
      <c r="J34">
        <v>5.4510732059728541E-2</v>
      </c>
      <c r="K34">
        <v>9.6780625200163038E-3</v>
      </c>
      <c r="L34">
        <v>3.5040649941993289E-2</v>
      </c>
      <c r="M34">
        <v>6.0248541028908649E-2</v>
      </c>
      <c r="N34">
        <v>3.1163468486794053E-2</v>
      </c>
      <c r="O34">
        <v>0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>
        <v>0.33333047143111011</v>
      </c>
      <c r="AE34">
        <v>4.7427520478881664E-2</v>
      </c>
      <c r="AF34">
        <v>1.3483434714824176E-2</v>
      </c>
      <c r="AG34">
        <v>1.0081004182575551E-2</v>
      </c>
      <c r="AH34">
        <v>0.16096827507816122</v>
      </c>
      <c r="AI34">
        <v>9.0280906026641322E-2</v>
      </c>
      <c r="AJ34">
        <v>1.1089330950026172E-2</v>
      </c>
      <c r="AK34">
        <v>0.37999243227403529</v>
      </c>
      <c r="AL34">
        <v>4.3748053632891949E-2</v>
      </c>
      <c r="AM34">
        <v>1.2597800787757005E-2</v>
      </c>
      <c r="AN34">
        <v>5.787130426473051E-3</v>
      </c>
      <c r="AO34">
        <v>0.1807461433135574</v>
      </c>
      <c r="AP34">
        <v>0.12236657543777511</v>
      </c>
      <c r="AQ34">
        <v>1.474672867558072E-2</v>
      </c>
      <c r="AR34">
        <v>0.45633406978355268</v>
      </c>
      <c r="AS34">
        <v>3.8123975106223243E-2</v>
      </c>
      <c r="AT34">
        <v>9.650363298154295E-3</v>
      </c>
      <c r="AU34">
        <v>1.9070398605598479E-3</v>
      </c>
      <c r="AV34">
        <v>0.23318616698186717</v>
      </c>
      <c r="AW34">
        <v>0.14578040340056267</v>
      </c>
      <c r="AX34">
        <v>2.7686121136185467E-2</v>
      </c>
      <c r="AY34">
        <v>0.49042792143161329</v>
      </c>
      <c r="AZ34">
        <v>3.7454657741538229E-2</v>
      </c>
      <c r="BA34">
        <v>8.7649071522452483E-3</v>
      </c>
      <c r="BB34">
        <v>1.3175537671340962E-3</v>
      </c>
      <c r="BC34">
        <v>0.25553830804438216</v>
      </c>
      <c r="BD34">
        <v>0.15127753206863212</v>
      </c>
      <c r="BE34">
        <v>3.6074962657681398E-2</v>
      </c>
      <c r="BF34">
        <v>0.57014134464055444</v>
      </c>
      <c r="BG34">
        <v>3.9924955196861907E-2</v>
      </c>
      <c r="BH34">
        <v>6.7981849084567721E-3</v>
      </c>
      <c r="BI34">
        <v>6.3972007523795821E-4</v>
      </c>
      <c r="BJ34">
        <v>0.2976551397056369</v>
      </c>
      <c r="BK34">
        <v>0.16871968400605328</v>
      </c>
      <c r="BL34">
        <v>5.6403660748307625E-2</v>
      </c>
      <c r="BM34">
        <v>0.67286982793273231</v>
      </c>
      <c r="BN34">
        <v>5.1493593300355155E-2</v>
      </c>
      <c r="BO34">
        <v>3.5541584374457124E-3</v>
      </c>
      <c r="BP34">
        <v>2.4984345739815416E-4</v>
      </c>
      <c r="BQ34">
        <v>0.31902979351904692</v>
      </c>
      <c r="BR34">
        <v>0.19660142332249619</v>
      </c>
      <c r="BS34">
        <v>0.10194101589599014</v>
      </c>
      <c r="BT34"/>
      <c r="BU34"/>
      <c r="BV34"/>
      <c r="BW34"/>
      <c r="BX34"/>
      <c r="BY34"/>
      <c r="BZ34"/>
      <c r="CA34">
        <v>0.24669578249618848</v>
      </c>
      <c r="CB34">
        <v>5.858379004727314E-2</v>
      </c>
      <c r="CC34">
        <v>1.58133368898799E-2</v>
      </c>
      <c r="CD34">
        <v>2.3098914466394591E-2</v>
      </c>
      <c r="CE34">
        <v>0.10100123216787356</v>
      </c>
      <c r="CF34">
        <v>4.8198508924767298E-2</v>
      </c>
      <c r="CG34">
        <v>0</v>
      </c>
      <c r="CH34">
        <v>0.29799999772274754</v>
      </c>
      <c r="CI34">
        <v>5.0093493492810913E-2</v>
      </c>
      <c r="CJ34">
        <v>1.5715646060785245E-2</v>
      </c>
      <c r="CK34">
        <v>1.0164962237282705E-2</v>
      </c>
      <c r="CL34">
        <v>0.12158003797653109</v>
      </c>
      <c r="CM34">
        <v>0.10029815887142184</v>
      </c>
      <c r="CN34">
        <v>1.476990839157684E-4</v>
      </c>
      <c r="CO34">
        <v>0.3615439601542072</v>
      </c>
      <c r="CP34">
        <v>3.9969494467815093E-2</v>
      </c>
      <c r="CQ34">
        <v>1.2014227219755346E-2</v>
      </c>
      <c r="CR34">
        <v>3.5334122141634206E-3</v>
      </c>
      <c r="CS34">
        <v>0.17150546468897149</v>
      </c>
      <c r="CT34">
        <v>0.12998423698306083</v>
      </c>
      <c r="CU34">
        <v>4.5371245804410416E-3</v>
      </c>
      <c r="CV34"/>
      <c r="CW34">
        <v>3.5352588139730128E-2</v>
      </c>
      <c r="CX34">
        <v>1.0398901905851143E-2</v>
      </c>
      <c r="CY34">
        <v>1.893581501487025E-3</v>
      </c>
      <c r="CZ34">
        <v>0.21973432788186906</v>
      </c>
      <c r="DA34">
        <v>0.13664377722078611</v>
      </c>
      <c r="DB34"/>
      <c r="DC34">
        <v>0.52625535275248003</v>
      </c>
      <c r="DD34">
        <v>3.4966001248176067E-2</v>
      </c>
      <c r="DE34">
        <v>8.1813147305296822E-3</v>
      </c>
      <c r="DF34">
        <v>8.0669955352690283E-4</v>
      </c>
      <c r="DG34">
        <v>0.28849186443413799</v>
      </c>
      <c r="DH34">
        <v>0.15692759348964702</v>
      </c>
      <c r="DI34">
        <v>3.6881879296462375E-2</v>
      </c>
      <c r="DJ34"/>
      <c r="DK34"/>
      <c r="DL34"/>
      <c r="DM34"/>
      <c r="DN34"/>
      <c r="DO34"/>
      <c r="DP34"/>
    </row>
    <row r="35" spans="1:120" ht="15">
      <c r="A35">
        <v>1946</v>
      </c>
      <c r="B35">
        <v>0.24516129032258063</v>
      </c>
      <c r="C35">
        <v>5.9553349875930521E-2</v>
      </c>
      <c r="D35">
        <v>1.0421836228287842E-2</v>
      </c>
      <c r="E35">
        <v>3.3250620347394538E-2</v>
      </c>
      <c r="F35">
        <v>8.5856079404466504E-2</v>
      </c>
      <c r="G35">
        <v>5.1612903225806452E-2</v>
      </c>
      <c r="H35">
        <v>4.4665012406947891E-3</v>
      </c>
      <c r="I35">
        <v>0.19539401365558906</v>
      </c>
      <c r="J35">
        <v>6.3639560499221093E-2</v>
      </c>
      <c r="K35">
        <v>9.3213324043867462E-3</v>
      </c>
      <c r="L35">
        <v>4.4412621242435439E-2</v>
      </c>
      <c r="M35">
        <v>5.0364941137681654E-2</v>
      </c>
      <c r="N35">
        <v>2.7655558371864106E-2</v>
      </c>
      <c r="O35">
        <v>0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>
        <v>0.30957425110752196</v>
      </c>
      <c r="AE35">
        <v>5.2159042596968033E-2</v>
      </c>
      <c r="AF35">
        <v>1.2630064267862694E-2</v>
      </c>
      <c r="AG35">
        <v>1.2036274444336732E-2</v>
      </c>
      <c r="AH35">
        <v>0.14575817688631884</v>
      </c>
      <c r="AI35">
        <v>7.4985611456986068E-2</v>
      </c>
      <c r="AJ35">
        <v>1.2005081455049556E-2</v>
      </c>
      <c r="AK35">
        <v>0.34669807986380785</v>
      </c>
      <c r="AL35">
        <v>4.779885688378941E-2</v>
      </c>
      <c r="AM35">
        <v>1.1841009182763691E-2</v>
      </c>
      <c r="AN35">
        <v>6.8645352715843563E-3</v>
      </c>
      <c r="AO35">
        <v>0.1655826737368811</v>
      </c>
      <c r="AP35">
        <v>9.8750571780610044E-2</v>
      </c>
      <c r="AQ35">
        <v>1.5860433008179266E-2</v>
      </c>
      <c r="AR35">
        <v>0.42997691324046239</v>
      </c>
      <c r="AS35">
        <v>4.3927534367005992E-2</v>
      </c>
      <c r="AT35">
        <v>9.7035601180233445E-3</v>
      </c>
      <c r="AU35">
        <v>2.3855444679528972E-3</v>
      </c>
      <c r="AV35">
        <v>0.22606277723983786</v>
      </c>
      <c r="AW35">
        <v>0.11658419246204688</v>
      </c>
      <c r="AX35">
        <v>3.131330458559542E-2</v>
      </c>
      <c r="AY35">
        <v>0.47318704819976476</v>
      </c>
      <c r="AZ35">
        <v>4.4049494065075565E-2</v>
      </c>
      <c r="BA35">
        <v>9.0437661903673156E-3</v>
      </c>
      <c r="BB35">
        <v>1.682257738421707E-3</v>
      </c>
      <c r="BC35">
        <v>0.25432759487716433</v>
      </c>
      <c r="BD35">
        <v>0.1226417199293722</v>
      </c>
      <c r="BE35">
        <v>4.1442215399363644E-2</v>
      </c>
      <c r="BF35">
        <v>0.57346316819339371</v>
      </c>
      <c r="BG35">
        <v>4.8773434836697632E-2</v>
      </c>
      <c r="BH35">
        <v>7.5787508427841901E-3</v>
      </c>
      <c r="BI35">
        <v>8.4843383517523984E-4</v>
      </c>
      <c r="BJ35">
        <v>0.30405616179333966</v>
      </c>
      <c r="BK35">
        <v>0.14517116517893</v>
      </c>
      <c r="BL35">
        <v>6.7035221706467085E-2</v>
      </c>
      <c r="BM35">
        <v>0.68702539283984654</v>
      </c>
      <c r="BN35">
        <v>6.0463352070567251E-2</v>
      </c>
      <c r="BO35">
        <v>4.3588961543312129E-3</v>
      </c>
      <c r="BP35">
        <v>3.1849021873423216E-4</v>
      </c>
      <c r="BQ35">
        <v>0.32496440423178646</v>
      </c>
      <c r="BR35">
        <v>0.18284643402770176</v>
      </c>
      <c r="BS35">
        <v>0.11407381613672567</v>
      </c>
      <c r="BT35"/>
      <c r="BU35"/>
      <c r="BV35"/>
      <c r="BW35"/>
      <c r="BX35"/>
      <c r="BY35"/>
      <c r="BZ35"/>
      <c r="CA35">
        <v>0.23931188781832724</v>
      </c>
      <c r="CB35">
        <v>6.5736141762486544E-2</v>
      </c>
      <c r="CC35">
        <v>1.4729346739915168E-2</v>
      </c>
      <c r="CD35">
        <v>2.8138919201319879E-2</v>
      </c>
      <c r="CE35">
        <v>8.4027178761602192E-2</v>
      </c>
      <c r="CF35">
        <v>4.668030135300346E-2</v>
      </c>
      <c r="CG35">
        <v>0</v>
      </c>
      <c r="CH35">
        <v>0.26732043107311704</v>
      </c>
      <c r="CI35">
        <v>5.1712151228190555E-2</v>
      </c>
      <c r="CJ35">
        <v>1.3797037326314024E-2</v>
      </c>
      <c r="CK35">
        <v>1.1392161946439622E-2</v>
      </c>
      <c r="CL35">
        <v>0.10444692100707613</v>
      </c>
      <c r="CM35">
        <v>8.5732118735580912E-2</v>
      </c>
      <c r="CN35">
        <v>2.4004082951576233E-4</v>
      </c>
      <c r="CO35">
        <v>0.32011374992740266</v>
      </c>
      <c r="CP35">
        <v>4.3613687927795922E-2</v>
      </c>
      <c r="CQ35">
        <v>1.1306592588494799E-2</v>
      </c>
      <c r="CR35">
        <v>4.1857911768567943E-3</v>
      </c>
      <c r="CS35">
        <v>0.1536966331314161</v>
      </c>
      <c r="CT35">
        <v>0.10193069465887991</v>
      </c>
      <c r="CU35">
        <v>5.3803504439591454E-3</v>
      </c>
      <c r="CV35"/>
      <c r="CW35">
        <v>4.0299825487385976E-2</v>
      </c>
      <c r="CX35">
        <v>1.0162751444072114E-2</v>
      </c>
      <c r="CY35">
        <v>2.3434465366254796E-3</v>
      </c>
      <c r="CZ35">
        <v>0.21487962967212199</v>
      </c>
      <c r="DA35">
        <v>0.10513236004772357</v>
      </c>
      <c r="DB35"/>
      <c r="DC35">
        <v>0.52178892557883449</v>
      </c>
      <c r="DD35">
        <v>4.3468262795080835E-2</v>
      </c>
      <c r="DE35">
        <v>9.0288881184796572E-3</v>
      </c>
      <c r="DF35">
        <v>1.0887476427997116E-3</v>
      </c>
      <c r="DG35">
        <v>0.29456637480527614</v>
      </c>
      <c r="DH35">
        <v>0.12795120405937879</v>
      </c>
      <c r="DI35">
        <v>4.5685448157819344E-2</v>
      </c>
      <c r="DJ35"/>
      <c r="DK35"/>
      <c r="DL35"/>
      <c r="DM35"/>
      <c r="DN35"/>
      <c r="DO35"/>
      <c r="DP35"/>
    </row>
    <row r="36" spans="1:120" ht="15">
      <c r="A36">
        <v>1947</v>
      </c>
      <c r="B36">
        <v>0.25251142616685729</v>
      </c>
      <c r="C36">
        <v>5.8447492068216887E-2</v>
      </c>
      <c r="D36">
        <v>1.0045662100456619E-2</v>
      </c>
      <c r="E36">
        <v>2.5114156748061944E-2</v>
      </c>
      <c r="F36">
        <v>9.0410964293023005E-2</v>
      </c>
      <c r="G36">
        <v>6.3926940639269417E-2</v>
      </c>
      <c r="H36">
        <v>4.5662103178294444E-3</v>
      </c>
      <c r="I36">
        <v>0.19982058993779997</v>
      </c>
      <c r="J36">
        <v>6.2331294621281154E-2</v>
      </c>
      <c r="K36">
        <v>9.0637176646163123E-3</v>
      </c>
      <c r="L36">
        <v>3.3476846800699914E-2</v>
      </c>
      <c r="M36">
        <v>6.0480607417876545E-2</v>
      </c>
      <c r="N36">
        <v>3.4468123433326038E-2</v>
      </c>
      <c r="O36">
        <v>0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>
        <v>0.31787137582942815</v>
      </c>
      <c r="AE36">
        <v>5.1366490502473564E-2</v>
      </c>
      <c r="AF36">
        <v>1.2009822288589322E-2</v>
      </c>
      <c r="AG36">
        <v>9.1222407204997087E-3</v>
      </c>
      <c r="AH36">
        <v>0.14120414723897712</v>
      </c>
      <c r="AI36">
        <v>9.1853398733712122E-2</v>
      </c>
      <c r="AJ36">
        <v>1.2315276345176309E-2</v>
      </c>
      <c r="AK36">
        <v>0.35541025766677115</v>
      </c>
      <c r="AL36">
        <v>4.6637414784656009E-2</v>
      </c>
      <c r="AM36">
        <v>1.1165720472892035E-2</v>
      </c>
      <c r="AN36">
        <v>5.15450852279703E-3</v>
      </c>
      <c r="AO36">
        <v>0.15681064864216127</v>
      </c>
      <c r="AP36">
        <v>0.11952212383377285</v>
      </c>
      <c r="AQ36">
        <v>1.6119841410491921E-2</v>
      </c>
      <c r="AR36">
        <v>0.42589611600144428</v>
      </c>
      <c r="AS36">
        <v>4.1874908234900449E-2</v>
      </c>
      <c r="AT36">
        <v>9.0423136021620075E-3</v>
      </c>
      <c r="AU36">
        <v>1.7501034494692364E-3</v>
      </c>
      <c r="AV36">
        <v>0.20599838382362895</v>
      </c>
      <c r="AW36">
        <v>0.13622490502052495</v>
      </c>
      <c r="AX36">
        <v>3.1005501870758668E-2</v>
      </c>
      <c r="AY36">
        <v>0.46253440324487316</v>
      </c>
      <c r="AZ36">
        <v>4.1413493839979644E-2</v>
      </c>
      <c r="BA36">
        <v>8.4168995371223347E-3</v>
      </c>
      <c r="BB36">
        <v>1.2171739373777028E-3</v>
      </c>
      <c r="BC36">
        <v>0.22827661026830198</v>
      </c>
      <c r="BD36">
        <v>0.14293964355428262</v>
      </c>
      <c r="BE36">
        <v>4.0270582107808879E-2</v>
      </c>
      <c r="BF36">
        <v>0.53701810581117648</v>
      </c>
      <c r="BG36">
        <v>4.3257033238516075E-2</v>
      </c>
      <c r="BH36">
        <v>6.9305127164803297E-3</v>
      </c>
      <c r="BI36">
        <v>5.790959552197842E-4</v>
      </c>
      <c r="BJ36">
        <v>0.26069194021575565</v>
      </c>
      <c r="BK36">
        <v>0.16436102153257026</v>
      </c>
      <c r="BL36">
        <v>6.1198502152634393E-2</v>
      </c>
      <c r="BM36">
        <v>0.60114473844474614</v>
      </c>
      <c r="BN36">
        <v>4.8905299639113012E-2</v>
      </c>
      <c r="BO36">
        <v>3.9996992280776997E-3</v>
      </c>
      <c r="BP36">
        <v>1.982526338499483E-4</v>
      </c>
      <c r="BQ36">
        <v>0.26242276451086372</v>
      </c>
      <c r="BR36">
        <v>0.19266961494625393</v>
      </c>
      <c r="BS36">
        <v>9.2949107486587829E-2</v>
      </c>
      <c r="BT36"/>
      <c r="BU36"/>
      <c r="BV36"/>
      <c r="BW36"/>
      <c r="BX36"/>
      <c r="BY36"/>
      <c r="BZ36"/>
      <c r="CA36">
        <v>0.25600574746109006</v>
      </c>
      <c r="CB36">
        <v>6.667441115245569E-2</v>
      </c>
      <c r="CC36">
        <v>1.4424693652302551E-2</v>
      </c>
      <c r="CD36">
        <v>2.1964511757790326E-2</v>
      </c>
      <c r="CE36">
        <v>9.0686315565187386E-2</v>
      </c>
      <c r="CF36">
        <v>6.2255815333354135E-2</v>
      </c>
      <c r="CG36">
        <v>0</v>
      </c>
      <c r="CH36">
        <v>0.28790444284539135</v>
      </c>
      <c r="CI36">
        <v>5.1684869489095231E-2</v>
      </c>
      <c r="CJ36">
        <v>1.322786275263685E-2</v>
      </c>
      <c r="CK36">
        <v>8.7626634597053558E-3</v>
      </c>
      <c r="CL36">
        <v>0.10467997436608975</v>
      </c>
      <c r="CM36">
        <v>0.10920551205961142</v>
      </c>
      <c r="CN36">
        <v>3.4356071825273905E-4</v>
      </c>
      <c r="CO36">
        <v>0.32876574259488706</v>
      </c>
      <c r="CP36">
        <v>4.3115528882468876E-2</v>
      </c>
      <c r="CQ36">
        <v>1.0647297196456245E-2</v>
      </c>
      <c r="CR36">
        <v>3.1845467402138324E-3</v>
      </c>
      <c r="CS36">
        <v>0.14602206334991569</v>
      </c>
      <c r="CT36">
        <v>0.11973378746675246</v>
      </c>
      <c r="CU36">
        <v>6.0625189590799511E-3</v>
      </c>
      <c r="CV36"/>
      <c r="CW36">
        <v>3.9783411976802491E-2</v>
      </c>
      <c r="CX36">
        <v>9.6861686359394072E-3</v>
      </c>
      <c r="CY36">
        <v>1.7803815079629379E-3</v>
      </c>
      <c r="CZ36">
        <v>0.19965496584169892</v>
      </c>
      <c r="DA36">
        <v>0.12438013400916564</v>
      </c>
      <c r="DB36"/>
      <c r="DC36">
        <v>0.50347851665899768</v>
      </c>
      <c r="DD36">
        <v>4.0317827219650409E-2</v>
      </c>
      <c r="DE36">
        <v>8.4435375678342389E-3</v>
      </c>
      <c r="DF36">
        <v>7.7716140779167148E-4</v>
      </c>
      <c r="DG36">
        <v>0.259791089036362</v>
      </c>
      <c r="DH36">
        <v>0.14947580300426852</v>
      </c>
      <c r="DI36">
        <v>4.4673098423090821E-2</v>
      </c>
      <c r="DJ36"/>
      <c r="DK36"/>
      <c r="DL36"/>
      <c r="DM36"/>
      <c r="DN36"/>
      <c r="DO36"/>
      <c r="DP36"/>
    </row>
    <row r="37" spans="1:120" ht="15">
      <c r="A37">
        <v>1948</v>
      </c>
      <c r="B37">
        <v>0.23051813703223598</v>
      </c>
      <c r="C37">
        <v>5.6303542859698082E-2</v>
      </c>
      <c r="D37">
        <v>9.7919216646266821E-3</v>
      </c>
      <c r="E37">
        <v>1.8767847619899362E-2</v>
      </c>
      <c r="F37">
        <v>7.8335363978710368E-2</v>
      </c>
      <c r="G37">
        <v>6.2831497348021209E-2</v>
      </c>
      <c r="H37">
        <v>4.487963561280282E-3</v>
      </c>
      <c r="I37">
        <v>0.18074850495375366</v>
      </c>
      <c r="J37">
        <v>6.1844345497166324E-2</v>
      </c>
      <c r="K37">
        <v>9.2956918998926968E-3</v>
      </c>
      <c r="L37">
        <v>2.5767033418476342E-2</v>
      </c>
      <c r="M37">
        <v>4.8810671437318119E-2</v>
      </c>
      <c r="N37">
        <v>3.5030762700900192E-2</v>
      </c>
      <c r="O37">
        <v>0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>
        <v>0.28607531978415035</v>
      </c>
      <c r="AE37">
        <v>4.7153880055995578E-2</v>
      </c>
      <c r="AF37">
        <v>1.0769958768726917E-2</v>
      </c>
      <c r="AG37">
        <v>6.496285358916597E-3</v>
      </c>
      <c r="AH37">
        <v>0.12469310421064202</v>
      </c>
      <c r="AI37">
        <v>8.5427418848667822E-2</v>
      </c>
      <c r="AJ37">
        <v>1.1534672541201357E-2</v>
      </c>
      <c r="AK37">
        <v>0.3181124447324683</v>
      </c>
      <c r="AL37">
        <v>4.279852006715696E-2</v>
      </c>
      <c r="AM37">
        <v>9.8817186542704202E-3</v>
      </c>
      <c r="AN37">
        <v>3.6695057346825188E-3</v>
      </c>
      <c r="AO37">
        <v>0.13701112866890167</v>
      </c>
      <c r="AP37">
        <v>0.10965846580334548</v>
      </c>
      <c r="AQ37">
        <v>1.5093105804111225E-2</v>
      </c>
      <c r="AR37">
        <v>0.37619817946048967</v>
      </c>
      <c r="AS37">
        <v>3.7290979676486237E-2</v>
      </c>
      <c r="AT37">
        <v>7.8208134145245096E-3</v>
      </c>
      <c r="AU37">
        <v>1.2090372202348807E-3</v>
      </c>
      <c r="AV37">
        <v>0.17726104099563281</v>
      </c>
      <c r="AW37">
        <v>0.1245249468212576</v>
      </c>
      <c r="AX37">
        <v>2.8091361332353626E-2</v>
      </c>
      <c r="AY37">
        <v>0.40585911981202194</v>
      </c>
      <c r="AZ37">
        <v>3.6170364941025358E-2</v>
      </c>
      <c r="BA37">
        <v>7.1945244395564822E-3</v>
      </c>
      <c r="BB37">
        <v>8.2468802680836842E-4</v>
      </c>
      <c r="BC37">
        <v>0.19592142593222339</v>
      </c>
      <c r="BD37">
        <v>0.13014310434849119</v>
      </c>
      <c r="BE37">
        <v>3.560501212391716E-2</v>
      </c>
      <c r="BF37">
        <v>0.4742039729581749</v>
      </c>
      <c r="BG37">
        <v>3.671409221867445E-2</v>
      </c>
      <c r="BH37">
        <v>5.753314000602942E-3</v>
      </c>
      <c r="BI37">
        <v>3.8128754690520511E-4</v>
      </c>
      <c r="BJ37">
        <v>0.23434988651960745</v>
      </c>
      <c r="BK37">
        <v>0.14464367796969577</v>
      </c>
      <c r="BL37">
        <v>5.236171470268907E-2</v>
      </c>
      <c r="BM37">
        <v>0.53442211454304323</v>
      </c>
      <c r="BN37">
        <v>4.1374676642564709E-2</v>
      </c>
      <c r="BO37">
        <v>3.2483601913224224E-3</v>
      </c>
      <c r="BP37">
        <v>1.3011389556772239E-4</v>
      </c>
      <c r="BQ37">
        <v>0.2502503358332655</v>
      </c>
      <c r="BR37">
        <v>0.16191696233410877</v>
      </c>
      <c r="BS37">
        <v>7.7501665646214024E-2</v>
      </c>
      <c r="BT37"/>
      <c r="BU37"/>
      <c r="BV37"/>
      <c r="BW37"/>
      <c r="BX37"/>
      <c r="BY37"/>
      <c r="BZ37"/>
      <c r="CA37">
        <v>0.23784670025114446</v>
      </c>
      <c r="CB37">
        <v>6.1271818626219103E-2</v>
      </c>
      <c r="CC37">
        <v>1.3402555580992839E-2</v>
      </c>
      <c r="CD37">
        <v>1.5658464118844452E-2</v>
      </c>
      <c r="CE37">
        <v>8.4764189437530155E-2</v>
      </c>
      <c r="CF37">
        <v>6.2749672487557931E-2</v>
      </c>
      <c r="CG37">
        <v>0</v>
      </c>
      <c r="CH37">
        <v>0.26047441534850219</v>
      </c>
      <c r="CI37">
        <v>4.9014435812632838E-2</v>
      </c>
      <c r="CJ37">
        <v>1.2063403546687342E-2</v>
      </c>
      <c r="CK37">
        <v>6.4464815181969537E-3</v>
      </c>
      <c r="CL37">
        <v>9.1584331875276426E-2</v>
      </c>
      <c r="CM37">
        <v>0.10094272880964093</v>
      </c>
      <c r="CN37">
        <v>4.2303378606768719E-4</v>
      </c>
      <c r="CO37">
        <v>0.29157937553667851</v>
      </c>
      <c r="CP37">
        <v>4.0537105410669128E-2</v>
      </c>
      <c r="CQ37">
        <v>9.5757364487576973E-3</v>
      </c>
      <c r="CR37">
        <v>2.3226975904076354E-3</v>
      </c>
      <c r="CS37">
        <v>0.123182147134808</v>
      </c>
      <c r="CT37">
        <v>0.10964532985275555</v>
      </c>
      <c r="CU37">
        <v>6.3163590992804403E-3</v>
      </c>
      <c r="CV37"/>
      <c r="CW37">
        <v>3.5661262507773434E-2</v>
      </c>
      <c r="CX37">
        <v>8.5035031146162184E-3</v>
      </c>
      <c r="CY37">
        <v>1.238037465346724E-3</v>
      </c>
      <c r="CZ37">
        <v>0.16008573800611942</v>
      </c>
      <c r="DA37">
        <v>0.11689764399581841</v>
      </c>
      <c r="DB37"/>
      <c r="DC37">
        <v>0.44265047636917898</v>
      </c>
      <c r="DD37">
        <v>3.4276957496663887E-2</v>
      </c>
      <c r="DE37">
        <v>7.0537723719086426E-3</v>
      </c>
      <c r="DF37">
        <v>5.1255727058748359E-4</v>
      </c>
      <c r="DG37">
        <v>0.22603347591236864</v>
      </c>
      <c r="DH37">
        <v>0.13556094494772972</v>
      </c>
      <c r="DI37">
        <v>3.9212768369920617E-2</v>
      </c>
      <c r="DJ37"/>
      <c r="DK37"/>
      <c r="DL37"/>
      <c r="DM37"/>
      <c r="DN37"/>
      <c r="DO37"/>
      <c r="DP37"/>
    </row>
    <row r="38" spans="1:120" ht="15">
      <c r="A38">
        <v>1949</v>
      </c>
      <c r="B38">
        <v>0.22124936024614866</v>
      </c>
      <c r="C38">
        <v>5.9583084733331328E-2</v>
      </c>
      <c r="D38">
        <v>1.125E-2</v>
      </c>
      <c r="E38">
        <v>1.9999916553845479E-2</v>
      </c>
      <c r="F38">
        <v>6.999970793845918E-2</v>
      </c>
      <c r="G38">
        <v>5.6666666666666664E-2</v>
      </c>
      <c r="H38">
        <v>3.7499843538460272E-3</v>
      </c>
      <c r="I38">
        <v>0.1780420872833679</v>
      </c>
      <c r="J38">
        <v>6.4861822313588252E-2</v>
      </c>
      <c r="K38">
        <v>1.0739653473583317E-2</v>
      </c>
      <c r="L38">
        <v>2.7213225710776858E-2</v>
      </c>
      <c r="M38">
        <v>4.3883835067725453E-2</v>
      </c>
      <c r="N38">
        <v>3.134355071769402E-2</v>
      </c>
      <c r="O38">
        <v>0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>
        <v>0.26962842428176897</v>
      </c>
      <c r="AE38">
        <v>5.0616504842225817E-2</v>
      </c>
      <c r="AF38">
        <v>1.2238890518382527E-2</v>
      </c>
      <c r="AG38">
        <v>7.0220879875161771E-3</v>
      </c>
      <c r="AH38">
        <v>0.11196781059371022</v>
      </c>
      <c r="AI38">
        <v>7.8006867672233055E-2</v>
      </c>
      <c r="AJ38">
        <v>9.7762626677011816E-3</v>
      </c>
      <c r="AK38">
        <v>0.29779303908790117</v>
      </c>
      <c r="AL38">
        <v>4.6754569795460894E-2</v>
      </c>
      <c r="AM38">
        <v>1.1276129214657565E-2</v>
      </c>
      <c r="AN38">
        <v>4.0367266224743846E-3</v>
      </c>
      <c r="AO38">
        <v>0.12345926652621873</v>
      </c>
      <c r="AP38">
        <v>9.9247671393802542E-2</v>
      </c>
      <c r="AQ38">
        <v>1.3018675535287077E-2</v>
      </c>
      <c r="AR38">
        <v>0.34789243282158266</v>
      </c>
      <c r="AS38">
        <v>4.100421494306139E-2</v>
      </c>
      <c r="AT38">
        <v>8.7677000152642046E-3</v>
      </c>
      <c r="AU38">
        <v>1.3387233362455193E-3</v>
      </c>
      <c r="AV38">
        <v>0.15776511247208</v>
      </c>
      <c r="AW38">
        <v>0.11469759050165236</v>
      </c>
      <c r="AX38">
        <v>2.4319091553279205E-2</v>
      </c>
      <c r="AY38">
        <v>0.37245410789613576</v>
      </c>
      <c r="AZ38">
        <v>3.9671772982752165E-2</v>
      </c>
      <c r="BA38">
        <v>7.9620012983025474E-3</v>
      </c>
      <c r="BB38">
        <v>9.1084580703169491E-4</v>
      </c>
      <c r="BC38">
        <v>0.17345735211400187</v>
      </c>
      <c r="BD38">
        <v>0.11986108700541988</v>
      </c>
      <c r="BE38">
        <v>3.0591048688627616E-2</v>
      </c>
      <c r="BF38">
        <v>0.42973837213625177</v>
      </c>
      <c r="BG38">
        <v>3.9787768600280125E-2</v>
      </c>
      <c r="BH38">
        <v>6.1554215775051456E-3</v>
      </c>
      <c r="BI38">
        <v>4.1609822659568704E-4</v>
      </c>
      <c r="BJ38">
        <v>0.20664278558613014</v>
      </c>
      <c r="BK38">
        <v>0.13247406817205304</v>
      </c>
      <c r="BL38">
        <v>4.4262229973687638E-2</v>
      </c>
      <c r="BM38">
        <v>0.47904162845685555</v>
      </c>
      <c r="BN38">
        <v>4.381354792559395E-2</v>
      </c>
      <c r="BO38">
        <v>3.2878954151553236E-3</v>
      </c>
      <c r="BP38">
        <v>1.3874710957225209E-4</v>
      </c>
      <c r="BQ38">
        <v>0.22301996275207656</v>
      </c>
      <c r="BR38">
        <v>0.14626392611271949</v>
      </c>
      <c r="BS38">
        <v>6.2517549141737946E-2</v>
      </c>
      <c r="BT38"/>
      <c r="BU38"/>
      <c r="BV38"/>
      <c r="BW38"/>
      <c r="BX38"/>
      <c r="BY38"/>
      <c r="BZ38"/>
      <c r="CA38">
        <v>0.2311093759407753</v>
      </c>
      <c r="CB38">
        <v>6.2260726959310612E-2</v>
      </c>
      <c r="CC38">
        <v>1.490031314831859E-2</v>
      </c>
      <c r="CD38">
        <v>1.6022453961652139E-2</v>
      </c>
      <c r="CE38">
        <v>7.7319696297840093E-2</v>
      </c>
      <c r="CF38">
        <v>6.0606185573653874E-2</v>
      </c>
      <c r="CG38">
        <v>0</v>
      </c>
      <c r="CH38">
        <v>0.25065748337169363</v>
      </c>
      <c r="CI38">
        <v>5.315547464535067E-2</v>
      </c>
      <c r="CJ38">
        <v>1.3933482572282803E-2</v>
      </c>
      <c r="CK38">
        <v>7.0400085893331911E-3</v>
      </c>
      <c r="CL38">
        <v>8.5272349940328646E-2</v>
      </c>
      <c r="CM38">
        <v>9.0816340736246268E-2</v>
      </c>
      <c r="CN38">
        <v>4.3982688815200326E-4</v>
      </c>
      <c r="CO38">
        <v>0.27755109144990303</v>
      </c>
      <c r="CP38">
        <v>4.4902383617855209E-2</v>
      </c>
      <c r="CQ38">
        <v>1.107308687073366E-2</v>
      </c>
      <c r="CR38">
        <v>2.5908113182512727E-3</v>
      </c>
      <c r="CS38">
        <v>0.11183684369136877</v>
      </c>
      <c r="CT38">
        <v>0.10118572719104171</v>
      </c>
      <c r="CU38">
        <v>5.9622387606524411E-3</v>
      </c>
      <c r="CV38"/>
      <c r="CW38">
        <v>3.9558765379406564E-2</v>
      </c>
      <c r="CX38">
        <v>9.654830190153724E-3</v>
      </c>
      <c r="CY38">
        <v>1.3829492930325373E-3</v>
      </c>
      <c r="CZ38">
        <v>0.14178068512953568</v>
      </c>
      <c r="DA38">
        <v>0.10810109929272178</v>
      </c>
      <c r="DB38"/>
      <c r="DC38">
        <v>0.40294341046591409</v>
      </c>
      <c r="DD38">
        <v>3.760675123856104E-2</v>
      </c>
      <c r="DE38">
        <v>7.7005474809679897E-3</v>
      </c>
      <c r="DF38">
        <v>5.6628153984437208E-4</v>
      </c>
      <c r="DG38">
        <v>0.19776805219197127</v>
      </c>
      <c r="DH38">
        <v>0.1249320398299185</v>
      </c>
      <c r="DI38">
        <v>3.4369738184650916E-2</v>
      </c>
      <c r="DJ38"/>
      <c r="DK38"/>
      <c r="DL38"/>
      <c r="DM38"/>
      <c r="DN38"/>
      <c r="DO38"/>
      <c r="DP38"/>
    </row>
    <row r="39" spans="1:120" ht="15">
      <c r="A39">
        <v>1950</v>
      </c>
      <c r="B39">
        <v>0.24456928838951308</v>
      </c>
      <c r="C39">
        <v>5.955056179775281E-2</v>
      </c>
      <c r="D39">
        <v>1.0486891385767791E-2</v>
      </c>
      <c r="E39">
        <v>2.0599250936329586E-2</v>
      </c>
      <c r="F39">
        <v>7.0786516853932585E-2</v>
      </c>
      <c r="G39">
        <v>8.0149812734082393E-2</v>
      </c>
      <c r="H39">
        <v>2.9962546816479402E-3</v>
      </c>
      <c r="I39">
        <v>0.19149066454691432</v>
      </c>
      <c r="J39">
        <v>6.5495969191364953E-2</v>
      </c>
      <c r="K39">
        <v>1.0200194014795933E-2</v>
      </c>
      <c r="L39">
        <v>2.8318211170542919E-2</v>
      </c>
      <c r="M39">
        <v>4.4389595047399977E-2</v>
      </c>
      <c r="N39">
        <v>4.3086695122810541E-2</v>
      </c>
      <c r="O39">
        <v>0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>
        <v>0.30370547818092758</v>
      </c>
      <c r="AE39">
        <v>4.9771753745928439E-2</v>
      </c>
      <c r="AF39">
        <v>1.1056619002978439E-2</v>
      </c>
      <c r="AG39">
        <v>7.1156966086283937E-3</v>
      </c>
      <c r="AH39">
        <v>0.11209519694695705</v>
      </c>
      <c r="AI39">
        <v>0.11598110267498529</v>
      </c>
      <c r="AJ39">
        <v>7.6851092014499842E-3</v>
      </c>
      <c r="AK39">
        <v>0.33896318415171106</v>
      </c>
      <c r="AL39">
        <v>4.5438742532729857E-2</v>
      </c>
      <c r="AM39">
        <v>1.0077871776571936E-2</v>
      </c>
      <c r="AN39">
        <v>4.0428901677167289E-3</v>
      </c>
      <c r="AO39">
        <v>0.12458618526196397</v>
      </c>
      <c r="AP39">
        <v>0.14470273789533838</v>
      </c>
      <c r="AQ39">
        <v>1.0114756517390201E-2</v>
      </c>
      <c r="AR39">
        <v>0.39594222747219293</v>
      </c>
      <c r="AS39">
        <v>3.9237267104478932E-2</v>
      </c>
      <c r="AT39">
        <v>7.8816187864124022E-3</v>
      </c>
      <c r="AU39">
        <v>1.3201444332601364E-3</v>
      </c>
      <c r="AV39">
        <v>0.16049636767670794</v>
      </c>
      <c r="AW39">
        <v>0.1684562534344094</v>
      </c>
      <c r="AX39">
        <v>1.855057603692413E-2</v>
      </c>
      <c r="AY39">
        <v>0.42460363137202539</v>
      </c>
      <c r="AZ39">
        <v>3.8142638353188374E-2</v>
      </c>
      <c r="BA39">
        <v>7.2433542305142271E-3</v>
      </c>
      <c r="BB39">
        <v>9.024732726052281E-4</v>
      </c>
      <c r="BC39">
        <v>0.17989010273618275</v>
      </c>
      <c r="BD39">
        <v>0.17509885868298622</v>
      </c>
      <c r="BE39">
        <v>2.3326204096548637E-2</v>
      </c>
      <c r="BF39">
        <v>0.49054421305766888</v>
      </c>
      <c r="BG39">
        <v>3.8626590123576568E-2</v>
      </c>
      <c r="BH39">
        <v>5.8194087445403849E-3</v>
      </c>
      <c r="BI39">
        <v>4.1628716206318828E-4</v>
      </c>
      <c r="BJ39">
        <v>0.21639332482285994</v>
      </c>
      <c r="BK39">
        <v>0.19535726307241325</v>
      </c>
      <c r="BL39">
        <v>3.3931339132215507E-2</v>
      </c>
      <c r="BM39">
        <v>0.62383529179168618</v>
      </c>
      <c r="BN39">
        <v>5.2449956765088158E-2</v>
      </c>
      <c r="BO39">
        <v>3.3699577425903584E-3</v>
      </c>
      <c r="BP39">
        <v>1.7116738724078754E-4</v>
      </c>
      <c r="BQ39">
        <v>0.28880885407455037</v>
      </c>
      <c r="BR39">
        <v>0.22138927236756523</v>
      </c>
      <c r="BS39">
        <v>5.764608345465131E-2</v>
      </c>
      <c r="BT39"/>
      <c r="BU39"/>
      <c r="BV39"/>
      <c r="BW39"/>
      <c r="BX39"/>
      <c r="BY39"/>
      <c r="BZ39"/>
      <c r="CA39">
        <v>0.24873674595671191</v>
      </c>
      <c r="CB39">
        <v>6.3477334985995046E-2</v>
      </c>
      <c r="CC39">
        <v>1.3954818350493541E-2</v>
      </c>
      <c r="CD39">
        <v>1.683425477290041E-2</v>
      </c>
      <c r="CE39">
        <v>7.258550819292639E-2</v>
      </c>
      <c r="CF39">
        <v>8.1884829654396543E-2</v>
      </c>
      <c r="CG39">
        <v>0</v>
      </c>
      <c r="CH39">
        <v>0.28128043525317842</v>
      </c>
      <c r="CI39">
        <v>5.2573711919197096E-2</v>
      </c>
      <c r="CJ39">
        <v>1.248993855857149E-2</v>
      </c>
      <c r="CK39">
        <v>7.1755334754895267E-3</v>
      </c>
      <c r="CL39">
        <v>8.3270547427619857E-2</v>
      </c>
      <c r="CM39">
        <v>0.12536158627591601</v>
      </c>
      <c r="CN39">
        <v>4.0911759638445578E-4</v>
      </c>
      <c r="CO39">
        <v>0.3138814271576813</v>
      </c>
      <c r="CP39">
        <v>4.2380805117207515E-2</v>
      </c>
      <c r="CQ39">
        <v>9.6686156022529647E-3</v>
      </c>
      <c r="CR39">
        <v>2.5199734076576845E-3</v>
      </c>
      <c r="CS39">
        <v>0.10477429160297744</v>
      </c>
      <c r="CT39">
        <v>0.14970849906992267</v>
      </c>
      <c r="CU39">
        <v>4.8292423576630278E-3</v>
      </c>
      <c r="CV39"/>
      <c r="CW39">
        <v>3.7687137850705744E-2</v>
      </c>
      <c r="CX39">
        <v>8.5471846160590885E-3</v>
      </c>
      <c r="CY39">
        <v>1.3577413643101515E-3</v>
      </c>
      <c r="CZ39">
        <v>0.14569713280472363</v>
      </c>
      <c r="DA39">
        <v>0.15617038434874411</v>
      </c>
      <c r="DB39"/>
      <c r="DC39">
        <v>0.43773197503858408</v>
      </c>
      <c r="DD39">
        <v>3.311676154332998E-2</v>
      </c>
      <c r="DE39">
        <v>6.7884709410084452E-3</v>
      </c>
      <c r="DF39">
        <v>5.1389549818844926E-4</v>
      </c>
      <c r="DG39">
        <v>0.18752687937523829</v>
      </c>
      <c r="DH39">
        <v>0.18530785467788569</v>
      </c>
      <c r="DI39">
        <v>2.4478113002933233E-2</v>
      </c>
      <c r="DJ39"/>
      <c r="DK39"/>
      <c r="DL39"/>
      <c r="DM39"/>
      <c r="DN39"/>
      <c r="DO39"/>
      <c r="DP39"/>
    </row>
    <row r="40" spans="1:120" ht="15">
      <c r="A40">
        <v>1951</v>
      </c>
      <c r="B40">
        <v>0.26266234764805146</v>
      </c>
      <c r="C40">
        <v>5.5194808484672148E-2</v>
      </c>
      <c r="D40">
        <v>1.038961038961039E-2</v>
      </c>
      <c r="E40">
        <v>2.1428572705813893E-2</v>
      </c>
      <c r="F40">
        <v>8.7987018231447958E-2</v>
      </c>
      <c r="G40">
        <v>8.4740259740259741E-2</v>
      </c>
      <c r="H40">
        <v>2.9220780962473493E-3</v>
      </c>
      <c r="I40">
        <v>0.20323839861016735</v>
      </c>
      <c r="J40">
        <v>5.9456942747704036E-2</v>
      </c>
      <c r="K40">
        <v>9.9780269775695072E-3</v>
      </c>
      <c r="L40">
        <v>2.8852487801341878E-2</v>
      </c>
      <c r="M40">
        <v>6.1097014649473966E-2</v>
      </c>
      <c r="N40">
        <v>4.3853926434077942E-2</v>
      </c>
      <c r="O40">
        <v>0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>
        <v>0.33697773801047359</v>
      </c>
      <c r="AE40">
        <v>4.7698543029247586E-2</v>
      </c>
      <c r="AF40">
        <v>1.1160140419027445E-2</v>
      </c>
      <c r="AG40">
        <v>7.653657816170314E-3</v>
      </c>
      <c r="AH40">
        <v>0.13241056169955462</v>
      </c>
      <c r="AI40">
        <v>0.13030534832943216</v>
      </c>
      <c r="AJ40">
        <v>7.7494867170414409E-3</v>
      </c>
      <c r="AK40">
        <v>0.37444515629519021</v>
      </c>
      <c r="AL40">
        <v>4.3788134397997426E-2</v>
      </c>
      <c r="AM40">
        <v>1.0157776202225771E-2</v>
      </c>
      <c r="AN40">
        <v>4.3727186039595788E-3</v>
      </c>
      <c r="AO40">
        <v>0.14296300116904032</v>
      </c>
      <c r="AP40">
        <v>0.16290733028515877</v>
      </c>
      <c r="AQ40">
        <v>1.0256195636808284E-2</v>
      </c>
      <c r="AR40">
        <v>0.43368798073113435</v>
      </c>
      <c r="AS40">
        <v>3.8569363697298867E-2</v>
      </c>
      <c r="AT40">
        <v>7.921851702248333E-3</v>
      </c>
      <c r="AU40">
        <v>1.4564467839803979E-3</v>
      </c>
      <c r="AV40">
        <v>0.17864436144786355</v>
      </c>
      <c r="AW40">
        <v>0.18796434036137022</v>
      </c>
      <c r="AX40">
        <v>1.9131616738372992E-2</v>
      </c>
      <c r="AY40">
        <v>0.46482815990835991</v>
      </c>
      <c r="AZ40">
        <v>3.7872327068888628E-2</v>
      </c>
      <c r="BA40">
        <v>7.2425620156943461E-3</v>
      </c>
      <c r="BB40">
        <v>1.0057153039247345E-3</v>
      </c>
      <c r="BC40">
        <v>0.19888606631936423</v>
      </c>
      <c r="BD40">
        <v>0.1956467180263313</v>
      </c>
      <c r="BE40">
        <v>2.417477117415669E-2</v>
      </c>
      <c r="BF40">
        <v>0.53751117992655517</v>
      </c>
      <c r="BG40">
        <v>3.9666107294700853E-2</v>
      </c>
      <c r="BH40">
        <v>5.7882735256197734E-3</v>
      </c>
      <c r="BI40">
        <v>4.7979495589346531E-4</v>
      </c>
      <c r="BJ40">
        <v>0.23644757957729939</v>
      </c>
      <c r="BK40">
        <v>0.21892075218745538</v>
      </c>
      <c r="BL40">
        <v>3.6208672385586206E-2</v>
      </c>
      <c r="BM40">
        <v>0.59947760119665561</v>
      </c>
      <c r="BN40">
        <v>4.5856231621427698E-2</v>
      </c>
      <c r="BO40">
        <v>3.3634859430261756E-3</v>
      </c>
      <c r="BP40">
        <v>1.6795916167659425E-4</v>
      </c>
      <c r="BQ40">
        <v>0.24927802564018936</v>
      </c>
      <c r="BR40">
        <v>0.24979145092819621</v>
      </c>
      <c r="BS40">
        <v>5.1020447902139575E-2</v>
      </c>
      <c r="BT40"/>
      <c r="BU40"/>
      <c r="BV40"/>
      <c r="BW40"/>
      <c r="BX40"/>
      <c r="BY40"/>
      <c r="BZ40"/>
      <c r="CA40">
        <v>0.27698921291196565</v>
      </c>
      <c r="CB40">
        <v>5.9787590153306772E-2</v>
      </c>
      <c r="CC40">
        <v>1.4078365888776544E-2</v>
      </c>
      <c r="CD40">
        <v>1.7795725911508051E-2</v>
      </c>
      <c r="CE40">
        <v>9.9787711532823065E-2</v>
      </c>
      <c r="CF40">
        <v>8.5539819425551195E-2</v>
      </c>
      <c r="CG40">
        <v>0</v>
      </c>
      <c r="CH40">
        <v>0.31602352794626948</v>
      </c>
      <c r="CI40">
        <v>4.9544500874679522E-2</v>
      </c>
      <c r="CJ40">
        <v>1.2526486614180038E-2</v>
      </c>
      <c r="CK40">
        <v>7.5894527297669006E-3</v>
      </c>
      <c r="CL40">
        <v>0.10360605919207348</v>
      </c>
      <c r="CM40">
        <v>0.14229052226558567</v>
      </c>
      <c r="CN40">
        <v>4.6650626998383222E-4</v>
      </c>
      <c r="CO40">
        <v>0.34805146828799111</v>
      </c>
      <c r="CP40">
        <v>4.049516028524399E-2</v>
      </c>
      <c r="CQ40">
        <v>9.762152234037735E-3</v>
      </c>
      <c r="CR40">
        <v>2.7024603221632495E-3</v>
      </c>
      <c r="CS40">
        <v>0.12267690404288129</v>
      </c>
      <c r="CT40">
        <v>0.16722728326994155</v>
      </c>
      <c r="CU40">
        <v>5.1875081337233358E-3</v>
      </c>
      <c r="CV40"/>
      <c r="CW40">
        <v>3.6294473895369384E-2</v>
      </c>
      <c r="CX40">
        <v>8.4967561020701486E-3</v>
      </c>
      <c r="CY40">
        <v>1.4675531788835396E-3</v>
      </c>
      <c r="CZ40">
        <v>0.16588994874575813</v>
      </c>
      <c r="DA40">
        <v>0.17555846807523684</v>
      </c>
      <c r="DB40"/>
      <c r="DC40">
        <v>0.50630598800956372</v>
      </c>
      <c r="DD40">
        <v>3.6551573445731213E-2</v>
      </c>
      <c r="DE40">
        <v>7.0010627051581512E-3</v>
      </c>
      <c r="DF40">
        <v>6.365939078535538E-4</v>
      </c>
      <c r="DG40">
        <v>0.22999091324625406</v>
      </c>
      <c r="DH40">
        <v>0.2033709032190574</v>
      </c>
      <c r="DI40">
        <v>2.8754941485509385E-2</v>
      </c>
      <c r="DJ40"/>
      <c r="DK40"/>
      <c r="DL40"/>
      <c r="DM40"/>
      <c r="DN40"/>
      <c r="DO40"/>
      <c r="DP40"/>
    </row>
    <row r="41" spans="1:120" ht="15">
      <c r="A41">
        <v>1952</v>
      </c>
      <c r="B41">
        <v>0.26248030034715525</v>
      </c>
      <c r="C41">
        <v>5.7273941931464199E-2</v>
      </c>
      <c r="D41">
        <v>1.1026033690658498E-2</v>
      </c>
      <c r="E41">
        <v>2.1133165739417273E-2</v>
      </c>
      <c r="F41">
        <v>9.8008884588601852E-2</v>
      </c>
      <c r="G41">
        <v>7.1669218989280248E-2</v>
      </c>
      <c r="H41">
        <v>3.3690554077331885E-3</v>
      </c>
      <c r="I41">
        <v>0.20674688676979791</v>
      </c>
      <c r="J41">
        <v>6.0529285054700552E-2</v>
      </c>
      <c r="K41">
        <v>1.0504871919546539E-2</v>
      </c>
      <c r="L41">
        <v>2.791635459833846E-2</v>
      </c>
      <c r="M41">
        <v>7.1718016011130467E-2</v>
      </c>
      <c r="N41">
        <v>3.6078359186081869E-2</v>
      </c>
      <c r="O41">
        <v>0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>
        <v>0.33919721367590028</v>
      </c>
      <c r="AE41">
        <v>5.112370560712929E-2</v>
      </c>
      <c r="AF41">
        <v>1.1980797429594165E-2</v>
      </c>
      <c r="AG41">
        <v>7.7964827702869128E-3</v>
      </c>
      <c r="AH41">
        <v>0.14373596508417877</v>
      </c>
      <c r="AI41">
        <v>0.11533141165314943</v>
      </c>
      <c r="AJ41">
        <v>9.228851131561723E-3</v>
      </c>
      <c r="AK41">
        <v>0.37185344585228064</v>
      </c>
      <c r="AL41">
        <v>4.7337181117790943E-2</v>
      </c>
      <c r="AM41">
        <v>1.0880649820827764E-2</v>
      </c>
      <c r="AN41">
        <v>4.4927261817922799E-3</v>
      </c>
      <c r="AO41">
        <v>0.15376000532753817</v>
      </c>
      <c r="AP41">
        <v>0.14306347828303873</v>
      </c>
      <c r="AQ41">
        <v>1.231940512129277E-2</v>
      </c>
      <c r="AR41">
        <v>0.4265466494790256</v>
      </c>
      <c r="AS41">
        <v>4.2127814005122374E-2</v>
      </c>
      <c r="AT41">
        <v>8.562812141280839E-3</v>
      </c>
      <c r="AU41">
        <v>1.5119364638527184E-3</v>
      </c>
      <c r="AV41">
        <v>0.18435169967685236</v>
      </c>
      <c r="AW41">
        <v>0.1669217081503111</v>
      </c>
      <c r="AX41">
        <v>2.307067904160618E-2</v>
      </c>
      <c r="AY41">
        <v>0.45181368386267778</v>
      </c>
      <c r="AZ41">
        <v>4.1485256109959477E-2</v>
      </c>
      <c r="BA41">
        <v>7.7835115374982186E-3</v>
      </c>
      <c r="BB41">
        <v>1.0470304526155566E-3</v>
      </c>
      <c r="BC41">
        <v>0.19919912009358645</v>
      </c>
      <c r="BD41">
        <v>0.17320925188244093</v>
      </c>
      <c r="BE41">
        <v>2.9089513786577148E-2</v>
      </c>
      <c r="BF41">
        <v>0.49500236875191717</v>
      </c>
      <c r="BG41">
        <v>4.337225592685983E-2</v>
      </c>
      <c r="BH41">
        <v>6.2460627666605772E-3</v>
      </c>
      <c r="BI41">
        <v>4.9860953277152591E-4</v>
      </c>
      <c r="BJ41">
        <v>0.207363022647753</v>
      </c>
      <c r="BK41">
        <v>0.19428599402654889</v>
      </c>
      <c r="BL41">
        <v>4.3236423851323341E-2</v>
      </c>
      <c r="BM41">
        <v>0.56201524141039094</v>
      </c>
      <c r="BN41">
        <v>4.9873045343849717E-2</v>
      </c>
      <c r="BO41">
        <v>3.5628061007550401E-3</v>
      </c>
      <c r="BP41">
        <v>1.7361358052709049E-4</v>
      </c>
      <c r="BQ41">
        <v>0.22861355260016619</v>
      </c>
      <c r="BR41">
        <v>0.21902660962231613</v>
      </c>
      <c r="BS41">
        <v>6.0765614162776795E-2</v>
      </c>
      <c r="BT41"/>
      <c r="BU41"/>
      <c r="BV41"/>
      <c r="BW41"/>
      <c r="BX41"/>
      <c r="BY41"/>
      <c r="BZ41"/>
      <c r="CA41">
        <v>0.28561743089130331</v>
      </c>
      <c r="CB41">
        <v>6.2430853585316984E-2</v>
      </c>
      <c r="CC41">
        <v>1.5099262463143498E-2</v>
      </c>
      <c r="CD41">
        <v>1.7661045211234572E-2</v>
      </c>
      <c r="CE41">
        <v>0.11380269892861873</v>
      </c>
      <c r="CF41">
        <v>7.662357070298953E-2</v>
      </c>
      <c r="CG41">
        <v>0</v>
      </c>
      <c r="CH41">
        <v>0.31907068393387195</v>
      </c>
      <c r="CI41">
        <v>5.2960538632237868E-2</v>
      </c>
      <c r="CJ41">
        <v>1.3301986557293727E-2</v>
      </c>
      <c r="CK41">
        <v>7.7104525033929502E-3</v>
      </c>
      <c r="CL41">
        <v>0.12073720025637445</v>
      </c>
      <c r="CM41">
        <v>0.12364677457599349</v>
      </c>
      <c r="CN41">
        <v>7.1373140857945575E-4</v>
      </c>
      <c r="CO41">
        <v>0.3579042399736227</v>
      </c>
      <c r="CP41">
        <v>4.3883852646530122E-2</v>
      </c>
      <c r="CQ41">
        <v>1.066119925393008E-2</v>
      </c>
      <c r="CR41">
        <v>2.7833858954296083E-3</v>
      </c>
      <c r="CS41">
        <v>0.14373830079804506</v>
      </c>
      <c r="CT41">
        <v>0.15023064766410407</v>
      </c>
      <c r="CU41">
        <v>6.6068537155837071E-3</v>
      </c>
      <c r="CV41"/>
      <c r="CW41">
        <v>3.9819708298619208E-2</v>
      </c>
      <c r="CX41">
        <v>9.1179106854833714E-3</v>
      </c>
      <c r="CY41">
        <v>1.5302552786621475E-3</v>
      </c>
      <c r="CZ41">
        <v>0.19200325995864298</v>
      </c>
      <c r="DA41">
        <v>0.15496032095247231</v>
      </c>
      <c r="DB41"/>
      <c r="DC41">
        <v>0.46098908056746773</v>
      </c>
      <c r="DD41">
        <v>4.0074968746153655E-2</v>
      </c>
      <c r="DE41">
        <v>7.5999639657710122E-3</v>
      </c>
      <c r="DF41">
        <v>6.6334897684890322E-4</v>
      </c>
      <c r="DG41">
        <v>0.19658259614318407</v>
      </c>
      <c r="DH41">
        <v>0.18172436406961021</v>
      </c>
      <c r="DI41">
        <v>3.4343838665899906E-2</v>
      </c>
      <c r="DJ41"/>
      <c r="DK41"/>
      <c r="DL41"/>
      <c r="DM41"/>
      <c r="DN41"/>
      <c r="DO41"/>
      <c r="DP41"/>
    </row>
    <row r="42" spans="1:120" ht="15">
      <c r="A42">
        <v>1953</v>
      </c>
      <c r="B42">
        <v>0.2621956426453485</v>
      </c>
      <c r="C42">
        <v>5.8072178898729621E-2</v>
      </c>
      <c r="D42">
        <v>1.1324041811846691E-2</v>
      </c>
      <c r="E42">
        <v>2.0615623509049018E-2</v>
      </c>
      <c r="F42">
        <v>9.6399816971891164E-2</v>
      </c>
      <c r="G42">
        <v>7.2590011614401859E-2</v>
      </c>
      <c r="H42">
        <v>3.1939698394301292E-3</v>
      </c>
      <c r="I42">
        <v>0.20710572475302869</v>
      </c>
      <c r="J42">
        <v>6.0408435735622212E-2</v>
      </c>
      <c r="K42">
        <v>1.073041455320389E-2</v>
      </c>
      <c r="L42">
        <v>2.6804741337053396E-2</v>
      </c>
      <c r="M42">
        <v>7.3196483065870857E-2</v>
      </c>
      <c r="N42">
        <v>3.5965650061278331E-2</v>
      </c>
      <c r="O42">
        <v>0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>
        <v>0.34127940436857479</v>
      </c>
      <c r="AE42">
        <v>5.3317688184706807E-2</v>
      </c>
      <c r="AF42">
        <v>1.2403259922392145E-2</v>
      </c>
      <c r="AG42">
        <v>7.8229143879720194E-3</v>
      </c>
      <c r="AH42">
        <v>0.13857451106556673</v>
      </c>
      <c r="AI42">
        <v>0.12016174102600254</v>
      </c>
      <c r="AJ42">
        <v>8.9992897819345143E-3</v>
      </c>
      <c r="AK42">
        <v>0.37486949576400391</v>
      </c>
      <c r="AL42">
        <v>5.0180058878029912E-2</v>
      </c>
      <c r="AM42">
        <v>1.137199600594817E-2</v>
      </c>
      <c r="AN42">
        <v>4.5820475663690538E-3</v>
      </c>
      <c r="AO42">
        <v>0.14694242845261873</v>
      </c>
      <c r="AP42">
        <v>0.14958255837191639</v>
      </c>
      <c r="AQ42">
        <v>1.2210406489121708E-2</v>
      </c>
      <c r="AR42">
        <v>0.42731959077994452</v>
      </c>
      <c r="AS42">
        <v>4.5732479381334679E-2</v>
      </c>
      <c r="AT42">
        <v>8.854584012191101E-3</v>
      </c>
      <c r="AU42">
        <v>1.5791021794006735E-3</v>
      </c>
      <c r="AV42">
        <v>0.17375591366160442</v>
      </c>
      <c r="AW42">
        <v>0.17413081492286006</v>
      </c>
      <c r="AX42">
        <v>2.326669662255362E-2</v>
      </c>
      <c r="AY42">
        <v>0.45050257293650942</v>
      </c>
      <c r="AZ42">
        <v>4.5153229329397845E-2</v>
      </c>
      <c r="BA42">
        <v>8.0225213468532088E-3</v>
      </c>
      <c r="BB42">
        <v>1.096415641874978E-3</v>
      </c>
      <c r="BC42">
        <v>0.18596050383076762</v>
      </c>
      <c r="BD42">
        <v>0.18100610151885013</v>
      </c>
      <c r="BE42">
        <v>2.9263801268765627E-2</v>
      </c>
      <c r="BF42">
        <v>0.5169300403054542</v>
      </c>
      <c r="BG42">
        <v>4.7311342312834924E-2</v>
      </c>
      <c r="BH42">
        <v>6.3183980590586332E-3</v>
      </c>
      <c r="BI42">
        <v>5.2328068481597215E-4</v>
      </c>
      <c r="BJ42">
        <v>0.21675828815002685</v>
      </c>
      <c r="BK42">
        <v>0.20269063295560213</v>
      </c>
      <c r="BL42">
        <v>4.3328098143115633E-2</v>
      </c>
      <c r="BM42">
        <v>0.55774898641110116</v>
      </c>
      <c r="BN42">
        <v>5.3292053643697344E-2</v>
      </c>
      <c r="BO42">
        <v>3.6581643449090876E-3</v>
      </c>
      <c r="BP42">
        <v>1.7848475655380473E-4</v>
      </c>
      <c r="BQ42">
        <v>0.2113675383468086</v>
      </c>
      <c r="BR42">
        <v>0.22943065211494448</v>
      </c>
      <c r="BS42">
        <v>5.9822093204187868E-2</v>
      </c>
      <c r="BT42"/>
      <c r="BU42"/>
      <c r="BV42"/>
      <c r="BW42"/>
      <c r="BX42"/>
      <c r="BY42"/>
      <c r="BZ42"/>
      <c r="CA42">
        <v>0.28953517312542215</v>
      </c>
      <c r="CB42">
        <v>6.2111052339102565E-2</v>
      </c>
      <c r="CC42">
        <v>1.5156784084548668E-2</v>
      </c>
      <c r="CD42">
        <v>1.6904677340205305E-2</v>
      </c>
      <c r="CE42">
        <v>0.11512307024162569</v>
      </c>
      <c r="CF42">
        <v>8.0239589119939961E-2</v>
      </c>
      <c r="CG42">
        <v>0</v>
      </c>
      <c r="CH42">
        <v>0.32856155799357356</v>
      </c>
      <c r="CI42">
        <v>5.4752294930845199E-2</v>
      </c>
      <c r="CJ42">
        <v>1.3900055429515744E-2</v>
      </c>
      <c r="CK42">
        <v>7.6692106895875981E-3</v>
      </c>
      <c r="CL42">
        <v>0.11937744046396707</v>
      </c>
      <c r="CM42">
        <v>0.13201831527459879</v>
      </c>
      <c r="CN42">
        <v>8.4424120505918157E-4</v>
      </c>
      <c r="CO42">
        <v>0.36595904734538615</v>
      </c>
      <c r="CP42">
        <v>4.7299827174348767E-2</v>
      </c>
      <c r="CQ42">
        <v>1.1091959926859372E-2</v>
      </c>
      <c r="CR42">
        <v>2.8863506920022682E-3</v>
      </c>
      <c r="CS42">
        <v>0.14069603190636207</v>
      </c>
      <c r="CT42">
        <v>0.15696318128377915</v>
      </c>
      <c r="CU42">
        <v>7.0216963620344632E-3</v>
      </c>
      <c r="CV42"/>
      <c r="CW42">
        <v>4.3256389617493007E-2</v>
      </c>
      <c r="CX42">
        <v>9.5048648277264898E-3</v>
      </c>
      <c r="CY42">
        <v>1.5993258220231292E-3</v>
      </c>
      <c r="CZ42">
        <v>0.15892693951352088</v>
      </c>
      <c r="DA42">
        <v>0.16254323167624413</v>
      </c>
      <c r="DB42"/>
      <c r="DC42">
        <v>0.4953998536352654</v>
      </c>
      <c r="DD42">
        <v>4.4181637542282624E-2</v>
      </c>
      <c r="DE42">
        <v>7.7046997579668054E-3</v>
      </c>
      <c r="DF42">
        <v>7.0360926350521245E-4</v>
      </c>
      <c r="DG42">
        <v>0.21957983588058522</v>
      </c>
      <c r="DH42">
        <v>0.18853501966121802</v>
      </c>
      <c r="DI42">
        <v>3.4695051529707553E-2</v>
      </c>
      <c r="DJ42"/>
      <c r="DK42"/>
      <c r="DL42"/>
      <c r="DM42"/>
      <c r="DN42"/>
      <c r="DO42"/>
      <c r="DP42"/>
    </row>
    <row r="43" spans="1:120" ht="15">
      <c r="A43">
        <v>1954</v>
      </c>
      <c r="B43">
        <v>0.24883855981416955</v>
      </c>
      <c r="C43">
        <v>5.5749128919860627E-2</v>
      </c>
      <c r="D43">
        <v>1.2195121951219513E-2</v>
      </c>
      <c r="E43">
        <v>2.3519163763066203E-2</v>
      </c>
      <c r="F43">
        <v>8.7688734030197446E-2</v>
      </c>
      <c r="G43">
        <v>6.6202090592334492E-2</v>
      </c>
      <c r="H43">
        <v>3.4843205574912892E-3</v>
      </c>
      <c r="I43">
        <v>0.19677633479321566</v>
      </c>
      <c r="J43">
        <v>5.8362342717880288E-2</v>
      </c>
      <c r="K43">
        <v>1.1478531037606793E-2</v>
      </c>
      <c r="L43">
        <v>3.0775292154677641E-2</v>
      </c>
      <c r="M43">
        <v>6.3403008776036315E-2</v>
      </c>
      <c r="N43">
        <v>3.275716010701462E-2</v>
      </c>
      <c r="O43">
        <v>0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>
        <v>0.32331662288558483</v>
      </c>
      <c r="AE43">
        <v>5.0600695147419265E-2</v>
      </c>
      <c r="AF43">
        <v>1.35427718587949E-2</v>
      </c>
      <c r="AG43">
        <v>8.822855923518752E-3</v>
      </c>
      <c r="AH43">
        <v>0.13104925645010101</v>
      </c>
      <c r="AI43">
        <v>0.10959570388994072</v>
      </c>
      <c r="AJ43">
        <v>9.7053396158101411E-3</v>
      </c>
      <c r="AK43">
        <v>0.35382936674366794</v>
      </c>
      <c r="AL43">
        <v>4.7854210647611313E-2</v>
      </c>
      <c r="AM43">
        <v>1.2684377169085636E-2</v>
      </c>
      <c r="AN43">
        <v>5.1928289919875945E-3</v>
      </c>
      <c r="AO43">
        <v>0.14123620318803001</v>
      </c>
      <c r="AP43">
        <v>0.13362941317914054</v>
      </c>
      <c r="AQ43">
        <v>1.3232333567812839E-2</v>
      </c>
      <c r="AR43">
        <v>0.40864260250320106</v>
      </c>
      <c r="AS43">
        <v>4.316179513287012E-2</v>
      </c>
      <c r="AT43">
        <v>1.0206122387988053E-2</v>
      </c>
      <c r="AU43">
        <v>1.7710891473041025E-3</v>
      </c>
      <c r="AV43">
        <v>0.16932289683416341</v>
      </c>
      <c r="AW43">
        <v>0.15938846609734872</v>
      </c>
      <c r="AX43">
        <v>2.4792232903526584E-2</v>
      </c>
      <c r="AY43">
        <v>0.43368477120988386</v>
      </c>
      <c r="AZ43">
        <v>4.2821782203946487E-2</v>
      </c>
      <c r="BA43">
        <v>9.441204403607014E-3</v>
      </c>
      <c r="BB43">
        <v>1.2356816058832561E-3</v>
      </c>
      <c r="BC43">
        <v>0.18372237836678462</v>
      </c>
      <c r="BD43">
        <v>0.16529255578019872</v>
      </c>
      <c r="BE43">
        <v>3.1171168849463752E-2</v>
      </c>
      <c r="BF43">
        <v>0.50013230508973094</v>
      </c>
      <c r="BG43">
        <v>4.4800040651563969E-2</v>
      </c>
      <c r="BH43">
        <v>7.6563145553898027E-3</v>
      </c>
      <c r="BI43">
        <v>5.8884810219096402E-4</v>
      </c>
      <c r="BJ43">
        <v>0.21576165201709319</v>
      </c>
      <c r="BK43">
        <v>0.18553044677981134</v>
      </c>
      <c r="BL43">
        <v>4.5795002983681693E-2</v>
      </c>
      <c r="BM43">
        <v>0.54265606157637025</v>
      </c>
      <c r="BN43">
        <v>5.0653547375992633E-2</v>
      </c>
      <c r="BO43">
        <v>5.04189110290353E-3</v>
      </c>
      <c r="BP43">
        <v>2.016062433771753E-4</v>
      </c>
      <c r="BQ43">
        <v>0.21800739377038753</v>
      </c>
      <c r="BR43">
        <v>0.20509757688053429</v>
      </c>
      <c r="BS43">
        <v>6.365404620317508E-2</v>
      </c>
      <c r="BT43"/>
      <c r="BU43"/>
      <c r="BV43"/>
      <c r="BW43"/>
      <c r="BX43"/>
      <c r="BY43"/>
      <c r="BZ43"/>
      <c r="CA43">
        <v>0.27321603786234094</v>
      </c>
      <c r="CB43">
        <v>5.8158306739841271E-2</v>
      </c>
      <c r="CC43">
        <v>1.5734100428986018E-2</v>
      </c>
      <c r="CD43">
        <v>1.8810710045074987E-2</v>
      </c>
      <c r="CE43">
        <v>0.10301751636627388</v>
      </c>
      <c r="CF43">
        <v>7.7495404282164754E-2</v>
      </c>
      <c r="CG43">
        <v>0</v>
      </c>
      <c r="CH43">
        <v>0.30379765423420657</v>
      </c>
      <c r="CI43">
        <v>5.2781474077068187E-2</v>
      </c>
      <c r="CJ43">
        <v>1.5181097283671872E-2</v>
      </c>
      <c r="CK43">
        <v>8.7858805368642504E-3</v>
      </c>
      <c r="CL43">
        <v>0.1117438386279801</v>
      </c>
      <c r="CM43">
        <v>0.11421147440846642</v>
      </c>
      <c r="CN43">
        <v>1.0938893001557553E-3</v>
      </c>
      <c r="CO43">
        <v>0.34283275439523742</v>
      </c>
      <c r="CP43">
        <v>4.4064939959441898E-2</v>
      </c>
      <c r="CQ43">
        <v>1.2197605993643943E-2</v>
      </c>
      <c r="CR43">
        <v>3.1954951500216752E-3</v>
      </c>
      <c r="CS43">
        <v>0.13100667689695494</v>
      </c>
      <c r="CT43">
        <v>0.14454979745915206</v>
      </c>
      <c r="CU43">
        <v>7.8182389360229032E-3</v>
      </c>
      <c r="CV43"/>
      <c r="CW43">
        <v>4.1077953714655321E-2</v>
      </c>
      <c r="CX43">
        <v>1.0982900784028977E-2</v>
      </c>
      <c r="CY43">
        <v>1.8048907501006621E-3</v>
      </c>
      <c r="CZ43">
        <v>0.15551830124072549</v>
      </c>
      <c r="DA43">
        <v>0.14791145597556826</v>
      </c>
      <c r="DB43"/>
      <c r="DC43">
        <v>0.47792940168156028</v>
      </c>
      <c r="DD43">
        <v>4.1754376780060255E-2</v>
      </c>
      <c r="DE43">
        <v>9.0052732375368646E-3</v>
      </c>
      <c r="DF43">
        <v>7.9021848230864937E-4</v>
      </c>
      <c r="DG43">
        <v>0.21459293107092098</v>
      </c>
      <c r="DH43">
        <v>0.17528573896240632</v>
      </c>
      <c r="DI43">
        <v>3.6500863148327206E-2</v>
      </c>
      <c r="DJ43"/>
      <c r="DK43"/>
      <c r="DL43"/>
      <c r="DM43"/>
      <c r="DN43"/>
      <c r="DO43"/>
      <c r="DP43"/>
    </row>
    <row r="44" spans="1:120" ht="15">
      <c r="A44">
        <v>1955</v>
      </c>
      <c r="B44">
        <v>0.25582628135206398</v>
      </c>
      <c r="C44">
        <v>5.5879240618797878E-2</v>
      </c>
      <c r="D44">
        <v>1.2447033898305085E-2</v>
      </c>
      <c r="E44">
        <v>2.4099577707633209E-2</v>
      </c>
      <c r="F44">
        <v>8.7129242481443145E-2</v>
      </c>
      <c r="G44">
        <v>7.2828389830508461E-2</v>
      </c>
      <c r="H44">
        <v>3.4427968153761725E-3</v>
      </c>
      <c r="I44">
        <v>0.20260662478220659</v>
      </c>
      <c r="J44">
        <v>5.9082997052870963E-2</v>
      </c>
      <c r="K44">
        <v>1.2069887820993559E-2</v>
      </c>
      <c r="L44">
        <v>3.1849830984365057E-2</v>
      </c>
      <c r="M44">
        <v>6.4459736706802523E-2</v>
      </c>
      <c r="N44">
        <v>3.5144172217174481E-2</v>
      </c>
      <c r="O44">
        <v>0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>
        <v>0.33225254491365036</v>
      </c>
      <c r="AE44">
        <v>4.9838583237675031E-2</v>
      </c>
      <c r="AF44">
        <v>1.3066666194509047E-2</v>
      </c>
      <c r="AG44">
        <v>8.8836929422608547E-3</v>
      </c>
      <c r="AH44">
        <v>0.12650827496172001</v>
      </c>
      <c r="AI44">
        <v>0.1245320752215973</v>
      </c>
      <c r="AJ44">
        <v>9.4232523558881141E-3</v>
      </c>
      <c r="AK44">
        <v>0.35763392830179791</v>
      </c>
      <c r="AL44">
        <v>4.6697987429523954E-2</v>
      </c>
      <c r="AM44">
        <v>1.1758303469146728E-2</v>
      </c>
      <c r="AN44">
        <v>5.1803269985194614E-3</v>
      </c>
      <c r="AO44">
        <v>0.13540152789968621</v>
      </c>
      <c r="AP44">
        <v>0.14586675201062876</v>
      </c>
      <c r="AQ44">
        <v>1.2729030494292786E-2</v>
      </c>
      <c r="AR44">
        <v>0.4094498274513077</v>
      </c>
      <c r="AS44">
        <v>4.1298694912777434E-2</v>
      </c>
      <c r="AT44">
        <v>8.2931530426064819E-3</v>
      </c>
      <c r="AU44">
        <v>1.7324168426403239E-3</v>
      </c>
      <c r="AV44">
        <v>0.15904898813284668</v>
      </c>
      <c r="AW44">
        <v>0.1758436504706043</v>
      </c>
      <c r="AX44">
        <v>2.3232924049832505E-2</v>
      </c>
      <c r="AY44">
        <v>0.43219255655040861</v>
      </c>
      <c r="AZ44">
        <v>4.0811235768997201E-2</v>
      </c>
      <c r="BA44">
        <v>6.9247835415582534E-3</v>
      </c>
      <c r="BB44">
        <v>1.2039175237801654E-3</v>
      </c>
      <c r="BC44">
        <v>0.17285907145089813</v>
      </c>
      <c r="BD44">
        <v>0.18145223964352744</v>
      </c>
      <c r="BE44">
        <v>2.8941308621647375E-2</v>
      </c>
      <c r="BF44">
        <v>0.48817062479465739</v>
      </c>
      <c r="BG44">
        <v>4.1163709507819418E-2</v>
      </c>
      <c r="BH44">
        <v>6.0913804839644982E-3</v>
      </c>
      <c r="BI44">
        <v>5.5311383704841456E-4</v>
      </c>
      <c r="BJ44">
        <v>0.19991961303912995</v>
      </c>
      <c r="BK44">
        <v>0.19971312064660721</v>
      </c>
      <c r="BL44">
        <v>4.0729687280087891E-2</v>
      </c>
      <c r="BM44">
        <v>0.50237407297534031</v>
      </c>
      <c r="BN44">
        <v>4.3521620212138609E-2</v>
      </c>
      <c r="BO44">
        <v>3.0894216407286977E-3</v>
      </c>
      <c r="BP44">
        <v>1.7708195729306147E-4</v>
      </c>
      <c r="BQ44">
        <v>0.1889972524700767</v>
      </c>
      <c r="BR44">
        <v>0.21348766207395756</v>
      </c>
      <c r="BS44">
        <v>5.3101034621145626E-2</v>
      </c>
      <c r="BT44"/>
      <c r="BU44"/>
      <c r="BV44"/>
      <c r="BW44"/>
      <c r="BX44"/>
      <c r="BY44"/>
      <c r="BZ44"/>
      <c r="CA44">
        <v>0.286758123823948</v>
      </c>
      <c r="CB44">
        <v>5.8791001298716603E-2</v>
      </c>
      <c r="CC44">
        <v>1.6654264017612205E-2</v>
      </c>
      <c r="CD44">
        <v>1.9439247051305033E-2</v>
      </c>
      <c r="CE44">
        <v>0.10115770296609256</v>
      </c>
      <c r="CF44">
        <v>9.0715908490221583E-2</v>
      </c>
      <c r="CG44">
        <v>0</v>
      </c>
      <c r="CH44">
        <v>0.30765961484193499</v>
      </c>
      <c r="CI44">
        <v>5.2603267453824147E-2</v>
      </c>
      <c r="CJ44">
        <v>1.5511400741103134E-2</v>
      </c>
      <c r="CK44">
        <v>8.951414067605943E-3</v>
      </c>
      <c r="CL44">
        <v>0.1095379944302451</v>
      </c>
      <c r="CM44">
        <v>0.11981475205212863</v>
      </c>
      <c r="CN44">
        <v>1.2407860970279799E-3</v>
      </c>
      <c r="CO44">
        <v>0.34784963759527054</v>
      </c>
      <c r="CP44">
        <v>4.261330444467324E-2</v>
      </c>
      <c r="CQ44">
        <v>1.1983696733534038E-2</v>
      </c>
      <c r="CR44">
        <v>3.1591143021099158E-3</v>
      </c>
      <c r="CS44">
        <v>0.12176098520987011</v>
      </c>
      <c r="CT44">
        <v>0.16051257276991551</v>
      </c>
      <c r="CU44">
        <v>7.8199641351677368E-3</v>
      </c>
      <c r="CV44"/>
      <c r="CW44">
        <v>4.0476152995584047E-2</v>
      </c>
      <c r="CX44">
        <v>7.7196108223904604E-3</v>
      </c>
      <c r="CY44">
        <v>1.818094670246838E-3</v>
      </c>
      <c r="CZ44">
        <v>0.14731323972641619</v>
      </c>
      <c r="DA44">
        <v>0.16433275900663741</v>
      </c>
      <c r="DB44"/>
      <c r="DC44">
        <v>0.47998588594847696</v>
      </c>
      <c r="DD44">
        <v>3.9802848852984407E-2</v>
      </c>
      <c r="DE44">
        <v>7.8197619304504994E-3</v>
      </c>
      <c r="DF44">
        <v>7.7007758352583527E-4</v>
      </c>
      <c r="DG44">
        <v>0.20622605619610104</v>
      </c>
      <c r="DH44">
        <v>0.19178052526547382</v>
      </c>
      <c r="DI44">
        <v>3.3586616119941334E-2</v>
      </c>
      <c r="DJ44"/>
      <c r="DK44"/>
      <c r="DL44"/>
      <c r="DM44"/>
      <c r="DN44"/>
      <c r="DO44"/>
      <c r="DP44"/>
    </row>
    <row r="45" spans="1:120" ht="15">
      <c r="A45">
        <v>1956</v>
      </c>
      <c r="B45">
        <v>0.25866799700673482</v>
      </c>
      <c r="C45">
        <v>5.6622599151908204E-2</v>
      </c>
      <c r="D45">
        <v>1.2970815664754302E-2</v>
      </c>
      <c r="E45">
        <v>2.4943876278373658E-2</v>
      </c>
      <c r="F45">
        <v>9.1294587178847586E-2</v>
      </c>
      <c r="G45">
        <v>6.8845098528311305E-2</v>
      </c>
      <c r="H45">
        <v>3.9910202045397858E-3</v>
      </c>
      <c r="I45">
        <v>0.20460573971180362</v>
      </c>
      <c r="J45">
        <v>5.914583534875513E-2</v>
      </c>
      <c r="K45">
        <v>1.2447080451261985E-2</v>
      </c>
      <c r="L45">
        <v>3.2567467654285011E-2</v>
      </c>
      <c r="M45">
        <v>6.818364334411392E-2</v>
      </c>
      <c r="N45">
        <v>3.2261712913387572E-2</v>
      </c>
      <c r="O45">
        <v>0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>
        <v>0.34190369171405199</v>
      </c>
      <c r="AE45">
        <v>5.1597418997931882E-2</v>
      </c>
      <c r="AF45">
        <v>1.3864284557363741E-2</v>
      </c>
      <c r="AG45">
        <v>9.3944429773976067E-3</v>
      </c>
      <c r="AH45">
        <v>0.13281303912098474</v>
      </c>
      <c r="AI45">
        <v>0.12307367999471447</v>
      </c>
      <c r="AJ45">
        <v>1.1160826065659556E-2</v>
      </c>
      <c r="AK45">
        <v>0.3694404081213688</v>
      </c>
      <c r="AL45">
        <v>4.8466961535288809E-2</v>
      </c>
      <c r="AM45">
        <v>1.2540997212955006E-2</v>
      </c>
      <c r="AN45">
        <v>5.491866992550859E-3</v>
      </c>
      <c r="AO45">
        <v>0.14137826243333526</v>
      </c>
      <c r="AP45">
        <v>0.14644843243947922</v>
      </c>
      <c r="AQ45">
        <v>1.5113887507759686E-2</v>
      </c>
      <c r="AR45">
        <v>0.42879381491930552</v>
      </c>
      <c r="AS45">
        <v>4.4161697219715169E-2</v>
      </c>
      <c r="AT45">
        <v>9.7653570425599266E-3</v>
      </c>
      <c r="AU45">
        <v>1.8922435399975697E-3</v>
      </c>
      <c r="AV45">
        <v>0.16874634215647333</v>
      </c>
      <c r="AW45">
        <v>0.17599247910081781</v>
      </c>
      <c r="AX45">
        <v>2.8235695859741752E-2</v>
      </c>
      <c r="AY45">
        <v>0.46571207590962188</v>
      </c>
      <c r="AZ45">
        <v>4.3617865926143917E-2</v>
      </c>
      <c r="BA45">
        <v>8.7080232162840242E-3</v>
      </c>
      <c r="BB45">
        <v>1.3143063599581231E-3</v>
      </c>
      <c r="BC45">
        <v>0.19148829947017509</v>
      </c>
      <c r="BD45">
        <v>0.18561774550973467</v>
      </c>
      <c r="BE45">
        <v>3.4965835427326064E-2</v>
      </c>
      <c r="BF45">
        <v>0.51298182775490042</v>
      </c>
      <c r="BG45">
        <v>4.4803614752428216E-2</v>
      </c>
      <c r="BH45">
        <v>6.3437666902024931E-3</v>
      </c>
      <c r="BI45">
        <v>6.1493367780240124E-4</v>
      </c>
      <c r="BJ45">
        <v>0.20486649643180249</v>
      </c>
      <c r="BK45">
        <v>0.20657110205156259</v>
      </c>
      <c r="BL45">
        <v>4.9781914151102197E-2</v>
      </c>
      <c r="BM45">
        <v>0.53631045332162663</v>
      </c>
      <c r="BN45">
        <v>4.8581049863519798E-2</v>
      </c>
      <c r="BO45">
        <v>3.3160366092687583E-3</v>
      </c>
      <c r="BP45">
        <v>2.0190699282203022E-4</v>
      </c>
      <c r="BQ45">
        <v>0.19589405299243234</v>
      </c>
      <c r="BR45">
        <v>0.22154498495329417</v>
      </c>
      <c r="BS45">
        <v>6.6772421910289509E-2</v>
      </c>
      <c r="BT45"/>
      <c r="BU45"/>
      <c r="BV45"/>
      <c r="BW45"/>
      <c r="BX45"/>
      <c r="BY45"/>
      <c r="BZ45"/>
      <c r="CA45">
        <v>0.28763869350980276</v>
      </c>
      <c r="CB45">
        <v>6.0435781721820181E-2</v>
      </c>
      <c r="CC45">
        <v>1.7463313134432192E-2</v>
      </c>
      <c r="CD45">
        <v>2.0411641501248256E-2</v>
      </c>
      <c r="CE45">
        <v>0.10863052412524263</v>
      </c>
      <c r="CF45">
        <v>8.0697433027059479E-2</v>
      </c>
      <c r="CG45">
        <v>0</v>
      </c>
      <c r="CH45">
        <v>0.3125250238165308</v>
      </c>
      <c r="CI45">
        <v>5.2894829127810086E-2</v>
      </c>
      <c r="CJ45">
        <v>1.5353692816512832E-2</v>
      </c>
      <c r="CK45">
        <v>9.1940603458517817E-3</v>
      </c>
      <c r="CL45">
        <v>0.11323083232571182</v>
      </c>
      <c r="CM45">
        <v>0.12023319478450908</v>
      </c>
      <c r="CN45">
        <v>1.6184144161352069E-3</v>
      </c>
      <c r="CO45">
        <v>0.32861436896974677</v>
      </c>
      <c r="CP45">
        <v>4.5631220860996906E-2</v>
      </c>
      <c r="CQ45">
        <v>1.2613025692259538E-2</v>
      </c>
      <c r="CR45">
        <v>3.4553927771815087E-3</v>
      </c>
      <c r="CS45">
        <v>0.10722399823946299</v>
      </c>
      <c r="CT45">
        <v>0.14966164613984076</v>
      </c>
      <c r="CU45">
        <v>1.0029085260005064E-2</v>
      </c>
      <c r="CV45"/>
      <c r="CW45">
        <v>4.2534667527121046E-2</v>
      </c>
      <c r="CX45">
        <v>1.0854276533460527E-2</v>
      </c>
      <c r="CY45">
        <v>1.9515312637567114E-3</v>
      </c>
      <c r="CZ45">
        <v>0.17929485478415894</v>
      </c>
      <c r="DA45">
        <v>0.16656337942545138</v>
      </c>
      <c r="DB45"/>
      <c r="DC45">
        <v>0.50013726384252311</v>
      </c>
      <c r="DD45">
        <v>4.2707723080858503E-2</v>
      </c>
      <c r="DE45">
        <v>8.0206714097885972E-3</v>
      </c>
      <c r="DF45">
        <v>8.4399903092170997E-4</v>
      </c>
      <c r="DG45">
        <v>0.20984626460320915</v>
      </c>
      <c r="DH45">
        <v>0.19836654089664646</v>
      </c>
      <c r="DI45">
        <v>4.035206482109871E-2</v>
      </c>
      <c r="DJ45"/>
      <c r="DK45"/>
      <c r="DL45"/>
      <c r="DM45"/>
      <c r="DN45"/>
      <c r="DO45"/>
      <c r="DP45"/>
    </row>
    <row r="46" spans="1:120" ht="15">
      <c r="A46">
        <v>1957</v>
      </c>
      <c r="B46">
        <v>0.25989465561252717</v>
      </c>
      <c r="C46">
        <v>5.7224470147061134E-2</v>
      </c>
      <c r="D46">
        <v>1.3590844062947067E-2</v>
      </c>
      <c r="E46">
        <v>2.7181623319854038E-2</v>
      </c>
      <c r="F46">
        <v>9.2751328696694918E-2</v>
      </c>
      <c r="G46">
        <v>6.4854554124940386E-2</v>
      </c>
      <c r="H46">
        <v>4.291835261029585E-3</v>
      </c>
      <c r="I46">
        <v>0.20828132938361413</v>
      </c>
      <c r="J46">
        <v>5.9776914515788031E-2</v>
      </c>
      <c r="K46">
        <v>1.3254598611192676E-2</v>
      </c>
      <c r="L46">
        <v>3.549055425810127E-2</v>
      </c>
      <c r="M46">
        <v>7.071931470806507E-2</v>
      </c>
      <c r="N46">
        <v>2.9039947290467077E-2</v>
      </c>
      <c r="O46">
        <v>0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>
        <v>0.3434574043585199</v>
      </c>
      <c r="AE46">
        <v>5.2141786006949756E-2</v>
      </c>
      <c r="AF46">
        <v>1.404900757057807E-2</v>
      </c>
      <c r="AG46">
        <v>1.0236427774066885E-2</v>
      </c>
      <c r="AH46">
        <v>0.13232619745365082</v>
      </c>
      <c r="AI46">
        <v>0.12270287592666507</v>
      </c>
      <c r="AJ46">
        <v>1.2001109626609248E-2</v>
      </c>
      <c r="AK46">
        <v>0.36913627203311805</v>
      </c>
      <c r="AL46">
        <v>4.8919144261733424E-2</v>
      </c>
      <c r="AM46">
        <v>1.2807045049400022E-2</v>
      </c>
      <c r="AN46">
        <v>5.9768524513134262E-3</v>
      </c>
      <c r="AO46">
        <v>0.13903244543646542</v>
      </c>
      <c r="AP46">
        <v>0.14616862237335387</v>
      </c>
      <c r="AQ46">
        <v>1.6232162460851924E-2</v>
      </c>
      <c r="AR46">
        <v>0.42157566723418011</v>
      </c>
      <c r="AS46">
        <v>4.5384393844802327E-2</v>
      </c>
      <c r="AT46">
        <v>1.0016732257192596E-2</v>
      </c>
      <c r="AU46">
        <v>2.0968013213752755E-3</v>
      </c>
      <c r="AV46">
        <v>0.16599617374540279</v>
      </c>
      <c r="AW46">
        <v>0.16740833103434152</v>
      </c>
      <c r="AX46">
        <v>3.0673235031065626E-2</v>
      </c>
      <c r="AY46">
        <v>0.4562350622915653</v>
      </c>
      <c r="AZ46">
        <v>4.4942937385317024E-2</v>
      </c>
      <c r="BA46">
        <v>8.8062518801920644E-3</v>
      </c>
      <c r="BB46">
        <v>1.4602025978082737E-3</v>
      </c>
      <c r="BC46">
        <v>0.18655834820419967</v>
      </c>
      <c r="BD46">
        <v>0.17659228135935362</v>
      </c>
      <c r="BE46">
        <v>3.7875040864694641E-2</v>
      </c>
      <c r="BF46">
        <v>0.50500254327361815</v>
      </c>
      <c r="BG46">
        <v>4.6679678772481061E-2</v>
      </c>
      <c r="BH46">
        <v>6.5600457296904188E-3</v>
      </c>
      <c r="BI46">
        <v>6.9081625789488071E-4</v>
      </c>
      <c r="BJ46">
        <v>0.20027914630339447</v>
      </c>
      <c r="BK46">
        <v>0.19663899541420723</v>
      </c>
      <c r="BL46">
        <v>5.4153860795950054E-2</v>
      </c>
      <c r="BM46">
        <v>0.5345068750041041</v>
      </c>
      <c r="BN46">
        <v>5.2103422042849061E-2</v>
      </c>
      <c r="BO46">
        <v>4.0993572428660099E-3</v>
      </c>
      <c r="BP46">
        <v>2.3349101828599054E-4</v>
      </c>
      <c r="BQ46">
        <v>0.19155249535859539</v>
      </c>
      <c r="BR46">
        <v>0.21150145675825643</v>
      </c>
      <c r="BS46">
        <v>7.5016652583251159E-2</v>
      </c>
      <c r="BT46"/>
      <c r="BU46"/>
      <c r="BV46"/>
      <c r="BW46"/>
      <c r="BX46"/>
      <c r="BY46"/>
      <c r="BZ46"/>
      <c r="CA46">
        <v>0.28451621112409531</v>
      </c>
      <c r="CB46">
        <v>6.1282627905521782E-2</v>
      </c>
      <c r="CC46">
        <v>1.7525890442096168E-2</v>
      </c>
      <c r="CD46">
        <v>2.2317247776337285E-2</v>
      </c>
      <c r="CE46">
        <v>0.11330435575656148</v>
      </c>
      <c r="CF46">
        <v>7.0086089243578578E-2</v>
      </c>
      <c r="CG46">
        <v>0</v>
      </c>
      <c r="CH46">
        <v>0.31767004611227129</v>
      </c>
      <c r="CI46">
        <v>5.2425208086267473E-2</v>
      </c>
      <c r="CJ46">
        <v>1.5554837884505089E-2</v>
      </c>
      <c r="CK46">
        <v>9.8254796655911723E-3</v>
      </c>
      <c r="CL46">
        <v>0.11228757326641453</v>
      </c>
      <c r="CM46">
        <v>0.12566864365508079</v>
      </c>
      <c r="CN46">
        <v>1.9083035544122228E-3</v>
      </c>
      <c r="CO46">
        <v>0.32858980931458431</v>
      </c>
      <c r="CP46">
        <v>4.6565454484775719E-2</v>
      </c>
      <c r="CQ46">
        <v>1.3256615059414369E-2</v>
      </c>
      <c r="CR46">
        <v>3.8020571933059374E-3</v>
      </c>
      <c r="CS46">
        <v>0.11090541042791056</v>
      </c>
      <c r="CT46">
        <v>0.14268232037884002</v>
      </c>
      <c r="CU46">
        <v>1.1377951770337702E-2</v>
      </c>
      <c r="CV46"/>
      <c r="CW46">
        <v>4.3390539205331626E-2</v>
      </c>
      <c r="CX46">
        <v>1.0809850779819061E-2</v>
      </c>
      <c r="CY46">
        <v>2.1465795346329542E-3</v>
      </c>
      <c r="CZ46">
        <v>0.17431372569642209</v>
      </c>
      <c r="DA46">
        <v>0.15885980928163337</v>
      </c>
      <c r="DB46"/>
      <c r="DC46">
        <v>0.48944266216746324</v>
      </c>
      <c r="DD46">
        <v>4.3801696356248428E-2</v>
      </c>
      <c r="DE46">
        <v>7.8622208851658291E-3</v>
      </c>
      <c r="DF46">
        <v>9.3335299830636577E-4</v>
      </c>
      <c r="DG46">
        <v>0.20491074753887467</v>
      </c>
      <c r="DH46">
        <v>0.18885354596520149</v>
      </c>
      <c r="DI46">
        <v>4.3081098423666489E-2</v>
      </c>
      <c r="DJ46"/>
      <c r="DK46"/>
      <c r="DL46"/>
      <c r="DM46"/>
      <c r="DN46"/>
      <c r="DO46"/>
      <c r="DP46"/>
    </row>
    <row r="47" spans="1:120" ht="15">
      <c r="A47">
        <v>1958</v>
      </c>
      <c r="B47">
        <v>0.25355788543679064</v>
      </c>
      <c r="C47">
        <v>5.6688807932995952E-2</v>
      </c>
      <c r="D47">
        <v>1.4705882352941176E-2</v>
      </c>
      <c r="E47">
        <v>2.6802658144052482E-2</v>
      </c>
      <c r="F47">
        <v>9.1555982686763335E-2</v>
      </c>
      <c r="G47">
        <v>5.9772296015180262E-2</v>
      </c>
      <c r="H47">
        <v>4.032258304857453E-3</v>
      </c>
      <c r="I47">
        <v>0.2045076818596829</v>
      </c>
      <c r="J47">
        <v>5.9164000458374416E-2</v>
      </c>
      <c r="K47">
        <v>1.4414198494460089E-2</v>
      </c>
      <c r="L47">
        <v>3.496421257725936E-2</v>
      </c>
      <c r="M47">
        <v>6.899560574112866E-2</v>
      </c>
      <c r="N47">
        <v>2.6969664588460365E-2</v>
      </c>
      <c r="O47">
        <v>0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>
        <v>0.3324793694647466</v>
      </c>
      <c r="AE47">
        <v>5.173787186699462E-2</v>
      </c>
      <c r="AF47">
        <v>1.5034564606798223E-2</v>
      </c>
      <c r="AG47">
        <v>1.0110159738182446E-2</v>
      </c>
      <c r="AH47">
        <v>0.13218321207076603</v>
      </c>
      <c r="AI47">
        <v>0.11211992435332502</v>
      </c>
      <c r="AJ47">
        <v>1.1293636828680313E-2</v>
      </c>
      <c r="AK47">
        <v>0.35911368325002829</v>
      </c>
      <c r="AL47">
        <v>4.9341643403173499E-2</v>
      </c>
      <c r="AM47">
        <v>1.3899502938764154E-2</v>
      </c>
      <c r="AN47">
        <v>6.0005937664072998E-3</v>
      </c>
      <c r="AO47">
        <v>0.1392198258489051</v>
      </c>
      <c r="AP47">
        <v>0.13512464021939971</v>
      </c>
      <c r="AQ47">
        <v>1.5527477073378496E-2</v>
      </c>
      <c r="AR47">
        <v>0.41982747510495133</v>
      </c>
      <c r="AS47">
        <v>4.746248656921908E-2</v>
      </c>
      <c r="AT47">
        <v>1.1286162978562164E-2</v>
      </c>
      <c r="AU47">
        <v>2.1826704178916369E-3</v>
      </c>
      <c r="AV47">
        <v>0.17015409175442861</v>
      </c>
      <c r="AW47">
        <v>0.15869605524568448</v>
      </c>
      <c r="AX47">
        <v>3.0046008139165335E-2</v>
      </c>
      <c r="AY47">
        <v>0.45989475234985094</v>
      </c>
      <c r="AZ47">
        <v>4.7665514641494017E-2</v>
      </c>
      <c r="BA47">
        <v>1.009231523874766E-2</v>
      </c>
      <c r="BB47">
        <v>1.5414977047679584E-3</v>
      </c>
      <c r="BC47">
        <v>0.19382550538154411</v>
      </c>
      <c r="BD47">
        <v>0.16925020717155728</v>
      </c>
      <c r="BE47">
        <v>3.7519712211739935E-2</v>
      </c>
      <c r="BF47">
        <v>0.5178597112945913</v>
      </c>
      <c r="BG47">
        <v>5.0693018486246244E-2</v>
      </c>
      <c r="BH47">
        <v>7.7563312318721083E-3</v>
      </c>
      <c r="BI47">
        <v>7.4674061958537354E-4</v>
      </c>
      <c r="BJ47">
        <v>0.21207583247775363</v>
      </c>
      <c r="BK47">
        <v>0.19232259484872666</v>
      </c>
      <c r="BL47">
        <v>5.426519363040723E-2</v>
      </c>
      <c r="BM47">
        <v>0.55085428003015235</v>
      </c>
      <c r="BN47">
        <v>5.7321457014874726E-2</v>
      </c>
      <c r="BO47">
        <v>4.8966549929523014E-3</v>
      </c>
      <c r="BP47">
        <v>2.5568666891851642E-4</v>
      </c>
      <c r="BQ47">
        <v>0.20338797773807762</v>
      </c>
      <c r="BR47">
        <v>0.21085976172084997</v>
      </c>
      <c r="BS47">
        <v>7.4132741894479159E-2</v>
      </c>
      <c r="BT47"/>
      <c r="BU47"/>
      <c r="BV47"/>
      <c r="BW47"/>
      <c r="BX47"/>
      <c r="BY47"/>
      <c r="BZ47"/>
      <c r="CA47">
        <v>0.27470349182202974</v>
      </c>
      <c r="CB47">
        <v>5.8129760818631283E-2</v>
      </c>
      <c r="CC47">
        <v>1.8041656758803894E-2</v>
      </c>
      <c r="CD47">
        <v>2.107117353333399E-2</v>
      </c>
      <c r="CE47">
        <v>0.11341326424065933</v>
      </c>
      <c r="CF47">
        <v>6.404763647060123E-2</v>
      </c>
      <c r="CG47">
        <v>0</v>
      </c>
      <c r="CH47">
        <v>0.30449325563569146</v>
      </c>
      <c r="CI47">
        <v>5.107814654602752E-2</v>
      </c>
      <c r="CJ47">
        <v>1.6307510564261662E-2</v>
      </c>
      <c r="CK47">
        <v>9.52874403584234E-3</v>
      </c>
      <c r="CL47">
        <v>0.11063395565317714</v>
      </c>
      <c r="CM47">
        <v>0.11483376872745973</v>
      </c>
      <c r="CN47">
        <v>2.1111301089230994E-3</v>
      </c>
      <c r="CO47">
        <v>0.31820789545020739</v>
      </c>
      <c r="CP47">
        <v>4.694371580508571E-2</v>
      </c>
      <c r="CQ47">
        <v>1.4329699791389513E-2</v>
      </c>
      <c r="CR47">
        <v>3.8152165675882804E-3</v>
      </c>
      <c r="CS47">
        <v>0.10986972148633595</v>
      </c>
      <c r="CT47">
        <v>0.13223693617231763</v>
      </c>
      <c r="CU47">
        <v>1.1012605627490277E-2</v>
      </c>
      <c r="CV47"/>
      <c r="CW47">
        <v>4.5078255568222168E-2</v>
      </c>
      <c r="CX47">
        <v>1.2087260810185222E-2</v>
      </c>
      <c r="CY47">
        <v>2.2197597477185316E-3</v>
      </c>
      <c r="CZ47">
        <v>0.17824475244923471</v>
      </c>
      <c r="DA47">
        <v>0.14985305766595364</v>
      </c>
      <c r="DB47"/>
      <c r="DC47">
        <v>0.50070675884773819</v>
      </c>
      <c r="DD47">
        <v>4.7244600075365163E-2</v>
      </c>
      <c r="DE47">
        <v>9.2399977667770063E-3</v>
      </c>
      <c r="DF47">
        <v>1.002060877390451E-3</v>
      </c>
      <c r="DG47">
        <v>0.21659653969209611</v>
      </c>
      <c r="DH47">
        <v>0.18269640438343882</v>
      </c>
      <c r="DI47">
        <v>4.3927156052670627E-2</v>
      </c>
      <c r="DJ47"/>
      <c r="DK47"/>
      <c r="DL47"/>
      <c r="DM47"/>
      <c r="DN47"/>
      <c r="DO47"/>
      <c r="DP47"/>
    </row>
    <row r="48" spans="1:120" ht="15">
      <c r="A48">
        <v>1959</v>
      </c>
      <c r="B48">
        <v>0.26588337684943431</v>
      </c>
      <c r="C48">
        <v>5.8311575282854654E-2</v>
      </c>
      <c r="D48">
        <v>1.4360313315926894E-2</v>
      </c>
      <c r="E48">
        <v>3.0243690165361183E-2</v>
      </c>
      <c r="F48">
        <v>9.2036553524804179E-2</v>
      </c>
      <c r="G48">
        <v>6.7014795474325498E-2</v>
      </c>
      <c r="H48">
        <v>3.9164490861618795E-3</v>
      </c>
      <c r="I48">
        <v>0.21532101613221</v>
      </c>
      <c r="J48">
        <v>6.1295839972903152E-2</v>
      </c>
      <c r="K48">
        <v>1.4277204584918823E-2</v>
      </c>
      <c r="L48">
        <v>3.9737147166863003E-2</v>
      </c>
      <c r="M48">
        <v>7.0282683000841839E-2</v>
      </c>
      <c r="N48">
        <v>2.9728141406683187E-2</v>
      </c>
      <c r="O48">
        <v>0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>
        <v>0.34702924193715268</v>
      </c>
      <c r="AE48">
        <v>5.2542449122724093E-2</v>
      </c>
      <c r="AF48">
        <v>1.4272797521947978E-2</v>
      </c>
      <c r="AG48">
        <v>1.1263133520166224E-2</v>
      </c>
      <c r="AH48">
        <v>0.13043693270956208</v>
      </c>
      <c r="AI48">
        <v>0.12768408358578473</v>
      </c>
      <c r="AJ48">
        <v>1.0829845476967534E-2</v>
      </c>
      <c r="AK48">
        <v>0.3724334865434884</v>
      </c>
      <c r="AL48">
        <v>4.9731034439792314E-2</v>
      </c>
      <c r="AM48">
        <v>1.3021805062947289E-2</v>
      </c>
      <c r="AN48">
        <v>6.6344904437030091E-3</v>
      </c>
      <c r="AO48">
        <v>0.13485924473062247</v>
      </c>
      <c r="AP48">
        <v>0.15340939478602558</v>
      </c>
      <c r="AQ48">
        <v>1.4777517080397743E-2</v>
      </c>
      <c r="AR48">
        <v>0.42456049499255888</v>
      </c>
      <c r="AS48">
        <v>4.6600986498978279E-2</v>
      </c>
      <c r="AT48">
        <v>1.0144307443059287E-2</v>
      </c>
      <c r="AU48">
        <v>2.3508896786121536E-3</v>
      </c>
      <c r="AV48">
        <v>0.16348388420083787</v>
      </c>
      <c r="AW48">
        <v>0.17447341415408377</v>
      </c>
      <c r="AX48">
        <v>2.7507013016987575E-2</v>
      </c>
      <c r="AY48">
        <v>0.45233122970754597</v>
      </c>
      <c r="AZ48">
        <v>4.6055369080551835E-2</v>
      </c>
      <c r="BA48">
        <v>8.9961908645598762E-3</v>
      </c>
      <c r="BB48">
        <v>1.6338731152858855E-3</v>
      </c>
      <c r="BC48">
        <v>0.17814766536281032</v>
      </c>
      <c r="BD48">
        <v>0.18379321122480413</v>
      </c>
      <c r="BE48">
        <v>3.3704920059533891E-2</v>
      </c>
      <c r="BF48">
        <v>0.49541899522404786</v>
      </c>
      <c r="BG48">
        <v>4.8267245593854445E-2</v>
      </c>
      <c r="BH48">
        <v>6.3948971230814323E-3</v>
      </c>
      <c r="BI48">
        <v>7.7996228666715815E-4</v>
      </c>
      <c r="BJ48">
        <v>0.18825628717011608</v>
      </c>
      <c r="BK48">
        <v>0.20429007267251909</v>
      </c>
      <c r="BL48">
        <v>4.7430530377809671E-2</v>
      </c>
      <c r="BM48">
        <v>0.51524704235845931</v>
      </c>
      <c r="BN48">
        <v>5.3210062785292368E-2</v>
      </c>
      <c r="BO48">
        <v>3.71913516530324E-3</v>
      </c>
      <c r="BP48">
        <v>2.6036589706492352E-4</v>
      </c>
      <c r="BQ48">
        <v>0.18029242362740511</v>
      </c>
      <c r="BR48">
        <v>0.21641290022513468</v>
      </c>
      <c r="BS48">
        <v>6.1352154658258995E-2</v>
      </c>
      <c r="BT48"/>
      <c r="BU48"/>
      <c r="BV48"/>
      <c r="BW48"/>
      <c r="BX48"/>
      <c r="BY48"/>
      <c r="BZ48"/>
      <c r="CA48">
        <v>0.28836608171009848</v>
      </c>
      <c r="CB48">
        <v>6.0255169141457218E-2</v>
      </c>
      <c r="CC48">
        <v>1.7711036319613471E-2</v>
      </c>
      <c r="CD48">
        <v>2.3959842636013657E-2</v>
      </c>
      <c r="CE48">
        <v>0.11830498237270909</v>
      </c>
      <c r="CF48">
        <v>6.8135051240305042E-2</v>
      </c>
      <c r="CG48">
        <v>0</v>
      </c>
      <c r="CH48">
        <v>0.32125160328368579</v>
      </c>
      <c r="CI48">
        <v>5.2774791020586201E-2</v>
      </c>
      <c r="CJ48">
        <v>1.5833578331829024E-2</v>
      </c>
      <c r="CK48">
        <v>1.0800068675646139E-2</v>
      </c>
      <c r="CL48">
        <v>0.10702378505171607</v>
      </c>
      <c r="CM48">
        <v>0.13242040753258305</v>
      </c>
      <c r="CN48">
        <v>2.3989726713253153E-3</v>
      </c>
      <c r="CO48">
        <v>0.34947435858319775</v>
      </c>
      <c r="CP48">
        <v>4.8071903412939335E-2</v>
      </c>
      <c r="CQ48">
        <v>1.3263136816374343E-2</v>
      </c>
      <c r="CR48">
        <v>4.2858060589700724E-3</v>
      </c>
      <c r="CS48">
        <v>0.12390492404411167</v>
      </c>
      <c r="CT48">
        <v>0.14917032433218419</v>
      </c>
      <c r="CU48">
        <v>1.0778263918618124E-2</v>
      </c>
      <c r="CV48"/>
      <c r="CW48">
        <v>4.4112091503198177E-2</v>
      </c>
      <c r="CX48">
        <v>1.1283840416778495E-2</v>
      </c>
      <c r="CY48">
        <v>2.3828460454279271E-3</v>
      </c>
      <c r="CZ48">
        <v>0.1692782310688547</v>
      </c>
      <c r="DA48">
        <v>0.16603940633158321</v>
      </c>
      <c r="DB48"/>
      <c r="DC48">
        <v>0.48478367435619457</v>
      </c>
      <c r="DD48">
        <v>4.5593985242640682E-2</v>
      </c>
      <c r="DE48">
        <v>7.8415391618584136E-3</v>
      </c>
      <c r="DF48">
        <v>1.0608377057904309E-3</v>
      </c>
      <c r="DG48">
        <v>0.19256449322256852</v>
      </c>
      <c r="DH48">
        <v>0.19782346062798697</v>
      </c>
      <c r="DI48">
        <v>3.9899358395349582E-2</v>
      </c>
      <c r="DJ48"/>
      <c r="DK48"/>
      <c r="DL48"/>
      <c r="DM48"/>
      <c r="DN48"/>
      <c r="DO48"/>
      <c r="DP48"/>
    </row>
    <row r="49" spans="1:120" ht="15">
      <c r="A49">
        <v>1960</v>
      </c>
      <c r="B49">
        <v>0.27374315642108943</v>
      </c>
      <c r="C49">
        <v>5.9998500037499063E-2</v>
      </c>
      <c r="D49">
        <v>1.5207953134504971E-2</v>
      </c>
      <c r="E49">
        <v>3.4374140646483836E-2</v>
      </c>
      <c r="F49">
        <v>9.583093755989433E-2</v>
      </c>
      <c r="G49">
        <v>6.3748406289842754E-2</v>
      </c>
      <c r="H49">
        <v>4.5832187528645121E-3</v>
      </c>
      <c r="I49">
        <v>0.22445650900118916</v>
      </c>
      <c r="J49">
        <v>6.2547949482452306E-2</v>
      </c>
      <c r="K49">
        <v>1.4935923974679409E-2</v>
      </c>
      <c r="L49">
        <v>4.4790943516561599E-2</v>
      </c>
      <c r="M49">
        <v>7.4528212961524815E-2</v>
      </c>
      <c r="N49">
        <v>2.7653479065971005E-2</v>
      </c>
      <c r="O49">
        <v>0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>
        <v>0.35576051710098583</v>
      </c>
      <c r="AE49">
        <v>5.4869484789745619E-2</v>
      </c>
      <c r="AF49">
        <v>1.5474544075399325E-2</v>
      </c>
      <c r="AG49">
        <v>1.2992455939415819E-2</v>
      </c>
      <c r="AH49">
        <v>0.13431426538278171</v>
      </c>
      <c r="AI49">
        <v>0.12524697298549872</v>
      </c>
      <c r="AJ49">
        <v>1.2862793928144661E-2</v>
      </c>
      <c r="AK49">
        <v>0.37992909122706631</v>
      </c>
      <c r="AL49">
        <v>5.2477449349871322E-2</v>
      </c>
      <c r="AM49">
        <v>1.4534800331700995E-2</v>
      </c>
      <c r="AN49">
        <v>7.7332891392758131E-3</v>
      </c>
      <c r="AO49">
        <v>0.13758145563460658</v>
      </c>
      <c r="AP49">
        <v>0.14986677071665766</v>
      </c>
      <c r="AQ49">
        <v>1.7735326054953916E-2</v>
      </c>
      <c r="AR49">
        <v>0.43197902475472977</v>
      </c>
      <c r="AS49">
        <v>4.9756563195306885E-2</v>
      </c>
      <c r="AT49">
        <v>1.2023336691815892E-2</v>
      </c>
      <c r="AU49">
        <v>2.7726749837353247E-3</v>
      </c>
      <c r="AV49">
        <v>0.16393859854760259</v>
      </c>
      <c r="AW49">
        <v>0.17050815722332943</v>
      </c>
      <c r="AX49">
        <v>3.297969411293962E-2</v>
      </c>
      <c r="AY49">
        <v>0.4640953227224266</v>
      </c>
      <c r="AZ49">
        <v>4.9606504892223416E-2</v>
      </c>
      <c r="BA49">
        <v>1.0863287095044166E-2</v>
      </c>
      <c r="BB49">
        <v>1.9439636466484138E-3</v>
      </c>
      <c r="BC49">
        <v>0.180042730649456</v>
      </c>
      <c r="BD49">
        <v>0.18099362579578865</v>
      </c>
      <c r="BE49">
        <v>4.0645210643266011E-2</v>
      </c>
      <c r="BF49">
        <v>0.50443411746639488</v>
      </c>
      <c r="BG49">
        <v>5.0236088735182309E-2</v>
      </c>
      <c r="BH49">
        <v>8.1690932422266889E-3</v>
      </c>
      <c r="BI49">
        <v>8.9670245089618224E-4</v>
      </c>
      <c r="BJ49">
        <v>0.18942944036005857</v>
      </c>
      <c r="BK49">
        <v>0.2011642551635798</v>
      </c>
      <c r="BL49">
        <v>5.4538537514451327E-2</v>
      </c>
      <c r="BM49">
        <v>0.51103113097349129</v>
      </c>
      <c r="BN49">
        <v>5.176546619058054E-2</v>
      </c>
      <c r="BO49">
        <v>4.0577072434142165E-3</v>
      </c>
      <c r="BP49">
        <v>2.7979626176806102E-4</v>
      </c>
      <c r="BQ49">
        <v>0.17392276017139022</v>
      </c>
      <c r="BR49">
        <v>0.21713424274552406</v>
      </c>
      <c r="BS49">
        <v>6.3871158360814168E-2</v>
      </c>
      <c r="BT49"/>
      <c r="BU49"/>
      <c r="BV49"/>
      <c r="BW49"/>
      <c r="BX49"/>
      <c r="BY49"/>
      <c r="BZ49"/>
      <c r="CA49">
        <v>0.29856816408053838</v>
      </c>
      <c r="CB49">
        <v>6.1184144699350455E-2</v>
      </c>
      <c r="CC49">
        <v>1.7976207245577799E-2</v>
      </c>
      <c r="CD49">
        <v>2.687447537789478E-2</v>
      </c>
      <c r="CE49">
        <v>0.12568934637977736</v>
      </c>
      <c r="CF49">
        <v>6.6843990377937978E-2</v>
      </c>
      <c r="CG49">
        <v>0</v>
      </c>
      <c r="CH49">
        <v>0.32996611309735163</v>
      </c>
      <c r="CI49">
        <v>5.5062965383257501E-2</v>
      </c>
      <c r="CJ49">
        <v>1.6905199817640371E-2</v>
      </c>
      <c r="CK49">
        <v>1.2447182048089636E-2</v>
      </c>
      <c r="CL49">
        <v>0.1125356784152174</v>
      </c>
      <c r="CM49">
        <v>0.1297656655405299</v>
      </c>
      <c r="CN49">
        <v>3.2494218926168322E-3</v>
      </c>
      <c r="CO49">
        <v>0.34809448198710358</v>
      </c>
      <c r="CP49">
        <v>5.0146989847882725E-2</v>
      </c>
      <c r="CQ49">
        <v>1.5047334490010758E-2</v>
      </c>
      <c r="CR49">
        <v>4.9385279408086461E-3</v>
      </c>
      <c r="CS49">
        <v>0.12184162039400134</v>
      </c>
      <c r="CT49">
        <v>0.14317834518483868</v>
      </c>
      <c r="CU49">
        <v>1.2941664129561433E-2</v>
      </c>
      <c r="CV49"/>
      <c r="CW49">
        <v>4.9013938837909429E-2</v>
      </c>
      <c r="CX49">
        <v>1.3377258063147908E-2</v>
      </c>
      <c r="CY49">
        <v>2.9246196175204313E-3</v>
      </c>
      <c r="CZ49">
        <v>0.17125015706565222</v>
      </c>
      <c r="DA49">
        <v>0.16214315063321319</v>
      </c>
      <c r="DB49"/>
      <c r="DC49">
        <v>0.5004396200314063</v>
      </c>
      <c r="DD49">
        <v>4.9316918079358625E-2</v>
      </c>
      <c r="DE49">
        <v>1.0636224577995949E-2</v>
      </c>
      <c r="DF49">
        <v>1.2675023474089291E-3</v>
      </c>
      <c r="DG49">
        <v>0.19875625837454783</v>
      </c>
      <c r="DH49">
        <v>0.1915374796747801</v>
      </c>
      <c r="DI49">
        <v>4.8925236977314851E-2</v>
      </c>
      <c r="DJ49"/>
      <c r="DK49"/>
      <c r="DL49"/>
      <c r="DM49"/>
      <c r="DN49"/>
      <c r="DO49"/>
      <c r="DP49"/>
    </row>
    <row r="50" spans="1:120" ht="15">
      <c r="A50">
        <v>1961</v>
      </c>
      <c r="B50">
        <v>0.27170195253437246</v>
      </c>
      <c r="C50">
        <v>5.9774430573629328E-2</v>
      </c>
      <c r="D50">
        <v>1.6100855760483666E-2</v>
      </c>
      <c r="E50">
        <v>3.4214320530360214E-2</v>
      </c>
      <c r="F50">
        <v>9.5196315358002256E-2</v>
      </c>
      <c r="G50">
        <v>6.1384512586843992E-2</v>
      </c>
      <c r="H50">
        <v>5.0315177250529735E-3</v>
      </c>
      <c r="I50">
        <v>0.22276990841660693</v>
      </c>
      <c r="J50">
        <v>6.2509517131897716E-2</v>
      </c>
      <c r="K50">
        <v>1.585945013821137E-2</v>
      </c>
      <c r="L50">
        <v>4.4722316820431395E-2</v>
      </c>
      <c r="M50">
        <v>7.3053835409551779E-2</v>
      </c>
      <c r="N50">
        <v>2.6624788916514666E-2</v>
      </c>
      <c r="O50">
        <v>0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>
        <v>0.35276385913413111</v>
      </c>
      <c r="AE50">
        <v>5.4358000650584638E-2</v>
      </c>
      <c r="AF50">
        <v>1.6297785589905151E-2</v>
      </c>
      <c r="AG50">
        <v>1.2859523028591295E-2</v>
      </c>
      <c r="AH50">
        <v>0.13484816273021744</v>
      </c>
      <c r="AI50">
        <v>0.12035863603907321</v>
      </c>
      <c r="AJ50">
        <v>1.404175109575939E-2</v>
      </c>
      <c r="AK50">
        <v>0.37819976696828495</v>
      </c>
      <c r="AL50">
        <v>5.1943301983872078E-2</v>
      </c>
      <c r="AM50">
        <v>1.5101215321863261E-2</v>
      </c>
      <c r="AN50">
        <v>7.6475460289783595E-3</v>
      </c>
      <c r="AO50">
        <v>0.14293592148944942</v>
      </c>
      <c r="AP50">
        <v>0.14122764425985648</v>
      </c>
      <c r="AQ50">
        <v>1.9344137884265381E-2</v>
      </c>
      <c r="AR50">
        <v>0.44022547962168823</v>
      </c>
      <c r="AS50">
        <v>5.0120247899251437E-2</v>
      </c>
      <c r="AT50">
        <v>1.2436593919824131E-2</v>
      </c>
      <c r="AU50">
        <v>2.7903765600837899E-3</v>
      </c>
      <c r="AV50">
        <v>0.17076033209513189</v>
      </c>
      <c r="AW50">
        <v>0.167981389267568</v>
      </c>
      <c r="AX50">
        <v>3.6136539879828955E-2</v>
      </c>
      <c r="AY50">
        <v>0.47412180644563212</v>
      </c>
      <c r="AZ50">
        <v>5.0357971021483032E-2</v>
      </c>
      <c r="BA50">
        <v>1.1021792407761435E-2</v>
      </c>
      <c r="BB50">
        <v>1.9715997258282695E-3</v>
      </c>
      <c r="BC50">
        <v>0.18623132225479505</v>
      </c>
      <c r="BD50">
        <v>0.17979373212949626</v>
      </c>
      <c r="BE50">
        <v>4.4745388906268044E-2</v>
      </c>
      <c r="BF50">
        <v>0.51488700986552915</v>
      </c>
      <c r="BG50">
        <v>5.0368800608291721E-2</v>
      </c>
      <c r="BH50">
        <v>7.7041698560035609E-3</v>
      </c>
      <c r="BI50">
        <v>8.9824573333040214E-4</v>
      </c>
      <c r="BJ50">
        <v>0.19655404107828692</v>
      </c>
      <c r="BK50">
        <v>0.20088069282791016</v>
      </c>
      <c r="BL50">
        <v>5.8481059761706422E-2</v>
      </c>
      <c r="BM50">
        <v>0.51726270513059991</v>
      </c>
      <c r="BN50">
        <v>5.1010920802013374E-2</v>
      </c>
      <c r="BO50">
        <v>3.9573126506388745E-3</v>
      </c>
      <c r="BP50">
        <v>2.7546470237854476E-4</v>
      </c>
      <c r="BQ50">
        <v>0.18087979572538709</v>
      </c>
      <c r="BR50">
        <v>0.21614128523365844</v>
      </c>
      <c r="BS50">
        <v>6.4997926016523558E-2</v>
      </c>
      <c r="BT50"/>
      <c r="BU50"/>
      <c r="BV50"/>
      <c r="BW50"/>
      <c r="BX50"/>
      <c r="BY50"/>
      <c r="BZ50"/>
      <c r="CA50">
        <v>0.28950832541998772</v>
      </c>
      <c r="CB50">
        <v>6.0752617521196851E-2</v>
      </c>
      <c r="CC50">
        <v>1.9461499123147107E-2</v>
      </c>
      <c r="CD50">
        <v>2.6660427651567214E-2</v>
      </c>
      <c r="CE50">
        <v>0.11343020512933831</v>
      </c>
      <c r="CF50">
        <v>6.9203575994738253E-2</v>
      </c>
      <c r="CG50">
        <v>0</v>
      </c>
      <c r="CH50">
        <v>0.32149782864059639</v>
      </c>
      <c r="CI50">
        <v>5.3617953962917006E-2</v>
      </c>
      <c r="CJ50">
        <v>1.7546756097416287E-2</v>
      </c>
      <c r="CK50">
        <v>1.2109402036343263E-2</v>
      </c>
      <c r="CL50">
        <v>0.11737656230502812</v>
      </c>
      <c r="CM50">
        <v>0.11692842968166184</v>
      </c>
      <c r="CN50">
        <v>3.9187245572298518E-3</v>
      </c>
      <c r="CO50">
        <v>0.35386461824466314</v>
      </c>
      <c r="CP50">
        <v>4.9514018177624727E-2</v>
      </c>
      <c r="CQ50">
        <v>1.6031751282545359E-2</v>
      </c>
      <c r="CR50">
        <v>4.8717145507417283E-3</v>
      </c>
      <c r="CS50">
        <v>0.13142476497970138</v>
      </c>
      <c r="CT50">
        <v>0.13777414777991734</v>
      </c>
      <c r="CU50">
        <v>1.4248221474132574E-2</v>
      </c>
      <c r="CV50"/>
      <c r="CW50">
        <v>5.0344670037519614E-2</v>
      </c>
      <c r="CX50">
        <v>1.4207224570848515E-2</v>
      </c>
      <c r="CY50">
        <v>3.001264689492935E-3</v>
      </c>
      <c r="CZ50">
        <v>0.17632563012515351</v>
      </c>
      <c r="DA50">
        <v>0.1594098383425866</v>
      </c>
      <c r="DB50"/>
      <c r="DC50">
        <v>0.51343327320586329</v>
      </c>
      <c r="DD50">
        <v>4.9972376924685903E-2</v>
      </c>
      <c r="DE50">
        <v>1.0019118073003536E-2</v>
      </c>
      <c r="DF50">
        <v>1.2831690213616362E-3</v>
      </c>
      <c r="DG50">
        <v>0.20624824962298532</v>
      </c>
      <c r="DH50">
        <v>0.19145985177510047</v>
      </c>
      <c r="DI50">
        <v>5.4450507788726447E-2</v>
      </c>
      <c r="DJ50"/>
      <c r="DK50"/>
      <c r="DL50"/>
      <c r="DM50"/>
      <c r="DN50"/>
      <c r="DO50"/>
      <c r="DP50"/>
    </row>
    <row r="51" spans="1:120" ht="15">
      <c r="A51">
        <v>1962</v>
      </c>
      <c r="B51">
        <v>0.27241882681846619</v>
      </c>
      <c r="C51">
        <v>5.9419039636850357E-2</v>
      </c>
      <c r="D51">
        <v>1.6256151720881462E-2</v>
      </c>
      <c r="E51">
        <v>3.5688795149326324E-2</v>
      </c>
      <c r="F51">
        <v>9.6228949725627899E-2</v>
      </c>
      <c r="G51">
        <v>5.9979595243930817E-2</v>
      </c>
      <c r="H51">
        <v>4.8581603914499283E-3</v>
      </c>
      <c r="I51">
        <v>0.23894424736499786</v>
      </c>
      <c r="J51">
        <v>6.2508270144462585E-2</v>
      </c>
      <c r="K51">
        <v>1.6140831634402275E-2</v>
      </c>
      <c r="L51">
        <v>4.7996539622545242E-2</v>
      </c>
      <c r="M51">
        <v>8.6214594542980194E-2</v>
      </c>
      <c r="N51">
        <v>2.5976594537496567E-2</v>
      </c>
      <c r="O51">
        <v>1.2411506031639874E-4</v>
      </c>
      <c r="P51">
        <v>0.19193442165851593</v>
      </c>
      <c r="Q51">
        <v>5.7051818817853928E-2</v>
      </c>
      <c r="R51">
        <v>1.5291210263967514E-2</v>
      </c>
      <c r="S51">
        <v>5.0504669547080994E-2</v>
      </c>
      <c r="T51">
        <v>5.1110342144966125E-2</v>
      </c>
      <c r="U51">
        <v>1.7972562462091446E-2</v>
      </c>
      <c r="V51">
        <v>3.8279931686702184E-6</v>
      </c>
      <c r="W51">
        <v>0.25959369540214539</v>
      </c>
      <c r="X51">
        <v>6.4905069768428802E-2</v>
      </c>
      <c r="Y51">
        <v>1.6514033079147339E-2</v>
      </c>
      <c r="Z51">
        <v>4.6894825994968414E-2</v>
      </c>
      <c r="AA51">
        <v>0.10163442045450211</v>
      </c>
      <c r="AB51">
        <v>2.949243038892746E-2</v>
      </c>
      <c r="AC51">
        <v>1.7695213318802416E-4</v>
      </c>
      <c r="AD51">
        <v>0.33169180154800415</v>
      </c>
      <c r="AE51">
        <v>5.3948976099491119E-2</v>
      </c>
      <c r="AF51">
        <v>1.6460349783301353E-2</v>
      </c>
      <c r="AG51">
        <v>1.3895641081035137E-2</v>
      </c>
      <c r="AH51">
        <v>0.11396121978759766</v>
      </c>
      <c r="AI51">
        <v>0.12018822133541107</v>
      </c>
      <c r="AJ51">
        <v>1.3240667060017586E-2</v>
      </c>
      <c r="AK51">
        <v>0.34892523288726807</v>
      </c>
      <c r="AL51">
        <v>5.1554877310991287E-2</v>
      </c>
      <c r="AM51">
        <v>1.532120443880558E-2</v>
      </c>
      <c r="AN51">
        <v>8.2337195053696632E-3</v>
      </c>
      <c r="AO51">
        <v>0.11660392582416534</v>
      </c>
      <c r="AP51">
        <v>0.13941118121147156</v>
      </c>
      <c r="AQ51">
        <v>1.7804818227887154E-2</v>
      </c>
      <c r="AR51">
        <v>0.39265713095664978</v>
      </c>
      <c r="AS51">
        <v>4.9539186060428619E-2</v>
      </c>
      <c r="AT51">
        <v>1.2837297283113003E-2</v>
      </c>
      <c r="AU51">
        <v>2.9990188777446747E-3</v>
      </c>
      <c r="AV51">
        <v>0.13214932382106781</v>
      </c>
      <c r="AW51">
        <v>0.16324998438358307</v>
      </c>
      <c r="AX51">
        <v>3.1891681253910065E-2</v>
      </c>
      <c r="AY51">
        <v>0.41067463159561157</v>
      </c>
      <c r="AZ51">
        <v>4.9224797636270523E-2</v>
      </c>
      <c r="BA51">
        <v>1.1580037884414196E-2</v>
      </c>
      <c r="BB51">
        <v>2.0902287214994431E-3</v>
      </c>
      <c r="BC51">
        <v>0.13632836937904358</v>
      </c>
      <c r="BD51">
        <v>0.17283514142036438</v>
      </c>
      <c r="BE51">
        <v>3.8629010319709778E-2</v>
      </c>
      <c r="BF51">
        <v>0.43564328551292419</v>
      </c>
      <c r="BG51">
        <v>4.9068707972764969E-2</v>
      </c>
      <c r="BH51">
        <v>8.3230100572109222E-3</v>
      </c>
      <c r="BI51">
        <v>9.5030717784538865E-4</v>
      </c>
      <c r="BJ51">
        <v>0.13560120761394501</v>
      </c>
      <c r="BK51">
        <v>0.19033902883529663</v>
      </c>
      <c r="BL51">
        <v>5.1387641578912735E-2</v>
      </c>
      <c r="BM51">
        <v>0.44104942679405212</v>
      </c>
      <c r="BN51">
        <v>4.957936704158783E-2</v>
      </c>
      <c r="BO51">
        <v>4.7656744718551636E-3</v>
      </c>
      <c r="BP51">
        <v>2.9162821010686457E-4</v>
      </c>
      <c r="BQ51">
        <v>0.12921547889709473</v>
      </c>
      <c r="BR51">
        <v>0.19994761049747467</v>
      </c>
      <c r="BS51">
        <v>5.7319585233926773E-2</v>
      </c>
      <c r="BT51">
        <v>0.44274377822875977</v>
      </c>
      <c r="BU51">
        <v>4.998350515961647E-2</v>
      </c>
      <c r="BV51">
        <v>2.2054600995033979E-3</v>
      </c>
      <c r="BW51">
        <v>9.6996802312787622E-5</v>
      </c>
      <c r="BX51">
        <v>0.13095691800117493</v>
      </c>
      <c r="BY51">
        <v>0.20262150466442108</v>
      </c>
      <c r="BZ51">
        <v>5.6879386305809021E-2</v>
      </c>
      <c r="CA51">
        <v>0.28605619072914124</v>
      </c>
      <c r="CB51">
        <v>6.0288760811090469E-2</v>
      </c>
      <c r="CC51">
        <v>1.9476909190416336E-2</v>
      </c>
      <c r="CD51">
        <v>2.8888920322060585E-2</v>
      </c>
      <c r="CE51">
        <v>0.10696309804916382</v>
      </c>
      <c r="CF51">
        <v>6.9284103810787201E-2</v>
      </c>
      <c r="CG51">
        <v>1.1543846921995282E-3</v>
      </c>
      <c r="CH51">
        <v>0.30856642127037048</v>
      </c>
      <c r="CI51">
        <v>5.3415093570947647E-2</v>
      </c>
      <c r="CJ51">
        <v>1.7613524571061134E-2</v>
      </c>
      <c r="CK51">
        <v>1.3064661994576454E-2</v>
      </c>
      <c r="CL51">
        <v>0.10225755721330643</v>
      </c>
      <c r="CM51">
        <v>0.11741108447313309</v>
      </c>
      <c r="CN51">
        <v>4.8044905997812748E-3</v>
      </c>
      <c r="CO51">
        <v>0.34546586871147156</v>
      </c>
      <c r="CP51">
        <v>5.0362627953290939E-2</v>
      </c>
      <c r="CQ51">
        <v>1.6130298376083374E-2</v>
      </c>
      <c r="CR51">
        <v>5.3793126717209816E-3</v>
      </c>
      <c r="CS51">
        <v>0.12120363861322403</v>
      </c>
      <c r="CT51">
        <v>0.13814465701580048</v>
      </c>
      <c r="CU51">
        <v>1.4245348051190376E-2</v>
      </c>
      <c r="CV51">
        <v>0.38696250319480896</v>
      </c>
      <c r="CW51">
        <v>4.9373030662536621E-2</v>
      </c>
      <c r="CX51">
        <v>1.4673158526420593E-2</v>
      </c>
      <c r="CY51">
        <v>3.1727843452244997E-3</v>
      </c>
      <c r="CZ51">
        <v>0.13701893389225006</v>
      </c>
      <c r="DA51">
        <v>0.15621213614940643</v>
      </c>
      <c r="DB51">
        <v>2.6512445881962776E-2</v>
      </c>
      <c r="DC51">
        <v>0.43232271075248718</v>
      </c>
      <c r="DD51">
        <v>4.8755045980215073E-2</v>
      </c>
      <c r="DE51">
        <v>1.0508018545806408E-2</v>
      </c>
      <c r="DF51">
        <v>1.3548850547522306E-3</v>
      </c>
      <c r="DG51">
        <v>0.13952347636222839</v>
      </c>
      <c r="DH51">
        <v>0.18443718552589417</v>
      </c>
      <c r="DI51">
        <v>4.7744087874889374E-2</v>
      </c>
      <c r="DJ51">
        <v>0.44007742404937744</v>
      </c>
      <c r="DK51">
        <v>4.9347527325153351E-2</v>
      </c>
      <c r="DL51">
        <v>6.234379019588232E-3</v>
      </c>
      <c r="DM51">
        <v>4.0328138857148588E-4</v>
      </c>
      <c r="DN51">
        <v>0.12821647524833679</v>
      </c>
      <c r="DO51">
        <v>0.19841368496417999</v>
      </c>
      <c r="DP51">
        <v>5.7572111487388611E-2</v>
      </c>
    </row>
    <row r="52" spans="1:120" ht="15">
      <c r="A52">
        <v>1963</v>
      </c>
      <c r="B52">
        <v>0.27797584169319939</v>
      </c>
      <c r="C52">
        <v>6.0007483286150978E-2</v>
      </c>
      <c r="D52">
        <v>1.694328939844263E-2</v>
      </c>
      <c r="E52">
        <v>3.8298893744396358E-2</v>
      </c>
      <c r="F52">
        <v>9.6188465855742006E-2</v>
      </c>
      <c r="G52">
        <v>6.1419424069354529E-2</v>
      </c>
      <c r="H52">
        <v>5.1182853391128777E-3</v>
      </c>
      <c r="I52">
        <v>0.23660292476415634</v>
      </c>
      <c r="J52">
        <v>6.3329897820949554E-2</v>
      </c>
      <c r="K52">
        <v>1.6840082593262196E-2</v>
      </c>
      <c r="L52">
        <v>4.9366362392902374E-2</v>
      </c>
      <c r="M52">
        <v>8.0824017524719238E-2</v>
      </c>
      <c r="N52">
        <v>2.6126830838620663E-2</v>
      </c>
      <c r="O52">
        <v>1.2618368782568723E-4</v>
      </c>
      <c r="P52">
        <v>0.19651798158884048</v>
      </c>
      <c r="Q52">
        <v>5.937398225069046E-2</v>
      </c>
      <c r="R52">
        <v>1.584324799478054E-2</v>
      </c>
      <c r="S52">
        <v>5.4510008543729782E-2</v>
      </c>
      <c r="T52">
        <v>4.9111723899841309E-2</v>
      </c>
      <c r="U52">
        <v>1.7675325274467468E-2</v>
      </c>
      <c r="V52">
        <v>3.6960678926334367E-6</v>
      </c>
      <c r="W52">
        <v>0.25392339378595352</v>
      </c>
      <c r="X52">
        <v>6.5046306699514389E-2</v>
      </c>
      <c r="Y52">
        <v>1.7268042080104351E-2</v>
      </c>
      <c r="Z52">
        <v>4.7174341976642609E-2</v>
      </c>
      <c r="AA52">
        <v>9.4508644193410873E-2</v>
      </c>
      <c r="AB52">
        <v>2.9762158170342445E-2</v>
      </c>
      <c r="AC52">
        <v>1.7890757590066642E-4</v>
      </c>
      <c r="AD52">
        <v>0.32495369017124176</v>
      </c>
      <c r="AE52">
        <v>5.3215548396110535E-2</v>
      </c>
      <c r="AF52">
        <v>1.6622678376734257E-2</v>
      </c>
      <c r="AG52">
        <v>1.3503975700587034E-2</v>
      </c>
      <c r="AH52">
        <v>0.10850250720977783</v>
      </c>
      <c r="AI52">
        <v>0.11927128583192825</v>
      </c>
      <c r="AJ52">
        <v>1.384528586640954E-2</v>
      </c>
      <c r="AK52">
        <v>0.3421495258808136</v>
      </c>
      <c r="AL52">
        <v>5.0789713859558105E-2</v>
      </c>
      <c r="AM52">
        <v>1.5318886376917362E-2</v>
      </c>
      <c r="AN52">
        <v>8.05318308994174E-3</v>
      </c>
      <c r="AO52">
        <v>0.11172577738761902</v>
      </c>
      <c r="AP52">
        <v>0.13772819191217422</v>
      </c>
      <c r="AQ52">
        <v>1.8544209189713001E-2</v>
      </c>
      <c r="AR52">
        <v>0.38534396886825562</v>
      </c>
      <c r="AS52">
        <v>4.8965875059366226E-2</v>
      </c>
      <c r="AT52">
        <v>1.2189959641546011E-2</v>
      </c>
      <c r="AU52">
        <v>2.9286246281117201E-3</v>
      </c>
      <c r="AV52">
        <v>0.12763495743274689</v>
      </c>
      <c r="AW52">
        <v>0.16078658401966095</v>
      </c>
      <c r="AX52">
        <v>3.2859690487384796E-2</v>
      </c>
      <c r="AY52">
        <v>0.4029630571603775</v>
      </c>
      <c r="AZ52">
        <v>4.8768883571028709E-2</v>
      </c>
      <c r="BA52">
        <v>1.0613891296088696E-2</v>
      </c>
      <c r="BB52">
        <v>2.0573679357767105E-3</v>
      </c>
      <c r="BC52">
        <v>0.13197445869445801</v>
      </c>
      <c r="BD52">
        <v>0.17001502215862274</v>
      </c>
      <c r="BE52">
        <v>3.9563316851854324E-2</v>
      </c>
      <c r="BF52">
        <v>0.42753253877162933</v>
      </c>
      <c r="BG52">
        <v>4.8859398812055588E-2</v>
      </c>
      <c r="BH52">
        <v>7.2237800341099501E-3</v>
      </c>
      <c r="BI52">
        <v>9.3812929117120802E-4</v>
      </c>
      <c r="BJ52">
        <v>0.13205291330814362</v>
      </c>
      <c r="BK52">
        <v>0.18683154135942459</v>
      </c>
      <c r="BL52">
        <v>5.1686989143490791E-2</v>
      </c>
      <c r="BM52">
        <v>0.43099837005138397</v>
      </c>
      <c r="BN52">
        <v>4.9293279647827148E-2</v>
      </c>
      <c r="BO52">
        <v>4.0425811894237995E-3</v>
      </c>
      <c r="BP52">
        <v>2.8582886443473399E-4</v>
      </c>
      <c r="BQ52">
        <v>0.12561121582984924</v>
      </c>
      <c r="BR52">
        <v>0.19625024497509003</v>
      </c>
      <c r="BS52">
        <v>5.5550171062350273E-2</v>
      </c>
      <c r="BT52">
        <v>0.4322926253080368</v>
      </c>
      <c r="BU52">
        <v>4.9629412591457367E-2</v>
      </c>
      <c r="BV52">
        <v>2.03783466713503E-3</v>
      </c>
      <c r="BW52">
        <v>8.806758705759421E-5</v>
      </c>
      <c r="BX52">
        <v>0.1264580599963665</v>
      </c>
      <c r="BY52">
        <v>0.19878373295068741</v>
      </c>
      <c r="BZ52">
        <v>5.5295515805482864E-2</v>
      </c>
      <c r="CA52">
        <v>0.27922149002552032</v>
      </c>
      <c r="CB52">
        <v>5.966746062040329E-2</v>
      </c>
      <c r="CC52">
        <v>2.0092018879950047E-2</v>
      </c>
      <c r="CD52">
        <v>2.7998051606118679E-2</v>
      </c>
      <c r="CE52">
        <v>9.9923525005578995E-2</v>
      </c>
      <c r="CF52">
        <v>7.0193558931350708E-2</v>
      </c>
      <c r="CG52">
        <v>1.3468700926750898E-3</v>
      </c>
      <c r="CH52">
        <v>0.30227112770080566</v>
      </c>
      <c r="CI52">
        <v>5.247347429394722E-2</v>
      </c>
      <c r="CJ52">
        <v>1.8207855522632599E-2</v>
      </c>
      <c r="CK52">
        <v>1.2784312479197979E-2</v>
      </c>
      <c r="CL52">
        <v>9.703773632645607E-2</v>
      </c>
      <c r="CM52">
        <v>0.11644016578793526</v>
      </c>
      <c r="CN52">
        <v>5.3275756072252989E-3</v>
      </c>
      <c r="CO52">
        <v>0.3386504203081131</v>
      </c>
      <c r="CP52">
        <v>4.9484359100461006E-2</v>
      </c>
      <c r="CQ52">
        <v>1.6378035768866539E-2</v>
      </c>
      <c r="CR52">
        <v>5.2370345219969749E-3</v>
      </c>
      <c r="CS52">
        <v>0.11612638831138611</v>
      </c>
      <c r="CT52">
        <v>0.1363343745470047</v>
      </c>
      <c r="CU52">
        <v>1.5090239234268665E-2</v>
      </c>
      <c r="CV52">
        <v>0.37907296419143677</v>
      </c>
      <c r="CW52">
        <v>4.8675151541829109E-2</v>
      </c>
      <c r="CX52">
        <v>1.3914596755057573E-2</v>
      </c>
      <c r="CY52">
        <v>3.1455998541787267E-3</v>
      </c>
      <c r="CZ52">
        <v>0.13187956809997559</v>
      </c>
      <c r="DA52">
        <v>0.15367306768894196</v>
      </c>
      <c r="DB52">
        <v>2.7784979902207851E-2</v>
      </c>
      <c r="DC52">
        <v>0.42538245022296906</v>
      </c>
      <c r="DD52">
        <v>4.8587910830974579E-2</v>
      </c>
      <c r="DE52">
        <v>9.2169176787137985E-3</v>
      </c>
      <c r="DF52">
        <v>1.3478071778081357E-3</v>
      </c>
      <c r="DG52">
        <v>0.13610027730464935</v>
      </c>
      <c r="DH52">
        <v>0.18091747909784317</v>
      </c>
      <c r="DI52">
        <v>4.9289068207144737E-2</v>
      </c>
      <c r="DJ52">
        <v>0.43024304509162903</v>
      </c>
      <c r="DK52">
        <v>4.9096599221229553E-2</v>
      </c>
      <c r="DL52">
        <v>5.2134513389319181E-3</v>
      </c>
      <c r="DM52">
        <v>4.0216320485342294E-4</v>
      </c>
      <c r="DN52">
        <v>0.12512610107660294</v>
      </c>
      <c r="DO52">
        <v>0.19476249068975449</v>
      </c>
      <c r="DP52">
        <v>5.5697252973914146E-2</v>
      </c>
    </row>
    <row r="53" spans="1:120" ht="15">
      <c r="A53">
        <v>1964</v>
      </c>
      <c r="B53">
        <v>0.26530948281288147</v>
      </c>
      <c r="C53">
        <v>5.9835944324731827E-2</v>
      </c>
      <c r="D53">
        <v>1.7260368913412094E-2</v>
      </c>
      <c r="E53">
        <v>3.6822117865085602E-2</v>
      </c>
      <c r="F53">
        <v>8.5644304752349854E-2</v>
      </c>
      <c r="G53">
        <v>6.0329098254442215E-2</v>
      </c>
      <c r="H53">
        <v>5.424687173217535E-3</v>
      </c>
      <c r="I53">
        <v>0.23426160216331482</v>
      </c>
      <c r="J53">
        <v>6.4151525497436523E-2</v>
      </c>
      <c r="K53">
        <v>1.7539333552122116E-2</v>
      </c>
      <c r="L53">
        <v>5.0736185163259506E-2</v>
      </c>
      <c r="M53">
        <v>7.5433440506458282E-2</v>
      </c>
      <c r="N53">
        <v>2.6277067139744759E-2</v>
      </c>
      <c r="O53">
        <v>1.2825231533497572E-4</v>
      </c>
      <c r="P53">
        <v>0.20110154151916504</v>
      </c>
      <c r="Q53">
        <v>6.1696145683526993E-2</v>
      </c>
      <c r="R53">
        <v>1.6395285725593567E-2</v>
      </c>
      <c r="S53">
        <v>5.8515347540378571E-2</v>
      </c>
      <c r="T53">
        <v>4.7113105654716492E-2</v>
      </c>
      <c r="U53">
        <v>1.7378088086843491E-2</v>
      </c>
      <c r="V53">
        <v>3.564142616596655E-6</v>
      </c>
      <c r="W53">
        <v>0.24825309216976166</v>
      </c>
      <c r="X53">
        <v>6.5187543630599976E-2</v>
      </c>
      <c r="Y53">
        <v>1.8022051081061363E-2</v>
      </c>
      <c r="Z53">
        <v>4.7453857958316803E-2</v>
      </c>
      <c r="AA53">
        <v>8.7382867932319641E-2</v>
      </c>
      <c r="AB53">
        <v>3.0031885951757431E-2</v>
      </c>
      <c r="AC53">
        <v>1.8086301861330867E-4</v>
      </c>
      <c r="AD53">
        <v>0.31821557879447937</v>
      </c>
      <c r="AE53">
        <v>5.248212069272995E-2</v>
      </c>
      <c r="AF53">
        <v>1.678500697016716E-2</v>
      </c>
      <c r="AG53">
        <v>1.3112310320138931E-2</v>
      </c>
      <c r="AH53">
        <v>0.10304379463195801</v>
      </c>
      <c r="AI53">
        <v>0.11835435032844543</v>
      </c>
      <c r="AJ53">
        <v>1.4449904672801495E-2</v>
      </c>
      <c r="AK53">
        <v>0.33537381887435913</v>
      </c>
      <c r="AL53">
        <v>5.0024550408124924E-2</v>
      </c>
      <c r="AM53">
        <v>1.5316568315029144E-2</v>
      </c>
      <c r="AN53">
        <v>7.8726466745138168E-3</v>
      </c>
      <c r="AO53">
        <v>0.10684762895107269</v>
      </c>
      <c r="AP53">
        <v>0.13604520261287689</v>
      </c>
      <c r="AQ53">
        <v>1.9283600151538849E-2</v>
      </c>
      <c r="AR53">
        <v>0.37803080677986145</v>
      </c>
      <c r="AS53">
        <v>4.8392564058303833E-2</v>
      </c>
      <c r="AT53">
        <v>1.1542621999979019E-2</v>
      </c>
      <c r="AU53">
        <v>2.8582303784787655E-3</v>
      </c>
      <c r="AV53">
        <v>0.12312059104442596</v>
      </c>
      <c r="AW53">
        <v>0.15832318365573883</v>
      </c>
      <c r="AX53">
        <v>3.3827699720859528E-2</v>
      </c>
      <c r="AY53">
        <v>0.39525148272514343</v>
      </c>
      <c r="AZ53">
        <v>4.8312969505786896E-2</v>
      </c>
      <c r="BA53">
        <v>9.647744707763195E-3</v>
      </c>
      <c r="BB53">
        <v>2.024507150053978E-3</v>
      </c>
      <c r="BC53">
        <v>0.12762054800987244</v>
      </c>
      <c r="BD53">
        <v>0.1671949028968811</v>
      </c>
      <c r="BE53">
        <v>4.0497623383998871E-2</v>
      </c>
      <c r="BF53">
        <v>0.41942179203033447</v>
      </c>
      <c r="BG53">
        <v>4.8650089651346207E-2</v>
      </c>
      <c r="BH53">
        <v>6.1245500110089779E-3</v>
      </c>
      <c r="BI53">
        <v>9.259514044970274E-4</v>
      </c>
      <c r="BJ53">
        <v>0.12850461900234222</v>
      </c>
      <c r="BK53">
        <v>0.18332405388355255</v>
      </c>
      <c r="BL53">
        <v>5.1986336708068848E-2</v>
      </c>
      <c r="BM53">
        <v>0.42094731330871582</v>
      </c>
      <c r="BN53">
        <v>4.9007192254066467E-2</v>
      </c>
      <c r="BO53">
        <v>3.3194879069924355E-3</v>
      </c>
      <c r="BP53">
        <v>2.800295187626034E-4</v>
      </c>
      <c r="BQ53">
        <v>0.12200695276260376</v>
      </c>
      <c r="BR53">
        <v>0.19255287945270538</v>
      </c>
      <c r="BS53">
        <v>5.3780756890773773E-2</v>
      </c>
      <c r="BT53">
        <v>0.42184147238731384</v>
      </c>
      <c r="BU53">
        <v>4.9275320023298264E-2</v>
      </c>
      <c r="BV53">
        <v>1.8702092347666621E-3</v>
      </c>
      <c r="BW53">
        <v>7.9138371802400798E-5</v>
      </c>
      <c r="BX53">
        <v>0.12195920199155807</v>
      </c>
      <c r="BY53">
        <v>0.19494596123695374</v>
      </c>
      <c r="BZ53">
        <v>5.3711645305156708E-2</v>
      </c>
      <c r="CA53">
        <v>0.27238678932189941</v>
      </c>
      <c r="CB53">
        <v>5.904616042971611E-2</v>
      </c>
      <c r="CC53">
        <v>2.0707128569483757E-2</v>
      </c>
      <c r="CD53">
        <v>2.7107182890176773E-2</v>
      </c>
      <c r="CE53">
        <v>9.2883951961994171E-2</v>
      </c>
      <c r="CF53">
        <v>7.1103014051914215E-2</v>
      </c>
      <c r="CG53">
        <v>1.5393554931506515E-3</v>
      </c>
      <c r="CH53">
        <v>0.29597583413124084</v>
      </c>
      <c r="CI53">
        <v>5.1531855016946793E-2</v>
      </c>
      <c r="CJ53">
        <v>1.8802186474204063E-2</v>
      </c>
      <c r="CK53">
        <v>1.2503962963819504E-2</v>
      </c>
      <c r="CL53">
        <v>9.1817915439605713E-2</v>
      </c>
      <c r="CM53">
        <v>0.11546924710273743</v>
      </c>
      <c r="CN53">
        <v>5.850660614669323E-3</v>
      </c>
      <c r="CO53">
        <v>0.33183497190475464</v>
      </c>
      <c r="CP53">
        <v>4.8606090247631073E-2</v>
      </c>
      <c r="CQ53">
        <v>1.6625773161649704E-2</v>
      </c>
      <c r="CR53">
        <v>5.0947563722729683E-3</v>
      </c>
      <c r="CS53">
        <v>0.11104913800954819</v>
      </c>
      <c r="CT53">
        <v>0.13452409207820892</v>
      </c>
      <c r="CU53">
        <v>1.5935130417346954E-2</v>
      </c>
      <c r="CV53">
        <v>0.37118342518806458</v>
      </c>
      <c r="CW53">
        <v>4.7977272421121597E-2</v>
      </c>
      <c r="CX53">
        <v>1.3156034983694553E-2</v>
      </c>
      <c r="CY53">
        <v>3.1184153631329536E-3</v>
      </c>
      <c r="CZ53">
        <v>0.12674020230770111</v>
      </c>
      <c r="DA53">
        <v>0.15113399922847748</v>
      </c>
      <c r="DB53">
        <v>2.9057513922452927E-2</v>
      </c>
      <c r="DC53">
        <v>0.41844218969345093</v>
      </c>
      <c r="DD53">
        <v>4.8420775681734085E-2</v>
      </c>
      <c r="DE53">
        <v>7.9258168116211891E-3</v>
      </c>
      <c r="DF53">
        <v>1.3407293008640409E-3</v>
      </c>
      <c r="DG53">
        <v>0.13267707824707031</v>
      </c>
      <c r="DH53">
        <v>0.17739777266979218</v>
      </c>
      <c r="DI53">
        <v>5.0834048539400101E-2</v>
      </c>
      <c r="DJ53">
        <v>0.42040866613388062</v>
      </c>
      <c r="DK53">
        <v>4.8845671117305756E-2</v>
      </c>
      <c r="DL53">
        <v>4.1925236582756042E-3</v>
      </c>
      <c r="DM53">
        <v>4.0104502113536E-4</v>
      </c>
      <c r="DN53">
        <v>0.12203572690486908</v>
      </c>
      <c r="DO53">
        <v>0.19111129641532898</v>
      </c>
      <c r="DP53">
        <v>5.3822394460439682E-2</v>
      </c>
    </row>
    <row r="54" spans="1:120" ht="15">
      <c r="A54">
        <v>1965</v>
      </c>
      <c r="B54">
        <v>0.2638190764514971</v>
      </c>
      <c r="C54">
        <v>5.7852403676505106E-2</v>
      </c>
      <c r="D54">
        <v>1.7416299536120648E-2</v>
      </c>
      <c r="E54">
        <v>3.5438383403932447E-2</v>
      </c>
      <c r="F54">
        <v>8.7384389846448821E-2</v>
      </c>
      <c r="G54">
        <v>6.027554100326972E-2</v>
      </c>
      <c r="H54">
        <v>5.4520589852203767E-3</v>
      </c>
      <c r="I54">
        <v>0.23842337727546692</v>
      </c>
      <c r="J54">
        <v>6.1168583109974861E-2</v>
      </c>
      <c r="K54">
        <v>1.745226327329874E-2</v>
      </c>
      <c r="L54">
        <v>5.4969346150755882E-2</v>
      </c>
      <c r="M54">
        <v>7.7978648245334625E-2</v>
      </c>
      <c r="N54">
        <v>2.6713814586400986E-2</v>
      </c>
      <c r="O54">
        <v>1.4663548790849745E-4</v>
      </c>
      <c r="P54">
        <v>0.20665505528450012</v>
      </c>
      <c r="Q54">
        <v>5.90785201638937E-2</v>
      </c>
      <c r="R54">
        <v>1.6642128117382526E-2</v>
      </c>
      <c r="S54">
        <v>6.269427016377449E-2</v>
      </c>
      <c r="T54">
        <v>5.1234841346740723E-2</v>
      </c>
      <c r="U54">
        <v>1.6997751779854298E-2</v>
      </c>
      <c r="V54">
        <v>7.5385966056273901E-6</v>
      </c>
      <c r="W54">
        <v>0.25214772671461105</v>
      </c>
      <c r="X54">
        <v>6.2068633735179901E-2</v>
      </c>
      <c r="Y54">
        <v>1.7799108289182186E-2</v>
      </c>
      <c r="Z54">
        <v>5.1629075780510902E-2</v>
      </c>
      <c r="AA54">
        <v>8.9528076350688934E-2</v>
      </c>
      <c r="AB54">
        <v>3.0924383550882339E-2</v>
      </c>
      <c r="AC54">
        <v>2.0694330305559561E-4</v>
      </c>
      <c r="AD54">
        <v>0.31958241760730743</v>
      </c>
      <c r="AE54">
        <v>4.9816014245152473E-2</v>
      </c>
      <c r="AF54">
        <v>1.6692977398633957E-2</v>
      </c>
      <c r="AG54">
        <v>1.4496916905045509E-2</v>
      </c>
      <c r="AH54">
        <v>0.10793650895357132</v>
      </c>
      <c r="AI54">
        <v>0.11612280085682869</v>
      </c>
      <c r="AJ54">
        <v>1.4545517507940531E-2</v>
      </c>
      <c r="AK54">
        <v>0.33671112358570099</v>
      </c>
      <c r="AL54">
        <v>4.7473426908254623E-2</v>
      </c>
      <c r="AM54">
        <v>1.523026404902339E-2</v>
      </c>
      <c r="AN54">
        <v>8.8013559579849243E-3</v>
      </c>
      <c r="AO54">
        <v>0.11304281651973724</v>
      </c>
      <c r="AP54">
        <v>0.13284505903720856</v>
      </c>
      <c r="AQ54">
        <v>1.9357199780642986E-2</v>
      </c>
      <c r="AR54">
        <v>0.38087338209152222</v>
      </c>
      <c r="AS54">
        <v>4.5944156125187874E-2</v>
      </c>
      <c r="AT54">
        <v>1.1475127190351486E-2</v>
      </c>
      <c r="AU54">
        <v>3.2733913976699114E-3</v>
      </c>
      <c r="AV54">
        <v>0.13156419992446899</v>
      </c>
      <c r="AW54">
        <v>0.15501736849546432</v>
      </c>
      <c r="AX54">
        <v>3.3620772883296013E-2</v>
      </c>
      <c r="AY54">
        <v>0.39792108535766602</v>
      </c>
      <c r="AZ54">
        <v>4.5836761593818665E-2</v>
      </c>
      <c r="BA54">
        <v>9.9985268898308277E-3</v>
      </c>
      <c r="BB54">
        <v>2.2912669228389859E-3</v>
      </c>
      <c r="BC54">
        <v>0.13648287206888199</v>
      </c>
      <c r="BD54">
        <v>0.16328278183937073</v>
      </c>
      <c r="BE54">
        <v>4.0058562532067299E-2</v>
      </c>
      <c r="BF54">
        <v>0.42022502422332764</v>
      </c>
      <c r="BG54">
        <v>4.6010112389922142E-2</v>
      </c>
      <c r="BH54">
        <v>6.9548010360449553E-3</v>
      </c>
      <c r="BI54">
        <v>1.0094017488881946E-3</v>
      </c>
      <c r="BJ54">
        <v>0.13599257171154022</v>
      </c>
      <c r="BK54">
        <v>0.17917346954345703</v>
      </c>
      <c r="BL54">
        <v>5.1144124940037727E-2</v>
      </c>
      <c r="BM54">
        <v>0.42187437415122986</v>
      </c>
      <c r="BN54">
        <v>4.6391094103455544E-2</v>
      </c>
      <c r="BO54">
        <v>3.748137503862381E-3</v>
      </c>
      <c r="BP54">
        <v>3.0594681447837502E-4</v>
      </c>
      <c r="BQ54">
        <v>0.12972546368837357</v>
      </c>
      <c r="BR54">
        <v>0.18846528232097626</v>
      </c>
      <c r="BS54">
        <v>5.3256534039974213E-2</v>
      </c>
      <c r="BT54">
        <v>0.42297078669071198</v>
      </c>
      <c r="BU54">
        <v>4.6649632975459099E-2</v>
      </c>
      <c r="BV54">
        <v>2.1040143328718841E-3</v>
      </c>
      <c r="BW54">
        <v>9.3525064585264772E-5</v>
      </c>
      <c r="BX54">
        <v>0.13001025840640068</v>
      </c>
      <c r="BY54">
        <v>0.19095280021429062</v>
      </c>
      <c r="BZ54">
        <v>5.3160564973950386E-2</v>
      </c>
      <c r="CA54">
        <v>0.27400556206703186</v>
      </c>
      <c r="CB54">
        <v>5.605040118098259E-2</v>
      </c>
      <c r="CC54">
        <v>2.0585061982274055E-2</v>
      </c>
      <c r="CD54">
        <v>2.9647208750247955E-2</v>
      </c>
      <c r="CE54">
        <v>9.4362683594226837E-2</v>
      </c>
      <c r="CF54">
        <v>7.1617968380451202E-2</v>
      </c>
      <c r="CG54">
        <v>1.742240390740335E-3</v>
      </c>
      <c r="CH54">
        <v>0.29596281051635742</v>
      </c>
      <c r="CI54">
        <v>4.8884613439440727E-2</v>
      </c>
      <c r="CJ54">
        <v>1.8695241771638393E-2</v>
      </c>
      <c r="CK54">
        <v>1.3901700731366873E-2</v>
      </c>
      <c r="CL54">
        <v>9.5954630523920059E-2</v>
      </c>
      <c r="CM54">
        <v>0.11238600313663483</v>
      </c>
      <c r="CN54">
        <v>6.1955878045409918E-3</v>
      </c>
      <c r="CO54">
        <v>0.33485010266304016</v>
      </c>
      <c r="CP54">
        <v>4.6234587207436562E-2</v>
      </c>
      <c r="CQ54">
        <v>1.5454499050974846E-2</v>
      </c>
      <c r="CR54">
        <v>5.9275429230183363E-3</v>
      </c>
      <c r="CS54">
        <v>0.11827730014920235</v>
      </c>
      <c r="CT54">
        <v>0.1327124610543251</v>
      </c>
      <c r="CU54">
        <v>1.6243721358478069E-2</v>
      </c>
      <c r="CV54">
        <v>0.37563015520572662</v>
      </c>
      <c r="CW54">
        <v>4.5664103701710701E-2</v>
      </c>
      <c r="CX54">
        <v>1.3039581477642059E-2</v>
      </c>
      <c r="CY54">
        <v>3.573539899662137E-3</v>
      </c>
      <c r="CZ54">
        <v>0.13697851449251175</v>
      </c>
      <c r="DA54">
        <v>0.14739704132080078</v>
      </c>
      <c r="DB54">
        <v>2.8977389447391033E-2</v>
      </c>
      <c r="DC54">
        <v>0.419174924492836</v>
      </c>
      <c r="DD54">
        <v>4.576752707362175E-2</v>
      </c>
      <c r="DE54">
        <v>8.9955916628241539E-3</v>
      </c>
      <c r="DF54">
        <v>1.4572514337487519E-3</v>
      </c>
      <c r="DG54">
        <v>0.13998626172542572</v>
      </c>
      <c r="DH54">
        <v>0.1732543483376503</v>
      </c>
      <c r="DI54">
        <v>4.9800010398030281E-2</v>
      </c>
      <c r="DJ54">
        <v>0.42122486233711243</v>
      </c>
      <c r="DK54">
        <v>4.6237451955676079E-2</v>
      </c>
      <c r="DL54">
        <v>4.7230219934135675E-3</v>
      </c>
      <c r="DM54">
        <v>4.3201768130529672E-4</v>
      </c>
      <c r="DN54">
        <v>0.12955912947654724</v>
      </c>
      <c r="DO54">
        <v>0.18698860704898834</v>
      </c>
      <c r="DP54">
        <v>5.3313311189413071E-2</v>
      </c>
    </row>
    <row r="55" spans="1:120" ht="15">
      <c r="A55">
        <v>1966</v>
      </c>
      <c r="B55">
        <v>0.27102160453796387</v>
      </c>
      <c r="C55">
        <v>5.4181039333343506E-2</v>
      </c>
      <c r="D55">
        <v>1.7087865620851517E-2</v>
      </c>
      <c r="E55">
        <v>4.3482366949319839E-2</v>
      </c>
      <c r="F55">
        <v>9.2246696352958679E-2</v>
      </c>
      <c r="G55">
        <v>5.8626662939786911E-2</v>
      </c>
      <c r="H55">
        <v>5.4180496372282505E-3</v>
      </c>
      <c r="I55">
        <v>0.24258515238761902</v>
      </c>
      <c r="J55">
        <v>5.8185640722513199E-2</v>
      </c>
      <c r="K55">
        <v>1.7365192994475365E-2</v>
      </c>
      <c r="L55">
        <v>5.9202507138252258E-2</v>
      </c>
      <c r="M55">
        <v>8.0523855984210968E-2</v>
      </c>
      <c r="N55">
        <v>2.7150562033057213E-2</v>
      </c>
      <c r="O55">
        <v>1.6501866048201919E-4</v>
      </c>
      <c r="P55">
        <v>0.21220856904983521</v>
      </c>
      <c r="Q55">
        <v>5.6460894644260406E-2</v>
      </c>
      <c r="R55">
        <v>1.6888970509171486E-2</v>
      </c>
      <c r="S55">
        <v>6.687319278717041E-2</v>
      </c>
      <c r="T55">
        <v>5.5356577038764954E-2</v>
      </c>
      <c r="U55">
        <v>1.6617415472865105E-2</v>
      </c>
      <c r="V55">
        <v>1.1513050594658125E-5</v>
      </c>
      <c r="W55">
        <v>0.25604236125946045</v>
      </c>
      <c r="X55">
        <v>5.8949723839759827E-2</v>
      </c>
      <c r="Y55">
        <v>1.7576165497303009E-2</v>
      </c>
      <c r="Z55">
        <v>5.5804293602705002E-2</v>
      </c>
      <c r="AA55">
        <v>9.1673284769058228E-2</v>
      </c>
      <c r="AB55">
        <v>3.1816881150007248E-2</v>
      </c>
      <c r="AC55">
        <v>2.3302358749788254E-4</v>
      </c>
      <c r="AD55">
        <v>0.3209492564201355</v>
      </c>
      <c r="AE55">
        <v>4.7149907797574997E-2</v>
      </c>
      <c r="AF55">
        <v>1.6600947827100754E-2</v>
      </c>
      <c r="AG55">
        <v>1.5881523489952087E-2</v>
      </c>
      <c r="AH55">
        <v>0.11282922327518463</v>
      </c>
      <c r="AI55">
        <v>0.11389125138521194</v>
      </c>
      <c r="AJ55">
        <v>1.4641130343079567E-2</v>
      </c>
      <c r="AK55">
        <v>0.33804842829704285</v>
      </c>
      <c r="AL55">
        <v>4.4922303408384323E-2</v>
      </c>
      <c r="AM55">
        <v>1.5143959783017635E-2</v>
      </c>
      <c r="AN55">
        <v>9.7300652414560318E-3</v>
      </c>
      <c r="AO55">
        <v>0.11923800408840179</v>
      </c>
      <c r="AP55">
        <v>0.12964491546154022</v>
      </c>
      <c r="AQ55">
        <v>1.9430799409747124E-2</v>
      </c>
      <c r="AR55">
        <v>0.38371595740318298</v>
      </c>
      <c r="AS55">
        <v>4.3495748192071915E-2</v>
      </c>
      <c r="AT55">
        <v>1.1407632380723953E-2</v>
      </c>
      <c r="AU55">
        <v>3.6885524168610573E-3</v>
      </c>
      <c r="AV55">
        <v>0.14000780880451202</v>
      </c>
      <c r="AW55">
        <v>0.15171155333518982</v>
      </c>
      <c r="AX55">
        <v>3.3413846045732498E-2</v>
      </c>
      <c r="AY55">
        <v>0.4005906879901886</v>
      </c>
      <c r="AZ55">
        <v>4.3360553681850433E-2</v>
      </c>
      <c r="BA55">
        <v>1.034930907189846E-2</v>
      </c>
      <c r="BB55">
        <v>2.5580266956239939E-3</v>
      </c>
      <c r="BC55">
        <v>0.14534519612789154</v>
      </c>
      <c r="BD55">
        <v>0.15937066078186035</v>
      </c>
      <c r="BE55">
        <v>3.9619501680135727E-2</v>
      </c>
      <c r="BF55">
        <v>0.4210282564163208</v>
      </c>
      <c r="BG55">
        <v>4.3370135128498077E-2</v>
      </c>
      <c r="BH55">
        <v>7.7850520610809326E-3</v>
      </c>
      <c r="BI55">
        <v>1.0928520932793617E-3</v>
      </c>
      <c r="BJ55">
        <v>0.14348052442073822</v>
      </c>
      <c r="BK55">
        <v>0.17502288520336151</v>
      </c>
      <c r="BL55">
        <v>5.0301913172006607E-2</v>
      </c>
      <c r="BM55">
        <v>0.4228014349937439</v>
      </c>
      <c r="BN55">
        <v>4.377499595284462E-2</v>
      </c>
      <c r="BO55">
        <v>4.1767871007323265E-3</v>
      </c>
      <c r="BP55">
        <v>3.3186411019414663E-4</v>
      </c>
      <c r="BQ55">
        <v>0.13744397461414337</v>
      </c>
      <c r="BR55">
        <v>0.18437768518924713</v>
      </c>
      <c r="BS55">
        <v>5.2732311189174652E-2</v>
      </c>
      <c r="BT55">
        <v>0.42410010099411011</v>
      </c>
      <c r="BU55">
        <v>4.4023945927619934E-2</v>
      </c>
      <c r="BV55">
        <v>2.3378194309771061E-3</v>
      </c>
      <c r="BW55">
        <v>1.0791175736812875E-4</v>
      </c>
      <c r="BX55">
        <v>0.13806131482124329</v>
      </c>
      <c r="BY55">
        <v>0.1869596391916275</v>
      </c>
      <c r="BZ55">
        <v>5.2609484642744064E-2</v>
      </c>
      <c r="CA55">
        <v>0.27562433481216431</v>
      </c>
      <c r="CB55">
        <v>5.3054641932249069E-2</v>
      </c>
      <c r="CC55">
        <v>2.0462995395064354E-2</v>
      </c>
      <c r="CD55">
        <v>3.2187234610319138E-2</v>
      </c>
      <c r="CE55">
        <v>9.5841415226459503E-2</v>
      </c>
      <c r="CF55">
        <v>7.213292270898819E-2</v>
      </c>
      <c r="CG55">
        <v>1.9451252883300185E-3</v>
      </c>
      <c r="CH55">
        <v>0.295949786901474</v>
      </c>
      <c r="CI55">
        <v>4.6237371861934662E-2</v>
      </c>
      <c r="CJ55">
        <v>1.8588297069072723E-2</v>
      </c>
      <c r="CK55">
        <v>1.5299438498914242E-2</v>
      </c>
      <c r="CL55">
        <v>0.10009134560823441</v>
      </c>
      <c r="CM55">
        <v>0.10930275917053223</v>
      </c>
      <c r="CN55">
        <v>6.5405149944126606E-3</v>
      </c>
      <c r="CO55">
        <v>0.33786523342132568</v>
      </c>
      <c r="CP55">
        <v>4.386308416724205E-2</v>
      </c>
      <c r="CQ55">
        <v>1.4283224940299988E-2</v>
      </c>
      <c r="CR55">
        <v>6.7603294737637043E-3</v>
      </c>
      <c r="CS55">
        <v>0.12550546228885651</v>
      </c>
      <c r="CT55">
        <v>0.13090083003044128</v>
      </c>
      <c r="CU55">
        <v>1.6552312299609184E-2</v>
      </c>
      <c r="CV55">
        <v>0.38007688522338867</v>
      </c>
      <c r="CW55">
        <v>4.3350934982299805E-2</v>
      </c>
      <c r="CX55">
        <v>1.2923127971589565E-2</v>
      </c>
      <c r="CY55">
        <v>4.0286644361913204E-3</v>
      </c>
      <c r="CZ55">
        <v>0.14721682667732239</v>
      </c>
      <c r="DA55">
        <v>0.14366008341312408</v>
      </c>
      <c r="DB55">
        <v>2.889726497232914E-2</v>
      </c>
      <c r="DC55">
        <v>0.41990765929222107</v>
      </c>
      <c r="DD55">
        <v>4.3114278465509415E-2</v>
      </c>
      <c r="DE55">
        <v>1.0065366514027119E-2</v>
      </c>
      <c r="DF55">
        <v>1.5737735666334629E-3</v>
      </c>
      <c r="DG55">
        <v>0.14729544520378113</v>
      </c>
      <c r="DH55">
        <v>0.16911092400550842</v>
      </c>
      <c r="DI55">
        <v>4.8765972256660461E-2</v>
      </c>
      <c r="DJ55">
        <v>0.42204105854034424</v>
      </c>
      <c r="DK55">
        <v>4.3629232794046402E-2</v>
      </c>
      <c r="DL55">
        <v>5.2535203285515308E-3</v>
      </c>
      <c r="DM55">
        <v>4.6299034147523344E-4</v>
      </c>
      <c r="DN55">
        <v>0.1370825320482254</v>
      </c>
      <c r="DO55">
        <v>0.18286591768264771</v>
      </c>
      <c r="DP55">
        <v>5.2804227918386459E-2</v>
      </c>
    </row>
    <row r="56" spans="1:120" ht="15">
      <c r="A56">
        <v>1967</v>
      </c>
      <c r="B56">
        <v>0.27490526437759399</v>
      </c>
      <c r="C56">
        <v>5.4062087088823318E-2</v>
      </c>
      <c r="D56">
        <v>1.8152233213186264E-2</v>
      </c>
      <c r="E56">
        <v>4.5775197446346283E-2</v>
      </c>
      <c r="F56">
        <v>9.602268785238266E-2</v>
      </c>
      <c r="G56">
        <v>5.564054474234581E-2</v>
      </c>
      <c r="H56">
        <v>5.2615697495639324E-3</v>
      </c>
      <c r="I56">
        <v>0.24326950311660767</v>
      </c>
      <c r="J56">
        <v>5.7348906993865967E-2</v>
      </c>
      <c r="K56">
        <v>1.827729120850563E-2</v>
      </c>
      <c r="L56">
        <v>6.0923799872398376E-2</v>
      </c>
      <c r="M56">
        <v>8.033549040555954E-2</v>
      </c>
      <c r="N56">
        <v>2.6213280856609344E-2</v>
      </c>
      <c r="O56">
        <v>1.8150804680772126E-4</v>
      </c>
      <c r="P56">
        <v>0.20697090029716492</v>
      </c>
      <c r="Q56">
        <v>5.418512225151062E-2</v>
      </c>
      <c r="R56">
        <v>1.5732100233435631E-2</v>
      </c>
      <c r="S56">
        <v>6.7276529967784882E-2</v>
      </c>
      <c r="T56">
        <v>5.4036971181631088E-2</v>
      </c>
      <c r="U56">
        <v>1.5731466934084892E-2</v>
      </c>
      <c r="V56">
        <v>8.6965910668368451E-6</v>
      </c>
      <c r="W56">
        <v>0.26049533486366272</v>
      </c>
      <c r="X56">
        <v>5.8850310742855072E-2</v>
      </c>
      <c r="Y56">
        <v>1.948513463139534E-2</v>
      </c>
      <c r="Z56">
        <v>5.7909049093723297E-2</v>
      </c>
      <c r="AA56">
        <v>9.2815704643726349E-2</v>
      </c>
      <c r="AB56">
        <v>3.1187525019049644E-2</v>
      </c>
      <c r="AC56">
        <v>2.6351737324148417E-4</v>
      </c>
      <c r="AD56">
        <v>0.33291950821876526</v>
      </c>
      <c r="AE56">
        <v>4.8034664243459702E-2</v>
      </c>
      <c r="AF56">
        <v>1.7922904342412949E-2</v>
      </c>
      <c r="AG56">
        <v>1.7995428293943405E-2</v>
      </c>
      <c r="AH56">
        <v>0.12479013949632645</v>
      </c>
      <c r="AI56">
        <v>0.10960478335618973</v>
      </c>
      <c r="AJ56">
        <v>1.4577477239072323E-2</v>
      </c>
      <c r="AK56">
        <v>0.35272416472434998</v>
      </c>
      <c r="AL56">
        <v>4.5879807323217392E-2</v>
      </c>
      <c r="AM56">
        <v>1.6736658290028572E-2</v>
      </c>
      <c r="AN56">
        <v>1.1600703001022339E-2</v>
      </c>
      <c r="AO56">
        <v>0.13406403362751007</v>
      </c>
      <c r="AP56">
        <v>0.12505218386650085</v>
      </c>
      <c r="AQ56">
        <v>1.9398925825953484E-2</v>
      </c>
      <c r="AR56">
        <v>0.40247076749801636</v>
      </c>
      <c r="AS56">
        <v>4.3914638459682465E-2</v>
      </c>
      <c r="AT56">
        <v>1.310288067907095E-2</v>
      </c>
      <c r="AU56">
        <v>4.5307297259569168E-3</v>
      </c>
      <c r="AV56">
        <v>0.15953013300895691</v>
      </c>
      <c r="AW56">
        <v>0.14791776239871979</v>
      </c>
      <c r="AX56">
        <v>3.3491719514131546E-2</v>
      </c>
      <c r="AY56">
        <v>0.42082104086875916</v>
      </c>
      <c r="AZ56">
        <v>4.3568640947341919E-2</v>
      </c>
      <c r="BA56">
        <v>1.1345026083290577E-2</v>
      </c>
      <c r="BB56">
        <v>3.2173793297261E-3</v>
      </c>
      <c r="BC56">
        <v>0.16676729917526245</v>
      </c>
      <c r="BD56">
        <v>0.15625426173210144</v>
      </c>
      <c r="BE56">
        <v>3.9692092686891556E-2</v>
      </c>
      <c r="BF56">
        <v>0.45174676179885864</v>
      </c>
      <c r="BG56">
        <v>4.3172307312488556E-2</v>
      </c>
      <c r="BH56">
        <v>8.0119315534830093E-3</v>
      </c>
      <c r="BI56">
        <v>1.4032192993909121E-3</v>
      </c>
      <c r="BJ56">
        <v>0.17468464374542236</v>
      </c>
      <c r="BK56">
        <v>0.1729360818862915</v>
      </c>
      <c r="BL56">
        <v>5.1587566733360291E-2</v>
      </c>
      <c r="BM56">
        <v>0.45789510011672974</v>
      </c>
      <c r="BN56">
        <v>4.3276023119688034E-2</v>
      </c>
      <c r="BO56">
        <v>4.6785138547420502E-3</v>
      </c>
      <c r="BP56">
        <v>4.4862180948257446E-4</v>
      </c>
      <c r="BQ56">
        <v>0.16971886157989502</v>
      </c>
      <c r="BR56">
        <v>0.18398264050483704</v>
      </c>
      <c r="BS56">
        <v>5.5920053273439407E-2</v>
      </c>
      <c r="BT56">
        <v>0.45063936710357666</v>
      </c>
      <c r="BU56">
        <v>4.3350346386432648E-2</v>
      </c>
      <c r="BV56">
        <v>3.286516759544611E-3</v>
      </c>
      <c r="BW56">
        <v>1.6271985077764839E-4</v>
      </c>
      <c r="BX56">
        <v>0.16026386618614197</v>
      </c>
      <c r="BY56">
        <v>0.18722254037857056</v>
      </c>
      <c r="BZ56">
        <v>5.6353386491537094E-2</v>
      </c>
      <c r="CA56">
        <v>0.28141152858734131</v>
      </c>
      <c r="CB56">
        <v>5.3639020770788193E-2</v>
      </c>
      <c r="CC56">
        <v>2.1008096635341644E-2</v>
      </c>
      <c r="CD56">
        <v>3.4626852720975876E-2</v>
      </c>
      <c r="CE56">
        <v>0.10067058354616165</v>
      </c>
      <c r="CF56">
        <v>6.9429129362106323E-2</v>
      </c>
      <c r="CG56">
        <v>2.0378339104354382E-3</v>
      </c>
      <c r="CH56">
        <v>0.30744242668151855</v>
      </c>
      <c r="CI56">
        <v>4.7668594866991043E-2</v>
      </c>
      <c r="CJ56">
        <v>2.0044293254613876E-2</v>
      </c>
      <c r="CK56">
        <v>1.8036127090454102E-2</v>
      </c>
      <c r="CL56">
        <v>0.11088357120752335</v>
      </c>
      <c r="CM56">
        <v>0.10423883050680161</v>
      </c>
      <c r="CN56">
        <v>6.5709967166185379E-3</v>
      </c>
      <c r="CO56">
        <v>0.35465803742408752</v>
      </c>
      <c r="CP56">
        <v>4.4816154986619949E-2</v>
      </c>
      <c r="CQ56">
        <v>1.7683079466223717E-2</v>
      </c>
      <c r="CR56">
        <v>7.9527441412210464E-3</v>
      </c>
      <c r="CS56">
        <v>0.14067324995994568</v>
      </c>
      <c r="CT56">
        <v>0.12619653344154358</v>
      </c>
      <c r="CU56">
        <v>1.7336269840598106E-2</v>
      </c>
      <c r="CV56">
        <v>0.39190763235092163</v>
      </c>
      <c r="CW56">
        <v>4.3939188122749329E-2</v>
      </c>
      <c r="CX56">
        <v>1.4461235143244267E-2</v>
      </c>
      <c r="CY56">
        <v>4.9134911969304085E-3</v>
      </c>
      <c r="CZ56">
        <v>0.15936514735221863</v>
      </c>
      <c r="DA56">
        <v>0.1406579315662384</v>
      </c>
      <c r="DB56">
        <v>2.8570659458637238E-2</v>
      </c>
      <c r="DC56">
        <v>0.44801244139671326</v>
      </c>
      <c r="DD56">
        <v>4.3109312653541565E-2</v>
      </c>
      <c r="DE56">
        <v>1.0036573745310307E-2</v>
      </c>
      <c r="DF56">
        <v>1.9830202218145132E-3</v>
      </c>
      <c r="DG56">
        <v>0.17770075798034668</v>
      </c>
      <c r="DH56">
        <v>0.16622665524482727</v>
      </c>
      <c r="DI56">
        <v>4.8956111073493958E-2</v>
      </c>
      <c r="DJ56">
        <v>0.46171814203262329</v>
      </c>
      <c r="DK56">
        <v>4.3236862868070602E-2</v>
      </c>
      <c r="DL56">
        <v>5.4119611158967018E-3</v>
      </c>
      <c r="DM56">
        <v>5.9926440007984638E-4</v>
      </c>
      <c r="DN56">
        <v>0.17470072209835052</v>
      </c>
      <c r="DO56">
        <v>0.18227551877498627</v>
      </c>
      <c r="DP56">
        <v>5.5691726505756378E-2</v>
      </c>
    </row>
    <row r="57" spans="1:120" ht="15">
      <c r="A57">
        <v>1968</v>
      </c>
      <c r="B57">
        <v>0.29073026776313782</v>
      </c>
      <c r="C57">
        <v>5.625162273645401E-2</v>
      </c>
      <c r="D57">
        <v>1.8630344420671463E-2</v>
      </c>
      <c r="E57">
        <v>4.6515766531229019E-2</v>
      </c>
      <c r="F57">
        <v>0.10457032173871994</v>
      </c>
      <c r="G57">
        <v>5.9857495129108429E-2</v>
      </c>
      <c r="H57">
        <v>4.9280761741101742E-3</v>
      </c>
      <c r="I57">
        <v>0.25533902645111084</v>
      </c>
      <c r="J57">
        <v>5.9339087456464767E-2</v>
      </c>
      <c r="K57">
        <v>1.8714470788836479E-2</v>
      </c>
      <c r="L57">
        <v>6.2008317559957504E-2</v>
      </c>
      <c r="M57">
        <v>8.8118880987167358E-2</v>
      </c>
      <c r="N57">
        <v>2.6975415647029877E-2</v>
      </c>
      <c r="O57">
        <v>1.8285753321833909E-4</v>
      </c>
      <c r="P57">
        <v>0.21526302397251129</v>
      </c>
      <c r="Q57">
        <v>5.6041445583105087E-2</v>
      </c>
      <c r="R57">
        <v>1.6597786918282509E-2</v>
      </c>
      <c r="S57">
        <v>6.7032478749752045E-2</v>
      </c>
      <c r="T57">
        <v>5.9455066919326782E-2</v>
      </c>
      <c r="U57">
        <v>1.6125733032822609E-2</v>
      </c>
      <c r="V57">
        <v>1.0523568562348373E-5</v>
      </c>
      <c r="W57">
        <v>0.27409631013870239</v>
      </c>
      <c r="X57">
        <v>6.0882527381181717E-2</v>
      </c>
      <c r="Y57">
        <v>1.9705168902873993E-2</v>
      </c>
      <c r="Z57">
        <v>5.9656795114278793E-2</v>
      </c>
      <c r="AA57">
        <v>0.10153476893901825</v>
      </c>
      <c r="AB57">
        <v>3.2053530216217041E-2</v>
      </c>
      <c r="AC57">
        <v>2.6351716951467097E-4</v>
      </c>
      <c r="AD57">
        <v>0.35501107573509216</v>
      </c>
      <c r="AE57">
        <v>5.0643879920244217E-2</v>
      </c>
      <c r="AF57">
        <v>1.8477547913789749E-2</v>
      </c>
      <c r="AG57">
        <v>1.8376756459474564E-2</v>
      </c>
      <c r="AH57">
        <v>0.13445095717906952</v>
      </c>
      <c r="AI57">
        <v>0.11958098411560059</v>
      </c>
      <c r="AJ57">
        <v>1.3546782545745373E-2</v>
      </c>
      <c r="AK57">
        <v>0.37679213285446167</v>
      </c>
      <c r="AL57">
        <v>4.8627313226461411E-2</v>
      </c>
      <c r="AM57">
        <v>1.692829467356205E-2</v>
      </c>
      <c r="AN57">
        <v>1.1729692108929157E-2</v>
      </c>
      <c r="AO57">
        <v>0.14405599236488342</v>
      </c>
      <c r="AP57">
        <v>0.13760347664356232</v>
      </c>
      <c r="AQ57">
        <v>1.7938310280442238E-2</v>
      </c>
      <c r="AR57">
        <v>0.42999410629272461</v>
      </c>
      <c r="AS57">
        <v>4.645276814699173E-2</v>
      </c>
      <c r="AT57">
        <v>1.371909212321043E-2</v>
      </c>
      <c r="AU57">
        <v>4.3769283220171928E-3</v>
      </c>
      <c r="AV57">
        <v>0.16940052807331085</v>
      </c>
      <c r="AW57">
        <v>0.16583812236785889</v>
      </c>
      <c r="AX57">
        <v>3.0298972502350807E-2</v>
      </c>
      <c r="AY57">
        <v>0.45015040040016174</v>
      </c>
      <c r="AZ57">
        <v>4.5989472419023514E-2</v>
      </c>
      <c r="BA57">
        <v>1.2271111831068993E-2</v>
      </c>
      <c r="BB57">
        <v>3.0181813053786755E-3</v>
      </c>
      <c r="BC57">
        <v>0.17704668641090393</v>
      </c>
      <c r="BD57">
        <v>0.17640948295593262</v>
      </c>
      <c r="BE57">
        <v>3.5542532801628113E-2</v>
      </c>
      <c r="BF57">
        <v>0.47846335172653198</v>
      </c>
      <c r="BG57">
        <v>4.5593805611133575E-2</v>
      </c>
      <c r="BH57">
        <v>9.0978397056460381E-3</v>
      </c>
      <c r="BI57">
        <v>1.3772925594821572E-3</v>
      </c>
      <c r="BJ57">
        <v>0.17977926135063171</v>
      </c>
      <c r="BK57">
        <v>0.19728781282901764</v>
      </c>
      <c r="BL57">
        <v>4.5442607253789902E-2</v>
      </c>
      <c r="BM57">
        <v>0.4878849983215332</v>
      </c>
      <c r="BN57">
        <v>4.5325972139835358E-2</v>
      </c>
      <c r="BO57">
        <v>5.5545084178447723E-3</v>
      </c>
      <c r="BP57">
        <v>4.3994950829073787E-4</v>
      </c>
      <c r="BQ57">
        <v>0.17644315958023071</v>
      </c>
      <c r="BR57">
        <v>0.21180981397628784</v>
      </c>
      <c r="BS57">
        <v>4.8375841230154037E-2</v>
      </c>
      <c r="BT57">
        <v>0.48972290754318237</v>
      </c>
      <c r="BU57">
        <v>4.5734889805316925E-2</v>
      </c>
      <c r="BV57">
        <v>2.9225668404251337E-3</v>
      </c>
      <c r="BW57">
        <v>1.6154708282556385E-4</v>
      </c>
      <c r="BX57">
        <v>0.17517080903053284</v>
      </c>
      <c r="BY57">
        <v>0.21708644926548004</v>
      </c>
      <c r="BZ57">
        <v>4.8646640032529831E-2</v>
      </c>
      <c r="CA57">
        <v>0.29790925979614258</v>
      </c>
      <c r="CB57">
        <v>5.5930562317371368E-2</v>
      </c>
      <c r="CC57">
        <v>2.2539108991622925E-2</v>
      </c>
      <c r="CD57">
        <v>3.5802870988845825E-2</v>
      </c>
      <c r="CE57">
        <v>0.10927014797925949</v>
      </c>
      <c r="CF57">
        <v>7.233273983001709E-2</v>
      </c>
      <c r="CG57">
        <v>2.0338357426226139E-3</v>
      </c>
      <c r="CH57">
        <v>0.32706129550933838</v>
      </c>
      <c r="CI57">
        <v>5.0659984350204468E-2</v>
      </c>
      <c r="CJ57">
        <v>1.9928114488720894E-2</v>
      </c>
      <c r="CK57">
        <v>1.8602728843688965E-2</v>
      </c>
      <c r="CL57">
        <v>0.12036505341529846</v>
      </c>
      <c r="CM57">
        <v>0.11121098697185516</v>
      </c>
      <c r="CN57">
        <v>6.3841138035058975E-3</v>
      </c>
      <c r="CO57">
        <v>0.37647789716720581</v>
      </c>
      <c r="CP57">
        <v>4.7682847827672958E-2</v>
      </c>
      <c r="CQ57">
        <v>1.7563566565513611E-2</v>
      </c>
      <c r="CR57">
        <v>7.9844864085316658E-3</v>
      </c>
      <c r="CS57">
        <v>0.14909949898719788</v>
      </c>
      <c r="CT57">
        <v>0.13777050375938416</v>
      </c>
      <c r="CU57">
        <v>1.637699268758297E-2</v>
      </c>
      <c r="CV57">
        <v>0.42303726077079773</v>
      </c>
      <c r="CW57">
        <v>4.6368371695280075E-2</v>
      </c>
      <c r="CX57">
        <v>1.5309908427298069E-2</v>
      </c>
      <c r="CY57">
        <v>4.5895329676568508E-3</v>
      </c>
      <c r="CZ57">
        <v>0.17442990839481354</v>
      </c>
      <c r="DA57">
        <v>0.15641592442989349</v>
      </c>
      <c r="DB57">
        <v>2.6062002405524254E-2</v>
      </c>
      <c r="DC57">
        <v>0.47258016467094421</v>
      </c>
      <c r="DD57">
        <v>4.5761052519083023E-2</v>
      </c>
      <c r="DE57">
        <v>1.1310426518321037E-2</v>
      </c>
      <c r="DF57">
        <v>1.9626040011644363E-3</v>
      </c>
      <c r="DG57">
        <v>0.18186244368553162</v>
      </c>
      <c r="DH57">
        <v>0.18821974098682404</v>
      </c>
      <c r="DI57">
        <v>4.3610986322164536E-2</v>
      </c>
      <c r="DJ57">
        <v>0.48688146471977234</v>
      </c>
      <c r="DK57">
        <v>4.5102696865797043E-2</v>
      </c>
      <c r="DL57">
        <v>6.9915987551212311E-3</v>
      </c>
      <c r="DM57">
        <v>5.9196248184889555E-4</v>
      </c>
      <c r="DN57">
        <v>0.17713789641857147</v>
      </c>
      <c r="DO57">
        <v>0.2089286595582962</v>
      </c>
      <c r="DP57">
        <v>4.8227980732917786E-2</v>
      </c>
    </row>
    <row r="58" spans="1:120" ht="15">
      <c r="A58">
        <v>1969</v>
      </c>
      <c r="B58">
        <v>0.30315986275672913</v>
      </c>
      <c r="C58">
        <v>5.6813191622495651E-2</v>
      </c>
      <c r="D58">
        <v>1.9011851400136948E-2</v>
      </c>
      <c r="E58">
        <v>4.9141742289066315E-2</v>
      </c>
      <c r="F58">
        <v>0.11618353426456451</v>
      </c>
      <c r="G58">
        <v>5.6924372911453247E-2</v>
      </c>
      <c r="H58">
        <v>5.1142480224370956E-3</v>
      </c>
      <c r="I58">
        <v>0.27093502879142761</v>
      </c>
      <c r="J58">
        <v>5.9669077396392822E-2</v>
      </c>
      <c r="K58">
        <v>1.9053993746638298E-2</v>
      </c>
      <c r="L58">
        <v>6.4362816512584686E-2</v>
      </c>
      <c r="M58">
        <v>0.10023697465658188</v>
      </c>
      <c r="N58">
        <v>2.7387961745262146E-2</v>
      </c>
      <c r="O58">
        <v>2.4157227016985416E-4</v>
      </c>
      <c r="P58">
        <v>0.23174205422401428</v>
      </c>
      <c r="Q58">
        <v>5.675191804766655E-2</v>
      </c>
      <c r="R58">
        <v>1.748809777200222E-2</v>
      </c>
      <c r="S58">
        <v>7.1354247629642487E-2</v>
      </c>
      <c r="T58">
        <v>6.9810301065444946E-2</v>
      </c>
      <c r="U58">
        <v>1.6319660469889641E-2</v>
      </c>
      <c r="V58">
        <v>1.7823751477408223E-5</v>
      </c>
      <c r="W58">
        <v>0.28952959179878235</v>
      </c>
      <c r="X58">
        <v>6.10530786216259E-2</v>
      </c>
      <c r="Y58">
        <v>1.9796909764409065E-2</v>
      </c>
      <c r="Z58">
        <v>6.1045825481414795E-2</v>
      </c>
      <c r="AA58">
        <v>0.11467248946428299</v>
      </c>
      <c r="AB58">
        <v>3.2639160752296448E-2</v>
      </c>
      <c r="AC58">
        <v>3.4772662911564112E-4</v>
      </c>
      <c r="AD58">
        <v>0.36535593867301941</v>
      </c>
      <c r="AE58">
        <v>5.1301140338182449E-2</v>
      </c>
      <c r="AF58">
        <v>1.893051341176033E-2</v>
      </c>
      <c r="AG58">
        <v>1.976403221487999E-2</v>
      </c>
      <c r="AH58">
        <v>0.14696148037910461</v>
      </c>
      <c r="AI58">
        <v>0.11393167078495026</v>
      </c>
      <c r="AJ58">
        <v>1.4518845826387405E-2</v>
      </c>
      <c r="AK58">
        <v>0.3874717652797699</v>
      </c>
      <c r="AL58">
        <v>4.9219980835914612E-2</v>
      </c>
      <c r="AM58">
        <v>1.7403660342097282E-2</v>
      </c>
      <c r="AN58">
        <v>1.2899689376354218E-2</v>
      </c>
      <c r="AO58">
        <v>0.15637518465518951</v>
      </c>
      <c r="AP58">
        <v>0.13223613798618317</v>
      </c>
      <c r="AQ58">
        <v>1.9409652799367905E-2</v>
      </c>
      <c r="AR58">
        <v>0.44213026762008667</v>
      </c>
      <c r="AS58">
        <v>4.6998020261526108E-2</v>
      </c>
      <c r="AT58">
        <v>1.4141017571091652E-2</v>
      </c>
      <c r="AU58">
        <v>4.9964920617640018E-3</v>
      </c>
      <c r="AV58">
        <v>0.18089070916175842</v>
      </c>
      <c r="AW58">
        <v>0.1622932106256485</v>
      </c>
      <c r="AX58">
        <v>3.292836993932724E-2</v>
      </c>
      <c r="AY58">
        <v>0.46229195594787598</v>
      </c>
      <c r="AZ58">
        <v>4.6486262232065201E-2</v>
      </c>
      <c r="BA58">
        <v>1.2309016659855843E-2</v>
      </c>
      <c r="BB58">
        <v>3.4458998125046492E-3</v>
      </c>
      <c r="BC58">
        <v>0.18695472180843353</v>
      </c>
      <c r="BD58">
        <v>0.17465215921401978</v>
      </c>
      <c r="BE58">
        <v>3.8605593144893646E-2</v>
      </c>
      <c r="BF58">
        <v>0.49181506037712097</v>
      </c>
      <c r="BG58">
        <v>4.5700695365667343E-2</v>
      </c>
      <c r="BH58">
        <v>9.0995253995060921E-3</v>
      </c>
      <c r="BI58">
        <v>1.4997952384874225E-3</v>
      </c>
      <c r="BJ58">
        <v>0.18768443167209625</v>
      </c>
      <c r="BK58">
        <v>0.19943243265151978</v>
      </c>
      <c r="BL58">
        <v>4.8537690192461014E-2</v>
      </c>
      <c r="BM58">
        <v>0.49507102370262146</v>
      </c>
      <c r="BN58">
        <v>4.554535448551178E-2</v>
      </c>
      <c r="BO58">
        <v>4.7822613269090652E-3</v>
      </c>
      <c r="BP58">
        <v>4.8710213741287589E-4</v>
      </c>
      <c r="BQ58">
        <v>0.17935027182102203</v>
      </c>
      <c r="BR58">
        <v>0.21603319048881531</v>
      </c>
      <c r="BS58">
        <v>4.9040060490369797E-2</v>
      </c>
      <c r="BT58">
        <v>0.49049606919288635</v>
      </c>
      <c r="BU58">
        <v>4.5623347163200378E-2</v>
      </c>
      <c r="BV58">
        <v>3.2842464279383421E-3</v>
      </c>
      <c r="BW58">
        <v>2.2654852364212275E-4</v>
      </c>
      <c r="BX58">
        <v>0.17370574176311493</v>
      </c>
      <c r="BY58">
        <v>0.21862724423408508</v>
      </c>
      <c r="BZ58">
        <v>4.9028947949409485E-2</v>
      </c>
      <c r="CA58">
        <v>0.3103516697883606</v>
      </c>
      <c r="CB58">
        <v>5.6477189064025879E-2</v>
      </c>
      <c r="CC58">
        <v>2.2727947682142258E-2</v>
      </c>
      <c r="CD58">
        <v>3.6836337298154831E-2</v>
      </c>
      <c r="CE58">
        <v>0.12354864180088043</v>
      </c>
      <c r="CF58">
        <v>6.8406641483306885E-2</v>
      </c>
      <c r="CG58">
        <v>2.3549213074147701E-3</v>
      </c>
      <c r="CH58">
        <v>0.33842280507087708</v>
      </c>
      <c r="CI58">
        <v>5.121389776468277E-2</v>
      </c>
      <c r="CJ58">
        <v>2.0331460982561111E-2</v>
      </c>
      <c r="CK58">
        <v>1.9991790875792503E-2</v>
      </c>
      <c r="CL58">
        <v>0.13437566161155701</v>
      </c>
      <c r="CM58">
        <v>0.10526377707719803</v>
      </c>
      <c r="CN58">
        <v>7.2783436626195908E-3</v>
      </c>
      <c r="CO58">
        <v>0.38841676712036133</v>
      </c>
      <c r="CP58">
        <v>4.8361416906118393E-2</v>
      </c>
      <c r="CQ58">
        <v>1.9021715968847275E-2</v>
      </c>
      <c r="CR58">
        <v>9.1274790465831757E-3</v>
      </c>
      <c r="CS58">
        <v>0.16473537683486938</v>
      </c>
      <c r="CT58">
        <v>0.12936729192733765</v>
      </c>
      <c r="CU58">
        <v>1.7803484573960304E-2</v>
      </c>
      <c r="CV58">
        <v>0.43255624175071716</v>
      </c>
      <c r="CW58">
        <v>4.7277487814426422E-2</v>
      </c>
      <c r="CX58">
        <v>1.5541625209152699E-2</v>
      </c>
      <c r="CY58">
        <v>5.4060211405158043E-3</v>
      </c>
      <c r="CZ58">
        <v>0.18621975183486938</v>
      </c>
      <c r="DA58">
        <v>0.14969341456890106</v>
      </c>
      <c r="DB58">
        <v>2.8601957485079765E-2</v>
      </c>
      <c r="DC58">
        <v>0.48958241939544678</v>
      </c>
      <c r="DD58">
        <v>4.5807216316461563E-2</v>
      </c>
      <c r="DE58">
        <v>1.2059896253049374E-2</v>
      </c>
      <c r="DF58">
        <v>2.1942046005278826E-3</v>
      </c>
      <c r="DG58">
        <v>0.19339922070503235</v>
      </c>
      <c r="DH58">
        <v>0.18804919719696045</v>
      </c>
      <c r="DI58">
        <v>4.8193212598562241E-2</v>
      </c>
      <c r="DJ58">
        <v>0.49779060482978821</v>
      </c>
      <c r="DK58">
        <v>4.5498989522457123E-2</v>
      </c>
      <c r="DL58">
        <v>5.6727505289018154E-3</v>
      </c>
      <c r="DM58">
        <v>6.4198730979114771E-4</v>
      </c>
      <c r="DN58">
        <v>0.18270565569400787</v>
      </c>
      <c r="DO58">
        <v>0.21449115872383118</v>
      </c>
      <c r="DP58">
        <v>4.9046669155359268E-2</v>
      </c>
    </row>
    <row r="59" spans="1:120" ht="15">
      <c r="A59">
        <v>1970</v>
      </c>
      <c r="B59">
        <v>0.29188868403434753</v>
      </c>
      <c r="C59">
        <v>5.6914947926998138E-2</v>
      </c>
      <c r="D59">
        <v>2.0638316869735718E-2</v>
      </c>
      <c r="E59">
        <v>4.9255367368459702E-2</v>
      </c>
      <c r="F59">
        <v>0.10968095809221268</v>
      </c>
      <c r="G59">
        <v>5.031919851899147E-2</v>
      </c>
      <c r="H59">
        <v>5.1063369028270245E-3</v>
      </c>
      <c r="I59">
        <v>0.26411226391792297</v>
      </c>
      <c r="J59">
        <v>6.0189403593540192E-2</v>
      </c>
      <c r="K59">
        <v>1.9842399284243584E-2</v>
      </c>
      <c r="L59">
        <v>6.4254432916641235E-2</v>
      </c>
      <c r="M59">
        <v>9.5736086368560791E-2</v>
      </c>
      <c r="N59">
        <v>2.3856885731220245E-2</v>
      </c>
      <c r="O59">
        <v>2.3509794846177101E-4</v>
      </c>
      <c r="P59">
        <v>0.22364355623722076</v>
      </c>
      <c r="Q59">
        <v>5.6884586811065674E-2</v>
      </c>
      <c r="R59">
        <v>1.7379110679030418E-2</v>
      </c>
      <c r="S59">
        <v>7.169758528470993E-2</v>
      </c>
      <c r="T59">
        <v>6.4129576086997986E-2</v>
      </c>
      <c r="U59">
        <v>1.3532204553484917E-2</v>
      </c>
      <c r="V59">
        <v>2.0511557522695512E-5</v>
      </c>
      <c r="W59">
        <v>0.28292417526245117</v>
      </c>
      <c r="X59">
        <v>6.172565370798111E-2</v>
      </c>
      <c r="Y59">
        <v>2.0987460389733315E-2</v>
      </c>
      <c r="Z59">
        <v>6.079448014497757E-2</v>
      </c>
      <c r="AA59">
        <v>0.11042840033769608</v>
      </c>
      <c r="AB59">
        <v>2.8656322509050369E-2</v>
      </c>
      <c r="AC59">
        <v>3.3484859159216285E-4</v>
      </c>
      <c r="AD59">
        <v>0.34620270133018494</v>
      </c>
      <c r="AE59">
        <v>5.0512075424194336E-2</v>
      </c>
      <c r="AF59">
        <v>2.2194655612111092E-2</v>
      </c>
      <c r="AG59">
        <v>1.992618665099144E-2</v>
      </c>
      <c r="AH59">
        <v>0.13694874942302704</v>
      </c>
      <c r="AI59">
        <v>0.10206360369920731</v>
      </c>
      <c r="AJ59">
        <v>1.4631558209657669E-2</v>
      </c>
      <c r="AK59">
        <v>0.36491519212722778</v>
      </c>
      <c r="AL59">
        <v>4.779425635933876E-2</v>
      </c>
      <c r="AM59">
        <v>2.1068470552563667E-2</v>
      </c>
      <c r="AN59">
        <v>1.279545109719038E-2</v>
      </c>
      <c r="AO59">
        <v>0.14333879947662354</v>
      </c>
      <c r="AP59">
        <v>0.12025709450244904</v>
      </c>
      <c r="AQ59">
        <v>1.9766390323638916E-2</v>
      </c>
      <c r="AR59">
        <v>0.41380622982978821</v>
      </c>
      <c r="AS59">
        <v>4.5219048857688904E-2</v>
      </c>
      <c r="AT59">
        <v>1.7687644809484482E-2</v>
      </c>
      <c r="AU59">
        <v>5.2538546733558178E-3</v>
      </c>
      <c r="AV59">
        <v>0.16480211913585663</v>
      </c>
      <c r="AW59">
        <v>0.14654518663883209</v>
      </c>
      <c r="AX59">
        <v>3.4306805580854416E-2</v>
      </c>
      <c r="AY59">
        <v>0.43236708641052246</v>
      </c>
      <c r="AZ59">
        <v>4.4549237936735153E-2</v>
      </c>
      <c r="BA59">
        <v>1.6300467774271965E-2</v>
      </c>
      <c r="BB59">
        <v>3.6226680967956781E-3</v>
      </c>
      <c r="BC59">
        <v>0.16889052093029022</v>
      </c>
      <c r="BD59">
        <v>0.1579015702009201</v>
      </c>
      <c r="BE59">
        <v>4.1114505380392075E-2</v>
      </c>
      <c r="BF59">
        <v>0.46385049819946289</v>
      </c>
      <c r="BG59">
        <v>4.368475079536438E-2</v>
      </c>
      <c r="BH59">
        <v>1.2242063879966736E-2</v>
      </c>
      <c r="BI59">
        <v>1.6828295774757862E-3</v>
      </c>
      <c r="BJ59">
        <v>0.17108030617237091</v>
      </c>
      <c r="BK59">
        <v>0.18089336156845093</v>
      </c>
      <c r="BL59">
        <v>5.4286319762468338E-2</v>
      </c>
      <c r="BM59">
        <v>0.47407165169715881</v>
      </c>
      <c r="BN59">
        <v>4.3471116572618484E-2</v>
      </c>
      <c r="BO59">
        <v>7.6149618253111839E-3</v>
      </c>
      <c r="BP59">
        <v>5.2844325546175241E-4</v>
      </c>
      <c r="BQ59">
        <v>0.16207852959632874</v>
      </c>
      <c r="BR59">
        <v>0.19891317188739777</v>
      </c>
      <c r="BS59">
        <v>6.1517518013715744E-2</v>
      </c>
      <c r="BT59">
        <v>0.4715849757194519</v>
      </c>
      <c r="BU59">
        <v>4.36396524310112E-2</v>
      </c>
      <c r="BV59">
        <v>5.0799548625946045E-3</v>
      </c>
      <c r="BW59">
        <v>1.9767631602007896E-4</v>
      </c>
      <c r="BX59">
        <v>0.15810179710388184</v>
      </c>
      <c r="BY59">
        <v>0.20274010300636292</v>
      </c>
      <c r="BZ59">
        <v>6.1825785785913467E-2</v>
      </c>
      <c r="CA59">
        <v>0.30166333913803101</v>
      </c>
      <c r="CB59">
        <v>5.698101595044136E-2</v>
      </c>
      <c r="CC59">
        <v>2.4875199422240257E-2</v>
      </c>
      <c r="CD59">
        <v>3.6898728460073471E-2</v>
      </c>
      <c r="CE59">
        <v>0.12173917889595032</v>
      </c>
      <c r="CF59">
        <v>5.8759551495313644E-2</v>
      </c>
      <c r="CG59">
        <v>2.4096546694636345E-3</v>
      </c>
      <c r="CH59">
        <v>0.32441550493240356</v>
      </c>
      <c r="CI59">
        <v>4.9927469342947006E-2</v>
      </c>
      <c r="CJ59">
        <v>2.3869030177593231E-2</v>
      </c>
      <c r="CK59">
        <v>1.9042655825614929E-2</v>
      </c>
      <c r="CL59">
        <v>0.12555931508541107</v>
      </c>
      <c r="CM59">
        <v>9.8480924963951111E-2</v>
      </c>
      <c r="CN59">
        <v>7.7216005884110928E-3</v>
      </c>
      <c r="CO59">
        <v>0.36835911870002747</v>
      </c>
      <c r="CP59">
        <v>4.685911163687706E-2</v>
      </c>
      <c r="CQ59">
        <v>2.1084213629364967E-2</v>
      </c>
      <c r="CR59">
        <v>9.2478906735777855E-3</v>
      </c>
      <c r="CS59">
        <v>0.15479148924350739</v>
      </c>
      <c r="CT59">
        <v>0.1187385618686676</v>
      </c>
      <c r="CU59">
        <v>1.7637845128774643E-2</v>
      </c>
      <c r="CV59">
        <v>0.40470844507217407</v>
      </c>
      <c r="CW59">
        <v>4.5308705419301987E-2</v>
      </c>
      <c r="CX59">
        <v>1.9865838810801506E-2</v>
      </c>
      <c r="CY59">
        <v>5.3268470801413059E-3</v>
      </c>
      <c r="CZ59">
        <v>0.1669667512178421</v>
      </c>
      <c r="DA59">
        <v>0.13770289719104767</v>
      </c>
      <c r="DB59">
        <v>2.9542854055762291E-2</v>
      </c>
      <c r="DC59">
        <v>0.4579121470451355</v>
      </c>
      <c r="DD59">
        <v>4.3808866292238235E-2</v>
      </c>
      <c r="DE59">
        <v>1.4930348843336105E-2</v>
      </c>
      <c r="DF59">
        <v>2.3535126820206642E-3</v>
      </c>
      <c r="DG59">
        <v>0.1763102263212204</v>
      </c>
      <c r="DH59">
        <v>0.17042408883571625</v>
      </c>
      <c r="DI59">
        <v>5.0085090100765228E-2</v>
      </c>
      <c r="DJ59">
        <v>0.47546431422233582</v>
      </c>
      <c r="DK59">
        <v>4.3376725167036057E-2</v>
      </c>
      <c r="DL59">
        <v>9.034707210958004E-3</v>
      </c>
      <c r="DM59">
        <v>7.1369117358699441E-4</v>
      </c>
      <c r="DN59">
        <v>0.16430571675300598</v>
      </c>
      <c r="DO59">
        <v>0.19676987826824188</v>
      </c>
      <c r="DP59">
        <v>6.1344869434833527E-2</v>
      </c>
    </row>
    <row r="60" spans="1:120" ht="15">
      <c r="A60">
        <v>1971</v>
      </c>
      <c r="B60">
        <v>0.28609073162078857</v>
      </c>
      <c r="C60">
        <v>5.7435881346464157E-2</v>
      </c>
      <c r="D60">
        <v>2.0653313025832176E-2</v>
      </c>
      <c r="E60">
        <v>5.0256397575139999E-2</v>
      </c>
      <c r="F60">
        <v>0.10002104938030243</v>
      </c>
      <c r="G60">
        <v>5.202668160200119E-2</v>
      </c>
      <c r="H60">
        <v>5.7041915133595467E-3</v>
      </c>
      <c r="I60">
        <v>0.25819540023803711</v>
      </c>
      <c r="J60">
        <v>6.0684304684400558E-2</v>
      </c>
      <c r="K60">
        <v>2.035197988152504E-2</v>
      </c>
      <c r="L60">
        <v>6.6117577254772186E-2</v>
      </c>
      <c r="M60">
        <v>8.5751160979270935E-2</v>
      </c>
      <c r="N60">
        <v>2.4993527680635452E-2</v>
      </c>
      <c r="O60">
        <v>2.9924730188213289E-4</v>
      </c>
      <c r="P60">
        <v>0.21400940418243408</v>
      </c>
      <c r="Q60">
        <v>5.6395005434751511E-2</v>
      </c>
      <c r="R60">
        <v>1.780221238732338E-2</v>
      </c>
      <c r="S60">
        <v>7.4108198285102844E-2</v>
      </c>
      <c r="T60">
        <v>5.1703497767448425E-2</v>
      </c>
      <c r="U60">
        <v>1.3976620510220528E-2</v>
      </c>
      <c r="V60">
        <v>3.1578165362589061E-5</v>
      </c>
      <c r="W60">
        <v>0.27804404497146606</v>
      </c>
      <c r="X60">
        <v>6.2611088156700134E-2</v>
      </c>
      <c r="Y60">
        <v>2.1497350186109543E-2</v>
      </c>
      <c r="Z60">
        <v>6.2528140842914581E-2</v>
      </c>
      <c r="AA60">
        <v>0.10104559361934662</v>
      </c>
      <c r="AB60">
        <v>2.9942391440272331E-2</v>
      </c>
      <c r="AC60">
        <v>4.1948602301999927E-4</v>
      </c>
      <c r="AD60">
        <v>0.33937108516693115</v>
      </c>
      <c r="AE60">
        <v>5.1231361925601959E-2</v>
      </c>
      <c r="AF60">
        <v>2.1228864789009094E-2</v>
      </c>
      <c r="AG60">
        <v>1.9961398094892502E-2</v>
      </c>
      <c r="AH60">
        <v>0.12727665901184082</v>
      </c>
      <c r="AI60">
        <v>0.10366024821996689</v>
      </c>
      <c r="AJ60">
        <v>1.6027683392167091E-2</v>
      </c>
      <c r="AK60">
        <v>0.35745161771774292</v>
      </c>
      <c r="AL60">
        <v>4.8673801124095917E-2</v>
      </c>
      <c r="AM60">
        <v>1.9713614135980606E-2</v>
      </c>
      <c r="AN60">
        <v>1.2723548337817192E-2</v>
      </c>
      <c r="AO60">
        <v>0.13346709311008453</v>
      </c>
      <c r="AP60">
        <v>0.12138236314058304</v>
      </c>
      <c r="AQ60">
        <v>2.1512430161237717E-2</v>
      </c>
      <c r="AR60">
        <v>0.40443220734596252</v>
      </c>
      <c r="AS60">
        <v>4.6284724026918411E-2</v>
      </c>
      <c r="AT60">
        <v>1.63594800978899E-2</v>
      </c>
      <c r="AU60">
        <v>5.1021212711930275E-3</v>
      </c>
      <c r="AV60">
        <v>0.15299986302852631</v>
      </c>
      <c r="AW60">
        <v>0.14692495763301849</v>
      </c>
      <c r="AX60">
        <v>3.6807488650083542E-2</v>
      </c>
      <c r="AY60">
        <v>0.4228878915309906</v>
      </c>
      <c r="AZ60">
        <v>4.5784879475831985E-2</v>
      </c>
      <c r="BA60">
        <v>1.5165278688073158E-2</v>
      </c>
      <c r="BB60">
        <v>3.5867805127054453E-3</v>
      </c>
      <c r="BC60">
        <v>0.15866944193840027</v>
      </c>
      <c r="BD60">
        <v>0.15614701807498932</v>
      </c>
      <c r="BE60">
        <v>4.3599799275398254E-2</v>
      </c>
      <c r="BF60">
        <v>0.45406317710876465</v>
      </c>
      <c r="BG60">
        <v>4.4997487217187881E-2</v>
      </c>
      <c r="BH60">
        <v>1.1001157574355602E-2</v>
      </c>
      <c r="BI60">
        <v>1.6462883213534951E-3</v>
      </c>
      <c r="BJ60">
        <v>0.16297604143619537</v>
      </c>
      <c r="BK60">
        <v>0.17684780061244965</v>
      </c>
      <c r="BL60">
        <v>5.6702673435211182E-2</v>
      </c>
      <c r="BM60">
        <v>0.47010529041290283</v>
      </c>
      <c r="BN60">
        <v>4.5059602707624435E-2</v>
      </c>
      <c r="BO60">
        <v>6.7761517129838467E-3</v>
      </c>
      <c r="BP60">
        <v>5.2012305241078138E-4</v>
      </c>
      <c r="BQ60">
        <v>0.16183774173259735</v>
      </c>
      <c r="BR60">
        <v>0.19210396707057953</v>
      </c>
      <c r="BS60">
        <v>6.3901342451572418E-2</v>
      </c>
      <c r="BT60">
        <v>0.46788004040718079</v>
      </c>
      <c r="BU60">
        <v>4.5309767127037048E-2</v>
      </c>
      <c r="BV60">
        <v>4.05843835324049E-3</v>
      </c>
      <c r="BW60">
        <v>1.825251238187775E-4</v>
      </c>
      <c r="BX60">
        <v>0.15890683233737946</v>
      </c>
      <c r="BY60">
        <v>0.19545505940914154</v>
      </c>
      <c r="BZ60">
        <v>6.3967436552047729E-2</v>
      </c>
      <c r="CA60">
        <v>0.29564103484153748</v>
      </c>
      <c r="CB60">
        <v>5.7417124509811401E-2</v>
      </c>
      <c r="CC60">
        <v>2.4893680587410927E-2</v>
      </c>
      <c r="CD60">
        <v>3.7467014044523239E-2</v>
      </c>
      <c r="CE60">
        <v>0.11230433732271194</v>
      </c>
      <c r="CF60">
        <v>6.0797166079282761E-2</v>
      </c>
      <c r="CG60">
        <v>2.7621567714959383E-3</v>
      </c>
      <c r="CH60">
        <v>0.31808671355247498</v>
      </c>
      <c r="CI60">
        <v>5.0675608217716217E-2</v>
      </c>
      <c r="CJ60">
        <v>2.2524034604430199E-2</v>
      </c>
      <c r="CK60">
        <v>1.910952664911747E-2</v>
      </c>
      <c r="CL60">
        <v>0.11710061132907867</v>
      </c>
      <c r="CM60">
        <v>9.9980272352695465E-2</v>
      </c>
      <c r="CN60">
        <v>8.6967339739203453E-3</v>
      </c>
      <c r="CO60">
        <v>0.35898885130882263</v>
      </c>
      <c r="CP60">
        <v>4.7515485435724258E-2</v>
      </c>
      <c r="CQ60">
        <v>1.9299954175949097E-2</v>
      </c>
      <c r="CR60">
        <v>8.8333338499069214E-3</v>
      </c>
      <c r="CS60">
        <v>0.13903971016407013</v>
      </c>
      <c r="CT60">
        <v>0.12421754002571106</v>
      </c>
      <c r="CU60">
        <v>2.0082831382751465E-2</v>
      </c>
      <c r="CV60">
        <v>0.39486873149871826</v>
      </c>
      <c r="CW60">
        <v>4.6492557972669601E-2</v>
      </c>
      <c r="CX60">
        <v>1.8907833844423294E-2</v>
      </c>
      <c r="CY60">
        <v>5.3308219648897648E-3</v>
      </c>
      <c r="CZ60">
        <v>0.15479883551597595</v>
      </c>
      <c r="DA60">
        <v>0.13754193484783173</v>
      </c>
      <c r="DB60">
        <v>3.1823433935642242E-2</v>
      </c>
      <c r="DC60">
        <v>0.44464424252510071</v>
      </c>
      <c r="DD60">
        <v>4.4961012899875641E-2</v>
      </c>
      <c r="DE60">
        <v>1.348181813955307E-2</v>
      </c>
      <c r="DF60">
        <v>2.3075025528669357E-3</v>
      </c>
      <c r="DG60">
        <v>0.16364437341690063</v>
      </c>
      <c r="DH60">
        <v>0.16789032518863678</v>
      </c>
      <c r="DI60">
        <v>5.2476063370704651E-2</v>
      </c>
      <c r="DJ60">
        <v>0.47127309441566467</v>
      </c>
      <c r="DK60">
        <v>4.4928319752216339E-2</v>
      </c>
      <c r="DL60">
        <v>8.2024047151207924E-3</v>
      </c>
      <c r="DM60">
        <v>6.9729401730000973E-4</v>
      </c>
      <c r="DN60">
        <v>0.16337588429450989</v>
      </c>
      <c r="DO60">
        <v>0.19034531712532043</v>
      </c>
      <c r="DP60">
        <v>6.3866659998893738E-2</v>
      </c>
    </row>
    <row r="61" spans="1:120" ht="15">
      <c r="A61">
        <v>1972</v>
      </c>
      <c r="B61">
        <v>0.29577070474624634</v>
      </c>
      <c r="C61">
        <v>5.6554738432168961E-2</v>
      </c>
      <c r="D61">
        <v>1.9771892577409744E-2</v>
      </c>
      <c r="E61">
        <v>5.2725937217473984E-2</v>
      </c>
      <c r="F61">
        <v>0.11017040908336639</v>
      </c>
      <c r="G61">
        <v>5.0498481839895248E-2</v>
      </c>
      <c r="H61">
        <v>6.0563161969184875E-3</v>
      </c>
      <c r="I61">
        <v>0.26834100484848022</v>
      </c>
      <c r="J61">
        <v>6.0020186007022858E-2</v>
      </c>
      <c r="K61">
        <v>1.919667050242424E-2</v>
      </c>
      <c r="L61">
        <v>6.9697901606559753E-2</v>
      </c>
      <c r="M61">
        <v>9.5185078680515289E-2</v>
      </c>
      <c r="N61">
        <v>2.3915631696581841E-2</v>
      </c>
      <c r="O61">
        <v>3.2553874189034104E-4</v>
      </c>
      <c r="P61">
        <v>0.21930408477783203</v>
      </c>
      <c r="Q61">
        <v>5.5793840438127518E-2</v>
      </c>
      <c r="R61">
        <v>1.687287725508213E-2</v>
      </c>
      <c r="S61">
        <v>7.7120043337345123E-2</v>
      </c>
      <c r="T61">
        <v>5.6454334408044815E-2</v>
      </c>
      <c r="U61">
        <v>1.3038346543908119E-2</v>
      </c>
      <c r="V61">
        <v>2.4644026780151762E-5</v>
      </c>
      <c r="W61">
        <v>0.29017651081085205</v>
      </c>
      <c r="X61">
        <v>6.190212070941925E-2</v>
      </c>
      <c r="Y61">
        <v>2.0231423899531364E-2</v>
      </c>
      <c r="Z61">
        <v>6.6392920911312103E-2</v>
      </c>
      <c r="AA61">
        <v>0.11243137717247009</v>
      </c>
      <c r="AB61">
        <v>2.8759146109223366E-2</v>
      </c>
      <c r="AC61">
        <v>4.5952323125675321E-4</v>
      </c>
      <c r="AD61">
        <v>0.34750238060951233</v>
      </c>
      <c r="AE61">
        <v>5.0018999725580215E-2</v>
      </c>
      <c r="AF61">
        <v>2.0856749266386032E-2</v>
      </c>
      <c r="AG61">
        <v>2.0717263221740723E-2</v>
      </c>
      <c r="AH61">
        <v>0.13843235373497009</v>
      </c>
      <c r="AI61">
        <v>0.10063303261995316</v>
      </c>
      <c r="AJ61">
        <v>1.6864409670233727E-2</v>
      </c>
      <c r="AK61">
        <v>0.36416825652122498</v>
      </c>
      <c r="AL61">
        <v>4.750458151102066E-2</v>
      </c>
      <c r="AM61">
        <v>1.9634349271655083E-2</v>
      </c>
      <c r="AN61">
        <v>1.3208644464612007E-2</v>
      </c>
      <c r="AO61">
        <v>0.14466990530490875</v>
      </c>
      <c r="AP61">
        <v>0.11663880944252014</v>
      </c>
      <c r="AQ61">
        <v>2.2540859878063202E-2</v>
      </c>
      <c r="AR61">
        <v>0.41068169474601746</v>
      </c>
      <c r="AS61">
        <v>4.5422162860631943E-2</v>
      </c>
      <c r="AT61">
        <v>1.6335556283593178E-2</v>
      </c>
      <c r="AU61">
        <v>5.554866511374712E-3</v>
      </c>
      <c r="AV61">
        <v>0.16656027734279633</v>
      </c>
      <c r="AW61">
        <v>0.13890138268470764</v>
      </c>
      <c r="AX61">
        <v>3.7970080971717834E-2</v>
      </c>
      <c r="AY61">
        <v>0.42798757553100586</v>
      </c>
      <c r="AZ61">
        <v>4.489864781498909E-2</v>
      </c>
      <c r="BA61">
        <v>1.5080589801073074E-2</v>
      </c>
      <c r="BB61">
        <v>3.9545209147036076E-3</v>
      </c>
      <c r="BC61">
        <v>0.17206570506095886</v>
      </c>
      <c r="BD61">
        <v>0.14740532636642456</v>
      </c>
      <c r="BE61">
        <v>4.4670727103948593E-2</v>
      </c>
      <c r="BF61">
        <v>0.45620879530906677</v>
      </c>
      <c r="BG61">
        <v>4.4138684868812561E-2</v>
      </c>
      <c r="BH61">
        <v>1.165422797203064E-2</v>
      </c>
      <c r="BI61">
        <v>1.7521557165309787E-3</v>
      </c>
      <c r="BJ61">
        <v>0.17269797623157501</v>
      </c>
      <c r="BK61">
        <v>0.16790983080863953</v>
      </c>
      <c r="BL61">
        <v>5.8241400867700577E-2</v>
      </c>
      <c r="BM61">
        <v>0.47162100672721863</v>
      </c>
      <c r="BN61">
        <v>4.4078320264816284E-2</v>
      </c>
      <c r="BO61">
        <v>6.6568749025464058E-3</v>
      </c>
      <c r="BP61">
        <v>5.8825185988098383E-4</v>
      </c>
      <c r="BQ61">
        <v>0.17201720178127289</v>
      </c>
      <c r="BR61">
        <v>0.18352930247783661</v>
      </c>
      <c r="BS61">
        <v>6.4866483211517334E-2</v>
      </c>
      <c r="BT61">
        <v>0.47043263912200928</v>
      </c>
      <c r="BU61">
        <v>4.4204041361808777E-2</v>
      </c>
      <c r="BV61">
        <v>4.2730299755930901E-3</v>
      </c>
      <c r="BW61">
        <v>2.1089940855745226E-4</v>
      </c>
      <c r="BX61">
        <v>0.16883230209350586</v>
      </c>
      <c r="BY61">
        <v>0.18784108757972717</v>
      </c>
      <c r="BZ61">
        <v>6.5389782190322876E-2</v>
      </c>
      <c r="CA61">
        <v>0.30729714035987854</v>
      </c>
      <c r="CB61">
        <v>5.608484148979187E-2</v>
      </c>
      <c r="CC61">
        <v>2.3805694654583931E-2</v>
      </c>
      <c r="CD61">
        <v>3.8831237703561783E-2</v>
      </c>
      <c r="CE61">
        <v>0.1233847439289093</v>
      </c>
      <c r="CF61">
        <v>6.2020309269428253E-2</v>
      </c>
      <c r="CG61">
        <v>3.1704006250947714E-3</v>
      </c>
      <c r="CH61">
        <v>0.32551351189613342</v>
      </c>
      <c r="CI61">
        <v>4.9235165119171143E-2</v>
      </c>
      <c r="CJ61">
        <v>2.2375794127583504E-2</v>
      </c>
      <c r="CK61">
        <v>1.9569277763366699E-2</v>
      </c>
      <c r="CL61">
        <v>0.12647801637649536</v>
      </c>
      <c r="CM61">
        <v>9.8137602210044861E-2</v>
      </c>
      <c r="CN61">
        <v>9.7184833139181137E-3</v>
      </c>
      <c r="CO61">
        <v>0.36785927414894104</v>
      </c>
      <c r="CP61">
        <v>4.6717565506696701E-2</v>
      </c>
      <c r="CQ61">
        <v>1.9440902397036552E-2</v>
      </c>
      <c r="CR61">
        <v>9.514831006526947E-3</v>
      </c>
      <c r="CS61">
        <v>0.1529373824596405</v>
      </c>
      <c r="CT61">
        <v>0.11785885691642761</v>
      </c>
      <c r="CU61">
        <v>2.1389724686741829E-2</v>
      </c>
      <c r="CV61">
        <v>0.40254214406013489</v>
      </c>
      <c r="CW61">
        <v>4.5583862811326981E-2</v>
      </c>
      <c r="CX61">
        <v>1.8169939517974854E-2</v>
      </c>
      <c r="CY61">
        <v>5.9402650222182274E-3</v>
      </c>
      <c r="CZ61">
        <v>0.17149563133716583</v>
      </c>
      <c r="DA61">
        <v>0.12891760468482971</v>
      </c>
      <c r="DB61">
        <v>3.2434839755296707E-2</v>
      </c>
      <c r="DC61">
        <v>0.44699379801750183</v>
      </c>
      <c r="DD61">
        <v>4.417477548122406E-2</v>
      </c>
      <c r="DE61">
        <v>1.4642151072621346E-2</v>
      </c>
      <c r="DF61">
        <v>2.4480551946908236E-3</v>
      </c>
      <c r="DG61">
        <v>0.17310501635074615</v>
      </c>
      <c r="DH61">
        <v>0.15857093036174774</v>
      </c>
      <c r="DI61">
        <v>5.4280254989862442E-2</v>
      </c>
      <c r="DJ61">
        <v>0.47229647636413574</v>
      </c>
      <c r="DK61">
        <v>4.4006861746311188E-2</v>
      </c>
      <c r="DL61">
        <v>8.0118244513869286E-3</v>
      </c>
      <c r="DM61">
        <v>8.0273457570001483E-4</v>
      </c>
      <c r="DN61">
        <v>0.17382746934890747</v>
      </c>
      <c r="DO61">
        <v>0.18107853829860687</v>
      </c>
      <c r="DP61">
        <v>6.4569048583507538E-2</v>
      </c>
    </row>
    <row r="62" spans="1:120" ht="15">
      <c r="A62">
        <v>1973</v>
      </c>
      <c r="B62">
        <v>0.29781287908554077</v>
      </c>
      <c r="C62">
        <v>5.4583806544542313E-2</v>
      </c>
      <c r="D62">
        <v>1.909637451171875E-2</v>
      </c>
      <c r="E62">
        <v>6.0073219239711761E-2</v>
      </c>
      <c r="F62">
        <v>0.10534834116697311</v>
      </c>
      <c r="G62">
        <v>5.3469851613044739E-2</v>
      </c>
      <c r="H62">
        <v>5.2514509297907352E-3</v>
      </c>
      <c r="I62">
        <v>0.27538883686065674</v>
      </c>
      <c r="J62">
        <v>5.7817302644252777E-2</v>
      </c>
      <c r="K62">
        <v>1.8611473962664604E-2</v>
      </c>
      <c r="L62">
        <v>7.9930655658245087E-2</v>
      </c>
      <c r="M62">
        <v>9.2910028994083405E-2</v>
      </c>
      <c r="N62">
        <v>2.5812020525336266E-2</v>
      </c>
      <c r="O62">
        <v>3.1251701875589788E-4</v>
      </c>
      <c r="P62">
        <v>0.22782814502716064</v>
      </c>
      <c r="Q62">
        <v>5.3514920175075531E-2</v>
      </c>
      <c r="R62">
        <v>1.6383757814764977E-2</v>
      </c>
      <c r="S62">
        <v>8.6731590330600739E-2</v>
      </c>
      <c r="T62">
        <v>5.7876124978065491E-2</v>
      </c>
      <c r="U62">
        <v>1.3294106349349022E-2</v>
      </c>
      <c r="V62">
        <v>2.7646838134387508E-5</v>
      </c>
      <c r="W62">
        <v>0.29693037271499634</v>
      </c>
      <c r="X62">
        <v>5.9765972197055817E-2</v>
      </c>
      <c r="Y62">
        <v>1.9620468840003014E-2</v>
      </c>
      <c r="Z62">
        <v>7.6850317418575287E-2</v>
      </c>
      <c r="AA62">
        <v>0.10877785086631775</v>
      </c>
      <c r="AB62">
        <v>3.1481727957725525E-2</v>
      </c>
      <c r="AC62">
        <v>4.4154259376227856E-4</v>
      </c>
      <c r="AD62">
        <v>0.33951348066329956</v>
      </c>
      <c r="AE62">
        <v>4.8570673912763596E-2</v>
      </c>
      <c r="AF62">
        <v>1.9998114556074142E-2</v>
      </c>
      <c r="AG62">
        <v>2.3145576938986778E-2</v>
      </c>
      <c r="AH62">
        <v>0.12847909331321716</v>
      </c>
      <c r="AI62">
        <v>0.10490340739488602</v>
      </c>
      <c r="AJ62">
        <v>1.4436080120503902E-2</v>
      </c>
      <c r="AK62">
        <v>0.35318657755851746</v>
      </c>
      <c r="AL62">
        <v>4.6240717172622681E-2</v>
      </c>
      <c r="AM62">
        <v>1.9373433664441109E-2</v>
      </c>
      <c r="AN62">
        <v>1.4488452114164829E-2</v>
      </c>
      <c r="AO62">
        <v>0.13364057242870331</v>
      </c>
      <c r="AP62">
        <v>0.12023846060037613</v>
      </c>
      <c r="AQ62">
        <v>1.9232429563999176E-2</v>
      </c>
      <c r="AR62">
        <v>0.38825958967208862</v>
      </c>
      <c r="AS62">
        <v>4.4567979872226715E-2</v>
      </c>
      <c r="AT62">
        <v>1.5230079181492329E-2</v>
      </c>
      <c r="AU62">
        <v>6.2261591665446758E-3</v>
      </c>
      <c r="AV62">
        <v>0.14982219040393829</v>
      </c>
      <c r="AW62">
        <v>0.14037340879440308</v>
      </c>
      <c r="AX62">
        <v>3.2101389020681381E-2</v>
      </c>
      <c r="AY62">
        <v>0.40303435921669006</v>
      </c>
      <c r="AZ62">
        <v>4.4161122292280197E-2</v>
      </c>
      <c r="BA62">
        <v>1.3817047700285912E-2</v>
      </c>
      <c r="BB62">
        <v>4.4708237983286381E-3</v>
      </c>
      <c r="BC62">
        <v>0.15376627445220947</v>
      </c>
      <c r="BD62">
        <v>0.14864553511142731</v>
      </c>
      <c r="BE62">
        <v>3.8261201232671738E-2</v>
      </c>
      <c r="BF62">
        <v>0.4269106388092041</v>
      </c>
      <c r="BG62">
        <v>4.3717104941606522E-2</v>
      </c>
      <c r="BH62">
        <v>1.0691273957490921E-2</v>
      </c>
      <c r="BI62">
        <v>2.0642105955630541E-3</v>
      </c>
      <c r="BJ62">
        <v>0.15243995189666748</v>
      </c>
      <c r="BK62">
        <v>0.16689419746398926</v>
      </c>
      <c r="BL62">
        <v>5.1161289215087891E-2</v>
      </c>
      <c r="BM62">
        <v>0.44262909889221191</v>
      </c>
      <c r="BN62">
        <v>4.377518966794014E-2</v>
      </c>
      <c r="BO62">
        <v>6.9470973685383797E-3</v>
      </c>
      <c r="BP62">
        <v>6.9939333479851484E-4</v>
      </c>
      <c r="BQ62">
        <v>0.1469426155090332</v>
      </c>
      <c r="BR62">
        <v>0.18277056515216827</v>
      </c>
      <c r="BS62">
        <v>6.1494246125221252E-2</v>
      </c>
      <c r="BT62">
        <v>0.44726088643074036</v>
      </c>
      <c r="BU62">
        <v>4.3914198875427246E-2</v>
      </c>
      <c r="BV62">
        <v>4.6927616931498051E-3</v>
      </c>
      <c r="BW62">
        <v>2.351019938942045E-4</v>
      </c>
      <c r="BX62">
        <v>0.14727510511875153</v>
      </c>
      <c r="BY62">
        <v>0.18849723041057587</v>
      </c>
      <c r="BZ62">
        <v>6.2646485865116119E-2</v>
      </c>
      <c r="CA62">
        <v>0.30621039867401123</v>
      </c>
      <c r="CB62">
        <v>5.4245654493570328E-2</v>
      </c>
      <c r="CC62">
        <v>2.1519629284739494E-2</v>
      </c>
      <c r="CD62">
        <v>4.4231392443180084E-2</v>
      </c>
      <c r="CE62">
        <v>0.11590747535228729</v>
      </c>
      <c r="CF62">
        <v>6.7552439868450165E-2</v>
      </c>
      <c r="CG62">
        <v>2.7538002468645573E-3</v>
      </c>
      <c r="CH62">
        <v>0.32511621713638306</v>
      </c>
      <c r="CI62">
        <v>4.7579482197761536E-2</v>
      </c>
      <c r="CJ62">
        <v>2.2689532488584518E-2</v>
      </c>
      <c r="CK62">
        <v>2.1101111546158791E-2</v>
      </c>
      <c r="CL62">
        <v>0.1206897497177124</v>
      </c>
      <c r="CM62">
        <v>0.10412361472845078</v>
      </c>
      <c r="CN62">
        <v>8.9328661561012268E-3</v>
      </c>
      <c r="CO62">
        <v>0.35325941443443298</v>
      </c>
      <c r="CP62">
        <v>4.553179070353508E-2</v>
      </c>
      <c r="CQ62">
        <v>1.8577426671981812E-2</v>
      </c>
      <c r="CR62">
        <v>1.0384396649897099E-2</v>
      </c>
      <c r="CS62">
        <v>0.14047898352146149</v>
      </c>
      <c r="CT62">
        <v>0.12077748775482178</v>
      </c>
      <c r="CU62">
        <v>1.7509330064058304E-2</v>
      </c>
      <c r="CV62">
        <v>0.38291057944297791</v>
      </c>
      <c r="CW62">
        <v>4.4535353779792786E-2</v>
      </c>
      <c r="CX62">
        <v>1.645156554877758E-2</v>
      </c>
      <c r="CY62">
        <v>6.4992052502930164E-3</v>
      </c>
      <c r="CZ62">
        <v>0.15488414466381073</v>
      </c>
      <c r="DA62">
        <v>0.13326488435268402</v>
      </c>
      <c r="DB62">
        <v>2.7388529852032661E-2</v>
      </c>
      <c r="DC62">
        <v>0.41847103834152222</v>
      </c>
      <c r="DD62">
        <v>4.3685920536518097E-2</v>
      </c>
      <c r="DE62">
        <v>1.2701605446636677E-2</v>
      </c>
      <c r="DF62">
        <v>2.7970108203589916E-3</v>
      </c>
      <c r="DG62">
        <v>0.15539158880710602</v>
      </c>
      <c r="DH62">
        <v>0.15836983919143677</v>
      </c>
      <c r="DI62">
        <v>4.5613300055265427E-2</v>
      </c>
      <c r="DJ62">
        <v>0.44033715128898621</v>
      </c>
      <c r="DK62">
        <v>4.3706405907869339E-2</v>
      </c>
      <c r="DL62">
        <v>8.062608540058136E-3</v>
      </c>
      <c r="DM62">
        <v>9.2913821572437882E-4</v>
      </c>
      <c r="DN62">
        <v>0.14677807688713074</v>
      </c>
      <c r="DO62">
        <v>0.17993684113025665</v>
      </c>
      <c r="DP62">
        <v>6.0924086719751358E-2</v>
      </c>
    </row>
    <row r="63" spans="1:120" ht="15">
      <c r="A63">
        <v>1974</v>
      </c>
      <c r="B63">
        <v>0.30665364861488342</v>
      </c>
      <c r="C63">
        <v>5.4195564240217209E-2</v>
      </c>
      <c r="D63">
        <v>1.8731527030467987E-2</v>
      </c>
      <c r="E63">
        <v>6.3080087304115295E-2</v>
      </c>
      <c r="F63">
        <v>0.11179686337709427</v>
      </c>
      <c r="G63">
        <v>5.4195564240217209E-2</v>
      </c>
      <c r="H63">
        <v>4.6643256209790707E-3</v>
      </c>
      <c r="I63">
        <v>0.28274267911911011</v>
      </c>
      <c r="J63">
        <v>5.7267554104328156E-2</v>
      </c>
      <c r="K63">
        <v>1.8087353557348251E-2</v>
      </c>
      <c r="L63">
        <v>8.1786312162876129E-2</v>
      </c>
      <c r="M63">
        <v>9.711659699678421E-2</v>
      </c>
      <c r="N63">
        <v>2.8094001114368439E-2</v>
      </c>
      <c r="O63">
        <v>4.0116559830494225E-4</v>
      </c>
      <c r="P63">
        <v>0.23062270879745483</v>
      </c>
      <c r="Q63">
        <v>5.2959084510803223E-2</v>
      </c>
      <c r="R63">
        <v>1.5221470035612583E-2</v>
      </c>
      <c r="S63">
        <v>8.7062843143939972E-2</v>
      </c>
      <c r="T63">
        <v>6.2069948762655258E-2</v>
      </c>
      <c r="U63">
        <v>1.3267970643937588E-2</v>
      </c>
      <c r="V63">
        <v>4.4293290557106957E-5</v>
      </c>
      <c r="W63">
        <v>0.30664709210395813</v>
      </c>
      <c r="X63">
        <v>5.9243597090244293E-2</v>
      </c>
      <c r="Y63">
        <v>1.940176822245121E-2</v>
      </c>
      <c r="Z63">
        <v>7.9366274178028107E-2</v>
      </c>
      <c r="AA63">
        <v>0.11319046467542648</v>
      </c>
      <c r="AB63">
        <v>3.4893840551376343E-2</v>
      </c>
      <c r="AC63">
        <v>5.6484225206077099E-4</v>
      </c>
      <c r="AD63">
        <v>0.35295224189758301</v>
      </c>
      <c r="AE63">
        <v>4.8247300088405609E-2</v>
      </c>
      <c r="AF63">
        <v>1.9978838041424751E-2</v>
      </c>
      <c r="AG63">
        <v>2.6859357953071594E-2</v>
      </c>
      <c r="AH63">
        <v>0.14022216200828552</v>
      </c>
      <c r="AI63">
        <v>0.1047358363866806</v>
      </c>
      <c r="AJ63">
        <v>1.2919051572680473E-2</v>
      </c>
      <c r="AK63">
        <v>0.36726343631744385</v>
      </c>
      <c r="AL63">
        <v>4.5986779034137726E-2</v>
      </c>
      <c r="AM63">
        <v>1.9018273800611496E-2</v>
      </c>
      <c r="AN63">
        <v>1.7775148153305054E-2</v>
      </c>
      <c r="AO63">
        <v>0.14837509393692017</v>
      </c>
      <c r="AP63">
        <v>0.11895965784788132</v>
      </c>
      <c r="AQ63">
        <v>1.7163164913654327E-2</v>
      </c>
      <c r="AR63">
        <v>0.40585675835609436</v>
      </c>
      <c r="AS63">
        <v>4.4075161218643188E-2</v>
      </c>
      <c r="AT63">
        <v>1.6171321272850037E-2</v>
      </c>
      <c r="AU63">
        <v>7.4991127476096153E-3</v>
      </c>
      <c r="AV63">
        <v>0.17030751705169678</v>
      </c>
      <c r="AW63">
        <v>0.1390223503112793</v>
      </c>
      <c r="AX63">
        <v>2.8807420283555984E-2</v>
      </c>
      <c r="AY63">
        <v>0.42109906673431396</v>
      </c>
      <c r="AZ63">
        <v>4.3725978583097458E-2</v>
      </c>
      <c r="BA63">
        <v>1.4789830893278122E-2</v>
      </c>
      <c r="BB63">
        <v>5.4864166304469109E-3</v>
      </c>
      <c r="BC63">
        <v>0.176766037940979</v>
      </c>
      <c r="BD63">
        <v>0.14595967531204224</v>
      </c>
      <c r="BE63">
        <v>3.4408077597618103E-2</v>
      </c>
      <c r="BF63">
        <v>0.44661611318588257</v>
      </c>
      <c r="BG63">
        <v>4.3542750179767609E-2</v>
      </c>
      <c r="BH63">
        <v>1.1453674174845219E-2</v>
      </c>
      <c r="BI63">
        <v>2.6368792168796062E-3</v>
      </c>
      <c r="BJ63">
        <v>0.18170759081840515</v>
      </c>
      <c r="BK63">
        <v>0.16131113469600677</v>
      </c>
      <c r="BL63">
        <v>4.6030491590499878E-2</v>
      </c>
      <c r="BM63">
        <v>0.4609534740447998</v>
      </c>
      <c r="BN63">
        <v>4.3956901878118515E-2</v>
      </c>
      <c r="BO63">
        <v>7.3295850306749344E-3</v>
      </c>
      <c r="BP63">
        <v>8.9179998030886054E-4</v>
      </c>
      <c r="BQ63">
        <v>0.17643542587757111</v>
      </c>
      <c r="BR63">
        <v>0.17457912862300873</v>
      </c>
      <c r="BS63">
        <v>5.7865872979164124E-2</v>
      </c>
      <c r="BT63">
        <v>0.45794299244880676</v>
      </c>
      <c r="BU63">
        <v>4.4347763061523438E-2</v>
      </c>
      <c r="BV63">
        <v>5.1009790040552616E-3</v>
      </c>
      <c r="BW63">
        <v>3.4768352634273469E-4</v>
      </c>
      <c r="BX63">
        <v>0.17134314775466919</v>
      </c>
      <c r="BY63">
        <v>0.17797388136386871</v>
      </c>
      <c r="BZ63">
        <v>5.882953479886055E-2</v>
      </c>
      <c r="CA63">
        <v>0.31922823190689087</v>
      </c>
      <c r="CB63">
        <v>5.3574159741401672E-2</v>
      </c>
      <c r="CC63">
        <v>2.2242384031414986E-2</v>
      </c>
      <c r="CD63">
        <v>4.8266071826219559E-2</v>
      </c>
      <c r="CE63">
        <v>0.12100996822118759</v>
      </c>
      <c r="CF63">
        <v>7.1217752993106842E-2</v>
      </c>
      <c r="CG63">
        <v>2.9179027769714594E-3</v>
      </c>
      <c r="CH63">
        <v>0.33676266670227051</v>
      </c>
      <c r="CI63">
        <v>4.7497551888227463E-2</v>
      </c>
      <c r="CJ63">
        <v>2.1268254145979881E-2</v>
      </c>
      <c r="CK63">
        <v>2.5896424427628517E-2</v>
      </c>
      <c r="CL63">
        <v>0.13104163110256195</v>
      </c>
      <c r="CM63">
        <v>0.103103868663311</v>
      </c>
      <c r="CN63">
        <v>7.9605700448155403E-3</v>
      </c>
      <c r="CO63">
        <v>0.37009158730506897</v>
      </c>
      <c r="CP63">
        <v>4.4894494116306305E-2</v>
      </c>
      <c r="CQ63">
        <v>1.9412903115153313E-2</v>
      </c>
      <c r="CR63">
        <v>1.2221778742969036E-2</v>
      </c>
      <c r="CS63">
        <v>0.15515299141407013</v>
      </c>
      <c r="CT63">
        <v>0.12274433672428131</v>
      </c>
      <c r="CU63">
        <v>1.5665821731090546E-2</v>
      </c>
      <c r="CV63">
        <v>0.40023258328437805</v>
      </c>
      <c r="CW63">
        <v>4.3875813484191895E-2</v>
      </c>
      <c r="CX63">
        <v>1.751796156167984E-2</v>
      </c>
      <c r="CY63">
        <v>7.8166164457798004E-3</v>
      </c>
      <c r="CZ63">
        <v>0.17272509634494781</v>
      </c>
      <c r="DA63">
        <v>0.13340605795383453</v>
      </c>
      <c r="DB63">
        <v>2.4903891608119011E-2</v>
      </c>
      <c r="DC63">
        <v>0.43949940800666809</v>
      </c>
      <c r="DD63">
        <v>4.3337177485227585E-2</v>
      </c>
      <c r="DE63">
        <v>1.350077148526907E-2</v>
      </c>
      <c r="DF63">
        <v>3.5030937287956476E-3</v>
      </c>
      <c r="DG63">
        <v>0.18432454764842987</v>
      </c>
      <c r="DH63">
        <v>0.15472523868083954</v>
      </c>
      <c r="DI63">
        <v>4.0155697613954544E-2</v>
      </c>
      <c r="DJ63">
        <v>0.46244028210639954</v>
      </c>
      <c r="DK63">
        <v>4.3763864785432816E-2</v>
      </c>
      <c r="DL63">
        <v>8.4302257746458054E-3</v>
      </c>
      <c r="DM63">
        <v>1.1605225736275315E-3</v>
      </c>
      <c r="DN63">
        <v>0.17895035445690155</v>
      </c>
      <c r="DO63">
        <v>0.17290256917476654</v>
      </c>
      <c r="DP63">
        <v>5.7389948517084122E-2</v>
      </c>
    </row>
    <row r="64" spans="1:120" ht="15">
      <c r="A64">
        <v>1975</v>
      </c>
      <c r="B64">
        <v>0.29035809636116028</v>
      </c>
      <c r="C64">
        <v>5.3412914276123047E-2</v>
      </c>
      <c r="D64">
        <v>1.9090808928012848E-2</v>
      </c>
      <c r="E64">
        <v>6.1545461416244507E-2</v>
      </c>
      <c r="F64">
        <v>0.10172575712203979</v>
      </c>
      <c r="G64">
        <v>5.0173677504062653E-2</v>
      </c>
      <c r="H64">
        <v>4.4108284637331963E-3</v>
      </c>
      <c r="I64">
        <v>0.26880013942718506</v>
      </c>
      <c r="J64">
        <v>5.6236136704683304E-2</v>
      </c>
      <c r="K64">
        <v>1.8005410209298134E-2</v>
      </c>
      <c r="L64">
        <v>7.9906575381755829E-2</v>
      </c>
      <c r="M64">
        <v>8.7788432836532593E-2</v>
      </c>
      <c r="N64">
        <v>2.6486661285161972E-2</v>
      </c>
      <c r="O64">
        <v>3.7692731712013483E-4</v>
      </c>
      <c r="P64">
        <v>0.21474158763885498</v>
      </c>
      <c r="Q64">
        <v>5.1357842981815338E-2</v>
      </c>
      <c r="R64">
        <v>1.6212562099099159E-2</v>
      </c>
      <c r="S64">
        <v>8.3683766424655914E-2</v>
      </c>
      <c r="T64">
        <v>5.0550706684589386E-2</v>
      </c>
      <c r="U64">
        <v>1.2852909043431282E-2</v>
      </c>
      <c r="V64">
        <v>8.3799641288351268E-5</v>
      </c>
      <c r="W64">
        <v>0.29276749491691589</v>
      </c>
      <c r="X64">
        <v>5.839896947145462E-2</v>
      </c>
      <c r="Y64">
        <v>1.8800284713506699E-2</v>
      </c>
      <c r="Z64">
        <v>7.8231923282146454E-2</v>
      </c>
      <c r="AA64">
        <v>0.10429810732603073</v>
      </c>
      <c r="AB64">
        <v>3.253130242228508E-2</v>
      </c>
      <c r="AC64">
        <v>5.0688802730292082E-4</v>
      </c>
      <c r="AD64">
        <v>0.33144569396972656</v>
      </c>
      <c r="AE64">
        <v>4.8032093793153763E-2</v>
      </c>
      <c r="AF64">
        <v>2.115948498249054E-2</v>
      </c>
      <c r="AG64">
        <v>2.6550767943263054E-2</v>
      </c>
      <c r="AH64">
        <v>0.12828907370567322</v>
      </c>
      <c r="AI64">
        <v>9.5319069921970367E-2</v>
      </c>
      <c r="AJ64">
        <v>1.209909375756979E-2</v>
      </c>
      <c r="AK64">
        <v>0.34068045020103455</v>
      </c>
      <c r="AL64">
        <v>4.5703258365392685E-2</v>
      </c>
      <c r="AM64">
        <v>2.0058643072843552E-2</v>
      </c>
      <c r="AN64">
        <v>1.7156893387436867E-2</v>
      </c>
      <c r="AO64">
        <v>0.13317151367664337</v>
      </c>
      <c r="AP64">
        <v>0.10854221135377884</v>
      </c>
      <c r="AQ64">
        <v>1.6053490340709686E-2</v>
      </c>
      <c r="AR64">
        <v>0.37026584148406982</v>
      </c>
      <c r="AS64">
        <v>4.4402264058589935E-2</v>
      </c>
      <c r="AT64">
        <v>1.7433684319257736E-2</v>
      </c>
      <c r="AU64">
        <v>7.6381401158869267E-3</v>
      </c>
      <c r="AV64">
        <v>0.15316595137119293</v>
      </c>
      <c r="AW64">
        <v>0.12118426710367203</v>
      </c>
      <c r="AX64">
        <v>2.6454200968146324E-2</v>
      </c>
      <c r="AY64">
        <v>0.38024473190307617</v>
      </c>
      <c r="AZ64">
        <v>4.4194955378770828E-2</v>
      </c>
      <c r="BA64">
        <v>1.5910465270280838E-2</v>
      </c>
      <c r="BB64">
        <v>5.6417151354253292E-3</v>
      </c>
      <c r="BC64">
        <v>0.15829795598983765</v>
      </c>
      <c r="BD64">
        <v>0.12501901388168335</v>
      </c>
      <c r="BE64">
        <v>3.1197432428598404E-2</v>
      </c>
      <c r="BF64">
        <v>0.39021745324134827</v>
      </c>
      <c r="BG64">
        <v>4.4029936194419861E-2</v>
      </c>
      <c r="BH64">
        <v>1.1987783014774323E-2</v>
      </c>
      <c r="BI64">
        <v>2.6921762619167566E-3</v>
      </c>
      <c r="BJ64">
        <v>0.15756380558013916</v>
      </c>
      <c r="BK64">
        <v>0.1332167387008667</v>
      </c>
      <c r="BL64">
        <v>4.0764268487691879E-2</v>
      </c>
      <c r="BM64">
        <v>0.39655229449272156</v>
      </c>
      <c r="BN64">
        <v>4.5455712825059891E-2</v>
      </c>
      <c r="BO64">
        <v>7.8146578744053841E-3</v>
      </c>
      <c r="BP64">
        <v>9.3713955720886588E-4</v>
      </c>
      <c r="BQ64">
        <v>0.15148492157459259</v>
      </c>
      <c r="BR64">
        <v>0.14007064700126648</v>
      </c>
      <c r="BS64">
        <v>5.0789210945367813E-2</v>
      </c>
      <c r="BT64">
        <v>0.39429557323455811</v>
      </c>
      <c r="BU64">
        <v>4.6179834753274918E-2</v>
      </c>
      <c r="BV64">
        <v>4.5473421923816204E-3</v>
      </c>
      <c r="BW64">
        <v>3.6279397318139672E-4</v>
      </c>
      <c r="BX64">
        <v>0.15000832080841064</v>
      </c>
      <c r="BY64">
        <v>0.14228753745555878</v>
      </c>
      <c r="BZ64">
        <v>5.0909757614135742E-2</v>
      </c>
      <c r="CA64">
        <v>0.30992767214775085</v>
      </c>
      <c r="CB64">
        <v>5.345853790640831E-2</v>
      </c>
      <c r="CC64">
        <v>2.3724563419818878E-2</v>
      </c>
      <c r="CD64">
        <v>4.8439517617225647E-2</v>
      </c>
      <c r="CE64">
        <v>0.11691243201494217</v>
      </c>
      <c r="CF64">
        <v>6.4507707953453064E-2</v>
      </c>
      <c r="CG64">
        <v>2.8849188238382339E-3</v>
      </c>
      <c r="CH64">
        <v>0.317484050989151</v>
      </c>
      <c r="CI64">
        <v>4.6723302453756332E-2</v>
      </c>
      <c r="CJ64">
        <v>2.2116741165518761E-2</v>
      </c>
      <c r="CK64">
        <v>2.4620061740279198E-2</v>
      </c>
      <c r="CL64">
        <v>0.11749490350484848</v>
      </c>
      <c r="CM64">
        <v>9.8630227148532867E-2</v>
      </c>
      <c r="CN64">
        <v>7.8988252207636833E-3</v>
      </c>
      <c r="CO64">
        <v>0.3470725417137146</v>
      </c>
      <c r="CP64">
        <v>4.4884096831083298E-2</v>
      </c>
      <c r="CQ64">
        <v>2.0974008366465569E-2</v>
      </c>
      <c r="CR64">
        <v>1.2278308160603046E-2</v>
      </c>
      <c r="CS64">
        <v>0.14123792946338654</v>
      </c>
      <c r="CT64">
        <v>0.11227139830589294</v>
      </c>
      <c r="CU64">
        <v>1.542979758232832E-2</v>
      </c>
      <c r="CV64">
        <v>0.37204018235206604</v>
      </c>
      <c r="CW64">
        <v>4.4330712407827377E-2</v>
      </c>
      <c r="CX64">
        <v>1.9137648865580559E-2</v>
      </c>
      <c r="CY64">
        <v>8.0682951956987381E-3</v>
      </c>
      <c r="CZ64">
        <v>0.15890195965766907</v>
      </c>
      <c r="DA64">
        <v>0.1182747557759285</v>
      </c>
      <c r="DB64">
        <v>2.332681231200695E-2</v>
      </c>
      <c r="DC64">
        <v>0.38693106174468994</v>
      </c>
      <c r="DD64">
        <v>4.3290272355079651E-2</v>
      </c>
      <c r="DE64">
        <v>1.4152713119983673E-2</v>
      </c>
      <c r="DF64">
        <v>3.6026528105139732E-3</v>
      </c>
      <c r="DG64">
        <v>0.16071739792823792</v>
      </c>
      <c r="DH64">
        <v>0.12966108322143555</v>
      </c>
      <c r="DI64">
        <v>3.5563535988330841E-2</v>
      </c>
      <c r="DJ64">
        <v>0.39773741364479065</v>
      </c>
      <c r="DK64">
        <v>4.50754314661026E-2</v>
      </c>
      <c r="DL64">
        <v>9.5305200666189194E-3</v>
      </c>
      <c r="DM64">
        <v>1.2387627502903342E-3</v>
      </c>
      <c r="DN64">
        <v>0.15226037800312042</v>
      </c>
      <c r="DO64">
        <v>0.13890641927719116</v>
      </c>
      <c r="DP64">
        <v>5.0725903362035751E-2</v>
      </c>
    </row>
    <row r="65" spans="1:120" ht="15">
      <c r="A65">
        <v>1976</v>
      </c>
      <c r="B65">
        <v>0.30042701959609985</v>
      </c>
      <c r="C65">
        <v>5.2951931953430176E-2</v>
      </c>
      <c r="D65">
        <v>1.8765421584248543E-2</v>
      </c>
      <c r="E65">
        <v>6.2737822532653809E-2</v>
      </c>
      <c r="F65">
        <v>0.10695670545101166</v>
      </c>
      <c r="G65">
        <v>5.4562166333198547E-2</v>
      </c>
      <c r="H65">
        <v>4.4590653851628304E-3</v>
      </c>
      <c r="I65">
        <v>0.27697312831878662</v>
      </c>
      <c r="J65">
        <v>5.552300438284874E-2</v>
      </c>
      <c r="K65">
        <v>1.8052743747830391E-2</v>
      </c>
      <c r="L65">
        <v>8.1593826413154602E-2</v>
      </c>
      <c r="M65">
        <v>9.1894142329692841E-2</v>
      </c>
      <c r="N65">
        <v>2.950899675488472E-2</v>
      </c>
      <c r="O65">
        <v>4.0306412847712636E-4</v>
      </c>
      <c r="P65">
        <v>0.22101350128650665</v>
      </c>
      <c r="Q65">
        <v>5.0943959504365921E-2</v>
      </c>
      <c r="R65">
        <v>1.5565711073577404E-2</v>
      </c>
      <c r="S65">
        <v>8.6421996355056763E-2</v>
      </c>
      <c r="T65">
        <v>5.3834471851587296E-2</v>
      </c>
      <c r="U65">
        <v>1.4189223758876324E-2</v>
      </c>
      <c r="V65">
        <v>5.8149191318079829E-5</v>
      </c>
      <c r="W65">
        <v>0.30196335911750793</v>
      </c>
      <c r="X65">
        <v>5.7567901909351349E-2</v>
      </c>
      <c r="Y65">
        <v>1.916339248418808E-2</v>
      </c>
      <c r="Z65">
        <v>7.9437680542469025E-2</v>
      </c>
      <c r="AA65">
        <v>0.10889070481061935</v>
      </c>
      <c r="AB65">
        <v>3.6350447684526443E-2</v>
      </c>
      <c r="AC65">
        <v>5.5709504522383213E-4</v>
      </c>
      <c r="AD65">
        <v>0.34538564085960388</v>
      </c>
      <c r="AE65">
        <v>4.8023451119661331E-2</v>
      </c>
      <c r="AF65">
        <v>2.013155072927475E-2</v>
      </c>
      <c r="AG65">
        <v>2.6592832058668137E-2</v>
      </c>
      <c r="AH65">
        <v>0.13583004474639893</v>
      </c>
      <c r="AI65">
        <v>0.10258645564317703</v>
      </c>
      <c r="AJ65">
        <v>1.2233993038535118E-2</v>
      </c>
      <c r="AK65">
        <v>0.35612398386001587</v>
      </c>
      <c r="AL65">
        <v>4.6075433492660522E-2</v>
      </c>
      <c r="AM65">
        <v>1.8949044868350029E-2</v>
      </c>
      <c r="AN65">
        <v>1.7454268410801888E-2</v>
      </c>
      <c r="AO65">
        <v>0.14204882085323334</v>
      </c>
      <c r="AP65">
        <v>0.11543392390012741</v>
      </c>
      <c r="AQ65">
        <v>1.6175305470824242E-2</v>
      </c>
      <c r="AR65">
        <v>0.38870120048522949</v>
      </c>
      <c r="AS65">
        <v>4.4999785721302032E-2</v>
      </c>
      <c r="AT65">
        <v>1.6257025301456451E-2</v>
      </c>
      <c r="AU65">
        <v>7.6818396337330341E-3</v>
      </c>
      <c r="AV65">
        <v>0.16329024732112885</v>
      </c>
      <c r="AW65">
        <v>0.12986695766448975</v>
      </c>
      <c r="AX65">
        <v>2.6629889383912086E-2</v>
      </c>
      <c r="AY65">
        <v>0.40080505609512329</v>
      </c>
      <c r="AZ65">
        <v>4.4859066605567932E-2</v>
      </c>
      <c r="BA65">
        <v>1.4836913906037807E-2</v>
      </c>
      <c r="BB65">
        <v>5.6427665986120701E-3</v>
      </c>
      <c r="BC65">
        <v>0.16967523097991943</v>
      </c>
      <c r="BD65">
        <v>0.134177565574646</v>
      </c>
      <c r="BE65">
        <v>3.1648658215999603E-2</v>
      </c>
      <c r="BF65">
        <v>0.41764110326766968</v>
      </c>
      <c r="BG65">
        <v>4.5024111866950989E-2</v>
      </c>
      <c r="BH65">
        <v>1.1441146023571491E-2</v>
      </c>
      <c r="BI65">
        <v>2.5920930784195662E-3</v>
      </c>
      <c r="BJ65">
        <v>0.17307443916797638</v>
      </c>
      <c r="BK65">
        <v>0.14395439624786377</v>
      </c>
      <c r="BL65">
        <v>4.1603308171033859E-2</v>
      </c>
      <c r="BM65">
        <v>0.42517644166946411</v>
      </c>
      <c r="BN65">
        <v>4.5724328607320786E-2</v>
      </c>
      <c r="BO65">
        <v>7.8760944306850433E-3</v>
      </c>
      <c r="BP65">
        <v>7.2223955066874623E-4</v>
      </c>
      <c r="BQ65">
        <v>0.16653810441493988</v>
      </c>
      <c r="BR65">
        <v>0.15317527949810028</v>
      </c>
      <c r="BS65">
        <v>5.1140394061803818E-2</v>
      </c>
      <c r="BT65">
        <v>0.42807161808013916</v>
      </c>
      <c r="BU65">
        <v>4.606376588344574E-2</v>
      </c>
      <c r="BV65">
        <v>5.3580193780362606E-3</v>
      </c>
      <c r="BW65">
        <v>1.7799944907892495E-4</v>
      </c>
      <c r="BX65">
        <v>0.16766175627708435</v>
      </c>
      <c r="BY65">
        <v>0.1569821685552597</v>
      </c>
      <c r="BZ65">
        <v>5.1827915012836456E-2</v>
      </c>
      <c r="CA65">
        <v>0.32070007920265198</v>
      </c>
      <c r="CB65">
        <v>5.2501596510410309E-2</v>
      </c>
      <c r="CC65">
        <v>2.2849922999739647E-2</v>
      </c>
      <c r="CD65">
        <v>4.7600790858268738E-2</v>
      </c>
      <c r="CE65">
        <v>0.12153418362140656</v>
      </c>
      <c r="CF65">
        <v>7.3052361607551575E-2</v>
      </c>
      <c r="CG65">
        <v>3.1736053060740232E-3</v>
      </c>
      <c r="CH65">
        <v>0.33098775148391724</v>
      </c>
      <c r="CI65">
        <v>4.6905390918254852E-2</v>
      </c>
      <c r="CJ65">
        <v>2.1026179194450378E-2</v>
      </c>
      <c r="CK65">
        <v>2.4994567036628723E-2</v>
      </c>
      <c r="CL65">
        <v>0.12565916776657104</v>
      </c>
      <c r="CM65">
        <v>0.10429756343364716</v>
      </c>
      <c r="CN65">
        <v>8.1086615100502968E-3</v>
      </c>
      <c r="CO65">
        <v>0.36075982451438904</v>
      </c>
      <c r="CP65">
        <v>4.5324638485908508E-2</v>
      </c>
      <c r="CQ65">
        <v>1.9535314291715622E-2</v>
      </c>
      <c r="CR65">
        <v>1.2388985604047775E-2</v>
      </c>
      <c r="CS65">
        <v>0.14855067431926727</v>
      </c>
      <c r="CT65">
        <v>0.11991602182388306</v>
      </c>
      <c r="CU65">
        <v>1.5044194646179676E-2</v>
      </c>
      <c r="CV65">
        <v>0.38706490397453308</v>
      </c>
      <c r="CW65">
        <v>4.4724371284246445E-2</v>
      </c>
      <c r="CX65">
        <v>1.7608249559998512E-2</v>
      </c>
      <c r="CY65">
        <v>8.1324651837348938E-3</v>
      </c>
      <c r="CZ65">
        <v>0.16690109670162201</v>
      </c>
      <c r="DA65">
        <v>0.12619854509830475</v>
      </c>
      <c r="DB65">
        <v>2.3524528369307518E-2</v>
      </c>
      <c r="DC65">
        <v>0.41363099217414856</v>
      </c>
      <c r="DD65">
        <v>4.4651474803686142E-2</v>
      </c>
      <c r="DE65">
        <v>1.3338375836610794E-2</v>
      </c>
      <c r="DF65">
        <v>3.5871819127351046E-3</v>
      </c>
      <c r="DG65">
        <v>0.1765529066324234</v>
      </c>
      <c r="DH65">
        <v>0.1390472799539566</v>
      </c>
      <c r="DI65">
        <v>3.6527909338474274E-2</v>
      </c>
      <c r="DJ65">
        <v>0.4236476719379425</v>
      </c>
      <c r="DK65">
        <v>4.5545093715190887E-2</v>
      </c>
      <c r="DL65">
        <v>9.2057483270764351E-3</v>
      </c>
      <c r="DM65">
        <v>1.0096221230924129E-3</v>
      </c>
      <c r="DN65">
        <v>0.16594476997852325</v>
      </c>
      <c r="DO65">
        <v>0.15116508305072784</v>
      </c>
      <c r="DP65">
        <v>5.0777353346347809E-2</v>
      </c>
    </row>
    <row r="66" spans="1:120" ht="15">
      <c r="A66">
        <v>1977</v>
      </c>
      <c r="B66">
        <v>0.30244427919387817</v>
      </c>
      <c r="C66">
        <v>5.1817476749420166E-2</v>
      </c>
      <c r="D66">
        <v>1.8402988091111183E-2</v>
      </c>
      <c r="E66">
        <v>6.2881506979465485E-2</v>
      </c>
      <c r="F66">
        <v>0.11002873629331589</v>
      </c>
      <c r="G66">
        <v>5.4152596741914749E-2</v>
      </c>
      <c r="H66">
        <v>5.1706279627978802E-3</v>
      </c>
      <c r="I66">
        <v>0.27919235825538635</v>
      </c>
      <c r="J66">
        <v>5.4669391363859177E-2</v>
      </c>
      <c r="K66">
        <v>1.7082313075661659E-2</v>
      </c>
      <c r="L66">
        <v>8.2681253552436829E-2</v>
      </c>
      <c r="M66">
        <v>9.5164269208908081E-2</v>
      </c>
      <c r="N66">
        <v>2.9140220955014229E-2</v>
      </c>
      <c r="O66">
        <v>4.5490905176848173E-4</v>
      </c>
      <c r="P66">
        <v>0.21690212190151215</v>
      </c>
      <c r="Q66">
        <v>5.0290077924728394E-2</v>
      </c>
      <c r="R66">
        <v>1.4544222503900528E-2</v>
      </c>
      <c r="S66">
        <v>8.828117698431015E-2</v>
      </c>
      <c r="T66">
        <v>5.055023729801178E-2</v>
      </c>
      <c r="U66">
        <v>1.3175967149436474E-2</v>
      </c>
      <c r="V66">
        <v>6.0438873333623633E-5</v>
      </c>
      <c r="W66">
        <v>0.3067338764667511</v>
      </c>
      <c r="X66">
        <v>5.660570040345192E-2</v>
      </c>
      <c r="Y66">
        <v>1.8204525113105774E-2</v>
      </c>
      <c r="Z66">
        <v>8.0205254256725311E-2</v>
      </c>
      <c r="AA66">
        <v>0.11489029228687286</v>
      </c>
      <c r="AB66">
        <v>3.6198791116476059E-2</v>
      </c>
      <c r="AC66">
        <v>6.2932341825217009E-4</v>
      </c>
      <c r="AD66">
        <v>0.34608310461044312</v>
      </c>
      <c r="AE66">
        <v>4.6465042978525162E-2</v>
      </c>
      <c r="AF66">
        <v>2.0881609991192818E-2</v>
      </c>
      <c r="AG66">
        <v>2.5721650570631027E-2</v>
      </c>
      <c r="AH66">
        <v>0.13792614638805389</v>
      </c>
      <c r="AI66">
        <v>0.10109544545412064</v>
      </c>
      <c r="AJ66">
        <v>1.4021016657352448E-2</v>
      </c>
      <c r="AK66">
        <v>0.35614949464797974</v>
      </c>
      <c r="AL66">
        <v>4.4567190110683441E-2</v>
      </c>
      <c r="AM66">
        <v>2.0034119486808777E-2</v>
      </c>
      <c r="AN66">
        <v>1.6870928928256035E-2</v>
      </c>
      <c r="AO66">
        <v>0.14305712282657623</v>
      </c>
      <c r="AP66">
        <v>0.11323684453964233</v>
      </c>
      <c r="AQ66">
        <v>1.8422875553369522E-2</v>
      </c>
      <c r="AR66">
        <v>0.38501498103141785</v>
      </c>
      <c r="AS66">
        <v>4.3690159916877747E-2</v>
      </c>
      <c r="AT66">
        <v>1.6895150765776634E-2</v>
      </c>
      <c r="AU66">
        <v>7.6529099605977535E-3</v>
      </c>
      <c r="AV66">
        <v>0.16243924200534821</v>
      </c>
      <c r="AW66">
        <v>0.12509231269359589</v>
      </c>
      <c r="AX66">
        <v>2.9322773218154907E-2</v>
      </c>
      <c r="AY66">
        <v>0.39464226365089417</v>
      </c>
      <c r="AZ66">
        <v>4.3587997555732727E-2</v>
      </c>
      <c r="BA66">
        <v>1.5129632316529751E-2</v>
      </c>
      <c r="BB66">
        <v>5.6880582123994827E-3</v>
      </c>
      <c r="BC66">
        <v>0.16784286499023438</v>
      </c>
      <c r="BD66">
        <v>0.12835435569286346</v>
      </c>
      <c r="BE66">
        <v>3.4149773418903351E-2</v>
      </c>
      <c r="BF66">
        <v>0.40777626633644104</v>
      </c>
      <c r="BG66">
        <v>4.3651163578033447E-2</v>
      </c>
      <c r="BH66">
        <v>1.2102094478905201E-2</v>
      </c>
      <c r="BI66">
        <v>2.6763631030917168E-3</v>
      </c>
      <c r="BJ66">
        <v>0.16916196048259735</v>
      </c>
      <c r="BK66">
        <v>0.13648813962936401</v>
      </c>
      <c r="BL66">
        <v>4.381362721323967E-2</v>
      </c>
      <c r="BM66">
        <v>0.41299238801002502</v>
      </c>
      <c r="BN66">
        <v>4.4674716889858246E-2</v>
      </c>
      <c r="BO66">
        <v>7.9305646941065788E-3</v>
      </c>
      <c r="BP66">
        <v>8.9561217464506626E-4</v>
      </c>
      <c r="BQ66">
        <v>0.1631724089384079</v>
      </c>
      <c r="BR66">
        <v>0.14336726069450378</v>
      </c>
      <c r="BS66">
        <v>5.30104860663414E-2</v>
      </c>
      <c r="BT66">
        <v>0.41379019618034363</v>
      </c>
      <c r="BU66">
        <v>4.5303795486688614E-2</v>
      </c>
      <c r="BV66">
        <v>5.5798855610191822E-3</v>
      </c>
      <c r="BW66">
        <v>3.38018435286358E-4</v>
      </c>
      <c r="BX66">
        <v>0.16287602484226227</v>
      </c>
      <c r="BY66">
        <v>0.14605483412742615</v>
      </c>
      <c r="BZ66">
        <v>5.3637634962797165E-2</v>
      </c>
      <c r="CA66">
        <v>0.32233962416648865</v>
      </c>
      <c r="CB66">
        <v>5.0941485911607742E-2</v>
      </c>
      <c r="CC66">
        <v>2.2880576550960541E-2</v>
      </c>
      <c r="CD66">
        <v>4.6597748994827271E-2</v>
      </c>
      <c r="CE66">
        <v>0.12582375109195709</v>
      </c>
      <c r="CF66">
        <v>7.2457648813724518E-2</v>
      </c>
      <c r="CG66">
        <v>3.6384006962180138E-3</v>
      </c>
      <c r="CH66">
        <v>0.3334307074546814</v>
      </c>
      <c r="CI66">
        <v>4.5257460325956345E-2</v>
      </c>
      <c r="CJ66">
        <v>2.2504670545458794E-2</v>
      </c>
      <c r="CK66">
        <v>2.4126047268509865E-2</v>
      </c>
      <c r="CL66">
        <v>0.1278022825717926</v>
      </c>
      <c r="CM66">
        <v>0.10390590876340866</v>
      </c>
      <c r="CN66">
        <v>9.8440228030085564E-3</v>
      </c>
      <c r="CO66">
        <v>0.36226409673690796</v>
      </c>
      <c r="CP66">
        <v>4.3931581079959869E-2</v>
      </c>
      <c r="CQ66">
        <v>2.1067352965474129E-2</v>
      </c>
      <c r="CR66">
        <v>1.2296167202293873E-2</v>
      </c>
      <c r="CS66">
        <v>0.14966963231563568</v>
      </c>
      <c r="CT66">
        <v>0.11738356947898865</v>
      </c>
      <c r="CU66">
        <v>1.7915798351168633E-2</v>
      </c>
      <c r="CV66">
        <v>0.38363549113273621</v>
      </c>
      <c r="CW66">
        <v>4.3535064905881882E-2</v>
      </c>
      <c r="CX66">
        <v>1.7666822299361229E-2</v>
      </c>
      <c r="CY66">
        <v>8.2119712606072426E-3</v>
      </c>
      <c r="CZ66">
        <v>0.16673740744590759</v>
      </c>
      <c r="DA66">
        <v>0.12153793126344681</v>
      </c>
      <c r="DB66">
        <v>2.6051105931401253E-2</v>
      </c>
      <c r="DC66">
        <v>0.40491950511932373</v>
      </c>
      <c r="DD66">
        <v>4.3090581893920898E-2</v>
      </c>
      <c r="DE66">
        <v>1.4386774972081184E-2</v>
      </c>
      <c r="DF66">
        <v>3.6516520194709301E-3</v>
      </c>
      <c r="DG66">
        <v>0.17244234681129456</v>
      </c>
      <c r="DH66">
        <v>0.13272054493427277</v>
      </c>
      <c r="DI66">
        <v>3.8776654750108719E-2</v>
      </c>
      <c r="DJ66">
        <v>0.41257494688034058</v>
      </c>
      <c r="DK66">
        <v>4.434555396437645E-2</v>
      </c>
      <c r="DL66">
        <v>9.1605493798851967E-3</v>
      </c>
      <c r="DM66">
        <v>1.1873712064698339E-3</v>
      </c>
      <c r="DN66">
        <v>0.16332748532295227</v>
      </c>
      <c r="DO66">
        <v>0.1419609934091568</v>
      </c>
      <c r="DP66">
        <v>5.2682332694530487E-2</v>
      </c>
    </row>
    <row r="67" spans="1:120" ht="15">
      <c r="A67">
        <v>1978</v>
      </c>
      <c r="B67">
        <v>0.30160132050514221</v>
      </c>
      <c r="C67">
        <v>5.1434855908155441E-2</v>
      </c>
      <c r="D67">
        <v>1.6307411715388298E-2</v>
      </c>
      <c r="E67">
        <v>6.4638927578926086E-2</v>
      </c>
      <c r="F67">
        <v>0.11316653341054916</v>
      </c>
      <c r="G67">
        <v>5.2518732845783234E-2</v>
      </c>
      <c r="H67">
        <v>3.5471958108246326E-3</v>
      </c>
      <c r="I67">
        <v>0.28304114937782288</v>
      </c>
      <c r="J67">
        <v>5.3989842534065247E-2</v>
      </c>
      <c r="K67">
        <v>1.5734078362584114E-2</v>
      </c>
      <c r="L67">
        <v>8.4962055087089539E-2</v>
      </c>
      <c r="M67">
        <v>9.9188715219497681E-2</v>
      </c>
      <c r="N67">
        <v>2.8995392844080925E-2</v>
      </c>
      <c r="O67">
        <v>1.7107206804212183E-4</v>
      </c>
      <c r="P67">
        <v>0.22435067594051361</v>
      </c>
      <c r="Q67">
        <v>4.9985811114311218E-2</v>
      </c>
      <c r="R67">
        <v>1.3220911845564842E-2</v>
      </c>
      <c r="S67">
        <v>9.2251971364021301E-2</v>
      </c>
      <c r="T67">
        <v>5.5926904082298279E-2</v>
      </c>
      <c r="U67">
        <v>1.293789129704237E-2</v>
      </c>
      <c r="V67">
        <v>2.7180391043657437E-5</v>
      </c>
      <c r="W67">
        <v>0.30873391032218933</v>
      </c>
      <c r="X67">
        <v>5.5742677301168442E-2</v>
      </c>
      <c r="Y67">
        <v>1.6834259033203125E-2</v>
      </c>
      <c r="Z67">
        <v>8.1770770251750946E-2</v>
      </c>
      <c r="AA67">
        <v>0.11812730878591537</v>
      </c>
      <c r="AB67">
        <v>3.6024834960699081E-2</v>
      </c>
      <c r="AC67">
        <v>2.340630890103057E-4</v>
      </c>
      <c r="AD67">
        <v>0.33660754561424255</v>
      </c>
      <c r="AE67">
        <v>4.6615906059741974E-2</v>
      </c>
      <c r="AF67">
        <v>1.7388772219419479E-2</v>
      </c>
      <c r="AG67">
        <v>2.6307608932256699E-2</v>
      </c>
      <c r="AH67">
        <v>0.13953001797199249</v>
      </c>
      <c r="AI67">
        <v>9.6885964274406433E-2</v>
      </c>
      <c r="AJ67">
        <v>9.9148834124207497E-3</v>
      </c>
      <c r="AK67">
        <v>0.34431275725364685</v>
      </c>
      <c r="AL67">
        <v>4.5016337186098099E-2</v>
      </c>
      <c r="AM67">
        <v>1.6301725059747696E-2</v>
      </c>
      <c r="AN67">
        <v>1.7528284341096878E-2</v>
      </c>
      <c r="AO67">
        <v>0.14483539760112762</v>
      </c>
      <c r="AP67">
        <v>0.10729784518480301</v>
      </c>
      <c r="AQ67">
        <v>1.3384119607508183E-2</v>
      </c>
      <c r="AR67">
        <v>0.36899974942207336</v>
      </c>
      <c r="AS67">
        <v>4.4132616370916367E-2</v>
      </c>
      <c r="AT67">
        <v>1.3690957799553871E-2</v>
      </c>
      <c r="AU67">
        <v>8.1296656280755997E-3</v>
      </c>
      <c r="AV67">
        <v>0.16323307156562805</v>
      </c>
      <c r="AW67">
        <v>0.11664749681949615</v>
      </c>
      <c r="AX67">
        <v>2.328203059732914E-2</v>
      </c>
      <c r="AY67">
        <v>0.37682148814201355</v>
      </c>
      <c r="AZ67">
        <v>4.3992470949888229E-2</v>
      </c>
      <c r="BA67">
        <v>1.2760436162352562E-2</v>
      </c>
      <c r="BB67">
        <v>5.8651566505432129E-3</v>
      </c>
      <c r="BC67">
        <v>0.16678610444068909</v>
      </c>
      <c r="BD67">
        <v>0.11998772621154785</v>
      </c>
      <c r="BE67">
        <v>2.7594452723860741E-2</v>
      </c>
      <c r="BF67">
        <v>0.38595196604728699</v>
      </c>
      <c r="BG67">
        <v>4.4293567538261414E-2</v>
      </c>
      <c r="BH67">
        <v>1.0079331696033478E-2</v>
      </c>
      <c r="BI67">
        <v>2.8103413060307503E-3</v>
      </c>
      <c r="BJ67">
        <v>0.16825982928276062</v>
      </c>
      <c r="BK67">
        <v>0.12560105323791504</v>
      </c>
      <c r="BL67">
        <v>3.5055786371231079E-2</v>
      </c>
      <c r="BM67">
        <v>0.37946611642837524</v>
      </c>
      <c r="BN67">
        <v>4.5060493052005768E-2</v>
      </c>
      <c r="BO67">
        <v>6.7465892061591148E-3</v>
      </c>
      <c r="BP67">
        <v>9.636268368922174E-4</v>
      </c>
      <c r="BQ67">
        <v>0.15792229771614075</v>
      </c>
      <c r="BR67">
        <v>0.13092181086540222</v>
      </c>
      <c r="BS67">
        <v>3.809988871216774E-2</v>
      </c>
      <c r="BT67">
        <v>0.37927526235580444</v>
      </c>
      <c r="BU67">
        <v>4.5518700033426285E-2</v>
      </c>
      <c r="BV67">
        <v>5.3889253176748753E-3</v>
      </c>
      <c r="BW67">
        <v>3.8691700319759548E-4</v>
      </c>
      <c r="BX67">
        <v>0.15741442143917084</v>
      </c>
      <c r="BY67">
        <v>0.13248471915721893</v>
      </c>
      <c r="BZ67">
        <v>3.8081560283899307E-2</v>
      </c>
      <c r="CA67">
        <v>0.31871414184570312</v>
      </c>
      <c r="CB67">
        <v>5.0330493599176407E-2</v>
      </c>
      <c r="CC67">
        <v>1.9913153722882271E-2</v>
      </c>
      <c r="CD67">
        <v>4.6695306897163391E-2</v>
      </c>
      <c r="CE67">
        <v>0.12720964848995209</v>
      </c>
      <c r="CF67">
        <v>7.2707056999206543E-2</v>
      </c>
      <c r="CG67">
        <v>1.8584816716611385E-3</v>
      </c>
      <c r="CH67">
        <v>0.325003981590271</v>
      </c>
      <c r="CI67">
        <v>4.5707531273365021E-2</v>
      </c>
      <c r="CJ67">
        <v>1.8343720585107803E-2</v>
      </c>
      <c r="CK67">
        <v>2.4879360571503639E-2</v>
      </c>
      <c r="CL67">
        <v>0.13044576346874237</v>
      </c>
      <c r="CM67">
        <v>9.9985077977180481E-2</v>
      </c>
      <c r="CN67">
        <v>5.6425277143716812E-3</v>
      </c>
      <c r="CO67">
        <v>0.35038241744041443</v>
      </c>
      <c r="CP67">
        <v>4.4466201215982437E-2</v>
      </c>
      <c r="CQ67">
        <v>1.590578630566597E-2</v>
      </c>
      <c r="CR67">
        <v>1.3519652187824249E-2</v>
      </c>
      <c r="CS67">
        <v>0.15477612614631653</v>
      </c>
      <c r="CT67">
        <v>0.1086970791220665</v>
      </c>
      <c r="CU67">
        <v>1.3017594814300537E-2</v>
      </c>
      <c r="CV67">
        <v>0.36919492483139038</v>
      </c>
      <c r="CW67">
        <v>4.374096542596817E-2</v>
      </c>
      <c r="CX67">
        <v>1.499992236495018E-2</v>
      </c>
      <c r="CY67">
        <v>8.416798897087574E-3</v>
      </c>
      <c r="CZ67">
        <v>0.16555514931678772</v>
      </c>
      <c r="DA67">
        <v>0.11529900133609772</v>
      </c>
      <c r="DB67">
        <v>2.1362112835049629E-2</v>
      </c>
      <c r="DC67">
        <v>0.38934093713760376</v>
      </c>
      <c r="DD67">
        <v>4.3892838060855865E-2</v>
      </c>
      <c r="DE67">
        <v>1.1820731684565544E-2</v>
      </c>
      <c r="DF67">
        <v>3.7752727512270212E-3</v>
      </c>
      <c r="DG67">
        <v>0.17366130650043488</v>
      </c>
      <c r="DH67">
        <v>0.12282088398933411</v>
      </c>
      <c r="DI67">
        <v>3.3465202897787094E-2</v>
      </c>
      <c r="DJ67">
        <v>0.37955987453460693</v>
      </c>
      <c r="DK67">
        <v>4.4835414737462997E-2</v>
      </c>
      <c r="DL67">
        <v>7.4135046452283859E-3</v>
      </c>
      <c r="DM67">
        <v>1.2469197390601039E-3</v>
      </c>
      <c r="DN67">
        <v>0.15817178785800934</v>
      </c>
      <c r="DO67">
        <v>0.1301540732383728</v>
      </c>
      <c r="DP67">
        <v>3.8108892738819122E-2</v>
      </c>
    </row>
    <row r="68" spans="1:120" ht="15">
      <c r="A68">
        <v>1979</v>
      </c>
      <c r="B68">
        <v>0.3058716356754303</v>
      </c>
      <c r="C68">
        <v>5.0045330077409744E-2</v>
      </c>
      <c r="D68">
        <v>1.4546508900821209E-2</v>
      </c>
      <c r="E68">
        <v>6.7972682416439056E-2</v>
      </c>
      <c r="F68">
        <v>0.1196194589138031</v>
      </c>
      <c r="G68">
        <v>5.0356723368167877E-2</v>
      </c>
      <c r="H68">
        <v>3.3363220281898975E-3</v>
      </c>
      <c r="I68">
        <v>0.28583809733390808</v>
      </c>
      <c r="J68">
        <v>5.2370700985193253E-2</v>
      </c>
      <c r="K68">
        <v>1.390442717820406E-2</v>
      </c>
      <c r="L68">
        <v>8.848194032907486E-2</v>
      </c>
      <c r="M68">
        <v>0.10373366624116898</v>
      </c>
      <c r="N68">
        <v>2.7174877002835274E-2</v>
      </c>
      <c r="O68">
        <v>1.7877476057037711E-4</v>
      </c>
      <c r="P68">
        <v>0.22339645028114319</v>
      </c>
      <c r="Q68">
        <v>4.8367034643888474E-2</v>
      </c>
      <c r="R68">
        <v>1.1953420005738735E-2</v>
      </c>
      <c r="S68">
        <v>9.2611387372016907E-2</v>
      </c>
      <c r="T68">
        <v>5.8273758739233017E-2</v>
      </c>
      <c r="U68">
        <v>1.2157311663031578E-2</v>
      </c>
      <c r="V68">
        <v>3.5043718526139855E-5</v>
      </c>
      <c r="W68">
        <v>0.31367748975753784</v>
      </c>
      <c r="X68">
        <v>5.4155725985765457E-2</v>
      </c>
      <c r="Y68">
        <v>1.4774276874959469E-2</v>
      </c>
      <c r="Z68">
        <v>8.6640834808349609E-2</v>
      </c>
      <c r="AA68">
        <v>0.12400181591510773</v>
      </c>
      <c r="AB68">
        <v>3.3870410174131393E-2</v>
      </c>
      <c r="AC68">
        <v>2.4285675317514688E-4</v>
      </c>
      <c r="AD68">
        <v>0.34326067566871643</v>
      </c>
      <c r="AE68">
        <v>4.5705437660217285E-2</v>
      </c>
      <c r="AF68">
        <v>1.5744840726256371E-2</v>
      </c>
      <c r="AG68">
        <v>2.9695818200707436E-2</v>
      </c>
      <c r="AH68">
        <v>0.14926744997501373</v>
      </c>
      <c r="AI68">
        <v>9.3621492385864258E-2</v>
      </c>
      <c r="AJ68">
        <v>9.2293191701173782E-3</v>
      </c>
      <c r="AK68">
        <v>0.35043343901634216</v>
      </c>
      <c r="AL68">
        <v>4.4127553701400757E-2</v>
      </c>
      <c r="AM68">
        <v>1.5053113922476768E-2</v>
      </c>
      <c r="AN68">
        <v>1.9622527062892914E-2</v>
      </c>
      <c r="AO68">
        <v>0.15458835661411285</v>
      </c>
      <c r="AP68">
        <v>0.10459049791097641</v>
      </c>
      <c r="AQ68">
        <v>1.2456612661480904E-2</v>
      </c>
      <c r="AR68">
        <v>0.37529098987579346</v>
      </c>
      <c r="AS68">
        <v>4.3363921344280243E-2</v>
      </c>
      <c r="AT68">
        <v>1.2301242910325527E-2</v>
      </c>
      <c r="AU68">
        <v>8.7737645953893661E-3</v>
      </c>
      <c r="AV68">
        <v>0.1744665652513504</v>
      </c>
      <c r="AW68">
        <v>0.11534359306097031</v>
      </c>
      <c r="AX68">
        <v>2.1052956581115723E-2</v>
      </c>
      <c r="AY68">
        <v>0.38240411877632141</v>
      </c>
      <c r="AZ68">
        <v>4.3324854224920273E-2</v>
      </c>
      <c r="BA68">
        <v>1.0947898030281067E-2</v>
      </c>
      <c r="BB68">
        <v>6.310904398560524E-3</v>
      </c>
      <c r="BC68">
        <v>0.1797613799571991</v>
      </c>
      <c r="BD68">
        <v>0.11795692890882492</v>
      </c>
      <c r="BE68">
        <v>2.4117354303598404E-2</v>
      </c>
      <c r="BF68">
        <v>0.38971835374832153</v>
      </c>
      <c r="BG68">
        <v>4.3596841394901276E-2</v>
      </c>
      <c r="BH68">
        <v>8.1656947731971741E-3</v>
      </c>
      <c r="BI68">
        <v>2.9033471364527941E-3</v>
      </c>
      <c r="BJ68">
        <v>0.18275502324104309</v>
      </c>
      <c r="BK68">
        <v>0.12321507930755615</v>
      </c>
      <c r="BL68">
        <v>2.9087889939546585E-2</v>
      </c>
      <c r="BM68">
        <v>0.39374345541000366</v>
      </c>
      <c r="BN68">
        <v>4.4551204890012741E-2</v>
      </c>
      <c r="BO68">
        <v>4.8032118938863277E-3</v>
      </c>
      <c r="BP68">
        <v>9.125641081482172E-4</v>
      </c>
      <c r="BQ68">
        <v>0.18595501780509949</v>
      </c>
      <c r="BR68">
        <v>0.12844058871269226</v>
      </c>
      <c r="BS68">
        <v>2.9080852866172791E-2</v>
      </c>
      <c r="BT68">
        <v>0.40024623274803162</v>
      </c>
      <c r="BU68">
        <v>4.5212630182504654E-2</v>
      </c>
      <c r="BV68">
        <v>3.2064570114016533E-3</v>
      </c>
      <c r="BW68">
        <v>3.2197815016843379E-4</v>
      </c>
      <c r="BX68">
        <v>0.19244985282421112</v>
      </c>
      <c r="BY68">
        <v>0.13048765063285828</v>
      </c>
      <c r="BZ68">
        <v>2.8567668050527573E-2</v>
      </c>
      <c r="CA68">
        <v>0.32599914073944092</v>
      </c>
      <c r="CB68">
        <v>4.9502678215503693E-2</v>
      </c>
      <c r="CC68">
        <v>1.7409507185220718E-2</v>
      </c>
      <c r="CD68">
        <v>5.3937576711177826E-2</v>
      </c>
      <c r="CE68">
        <v>0.1364624947309494</v>
      </c>
      <c r="CF68">
        <v>6.7224152386188507E-2</v>
      </c>
      <c r="CG68">
        <v>1.4627123018726707E-3</v>
      </c>
      <c r="CH68">
        <v>0.32988595962524414</v>
      </c>
      <c r="CI68">
        <v>4.4758778065443039E-2</v>
      </c>
      <c r="CJ68">
        <v>1.7327837646007538E-2</v>
      </c>
      <c r="CK68">
        <v>2.859022282063961E-2</v>
      </c>
      <c r="CL68">
        <v>0.13815681636333466</v>
      </c>
      <c r="CM68">
        <v>9.5701880753040314E-2</v>
      </c>
      <c r="CN68">
        <v>5.3507895208895206E-3</v>
      </c>
      <c r="CO68">
        <v>0.35719326138496399</v>
      </c>
      <c r="CP68">
        <v>4.3463315814733505E-2</v>
      </c>
      <c r="CQ68">
        <v>1.5744522213935852E-2</v>
      </c>
      <c r="CR68">
        <v>1.5039950609207153E-2</v>
      </c>
      <c r="CS68">
        <v>0.16099515557289124</v>
      </c>
      <c r="CT68">
        <v>0.10869456082582474</v>
      </c>
      <c r="CU68">
        <v>1.3256295584142208E-2</v>
      </c>
      <c r="CV68">
        <v>0.37560179829597473</v>
      </c>
      <c r="CW68">
        <v>4.307190328836441E-2</v>
      </c>
      <c r="CX68">
        <v>1.3535374775528908E-2</v>
      </c>
      <c r="CY68">
        <v>9.4799669459462166E-3</v>
      </c>
      <c r="CZ68">
        <v>0.17697726190090179</v>
      </c>
      <c r="DA68">
        <v>0.11306678503751755</v>
      </c>
      <c r="DB68">
        <v>1.9494704902172089E-2</v>
      </c>
      <c r="DC68">
        <v>0.38724017143249512</v>
      </c>
      <c r="DD68">
        <v>4.3009255081415176E-2</v>
      </c>
      <c r="DE68">
        <v>1.0235912166535854E-2</v>
      </c>
      <c r="DF68">
        <v>4.1290344670414925E-3</v>
      </c>
      <c r="DG68">
        <v>0.18078483641147614</v>
      </c>
      <c r="DH68">
        <v>0.11999783664941788</v>
      </c>
      <c r="DI68">
        <v>2.9092224314808846E-2</v>
      </c>
      <c r="DJ68">
        <v>0.38973537087440491</v>
      </c>
      <c r="DK68">
        <v>4.4143524020910263E-2</v>
      </c>
      <c r="DL68">
        <v>5.7873893529176712E-3</v>
      </c>
      <c r="DM68">
        <v>1.2765782885253429E-3</v>
      </c>
      <c r="DN68">
        <v>0.1819518655538559</v>
      </c>
      <c r="DO68">
        <v>0.1271788626909256</v>
      </c>
      <c r="DP68">
        <v>2.9397159814834595E-2</v>
      </c>
    </row>
    <row r="69" spans="1:120" ht="15">
      <c r="A69">
        <v>1980</v>
      </c>
      <c r="B69">
        <v>0.30785411596298218</v>
      </c>
      <c r="C69">
        <v>5.2092500030994415E-2</v>
      </c>
      <c r="D69">
        <v>1.4177072793245316E-2</v>
      </c>
      <c r="E69">
        <v>6.8453826010227203E-2</v>
      </c>
      <c r="F69">
        <v>0.12343119829893112</v>
      </c>
      <c r="G69">
        <v>4.6075485646724701E-2</v>
      </c>
      <c r="H69">
        <v>3.6266567185521126E-3</v>
      </c>
      <c r="I69">
        <v>0.28719919919967651</v>
      </c>
      <c r="J69">
        <v>5.4816920310258865E-2</v>
      </c>
      <c r="K69">
        <v>1.3448316603899002E-2</v>
      </c>
      <c r="L69">
        <v>8.7456203997135162E-2</v>
      </c>
      <c r="M69">
        <v>0.10624418407678604</v>
      </c>
      <c r="N69">
        <v>2.5044279173016548E-2</v>
      </c>
      <c r="O69">
        <v>1.8991953402291983E-4</v>
      </c>
      <c r="P69">
        <v>0.22615480422973633</v>
      </c>
      <c r="Q69">
        <v>5.0305016338825226E-2</v>
      </c>
      <c r="R69">
        <v>1.1623997241258621E-2</v>
      </c>
      <c r="S69">
        <v>9.0244121849536896E-2</v>
      </c>
      <c r="T69">
        <v>6.2214381992816925E-2</v>
      </c>
      <c r="U69">
        <v>1.1738440953195095E-2</v>
      </c>
      <c r="V69">
        <v>2.9825130695826374E-5</v>
      </c>
      <c r="W69">
        <v>0.31367576122283936</v>
      </c>
      <c r="X69">
        <v>5.6773848831653595E-2</v>
      </c>
      <c r="Y69">
        <v>1.4239571988582611E-2</v>
      </c>
      <c r="Z69">
        <v>8.6247004568576813E-2</v>
      </c>
      <c r="AA69">
        <v>0.12534107267856598</v>
      </c>
      <c r="AB69">
        <v>3.0815372243523598E-2</v>
      </c>
      <c r="AC69">
        <v>2.5935668963938951E-4</v>
      </c>
      <c r="AD69">
        <v>0.34751856327056885</v>
      </c>
      <c r="AE69">
        <v>4.6860687434673309E-2</v>
      </c>
      <c r="AF69">
        <v>1.5576531179249287E-2</v>
      </c>
      <c r="AG69">
        <v>3.1962815672159195E-2</v>
      </c>
      <c r="AH69">
        <v>0.15643610060214996</v>
      </c>
      <c r="AI69">
        <v>8.6462549865245819E-2</v>
      </c>
      <c r="AJ69">
        <v>1.0226360522210598E-2</v>
      </c>
      <c r="AK69">
        <v>0.35656684637069702</v>
      </c>
      <c r="AL69">
        <v>4.4886454939842224E-2</v>
      </c>
      <c r="AM69">
        <v>1.4983233995735645E-2</v>
      </c>
      <c r="AN69">
        <v>2.1973231807351112E-2</v>
      </c>
      <c r="AO69">
        <v>0.16360431909561157</v>
      </c>
      <c r="AP69">
        <v>9.726608544588089E-2</v>
      </c>
      <c r="AQ69">
        <v>1.3862811960279942E-2</v>
      </c>
      <c r="AR69">
        <v>0.385027676820755</v>
      </c>
      <c r="AS69">
        <v>4.3319884687662125E-2</v>
      </c>
      <c r="AT69">
        <v>1.2695937417447567E-2</v>
      </c>
      <c r="AU69">
        <v>9.8928883671760559E-3</v>
      </c>
      <c r="AV69">
        <v>0.1836513876914978</v>
      </c>
      <c r="AW69">
        <v>0.11132125556468964</v>
      </c>
      <c r="AX69">
        <v>2.4167099967598915E-2</v>
      </c>
      <c r="AY69">
        <v>0.39378070831298828</v>
      </c>
      <c r="AZ69">
        <v>4.3063737452030182E-2</v>
      </c>
      <c r="BA69">
        <v>1.1500774882733822E-2</v>
      </c>
      <c r="BB69">
        <v>7.2147552855312824E-3</v>
      </c>
      <c r="BC69">
        <v>0.18832680583000183</v>
      </c>
      <c r="BD69">
        <v>0.11590082943439484</v>
      </c>
      <c r="BE69">
        <v>2.778523787856102E-2</v>
      </c>
      <c r="BF69">
        <v>0.40823662281036377</v>
      </c>
      <c r="BG69">
        <v>4.2954463511705399E-2</v>
      </c>
      <c r="BH69">
        <v>8.7903449311852455E-3</v>
      </c>
      <c r="BI69">
        <v>3.4039395395666361E-3</v>
      </c>
      <c r="BJ69">
        <v>0.19286051392555237</v>
      </c>
      <c r="BK69">
        <v>0.12570790946483612</v>
      </c>
      <c r="BL69">
        <v>3.4519441425800323E-2</v>
      </c>
      <c r="BM69">
        <v>0.41781407594680786</v>
      </c>
      <c r="BN69">
        <v>4.3527312576770782E-2</v>
      </c>
      <c r="BO69">
        <v>5.6592253968119621E-3</v>
      </c>
      <c r="BP69">
        <v>1.1627654312178493E-3</v>
      </c>
      <c r="BQ69">
        <v>0.19448240101337433</v>
      </c>
      <c r="BR69">
        <v>0.13660734891891479</v>
      </c>
      <c r="BS69">
        <v>3.6375004798173904E-2</v>
      </c>
      <c r="BT69">
        <v>0.43588051199913025</v>
      </c>
      <c r="BU69">
        <v>4.3868031352758408E-2</v>
      </c>
      <c r="BV69">
        <v>4.0467767976224422E-3</v>
      </c>
      <c r="BW69">
        <v>4.4657272519543767E-4</v>
      </c>
      <c r="BX69">
        <v>0.20681016147136688</v>
      </c>
      <c r="BY69">
        <v>0.14357535541057587</v>
      </c>
      <c r="BZ69">
        <v>3.7133626639842987E-2</v>
      </c>
      <c r="CA69">
        <v>0.32659882307052612</v>
      </c>
      <c r="CB69">
        <v>5.1425140351057053E-2</v>
      </c>
      <c r="CC69">
        <v>1.6948243603110313E-2</v>
      </c>
      <c r="CD69">
        <v>5.5058885365724564E-2</v>
      </c>
      <c r="CE69">
        <v>0.13986308872699738</v>
      </c>
      <c r="CF69">
        <v>6.1484634876251221E-2</v>
      </c>
      <c r="CG69">
        <v>1.8188310787081718E-3</v>
      </c>
      <c r="CH69">
        <v>0.33361929655075073</v>
      </c>
      <c r="CI69">
        <v>4.6149559319019318E-2</v>
      </c>
      <c r="CJ69">
        <v>1.6827449202537537E-2</v>
      </c>
      <c r="CK69">
        <v>3.1713444739580154E-2</v>
      </c>
      <c r="CL69">
        <v>0.14744064211845398</v>
      </c>
      <c r="CM69">
        <v>8.5933588445186615E-2</v>
      </c>
      <c r="CN69">
        <v>5.5546076036989689E-3</v>
      </c>
      <c r="CO69">
        <v>0.36338275671005249</v>
      </c>
      <c r="CP69">
        <v>4.3953295797109604E-2</v>
      </c>
      <c r="CQ69">
        <v>1.5651389956474304E-2</v>
      </c>
      <c r="CR69">
        <v>1.6515495255589485E-2</v>
      </c>
      <c r="CS69">
        <v>0.17208981513977051</v>
      </c>
      <c r="CT69">
        <v>9.9996693432331085E-2</v>
      </c>
      <c r="CU69">
        <v>1.5220004133880138E-2</v>
      </c>
      <c r="CV69">
        <v>0.38099077343940735</v>
      </c>
      <c r="CW69">
        <v>4.3160416185855865E-2</v>
      </c>
      <c r="CX69">
        <v>1.3898841105401516E-2</v>
      </c>
      <c r="CY69">
        <v>1.0586393997073174E-2</v>
      </c>
      <c r="CZ69">
        <v>0.18431557714939117</v>
      </c>
      <c r="DA69">
        <v>0.10722395777702332</v>
      </c>
      <c r="DB69">
        <v>2.1827118471264839E-2</v>
      </c>
      <c r="DC69">
        <v>0.40296661853790283</v>
      </c>
      <c r="DD69">
        <v>4.2639251798391342E-2</v>
      </c>
      <c r="DE69">
        <v>1.0513246990740299E-2</v>
      </c>
      <c r="DF69">
        <v>4.6371482312679291E-3</v>
      </c>
      <c r="DG69">
        <v>0.19196806848049164</v>
      </c>
      <c r="DH69">
        <v>0.11971047520637512</v>
      </c>
      <c r="DI69">
        <v>3.3498417586088181E-2</v>
      </c>
      <c r="DJ69">
        <v>0.40905722975730896</v>
      </c>
      <c r="DK69">
        <v>4.3362166732549667E-2</v>
      </c>
      <c r="DL69">
        <v>6.4407810568809509E-3</v>
      </c>
      <c r="DM69">
        <v>1.5099049778655171E-3</v>
      </c>
      <c r="DN69">
        <v>0.18850712478160858</v>
      </c>
      <c r="DO69">
        <v>0.13322995603084564</v>
      </c>
      <c r="DP69">
        <v>3.6007296293973923E-2</v>
      </c>
    </row>
    <row r="70" spans="1:120" ht="15">
      <c r="A70">
        <v>1981</v>
      </c>
      <c r="B70">
        <v>0.31374996900558472</v>
      </c>
      <c r="C70">
        <v>5.6320972740650177E-2</v>
      </c>
      <c r="D70">
        <v>1.3373016379773617E-2</v>
      </c>
      <c r="E70">
        <v>7.1898333728313446E-2</v>
      </c>
      <c r="F70">
        <v>0.12704364955425262</v>
      </c>
      <c r="G70">
        <v>4.1698828339576721E-2</v>
      </c>
      <c r="H70">
        <v>3.4166979603469372E-3</v>
      </c>
      <c r="I70">
        <v>0.29976966977119446</v>
      </c>
      <c r="J70">
        <v>5.9526674449443817E-2</v>
      </c>
      <c r="K70">
        <v>1.2611064128577709E-2</v>
      </c>
      <c r="L70">
        <v>9.2387229204177856E-2</v>
      </c>
      <c r="M70">
        <v>0.112318255007267</v>
      </c>
      <c r="N70">
        <v>2.2778516635298729E-2</v>
      </c>
      <c r="O70">
        <v>1.4794663002248853E-4</v>
      </c>
      <c r="P70">
        <v>0.23843550682067871</v>
      </c>
      <c r="Q70">
        <v>5.4675370454788208E-2</v>
      </c>
      <c r="R70">
        <v>1.1248183436691761E-2</v>
      </c>
      <c r="S70">
        <v>9.5332443714141846E-2</v>
      </c>
      <c r="T70">
        <v>6.6174417734146118E-2</v>
      </c>
      <c r="U70">
        <v>1.099036168307066E-2</v>
      </c>
      <c r="V70">
        <v>1.4758616998733487E-5</v>
      </c>
      <c r="W70">
        <v>0.32591265439987183</v>
      </c>
      <c r="X70">
        <v>6.1594486236572266E-2</v>
      </c>
      <c r="Y70">
        <v>1.3191976584494114E-2</v>
      </c>
      <c r="Z70">
        <v>9.1131865978240967E-2</v>
      </c>
      <c r="AA70">
        <v>0.13198654353618622</v>
      </c>
      <c r="AB70">
        <v>2.7803085744380951E-2</v>
      </c>
      <c r="AC70">
        <v>2.0471650350373238E-4</v>
      </c>
      <c r="AD70">
        <v>0.34003621339797974</v>
      </c>
      <c r="AE70">
        <v>5.029350146651268E-2</v>
      </c>
      <c r="AF70">
        <v>1.4805665239691734E-2</v>
      </c>
      <c r="AG70">
        <v>3.3374406397342682E-2</v>
      </c>
      <c r="AH70">
        <v>0.15473087131977081</v>
      </c>
      <c r="AI70">
        <v>7.7273450791835785E-2</v>
      </c>
      <c r="AJ70">
        <v>9.5627168193459511E-3</v>
      </c>
      <c r="AK70">
        <v>0.34304612874984741</v>
      </c>
      <c r="AL70">
        <v>4.8042990267276764E-2</v>
      </c>
      <c r="AM70">
        <v>1.4433396980166435E-2</v>
      </c>
      <c r="AN70">
        <v>2.2633327171206474E-2</v>
      </c>
      <c r="AO70">
        <v>0.15788143873214722</v>
      </c>
      <c r="AP70">
        <v>8.7157018482685089E-2</v>
      </c>
      <c r="AQ70">
        <v>1.2904231436550617E-2</v>
      </c>
      <c r="AR70">
        <v>0.35964760184288025</v>
      </c>
      <c r="AS70">
        <v>4.6332001686096191E-2</v>
      </c>
      <c r="AT70">
        <v>1.2810733169317245E-2</v>
      </c>
      <c r="AU70">
        <v>1.0400629602372646E-2</v>
      </c>
      <c r="AV70">
        <v>0.16833585500717163</v>
      </c>
      <c r="AW70">
        <v>9.9790051579475403E-2</v>
      </c>
      <c r="AX70">
        <v>2.1992146968841553E-2</v>
      </c>
      <c r="AY70">
        <v>0.36448541283607483</v>
      </c>
      <c r="AZ70">
        <v>4.5947376638650894E-2</v>
      </c>
      <c r="BA70">
        <v>1.2112450785934925E-2</v>
      </c>
      <c r="BB70">
        <v>7.3245386593043804E-3</v>
      </c>
      <c r="BC70">
        <v>0.16946305334568024</v>
      </c>
      <c r="BD70">
        <v>0.10439981520175934</v>
      </c>
      <c r="BE70">
        <v>2.525733970105648E-2</v>
      </c>
      <c r="BF70">
        <v>0.37047585844993591</v>
      </c>
      <c r="BG70">
        <v>4.5631878077983856E-2</v>
      </c>
      <c r="BH70">
        <v>9.470861405134201E-3</v>
      </c>
      <c r="BI70">
        <v>3.2922434620559216E-3</v>
      </c>
      <c r="BJ70">
        <v>0.16764236986637115</v>
      </c>
      <c r="BK70">
        <v>0.11412020772695541</v>
      </c>
      <c r="BL70">
        <v>3.0334118753671646E-2</v>
      </c>
      <c r="BM70">
        <v>0.37060371041297913</v>
      </c>
      <c r="BN70">
        <v>4.5948918908834457E-2</v>
      </c>
      <c r="BO70">
        <v>7.076694630086422E-3</v>
      </c>
      <c r="BP70">
        <v>1.0776149574667215E-3</v>
      </c>
      <c r="BQ70">
        <v>0.16148357093334198</v>
      </c>
      <c r="BR70">
        <v>0.124013751745224</v>
      </c>
      <c r="BS70">
        <v>3.1046679243445396E-2</v>
      </c>
      <c r="BT70">
        <v>0.374715656042099</v>
      </c>
      <c r="BU70">
        <v>4.6106051653623581E-2</v>
      </c>
      <c r="BV70">
        <v>5.3336010314524174E-3</v>
      </c>
      <c r="BW70">
        <v>4.4139666715636849E-4</v>
      </c>
      <c r="BX70">
        <v>0.16265366971492767</v>
      </c>
      <c r="BY70">
        <v>0.12906312942504883</v>
      </c>
      <c r="BZ70">
        <v>3.1117822974920273E-2</v>
      </c>
      <c r="CA70">
        <v>0.33297067880630493</v>
      </c>
      <c r="CB70">
        <v>5.55763840675354E-2</v>
      </c>
      <c r="CC70">
        <v>1.5679532662034035E-2</v>
      </c>
      <c r="CD70">
        <v>5.8588132262229919E-2</v>
      </c>
      <c r="CE70">
        <v>0.14733517169952393</v>
      </c>
      <c r="CF70">
        <v>5.4072652012109756E-2</v>
      </c>
      <c r="CG70">
        <v>1.7188099445775151E-3</v>
      </c>
      <c r="CH70">
        <v>0.32925352454185486</v>
      </c>
      <c r="CI70">
        <v>4.946449026465416E-2</v>
      </c>
      <c r="CJ70">
        <v>1.5781516209244728E-2</v>
      </c>
      <c r="CK70">
        <v>3.2796327024698257E-2</v>
      </c>
      <c r="CL70">
        <v>0.14919584989547729</v>
      </c>
      <c r="CM70">
        <v>7.666141539812088E-2</v>
      </c>
      <c r="CN70">
        <v>5.353935994207859E-3</v>
      </c>
      <c r="CO70">
        <v>0.34714597463607788</v>
      </c>
      <c r="CP70">
        <v>4.7325920313596725E-2</v>
      </c>
      <c r="CQ70">
        <v>1.4615196734666824E-2</v>
      </c>
      <c r="CR70">
        <v>1.834971085190773E-2</v>
      </c>
      <c r="CS70">
        <v>0.16542303562164307</v>
      </c>
      <c r="CT70">
        <v>8.7877720594406128E-2</v>
      </c>
      <c r="CU70">
        <v>1.3554399833083153E-2</v>
      </c>
      <c r="CV70">
        <v>0.35889819264411926</v>
      </c>
      <c r="CW70">
        <v>4.6241641044616699E-2</v>
      </c>
      <c r="CX70">
        <v>1.4576219953596592E-2</v>
      </c>
      <c r="CY70">
        <v>1.1085395701229572E-2</v>
      </c>
      <c r="CZ70">
        <v>0.17116115987300873</v>
      </c>
      <c r="DA70">
        <v>9.5333762466907501E-2</v>
      </c>
      <c r="DB70">
        <v>2.0522309467196465E-2</v>
      </c>
      <c r="DC70">
        <v>0.3704027533531189</v>
      </c>
      <c r="DD70">
        <v>4.5450661331415176E-2</v>
      </c>
      <c r="DE70">
        <v>1.0839331895112991E-2</v>
      </c>
      <c r="DF70">
        <v>4.5580929145216942E-3</v>
      </c>
      <c r="DG70">
        <v>0.17116264998912811</v>
      </c>
      <c r="DH70">
        <v>0.10846520215272903</v>
      </c>
      <c r="DI70">
        <v>2.9926829040050507E-2</v>
      </c>
      <c r="DJ70">
        <v>0.36846327781677246</v>
      </c>
      <c r="DK70">
        <v>4.5867126435041428E-2</v>
      </c>
      <c r="DL70">
        <v>7.9840458929538727E-3</v>
      </c>
      <c r="DM70">
        <v>1.4087924500927329E-3</v>
      </c>
      <c r="DN70">
        <v>0.16087448596954346</v>
      </c>
      <c r="DO70">
        <v>0.12138534337282181</v>
      </c>
      <c r="DP70">
        <v>3.1009644269943237E-2</v>
      </c>
    </row>
    <row r="71" spans="1:120" ht="15">
      <c r="A71">
        <v>1982</v>
      </c>
      <c r="B71">
        <v>0.30361279845237732</v>
      </c>
      <c r="C71">
        <v>5.3448747843503952E-2</v>
      </c>
      <c r="D71">
        <v>1.3344582170248032E-2</v>
      </c>
      <c r="E71">
        <v>7.3553644120693207E-2</v>
      </c>
      <c r="F71">
        <v>0.1248897910118103</v>
      </c>
      <c r="G71">
        <v>3.4822668880224228E-2</v>
      </c>
      <c r="H71">
        <v>3.5561721306294203E-3</v>
      </c>
      <c r="I71">
        <v>0.29090377688407898</v>
      </c>
      <c r="J71">
        <v>5.6200362741947174E-2</v>
      </c>
      <c r="K71">
        <v>1.2638437561690807E-2</v>
      </c>
      <c r="L71">
        <v>9.3489944934844971E-2</v>
      </c>
      <c r="M71">
        <v>0.10847388952970505</v>
      </c>
      <c r="N71">
        <v>1.9949521869421005E-2</v>
      </c>
      <c r="O71">
        <v>1.5348168381024152E-4</v>
      </c>
      <c r="P71">
        <v>0.23154185712337494</v>
      </c>
      <c r="Q71">
        <v>5.1165111362934113E-2</v>
      </c>
      <c r="R71">
        <v>1.1751833371818066E-2</v>
      </c>
      <c r="S71">
        <v>9.5730096101760864E-2</v>
      </c>
      <c r="T71">
        <v>6.2334146350622177E-2</v>
      </c>
      <c r="U71">
        <v>1.0551605373620987E-2</v>
      </c>
      <c r="V71">
        <v>1.545167833683081E-5</v>
      </c>
      <c r="W71">
        <v>0.31529045104980469</v>
      </c>
      <c r="X71">
        <v>5.8268912136554718E-2</v>
      </c>
      <c r="Y71">
        <v>1.3002666644752026E-2</v>
      </c>
      <c r="Z71">
        <v>9.2569664120674133E-2</v>
      </c>
      <c r="AA71">
        <v>0.12742871046066284</v>
      </c>
      <c r="AB71">
        <v>2.3810312151908875E-2</v>
      </c>
      <c r="AC71">
        <v>2.1018626284785569E-4</v>
      </c>
      <c r="AD71">
        <v>0.32732200622558594</v>
      </c>
      <c r="AE71">
        <v>4.8315495252609253E-2</v>
      </c>
      <c r="AF71">
        <v>1.4661923050880432E-2</v>
      </c>
      <c r="AG71">
        <v>3.6361638456583023E-2</v>
      </c>
      <c r="AH71">
        <v>0.15551435947418213</v>
      </c>
      <c r="AI71">
        <v>6.256914883852005E-2</v>
      </c>
      <c r="AJ71">
        <v>9.904034435749054E-3</v>
      </c>
      <c r="AK71">
        <v>0.33096209168434143</v>
      </c>
      <c r="AL71">
        <v>4.6162538230419159E-2</v>
      </c>
      <c r="AM71">
        <v>1.4258705079555511E-2</v>
      </c>
      <c r="AN71">
        <v>2.4931961670517921E-2</v>
      </c>
      <c r="AO71">
        <v>0.16116368770599365</v>
      </c>
      <c r="AP71">
        <v>7.1112789213657379E-2</v>
      </c>
      <c r="AQ71">
        <v>1.3338971883058548E-2</v>
      </c>
      <c r="AR71">
        <v>0.35164964199066162</v>
      </c>
      <c r="AS71">
        <v>4.4312294572591782E-2</v>
      </c>
      <c r="AT71">
        <v>1.2555481866002083E-2</v>
      </c>
      <c r="AU71">
        <v>1.1180664412677288E-2</v>
      </c>
      <c r="AV71">
        <v>0.17793253064155579</v>
      </c>
      <c r="AW71">
        <v>8.3207346498966217E-2</v>
      </c>
      <c r="AX71">
        <v>2.2475555539131165E-2</v>
      </c>
      <c r="AY71">
        <v>0.35896426439285278</v>
      </c>
      <c r="AZ71">
        <v>4.3976247310638428E-2</v>
      </c>
      <c r="BA71">
        <v>1.1604656465351582E-2</v>
      </c>
      <c r="BB71">
        <v>8.0393766984343529E-3</v>
      </c>
      <c r="BC71">
        <v>0.18244330585002899</v>
      </c>
      <c r="BD71">
        <v>8.7485887110233307E-2</v>
      </c>
      <c r="BE71">
        <v>2.5434311479330063E-2</v>
      </c>
      <c r="BF71">
        <v>0.36805817484855652</v>
      </c>
      <c r="BG71">
        <v>4.3722014874219894E-2</v>
      </c>
      <c r="BH71">
        <v>9.1156261041760445E-3</v>
      </c>
      <c r="BI71">
        <v>3.6492773797363043E-3</v>
      </c>
      <c r="BJ71">
        <v>0.18514446914196014</v>
      </c>
      <c r="BK71">
        <v>9.6275001764297485E-2</v>
      </c>
      <c r="BL71">
        <v>3.019106388092041E-2</v>
      </c>
      <c r="BM71">
        <v>0.37782889604568481</v>
      </c>
      <c r="BN71">
        <v>4.4367603957653046E-2</v>
      </c>
      <c r="BO71">
        <v>5.8062626048922539E-3</v>
      </c>
      <c r="BP71">
        <v>1.1823048116639256E-3</v>
      </c>
      <c r="BQ71">
        <v>0.18828558921813965</v>
      </c>
      <c r="BR71">
        <v>0.10780906677246094</v>
      </c>
      <c r="BS71">
        <v>3.0431143939495087E-2</v>
      </c>
      <c r="BT71">
        <v>0.38204264640808105</v>
      </c>
      <c r="BU71">
        <v>4.4775519520044327E-2</v>
      </c>
      <c r="BV71">
        <v>4.4418307952582836E-3</v>
      </c>
      <c r="BW71">
        <v>4.8095543752424419E-4</v>
      </c>
      <c r="BX71">
        <v>0.1888594925403595</v>
      </c>
      <c r="BY71">
        <v>0.11267788708209991</v>
      </c>
      <c r="BZ71">
        <v>3.0806958675384521E-2</v>
      </c>
      <c r="CA71">
        <v>0.31874337792396545</v>
      </c>
      <c r="CB71">
        <v>5.338934063911438E-2</v>
      </c>
      <c r="CC71">
        <v>1.5612185001373291E-2</v>
      </c>
      <c r="CD71">
        <v>6.3297867774963379E-2</v>
      </c>
      <c r="CE71">
        <v>0.14220060408115387</v>
      </c>
      <c r="CF71">
        <v>4.2434424161911011E-2</v>
      </c>
      <c r="CG71">
        <v>1.8089429941028357E-3</v>
      </c>
      <c r="CH71">
        <v>0.31335833668708801</v>
      </c>
      <c r="CI71">
        <v>4.7736980020999908E-2</v>
      </c>
      <c r="CJ71">
        <v>1.5708040446043015E-2</v>
      </c>
      <c r="CK71">
        <v>3.6633450537919998E-2</v>
      </c>
      <c r="CL71">
        <v>0.14689445495605469</v>
      </c>
      <c r="CM71">
        <v>6.0821078717708588E-2</v>
      </c>
      <c r="CN71">
        <v>5.5643138475716114E-3</v>
      </c>
      <c r="CO71">
        <v>0.33187898993492126</v>
      </c>
      <c r="CP71">
        <v>4.5220602303743362E-2</v>
      </c>
      <c r="CQ71">
        <v>1.5125453472137451E-2</v>
      </c>
      <c r="CR71">
        <v>1.9671205431222916E-2</v>
      </c>
      <c r="CS71">
        <v>0.16574043035507202</v>
      </c>
      <c r="CT71">
        <v>7.1642935276031494E-2</v>
      </c>
      <c r="CU71">
        <v>1.4478381723165512E-2</v>
      </c>
      <c r="CV71">
        <v>0.34999898076057434</v>
      </c>
      <c r="CW71">
        <v>4.4226881116628647E-2</v>
      </c>
      <c r="CX71">
        <v>1.4058490283787251E-2</v>
      </c>
      <c r="CY71">
        <v>1.2367396615445614E-2</v>
      </c>
      <c r="CZ71">
        <v>0.17978033423423767</v>
      </c>
      <c r="DA71">
        <v>7.8821055591106415E-2</v>
      </c>
      <c r="DB71">
        <v>2.0744822919368744E-2</v>
      </c>
      <c r="DC71">
        <v>0.36240065097808838</v>
      </c>
      <c r="DD71">
        <v>4.3348204344511032E-2</v>
      </c>
      <c r="DE71">
        <v>1.1031833477318287E-2</v>
      </c>
      <c r="DF71">
        <v>5.0777187570929527E-3</v>
      </c>
      <c r="DG71">
        <v>0.18332567811012268</v>
      </c>
      <c r="DH71">
        <v>8.9596480131149292E-2</v>
      </c>
      <c r="DI71">
        <v>3.0052052810788155E-2</v>
      </c>
      <c r="DJ71">
        <v>0.37573066353797913</v>
      </c>
      <c r="DK71">
        <v>4.4164486229419708E-2</v>
      </c>
      <c r="DL71">
        <v>6.485676858574152E-3</v>
      </c>
      <c r="DM71">
        <v>1.5315393684431911E-3</v>
      </c>
      <c r="DN71">
        <v>0.18799981474876404</v>
      </c>
      <c r="DO71">
        <v>0.10538465529680252</v>
      </c>
      <c r="DP71">
        <v>3.0244007706642151E-2</v>
      </c>
    </row>
    <row r="72" spans="1:120" ht="15">
      <c r="A72">
        <v>1983</v>
      </c>
      <c r="B72">
        <v>0.29655838012695312</v>
      </c>
      <c r="C72">
        <v>5.5260282009840012E-2</v>
      </c>
      <c r="D72">
        <v>1.2908226810395718E-2</v>
      </c>
      <c r="E72">
        <v>7.3854662477970123E-2</v>
      </c>
      <c r="F72">
        <v>0.11532438546419144</v>
      </c>
      <c r="G72">
        <v>3.6502502858638763E-2</v>
      </c>
      <c r="H72">
        <v>2.712334506213665E-3</v>
      </c>
      <c r="I72">
        <v>0.28608506917953491</v>
      </c>
      <c r="J72">
        <v>5.848163366317749E-2</v>
      </c>
      <c r="K72">
        <v>1.2379604391753674E-2</v>
      </c>
      <c r="L72">
        <v>9.4073235988616943E-2</v>
      </c>
      <c r="M72">
        <v>9.9250391125679016E-2</v>
      </c>
      <c r="N72">
        <v>2.1793125197291374E-2</v>
      </c>
      <c r="O72">
        <v>1.0707928595365956E-4</v>
      </c>
      <c r="P72">
        <v>0.23308564722537994</v>
      </c>
      <c r="Q72">
        <v>5.3767133504152298E-2</v>
      </c>
      <c r="R72">
        <v>1.1748942546546459E-2</v>
      </c>
      <c r="S72">
        <v>9.7566619515419006E-2</v>
      </c>
      <c r="T72">
        <v>5.8657202869653702E-2</v>
      </c>
      <c r="U72">
        <v>1.1325791478157043E-2</v>
      </c>
      <c r="V72">
        <v>1.9950513888034038E-5</v>
      </c>
      <c r="W72">
        <v>0.30705469846725464</v>
      </c>
      <c r="X72">
        <v>6.034696102142334E-2</v>
      </c>
      <c r="Y72">
        <v>1.2629130855202675E-2</v>
      </c>
      <c r="Z72">
        <v>9.2691048979759216E-2</v>
      </c>
      <c r="AA72">
        <v>0.115311399102211</v>
      </c>
      <c r="AB72">
        <v>2.5934604927897453E-2</v>
      </c>
      <c r="AC72">
        <v>1.41552445711568E-4</v>
      </c>
      <c r="AD72">
        <v>0.31565377116203308</v>
      </c>
      <c r="AE72">
        <v>4.9386985599994659E-2</v>
      </c>
      <c r="AF72">
        <v>1.3872032053768635E-2</v>
      </c>
      <c r="AG72">
        <v>3.6991354078054428E-2</v>
      </c>
      <c r="AH72">
        <v>0.14463113248348236</v>
      </c>
      <c r="AI72">
        <v>6.3321232795715332E-2</v>
      </c>
      <c r="AJ72">
        <v>7.4623399414122105E-3</v>
      </c>
      <c r="AK72">
        <v>0.31783652305603027</v>
      </c>
      <c r="AL72">
        <v>4.6918384730815887E-2</v>
      </c>
      <c r="AM72">
        <v>1.3444478623569012E-2</v>
      </c>
      <c r="AN72">
        <v>2.5503151118755341E-2</v>
      </c>
      <c r="AO72">
        <v>0.15071931481361389</v>
      </c>
      <c r="AP72">
        <v>7.1208283305168152E-2</v>
      </c>
      <c r="AQ72">
        <v>1.0059037245810032E-2</v>
      </c>
      <c r="AR72">
        <v>0.33759883046150208</v>
      </c>
      <c r="AS72">
        <v>4.4899754226207733E-2</v>
      </c>
      <c r="AT72">
        <v>1.1514192447066307E-2</v>
      </c>
      <c r="AU72">
        <v>1.1605472303926945E-2</v>
      </c>
      <c r="AV72">
        <v>0.17123287916183472</v>
      </c>
      <c r="AW72">
        <v>8.1460297107696533E-2</v>
      </c>
      <c r="AX72">
        <v>1.6886251047253609E-2</v>
      </c>
      <c r="AY72">
        <v>0.34529036283493042</v>
      </c>
      <c r="AZ72">
        <v>4.4423468410968781E-2</v>
      </c>
      <c r="BA72">
        <v>1.0369130410254002E-2</v>
      </c>
      <c r="BB72">
        <v>8.2588670775294304E-3</v>
      </c>
      <c r="BC72">
        <v>0.1783219575881958</v>
      </c>
      <c r="BD72">
        <v>8.4983609616756439E-2</v>
      </c>
      <c r="BE72">
        <v>1.8933331593871117E-2</v>
      </c>
      <c r="BF72">
        <v>0.36589181423187256</v>
      </c>
      <c r="BG72">
        <v>4.4323936104774475E-2</v>
      </c>
      <c r="BH72">
        <v>8.5432613268494606E-3</v>
      </c>
      <c r="BI72">
        <v>3.7977334577590227E-3</v>
      </c>
      <c r="BJ72">
        <v>0.1931798905134201</v>
      </c>
      <c r="BK72">
        <v>9.3232609331607819E-2</v>
      </c>
      <c r="BL72">
        <v>2.2814396768808365E-2</v>
      </c>
      <c r="BM72">
        <v>0.38143867254257202</v>
      </c>
      <c r="BN72">
        <v>4.4951256364583969E-2</v>
      </c>
      <c r="BO72">
        <v>6.0814335010945797E-3</v>
      </c>
      <c r="BP72">
        <v>1.3287512119859457E-3</v>
      </c>
      <c r="BQ72">
        <v>0.20357741415500641</v>
      </c>
      <c r="BR72">
        <v>0.10243521630764008</v>
      </c>
      <c r="BS72">
        <v>2.3064592853188515E-2</v>
      </c>
      <c r="BT72">
        <v>0.38907802104949951</v>
      </c>
      <c r="BU72">
        <v>4.5131441205739975E-2</v>
      </c>
      <c r="BV72">
        <v>4.6853171661496162E-3</v>
      </c>
      <c r="BW72">
        <v>6.1661208746954799E-4</v>
      </c>
      <c r="BX72">
        <v>0.20899297297000885</v>
      </c>
      <c r="BY72">
        <v>0.10646872222423553</v>
      </c>
      <c r="BZ72">
        <v>2.3182963952422142E-2</v>
      </c>
      <c r="CA72">
        <v>0.31052154302597046</v>
      </c>
      <c r="CB72">
        <v>5.5191285908222198E-2</v>
      </c>
      <c r="CC72">
        <v>1.4877316541969776E-2</v>
      </c>
      <c r="CD72">
        <v>6.4003035426139832E-2</v>
      </c>
      <c r="CE72">
        <v>0.13031628727912903</v>
      </c>
      <c r="CF72">
        <v>4.4776782393455505E-2</v>
      </c>
      <c r="CG72">
        <v>1.3568465365096927E-3</v>
      </c>
      <c r="CH72">
        <v>0.30077603459358215</v>
      </c>
      <c r="CI72">
        <v>4.8661034554243088E-2</v>
      </c>
      <c r="CJ72">
        <v>1.51108643040061E-2</v>
      </c>
      <c r="CK72">
        <v>3.7500794976949692E-2</v>
      </c>
      <c r="CL72">
        <v>0.13301028311252594</v>
      </c>
      <c r="CM72">
        <v>6.2357887625694275E-2</v>
      </c>
      <c r="CN72">
        <v>4.1652126237750053E-3</v>
      </c>
      <c r="CO72">
        <v>0.31690493226051331</v>
      </c>
      <c r="CP72">
        <v>4.6181194484233856E-2</v>
      </c>
      <c r="CQ72">
        <v>1.4594962820410728E-2</v>
      </c>
      <c r="CR72">
        <v>2.0609457045793533E-2</v>
      </c>
      <c r="CS72">
        <v>0.15215981006622314</v>
      </c>
      <c r="CT72">
        <v>7.1980871260166168E-2</v>
      </c>
      <c r="CU72">
        <v>1.1378619819879532E-2</v>
      </c>
      <c r="CV72">
        <v>0.3252827525138855</v>
      </c>
      <c r="CW72">
        <v>4.452013224363327E-2</v>
      </c>
      <c r="CX72">
        <v>1.2142368592321873E-2</v>
      </c>
      <c r="CY72">
        <v>1.2591407634317875E-2</v>
      </c>
      <c r="CZ72">
        <v>0.16389231383800507</v>
      </c>
      <c r="DA72">
        <v>7.6972387731075287E-2</v>
      </c>
      <c r="DB72">
        <v>1.5164137817919254E-2</v>
      </c>
      <c r="DC72">
        <v>0.35705256462097168</v>
      </c>
      <c r="DD72">
        <v>4.3967269361019135E-2</v>
      </c>
      <c r="DE72">
        <v>9.9429488182067871E-3</v>
      </c>
      <c r="DF72">
        <v>5.2014891989529133E-3</v>
      </c>
      <c r="DG72">
        <v>0.18726830184459686</v>
      </c>
      <c r="DH72">
        <v>8.800041675567627E-2</v>
      </c>
      <c r="DI72">
        <v>2.2672146558761597E-2</v>
      </c>
      <c r="DJ72">
        <v>0.37779408693313599</v>
      </c>
      <c r="DK72">
        <v>4.486529529094696E-2</v>
      </c>
      <c r="DL72">
        <v>6.7474911920726299E-3</v>
      </c>
      <c r="DM72">
        <v>1.6684978036209941E-3</v>
      </c>
      <c r="DN72">
        <v>0.20099377632141113</v>
      </c>
      <c r="DO72">
        <v>0.10051091015338898</v>
      </c>
      <c r="DP72">
        <v>2.3008121177554131E-2</v>
      </c>
    </row>
    <row r="73" spans="1:120" ht="15">
      <c r="A73">
        <v>1984</v>
      </c>
      <c r="B73">
        <v>0.29287856817245483</v>
      </c>
      <c r="C73">
        <v>5.4800454527139664E-2</v>
      </c>
      <c r="D73">
        <v>1.2400527484714985E-2</v>
      </c>
      <c r="E73">
        <v>7.4751652777194977E-2</v>
      </c>
      <c r="F73">
        <v>0.10974612087011337</v>
      </c>
      <c r="G73">
        <v>3.874075785279274E-2</v>
      </c>
      <c r="H73">
        <v>2.4394479114562273E-3</v>
      </c>
      <c r="I73">
        <v>0.28808459639549255</v>
      </c>
      <c r="J73">
        <v>5.8760765939950943E-2</v>
      </c>
      <c r="K73">
        <v>1.2300800532102585E-2</v>
      </c>
      <c r="L73">
        <v>9.7813598811626434E-2</v>
      </c>
      <c r="M73">
        <v>9.6053197979927063E-2</v>
      </c>
      <c r="N73">
        <v>2.3064849898219109E-2</v>
      </c>
      <c r="O73">
        <v>9.1985770268365741E-5</v>
      </c>
      <c r="P73">
        <v>0.24369333684444427</v>
      </c>
      <c r="Q73">
        <v>5.4913721978664398E-2</v>
      </c>
      <c r="R73">
        <v>1.164948008954525E-2</v>
      </c>
      <c r="S73">
        <v>0.1047624796628952</v>
      </c>
      <c r="T73">
        <v>6.138310581445694E-2</v>
      </c>
      <c r="U73">
        <v>1.0978114791214466E-2</v>
      </c>
      <c r="V73">
        <v>8.567708391638007E-6</v>
      </c>
      <c r="W73">
        <v>0.30555018782615662</v>
      </c>
      <c r="X73">
        <v>6.0274370014667511E-2</v>
      </c>
      <c r="Y73">
        <v>1.2557059526443481E-2</v>
      </c>
      <c r="Z73">
        <v>9.5079585909843445E-2</v>
      </c>
      <c r="AA73">
        <v>0.10969402641057968</v>
      </c>
      <c r="AB73">
        <v>2.782033383846283E-2</v>
      </c>
      <c r="AC73">
        <v>1.2480631994549185E-4</v>
      </c>
      <c r="AD73">
        <v>0.30116012692451477</v>
      </c>
      <c r="AE73">
        <v>4.7959085553884506E-2</v>
      </c>
      <c r="AF73">
        <v>1.2572803534567356E-2</v>
      </c>
      <c r="AG73">
        <v>3.4912507981061935E-2</v>
      </c>
      <c r="AH73">
        <v>0.13340042531490326</v>
      </c>
      <c r="AI73">
        <v>6.5820641815662384E-2</v>
      </c>
      <c r="AJ73">
        <v>6.494652945548296E-3</v>
      </c>
      <c r="AK73">
        <v>0.30162033438682556</v>
      </c>
      <c r="AL73">
        <v>4.5683801174163818E-2</v>
      </c>
      <c r="AM73">
        <v>1.1951494961977005E-2</v>
      </c>
      <c r="AN73">
        <v>2.3528741672635078E-2</v>
      </c>
      <c r="AO73">
        <v>0.13860179483890533</v>
      </c>
      <c r="AP73">
        <v>7.3106303811073303E-2</v>
      </c>
      <c r="AQ73">
        <v>8.7481951341032982E-3</v>
      </c>
      <c r="AR73">
        <v>0.31559750437736511</v>
      </c>
      <c r="AS73">
        <v>4.4058278203010559E-2</v>
      </c>
      <c r="AT73">
        <v>9.7333425655961037E-3</v>
      </c>
      <c r="AU73">
        <v>1.0545840486884117E-2</v>
      </c>
      <c r="AV73">
        <v>0.15501599013805389</v>
      </c>
      <c r="AW73">
        <v>8.1845171749591827E-2</v>
      </c>
      <c r="AX73">
        <v>1.4398891478776932E-2</v>
      </c>
      <c r="AY73">
        <v>0.32159510254859924</v>
      </c>
      <c r="AZ73">
        <v>4.3791167438030243E-2</v>
      </c>
      <c r="BA73">
        <v>8.6663151159882545E-3</v>
      </c>
      <c r="BB73">
        <v>7.6217809692025185E-3</v>
      </c>
      <c r="BC73">
        <v>0.16111791133880615</v>
      </c>
      <c r="BD73">
        <v>8.4334500133991241E-2</v>
      </c>
      <c r="BE73">
        <v>1.6063416376709938E-2</v>
      </c>
      <c r="BF73">
        <v>0.33841642737388611</v>
      </c>
      <c r="BG73">
        <v>4.3896570801734924E-2</v>
      </c>
      <c r="BH73">
        <v>6.7073851823806763E-3</v>
      </c>
      <c r="BI73">
        <v>3.4455305431038141E-3</v>
      </c>
      <c r="BJ73">
        <v>0.17333485186100006</v>
      </c>
      <c r="BK73">
        <v>9.2064782977104187E-2</v>
      </c>
      <c r="BL73">
        <v>1.8967295065522194E-2</v>
      </c>
      <c r="BM73">
        <v>0.35819590091705322</v>
      </c>
      <c r="BN73">
        <v>4.4844742864370346E-2</v>
      </c>
      <c r="BO73">
        <v>4.5195748098194599E-3</v>
      </c>
      <c r="BP73">
        <v>1.2388251489028335E-3</v>
      </c>
      <c r="BQ73">
        <v>0.1871444433927536</v>
      </c>
      <c r="BR73">
        <v>0.10091566294431686</v>
      </c>
      <c r="BS73">
        <v>1.9532643258571625E-2</v>
      </c>
      <c r="BT73">
        <v>0.35792991518974304</v>
      </c>
      <c r="BU73">
        <v>4.4985178858041763E-2</v>
      </c>
      <c r="BV73">
        <v>3.6785833071917295E-3</v>
      </c>
      <c r="BW73">
        <v>5.4965144954621792E-4</v>
      </c>
      <c r="BX73">
        <v>0.18427065014839172</v>
      </c>
      <c r="BY73">
        <v>0.10463730245828629</v>
      </c>
      <c r="BZ73">
        <v>1.9808555021882057E-2</v>
      </c>
      <c r="CA73">
        <v>0.30002111196517944</v>
      </c>
      <c r="CB73">
        <v>5.3590226918458939E-2</v>
      </c>
      <c r="CC73">
        <v>1.411049161106348E-2</v>
      </c>
      <c r="CD73">
        <v>6.3086405396461487E-2</v>
      </c>
      <c r="CE73">
        <v>0.12052746117115021</v>
      </c>
      <c r="CF73">
        <v>4.7789223492145538E-2</v>
      </c>
      <c r="CG73">
        <v>9.1731734573841095E-4</v>
      </c>
      <c r="CH73">
        <v>0.28878885507583618</v>
      </c>
      <c r="CI73">
        <v>4.7176077961921692E-2</v>
      </c>
      <c r="CJ73">
        <v>1.3987825252115726E-2</v>
      </c>
      <c r="CK73">
        <v>3.5447429865598679E-2</v>
      </c>
      <c r="CL73">
        <v>0.12353307008743286</v>
      </c>
      <c r="CM73">
        <v>6.5083771944046021E-2</v>
      </c>
      <c r="CN73">
        <v>3.5606888122856617E-3</v>
      </c>
      <c r="CO73">
        <v>0.29863214492797852</v>
      </c>
      <c r="CP73">
        <v>4.4813860207796097E-2</v>
      </c>
      <c r="CQ73">
        <v>1.2751637026667595E-2</v>
      </c>
      <c r="CR73">
        <v>1.881711557507515E-2</v>
      </c>
      <c r="CS73">
        <v>0.13775548338890076</v>
      </c>
      <c r="CT73">
        <v>7.4803605675697327E-2</v>
      </c>
      <c r="CU73">
        <v>9.6904588863253593E-3</v>
      </c>
      <c r="CV73">
        <v>0.30393004417419434</v>
      </c>
      <c r="CW73">
        <v>4.3680474162101746E-2</v>
      </c>
      <c r="CX73">
        <v>1.0723501443862915E-2</v>
      </c>
      <c r="CY73">
        <v>1.2007501907646656E-2</v>
      </c>
      <c r="CZ73">
        <v>0.14828820526599884</v>
      </c>
      <c r="DA73">
        <v>7.6216481626033783E-2</v>
      </c>
      <c r="DB73">
        <v>1.3013884425163269E-2</v>
      </c>
      <c r="DC73">
        <v>0.3267882764339447</v>
      </c>
      <c r="DD73">
        <v>4.3339155614376068E-2</v>
      </c>
      <c r="DE73">
        <v>7.9935751855373383E-3</v>
      </c>
      <c r="DF73">
        <v>4.7428291290998459E-3</v>
      </c>
      <c r="DG73">
        <v>0.16521634161472321</v>
      </c>
      <c r="DH73">
        <v>8.6861446499824524E-2</v>
      </c>
      <c r="DI73">
        <v>1.8634933978319168E-2</v>
      </c>
      <c r="DJ73">
        <v>0.35833141207695007</v>
      </c>
      <c r="DK73">
        <v>4.4773172587156296E-2</v>
      </c>
      <c r="DL73">
        <v>4.9481438472867012E-3</v>
      </c>
      <c r="DM73">
        <v>1.5900281723588705E-3</v>
      </c>
      <c r="DN73">
        <v>0.18860891461372375</v>
      </c>
      <c r="DO73">
        <v>9.9019117653369904E-2</v>
      </c>
      <c r="DP73">
        <v>1.9392037764191628E-2</v>
      </c>
    </row>
    <row r="74" spans="1:120" ht="15">
      <c r="A74">
        <v>1985</v>
      </c>
      <c r="B74">
        <v>0.29739612340927124</v>
      </c>
      <c r="C74">
        <v>5.4809931665658951E-2</v>
      </c>
      <c r="D74">
        <v>1.2134739197790623E-2</v>
      </c>
      <c r="E74">
        <v>7.6364703476428986E-2</v>
      </c>
      <c r="F74">
        <v>0.11344759911298752</v>
      </c>
      <c r="G74">
        <v>3.822307288646698E-2</v>
      </c>
      <c r="H74">
        <v>2.4160891771316528E-3</v>
      </c>
      <c r="I74">
        <v>0.28954365849494934</v>
      </c>
      <c r="J74">
        <v>5.8054577559232712E-2</v>
      </c>
      <c r="K74">
        <v>1.1930889450013638E-2</v>
      </c>
      <c r="L74">
        <v>9.9161438643932343E-2</v>
      </c>
      <c r="M74">
        <v>9.7016431391239166E-2</v>
      </c>
      <c r="N74">
        <v>2.3309333249926567E-2</v>
      </c>
      <c r="O74">
        <v>7.1001813921611756E-5</v>
      </c>
      <c r="P74">
        <v>0.24667522311210632</v>
      </c>
      <c r="Q74">
        <v>5.4592818021774292E-2</v>
      </c>
      <c r="R74">
        <v>1.1466953903436661E-2</v>
      </c>
      <c r="S74">
        <v>0.10684990882873535</v>
      </c>
      <c r="T74">
        <v>6.2614776194095612E-2</v>
      </c>
      <c r="U74">
        <v>1.1144363321363926E-2</v>
      </c>
      <c r="V74">
        <v>6.4037108131742571E-6</v>
      </c>
      <c r="W74">
        <v>0.30640497803688049</v>
      </c>
      <c r="X74">
        <v>5.9416178613901138E-2</v>
      </c>
      <c r="Y74">
        <v>1.2113368138670921E-2</v>
      </c>
      <c r="Z74">
        <v>9.6137352287769318E-2</v>
      </c>
      <c r="AA74">
        <v>0.1105475127696991</v>
      </c>
      <c r="AB74">
        <v>2.8094138950109482E-2</v>
      </c>
      <c r="AC74">
        <v>9.6409974503330886E-5</v>
      </c>
      <c r="AD74">
        <v>0.31096485257148743</v>
      </c>
      <c r="AE74">
        <v>4.9203298985958099E-2</v>
      </c>
      <c r="AF74">
        <v>1.2486984953284264E-2</v>
      </c>
      <c r="AG74">
        <v>3.6972757428884506E-2</v>
      </c>
      <c r="AH74">
        <v>0.14184008538722992</v>
      </c>
      <c r="AI74">
        <v>6.3993483781814575E-2</v>
      </c>
      <c r="AJ74">
        <v>6.4683170057833195E-3</v>
      </c>
      <c r="AK74">
        <v>0.31295272707939148</v>
      </c>
      <c r="AL74">
        <v>4.7244489192962646E-2</v>
      </c>
      <c r="AM74">
        <v>1.1942713521420956E-2</v>
      </c>
      <c r="AN74">
        <v>2.566237561404705E-2</v>
      </c>
      <c r="AO74">
        <v>0.14861392974853516</v>
      </c>
      <c r="AP74">
        <v>7.0779755711555481E-2</v>
      </c>
      <c r="AQ74">
        <v>8.7095340713858604E-3</v>
      </c>
      <c r="AR74">
        <v>0.33058464527130127</v>
      </c>
      <c r="AS74">
        <v>4.5722298324108124E-2</v>
      </c>
      <c r="AT74">
        <v>1.0035431012511253E-2</v>
      </c>
      <c r="AU74">
        <v>1.1617599986493587E-2</v>
      </c>
      <c r="AV74">
        <v>0.16835246980190277</v>
      </c>
      <c r="AW74">
        <v>8.0171406269073486E-2</v>
      </c>
      <c r="AX74">
        <v>1.4685616828501225E-2</v>
      </c>
      <c r="AY74">
        <v>0.33962416648864746</v>
      </c>
      <c r="AZ74">
        <v>4.5512605458498001E-2</v>
      </c>
      <c r="BA74">
        <v>9.1159353032708168E-3</v>
      </c>
      <c r="BB74">
        <v>8.116808719933033E-3</v>
      </c>
      <c r="BC74">
        <v>0.1760232150554657</v>
      </c>
      <c r="BD74">
        <v>8.4121808409690857E-2</v>
      </c>
      <c r="BE74">
        <v>1.6734018921852112E-2</v>
      </c>
      <c r="BF74">
        <v>0.35710924863815308</v>
      </c>
      <c r="BG74">
        <v>4.5433919876813889E-2</v>
      </c>
      <c r="BH74">
        <v>7.5698732398450375E-3</v>
      </c>
      <c r="BI74">
        <v>3.6968979984521866E-3</v>
      </c>
      <c r="BJ74">
        <v>0.18808679282665253</v>
      </c>
      <c r="BK74">
        <v>9.2235453426837921E-2</v>
      </c>
      <c r="BL74">
        <v>2.0086290314793587E-2</v>
      </c>
      <c r="BM74">
        <v>0.37775570154190063</v>
      </c>
      <c r="BN74">
        <v>4.5485205948352814E-2</v>
      </c>
      <c r="BO74">
        <v>4.342593252658844E-3</v>
      </c>
      <c r="BP74">
        <v>1.3524810783565044E-3</v>
      </c>
      <c r="BQ74">
        <v>0.2052161693572998</v>
      </c>
      <c r="BR74">
        <v>0.10016202926635742</v>
      </c>
      <c r="BS74">
        <v>2.1197205409407616E-2</v>
      </c>
      <c r="BT74">
        <v>0.38085219264030457</v>
      </c>
      <c r="BU74">
        <v>4.6061228960752487E-2</v>
      </c>
      <c r="BV74">
        <v>3.4647423308342695E-3</v>
      </c>
      <c r="BW74">
        <v>5.6902552023530006E-4</v>
      </c>
      <c r="BX74">
        <v>0.20371869206428528</v>
      </c>
      <c r="BY74">
        <v>0.10508139431476593</v>
      </c>
      <c r="BZ74">
        <v>2.1957103163003922E-2</v>
      </c>
      <c r="CA74">
        <v>0.30605447292327881</v>
      </c>
      <c r="CB74">
        <v>5.404193326830864E-2</v>
      </c>
      <c r="CC74">
        <v>1.3831441290676594E-2</v>
      </c>
      <c r="CD74">
        <v>6.4911603927612305E-2</v>
      </c>
      <c r="CE74">
        <v>0.12510733306407928</v>
      </c>
      <c r="CF74">
        <v>4.7230072319507599E-2</v>
      </c>
      <c r="CG74">
        <v>9.3207374447956681E-4</v>
      </c>
      <c r="CH74">
        <v>0.29660472273826599</v>
      </c>
      <c r="CI74">
        <v>4.8655837774276733E-2</v>
      </c>
      <c r="CJ74">
        <v>1.3711109757423401E-2</v>
      </c>
      <c r="CK74">
        <v>3.8684427738189697E-2</v>
      </c>
      <c r="CL74">
        <v>0.13031274080276489</v>
      </c>
      <c r="CM74">
        <v>6.2071993947029114E-2</v>
      </c>
      <c r="CN74">
        <v>3.1686224974691868E-3</v>
      </c>
      <c r="CO74">
        <v>0.30455848574638367</v>
      </c>
      <c r="CP74">
        <v>4.6326030045747757E-2</v>
      </c>
      <c r="CQ74">
        <v>1.2682801112532616E-2</v>
      </c>
      <c r="CR74">
        <v>2.1696919575333595E-2</v>
      </c>
      <c r="CS74">
        <v>0.14626719057559967</v>
      </c>
      <c r="CT74">
        <v>6.8797603249549866E-2</v>
      </c>
      <c r="CU74">
        <v>8.7879505008459091E-3</v>
      </c>
      <c r="CV74">
        <v>0.32167297601699829</v>
      </c>
      <c r="CW74">
        <v>4.5593392103910446E-2</v>
      </c>
      <c r="CX74">
        <v>1.0703211650252342E-2</v>
      </c>
      <c r="CY74">
        <v>1.2654545716941357E-2</v>
      </c>
      <c r="CZ74">
        <v>0.16363805532455444</v>
      </c>
      <c r="DA74">
        <v>7.5791865587234497E-2</v>
      </c>
      <c r="DB74">
        <v>1.3292380608618259E-2</v>
      </c>
      <c r="DC74">
        <v>0.34607011079788208</v>
      </c>
      <c r="DD74">
        <v>4.5406501740217209E-2</v>
      </c>
      <c r="DE74">
        <v>9.2954179272055626E-3</v>
      </c>
      <c r="DF74">
        <v>4.950398113578558E-3</v>
      </c>
      <c r="DG74">
        <v>0.17892815172672272</v>
      </c>
      <c r="DH74">
        <v>8.7997317314147949E-2</v>
      </c>
      <c r="DI74">
        <v>1.9492313265800476E-2</v>
      </c>
      <c r="DJ74">
        <v>0.37620693445205688</v>
      </c>
      <c r="DK74">
        <v>4.5197099447250366E-2</v>
      </c>
      <c r="DL74">
        <v>4.7816643491387367E-3</v>
      </c>
      <c r="DM74">
        <v>1.7443387769162655E-3</v>
      </c>
      <c r="DN74">
        <v>0.20596516132354736</v>
      </c>
      <c r="DO74">
        <v>9.7701534628868103E-2</v>
      </c>
      <c r="DP74">
        <v>2.081713080406189E-2</v>
      </c>
    </row>
    <row r="75" spans="1:120" ht="15">
      <c r="A75">
        <v>1986</v>
      </c>
      <c r="B75">
        <v>0.3018822968006134</v>
      </c>
      <c r="C75">
        <v>5.4372884333133698E-2</v>
      </c>
      <c r="D75">
        <v>1.2631558813154697E-2</v>
      </c>
      <c r="E75">
        <v>7.8882269561290741E-2</v>
      </c>
      <c r="F75">
        <v>0.11378799378871918</v>
      </c>
      <c r="G75">
        <v>3.961007297039032E-2</v>
      </c>
      <c r="H75">
        <v>2.5990863796323538E-3</v>
      </c>
      <c r="I75">
        <v>0.28783273696899414</v>
      </c>
      <c r="J75">
        <v>5.6774076074361801E-2</v>
      </c>
      <c r="K75">
        <v>1.2331993319094181E-2</v>
      </c>
      <c r="L75">
        <v>0.1009741872549057</v>
      </c>
      <c r="M75">
        <v>9.2971526086330414E-2</v>
      </c>
      <c r="N75">
        <v>2.4721069261431694E-2</v>
      </c>
      <c r="O75">
        <v>5.9926409448962659E-5</v>
      </c>
      <c r="P75">
        <v>0.24260139465332031</v>
      </c>
      <c r="Q75">
        <v>5.2948903292417526E-2</v>
      </c>
      <c r="R75">
        <v>1.2127201072871685E-2</v>
      </c>
      <c r="S75">
        <v>0.10694361478090286</v>
      </c>
      <c r="T75">
        <v>5.8197438716888428E-2</v>
      </c>
      <c r="U75">
        <v>1.2381705455482006E-2</v>
      </c>
      <c r="V75">
        <v>2.5290073608630337E-6</v>
      </c>
      <c r="W75">
        <v>0.305257648229599</v>
      </c>
      <c r="X75">
        <v>5.8247685432434082E-2</v>
      </c>
      <c r="Y75">
        <v>1.2410886585712433E-2</v>
      </c>
      <c r="Z75">
        <v>9.8674528300762177E-2</v>
      </c>
      <c r="AA75">
        <v>0.10636790096759796</v>
      </c>
      <c r="AB75">
        <v>2.9474686831235886E-2</v>
      </c>
      <c r="AC75">
        <v>8.2038190157618374E-5</v>
      </c>
      <c r="AD75">
        <v>0.32635307312011719</v>
      </c>
      <c r="AE75">
        <v>5.0190616399049759E-2</v>
      </c>
      <c r="AF75">
        <v>1.3153327628970146E-2</v>
      </c>
      <c r="AG75">
        <v>4.0403742343187332E-2</v>
      </c>
      <c r="AH75">
        <v>0.1500450074672699</v>
      </c>
      <c r="AI75">
        <v>6.5542951226234436E-2</v>
      </c>
      <c r="AJ75">
        <v>7.0216595195233822E-3</v>
      </c>
      <c r="AK75">
        <v>0.33318725228309631</v>
      </c>
      <c r="AL75">
        <v>4.8458036035299301E-2</v>
      </c>
      <c r="AM75">
        <v>1.2702448293566704E-2</v>
      </c>
      <c r="AN75">
        <v>2.8280580416321754E-2</v>
      </c>
      <c r="AO75">
        <v>0.16079960763454437</v>
      </c>
      <c r="AP75">
        <v>7.3385238647460938E-2</v>
      </c>
      <c r="AQ75">
        <v>9.5672942698001862E-3</v>
      </c>
      <c r="AR75">
        <v>0.3630523681640625</v>
      </c>
      <c r="AS75">
        <v>4.6823043376207352E-2</v>
      </c>
      <c r="AT75">
        <v>1.0276231914758682E-2</v>
      </c>
      <c r="AU75">
        <v>1.3097331859171391E-2</v>
      </c>
      <c r="AV75">
        <v>0.19166769087314606</v>
      </c>
      <c r="AW75">
        <v>8.4759771823883057E-2</v>
      </c>
      <c r="AX75">
        <v>1.6440913081169128E-2</v>
      </c>
      <c r="AY75">
        <v>0.3810131847858429</v>
      </c>
      <c r="AZ75">
        <v>4.6537034213542938E-2</v>
      </c>
      <c r="BA75">
        <v>9.6167037263512611E-3</v>
      </c>
      <c r="BB75">
        <v>9.4099706038832664E-3</v>
      </c>
      <c r="BC75">
        <v>0.20617762207984924</v>
      </c>
      <c r="BD75">
        <v>8.992670476436615E-2</v>
      </c>
      <c r="BE75">
        <v>1.9348938018083572E-2</v>
      </c>
      <c r="BF75">
        <v>0.42296624183654785</v>
      </c>
      <c r="BG75">
        <v>4.6341627836227417E-2</v>
      </c>
      <c r="BH75">
        <v>7.7610043808817863E-3</v>
      </c>
      <c r="BI75">
        <v>4.3664458207786083E-3</v>
      </c>
      <c r="BJ75">
        <v>0.24004961550235748</v>
      </c>
      <c r="BK75">
        <v>0.10054793953895569</v>
      </c>
      <c r="BL75">
        <v>2.3899612948298454E-2</v>
      </c>
      <c r="BM75">
        <v>0.47810029983520508</v>
      </c>
      <c r="BN75">
        <v>4.7157078981399536E-2</v>
      </c>
      <c r="BO75">
        <v>4.9664517864584923E-3</v>
      </c>
      <c r="BP75">
        <v>1.6433101845905185E-3</v>
      </c>
      <c r="BQ75">
        <v>0.28201895952224731</v>
      </c>
      <c r="BR75">
        <v>0.11525828391313553</v>
      </c>
      <c r="BS75">
        <v>2.7056213468313217E-2</v>
      </c>
      <c r="BT75">
        <v>0.5028107762336731</v>
      </c>
      <c r="BU75">
        <v>4.7714810818433762E-2</v>
      </c>
      <c r="BV75">
        <v>3.9725322276353836E-3</v>
      </c>
      <c r="BW75">
        <v>7.3873251676559448E-4</v>
      </c>
      <c r="BX75">
        <v>0.2984367311000824</v>
      </c>
      <c r="BY75">
        <v>0.12346949428319931</v>
      </c>
      <c r="BZ75">
        <v>2.8478441759943962E-2</v>
      </c>
      <c r="CA75">
        <v>0.30972078442573547</v>
      </c>
      <c r="CB75">
        <v>5.4407194256782532E-2</v>
      </c>
      <c r="CC75">
        <v>1.4250630512833595E-2</v>
      </c>
      <c r="CD75">
        <v>6.9907814264297485E-2</v>
      </c>
      <c r="CE75">
        <v>0.1238715872168541</v>
      </c>
      <c r="CF75">
        <v>4.6457204967737198E-2</v>
      </c>
      <c r="CG75">
        <v>8.2636001752689481E-4</v>
      </c>
      <c r="CH75">
        <v>0.30645880103111267</v>
      </c>
      <c r="CI75">
        <v>4.992130771279335E-2</v>
      </c>
      <c r="CJ75">
        <v>1.4873846434056759E-2</v>
      </c>
      <c r="CK75">
        <v>4.1869170963764191E-2</v>
      </c>
      <c r="CL75">
        <v>0.13317352533340454</v>
      </c>
      <c r="CM75">
        <v>6.3205346465110779E-2</v>
      </c>
      <c r="CN75">
        <v>3.4155936446040869E-3</v>
      </c>
      <c r="CO75">
        <v>0.31428933143615723</v>
      </c>
      <c r="CP75">
        <v>4.7599554061889648E-2</v>
      </c>
      <c r="CQ75">
        <v>1.206683088093996E-2</v>
      </c>
      <c r="CR75">
        <v>2.3108396679162979E-2</v>
      </c>
      <c r="CS75">
        <v>0.15227369964122772</v>
      </c>
      <c r="CT75">
        <v>7.0731721818447113E-2</v>
      </c>
      <c r="CU75">
        <v>8.5457181558012962E-3</v>
      </c>
      <c r="CV75">
        <v>0.34111839532852173</v>
      </c>
      <c r="CW75">
        <v>4.6722851693630219E-2</v>
      </c>
      <c r="CX75">
        <v>1.1381359770894051E-2</v>
      </c>
      <c r="CY75">
        <v>1.4206055551767349E-2</v>
      </c>
      <c r="CZ75">
        <v>0.17396742105484009</v>
      </c>
      <c r="DA75">
        <v>7.982654869556427E-2</v>
      </c>
      <c r="DB75">
        <v>1.5021524392068386E-2</v>
      </c>
      <c r="DC75">
        <v>0.39243775606155396</v>
      </c>
      <c r="DD75">
        <v>4.5890100300312042E-2</v>
      </c>
      <c r="DE75">
        <v>9.3083875253796577E-3</v>
      </c>
      <c r="DF75">
        <v>5.8742845430970192E-3</v>
      </c>
      <c r="DG75">
        <v>0.21681059896945953</v>
      </c>
      <c r="DH75">
        <v>9.2402614653110504E-2</v>
      </c>
      <c r="DI75">
        <v>2.2151758894324303E-2</v>
      </c>
      <c r="DJ75">
        <v>0.46595034003257751</v>
      </c>
      <c r="DK75">
        <v>4.6882849186658859E-2</v>
      </c>
      <c r="DL75">
        <v>5.4551549255847931E-3</v>
      </c>
      <c r="DM75">
        <v>2.0880843512713909E-3</v>
      </c>
      <c r="DN75">
        <v>0.27394646406173706</v>
      </c>
      <c r="DO75">
        <v>0.11122089624404907</v>
      </c>
      <c r="DP75">
        <v>2.6356915012001991E-2</v>
      </c>
    </row>
    <row r="76" spans="1:120" ht="15">
      <c r="A76">
        <v>1987</v>
      </c>
      <c r="B76">
        <v>0.30913594365119934</v>
      </c>
      <c r="C76">
        <v>5.4217781871557236E-2</v>
      </c>
      <c r="D76">
        <v>1.3208451680839062E-2</v>
      </c>
      <c r="E76">
        <v>7.8473746776580811E-2</v>
      </c>
      <c r="F76">
        <v>0.11887606978416443</v>
      </c>
      <c r="G76">
        <v>4.1786298155784607E-2</v>
      </c>
      <c r="H76">
        <v>2.573731355369091E-3</v>
      </c>
      <c r="I76">
        <v>0.29168930649757385</v>
      </c>
      <c r="J76">
        <v>5.6599259376525879E-2</v>
      </c>
      <c r="K76">
        <v>1.3008870184421539E-2</v>
      </c>
      <c r="L76">
        <v>0.10152944177389145</v>
      </c>
      <c r="M76">
        <v>9.4675436615943909E-2</v>
      </c>
      <c r="N76">
        <v>2.5828253477811813E-2</v>
      </c>
      <c r="O76">
        <v>4.8050889745354652E-5</v>
      </c>
      <c r="P76">
        <v>0.24655520915985107</v>
      </c>
      <c r="Q76">
        <v>5.2869167178869247E-2</v>
      </c>
      <c r="R76">
        <v>1.2917683459818363E-2</v>
      </c>
      <c r="S76">
        <v>0.10627857595682144</v>
      </c>
      <c r="T76">
        <v>6.0322746634483337E-2</v>
      </c>
      <c r="U76">
        <v>1.4163979329168797E-2</v>
      </c>
      <c r="V76">
        <v>3.047910922759911E-6</v>
      </c>
      <c r="W76">
        <v>0.30895537137985229</v>
      </c>
      <c r="X76">
        <v>5.8026209473609924E-2</v>
      </c>
      <c r="Y76">
        <v>1.3043752871453762E-2</v>
      </c>
      <c r="Z76">
        <v>9.9712654948234558E-2</v>
      </c>
      <c r="AA76">
        <v>0.10781706124544144</v>
      </c>
      <c r="AB76">
        <v>3.0290422961115837E-2</v>
      </c>
      <c r="AC76">
        <v>6.5266787714790553E-5</v>
      </c>
      <c r="AD76">
        <v>0.33807569742202759</v>
      </c>
      <c r="AE76">
        <v>5.0267480313777924E-2</v>
      </c>
      <c r="AF76">
        <v>1.3539509847760201E-2</v>
      </c>
      <c r="AG76">
        <v>4.0229909121990204E-2</v>
      </c>
      <c r="AH76">
        <v>0.15901908278465271</v>
      </c>
      <c r="AI76">
        <v>6.8256840109825134E-2</v>
      </c>
      <c r="AJ76">
        <v>6.7632263526320457E-3</v>
      </c>
      <c r="AK76">
        <v>0.34219822287559509</v>
      </c>
      <c r="AL76">
        <v>4.8624683171510696E-2</v>
      </c>
      <c r="AM76">
        <v>1.2930729426443577E-2</v>
      </c>
      <c r="AN76">
        <v>2.7851279824972153E-2</v>
      </c>
      <c r="AO76">
        <v>0.16756990551948547</v>
      </c>
      <c r="AP76">
        <v>7.6064862310886383E-2</v>
      </c>
      <c r="AQ76">
        <v>9.1572441160678864E-3</v>
      </c>
      <c r="AR76">
        <v>0.35788401961326599</v>
      </c>
      <c r="AS76">
        <v>4.6744994819164276E-2</v>
      </c>
      <c r="AT76">
        <v>1.0362409986555576E-2</v>
      </c>
      <c r="AU76">
        <v>1.2068693526089191E-2</v>
      </c>
      <c r="AV76">
        <v>0.18590046465396881</v>
      </c>
      <c r="AW76">
        <v>8.7218001484870911E-2</v>
      </c>
      <c r="AX76">
        <v>1.5590355731546879E-2</v>
      </c>
      <c r="AY76">
        <v>0.3660862147808075</v>
      </c>
      <c r="AZ76">
        <v>4.6281550079584122E-2</v>
      </c>
      <c r="BA76">
        <v>9.2107085511088371E-3</v>
      </c>
      <c r="BB76">
        <v>8.7626837193965912E-3</v>
      </c>
      <c r="BC76">
        <v>0.19273209571838379</v>
      </c>
      <c r="BD76">
        <v>9.119027853012085E-2</v>
      </c>
      <c r="BE76">
        <v>1.7910122871398926E-2</v>
      </c>
      <c r="BF76">
        <v>0.3868899941444397</v>
      </c>
      <c r="BG76">
        <v>4.5947670936584473E-2</v>
      </c>
      <c r="BH76">
        <v>7.1093263104557991E-3</v>
      </c>
      <c r="BI76">
        <v>4.2123124003410339E-3</v>
      </c>
      <c r="BJ76">
        <v>0.20603786408901215</v>
      </c>
      <c r="BK76">
        <v>0.10150089859962463</v>
      </c>
      <c r="BL76">
        <v>2.2084426134824753E-2</v>
      </c>
      <c r="BM76">
        <v>0.41538694500923157</v>
      </c>
      <c r="BN76">
        <v>4.7210320830345154E-2</v>
      </c>
      <c r="BO76">
        <v>5.4489290341734886E-3</v>
      </c>
      <c r="BP76">
        <v>1.6932784346863627E-3</v>
      </c>
      <c r="BQ76">
        <v>0.21896150708198547</v>
      </c>
      <c r="BR76">
        <v>0.1162426769733429</v>
      </c>
      <c r="BS76">
        <v>2.58302241563797E-2</v>
      </c>
      <c r="BT76">
        <v>0.42492800951004028</v>
      </c>
      <c r="BU76">
        <v>4.7736473381519318E-2</v>
      </c>
      <c r="BV76">
        <v>4.2606373317539692E-3</v>
      </c>
      <c r="BW76">
        <v>8.7537185754626989E-4</v>
      </c>
      <c r="BX76">
        <v>0.2202831357717514</v>
      </c>
      <c r="BY76">
        <v>0.12460709363222122</v>
      </c>
      <c r="BZ76">
        <v>2.716529555618763E-2</v>
      </c>
      <c r="CA76">
        <v>0.32736557722091675</v>
      </c>
      <c r="CB76">
        <v>5.45353963971138E-2</v>
      </c>
      <c r="CC76">
        <v>1.5121094882488251E-2</v>
      </c>
      <c r="CD76">
        <v>7.2389021515846252E-2</v>
      </c>
      <c r="CE76">
        <v>0.13680441677570343</v>
      </c>
      <c r="CF76">
        <v>4.7971952706575394E-2</v>
      </c>
      <c r="CG76">
        <v>5.4367724806070328E-4</v>
      </c>
      <c r="CH76">
        <v>0.32712948322296143</v>
      </c>
      <c r="CI76">
        <v>5.0430428236722946E-2</v>
      </c>
      <c r="CJ76">
        <v>1.5398013405501842E-2</v>
      </c>
      <c r="CK76">
        <v>4.3012995272874832E-2</v>
      </c>
      <c r="CL76">
        <v>0.14996045827865601</v>
      </c>
      <c r="CM76">
        <v>6.53504878282547E-2</v>
      </c>
      <c r="CN76">
        <v>2.977204043418169E-3</v>
      </c>
      <c r="CO76">
        <v>0.33484181761741638</v>
      </c>
      <c r="CP76">
        <v>4.8046939074993134E-2</v>
      </c>
      <c r="CQ76">
        <v>1.3597855344414711E-2</v>
      </c>
      <c r="CR76">
        <v>2.1356180310249329E-2</v>
      </c>
      <c r="CS76">
        <v>0.16670854389667511</v>
      </c>
      <c r="CT76">
        <v>7.6058782637119293E-2</v>
      </c>
      <c r="CU76">
        <v>9.0734958648681641E-3</v>
      </c>
      <c r="CV76">
        <v>0.34581300616264343</v>
      </c>
      <c r="CW76">
        <v>4.6606916934251785E-2</v>
      </c>
      <c r="CX76">
        <v>1.1258496902883053E-2</v>
      </c>
      <c r="CY76">
        <v>1.319700013846159E-2</v>
      </c>
      <c r="CZ76">
        <v>0.17976568639278412</v>
      </c>
      <c r="DA76">
        <v>8.1142619252204895E-2</v>
      </c>
      <c r="DB76">
        <v>1.3842281885445118E-2</v>
      </c>
      <c r="DC76">
        <v>0.37128403782844543</v>
      </c>
      <c r="DD76">
        <v>4.5256197452545166E-2</v>
      </c>
      <c r="DE76">
        <v>8.0186184495687485E-3</v>
      </c>
      <c r="DF76">
        <v>5.5918246507644653E-3</v>
      </c>
      <c r="DG76">
        <v>0.19896040856838226</v>
      </c>
      <c r="DH76">
        <v>9.3427784740924835E-2</v>
      </c>
      <c r="DI76">
        <v>2.00330950319767E-2</v>
      </c>
      <c r="DJ76">
        <v>0.4104313850402832</v>
      </c>
      <c r="DK76">
        <v>4.6937040984630585E-2</v>
      </c>
      <c r="DL76">
        <v>6.0661202296614647E-3</v>
      </c>
      <c r="DM76">
        <v>2.1180943585932255E-3</v>
      </c>
      <c r="DN76">
        <v>0.21827507019042969</v>
      </c>
      <c r="DO76">
        <v>0.11189825087785721</v>
      </c>
      <c r="DP76">
        <v>2.513679675757885E-2</v>
      </c>
    </row>
    <row r="77" spans="1:120" ht="15">
      <c r="A77">
        <v>1988</v>
      </c>
      <c r="B77">
        <v>0.30494457483291626</v>
      </c>
      <c r="C77">
        <v>5.4088670760393143E-2</v>
      </c>
      <c r="D77">
        <v>1.3266191817820072E-2</v>
      </c>
      <c r="E77">
        <v>8.0443203449249268E-2</v>
      </c>
      <c r="F77">
        <v>0.11260682344436646</v>
      </c>
      <c r="G77">
        <v>4.20689657330513E-2</v>
      </c>
      <c r="H77">
        <v>2.470717066898942E-3</v>
      </c>
      <c r="I77">
        <v>0.29093074798583984</v>
      </c>
      <c r="J77">
        <v>5.6703474372625351E-2</v>
      </c>
      <c r="K77">
        <v>1.310368999838829E-2</v>
      </c>
      <c r="L77">
        <v>0.10609127581119537</v>
      </c>
      <c r="M77">
        <v>8.9105576276779175E-2</v>
      </c>
      <c r="N77">
        <v>2.5890983641147614E-2</v>
      </c>
      <c r="O77">
        <v>3.573674985091202E-5</v>
      </c>
      <c r="P77">
        <v>0.24961011111736298</v>
      </c>
      <c r="Q77">
        <v>5.3220879286527634E-2</v>
      </c>
      <c r="R77">
        <v>1.3056154362857342E-2</v>
      </c>
      <c r="S77">
        <v>0.11132413148880005</v>
      </c>
      <c r="T77">
        <v>5.800948292016983E-2</v>
      </c>
      <c r="U77">
        <v>1.3998612761497498E-2</v>
      </c>
      <c r="V77">
        <v>8.596547900197038E-7</v>
      </c>
      <c r="W77">
        <v>0.30680465698242188</v>
      </c>
      <c r="X77">
        <v>5.8041367679834366E-2</v>
      </c>
      <c r="Y77">
        <v>1.3121951371431351E-2</v>
      </c>
      <c r="Z77">
        <v>0.10408100485801697</v>
      </c>
      <c r="AA77">
        <v>0.10105159133672714</v>
      </c>
      <c r="AB77">
        <v>3.0459608882665634E-2</v>
      </c>
      <c r="AC77">
        <v>4.9135287554236129E-5</v>
      </c>
      <c r="AD77">
        <v>0.32691147923469543</v>
      </c>
      <c r="AE77">
        <v>4.9989920109510422E-2</v>
      </c>
      <c r="AF77">
        <v>1.3520916923880577E-2</v>
      </c>
      <c r="AG77">
        <v>4.023946076631546E-2</v>
      </c>
      <c r="AH77">
        <v>0.14944538474082947</v>
      </c>
      <c r="AI77">
        <v>6.742820143699646E-2</v>
      </c>
      <c r="AJ77">
        <v>6.2875859439373016E-3</v>
      </c>
      <c r="AK77">
        <v>0.32988265156745911</v>
      </c>
      <c r="AL77">
        <v>4.8428956419229507E-2</v>
      </c>
      <c r="AM77">
        <v>1.261476892977953E-2</v>
      </c>
      <c r="AN77">
        <v>2.7467938140034676E-2</v>
      </c>
      <c r="AO77">
        <v>0.15803267061710358</v>
      </c>
      <c r="AP77">
        <v>7.4931882321834564E-2</v>
      </c>
      <c r="AQ77">
        <v>8.4064239636063576E-3</v>
      </c>
      <c r="AR77">
        <v>0.34435322880744934</v>
      </c>
      <c r="AS77">
        <v>4.6923130750656128E-2</v>
      </c>
      <c r="AT77">
        <v>9.6718296408653259E-3</v>
      </c>
      <c r="AU77">
        <v>1.1712243780493736E-2</v>
      </c>
      <c r="AV77">
        <v>0.1771654486656189</v>
      </c>
      <c r="AW77">
        <v>8.5095979273319244E-2</v>
      </c>
      <c r="AX77">
        <v>1.3784605078399181E-2</v>
      </c>
      <c r="AY77">
        <v>0.35144516825675964</v>
      </c>
      <c r="AZ77">
        <v>4.66642826795578E-2</v>
      </c>
      <c r="BA77">
        <v>8.4214387461543083E-3</v>
      </c>
      <c r="BB77">
        <v>8.5379639640450478E-3</v>
      </c>
      <c r="BC77">
        <v>0.18376381695270538</v>
      </c>
      <c r="BD77">
        <v>8.8587790727615356E-2</v>
      </c>
      <c r="BE77">
        <v>1.5469879843294621E-2</v>
      </c>
      <c r="BF77">
        <v>0.36901292204856873</v>
      </c>
      <c r="BG77">
        <v>4.6328559517860413E-2</v>
      </c>
      <c r="BH77">
        <v>6.1211409047245979E-3</v>
      </c>
      <c r="BI77">
        <v>4.1650505736470222E-3</v>
      </c>
      <c r="BJ77">
        <v>0.19516120851039886</v>
      </c>
      <c r="BK77">
        <v>9.894164651632309E-2</v>
      </c>
      <c r="BL77">
        <v>1.8295325338840485E-2</v>
      </c>
      <c r="BM77">
        <v>0.38898137211799622</v>
      </c>
      <c r="BN77">
        <v>4.6702615916728973E-2</v>
      </c>
      <c r="BO77">
        <v>3.920520655810833E-3</v>
      </c>
      <c r="BP77">
        <v>1.8903465243056417E-3</v>
      </c>
      <c r="BQ77">
        <v>0.20757269859313965</v>
      </c>
      <c r="BR77">
        <v>0.10917060077190399</v>
      </c>
      <c r="BS77">
        <v>1.9724594429135323E-2</v>
      </c>
      <c r="BT77">
        <v>0.40287208557128906</v>
      </c>
      <c r="BU77">
        <v>4.7328956425189972E-2</v>
      </c>
      <c r="BV77">
        <v>2.7247786056250334E-3</v>
      </c>
      <c r="BW77">
        <v>1.1895587667822838E-3</v>
      </c>
      <c r="BX77">
        <v>0.21599037945270538</v>
      </c>
      <c r="BY77">
        <v>0.11529046297073364</v>
      </c>
      <c r="BZ77">
        <v>2.0347952842712402E-2</v>
      </c>
      <c r="CA77">
        <v>0.31862705945968628</v>
      </c>
      <c r="CB77">
        <v>5.4342284798622131E-2</v>
      </c>
      <c r="CC77">
        <v>1.6047492623329163E-2</v>
      </c>
      <c r="CD77">
        <v>7.5849749147891998E-2</v>
      </c>
      <c r="CE77">
        <v>0.12550179660320282</v>
      </c>
      <c r="CF77">
        <v>4.6505998820066452E-2</v>
      </c>
      <c r="CG77">
        <v>3.7972125574015081E-4</v>
      </c>
      <c r="CH77">
        <v>0.31427270174026489</v>
      </c>
      <c r="CI77">
        <v>5.0053346902132034E-2</v>
      </c>
      <c r="CJ77">
        <v>1.5789421275258064E-2</v>
      </c>
      <c r="CK77">
        <v>4.4464167207479477E-2</v>
      </c>
      <c r="CL77">
        <v>0.13739347457885742</v>
      </c>
      <c r="CM77">
        <v>6.3967511057853699E-2</v>
      </c>
      <c r="CN77">
        <v>2.6047886349260807E-3</v>
      </c>
      <c r="CO77">
        <v>0.32164108753204346</v>
      </c>
      <c r="CP77">
        <v>4.7752097249031067E-2</v>
      </c>
      <c r="CQ77">
        <v>1.3676244765520096E-2</v>
      </c>
      <c r="CR77">
        <v>2.1877974271774292E-2</v>
      </c>
      <c r="CS77">
        <v>0.15603399276733398</v>
      </c>
      <c r="CT77">
        <v>7.3913328349590302E-2</v>
      </c>
      <c r="CU77">
        <v>8.3874575793743134E-3</v>
      </c>
      <c r="CV77">
        <v>0.33189740777015686</v>
      </c>
      <c r="CW77">
        <v>4.7037843614816666E-2</v>
      </c>
      <c r="CX77">
        <v>1.0980996303260326E-2</v>
      </c>
      <c r="CY77">
        <v>1.3403734192252159E-2</v>
      </c>
      <c r="CZ77">
        <v>0.17108185589313507</v>
      </c>
      <c r="DA77">
        <v>7.7066987752914429E-2</v>
      </c>
      <c r="DB77">
        <v>1.232598815113306E-2</v>
      </c>
      <c r="DC77">
        <v>0.35648718476295471</v>
      </c>
      <c r="DD77">
        <v>4.6093922108411789E-2</v>
      </c>
      <c r="DE77">
        <v>7.5015388429164886E-3</v>
      </c>
      <c r="DF77">
        <v>5.5919196456670761E-3</v>
      </c>
      <c r="DG77">
        <v>0.1873757541179657</v>
      </c>
      <c r="DH77">
        <v>9.2525258660316467E-2</v>
      </c>
      <c r="DI77">
        <v>1.7398778349161148E-2</v>
      </c>
      <c r="DJ77">
        <v>0.38104325532913208</v>
      </c>
      <c r="DK77">
        <v>4.6344682574272156E-2</v>
      </c>
      <c r="DL77">
        <v>4.6038511209189892E-3</v>
      </c>
      <c r="DM77">
        <v>2.2908253595232964E-3</v>
      </c>
      <c r="DN77">
        <v>0.20276226103305817</v>
      </c>
      <c r="DO77">
        <v>0.10567329078912735</v>
      </c>
      <c r="DP77">
        <v>1.9368363544344902E-2</v>
      </c>
    </row>
    <row r="78" spans="1:120" ht="15">
      <c r="A78">
        <v>1989</v>
      </c>
      <c r="B78">
        <v>0.31154808402061462</v>
      </c>
      <c r="C78">
        <v>5.3475756198167801E-2</v>
      </c>
      <c r="D78">
        <v>1.3489191420376301E-2</v>
      </c>
      <c r="E78">
        <v>8.0579623579978943E-2</v>
      </c>
      <c r="F78">
        <v>0.11872579902410507</v>
      </c>
      <c r="G78">
        <v>4.2684402316808701E-2</v>
      </c>
      <c r="H78">
        <v>2.5932968128472567E-3</v>
      </c>
      <c r="I78">
        <v>0.29628178477287292</v>
      </c>
      <c r="J78">
        <v>5.5804979056119919E-2</v>
      </c>
      <c r="K78">
        <v>1.326274499297142E-2</v>
      </c>
      <c r="L78">
        <v>0.10519960522651672</v>
      </c>
      <c r="M78">
        <v>9.5653563737869263E-2</v>
      </c>
      <c r="N78">
        <v>2.6320897042751312E-2</v>
      </c>
      <c r="O78">
        <v>3.9982238376978785E-5</v>
      </c>
      <c r="P78">
        <v>0.25316950678825378</v>
      </c>
      <c r="Q78">
        <v>5.2468687295913696E-2</v>
      </c>
      <c r="R78">
        <v>1.362422201782465E-2</v>
      </c>
      <c r="S78">
        <v>0.11031373590230942</v>
      </c>
      <c r="T78">
        <v>6.2396969646215439E-2</v>
      </c>
      <c r="U78">
        <v>1.4363843947649002E-2</v>
      </c>
      <c r="V78">
        <v>2.0655099888244877E-6</v>
      </c>
      <c r="W78">
        <v>0.31272241473197937</v>
      </c>
      <c r="X78">
        <v>5.7077258825302124E-2</v>
      </c>
      <c r="Y78">
        <v>1.3124897144734859E-2</v>
      </c>
      <c r="Z78">
        <v>0.10324935615062714</v>
      </c>
      <c r="AA78">
        <v>0.10833579301834106</v>
      </c>
      <c r="AB78">
        <v>3.0880657956004143E-2</v>
      </c>
      <c r="AC78">
        <v>5.4441581596620381E-5</v>
      </c>
      <c r="AD78">
        <v>0.33576002717018127</v>
      </c>
      <c r="AE78">
        <v>4.9781668931245804E-2</v>
      </c>
      <c r="AF78">
        <v>1.3848330825567245E-2</v>
      </c>
      <c r="AG78">
        <v>4.15329709649086E-2</v>
      </c>
      <c r="AH78">
        <v>0.1553177535533905</v>
      </c>
      <c r="AI78">
        <v>6.8636491894721985E-2</v>
      </c>
      <c r="AJ78">
        <v>6.6427867859601974E-3</v>
      </c>
      <c r="AK78">
        <v>0.33730512857437134</v>
      </c>
      <c r="AL78">
        <v>4.8193838447332382E-2</v>
      </c>
      <c r="AM78">
        <v>1.2830081395804882E-2</v>
      </c>
      <c r="AN78">
        <v>2.8346957638859749E-2</v>
      </c>
      <c r="AO78">
        <v>0.16222232580184937</v>
      </c>
      <c r="AP78">
        <v>7.6813958585262299E-2</v>
      </c>
      <c r="AQ78">
        <v>8.8979694992303848E-3</v>
      </c>
      <c r="AR78">
        <v>0.34848189353942871</v>
      </c>
      <c r="AS78">
        <v>4.6355463564395905E-2</v>
      </c>
      <c r="AT78">
        <v>9.8631978034973145E-3</v>
      </c>
      <c r="AU78">
        <v>1.2016725726425648E-2</v>
      </c>
      <c r="AV78">
        <v>0.17564301192760468</v>
      </c>
      <c r="AW78">
        <v>8.9702852070331573E-2</v>
      </c>
      <c r="AX78">
        <v>1.4900635927915573E-2</v>
      </c>
      <c r="AY78">
        <v>0.35426807403564453</v>
      </c>
      <c r="AZ78">
        <v>4.5951861888170242E-2</v>
      </c>
      <c r="BA78">
        <v>8.845960721373558E-3</v>
      </c>
      <c r="BB78">
        <v>8.624546229839325E-3</v>
      </c>
      <c r="BC78">
        <v>0.17953063547611237</v>
      </c>
      <c r="BD78">
        <v>9.4274185597896576E-2</v>
      </c>
      <c r="BE78">
        <v>1.7040876671671867E-2</v>
      </c>
      <c r="BF78">
        <v>0.36902105808258057</v>
      </c>
      <c r="BG78">
        <v>4.5273054391145706E-2</v>
      </c>
      <c r="BH78">
        <v>6.3103153370320797E-3</v>
      </c>
      <c r="BI78">
        <v>4.2548151686787605E-3</v>
      </c>
      <c r="BJ78">
        <v>0.18701662123203278</v>
      </c>
      <c r="BK78">
        <v>0.10572800040245056</v>
      </c>
      <c r="BL78">
        <v>2.0438242703676224E-2</v>
      </c>
      <c r="BM78">
        <v>0.40255892276763916</v>
      </c>
      <c r="BN78">
        <v>4.642699658870697E-2</v>
      </c>
      <c r="BO78">
        <v>4.3931002728641033E-3</v>
      </c>
      <c r="BP78">
        <v>1.8593951826915145E-3</v>
      </c>
      <c r="BQ78">
        <v>0.20581203699111938</v>
      </c>
      <c r="BR78">
        <v>0.12112483382225037</v>
      </c>
      <c r="BS78">
        <v>2.2942554205656052E-2</v>
      </c>
      <c r="BT78">
        <v>0.41114369034767151</v>
      </c>
      <c r="BU78">
        <v>4.6595979481935501E-2</v>
      </c>
      <c r="BV78">
        <v>3.2251742668449879E-3</v>
      </c>
      <c r="BW78">
        <v>9.7879639361053705E-4</v>
      </c>
      <c r="BX78">
        <v>0.20401987433433533</v>
      </c>
      <c r="BY78">
        <v>0.13191592693328857</v>
      </c>
      <c r="BZ78">
        <v>2.4407949298620224E-2</v>
      </c>
      <c r="CA78">
        <v>0.33153614401817322</v>
      </c>
      <c r="CB78">
        <v>5.4122302681207657E-2</v>
      </c>
      <c r="CC78">
        <v>1.6631904989480972E-2</v>
      </c>
      <c r="CD78">
        <v>7.7579393982887268E-2</v>
      </c>
      <c r="CE78">
        <v>0.13644284009933472</v>
      </c>
      <c r="CF78">
        <v>4.6281874179840088E-2</v>
      </c>
      <c r="CG78">
        <v>4.7782677575014532E-4</v>
      </c>
      <c r="CH78">
        <v>0.32563167810440063</v>
      </c>
      <c r="CI78">
        <v>5.0113905221223831E-2</v>
      </c>
      <c r="CJ78">
        <v>1.5928810462355614E-2</v>
      </c>
      <c r="CK78">
        <v>4.5402891933917999E-2</v>
      </c>
      <c r="CL78">
        <v>0.1482052356004715</v>
      </c>
      <c r="CM78">
        <v>6.3352294266223907E-2</v>
      </c>
      <c r="CN78">
        <v>2.6285485364496708E-3</v>
      </c>
      <c r="CO78">
        <v>0.33097144961357117</v>
      </c>
      <c r="CP78">
        <v>4.7576867043972015E-2</v>
      </c>
      <c r="CQ78">
        <v>1.294162031263113E-2</v>
      </c>
      <c r="CR78">
        <v>2.2282332181930542E-2</v>
      </c>
      <c r="CS78">
        <v>0.16387808322906494</v>
      </c>
      <c r="CT78">
        <v>7.5868837535381317E-2</v>
      </c>
      <c r="CU78">
        <v>8.4237176924943924E-3</v>
      </c>
      <c r="CV78">
        <v>0.33898922801017761</v>
      </c>
      <c r="CW78">
        <v>4.6654865145683289E-2</v>
      </c>
      <c r="CX78">
        <v>1.1471984907984734E-2</v>
      </c>
      <c r="CY78">
        <v>1.3150028884410858E-2</v>
      </c>
      <c r="CZ78">
        <v>0.17177779972553253</v>
      </c>
      <c r="DA78">
        <v>8.2412123680114746E-2</v>
      </c>
      <c r="DB78">
        <v>1.3522419147193432E-2</v>
      </c>
      <c r="DC78">
        <v>0.34929603338241577</v>
      </c>
      <c r="DD78">
        <v>4.4594373553991318E-2</v>
      </c>
      <c r="DE78">
        <v>7.4379094876348972E-3</v>
      </c>
      <c r="DF78">
        <v>5.6636612862348557E-3</v>
      </c>
      <c r="DG78">
        <v>0.17596225440502167</v>
      </c>
      <c r="DH78">
        <v>9.6672482788562775E-2</v>
      </c>
      <c r="DI78">
        <v>1.8965352326631546E-2</v>
      </c>
      <c r="DJ78">
        <v>0.39798054099082947</v>
      </c>
      <c r="DK78">
        <v>4.633687436580658E-2</v>
      </c>
      <c r="DL78">
        <v>5.01596974208951E-3</v>
      </c>
      <c r="DM78">
        <v>2.3290291428565979E-3</v>
      </c>
      <c r="DN78">
        <v>0.20676782727241516</v>
      </c>
      <c r="DO78">
        <v>0.11536981165409088</v>
      </c>
      <c r="DP78">
        <v>2.2161040455102921E-2</v>
      </c>
    </row>
    <row r="79" spans="1:120" ht="15">
      <c r="A79">
        <v>1990</v>
      </c>
      <c r="B79">
        <v>0.31127205491065979</v>
      </c>
      <c r="C79">
        <v>5.296768993139267E-2</v>
      </c>
      <c r="D79">
        <v>1.3564653694629669E-2</v>
      </c>
      <c r="E79">
        <v>8.1467367708683014E-2</v>
      </c>
      <c r="F79">
        <v>0.1181098073720932</v>
      </c>
      <c r="G79">
        <v>4.2024608701467514E-2</v>
      </c>
      <c r="H79">
        <v>3.137943334877491E-3</v>
      </c>
      <c r="I79">
        <v>0.29687443375587463</v>
      </c>
      <c r="J79">
        <v>5.5212188512086868E-2</v>
      </c>
      <c r="K79">
        <v>1.3227770105004311E-2</v>
      </c>
      <c r="L79">
        <v>0.10585108399391174</v>
      </c>
      <c r="M79">
        <v>9.6467003226280212E-2</v>
      </c>
      <c r="N79">
        <v>2.6051813736557961E-2</v>
      </c>
      <c r="O79">
        <v>6.4574436692055315E-5</v>
      </c>
      <c r="P79">
        <v>0.25419136881828308</v>
      </c>
      <c r="Q79">
        <v>5.1783125847578049E-2</v>
      </c>
      <c r="R79">
        <v>1.39892203733325E-2</v>
      </c>
      <c r="S79">
        <v>0.11116378009319305</v>
      </c>
      <c r="T79">
        <v>6.3441969454288483E-2</v>
      </c>
      <c r="U79">
        <v>1.3784948736429214E-2</v>
      </c>
      <c r="V79">
        <v>2.833759572240524E-5</v>
      </c>
      <c r="W79">
        <v>0.31299862265586853</v>
      </c>
      <c r="X79">
        <v>5.6507568806409836E-2</v>
      </c>
      <c r="Y79">
        <v>1.2940119951963425E-2</v>
      </c>
      <c r="Z79">
        <v>0.10384412109851837</v>
      </c>
      <c r="AA79">
        <v>0.10894273221492767</v>
      </c>
      <c r="AB79">
        <v>3.0685815960168839E-2</v>
      </c>
      <c r="AC79">
        <v>7.8263474279083312E-5</v>
      </c>
      <c r="AD79">
        <v>0.33406409621238708</v>
      </c>
      <c r="AE79">
        <v>4.9414560198783875E-2</v>
      </c>
      <c r="AF79">
        <v>1.4097955077886581E-2</v>
      </c>
      <c r="AG79">
        <v>4.2866971343755722E-2</v>
      </c>
      <c r="AH79">
        <v>0.15237122774124146</v>
      </c>
      <c r="AI79">
        <v>6.7310184240341187E-2</v>
      </c>
      <c r="AJ79">
        <v>8.0032087862491608E-3</v>
      </c>
      <c r="AK79">
        <v>0.33570957183837891</v>
      </c>
      <c r="AL79">
        <v>4.7841329127550125E-2</v>
      </c>
      <c r="AM79">
        <v>1.3402561657130718E-2</v>
      </c>
      <c r="AN79">
        <v>2.9691215604543686E-2</v>
      </c>
      <c r="AO79">
        <v>0.1588381826877594</v>
      </c>
      <c r="AP79">
        <v>7.517743855714798E-2</v>
      </c>
      <c r="AQ79">
        <v>1.075885072350502E-2</v>
      </c>
      <c r="AR79">
        <v>0.34635472297668457</v>
      </c>
      <c r="AS79">
        <v>4.6065777540206909E-2</v>
      </c>
      <c r="AT79">
        <v>1.0694039985537529E-2</v>
      </c>
      <c r="AU79">
        <v>1.2789926491677761E-2</v>
      </c>
      <c r="AV79">
        <v>0.17181098461151123</v>
      </c>
      <c r="AW79">
        <v>8.7254121899604797E-2</v>
      </c>
      <c r="AX79">
        <v>1.7739852890372276E-2</v>
      </c>
      <c r="AY79">
        <v>0.35130482912063599</v>
      </c>
      <c r="AZ79">
        <v>4.5595735311508179E-2</v>
      </c>
      <c r="BA79">
        <v>9.5978984609246254E-3</v>
      </c>
      <c r="BB79">
        <v>9.0790782123804092E-3</v>
      </c>
      <c r="BC79">
        <v>0.17469130456447601</v>
      </c>
      <c r="BD79">
        <v>9.2074126005172729E-2</v>
      </c>
      <c r="BE79">
        <v>2.0266685634851456E-2</v>
      </c>
      <c r="BF79">
        <v>0.3646375834941864</v>
      </c>
      <c r="BG79">
        <v>4.4766973704099655E-2</v>
      </c>
      <c r="BH79">
        <v>7.0551284588873386E-3</v>
      </c>
      <c r="BI79">
        <v>4.3818219564855099E-3</v>
      </c>
      <c r="BJ79">
        <v>0.17996104061603546</v>
      </c>
      <c r="BK79">
        <v>0.10408172011375427</v>
      </c>
      <c r="BL79">
        <v>2.4390898644924164E-2</v>
      </c>
      <c r="BM79">
        <v>0.39210370182991028</v>
      </c>
      <c r="BN79">
        <v>4.5940101146697998E-2</v>
      </c>
      <c r="BO79">
        <v>4.9520619213581085E-3</v>
      </c>
      <c r="BP79">
        <v>1.9549806602299213E-3</v>
      </c>
      <c r="BQ79">
        <v>0.19324594736099243</v>
      </c>
      <c r="BR79">
        <v>0.11904199421405792</v>
      </c>
      <c r="BS79">
        <v>2.6968616992235184E-2</v>
      </c>
      <c r="BT79">
        <v>0.39968183636665344</v>
      </c>
      <c r="BU79">
        <v>4.636484757065773E-2</v>
      </c>
      <c r="BV79">
        <v>3.0701593495905399E-3</v>
      </c>
      <c r="BW79">
        <v>1.1058481177315116E-3</v>
      </c>
      <c r="BX79">
        <v>0.19306659698486328</v>
      </c>
      <c r="BY79">
        <v>0.12796168029308319</v>
      </c>
      <c r="BZ79">
        <v>2.8112707659602165E-2</v>
      </c>
      <c r="CA79">
        <v>0.3295750617980957</v>
      </c>
      <c r="CB79">
        <v>5.3706545382738113E-2</v>
      </c>
      <c r="CC79">
        <v>1.5995077788829803E-2</v>
      </c>
      <c r="CD79">
        <v>7.8812137246131897E-2</v>
      </c>
      <c r="CE79">
        <v>0.13472855091094971</v>
      </c>
      <c r="CF79">
        <v>4.5847281813621521E-2</v>
      </c>
      <c r="CG79">
        <v>4.8546111793257296E-4</v>
      </c>
      <c r="CH79">
        <v>0.3244820237159729</v>
      </c>
      <c r="CI79">
        <v>4.9714021384716034E-2</v>
      </c>
      <c r="CJ79">
        <v>1.6259267926216125E-2</v>
      </c>
      <c r="CK79">
        <v>4.7517191618680954E-2</v>
      </c>
      <c r="CL79">
        <v>0.14515560865402222</v>
      </c>
      <c r="CM79">
        <v>6.244003027677536E-2</v>
      </c>
      <c r="CN79">
        <v>3.395911306142807E-3</v>
      </c>
      <c r="CO79">
        <v>0.33125537633895874</v>
      </c>
      <c r="CP79">
        <v>4.749954491853714E-2</v>
      </c>
      <c r="CQ79">
        <v>1.4037592336535454E-2</v>
      </c>
      <c r="CR79">
        <v>2.4109095335006714E-2</v>
      </c>
      <c r="CS79">
        <v>0.16302517056465149</v>
      </c>
      <c r="CT79">
        <v>7.2551697492599487E-2</v>
      </c>
      <c r="CU79">
        <v>1.0032277554273605E-2</v>
      </c>
      <c r="CV79">
        <v>0.33762833476066589</v>
      </c>
      <c r="CW79">
        <v>4.6445861458778381E-2</v>
      </c>
      <c r="CX79">
        <v>1.2206227518618107E-2</v>
      </c>
      <c r="CY79">
        <v>1.3897442258894444E-2</v>
      </c>
      <c r="CZ79">
        <v>0.16928572952747345</v>
      </c>
      <c r="DA79">
        <v>7.9756952822208405E-2</v>
      </c>
      <c r="DB79">
        <v>1.60361398011446E-2</v>
      </c>
      <c r="DC79">
        <v>0.34846895933151245</v>
      </c>
      <c r="DD79">
        <v>4.4076383113861084E-2</v>
      </c>
      <c r="DE79">
        <v>8.2931509241461754E-3</v>
      </c>
      <c r="DF79">
        <v>5.8104419149458408E-3</v>
      </c>
      <c r="DG79">
        <v>0.17214053869247437</v>
      </c>
      <c r="DH79">
        <v>9.5274977385997772E-2</v>
      </c>
      <c r="DI79">
        <v>2.2873461246490479E-2</v>
      </c>
      <c r="DJ79">
        <v>0.38784852623939514</v>
      </c>
      <c r="DK79">
        <v>4.5701600611209869E-2</v>
      </c>
      <c r="DL79">
        <v>6.0087572783231735E-3</v>
      </c>
      <c r="DM79">
        <v>2.4317719507962465E-3</v>
      </c>
      <c r="DN79">
        <v>0.19334664940834045</v>
      </c>
      <c r="DO79">
        <v>0.11403355002403259</v>
      </c>
      <c r="DP79">
        <v>2.6326203718781471E-2</v>
      </c>
    </row>
    <row r="80" spans="1:120" ht="15">
      <c r="A80">
        <v>1991</v>
      </c>
      <c r="B80">
        <v>0.31062114238739014</v>
      </c>
      <c r="C80">
        <v>5.5695105344057083E-2</v>
      </c>
      <c r="D80">
        <v>1.409734133630991E-2</v>
      </c>
      <c r="E80">
        <v>8.2964107394218445E-2</v>
      </c>
      <c r="F80">
        <v>0.11356941610574722</v>
      </c>
      <c r="G80">
        <v>4.1289202868938446E-2</v>
      </c>
      <c r="H80">
        <v>3.0084913596510887E-3</v>
      </c>
      <c r="I80">
        <v>0.29726698994636536</v>
      </c>
      <c r="J80">
        <v>5.8342337608337402E-2</v>
      </c>
      <c r="K80">
        <v>1.3672949746251106E-2</v>
      </c>
      <c r="L80">
        <v>0.10671833902597427</v>
      </c>
      <c r="M80">
        <v>9.2548877000808716E-2</v>
      </c>
      <c r="N80">
        <v>2.5936037302017212E-2</v>
      </c>
      <c r="O80">
        <v>5.1368635467952117E-5</v>
      </c>
      <c r="P80">
        <v>0.25894176959991455</v>
      </c>
      <c r="Q80">
        <v>5.4991353303194046E-2</v>
      </c>
      <c r="R80">
        <v>1.4676664955914021E-2</v>
      </c>
      <c r="S80">
        <v>0.11312198638916016</v>
      </c>
      <c r="T80">
        <v>6.3424177467823029E-2</v>
      </c>
      <c r="U80">
        <v>1.2724239379167557E-2</v>
      </c>
      <c r="V80">
        <v>1.4093207028054167E-5</v>
      </c>
      <c r="W80">
        <v>0.3114764392375946</v>
      </c>
      <c r="X80">
        <v>5.9584744274616241E-2</v>
      </c>
      <c r="Y80">
        <v>1.3300813734531403E-2</v>
      </c>
      <c r="Z80">
        <v>0.10434412956237793</v>
      </c>
      <c r="AA80">
        <v>0.10334712266921997</v>
      </c>
      <c r="AB80">
        <v>3.083442896604538E-2</v>
      </c>
      <c r="AC80">
        <v>6.5188833104912192E-5</v>
      </c>
      <c r="AD80">
        <v>0.33190250396728516</v>
      </c>
      <c r="AE80">
        <v>5.1476437598466873E-2</v>
      </c>
      <c r="AF80">
        <v>1.477365754544735E-2</v>
      </c>
      <c r="AG80">
        <v>4.5109041035175323E-2</v>
      </c>
      <c r="AH80">
        <v>0.14706802368164062</v>
      </c>
      <c r="AI80">
        <v>6.5756216645240784E-2</v>
      </c>
      <c r="AJ80">
        <v>7.7210026793181896E-3</v>
      </c>
      <c r="AK80">
        <v>0.33276018500328064</v>
      </c>
      <c r="AL80">
        <v>4.9536518752574921E-2</v>
      </c>
      <c r="AM80">
        <v>1.4052116312086582E-2</v>
      </c>
      <c r="AN80">
        <v>3.1798548996448517E-2</v>
      </c>
      <c r="AO80">
        <v>0.15313561260700226</v>
      </c>
      <c r="AP80">
        <v>7.3782272636890411E-2</v>
      </c>
      <c r="AQ80">
        <v>1.0455123148858547E-2</v>
      </c>
      <c r="AR80">
        <v>0.34451517462730408</v>
      </c>
      <c r="AS80">
        <v>4.7237049788236618E-2</v>
      </c>
      <c r="AT80">
        <v>1.1451601982116699E-2</v>
      </c>
      <c r="AU80">
        <v>1.4085625298321247E-2</v>
      </c>
      <c r="AV80">
        <v>0.16735625267028809</v>
      </c>
      <c r="AW80">
        <v>8.661651611328125E-2</v>
      </c>
      <c r="AX80">
        <v>1.7768140882253647E-2</v>
      </c>
      <c r="AY80">
        <v>0.35204708576202393</v>
      </c>
      <c r="AZ80">
        <v>4.6841442584991455E-2</v>
      </c>
      <c r="BA80">
        <v>1.0387658141553402E-2</v>
      </c>
      <c r="BB80">
        <v>1.0215103626251221E-2</v>
      </c>
      <c r="BC80">
        <v>0.17228133976459503</v>
      </c>
      <c r="BD80">
        <v>9.1821096837520599E-2</v>
      </c>
      <c r="BE80">
        <v>2.0500453189015388E-2</v>
      </c>
      <c r="BF80">
        <v>0.36782735586166382</v>
      </c>
      <c r="BG80">
        <v>4.6318653970956802E-2</v>
      </c>
      <c r="BH80">
        <v>8.0854184925556183E-3</v>
      </c>
      <c r="BI80">
        <v>4.7802934423089027E-3</v>
      </c>
      <c r="BJ80">
        <v>0.17874464392662048</v>
      </c>
      <c r="BK80">
        <v>0.10467385500669479</v>
      </c>
      <c r="BL80">
        <v>2.52244733273983E-2</v>
      </c>
      <c r="BM80">
        <v>0.38432154059410095</v>
      </c>
      <c r="BN80">
        <v>4.7150652855634689E-2</v>
      </c>
      <c r="BO80">
        <v>5.3228945471346378E-3</v>
      </c>
      <c r="BP80">
        <v>1.9963188096880913E-3</v>
      </c>
      <c r="BQ80">
        <v>0.18293491005897522</v>
      </c>
      <c r="BR80">
        <v>0.11950525641441345</v>
      </c>
      <c r="BS80">
        <v>2.7411520481109619E-2</v>
      </c>
      <c r="BT80">
        <v>0.38345450162887573</v>
      </c>
      <c r="BU80">
        <v>4.7360766679048538E-2</v>
      </c>
      <c r="BV80">
        <v>3.2646015752106905E-3</v>
      </c>
      <c r="BW80">
        <v>9.6852635033428669E-4</v>
      </c>
      <c r="BX80">
        <v>0.17384114861488342</v>
      </c>
      <c r="BY80">
        <v>0.12930408120155334</v>
      </c>
      <c r="BZ80">
        <v>2.8715357184410095E-2</v>
      </c>
      <c r="CA80">
        <v>0.3296237587928772</v>
      </c>
      <c r="CB80">
        <v>5.6630436331033707E-2</v>
      </c>
      <c r="CC80">
        <v>1.6690652817487717E-2</v>
      </c>
      <c r="CD80">
        <v>8.0472484230995178E-2</v>
      </c>
      <c r="CE80">
        <v>0.13094757497310638</v>
      </c>
      <c r="CF80">
        <v>4.4432513415813446E-2</v>
      </c>
      <c r="CG80">
        <v>4.569625889416784E-4</v>
      </c>
      <c r="CH80">
        <v>0.32119634747505188</v>
      </c>
      <c r="CI80">
        <v>5.1798600703477859E-2</v>
      </c>
      <c r="CJ80">
        <v>1.6610344871878624E-2</v>
      </c>
      <c r="CK80">
        <v>4.9223452806472778E-2</v>
      </c>
      <c r="CL80">
        <v>0.13914622366428375</v>
      </c>
      <c r="CM80">
        <v>6.1156712472438812E-2</v>
      </c>
      <c r="CN80">
        <v>3.2610187772661448E-3</v>
      </c>
      <c r="CO80">
        <v>0.32307860255241394</v>
      </c>
      <c r="CP80">
        <v>4.8362985253334045E-2</v>
      </c>
      <c r="CQ80">
        <v>1.4479689300060272E-2</v>
      </c>
      <c r="CR80">
        <v>2.510150708258152E-2</v>
      </c>
      <c r="CS80">
        <v>0.15333893895149231</v>
      </c>
      <c r="CT80">
        <v>7.1803778409957886E-2</v>
      </c>
      <c r="CU80">
        <v>9.991716593503952E-3</v>
      </c>
      <c r="CV80">
        <v>0.33632689714431763</v>
      </c>
      <c r="CW80">
        <v>4.7362238168716431E-2</v>
      </c>
      <c r="CX80">
        <v>1.2681136839091778E-2</v>
      </c>
      <c r="CY80">
        <v>1.5629230067133904E-2</v>
      </c>
      <c r="CZ80">
        <v>0.16584263741970062</v>
      </c>
      <c r="DA80">
        <v>7.901725172996521E-2</v>
      </c>
      <c r="DB80">
        <v>1.5794411301612854E-2</v>
      </c>
      <c r="DC80">
        <v>0.35798177123069763</v>
      </c>
      <c r="DD80">
        <v>4.5822020620107651E-2</v>
      </c>
      <c r="DE80">
        <v>9.7344024106860161E-3</v>
      </c>
      <c r="DF80">
        <v>6.4420816488564014E-3</v>
      </c>
      <c r="DG80">
        <v>0.17624343931674957</v>
      </c>
      <c r="DH80">
        <v>9.5820814371109009E-2</v>
      </c>
      <c r="DI80">
        <v>2.391899935901165E-2</v>
      </c>
      <c r="DJ80">
        <v>0.38480544090270996</v>
      </c>
      <c r="DK80">
        <v>4.7033391892910004E-2</v>
      </c>
      <c r="DL80">
        <v>6.4716027118265629E-3</v>
      </c>
      <c r="DM80">
        <v>2.5699171237647533E-3</v>
      </c>
      <c r="DN80">
        <v>0.18801002204418182</v>
      </c>
      <c r="DO80">
        <v>0.11403664946556091</v>
      </c>
      <c r="DP80">
        <v>2.6683865115046501E-2</v>
      </c>
    </row>
    <row r="81" spans="1:120" ht="15">
      <c r="A81">
        <v>1992</v>
      </c>
      <c r="B81">
        <v>0.30832836031913757</v>
      </c>
      <c r="C81">
        <v>5.6119713932275772E-2</v>
      </c>
      <c r="D81">
        <v>1.3566204346716404E-2</v>
      </c>
      <c r="E81">
        <v>8.2742936909198761E-2</v>
      </c>
      <c r="F81">
        <v>0.11143927276134491</v>
      </c>
      <c r="G81">
        <v>4.1589688509702682E-2</v>
      </c>
      <c r="H81">
        <v>2.8732710052281618E-3</v>
      </c>
      <c r="I81">
        <v>0.29396533966064453</v>
      </c>
      <c r="J81">
        <v>5.889815092086792E-2</v>
      </c>
      <c r="K81">
        <v>1.3303629122674465E-2</v>
      </c>
      <c r="L81">
        <v>0.10769587755203247</v>
      </c>
      <c r="M81">
        <v>8.8259778916835785E-2</v>
      </c>
      <c r="N81">
        <v>2.5763345882296562E-2</v>
      </c>
      <c r="O81">
        <v>4.9027126806322485E-5</v>
      </c>
      <c r="P81">
        <v>0.25373721122741699</v>
      </c>
      <c r="Q81">
        <v>5.4870195686817169E-2</v>
      </c>
      <c r="R81">
        <v>1.4406144618988037E-2</v>
      </c>
      <c r="S81">
        <v>0.11305488646030426</v>
      </c>
      <c r="T81">
        <v>5.9607837349176407E-2</v>
      </c>
      <c r="U81">
        <v>1.1792394332587719E-2</v>
      </c>
      <c r="V81">
        <v>5.8219557104166597E-6</v>
      </c>
      <c r="W81">
        <v>0.30831104516983032</v>
      </c>
      <c r="X81">
        <v>6.033455953001976E-2</v>
      </c>
      <c r="Y81">
        <v>1.2910461984574795E-2</v>
      </c>
      <c r="Z81">
        <v>0.10578480362892151</v>
      </c>
      <c r="AA81">
        <v>9.8477326333522797E-2</v>
      </c>
      <c r="AB81">
        <v>3.074551559984684E-2</v>
      </c>
      <c r="AC81">
        <v>6.4434490923304111E-5</v>
      </c>
      <c r="AD81">
        <v>0.33007445931434631</v>
      </c>
      <c r="AE81">
        <v>5.1913071423768997E-2</v>
      </c>
      <c r="AF81">
        <v>1.3963750563561916E-2</v>
      </c>
      <c r="AG81">
        <v>4.4963408261537552E-2</v>
      </c>
      <c r="AH81">
        <v>0.14653375744819641</v>
      </c>
      <c r="AI81">
        <v>6.5551266074180603E-2</v>
      </c>
      <c r="AJ81">
        <v>7.1492642164230347E-3</v>
      </c>
      <c r="AK81">
        <v>0.33093252778053284</v>
      </c>
      <c r="AL81">
        <v>4.9896858632564545E-2</v>
      </c>
      <c r="AM81">
        <v>1.3196072541177273E-2</v>
      </c>
      <c r="AN81">
        <v>3.120843693614006E-2</v>
      </c>
      <c r="AO81">
        <v>0.15379051864147186</v>
      </c>
      <c r="AP81">
        <v>7.3288433253765106E-2</v>
      </c>
      <c r="AQ81">
        <v>9.5523009076714516E-3</v>
      </c>
      <c r="AR81">
        <v>0.34253910183906555</v>
      </c>
      <c r="AS81">
        <v>4.7620035707950592E-2</v>
      </c>
      <c r="AT81">
        <v>1.0366282425820827E-2</v>
      </c>
      <c r="AU81">
        <v>1.369622815400362E-2</v>
      </c>
      <c r="AV81">
        <v>0.17003640532493591</v>
      </c>
      <c r="AW81">
        <v>8.531169593334198E-2</v>
      </c>
      <c r="AX81">
        <v>1.5508453361690044E-2</v>
      </c>
      <c r="AY81">
        <v>0.34966230392456055</v>
      </c>
      <c r="AZ81">
        <v>4.7196570783853531E-2</v>
      </c>
      <c r="BA81">
        <v>9.2630339786410332E-3</v>
      </c>
      <c r="BB81">
        <v>9.8751084879040718E-3</v>
      </c>
      <c r="BC81">
        <v>0.17522251605987549</v>
      </c>
      <c r="BD81">
        <v>9.0408444404602051E-2</v>
      </c>
      <c r="BE81">
        <v>1.7696620896458626E-2</v>
      </c>
      <c r="BF81">
        <v>0.37118521332740784</v>
      </c>
      <c r="BG81">
        <v>4.7225791960954666E-2</v>
      </c>
      <c r="BH81">
        <v>7.2608934715390205E-3</v>
      </c>
      <c r="BI81">
        <v>4.9543287605047226E-3</v>
      </c>
      <c r="BJ81">
        <v>0.18827721476554871</v>
      </c>
      <c r="BK81">
        <v>0.10232266038656235</v>
      </c>
      <c r="BL81">
        <v>2.1144336089491844E-2</v>
      </c>
      <c r="BM81">
        <v>0.38616812229156494</v>
      </c>
      <c r="BN81">
        <v>4.7870121896266937E-2</v>
      </c>
      <c r="BO81">
        <v>4.6204961836338043E-3</v>
      </c>
      <c r="BP81">
        <v>2.4690343998372555E-3</v>
      </c>
      <c r="BQ81">
        <v>0.19530828297138214</v>
      </c>
      <c r="BR81">
        <v>0.11456537246704102</v>
      </c>
      <c r="BS81">
        <v>2.1334808319807053E-2</v>
      </c>
      <c r="BT81">
        <v>0.3772919774055481</v>
      </c>
      <c r="BU81">
        <v>4.7756776213645935E-2</v>
      </c>
      <c r="BV81">
        <v>2.9540772084146738E-3</v>
      </c>
      <c r="BW81">
        <v>1.622208277694881E-3</v>
      </c>
      <c r="BX81">
        <v>0.18314172327518463</v>
      </c>
      <c r="BY81">
        <v>0.12023349851369858</v>
      </c>
      <c r="BZ81">
        <v>2.1583704277873039E-2</v>
      </c>
      <c r="CA81">
        <v>0.32767638564109802</v>
      </c>
      <c r="CB81">
        <v>5.7547703385353088E-2</v>
      </c>
      <c r="CC81">
        <v>1.6109153628349304E-2</v>
      </c>
      <c r="CD81">
        <v>8.3403952419757843E-2</v>
      </c>
      <c r="CE81">
        <v>0.12625353038311005</v>
      </c>
      <c r="CF81">
        <v>4.3928477913141251E-2</v>
      </c>
      <c r="CG81">
        <v>4.3358039692975581E-4</v>
      </c>
      <c r="CH81">
        <v>0.31872943043708801</v>
      </c>
      <c r="CI81">
        <v>5.2290704101324081E-2</v>
      </c>
      <c r="CJ81">
        <v>1.6171308234333992E-2</v>
      </c>
      <c r="CK81">
        <v>4.9620736390352249E-2</v>
      </c>
      <c r="CL81">
        <v>0.13670961558818817</v>
      </c>
      <c r="CM81">
        <v>6.0647197067737579E-2</v>
      </c>
      <c r="CN81">
        <v>3.2900141086429358E-3</v>
      </c>
      <c r="CO81">
        <v>0.32105568051338196</v>
      </c>
      <c r="CP81">
        <v>4.8897206783294678E-2</v>
      </c>
      <c r="CQ81">
        <v>1.3693657703697681E-2</v>
      </c>
      <c r="CR81">
        <v>2.522064745426178E-2</v>
      </c>
      <c r="CS81">
        <v>0.15439517796039581</v>
      </c>
      <c r="CT81">
        <v>6.9939993321895599E-2</v>
      </c>
      <c r="CU81">
        <v>8.9089842513203621E-3</v>
      </c>
      <c r="CV81">
        <v>0.32704311609268188</v>
      </c>
      <c r="CW81">
        <v>4.7165855765342712E-2</v>
      </c>
      <c r="CX81">
        <v>1.1367149651050568E-2</v>
      </c>
      <c r="CY81">
        <v>1.5046521089971066E-2</v>
      </c>
      <c r="CZ81">
        <v>0.1615028977394104</v>
      </c>
      <c r="DA81">
        <v>7.7887393534183502E-2</v>
      </c>
      <c r="DB81">
        <v>1.4073302038013935E-2</v>
      </c>
      <c r="DC81">
        <v>0.3613981306552887</v>
      </c>
      <c r="DD81">
        <v>4.6804904937744141E-2</v>
      </c>
      <c r="DE81">
        <v>8.9856479316949844E-3</v>
      </c>
      <c r="DF81">
        <v>6.5777669660747051E-3</v>
      </c>
      <c r="DG81">
        <v>0.18368439376354218</v>
      </c>
      <c r="DH81">
        <v>9.432549774646759E-2</v>
      </c>
      <c r="DI81">
        <v>2.1019915118813515E-2</v>
      </c>
      <c r="DJ81">
        <v>0.39125505089759827</v>
      </c>
      <c r="DK81">
        <v>4.7935079783201218E-2</v>
      </c>
      <c r="DL81">
        <v>5.5755260400474072E-3</v>
      </c>
      <c r="DM81">
        <v>2.9543533455580473E-3</v>
      </c>
      <c r="DN81">
        <v>0.20228096842765808</v>
      </c>
      <c r="DO81">
        <v>0.11131695657968521</v>
      </c>
      <c r="DP81">
        <v>2.1192165091633797E-2</v>
      </c>
    </row>
    <row r="82" spans="1:120" ht="15">
      <c r="A82">
        <v>1993</v>
      </c>
      <c r="B82">
        <v>0.31144669651985168</v>
      </c>
      <c r="C82">
        <v>5.6762773543596268E-2</v>
      </c>
      <c r="D82">
        <v>1.2600432150065899E-2</v>
      </c>
      <c r="E82">
        <v>8.2971498370170593E-2</v>
      </c>
      <c r="F82">
        <v>0.11276083439588547</v>
      </c>
      <c r="G82">
        <v>4.3293345719575882E-2</v>
      </c>
      <c r="H82">
        <v>3.0588635709136724E-3</v>
      </c>
      <c r="I82">
        <v>0.29444700479507446</v>
      </c>
      <c r="J82">
        <v>5.9595074504613876E-2</v>
      </c>
      <c r="K82">
        <v>1.2251767329871655E-2</v>
      </c>
      <c r="L82">
        <v>0.10788436233997345</v>
      </c>
      <c r="M82">
        <v>8.8128678500652313E-2</v>
      </c>
      <c r="N82">
        <v>2.6536228135228157E-2</v>
      </c>
      <c r="O82">
        <v>5.2606181270675734E-5</v>
      </c>
      <c r="P82">
        <v>0.2539399266242981</v>
      </c>
      <c r="Q82">
        <v>5.5580593645572662E-2</v>
      </c>
      <c r="R82">
        <v>1.2855421751737595E-2</v>
      </c>
      <c r="S82">
        <v>0.11301181465387344</v>
      </c>
      <c r="T82">
        <v>6.0790259391069412E-2</v>
      </c>
      <c r="U82">
        <v>1.1705255135893822E-2</v>
      </c>
      <c r="V82">
        <v>3.0498799787892494E-6</v>
      </c>
      <c r="W82">
        <v>0.30889958143234253</v>
      </c>
      <c r="X82">
        <v>6.1027407646179199E-2</v>
      </c>
      <c r="Y82">
        <v>1.2036388739943504E-2</v>
      </c>
      <c r="Z82">
        <v>0.10605493187904358</v>
      </c>
      <c r="AA82">
        <v>9.7882777452468872E-2</v>
      </c>
      <c r="AB82">
        <v>3.1827785074710846E-2</v>
      </c>
      <c r="AC82">
        <v>7.0287416747305542E-5</v>
      </c>
      <c r="AD82">
        <v>0.33742263913154602</v>
      </c>
      <c r="AE82">
        <v>5.2434947341680527E-2</v>
      </c>
      <c r="AF82">
        <v>1.3133200816810131E-2</v>
      </c>
      <c r="AG82">
        <v>4.4904027134180069E-2</v>
      </c>
      <c r="AH82">
        <v>0.15039937198162079</v>
      </c>
      <c r="AI82">
        <v>6.889864057302475E-2</v>
      </c>
      <c r="AJ82">
        <v>7.6524992473423481E-3</v>
      </c>
      <c r="AK82">
        <v>0.3423011302947998</v>
      </c>
      <c r="AL82">
        <v>5.0526231527328491E-2</v>
      </c>
      <c r="AM82">
        <v>1.2448967434465885E-2</v>
      </c>
      <c r="AN82">
        <v>3.1939782202243805E-2</v>
      </c>
      <c r="AO82">
        <v>0.16011933982372284</v>
      </c>
      <c r="AP82">
        <v>7.7005878090858459E-2</v>
      </c>
      <c r="AQ82">
        <v>1.0260975919663906E-2</v>
      </c>
      <c r="AR82">
        <v>0.36217379570007324</v>
      </c>
      <c r="AS82">
        <v>4.7918044030666351E-2</v>
      </c>
      <c r="AT82">
        <v>9.915611706674099E-3</v>
      </c>
      <c r="AU82">
        <v>1.4067153446376324E-2</v>
      </c>
      <c r="AV82">
        <v>0.18206007778644562</v>
      </c>
      <c r="AW82">
        <v>9.1387584805488586E-2</v>
      </c>
      <c r="AX82">
        <v>1.6825331375002861E-2</v>
      </c>
      <c r="AY82">
        <v>0.37315431237220764</v>
      </c>
      <c r="AZ82">
        <v>4.7416605055332184E-2</v>
      </c>
      <c r="BA82">
        <v>9.0186167508363724E-3</v>
      </c>
      <c r="BB82">
        <v>9.9307103082537651E-3</v>
      </c>
      <c r="BC82">
        <v>0.1899542510509491</v>
      </c>
      <c r="BD82">
        <v>9.7524590790271759E-2</v>
      </c>
      <c r="BE82">
        <v>1.9309548661112785E-2</v>
      </c>
      <c r="BF82">
        <v>0.39852768182754517</v>
      </c>
      <c r="BG82">
        <v>4.7151170670986176E-2</v>
      </c>
      <c r="BH82">
        <v>7.0540886372327805E-3</v>
      </c>
      <c r="BI82">
        <v>4.8255231231451035E-3</v>
      </c>
      <c r="BJ82">
        <v>0.20511339604854584</v>
      </c>
      <c r="BK82">
        <v>0.11134196072816849</v>
      </c>
      <c r="BL82">
        <v>2.3041548207402229E-2</v>
      </c>
      <c r="BM82">
        <v>0.40684902667999268</v>
      </c>
      <c r="BN82">
        <v>4.724511131644249E-2</v>
      </c>
      <c r="BO82">
        <v>4.4827270321547985E-3</v>
      </c>
      <c r="BP82">
        <v>2.1017994731664658E-3</v>
      </c>
      <c r="BQ82">
        <v>0.2031521201133728</v>
      </c>
      <c r="BR82">
        <v>0.12701459228992462</v>
      </c>
      <c r="BS82">
        <v>2.2852657362818718E-2</v>
      </c>
      <c r="BT82">
        <v>0.38368695974349976</v>
      </c>
      <c r="BU82">
        <v>4.5762639492750168E-2</v>
      </c>
      <c r="BV82">
        <v>2.9578693211078644E-3</v>
      </c>
      <c r="BW82">
        <v>1.0813784319907427E-3</v>
      </c>
      <c r="BX82">
        <v>0.17513759434223175</v>
      </c>
      <c r="BY82">
        <v>0.13536234200000763</v>
      </c>
      <c r="BZ82">
        <v>2.3385144770145416E-2</v>
      </c>
      <c r="CA82">
        <v>0.32404950261116028</v>
      </c>
      <c r="CB82">
        <v>5.7667206972837448E-2</v>
      </c>
      <c r="CC82">
        <v>1.5008855611085892E-2</v>
      </c>
      <c r="CD82">
        <v>8.0442257225513458E-2</v>
      </c>
      <c r="CE82">
        <v>0.12375451624393463</v>
      </c>
      <c r="CF82">
        <v>4.6674665063619614E-2</v>
      </c>
      <c r="CG82">
        <v>5.0201290287077427E-4</v>
      </c>
      <c r="CH82">
        <v>0.32201221585273743</v>
      </c>
      <c r="CI82">
        <v>5.3189050406217575E-2</v>
      </c>
      <c r="CJ82">
        <v>1.5035383403301239E-2</v>
      </c>
      <c r="CK82">
        <v>5.0186756998300552E-2</v>
      </c>
      <c r="CL82">
        <v>0.1377190500497818</v>
      </c>
      <c r="CM82">
        <v>6.2322948127985001E-2</v>
      </c>
      <c r="CN82">
        <v>3.5591304767876863E-3</v>
      </c>
      <c r="CO82">
        <v>0.32948803901672363</v>
      </c>
      <c r="CP82">
        <v>4.9410678446292877E-2</v>
      </c>
      <c r="CQ82">
        <v>1.2585698626935482E-2</v>
      </c>
      <c r="CR82">
        <v>2.6380114257335663E-2</v>
      </c>
      <c r="CS82">
        <v>0.15856145322322845</v>
      </c>
      <c r="CT82">
        <v>7.3119558393955231E-2</v>
      </c>
      <c r="CU82">
        <v>9.4305500388145447E-3</v>
      </c>
      <c r="CV82">
        <v>0.34654384851455688</v>
      </c>
      <c r="CW82">
        <v>4.7694984823465347E-2</v>
      </c>
      <c r="CX82">
        <v>1.1078929528594017E-2</v>
      </c>
      <c r="CY82">
        <v>1.5284810215234756E-2</v>
      </c>
      <c r="CZ82">
        <v>0.17405600845813751</v>
      </c>
      <c r="DA82">
        <v>8.3033524453639984E-2</v>
      </c>
      <c r="DB82">
        <v>1.5395590104162693E-2</v>
      </c>
      <c r="DC82">
        <v>0.39293262362480164</v>
      </c>
      <c r="DD82">
        <v>4.7088004648685455E-2</v>
      </c>
      <c r="DE82">
        <v>8.783009834587574E-3</v>
      </c>
      <c r="DF82">
        <v>6.656888872385025E-3</v>
      </c>
      <c r="DG82">
        <v>0.20643210411071777</v>
      </c>
      <c r="DH82">
        <v>0.10080406069755554</v>
      </c>
      <c r="DI82">
        <v>2.3168554529547691E-2</v>
      </c>
      <c r="DJ82">
        <v>0.41995725035667419</v>
      </c>
      <c r="DK82">
        <v>4.8084098845720291E-2</v>
      </c>
      <c r="DL82">
        <v>5.3456989116966724E-3</v>
      </c>
      <c r="DM82">
        <v>2.6792925782501698E-3</v>
      </c>
      <c r="DN82">
        <v>0.21900655329227448</v>
      </c>
      <c r="DO82">
        <v>0.12229030579328537</v>
      </c>
      <c r="DP82">
        <v>2.255130372941494E-2</v>
      </c>
    </row>
    <row r="83" spans="1:120" ht="15">
      <c r="A83">
        <v>1994</v>
      </c>
      <c r="B83">
        <v>0.31584149599075317</v>
      </c>
      <c r="C83">
        <v>5.8249086141586304E-2</v>
      </c>
      <c r="D83">
        <v>1.2330693192780018E-2</v>
      </c>
      <c r="E83">
        <v>8.2763873040676117E-2</v>
      </c>
      <c r="F83">
        <v>0.1128983274102211</v>
      </c>
      <c r="G83">
        <v>4.6309325844049454E-2</v>
      </c>
      <c r="H83">
        <v>3.2903566025197506E-3</v>
      </c>
      <c r="I83">
        <v>0.29635414481163025</v>
      </c>
      <c r="J83">
        <v>6.0883939266204834E-2</v>
      </c>
      <c r="K83">
        <v>1.1929342523217201E-2</v>
      </c>
      <c r="L83">
        <v>0.10593438893556595</v>
      </c>
      <c r="M83">
        <v>8.935052901506424E-2</v>
      </c>
      <c r="N83">
        <v>2.8185285627841949E-2</v>
      </c>
      <c r="O83">
        <v>7.0726200647186488E-5</v>
      </c>
      <c r="P83">
        <v>0.25904348492622375</v>
      </c>
      <c r="Q83">
        <v>5.6973092257976532E-2</v>
      </c>
      <c r="R83">
        <v>1.2320271693170071E-2</v>
      </c>
      <c r="S83">
        <v>0.11194495856761932</v>
      </c>
      <c r="T83">
        <v>6.634155660867691E-2</v>
      </c>
      <c r="U83">
        <v>1.1461194604635239E-2</v>
      </c>
      <c r="V83">
        <v>2.4060659598035272E-6</v>
      </c>
      <c r="W83">
        <v>0.30962169170379639</v>
      </c>
      <c r="X83">
        <v>6.2274627387523651E-2</v>
      </c>
      <c r="Y83">
        <v>1.1790329590439796E-2</v>
      </c>
      <c r="Z83">
        <v>0.1037970557808876</v>
      </c>
      <c r="AA83">
        <v>9.7532443702220917E-2</v>
      </c>
      <c r="AB83">
        <v>3.4132320433855057E-2</v>
      </c>
      <c r="AC83">
        <v>9.5020630396902561E-5</v>
      </c>
      <c r="AD83">
        <v>0.34524595737457275</v>
      </c>
      <c r="AE83">
        <v>5.4273363202810287E-2</v>
      </c>
      <c r="AF83">
        <v>1.2936290353536606E-2</v>
      </c>
      <c r="AG83">
        <v>4.780193418264389E-2</v>
      </c>
      <c r="AH83">
        <v>0.14842955768108368</v>
      </c>
      <c r="AI83">
        <v>7.3656648397445679E-2</v>
      </c>
      <c r="AJ83">
        <v>8.1484494730830193E-3</v>
      </c>
      <c r="AK83">
        <v>0.35135507583618164</v>
      </c>
      <c r="AL83">
        <v>5.2363146096467972E-2</v>
      </c>
      <c r="AM83">
        <v>1.2264792807400227E-2</v>
      </c>
      <c r="AN83">
        <v>3.5780183970928192E-2</v>
      </c>
      <c r="AO83">
        <v>0.15739934146404266</v>
      </c>
      <c r="AP83">
        <v>8.2673951983451843E-2</v>
      </c>
      <c r="AQ83">
        <v>1.0874048806726933E-2</v>
      </c>
      <c r="AR83">
        <v>0.3751467764377594</v>
      </c>
      <c r="AS83">
        <v>5.0305109471082687E-2</v>
      </c>
      <c r="AT83">
        <v>9.9424822255969048E-3</v>
      </c>
      <c r="AU83">
        <v>1.9488494843244553E-2</v>
      </c>
      <c r="AV83">
        <v>0.17885614931583405</v>
      </c>
      <c r="AW83">
        <v>9.8706185817718506E-2</v>
      </c>
      <c r="AX83">
        <v>1.7848340794444084E-2</v>
      </c>
      <c r="AY83">
        <v>0.3861028254032135</v>
      </c>
      <c r="AZ83">
        <v>4.9829572439193726E-2</v>
      </c>
      <c r="BA83">
        <v>8.9263925328850746E-3</v>
      </c>
      <c r="BB83">
        <v>1.5464556403458118E-2</v>
      </c>
      <c r="BC83">
        <v>0.18556387722492218</v>
      </c>
      <c r="BD83">
        <v>0.10588451474905014</v>
      </c>
      <c r="BE83">
        <v>2.043391577899456E-2</v>
      </c>
      <c r="BF83">
        <v>0.41321927309036255</v>
      </c>
      <c r="BG83">
        <v>4.9898311495780945E-2</v>
      </c>
      <c r="BH83">
        <v>7.0794848725199699E-3</v>
      </c>
      <c r="BI83">
        <v>9.8215416073799133E-3</v>
      </c>
      <c r="BJ83">
        <v>0.19931751489639282</v>
      </c>
      <c r="BK83">
        <v>0.12257784605026245</v>
      </c>
      <c r="BL83">
        <v>2.4524590000510216E-2</v>
      </c>
      <c r="BM83">
        <v>0.42734584212303162</v>
      </c>
      <c r="BN83">
        <v>5.0588272511959076E-2</v>
      </c>
      <c r="BO83">
        <v>4.7797407023608685E-3</v>
      </c>
      <c r="BP83">
        <v>5.7423356920480728E-3</v>
      </c>
      <c r="BQ83">
        <v>0.19902673363685608</v>
      </c>
      <c r="BR83">
        <v>0.14214256405830383</v>
      </c>
      <c r="BS83">
        <v>2.5066189467906952E-2</v>
      </c>
      <c r="BT83">
        <v>0.41441497206687927</v>
      </c>
      <c r="BU83">
        <v>5.0263591110706329E-2</v>
      </c>
      <c r="BV83">
        <v>3.5011917352676392E-3</v>
      </c>
      <c r="BW83">
        <v>3.3566316124051809E-3</v>
      </c>
      <c r="BX83">
        <v>0.17609137296676636</v>
      </c>
      <c r="BY83">
        <v>0.1548326313495636</v>
      </c>
      <c r="BZ83">
        <v>2.6369556784629822E-2</v>
      </c>
      <c r="CA83">
        <v>0.32854270935058594</v>
      </c>
      <c r="CB83">
        <v>5.9496182948350906E-2</v>
      </c>
      <c r="CC83">
        <v>1.477226335555315E-2</v>
      </c>
      <c r="CD83">
        <v>8.0671161413192749E-2</v>
      </c>
      <c r="CE83">
        <v>0.12390480935573578</v>
      </c>
      <c r="CF83">
        <v>4.9002032727003098E-2</v>
      </c>
      <c r="CG83">
        <v>6.9626083131879568E-4</v>
      </c>
      <c r="CH83">
        <v>0.32725715637207031</v>
      </c>
      <c r="CI83">
        <v>5.444766953587532E-2</v>
      </c>
      <c r="CJ83">
        <v>1.4616992324590683E-2</v>
      </c>
      <c r="CK83">
        <v>5.2281558513641357E-2</v>
      </c>
      <c r="CL83">
        <v>0.1356663852930069</v>
      </c>
      <c r="CM83">
        <v>6.6435366868972778E-2</v>
      </c>
      <c r="CN83">
        <v>3.8099924568086863E-3</v>
      </c>
      <c r="CO83">
        <v>0.34279608726501465</v>
      </c>
      <c r="CP83">
        <v>5.170924961566925E-2</v>
      </c>
      <c r="CQ83">
        <v>1.2942755594849586E-2</v>
      </c>
      <c r="CR83">
        <v>3.1370226293802261E-2</v>
      </c>
      <c r="CS83">
        <v>0.15904979407787323</v>
      </c>
      <c r="CT83">
        <v>7.7510297298431396E-2</v>
      </c>
      <c r="CU83">
        <v>1.0213755071163177E-2</v>
      </c>
      <c r="CV83">
        <v>0.35774755477905273</v>
      </c>
      <c r="CW83">
        <v>4.9757696688175201E-2</v>
      </c>
      <c r="CX83">
        <v>1.0857677087187767E-2</v>
      </c>
      <c r="CY83">
        <v>2.1365378051996231E-2</v>
      </c>
      <c r="CZ83">
        <v>0.17118190228939056</v>
      </c>
      <c r="DA83">
        <v>8.8428542017936707E-2</v>
      </c>
      <c r="DB83">
        <v>1.6156354919075966E-2</v>
      </c>
      <c r="DC83">
        <v>0.40394496917724609</v>
      </c>
      <c r="DD83">
        <v>4.9445338547229767E-2</v>
      </c>
      <c r="DE83">
        <v>8.5893021896481514E-3</v>
      </c>
      <c r="DF83">
        <v>1.2499604374170303E-2</v>
      </c>
      <c r="DG83">
        <v>0.1995084136724472</v>
      </c>
      <c r="DH83">
        <v>0.10973329097032547</v>
      </c>
      <c r="DI83">
        <v>2.4169020354747772E-2</v>
      </c>
      <c r="DJ83">
        <v>0.4350009560585022</v>
      </c>
      <c r="DK83">
        <v>5.0780486315488815E-2</v>
      </c>
      <c r="DL83">
        <v>5.5366465821862221E-3</v>
      </c>
      <c r="DM83">
        <v>7.1546812541782856E-3</v>
      </c>
      <c r="DN83">
        <v>0.21260453760623932</v>
      </c>
      <c r="DO83">
        <v>0.13463000953197479</v>
      </c>
      <c r="DP83">
        <v>2.4294592440128326E-2</v>
      </c>
    </row>
    <row r="84" spans="1:120" ht="15">
      <c r="A84">
        <v>1995</v>
      </c>
      <c r="B84">
        <v>0.31761151552200317</v>
      </c>
      <c r="C84">
        <v>5.72504922747612E-2</v>
      </c>
      <c r="D84">
        <v>1.1237087659537792E-2</v>
      </c>
      <c r="E84">
        <v>8.2240507006645203E-2</v>
      </c>
      <c r="F84">
        <v>0.11551973223686218</v>
      </c>
      <c r="G84">
        <v>4.8282429575920105E-2</v>
      </c>
      <c r="H84">
        <v>3.0871119815856218E-3</v>
      </c>
      <c r="I84">
        <v>0.29737436771392822</v>
      </c>
      <c r="J84">
        <v>5.9774972498416901E-2</v>
      </c>
      <c r="K84">
        <v>1.1049813590943813E-2</v>
      </c>
      <c r="L84">
        <v>0.10654223710298538</v>
      </c>
      <c r="M84">
        <v>9.0589158236980438E-2</v>
      </c>
      <c r="N84">
        <v>2.9346341267228127E-2</v>
      </c>
      <c r="O84">
        <v>8.1289581430610269E-5</v>
      </c>
      <c r="P84">
        <v>0.26514297723770142</v>
      </c>
      <c r="Q84">
        <v>5.6476037949323654E-2</v>
      </c>
      <c r="R84">
        <v>1.1481822468340397E-2</v>
      </c>
      <c r="S84">
        <v>0.11515279859304428</v>
      </c>
      <c r="T84">
        <v>7.1292079985141754E-2</v>
      </c>
      <c r="U84">
        <v>1.0742566548287868E-2</v>
      </c>
      <c r="V84">
        <v>1.502540158071497E-6</v>
      </c>
      <c r="W84">
        <v>0.30865016579627991</v>
      </c>
      <c r="X84">
        <v>6.09290711581707E-2</v>
      </c>
      <c r="Y84">
        <v>1.0898680426180363E-2</v>
      </c>
      <c r="Z84">
        <v>0.10352993011474609</v>
      </c>
      <c r="AA84">
        <v>9.7340039908885956E-2</v>
      </c>
      <c r="AB84">
        <v>3.5854674875736237E-2</v>
      </c>
      <c r="AC84">
        <v>1.0920222121058032E-4</v>
      </c>
      <c r="AD84">
        <v>0.347148597240448</v>
      </c>
      <c r="AE84">
        <v>5.3565885871648788E-2</v>
      </c>
      <c r="AF84">
        <v>1.1510422453284264E-2</v>
      </c>
      <c r="AG84">
        <v>4.6770960092544556E-2</v>
      </c>
      <c r="AH84">
        <v>0.15190710127353668</v>
      </c>
      <c r="AI84">
        <v>7.5920566916465759E-2</v>
      </c>
      <c r="AJ84">
        <v>7.4742548167705536E-3</v>
      </c>
      <c r="AK84">
        <v>0.35336184501647949</v>
      </c>
      <c r="AL84">
        <v>5.1951784640550613E-2</v>
      </c>
      <c r="AM84">
        <v>1.0756502859294415E-2</v>
      </c>
      <c r="AN84">
        <v>3.4764561802148819E-2</v>
      </c>
      <c r="AO84">
        <v>0.16153934597969055</v>
      </c>
      <c r="AP84">
        <v>8.4496065974235535E-2</v>
      </c>
      <c r="AQ84">
        <v>9.8536871373653412E-3</v>
      </c>
      <c r="AR84">
        <v>0.37797722220420837</v>
      </c>
      <c r="AS84">
        <v>5.0125449895858765E-2</v>
      </c>
      <c r="AT84">
        <v>8.4493597969412804E-3</v>
      </c>
      <c r="AU84">
        <v>1.9253984093666077E-2</v>
      </c>
      <c r="AV84">
        <v>0.18385478854179382</v>
      </c>
      <c r="AW84">
        <v>0.10039199888706207</v>
      </c>
      <c r="AX84">
        <v>1.5901872888207436E-2</v>
      </c>
      <c r="AY84">
        <v>0.39099949598312378</v>
      </c>
      <c r="AZ84">
        <v>4.9982894212007523E-2</v>
      </c>
      <c r="BA84">
        <v>7.6974802650511265E-3</v>
      </c>
      <c r="BB84">
        <v>1.5648555010557175E-2</v>
      </c>
      <c r="BC84">
        <v>0.19230177998542786</v>
      </c>
      <c r="BD84">
        <v>0.10729493945837021</v>
      </c>
      <c r="BE84">
        <v>1.8074115738272667E-2</v>
      </c>
      <c r="BF84">
        <v>0.41928356885910034</v>
      </c>
      <c r="BG84">
        <v>5.0203483551740646E-2</v>
      </c>
      <c r="BH84">
        <v>6.1425571329891682E-3</v>
      </c>
      <c r="BI84">
        <v>1.0351713746786118E-2</v>
      </c>
      <c r="BJ84">
        <v>0.20819449424743652</v>
      </c>
      <c r="BK84">
        <v>0.12295941263437271</v>
      </c>
      <c r="BL84">
        <v>2.1431915462017059E-2</v>
      </c>
      <c r="BM84">
        <v>0.4327237606048584</v>
      </c>
      <c r="BN84">
        <v>5.0688307732343674E-2</v>
      </c>
      <c r="BO84">
        <v>4.1097444482147694E-3</v>
      </c>
      <c r="BP84">
        <v>6.4350748434662819E-3</v>
      </c>
      <c r="BQ84">
        <v>0.20750880241394043</v>
      </c>
      <c r="BR84">
        <v>0.14174596965312958</v>
      </c>
      <c r="BS84">
        <v>2.223588153719902E-2</v>
      </c>
      <c r="BT84">
        <v>0.42287945747375488</v>
      </c>
      <c r="BU84">
        <v>5.049915611743927E-2</v>
      </c>
      <c r="BV84">
        <v>2.7104252949357033E-3</v>
      </c>
      <c r="BW84">
        <v>4.2914035730063915E-3</v>
      </c>
      <c r="BX84">
        <v>0.18792217969894409</v>
      </c>
      <c r="BY84">
        <v>0.15412156283855438</v>
      </c>
      <c r="BZ84">
        <v>2.3334721103310585E-2</v>
      </c>
      <c r="CA84">
        <v>0.32970994710922241</v>
      </c>
      <c r="CB84">
        <v>5.8096181601285934E-2</v>
      </c>
      <c r="CC84">
        <v>1.3626448810100555E-2</v>
      </c>
      <c r="CD84">
        <v>8.0469302833080292E-2</v>
      </c>
      <c r="CE84">
        <v>0.12487228214740753</v>
      </c>
      <c r="CF84">
        <v>5.1851734519004822E-2</v>
      </c>
      <c r="CG84">
        <v>7.9590640962123871E-4</v>
      </c>
      <c r="CH84">
        <v>0.32775461673736572</v>
      </c>
      <c r="CI84">
        <v>5.3851708769798279E-2</v>
      </c>
      <c r="CJ84">
        <v>1.3156607747077942E-2</v>
      </c>
      <c r="CK84">
        <v>5.0900109112262726E-2</v>
      </c>
      <c r="CL84">
        <v>0.13832475244998932</v>
      </c>
      <c r="CM84">
        <v>6.7959636449813843E-2</v>
      </c>
      <c r="CN84">
        <v>3.5617994144558907E-3</v>
      </c>
      <c r="CO84">
        <v>0.33901739120483398</v>
      </c>
      <c r="CP84">
        <v>5.0551947206258774E-2</v>
      </c>
      <c r="CQ84">
        <v>1.0698826052248478E-2</v>
      </c>
      <c r="CR84">
        <v>3.0040672048926353E-2</v>
      </c>
      <c r="CS84">
        <v>0.1585831344127655</v>
      </c>
      <c r="CT84">
        <v>7.9739831387996674E-2</v>
      </c>
      <c r="CU84">
        <v>9.4029819592833519E-3</v>
      </c>
      <c r="CV84">
        <v>0.36083963513374329</v>
      </c>
      <c r="CW84">
        <v>4.974767193198204E-2</v>
      </c>
      <c r="CX84">
        <v>9.3555226922035217E-3</v>
      </c>
      <c r="CY84">
        <v>2.1296676248311996E-2</v>
      </c>
      <c r="CZ84">
        <v>0.17535507678985596</v>
      </c>
      <c r="DA84">
        <v>9.059162437915802E-2</v>
      </c>
      <c r="DB84">
        <v>1.4493630267679691E-2</v>
      </c>
      <c r="DC84">
        <v>0.41054949164390564</v>
      </c>
      <c r="DD84">
        <v>4.9888420850038528E-2</v>
      </c>
      <c r="DE84">
        <v>7.463579997420311E-3</v>
      </c>
      <c r="DF84">
        <v>1.2896940112113953E-2</v>
      </c>
      <c r="DG84">
        <v>0.20864009857177734</v>
      </c>
      <c r="DH84">
        <v>0.11075097322463989</v>
      </c>
      <c r="DI84">
        <v>2.090945839881897E-2</v>
      </c>
      <c r="DJ84">
        <v>0.43829739093780518</v>
      </c>
      <c r="DK84">
        <v>5.0795402377843857E-2</v>
      </c>
      <c r="DL84">
        <v>4.9020033329725266E-3</v>
      </c>
      <c r="DM84">
        <v>7.6487665064632893E-3</v>
      </c>
      <c r="DN84">
        <v>0.21859823167324066</v>
      </c>
      <c r="DO84">
        <v>0.1347392201423645</v>
      </c>
      <c r="DP84">
        <v>2.1613746881484985E-2</v>
      </c>
    </row>
    <row r="85" spans="1:120" ht="15">
      <c r="A85">
        <v>1996</v>
      </c>
      <c r="B85">
        <v>0.320273756980896</v>
      </c>
      <c r="C85">
        <v>5.5855643004179001E-2</v>
      </c>
      <c r="D85">
        <v>1.0901491157710552E-2</v>
      </c>
      <c r="E85">
        <v>8.04709792137146E-2</v>
      </c>
      <c r="F85">
        <v>0.12135156989097595</v>
      </c>
      <c r="G85">
        <v>4.8346374183893204E-2</v>
      </c>
      <c r="H85">
        <v>3.3487628679722548E-3</v>
      </c>
      <c r="I85">
        <v>0.29758599400520325</v>
      </c>
      <c r="J85">
        <v>5.8597523719072342E-2</v>
      </c>
      <c r="K85">
        <v>1.0975879617035389E-2</v>
      </c>
      <c r="L85">
        <v>0.10577668249607086</v>
      </c>
      <c r="M85">
        <v>9.3076527118682861E-2</v>
      </c>
      <c r="N85">
        <v>2.9061183333396912E-2</v>
      </c>
      <c r="O85">
        <v>1.0001185000874102E-4</v>
      </c>
      <c r="P85">
        <v>0.2655271589756012</v>
      </c>
      <c r="Q85">
        <v>5.5287774652242661E-2</v>
      </c>
      <c r="R85">
        <v>1.1417943984270096E-2</v>
      </c>
      <c r="S85">
        <v>0.11464938521385193</v>
      </c>
      <c r="T85">
        <v>7.3795042932033539E-2</v>
      </c>
      <c r="U85">
        <v>1.0375510901212692E-2</v>
      </c>
      <c r="V85">
        <v>1.5080937600941979E-6</v>
      </c>
      <c r="W85">
        <v>0.3087317943572998</v>
      </c>
      <c r="X85">
        <v>5.9748213738203049E-2</v>
      </c>
      <c r="Y85">
        <v>1.0822189040482044E-2</v>
      </c>
      <c r="Z85">
        <v>0.10269192606210709</v>
      </c>
      <c r="AA85">
        <v>9.9780067801475525E-2</v>
      </c>
      <c r="AB85">
        <v>3.5557582974433899E-2</v>
      </c>
      <c r="AC85">
        <v>1.3425840006675571E-4</v>
      </c>
      <c r="AD85">
        <v>0.35219475626945496</v>
      </c>
      <c r="AE85">
        <v>5.199790745973587E-2</v>
      </c>
      <c r="AF85">
        <v>1.079682819545269E-2</v>
      </c>
      <c r="AG85">
        <v>4.4866640120744705E-2</v>
      </c>
      <c r="AH85">
        <v>0.16113369166851044</v>
      </c>
      <c r="AI85">
        <v>7.5480036437511444E-2</v>
      </c>
      <c r="AJ85">
        <v>7.9196551814675331E-3</v>
      </c>
      <c r="AK85">
        <v>0.36042433977127075</v>
      </c>
      <c r="AL85">
        <v>5.0416722893714905E-2</v>
      </c>
      <c r="AM85">
        <v>9.9019668996334076E-3</v>
      </c>
      <c r="AN85">
        <v>3.3571090549230576E-2</v>
      </c>
      <c r="AO85">
        <v>0.17294111847877502</v>
      </c>
      <c r="AP85">
        <v>8.3324447274208069E-2</v>
      </c>
      <c r="AQ85">
        <v>1.0268998332321644E-2</v>
      </c>
      <c r="AR85">
        <v>0.38862901926040649</v>
      </c>
      <c r="AS85">
        <v>4.8767674714326859E-2</v>
      </c>
      <c r="AT85">
        <v>7.7285561710596085E-3</v>
      </c>
      <c r="AU85">
        <v>1.8650298938155174E-2</v>
      </c>
      <c r="AV85">
        <v>0.19866935908794403</v>
      </c>
      <c r="AW85">
        <v>9.8680399358272552E-2</v>
      </c>
      <c r="AX85">
        <v>1.6132725402712822E-2</v>
      </c>
      <c r="AY85">
        <v>0.40365302562713623</v>
      </c>
      <c r="AZ85">
        <v>4.8560012131929398E-2</v>
      </c>
      <c r="BA85">
        <v>6.8787853233516216E-3</v>
      </c>
      <c r="BB85">
        <v>1.5212331898510456E-2</v>
      </c>
      <c r="BC85">
        <v>0.20953482389450073</v>
      </c>
      <c r="BD85">
        <v>0.10533110797405243</v>
      </c>
      <c r="BE85">
        <v>1.8135968595743179E-2</v>
      </c>
      <c r="BF85">
        <v>0.43428194522857666</v>
      </c>
      <c r="BG85">
        <v>4.8746373504400253E-2</v>
      </c>
      <c r="BH85">
        <v>5.3115850314497948E-3</v>
      </c>
      <c r="BI85">
        <v>1.024214830249548E-2</v>
      </c>
      <c r="BJ85">
        <v>0.22825272381305695</v>
      </c>
      <c r="BK85">
        <v>0.12067246437072754</v>
      </c>
      <c r="BL85">
        <v>2.1056652069091797E-2</v>
      </c>
      <c r="BM85">
        <v>0.45441329479217529</v>
      </c>
      <c r="BN85">
        <v>4.9059603363275528E-2</v>
      </c>
      <c r="BO85">
        <v>3.5043067764490843E-3</v>
      </c>
      <c r="BP85">
        <v>6.6479844972491264E-3</v>
      </c>
      <c r="BQ85">
        <v>0.23463694751262665</v>
      </c>
      <c r="BR85">
        <v>0.13894018530845642</v>
      </c>
      <c r="BS85">
        <v>2.1624267101287842E-2</v>
      </c>
      <c r="BT85">
        <v>0.45090124011039734</v>
      </c>
      <c r="BU85">
        <v>4.8675857484340668E-2</v>
      </c>
      <c r="BV85">
        <v>2.4632557760924101E-3</v>
      </c>
      <c r="BW85">
        <v>4.57420339807868E-3</v>
      </c>
      <c r="BX85">
        <v>0.22174042463302612</v>
      </c>
      <c r="BY85">
        <v>0.15069550275802612</v>
      </c>
      <c r="BZ85">
        <v>2.2752018645405769E-2</v>
      </c>
      <c r="CA85">
        <v>0.32837051153182983</v>
      </c>
      <c r="CB85">
        <v>5.6575354188680649E-2</v>
      </c>
      <c r="CC85">
        <v>1.3387405313551426E-2</v>
      </c>
      <c r="CD85">
        <v>7.7566690742969513E-2</v>
      </c>
      <c r="CE85">
        <v>0.12695176899433136</v>
      </c>
      <c r="CF85">
        <v>5.2770871669054031E-2</v>
      </c>
      <c r="CG85">
        <v>1.1184222530573606E-3</v>
      </c>
      <c r="CH85">
        <v>0.33023664355278015</v>
      </c>
      <c r="CI85">
        <v>5.2181709557771683E-2</v>
      </c>
      <c r="CJ85">
        <v>1.2228187173604965E-2</v>
      </c>
      <c r="CK85">
        <v>4.9540940672159195E-2</v>
      </c>
      <c r="CL85">
        <v>0.14540395140647888</v>
      </c>
      <c r="CM85">
        <v>6.688883900642395E-2</v>
      </c>
      <c r="CN85">
        <v>3.9930022321641445E-3</v>
      </c>
      <c r="CO85">
        <v>0.34239044785499573</v>
      </c>
      <c r="CP85">
        <v>4.9406785517930984E-2</v>
      </c>
      <c r="CQ85">
        <v>1.034384872764349E-2</v>
      </c>
      <c r="CR85">
        <v>2.9231136664748192E-2</v>
      </c>
      <c r="CS85">
        <v>0.16522933542728424</v>
      </c>
      <c r="CT85">
        <v>7.8211888670921326E-2</v>
      </c>
      <c r="CU85">
        <v>9.9674547091126442E-3</v>
      </c>
      <c r="CV85">
        <v>0.3691743016242981</v>
      </c>
      <c r="CW85">
        <v>4.8350229859352112E-2</v>
      </c>
      <c r="CX85">
        <v>8.6429696530103683E-3</v>
      </c>
      <c r="CY85">
        <v>2.0807227119803429E-2</v>
      </c>
      <c r="CZ85">
        <v>0.18846423923969269</v>
      </c>
      <c r="DA85">
        <v>8.8061466813087463E-2</v>
      </c>
      <c r="DB85">
        <v>1.4848178252577782E-2</v>
      </c>
      <c r="DC85">
        <v>0.42053264379501343</v>
      </c>
      <c r="DD85">
        <v>4.8532441258430481E-2</v>
      </c>
      <c r="DE85">
        <v>6.5459213219583035E-3</v>
      </c>
      <c r="DF85">
        <v>1.2696892954409122E-2</v>
      </c>
      <c r="DG85">
        <v>0.22389243543148041</v>
      </c>
      <c r="DH85">
        <v>0.10819596797227859</v>
      </c>
      <c r="DI85">
        <v>2.0668983459472656E-2</v>
      </c>
      <c r="DJ85">
        <v>0.45646381378173828</v>
      </c>
      <c r="DK85">
        <v>4.9283657222986221E-2</v>
      </c>
      <c r="DL85">
        <v>4.1121328249573708E-3</v>
      </c>
      <c r="DM85">
        <v>7.8587783500552177E-3</v>
      </c>
      <c r="DN85">
        <v>0.24216669797897339</v>
      </c>
      <c r="DO85">
        <v>0.13207674026489258</v>
      </c>
      <c r="DP85">
        <v>2.09658183157444E-2</v>
      </c>
    </row>
    <row r="86" spans="1:120" ht="15">
      <c r="A86">
        <v>1997</v>
      </c>
      <c r="B86">
        <v>0.32342508435249329</v>
      </c>
      <c r="C86">
        <v>5.4963678121566772E-2</v>
      </c>
      <c r="D86">
        <v>1.0827410966157913E-2</v>
      </c>
      <c r="E86">
        <v>7.9572662711143494E-2</v>
      </c>
      <c r="F86">
        <v>0.1262701004743576</v>
      </c>
      <c r="G86">
        <v>4.8133872449398041E-2</v>
      </c>
      <c r="H86">
        <v>3.6587880458682775E-3</v>
      </c>
      <c r="I86">
        <v>0.29880055785179138</v>
      </c>
      <c r="J86">
        <v>5.7725772261619568E-2</v>
      </c>
      <c r="K86">
        <v>1.1040076613426208E-2</v>
      </c>
      <c r="L86">
        <v>0.10551360994577408</v>
      </c>
      <c r="M86">
        <v>9.5608174800872803E-2</v>
      </c>
      <c r="N86">
        <v>2.878878265619278E-2</v>
      </c>
      <c r="O86">
        <v>1.2658232299145311E-4</v>
      </c>
      <c r="P86">
        <v>0.2677021324634552</v>
      </c>
      <c r="Q86">
        <v>5.4712332785129547E-2</v>
      </c>
      <c r="R86">
        <v>1.1071887798607349E-2</v>
      </c>
      <c r="S86">
        <v>0.11531077325344086</v>
      </c>
      <c r="T86">
        <v>7.6409503817558289E-2</v>
      </c>
      <c r="U86">
        <v>1.0202995501458645E-2</v>
      </c>
      <c r="V86">
        <v>3.9856772673374508E-6</v>
      </c>
      <c r="W86">
        <v>0.30958235263824463</v>
      </c>
      <c r="X86">
        <v>5.8770529925823212E-2</v>
      </c>
      <c r="Y86">
        <v>1.1029047891497612E-2</v>
      </c>
      <c r="Z86">
        <v>0.10211693495512009</v>
      </c>
      <c r="AA86">
        <v>0.10226434469223022</v>
      </c>
      <c r="AB86">
        <v>3.5232461988925934E-2</v>
      </c>
      <c r="AC86">
        <v>1.6908648831304163E-4</v>
      </c>
      <c r="AD86">
        <v>0.35705998539924622</v>
      </c>
      <c r="AE86">
        <v>5.1190905272960663E-2</v>
      </c>
      <c r="AF86">
        <v>1.0536927729845047E-2</v>
      </c>
      <c r="AG86">
        <v>4.4139683246612549E-2</v>
      </c>
      <c r="AH86">
        <v>0.16815151274204254</v>
      </c>
      <c r="AI86">
        <v>7.4557505548000336E-2</v>
      </c>
      <c r="AJ86">
        <v>8.4834601730108261E-3</v>
      </c>
      <c r="AK86">
        <v>0.36581581830978394</v>
      </c>
      <c r="AL86">
        <v>4.9640689045190811E-2</v>
      </c>
      <c r="AM86">
        <v>9.6182273700833321E-3</v>
      </c>
      <c r="AN86">
        <v>3.304591029882431E-2</v>
      </c>
      <c r="AO86">
        <v>0.18042188882827759</v>
      </c>
      <c r="AP86">
        <v>8.2223333418369293E-2</v>
      </c>
      <c r="AQ86">
        <v>1.0865764692425728E-2</v>
      </c>
      <c r="AR86">
        <v>0.39454552531242371</v>
      </c>
      <c r="AS86">
        <v>4.8114325851202011E-2</v>
      </c>
      <c r="AT86">
        <v>7.4503426440060139E-3</v>
      </c>
      <c r="AU86">
        <v>1.8706222996115685E-2</v>
      </c>
      <c r="AV86">
        <v>0.20711667835712433</v>
      </c>
      <c r="AW86">
        <v>9.6593290567398071E-2</v>
      </c>
      <c r="AX86">
        <v>1.6564667224884033E-2</v>
      </c>
      <c r="AY86">
        <v>0.40707400441169739</v>
      </c>
      <c r="AZ86">
        <v>4.7673929482698441E-2</v>
      </c>
      <c r="BA86">
        <v>6.546385120600462E-3</v>
      </c>
      <c r="BB86">
        <v>1.5122184529900551E-2</v>
      </c>
      <c r="BC86">
        <v>0.21607661247253418</v>
      </c>
      <c r="BD86">
        <v>0.10318642109632492</v>
      </c>
      <c r="BE86">
        <v>1.8468471243977547E-2</v>
      </c>
      <c r="BF86">
        <v>0.43286725878715515</v>
      </c>
      <c r="BG86">
        <v>4.7460988163948059E-2</v>
      </c>
      <c r="BH86">
        <v>4.8970808275043964E-3</v>
      </c>
      <c r="BI86">
        <v>1.044524647295475E-2</v>
      </c>
      <c r="BJ86">
        <v>0.23182518780231476</v>
      </c>
      <c r="BK86">
        <v>0.11730371415615082</v>
      </c>
      <c r="BL86">
        <v>2.093505859375E-2</v>
      </c>
      <c r="BM86">
        <v>0.45398736000061035</v>
      </c>
      <c r="BN86">
        <v>4.8012204468250275E-2</v>
      </c>
      <c r="BO86">
        <v>3.3340610098093748E-3</v>
      </c>
      <c r="BP86">
        <v>7.3357489891350269E-3</v>
      </c>
      <c r="BQ86">
        <v>0.23941797018051147</v>
      </c>
      <c r="BR86">
        <v>0.13395603001117706</v>
      </c>
      <c r="BS86">
        <v>2.1931326016783714E-2</v>
      </c>
      <c r="BT86">
        <v>0.45211797952651978</v>
      </c>
      <c r="BU86">
        <v>4.7691088169813156E-2</v>
      </c>
      <c r="BV86">
        <v>2.609926974400878E-3</v>
      </c>
      <c r="BW86">
        <v>5.182560533285141E-3</v>
      </c>
      <c r="BX86">
        <v>0.22611016035079956</v>
      </c>
      <c r="BY86">
        <v>0.14702069759368896</v>
      </c>
      <c r="BZ86">
        <v>2.3503560572862625E-2</v>
      </c>
      <c r="CA86">
        <v>0.33104768395423889</v>
      </c>
      <c r="CB86">
        <v>5.5796366184949875E-2</v>
      </c>
      <c r="CC86">
        <v>1.3266255147755146E-2</v>
      </c>
      <c r="CD86">
        <v>7.7097691595554352E-2</v>
      </c>
      <c r="CE86">
        <v>0.13169798254966736</v>
      </c>
      <c r="CF86">
        <v>5.1783420145511627E-2</v>
      </c>
      <c r="CG86">
        <v>1.4059736859053373E-3</v>
      </c>
      <c r="CH86">
        <v>0.33395865559577942</v>
      </c>
      <c r="CI86">
        <v>5.1333211362361908E-2</v>
      </c>
      <c r="CJ86">
        <v>1.2022100389003754E-2</v>
      </c>
      <c r="CK86">
        <v>4.8946570605039597E-2</v>
      </c>
      <c r="CL86">
        <v>0.15082117915153503</v>
      </c>
      <c r="CM86">
        <v>6.6289104521274567E-2</v>
      </c>
      <c r="CN86">
        <v>4.5464984141290188E-3</v>
      </c>
      <c r="CO86">
        <v>0.3540157675743103</v>
      </c>
      <c r="CP86">
        <v>4.9539007246494293E-2</v>
      </c>
      <c r="CQ86">
        <v>1.0374653153121471E-2</v>
      </c>
      <c r="CR86">
        <v>3.0300620943307877E-2</v>
      </c>
      <c r="CS86">
        <v>0.17813119292259216</v>
      </c>
      <c r="CT86">
        <v>7.5264453887939453E-2</v>
      </c>
      <c r="CU86">
        <v>1.0405842214822769E-2</v>
      </c>
      <c r="CV86">
        <v>0.37698474526405334</v>
      </c>
      <c r="CW86">
        <v>4.7922339290380478E-2</v>
      </c>
      <c r="CX86">
        <v>8.4703899919986725E-3</v>
      </c>
      <c r="CY86">
        <v>2.0578090101480484E-2</v>
      </c>
      <c r="CZ86">
        <v>0.19770504534244537</v>
      </c>
      <c r="DA86">
        <v>8.6717814207077026E-2</v>
      </c>
      <c r="DB86">
        <v>1.5591059811413288E-2</v>
      </c>
      <c r="DC86">
        <v>0.41873440146446228</v>
      </c>
      <c r="DD86">
        <v>4.709213599562645E-2</v>
      </c>
      <c r="DE86">
        <v>5.9430021792650223E-3</v>
      </c>
      <c r="DF86">
        <v>1.2526019476354122E-2</v>
      </c>
      <c r="DG86">
        <v>0.22674433887004852</v>
      </c>
      <c r="DH86">
        <v>0.10616052895784378</v>
      </c>
      <c r="DI86">
        <v>2.0268389955163002E-2</v>
      </c>
      <c r="DJ86">
        <v>0.45504441857337952</v>
      </c>
      <c r="DK86">
        <v>4.8193782567977905E-2</v>
      </c>
      <c r="DL86">
        <v>3.743534442037344E-3</v>
      </c>
      <c r="DM86">
        <v>8.5533047094941139E-3</v>
      </c>
      <c r="DN86">
        <v>0.24694310128688812</v>
      </c>
      <c r="DO86">
        <v>0.12656840682029724</v>
      </c>
      <c r="DP86">
        <v>2.104228176176548E-2</v>
      </c>
    </row>
    <row r="87" spans="1:120" ht="15">
      <c r="A87">
        <v>1998</v>
      </c>
      <c r="B87">
        <v>0.32550090551376343</v>
      </c>
      <c r="C87">
        <v>5.4072584956884384E-2</v>
      </c>
      <c r="D87">
        <v>1.0666861198842525E-2</v>
      </c>
      <c r="E87">
        <v>7.9505026340484619E-2</v>
      </c>
      <c r="F87">
        <v>0.13141368329524994</v>
      </c>
      <c r="G87">
        <v>4.5722391456365585E-2</v>
      </c>
      <c r="H87">
        <v>4.1241389699280262E-3</v>
      </c>
      <c r="I87">
        <v>0.29659786820411682</v>
      </c>
      <c r="J87">
        <v>5.666632205247879E-2</v>
      </c>
      <c r="K87">
        <v>1.0991519317030907E-2</v>
      </c>
      <c r="L87">
        <v>0.10550234466791153</v>
      </c>
      <c r="M87">
        <v>9.6484154462814331E-2</v>
      </c>
      <c r="N87">
        <v>2.6774579659104347E-2</v>
      </c>
      <c r="O87">
        <v>1.8388462194707245E-4</v>
      </c>
      <c r="P87">
        <v>0.26433855295181274</v>
      </c>
      <c r="Q87">
        <v>5.3712829947471619E-2</v>
      </c>
      <c r="R87">
        <v>1.0690512135624886E-2</v>
      </c>
      <c r="S87">
        <v>0.11402060091495514</v>
      </c>
      <c r="T87">
        <v>7.5265318155288696E-2</v>
      </c>
      <c r="U87">
        <v>1.0645847767591476E-2</v>
      </c>
      <c r="V87">
        <v>3.3265353067690739E-6</v>
      </c>
      <c r="W87">
        <v>0.30792233347892761</v>
      </c>
      <c r="X87">
        <v>5.7703126221895218E-2</v>
      </c>
      <c r="Y87">
        <v>1.1097186245024204E-2</v>
      </c>
      <c r="Z87">
        <v>0.10251205414533615</v>
      </c>
      <c r="AA87">
        <v>0.10393290221691132</v>
      </c>
      <c r="AB87">
        <v>3.2436475157737732E-2</v>
      </c>
      <c r="AC87">
        <v>2.4726847186684608E-4</v>
      </c>
      <c r="AD87">
        <v>0.36439463496208191</v>
      </c>
      <c r="AE87">
        <v>5.0582289695739746E-2</v>
      </c>
      <c r="AF87">
        <v>1.0229980573058128E-2</v>
      </c>
      <c r="AG87">
        <v>4.4521436095237732E-2</v>
      </c>
      <c r="AH87">
        <v>0.17841702699661255</v>
      </c>
      <c r="AI87">
        <v>7.1219734847545624E-2</v>
      </c>
      <c r="AJ87">
        <v>9.4263879582285881E-3</v>
      </c>
      <c r="AK87">
        <v>0.37402081489562988</v>
      </c>
      <c r="AL87">
        <v>4.9034606665372849E-2</v>
      </c>
      <c r="AM87">
        <v>9.2793693765997887E-3</v>
      </c>
      <c r="AN87">
        <v>3.3250182867050171E-2</v>
      </c>
      <c r="AO87">
        <v>0.19153128564357758</v>
      </c>
      <c r="AP87">
        <v>7.8965574502944946E-2</v>
      </c>
      <c r="AQ87">
        <v>1.1962753720581532E-2</v>
      </c>
      <c r="AR87">
        <v>0.40552294254302979</v>
      </c>
      <c r="AS87">
        <v>4.7315202653408051E-2</v>
      </c>
      <c r="AT87">
        <v>6.9767930544912815E-3</v>
      </c>
      <c r="AU87">
        <v>1.8714984878897667E-2</v>
      </c>
      <c r="AV87">
        <v>0.21975463628768921</v>
      </c>
      <c r="AW87">
        <v>9.4806715846061707E-2</v>
      </c>
      <c r="AX87">
        <v>1.7956292256712914E-2</v>
      </c>
      <c r="AY87">
        <v>0.42102423310279846</v>
      </c>
      <c r="AZ87">
        <v>4.7090992331504822E-2</v>
      </c>
      <c r="BA87">
        <v>6.2144757248461246E-3</v>
      </c>
      <c r="BB87">
        <v>1.5578743070363998E-2</v>
      </c>
      <c r="BC87">
        <v>0.23072700202465057</v>
      </c>
      <c r="BD87">
        <v>0.1015002429485321</v>
      </c>
      <c r="BE87">
        <v>1.9914977252483368E-2</v>
      </c>
      <c r="BF87">
        <v>0.45790985226631165</v>
      </c>
      <c r="BG87">
        <v>4.7465104609727859E-2</v>
      </c>
      <c r="BH87">
        <v>4.8190755769610405E-3</v>
      </c>
      <c r="BI87">
        <v>1.161601860076189E-2</v>
      </c>
      <c r="BJ87">
        <v>0.25502029061317444</v>
      </c>
      <c r="BK87">
        <v>0.1165059357881546</v>
      </c>
      <c r="BL87">
        <v>2.2483428940176964E-2</v>
      </c>
      <c r="BM87">
        <v>0.47787073254585266</v>
      </c>
      <c r="BN87">
        <v>4.7519374638795853E-2</v>
      </c>
      <c r="BO87">
        <v>3.3865137957036495E-3</v>
      </c>
      <c r="BP87">
        <v>8.9084571227431297E-3</v>
      </c>
      <c r="BQ87">
        <v>0.2609315812587738</v>
      </c>
      <c r="BR87">
        <v>0.13347791135311127</v>
      </c>
      <c r="BS87">
        <v>2.3646887391805649E-2</v>
      </c>
      <c r="BT87">
        <v>0.4792340099811554</v>
      </c>
      <c r="BU87">
        <v>4.6782128512859344E-2</v>
      </c>
      <c r="BV87">
        <v>2.7506256010383368E-3</v>
      </c>
      <c r="BW87">
        <v>6.9974684156477451E-3</v>
      </c>
      <c r="BX87">
        <v>0.24760209023952484</v>
      </c>
      <c r="BY87">
        <v>0.1492656022310257</v>
      </c>
      <c r="BZ87">
        <v>2.583608403801918E-2</v>
      </c>
      <c r="CA87">
        <v>0.33525183796882629</v>
      </c>
      <c r="CB87">
        <v>5.5267833173274994E-2</v>
      </c>
      <c r="CC87">
        <v>1.3107907027006149E-2</v>
      </c>
      <c r="CD87">
        <v>7.8644603490829468E-2</v>
      </c>
      <c r="CE87">
        <v>0.13871423900127411</v>
      </c>
      <c r="CF87">
        <v>4.7769602388143539E-2</v>
      </c>
      <c r="CG87">
        <v>1.7476646462455392E-3</v>
      </c>
      <c r="CH87">
        <v>0.33876696228981018</v>
      </c>
      <c r="CI87">
        <v>5.0958774983882904E-2</v>
      </c>
      <c r="CJ87">
        <v>1.1856167577207088E-2</v>
      </c>
      <c r="CK87">
        <v>4.9516424536705017E-2</v>
      </c>
      <c r="CL87">
        <v>0.15994672477245331</v>
      </c>
      <c r="CM87">
        <v>6.123785674571991E-2</v>
      </c>
      <c r="CN87">
        <v>5.2554258145391941E-3</v>
      </c>
      <c r="CO87">
        <v>0.35608121752738953</v>
      </c>
      <c r="CP87">
        <v>4.8030324280261993E-2</v>
      </c>
      <c r="CQ87">
        <v>9.4082225114107132E-3</v>
      </c>
      <c r="CR87">
        <v>2.8718097135424614E-2</v>
      </c>
      <c r="CS87">
        <v>0.18475800752639771</v>
      </c>
      <c r="CT87">
        <v>7.3457539081573486E-2</v>
      </c>
      <c r="CU87">
        <v>1.1709024198353291E-2</v>
      </c>
      <c r="CV87">
        <v>0.37839707732200623</v>
      </c>
      <c r="CW87">
        <v>4.6658650040626526E-2</v>
      </c>
      <c r="CX87">
        <v>7.8270817175507545E-3</v>
      </c>
      <c r="CY87">
        <v>2.0158298313617706E-2</v>
      </c>
      <c r="CZ87">
        <v>0.20265226066112518</v>
      </c>
      <c r="DA87">
        <v>8.4158793091773987E-2</v>
      </c>
      <c r="DB87">
        <v>1.6946723684668541E-2</v>
      </c>
      <c r="DC87">
        <v>0.44441375136375427</v>
      </c>
      <c r="DD87">
        <v>4.742841050028801E-2</v>
      </c>
      <c r="DE87">
        <v>5.7876706123352051E-3</v>
      </c>
      <c r="DF87">
        <v>1.3446677476167679E-2</v>
      </c>
      <c r="DG87">
        <v>0.25102350115776062</v>
      </c>
      <c r="DH87">
        <v>0.10503070056438446</v>
      </c>
      <c r="DI87">
        <v>2.1696783602237701E-2</v>
      </c>
      <c r="DJ87">
        <v>0.47713559865951538</v>
      </c>
      <c r="DK87">
        <v>4.791693389415741E-2</v>
      </c>
      <c r="DL87">
        <v>3.7294141948223114E-3</v>
      </c>
      <c r="DM87">
        <v>9.9389515817165375E-3</v>
      </c>
      <c r="DN87">
        <v>0.2681194543838501</v>
      </c>
      <c r="DO87">
        <v>0.12496446818113327</v>
      </c>
      <c r="DP87">
        <v>2.2466370835900307E-2</v>
      </c>
    </row>
    <row r="88" spans="1:120" ht="15">
      <c r="A88">
        <v>1999</v>
      </c>
      <c r="B88">
        <v>0.32599389553070068</v>
      </c>
      <c r="C88">
        <v>5.3703587502241135E-2</v>
      </c>
      <c r="D88">
        <v>1.0596547275781631E-2</v>
      </c>
      <c r="E88">
        <v>7.9437941312789917E-2</v>
      </c>
      <c r="F88">
        <v>0.13361020386219025</v>
      </c>
      <c r="G88">
        <v>4.4236380606889725E-2</v>
      </c>
      <c r="H88">
        <v>4.4092647731304169E-3</v>
      </c>
      <c r="I88">
        <v>0.29410800337791443</v>
      </c>
      <c r="J88">
        <v>5.5648498237133026E-2</v>
      </c>
      <c r="K88">
        <v>1.124285627156496E-2</v>
      </c>
      <c r="L88">
        <v>0.10597215592861176</v>
      </c>
      <c r="M88">
        <v>9.5569103956222534E-2</v>
      </c>
      <c r="N88">
        <v>2.5472588837146759E-2</v>
      </c>
      <c r="O88">
        <v>2.0281373872421682E-4</v>
      </c>
      <c r="P88">
        <v>0.25819656252861023</v>
      </c>
      <c r="Q88">
        <v>5.2155520766973495E-2</v>
      </c>
      <c r="R88">
        <v>1.1346469633281231E-2</v>
      </c>
      <c r="S88">
        <v>0.1122988760471344</v>
      </c>
      <c r="T88">
        <v>7.1693405508995056E-2</v>
      </c>
      <c r="U88">
        <v>1.0696661658585072E-2</v>
      </c>
      <c r="V88">
        <v>5.6166527429013513E-6</v>
      </c>
      <c r="W88">
        <v>0.30677121877670288</v>
      </c>
      <c r="X88">
        <v>5.6880205869674683E-2</v>
      </c>
      <c r="Y88">
        <v>1.1206319555640221E-2</v>
      </c>
      <c r="Z88">
        <v>0.10374121367931366</v>
      </c>
      <c r="AA88">
        <v>0.10398822277784348</v>
      </c>
      <c r="AB88">
        <v>3.0682919546961784E-2</v>
      </c>
      <c r="AC88">
        <v>2.7234994922764599E-4</v>
      </c>
      <c r="AD88">
        <v>0.36766576766967773</v>
      </c>
      <c r="AE88">
        <v>5.1161773502826691E-2</v>
      </c>
      <c r="AF88">
        <v>9.7518814727663994E-3</v>
      </c>
      <c r="AG88">
        <v>4.476020485162735E-2</v>
      </c>
      <c r="AH88">
        <v>0.1833263635635376</v>
      </c>
      <c r="AI88">
        <v>6.8758897483348846E-2</v>
      </c>
      <c r="AJ88">
        <v>9.9067026749253273E-3</v>
      </c>
      <c r="AK88">
        <v>0.37755891680717468</v>
      </c>
      <c r="AL88">
        <v>4.9862653017044067E-2</v>
      </c>
      <c r="AM88">
        <v>8.8019818067550659E-3</v>
      </c>
      <c r="AN88">
        <v>3.3053424209356308E-2</v>
      </c>
      <c r="AO88">
        <v>0.19671894609928131</v>
      </c>
      <c r="AP88">
        <v>7.6568111777305603E-2</v>
      </c>
      <c r="AQ88">
        <v>1.2553789652884007E-2</v>
      </c>
      <c r="AR88">
        <v>0.40784487128257751</v>
      </c>
      <c r="AS88">
        <v>4.8506811261177063E-2</v>
      </c>
      <c r="AT88">
        <v>6.4846188761293888E-3</v>
      </c>
      <c r="AU88">
        <v>1.8762011080980301E-2</v>
      </c>
      <c r="AV88">
        <v>0.22439615428447723</v>
      </c>
      <c r="AW88">
        <v>9.1187521815299988E-2</v>
      </c>
      <c r="AX88">
        <v>1.8507758155465126E-2</v>
      </c>
      <c r="AY88">
        <v>0.42243394255638123</v>
      </c>
      <c r="AZ88">
        <v>4.8352748155593872E-2</v>
      </c>
      <c r="BA88">
        <v>5.6221792474389076E-3</v>
      </c>
      <c r="BB88">
        <v>1.5672586858272552E-2</v>
      </c>
      <c r="BC88">
        <v>0.23511698842048645</v>
      </c>
      <c r="BD88">
        <v>9.733099490404129E-2</v>
      </c>
      <c r="BE88">
        <v>2.0338438451290131E-2</v>
      </c>
      <c r="BF88">
        <v>0.45537087321281433</v>
      </c>
      <c r="BG88">
        <v>4.9011282622814178E-2</v>
      </c>
      <c r="BH88">
        <v>4.1359476745128632E-3</v>
      </c>
      <c r="BI88">
        <v>1.220221258699894E-2</v>
      </c>
      <c r="BJ88">
        <v>0.25755581259727478</v>
      </c>
      <c r="BK88">
        <v>0.11009622365236282</v>
      </c>
      <c r="BL88">
        <v>2.2369390353560448E-2</v>
      </c>
      <c r="BM88">
        <v>0.46832948923110962</v>
      </c>
      <c r="BN88">
        <v>4.9243804067373276E-2</v>
      </c>
      <c r="BO88">
        <v>2.5948344264179468E-3</v>
      </c>
      <c r="BP88">
        <v>1.0090437717735767E-2</v>
      </c>
      <c r="BQ88">
        <v>0.26024052500724792</v>
      </c>
      <c r="BR88">
        <v>0.12298664450645447</v>
      </c>
      <c r="BS88">
        <v>2.3173240944743156E-2</v>
      </c>
      <c r="BT88">
        <v>0.45454391837120056</v>
      </c>
      <c r="BU88">
        <v>4.8233915120363235E-2</v>
      </c>
      <c r="BV88">
        <v>1.8034951062873006E-3</v>
      </c>
      <c r="BW88">
        <v>8.3772987127304077E-3</v>
      </c>
      <c r="BX88">
        <v>0.23779107630252838</v>
      </c>
      <c r="BY88">
        <v>0.13370384275913239</v>
      </c>
      <c r="BZ88">
        <v>2.4634299799799919E-2</v>
      </c>
      <c r="CA88">
        <v>0.33690807223320007</v>
      </c>
      <c r="CB88">
        <v>5.5200733244419098E-2</v>
      </c>
      <c r="CC88">
        <v>1.2705111876130104E-2</v>
      </c>
      <c r="CD88">
        <v>8.1156492233276367E-2</v>
      </c>
      <c r="CE88">
        <v>0.14168889820575714</v>
      </c>
      <c r="CF88">
        <v>4.44800965487957E-2</v>
      </c>
      <c r="CG88">
        <v>1.6769277863204479E-3</v>
      </c>
      <c r="CH88">
        <v>0.3420218825340271</v>
      </c>
      <c r="CI88">
        <v>5.1453568041324615E-2</v>
      </c>
      <c r="CJ88">
        <v>1.1521135456860065E-2</v>
      </c>
      <c r="CK88">
        <v>4.9822721630334854E-2</v>
      </c>
      <c r="CL88">
        <v>0.16424299776554108</v>
      </c>
      <c r="CM88">
        <v>5.9413958340883255E-2</v>
      </c>
      <c r="CN88">
        <v>5.5675078183412552E-3</v>
      </c>
      <c r="CO88">
        <v>0.3593166172504425</v>
      </c>
      <c r="CP88">
        <v>4.9019291996955872E-2</v>
      </c>
      <c r="CQ88">
        <v>9.3533918261528015E-3</v>
      </c>
      <c r="CR88">
        <v>2.9038505628705025E-2</v>
      </c>
      <c r="CS88">
        <v>0.18873493373394012</v>
      </c>
      <c r="CT88">
        <v>7.075221836566925E-2</v>
      </c>
      <c r="CU88">
        <v>1.2418285943567753E-2</v>
      </c>
      <c r="CV88">
        <v>0.38283112645149231</v>
      </c>
      <c r="CW88">
        <v>4.7560933977365494E-2</v>
      </c>
      <c r="CX88">
        <v>7.409198209643364E-3</v>
      </c>
      <c r="CY88">
        <v>1.9845303148031235E-2</v>
      </c>
      <c r="CZ88">
        <v>0.20813693106174469</v>
      </c>
      <c r="DA88">
        <v>8.198229968547821E-2</v>
      </c>
      <c r="DB88">
        <v>1.7896454781293869E-2</v>
      </c>
      <c r="DC88">
        <v>0.44612991809844971</v>
      </c>
      <c r="DD88">
        <v>4.884546622633934E-2</v>
      </c>
      <c r="DE88">
        <v>5.2349399775266647E-3</v>
      </c>
      <c r="DF88">
        <v>1.3708153739571571E-2</v>
      </c>
      <c r="DG88">
        <v>0.25564134120941162</v>
      </c>
      <c r="DH88">
        <v>0.10090386122465134</v>
      </c>
      <c r="DI88">
        <v>2.1796151995658875E-2</v>
      </c>
      <c r="DJ88">
        <v>0.47633761167526245</v>
      </c>
      <c r="DK88">
        <v>4.9830455332994461E-2</v>
      </c>
      <c r="DL88">
        <v>3.0545305926352739E-3</v>
      </c>
      <c r="DM88">
        <v>1.1085614562034607E-2</v>
      </c>
      <c r="DN88">
        <v>0.27328160405158997</v>
      </c>
      <c r="DO88">
        <v>0.11676091700792313</v>
      </c>
      <c r="DP88">
        <v>2.2324500605463982E-2</v>
      </c>
    </row>
    <row r="89" spans="1:120" ht="15">
      <c r="A89">
        <v>2000</v>
      </c>
      <c r="B89">
        <v>0.32747814059257507</v>
      </c>
      <c r="C89">
        <v>5.2167605608701706E-2</v>
      </c>
      <c r="D89">
        <v>1.0566017590463161E-2</v>
      </c>
      <c r="E89">
        <v>7.9250745475292206E-2</v>
      </c>
      <c r="F89">
        <v>0.13884039223194122</v>
      </c>
      <c r="G89">
        <v>4.2657066136598587E-2</v>
      </c>
      <c r="H89">
        <v>3.9973855018615723E-3</v>
      </c>
      <c r="I89">
        <v>0.29269814491271973</v>
      </c>
      <c r="J89">
        <v>5.3874969482421875E-2</v>
      </c>
      <c r="K89">
        <v>1.1501345783472061E-2</v>
      </c>
      <c r="L89">
        <v>0.10588810592889786</v>
      </c>
      <c r="M89">
        <v>9.7029119729995728E-2</v>
      </c>
      <c r="N89">
        <v>2.4219652637839317E-2</v>
      </c>
      <c r="O89">
        <v>1.8635259766597301E-4</v>
      </c>
      <c r="P89">
        <v>0.2555679976940155</v>
      </c>
      <c r="Q89">
        <v>5.0541859120130539E-2</v>
      </c>
      <c r="R89">
        <v>1.2092278338968754E-2</v>
      </c>
      <c r="S89">
        <v>0.11154967546463013</v>
      </c>
      <c r="T89">
        <v>7.1259923279285431E-2</v>
      </c>
      <c r="U89">
        <v>1.0116362012922764E-2</v>
      </c>
      <c r="V89">
        <v>1.3227984709374141E-5</v>
      </c>
      <c r="W89">
        <v>0.30577370524406433</v>
      </c>
      <c r="X89">
        <v>5.5048741400241852E-2</v>
      </c>
      <c r="Y89">
        <v>1.1293246410787106E-2</v>
      </c>
      <c r="Z89">
        <v>0.10389436036348343</v>
      </c>
      <c r="AA89">
        <v>0.10610385984182358</v>
      </c>
      <c r="AB89">
        <v>2.9186192899942398E-2</v>
      </c>
      <c r="AC89">
        <v>2.4731922894716263E-4</v>
      </c>
      <c r="AD89">
        <v>0.37195387482643127</v>
      </c>
      <c r="AE89">
        <v>4.9984272569417953E-2</v>
      </c>
      <c r="AF89">
        <v>9.3699432909488678E-3</v>
      </c>
      <c r="AG89">
        <v>4.5187573879957199E-2</v>
      </c>
      <c r="AH89">
        <v>0.19230754673480988</v>
      </c>
      <c r="AI89">
        <v>6.6234350204467773E-2</v>
      </c>
      <c r="AJ89">
        <v>8.8708354160189629E-3</v>
      </c>
      <c r="AK89">
        <v>0.38254204392433167</v>
      </c>
      <c r="AL89">
        <v>4.8853345215320587E-2</v>
      </c>
      <c r="AM89">
        <v>8.4445523098111153E-3</v>
      </c>
      <c r="AN89">
        <v>3.3474862575531006E-2</v>
      </c>
      <c r="AO89">
        <v>0.2068202793598175</v>
      </c>
      <c r="AP89">
        <v>7.373732328414917E-2</v>
      </c>
      <c r="AQ89">
        <v>1.1212547309696674E-2</v>
      </c>
      <c r="AR89">
        <v>0.41435092687606812</v>
      </c>
      <c r="AS89">
        <v>4.7691468149423599E-2</v>
      </c>
      <c r="AT89">
        <v>6.1335316859185696E-3</v>
      </c>
      <c r="AU89">
        <v>1.9199080765247345E-2</v>
      </c>
      <c r="AV89">
        <v>0.23698887228965759</v>
      </c>
      <c r="AW89">
        <v>8.799174427986145E-2</v>
      </c>
      <c r="AX89">
        <v>1.6347836703062057E-2</v>
      </c>
      <c r="AY89">
        <v>0.43087500333786011</v>
      </c>
      <c r="AZ89">
        <v>4.7805778682231903E-2</v>
      </c>
      <c r="BA89">
        <v>5.2472325041890144E-3</v>
      </c>
      <c r="BB89">
        <v>1.650141179561615E-2</v>
      </c>
      <c r="BC89">
        <v>0.2503068745136261</v>
      </c>
      <c r="BD89">
        <v>9.3358740210533142E-2</v>
      </c>
      <c r="BE89">
        <v>1.7657013610005379E-2</v>
      </c>
      <c r="BF89">
        <v>0.46757081151008606</v>
      </c>
      <c r="BG89">
        <v>4.8615135252475739E-2</v>
      </c>
      <c r="BH89">
        <v>3.8260521832853556E-3</v>
      </c>
      <c r="BI89">
        <v>1.3558007776737213E-2</v>
      </c>
      <c r="BJ89">
        <v>0.27763432264328003</v>
      </c>
      <c r="BK89">
        <v>0.10489067435264587</v>
      </c>
      <c r="BL89">
        <v>1.9050348550081253E-2</v>
      </c>
      <c r="BM89">
        <v>0.48999491333961487</v>
      </c>
      <c r="BN89">
        <v>4.9035925418138504E-2</v>
      </c>
      <c r="BO89">
        <v>2.4823753628879786E-3</v>
      </c>
      <c r="BP89">
        <v>1.1755559593439102E-2</v>
      </c>
      <c r="BQ89">
        <v>0.28778311610221863</v>
      </c>
      <c r="BR89">
        <v>0.11896111071109772</v>
      </c>
      <c r="BS89">
        <v>1.9976835697889328E-2</v>
      </c>
      <c r="BT89">
        <v>0.49270617961883545</v>
      </c>
      <c r="BU89">
        <v>4.9279414117336273E-2</v>
      </c>
      <c r="BV89">
        <v>1.8673867452889681E-3</v>
      </c>
      <c r="BW89">
        <v>1.0391666553914547E-2</v>
      </c>
      <c r="BX89">
        <v>0.27910321950912476</v>
      </c>
      <c r="BY89">
        <v>0.13071152567863464</v>
      </c>
      <c r="BZ89">
        <v>2.1352963522076607E-2</v>
      </c>
      <c r="CA89">
        <v>0.33840501308441162</v>
      </c>
      <c r="CB89">
        <v>5.3567644208669662E-2</v>
      </c>
      <c r="CC89">
        <v>1.2302066199481487E-2</v>
      </c>
      <c r="CD89">
        <v>8.2299582660198212E-2</v>
      </c>
      <c r="CE89">
        <v>0.14632365107536316</v>
      </c>
      <c r="CF89">
        <v>4.2461011558771133E-2</v>
      </c>
      <c r="CG89">
        <v>1.451068208552897E-3</v>
      </c>
      <c r="CH89">
        <v>0.34403344988822937</v>
      </c>
      <c r="CI89">
        <v>5.0259940326213837E-2</v>
      </c>
      <c r="CJ89">
        <v>1.1242327280342579E-2</v>
      </c>
      <c r="CK89">
        <v>5.0757449120283127E-2</v>
      </c>
      <c r="CL89">
        <v>0.17029747366905212</v>
      </c>
      <c r="CM89">
        <v>5.6480597704648972E-2</v>
      </c>
      <c r="CN89">
        <v>4.995646420866251E-3</v>
      </c>
      <c r="CO89">
        <v>0.35746431350708008</v>
      </c>
      <c r="CP89">
        <v>4.729793593287468E-2</v>
      </c>
      <c r="CQ89">
        <v>9.1847535222768784E-3</v>
      </c>
      <c r="CR89">
        <v>2.8486229479312897E-2</v>
      </c>
      <c r="CS89">
        <v>0.1911395788192749</v>
      </c>
      <c r="CT89">
        <v>6.9515019655227661E-2</v>
      </c>
      <c r="CU89">
        <v>1.1840794235467911E-2</v>
      </c>
      <c r="CV89">
        <v>0.38480493426322937</v>
      </c>
      <c r="CW89">
        <v>4.6789664775133133E-2</v>
      </c>
      <c r="CX89">
        <v>7.0314640179276466E-3</v>
      </c>
      <c r="CY89">
        <v>2.0196730270981789E-2</v>
      </c>
      <c r="CZ89">
        <v>0.21599845588207245</v>
      </c>
      <c r="DA89">
        <v>7.888089120388031E-2</v>
      </c>
      <c r="DB89">
        <v>1.5907742083072662E-2</v>
      </c>
      <c r="DC89">
        <v>0.45129400491714478</v>
      </c>
      <c r="DD89">
        <v>4.8309698700904846E-2</v>
      </c>
      <c r="DE89">
        <v>4.8013781197369099E-3</v>
      </c>
      <c r="DF89">
        <v>1.4866338111460209E-2</v>
      </c>
      <c r="DG89">
        <v>0.27026766538619995</v>
      </c>
      <c r="DH89">
        <v>9.4677463173866272E-2</v>
      </c>
      <c r="DI89">
        <v>1.8377846106886864E-2</v>
      </c>
      <c r="DJ89">
        <v>0.48846518993377686</v>
      </c>
      <c r="DK89">
        <v>4.8898544162511826E-2</v>
      </c>
      <c r="DL89">
        <v>2.829359145835042E-3</v>
      </c>
      <c r="DM89">
        <v>1.2525085359811783E-2</v>
      </c>
      <c r="DN89">
        <v>0.29268041253089905</v>
      </c>
      <c r="DO89">
        <v>0.11233138293027878</v>
      </c>
      <c r="DP89">
        <v>1.9200406968593597E-2</v>
      </c>
    </row>
    <row r="90" spans="1:120" ht="15">
      <c r="A90">
        <v>2001</v>
      </c>
      <c r="B90">
        <v>0.3142295777797699</v>
      </c>
      <c r="C90">
        <v>5.0623878836631775E-2</v>
      </c>
      <c r="D90">
        <v>1.0845640674233437E-2</v>
      </c>
      <c r="E90">
        <v>7.9839594662189484E-2</v>
      </c>
      <c r="F90">
        <v>0.13494983315467834</v>
      </c>
      <c r="G90">
        <v>3.4083187580108643E-2</v>
      </c>
      <c r="H90">
        <v>3.887443570420146E-3</v>
      </c>
      <c r="I90">
        <v>0.2872336208820343</v>
      </c>
      <c r="J90">
        <v>5.2303653210401535E-2</v>
      </c>
      <c r="K90">
        <v>1.1651218868792057E-2</v>
      </c>
      <c r="L90">
        <v>0.1047336757183075</v>
      </c>
      <c r="M90">
        <v>9.8904207348823547E-2</v>
      </c>
      <c r="N90">
        <v>1.9458837807178497E-2</v>
      </c>
      <c r="O90">
        <v>1.8204230582341552E-4</v>
      </c>
      <c r="P90">
        <v>0.2508435845375061</v>
      </c>
      <c r="Q90">
        <v>4.9002807587385178E-2</v>
      </c>
      <c r="R90">
        <v>1.2424561195075512E-2</v>
      </c>
      <c r="S90">
        <v>0.11043604463338852</v>
      </c>
      <c r="T90">
        <v>7.1795433759689331E-2</v>
      </c>
      <c r="U90">
        <v>7.1714967489242554E-3</v>
      </c>
      <c r="V90">
        <v>1.3238824067229871E-5</v>
      </c>
      <c r="W90">
        <v>0.30010825395584106</v>
      </c>
      <c r="X90">
        <v>5.3471479564905167E-2</v>
      </c>
      <c r="Y90">
        <v>1.1377613991498947E-2</v>
      </c>
      <c r="Z90">
        <v>0.10271620005369186</v>
      </c>
      <c r="AA90">
        <v>0.10849516838788986</v>
      </c>
      <c r="AB90">
        <v>2.3806041106581688E-2</v>
      </c>
      <c r="AC90">
        <v>2.4176420993171632E-4</v>
      </c>
      <c r="AD90">
        <v>0.35030761361122131</v>
      </c>
      <c r="AE90">
        <v>4.8378989100456238E-2</v>
      </c>
      <c r="AF90">
        <v>9.7690466791391373E-3</v>
      </c>
      <c r="AG90">
        <v>4.65705506503582E-2</v>
      </c>
      <c r="AH90">
        <v>0.18312206864356995</v>
      </c>
      <c r="AI90">
        <v>5.3627528250217438E-2</v>
      </c>
      <c r="AJ90">
        <v>8.8394312188029289E-3</v>
      </c>
      <c r="AK90">
        <v>0.35675042867660522</v>
      </c>
      <c r="AL90">
        <v>4.7184843569993973E-2</v>
      </c>
      <c r="AM90">
        <v>8.876606822013855E-3</v>
      </c>
      <c r="AN90">
        <v>3.4543383866548538E-2</v>
      </c>
      <c r="AO90">
        <v>0.19479049742221832</v>
      </c>
      <c r="AP90">
        <v>6.005394458770752E-2</v>
      </c>
      <c r="AQ90">
        <v>1.1301160790026188E-2</v>
      </c>
      <c r="AR90">
        <v>0.3780997097492218</v>
      </c>
      <c r="AS90">
        <v>4.5848395675420761E-2</v>
      </c>
      <c r="AT90">
        <v>6.6639059223234653E-3</v>
      </c>
      <c r="AU90">
        <v>1.9057437777519226E-2</v>
      </c>
      <c r="AV90">
        <v>0.21708953380584717</v>
      </c>
      <c r="AW90">
        <v>7.2742156684398651E-2</v>
      </c>
      <c r="AX90">
        <v>1.6698278486728668E-2</v>
      </c>
      <c r="AY90">
        <v>0.39033490419387817</v>
      </c>
      <c r="AZ90">
        <v>4.5812554657459259E-2</v>
      </c>
      <c r="BA90">
        <v>5.886981263756752E-3</v>
      </c>
      <c r="BB90">
        <v>1.5787195414304733E-2</v>
      </c>
      <c r="BC90">
        <v>0.22627028822898865</v>
      </c>
      <c r="BD90">
        <v>7.8269168734550476E-2</v>
      </c>
      <c r="BE90">
        <v>1.8308710306882858E-2</v>
      </c>
      <c r="BF90">
        <v>0.41392633318901062</v>
      </c>
      <c r="BG90">
        <v>4.6151906251907349E-2</v>
      </c>
      <c r="BH90">
        <v>4.6653854660689831E-3</v>
      </c>
      <c r="BI90">
        <v>1.1723903007805347E-2</v>
      </c>
      <c r="BJ90">
        <v>0.24031862616539001</v>
      </c>
      <c r="BK90">
        <v>9.0730577707290649E-2</v>
      </c>
      <c r="BL90">
        <v>2.0335935056209564E-2</v>
      </c>
      <c r="BM90">
        <v>0.4313492476940155</v>
      </c>
      <c r="BN90">
        <v>4.6476669609546661E-2</v>
      </c>
      <c r="BO90">
        <v>3.5209674388170242E-3</v>
      </c>
      <c r="BP90">
        <v>9.1194259002804756E-3</v>
      </c>
      <c r="BQ90">
        <v>0.242070272564888</v>
      </c>
      <c r="BR90">
        <v>0.10771314799785614</v>
      </c>
      <c r="BS90">
        <v>2.2448761388659477E-2</v>
      </c>
      <c r="BT90">
        <v>0.42296004295349121</v>
      </c>
      <c r="BU90">
        <v>4.5945361256599426E-2</v>
      </c>
      <c r="BV90">
        <v>2.8488850221037865E-3</v>
      </c>
      <c r="BW90">
        <v>6.8955440074205399E-3</v>
      </c>
      <c r="BX90">
        <v>0.21938511729240417</v>
      </c>
      <c r="BY90">
        <v>0.12286684662103653</v>
      </c>
      <c r="BZ90">
        <v>2.5018276646733284E-2</v>
      </c>
      <c r="CA90">
        <v>0.33077183365821838</v>
      </c>
      <c r="CB90">
        <v>5.1999852061271667E-2</v>
      </c>
      <c r="CC90">
        <v>1.2475084513425827E-2</v>
      </c>
      <c r="CD90">
        <v>8.3039082586765289E-2</v>
      </c>
      <c r="CE90">
        <v>0.14774130284786224</v>
      </c>
      <c r="CF90">
        <v>3.4141473472118378E-2</v>
      </c>
      <c r="CG90">
        <v>1.3750259531661868E-3</v>
      </c>
      <c r="CH90">
        <v>0.33203330636024475</v>
      </c>
      <c r="CI90">
        <v>4.8732120543718338E-2</v>
      </c>
      <c r="CJ90">
        <v>1.1438365094363689E-2</v>
      </c>
      <c r="CK90">
        <v>5.247226357460022E-2</v>
      </c>
      <c r="CL90">
        <v>0.16897375881671906</v>
      </c>
      <c r="CM90">
        <v>4.5364152640104294E-2</v>
      </c>
      <c r="CN90">
        <v>5.0526405684649944E-3</v>
      </c>
      <c r="CO90">
        <v>0.33754828572273254</v>
      </c>
      <c r="CP90">
        <v>4.5967187732458115E-2</v>
      </c>
      <c r="CQ90">
        <v>9.2388875782489777E-3</v>
      </c>
      <c r="CR90">
        <v>2.9896087944507599E-2</v>
      </c>
      <c r="CS90">
        <v>0.18666151165962219</v>
      </c>
      <c r="CT90">
        <v>5.4423827677965164E-2</v>
      </c>
      <c r="CU90">
        <v>1.1360779404640198E-2</v>
      </c>
      <c r="CV90">
        <v>0.36173593997955322</v>
      </c>
      <c r="CW90">
        <v>4.5401174575090408E-2</v>
      </c>
      <c r="CX90">
        <v>7.3678730987012386E-3</v>
      </c>
      <c r="CY90">
        <v>2.0712962374091148E-2</v>
      </c>
      <c r="CZ90">
        <v>0.20924004912376404</v>
      </c>
      <c r="DA90">
        <v>6.3162699341773987E-2</v>
      </c>
      <c r="DB90">
        <v>1.5851186588406563E-2</v>
      </c>
      <c r="DC90">
        <v>0.40156263113021851</v>
      </c>
      <c r="DD90">
        <v>4.5921444892883301E-2</v>
      </c>
      <c r="DE90">
        <v>5.4774903692305088E-3</v>
      </c>
      <c r="DF90">
        <v>1.3572098687291145E-2</v>
      </c>
      <c r="DG90">
        <v>0.23907560110092163</v>
      </c>
      <c r="DH90">
        <v>7.8679352998733521E-2</v>
      </c>
      <c r="DI90">
        <v>1.8836626783013344E-2</v>
      </c>
      <c r="DJ90">
        <v>0.43658196926116943</v>
      </c>
      <c r="DK90">
        <v>4.6808071434497833E-2</v>
      </c>
      <c r="DL90">
        <v>3.9401748217642307E-3</v>
      </c>
      <c r="DM90">
        <v>1.0506558232009411E-2</v>
      </c>
      <c r="DN90">
        <v>0.2562200129032135</v>
      </c>
      <c r="DO90">
        <v>9.8261125385761261E-2</v>
      </c>
      <c r="DP90">
        <v>2.0846040919423103E-2</v>
      </c>
    </row>
    <row r="91" spans="1:120" ht="15">
      <c r="A91">
        <v>2002</v>
      </c>
      <c r="B91">
        <v>0.29243791103363037</v>
      </c>
      <c r="C91">
        <v>5.0903506577014923E-2</v>
      </c>
      <c r="D91">
        <v>1.1075195856392384E-2</v>
      </c>
      <c r="E91">
        <v>7.9645916819572449E-2</v>
      </c>
      <c r="F91">
        <v>0.11177999526262283</v>
      </c>
      <c r="G91">
        <v>3.5578403621912003E-2</v>
      </c>
      <c r="H91">
        <v>3.4550025593489408E-3</v>
      </c>
      <c r="I91">
        <v>0.2712358832359314</v>
      </c>
      <c r="J91">
        <v>5.2890792489051819E-2</v>
      </c>
      <c r="K91">
        <v>1.1793010868132114E-2</v>
      </c>
      <c r="L91">
        <v>0.10422931611537933</v>
      </c>
      <c r="M91">
        <v>8.2102216780185699E-2</v>
      </c>
      <c r="N91">
        <v>2.007865346968174E-2</v>
      </c>
      <c r="O91">
        <v>1.4190956426318735E-4</v>
      </c>
      <c r="P91">
        <v>0.23837165534496307</v>
      </c>
      <c r="Q91">
        <v>4.9208182841539383E-2</v>
      </c>
      <c r="R91">
        <v>1.2392140924930573E-2</v>
      </c>
      <c r="S91">
        <v>0.10934048146009445</v>
      </c>
      <c r="T91">
        <v>6.1057638376951218E-2</v>
      </c>
      <c r="U91">
        <v>6.3650766387581825E-3</v>
      </c>
      <c r="V91">
        <v>8.1453908933326602E-6</v>
      </c>
      <c r="W91">
        <v>0.28270912170410156</v>
      </c>
      <c r="X91">
        <v>5.4176423698663712E-2</v>
      </c>
      <c r="Y91">
        <v>1.1583847925066948E-2</v>
      </c>
      <c r="Z91">
        <v>0.10244496166706085</v>
      </c>
      <c r="AA91">
        <v>8.9449077844619751E-2</v>
      </c>
      <c r="AB91">
        <v>2.4866191670298576E-2</v>
      </c>
      <c r="AC91">
        <v>1.8860788259189576E-4</v>
      </c>
      <c r="AD91">
        <v>0.32086271047592163</v>
      </c>
      <c r="AE91">
        <v>4.8239227384328842E-2</v>
      </c>
      <c r="AF91">
        <v>1.0112847201526165E-2</v>
      </c>
      <c r="AG91">
        <v>4.6687822788953781E-2</v>
      </c>
      <c r="AH91">
        <v>0.15156793594360352</v>
      </c>
      <c r="AI91">
        <v>5.6358378380537033E-2</v>
      </c>
      <c r="AJ91">
        <v>7.89675023406744E-3</v>
      </c>
      <c r="AK91">
        <v>0.3230476975440979</v>
      </c>
      <c r="AL91">
        <v>4.6764884144067764E-2</v>
      </c>
      <c r="AM91">
        <v>9.2059271410107613E-3</v>
      </c>
      <c r="AN91">
        <v>3.4326862543821335E-2</v>
      </c>
      <c r="AO91">
        <v>0.15938933193683624</v>
      </c>
      <c r="AP91">
        <v>6.3209488987922668E-2</v>
      </c>
      <c r="AQ91">
        <v>1.0151567868888378E-2</v>
      </c>
      <c r="AR91">
        <v>0.33687496185302734</v>
      </c>
      <c r="AS91">
        <v>4.5260269194841385E-2</v>
      </c>
      <c r="AT91">
        <v>6.8890638649463654E-3</v>
      </c>
      <c r="AU91">
        <v>1.8194720149040222E-2</v>
      </c>
      <c r="AV91">
        <v>0.17492833733558655</v>
      </c>
      <c r="AW91">
        <v>7.6260983943939209E-2</v>
      </c>
      <c r="AX91">
        <v>1.5341603197157383E-2</v>
      </c>
      <c r="AY91">
        <v>0.34385186433792114</v>
      </c>
      <c r="AZ91">
        <v>4.5118212699890137E-2</v>
      </c>
      <c r="BA91">
        <v>6.0384036041796207E-3</v>
      </c>
      <c r="BB91">
        <v>1.4733156189322472E-2</v>
      </c>
      <c r="BC91">
        <v>0.17940691113471985</v>
      </c>
      <c r="BD91">
        <v>8.1660740077495575E-2</v>
      </c>
      <c r="BE91">
        <v>1.6894426196813583E-2</v>
      </c>
      <c r="BF91">
        <v>0.36051735281944275</v>
      </c>
      <c r="BG91">
        <v>4.5489519834518433E-2</v>
      </c>
      <c r="BH91">
        <v>4.7334479168057442E-3</v>
      </c>
      <c r="BI91">
        <v>1.0199493728578091E-2</v>
      </c>
      <c r="BJ91">
        <v>0.18795318901538849</v>
      </c>
      <c r="BK91">
        <v>9.3246899545192719E-2</v>
      </c>
      <c r="BL91">
        <v>1.8894810229539871E-2</v>
      </c>
      <c r="BM91">
        <v>0.37168523669242859</v>
      </c>
      <c r="BN91">
        <v>4.5904874801635742E-2</v>
      </c>
      <c r="BO91">
        <v>3.3546644262969494E-3</v>
      </c>
      <c r="BP91">
        <v>6.9432905875146389E-3</v>
      </c>
      <c r="BQ91">
        <v>0.18391087651252747</v>
      </c>
      <c r="BR91">
        <v>0.10994014143943787</v>
      </c>
      <c r="BS91">
        <v>2.163139171898365E-2</v>
      </c>
      <c r="BT91">
        <v>0.36454036831855774</v>
      </c>
      <c r="BU91">
        <v>4.5536193996667862E-2</v>
      </c>
      <c r="BV91">
        <v>2.5439506862312555E-3</v>
      </c>
      <c r="BW91">
        <v>4.1962992399930954E-3</v>
      </c>
      <c r="BX91">
        <v>0.16169930994510651</v>
      </c>
      <c r="BY91">
        <v>0.12617579102516174</v>
      </c>
      <c r="BZ91">
        <v>2.4388810619711876E-2</v>
      </c>
      <c r="CA91">
        <v>0.31428787112236023</v>
      </c>
      <c r="CB91">
        <v>5.2675627171993256E-2</v>
      </c>
      <c r="CC91">
        <v>1.2841830961406231E-2</v>
      </c>
      <c r="CD91">
        <v>8.3882793784141541E-2</v>
      </c>
      <c r="CE91">
        <v>0.1280328631401062</v>
      </c>
      <c r="CF91">
        <v>3.5742912441492081E-2</v>
      </c>
      <c r="CG91">
        <v>1.1118531692773104E-3</v>
      </c>
      <c r="CH91">
        <v>0.30733427405357361</v>
      </c>
      <c r="CI91">
        <v>4.8474740236997604E-2</v>
      </c>
      <c r="CJ91">
        <v>1.1838830076158047E-2</v>
      </c>
      <c r="CK91">
        <v>5.2659567445516586E-2</v>
      </c>
      <c r="CL91">
        <v>0.1417306661605835</v>
      </c>
      <c r="CM91">
        <v>4.8377662897109985E-2</v>
      </c>
      <c r="CN91">
        <v>4.2535667307674885E-3</v>
      </c>
      <c r="CO91">
        <v>0.31443002820014954</v>
      </c>
      <c r="CP91">
        <v>4.57172691822052E-2</v>
      </c>
      <c r="CQ91">
        <v>9.6256714314222336E-3</v>
      </c>
      <c r="CR91">
        <v>2.933070994913578E-2</v>
      </c>
      <c r="CS91">
        <v>0.16052053868770599</v>
      </c>
      <c r="CT91">
        <v>5.8889731764793396E-2</v>
      </c>
      <c r="CU91">
        <v>1.0346111841499805E-2</v>
      </c>
      <c r="CV91">
        <v>0.32402411103248596</v>
      </c>
      <c r="CW91">
        <v>4.4676452875137329E-2</v>
      </c>
      <c r="CX91">
        <v>7.5909742154181004E-3</v>
      </c>
      <c r="CY91">
        <v>2.0127078518271446E-2</v>
      </c>
      <c r="CZ91">
        <v>0.16923899948596954</v>
      </c>
      <c r="DA91">
        <v>6.7876122891902924E-2</v>
      </c>
      <c r="DB91">
        <v>1.4514469541609287E-2</v>
      </c>
      <c r="DC91">
        <v>0.35258388519287109</v>
      </c>
      <c r="DD91">
        <v>4.5194458216428757E-2</v>
      </c>
      <c r="DE91">
        <v>5.712912417948246E-3</v>
      </c>
      <c r="DF91">
        <v>1.2512646615505219E-2</v>
      </c>
      <c r="DG91">
        <v>0.19082476198673248</v>
      </c>
      <c r="DH91">
        <v>8.1388302147388458E-2</v>
      </c>
      <c r="DI91">
        <v>1.6950787976384163E-2</v>
      </c>
      <c r="DJ91">
        <v>0.37631058692932129</v>
      </c>
      <c r="DK91">
        <v>4.6143542975187302E-2</v>
      </c>
      <c r="DL91">
        <v>3.8794917054474354E-3</v>
      </c>
      <c r="DM91">
        <v>8.7215956300497055E-3</v>
      </c>
      <c r="DN91">
        <v>0.19828985631465912</v>
      </c>
      <c r="DO91">
        <v>9.942975640296936E-2</v>
      </c>
      <c r="DP91">
        <v>1.9846336916089058E-2</v>
      </c>
    </row>
    <row r="92" spans="1:120" ht="15">
      <c r="A92">
        <v>2003</v>
      </c>
      <c r="B92">
        <v>0.28582227230072021</v>
      </c>
      <c r="C92">
        <v>5.1190808415412903E-2</v>
      </c>
      <c r="D92">
        <v>1.1112126521766186E-2</v>
      </c>
      <c r="E92">
        <v>7.9001538455486298E-2</v>
      </c>
      <c r="F92">
        <v>0.10192536562681198</v>
      </c>
      <c r="G92">
        <v>3.9754237979650497E-2</v>
      </c>
      <c r="H92">
        <v>2.8388642240315676E-3</v>
      </c>
      <c r="I92">
        <v>0.26555335521697998</v>
      </c>
      <c r="J92">
        <v>5.3239036351442337E-2</v>
      </c>
      <c r="K92">
        <v>1.1669249273836613E-2</v>
      </c>
      <c r="L92">
        <v>0.10317814350128174</v>
      </c>
      <c r="M92">
        <v>7.4613556265830994E-2</v>
      </c>
      <c r="N92">
        <v>2.2737378254532814E-2</v>
      </c>
      <c r="O92">
        <v>1.1718169844243675E-4</v>
      </c>
      <c r="P92">
        <v>0.23447577655315399</v>
      </c>
      <c r="Q92">
        <v>4.957188293337822E-2</v>
      </c>
      <c r="R92">
        <v>1.2179977260529995E-2</v>
      </c>
      <c r="S92">
        <v>0.10885671526193619</v>
      </c>
      <c r="T92">
        <v>5.7022012770175934E-2</v>
      </c>
      <c r="U92">
        <v>6.8377703428268433E-3</v>
      </c>
      <c r="V92">
        <v>7.9213759818230756E-6</v>
      </c>
      <c r="W92">
        <v>0.27613669633865356</v>
      </c>
      <c r="X92">
        <v>5.4487869143486023E-2</v>
      </c>
      <c r="Y92">
        <v>1.1495323851704597E-2</v>
      </c>
      <c r="Z92">
        <v>0.10124433040618896</v>
      </c>
      <c r="AA92">
        <v>8.0604270100593567E-2</v>
      </c>
      <c r="AB92">
        <v>2.8151912614703178E-2</v>
      </c>
      <c r="AC92">
        <v>1.5438978152815253E-4</v>
      </c>
      <c r="AD92">
        <v>0.31283679604530334</v>
      </c>
      <c r="AE92">
        <v>4.8460915684700012E-2</v>
      </c>
      <c r="AF92">
        <v>1.0369588620960712E-2</v>
      </c>
      <c r="AG92">
        <v>4.6778809279203415E-2</v>
      </c>
      <c r="AH92">
        <v>0.1383267343044281</v>
      </c>
      <c r="AI92">
        <v>6.2434423714876175E-2</v>
      </c>
      <c r="AJ92">
        <v>6.4663402736186981E-3</v>
      </c>
      <c r="AK92">
        <v>0.31535157561302185</v>
      </c>
      <c r="AL92">
        <v>4.6851728111505508E-2</v>
      </c>
      <c r="AM92">
        <v>9.4361938536167145E-3</v>
      </c>
      <c r="AN92">
        <v>3.432638943195343E-2</v>
      </c>
      <c r="AO92">
        <v>0.14619916677474976</v>
      </c>
      <c r="AP92">
        <v>7.0206634700298309E-2</v>
      </c>
      <c r="AQ92">
        <v>8.3315009251236916E-3</v>
      </c>
      <c r="AR92">
        <v>0.3282139003276825</v>
      </c>
      <c r="AS92">
        <v>4.5293301343917847E-2</v>
      </c>
      <c r="AT92">
        <v>6.9717038422822952E-3</v>
      </c>
      <c r="AU92">
        <v>1.8256047740578651E-2</v>
      </c>
      <c r="AV92">
        <v>0.16073958575725555</v>
      </c>
      <c r="AW92">
        <v>8.4344677627086639E-2</v>
      </c>
      <c r="AX92">
        <v>1.2608605436980724E-2</v>
      </c>
      <c r="AY92">
        <v>0.33569067716598511</v>
      </c>
      <c r="AZ92">
        <v>4.5207742601633072E-2</v>
      </c>
      <c r="BA92">
        <v>6.1636720784008503E-3</v>
      </c>
      <c r="BB92">
        <v>1.4707382768392563E-2</v>
      </c>
      <c r="BC92">
        <v>0.16581052541732788</v>
      </c>
      <c r="BD92">
        <v>8.9959487318992615E-2</v>
      </c>
      <c r="BE92">
        <v>1.3841877691447735E-2</v>
      </c>
      <c r="BF92">
        <v>0.34995570778846741</v>
      </c>
      <c r="BG92">
        <v>4.5416634529829025E-2</v>
      </c>
      <c r="BH92">
        <v>4.6277395449578762E-3</v>
      </c>
      <c r="BI92">
        <v>9.9077364429831505E-3</v>
      </c>
      <c r="BJ92">
        <v>0.17207986116409302</v>
      </c>
      <c r="BK92">
        <v>0.10259167104959488</v>
      </c>
      <c r="BL92">
        <v>1.5332084149122238E-2</v>
      </c>
      <c r="BM92">
        <v>0.36151903867721558</v>
      </c>
      <c r="BN92">
        <v>4.5748371630907059E-2</v>
      </c>
      <c r="BO92">
        <v>3.1193250324577093E-3</v>
      </c>
      <c r="BP92">
        <v>6.736051756888628E-3</v>
      </c>
      <c r="BQ92">
        <v>0.16885633766651154</v>
      </c>
      <c r="BR92">
        <v>0.11950215697288513</v>
      </c>
      <c r="BS92">
        <v>1.7556803300976753E-2</v>
      </c>
      <c r="BT92">
        <v>0.35904514789581299</v>
      </c>
      <c r="BU92">
        <v>4.5369323343038559E-2</v>
      </c>
      <c r="BV92">
        <v>2.1220659837126732E-3</v>
      </c>
      <c r="BW92">
        <v>4.196294117718935E-3</v>
      </c>
      <c r="BX92">
        <v>0.15221543610095978</v>
      </c>
      <c r="BY92">
        <v>0.13564889132976532</v>
      </c>
      <c r="BZ92">
        <v>1.9493119791150093E-2</v>
      </c>
      <c r="CA92">
        <v>0.30529582500457764</v>
      </c>
      <c r="CB92">
        <v>5.328625813126564E-2</v>
      </c>
      <c r="CC92">
        <v>1.3168487697839737E-2</v>
      </c>
      <c r="CD92">
        <v>8.4118939936161041E-2</v>
      </c>
      <c r="CE92">
        <v>0.11472024768590927</v>
      </c>
      <c r="CF92">
        <v>3.9128478616476059E-2</v>
      </c>
      <c r="CG92">
        <v>8.7342411279678345E-4</v>
      </c>
      <c r="CH92">
        <v>0.30054387450218201</v>
      </c>
      <c r="CI92">
        <v>4.8645861446857452E-2</v>
      </c>
      <c r="CJ92">
        <v>1.2273427098989487E-2</v>
      </c>
      <c r="CK92">
        <v>5.2827294915914536E-2</v>
      </c>
      <c r="CL92">
        <v>0.12945957481861115</v>
      </c>
      <c r="CM92">
        <v>5.3930282592773438E-2</v>
      </c>
      <c r="CN92">
        <v>3.4075048752129078E-3</v>
      </c>
      <c r="CO92">
        <v>0.30357787013053894</v>
      </c>
      <c r="CP92">
        <v>4.557521641254425E-2</v>
      </c>
      <c r="CQ92">
        <v>9.6341744065284729E-3</v>
      </c>
      <c r="CR92">
        <v>2.9948925599455833E-2</v>
      </c>
      <c r="CS92">
        <v>0.14403077960014343</v>
      </c>
      <c r="CT92">
        <v>6.5843820571899414E-2</v>
      </c>
      <c r="CU92">
        <v>8.5449656471610069E-3</v>
      </c>
      <c r="CV92">
        <v>0.31838464736938477</v>
      </c>
      <c r="CW92">
        <v>4.4954314827919006E-2</v>
      </c>
      <c r="CX92">
        <v>8.0270329490303993E-3</v>
      </c>
      <c r="CY92">
        <v>2.0530214533209801E-2</v>
      </c>
      <c r="CZ92">
        <v>0.15820470452308655</v>
      </c>
      <c r="DA92">
        <v>7.4634388089179993E-2</v>
      </c>
      <c r="DB92">
        <v>1.2033989652991295E-2</v>
      </c>
      <c r="DC92">
        <v>0.34136858582496643</v>
      </c>
      <c r="DD92">
        <v>4.5170281082391739E-2</v>
      </c>
      <c r="DE92">
        <v>5.7479161769151688E-3</v>
      </c>
      <c r="DF92">
        <v>1.2263086624443531E-2</v>
      </c>
      <c r="DG92">
        <v>0.17447370290756226</v>
      </c>
      <c r="DH92">
        <v>9.0033635497093201E-2</v>
      </c>
      <c r="DI92">
        <v>1.3679967261850834E-2</v>
      </c>
      <c r="DJ92">
        <v>0.3631841242313385</v>
      </c>
      <c r="DK92">
        <v>4.6003490686416626E-2</v>
      </c>
      <c r="DL92">
        <v>3.790528979152441E-3</v>
      </c>
      <c r="DM92">
        <v>8.4454333409667015E-3</v>
      </c>
      <c r="DN92">
        <v>0.18005646765232086</v>
      </c>
      <c r="DO92">
        <v>0.10863461345434189</v>
      </c>
      <c r="DP92">
        <v>1.6253568232059479E-2</v>
      </c>
    </row>
    <row r="93" spans="1:120" ht="15">
      <c r="A93">
        <v>2004</v>
      </c>
      <c r="B93">
        <v>0.28766170144081116</v>
      </c>
      <c r="C93">
        <v>5.0845887511968613E-2</v>
      </c>
      <c r="D93">
        <v>1.0977550409734249E-2</v>
      </c>
      <c r="E93">
        <v>7.867402583360672E-2</v>
      </c>
      <c r="F93">
        <v>9.9680334329605103E-2</v>
      </c>
      <c r="G93">
        <v>4.4612310826778412E-2</v>
      </c>
      <c r="H93">
        <v>2.8748468030244112E-3</v>
      </c>
      <c r="I93">
        <v>0.26461836695671082</v>
      </c>
      <c r="J93">
        <v>5.3009521216154099E-2</v>
      </c>
      <c r="K93">
        <v>1.1739657260477543E-2</v>
      </c>
      <c r="L93">
        <v>0.10482120513916016</v>
      </c>
      <c r="M93">
        <v>6.9958895444869995E-2</v>
      </c>
      <c r="N93">
        <v>2.4989264085888863E-2</v>
      </c>
      <c r="O93">
        <v>1.0265020682709292E-4</v>
      </c>
      <c r="P93">
        <v>0.23297791182994843</v>
      </c>
      <c r="Q93">
        <v>4.9394786357879639E-2</v>
      </c>
      <c r="R93">
        <v>1.2142825871706009E-2</v>
      </c>
      <c r="S93">
        <v>0.1103365495800972</v>
      </c>
      <c r="T93">
        <v>5.2898965775966644E-2</v>
      </c>
      <c r="U93">
        <v>8.2092825323343277E-3</v>
      </c>
      <c r="V93">
        <v>6.4626697167113889E-6</v>
      </c>
      <c r="W93">
        <v>0.27533021569252014</v>
      </c>
      <c r="X93">
        <v>5.4233290255069733E-2</v>
      </c>
      <c r="Y93">
        <v>1.1603164486587048E-2</v>
      </c>
      <c r="Z93">
        <v>0.10295398533344269</v>
      </c>
      <c r="AA93">
        <v>7.5734533369541168E-2</v>
      </c>
      <c r="AB93">
        <v>3.0670121312141418E-2</v>
      </c>
      <c r="AC93">
        <v>1.3521446089725941E-4</v>
      </c>
      <c r="AD93">
        <v>0.3171059787273407</v>
      </c>
      <c r="AE93">
        <v>4.8081245273351669E-2</v>
      </c>
      <c r="AF93">
        <v>1.0003747418522835E-2</v>
      </c>
      <c r="AG93">
        <v>4.5263756066560745E-2</v>
      </c>
      <c r="AH93">
        <v>0.13765770196914673</v>
      </c>
      <c r="AI93">
        <v>6.9686189293861389E-2</v>
      </c>
      <c r="AJ93">
        <v>6.4170965924859047E-3</v>
      </c>
      <c r="AK93">
        <v>0.32143694162368774</v>
      </c>
      <c r="AL93">
        <v>4.6608567237854004E-2</v>
      </c>
      <c r="AM93">
        <v>8.9586740359663963E-3</v>
      </c>
      <c r="AN93">
        <v>3.312380239367485E-2</v>
      </c>
      <c r="AO93">
        <v>0.146736741065979</v>
      </c>
      <c r="AP93">
        <v>7.7810406684875488E-2</v>
      </c>
      <c r="AQ93">
        <v>8.2017537206411362E-3</v>
      </c>
      <c r="AR93">
        <v>0.33629307150840759</v>
      </c>
      <c r="AS93">
        <v>4.5255318284034729E-2</v>
      </c>
      <c r="AT93">
        <v>6.5182358957827091E-3</v>
      </c>
      <c r="AU93">
        <v>1.7752433195710182E-2</v>
      </c>
      <c r="AV93">
        <v>0.16225579380989075</v>
      </c>
      <c r="AW93">
        <v>9.219495952129364E-2</v>
      </c>
      <c r="AX93">
        <v>1.2318609282374382E-2</v>
      </c>
      <c r="AY93">
        <v>0.3444354236125946</v>
      </c>
      <c r="AZ93">
        <v>4.5301541686058044E-2</v>
      </c>
      <c r="BA93">
        <v>5.7868915610015392E-3</v>
      </c>
      <c r="BB93">
        <v>1.4422689564526081E-2</v>
      </c>
      <c r="BC93">
        <v>0.16737334430217743</v>
      </c>
      <c r="BD93">
        <v>9.7949132323265076E-2</v>
      </c>
      <c r="BE93">
        <v>1.3604776002466679E-2</v>
      </c>
      <c r="BF93">
        <v>0.36126381158828735</v>
      </c>
      <c r="BG93">
        <v>4.5805588364601135E-2</v>
      </c>
      <c r="BH93">
        <v>4.2203105986118317E-3</v>
      </c>
      <c r="BI93">
        <v>1.0289094410836697E-2</v>
      </c>
      <c r="BJ93">
        <v>0.17591504752635956</v>
      </c>
      <c r="BK93">
        <v>0.11005895584821701</v>
      </c>
      <c r="BL93">
        <v>1.4977626502513885E-2</v>
      </c>
      <c r="BM93">
        <v>0.37175667285919189</v>
      </c>
      <c r="BN93">
        <v>4.6098485589027405E-2</v>
      </c>
      <c r="BO93">
        <v>2.8316664975136518E-3</v>
      </c>
      <c r="BP93">
        <v>7.3591084219515324E-3</v>
      </c>
      <c r="BQ93">
        <v>0.17357581853866577</v>
      </c>
      <c r="BR93">
        <v>0.12532214820384979</v>
      </c>
      <c r="BS93">
        <v>1.6569450497627258E-2</v>
      </c>
      <c r="BT93">
        <v>0.36726853251457214</v>
      </c>
      <c r="BU93">
        <v>4.5824736356735229E-2</v>
      </c>
      <c r="BV93">
        <v>2.2035534493625164E-3</v>
      </c>
      <c r="BW93">
        <v>5.0872117280960083E-3</v>
      </c>
      <c r="BX93">
        <v>0.15747375786304474</v>
      </c>
      <c r="BY93">
        <v>0.13866861164569855</v>
      </c>
      <c r="BZ93">
        <v>1.8010677769780159E-2</v>
      </c>
      <c r="CA93">
        <v>0.30348706245422363</v>
      </c>
      <c r="CB93">
        <v>5.2712142467498779E-2</v>
      </c>
      <c r="CC93">
        <v>1.3290026225149632E-2</v>
      </c>
      <c r="CD93">
        <v>8.343835175037384E-2</v>
      </c>
      <c r="CE93">
        <v>0.10910827666521072</v>
      </c>
      <c r="CF93">
        <v>4.4139254838228226E-2</v>
      </c>
      <c r="CG93">
        <v>8.051652112044394E-4</v>
      </c>
      <c r="CH93">
        <v>0.30327856540679932</v>
      </c>
      <c r="CI93">
        <v>4.8262622207403183E-2</v>
      </c>
      <c r="CJ93">
        <v>1.1941580101847649E-2</v>
      </c>
      <c r="CK93">
        <v>5.1911968737840652E-2</v>
      </c>
      <c r="CL93">
        <v>0.12776806950569153</v>
      </c>
      <c r="CM93">
        <v>6.0228403657674789E-2</v>
      </c>
      <c r="CN93">
        <v>3.1697922386229038E-3</v>
      </c>
      <c r="CO93">
        <v>0.30797243118286133</v>
      </c>
      <c r="CP93">
        <v>4.5094549655914307E-2</v>
      </c>
      <c r="CQ93">
        <v>9.0619856491684914E-3</v>
      </c>
      <c r="CR93">
        <v>2.9333891347050667E-2</v>
      </c>
      <c r="CS93">
        <v>0.14445602893829346</v>
      </c>
      <c r="CT93">
        <v>7.2180889546871185E-2</v>
      </c>
      <c r="CU93">
        <v>7.845086045563221E-3</v>
      </c>
      <c r="CV93">
        <v>0.32295417785644531</v>
      </c>
      <c r="CW93">
        <v>4.4658128172159195E-2</v>
      </c>
      <c r="CX93">
        <v>7.786615751683712E-3</v>
      </c>
      <c r="CY93">
        <v>1.9699180498719215E-2</v>
      </c>
      <c r="CZ93">
        <v>0.15646995604038239</v>
      </c>
      <c r="DA93">
        <v>8.2491077482700348E-2</v>
      </c>
      <c r="DB93">
        <v>1.1852347292006016E-2</v>
      </c>
      <c r="DC93">
        <v>0.35312891006469727</v>
      </c>
      <c r="DD93">
        <v>4.5578513294458389E-2</v>
      </c>
      <c r="DE93">
        <v>5.2969004027545452E-3</v>
      </c>
      <c r="DF93">
        <v>1.2560658156871796E-2</v>
      </c>
      <c r="DG93">
        <v>0.17772862315177917</v>
      </c>
      <c r="DH93">
        <v>9.8225690424442291E-2</v>
      </c>
      <c r="DI93">
        <v>1.3743514195084572E-2</v>
      </c>
      <c r="DJ93">
        <v>0.37470322847366333</v>
      </c>
      <c r="DK93">
        <v>4.6278204768896103E-2</v>
      </c>
      <c r="DL93">
        <v>3.2440377399325371E-3</v>
      </c>
      <c r="DM93">
        <v>8.8506629690527916E-3</v>
      </c>
      <c r="DN93">
        <v>0.1841471940279007</v>
      </c>
      <c r="DO93">
        <v>0.11655987054109573</v>
      </c>
      <c r="DP93">
        <v>1.5623250976204872E-2</v>
      </c>
    </row>
    <row r="94" spans="1:120" ht="15">
      <c r="A94">
        <v>2005</v>
      </c>
      <c r="B94">
        <v>0.30221295356750488</v>
      </c>
      <c r="C94">
        <v>5.132332444190979E-2</v>
      </c>
      <c r="D94">
        <v>1.1042345315217972E-2</v>
      </c>
      <c r="E94">
        <v>7.7714703977108002E-2</v>
      </c>
      <c r="F94">
        <v>0.10794982314109802</v>
      </c>
      <c r="G94">
        <v>5.1492385566234589E-2</v>
      </c>
      <c r="H94">
        <v>2.6960761751979589E-3</v>
      </c>
      <c r="I94">
        <v>0.27259460091590881</v>
      </c>
      <c r="J94">
        <v>5.3434781730175018E-2</v>
      </c>
      <c r="K94">
        <v>1.2135767377912998E-2</v>
      </c>
      <c r="L94">
        <v>0.10578323155641556</v>
      </c>
      <c r="M94">
        <v>7.3010534048080444E-2</v>
      </c>
      <c r="N94">
        <v>2.8156042098999023E-2</v>
      </c>
      <c r="O94">
        <v>8.1494894402567297E-5</v>
      </c>
      <c r="P94">
        <v>0.24167044460773468</v>
      </c>
      <c r="Q94">
        <v>5.0160966813564301E-2</v>
      </c>
      <c r="R94">
        <v>1.2905522249639034E-2</v>
      </c>
      <c r="S94">
        <v>0.11393433064222336</v>
      </c>
      <c r="T94">
        <v>5.6097686290740967E-2</v>
      </c>
      <c r="U94">
        <v>8.5690943524241447E-3</v>
      </c>
      <c r="V94">
        <v>8.9236755229649134E-6</v>
      </c>
      <c r="W94">
        <v>0.2830008864402771</v>
      </c>
      <c r="X94">
        <v>5.4536454379558563E-2</v>
      </c>
      <c r="Y94">
        <v>1.1876737698912621E-2</v>
      </c>
      <c r="Z94">
        <v>0.10304030776023865</v>
      </c>
      <c r="AA94">
        <v>7.8701876103878021E-2</v>
      </c>
      <c r="AB94">
        <v>3.474724292755127E-2</v>
      </c>
      <c r="AC94">
        <v>1.0591581667540595E-4</v>
      </c>
      <c r="AD94">
        <v>0.33831983804702759</v>
      </c>
      <c r="AE94">
        <v>4.8749305307865143E-2</v>
      </c>
      <c r="AF94">
        <v>9.7093833610415459E-3</v>
      </c>
      <c r="AG94">
        <v>4.3497148901224136E-2</v>
      </c>
      <c r="AH94">
        <v>0.15054333209991455</v>
      </c>
      <c r="AI94">
        <v>7.9941071569919586E-2</v>
      </c>
      <c r="AJ94">
        <v>5.883438978344202E-3</v>
      </c>
      <c r="AK94">
        <v>0.3457484245300293</v>
      </c>
      <c r="AL94">
        <v>4.7530550509691238E-2</v>
      </c>
      <c r="AM94">
        <v>8.6208926513791084E-3</v>
      </c>
      <c r="AN94">
        <v>3.1905137002468109E-2</v>
      </c>
      <c r="AO94">
        <v>0.16161078214645386</v>
      </c>
      <c r="AP94">
        <v>8.8619805872440338E-2</v>
      </c>
      <c r="AQ94">
        <v>7.4655762873589993E-3</v>
      </c>
      <c r="AR94">
        <v>0.36608761548995972</v>
      </c>
      <c r="AS94">
        <v>4.6567261219024658E-2</v>
      </c>
      <c r="AT94">
        <v>6.2814676202833652E-3</v>
      </c>
      <c r="AU94">
        <v>1.7262198030948639E-2</v>
      </c>
      <c r="AV94">
        <v>0.18063521385192871</v>
      </c>
      <c r="AW94">
        <v>0.10408145934343338</v>
      </c>
      <c r="AX94">
        <v>1.1262046173214912E-2</v>
      </c>
      <c r="AY94">
        <v>0.37507149577140808</v>
      </c>
      <c r="AZ94">
        <v>4.6592101454734802E-2</v>
      </c>
      <c r="BA94">
        <v>5.3761987946927547E-3</v>
      </c>
      <c r="BB94">
        <v>1.4105803333222866E-2</v>
      </c>
      <c r="BC94">
        <v>0.18655739724636078</v>
      </c>
      <c r="BD94">
        <v>0.11007151752710342</v>
      </c>
      <c r="BE94">
        <v>1.2369547039270401E-2</v>
      </c>
      <c r="BF94">
        <v>0.39264947175979614</v>
      </c>
      <c r="BG94">
        <v>4.7075800597667694E-2</v>
      </c>
      <c r="BH94">
        <v>3.9766081608831882E-3</v>
      </c>
      <c r="BI94">
        <v>1.0055609047412872E-2</v>
      </c>
      <c r="BJ94">
        <v>0.1953338086605072</v>
      </c>
      <c r="BK94">
        <v>0.12258040904998779</v>
      </c>
      <c r="BL94">
        <v>1.3628684915602207E-2</v>
      </c>
      <c r="BM94">
        <v>0.39929342269897461</v>
      </c>
      <c r="BN94">
        <v>4.7112006694078445E-2</v>
      </c>
      <c r="BO94">
        <v>2.7054641395807266E-3</v>
      </c>
      <c r="BP94">
        <v>7.0657716132700443E-3</v>
      </c>
      <c r="BQ94">
        <v>0.19004873931407928</v>
      </c>
      <c r="BR94">
        <v>0.13766659796237946</v>
      </c>
      <c r="BS94">
        <v>1.469485554844141E-2</v>
      </c>
      <c r="BT94">
        <v>0.39834636449813843</v>
      </c>
      <c r="BU94">
        <v>4.7505911439657211E-2</v>
      </c>
      <c r="BV94">
        <v>2.2576572373509407E-3</v>
      </c>
      <c r="BW94">
        <v>5.1459674723446369E-3</v>
      </c>
      <c r="BX94">
        <v>0.17677487432956696</v>
      </c>
      <c r="BY94">
        <v>0.15090355277061462</v>
      </c>
      <c r="BZ94">
        <v>1.575840637087822E-2</v>
      </c>
      <c r="CA94">
        <v>0.31401538848876953</v>
      </c>
      <c r="CB94">
        <v>5.2736759185791016E-2</v>
      </c>
      <c r="CC94">
        <v>1.3270655646920204E-2</v>
      </c>
      <c r="CD94">
        <v>8.1423312425613403E-2</v>
      </c>
      <c r="CE94">
        <v>0.11433341354131699</v>
      </c>
      <c r="CF94">
        <v>5.1546413451433182E-2</v>
      </c>
      <c r="CG94">
        <v>7.0708326529711485E-4</v>
      </c>
      <c r="CH94">
        <v>0.3197225034236908</v>
      </c>
      <c r="CI94">
        <v>4.8763170838356018E-2</v>
      </c>
      <c r="CJ94">
        <v>1.1614406481385231E-2</v>
      </c>
      <c r="CK94">
        <v>5.0642155110836029E-2</v>
      </c>
      <c r="CL94">
        <v>0.13726721704006195</v>
      </c>
      <c r="CM94">
        <v>6.8835161626338959E-2</v>
      </c>
      <c r="CN94">
        <v>2.6076349895447493E-3</v>
      </c>
      <c r="CO94">
        <v>0.33312714099884033</v>
      </c>
      <c r="CP94">
        <v>4.6476121991872787E-2</v>
      </c>
      <c r="CQ94">
        <v>9.6027692779898643E-3</v>
      </c>
      <c r="CR94">
        <v>2.8842562809586525E-2</v>
      </c>
      <c r="CS94">
        <v>0.15890757739543915</v>
      </c>
      <c r="CT94">
        <v>8.2104802131652832E-2</v>
      </c>
      <c r="CU94">
        <v>7.1987835690379143E-3</v>
      </c>
      <c r="CV94">
        <v>0.35112753510475159</v>
      </c>
      <c r="CW94">
        <v>4.5933231711387634E-2</v>
      </c>
      <c r="CX94">
        <v>7.2826584801077843E-3</v>
      </c>
      <c r="CY94">
        <v>1.9622795283794403E-2</v>
      </c>
      <c r="CZ94">
        <v>0.17460255324840546</v>
      </c>
      <c r="DA94">
        <v>9.3032479286193848E-2</v>
      </c>
      <c r="DB94">
        <v>1.0654405690729618E-2</v>
      </c>
      <c r="DC94">
        <v>0.38741180300712585</v>
      </c>
      <c r="DD94">
        <v>4.7047261148691177E-2</v>
      </c>
      <c r="DE94">
        <v>4.9786954186856747E-3</v>
      </c>
      <c r="DF94">
        <v>1.2412603013217449E-2</v>
      </c>
      <c r="DG94">
        <v>0.19950023293495178</v>
      </c>
      <c r="DH94">
        <v>0.11068742722272873</v>
      </c>
      <c r="DI94">
        <v>1.2788185849785805E-2</v>
      </c>
      <c r="DJ94">
        <v>0.39990797638893127</v>
      </c>
      <c r="DK94">
        <v>4.6856407076120377E-2</v>
      </c>
      <c r="DL94">
        <v>2.9960409738123417E-3</v>
      </c>
      <c r="DM94">
        <v>8.3115110173821449E-3</v>
      </c>
      <c r="DN94">
        <v>0.19866199791431427</v>
      </c>
      <c r="DO94">
        <v>0.12907730042934418</v>
      </c>
      <c r="DP94">
        <v>1.4004729688167572E-2</v>
      </c>
    </row>
    <row r="95" spans="1:120" ht="15">
      <c r="A95">
        <v>2006</v>
      </c>
      <c r="B95">
        <v>0.30966740846633911</v>
      </c>
      <c r="C95">
        <v>5.061865970492363E-2</v>
      </c>
      <c r="D95">
        <v>1.130505558103323E-2</v>
      </c>
      <c r="E95">
        <v>7.6861053705215454E-2</v>
      </c>
      <c r="F95">
        <v>0.11305888742208481</v>
      </c>
      <c r="G95">
        <v>5.5084031075239182E-2</v>
      </c>
      <c r="H95">
        <v>2.7408720925450325E-3</v>
      </c>
      <c r="I95">
        <v>0.27836713194847107</v>
      </c>
      <c r="J95">
        <v>5.2549522370100021E-2</v>
      </c>
      <c r="K95">
        <v>1.2771104462444782E-2</v>
      </c>
      <c r="L95">
        <v>0.10609013587236404</v>
      </c>
      <c r="M95">
        <v>7.7001012861728668E-2</v>
      </c>
      <c r="N95">
        <v>2.9888218268752098E-2</v>
      </c>
      <c r="O95">
        <v>6.8604436819441617E-5</v>
      </c>
      <c r="P95">
        <v>0.24810020625591278</v>
      </c>
      <c r="Q95">
        <v>4.9643848091363907E-2</v>
      </c>
      <c r="R95">
        <v>1.4190714806318283E-2</v>
      </c>
      <c r="S95">
        <v>0.11505383998155594</v>
      </c>
      <c r="T95">
        <v>5.9827595949172974E-2</v>
      </c>
      <c r="U95">
        <v>9.3751531094312668E-3</v>
      </c>
      <c r="V95">
        <v>9.1454148787306622E-6</v>
      </c>
      <c r="W95">
        <v>0.28849875926971436</v>
      </c>
      <c r="X95">
        <v>5.3522177040576935E-2</v>
      </c>
      <c r="Y95">
        <v>1.2295898981392384E-2</v>
      </c>
      <c r="Z95">
        <v>0.1030895933508873</v>
      </c>
      <c r="AA95">
        <v>8.2749702036380768E-2</v>
      </c>
      <c r="AB95">
        <v>3.6754831671714783E-2</v>
      </c>
      <c r="AC95">
        <v>8.8507942564319819E-5</v>
      </c>
      <c r="AD95">
        <v>0.34636881947517395</v>
      </c>
      <c r="AE95">
        <v>4.8354607075452805E-2</v>
      </c>
      <c r="AF95">
        <v>9.5860278233885765E-3</v>
      </c>
      <c r="AG95">
        <v>4.2588226497173309E-2</v>
      </c>
      <c r="AH95">
        <v>0.15533888339996338</v>
      </c>
      <c r="AI95">
        <v>8.4627605974674225E-2</v>
      </c>
      <c r="AJ95">
        <v>5.8742635883390903E-3</v>
      </c>
      <c r="AK95">
        <v>0.35336983203887939</v>
      </c>
      <c r="AL95">
        <v>4.7236822545528412E-2</v>
      </c>
      <c r="AM95">
        <v>8.388688787817955E-3</v>
      </c>
      <c r="AN95">
        <v>3.1058866530656815E-2</v>
      </c>
      <c r="AO95">
        <v>0.16568392515182495</v>
      </c>
      <c r="AP95">
        <v>9.3567505478858948E-2</v>
      </c>
      <c r="AQ95">
        <v>7.4350056238472462E-3</v>
      </c>
      <c r="AR95">
        <v>0.37438011169433594</v>
      </c>
      <c r="AS95">
        <v>4.6473901718854904E-2</v>
      </c>
      <c r="AT95">
        <v>6.072506308555603E-3</v>
      </c>
      <c r="AU95">
        <v>1.6746861860156059E-2</v>
      </c>
      <c r="AV95">
        <v>0.18426989018917084</v>
      </c>
      <c r="AW95">
        <v>0.10945360362529755</v>
      </c>
      <c r="AX95">
        <v>1.1365072801709175E-2</v>
      </c>
      <c r="AY95">
        <v>0.38429912924766541</v>
      </c>
      <c r="AZ95">
        <v>4.6633947640657425E-2</v>
      </c>
      <c r="BA95">
        <v>5.2798176184296608E-3</v>
      </c>
      <c r="BB95">
        <v>1.3718272559344769E-2</v>
      </c>
      <c r="BC95">
        <v>0.19064562022686005</v>
      </c>
      <c r="BD95">
        <v>0.11540339887142181</v>
      </c>
      <c r="BE95">
        <v>1.261893380433321E-2</v>
      </c>
      <c r="BF95">
        <v>0.40522387623786926</v>
      </c>
      <c r="BG95">
        <v>4.7411203384399414E-2</v>
      </c>
      <c r="BH95">
        <v>3.9595579728484154E-3</v>
      </c>
      <c r="BI95">
        <v>9.8633449524641037E-3</v>
      </c>
      <c r="BJ95">
        <v>0.20156484842300415</v>
      </c>
      <c r="BK95">
        <v>0.1282937079668045</v>
      </c>
      <c r="BL95">
        <v>1.4131211675703526E-2</v>
      </c>
      <c r="BM95">
        <v>0.41808679699897766</v>
      </c>
      <c r="BN95">
        <v>4.7956667840480804E-2</v>
      </c>
      <c r="BO95">
        <v>2.6990848127752542E-3</v>
      </c>
      <c r="BP95">
        <v>6.9267479702830315E-3</v>
      </c>
      <c r="BQ95">
        <v>0.20074237883090973</v>
      </c>
      <c r="BR95">
        <v>0.14461597800254822</v>
      </c>
      <c r="BS95">
        <v>1.5145943500101566E-2</v>
      </c>
      <c r="BT95">
        <v>0.41660675406455994</v>
      </c>
      <c r="BU95">
        <v>4.7818180173635483E-2</v>
      </c>
      <c r="BV95">
        <v>2.0368222612887621E-3</v>
      </c>
      <c r="BW95">
        <v>4.6051093377172947E-3</v>
      </c>
      <c r="BX95">
        <v>0.18724919855594635</v>
      </c>
      <c r="BY95">
        <v>0.15871915221214294</v>
      </c>
      <c r="BZ95">
        <v>1.6178291290998459E-2</v>
      </c>
      <c r="CA95">
        <v>0.32283791899681091</v>
      </c>
      <c r="CB95">
        <v>5.2111558616161346E-2</v>
      </c>
      <c r="CC95">
        <v>1.3610370457172394E-2</v>
      </c>
      <c r="CD95">
        <v>8.1339247524738312E-2</v>
      </c>
      <c r="CE95">
        <v>0.1205684170126915</v>
      </c>
      <c r="CF95">
        <v>5.4579943418502808E-2</v>
      </c>
      <c r="CG95">
        <v>6.2849599635228515E-4</v>
      </c>
      <c r="CH95">
        <v>0.32590529322624207</v>
      </c>
      <c r="CI95">
        <v>4.8234108835458755E-2</v>
      </c>
      <c r="CJ95">
        <v>1.1416391469538212E-2</v>
      </c>
      <c r="CK95">
        <v>4.9767453223466873E-2</v>
      </c>
      <c r="CL95">
        <v>0.1413884311914444</v>
      </c>
      <c r="CM95">
        <v>7.2801277041435242E-2</v>
      </c>
      <c r="CN95">
        <v>2.2976400796324015E-3</v>
      </c>
      <c r="CO95">
        <v>0.33771687746047974</v>
      </c>
      <c r="CP95">
        <v>4.5882344245910645E-2</v>
      </c>
      <c r="CQ95">
        <v>9.0024853125214577E-3</v>
      </c>
      <c r="CR95">
        <v>2.7941294014453888E-2</v>
      </c>
      <c r="CS95">
        <v>0.16070358455181122</v>
      </c>
      <c r="CT95">
        <v>8.746163547039032E-2</v>
      </c>
      <c r="CU95">
        <v>6.7304824478924274E-3</v>
      </c>
      <c r="CV95">
        <v>0.35588943958282471</v>
      </c>
      <c r="CW95">
        <v>4.5578658580780029E-2</v>
      </c>
      <c r="CX95">
        <v>7.0723444223403931E-3</v>
      </c>
      <c r="CY95">
        <v>1.8952140584588051E-2</v>
      </c>
      <c r="CZ95">
        <v>0.1758204847574234</v>
      </c>
      <c r="DA95">
        <v>9.7902126610279083E-2</v>
      </c>
      <c r="DB95">
        <v>1.0565701872110367E-2</v>
      </c>
      <c r="DC95">
        <v>0.39519014954566956</v>
      </c>
      <c r="DD95">
        <v>4.698571190237999E-2</v>
      </c>
      <c r="DE95">
        <v>4.9427924677729607E-3</v>
      </c>
      <c r="DF95">
        <v>1.2154041789472103E-2</v>
      </c>
      <c r="DG95">
        <v>0.20220643281936646</v>
      </c>
      <c r="DH95">
        <v>0.11556150019168854</v>
      </c>
      <c r="DI95">
        <v>1.3339667581021786E-2</v>
      </c>
      <c r="DJ95">
        <v>0.41907614469528198</v>
      </c>
      <c r="DK95">
        <v>4.8049237579107285E-2</v>
      </c>
      <c r="DL95">
        <v>3.14177549444139E-3</v>
      </c>
      <c r="DM95">
        <v>8.4786517545580864E-3</v>
      </c>
      <c r="DN95">
        <v>0.20976191759109497</v>
      </c>
      <c r="DO95">
        <v>0.13518868386745453</v>
      </c>
      <c r="DP95">
        <v>1.4455869793891907E-2</v>
      </c>
    </row>
    <row r="96" spans="1:120" ht="15">
      <c r="A96">
        <v>2007</v>
      </c>
      <c r="B96">
        <v>0.31616729497909546</v>
      </c>
      <c r="C96">
        <v>4.9870118498802185E-2</v>
      </c>
      <c r="D96">
        <v>1.1517854407429695E-2</v>
      </c>
      <c r="E96">
        <v>7.8035697340965271E-2</v>
      </c>
      <c r="F96">
        <v>0.12120126932859421</v>
      </c>
      <c r="G96">
        <v>5.2987001836299896E-2</v>
      </c>
      <c r="H96">
        <v>2.5568432174623013E-3</v>
      </c>
      <c r="I96">
        <v>0.28204953670501709</v>
      </c>
      <c r="J96">
        <v>5.1575943827629089E-2</v>
      </c>
      <c r="K96">
        <v>1.3200183399021626E-2</v>
      </c>
      <c r="L96">
        <v>0.1068931445479393</v>
      </c>
      <c r="M96">
        <v>8.1418879330158234E-2</v>
      </c>
      <c r="N96">
        <v>2.8915606439113617E-2</v>
      </c>
      <c r="O96">
        <v>4.635743607650511E-5</v>
      </c>
      <c r="P96">
        <v>0.25194323062896729</v>
      </c>
      <c r="Q96">
        <v>4.8238262534141541E-2</v>
      </c>
      <c r="R96">
        <v>1.561459805816412E-2</v>
      </c>
      <c r="S96">
        <v>0.11352941393852234</v>
      </c>
      <c r="T96">
        <v>6.3501089811325073E-2</v>
      </c>
      <c r="U96">
        <v>1.1058377102017403E-2</v>
      </c>
      <c r="V96">
        <v>3.6069602629140718E-6</v>
      </c>
      <c r="W96">
        <v>0.29226994514465332</v>
      </c>
      <c r="X96">
        <v>5.2709009498357773E-2</v>
      </c>
      <c r="Y96">
        <v>1.2380544096231461E-2</v>
      </c>
      <c r="Z96">
        <v>0.10464028269052505</v>
      </c>
      <c r="AA96">
        <v>8.7501563131809235E-2</v>
      </c>
      <c r="AB96">
        <v>3.4977730363607407E-2</v>
      </c>
      <c r="AC96">
        <v>6.087025030865334E-5</v>
      </c>
      <c r="AD96">
        <v>0.35655501484870911</v>
      </c>
      <c r="AE96">
        <v>4.7850802540779114E-2</v>
      </c>
      <c r="AF96">
        <v>9.526355192065239E-3</v>
      </c>
      <c r="AG96">
        <v>4.3874964118003845E-2</v>
      </c>
      <c r="AH96">
        <v>0.16829468309879303</v>
      </c>
      <c r="AI96">
        <v>8.1482119858264923E-2</v>
      </c>
      <c r="AJ96">
        <v>5.5286940187215805E-3</v>
      </c>
      <c r="AK96">
        <v>0.36579233407974243</v>
      </c>
      <c r="AL96">
        <v>4.6841315925121307E-2</v>
      </c>
      <c r="AM96">
        <v>8.428412489593029E-3</v>
      </c>
      <c r="AN96">
        <v>3.2357126474380493E-2</v>
      </c>
      <c r="AO96">
        <v>0.18085567653179169</v>
      </c>
      <c r="AP96">
        <v>9.0250462293624878E-2</v>
      </c>
      <c r="AQ96">
        <v>7.0620737969875336E-3</v>
      </c>
      <c r="AR96">
        <v>0.39092957973480225</v>
      </c>
      <c r="AS96">
        <v>4.616691917181015E-2</v>
      </c>
      <c r="AT96">
        <v>5.9589594602584839E-3</v>
      </c>
      <c r="AU96">
        <v>1.7879009246826172E-2</v>
      </c>
      <c r="AV96">
        <v>0.20349647104740143</v>
      </c>
      <c r="AW96">
        <v>0.10640716552734375</v>
      </c>
      <c r="AX96">
        <v>1.1023509316146374E-2</v>
      </c>
      <c r="AY96">
        <v>0.40347582101821899</v>
      </c>
      <c r="AZ96">
        <v>4.6440768986940384E-2</v>
      </c>
      <c r="BA96">
        <v>5.2349553443491459E-3</v>
      </c>
      <c r="BB96">
        <v>1.4894739724695683E-2</v>
      </c>
      <c r="BC96">
        <v>0.21221479773521423</v>
      </c>
      <c r="BD96">
        <v>0.1123301163315773</v>
      </c>
      <c r="BE96">
        <v>1.2363580986857414E-2</v>
      </c>
      <c r="BF96">
        <v>0.42731663584709167</v>
      </c>
      <c r="BG96">
        <v>4.7246843576431274E-2</v>
      </c>
      <c r="BH96">
        <v>3.8013982120901346E-3</v>
      </c>
      <c r="BI96">
        <v>1.0922987945377827E-2</v>
      </c>
      <c r="BJ96">
        <v>0.2260320782661438</v>
      </c>
      <c r="BK96">
        <v>0.12537859380245209</v>
      </c>
      <c r="BL96">
        <v>1.3940136879682541E-2</v>
      </c>
      <c r="BM96">
        <v>0.4406665563583374</v>
      </c>
      <c r="BN96">
        <v>4.77898009121418E-2</v>
      </c>
      <c r="BO96">
        <v>2.5231402833014727E-3</v>
      </c>
      <c r="BP96">
        <v>7.7559356577694416E-3</v>
      </c>
      <c r="BQ96">
        <v>0.22685998678207397</v>
      </c>
      <c r="BR96">
        <v>0.14133343100547791</v>
      </c>
      <c r="BS96">
        <v>1.4416102319955826E-2</v>
      </c>
      <c r="BT96">
        <v>0.43634402751922607</v>
      </c>
      <c r="BU96">
        <v>4.7704249620437622E-2</v>
      </c>
      <c r="BV96">
        <v>1.8903024028986692E-3</v>
      </c>
      <c r="BW96">
        <v>5.1562795415520668E-3</v>
      </c>
      <c r="BX96">
        <v>0.21215905249118805</v>
      </c>
      <c r="BY96">
        <v>0.15414658188819885</v>
      </c>
      <c r="BZ96">
        <v>1.5287565067410469E-2</v>
      </c>
      <c r="CA96">
        <v>0.3258366584777832</v>
      </c>
      <c r="CB96">
        <v>5.1207821816205978E-2</v>
      </c>
      <c r="CC96">
        <v>1.3177525252103806E-2</v>
      </c>
      <c r="CD96">
        <v>8.2177132368087769E-2</v>
      </c>
      <c r="CE96">
        <v>0.12652352452278137</v>
      </c>
      <c r="CF96">
        <v>5.2323281764984131E-2</v>
      </c>
      <c r="CG96">
        <v>4.294907848816365E-4</v>
      </c>
      <c r="CH96">
        <v>0.33324560523033142</v>
      </c>
      <c r="CI96">
        <v>4.7714501619338989E-2</v>
      </c>
      <c r="CJ96">
        <v>1.1625766754150391E-2</v>
      </c>
      <c r="CK96">
        <v>5.1102843135595322E-2</v>
      </c>
      <c r="CL96">
        <v>0.15154123306274414</v>
      </c>
      <c r="CM96">
        <v>6.933138519525528E-2</v>
      </c>
      <c r="CN96">
        <v>1.9329573260620236E-3</v>
      </c>
      <c r="CO96">
        <v>0.34477600455284119</v>
      </c>
      <c r="CP96">
        <v>4.5159514993429184E-2</v>
      </c>
      <c r="CQ96">
        <v>8.6223343387246132E-3</v>
      </c>
      <c r="CR96">
        <v>2.8857158496975899E-2</v>
      </c>
      <c r="CS96">
        <v>0.17142459750175476</v>
      </c>
      <c r="CT96">
        <v>8.4618575870990753E-2</v>
      </c>
      <c r="CU96">
        <v>6.0938252136111259E-3</v>
      </c>
      <c r="CV96">
        <v>0.37056425213813782</v>
      </c>
      <c r="CW96">
        <v>4.5328002423048019E-2</v>
      </c>
      <c r="CX96">
        <v>7.213938981294632E-3</v>
      </c>
      <c r="CY96">
        <v>2.037762850522995E-2</v>
      </c>
      <c r="CZ96">
        <v>0.1931404322385788</v>
      </c>
      <c r="DA96">
        <v>9.4317071139812469E-2</v>
      </c>
      <c r="DB96">
        <v>1.0187190026044846E-2</v>
      </c>
      <c r="DC96">
        <v>0.41620096564292908</v>
      </c>
      <c r="DD96">
        <v>4.6794753521680832E-2</v>
      </c>
      <c r="DE96">
        <v>4.865728784352541E-3</v>
      </c>
      <c r="DF96">
        <v>1.3560006394982338E-2</v>
      </c>
      <c r="DG96">
        <v>0.22534272074699402</v>
      </c>
      <c r="DH96">
        <v>0.11209392547607422</v>
      </c>
      <c r="DI96">
        <v>1.3543829321861267E-2</v>
      </c>
      <c r="DJ96">
        <v>0.44382065534591675</v>
      </c>
      <c r="DK96">
        <v>4.7852229326963425E-2</v>
      </c>
      <c r="DL96">
        <v>2.9849156271666288E-3</v>
      </c>
      <c r="DM96">
        <v>9.6528790891170502E-3</v>
      </c>
      <c r="DN96">
        <v>0.23758712410926819</v>
      </c>
      <c r="DO96">
        <v>0.13198381662368774</v>
      </c>
      <c r="DP96">
        <v>1.3780204579234123E-2</v>
      </c>
    </row>
    <row r="97" spans="1:120" ht="15">
      <c r="A97">
        <v>2008</v>
      </c>
      <c r="B97">
        <v>0.30636635422706604</v>
      </c>
      <c r="C97">
        <v>4.8838987946510315E-2</v>
      </c>
      <c r="D97">
        <v>1.211116835474968E-2</v>
      </c>
      <c r="E97">
        <v>7.9523295164108276E-2</v>
      </c>
      <c r="F97">
        <v>0.12133700400590897</v>
      </c>
      <c r="G97">
        <v>4.1829802095890045E-2</v>
      </c>
      <c r="H97">
        <v>2.7280577924102545E-3</v>
      </c>
      <c r="I97">
        <v>0.278146892786026</v>
      </c>
      <c r="J97">
        <v>5.1202923059463501E-2</v>
      </c>
      <c r="K97">
        <v>1.3515143655240536E-2</v>
      </c>
      <c r="L97">
        <v>0.10709051042795181</v>
      </c>
      <c r="M97">
        <v>8.3844855427742004E-2</v>
      </c>
      <c r="N97">
        <v>2.2454489022493362E-2</v>
      </c>
      <c r="O97">
        <v>3.9976708649192005E-5</v>
      </c>
      <c r="P97">
        <v>0.24961996078491211</v>
      </c>
      <c r="Q97">
        <v>4.8191677778959274E-2</v>
      </c>
      <c r="R97">
        <v>1.4932888559997082E-2</v>
      </c>
      <c r="S97">
        <v>0.11480516195297241</v>
      </c>
      <c r="T97">
        <v>6.5014146268367767E-2</v>
      </c>
      <c r="U97">
        <v>6.6797533072531223E-3</v>
      </c>
      <c r="V97">
        <v>1.4890756006025185E-7</v>
      </c>
      <c r="W97">
        <v>0.28769120573997498</v>
      </c>
      <c r="X97">
        <v>5.2210401743650436E-2</v>
      </c>
      <c r="Y97">
        <v>1.3040806166827679E-2</v>
      </c>
      <c r="Z97">
        <v>0.10450940579175949</v>
      </c>
      <c r="AA97">
        <v>9.0145088732242584E-2</v>
      </c>
      <c r="AB97">
        <v>2.7732277289032936E-2</v>
      </c>
      <c r="AC97">
        <v>5.3301984735298902E-5</v>
      </c>
      <c r="AD97">
        <v>0.34042936563491821</v>
      </c>
      <c r="AE97">
        <v>4.5985542237758636E-2</v>
      </c>
      <c r="AF97">
        <v>1.0416463017463684E-2</v>
      </c>
      <c r="AG97">
        <v>4.6247571706771851E-2</v>
      </c>
      <c r="AH97">
        <v>0.16659288108348846</v>
      </c>
      <c r="AI97">
        <v>6.5217278897762299E-2</v>
      </c>
      <c r="AJ97">
        <v>5.9727760963141918E-3</v>
      </c>
      <c r="AK97">
        <v>0.34536796808242798</v>
      </c>
      <c r="AL97">
        <v>4.4508595019578934E-2</v>
      </c>
      <c r="AM97">
        <v>9.1887647286057472E-3</v>
      </c>
      <c r="AN97">
        <v>3.4058414399623871E-2</v>
      </c>
      <c r="AO97">
        <v>0.17704503238201141</v>
      </c>
      <c r="AP97">
        <v>7.2871468961238861E-2</v>
      </c>
      <c r="AQ97">
        <v>7.698089350014925E-3</v>
      </c>
      <c r="AR97">
        <v>0.3597148060798645</v>
      </c>
      <c r="AS97">
        <v>4.3095577508211136E-2</v>
      </c>
      <c r="AT97">
        <v>6.4082583412528038E-3</v>
      </c>
      <c r="AU97">
        <v>1.829427108168602E-2</v>
      </c>
      <c r="AV97">
        <v>0.19252516329288483</v>
      </c>
      <c r="AW97">
        <v>8.711957186460495E-2</v>
      </c>
      <c r="AX97">
        <v>1.2276154942810535E-2</v>
      </c>
      <c r="AY97">
        <v>0.3670385479927063</v>
      </c>
      <c r="AZ97">
        <v>4.3097879737615585E-2</v>
      </c>
      <c r="BA97">
        <v>5.5152592249214649E-3</v>
      </c>
      <c r="BB97">
        <v>1.487264409661293E-2</v>
      </c>
      <c r="BC97">
        <v>0.19726598262786865</v>
      </c>
      <c r="BD97">
        <v>9.2384420335292816E-2</v>
      </c>
      <c r="BE97">
        <v>1.3903203420341015E-2</v>
      </c>
      <c r="BF97">
        <v>0.38221806287765503</v>
      </c>
      <c r="BG97">
        <v>4.3565955013036728E-2</v>
      </c>
      <c r="BH97">
        <v>3.9433818310499191E-3</v>
      </c>
      <c r="BI97">
        <v>1.0512150824069977E-2</v>
      </c>
      <c r="BJ97">
        <v>0.20504729449748993</v>
      </c>
      <c r="BK97">
        <v>0.10323720425367355</v>
      </c>
      <c r="BL97">
        <v>1.5912085771560669E-2</v>
      </c>
      <c r="BM97">
        <v>0.38841646909713745</v>
      </c>
      <c r="BN97">
        <v>4.3898385018110275E-2</v>
      </c>
      <c r="BO97">
        <v>2.4486640468239784E-3</v>
      </c>
      <c r="BP97">
        <v>7.2741471230983734E-3</v>
      </c>
      <c r="BQ97">
        <v>0.20238326489925385</v>
      </c>
      <c r="BR97">
        <v>0.11626671254634857</v>
      </c>
      <c r="BS97">
        <v>1.6145287081599236E-2</v>
      </c>
      <c r="BT97">
        <v>0.38028067350387573</v>
      </c>
      <c r="BU97">
        <v>4.3737493455410004E-2</v>
      </c>
      <c r="BV97">
        <v>1.7920874524861574E-3</v>
      </c>
      <c r="BW97">
        <v>4.9181962385773659E-3</v>
      </c>
      <c r="BX97">
        <v>0.18621340394020081</v>
      </c>
      <c r="BY97">
        <v>0.12656758725643158</v>
      </c>
      <c r="BZ97">
        <v>1.7051901668310165E-2</v>
      </c>
      <c r="CA97">
        <v>0.32431364059448242</v>
      </c>
      <c r="CB97">
        <v>5.0805144011974335E-2</v>
      </c>
      <c r="CC97">
        <v>1.4422711916267872E-2</v>
      </c>
      <c r="CD97">
        <v>8.6023479700088501E-2</v>
      </c>
      <c r="CE97">
        <v>0.13248519599437714</v>
      </c>
      <c r="CF97">
        <v>4.0239959955215454E-2</v>
      </c>
      <c r="CG97">
        <v>3.4270019386895001E-4</v>
      </c>
      <c r="CH97">
        <v>0.32689252495765686</v>
      </c>
      <c r="CI97">
        <v>4.6328239142894745E-2</v>
      </c>
      <c r="CJ97">
        <v>1.2769423425197601E-2</v>
      </c>
      <c r="CK97">
        <v>5.4359033703804016E-2</v>
      </c>
      <c r="CL97">
        <v>0.15711015462875366</v>
      </c>
      <c r="CM97">
        <v>5.4523169994354248E-2</v>
      </c>
      <c r="CN97">
        <v>1.8025849713012576E-3</v>
      </c>
      <c r="CO97">
        <v>0.33265471458435059</v>
      </c>
      <c r="CP97">
        <v>4.3087061494588852E-2</v>
      </c>
      <c r="CQ97">
        <v>9.7077460959553719E-3</v>
      </c>
      <c r="CR97">
        <v>3.0936636030673981E-2</v>
      </c>
      <c r="CS97">
        <v>0.17500860989093781</v>
      </c>
      <c r="CT97">
        <v>6.7666791379451752E-2</v>
      </c>
      <c r="CU97">
        <v>6.2644691206514835E-3</v>
      </c>
      <c r="CV97">
        <v>0.34592118859291077</v>
      </c>
      <c r="CW97">
        <v>4.2446710169315338E-2</v>
      </c>
      <c r="CX97">
        <v>7.7020125463604927E-3</v>
      </c>
      <c r="CY97">
        <v>2.0938843488693237E-2</v>
      </c>
      <c r="CZ97">
        <v>0.18644082546234131</v>
      </c>
      <c r="DA97">
        <v>7.7286317944526672E-2</v>
      </c>
      <c r="DB97">
        <v>1.1108499020338058E-2</v>
      </c>
      <c r="DC97">
        <v>0.37692245841026306</v>
      </c>
      <c r="DD97">
        <v>4.328194260597229E-2</v>
      </c>
      <c r="DE97">
        <v>5.220398772507906E-3</v>
      </c>
      <c r="DF97">
        <v>1.3278549537062645E-2</v>
      </c>
      <c r="DG97">
        <v>0.20732332766056061</v>
      </c>
      <c r="DH97">
        <v>9.2105403542518616E-2</v>
      </c>
      <c r="DI97">
        <v>1.5712849795818329E-2</v>
      </c>
      <c r="DJ97">
        <v>0.39481350779533386</v>
      </c>
      <c r="DK97">
        <v>4.4024888426065445E-2</v>
      </c>
      <c r="DL97">
        <v>2.9649185016751289E-3</v>
      </c>
      <c r="DM97">
        <v>9.1265905648469925E-3</v>
      </c>
      <c r="DN97">
        <v>0.2150973379611969</v>
      </c>
      <c r="DO97">
        <v>0.10816732794046402</v>
      </c>
      <c r="DP97">
        <v>1.5432434156537056E-2</v>
      </c>
    </row>
    <row r="98" spans="1:120" ht="15">
      <c r="A98">
        <v>2009</v>
      </c>
      <c r="B98">
        <v>0.27696579694747925</v>
      </c>
      <c r="C98">
        <v>4.7044143080711365E-2</v>
      </c>
      <c r="D98">
        <v>1.2989924289286137E-2</v>
      </c>
      <c r="E98">
        <v>7.9539574682712555E-2</v>
      </c>
      <c r="F98">
        <v>9.5036759972572327E-2</v>
      </c>
      <c r="G98">
        <v>4.0305878967046738E-2</v>
      </c>
      <c r="H98">
        <v>2.0536656957119703E-3</v>
      </c>
      <c r="I98">
        <v>0.25699478387832642</v>
      </c>
      <c r="J98">
        <v>5.0021108239889145E-2</v>
      </c>
      <c r="K98">
        <v>1.3854311779141426E-2</v>
      </c>
      <c r="L98">
        <v>0.10468581318855286</v>
      </c>
      <c r="M98">
        <v>6.6328562796115875E-2</v>
      </c>
      <c r="N98">
        <v>2.2082488983869553E-2</v>
      </c>
      <c r="O98">
        <v>2.6391940991743468E-5</v>
      </c>
      <c r="P98">
        <v>0.23559530079364777</v>
      </c>
      <c r="Q98">
        <v>4.6693854033946991E-2</v>
      </c>
      <c r="R98">
        <v>1.4225369319319725E-2</v>
      </c>
      <c r="S98">
        <v>0.11189993470907211</v>
      </c>
      <c r="T98">
        <v>5.705193430185318E-2</v>
      </c>
      <c r="U98">
        <v>5.7257264852523804E-3</v>
      </c>
      <c r="V98">
        <v>1.2417757488947245E-7</v>
      </c>
      <c r="W98">
        <v>0.26390710473060608</v>
      </c>
      <c r="X98">
        <v>5.1095858216285706E-2</v>
      </c>
      <c r="Y98">
        <v>1.3734455220401287E-2</v>
      </c>
      <c r="Z98">
        <v>0.10235555469989777</v>
      </c>
      <c r="AA98">
        <v>6.9325044751167297E-2</v>
      </c>
      <c r="AB98">
        <v>2.7365958318114281E-2</v>
      </c>
      <c r="AC98">
        <v>3.4876808058470488E-5</v>
      </c>
      <c r="AD98">
        <v>0.30203664302825928</v>
      </c>
      <c r="AE98">
        <v>4.3306976556777954E-2</v>
      </c>
      <c r="AF98">
        <v>1.1904804036021233E-2</v>
      </c>
      <c r="AG98">
        <v>4.7971922904253006E-2</v>
      </c>
      <c r="AH98">
        <v>0.13107596337795258</v>
      </c>
      <c r="AI98">
        <v>6.3182845711708069E-2</v>
      </c>
      <c r="AJ98">
        <v>4.5986296609044075E-3</v>
      </c>
      <c r="AK98">
        <v>0.30263462662696838</v>
      </c>
      <c r="AL98">
        <v>4.1345525532960892E-2</v>
      </c>
      <c r="AM98">
        <v>1.0592043399810791E-2</v>
      </c>
      <c r="AN98">
        <v>3.562438115477562E-2</v>
      </c>
      <c r="AO98">
        <v>0.13833017647266388</v>
      </c>
      <c r="AP98">
        <v>7.0734031498432159E-2</v>
      </c>
      <c r="AQ98">
        <v>6.0139046981930733E-3</v>
      </c>
      <c r="AR98">
        <v>0.30652979016304016</v>
      </c>
      <c r="AS98">
        <v>3.9130184799432755E-2</v>
      </c>
      <c r="AT98">
        <v>7.3919366113841534E-3</v>
      </c>
      <c r="AU98">
        <v>1.8306966871023178E-2</v>
      </c>
      <c r="AV98">
        <v>0.14661367237567902</v>
      </c>
      <c r="AW98">
        <v>8.5159137845039368E-2</v>
      </c>
      <c r="AX98">
        <v>9.9278930574655533E-3</v>
      </c>
      <c r="AY98">
        <v>0.30962148308753967</v>
      </c>
      <c r="AZ98">
        <v>3.8918480277061462E-2</v>
      </c>
      <c r="BA98">
        <v>6.378107238560915E-3</v>
      </c>
      <c r="BB98">
        <v>1.4453866519033909E-2</v>
      </c>
      <c r="BC98">
        <v>0.1482827365398407</v>
      </c>
      <c r="BD98">
        <v>9.0170517563819885E-2</v>
      </c>
      <c r="BE98">
        <v>1.1417762376368046E-2</v>
      </c>
      <c r="BF98">
        <v>0.31521749496459961</v>
      </c>
      <c r="BG98">
        <v>3.8893844932317734E-2</v>
      </c>
      <c r="BH98">
        <v>4.4763847254216671E-3</v>
      </c>
      <c r="BI98">
        <v>9.3671306967735291E-3</v>
      </c>
      <c r="BJ98">
        <v>0.14891362190246582</v>
      </c>
      <c r="BK98">
        <v>0.10019705444574356</v>
      </c>
      <c r="BL98">
        <v>1.3369455933570862E-2</v>
      </c>
      <c r="BM98">
        <v>0.30828052759170532</v>
      </c>
      <c r="BN98">
        <v>3.8421142846345901E-2</v>
      </c>
      <c r="BO98">
        <v>2.6803088840097189E-3</v>
      </c>
      <c r="BP98">
        <v>5.4400358349084854E-3</v>
      </c>
      <c r="BQ98">
        <v>0.13652250170707703</v>
      </c>
      <c r="BR98">
        <v>0.1121259331703186</v>
      </c>
      <c r="BS98">
        <v>1.3090613298118114E-2</v>
      </c>
      <c r="BT98">
        <v>0.29257604479789734</v>
      </c>
      <c r="BU98">
        <v>3.7374049425125122E-2</v>
      </c>
      <c r="BV98">
        <v>1.7350434791296721E-3</v>
      </c>
      <c r="BW98">
        <v>2.8393387328833342E-3</v>
      </c>
      <c r="BX98">
        <v>0.11678967624902725</v>
      </c>
      <c r="BY98">
        <v>0.12020941823720932</v>
      </c>
      <c r="BZ98">
        <v>1.36285200715065E-2</v>
      </c>
      <c r="CA98">
        <v>0.30018088221549988</v>
      </c>
      <c r="CB98">
        <v>4.9394190311431885E-2</v>
      </c>
      <c r="CC98">
        <v>1.5978854149580002E-2</v>
      </c>
      <c r="CD98">
        <v>8.629155158996582E-2</v>
      </c>
      <c r="CE98">
        <v>0.10856307297945023</v>
      </c>
      <c r="CF98">
        <v>3.974832221865654E-2</v>
      </c>
      <c r="CG98">
        <v>2.064335421891883E-4</v>
      </c>
      <c r="CH98">
        <v>0.29781818389892578</v>
      </c>
      <c r="CI98">
        <v>4.4084835797548294E-2</v>
      </c>
      <c r="CJ98">
        <v>1.4549036510288715E-2</v>
      </c>
      <c r="CK98">
        <v>5.7037696242332458E-2</v>
      </c>
      <c r="CL98">
        <v>0.12808746099472046</v>
      </c>
      <c r="CM98">
        <v>5.2897114306688309E-2</v>
      </c>
      <c r="CN98">
        <v>1.1741829803213477E-3</v>
      </c>
      <c r="CO98">
        <v>0.29520305991172791</v>
      </c>
      <c r="CP98">
        <v>3.9905790239572525E-2</v>
      </c>
      <c r="CQ98">
        <v>1.1106213554739952E-2</v>
      </c>
      <c r="CR98">
        <v>3.2423235476016998E-2</v>
      </c>
      <c r="CS98">
        <v>0.14049886167049408</v>
      </c>
      <c r="CT98">
        <v>6.6799372434616089E-2</v>
      </c>
      <c r="CU98">
        <v>4.469587467610836E-3</v>
      </c>
      <c r="CV98">
        <v>0.30165895819664001</v>
      </c>
      <c r="CW98">
        <v>3.8953535258769989E-2</v>
      </c>
      <c r="CX98">
        <v>9.0840505436062813E-3</v>
      </c>
      <c r="CY98">
        <v>2.1691733971238136E-2</v>
      </c>
      <c r="CZ98">
        <v>0.14738507568836212</v>
      </c>
      <c r="DA98">
        <v>7.5903847813606262E-2</v>
      </c>
      <c r="DB98">
        <v>8.6407158523797989E-3</v>
      </c>
      <c r="DC98">
        <v>0.32180026173591614</v>
      </c>
      <c r="DD98">
        <v>3.9342410862445831E-2</v>
      </c>
      <c r="DE98">
        <v>6.1807539314031601E-3</v>
      </c>
      <c r="DF98">
        <v>1.309371180832386E-2</v>
      </c>
      <c r="DG98">
        <v>0.16067205369472504</v>
      </c>
      <c r="DH98">
        <v>8.8877260684967041E-2</v>
      </c>
      <c r="DI98">
        <v>1.3634061440825462E-2</v>
      </c>
      <c r="DJ98">
        <v>0.32236206531524658</v>
      </c>
      <c r="DK98">
        <v>3.9360024034976959E-2</v>
      </c>
      <c r="DL98">
        <v>3.5278869327157736E-3</v>
      </c>
      <c r="DM98">
        <v>7.7719665132462978E-3</v>
      </c>
      <c r="DN98">
        <v>0.15421606600284576</v>
      </c>
      <c r="DO98">
        <v>0.10487783700227737</v>
      </c>
      <c r="DP98">
        <v>1.2608296237885952E-2</v>
      </c>
    </row>
    <row r="99" spans="1:120" ht="15">
      <c r="A99">
        <v>2010</v>
      </c>
      <c r="B99">
        <v>0.28195568919181824</v>
      </c>
      <c r="C99">
        <v>4.7039393335580826E-2</v>
      </c>
      <c r="D99">
        <v>1.2450680136680603E-2</v>
      </c>
      <c r="E99">
        <v>7.7255524694919586E-2</v>
      </c>
      <c r="F99">
        <v>9.728173166513443E-2</v>
      </c>
      <c r="G99">
        <v>4.6403512358665466E-2</v>
      </c>
      <c r="H99">
        <v>1.5308213187381625E-3</v>
      </c>
      <c r="I99">
        <v>0.26103684306144714</v>
      </c>
      <c r="J99">
        <v>5.0183139741420746E-2</v>
      </c>
      <c r="K99">
        <v>1.3638566248118877E-2</v>
      </c>
      <c r="L99">
        <v>0.10451070219278336</v>
      </c>
      <c r="M99">
        <v>6.7945867776870728E-2</v>
      </c>
      <c r="N99">
        <v>2.4749031290411949E-2</v>
      </c>
      <c r="O99">
        <v>1.4531142369378358E-5</v>
      </c>
      <c r="P99">
        <v>0.23593971133232117</v>
      </c>
      <c r="Q99">
        <v>4.6847548335790634E-2</v>
      </c>
      <c r="R99">
        <v>1.3551869429647923E-2</v>
      </c>
      <c r="S99">
        <v>0.11283627897500992</v>
      </c>
      <c r="T99">
        <v>5.7212475687265396E-2</v>
      </c>
      <c r="U99">
        <v>5.4958839900791645E-3</v>
      </c>
      <c r="V99">
        <v>1.1992167969765433E-7</v>
      </c>
      <c r="W99">
        <v>0.26897180080413818</v>
      </c>
      <c r="X99">
        <v>5.1237750798463821E-2</v>
      </c>
      <c r="Y99">
        <v>1.366597693413496E-2</v>
      </c>
      <c r="Z99">
        <v>0.10187841206789017</v>
      </c>
      <c r="AA99">
        <v>7.1339428424835205E-2</v>
      </c>
      <c r="AB99">
        <v>3.0836272984743118E-2</v>
      </c>
      <c r="AC99">
        <v>1.9087518012383953E-5</v>
      </c>
      <c r="AD99">
        <v>0.30676063895225525</v>
      </c>
      <c r="AE99">
        <v>4.3311621993780136E-2</v>
      </c>
      <c r="AF99">
        <v>1.1042118072509766E-2</v>
      </c>
      <c r="AG99">
        <v>4.4937103986740112E-2</v>
      </c>
      <c r="AH99">
        <v>0.13206738233566284</v>
      </c>
      <c r="AI99">
        <v>7.2080790996551514E-2</v>
      </c>
      <c r="AJ99">
        <v>3.3287960104644299E-3</v>
      </c>
      <c r="AK99">
        <v>0.30787518620491028</v>
      </c>
      <c r="AL99">
        <v>4.1571341454982758E-2</v>
      </c>
      <c r="AM99">
        <v>9.7116138786077499E-3</v>
      </c>
      <c r="AN99">
        <v>3.3188000321388245E-2</v>
      </c>
      <c r="AO99">
        <v>0.13886475563049316</v>
      </c>
      <c r="AP99">
        <v>8.022993803024292E-2</v>
      </c>
      <c r="AQ99">
        <v>4.3188906274735928E-3</v>
      </c>
      <c r="AR99">
        <v>0.31288126111030579</v>
      </c>
      <c r="AS99">
        <v>3.9739932864904404E-2</v>
      </c>
      <c r="AT99">
        <v>6.5215672366321087E-3</v>
      </c>
      <c r="AU99">
        <v>1.7272124066948891E-2</v>
      </c>
      <c r="AV99">
        <v>0.14652223885059357</v>
      </c>
      <c r="AW99">
        <v>9.5790594816207886E-2</v>
      </c>
      <c r="AX99">
        <v>7.043489720672369E-3</v>
      </c>
      <c r="AY99">
        <v>0.31671187281608582</v>
      </c>
      <c r="AZ99">
        <v>3.9617754518985748E-2</v>
      </c>
      <c r="BA99">
        <v>5.5669653229415417E-3</v>
      </c>
      <c r="BB99">
        <v>1.363897230476141E-2</v>
      </c>
      <c r="BC99">
        <v>0.14805525541305542</v>
      </c>
      <c r="BD99">
        <v>0.1016988605260849</v>
      </c>
      <c r="BE99">
        <v>8.1355702131986618E-3</v>
      </c>
      <c r="BF99">
        <v>0.32372701168060303</v>
      </c>
      <c r="BG99">
        <v>3.9750657975673676E-2</v>
      </c>
      <c r="BH99">
        <v>3.7810029461979866E-3</v>
      </c>
      <c r="BI99">
        <v>8.745080791413784E-3</v>
      </c>
      <c r="BJ99">
        <v>0.14785023033618927</v>
      </c>
      <c r="BK99">
        <v>0.11399728059768677</v>
      </c>
      <c r="BL99">
        <v>9.6040656790137291E-3</v>
      </c>
      <c r="BM99">
        <v>0.31952178478240967</v>
      </c>
      <c r="BN99">
        <v>3.9501797407865524E-2</v>
      </c>
      <c r="BO99">
        <v>2.0848223939538002E-3</v>
      </c>
      <c r="BP99">
        <v>4.7976970672607422E-3</v>
      </c>
      <c r="BQ99">
        <v>0.13510039448738098</v>
      </c>
      <c r="BR99">
        <v>0.12876804172992706</v>
      </c>
      <c r="BS99">
        <v>9.2690456658601761E-3</v>
      </c>
      <c r="BT99">
        <v>0.3099345862865448</v>
      </c>
      <c r="BU99">
        <v>3.8855504244565964E-2</v>
      </c>
      <c r="BV99">
        <v>1.2061077868565917E-3</v>
      </c>
      <c r="BW99">
        <v>2.2280234843492508E-3</v>
      </c>
      <c r="BX99">
        <v>0.11914725601673126</v>
      </c>
      <c r="BY99">
        <v>0.13876213133335114</v>
      </c>
      <c r="BZ99">
        <v>9.7355451434850693E-3</v>
      </c>
      <c r="CA99">
        <v>0.30314895510673523</v>
      </c>
      <c r="CB99">
        <v>4.8950899392366409E-2</v>
      </c>
      <c r="CC99">
        <v>1.5353535301983356E-2</v>
      </c>
      <c r="CD99">
        <v>8.3009339869022369E-2</v>
      </c>
      <c r="CE99">
        <v>0.11004089564085007</v>
      </c>
      <c r="CF99">
        <v>4.567398875951767E-2</v>
      </c>
      <c r="CG99">
        <v>1.204547515953891E-4</v>
      </c>
      <c r="CH99">
        <v>0.30133900046348572</v>
      </c>
      <c r="CI99">
        <v>4.3962519615888596E-2</v>
      </c>
      <c r="CJ99">
        <v>1.387670636177063E-2</v>
      </c>
      <c r="CK99">
        <v>5.3968600928783417E-2</v>
      </c>
      <c r="CL99">
        <v>0.1288667619228363</v>
      </c>
      <c r="CM99">
        <v>5.9913121163845062E-2</v>
      </c>
      <c r="CN99">
        <v>7.6151138637214899E-4</v>
      </c>
      <c r="CO99">
        <v>0.29813069105148315</v>
      </c>
      <c r="CP99">
        <v>4.0210418403148651E-2</v>
      </c>
      <c r="CQ99">
        <v>1.0197456926107407E-2</v>
      </c>
      <c r="CR99">
        <v>3.1262319535017014E-2</v>
      </c>
      <c r="CS99">
        <v>0.14061905443668365</v>
      </c>
      <c r="CT99">
        <v>7.3039613664150238E-2</v>
      </c>
      <c r="CU99">
        <v>2.8382109012454748E-3</v>
      </c>
      <c r="CV99">
        <v>0.30605089664459229</v>
      </c>
      <c r="CW99">
        <v>3.941577672958374E-2</v>
      </c>
      <c r="CX99">
        <v>8.2811098545789719E-3</v>
      </c>
      <c r="CY99">
        <v>2.1076269447803497E-2</v>
      </c>
      <c r="CZ99">
        <v>0.14836680889129639</v>
      </c>
      <c r="DA99">
        <v>8.3008840680122375E-2</v>
      </c>
      <c r="DB99">
        <v>5.903883371502161E-3</v>
      </c>
      <c r="DC99">
        <v>0.32784944772720337</v>
      </c>
      <c r="DD99">
        <v>3.9994623512029648E-2</v>
      </c>
      <c r="DE99">
        <v>5.4438025690615177E-3</v>
      </c>
      <c r="DF99">
        <v>1.2614780105650425E-2</v>
      </c>
      <c r="DG99">
        <v>0.16034916043281555</v>
      </c>
      <c r="DH99">
        <v>9.9517203867435455E-2</v>
      </c>
      <c r="DI99">
        <v>9.9324919283390045E-3</v>
      </c>
      <c r="DJ99">
        <v>0.32776567339897156</v>
      </c>
      <c r="DK99">
        <v>4.0057532489299774E-2</v>
      </c>
      <c r="DL99">
        <v>2.8404148761183023E-3</v>
      </c>
      <c r="DM99">
        <v>7.0073176175355911E-3</v>
      </c>
      <c r="DN99">
        <v>0.14881822466850281</v>
      </c>
      <c r="DO99">
        <v>0.12017427384853363</v>
      </c>
      <c r="DP99">
        <v>8.8679101318120956E-3</v>
      </c>
    </row>
    <row r="100" spans="1:120" ht="15">
      <c r="A100">
        <v>2011</v>
      </c>
      <c r="B100">
        <v>0.28330764174461365</v>
      </c>
      <c r="C100">
        <v>4.7854069620370865E-2</v>
      </c>
      <c r="D100">
        <v>1.1894233524799347E-2</v>
      </c>
      <c r="E100">
        <v>6.8743877112865448E-2</v>
      </c>
      <c r="F100">
        <v>0.10884568095207214</v>
      </c>
      <c r="G100">
        <v>4.4895488768815994E-2</v>
      </c>
      <c r="H100">
        <v>1.0785595513880253E-3</v>
      </c>
      <c r="I100">
        <v>0.26007285714149475</v>
      </c>
      <c r="J100">
        <v>5.0792757421731949E-2</v>
      </c>
      <c r="K100">
        <v>1.2827676720917225E-2</v>
      </c>
      <c r="L100">
        <v>9.2765480279922485E-2</v>
      </c>
      <c r="M100">
        <v>7.9427719116210938E-2</v>
      </c>
      <c r="N100">
        <v>2.4254050105810165E-2</v>
      </c>
      <c r="O100">
        <v>7.6393835115595721E-6</v>
      </c>
      <c r="P100">
        <v>0.23484830558300018</v>
      </c>
      <c r="Q100">
        <v>4.7864649444818497E-2</v>
      </c>
      <c r="R100">
        <v>1.2458394281566143E-2</v>
      </c>
      <c r="S100">
        <v>0.10108552128076553</v>
      </c>
      <c r="T100">
        <v>6.7757859826087952E-2</v>
      </c>
      <c r="U100">
        <v>5.6897741742432117E-3</v>
      </c>
      <c r="V100">
        <v>1.0251586246567967E-7</v>
      </c>
      <c r="W100">
        <v>0.26783964037895203</v>
      </c>
      <c r="X100">
        <v>5.1694341003894806E-2</v>
      </c>
      <c r="Y100">
        <v>1.2941380962729454E-2</v>
      </c>
      <c r="Z100">
        <v>9.020368754863739E-2</v>
      </c>
      <c r="AA100">
        <v>8.302094042301178E-2</v>
      </c>
      <c r="AB100">
        <v>2.9970105737447739E-2</v>
      </c>
      <c r="AC100">
        <v>9.9600329122040421E-6</v>
      </c>
      <c r="AD100">
        <v>0.31066721677780151</v>
      </c>
      <c r="AE100">
        <v>4.4393684715032578E-2</v>
      </c>
      <c r="AF100">
        <v>1.0795081965625286E-2</v>
      </c>
      <c r="AG100">
        <v>4.0457833558320999E-2</v>
      </c>
      <c r="AH100">
        <v>0.14348608255386353</v>
      </c>
      <c r="AI100">
        <v>6.9201305508613586E-2</v>
      </c>
      <c r="AJ100">
        <v>2.3395949974656105E-3</v>
      </c>
      <c r="AK100">
        <v>0.31319940090179443</v>
      </c>
      <c r="AL100">
        <v>4.2763765901327133E-2</v>
      </c>
      <c r="AM100">
        <v>9.5167560502886772E-3</v>
      </c>
      <c r="AN100">
        <v>3.0339192599058151E-2</v>
      </c>
      <c r="AO100">
        <v>0.15054012835025787</v>
      </c>
      <c r="AP100">
        <v>7.7000178396701813E-2</v>
      </c>
      <c r="AQ100">
        <v>3.0476730316877365E-3</v>
      </c>
      <c r="AR100">
        <v>0.32004940509796143</v>
      </c>
      <c r="AS100">
        <v>4.0971063077449799E-2</v>
      </c>
      <c r="AT100">
        <v>6.66092149913311E-3</v>
      </c>
      <c r="AU100">
        <v>1.6370812430977821E-2</v>
      </c>
      <c r="AV100">
        <v>0.15843816101551056</v>
      </c>
      <c r="AW100">
        <v>9.2500217258930206E-2</v>
      </c>
      <c r="AX100">
        <v>5.1094680093228817E-3</v>
      </c>
      <c r="AY100">
        <v>0.32406070828437805</v>
      </c>
      <c r="AZ100">
        <v>4.0813565254211426E-2</v>
      </c>
      <c r="BA100">
        <v>5.7174162939190865E-3</v>
      </c>
      <c r="BB100">
        <v>1.3063786551356316E-2</v>
      </c>
      <c r="BC100">
        <v>0.15984492003917694</v>
      </c>
      <c r="BD100">
        <v>9.8600916564464569E-2</v>
      </c>
      <c r="BE100">
        <v>6.0215857811272144E-3</v>
      </c>
      <c r="BF100">
        <v>0.3322606086730957</v>
      </c>
      <c r="BG100">
        <v>4.0957797318696976E-2</v>
      </c>
      <c r="BH100">
        <v>4.0133618749678135E-3</v>
      </c>
      <c r="BI100">
        <v>8.6373733356595039E-3</v>
      </c>
      <c r="BJ100">
        <v>0.16011673212051392</v>
      </c>
      <c r="BK100">
        <v>0.111080601811409</v>
      </c>
      <c r="BL100">
        <v>7.4572814628481865E-3</v>
      </c>
      <c r="BM100">
        <v>0.32931804656982422</v>
      </c>
      <c r="BN100">
        <v>4.0760520845651627E-2</v>
      </c>
      <c r="BO100">
        <v>2.3780385963618755E-3</v>
      </c>
      <c r="BP100">
        <v>4.8511801287531853E-3</v>
      </c>
      <c r="BQ100">
        <v>0.14706917107105255</v>
      </c>
      <c r="BR100">
        <v>0.1266254335641861</v>
      </c>
      <c r="BS100">
        <v>7.6337140053510666E-3</v>
      </c>
      <c r="BT100">
        <v>0.32231107354164124</v>
      </c>
      <c r="BU100">
        <v>4.0213223546743393E-2</v>
      </c>
      <c r="BV100">
        <v>1.3785478658974171E-3</v>
      </c>
      <c r="BW100">
        <v>2.3693379480391741E-3</v>
      </c>
      <c r="BX100">
        <v>0.13200387358665466</v>
      </c>
      <c r="BY100">
        <v>0.13821965456008911</v>
      </c>
      <c r="BZ100">
        <v>8.1264423206448555E-3</v>
      </c>
      <c r="CA100">
        <v>0.30253168940544128</v>
      </c>
      <c r="CB100">
        <v>4.9630396068096161E-2</v>
      </c>
      <c r="CC100">
        <v>1.4902167953550816E-2</v>
      </c>
      <c r="CD100">
        <v>7.2967655956745148E-2</v>
      </c>
      <c r="CE100">
        <v>0.12082237750291824</v>
      </c>
      <c r="CF100">
        <v>4.4144593179225922E-2</v>
      </c>
      <c r="CG100">
        <v>6.4636740717105567E-5</v>
      </c>
      <c r="CH100">
        <v>0.30449360609054565</v>
      </c>
      <c r="CI100">
        <v>4.5042138546705246E-2</v>
      </c>
      <c r="CJ100">
        <v>1.3146281242370605E-2</v>
      </c>
      <c r="CK100">
        <v>4.80918288230896E-2</v>
      </c>
      <c r="CL100">
        <v>0.14050239324569702</v>
      </c>
      <c r="CM100">
        <v>5.7300932705402374E-2</v>
      </c>
      <c r="CN100">
        <v>4.2730561108328402E-4</v>
      </c>
      <c r="CO100">
        <v>0.30513373017311096</v>
      </c>
      <c r="CP100">
        <v>4.1556708514690399E-2</v>
      </c>
      <c r="CQ100">
        <v>1.0169269517064095E-2</v>
      </c>
      <c r="CR100">
        <v>2.8667712584137917E-2</v>
      </c>
      <c r="CS100">
        <v>0.15320724248886108</v>
      </c>
      <c r="CT100">
        <v>6.9815278053283691E-2</v>
      </c>
      <c r="CU100">
        <v>1.7178327543660998E-3</v>
      </c>
      <c r="CV100">
        <v>0.31237563490867615</v>
      </c>
      <c r="CW100">
        <v>4.0608033537864685E-2</v>
      </c>
      <c r="CX100">
        <v>8.1457309424877167E-3</v>
      </c>
      <c r="CY100">
        <v>1.9371522590517998E-2</v>
      </c>
      <c r="CZ100">
        <v>0.15945756435394287</v>
      </c>
      <c r="DA100">
        <v>8.0817088484764099E-2</v>
      </c>
      <c r="DB100">
        <v>3.9756880141794682E-3</v>
      </c>
      <c r="DC100">
        <v>0.33481818437576294</v>
      </c>
      <c r="DD100">
        <v>4.1129261255264282E-2</v>
      </c>
      <c r="DE100">
        <v>5.434719379991293E-3</v>
      </c>
      <c r="DF100">
        <v>1.1928181163966656E-2</v>
      </c>
      <c r="DG100">
        <v>0.17145715653896332</v>
      </c>
      <c r="DH100">
        <v>9.7569659352302551E-2</v>
      </c>
      <c r="DI100">
        <v>7.3039336130023003E-3</v>
      </c>
      <c r="DJ100">
        <v>0.3345685601234436</v>
      </c>
      <c r="DK100">
        <v>4.1170623153448105E-2</v>
      </c>
      <c r="DL100">
        <v>3.1269823666661978E-3</v>
      </c>
      <c r="DM100">
        <v>6.7108878865838051E-3</v>
      </c>
      <c r="DN100">
        <v>0.15835796296596527</v>
      </c>
      <c r="DO100">
        <v>0.1179376021027565</v>
      </c>
      <c r="DP100">
        <v>7.264500018209219E-3</v>
      </c>
    </row>
    <row r="101" spans="1:120" ht="15">
      <c r="A101">
        <v>2012</v>
      </c>
      <c r="B101">
        <v>0.28336325287818909</v>
      </c>
      <c r="C101">
        <v>4.7693211585283279E-2</v>
      </c>
      <c r="D101">
        <v>1.1478802189230919E-2</v>
      </c>
      <c r="E101">
        <v>6.7670807242393494E-2</v>
      </c>
      <c r="F101">
        <v>0.10749108344316483</v>
      </c>
      <c r="G101">
        <v>4.7678988426923752E-2</v>
      </c>
      <c r="H101">
        <v>1.3512839796021581E-3</v>
      </c>
      <c r="I101">
        <v>0.25719088315963745</v>
      </c>
      <c r="J101">
        <v>5.1353096961975098E-2</v>
      </c>
      <c r="K101">
        <v>1.2515795417129993E-2</v>
      </c>
      <c r="L101">
        <v>9.2835895717144012E-2</v>
      </c>
      <c r="M101">
        <v>7.5507394969463348E-2</v>
      </c>
      <c r="N101">
        <v>2.497311495244503E-2</v>
      </c>
      <c r="O101">
        <v>5.9115518524777144E-6</v>
      </c>
      <c r="P101">
        <v>0.22916293144226074</v>
      </c>
      <c r="Q101">
        <v>4.8276331275701523E-2</v>
      </c>
      <c r="R101">
        <v>1.18201719596982E-2</v>
      </c>
      <c r="S101">
        <v>0.10074003040790558</v>
      </c>
      <c r="T101">
        <v>6.2477234750986099E-2</v>
      </c>
      <c r="U101">
        <v>5.8503830805420876E-3</v>
      </c>
      <c r="V101">
        <v>7.4612827916098468E-8</v>
      </c>
      <c r="W101">
        <v>0.26576381921768188</v>
      </c>
      <c r="X101">
        <v>5.2294190973043442E-2</v>
      </c>
      <c r="Y101">
        <v>1.272856630384922E-2</v>
      </c>
      <c r="Z101">
        <v>9.0418256819248199E-2</v>
      </c>
      <c r="AA101">
        <v>7.9492934048175812E-2</v>
      </c>
      <c r="AB101">
        <v>3.0822189524769783E-2</v>
      </c>
      <c r="AC101">
        <v>7.6968981375102885E-6</v>
      </c>
      <c r="AD101">
        <v>0.31270593404769897</v>
      </c>
      <c r="AE101">
        <v>4.3589994311332703E-2</v>
      </c>
      <c r="AF101">
        <v>1.0316194035112858E-2</v>
      </c>
      <c r="AG101">
        <v>3.9457414299249649E-2</v>
      </c>
      <c r="AH101">
        <v>0.14334903657436371</v>
      </c>
      <c r="AI101">
        <v>7.313527911901474E-2</v>
      </c>
      <c r="AJ101">
        <v>2.8596245683729649E-3</v>
      </c>
      <c r="AK101">
        <v>0.31695103645324707</v>
      </c>
      <c r="AL101">
        <v>4.1780445724725723E-2</v>
      </c>
      <c r="AM101">
        <v>9.031432680785656E-3</v>
      </c>
      <c r="AN101">
        <v>2.954581193625927E-2</v>
      </c>
      <c r="AO101">
        <v>0.15162266790866852</v>
      </c>
      <c r="AP101">
        <v>8.1277817487716675E-2</v>
      </c>
      <c r="AQ101">
        <v>3.6949149798601866E-3</v>
      </c>
      <c r="AR101">
        <v>0.32792931795120239</v>
      </c>
      <c r="AS101">
        <v>3.9728794246912003E-2</v>
      </c>
      <c r="AT101">
        <v>6.2293172813951969E-3</v>
      </c>
      <c r="AU101">
        <v>1.5872908756136894E-2</v>
      </c>
      <c r="AV101">
        <v>0.16246692836284637</v>
      </c>
      <c r="AW101">
        <v>9.7469441592693329E-2</v>
      </c>
      <c r="AX101">
        <v>6.1637214384973049E-3</v>
      </c>
      <c r="AY101">
        <v>0.33477699756622314</v>
      </c>
      <c r="AZ101">
        <v>3.9589408785104752E-2</v>
      </c>
      <c r="BA101">
        <v>5.3422297351062298E-3</v>
      </c>
      <c r="BB101">
        <v>1.2868278659880161E-2</v>
      </c>
      <c r="BC101">
        <v>0.16622385382652283</v>
      </c>
      <c r="BD101">
        <v>0.10347329825162888</v>
      </c>
      <c r="BE101">
        <v>7.2821131907403469E-3</v>
      </c>
      <c r="BF101">
        <v>0.3477071225643158</v>
      </c>
      <c r="BG101">
        <v>3.9609819650650024E-2</v>
      </c>
      <c r="BH101">
        <v>3.8040876388549805E-3</v>
      </c>
      <c r="BI101">
        <v>8.839137852191925E-3</v>
      </c>
      <c r="BJ101">
        <v>0.17045274376869202</v>
      </c>
      <c r="BK101">
        <v>0.11593171954154968</v>
      </c>
      <c r="BL101">
        <v>9.0696178376674652E-3</v>
      </c>
      <c r="BM101">
        <v>0.34964683651924133</v>
      </c>
      <c r="BN101">
        <v>3.921276330947876E-2</v>
      </c>
      <c r="BO101">
        <v>2.3656378034502268E-3</v>
      </c>
      <c r="BP101">
        <v>5.6261350400745869E-3</v>
      </c>
      <c r="BQ101">
        <v>0.1623212993144989</v>
      </c>
      <c r="BR101">
        <v>0.13102252781391144</v>
      </c>
      <c r="BS101">
        <v>9.0984618291258812E-3</v>
      </c>
      <c r="BT101">
        <v>0.34346458315849304</v>
      </c>
      <c r="BU101">
        <v>3.8550753146409988E-2</v>
      </c>
      <c r="BV101">
        <v>1.4834541361778975E-3</v>
      </c>
      <c r="BW101">
        <v>3.4853552933782339E-3</v>
      </c>
      <c r="BX101">
        <v>0.14799204468727112</v>
      </c>
      <c r="BY101">
        <v>0.14233414828777313</v>
      </c>
      <c r="BZ101">
        <v>9.6188224852085114E-3</v>
      </c>
      <c r="CA101">
        <v>0.29844376444816589</v>
      </c>
      <c r="CB101">
        <v>4.9669504165649414E-2</v>
      </c>
      <c r="CC101">
        <v>1.4632578939199448E-2</v>
      </c>
      <c r="CD101">
        <v>7.2757191956043243E-2</v>
      </c>
      <c r="CE101">
        <v>0.11555229872465134</v>
      </c>
      <c r="CF101">
        <v>4.5778986066579819E-2</v>
      </c>
      <c r="CG101">
        <v>5.3319454309530556E-5</v>
      </c>
      <c r="CH101">
        <v>0.30228146910667419</v>
      </c>
      <c r="CI101">
        <v>4.4521931558847427E-2</v>
      </c>
      <c r="CJ101">
        <v>1.2775721959769726E-2</v>
      </c>
      <c r="CK101">
        <v>4.7816049307584763E-2</v>
      </c>
      <c r="CL101">
        <v>0.1371321827173233</v>
      </c>
      <c r="CM101">
        <v>5.9641972184181213E-2</v>
      </c>
      <c r="CN101">
        <v>3.9600490708835423E-4</v>
      </c>
      <c r="CO101">
        <v>0.3014703094959259</v>
      </c>
      <c r="CP101">
        <v>4.0267374366521835E-2</v>
      </c>
      <c r="CQ101">
        <v>9.6569601446390152E-3</v>
      </c>
      <c r="CR101">
        <v>2.7482576668262482E-2</v>
      </c>
      <c r="CS101">
        <v>0.1479504257440567</v>
      </c>
      <c r="CT101">
        <v>7.4270986020565033E-2</v>
      </c>
      <c r="CU101">
        <v>1.8423374276608229E-3</v>
      </c>
      <c r="CV101">
        <v>0.31555554270744324</v>
      </c>
      <c r="CW101">
        <v>3.9559066295623779E-2</v>
      </c>
      <c r="CX101">
        <v>7.6287784613668919E-3</v>
      </c>
      <c r="CY101">
        <v>1.8857860937714577E-2</v>
      </c>
      <c r="CZ101">
        <v>0.15993732213973999</v>
      </c>
      <c r="DA101">
        <v>8.4953032433986664E-2</v>
      </c>
      <c r="DB101">
        <v>4.6248701401054859E-3</v>
      </c>
      <c r="DC101">
        <v>0.34594729542732239</v>
      </c>
      <c r="DD101">
        <v>3.997005894780159E-2</v>
      </c>
      <c r="DE101">
        <v>5.1091625355184078E-3</v>
      </c>
      <c r="DF101">
        <v>1.1754227802157402E-2</v>
      </c>
      <c r="DG101">
        <v>0.17783023416996002</v>
      </c>
      <c r="DH101">
        <v>0.10224016010761261</v>
      </c>
      <c r="DI101">
        <v>9.0434486046433449E-3</v>
      </c>
      <c r="DJ101">
        <v>0.35442337393760681</v>
      </c>
      <c r="DK101">
        <v>3.9724245667457581E-2</v>
      </c>
      <c r="DL101">
        <v>3.047233447432518E-3</v>
      </c>
      <c r="DM101">
        <v>7.2801508940756321E-3</v>
      </c>
      <c r="DN101">
        <v>0.17339241504669189</v>
      </c>
      <c r="DO101">
        <v>0.12228289991617203</v>
      </c>
      <c r="DP101">
        <v>8.6964191868901253E-3</v>
      </c>
    </row>
    <row r="102" spans="1:120" ht="15">
      <c r="A102">
        <v>2013</v>
      </c>
      <c r="B102">
        <v>0.3026295006275177</v>
      </c>
      <c r="C102">
        <v>4.8825465142726898E-2</v>
      </c>
      <c r="D102">
        <v>1.1354759335517883E-2</v>
      </c>
      <c r="E102">
        <v>7.6478458940982819E-2</v>
      </c>
      <c r="F102">
        <v>0.11617165058851242</v>
      </c>
      <c r="G102">
        <v>4.7994628548622131E-2</v>
      </c>
      <c r="H102">
        <v>1.8070683581754565E-3</v>
      </c>
      <c r="I102">
        <v>0.27459815144538879</v>
      </c>
      <c r="J102">
        <v>5.2350893616676331E-2</v>
      </c>
      <c r="K102">
        <v>1.2060592882335186E-2</v>
      </c>
      <c r="L102">
        <v>0.10402161628007889</v>
      </c>
      <c r="M102">
        <v>8.0840922892093658E-2</v>
      </c>
      <c r="N102">
        <v>2.5323783978819847E-2</v>
      </c>
      <c r="O102">
        <v>3.4886320463556331E-6</v>
      </c>
      <c r="P102">
        <v>0.24438902735710144</v>
      </c>
      <c r="Q102">
        <v>4.9238275736570358E-2</v>
      </c>
      <c r="R102">
        <v>1.0759783908724785E-2</v>
      </c>
      <c r="S102">
        <v>0.11237119138240814</v>
      </c>
      <c r="T102">
        <v>6.6195189952850342E-2</v>
      </c>
      <c r="U102">
        <v>5.8246557600796223E-3</v>
      </c>
      <c r="V102">
        <v>7.4921025827734411E-8</v>
      </c>
      <c r="W102">
        <v>0.28402400016784668</v>
      </c>
      <c r="X102">
        <v>5.3322095423936844E-2</v>
      </c>
      <c r="Y102">
        <v>1.2466471642255783E-2</v>
      </c>
      <c r="Z102">
        <v>0.10141637176275253</v>
      </c>
      <c r="AA102">
        <v>8.5410691797733307E-2</v>
      </c>
      <c r="AB102">
        <v>3.1407915055751801E-2</v>
      </c>
      <c r="AC102">
        <v>4.5537808546214364E-6</v>
      </c>
      <c r="AD102">
        <v>0.33511435985565186</v>
      </c>
      <c r="AE102">
        <v>4.473993182182312E-2</v>
      </c>
      <c r="AF102">
        <v>1.0536786168813705E-2</v>
      </c>
      <c r="AG102">
        <v>4.4559381902217865E-2</v>
      </c>
      <c r="AH102">
        <v>0.15711554884910583</v>
      </c>
      <c r="AI102">
        <v>7.4267305433750153E-2</v>
      </c>
      <c r="AJ102">
        <v>3.8971917238086462E-3</v>
      </c>
      <c r="AK102">
        <v>0.34005632996559143</v>
      </c>
      <c r="AL102">
        <v>4.2797930538654327E-2</v>
      </c>
      <c r="AM102">
        <v>9.3193231150507927E-3</v>
      </c>
      <c r="AN102">
        <v>3.2984465360641479E-2</v>
      </c>
      <c r="AO102">
        <v>0.16704568266868591</v>
      </c>
      <c r="AP102">
        <v>8.2819588482379913E-2</v>
      </c>
      <c r="AQ102">
        <v>5.0916373729705811E-3</v>
      </c>
      <c r="AR102">
        <v>0.35750028491020203</v>
      </c>
      <c r="AS102">
        <v>4.0642261505126953E-2</v>
      </c>
      <c r="AT102">
        <v>6.6357022151350975E-3</v>
      </c>
      <c r="AU102">
        <v>1.7498679459095001E-2</v>
      </c>
      <c r="AV102">
        <v>0.18408568203449249</v>
      </c>
      <c r="AW102">
        <v>9.977152943611145E-2</v>
      </c>
      <c r="AX102">
        <v>8.8700065389275551E-3</v>
      </c>
      <c r="AY102">
        <v>0.36733099818229675</v>
      </c>
      <c r="AZ102">
        <v>4.0396351367235184E-2</v>
      </c>
      <c r="BA102">
        <v>5.8207125402987003E-3</v>
      </c>
      <c r="BB102">
        <v>1.385989598929882E-2</v>
      </c>
      <c r="BC102">
        <v>0.18982310593128204</v>
      </c>
      <c r="BD102">
        <v>0.10669957846403122</v>
      </c>
      <c r="BE102">
        <v>1.0735650546848774E-2</v>
      </c>
      <c r="BF102">
        <v>0.38868656754493713</v>
      </c>
      <c r="BG102">
        <v>4.0454082190990448E-2</v>
      </c>
      <c r="BH102">
        <v>4.3827597983181477E-3</v>
      </c>
      <c r="BI102">
        <v>9.1688008978962898E-3</v>
      </c>
      <c r="BJ102">
        <v>0.19922113418579102</v>
      </c>
      <c r="BK102">
        <v>0.12149006873369217</v>
      </c>
      <c r="BL102">
        <v>1.3973897323012352E-2</v>
      </c>
      <c r="BM102">
        <v>0.39446672797203064</v>
      </c>
      <c r="BN102">
        <v>3.9833776652812958E-2</v>
      </c>
      <c r="BO102">
        <v>2.9167230241000652E-3</v>
      </c>
      <c r="BP102">
        <v>5.4121650755405426E-3</v>
      </c>
      <c r="BQ102">
        <v>0.19122934341430664</v>
      </c>
      <c r="BR102">
        <v>0.14068526029586792</v>
      </c>
      <c r="BS102">
        <v>1.4389438554644585E-2</v>
      </c>
      <c r="BT102">
        <v>0.39166355133056641</v>
      </c>
      <c r="BU102">
        <v>3.8925632834434509E-2</v>
      </c>
      <c r="BV102">
        <v>2.0728141535073519E-3</v>
      </c>
      <c r="BW102">
        <v>2.9747330117970705E-3</v>
      </c>
      <c r="BX102">
        <v>0.17558129131793976</v>
      </c>
      <c r="BY102">
        <v>0.1565554291009903</v>
      </c>
      <c r="BZ102">
        <v>1.5553658828139305E-2</v>
      </c>
      <c r="CA102">
        <v>0.31913086771965027</v>
      </c>
      <c r="CB102">
        <v>5.1020797342061996E-2</v>
      </c>
      <c r="CC102">
        <v>1.4474336989223957E-2</v>
      </c>
      <c r="CD102">
        <v>8.1995278596878052E-2</v>
      </c>
      <c r="CE102">
        <v>0.12499923259019852</v>
      </c>
      <c r="CF102">
        <v>4.660729318857193E-2</v>
      </c>
      <c r="CG102">
        <v>3.4084750950569287E-5</v>
      </c>
      <c r="CH102">
        <v>0.31840148568153381</v>
      </c>
      <c r="CI102">
        <v>4.5473974198102951E-2</v>
      </c>
      <c r="CJ102">
        <v>1.2650763615965843E-2</v>
      </c>
      <c r="CK102">
        <v>5.220847949385643E-2</v>
      </c>
      <c r="CL102">
        <v>0.14589227735996246</v>
      </c>
      <c r="CM102">
        <v>6.1775486916303635E-2</v>
      </c>
      <c r="CN102">
        <v>4.0118105243891478E-4</v>
      </c>
      <c r="CO102">
        <v>0.32195106148719788</v>
      </c>
      <c r="CP102">
        <v>4.1531514376401901E-2</v>
      </c>
      <c r="CQ102">
        <v>9.582817554473877E-3</v>
      </c>
      <c r="CR102">
        <v>3.0657021328806877E-2</v>
      </c>
      <c r="CS102">
        <v>0.16333836317062378</v>
      </c>
      <c r="CT102">
        <v>7.4718765914440155E-2</v>
      </c>
      <c r="CU102">
        <v>2.1235805470496416E-3</v>
      </c>
      <c r="CV102">
        <v>0.33761841058731079</v>
      </c>
      <c r="CW102">
        <v>4.0316026657819748E-2</v>
      </c>
      <c r="CX102">
        <v>7.8213727101683617E-3</v>
      </c>
      <c r="CY102">
        <v>2.0386736840009689E-2</v>
      </c>
      <c r="CZ102">
        <v>0.17674738168716431</v>
      </c>
      <c r="DA102">
        <v>8.612118661403656E-2</v>
      </c>
      <c r="DB102">
        <v>6.2301941215991974E-3</v>
      </c>
      <c r="DC102">
        <v>0.38358110189437866</v>
      </c>
      <c r="DD102">
        <v>4.1001986712217331E-2</v>
      </c>
      <c r="DE102">
        <v>5.6776842102408409E-3</v>
      </c>
      <c r="DF102">
        <v>1.2486969120800495E-2</v>
      </c>
      <c r="DG102">
        <v>0.20628014206886292</v>
      </c>
      <c r="DH102">
        <v>0.1045352891087532</v>
      </c>
      <c r="DI102">
        <v>1.3606857508420944E-2</v>
      </c>
      <c r="DJ102">
        <v>0.39665976166725159</v>
      </c>
      <c r="DK102">
        <v>4.0544256567955017E-2</v>
      </c>
      <c r="DL102">
        <v>3.5769506357610226E-3</v>
      </c>
      <c r="DM102">
        <v>7.3190783150494099E-3</v>
      </c>
      <c r="DN102">
        <v>0.20347152650356293</v>
      </c>
      <c r="DO102">
        <v>0.12826931476593018</v>
      </c>
      <c r="DP102">
        <v>1.3478616252541542E-2</v>
      </c>
    </row>
    <row r="103" spans="1:120" ht="15">
      <c r="A103">
        <v>2014</v>
      </c>
      <c r="B103">
        <v>0.30568161606788635</v>
      </c>
      <c r="C103">
        <v>4.8598945140838623E-2</v>
      </c>
      <c r="D103">
        <v>1.0942022316157818E-2</v>
      </c>
      <c r="E103">
        <v>7.6217986643314362E-2</v>
      </c>
      <c r="F103">
        <v>0.11792702227830887</v>
      </c>
      <c r="G103">
        <v>5.040721595287323E-2</v>
      </c>
      <c r="H103">
        <v>1.5904869651421905E-3</v>
      </c>
      <c r="I103">
        <v>0.27592873573303223</v>
      </c>
      <c r="J103">
        <v>5.254051461815834E-2</v>
      </c>
      <c r="K103">
        <v>1.1637887917459011E-2</v>
      </c>
      <c r="L103">
        <v>0.10469663888216019</v>
      </c>
      <c r="M103">
        <v>8.0594047904014587E-2</v>
      </c>
      <c r="N103">
        <v>2.6460623368620872E-2</v>
      </c>
      <c r="O103">
        <v>4.4251251551941095E-8</v>
      </c>
      <c r="P103">
        <v>0.24411490559577942</v>
      </c>
      <c r="Q103">
        <v>4.9705389887094498E-2</v>
      </c>
      <c r="R103">
        <v>1.0479992255568504E-2</v>
      </c>
      <c r="S103">
        <v>0.1140255406498909</v>
      </c>
      <c r="T103">
        <v>6.369965523481369E-2</v>
      </c>
      <c r="U103">
        <v>6.2084225937724113E-3</v>
      </c>
      <c r="V103">
        <v>1.8690407443955337E-7</v>
      </c>
      <c r="W103">
        <v>0.28579744696617126</v>
      </c>
      <c r="X103">
        <v>5.3419977426528931E-2</v>
      </c>
      <c r="Y103">
        <v>1.1997070163488388E-2</v>
      </c>
      <c r="Z103">
        <v>0.10180278867483139</v>
      </c>
      <c r="AA103">
        <v>8.583473414182663E-2</v>
      </c>
      <c r="AB103">
        <v>3.2742906361818314E-2</v>
      </c>
      <c r="AC103">
        <v>0</v>
      </c>
      <c r="AD103">
        <v>0.33921468257904053</v>
      </c>
      <c r="AE103">
        <v>4.4156592339277267E-2</v>
      </c>
      <c r="AF103">
        <v>1.0157745331525803E-2</v>
      </c>
      <c r="AG103">
        <v>4.4121049344539642E-2</v>
      </c>
      <c r="AH103">
        <v>0.16000322997570038</v>
      </c>
      <c r="AI103">
        <v>7.7396281063556671E-2</v>
      </c>
      <c r="AJ103">
        <v>3.3829992171376944E-3</v>
      </c>
      <c r="AK103">
        <v>0.34501069784164429</v>
      </c>
      <c r="AL103">
        <v>4.2169813066720963E-2</v>
      </c>
      <c r="AM103">
        <v>8.9729903265833855E-3</v>
      </c>
      <c r="AN103">
        <v>3.2628163695335388E-2</v>
      </c>
      <c r="AO103">
        <v>0.17059406638145447</v>
      </c>
      <c r="AP103">
        <v>8.6242198944091797E-2</v>
      </c>
      <c r="AQ103">
        <v>4.4075115583837032E-3</v>
      </c>
      <c r="AR103">
        <v>0.36374986171722412</v>
      </c>
      <c r="AS103">
        <v>3.9978746324777603E-2</v>
      </c>
      <c r="AT103">
        <v>6.3803424127399921E-3</v>
      </c>
      <c r="AU103">
        <v>1.7322700470685959E-2</v>
      </c>
      <c r="AV103">
        <v>0.18863672018051147</v>
      </c>
      <c r="AW103">
        <v>0.10370294749736786</v>
      </c>
      <c r="AX103">
        <v>7.7311764471232891E-3</v>
      </c>
      <c r="AY103">
        <v>0.37493830919265747</v>
      </c>
      <c r="AZ103">
        <v>3.9760001003742218E-2</v>
      </c>
      <c r="BA103">
        <v>5.519235972315073E-3</v>
      </c>
      <c r="BB103">
        <v>1.3883572071790695E-2</v>
      </c>
      <c r="BC103">
        <v>0.19584916532039642</v>
      </c>
      <c r="BD103">
        <v>0.11052902787923813</v>
      </c>
      <c r="BE103">
        <v>9.4006163999438286E-3</v>
      </c>
      <c r="BF103">
        <v>0.39792966842651367</v>
      </c>
      <c r="BG103">
        <v>3.9814800024032593E-2</v>
      </c>
      <c r="BH103">
        <v>4.0290062315762043E-3</v>
      </c>
      <c r="BI103">
        <v>9.364081546664238E-3</v>
      </c>
      <c r="BJ103">
        <v>0.20709140598773956</v>
      </c>
      <c r="BK103">
        <v>0.12523974478244781</v>
      </c>
      <c r="BL103">
        <v>1.2394101358950138E-2</v>
      </c>
      <c r="BM103">
        <v>0.40791565179824829</v>
      </c>
      <c r="BN103">
        <v>3.9139565080404282E-2</v>
      </c>
      <c r="BO103">
        <v>2.5894860737025738E-3</v>
      </c>
      <c r="BP103">
        <v>5.6358869187533855E-3</v>
      </c>
      <c r="BQ103">
        <v>0.20335617661476135</v>
      </c>
      <c r="BR103">
        <v>0.14441663026809692</v>
      </c>
      <c r="BS103">
        <v>1.2777905911207199E-2</v>
      </c>
      <c r="BT103">
        <v>0.40556967258453369</v>
      </c>
      <c r="BU103">
        <v>3.7995848804712296E-2</v>
      </c>
      <c r="BV103">
        <v>1.694798469543457E-3</v>
      </c>
      <c r="BW103">
        <v>2.81138950958848E-3</v>
      </c>
      <c r="BX103">
        <v>0.18818037211894989</v>
      </c>
      <c r="BY103">
        <v>0.16106049716472626</v>
      </c>
      <c r="BZ103">
        <v>1.3826766982674599E-2</v>
      </c>
      <c r="CA103">
        <v>0.32007589936256409</v>
      </c>
      <c r="CB103">
        <v>5.0717029720544815E-2</v>
      </c>
      <c r="CC103">
        <v>1.4069866389036179E-2</v>
      </c>
      <c r="CD103">
        <v>8.207114040851593E-2</v>
      </c>
      <c r="CE103">
        <v>0.1250317245721817</v>
      </c>
      <c r="CF103">
        <v>4.8186618834733963E-2</v>
      </c>
      <c r="CG103">
        <v>6.7184822150068157E-9</v>
      </c>
      <c r="CH103">
        <v>0.32119268178939819</v>
      </c>
      <c r="CI103">
        <v>4.4954728335142136E-2</v>
      </c>
      <c r="CJ103">
        <v>1.2268321588635445E-2</v>
      </c>
      <c r="CK103">
        <v>5.208185687661171E-2</v>
      </c>
      <c r="CL103">
        <v>0.14766132831573486</v>
      </c>
      <c r="CM103">
        <v>6.4049072563648224E-2</v>
      </c>
      <c r="CN103">
        <v>1.8303607066627592E-4</v>
      </c>
      <c r="CO103">
        <v>0.32254001498222351</v>
      </c>
      <c r="CP103">
        <v>4.0784433484077454E-2</v>
      </c>
      <c r="CQ103">
        <v>9.5520131289958954E-3</v>
      </c>
      <c r="CR103">
        <v>2.9989870265126228E-2</v>
      </c>
      <c r="CS103">
        <v>0.16207146644592285</v>
      </c>
      <c r="CT103">
        <v>7.8560769557952881E-2</v>
      </c>
      <c r="CU103">
        <v>1.5822108834981918E-3</v>
      </c>
      <c r="CV103">
        <v>0.34231743216514587</v>
      </c>
      <c r="CW103">
        <v>3.9682254195213318E-2</v>
      </c>
      <c r="CX103">
        <v>7.6336199417710304E-3</v>
      </c>
      <c r="CY103">
        <v>2.0295962691307068E-2</v>
      </c>
      <c r="CZ103">
        <v>0.17989835143089294</v>
      </c>
      <c r="DA103">
        <v>8.9657023549079895E-2</v>
      </c>
      <c r="DB103">
        <v>5.1533682271838188E-3</v>
      </c>
      <c r="DC103">
        <v>0.38918039202690125</v>
      </c>
      <c r="DD103">
        <v>4.0406409651041031E-2</v>
      </c>
      <c r="DE103">
        <v>5.2902549505233765E-3</v>
      </c>
      <c r="DF103">
        <v>1.2630573473870754E-2</v>
      </c>
      <c r="DG103">
        <v>0.21036405861377716</v>
      </c>
      <c r="DH103">
        <v>0.10843773931264877</v>
      </c>
      <c r="DI103">
        <v>1.2057827785611153E-2</v>
      </c>
      <c r="DJ103">
        <v>0.40972316265106201</v>
      </c>
      <c r="DK103">
        <v>4.002077504992485E-2</v>
      </c>
      <c r="DL103">
        <v>3.2788235694169998E-3</v>
      </c>
      <c r="DM103">
        <v>7.8121009282767773E-3</v>
      </c>
      <c r="DN103">
        <v>0.21504880487918854</v>
      </c>
      <c r="DO103">
        <v>0.13159288465976715</v>
      </c>
      <c r="DP103">
        <v>1.1969779618084431E-2</v>
      </c>
    </row>
    <row r="104" spans="1:120" ht="15">
      <c r="A104">
        <v>2015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</row>
    <row r="105" spans="1:120" ht="15">
      <c r="A105">
        <v>2016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125</vt:i4>
      </vt:variant>
    </vt:vector>
  </HeadingPairs>
  <TitlesOfParts>
    <vt:vector size="125" baseType="lpstr">
      <vt:lpstr>Index</vt:lpstr>
      <vt:lpstr>Factor</vt:lpstr>
      <vt:lpstr>TA1</vt:lpstr>
      <vt:lpstr>TA2</vt:lpstr>
      <vt:lpstr>TA2b</vt:lpstr>
      <vt:lpstr>TA2c</vt:lpstr>
      <vt:lpstr>TA3</vt:lpstr>
      <vt:lpstr>TA4</vt:lpstr>
      <vt:lpstr>TA5</vt:lpstr>
      <vt:lpstr>TA6</vt:lpstr>
      <vt:lpstr>TA7</vt:lpstr>
      <vt:lpstr>TA8</vt:lpstr>
      <vt:lpstr>TA9</vt:lpstr>
      <vt:lpstr>TA10</vt:lpstr>
      <vt:lpstr>TA11</vt:lpstr>
      <vt:lpstr>TA12</vt:lpstr>
      <vt:lpstr>TA13</vt:lpstr>
      <vt:lpstr>PreTax</vt:lpstr>
      <vt:lpstr>TB1</vt:lpstr>
      <vt:lpstr>TB2</vt:lpstr>
      <vt:lpstr>TB2b</vt:lpstr>
      <vt:lpstr>TB2c</vt:lpstr>
      <vt:lpstr>TB2d</vt:lpstr>
      <vt:lpstr>TB2e</vt:lpstr>
      <vt:lpstr>TB3</vt:lpstr>
      <vt:lpstr>TB4</vt:lpstr>
      <vt:lpstr>TB5</vt:lpstr>
      <vt:lpstr>TB6</vt:lpstr>
      <vt:lpstr>TB7</vt:lpstr>
      <vt:lpstr>TB7b</vt:lpstr>
      <vt:lpstr>TB7c</vt:lpstr>
      <vt:lpstr>TB8</vt:lpstr>
      <vt:lpstr>TB9</vt:lpstr>
      <vt:lpstr>TB10</vt:lpstr>
      <vt:lpstr>TB11</vt:lpstr>
      <vt:lpstr>TB11b</vt:lpstr>
      <vt:lpstr>TB12</vt:lpstr>
      <vt:lpstr>TB13</vt:lpstr>
      <vt:lpstr>TB15</vt:lpstr>
      <vt:lpstr>PostTax</vt:lpstr>
      <vt:lpstr>TC1</vt:lpstr>
      <vt:lpstr>TC1b</vt:lpstr>
      <vt:lpstr>TC2</vt:lpstr>
      <vt:lpstr>TC2b</vt:lpstr>
      <vt:lpstr>TC3</vt:lpstr>
      <vt:lpstr>TC3b</vt:lpstr>
      <vt:lpstr>TC3c</vt:lpstr>
      <vt:lpstr>TC3d</vt:lpstr>
      <vt:lpstr>TC3e</vt:lpstr>
      <vt:lpstr>TC4</vt:lpstr>
      <vt:lpstr>TC5</vt:lpstr>
      <vt:lpstr>TC6</vt:lpstr>
      <vt:lpstr>TC7</vt:lpstr>
      <vt:lpstr>TC7b</vt:lpstr>
      <vt:lpstr>TC7c</vt:lpstr>
      <vt:lpstr>TC7d</vt:lpstr>
      <vt:lpstr>TC8</vt:lpstr>
      <vt:lpstr>TC9</vt:lpstr>
      <vt:lpstr>TC10</vt:lpstr>
      <vt:lpstr>TC11</vt:lpstr>
      <vt:lpstr>TC12</vt:lpstr>
      <vt:lpstr>TC13</vt:lpstr>
      <vt:lpstr>Fiscal</vt:lpstr>
      <vt:lpstr>TD1</vt:lpstr>
      <vt:lpstr>TD2</vt:lpstr>
      <vt:lpstr>TD2b</vt:lpstr>
      <vt:lpstr>TD2c</vt:lpstr>
      <vt:lpstr>TD3</vt:lpstr>
      <vt:lpstr>TD4</vt:lpstr>
      <vt:lpstr>TD5</vt:lpstr>
      <vt:lpstr>TD6</vt:lpstr>
      <vt:lpstr>TD7</vt:lpstr>
      <vt:lpstr>TD8</vt:lpstr>
      <vt:lpstr>TD9</vt:lpstr>
      <vt:lpstr>TD10</vt:lpstr>
      <vt:lpstr>TD11</vt:lpstr>
      <vt:lpstr>TD12</vt:lpstr>
      <vt:lpstr>TD13</vt:lpstr>
      <vt:lpstr>Wealth</vt:lpstr>
      <vt:lpstr>TE1</vt:lpstr>
      <vt:lpstr>TE1b</vt:lpstr>
      <vt:lpstr>TE2</vt:lpstr>
      <vt:lpstr>TE2b</vt:lpstr>
      <vt:lpstr>TE2c</vt:lpstr>
      <vt:lpstr>TE3</vt:lpstr>
      <vt:lpstr>TE4</vt:lpstr>
      <vt:lpstr>TE5</vt:lpstr>
      <vt:lpstr>TE6</vt:lpstr>
      <vt:lpstr>TE7</vt:lpstr>
      <vt:lpstr>TE8</vt:lpstr>
      <vt:lpstr>TE9</vt:lpstr>
      <vt:lpstr>TE10</vt:lpstr>
      <vt:lpstr>TE11</vt:lpstr>
      <vt:lpstr>TE12</vt:lpstr>
      <vt:lpstr>AgeGender</vt:lpstr>
      <vt:lpstr>TF1</vt:lpstr>
      <vt:lpstr>TF2</vt:lpstr>
      <vt:lpstr>TF3</vt:lpstr>
      <vt:lpstr>Taxes</vt:lpstr>
      <vt:lpstr>TG1</vt:lpstr>
      <vt:lpstr>TG2</vt:lpstr>
      <vt:lpstr>TG2b</vt:lpstr>
      <vt:lpstr>TG2c</vt:lpstr>
      <vt:lpstr>TG3</vt:lpstr>
      <vt:lpstr>TG4</vt:lpstr>
      <vt:lpstr>TG4b</vt:lpstr>
      <vt:lpstr>TG4c</vt:lpstr>
      <vt:lpstr>TG4d</vt:lpstr>
      <vt:lpstr>StataOutput</vt:lpstr>
      <vt:lpstr>compoprinc</vt:lpstr>
      <vt:lpstr>avgprinc</vt:lpstr>
      <vt:lpstr>medprinc</vt:lpstr>
      <vt:lpstr>compopeinc</vt:lpstr>
      <vt:lpstr>avgpeinc</vt:lpstr>
      <vt:lpstr>medpeinc</vt:lpstr>
      <vt:lpstr>compopoinc</vt:lpstr>
      <vt:lpstr>avgpoinc</vt:lpstr>
      <vt:lpstr>medpoinc</vt:lpstr>
      <vt:lpstr>compofiinc</vt:lpstr>
      <vt:lpstr>avgfiinc</vt:lpstr>
      <vt:lpstr>medfiinc</vt:lpstr>
      <vt:lpstr>compohweal</vt:lpstr>
      <vt:lpstr>avghweal</vt:lpstr>
      <vt:lpstr>hwealbypeinc</vt:lpstr>
      <vt:lpstr>taxrates</vt:lpstr>
    </vt:vector>
  </TitlesOfParts>
  <Company>UC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Zucman</dc:creator>
  <cp:lastModifiedBy>Gabriel Zucman</cp:lastModifiedBy>
  <cp:lastPrinted>2017-03-10T02:09:42Z</cp:lastPrinted>
  <dcterms:created xsi:type="dcterms:W3CDTF">2016-02-26T18:57:16Z</dcterms:created>
  <dcterms:modified xsi:type="dcterms:W3CDTF">2017-07-06T17:35:30Z</dcterms:modified>
</cp:coreProperties>
</file>